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codeName="ThisWorkbook" defaultThemeVersion="124226"/>
  <mc:AlternateContent xmlns:mc="http://schemas.openxmlformats.org/markup-compatibility/2006">
    <mc:Choice Requires="x15">
      <x15ac:absPath xmlns:x15ac="http://schemas.microsoft.com/office/spreadsheetml/2010/11/ac" url="G:\NHS CB\Operations\Better Care Support Team\Better Care Fund\NHS-Web release versions\2018-19\"/>
    </mc:Choice>
  </mc:AlternateContent>
  <workbookProtection workbookAlgorithmName="SHA-512" workbookHashValue="f1LNlfZ5ngRD8e4OpSNbydj9vlbgZBXWc0Ou8ysVPI3CyFQCmBhLvQE+tbjSTgPCD7PcIlbMBVBHgPp3tcWgIg==" workbookSaltValue="3RDXL/wPYq37gx4bzAuT4Q==" workbookSpinCount="100000" lockStructure="1"/>
  <bookViews>
    <workbookView xWindow="360" yWindow="192" windowWidth="14352" windowHeight="12780" firstSheet="3" activeTab="3"/>
  </bookViews>
  <sheets>
    <sheet name="Q1 Raw Data" sheetId="34" state="hidden" r:id="rId1"/>
    <sheet name="Q2 Raw Data" sheetId="1" state="hidden" r:id="rId2"/>
    <sheet name="Q3 Raw Data" sheetId="36" state="hidden" r:id="rId3"/>
    <sheet name="Cover" sheetId="2" r:id="rId4"/>
    <sheet name="Contents" sheetId="4" r:id="rId5"/>
    <sheet name="Notes" sheetId="33" r:id="rId6"/>
    <sheet name="Notes Backsheet" sheetId="35" state="hidden" r:id="rId7"/>
    <sheet name="Org List" sheetId="5" state="hidden" r:id="rId8"/>
    <sheet name="Comms by AT" sheetId="6" state="hidden" r:id="rId9"/>
    <sheet name="Nat Conditions &amp; s75" sheetId="14" r:id="rId10"/>
    <sheet name="NatCon &amp; Metrics Backsheet" sheetId="10" state="hidden" r:id="rId11"/>
    <sheet name="Metrics" sheetId="24" r:id="rId12"/>
    <sheet name="HICM" sheetId="26" r:id="rId13"/>
    <sheet name="HICM and Narrative Backsheet" sheetId="11" state="hidden" r:id="rId14"/>
    <sheet name="Adj NEA and DTOC Trends" sheetId="17" r:id="rId15"/>
    <sheet name="Adj NEA Length of Stay" sheetId="40" r:id="rId16"/>
    <sheet name="Adj NEA Backsheet" sheetId="37" state="hidden" r:id="rId17"/>
    <sheet name="Adj NEA Performance" sheetId="38" r:id="rId18"/>
    <sheet name="Adj NEA Performance (Rate)" sheetId="39" r:id="rId19"/>
    <sheet name="NEA Backsheet" sheetId="7" state="hidden" r:id="rId20"/>
    <sheet name="NEA Length of Stay" sheetId="32" r:id="rId21"/>
    <sheet name="NEA Performance" sheetId="18" r:id="rId22"/>
    <sheet name="NEA Performance (Rate)" sheetId="19" r:id="rId23"/>
    <sheet name="DTOC Performance" sheetId="20" r:id="rId24"/>
    <sheet name="DTOC Backsheet" sheetId="8" state="hidden" r:id="rId25"/>
    <sheet name="DTOC Performance (Rate)" sheetId="21" r:id="rId26"/>
    <sheet name="Res Adms Performance" sheetId="22" r:id="rId27"/>
    <sheet name="Res&amp;Reablement Backsheet" sheetId="9" state="hidden" r:id="rId28"/>
    <sheet name="Reablement Performance" sheetId="23" r:id="rId29"/>
    <sheet name="CCG - HWB Mapping" sheetId="13" r:id="rId30"/>
  </sheets>
  <externalReferences>
    <externalReference r:id="rId31"/>
  </externalReferences>
  <definedNames>
    <definedName name="_xlnm._FilterDatabase" localSheetId="14" hidden="1">'Adj NEA and DTOC Trends'!$B$11:$Y$190</definedName>
    <definedName name="_xlnm._FilterDatabase" localSheetId="15" hidden="1">'Adj NEA Length of Stay'!$B$12:$R$191</definedName>
    <definedName name="_xlnm._FilterDatabase" localSheetId="17" hidden="1">'Adj NEA Performance'!$B$13:$R$192</definedName>
    <definedName name="_xlnm._FilterDatabase" localSheetId="18" hidden="1">'Adj NEA Performance (Rate)'!$B$13:$R$192</definedName>
    <definedName name="_xlnm._FilterDatabase" localSheetId="29" hidden="1">'CCG - HWB Mapping'!$B$5:$G$876</definedName>
    <definedName name="_xlnm._FilterDatabase" localSheetId="23" hidden="1">'DTOC Performance'!$B$13:$N$192</definedName>
    <definedName name="_xlnm._FilterDatabase" localSheetId="25" hidden="1">'DTOC Performance (Rate)'!$B$13:$N$192</definedName>
    <definedName name="_xlnm._FilterDatabase" localSheetId="12" hidden="1">HICM!$B$25:$U$175</definedName>
    <definedName name="_xlnm._FilterDatabase" localSheetId="11" hidden="1">Metrics!$B$21:$G$171</definedName>
    <definedName name="_xlnm._FilterDatabase" localSheetId="9" hidden="1">'Nat Conditions &amp; s75'!$B$17:$I$167</definedName>
    <definedName name="_xlnm._FilterDatabase" localSheetId="20" hidden="1">'NEA Length of Stay'!$B$12:$R$191</definedName>
    <definedName name="_xlnm._FilterDatabase" localSheetId="21" hidden="1">'NEA Performance'!$B$13:$R$192</definedName>
    <definedName name="_xlnm._FilterDatabase" localSheetId="22" hidden="1">'NEA Performance (Rate)'!$B$13:$R$192</definedName>
    <definedName name="_xlnm._FilterDatabase" localSheetId="28" hidden="1">'Reablement Performance'!$B$11:$I$190</definedName>
    <definedName name="_xlnm._FilterDatabase" localSheetId="26" hidden="1">'Res Adms Performance'!$B$11:$I$190</definedName>
    <definedName name="Periods">[1]Index!$G$2:$H$5</definedName>
    <definedName name="_xlnm.Print_Area" localSheetId="14">'Adj NEA and DTOC Trends'!$A$1:$Z$196</definedName>
    <definedName name="_xlnm.Print_Area" localSheetId="15">'Adj NEA Length of Stay'!$A$1:$S$192</definedName>
    <definedName name="_xlnm.Print_Area" localSheetId="17">'Adj NEA Performance'!$A$1:$S$193</definedName>
    <definedName name="_xlnm.Print_Area" localSheetId="29">'CCG - HWB Mapping'!$A$1:$H$877</definedName>
    <definedName name="_xlnm.Print_Area" localSheetId="4">Contents!$A$1:$D$50</definedName>
    <definedName name="_xlnm.Print_Area" localSheetId="3">Cover!$A$1:$H$37</definedName>
    <definedName name="_xlnm.Print_Area" localSheetId="23">'DTOC Performance'!$A$1:$O$193</definedName>
    <definedName name="_xlnm.Print_Area" localSheetId="25">'DTOC Performance (Rate)'!$A$1:$O$198</definedName>
    <definedName name="_xlnm.Print_Area" localSheetId="12">HICM!$A$1:$V$176</definedName>
    <definedName name="_xlnm.Print_Area" localSheetId="11">Metrics!$A$1:$H$176</definedName>
    <definedName name="_xlnm.Print_Area" localSheetId="9">'Nat Conditions &amp; s75'!$A$1:$J$168</definedName>
    <definedName name="_xlnm.Print_Area" localSheetId="20">'NEA Length of Stay'!$A$1:$S$192</definedName>
    <definedName name="_xlnm.Print_Area" localSheetId="21">'NEA Performance'!$A$1:$S$193</definedName>
    <definedName name="_xlnm.Print_Area" localSheetId="22">'NEA Performance (Rate)'!$A$1:$S$197</definedName>
    <definedName name="_xlnm.Print_Area" localSheetId="5">Notes!$A$1:$M$29</definedName>
    <definedName name="_xlnm.Print_Area" localSheetId="28">'Reablement Performance'!$A$1:$J$197</definedName>
    <definedName name="_xlnm.Print_Area" localSheetId="26">'Res Adms Performance'!$A$1:$J$198</definedName>
  </definedNames>
  <calcPr calcId="171027"/>
</workbook>
</file>

<file path=xl/calcChain.xml><?xml version="1.0" encoding="utf-8"?>
<calcChain xmlns="http://schemas.openxmlformats.org/spreadsheetml/2006/main">
  <c r="AE21" i="35" l="1"/>
  <c r="BX183" i="37" l="1"/>
  <c r="BW183" i="37"/>
  <c r="BV183" i="37"/>
  <c r="BU183" i="37"/>
  <c r="BP183" i="37"/>
  <c r="BO183" i="37"/>
  <c r="BN183" i="37"/>
  <c r="BM183" i="37"/>
  <c r="BL183" i="37"/>
  <c r="BK183" i="37"/>
  <c r="BJ183" i="37"/>
  <c r="BI183" i="37"/>
  <c r="BH183" i="37"/>
  <c r="BG183" i="37"/>
  <c r="BF183" i="37"/>
  <c r="BE183" i="37"/>
  <c r="BD183" i="37"/>
  <c r="BC183" i="37"/>
  <c r="BB183" i="37"/>
  <c r="BA183" i="37"/>
  <c r="AZ183" i="37"/>
  <c r="AY183" i="37"/>
  <c r="AX183" i="37"/>
  <c r="AW183" i="37"/>
  <c r="AV183" i="37"/>
  <c r="AU183" i="37"/>
  <c r="AT183" i="37"/>
  <c r="AS183" i="37"/>
  <c r="AO183" i="37"/>
  <c r="CB183" i="37" s="1"/>
  <c r="AN183" i="37"/>
  <c r="CA183" i="37" s="1"/>
  <c r="AM183" i="37"/>
  <c r="BZ183" i="37" s="1"/>
  <c r="AL183" i="37"/>
  <c r="BY183" i="37" s="1"/>
  <c r="AG183" i="37"/>
  <c r="BT183" i="37" s="1"/>
  <c r="AF183" i="37"/>
  <c r="BS183" i="37" s="1"/>
  <c r="AE183" i="37"/>
  <c r="BR183" i="37" s="1"/>
  <c r="AD183" i="37"/>
  <c r="BQ183" i="37" s="1"/>
  <c r="BX182" i="37"/>
  <c r="BW182" i="37"/>
  <c r="BV182" i="37"/>
  <c r="BU182" i="37"/>
  <c r="BP182" i="37"/>
  <c r="BO182" i="37"/>
  <c r="BN182" i="37"/>
  <c r="BM182" i="37"/>
  <c r="BL182" i="37"/>
  <c r="BK182" i="37"/>
  <c r="BJ182" i="37"/>
  <c r="BI182" i="37"/>
  <c r="BH182" i="37"/>
  <c r="BG182" i="37"/>
  <c r="BF182" i="37"/>
  <c r="BE182" i="37"/>
  <c r="BD182" i="37"/>
  <c r="BC182" i="37"/>
  <c r="BB182" i="37"/>
  <c r="BA182" i="37"/>
  <c r="AZ182" i="37"/>
  <c r="AY182" i="37"/>
  <c r="AX182" i="37"/>
  <c r="AW182" i="37"/>
  <c r="AV182" i="37"/>
  <c r="AU182" i="37"/>
  <c r="AT182" i="37"/>
  <c r="AS182" i="37"/>
  <c r="AO182" i="37"/>
  <c r="CB182" i="37" s="1"/>
  <c r="AN182" i="37"/>
  <c r="CA182" i="37" s="1"/>
  <c r="AM182" i="37"/>
  <c r="BZ182" i="37" s="1"/>
  <c r="AL182" i="37"/>
  <c r="BY182" i="37" s="1"/>
  <c r="AG182" i="37"/>
  <c r="BT182" i="37" s="1"/>
  <c r="AF182" i="37"/>
  <c r="BS182" i="37" s="1"/>
  <c r="AE182" i="37"/>
  <c r="BR182" i="37" s="1"/>
  <c r="AD182" i="37"/>
  <c r="BQ182" i="37" s="1"/>
  <c r="BX181" i="37"/>
  <c r="BW181" i="37"/>
  <c r="BV181" i="37"/>
  <c r="BU181" i="37"/>
  <c r="BP181" i="37"/>
  <c r="BO181" i="37"/>
  <c r="BN181" i="37"/>
  <c r="BM181" i="37"/>
  <c r="BL181" i="37"/>
  <c r="BK181" i="37"/>
  <c r="BJ181" i="37"/>
  <c r="BI181" i="37"/>
  <c r="BH181" i="37"/>
  <c r="BG181" i="37"/>
  <c r="BF181" i="37"/>
  <c r="BE181" i="37"/>
  <c r="BD181" i="37"/>
  <c r="BC181" i="37"/>
  <c r="BB181" i="37"/>
  <c r="BA181" i="37"/>
  <c r="AZ181" i="37"/>
  <c r="AY181" i="37"/>
  <c r="AX181" i="37"/>
  <c r="AW181" i="37"/>
  <c r="AV181" i="37"/>
  <c r="AU181" i="37"/>
  <c r="AT181" i="37"/>
  <c r="AS181" i="37"/>
  <c r="AO181" i="37"/>
  <c r="CB181" i="37" s="1"/>
  <c r="AN181" i="37"/>
  <c r="CA181" i="37" s="1"/>
  <c r="AM181" i="37"/>
  <c r="BZ181" i="37" s="1"/>
  <c r="AL181" i="37"/>
  <c r="BY181" i="37" s="1"/>
  <c r="AG181" i="37"/>
  <c r="BT181" i="37" s="1"/>
  <c r="AF181" i="37"/>
  <c r="BS181" i="37" s="1"/>
  <c r="AE181" i="37"/>
  <c r="BR181" i="37" s="1"/>
  <c r="AD181" i="37"/>
  <c r="BQ181" i="37" s="1"/>
  <c r="BX180" i="37"/>
  <c r="BW180" i="37"/>
  <c r="BV180" i="37"/>
  <c r="BU180" i="37"/>
  <c r="BP180" i="37"/>
  <c r="BO180" i="37"/>
  <c r="BN180" i="37"/>
  <c r="BM180" i="37"/>
  <c r="BL180" i="37"/>
  <c r="BK180" i="37"/>
  <c r="BJ180" i="37"/>
  <c r="BI180" i="37"/>
  <c r="BH180" i="37"/>
  <c r="BG180" i="37"/>
  <c r="BF180" i="37"/>
  <c r="BE180" i="37"/>
  <c r="BD180" i="37"/>
  <c r="BC180" i="37"/>
  <c r="BB180" i="37"/>
  <c r="BA180" i="37"/>
  <c r="AZ180" i="37"/>
  <c r="AY180" i="37"/>
  <c r="AX180" i="37"/>
  <c r="AW180" i="37"/>
  <c r="AV180" i="37"/>
  <c r="AU180" i="37"/>
  <c r="AT180" i="37"/>
  <c r="AS180" i="37"/>
  <c r="AO180" i="37"/>
  <c r="CB180" i="37" s="1"/>
  <c r="AN180" i="37"/>
  <c r="CA180" i="37" s="1"/>
  <c r="AM180" i="37"/>
  <c r="BZ180" i="37" s="1"/>
  <c r="AL180" i="37"/>
  <c r="BY180" i="37" s="1"/>
  <c r="AG180" i="37"/>
  <c r="BT180" i="37" s="1"/>
  <c r="AF180" i="37"/>
  <c r="BS180" i="37" s="1"/>
  <c r="AE180" i="37"/>
  <c r="BR180" i="37" s="1"/>
  <c r="AD180" i="37"/>
  <c r="BQ180" i="37" s="1"/>
  <c r="BX179" i="37"/>
  <c r="BW179" i="37"/>
  <c r="BV179" i="37"/>
  <c r="BU179" i="37"/>
  <c r="BP179" i="37"/>
  <c r="BO179" i="37"/>
  <c r="BN179" i="37"/>
  <c r="BM179" i="37"/>
  <c r="BL179" i="37"/>
  <c r="BK179" i="37"/>
  <c r="BJ179" i="37"/>
  <c r="BI179" i="37"/>
  <c r="BH179" i="37"/>
  <c r="BG179" i="37"/>
  <c r="BF179" i="37"/>
  <c r="BE179" i="37"/>
  <c r="BD179" i="37"/>
  <c r="BC179" i="37"/>
  <c r="BB179" i="37"/>
  <c r="BA179" i="37"/>
  <c r="AZ179" i="37"/>
  <c r="AY179" i="37"/>
  <c r="AX179" i="37"/>
  <c r="AW179" i="37"/>
  <c r="AV179" i="37"/>
  <c r="AU179" i="37"/>
  <c r="AT179" i="37"/>
  <c r="AS179" i="37"/>
  <c r="AO179" i="37"/>
  <c r="CB179" i="37" s="1"/>
  <c r="AN179" i="37"/>
  <c r="CA179" i="37" s="1"/>
  <c r="AM179" i="37"/>
  <c r="BZ179" i="37" s="1"/>
  <c r="AL179" i="37"/>
  <c r="BY179" i="37" s="1"/>
  <c r="AG179" i="37"/>
  <c r="BT179" i="37" s="1"/>
  <c r="AF179" i="37"/>
  <c r="BS179" i="37" s="1"/>
  <c r="AE179" i="37"/>
  <c r="BR179" i="37" s="1"/>
  <c r="AD179" i="37"/>
  <c r="BQ179" i="37" s="1"/>
  <c r="BX178" i="37"/>
  <c r="BW178" i="37"/>
  <c r="BV178" i="37"/>
  <c r="BU178" i="37"/>
  <c r="BP178" i="37"/>
  <c r="BO178" i="37"/>
  <c r="BN178" i="37"/>
  <c r="BM178" i="37"/>
  <c r="BL178" i="37"/>
  <c r="BK178" i="37"/>
  <c r="BJ178" i="37"/>
  <c r="BI178" i="37"/>
  <c r="BH178" i="37"/>
  <c r="BG178" i="37"/>
  <c r="BF178" i="37"/>
  <c r="BE178" i="37"/>
  <c r="BD178" i="37"/>
  <c r="BC178" i="37"/>
  <c r="BB178" i="37"/>
  <c r="BA178" i="37"/>
  <c r="AZ178" i="37"/>
  <c r="AY178" i="37"/>
  <c r="AX178" i="37"/>
  <c r="AW178" i="37"/>
  <c r="AV178" i="37"/>
  <c r="AU178" i="37"/>
  <c r="AT178" i="37"/>
  <c r="AS178" i="37"/>
  <c r="AO178" i="37"/>
  <c r="CB178" i="37" s="1"/>
  <c r="AN178" i="37"/>
  <c r="CA178" i="37" s="1"/>
  <c r="AM178" i="37"/>
  <c r="BZ178" i="37" s="1"/>
  <c r="AL178" i="37"/>
  <c r="BY178" i="37" s="1"/>
  <c r="AG178" i="37"/>
  <c r="BT178" i="37" s="1"/>
  <c r="AF178" i="37"/>
  <c r="BS178" i="37" s="1"/>
  <c r="AE178" i="37"/>
  <c r="BR178" i="37" s="1"/>
  <c r="AD178" i="37"/>
  <c r="BQ178" i="37" s="1"/>
  <c r="BX177" i="37"/>
  <c r="BW177" i="37"/>
  <c r="BV177" i="37"/>
  <c r="BU177" i="37"/>
  <c r="BP177" i="37"/>
  <c r="BO177" i="37"/>
  <c r="BN177" i="37"/>
  <c r="BM177" i="37"/>
  <c r="BL177" i="37"/>
  <c r="BK177" i="37"/>
  <c r="BJ177" i="37"/>
  <c r="BI177" i="37"/>
  <c r="BH177" i="37"/>
  <c r="BG177" i="37"/>
  <c r="BF177" i="37"/>
  <c r="BE177" i="37"/>
  <c r="BD177" i="37"/>
  <c r="BC177" i="37"/>
  <c r="BB177" i="37"/>
  <c r="BA177" i="37"/>
  <c r="AZ177" i="37"/>
  <c r="AY177" i="37"/>
  <c r="AX177" i="37"/>
  <c r="AW177" i="37"/>
  <c r="AV177" i="37"/>
  <c r="AU177" i="37"/>
  <c r="AT177" i="37"/>
  <c r="AS177" i="37"/>
  <c r="AO177" i="37"/>
  <c r="CB177" i="37" s="1"/>
  <c r="AN177" i="37"/>
  <c r="CA177" i="37" s="1"/>
  <c r="AM177" i="37"/>
  <c r="BZ177" i="37" s="1"/>
  <c r="AL177" i="37"/>
  <c r="BY177" i="37" s="1"/>
  <c r="AG177" i="37"/>
  <c r="BT177" i="37" s="1"/>
  <c r="AF177" i="37"/>
  <c r="BS177" i="37" s="1"/>
  <c r="AE177" i="37"/>
  <c r="BR177" i="37" s="1"/>
  <c r="AD177" i="37"/>
  <c r="BQ177" i="37" s="1"/>
  <c r="BX176" i="37"/>
  <c r="BW176" i="37"/>
  <c r="BV176" i="37"/>
  <c r="BU176" i="37"/>
  <c r="BP176" i="37"/>
  <c r="BO176" i="37"/>
  <c r="BN176" i="37"/>
  <c r="BM176" i="37"/>
  <c r="BL176" i="37"/>
  <c r="BK176" i="37"/>
  <c r="BJ176" i="37"/>
  <c r="BI176" i="37"/>
  <c r="BH176" i="37"/>
  <c r="BG176" i="37"/>
  <c r="BF176" i="37"/>
  <c r="BE176" i="37"/>
  <c r="BD176" i="37"/>
  <c r="BC176" i="37"/>
  <c r="BB176" i="37"/>
  <c r="BA176" i="37"/>
  <c r="AZ176" i="37"/>
  <c r="AY176" i="37"/>
  <c r="AX176" i="37"/>
  <c r="AW176" i="37"/>
  <c r="AV176" i="37"/>
  <c r="AU176" i="37"/>
  <c r="AT176" i="37"/>
  <c r="AS176" i="37"/>
  <c r="AO176" i="37"/>
  <c r="CB176" i="37" s="1"/>
  <c r="AN176" i="37"/>
  <c r="CA176" i="37" s="1"/>
  <c r="AM176" i="37"/>
  <c r="BZ176" i="37" s="1"/>
  <c r="AL176" i="37"/>
  <c r="BY176" i="37" s="1"/>
  <c r="AG176" i="37"/>
  <c r="BT176" i="37" s="1"/>
  <c r="AF176" i="37"/>
  <c r="BS176" i="37" s="1"/>
  <c r="AE176" i="37"/>
  <c r="BR176" i="37" s="1"/>
  <c r="AD176" i="37"/>
  <c r="BQ176" i="37" s="1"/>
  <c r="BX175" i="37"/>
  <c r="BW175" i="37"/>
  <c r="BV175" i="37"/>
  <c r="BU175" i="37"/>
  <c r="BP175" i="37"/>
  <c r="BO175" i="37"/>
  <c r="BN175" i="37"/>
  <c r="BM175" i="37"/>
  <c r="BL175" i="37"/>
  <c r="BK175" i="37"/>
  <c r="BJ175" i="37"/>
  <c r="BI175" i="37"/>
  <c r="BH175" i="37"/>
  <c r="BG175" i="37"/>
  <c r="BF175" i="37"/>
  <c r="BE175" i="37"/>
  <c r="BD175" i="37"/>
  <c r="BC175" i="37"/>
  <c r="BB175" i="37"/>
  <c r="BA175" i="37"/>
  <c r="AZ175" i="37"/>
  <c r="AY175" i="37"/>
  <c r="AX175" i="37"/>
  <c r="AW175" i="37"/>
  <c r="AV175" i="37"/>
  <c r="AU175" i="37"/>
  <c r="AT175" i="37"/>
  <c r="AS175" i="37"/>
  <c r="AO175" i="37"/>
  <c r="CB175" i="37" s="1"/>
  <c r="AN175" i="37"/>
  <c r="CA175" i="37" s="1"/>
  <c r="AM175" i="37"/>
  <c r="BZ175" i="37" s="1"/>
  <c r="AL175" i="37"/>
  <c r="BY175" i="37" s="1"/>
  <c r="AG175" i="37"/>
  <c r="BT175" i="37" s="1"/>
  <c r="AF175" i="37"/>
  <c r="BS175" i="37" s="1"/>
  <c r="AE175" i="37"/>
  <c r="BR175" i="37" s="1"/>
  <c r="AD175" i="37"/>
  <c r="BQ175" i="37" s="1"/>
  <c r="BX174" i="37"/>
  <c r="BW174" i="37"/>
  <c r="BV174" i="37"/>
  <c r="BU174" i="37"/>
  <c r="BP174" i="37"/>
  <c r="BO174" i="37"/>
  <c r="BN174" i="37"/>
  <c r="BM174" i="37"/>
  <c r="BL174" i="37"/>
  <c r="BK174" i="37"/>
  <c r="BJ174" i="37"/>
  <c r="BI174" i="37"/>
  <c r="BH174" i="37"/>
  <c r="BG174" i="37"/>
  <c r="BF174" i="37"/>
  <c r="BE174" i="37"/>
  <c r="BD174" i="37"/>
  <c r="BC174" i="37"/>
  <c r="BB174" i="37"/>
  <c r="BA174" i="37"/>
  <c r="AZ174" i="37"/>
  <c r="AY174" i="37"/>
  <c r="AX174" i="37"/>
  <c r="AW174" i="37"/>
  <c r="AV174" i="37"/>
  <c r="AU174" i="37"/>
  <c r="AT174" i="37"/>
  <c r="AS174" i="37"/>
  <c r="AO174" i="37"/>
  <c r="CB174" i="37" s="1"/>
  <c r="AN174" i="37"/>
  <c r="CA174" i="37" s="1"/>
  <c r="AM174" i="37"/>
  <c r="BZ174" i="37" s="1"/>
  <c r="AL174" i="37"/>
  <c r="BY174" i="37" s="1"/>
  <c r="AG174" i="37"/>
  <c r="BT174" i="37" s="1"/>
  <c r="AF174" i="37"/>
  <c r="BS174" i="37" s="1"/>
  <c r="AE174" i="37"/>
  <c r="BR174" i="37" s="1"/>
  <c r="AD174" i="37"/>
  <c r="BQ174" i="37" s="1"/>
  <c r="BX173" i="37"/>
  <c r="BW173" i="37"/>
  <c r="BV173" i="37"/>
  <c r="BU173" i="37"/>
  <c r="BP173" i="37"/>
  <c r="BO173" i="37"/>
  <c r="BN173" i="37"/>
  <c r="BM173" i="37"/>
  <c r="BL173" i="37"/>
  <c r="BK173" i="37"/>
  <c r="BJ173" i="37"/>
  <c r="BI173" i="37"/>
  <c r="BH173" i="37"/>
  <c r="BG173" i="37"/>
  <c r="BF173" i="37"/>
  <c r="BE173" i="37"/>
  <c r="BD173" i="37"/>
  <c r="BC173" i="37"/>
  <c r="BB173" i="37"/>
  <c r="BA173" i="37"/>
  <c r="AZ173" i="37"/>
  <c r="AY173" i="37"/>
  <c r="AX173" i="37"/>
  <c r="AW173" i="37"/>
  <c r="AV173" i="37"/>
  <c r="AU173" i="37"/>
  <c r="AT173" i="37"/>
  <c r="AS173" i="37"/>
  <c r="AO173" i="37"/>
  <c r="CB173" i="37" s="1"/>
  <c r="AN173" i="37"/>
  <c r="CA173" i="37" s="1"/>
  <c r="AM173" i="37"/>
  <c r="BZ173" i="37" s="1"/>
  <c r="AL173" i="37"/>
  <c r="BY173" i="37" s="1"/>
  <c r="AG173" i="37"/>
  <c r="BT173" i="37" s="1"/>
  <c r="AF173" i="37"/>
  <c r="BS173" i="37" s="1"/>
  <c r="AE173" i="37"/>
  <c r="BR173" i="37" s="1"/>
  <c r="AD173" i="37"/>
  <c r="BQ173" i="37" s="1"/>
  <c r="BX172" i="37"/>
  <c r="BW172" i="37"/>
  <c r="BV172" i="37"/>
  <c r="BU172" i="37"/>
  <c r="BP172" i="37"/>
  <c r="BO172" i="37"/>
  <c r="BN172" i="37"/>
  <c r="BM172" i="37"/>
  <c r="BL172" i="37"/>
  <c r="BK172" i="37"/>
  <c r="BJ172" i="37"/>
  <c r="BI172" i="37"/>
  <c r="BH172" i="37"/>
  <c r="BG172" i="37"/>
  <c r="BF172" i="37"/>
  <c r="BE172" i="37"/>
  <c r="BD172" i="37"/>
  <c r="BC172" i="37"/>
  <c r="BB172" i="37"/>
  <c r="BA172" i="37"/>
  <c r="AZ172" i="37"/>
  <c r="AY172" i="37"/>
  <c r="AX172" i="37"/>
  <c r="AW172" i="37"/>
  <c r="AV172" i="37"/>
  <c r="AU172" i="37"/>
  <c r="AT172" i="37"/>
  <c r="AS172" i="37"/>
  <c r="AO172" i="37"/>
  <c r="CB172" i="37" s="1"/>
  <c r="AN172" i="37"/>
  <c r="CA172" i="37" s="1"/>
  <c r="AM172" i="37"/>
  <c r="BZ172" i="37" s="1"/>
  <c r="AL172" i="37"/>
  <c r="BY172" i="37" s="1"/>
  <c r="AG172" i="37"/>
  <c r="BT172" i="37" s="1"/>
  <c r="AF172" i="37"/>
  <c r="BS172" i="37" s="1"/>
  <c r="AE172" i="37"/>
  <c r="BR172" i="37" s="1"/>
  <c r="AD172" i="37"/>
  <c r="BQ172" i="37" s="1"/>
  <c r="BX171" i="37"/>
  <c r="BW171" i="37"/>
  <c r="BV171" i="37"/>
  <c r="BU171" i="37"/>
  <c r="BP171" i="37"/>
  <c r="BO171" i="37"/>
  <c r="BN171" i="37"/>
  <c r="BM171" i="37"/>
  <c r="BL171" i="37"/>
  <c r="BK171" i="37"/>
  <c r="BJ171" i="37"/>
  <c r="BI171" i="37"/>
  <c r="BH171" i="37"/>
  <c r="BG171" i="37"/>
  <c r="BF171" i="37"/>
  <c r="BE171" i="37"/>
  <c r="BD171" i="37"/>
  <c r="BC171" i="37"/>
  <c r="BB171" i="37"/>
  <c r="BA171" i="37"/>
  <c r="AZ171" i="37"/>
  <c r="AY171" i="37"/>
  <c r="AX171" i="37"/>
  <c r="AW171" i="37"/>
  <c r="AV171" i="37"/>
  <c r="AU171" i="37"/>
  <c r="AT171" i="37"/>
  <c r="AS171" i="37"/>
  <c r="AO171" i="37"/>
  <c r="CB171" i="37" s="1"/>
  <c r="AN171" i="37"/>
  <c r="CA171" i="37" s="1"/>
  <c r="AM171" i="37"/>
  <c r="BZ171" i="37" s="1"/>
  <c r="AL171" i="37"/>
  <c r="BY171" i="37" s="1"/>
  <c r="AG171" i="37"/>
  <c r="BT171" i="37" s="1"/>
  <c r="AF171" i="37"/>
  <c r="BS171" i="37" s="1"/>
  <c r="AE171" i="37"/>
  <c r="BR171" i="37" s="1"/>
  <c r="AD171" i="37"/>
  <c r="BQ171" i="37" s="1"/>
  <c r="BX170" i="37"/>
  <c r="BW170" i="37"/>
  <c r="BV170" i="37"/>
  <c r="BU170" i="37"/>
  <c r="BP170" i="37"/>
  <c r="BO170" i="37"/>
  <c r="BN170" i="37"/>
  <c r="BM170" i="37"/>
  <c r="BL170" i="37"/>
  <c r="BK170" i="37"/>
  <c r="BJ170" i="37"/>
  <c r="BI170" i="37"/>
  <c r="BH170" i="37"/>
  <c r="BG170" i="37"/>
  <c r="BF170" i="37"/>
  <c r="BE170" i="37"/>
  <c r="BD170" i="37"/>
  <c r="BC170" i="37"/>
  <c r="BB170" i="37"/>
  <c r="BA170" i="37"/>
  <c r="AZ170" i="37"/>
  <c r="AY170" i="37"/>
  <c r="AX170" i="37"/>
  <c r="AW170" i="37"/>
  <c r="AV170" i="37"/>
  <c r="AU170" i="37"/>
  <c r="AT170" i="37"/>
  <c r="AS170" i="37"/>
  <c r="AO170" i="37"/>
  <c r="CB170" i="37" s="1"/>
  <c r="AN170" i="37"/>
  <c r="CA170" i="37" s="1"/>
  <c r="AM170" i="37"/>
  <c r="BZ170" i="37" s="1"/>
  <c r="AL170" i="37"/>
  <c r="BY170" i="37" s="1"/>
  <c r="AG170" i="37"/>
  <c r="BT170" i="37" s="1"/>
  <c r="AF170" i="37"/>
  <c r="BS170" i="37" s="1"/>
  <c r="AE170" i="37"/>
  <c r="BR170" i="37" s="1"/>
  <c r="AD170" i="37"/>
  <c r="BQ170" i="37" s="1"/>
  <c r="BX169" i="37"/>
  <c r="BW169" i="37"/>
  <c r="BV169" i="37"/>
  <c r="BU169" i="37"/>
  <c r="BP169" i="37"/>
  <c r="BO169" i="37"/>
  <c r="BN169" i="37"/>
  <c r="BM169" i="37"/>
  <c r="BL169" i="37"/>
  <c r="BK169" i="37"/>
  <c r="BJ169" i="37"/>
  <c r="BI169" i="37"/>
  <c r="BH169" i="37"/>
  <c r="BG169" i="37"/>
  <c r="BF169" i="37"/>
  <c r="BE169" i="37"/>
  <c r="BD169" i="37"/>
  <c r="BC169" i="37"/>
  <c r="BB169" i="37"/>
  <c r="BA169" i="37"/>
  <c r="AZ169" i="37"/>
  <c r="AY169" i="37"/>
  <c r="AX169" i="37"/>
  <c r="AW169" i="37"/>
  <c r="AV169" i="37"/>
  <c r="AU169" i="37"/>
  <c r="AT169" i="37"/>
  <c r="AS169" i="37"/>
  <c r="AO169" i="37"/>
  <c r="CB169" i="37" s="1"/>
  <c r="AN169" i="37"/>
  <c r="CA169" i="37" s="1"/>
  <c r="AM169" i="37"/>
  <c r="BZ169" i="37" s="1"/>
  <c r="AL169" i="37"/>
  <c r="BY169" i="37" s="1"/>
  <c r="AG169" i="37"/>
  <c r="BT169" i="37" s="1"/>
  <c r="AF169" i="37"/>
  <c r="BS169" i="37" s="1"/>
  <c r="AE169" i="37"/>
  <c r="BR169" i="37" s="1"/>
  <c r="AD169" i="37"/>
  <c r="BQ169" i="37" s="1"/>
  <c r="BX168" i="37"/>
  <c r="BW168" i="37"/>
  <c r="BV168" i="37"/>
  <c r="BU168" i="37"/>
  <c r="BP168" i="37"/>
  <c r="BO168" i="37"/>
  <c r="BN168" i="37"/>
  <c r="BM168" i="37"/>
  <c r="BL168" i="37"/>
  <c r="BK168" i="37"/>
  <c r="BJ168" i="37"/>
  <c r="BI168" i="37"/>
  <c r="BH168" i="37"/>
  <c r="BG168" i="37"/>
  <c r="BF168" i="37"/>
  <c r="BE168" i="37"/>
  <c r="BD168" i="37"/>
  <c r="BC168" i="37"/>
  <c r="BB168" i="37"/>
  <c r="BA168" i="37"/>
  <c r="AZ168" i="37"/>
  <c r="AY168" i="37"/>
  <c r="AX168" i="37"/>
  <c r="AW168" i="37"/>
  <c r="AV168" i="37"/>
  <c r="AU168" i="37"/>
  <c r="AT168" i="37"/>
  <c r="AS168" i="37"/>
  <c r="AO168" i="37"/>
  <c r="CB168" i="37" s="1"/>
  <c r="AN168" i="37"/>
  <c r="CA168" i="37" s="1"/>
  <c r="AM168" i="37"/>
  <c r="BZ168" i="37" s="1"/>
  <c r="AL168" i="37"/>
  <c r="BY168" i="37" s="1"/>
  <c r="AG168" i="37"/>
  <c r="BT168" i="37" s="1"/>
  <c r="AF168" i="37"/>
  <c r="BS168" i="37" s="1"/>
  <c r="AE168" i="37"/>
  <c r="BR168" i="37" s="1"/>
  <c r="AD168" i="37"/>
  <c r="BQ168" i="37" s="1"/>
  <c r="BX167" i="37"/>
  <c r="BW167" i="37"/>
  <c r="BV167" i="37"/>
  <c r="BU167" i="37"/>
  <c r="BP167" i="37"/>
  <c r="BO167" i="37"/>
  <c r="BN167" i="37"/>
  <c r="BM167" i="37"/>
  <c r="BL167" i="37"/>
  <c r="BK167" i="37"/>
  <c r="BJ167" i="37"/>
  <c r="BI167" i="37"/>
  <c r="BH167" i="37"/>
  <c r="BG167" i="37"/>
  <c r="BF167" i="37"/>
  <c r="BE167" i="37"/>
  <c r="BD167" i="37"/>
  <c r="BC167" i="37"/>
  <c r="BB167" i="37"/>
  <c r="BA167" i="37"/>
  <c r="AZ167" i="37"/>
  <c r="AY167" i="37"/>
  <c r="AX167" i="37"/>
  <c r="AW167" i="37"/>
  <c r="AV167" i="37"/>
  <c r="AU167" i="37"/>
  <c r="AT167" i="37"/>
  <c r="AS167" i="37"/>
  <c r="AO167" i="37"/>
  <c r="CB167" i="37" s="1"/>
  <c r="AN167" i="37"/>
  <c r="CA167" i="37" s="1"/>
  <c r="AM167" i="37"/>
  <c r="BZ167" i="37" s="1"/>
  <c r="AL167" i="37"/>
  <c r="BY167" i="37" s="1"/>
  <c r="AG167" i="37"/>
  <c r="BT167" i="37" s="1"/>
  <c r="AF167" i="37"/>
  <c r="BS167" i="37" s="1"/>
  <c r="AE167" i="37"/>
  <c r="BR167" i="37" s="1"/>
  <c r="AD167" i="37"/>
  <c r="BQ167" i="37" s="1"/>
  <c r="BX166" i="37"/>
  <c r="BW166" i="37"/>
  <c r="BV166" i="37"/>
  <c r="BU166" i="37"/>
  <c r="BP166" i="37"/>
  <c r="BO166" i="37"/>
  <c r="BN166" i="37"/>
  <c r="BM166" i="37"/>
  <c r="BL166" i="37"/>
  <c r="BK166" i="37"/>
  <c r="BJ166" i="37"/>
  <c r="BI166" i="37"/>
  <c r="BH166" i="37"/>
  <c r="BG166" i="37"/>
  <c r="BF166" i="37"/>
  <c r="BE166" i="37"/>
  <c r="BD166" i="37"/>
  <c r="BC166" i="37"/>
  <c r="BB166" i="37"/>
  <c r="BA166" i="37"/>
  <c r="AZ166" i="37"/>
  <c r="AY166" i="37"/>
  <c r="AX166" i="37"/>
  <c r="AW166" i="37"/>
  <c r="AV166" i="37"/>
  <c r="AU166" i="37"/>
  <c r="AT166" i="37"/>
  <c r="AS166" i="37"/>
  <c r="AO166" i="37"/>
  <c r="CB166" i="37" s="1"/>
  <c r="AN166" i="37"/>
  <c r="CA166" i="37" s="1"/>
  <c r="AM166" i="37"/>
  <c r="BZ166" i="37" s="1"/>
  <c r="AL166" i="37"/>
  <c r="BY166" i="37" s="1"/>
  <c r="AG166" i="37"/>
  <c r="BT166" i="37" s="1"/>
  <c r="AF166" i="37"/>
  <c r="BS166" i="37" s="1"/>
  <c r="AE166" i="37"/>
  <c r="BR166" i="37" s="1"/>
  <c r="AD166" i="37"/>
  <c r="BQ166" i="37" s="1"/>
  <c r="BX165" i="37"/>
  <c r="BW165" i="37"/>
  <c r="BV165" i="37"/>
  <c r="BU165" i="37"/>
  <c r="BP165" i="37"/>
  <c r="BO165" i="37"/>
  <c r="BN165" i="37"/>
  <c r="BM165" i="37"/>
  <c r="BL165" i="37"/>
  <c r="BK165" i="37"/>
  <c r="BJ165" i="37"/>
  <c r="BI165" i="37"/>
  <c r="BH165" i="37"/>
  <c r="BG165" i="37"/>
  <c r="BF165" i="37"/>
  <c r="BE165" i="37"/>
  <c r="BD165" i="37"/>
  <c r="BC165" i="37"/>
  <c r="BB165" i="37"/>
  <c r="BA165" i="37"/>
  <c r="AZ165" i="37"/>
  <c r="AY165" i="37"/>
  <c r="AX165" i="37"/>
  <c r="AW165" i="37"/>
  <c r="AV165" i="37"/>
  <c r="AU165" i="37"/>
  <c r="AT165" i="37"/>
  <c r="AS165" i="37"/>
  <c r="AO165" i="37"/>
  <c r="CB165" i="37" s="1"/>
  <c r="AN165" i="37"/>
  <c r="CA165" i="37" s="1"/>
  <c r="AM165" i="37"/>
  <c r="BZ165" i="37" s="1"/>
  <c r="AL165" i="37"/>
  <c r="BY165" i="37" s="1"/>
  <c r="AG165" i="37"/>
  <c r="BT165" i="37" s="1"/>
  <c r="AF165" i="37"/>
  <c r="BS165" i="37" s="1"/>
  <c r="AE165" i="37"/>
  <c r="BR165" i="37" s="1"/>
  <c r="AD165" i="37"/>
  <c r="BQ165" i="37" s="1"/>
  <c r="BX164" i="37"/>
  <c r="BW164" i="37"/>
  <c r="BV164" i="37"/>
  <c r="BU164" i="37"/>
  <c r="BP164" i="37"/>
  <c r="BO164" i="37"/>
  <c r="BN164" i="37"/>
  <c r="BM164" i="37"/>
  <c r="BL164" i="37"/>
  <c r="BK164" i="37"/>
  <c r="BJ164" i="37"/>
  <c r="BI164" i="37"/>
  <c r="BH164" i="37"/>
  <c r="BG164" i="37"/>
  <c r="BF164" i="37"/>
  <c r="BE164" i="37"/>
  <c r="BD164" i="37"/>
  <c r="BC164" i="37"/>
  <c r="BB164" i="37"/>
  <c r="BA164" i="37"/>
  <c r="AZ164" i="37"/>
  <c r="AY164" i="37"/>
  <c r="AX164" i="37"/>
  <c r="AW164" i="37"/>
  <c r="AV164" i="37"/>
  <c r="AU164" i="37"/>
  <c r="AT164" i="37"/>
  <c r="AS164" i="37"/>
  <c r="AO164" i="37"/>
  <c r="CB164" i="37" s="1"/>
  <c r="AN164" i="37"/>
  <c r="CA164" i="37" s="1"/>
  <c r="AM164" i="37"/>
  <c r="BZ164" i="37" s="1"/>
  <c r="AL164" i="37"/>
  <c r="BY164" i="37" s="1"/>
  <c r="AG164" i="37"/>
  <c r="BT164" i="37" s="1"/>
  <c r="AF164" i="37"/>
  <c r="BS164" i="37" s="1"/>
  <c r="AE164" i="37"/>
  <c r="BR164" i="37" s="1"/>
  <c r="AD164" i="37"/>
  <c r="BQ164" i="37" s="1"/>
  <c r="BX163" i="37"/>
  <c r="BW163" i="37"/>
  <c r="BV163" i="37"/>
  <c r="BU163" i="37"/>
  <c r="BP163" i="37"/>
  <c r="BO163" i="37"/>
  <c r="BN163" i="37"/>
  <c r="BM163" i="37"/>
  <c r="BL163" i="37"/>
  <c r="BK163" i="37"/>
  <c r="BJ163" i="37"/>
  <c r="BI163" i="37"/>
  <c r="BH163" i="37"/>
  <c r="BG163" i="37"/>
  <c r="BF163" i="37"/>
  <c r="BE163" i="37"/>
  <c r="BD163" i="37"/>
  <c r="BC163" i="37"/>
  <c r="BB163" i="37"/>
  <c r="BA163" i="37"/>
  <c r="AZ163" i="37"/>
  <c r="AY163" i="37"/>
  <c r="AX163" i="37"/>
  <c r="AW163" i="37"/>
  <c r="AV163" i="37"/>
  <c r="AU163" i="37"/>
  <c r="AT163" i="37"/>
  <c r="AS163" i="37"/>
  <c r="AO163" i="37"/>
  <c r="CB163" i="37" s="1"/>
  <c r="AN163" i="37"/>
  <c r="CA163" i="37" s="1"/>
  <c r="AM163" i="37"/>
  <c r="BZ163" i="37" s="1"/>
  <c r="AL163" i="37"/>
  <c r="BY163" i="37" s="1"/>
  <c r="AG163" i="37"/>
  <c r="BT163" i="37" s="1"/>
  <c r="AF163" i="37"/>
  <c r="BS163" i="37" s="1"/>
  <c r="AE163" i="37"/>
  <c r="BR163" i="37" s="1"/>
  <c r="AD163" i="37"/>
  <c r="BQ163" i="37" s="1"/>
  <c r="BX162" i="37"/>
  <c r="BW162" i="37"/>
  <c r="BV162" i="37"/>
  <c r="BU162" i="37"/>
  <c r="BP162" i="37"/>
  <c r="BO162" i="37"/>
  <c r="BN162" i="37"/>
  <c r="BM162" i="37"/>
  <c r="BL162" i="37"/>
  <c r="BK162" i="37"/>
  <c r="BJ162" i="37"/>
  <c r="BI162" i="37"/>
  <c r="BH162" i="37"/>
  <c r="BG162" i="37"/>
  <c r="BF162" i="37"/>
  <c r="BE162" i="37"/>
  <c r="BD162" i="37"/>
  <c r="BC162" i="37"/>
  <c r="BB162" i="37"/>
  <c r="BA162" i="37"/>
  <c r="AZ162" i="37"/>
  <c r="AY162" i="37"/>
  <c r="AX162" i="37"/>
  <c r="AW162" i="37"/>
  <c r="AV162" i="37"/>
  <c r="AU162" i="37"/>
  <c r="AT162" i="37"/>
  <c r="AS162" i="37"/>
  <c r="AO162" i="37"/>
  <c r="CB162" i="37" s="1"/>
  <c r="AN162" i="37"/>
  <c r="CA162" i="37" s="1"/>
  <c r="AM162" i="37"/>
  <c r="BZ162" i="37" s="1"/>
  <c r="AL162" i="37"/>
  <c r="BY162" i="37" s="1"/>
  <c r="AG162" i="37"/>
  <c r="BT162" i="37" s="1"/>
  <c r="AF162" i="37"/>
  <c r="BS162" i="37" s="1"/>
  <c r="AE162" i="37"/>
  <c r="BR162" i="37" s="1"/>
  <c r="AD162" i="37"/>
  <c r="BQ162" i="37" s="1"/>
  <c r="BX161" i="37"/>
  <c r="BW161" i="37"/>
  <c r="BV161" i="37"/>
  <c r="BU161" i="37"/>
  <c r="BP161" i="37"/>
  <c r="BO161" i="37"/>
  <c r="BN161" i="37"/>
  <c r="BM161" i="37"/>
  <c r="BL161" i="37"/>
  <c r="BK161" i="37"/>
  <c r="BJ161" i="37"/>
  <c r="BI161" i="37"/>
  <c r="BH161" i="37"/>
  <c r="BG161" i="37"/>
  <c r="BF161" i="37"/>
  <c r="BE161" i="37"/>
  <c r="BD161" i="37"/>
  <c r="BC161" i="37"/>
  <c r="BB161" i="37"/>
  <c r="BA161" i="37"/>
  <c r="AZ161" i="37"/>
  <c r="AY161" i="37"/>
  <c r="AX161" i="37"/>
  <c r="AW161" i="37"/>
  <c r="AV161" i="37"/>
  <c r="AU161" i="37"/>
  <c r="AT161" i="37"/>
  <c r="AS161" i="37"/>
  <c r="AO161" i="37"/>
  <c r="CB161" i="37" s="1"/>
  <c r="AN161" i="37"/>
  <c r="CA161" i="37" s="1"/>
  <c r="AM161" i="37"/>
  <c r="BZ161" i="37" s="1"/>
  <c r="AL161" i="37"/>
  <c r="BY161" i="37" s="1"/>
  <c r="AG161" i="37"/>
  <c r="BT161" i="37" s="1"/>
  <c r="AF161" i="37"/>
  <c r="BS161" i="37" s="1"/>
  <c r="AE161" i="37"/>
  <c r="BR161" i="37" s="1"/>
  <c r="AD161" i="37"/>
  <c r="BQ161" i="37" s="1"/>
  <c r="BX160" i="37"/>
  <c r="BW160" i="37"/>
  <c r="BV160" i="37"/>
  <c r="BU160" i="37"/>
  <c r="BP160" i="37"/>
  <c r="BO160" i="37"/>
  <c r="BN160" i="37"/>
  <c r="BM160" i="37"/>
  <c r="BL160" i="37"/>
  <c r="BK160" i="37"/>
  <c r="BJ160" i="37"/>
  <c r="BI160" i="37"/>
  <c r="BH160" i="37"/>
  <c r="BG160" i="37"/>
  <c r="BF160" i="37"/>
  <c r="BE160" i="37"/>
  <c r="BD160" i="37"/>
  <c r="BC160" i="37"/>
  <c r="BB160" i="37"/>
  <c r="BA160" i="37"/>
  <c r="AZ160" i="37"/>
  <c r="AY160" i="37"/>
  <c r="AX160" i="37"/>
  <c r="AW160" i="37"/>
  <c r="AV160" i="37"/>
  <c r="AU160" i="37"/>
  <c r="AT160" i="37"/>
  <c r="AS160" i="37"/>
  <c r="AO160" i="37"/>
  <c r="CB160" i="37" s="1"/>
  <c r="AN160" i="37"/>
  <c r="CA160" i="37" s="1"/>
  <c r="AM160" i="37"/>
  <c r="BZ160" i="37" s="1"/>
  <c r="AL160" i="37"/>
  <c r="BY160" i="37" s="1"/>
  <c r="AG160" i="37"/>
  <c r="BT160" i="37" s="1"/>
  <c r="AF160" i="37"/>
  <c r="BS160" i="37" s="1"/>
  <c r="AE160" i="37"/>
  <c r="BR160" i="37" s="1"/>
  <c r="AD160" i="37"/>
  <c r="BQ160" i="37" s="1"/>
  <c r="BX159" i="37"/>
  <c r="BW159" i="37"/>
  <c r="BV159" i="37"/>
  <c r="BU159" i="37"/>
  <c r="BP159" i="37"/>
  <c r="BO159" i="37"/>
  <c r="BN159" i="37"/>
  <c r="BM159" i="37"/>
  <c r="BL159" i="37"/>
  <c r="BK159" i="37"/>
  <c r="BJ159" i="37"/>
  <c r="BI159" i="37"/>
  <c r="BH159" i="37"/>
  <c r="BG159" i="37"/>
  <c r="BF159" i="37"/>
  <c r="BE159" i="37"/>
  <c r="BD159" i="37"/>
  <c r="BC159" i="37"/>
  <c r="BB159" i="37"/>
  <c r="BA159" i="37"/>
  <c r="AZ159" i="37"/>
  <c r="AY159" i="37"/>
  <c r="AX159" i="37"/>
  <c r="AW159" i="37"/>
  <c r="AV159" i="37"/>
  <c r="AU159" i="37"/>
  <c r="AT159" i="37"/>
  <c r="AS159" i="37"/>
  <c r="AO159" i="37"/>
  <c r="CB159" i="37" s="1"/>
  <c r="AN159" i="37"/>
  <c r="CA159" i="37" s="1"/>
  <c r="AM159" i="37"/>
  <c r="BZ159" i="37" s="1"/>
  <c r="AL159" i="37"/>
  <c r="BY159" i="37" s="1"/>
  <c r="AG159" i="37"/>
  <c r="BT159" i="37" s="1"/>
  <c r="AF159" i="37"/>
  <c r="BS159" i="37" s="1"/>
  <c r="AE159" i="37"/>
  <c r="BR159" i="37" s="1"/>
  <c r="AD159" i="37"/>
  <c r="BQ159" i="37" s="1"/>
  <c r="BX158" i="37"/>
  <c r="BW158" i="37"/>
  <c r="BV158" i="37"/>
  <c r="BU158" i="37"/>
  <c r="BP158" i="37"/>
  <c r="BO158" i="37"/>
  <c r="BN158" i="37"/>
  <c r="BM158" i="37"/>
  <c r="BL158" i="37"/>
  <c r="BK158" i="37"/>
  <c r="BJ158" i="37"/>
  <c r="BI158" i="37"/>
  <c r="BH158" i="37"/>
  <c r="BG158" i="37"/>
  <c r="BF158" i="37"/>
  <c r="BE158" i="37"/>
  <c r="BD158" i="37"/>
  <c r="BC158" i="37"/>
  <c r="BB158" i="37"/>
  <c r="BA158" i="37"/>
  <c r="AZ158" i="37"/>
  <c r="AY158" i="37"/>
  <c r="AX158" i="37"/>
  <c r="AW158" i="37"/>
  <c r="AV158" i="37"/>
  <c r="AU158" i="37"/>
  <c r="AT158" i="37"/>
  <c r="AS158" i="37"/>
  <c r="AO158" i="37"/>
  <c r="CB158" i="37" s="1"/>
  <c r="AN158" i="37"/>
  <c r="CA158" i="37" s="1"/>
  <c r="AM158" i="37"/>
  <c r="BZ158" i="37" s="1"/>
  <c r="AL158" i="37"/>
  <c r="BY158" i="37" s="1"/>
  <c r="AG158" i="37"/>
  <c r="BT158" i="37" s="1"/>
  <c r="AF158" i="37"/>
  <c r="BS158" i="37" s="1"/>
  <c r="AE158" i="37"/>
  <c r="BR158" i="37" s="1"/>
  <c r="AD158" i="37"/>
  <c r="BQ158" i="37" s="1"/>
  <c r="CB157" i="37"/>
  <c r="BX157" i="37"/>
  <c r="BW157" i="37"/>
  <c r="BV157" i="37"/>
  <c r="BU157" i="37"/>
  <c r="BP157" i="37"/>
  <c r="BO157" i="37"/>
  <c r="BN157" i="37"/>
  <c r="BM157" i="37"/>
  <c r="BL157" i="37"/>
  <c r="BK157" i="37"/>
  <c r="BJ157" i="37"/>
  <c r="BI157" i="37"/>
  <c r="BH157" i="37"/>
  <c r="BG157" i="37"/>
  <c r="BF157" i="37"/>
  <c r="BE157" i="37"/>
  <c r="BD157" i="37"/>
  <c r="BC157" i="37"/>
  <c r="BB157" i="37"/>
  <c r="BA157" i="37"/>
  <c r="AZ157" i="37"/>
  <c r="AY157" i="37"/>
  <c r="AX157" i="37"/>
  <c r="AW157" i="37"/>
  <c r="AV157" i="37"/>
  <c r="AU157" i="37"/>
  <c r="AT157" i="37"/>
  <c r="AS157" i="37"/>
  <c r="AO157" i="37"/>
  <c r="AN157" i="37"/>
  <c r="CA157" i="37" s="1"/>
  <c r="AM157" i="37"/>
  <c r="BZ157" i="37" s="1"/>
  <c r="AL157" i="37"/>
  <c r="BY157" i="37" s="1"/>
  <c r="AG157" i="37"/>
  <c r="BT157" i="37" s="1"/>
  <c r="AF157" i="37"/>
  <c r="BS157" i="37" s="1"/>
  <c r="AE157" i="37"/>
  <c r="BR157" i="37" s="1"/>
  <c r="AD157" i="37"/>
  <c r="BQ157" i="37" s="1"/>
  <c r="BX156" i="37"/>
  <c r="BW156" i="37"/>
  <c r="BV156" i="37"/>
  <c r="BU156" i="37"/>
  <c r="BP156" i="37"/>
  <c r="BO156" i="37"/>
  <c r="BN156" i="37"/>
  <c r="BM156" i="37"/>
  <c r="BL156" i="37"/>
  <c r="BK156" i="37"/>
  <c r="BJ156" i="37"/>
  <c r="BI156" i="37"/>
  <c r="BH156" i="37"/>
  <c r="BG156" i="37"/>
  <c r="BF156" i="37"/>
  <c r="BE156" i="37"/>
  <c r="BD156" i="37"/>
  <c r="BC156" i="37"/>
  <c r="BB156" i="37"/>
  <c r="BA156" i="37"/>
  <c r="AZ156" i="37"/>
  <c r="AY156" i="37"/>
  <c r="AX156" i="37"/>
  <c r="AW156" i="37"/>
  <c r="AV156" i="37"/>
  <c r="AU156" i="37"/>
  <c r="AT156" i="37"/>
  <c r="AS156" i="37"/>
  <c r="AO156" i="37"/>
  <c r="CB156" i="37" s="1"/>
  <c r="AN156" i="37"/>
  <c r="CA156" i="37" s="1"/>
  <c r="AM156" i="37"/>
  <c r="BZ156" i="37" s="1"/>
  <c r="AL156" i="37"/>
  <c r="BY156" i="37" s="1"/>
  <c r="AG156" i="37"/>
  <c r="BT156" i="37" s="1"/>
  <c r="AF156" i="37"/>
  <c r="BS156" i="37" s="1"/>
  <c r="AE156" i="37"/>
  <c r="BR156" i="37" s="1"/>
  <c r="AD156" i="37"/>
  <c r="BQ156" i="37" s="1"/>
  <c r="CB155" i="37"/>
  <c r="BX155" i="37"/>
  <c r="BW155" i="37"/>
  <c r="BV155" i="37"/>
  <c r="BU155" i="37"/>
  <c r="BP155" i="37"/>
  <c r="BO155" i="37"/>
  <c r="BN155" i="37"/>
  <c r="BM155" i="37"/>
  <c r="BL155" i="37"/>
  <c r="BK155" i="37"/>
  <c r="BJ155" i="37"/>
  <c r="BI155" i="37"/>
  <c r="BH155" i="37"/>
  <c r="BG155" i="37"/>
  <c r="BF155" i="37"/>
  <c r="BE155" i="37"/>
  <c r="BD155" i="37"/>
  <c r="BC155" i="37"/>
  <c r="BB155" i="37"/>
  <c r="BA155" i="37"/>
  <c r="AZ155" i="37"/>
  <c r="AY155" i="37"/>
  <c r="AX155" i="37"/>
  <c r="AW155" i="37"/>
  <c r="AV155" i="37"/>
  <c r="AU155" i="37"/>
  <c r="AT155" i="37"/>
  <c r="AS155" i="37"/>
  <c r="AO155" i="37"/>
  <c r="AN155" i="37"/>
  <c r="CA155" i="37" s="1"/>
  <c r="AM155" i="37"/>
  <c r="BZ155" i="37" s="1"/>
  <c r="AL155" i="37"/>
  <c r="BY155" i="37" s="1"/>
  <c r="AG155" i="37"/>
  <c r="BT155" i="37" s="1"/>
  <c r="AF155" i="37"/>
  <c r="BS155" i="37" s="1"/>
  <c r="AE155" i="37"/>
  <c r="BR155" i="37" s="1"/>
  <c r="AD155" i="37"/>
  <c r="BQ155" i="37" s="1"/>
  <c r="BX154" i="37"/>
  <c r="BW154" i="37"/>
  <c r="BV154" i="37"/>
  <c r="BU154" i="37"/>
  <c r="BP154" i="37"/>
  <c r="BO154" i="37"/>
  <c r="BN154" i="37"/>
  <c r="BM154" i="37"/>
  <c r="BL154" i="37"/>
  <c r="BK154" i="37"/>
  <c r="BJ154" i="37"/>
  <c r="BI154" i="37"/>
  <c r="BH154" i="37"/>
  <c r="BG154" i="37"/>
  <c r="BF154" i="37"/>
  <c r="BE154" i="37"/>
  <c r="BD154" i="37"/>
  <c r="BC154" i="37"/>
  <c r="BB154" i="37"/>
  <c r="BA154" i="37"/>
  <c r="AZ154" i="37"/>
  <c r="AY154" i="37"/>
  <c r="AX154" i="37"/>
  <c r="AW154" i="37"/>
  <c r="AV154" i="37"/>
  <c r="AU154" i="37"/>
  <c r="AT154" i="37"/>
  <c r="AS154" i="37"/>
  <c r="AO154" i="37"/>
  <c r="CB154" i="37" s="1"/>
  <c r="AN154" i="37"/>
  <c r="CA154" i="37" s="1"/>
  <c r="AM154" i="37"/>
  <c r="BZ154" i="37" s="1"/>
  <c r="AL154" i="37"/>
  <c r="BY154" i="37" s="1"/>
  <c r="AG154" i="37"/>
  <c r="BT154" i="37" s="1"/>
  <c r="AF154" i="37"/>
  <c r="BS154" i="37" s="1"/>
  <c r="AE154" i="37"/>
  <c r="BR154" i="37" s="1"/>
  <c r="AD154" i="37"/>
  <c r="BQ154" i="37" s="1"/>
  <c r="CB153" i="37"/>
  <c r="BX153" i="37"/>
  <c r="BW153" i="37"/>
  <c r="BV153" i="37"/>
  <c r="BU153" i="37"/>
  <c r="BP153" i="37"/>
  <c r="BO153" i="37"/>
  <c r="BN153" i="37"/>
  <c r="BM153" i="37"/>
  <c r="BL153" i="37"/>
  <c r="BK153" i="37"/>
  <c r="BJ153" i="37"/>
  <c r="BI153" i="37"/>
  <c r="BH153" i="37"/>
  <c r="BG153" i="37"/>
  <c r="BF153" i="37"/>
  <c r="BE153" i="37"/>
  <c r="BD153" i="37"/>
  <c r="BC153" i="37"/>
  <c r="BB153" i="37"/>
  <c r="BA153" i="37"/>
  <c r="AZ153" i="37"/>
  <c r="AY153" i="37"/>
  <c r="AX153" i="37"/>
  <c r="AW153" i="37"/>
  <c r="AV153" i="37"/>
  <c r="AU153" i="37"/>
  <c r="AT153" i="37"/>
  <c r="AS153" i="37"/>
  <c r="AO153" i="37"/>
  <c r="AN153" i="37"/>
  <c r="CA153" i="37" s="1"/>
  <c r="AM153" i="37"/>
  <c r="BZ153" i="37" s="1"/>
  <c r="AL153" i="37"/>
  <c r="BY153" i="37" s="1"/>
  <c r="AG153" i="37"/>
  <c r="BT153" i="37" s="1"/>
  <c r="AF153" i="37"/>
  <c r="BS153" i="37" s="1"/>
  <c r="AE153" i="37"/>
  <c r="BR153" i="37" s="1"/>
  <c r="AD153" i="37"/>
  <c r="BQ153" i="37" s="1"/>
  <c r="BX152" i="37"/>
  <c r="BW152" i="37"/>
  <c r="BV152" i="37"/>
  <c r="BU152" i="37"/>
  <c r="BP152" i="37"/>
  <c r="BO152" i="37"/>
  <c r="BN152" i="37"/>
  <c r="BM152" i="37"/>
  <c r="BL152" i="37"/>
  <c r="BK152" i="37"/>
  <c r="BJ152" i="37"/>
  <c r="BI152" i="37"/>
  <c r="BH152" i="37"/>
  <c r="BG152" i="37"/>
  <c r="BF152" i="37"/>
  <c r="BE152" i="37"/>
  <c r="BD152" i="37"/>
  <c r="BC152" i="37"/>
  <c r="BB152" i="37"/>
  <c r="BA152" i="37"/>
  <c r="AZ152" i="37"/>
  <c r="AY152" i="37"/>
  <c r="AX152" i="37"/>
  <c r="AW152" i="37"/>
  <c r="AV152" i="37"/>
  <c r="AU152" i="37"/>
  <c r="AT152" i="37"/>
  <c r="AS152" i="37"/>
  <c r="AO152" i="37"/>
  <c r="CB152" i="37" s="1"/>
  <c r="AN152" i="37"/>
  <c r="CA152" i="37" s="1"/>
  <c r="AM152" i="37"/>
  <c r="BZ152" i="37" s="1"/>
  <c r="AL152" i="37"/>
  <c r="BY152" i="37" s="1"/>
  <c r="AG152" i="37"/>
  <c r="BT152" i="37" s="1"/>
  <c r="AF152" i="37"/>
  <c r="BS152" i="37" s="1"/>
  <c r="AE152" i="37"/>
  <c r="BR152" i="37" s="1"/>
  <c r="AD152" i="37"/>
  <c r="BQ152" i="37" s="1"/>
  <c r="CB151" i="37"/>
  <c r="BX151" i="37"/>
  <c r="BW151" i="37"/>
  <c r="BV151" i="37"/>
  <c r="BU151" i="37"/>
  <c r="BP151" i="37"/>
  <c r="BO151" i="37"/>
  <c r="BN151" i="37"/>
  <c r="BM151" i="37"/>
  <c r="BL151" i="37"/>
  <c r="BK151" i="37"/>
  <c r="BJ151" i="37"/>
  <c r="BI151" i="37"/>
  <c r="BH151" i="37"/>
  <c r="BG151" i="37"/>
  <c r="BF151" i="37"/>
  <c r="BE151" i="37"/>
  <c r="BD151" i="37"/>
  <c r="BC151" i="37"/>
  <c r="BB151" i="37"/>
  <c r="BA151" i="37"/>
  <c r="AZ151" i="37"/>
  <c r="AY151" i="37"/>
  <c r="AX151" i="37"/>
  <c r="AW151" i="37"/>
  <c r="AV151" i="37"/>
  <c r="AU151" i="37"/>
  <c r="AT151" i="37"/>
  <c r="AS151" i="37"/>
  <c r="AO151" i="37"/>
  <c r="AN151" i="37"/>
  <c r="CA151" i="37" s="1"/>
  <c r="AM151" i="37"/>
  <c r="BZ151" i="37" s="1"/>
  <c r="AL151" i="37"/>
  <c r="BY151" i="37" s="1"/>
  <c r="AG151" i="37"/>
  <c r="BT151" i="37" s="1"/>
  <c r="AF151" i="37"/>
  <c r="BS151" i="37" s="1"/>
  <c r="AE151" i="37"/>
  <c r="BR151" i="37" s="1"/>
  <c r="AD151" i="37"/>
  <c r="BQ151" i="37" s="1"/>
  <c r="BX150" i="37"/>
  <c r="BW150" i="37"/>
  <c r="BV150" i="37"/>
  <c r="BU150" i="37"/>
  <c r="BP150" i="37"/>
  <c r="BO150" i="37"/>
  <c r="BN150" i="37"/>
  <c r="BM150" i="37"/>
  <c r="BL150" i="37"/>
  <c r="BK150" i="37"/>
  <c r="BJ150" i="37"/>
  <c r="BI150" i="37"/>
  <c r="BH150" i="37"/>
  <c r="BG150" i="37"/>
  <c r="BF150" i="37"/>
  <c r="BE150" i="37"/>
  <c r="BD150" i="37"/>
  <c r="BC150" i="37"/>
  <c r="BB150" i="37"/>
  <c r="BA150" i="37"/>
  <c r="AZ150" i="37"/>
  <c r="AY150" i="37"/>
  <c r="AX150" i="37"/>
  <c r="AW150" i="37"/>
  <c r="AV150" i="37"/>
  <c r="AU150" i="37"/>
  <c r="AT150" i="37"/>
  <c r="AS150" i="37"/>
  <c r="AO150" i="37"/>
  <c r="CB150" i="37" s="1"/>
  <c r="AN150" i="37"/>
  <c r="CA150" i="37" s="1"/>
  <c r="AM150" i="37"/>
  <c r="BZ150" i="37" s="1"/>
  <c r="AL150" i="37"/>
  <c r="BY150" i="37" s="1"/>
  <c r="AG150" i="37"/>
  <c r="BT150" i="37" s="1"/>
  <c r="AF150" i="37"/>
  <c r="BS150" i="37" s="1"/>
  <c r="AE150" i="37"/>
  <c r="BR150" i="37" s="1"/>
  <c r="AD150" i="37"/>
  <c r="BQ150" i="37" s="1"/>
  <c r="CB149" i="37"/>
  <c r="BX149" i="37"/>
  <c r="BW149" i="37"/>
  <c r="BV149" i="37"/>
  <c r="BU149" i="37"/>
  <c r="BP149" i="37"/>
  <c r="BO149" i="37"/>
  <c r="BN149" i="37"/>
  <c r="BM149" i="37"/>
  <c r="BL149" i="37"/>
  <c r="BK149" i="37"/>
  <c r="BJ149" i="37"/>
  <c r="BI149" i="37"/>
  <c r="BH149" i="37"/>
  <c r="BG149" i="37"/>
  <c r="BF149" i="37"/>
  <c r="BE149" i="37"/>
  <c r="BD149" i="37"/>
  <c r="BC149" i="37"/>
  <c r="BB149" i="37"/>
  <c r="BA149" i="37"/>
  <c r="AZ149" i="37"/>
  <c r="AY149" i="37"/>
  <c r="AX149" i="37"/>
  <c r="AW149" i="37"/>
  <c r="AV149" i="37"/>
  <c r="AU149" i="37"/>
  <c r="AT149" i="37"/>
  <c r="AS149" i="37"/>
  <c r="AO149" i="37"/>
  <c r="AN149" i="37"/>
  <c r="CA149" i="37" s="1"/>
  <c r="AM149" i="37"/>
  <c r="BZ149" i="37" s="1"/>
  <c r="AL149" i="37"/>
  <c r="BY149" i="37" s="1"/>
  <c r="AG149" i="37"/>
  <c r="BT149" i="37" s="1"/>
  <c r="AF149" i="37"/>
  <c r="BS149" i="37" s="1"/>
  <c r="AE149" i="37"/>
  <c r="BR149" i="37" s="1"/>
  <c r="AD149" i="37"/>
  <c r="BQ149" i="37" s="1"/>
  <c r="BX148" i="37"/>
  <c r="BW148" i="37"/>
  <c r="BV148" i="37"/>
  <c r="BU148" i="37"/>
  <c r="BP148" i="37"/>
  <c r="BO148" i="37"/>
  <c r="BN148" i="37"/>
  <c r="BM148" i="37"/>
  <c r="BL148" i="37"/>
  <c r="BK148" i="37"/>
  <c r="BJ148" i="37"/>
  <c r="BI148" i="37"/>
  <c r="BH148" i="37"/>
  <c r="BG148" i="37"/>
  <c r="BF148" i="37"/>
  <c r="BE148" i="37"/>
  <c r="BD148" i="37"/>
  <c r="BC148" i="37"/>
  <c r="BB148" i="37"/>
  <c r="BA148" i="37"/>
  <c r="AZ148" i="37"/>
  <c r="AY148" i="37"/>
  <c r="AX148" i="37"/>
  <c r="AW148" i="37"/>
  <c r="AV148" i="37"/>
  <c r="AU148" i="37"/>
  <c r="AT148" i="37"/>
  <c r="AS148" i="37"/>
  <c r="AO148" i="37"/>
  <c r="CB148" i="37" s="1"/>
  <c r="AN148" i="37"/>
  <c r="CA148" i="37" s="1"/>
  <c r="AM148" i="37"/>
  <c r="BZ148" i="37" s="1"/>
  <c r="AL148" i="37"/>
  <c r="BY148" i="37" s="1"/>
  <c r="AG148" i="37"/>
  <c r="BT148" i="37" s="1"/>
  <c r="AF148" i="37"/>
  <c r="BS148" i="37" s="1"/>
  <c r="AE148" i="37"/>
  <c r="BR148" i="37" s="1"/>
  <c r="AD148" i="37"/>
  <c r="BQ148" i="37" s="1"/>
  <c r="CB147" i="37"/>
  <c r="BX147" i="37"/>
  <c r="BW147" i="37"/>
  <c r="BV147" i="37"/>
  <c r="BU147" i="37"/>
  <c r="BP147" i="37"/>
  <c r="BO147" i="37"/>
  <c r="BN147" i="37"/>
  <c r="BM147" i="37"/>
  <c r="BL147" i="37"/>
  <c r="BK147" i="37"/>
  <c r="BJ147" i="37"/>
  <c r="BI147" i="37"/>
  <c r="BH147" i="37"/>
  <c r="BG147" i="37"/>
  <c r="BF147" i="37"/>
  <c r="BE147" i="37"/>
  <c r="BD147" i="37"/>
  <c r="BC147" i="37"/>
  <c r="BB147" i="37"/>
  <c r="BA147" i="37"/>
  <c r="AZ147" i="37"/>
  <c r="AY147" i="37"/>
  <c r="AX147" i="37"/>
  <c r="AW147" i="37"/>
  <c r="AV147" i="37"/>
  <c r="AU147" i="37"/>
  <c r="AT147" i="37"/>
  <c r="AS147" i="37"/>
  <c r="AO147" i="37"/>
  <c r="AN147" i="37"/>
  <c r="CA147" i="37" s="1"/>
  <c r="AM147" i="37"/>
  <c r="BZ147" i="37" s="1"/>
  <c r="AL147" i="37"/>
  <c r="BY147" i="37" s="1"/>
  <c r="AG147" i="37"/>
  <c r="BT147" i="37" s="1"/>
  <c r="AF147" i="37"/>
  <c r="BS147" i="37" s="1"/>
  <c r="AE147" i="37"/>
  <c r="BR147" i="37" s="1"/>
  <c r="AD147" i="37"/>
  <c r="BQ147" i="37" s="1"/>
  <c r="BX146" i="37"/>
  <c r="BW146" i="37"/>
  <c r="BV146" i="37"/>
  <c r="BU146" i="37"/>
  <c r="BP146" i="37"/>
  <c r="BO146" i="37"/>
  <c r="BN146" i="37"/>
  <c r="BM146" i="37"/>
  <c r="BL146" i="37"/>
  <c r="BK146" i="37"/>
  <c r="BJ146" i="37"/>
  <c r="BI146" i="37"/>
  <c r="BH146" i="37"/>
  <c r="BG146" i="37"/>
  <c r="BF146" i="37"/>
  <c r="BE146" i="37"/>
  <c r="BD146" i="37"/>
  <c r="BC146" i="37"/>
  <c r="BB146" i="37"/>
  <c r="BA146" i="37"/>
  <c r="AZ146" i="37"/>
  <c r="AY146" i="37"/>
  <c r="AX146" i="37"/>
  <c r="AW146" i="37"/>
  <c r="AV146" i="37"/>
  <c r="AU146" i="37"/>
  <c r="AT146" i="37"/>
  <c r="AS146" i="37"/>
  <c r="AO146" i="37"/>
  <c r="CB146" i="37" s="1"/>
  <c r="AN146" i="37"/>
  <c r="CA146" i="37" s="1"/>
  <c r="AM146" i="37"/>
  <c r="BZ146" i="37" s="1"/>
  <c r="AL146" i="37"/>
  <c r="BY146" i="37" s="1"/>
  <c r="AG146" i="37"/>
  <c r="BT146" i="37" s="1"/>
  <c r="AF146" i="37"/>
  <c r="BS146" i="37" s="1"/>
  <c r="AE146" i="37"/>
  <c r="BR146" i="37" s="1"/>
  <c r="AD146" i="37"/>
  <c r="BQ146" i="37" s="1"/>
  <c r="CB145" i="37"/>
  <c r="BX145" i="37"/>
  <c r="BW145" i="37"/>
  <c r="BV145" i="37"/>
  <c r="BU145" i="37"/>
  <c r="BP145" i="37"/>
  <c r="BO145" i="37"/>
  <c r="BN145" i="37"/>
  <c r="BM145" i="37"/>
  <c r="BL145" i="37"/>
  <c r="BK145" i="37"/>
  <c r="BJ145" i="37"/>
  <c r="BI145" i="37"/>
  <c r="BH145" i="37"/>
  <c r="BG145" i="37"/>
  <c r="BF145" i="37"/>
  <c r="BE145" i="37"/>
  <c r="BD145" i="37"/>
  <c r="BC145" i="37"/>
  <c r="BB145" i="37"/>
  <c r="BA145" i="37"/>
  <c r="AZ145" i="37"/>
  <c r="AY145" i="37"/>
  <c r="AX145" i="37"/>
  <c r="AW145" i="37"/>
  <c r="AV145" i="37"/>
  <c r="AU145" i="37"/>
  <c r="AT145" i="37"/>
  <c r="AS145" i="37"/>
  <c r="AO145" i="37"/>
  <c r="AN145" i="37"/>
  <c r="CA145" i="37" s="1"/>
  <c r="AM145" i="37"/>
  <c r="BZ145" i="37" s="1"/>
  <c r="AL145" i="37"/>
  <c r="BY145" i="37" s="1"/>
  <c r="AG145" i="37"/>
  <c r="BT145" i="37" s="1"/>
  <c r="AF145" i="37"/>
  <c r="BS145" i="37" s="1"/>
  <c r="AE145" i="37"/>
  <c r="BR145" i="37" s="1"/>
  <c r="AD145" i="37"/>
  <c r="BQ145" i="37" s="1"/>
  <c r="BX144" i="37"/>
  <c r="BW144" i="37"/>
  <c r="BV144" i="37"/>
  <c r="BU144" i="37"/>
  <c r="BP144" i="37"/>
  <c r="BO144" i="37"/>
  <c r="BN144" i="37"/>
  <c r="BM144" i="37"/>
  <c r="BL144" i="37"/>
  <c r="BK144" i="37"/>
  <c r="BJ144" i="37"/>
  <c r="BI144" i="37"/>
  <c r="BH144" i="37"/>
  <c r="BG144" i="37"/>
  <c r="BF144" i="37"/>
  <c r="BE144" i="37"/>
  <c r="BD144" i="37"/>
  <c r="BC144" i="37"/>
  <c r="BB144" i="37"/>
  <c r="BA144" i="37"/>
  <c r="AZ144" i="37"/>
  <c r="AY144" i="37"/>
  <c r="AX144" i="37"/>
  <c r="AW144" i="37"/>
  <c r="AV144" i="37"/>
  <c r="AU144" i="37"/>
  <c r="AT144" i="37"/>
  <c r="AS144" i="37"/>
  <c r="AO144" i="37"/>
  <c r="CB144" i="37" s="1"/>
  <c r="AN144" i="37"/>
  <c r="CA144" i="37" s="1"/>
  <c r="AM144" i="37"/>
  <c r="BZ144" i="37" s="1"/>
  <c r="AL144" i="37"/>
  <c r="BY144" i="37" s="1"/>
  <c r="AG144" i="37"/>
  <c r="BT144" i="37" s="1"/>
  <c r="AF144" i="37"/>
  <c r="BS144" i="37" s="1"/>
  <c r="AE144" i="37"/>
  <c r="BR144" i="37" s="1"/>
  <c r="AD144" i="37"/>
  <c r="BQ144" i="37" s="1"/>
  <c r="CB143" i="37"/>
  <c r="BX143" i="37"/>
  <c r="BW143" i="37"/>
  <c r="BV143" i="37"/>
  <c r="BU143" i="37"/>
  <c r="BP143" i="37"/>
  <c r="BO143" i="37"/>
  <c r="BN143" i="37"/>
  <c r="BM143" i="37"/>
  <c r="BL143" i="37"/>
  <c r="BK143" i="37"/>
  <c r="BJ143" i="37"/>
  <c r="BI143" i="37"/>
  <c r="BH143" i="37"/>
  <c r="BG143" i="37"/>
  <c r="BF143" i="37"/>
  <c r="BE143" i="37"/>
  <c r="BD143" i="37"/>
  <c r="BC143" i="37"/>
  <c r="BB143" i="37"/>
  <c r="BA143" i="37"/>
  <c r="AZ143" i="37"/>
  <c r="AY143" i="37"/>
  <c r="AX143" i="37"/>
  <c r="AW143" i="37"/>
  <c r="AV143" i="37"/>
  <c r="AU143" i="37"/>
  <c r="AT143" i="37"/>
  <c r="AS143" i="37"/>
  <c r="AO143" i="37"/>
  <c r="AN143" i="37"/>
  <c r="CA143" i="37" s="1"/>
  <c r="AM143" i="37"/>
  <c r="BZ143" i="37" s="1"/>
  <c r="AL143" i="37"/>
  <c r="BY143" i="37" s="1"/>
  <c r="AG143" i="37"/>
  <c r="BT143" i="37" s="1"/>
  <c r="AF143" i="37"/>
  <c r="BS143" i="37" s="1"/>
  <c r="AE143" i="37"/>
  <c r="BR143" i="37" s="1"/>
  <c r="AD143" i="37"/>
  <c r="BQ143" i="37" s="1"/>
  <c r="BX142" i="37"/>
  <c r="BW142" i="37"/>
  <c r="BV142" i="37"/>
  <c r="BU142" i="37"/>
  <c r="BP142" i="37"/>
  <c r="BO142" i="37"/>
  <c r="BN142" i="37"/>
  <c r="BM142" i="37"/>
  <c r="BL142" i="37"/>
  <c r="BK142" i="37"/>
  <c r="BJ142" i="37"/>
  <c r="BI142" i="37"/>
  <c r="BH142" i="37"/>
  <c r="BG142" i="37"/>
  <c r="BF142" i="37"/>
  <c r="BE142" i="37"/>
  <c r="BD142" i="37"/>
  <c r="BC142" i="37"/>
  <c r="BB142" i="37"/>
  <c r="BA142" i="37"/>
  <c r="AZ142" i="37"/>
  <c r="AY142" i="37"/>
  <c r="AX142" i="37"/>
  <c r="AW142" i="37"/>
  <c r="AV142" i="37"/>
  <c r="AU142" i="37"/>
  <c r="AT142" i="37"/>
  <c r="AS142" i="37"/>
  <c r="AO142" i="37"/>
  <c r="CB142" i="37" s="1"/>
  <c r="AN142" i="37"/>
  <c r="CA142" i="37" s="1"/>
  <c r="AM142" i="37"/>
  <c r="BZ142" i="37" s="1"/>
  <c r="AL142" i="37"/>
  <c r="BY142" i="37" s="1"/>
  <c r="AG142" i="37"/>
  <c r="BT142" i="37" s="1"/>
  <c r="AF142" i="37"/>
  <c r="BS142" i="37" s="1"/>
  <c r="AE142" i="37"/>
  <c r="BR142" i="37" s="1"/>
  <c r="AD142" i="37"/>
  <c r="BQ142" i="37" s="1"/>
  <c r="CB141" i="37"/>
  <c r="BX141" i="37"/>
  <c r="BW141" i="37"/>
  <c r="BV141" i="37"/>
  <c r="BU141" i="37"/>
  <c r="BP141" i="37"/>
  <c r="BO141" i="37"/>
  <c r="BN141" i="37"/>
  <c r="BM141" i="37"/>
  <c r="BL141" i="37"/>
  <c r="BK141" i="37"/>
  <c r="BJ141" i="37"/>
  <c r="BI141" i="37"/>
  <c r="BH141" i="37"/>
  <c r="BG141" i="37"/>
  <c r="BF141" i="37"/>
  <c r="BE141" i="37"/>
  <c r="BD141" i="37"/>
  <c r="BC141" i="37"/>
  <c r="BB141" i="37"/>
  <c r="BA141" i="37"/>
  <c r="AZ141" i="37"/>
  <c r="AY141" i="37"/>
  <c r="AX141" i="37"/>
  <c r="AW141" i="37"/>
  <c r="AV141" i="37"/>
  <c r="AU141" i="37"/>
  <c r="AT141" i="37"/>
  <c r="AS141" i="37"/>
  <c r="AO141" i="37"/>
  <c r="AN141" i="37"/>
  <c r="CA141" i="37" s="1"/>
  <c r="AM141" i="37"/>
  <c r="BZ141" i="37" s="1"/>
  <c r="AL141" i="37"/>
  <c r="BY141" i="37" s="1"/>
  <c r="AG141" i="37"/>
  <c r="BT141" i="37" s="1"/>
  <c r="AF141" i="37"/>
  <c r="BS141" i="37" s="1"/>
  <c r="AE141" i="37"/>
  <c r="BR141" i="37" s="1"/>
  <c r="AD141" i="37"/>
  <c r="BQ141" i="37" s="1"/>
  <c r="BX140" i="37"/>
  <c r="BW140" i="37"/>
  <c r="BV140" i="37"/>
  <c r="BU140" i="37"/>
  <c r="BP140" i="37"/>
  <c r="BO140" i="37"/>
  <c r="BN140" i="37"/>
  <c r="BM140" i="37"/>
  <c r="BL140" i="37"/>
  <c r="BK140" i="37"/>
  <c r="BJ140" i="37"/>
  <c r="BI140" i="37"/>
  <c r="BH140" i="37"/>
  <c r="BG140" i="37"/>
  <c r="BF140" i="37"/>
  <c r="BE140" i="37"/>
  <c r="BD140" i="37"/>
  <c r="BC140" i="37"/>
  <c r="BB140" i="37"/>
  <c r="BA140" i="37"/>
  <c r="AZ140" i="37"/>
  <c r="AY140" i="37"/>
  <c r="AX140" i="37"/>
  <c r="AW140" i="37"/>
  <c r="AV140" i="37"/>
  <c r="AU140" i="37"/>
  <c r="AT140" i="37"/>
  <c r="AS140" i="37"/>
  <c r="AO140" i="37"/>
  <c r="CB140" i="37" s="1"/>
  <c r="AN140" i="37"/>
  <c r="CA140" i="37" s="1"/>
  <c r="AM140" i="37"/>
  <c r="BZ140" i="37" s="1"/>
  <c r="AL140" i="37"/>
  <c r="BY140" i="37" s="1"/>
  <c r="AG140" i="37"/>
  <c r="BT140" i="37" s="1"/>
  <c r="AF140" i="37"/>
  <c r="BS140" i="37" s="1"/>
  <c r="AE140" i="37"/>
  <c r="BR140" i="37" s="1"/>
  <c r="AD140" i="37"/>
  <c r="BQ140" i="37" s="1"/>
  <c r="CB139" i="37"/>
  <c r="BX139" i="37"/>
  <c r="BW139" i="37"/>
  <c r="BV139" i="37"/>
  <c r="BU139" i="37"/>
  <c r="BP139" i="37"/>
  <c r="BO139" i="37"/>
  <c r="BN139" i="37"/>
  <c r="BM139" i="37"/>
  <c r="BL139" i="37"/>
  <c r="BK139" i="37"/>
  <c r="BJ139" i="37"/>
  <c r="BI139" i="37"/>
  <c r="BH139" i="37"/>
  <c r="BG139" i="37"/>
  <c r="BF139" i="37"/>
  <c r="BE139" i="37"/>
  <c r="BD139" i="37"/>
  <c r="BC139" i="37"/>
  <c r="BB139" i="37"/>
  <c r="BA139" i="37"/>
  <c r="AZ139" i="37"/>
  <c r="AY139" i="37"/>
  <c r="AX139" i="37"/>
  <c r="AW139" i="37"/>
  <c r="AV139" i="37"/>
  <c r="AU139" i="37"/>
  <c r="AT139" i="37"/>
  <c r="AS139" i="37"/>
  <c r="AO139" i="37"/>
  <c r="AN139" i="37"/>
  <c r="CA139" i="37" s="1"/>
  <c r="AM139" i="37"/>
  <c r="BZ139" i="37" s="1"/>
  <c r="AL139" i="37"/>
  <c r="BY139" i="37" s="1"/>
  <c r="AG139" i="37"/>
  <c r="BT139" i="37" s="1"/>
  <c r="AF139" i="37"/>
  <c r="BS139" i="37" s="1"/>
  <c r="AE139" i="37"/>
  <c r="BR139" i="37" s="1"/>
  <c r="AD139" i="37"/>
  <c r="BQ139" i="37" s="1"/>
  <c r="BX138" i="37"/>
  <c r="BW138" i="37"/>
  <c r="BV138" i="37"/>
  <c r="BU138" i="37"/>
  <c r="BP138" i="37"/>
  <c r="BO138" i="37"/>
  <c r="BN138" i="37"/>
  <c r="BM138" i="37"/>
  <c r="BL138" i="37"/>
  <c r="BK138" i="37"/>
  <c r="BJ138" i="37"/>
  <c r="BI138" i="37"/>
  <c r="BH138" i="37"/>
  <c r="BG138" i="37"/>
  <c r="BF138" i="37"/>
  <c r="BE138" i="37"/>
  <c r="BD138" i="37"/>
  <c r="BC138" i="37"/>
  <c r="BB138" i="37"/>
  <c r="BA138" i="37"/>
  <c r="AZ138" i="37"/>
  <c r="AY138" i="37"/>
  <c r="AX138" i="37"/>
  <c r="AW138" i="37"/>
  <c r="AV138" i="37"/>
  <c r="AU138" i="37"/>
  <c r="AT138" i="37"/>
  <c r="AS138" i="37"/>
  <c r="AO138" i="37"/>
  <c r="CB138" i="37" s="1"/>
  <c r="AN138" i="37"/>
  <c r="CA138" i="37" s="1"/>
  <c r="AM138" i="37"/>
  <c r="BZ138" i="37" s="1"/>
  <c r="AL138" i="37"/>
  <c r="BY138" i="37" s="1"/>
  <c r="AG138" i="37"/>
  <c r="BT138" i="37" s="1"/>
  <c r="AF138" i="37"/>
  <c r="BS138" i="37" s="1"/>
  <c r="AE138" i="37"/>
  <c r="BR138" i="37" s="1"/>
  <c r="AD138" i="37"/>
  <c r="BQ138" i="37" s="1"/>
  <c r="CB137" i="37"/>
  <c r="BX137" i="37"/>
  <c r="BW137" i="37"/>
  <c r="BV137" i="37"/>
  <c r="BU137" i="37"/>
  <c r="BP137" i="37"/>
  <c r="BO137" i="37"/>
  <c r="BN137" i="37"/>
  <c r="BM137" i="37"/>
  <c r="BL137" i="37"/>
  <c r="BK137" i="37"/>
  <c r="BJ137" i="37"/>
  <c r="BI137" i="37"/>
  <c r="BH137" i="37"/>
  <c r="BG137" i="37"/>
  <c r="BF137" i="37"/>
  <c r="BE137" i="37"/>
  <c r="BD137" i="37"/>
  <c r="BC137" i="37"/>
  <c r="BB137" i="37"/>
  <c r="BA137" i="37"/>
  <c r="AZ137" i="37"/>
  <c r="AY137" i="37"/>
  <c r="AX137" i="37"/>
  <c r="AW137" i="37"/>
  <c r="AV137" i="37"/>
  <c r="AU137" i="37"/>
  <c r="AT137" i="37"/>
  <c r="AS137" i="37"/>
  <c r="AO137" i="37"/>
  <c r="AN137" i="37"/>
  <c r="CA137" i="37" s="1"/>
  <c r="AM137" i="37"/>
  <c r="BZ137" i="37" s="1"/>
  <c r="AL137" i="37"/>
  <c r="BY137" i="37" s="1"/>
  <c r="AG137" i="37"/>
  <c r="BT137" i="37" s="1"/>
  <c r="AF137" i="37"/>
  <c r="BS137" i="37" s="1"/>
  <c r="AE137" i="37"/>
  <c r="BR137" i="37" s="1"/>
  <c r="AD137" i="37"/>
  <c r="BQ137" i="37" s="1"/>
  <c r="BX136" i="37"/>
  <c r="BW136" i="37"/>
  <c r="BV136" i="37"/>
  <c r="BU136" i="37"/>
  <c r="BP136" i="37"/>
  <c r="BO136" i="37"/>
  <c r="BN136" i="37"/>
  <c r="BM136" i="37"/>
  <c r="BL136" i="37"/>
  <c r="BK136" i="37"/>
  <c r="BJ136" i="37"/>
  <c r="BI136" i="37"/>
  <c r="BH136" i="37"/>
  <c r="BG136" i="37"/>
  <c r="BF136" i="37"/>
  <c r="BE136" i="37"/>
  <c r="BD136" i="37"/>
  <c r="BC136" i="37"/>
  <c r="BB136" i="37"/>
  <c r="BA136" i="37"/>
  <c r="AZ136" i="37"/>
  <c r="AY136" i="37"/>
  <c r="AX136" i="37"/>
  <c r="AW136" i="37"/>
  <c r="AV136" i="37"/>
  <c r="AU136" i="37"/>
  <c r="AT136" i="37"/>
  <c r="AS136" i="37"/>
  <c r="AO136" i="37"/>
  <c r="CB136" i="37" s="1"/>
  <c r="AN136" i="37"/>
  <c r="CA136" i="37" s="1"/>
  <c r="AM136" i="37"/>
  <c r="BZ136" i="37" s="1"/>
  <c r="AL136" i="37"/>
  <c r="BY136" i="37" s="1"/>
  <c r="AG136" i="37"/>
  <c r="BT136" i="37" s="1"/>
  <c r="AF136" i="37"/>
  <c r="BS136" i="37" s="1"/>
  <c r="AE136" i="37"/>
  <c r="BR136" i="37" s="1"/>
  <c r="AD136" i="37"/>
  <c r="BQ136" i="37" s="1"/>
  <c r="CB135" i="37"/>
  <c r="BX135" i="37"/>
  <c r="BW135" i="37"/>
  <c r="BV135" i="37"/>
  <c r="BU135" i="37"/>
  <c r="BP135" i="37"/>
  <c r="BO135" i="37"/>
  <c r="BN135" i="37"/>
  <c r="BM135" i="37"/>
  <c r="BL135" i="37"/>
  <c r="BK135" i="37"/>
  <c r="BJ135" i="37"/>
  <c r="BI135" i="37"/>
  <c r="BH135" i="37"/>
  <c r="BG135" i="37"/>
  <c r="BF135" i="37"/>
  <c r="BE135" i="37"/>
  <c r="BD135" i="37"/>
  <c r="BC135" i="37"/>
  <c r="BB135" i="37"/>
  <c r="BA135" i="37"/>
  <c r="AZ135" i="37"/>
  <c r="AY135" i="37"/>
  <c r="AX135" i="37"/>
  <c r="AW135" i="37"/>
  <c r="AV135" i="37"/>
  <c r="AU135" i="37"/>
  <c r="AT135" i="37"/>
  <c r="AS135" i="37"/>
  <c r="AO135" i="37"/>
  <c r="AN135" i="37"/>
  <c r="CA135" i="37" s="1"/>
  <c r="AM135" i="37"/>
  <c r="BZ135" i="37" s="1"/>
  <c r="AL135" i="37"/>
  <c r="BY135" i="37" s="1"/>
  <c r="AG135" i="37"/>
  <c r="BT135" i="37" s="1"/>
  <c r="AF135" i="37"/>
  <c r="BS135" i="37" s="1"/>
  <c r="AE135" i="37"/>
  <c r="BR135" i="37" s="1"/>
  <c r="AD135" i="37"/>
  <c r="BQ135" i="37" s="1"/>
  <c r="BX134" i="37"/>
  <c r="BW134" i="37"/>
  <c r="BV134" i="37"/>
  <c r="BU134" i="37"/>
  <c r="BP134" i="37"/>
  <c r="BO134" i="37"/>
  <c r="BN134" i="37"/>
  <c r="BM134" i="37"/>
  <c r="BL134" i="37"/>
  <c r="BK134" i="37"/>
  <c r="BJ134" i="37"/>
  <c r="BI134" i="37"/>
  <c r="BH134" i="37"/>
  <c r="BG134" i="37"/>
  <c r="BF134" i="37"/>
  <c r="BE134" i="37"/>
  <c r="BD134" i="37"/>
  <c r="BC134" i="37"/>
  <c r="BB134" i="37"/>
  <c r="BA134" i="37"/>
  <c r="AZ134" i="37"/>
  <c r="AY134" i="37"/>
  <c r="AX134" i="37"/>
  <c r="AW134" i="37"/>
  <c r="AV134" i="37"/>
  <c r="AU134" i="37"/>
  <c r="AT134" i="37"/>
  <c r="AS134" i="37"/>
  <c r="AO134" i="37"/>
  <c r="CB134" i="37" s="1"/>
  <c r="AN134" i="37"/>
  <c r="CA134" i="37" s="1"/>
  <c r="AM134" i="37"/>
  <c r="BZ134" i="37" s="1"/>
  <c r="AL134" i="37"/>
  <c r="BY134" i="37" s="1"/>
  <c r="AG134" i="37"/>
  <c r="BT134" i="37" s="1"/>
  <c r="AF134" i="37"/>
  <c r="BS134" i="37" s="1"/>
  <c r="AE134" i="37"/>
  <c r="BR134" i="37" s="1"/>
  <c r="AD134" i="37"/>
  <c r="BQ134" i="37" s="1"/>
  <c r="CB133" i="37"/>
  <c r="BX133" i="37"/>
  <c r="BW133" i="37"/>
  <c r="BV133" i="37"/>
  <c r="BU133" i="37"/>
  <c r="BP133" i="37"/>
  <c r="BO133" i="37"/>
  <c r="BN133" i="37"/>
  <c r="BM133" i="37"/>
  <c r="BL133" i="37"/>
  <c r="BK133" i="37"/>
  <c r="BJ133" i="37"/>
  <c r="BI133" i="37"/>
  <c r="BH133" i="37"/>
  <c r="BG133" i="37"/>
  <c r="BF133" i="37"/>
  <c r="BE133" i="37"/>
  <c r="BD133" i="37"/>
  <c r="BC133" i="37"/>
  <c r="BB133" i="37"/>
  <c r="BA133" i="37"/>
  <c r="AZ133" i="37"/>
  <c r="AY133" i="37"/>
  <c r="AX133" i="37"/>
  <c r="AW133" i="37"/>
  <c r="AV133" i="37"/>
  <c r="AU133" i="37"/>
  <c r="AT133" i="37"/>
  <c r="AS133" i="37"/>
  <c r="AO133" i="37"/>
  <c r="AN133" i="37"/>
  <c r="CA133" i="37" s="1"/>
  <c r="AM133" i="37"/>
  <c r="BZ133" i="37" s="1"/>
  <c r="AL133" i="37"/>
  <c r="BY133" i="37" s="1"/>
  <c r="AG133" i="37"/>
  <c r="BT133" i="37" s="1"/>
  <c r="AF133" i="37"/>
  <c r="BS133" i="37" s="1"/>
  <c r="AE133" i="37"/>
  <c r="BR133" i="37" s="1"/>
  <c r="AD133" i="37"/>
  <c r="BQ133" i="37" s="1"/>
  <c r="BX132" i="37"/>
  <c r="BW132" i="37"/>
  <c r="BV132" i="37"/>
  <c r="BU132" i="37"/>
  <c r="BP132" i="37"/>
  <c r="BO132" i="37"/>
  <c r="BN132" i="37"/>
  <c r="BM132" i="37"/>
  <c r="BL132" i="37"/>
  <c r="BK132" i="37"/>
  <c r="BJ132" i="37"/>
  <c r="BI132" i="37"/>
  <c r="BH132" i="37"/>
  <c r="BG132" i="37"/>
  <c r="BF132" i="37"/>
  <c r="BE132" i="37"/>
  <c r="BD132" i="37"/>
  <c r="BC132" i="37"/>
  <c r="BB132" i="37"/>
  <c r="BA132" i="37"/>
  <c r="AZ132" i="37"/>
  <c r="AY132" i="37"/>
  <c r="AX132" i="37"/>
  <c r="AW132" i="37"/>
  <c r="AV132" i="37"/>
  <c r="AU132" i="37"/>
  <c r="AT132" i="37"/>
  <c r="AS132" i="37"/>
  <c r="AO132" i="37"/>
  <c r="CB132" i="37" s="1"/>
  <c r="AN132" i="37"/>
  <c r="CA132" i="37" s="1"/>
  <c r="AM132" i="37"/>
  <c r="BZ132" i="37" s="1"/>
  <c r="AL132" i="37"/>
  <c r="BY132" i="37" s="1"/>
  <c r="AG132" i="37"/>
  <c r="BT132" i="37" s="1"/>
  <c r="AF132" i="37"/>
  <c r="BS132" i="37" s="1"/>
  <c r="AE132" i="37"/>
  <c r="BR132" i="37" s="1"/>
  <c r="AD132" i="37"/>
  <c r="BQ132" i="37" s="1"/>
  <c r="CB131" i="37"/>
  <c r="BX131" i="37"/>
  <c r="BW131" i="37"/>
  <c r="BV131" i="37"/>
  <c r="BU131" i="37"/>
  <c r="BP131" i="37"/>
  <c r="BO131" i="37"/>
  <c r="BN131" i="37"/>
  <c r="BM131" i="37"/>
  <c r="BL131" i="37"/>
  <c r="BK131" i="37"/>
  <c r="BJ131" i="37"/>
  <c r="BI131" i="37"/>
  <c r="BH131" i="37"/>
  <c r="BG131" i="37"/>
  <c r="BF131" i="37"/>
  <c r="BE131" i="37"/>
  <c r="BD131" i="37"/>
  <c r="BC131" i="37"/>
  <c r="BB131" i="37"/>
  <c r="BA131" i="37"/>
  <c r="AZ131" i="37"/>
  <c r="AY131" i="37"/>
  <c r="AX131" i="37"/>
  <c r="AW131" i="37"/>
  <c r="AV131" i="37"/>
  <c r="AU131" i="37"/>
  <c r="AT131" i="37"/>
  <c r="AS131" i="37"/>
  <c r="AO131" i="37"/>
  <c r="AN131" i="37"/>
  <c r="CA131" i="37" s="1"/>
  <c r="AM131" i="37"/>
  <c r="BZ131" i="37" s="1"/>
  <c r="AL131" i="37"/>
  <c r="BY131" i="37" s="1"/>
  <c r="AG131" i="37"/>
  <c r="BT131" i="37" s="1"/>
  <c r="AF131" i="37"/>
  <c r="BS131" i="37" s="1"/>
  <c r="AE131" i="37"/>
  <c r="BR131" i="37" s="1"/>
  <c r="AD131" i="37"/>
  <c r="BQ131" i="37" s="1"/>
  <c r="BX130" i="37"/>
  <c r="BW130" i="37"/>
  <c r="BV130" i="37"/>
  <c r="BU130" i="37"/>
  <c r="BP130" i="37"/>
  <c r="BO130" i="37"/>
  <c r="BN130" i="37"/>
  <c r="BM130" i="37"/>
  <c r="BL130" i="37"/>
  <c r="BK130" i="37"/>
  <c r="BJ130" i="37"/>
  <c r="BI130" i="37"/>
  <c r="BH130" i="37"/>
  <c r="BG130" i="37"/>
  <c r="BF130" i="37"/>
  <c r="BE130" i="37"/>
  <c r="BD130" i="37"/>
  <c r="BC130" i="37"/>
  <c r="BB130" i="37"/>
  <c r="BA130" i="37"/>
  <c r="AZ130" i="37"/>
  <c r="AY130" i="37"/>
  <c r="AX130" i="37"/>
  <c r="AW130" i="37"/>
  <c r="AV130" i="37"/>
  <c r="AU130" i="37"/>
  <c r="AT130" i="37"/>
  <c r="AS130" i="37"/>
  <c r="AO130" i="37"/>
  <c r="CB130" i="37" s="1"/>
  <c r="AN130" i="37"/>
  <c r="CA130" i="37" s="1"/>
  <c r="AM130" i="37"/>
  <c r="BZ130" i="37" s="1"/>
  <c r="AL130" i="37"/>
  <c r="BY130" i="37" s="1"/>
  <c r="AG130" i="37"/>
  <c r="BT130" i="37" s="1"/>
  <c r="AF130" i="37"/>
  <c r="BS130" i="37" s="1"/>
  <c r="AE130" i="37"/>
  <c r="BR130" i="37" s="1"/>
  <c r="AD130" i="37"/>
  <c r="BQ130" i="37" s="1"/>
  <c r="CB129" i="37"/>
  <c r="BX129" i="37"/>
  <c r="BW129" i="37"/>
  <c r="BV129" i="37"/>
  <c r="BU129" i="37"/>
  <c r="BP129" i="37"/>
  <c r="BO129" i="37"/>
  <c r="BN129" i="37"/>
  <c r="BM129" i="37"/>
  <c r="BL129" i="37"/>
  <c r="BK129" i="37"/>
  <c r="BJ129" i="37"/>
  <c r="BI129" i="37"/>
  <c r="BH129" i="37"/>
  <c r="BG129" i="37"/>
  <c r="BF129" i="37"/>
  <c r="BE129" i="37"/>
  <c r="BD129" i="37"/>
  <c r="BC129" i="37"/>
  <c r="BB129" i="37"/>
  <c r="BA129" i="37"/>
  <c r="AZ129" i="37"/>
  <c r="AY129" i="37"/>
  <c r="AX129" i="37"/>
  <c r="AW129" i="37"/>
  <c r="AV129" i="37"/>
  <c r="AU129" i="37"/>
  <c r="AT129" i="37"/>
  <c r="AS129" i="37"/>
  <c r="AO129" i="37"/>
  <c r="AN129" i="37"/>
  <c r="CA129" i="37" s="1"/>
  <c r="AM129" i="37"/>
  <c r="BZ129" i="37" s="1"/>
  <c r="AL129" i="37"/>
  <c r="BY129" i="37" s="1"/>
  <c r="AG129" i="37"/>
  <c r="BT129" i="37" s="1"/>
  <c r="AF129" i="37"/>
  <c r="BS129" i="37" s="1"/>
  <c r="AE129" i="37"/>
  <c r="BR129" i="37" s="1"/>
  <c r="AD129" i="37"/>
  <c r="BQ129" i="37" s="1"/>
  <c r="BX128" i="37"/>
  <c r="BW128" i="37"/>
  <c r="BV128" i="37"/>
  <c r="BU128" i="37"/>
  <c r="BP128" i="37"/>
  <c r="BO128" i="37"/>
  <c r="BN128" i="37"/>
  <c r="BM128" i="37"/>
  <c r="BL128" i="37"/>
  <c r="BK128" i="37"/>
  <c r="BJ128" i="37"/>
  <c r="BI128" i="37"/>
  <c r="BH128" i="37"/>
  <c r="BG128" i="37"/>
  <c r="BF128" i="37"/>
  <c r="BE128" i="37"/>
  <c r="BD128" i="37"/>
  <c r="BC128" i="37"/>
  <c r="BB128" i="37"/>
  <c r="BA128" i="37"/>
  <c r="AZ128" i="37"/>
  <c r="AY128" i="37"/>
  <c r="AX128" i="37"/>
  <c r="AW128" i="37"/>
  <c r="AV128" i="37"/>
  <c r="AU128" i="37"/>
  <c r="AT128" i="37"/>
  <c r="AS128" i="37"/>
  <c r="AO128" i="37"/>
  <c r="CB128" i="37" s="1"/>
  <c r="AN128" i="37"/>
  <c r="CA128" i="37" s="1"/>
  <c r="AM128" i="37"/>
  <c r="BZ128" i="37" s="1"/>
  <c r="AL128" i="37"/>
  <c r="BY128" i="37" s="1"/>
  <c r="AG128" i="37"/>
  <c r="BT128" i="37" s="1"/>
  <c r="AF128" i="37"/>
  <c r="BS128" i="37" s="1"/>
  <c r="AE128" i="37"/>
  <c r="BR128" i="37" s="1"/>
  <c r="AD128" i="37"/>
  <c r="BQ128" i="37" s="1"/>
  <c r="CB127" i="37"/>
  <c r="BX127" i="37"/>
  <c r="BW127" i="37"/>
  <c r="BV127" i="37"/>
  <c r="BU127" i="37"/>
  <c r="BP127" i="37"/>
  <c r="BO127" i="37"/>
  <c r="BN127" i="37"/>
  <c r="BM127" i="37"/>
  <c r="BL127" i="37"/>
  <c r="BK127" i="37"/>
  <c r="BJ127" i="37"/>
  <c r="BI127" i="37"/>
  <c r="BH127" i="37"/>
  <c r="BG127" i="37"/>
  <c r="BF127" i="37"/>
  <c r="BE127" i="37"/>
  <c r="BD127" i="37"/>
  <c r="BC127" i="37"/>
  <c r="BB127" i="37"/>
  <c r="BA127" i="37"/>
  <c r="AZ127" i="37"/>
  <c r="AY127" i="37"/>
  <c r="AX127" i="37"/>
  <c r="AW127" i="37"/>
  <c r="AV127" i="37"/>
  <c r="AU127" i="37"/>
  <c r="AT127" i="37"/>
  <c r="AS127" i="37"/>
  <c r="AO127" i="37"/>
  <c r="AN127" i="37"/>
  <c r="CA127" i="37" s="1"/>
  <c r="AM127" i="37"/>
  <c r="BZ127" i="37" s="1"/>
  <c r="AL127" i="37"/>
  <c r="BY127" i="37" s="1"/>
  <c r="AG127" i="37"/>
  <c r="BT127" i="37" s="1"/>
  <c r="AF127" i="37"/>
  <c r="BS127" i="37" s="1"/>
  <c r="AE127" i="37"/>
  <c r="BR127" i="37" s="1"/>
  <c r="AD127" i="37"/>
  <c r="BQ127" i="37" s="1"/>
  <c r="BX126" i="37"/>
  <c r="BW126" i="37"/>
  <c r="BV126" i="37"/>
  <c r="BU126" i="37"/>
  <c r="BP126" i="37"/>
  <c r="BO126" i="37"/>
  <c r="BN126" i="37"/>
  <c r="BM126" i="37"/>
  <c r="BL126" i="37"/>
  <c r="BK126" i="37"/>
  <c r="BJ126" i="37"/>
  <c r="BI126" i="37"/>
  <c r="BH126" i="37"/>
  <c r="BG126" i="37"/>
  <c r="BF126" i="37"/>
  <c r="BE126" i="37"/>
  <c r="BD126" i="37"/>
  <c r="BC126" i="37"/>
  <c r="BB126" i="37"/>
  <c r="BA126" i="37"/>
  <c r="AZ126" i="37"/>
  <c r="AY126" i="37"/>
  <c r="AX126" i="37"/>
  <c r="AW126" i="37"/>
  <c r="AV126" i="37"/>
  <c r="AU126" i="37"/>
  <c r="AT126" i="37"/>
  <c r="AS126" i="37"/>
  <c r="AO126" i="37"/>
  <c r="CB126" i="37" s="1"/>
  <c r="AN126" i="37"/>
  <c r="CA126" i="37" s="1"/>
  <c r="AM126" i="37"/>
  <c r="BZ126" i="37" s="1"/>
  <c r="AL126" i="37"/>
  <c r="BY126" i="37" s="1"/>
  <c r="AG126" i="37"/>
  <c r="BT126" i="37" s="1"/>
  <c r="AF126" i="37"/>
  <c r="BS126" i="37" s="1"/>
  <c r="AE126" i="37"/>
  <c r="BR126" i="37" s="1"/>
  <c r="AD126" i="37"/>
  <c r="BQ126" i="37" s="1"/>
  <c r="CB125" i="37"/>
  <c r="BX125" i="37"/>
  <c r="BW125" i="37"/>
  <c r="BV125" i="37"/>
  <c r="BU125" i="37"/>
  <c r="BP125" i="37"/>
  <c r="BO125" i="37"/>
  <c r="BN125" i="37"/>
  <c r="BM125" i="37"/>
  <c r="BL125" i="37"/>
  <c r="BK125" i="37"/>
  <c r="BJ125" i="37"/>
  <c r="BI125" i="37"/>
  <c r="BH125" i="37"/>
  <c r="BG125" i="37"/>
  <c r="BF125" i="37"/>
  <c r="BE125" i="37"/>
  <c r="BD125" i="37"/>
  <c r="BC125" i="37"/>
  <c r="BB125" i="37"/>
  <c r="BA125" i="37"/>
  <c r="AZ125" i="37"/>
  <c r="AY125" i="37"/>
  <c r="AX125" i="37"/>
  <c r="AW125" i="37"/>
  <c r="AV125" i="37"/>
  <c r="AU125" i="37"/>
  <c r="AT125" i="37"/>
  <c r="AS125" i="37"/>
  <c r="AO125" i="37"/>
  <c r="AN125" i="37"/>
  <c r="CA125" i="37" s="1"/>
  <c r="AM125" i="37"/>
  <c r="BZ125" i="37" s="1"/>
  <c r="AL125" i="37"/>
  <c r="BY125" i="37" s="1"/>
  <c r="AG125" i="37"/>
  <c r="BT125" i="37" s="1"/>
  <c r="AF125" i="37"/>
  <c r="BS125" i="37" s="1"/>
  <c r="AE125" i="37"/>
  <c r="BR125" i="37" s="1"/>
  <c r="AD125" i="37"/>
  <c r="BQ125" i="37" s="1"/>
  <c r="BX124" i="37"/>
  <c r="BW124" i="37"/>
  <c r="BV124" i="37"/>
  <c r="BU124" i="37"/>
  <c r="BP124" i="37"/>
  <c r="BO124" i="37"/>
  <c r="BN124" i="37"/>
  <c r="BM124" i="37"/>
  <c r="BL124" i="37"/>
  <c r="BK124" i="37"/>
  <c r="BJ124" i="37"/>
  <c r="BI124" i="37"/>
  <c r="BH124" i="37"/>
  <c r="BG124" i="37"/>
  <c r="BF124" i="37"/>
  <c r="BE124" i="37"/>
  <c r="BD124" i="37"/>
  <c r="BC124" i="37"/>
  <c r="BB124" i="37"/>
  <c r="BA124" i="37"/>
  <c r="AZ124" i="37"/>
  <c r="AY124" i="37"/>
  <c r="AX124" i="37"/>
  <c r="AW124" i="37"/>
  <c r="AV124" i="37"/>
  <c r="AU124" i="37"/>
  <c r="AT124" i="37"/>
  <c r="AS124" i="37"/>
  <c r="AO124" i="37"/>
  <c r="CB124" i="37" s="1"/>
  <c r="AN124" i="37"/>
  <c r="CA124" i="37" s="1"/>
  <c r="AM124" i="37"/>
  <c r="BZ124" i="37" s="1"/>
  <c r="AL124" i="37"/>
  <c r="BY124" i="37" s="1"/>
  <c r="AG124" i="37"/>
  <c r="BT124" i="37" s="1"/>
  <c r="AF124" i="37"/>
  <c r="BS124" i="37" s="1"/>
  <c r="AE124" i="37"/>
  <c r="BR124" i="37" s="1"/>
  <c r="AD124" i="37"/>
  <c r="BQ124" i="37" s="1"/>
  <c r="CB123" i="37"/>
  <c r="BX123" i="37"/>
  <c r="BW123" i="37"/>
  <c r="BV123" i="37"/>
  <c r="BU123" i="37"/>
  <c r="BP123" i="37"/>
  <c r="BO123" i="37"/>
  <c r="BN123" i="37"/>
  <c r="BM123" i="37"/>
  <c r="BL123" i="37"/>
  <c r="BK123" i="37"/>
  <c r="BJ123" i="37"/>
  <c r="BI123" i="37"/>
  <c r="BH123" i="37"/>
  <c r="BG123" i="37"/>
  <c r="BF123" i="37"/>
  <c r="BE123" i="37"/>
  <c r="BD123" i="37"/>
  <c r="BC123" i="37"/>
  <c r="BB123" i="37"/>
  <c r="BA123" i="37"/>
  <c r="AZ123" i="37"/>
  <c r="AY123" i="37"/>
  <c r="AX123" i="37"/>
  <c r="AW123" i="37"/>
  <c r="AV123" i="37"/>
  <c r="AU123" i="37"/>
  <c r="AT123" i="37"/>
  <c r="AS123" i="37"/>
  <c r="AO123" i="37"/>
  <c r="AN123" i="37"/>
  <c r="CA123" i="37" s="1"/>
  <c r="AM123" i="37"/>
  <c r="BZ123" i="37" s="1"/>
  <c r="AL123" i="37"/>
  <c r="BY123" i="37" s="1"/>
  <c r="AG123" i="37"/>
  <c r="BT123" i="37" s="1"/>
  <c r="AF123" i="37"/>
  <c r="BS123" i="37" s="1"/>
  <c r="AE123" i="37"/>
  <c r="BR123" i="37" s="1"/>
  <c r="AD123" i="37"/>
  <c r="BQ123" i="37" s="1"/>
  <c r="BX122" i="37"/>
  <c r="BW122" i="37"/>
  <c r="BV122" i="37"/>
  <c r="BU122" i="37"/>
  <c r="BP122" i="37"/>
  <c r="BO122" i="37"/>
  <c r="BN122" i="37"/>
  <c r="BM122" i="37"/>
  <c r="BL122" i="37"/>
  <c r="BK122" i="37"/>
  <c r="BJ122" i="37"/>
  <c r="BI122" i="37"/>
  <c r="BH122" i="37"/>
  <c r="BG122" i="37"/>
  <c r="BF122" i="37"/>
  <c r="BE122" i="37"/>
  <c r="BD122" i="37"/>
  <c r="BC122" i="37"/>
  <c r="BB122" i="37"/>
  <c r="BA122" i="37"/>
  <c r="AZ122" i="37"/>
  <c r="AY122" i="37"/>
  <c r="AX122" i="37"/>
  <c r="AW122" i="37"/>
  <c r="AV122" i="37"/>
  <c r="AU122" i="37"/>
  <c r="AT122" i="37"/>
  <c r="AS122" i="37"/>
  <c r="AO122" i="37"/>
  <c r="CB122" i="37" s="1"/>
  <c r="AN122" i="37"/>
  <c r="CA122" i="37" s="1"/>
  <c r="AM122" i="37"/>
  <c r="BZ122" i="37" s="1"/>
  <c r="AL122" i="37"/>
  <c r="BY122" i="37" s="1"/>
  <c r="AG122" i="37"/>
  <c r="BT122" i="37" s="1"/>
  <c r="AF122" i="37"/>
  <c r="BS122" i="37" s="1"/>
  <c r="AE122" i="37"/>
  <c r="BR122" i="37" s="1"/>
  <c r="AD122" i="37"/>
  <c r="BQ122" i="37" s="1"/>
  <c r="CB121" i="37"/>
  <c r="BX121" i="37"/>
  <c r="BW121" i="37"/>
  <c r="BV121" i="37"/>
  <c r="BU121" i="37"/>
  <c r="BP121" i="37"/>
  <c r="BO121" i="37"/>
  <c r="BN121" i="37"/>
  <c r="BM121" i="37"/>
  <c r="BL121" i="37"/>
  <c r="BK121" i="37"/>
  <c r="BJ121" i="37"/>
  <c r="BI121" i="37"/>
  <c r="BH121" i="37"/>
  <c r="BG121" i="37"/>
  <c r="BF121" i="37"/>
  <c r="BE121" i="37"/>
  <c r="BD121" i="37"/>
  <c r="BC121" i="37"/>
  <c r="BB121" i="37"/>
  <c r="BA121" i="37"/>
  <c r="AZ121" i="37"/>
  <c r="AY121" i="37"/>
  <c r="AX121" i="37"/>
  <c r="AW121" i="37"/>
  <c r="AV121" i="37"/>
  <c r="AU121" i="37"/>
  <c r="AT121" i="37"/>
  <c r="AS121" i="37"/>
  <c r="AO121" i="37"/>
  <c r="AN121" i="37"/>
  <c r="CA121" i="37" s="1"/>
  <c r="AM121" i="37"/>
  <c r="BZ121" i="37" s="1"/>
  <c r="AL121" i="37"/>
  <c r="BY121" i="37" s="1"/>
  <c r="AG121" i="37"/>
  <c r="BT121" i="37" s="1"/>
  <c r="AF121" i="37"/>
  <c r="BS121" i="37" s="1"/>
  <c r="AE121" i="37"/>
  <c r="BR121" i="37" s="1"/>
  <c r="AD121" i="37"/>
  <c r="BQ121" i="37" s="1"/>
  <c r="BX120" i="37"/>
  <c r="BW120" i="37"/>
  <c r="BV120" i="37"/>
  <c r="BU120" i="37"/>
  <c r="BP120" i="37"/>
  <c r="BO120" i="37"/>
  <c r="BN120" i="37"/>
  <c r="BM120" i="37"/>
  <c r="BL120" i="37"/>
  <c r="BK120" i="37"/>
  <c r="BJ120" i="37"/>
  <c r="BI120" i="37"/>
  <c r="BH120" i="37"/>
  <c r="BG120" i="37"/>
  <c r="BF120" i="37"/>
  <c r="BE120" i="37"/>
  <c r="BD120" i="37"/>
  <c r="BC120" i="37"/>
  <c r="BB120" i="37"/>
  <c r="BA120" i="37"/>
  <c r="AZ120" i="37"/>
  <c r="AY120" i="37"/>
  <c r="AX120" i="37"/>
  <c r="AW120" i="37"/>
  <c r="AV120" i="37"/>
  <c r="AU120" i="37"/>
  <c r="AT120" i="37"/>
  <c r="AS120" i="37"/>
  <c r="AO120" i="37"/>
  <c r="AN120" i="37"/>
  <c r="CA120" i="37" s="1"/>
  <c r="AM120" i="37"/>
  <c r="BZ120" i="37" s="1"/>
  <c r="AL120" i="37"/>
  <c r="BY120" i="37" s="1"/>
  <c r="AG120" i="37"/>
  <c r="BT120" i="37" s="1"/>
  <c r="AF120" i="37"/>
  <c r="BS120" i="37" s="1"/>
  <c r="AE120" i="37"/>
  <c r="BR120" i="37" s="1"/>
  <c r="AD120" i="37"/>
  <c r="BQ120" i="37" s="1"/>
  <c r="CB119" i="37"/>
  <c r="BX119" i="37"/>
  <c r="BW119" i="37"/>
  <c r="BV119" i="37"/>
  <c r="BU119" i="37"/>
  <c r="BP119" i="37"/>
  <c r="BO119" i="37"/>
  <c r="BN119" i="37"/>
  <c r="BM119" i="37"/>
  <c r="BL119" i="37"/>
  <c r="BK119" i="37"/>
  <c r="BJ119" i="37"/>
  <c r="BI119" i="37"/>
  <c r="BH119" i="37"/>
  <c r="BG119" i="37"/>
  <c r="BF119" i="37"/>
  <c r="BE119" i="37"/>
  <c r="BD119" i="37"/>
  <c r="BC119" i="37"/>
  <c r="BB119" i="37"/>
  <c r="BA119" i="37"/>
  <c r="AZ119" i="37"/>
  <c r="AY119" i="37"/>
  <c r="AX119" i="37"/>
  <c r="AW119" i="37"/>
  <c r="AV119" i="37"/>
  <c r="AU119" i="37"/>
  <c r="AT119" i="37"/>
  <c r="AS119" i="37"/>
  <c r="AO119" i="37"/>
  <c r="AN119" i="37"/>
  <c r="CA119" i="37" s="1"/>
  <c r="AM119" i="37"/>
  <c r="BZ119" i="37" s="1"/>
  <c r="AL119" i="37"/>
  <c r="BY119" i="37" s="1"/>
  <c r="AG119" i="37"/>
  <c r="BT119" i="37" s="1"/>
  <c r="AF119" i="37"/>
  <c r="BS119" i="37" s="1"/>
  <c r="AE119" i="37"/>
  <c r="BR119" i="37" s="1"/>
  <c r="AD119" i="37"/>
  <c r="BQ119" i="37" s="1"/>
  <c r="BX118" i="37"/>
  <c r="BW118" i="37"/>
  <c r="BV118" i="37"/>
  <c r="BU118" i="37"/>
  <c r="BP118" i="37"/>
  <c r="BO118" i="37"/>
  <c r="BN118" i="37"/>
  <c r="BM118" i="37"/>
  <c r="BL118" i="37"/>
  <c r="BK118" i="37"/>
  <c r="BJ118" i="37"/>
  <c r="BI118" i="37"/>
  <c r="BH118" i="37"/>
  <c r="BG118" i="37"/>
  <c r="BF118" i="37"/>
  <c r="BE118" i="37"/>
  <c r="BD118" i="37"/>
  <c r="BC118" i="37"/>
  <c r="BB118" i="37"/>
  <c r="BA118" i="37"/>
  <c r="AZ118" i="37"/>
  <c r="AY118" i="37"/>
  <c r="AX118" i="37"/>
  <c r="AW118" i="37"/>
  <c r="AV118" i="37"/>
  <c r="AU118" i="37"/>
  <c r="AT118" i="37"/>
  <c r="AS118" i="37"/>
  <c r="AO118" i="37"/>
  <c r="CB118" i="37" s="1"/>
  <c r="AN118" i="37"/>
  <c r="CA118" i="37" s="1"/>
  <c r="AM118" i="37"/>
  <c r="BZ118" i="37" s="1"/>
  <c r="AL118" i="37"/>
  <c r="BY118" i="37" s="1"/>
  <c r="AG118" i="37"/>
  <c r="BT118" i="37" s="1"/>
  <c r="AF118" i="37"/>
  <c r="BS118" i="37" s="1"/>
  <c r="AE118" i="37"/>
  <c r="BR118" i="37" s="1"/>
  <c r="AD118" i="37"/>
  <c r="BQ118" i="37" s="1"/>
  <c r="BX117" i="37"/>
  <c r="BW117" i="37"/>
  <c r="BV117" i="37"/>
  <c r="BU117" i="37"/>
  <c r="BP117" i="37"/>
  <c r="BO117" i="37"/>
  <c r="BN117" i="37"/>
  <c r="BM117" i="37"/>
  <c r="BL117" i="37"/>
  <c r="BK117" i="37"/>
  <c r="BJ117" i="37"/>
  <c r="BI117" i="37"/>
  <c r="BH117" i="37"/>
  <c r="BG117" i="37"/>
  <c r="BF117" i="37"/>
  <c r="BE117" i="37"/>
  <c r="BD117" i="37"/>
  <c r="BC117" i="37"/>
  <c r="BB117" i="37"/>
  <c r="BA117" i="37"/>
  <c r="AZ117" i="37"/>
  <c r="AY117" i="37"/>
  <c r="AX117" i="37"/>
  <c r="AW117" i="37"/>
  <c r="AV117" i="37"/>
  <c r="AU117" i="37"/>
  <c r="AT117" i="37"/>
  <c r="AS117" i="37"/>
  <c r="AO117" i="37"/>
  <c r="CB117" i="37" s="1"/>
  <c r="AN117" i="37"/>
  <c r="CA117" i="37" s="1"/>
  <c r="AM117" i="37"/>
  <c r="BZ117" i="37" s="1"/>
  <c r="AL117" i="37"/>
  <c r="BY117" i="37" s="1"/>
  <c r="AG117" i="37"/>
  <c r="BT117" i="37" s="1"/>
  <c r="AF117" i="37"/>
  <c r="BS117" i="37" s="1"/>
  <c r="AE117" i="37"/>
  <c r="BR117" i="37" s="1"/>
  <c r="AD117" i="37"/>
  <c r="BQ117" i="37" s="1"/>
  <c r="BX116" i="37"/>
  <c r="BW116" i="37"/>
  <c r="BV116" i="37"/>
  <c r="BU116" i="37"/>
  <c r="BP116" i="37"/>
  <c r="BO116" i="37"/>
  <c r="BN116" i="37"/>
  <c r="BM116" i="37"/>
  <c r="BL116" i="37"/>
  <c r="BK116" i="37"/>
  <c r="BJ116" i="37"/>
  <c r="BI116" i="37"/>
  <c r="BH116" i="37"/>
  <c r="BG116" i="37"/>
  <c r="BF116" i="37"/>
  <c r="BE116" i="37"/>
  <c r="BD116" i="37"/>
  <c r="BC116" i="37"/>
  <c r="BB116" i="37"/>
  <c r="BA116" i="37"/>
  <c r="AZ116" i="37"/>
  <c r="AY116" i="37"/>
  <c r="AX116" i="37"/>
  <c r="AW116" i="37"/>
  <c r="AV116" i="37"/>
  <c r="AU116" i="37"/>
  <c r="AT116" i="37"/>
  <c r="AS116" i="37"/>
  <c r="AO116" i="37"/>
  <c r="CB116" i="37" s="1"/>
  <c r="AN116" i="37"/>
  <c r="CA116" i="37" s="1"/>
  <c r="AM116" i="37"/>
  <c r="BZ116" i="37" s="1"/>
  <c r="AL116" i="37"/>
  <c r="BY116" i="37" s="1"/>
  <c r="AG116" i="37"/>
  <c r="BT116" i="37" s="1"/>
  <c r="AF116" i="37"/>
  <c r="BS116" i="37" s="1"/>
  <c r="AE116" i="37"/>
  <c r="BR116" i="37" s="1"/>
  <c r="AD116" i="37"/>
  <c r="BQ116" i="37" s="1"/>
  <c r="CB115" i="37"/>
  <c r="BX115" i="37"/>
  <c r="BW115" i="37"/>
  <c r="BV115" i="37"/>
  <c r="BU115" i="37"/>
  <c r="BP115" i="37"/>
  <c r="BO115" i="37"/>
  <c r="BN115" i="37"/>
  <c r="BM115" i="37"/>
  <c r="BL115" i="37"/>
  <c r="BK115" i="37"/>
  <c r="BJ115" i="37"/>
  <c r="BI115" i="37"/>
  <c r="BH115" i="37"/>
  <c r="BG115" i="37"/>
  <c r="BF115" i="37"/>
  <c r="BE115" i="37"/>
  <c r="BD115" i="37"/>
  <c r="BC115" i="37"/>
  <c r="BB115" i="37"/>
  <c r="BA115" i="37"/>
  <c r="AZ115" i="37"/>
  <c r="AY115" i="37"/>
  <c r="AX115" i="37"/>
  <c r="AW115" i="37"/>
  <c r="AV115" i="37"/>
  <c r="AU115" i="37"/>
  <c r="AT115" i="37"/>
  <c r="AS115" i="37"/>
  <c r="AO115" i="37"/>
  <c r="AN115" i="37"/>
  <c r="CA115" i="37" s="1"/>
  <c r="AM115" i="37"/>
  <c r="BZ115" i="37" s="1"/>
  <c r="AL115" i="37"/>
  <c r="BY115" i="37" s="1"/>
  <c r="AG115" i="37"/>
  <c r="BT115" i="37" s="1"/>
  <c r="AF115" i="37"/>
  <c r="BS115" i="37" s="1"/>
  <c r="AE115" i="37"/>
  <c r="BR115" i="37" s="1"/>
  <c r="AD115" i="37"/>
  <c r="BQ115" i="37" s="1"/>
  <c r="BX114" i="37"/>
  <c r="BW114" i="37"/>
  <c r="BV114" i="37"/>
  <c r="BU114" i="37"/>
  <c r="BP114" i="37"/>
  <c r="BO114" i="37"/>
  <c r="BN114" i="37"/>
  <c r="BM114" i="37"/>
  <c r="BL114" i="37"/>
  <c r="BK114" i="37"/>
  <c r="BJ114" i="37"/>
  <c r="BI114" i="37"/>
  <c r="BH114" i="37"/>
  <c r="BG114" i="37"/>
  <c r="BF114" i="37"/>
  <c r="BE114" i="37"/>
  <c r="BD114" i="37"/>
  <c r="BC114" i="37"/>
  <c r="BB114" i="37"/>
  <c r="BA114" i="37"/>
  <c r="AZ114" i="37"/>
  <c r="AY114" i="37"/>
  <c r="AX114" i="37"/>
  <c r="AW114" i="37"/>
  <c r="AV114" i="37"/>
  <c r="AU114" i="37"/>
  <c r="AT114" i="37"/>
  <c r="AS114" i="37"/>
  <c r="AO114" i="37"/>
  <c r="CB114" i="37" s="1"/>
  <c r="AN114" i="37"/>
  <c r="CA114" i="37" s="1"/>
  <c r="AM114" i="37"/>
  <c r="BZ114" i="37" s="1"/>
  <c r="AL114" i="37"/>
  <c r="BY114" i="37" s="1"/>
  <c r="AG114" i="37"/>
  <c r="BT114" i="37" s="1"/>
  <c r="AF114" i="37"/>
  <c r="BS114" i="37" s="1"/>
  <c r="AE114" i="37"/>
  <c r="BR114" i="37" s="1"/>
  <c r="AD114" i="37"/>
  <c r="BQ114" i="37" s="1"/>
  <c r="BX113" i="37"/>
  <c r="BW113" i="37"/>
  <c r="BV113" i="37"/>
  <c r="BU113" i="37"/>
  <c r="BP113" i="37"/>
  <c r="BO113" i="37"/>
  <c r="BN113" i="37"/>
  <c r="BM113" i="37"/>
  <c r="BL113" i="37"/>
  <c r="BK113" i="37"/>
  <c r="BJ113" i="37"/>
  <c r="BI113" i="37"/>
  <c r="BH113" i="37"/>
  <c r="BG113" i="37"/>
  <c r="BF113" i="37"/>
  <c r="BE113" i="37"/>
  <c r="BD113" i="37"/>
  <c r="BC113" i="37"/>
  <c r="BB113" i="37"/>
  <c r="BA113" i="37"/>
  <c r="AZ113" i="37"/>
  <c r="AY113" i="37"/>
  <c r="AX113" i="37"/>
  <c r="AW113" i="37"/>
  <c r="AV113" i="37"/>
  <c r="AU113" i="37"/>
  <c r="AT113" i="37"/>
  <c r="AS113" i="37"/>
  <c r="AO113" i="37"/>
  <c r="CB113" i="37" s="1"/>
  <c r="AN113" i="37"/>
  <c r="CA113" i="37" s="1"/>
  <c r="AM113" i="37"/>
  <c r="BZ113" i="37" s="1"/>
  <c r="AL113" i="37"/>
  <c r="BY113" i="37" s="1"/>
  <c r="AG113" i="37"/>
  <c r="BT113" i="37" s="1"/>
  <c r="AF113" i="37"/>
  <c r="BS113" i="37" s="1"/>
  <c r="AE113" i="37"/>
  <c r="BR113" i="37" s="1"/>
  <c r="AD113" i="37"/>
  <c r="BQ113" i="37" s="1"/>
  <c r="BX112" i="37"/>
  <c r="BW112" i="37"/>
  <c r="BV112" i="37"/>
  <c r="BU112" i="37"/>
  <c r="BP112" i="37"/>
  <c r="BO112" i="37"/>
  <c r="BN112" i="37"/>
  <c r="BM112" i="37"/>
  <c r="BL112" i="37"/>
  <c r="BK112" i="37"/>
  <c r="BJ112" i="37"/>
  <c r="BI112" i="37"/>
  <c r="BH112" i="37"/>
  <c r="BG112" i="37"/>
  <c r="BF112" i="37"/>
  <c r="BE112" i="37"/>
  <c r="BD112" i="37"/>
  <c r="BC112" i="37"/>
  <c r="BB112" i="37"/>
  <c r="BA112" i="37"/>
  <c r="AZ112" i="37"/>
  <c r="AY112" i="37"/>
  <c r="AX112" i="37"/>
  <c r="AW112" i="37"/>
  <c r="AV112" i="37"/>
  <c r="AU112" i="37"/>
  <c r="AT112" i="37"/>
  <c r="AS112" i="37"/>
  <c r="AO112" i="37"/>
  <c r="CB112" i="37" s="1"/>
  <c r="AN112" i="37"/>
  <c r="CA112" i="37" s="1"/>
  <c r="AM112" i="37"/>
  <c r="BZ112" i="37" s="1"/>
  <c r="AL112" i="37"/>
  <c r="BY112" i="37" s="1"/>
  <c r="AG112" i="37"/>
  <c r="BT112" i="37" s="1"/>
  <c r="AF112" i="37"/>
  <c r="BS112" i="37" s="1"/>
  <c r="AE112" i="37"/>
  <c r="BR112" i="37" s="1"/>
  <c r="AD112" i="37"/>
  <c r="BQ112" i="37" s="1"/>
  <c r="CB111" i="37"/>
  <c r="BX111" i="37"/>
  <c r="BW111" i="37"/>
  <c r="BV111" i="37"/>
  <c r="BU111" i="37"/>
  <c r="BP111" i="37"/>
  <c r="BO111" i="37"/>
  <c r="BN111" i="37"/>
  <c r="BM111" i="37"/>
  <c r="BL111" i="37"/>
  <c r="BK111" i="37"/>
  <c r="BJ111" i="37"/>
  <c r="BI111" i="37"/>
  <c r="BH111" i="37"/>
  <c r="BG111" i="37"/>
  <c r="BF111" i="37"/>
  <c r="BE111" i="37"/>
  <c r="BD111" i="37"/>
  <c r="BC111" i="37"/>
  <c r="BB111" i="37"/>
  <c r="BA111" i="37"/>
  <c r="AZ111" i="37"/>
  <c r="AY111" i="37"/>
  <c r="AX111" i="37"/>
  <c r="AW111" i="37"/>
  <c r="AV111" i="37"/>
  <c r="AU111" i="37"/>
  <c r="AT111" i="37"/>
  <c r="AS111" i="37"/>
  <c r="AO111" i="37"/>
  <c r="AN111" i="37"/>
  <c r="CA111" i="37" s="1"/>
  <c r="AM111" i="37"/>
  <c r="BZ111" i="37" s="1"/>
  <c r="AL111" i="37"/>
  <c r="BY111" i="37" s="1"/>
  <c r="AG111" i="37"/>
  <c r="BT111" i="37" s="1"/>
  <c r="AF111" i="37"/>
  <c r="BS111" i="37" s="1"/>
  <c r="AE111" i="37"/>
  <c r="BR111" i="37" s="1"/>
  <c r="AD111" i="37"/>
  <c r="BQ111" i="37" s="1"/>
  <c r="BX110" i="37"/>
  <c r="BW110" i="37"/>
  <c r="BV110" i="37"/>
  <c r="BU110" i="37"/>
  <c r="BP110" i="37"/>
  <c r="BO110" i="37"/>
  <c r="BN110" i="37"/>
  <c r="BM110" i="37"/>
  <c r="BL110" i="37"/>
  <c r="BK110" i="37"/>
  <c r="BJ110" i="37"/>
  <c r="BI110" i="37"/>
  <c r="BH110" i="37"/>
  <c r="BG110" i="37"/>
  <c r="BF110" i="37"/>
  <c r="BE110" i="37"/>
  <c r="BD110" i="37"/>
  <c r="BC110" i="37"/>
  <c r="BB110" i="37"/>
  <c r="BA110" i="37"/>
  <c r="AZ110" i="37"/>
  <c r="AY110" i="37"/>
  <c r="AX110" i="37"/>
  <c r="AW110" i="37"/>
  <c r="AV110" i="37"/>
  <c r="AU110" i="37"/>
  <c r="AT110" i="37"/>
  <c r="AS110" i="37"/>
  <c r="AO110" i="37"/>
  <c r="CB110" i="37" s="1"/>
  <c r="AN110" i="37"/>
  <c r="CA110" i="37" s="1"/>
  <c r="AM110" i="37"/>
  <c r="BZ110" i="37" s="1"/>
  <c r="AL110" i="37"/>
  <c r="AG110" i="37"/>
  <c r="BT110" i="37" s="1"/>
  <c r="AF110" i="37"/>
  <c r="BS110" i="37" s="1"/>
  <c r="AE110" i="37"/>
  <c r="BR110" i="37" s="1"/>
  <c r="AD110" i="37"/>
  <c r="BQ110" i="37" s="1"/>
  <c r="BX109" i="37"/>
  <c r="BW109" i="37"/>
  <c r="BV109" i="37"/>
  <c r="BU109" i="37"/>
  <c r="BP109" i="37"/>
  <c r="BO109" i="37"/>
  <c r="BN109" i="37"/>
  <c r="BM109" i="37"/>
  <c r="BL109" i="37"/>
  <c r="BK109" i="37"/>
  <c r="BJ109" i="37"/>
  <c r="BI109" i="37"/>
  <c r="BH109" i="37"/>
  <c r="BG109" i="37"/>
  <c r="BF109" i="37"/>
  <c r="BE109" i="37"/>
  <c r="BD109" i="37"/>
  <c r="BC109" i="37"/>
  <c r="BB109" i="37"/>
  <c r="BA109" i="37"/>
  <c r="AZ109" i="37"/>
  <c r="AY109" i="37"/>
  <c r="AX109" i="37"/>
  <c r="AW109" i="37"/>
  <c r="AV109" i="37"/>
  <c r="AU109" i="37"/>
  <c r="AT109" i="37"/>
  <c r="AS109" i="37"/>
  <c r="AO109" i="37"/>
  <c r="CB109" i="37" s="1"/>
  <c r="AN109" i="37"/>
  <c r="CA109" i="37" s="1"/>
  <c r="AM109" i="37"/>
  <c r="BZ109" i="37" s="1"/>
  <c r="AL109" i="37"/>
  <c r="BY109" i="37" s="1"/>
  <c r="AG109" i="37"/>
  <c r="BT109" i="37" s="1"/>
  <c r="AF109" i="37"/>
  <c r="BS109" i="37" s="1"/>
  <c r="AE109" i="37"/>
  <c r="BR109" i="37" s="1"/>
  <c r="AD109" i="37"/>
  <c r="BQ109" i="37" s="1"/>
  <c r="BX108" i="37"/>
  <c r="BW108" i="37"/>
  <c r="BV108" i="37"/>
  <c r="BU108" i="37"/>
  <c r="BP108" i="37"/>
  <c r="BO108" i="37"/>
  <c r="BN108" i="37"/>
  <c r="BM108" i="37"/>
  <c r="BL108" i="37"/>
  <c r="BK108" i="37"/>
  <c r="BJ108" i="37"/>
  <c r="BI108" i="37"/>
  <c r="BH108" i="37"/>
  <c r="BG108" i="37"/>
  <c r="BF108" i="37"/>
  <c r="BE108" i="37"/>
  <c r="BD108" i="37"/>
  <c r="BC108" i="37"/>
  <c r="BB108" i="37"/>
  <c r="BA108" i="37"/>
  <c r="AZ108" i="37"/>
  <c r="AY108" i="37"/>
  <c r="AX108" i="37"/>
  <c r="AW108" i="37"/>
  <c r="AV108" i="37"/>
  <c r="AU108" i="37"/>
  <c r="AT108" i="37"/>
  <c r="AS108" i="37"/>
  <c r="AO108" i="37"/>
  <c r="CB108" i="37" s="1"/>
  <c r="AN108" i="37"/>
  <c r="CA108" i="37" s="1"/>
  <c r="AM108" i="37"/>
  <c r="BZ108" i="37" s="1"/>
  <c r="AL108" i="37"/>
  <c r="BY108" i="37" s="1"/>
  <c r="AG108" i="37"/>
  <c r="BT108" i="37" s="1"/>
  <c r="AF108" i="37"/>
  <c r="BS108" i="37" s="1"/>
  <c r="AE108" i="37"/>
  <c r="BR108" i="37" s="1"/>
  <c r="AD108" i="37"/>
  <c r="BQ108" i="37" s="1"/>
  <c r="CB107" i="37"/>
  <c r="BX107" i="37"/>
  <c r="BW107" i="37"/>
  <c r="BV107" i="37"/>
  <c r="BU107" i="37"/>
  <c r="BP107" i="37"/>
  <c r="BO107" i="37"/>
  <c r="BN107" i="37"/>
  <c r="BM107" i="37"/>
  <c r="BL107" i="37"/>
  <c r="BK107" i="37"/>
  <c r="BJ107" i="37"/>
  <c r="BI107" i="37"/>
  <c r="BH107" i="37"/>
  <c r="BG107" i="37"/>
  <c r="BF107" i="37"/>
  <c r="BE107" i="37"/>
  <c r="BD107" i="37"/>
  <c r="BC107" i="37"/>
  <c r="BB107" i="37"/>
  <c r="BA107" i="37"/>
  <c r="AZ107" i="37"/>
  <c r="AY107" i="37"/>
  <c r="AX107" i="37"/>
  <c r="AW107" i="37"/>
  <c r="AV107" i="37"/>
  <c r="AU107" i="37"/>
  <c r="AT107" i="37"/>
  <c r="AS107" i="37"/>
  <c r="AO107" i="37"/>
  <c r="AN107" i="37"/>
  <c r="CA107" i="37" s="1"/>
  <c r="AM107" i="37"/>
  <c r="BZ107" i="37" s="1"/>
  <c r="AL107" i="37"/>
  <c r="BY107" i="37" s="1"/>
  <c r="AG107" i="37"/>
  <c r="BT107" i="37" s="1"/>
  <c r="AF107" i="37"/>
  <c r="BS107" i="37" s="1"/>
  <c r="AE107" i="37"/>
  <c r="BR107" i="37" s="1"/>
  <c r="AD107" i="37"/>
  <c r="BQ107" i="37" s="1"/>
  <c r="BX106" i="37"/>
  <c r="BW106" i="37"/>
  <c r="BV106" i="37"/>
  <c r="BU106" i="37"/>
  <c r="BP106" i="37"/>
  <c r="BO106" i="37"/>
  <c r="BN106" i="37"/>
  <c r="BM106" i="37"/>
  <c r="BL106" i="37"/>
  <c r="BK106" i="37"/>
  <c r="BJ106" i="37"/>
  <c r="BI106" i="37"/>
  <c r="BH106" i="37"/>
  <c r="BG106" i="37"/>
  <c r="BF106" i="37"/>
  <c r="BE106" i="37"/>
  <c r="BD106" i="37"/>
  <c r="BC106" i="37"/>
  <c r="BB106" i="37"/>
  <c r="BA106" i="37"/>
  <c r="AZ106" i="37"/>
  <c r="AY106" i="37"/>
  <c r="AX106" i="37"/>
  <c r="AW106" i="37"/>
  <c r="AV106" i="37"/>
  <c r="AU106" i="37"/>
  <c r="AT106" i="37"/>
  <c r="AS106" i="37"/>
  <c r="AO106" i="37"/>
  <c r="CB106" i="37" s="1"/>
  <c r="AN106" i="37"/>
  <c r="CA106" i="37" s="1"/>
  <c r="AM106" i="37"/>
  <c r="BZ106" i="37" s="1"/>
  <c r="AL106" i="37"/>
  <c r="BY106" i="37" s="1"/>
  <c r="AG106" i="37"/>
  <c r="BT106" i="37" s="1"/>
  <c r="AF106" i="37"/>
  <c r="BS106" i="37" s="1"/>
  <c r="AE106" i="37"/>
  <c r="BR106" i="37" s="1"/>
  <c r="AD106" i="37"/>
  <c r="BQ106" i="37" s="1"/>
  <c r="BX105" i="37"/>
  <c r="BW105" i="37"/>
  <c r="BV105" i="37"/>
  <c r="BU105" i="37"/>
  <c r="BP105" i="37"/>
  <c r="BO105" i="37"/>
  <c r="BN105" i="37"/>
  <c r="BM105" i="37"/>
  <c r="BL105" i="37"/>
  <c r="BK105" i="37"/>
  <c r="BJ105" i="37"/>
  <c r="BI105" i="37"/>
  <c r="BH105" i="37"/>
  <c r="BG105" i="37"/>
  <c r="BF105" i="37"/>
  <c r="BE105" i="37"/>
  <c r="BD105" i="37"/>
  <c r="BC105" i="37"/>
  <c r="BB105" i="37"/>
  <c r="BA105" i="37"/>
  <c r="AZ105" i="37"/>
  <c r="AY105" i="37"/>
  <c r="AX105" i="37"/>
  <c r="AW105" i="37"/>
  <c r="AV105" i="37"/>
  <c r="AU105" i="37"/>
  <c r="AT105" i="37"/>
  <c r="AS105" i="37"/>
  <c r="AO105" i="37"/>
  <c r="CB105" i="37" s="1"/>
  <c r="AN105" i="37"/>
  <c r="CA105" i="37" s="1"/>
  <c r="AM105" i="37"/>
  <c r="BZ105" i="37" s="1"/>
  <c r="AL105" i="37"/>
  <c r="BY105" i="37" s="1"/>
  <c r="AG105" i="37"/>
  <c r="BT105" i="37" s="1"/>
  <c r="AF105" i="37"/>
  <c r="BS105" i="37" s="1"/>
  <c r="AE105" i="37"/>
  <c r="BR105" i="37" s="1"/>
  <c r="AD105" i="37"/>
  <c r="BQ105" i="37" s="1"/>
  <c r="BX104" i="37"/>
  <c r="BW104" i="37"/>
  <c r="BV104" i="37"/>
  <c r="BU104" i="37"/>
  <c r="BP104" i="37"/>
  <c r="BO104" i="37"/>
  <c r="BN104" i="37"/>
  <c r="BM104" i="37"/>
  <c r="BL104" i="37"/>
  <c r="BK104" i="37"/>
  <c r="BJ104" i="37"/>
  <c r="BI104" i="37"/>
  <c r="BH104" i="37"/>
  <c r="BG104" i="37"/>
  <c r="BF104" i="37"/>
  <c r="BE104" i="37"/>
  <c r="BD104" i="37"/>
  <c r="BC104" i="37"/>
  <c r="BB104" i="37"/>
  <c r="BA104" i="37"/>
  <c r="AZ104" i="37"/>
  <c r="AY104" i="37"/>
  <c r="AX104" i="37"/>
  <c r="AW104" i="37"/>
  <c r="AV104" i="37"/>
  <c r="AU104" i="37"/>
  <c r="AT104" i="37"/>
  <c r="AS104" i="37"/>
  <c r="AO104" i="37"/>
  <c r="CB104" i="37" s="1"/>
  <c r="AN104" i="37"/>
  <c r="CA104" i="37" s="1"/>
  <c r="AM104" i="37"/>
  <c r="BZ104" i="37" s="1"/>
  <c r="AL104" i="37"/>
  <c r="BY104" i="37" s="1"/>
  <c r="AG104" i="37"/>
  <c r="BT104" i="37" s="1"/>
  <c r="AF104" i="37"/>
  <c r="BS104" i="37" s="1"/>
  <c r="AE104" i="37"/>
  <c r="BR104" i="37" s="1"/>
  <c r="AD104" i="37"/>
  <c r="BQ104" i="37" s="1"/>
  <c r="BX103" i="37"/>
  <c r="BW103" i="37"/>
  <c r="BV103" i="37"/>
  <c r="BU103" i="37"/>
  <c r="BP103" i="37"/>
  <c r="BO103" i="37"/>
  <c r="BN103" i="37"/>
  <c r="BM103" i="37"/>
  <c r="BL103" i="37"/>
  <c r="BK103" i="37"/>
  <c r="BJ103" i="37"/>
  <c r="BI103" i="37"/>
  <c r="BH103" i="37"/>
  <c r="BG103" i="37"/>
  <c r="BF103" i="37"/>
  <c r="BE103" i="37"/>
  <c r="BD103" i="37"/>
  <c r="BC103" i="37"/>
  <c r="BB103" i="37"/>
  <c r="BA103" i="37"/>
  <c r="AZ103" i="37"/>
  <c r="AY103" i="37"/>
  <c r="AX103" i="37"/>
  <c r="AW103" i="37"/>
  <c r="AV103" i="37"/>
  <c r="AU103" i="37"/>
  <c r="AT103" i="37"/>
  <c r="AS103" i="37"/>
  <c r="AO103" i="37"/>
  <c r="CB103" i="37" s="1"/>
  <c r="AN103" i="37"/>
  <c r="CA103" i="37" s="1"/>
  <c r="AM103" i="37"/>
  <c r="BZ103" i="37" s="1"/>
  <c r="AL103" i="37"/>
  <c r="BY103" i="37" s="1"/>
  <c r="AG103" i="37"/>
  <c r="BT103" i="37" s="1"/>
  <c r="AF103" i="37"/>
  <c r="BS103" i="37" s="1"/>
  <c r="AE103" i="37"/>
  <c r="BR103" i="37" s="1"/>
  <c r="AD103" i="37"/>
  <c r="BQ103" i="37" s="1"/>
  <c r="BX102" i="37"/>
  <c r="BW102" i="37"/>
  <c r="BV102" i="37"/>
  <c r="BU102" i="37"/>
  <c r="BP102" i="37"/>
  <c r="BO102" i="37"/>
  <c r="BN102" i="37"/>
  <c r="BM102" i="37"/>
  <c r="BL102" i="37"/>
  <c r="BK102" i="37"/>
  <c r="BJ102" i="37"/>
  <c r="BI102" i="37"/>
  <c r="BH102" i="37"/>
  <c r="BG102" i="37"/>
  <c r="BF102" i="37"/>
  <c r="BE102" i="37"/>
  <c r="BD102" i="37"/>
  <c r="BC102" i="37"/>
  <c r="BB102" i="37"/>
  <c r="BA102" i="37"/>
  <c r="AZ102" i="37"/>
  <c r="AY102" i="37"/>
  <c r="AX102" i="37"/>
  <c r="AW102" i="37"/>
  <c r="AV102" i="37"/>
  <c r="AU102" i="37"/>
  <c r="AT102" i="37"/>
  <c r="AS102" i="37"/>
  <c r="AO102" i="37"/>
  <c r="CB102" i="37" s="1"/>
  <c r="AN102" i="37"/>
  <c r="CA102" i="37" s="1"/>
  <c r="AM102" i="37"/>
  <c r="BZ102" i="37" s="1"/>
  <c r="AL102" i="37"/>
  <c r="BY102" i="37" s="1"/>
  <c r="AG102" i="37"/>
  <c r="BT102" i="37" s="1"/>
  <c r="AF102" i="37"/>
  <c r="BS102" i="37" s="1"/>
  <c r="AE102" i="37"/>
  <c r="BR102" i="37" s="1"/>
  <c r="AD102" i="37"/>
  <c r="BQ102" i="37" s="1"/>
  <c r="CB101" i="37"/>
  <c r="BX101" i="37"/>
  <c r="BW101" i="37"/>
  <c r="BV101" i="37"/>
  <c r="BU101" i="37"/>
  <c r="BP101" i="37"/>
  <c r="BO101" i="37"/>
  <c r="BN101" i="37"/>
  <c r="BM101" i="37"/>
  <c r="BL101" i="37"/>
  <c r="BK101" i="37"/>
  <c r="BJ101" i="37"/>
  <c r="BI101" i="37"/>
  <c r="BH101" i="37"/>
  <c r="BG101" i="37"/>
  <c r="BF101" i="37"/>
  <c r="BE101" i="37"/>
  <c r="BD101" i="37"/>
  <c r="BC101" i="37"/>
  <c r="BB101" i="37"/>
  <c r="BA101" i="37"/>
  <c r="AZ101" i="37"/>
  <c r="AY101" i="37"/>
  <c r="AX101" i="37"/>
  <c r="AW101" i="37"/>
  <c r="AV101" i="37"/>
  <c r="AU101" i="37"/>
  <c r="AT101" i="37"/>
  <c r="AS101" i="37"/>
  <c r="AO101" i="37"/>
  <c r="AN101" i="37"/>
  <c r="CA101" i="37" s="1"/>
  <c r="AM101" i="37"/>
  <c r="BZ101" i="37" s="1"/>
  <c r="AL101" i="37"/>
  <c r="BY101" i="37" s="1"/>
  <c r="AG101" i="37"/>
  <c r="BT101" i="37" s="1"/>
  <c r="AF101" i="37"/>
  <c r="BS101" i="37" s="1"/>
  <c r="AE101" i="37"/>
  <c r="BR101" i="37" s="1"/>
  <c r="AD101" i="37"/>
  <c r="BQ101" i="37" s="1"/>
  <c r="BX100" i="37"/>
  <c r="BW100" i="37"/>
  <c r="BV100" i="37"/>
  <c r="BU100" i="37"/>
  <c r="BP100" i="37"/>
  <c r="BO100" i="37"/>
  <c r="BN100" i="37"/>
  <c r="BM100" i="37"/>
  <c r="BL100" i="37"/>
  <c r="BK100" i="37"/>
  <c r="BJ100" i="37"/>
  <c r="BI100" i="37"/>
  <c r="BH100" i="37"/>
  <c r="BG100" i="37"/>
  <c r="BF100" i="37"/>
  <c r="BE100" i="37"/>
  <c r="BD100" i="37"/>
  <c r="BC100" i="37"/>
  <c r="BB100" i="37"/>
  <c r="BA100" i="37"/>
  <c r="AZ100" i="37"/>
  <c r="AY100" i="37"/>
  <c r="AX100" i="37"/>
  <c r="AW100" i="37"/>
  <c r="AV100" i="37"/>
  <c r="AU100" i="37"/>
  <c r="AT100" i="37"/>
  <c r="AS100" i="37"/>
  <c r="AO100" i="37"/>
  <c r="CB100" i="37" s="1"/>
  <c r="AN100" i="37"/>
  <c r="AM100" i="37"/>
  <c r="BZ100" i="37" s="1"/>
  <c r="AL100" i="37"/>
  <c r="BY100" i="37" s="1"/>
  <c r="AG100" i="37"/>
  <c r="BT100" i="37" s="1"/>
  <c r="AF100" i="37"/>
  <c r="BS100" i="37" s="1"/>
  <c r="AE100" i="37"/>
  <c r="BR100" i="37" s="1"/>
  <c r="AD100" i="37"/>
  <c r="BQ100" i="37" s="1"/>
  <c r="BX99" i="37"/>
  <c r="BW99" i="37"/>
  <c r="BV99" i="37"/>
  <c r="BU99" i="37"/>
  <c r="BP99" i="37"/>
  <c r="BO99" i="37"/>
  <c r="BN99" i="37"/>
  <c r="BM99" i="37"/>
  <c r="BL99" i="37"/>
  <c r="BK99" i="37"/>
  <c r="BJ99" i="37"/>
  <c r="BI99" i="37"/>
  <c r="BH99" i="37"/>
  <c r="BG99" i="37"/>
  <c r="BF99" i="37"/>
  <c r="BE99" i="37"/>
  <c r="BD99" i="37"/>
  <c r="BC99" i="37"/>
  <c r="BB99" i="37"/>
  <c r="BA99" i="37"/>
  <c r="AZ99" i="37"/>
  <c r="AY99" i="37"/>
  <c r="AX99" i="37"/>
  <c r="AW99" i="37"/>
  <c r="AV99" i="37"/>
  <c r="AU99" i="37"/>
  <c r="AT99" i="37"/>
  <c r="AS99" i="37"/>
  <c r="AO99" i="37"/>
  <c r="CB99" i="37" s="1"/>
  <c r="AN99" i="37"/>
  <c r="CA99" i="37" s="1"/>
  <c r="AM99" i="37"/>
  <c r="BZ99" i="37" s="1"/>
  <c r="AL99" i="37"/>
  <c r="BY99" i="37" s="1"/>
  <c r="AG99" i="37"/>
  <c r="BT99" i="37" s="1"/>
  <c r="AF99" i="37"/>
  <c r="BS99" i="37" s="1"/>
  <c r="AE99" i="37"/>
  <c r="BR99" i="37" s="1"/>
  <c r="AD99" i="37"/>
  <c r="BQ99" i="37" s="1"/>
  <c r="BX98" i="37"/>
  <c r="BW98" i="37"/>
  <c r="BV98" i="37"/>
  <c r="BU98" i="37"/>
  <c r="BP98" i="37"/>
  <c r="BO98" i="37"/>
  <c r="BN98" i="37"/>
  <c r="BM98" i="37"/>
  <c r="BL98" i="37"/>
  <c r="BK98" i="37"/>
  <c r="BJ98" i="37"/>
  <c r="BI98" i="37"/>
  <c r="BH98" i="37"/>
  <c r="BG98" i="37"/>
  <c r="BF98" i="37"/>
  <c r="BE98" i="37"/>
  <c r="BD98" i="37"/>
  <c r="BC98" i="37"/>
  <c r="BB98" i="37"/>
  <c r="BA98" i="37"/>
  <c r="AZ98" i="37"/>
  <c r="AY98" i="37"/>
  <c r="AX98" i="37"/>
  <c r="AW98" i="37"/>
  <c r="AV98" i="37"/>
  <c r="AU98" i="37"/>
  <c r="AT98" i="37"/>
  <c r="AS98" i="37"/>
  <c r="AO98" i="37"/>
  <c r="CB98" i="37" s="1"/>
  <c r="AN98" i="37"/>
  <c r="CA98" i="37" s="1"/>
  <c r="AM98" i="37"/>
  <c r="BZ98" i="37" s="1"/>
  <c r="AL98" i="37"/>
  <c r="BY98" i="37" s="1"/>
  <c r="AG98" i="37"/>
  <c r="BT98" i="37" s="1"/>
  <c r="AF98" i="37"/>
  <c r="BS98" i="37" s="1"/>
  <c r="AE98" i="37"/>
  <c r="BR98" i="37" s="1"/>
  <c r="AD98" i="37"/>
  <c r="BQ98" i="37" s="1"/>
  <c r="BX97" i="37"/>
  <c r="BW97" i="37"/>
  <c r="BV97" i="37"/>
  <c r="BU97" i="37"/>
  <c r="BP97" i="37"/>
  <c r="BO97" i="37"/>
  <c r="BN97" i="37"/>
  <c r="BM97" i="37"/>
  <c r="BL97" i="37"/>
  <c r="BK97" i="37"/>
  <c r="BJ97" i="37"/>
  <c r="BI97" i="37"/>
  <c r="BH97" i="37"/>
  <c r="BG97" i="37"/>
  <c r="BF97" i="37"/>
  <c r="BE97" i="37"/>
  <c r="BD97" i="37"/>
  <c r="BC97" i="37"/>
  <c r="BB97" i="37"/>
  <c r="BA97" i="37"/>
  <c r="AZ97" i="37"/>
  <c r="AY97" i="37"/>
  <c r="AX97" i="37"/>
  <c r="AW97" i="37"/>
  <c r="AV97" i="37"/>
  <c r="AU97" i="37"/>
  <c r="AT97" i="37"/>
  <c r="AS97" i="37"/>
  <c r="AO97" i="37"/>
  <c r="CB97" i="37" s="1"/>
  <c r="AN97" i="37"/>
  <c r="CA97" i="37" s="1"/>
  <c r="AM97" i="37"/>
  <c r="BZ97" i="37" s="1"/>
  <c r="AL97" i="37"/>
  <c r="BY97" i="37" s="1"/>
  <c r="AG97" i="37"/>
  <c r="BT97" i="37" s="1"/>
  <c r="AF97" i="37"/>
  <c r="BS97" i="37" s="1"/>
  <c r="AE97" i="37"/>
  <c r="BR97" i="37" s="1"/>
  <c r="AD97" i="37"/>
  <c r="BQ97" i="37" s="1"/>
  <c r="BX96" i="37"/>
  <c r="BW96" i="37"/>
  <c r="BV96" i="37"/>
  <c r="BU96" i="37"/>
  <c r="BP96" i="37"/>
  <c r="BO96" i="37"/>
  <c r="BN96" i="37"/>
  <c r="BM96" i="37"/>
  <c r="BL96" i="37"/>
  <c r="BK96" i="37"/>
  <c r="BJ96" i="37"/>
  <c r="BI96" i="37"/>
  <c r="BH96" i="37"/>
  <c r="BG96" i="37"/>
  <c r="BF96" i="37"/>
  <c r="BE96" i="37"/>
  <c r="BD96" i="37"/>
  <c r="BC96" i="37"/>
  <c r="BB96" i="37"/>
  <c r="BA96" i="37"/>
  <c r="AZ96" i="37"/>
  <c r="AY96" i="37"/>
  <c r="AX96" i="37"/>
  <c r="AW96" i="37"/>
  <c r="AV96" i="37"/>
  <c r="AU96" i="37"/>
  <c r="AT96" i="37"/>
  <c r="AS96" i="37"/>
  <c r="AO96" i="37"/>
  <c r="CB96" i="37" s="1"/>
  <c r="AN96" i="37"/>
  <c r="CA96" i="37" s="1"/>
  <c r="AM96" i="37"/>
  <c r="BZ96" i="37" s="1"/>
  <c r="AL96" i="37"/>
  <c r="BY96" i="37" s="1"/>
  <c r="AG96" i="37"/>
  <c r="BT96" i="37" s="1"/>
  <c r="AF96" i="37"/>
  <c r="BS96" i="37" s="1"/>
  <c r="AE96" i="37"/>
  <c r="BR96" i="37" s="1"/>
  <c r="AD96" i="37"/>
  <c r="BQ96" i="37" s="1"/>
  <c r="BX95" i="37"/>
  <c r="BW95" i="37"/>
  <c r="BV95" i="37"/>
  <c r="BU95" i="37"/>
  <c r="BP95" i="37"/>
  <c r="BO95" i="37"/>
  <c r="BN95" i="37"/>
  <c r="BM95" i="37"/>
  <c r="BL95" i="37"/>
  <c r="BK95" i="37"/>
  <c r="BJ95" i="37"/>
  <c r="BI95" i="37"/>
  <c r="BH95" i="37"/>
  <c r="BG95" i="37"/>
  <c r="BF95" i="37"/>
  <c r="BE95" i="37"/>
  <c r="BD95" i="37"/>
  <c r="BC95" i="37"/>
  <c r="BB95" i="37"/>
  <c r="BA95" i="37"/>
  <c r="AZ95" i="37"/>
  <c r="AY95" i="37"/>
  <c r="AX95" i="37"/>
  <c r="AW95" i="37"/>
  <c r="AV95" i="37"/>
  <c r="AU95" i="37"/>
  <c r="AT95" i="37"/>
  <c r="AS95" i="37"/>
  <c r="AO95" i="37"/>
  <c r="CB95" i="37" s="1"/>
  <c r="AN95" i="37"/>
  <c r="CA95" i="37" s="1"/>
  <c r="AM95" i="37"/>
  <c r="BZ95" i="37" s="1"/>
  <c r="AL95" i="37"/>
  <c r="BY95" i="37" s="1"/>
  <c r="AG95" i="37"/>
  <c r="BT95" i="37" s="1"/>
  <c r="AF95" i="37"/>
  <c r="BS95" i="37" s="1"/>
  <c r="AE95" i="37"/>
  <c r="BR95" i="37" s="1"/>
  <c r="AD95" i="37"/>
  <c r="BQ95" i="37" s="1"/>
  <c r="BX94" i="37"/>
  <c r="BW94" i="37"/>
  <c r="BV94" i="37"/>
  <c r="BU94" i="37"/>
  <c r="BP94" i="37"/>
  <c r="BO94" i="37"/>
  <c r="BN94" i="37"/>
  <c r="BM94" i="37"/>
  <c r="BL94" i="37"/>
  <c r="BK94" i="37"/>
  <c r="BJ94" i="37"/>
  <c r="BI94" i="37"/>
  <c r="BH94" i="37"/>
  <c r="BG94" i="37"/>
  <c r="BF94" i="37"/>
  <c r="BE94" i="37"/>
  <c r="BD94" i="37"/>
  <c r="BC94" i="37"/>
  <c r="BB94" i="37"/>
  <c r="BA94" i="37"/>
  <c r="AZ94" i="37"/>
  <c r="AY94" i="37"/>
  <c r="AX94" i="37"/>
  <c r="AW94" i="37"/>
  <c r="AV94" i="37"/>
  <c r="AU94" i="37"/>
  <c r="AT94" i="37"/>
  <c r="AS94" i="37"/>
  <c r="AO94" i="37"/>
  <c r="CB94" i="37" s="1"/>
  <c r="AN94" i="37"/>
  <c r="CA94" i="37" s="1"/>
  <c r="AM94" i="37"/>
  <c r="BZ94" i="37" s="1"/>
  <c r="AL94" i="37"/>
  <c r="BY94" i="37" s="1"/>
  <c r="AG94" i="37"/>
  <c r="BT94" i="37" s="1"/>
  <c r="AF94" i="37"/>
  <c r="BS94" i="37" s="1"/>
  <c r="AE94" i="37"/>
  <c r="BR94" i="37" s="1"/>
  <c r="AD94" i="37"/>
  <c r="BQ94" i="37" s="1"/>
  <c r="BX93" i="37"/>
  <c r="BW93" i="37"/>
  <c r="BV93" i="37"/>
  <c r="BU93" i="37"/>
  <c r="BP93" i="37"/>
  <c r="BO93" i="37"/>
  <c r="BN93" i="37"/>
  <c r="BM93" i="37"/>
  <c r="BL93" i="37"/>
  <c r="BK93" i="37"/>
  <c r="BJ93" i="37"/>
  <c r="BI93" i="37"/>
  <c r="BH93" i="37"/>
  <c r="BG93" i="37"/>
  <c r="BF93" i="37"/>
  <c r="BE93" i="37"/>
  <c r="BD93" i="37"/>
  <c r="BC93" i="37"/>
  <c r="BB93" i="37"/>
  <c r="BA93" i="37"/>
  <c r="AZ93" i="37"/>
  <c r="AY93" i="37"/>
  <c r="AX93" i="37"/>
  <c r="AW93" i="37"/>
  <c r="AV93" i="37"/>
  <c r="AU93" i="37"/>
  <c r="AT93" i="37"/>
  <c r="AS93" i="37"/>
  <c r="AO93" i="37"/>
  <c r="CB93" i="37" s="1"/>
  <c r="AN93" i="37"/>
  <c r="CA93" i="37" s="1"/>
  <c r="AM93" i="37"/>
  <c r="BZ93" i="37" s="1"/>
  <c r="AL93" i="37"/>
  <c r="BY93" i="37" s="1"/>
  <c r="AG93" i="37"/>
  <c r="BT93" i="37" s="1"/>
  <c r="AF93" i="37"/>
  <c r="BS93" i="37" s="1"/>
  <c r="AE93" i="37"/>
  <c r="BR93" i="37" s="1"/>
  <c r="AD93" i="37"/>
  <c r="BQ93" i="37" s="1"/>
  <c r="BX92" i="37"/>
  <c r="BW92" i="37"/>
  <c r="BV92" i="37"/>
  <c r="BU92" i="37"/>
  <c r="BP92" i="37"/>
  <c r="BO92" i="37"/>
  <c r="BN92" i="37"/>
  <c r="BM92" i="37"/>
  <c r="BL92" i="37"/>
  <c r="BK92" i="37"/>
  <c r="BJ92" i="37"/>
  <c r="BI92" i="37"/>
  <c r="BH92" i="37"/>
  <c r="BG92" i="37"/>
  <c r="BF92" i="37"/>
  <c r="BE92" i="37"/>
  <c r="BD92" i="37"/>
  <c r="BC92" i="37"/>
  <c r="BB92" i="37"/>
  <c r="BA92" i="37"/>
  <c r="AZ92" i="37"/>
  <c r="AY92" i="37"/>
  <c r="AX92" i="37"/>
  <c r="AW92" i="37"/>
  <c r="AV92" i="37"/>
  <c r="AU92" i="37"/>
  <c r="AT92" i="37"/>
  <c r="AS92" i="37"/>
  <c r="AO92" i="37"/>
  <c r="CB92" i="37" s="1"/>
  <c r="AN92" i="37"/>
  <c r="CA92" i="37" s="1"/>
  <c r="AM92" i="37"/>
  <c r="BZ92" i="37" s="1"/>
  <c r="AL92" i="37"/>
  <c r="BY92" i="37" s="1"/>
  <c r="AG92" i="37"/>
  <c r="BT92" i="37" s="1"/>
  <c r="AF92" i="37"/>
  <c r="BS92" i="37" s="1"/>
  <c r="AE92" i="37"/>
  <c r="BR92" i="37" s="1"/>
  <c r="AD92" i="37"/>
  <c r="BQ92" i="37" s="1"/>
  <c r="BX91" i="37"/>
  <c r="BW91" i="37"/>
  <c r="BV91" i="37"/>
  <c r="BU91" i="37"/>
  <c r="BP91" i="37"/>
  <c r="BO91" i="37"/>
  <c r="BN91" i="37"/>
  <c r="BM91" i="37"/>
  <c r="BL91" i="37"/>
  <c r="BK91" i="37"/>
  <c r="BJ91" i="37"/>
  <c r="BI91" i="37"/>
  <c r="BH91" i="37"/>
  <c r="BG91" i="37"/>
  <c r="BF91" i="37"/>
  <c r="BE91" i="37"/>
  <c r="BD91" i="37"/>
  <c r="BC91" i="37"/>
  <c r="BB91" i="37"/>
  <c r="BA91" i="37"/>
  <c r="AZ91" i="37"/>
  <c r="AY91" i="37"/>
  <c r="AX91" i="37"/>
  <c r="AW91" i="37"/>
  <c r="AV91" i="37"/>
  <c r="AU91" i="37"/>
  <c r="AT91" i="37"/>
  <c r="AS91" i="37"/>
  <c r="AO91" i="37"/>
  <c r="CB91" i="37" s="1"/>
  <c r="AN91" i="37"/>
  <c r="CA91" i="37" s="1"/>
  <c r="AM91" i="37"/>
  <c r="BZ91" i="37" s="1"/>
  <c r="AL91" i="37"/>
  <c r="BY91" i="37" s="1"/>
  <c r="AG91" i="37"/>
  <c r="BT91" i="37" s="1"/>
  <c r="AF91" i="37"/>
  <c r="BS91" i="37" s="1"/>
  <c r="AE91" i="37"/>
  <c r="BR91" i="37" s="1"/>
  <c r="AD91" i="37"/>
  <c r="BQ91" i="37" s="1"/>
  <c r="BX90" i="37"/>
  <c r="BW90" i="37"/>
  <c r="BV90" i="37"/>
  <c r="BU90" i="37"/>
  <c r="BP90" i="37"/>
  <c r="BO90" i="37"/>
  <c r="BN90" i="37"/>
  <c r="BM90" i="37"/>
  <c r="BL90" i="37"/>
  <c r="BK90" i="37"/>
  <c r="BJ90" i="37"/>
  <c r="BI90" i="37"/>
  <c r="BH90" i="37"/>
  <c r="BG90" i="37"/>
  <c r="BF90" i="37"/>
  <c r="BE90" i="37"/>
  <c r="BD90" i="37"/>
  <c r="BC90" i="37"/>
  <c r="BB90" i="37"/>
  <c r="BA90" i="37"/>
  <c r="AZ90" i="37"/>
  <c r="AY90" i="37"/>
  <c r="AX90" i="37"/>
  <c r="AW90" i="37"/>
  <c r="AV90" i="37"/>
  <c r="AU90" i="37"/>
  <c r="AT90" i="37"/>
  <c r="AS90" i="37"/>
  <c r="AO90" i="37"/>
  <c r="CB90" i="37" s="1"/>
  <c r="AN90" i="37"/>
  <c r="CA90" i="37" s="1"/>
  <c r="AM90" i="37"/>
  <c r="BZ90" i="37" s="1"/>
  <c r="AL90" i="37"/>
  <c r="BY90" i="37" s="1"/>
  <c r="AG90" i="37"/>
  <c r="BT90" i="37" s="1"/>
  <c r="AF90" i="37"/>
  <c r="BS90" i="37" s="1"/>
  <c r="AE90" i="37"/>
  <c r="BR90" i="37" s="1"/>
  <c r="AD90" i="37"/>
  <c r="BQ90" i="37" s="1"/>
  <c r="BX89" i="37"/>
  <c r="BW89" i="37"/>
  <c r="BV89" i="37"/>
  <c r="BU89" i="37"/>
  <c r="BP89" i="37"/>
  <c r="BO89" i="37"/>
  <c r="BN89" i="37"/>
  <c r="BM89" i="37"/>
  <c r="BL89" i="37"/>
  <c r="BK89" i="37"/>
  <c r="BJ89" i="37"/>
  <c r="BI89" i="37"/>
  <c r="BH89" i="37"/>
  <c r="BG89" i="37"/>
  <c r="BF89" i="37"/>
  <c r="BE89" i="37"/>
  <c r="BD89" i="37"/>
  <c r="BC89" i="37"/>
  <c r="BB89" i="37"/>
  <c r="BA89" i="37"/>
  <c r="AZ89" i="37"/>
  <c r="AY89" i="37"/>
  <c r="AX89" i="37"/>
  <c r="AW89" i="37"/>
  <c r="AV89" i="37"/>
  <c r="AU89" i="37"/>
  <c r="AT89" i="37"/>
  <c r="AS89" i="37"/>
  <c r="AO89" i="37"/>
  <c r="CB89" i="37" s="1"/>
  <c r="AN89" i="37"/>
  <c r="CA89" i="37" s="1"/>
  <c r="AM89" i="37"/>
  <c r="BZ89" i="37" s="1"/>
  <c r="AL89" i="37"/>
  <c r="BY89" i="37" s="1"/>
  <c r="AG89" i="37"/>
  <c r="BT89" i="37" s="1"/>
  <c r="AF89" i="37"/>
  <c r="BS89" i="37" s="1"/>
  <c r="AE89" i="37"/>
  <c r="BR89" i="37" s="1"/>
  <c r="AD89" i="37"/>
  <c r="BQ89" i="37" s="1"/>
  <c r="BX88" i="37"/>
  <c r="BW88" i="37"/>
  <c r="BV88" i="37"/>
  <c r="BU88" i="37"/>
  <c r="BP88" i="37"/>
  <c r="BO88" i="37"/>
  <c r="BN88" i="37"/>
  <c r="BM88" i="37"/>
  <c r="BL88" i="37"/>
  <c r="BK88" i="37"/>
  <c r="BJ88" i="37"/>
  <c r="BI88" i="37"/>
  <c r="BH88" i="37"/>
  <c r="BG88" i="37"/>
  <c r="BF88" i="37"/>
  <c r="BE88" i="37"/>
  <c r="BD88" i="37"/>
  <c r="BC88" i="37"/>
  <c r="BB88" i="37"/>
  <c r="BA88" i="37"/>
  <c r="AZ88" i="37"/>
  <c r="AY88" i="37"/>
  <c r="AX88" i="37"/>
  <c r="AW88" i="37"/>
  <c r="AV88" i="37"/>
  <c r="AU88" i="37"/>
  <c r="AT88" i="37"/>
  <c r="AS88" i="37"/>
  <c r="AO88" i="37"/>
  <c r="CB88" i="37" s="1"/>
  <c r="AN88" i="37"/>
  <c r="CA88" i="37" s="1"/>
  <c r="AM88" i="37"/>
  <c r="BZ88" i="37" s="1"/>
  <c r="AL88" i="37"/>
  <c r="BY88" i="37" s="1"/>
  <c r="AG88" i="37"/>
  <c r="BT88" i="37" s="1"/>
  <c r="AF88" i="37"/>
  <c r="BS88" i="37" s="1"/>
  <c r="AE88" i="37"/>
  <c r="BR88" i="37" s="1"/>
  <c r="AD88" i="37"/>
  <c r="BQ88" i="37" s="1"/>
  <c r="BX87" i="37"/>
  <c r="BW87" i="37"/>
  <c r="BV87" i="37"/>
  <c r="BU87" i="37"/>
  <c r="BP87" i="37"/>
  <c r="BO87" i="37"/>
  <c r="BN87" i="37"/>
  <c r="BM87" i="37"/>
  <c r="BL87" i="37"/>
  <c r="BK87" i="37"/>
  <c r="BJ87" i="37"/>
  <c r="BI87" i="37"/>
  <c r="BH87" i="37"/>
  <c r="BG87" i="37"/>
  <c r="BF87" i="37"/>
  <c r="BE87" i="37"/>
  <c r="BD87" i="37"/>
  <c r="BC87" i="37"/>
  <c r="BB87" i="37"/>
  <c r="BA87" i="37"/>
  <c r="AZ87" i="37"/>
  <c r="AY87" i="37"/>
  <c r="AX87" i="37"/>
  <c r="AW87" i="37"/>
  <c r="AV87" i="37"/>
  <c r="AU87" i="37"/>
  <c r="AT87" i="37"/>
  <c r="AS87" i="37"/>
  <c r="AO87" i="37"/>
  <c r="CB87" i="37" s="1"/>
  <c r="AN87" i="37"/>
  <c r="CA87" i="37" s="1"/>
  <c r="AM87" i="37"/>
  <c r="BZ87" i="37" s="1"/>
  <c r="AL87" i="37"/>
  <c r="BY87" i="37" s="1"/>
  <c r="AG87" i="37"/>
  <c r="BT87" i="37" s="1"/>
  <c r="AF87" i="37"/>
  <c r="BS87" i="37" s="1"/>
  <c r="AE87" i="37"/>
  <c r="BR87" i="37" s="1"/>
  <c r="AD87" i="37"/>
  <c r="BQ87" i="37" s="1"/>
  <c r="BX86" i="37"/>
  <c r="BW86" i="37"/>
  <c r="BV86" i="37"/>
  <c r="BU86" i="37"/>
  <c r="BP86" i="37"/>
  <c r="BO86" i="37"/>
  <c r="BN86" i="37"/>
  <c r="BM86" i="37"/>
  <c r="BL86" i="37"/>
  <c r="BK86" i="37"/>
  <c r="BJ86" i="37"/>
  <c r="BI86" i="37"/>
  <c r="BH86" i="37"/>
  <c r="BG86" i="37"/>
  <c r="BF86" i="37"/>
  <c r="BE86" i="37"/>
  <c r="BD86" i="37"/>
  <c r="BC86" i="37"/>
  <c r="BB86" i="37"/>
  <c r="BA86" i="37"/>
  <c r="AZ86" i="37"/>
  <c r="AY86" i="37"/>
  <c r="AX86" i="37"/>
  <c r="AW86" i="37"/>
  <c r="AV86" i="37"/>
  <c r="AU86" i="37"/>
  <c r="AT86" i="37"/>
  <c r="AS86" i="37"/>
  <c r="AO86" i="37"/>
  <c r="CB86" i="37" s="1"/>
  <c r="AN86" i="37"/>
  <c r="CA86" i="37" s="1"/>
  <c r="AM86" i="37"/>
  <c r="BZ86" i="37" s="1"/>
  <c r="AL86" i="37"/>
  <c r="BY86" i="37" s="1"/>
  <c r="AG86" i="37"/>
  <c r="BT86" i="37" s="1"/>
  <c r="AF86" i="37"/>
  <c r="BS86" i="37" s="1"/>
  <c r="AE86" i="37"/>
  <c r="BR86" i="37" s="1"/>
  <c r="AD86" i="37"/>
  <c r="BQ86" i="37" s="1"/>
  <c r="BX85" i="37"/>
  <c r="BW85" i="37"/>
  <c r="BV85" i="37"/>
  <c r="BU85" i="37"/>
  <c r="BP85" i="37"/>
  <c r="BO85" i="37"/>
  <c r="BN85" i="37"/>
  <c r="BM85" i="37"/>
  <c r="BL85" i="37"/>
  <c r="BK85" i="37"/>
  <c r="BJ85" i="37"/>
  <c r="BI85" i="37"/>
  <c r="BH85" i="37"/>
  <c r="BG85" i="37"/>
  <c r="BF85" i="37"/>
  <c r="BE85" i="37"/>
  <c r="BD85" i="37"/>
  <c r="BC85" i="37"/>
  <c r="BB85" i="37"/>
  <c r="BA85" i="37"/>
  <c r="AZ85" i="37"/>
  <c r="AY85" i="37"/>
  <c r="AX85" i="37"/>
  <c r="AW85" i="37"/>
  <c r="AV85" i="37"/>
  <c r="AU85" i="37"/>
  <c r="AT85" i="37"/>
  <c r="AS85" i="37"/>
  <c r="AO85" i="37"/>
  <c r="CB85" i="37" s="1"/>
  <c r="AN85" i="37"/>
  <c r="CA85" i="37" s="1"/>
  <c r="AM85" i="37"/>
  <c r="BZ85" i="37" s="1"/>
  <c r="AL85" i="37"/>
  <c r="BY85" i="37" s="1"/>
  <c r="AG85" i="37"/>
  <c r="BT85" i="37" s="1"/>
  <c r="AF85" i="37"/>
  <c r="BS85" i="37" s="1"/>
  <c r="AE85" i="37"/>
  <c r="BR85" i="37" s="1"/>
  <c r="AD85" i="37"/>
  <c r="BQ85" i="37" s="1"/>
  <c r="BX84" i="37"/>
  <c r="BW84" i="37"/>
  <c r="BV84" i="37"/>
  <c r="BU84" i="37"/>
  <c r="BP84" i="37"/>
  <c r="BO84" i="37"/>
  <c r="BN84" i="37"/>
  <c r="BM84" i="37"/>
  <c r="BL84" i="37"/>
  <c r="BK84" i="37"/>
  <c r="BJ84" i="37"/>
  <c r="BI84" i="37"/>
  <c r="BH84" i="37"/>
  <c r="BG84" i="37"/>
  <c r="BF84" i="37"/>
  <c r="BE84" i="37"/>
  <c r="BD84" i="37"/>
  <c r="BC84" i="37"/>
  <c r="BB84" i="37"/>
  <c r="BA84" i="37"/>
  <c r="AZ84" i="37"/>
  <c r="AY84" i="37"/>
  <c r="AX84" i="37"/>
  <c r="AW84" i="37"/>
  <c r="AV84" i="37"/>
  <c r="AU84" i="37"/>
  <c r="AT84" i="37"/>
  <c r="AS84" i="37"/>
  <c r="AO84" i="37"/>
  <c r="CB84" i="37" s="1"/>
  <c r="AN84" i="37"/>
  <c r="CA84" i="37" s="1"/>
  <c r="AM84" i="37"/>
  <c r="BZ84" i="37" s="1"/>
  <c r="AL84" i="37"/>
  <c r="BY84" i="37" s="1"/>
  <c r="AG84" i="37"/>
  <c r="BT84" i="37" s="1"/>
  <c r="AF84" i="37"/>
  <c r="BS84" i="37" s="1"/>
  <c r="AE84" i="37"/>
  <c r="BR84" i="37" s="1"/>
  <c r="AD84" i="37"/>
  <c r="BQ84" i="37" s="1"/>
  <c r="BX83" i="37"/>
  <c r="BW83" i="37"/>
  <c r="BV83" i="37"/>
  <c r="BU83" i="37"/>
  <c r="BP83" i="37"/>
  <c r="BO83" i="37"/>
  <c r="BN83" i="37"/>
  <c r="BM83" i="37"/>
  <c r="BL83" i="37"/>
  <c r="BK83" i="37"/>
  <c r="BJ83" i="37"/>
  <c r="BI83" i="37"/>
  <c r="BH83" i="37"/>
  <c r="BG83" i="37"/>
  <c r="BF83" i="37"/>
  <c r="BE83" i="37"/>
  <c r="BD83" i="37"/>
  <c r="BC83" i="37"/>
  <c r="BB83" i="37"/>
  <c r="BA83" i="37"/>
  <c r="AZ83" i="37"/>
  <c r="AY83" i="37"/>
  <c r="AX83" i="37"/>
  <c r="AW83" i="37"/>
  <c r="AV83" i="37"/>
  <c r="AU83" i="37"/>
  <c r="AT83" i="37"/>
  <c r="AS83" i="37"/>
  <c r="AO83" i="37"/>
  <c r="CB83" i="37" s="1"/>
  <c r="AN83" i="37"/>
  <c r="CA83" i="37" s="1"/>
  <c r="AM83" i="37"/>
  <c r="BZ83" i="37" s="1"/>
  <c r="AL83" i="37"/>
  <c r="BY83" i="37" s="1"/>
  <c r="AG83" i="37"/>
  <c r="BT83" i="37" s="1"/>
  <c r="AF83" i="37"/>
  <c r="BS83" i="37" s="1"/>
  <c r="AE83" i="37"/>
  <c r="BR83" i="37" s="1"/>
  <c r="AD83" i="37"/>
  <c r="BQ83" i="37" s="1"/>
  <c r="BX82" i="37"/>
  <c r="BW82" i="37"/>
  <c r="BV82" i="37"/>
  <c r="BU82" i="37"/>
  <c r="BP82" i="37"/>
  <c r="BO82" i="37"/>
  <c r="BN82" i="37"/>
  <c r="BM82" i="37"/>
  <c r="BL82" i="37"/>
  <c r="BK82" i="37"/>
  <c r="BJ82" i="37"/>
  <c r="BI82" i="37"/>
  <c r="BH82" i="37"/>
  <c r="BG82" i="37"/>
  <c r="BF82" i="37"/>
  <c r="BE82" i="37"/>
  <c r="BD82" i="37"/>
  <c r="BC82" i="37"/>
  <c r="BB82" i="37"/>
  <c r="BA82" i="37"/>
  <c r="AZ82" i="37"/>
  <c r="AY82" i="37"/>
  <c r="AX82" i="37"/>
  <c r="AW82" i="37"/>
  <c r="AV82" i="37"/>
  <c r="AU82" i="37"/>
  <c r="AT82" i="37"/>
  <c r="AS82" i="37"/>
  <c r="AO82" i="37"/>
  <c r="CB82" i="37" s="1"/>
  <c r="AN82" i="37"/>
  <c r="CA82" i="37" s="1"/>
  <c r="AM82" i="37"/>
  <c r="BZ82" i="37" s="1"/>
  <c r="AL82" i="37"/>
  <c r="BY82" i="37" s="1"/>
  <c r="AG82" i="37"/>
  <c r="BT82" i="37" s="1"/>
  <c r="AF82" i="37"/>
  <c r="BS82" i="37" s="1"/>
  <c r="AE82" i="37"/>
  <c r="BR82" i="37" s="1"/>
  <c r="AD82" i="37"/>
  <c r="BQ82" i="37" s="1"/>
  <c r="BX81" i="37"/>
  <c r="BW81" i="37"/>
  <c r="BV81" i="37"/>
  <c r="BU81" i="37"/>
  <c r="BP81" i="37"/>
  <c r="BO81" i="37"/>
  <c r="BN81" i="37"/>
  <c r="BM81" i="37"/>
  <c r="BL81" i="37"/>
  <c r="BK81" i="37"/>
  <c r="BJ81" i="37"/>
  <c r="BI81" i="37"/>
  <c r="BH81" i="37"/>
  <c r="BG81" i="37"/>
  <c r="BF81" i="37"/>
  <c r="BE81" i="37"/>
  <c r="BD81" i="37"/>
  <c r="BC81" i="37"/>
  <c r="BB81" i="37"/>
  <c r="BA81" i="37"/>
  <c r="AZ81" i="37"/>
  <c r="AY81" i="37"/>
  <c r="AX81" i="37"/>
  <c r="AW81" i="37"/>
  <c r="AV81" i="37"/>
  <c r="AU81" i="37"/>
  <c r="AT81" i="37"/>
  <c r="AS81" i="37"/>
  <c r="AO81" i="37"/>
  <c r="CB81" i="37" s="1"/>
  <c r="AN81" i="37"/>
  <c r="CA81" i="37" s="1"/>
  <c r="AM81" i="37"/>
  <c r="BZ81" i="37" s="1"/>
  <c r="AL81" i="37"/>
  <c r="BY81" i="37" s="1"/>
  <c r="AG81" i="37"/>
  <c r="BT81" i="37" s="1"/>
  <c r="AF81" i="37"/>
  <c r="BS81" i="37" s="1"/>
  <c r="AE81" i="37"/>
  <c r="BR81" i="37" s="1"/>
  <c r="AD81" i="37"/>
  <c r="BQ81" i="37" s="1"/>
  <c r="BX80" i="37"/>
  <c r="BW80" i="37"/>
  <c r="BV80" i="37"/>
  <c r="BU80" i="37"/>
  <c r="BP80" i="37"/>
  <c r="BO80" i="37"/>
  <c r="BN80" i="37"/>
  <c r="BM80" i="37"/>
  <c r="BL80" i="37"/>
  <c r="BK80" i="37"/>
  <c r="BJ80" i="37"/>
  <c r="BI80" i="37"/>
  <c r="BH80" i="37"/>
  <c r="BG80" i="37"/>
  <c r="BF80" i="37"/>
  <c r="BE80" i="37"/>
  <c r="BD80" i="37"/>
  <c r="BC80" i="37"/>
  <c r="BB80" i="37"/>
  <c r="BA80" i="37"/>
  <c r="AZ80" i="37"/>
  <c r="AY80" i="37"/>
  <c r="AX80" i="37"/>
  <c r="AW80" i="37"/>
  <c r="AV80" i="37"/>
  <c r="AU80" i="37"/>
  <c r="AT80" i="37"/>
  <c r="AS80" i="37"/>
  <c r="AO80" i="37"/>
  <c r="CB80" i="37" s="1"/>
  <c r="AN80" i="37"/>
  <c r="CA80" i="37" s="1"/>
  <c r="AM80" i="37"/>
  <c r="BZ80" i="37" s="1"/>
  <c r="AL80" i="37"/>
  <c r="BY80" i="37" s="1"/>
  <c r="AG80" i="37"/>
  <c r="BT80" i="37" s="1"/>
  <c r="AF80" i="37"/>
  <c r="BS80" i="37" s="1"/>
  <c r="AE80" i="37"/>
  <c r="BR80" i="37" s="1"/>
  <c r="AD80" i="37"/>
  <c r="BQ80" i="37" s="1"/>
  <c r="BX79" i="37"/>
  <c r="BW79" i="37"/>
  <c r="BV79" i="37"/>
  <c r="BU79" i="37"/>
  <c r="BP79" i="37"/>
  <c r="BO79" i="37"/>
  <c r="BN79" i="37"/>
  <c r="BM79" i="37"/>
  <c r="BL79" i="37"/>
  <c r="BK79" i="37"/>
  <c r="BJ79" i="37"/>
  <c r="BI79" i="37"/>
  <c r="BH79" i="37"/>
  <c r="BG79" i="37"/>
  <c r="BF79" i="37"/>
  <c r="BE79" i="37"/>
  <c r="BD79" i="37"/>
  <c r="BC79" i="37"/>
  <c r="BB79" i="37"/>
  <c r="BA79" i="37"/>
  <c r="AZ79" i="37"/>
  <c r="AY79" i="37"/>
  <c r="AX79" i="37"/>
  <c r="AW79" i="37"/>
  <c r="AV79" i="37"/>
  <c r="AU79" i="37"/>
  <c r="AT79" i="37"/>
  <c r="AS79" i="37"/>
  <c r="AO79" i="37"/>
  <c r="CB79" i="37" s="1"/>
  <c r="AN79" i="37"/>
  <c r="CA79" i="37" s="1"/>
  <c r="AM79" i="37"/>
  <c r="BZ79" i="37" s="1"/>
  <c r="AL79" i="37"/>
  <c r="BY79" i="37" s="1"/>
  <c r="AG79" i="37"/>
  <c r="BT79" i="37" s="1"/>
  <c r="AF79" i="37"/>
  <c r="BS79" i="37" s="1"/>
  <c r="AE79" i="37"/>
  <c r="BR79" i="37" s="1"/>
  <c r="AD79" i="37"/>
  <c r="BQ79" i="37" s="1"/>
  <c r="BX78" i="37"/>
  <c r="BW78" i="37"/>
  <c r="BV78" i="37"/>
  <c r="BU78" i="37"/>
  <c r="BP78" i="37"/>
  <c r="BO78" i="37"/>
  <c r="BN78" i="37"/>
  <c r="BM78" i="37"/>
  <c r="BL78" i="37"/>
  <c r="BK78" i="37"/>
  <c r="BJ78" i="37"/>
  <c r="BI78" i="37"/>
  <c r="BH78" i="37"/>
  <c r="BG78" i="37"/>
  <c r="BF78" i="37"/>
  <c r="BE78" i="37"/>
  <c r="BD78" i="37"/>
  <c r="BC78" i="37"/>
  <c r="BB78" i="37"/>
  <c r="BA78" i="37"/>
  <c r="AZ78" i="37"/>
  <c r="AY78" i="37"/>
  <c r="AX78" i="37"/>
  <c r="AW78" i="37"/>
  <c r="AV78" i="37"/>
  <c r="AU78" i="37"/>
  <c r="AT78" i="37"/>
  <c r="AS78" i="37"/>
  <c r="AO78" i="37"/>
  <c r="CB78" i="37" s="1"/>
  <c r="AN78" i="37"/>
  <c r="CA78" i="37" s="1"/>
  <c r="AM78" i="37"/>
  <c r="BZ78" i="37" s="1"/>
  <c r="AL78" i="37"/>
  <c r="BY78" i="37" s="1"/>
  <c r="AG78" i="37"/>
  <c r="BT78" i="37" s="1"/>
  <c r="AF78" i="37"/>
  <c r="BS78" i="37" s="1"/>
  <c r="AE78" i="37"/>
  <c r="BR78" i="37" s="1"/>
  <c r="AD78" i="37"/>
  <c r="BQ78" i="37" s="1"/>
  <c r="BX77" i="37"/>
  <c r="BW77" i="37"/>
  <c r="BV77" i="37"/>
  <c r="BU77" i="37"/>
  <c r="BP77" i="37"/>
  <c r="BO77" i="37"/>
  <c r="BN77" i="37"/>
  <c r="BM77" i="37"/>
  <c r="BL77" i="37"/>
  <c r="BK77" i="37"/>
  <c r="BJ77" i="37"/>
  <c r="BI77" i="37"/>
  <c r="BH77" i="37"/>
  <c r="BG77" i="37"/>
  <c r="BF77" i="37"/>
  <c r="BE77" i="37"/>
  <c r="BD77" i="37"/>
  <c r="BC77" i="37"/>
  <c r="BB77" i="37"/>
  <c r="BA77" i="37"/>
  <c r="AZ77" i="37"/>
  <c r="AY77" i="37"/>
  <c r="AX77" i="37"/>
  <c r="AW77" i="37"/>
  <c r="AV77" i="37"/>
  <c r="AU77" i="37"/>
  <c r="AT77" i="37"/>
  <c r="AS77" i="37"/>
  <c r="AO77" i="37"/>
  <c r="CB77" i="37" s="1"/>
  <c r="AN77" i="37"/>
  <c r="CA77" i="37" s="1"/>
  <c r="AM77" i="37"/>
  <c r="BZ77" i="37" s="1"/>
  <c r="AL77" i="37"/>
  <c r="BY77" i="37" s="1"/>
  <c r="AG77" i="37"/>
  <c r="BT77" i="37" s="1"/>
  <c r="AF77" i="37"/>
  <c r="BS77" i="37" s="1"/>
  <c r="AE77" i="37"/>
  <c r="BR77" i="37" s="1"/>
  <c r="AD77" i="37"/>
  <c r="BQ77" i="37" s="1"/>
  <c r="BX76" i="37"/>
  <c r="BW76" i="37"/>
  <c r="BV76" i="37"/>
  <c r="BU76" i="37"/>
  <c r="BP76" i="37"/>
  <c r="BO76" i="37"/>
  <c r="BN76" i="37"/>
  <c r="BM76" i="37"/>
  <c r="BL76" i="37"/>
  <c r="BK76" i="37"/>
  <c r="BJ76" i="37"/>
  <c r="BI76" i="37"/>
  <c r="BH76" i="37"/>
  <c r="BG76" i="37"/>
  <c r="BF76" i="37"/>
  <c r="BE76" i="37"/>
  <c r="BD76" i="37"/>
  <c r="BC76" i="37"/>
  <c r="BB76" i="37"/>
  <c r="BA76" i="37"/>
  <c r="AZ76" i="37"/>
  <c r="AY76" i="37"/>
  <c r="AX76" i="37"/>
  <c r="AW76" i="37"/>
  <c r="AV76" i="37"/>
  <c r="AU76" i="37"/>
  <c r="AT76" i="37"/>
  <c r="AS76" i="37"/>
  <c r="AO76" i="37"/>
  <c r="CB76" i="37" s="1"/>
  <c r="AN76" i="37"/>
  <c r="CA76" i="37" s="1"/>
  <c r="AM76" i="37"/>
  <c r="BZ76" i="37" s="1"/>
  <c r="AL76" i="37"/>
  <c r="BY76" i="37" s="1"/>
  <c r="AG76" i="37"/>
  <c r="BT76" i="37" s="1"/>
  <c r="AF76" i="37"/>
  <c r="BS76" i="37" s="1"/>
  <c r="AE76" i="37"/>
  <c r="BR76" i="37" s="1"/>
  <c r="AD76" i="37"/>
  <c r="BQ76" i="37" s="1"/>
  <c r="BX75" i="37"/>
  <c r="BW75" i="37"/>
  <c r="BV75" i="37"/>
  <c r="BU75" i="37"/>
  <c r="BP75" i="37"/>
  <c r="BO75" i="37"/>
  <c r="BN75" i="37"/>
  <c r="BM75" i="37"/>
  <c r="BL75" i="37"/>
  <c r="BK75" i="37"/>
  <c r="BJ75" i="37"/>
  <c r="BI75" i="37"/>
  <c r="BH75" i="37"/>
  <c r="BG75" i="37"/>
  <c r="BF75" i="37"/>
  <c r="BE75" i="37"/>
  <c r="BD75" i="37"/>
  <c r="BC75" i="37"/>
  <c r="BB75" i="37"/>
  <c r="BA75" i="37"/>
  <c r="AZ75" i="37"/>
  <c r="AY75" i="37"/>
  <c r="AX75" i="37"/>
  <c r="AW75" i="37"/>
  <c r="AV75" i="37"/>
  <c r="AU75" i="37"/>
  <c r="AT75" i="37"/>
  <c r="AS75" i="37"/>
  <c r="AO75" i="37"/>
  <c r="CB75" i="37" s="1"/>
  <c r="AN75" i="37"/>
  <c r="CA75" i="37" s="1"/>
  <c r="AM75" i="37"/>
  <c r="BZ75" i="37" s="1"/>
  <c r="AL75" i="37"/>
  <c r="BY75" i="37" s="1"/>
  <c r="AG75" i="37"/>
  <c r="BT75" i="37" s="1"/>
  <c r="AF75" i="37"/>
  <c r="BS75" i="37" s="1"/>
  <c r="AE75" i="37"/>
  <c r="BR75" i="37" s="1"/>
  <c r="AD75" i="37"/>
  <c r="BQ75" i="37" s="1"/>
  <c r="BX74" i="37"/>
  <c r="BW74" i="37"/>
  <c r="BV74" i="37"/>
  <c r="BU74" i="37"/>
  <c r="BP74" i="37"/>
  <c r="BO74" i="37"/>
  <c r="BN74" i="37"/>
  <c r="BM74" i="37"/>
  <c r="BL74" i="37"/>
  <c r="BK74" i="37"/>
  <c r="BJ74" i="37"/>
  <c r="BI74" i="37"/>
  <c r="BH74" i="37"/>
  <c r="BG74" i="37"/>
  <c r="BF74" i="37"/>
  <c r="BE74" i="37"/>
  <c r="BD74" i="37"/>
  <c r="BC74" i="37"/>
  <c r="BB74" i="37"/>
  <c r="BA74" i="37"/>
  <c r="AZ74" i="37"/>
  <c r="AY74" i="37"/>
  <c r="AX74" i="37"/>
  <c r="AW74" i="37"/>
  <c r="AV74" i="37"/>
  <c r="AU74" i="37"/>
  <c r="AT74" i="37"/>
  <c r="AS74" i="37"/>
  <c r="AO74" i="37"/>
  <c r="CB74" i="37" s="1"/>
  <c r="AN74" i="37"/>
  <c r="CA74" i="37" s="1"/>
  <c r="AM74" i="37"/>
  <c r="BZ74" i="37" s="1"/>
  <c r="AL74" i="37"/>
  <c r="BY74" i="37" s="1"/>
  <c r="AG74" i="37"/>
  <c r="BT74" i="37" s="1"/>
  <c r="AF74" i="37"/>
  <c r="BS74" i="37" s="1"/>
  <c r="AE74" i="37"/>
  <c r="BR74" i="37" s="1"/>
  <c r="AD74" i="37"/>
  <c r="BQ74" i="37" s="1"/>
  <c r="BX73" i="37"/>
  <c r="BW73" i="37"/>
  <c r="BV73" i="37"/>
  <c r="BU73" i="37"/>
  <c r="BP73" i="37"/>
  <c r="BO73" i="37"/>
  <c r="BN73" i="37"/>
  <c r="BM73" i="37"/>
  <c r="BL73" i="37"/>
  <c r="BK73" i="37"/>
  <c r="BJ73" i="37"/>
  <c r="BI73" i="37"/>
  <c r="BH73" i="37"/>
  <c r="BG73" i="37"/>
  <c r="BF73" i="37"/>
  <c r="BE73" i="37"/>
  <c r="BD73" i="37"/>
  <c r="BC73" i="37"/>
  <c r="BB73" i="37"/>
  <c r="BA73" i="37"/>
  <c r="AZ73" i="37"/>
  <c r="AY73" i="37"/>
  <c r="AX73" i="37"/>
  <c r="AW73" i="37"/>
  <c r="AV73" i="37"/>
  <c r="AU73" i="37"/>
  <c r="AT73" i="37"/>
  <c r="AS73" i="37"/>
  <c r="AO73" i="37"/>
  <c r="CB73" i="37" s="1"/>
  <c r="AN73" i="37"/>
  <c r="CA73" i="37" s="1"/>
  <c r="AM73" i="37"/>
  <c r="BZ73" i="37" s="1"/>
  <c r="AL73" i="37"/>
  <c r="BY73" i="37" s="1"/>
  <c r="AG73" i="37"/>
  <c r="BT73" i="37" s="1"/>
  <c r="AF73" i="37"/>
  <c r="BS73" i="37" s="1"/>
  <c r="AE73" i="37"/>
  <c r="BR73" i="37" s="1"/>
  <c r="AD73" i="37"/>
  <c r="BQ73" i="37" s="1"/>
  <c r="BX72" i="37"/>
  <c r="BW72" i="37"/>
  <c r="BV72" i="37"/>
  <c r="BU72" i="37"/>
  <c r="BP72" i="37"/>
  <c r="BO72" i="37"/>
  <c r="BN72" i="37"/>
  <c r="BM72" i="37"/>
  <c r="BL72" i="37"/>
  <c r="BK72" i="37"/>
  <c r="BJ72" i="37"/>
  <c r="BI72" i="37"/>
  <c r="BH72" i="37"/>
  <c r="BG72" i="37"/>
  <c r="BF72" i="37"/>
  <c r="BE72" i="37"/>
  <c r="BD72" i="37"/>
  <c r="BC72" i="37"/>
  <c r="BB72" i="37"/>
  <c r="BA72" i="37"/>
  <c r="AZ72" i="37"/>
  <c r="AY72" i="37"/>
  <c r="AX72" i="37"/>
  <c r="AW72" i="37"/>
  <c r="AV72" i="37"/>
  <c r="AU72" i="37"/>
  <c r="AT72" i="37"/>
  <c r="AS72" i="37"/>
  <c r="AO72" i="37"/>
  <c r="CB72" i="37" s="1"/>
  <c r="AN72" i="37"/>
  <c r="CA72" i="37" s="1"/>
  <c r="AM72" i="37"/>
  <c r="BZ72" i="37" s="1"/>
  <c r="AL72" i="37"/>
  <c r="BY72" i="37" s="1"/>
  <c r="AG72" i="37"/>
  <c r="BT72" i="37" s="1"/>
  <c r="AF72" i="37"/>
  <c r="BS72" i="37" s="1"/>
  <c r="AE72" i="37"/>
  <c r="BR72" i="37" s="1"/>
  <c r="AD72" i="37"/>
  <c r="BQ72" i="37" s="1"/>
  <c r="BX71" i="37"/>
  <c r="BW71" i="37"/>
  <c r="BV71" i="37"/>
  <c r="BU71" i="37"/>
  <c r="BP71" i="37"/>
  <c r="BO71" i="37"/>
  <c r="BN71" i="37"/>
  <c r="BM71" i="37"/>
  <c r="BL71" i="37"/>
  <c r="BK71" i="37"/>
  <c r="BJ71" i="37"/>
  <c r="BI71" i="37"/>
  <c r="BH71" i="37"/>
  <c r="BG71" i="37"/>
  <c r="BF71" i="37"/>
  <c r="BE71" i="37"/>
  <c r="BD71" i="37"/>
  <c r="BC71" i="37"/>
  <c r="BB71" i="37"/>
  <c r="BA71" i="37"/>
  <c r="AZ71" i="37"/>
  <c r="AY71" i="37"/>
  <c r="AX71" i="37"/>
  <c r="AW71" i="37"/>
  <c r="AV71" i="37"/>
  <c r="AU71" i="37"/>
  <c r="AT71" i="37"/>
  <c r="AS71" i="37"/>
  <c r="AO71" i="37"/>
  <c r="CB71" i="37" s="1"/>
  <c r="AN71" i="37"/>
  <c r="CA71" i="37" s="1"/>
  <c r="AM71" i="37"/>
  <c r="BZ71" i="37" s="1"/>
  <c r="AL71" i="37"/>
  <c r="BY71" i="37" s="1"/>
  <c r="AG71" i="37"/>
  <c r="BT71" i="37" s="1"/>
  <c r="AF71" i="37"/>
  <c r="BS71" i="37" s="1"/>
  <c r="AE71" i="37"/>
  <c r="BR71" i="37" s="1"/>
  <c r="AD71" i="37"/>
  <c r="BQ71" i="37" s="1"/>
  <c r="BX70" i="37"/>
  <c r="BW70" i="37"/>
  <c r="BV70" i="37"/>
  <c r="BU70" i="37"/>
  <c r="BP70" i="37"/>
  <c r="BO70" i="37"/>
  <c r="BN70" i="37"/>
  <c r="BM70" i="37"/>
  <c r="BL70" i="37"/>
  <c r="BK70" i="37"/>
  <c r="BJ70" i="37"/>
  <c r="BI70" i="37"/>
  <c r="BH70" i="37"/>
  <c r="BG70" i="37"/>
  <c r="BF70" i="37"/>
  <c r="BE70" i="37"/>
  <c r="BD70" i="37"/>
  <c r="BC70" i="37"/>
  <c r="BB70" i="37"/>
  <c r="BA70" i="37"/>
  <c r="AZ70" i="37"/>
  <c r="AY70" i="37"/>
  <c r="AX70" i="37"/>
  <c r="AW70" i="37"/>
  <c r="AV70" i="37"/>
  <c r="AU70" i="37"/>
  <c r="AT70" i="37"/>
  <c r="AS70" i="37"/>
  <c r="AO70" i="37"/>
  <c r="CB70" i="37" s="1"/>
  <c r="AN70" i="37"/>
  <c r="CA70" i="37" s="1"/>
  <c r="AM70" i="37"/>
  <c r="BZ70" i="37" s="1"/>
  <c r="AL70" i="37"/>
  <c r="BY70" i="37" s="1"/>
  <c r="AG70" i="37"/>
  <c r="BT70" i="37" s="1"/>
  <c r="AF70" i="37"/>
  <c r="BS70" i="37" s="1"/>
  <c r="AE70" i="37"/>
  <c r="BR70" i="37" s="1"/>
  <c r="AD70" i="37"/>
  <c r="BQ70" i="37" s="1"/>
  <c r="BX69" i="37"/>
  <c r="BW69" i="37"/>
  <c r="BV69" i="37"/>
  <c r="BU69" i="37"/>
  <c r="BP69" i="37"/>
  <c r="BO69" i="37"/>
  <c r="BN69" i="37"/>
  <c r="BM69" i="37"/>
  <c r="BL69" i="37"/>
  <c r="BK69" i="37"/>
  <c r="BJ69" i="37"/>
  <c r="BI69" i="37"/>
  <c r="BH69" i="37"/>
  <c r="BG69" i="37"/>
  <c r="BF69" i="37"/>
  <c r="BE69" i="37"/>
  <c r="BD69" i="37"/>
  <c r="BC69" i="37"/>
  <c r="BB69" i="37"/>
  <c r="BA69" i="37"/>
  <c r="AZ69" i="37"/>
  <c r="AY69" i="37"/>
  <c r="AX69" i="37"/>
  <c r="AW69" i="37"/>
  <c r="AV69" i="37"/>
  <c r="AU69" i="37"/>
  <c r="AT69" i="37"/>
  <c r="AS69" i="37"/>
  <c r="AO69" i="37"/>
  <c r="CB69" i="37" s="1"/>
  <c r="AN69" i="37"/>
  <c r="CA69" i="37" s="1"/>
  <c r="AM69" i="37"/>
  <c r="BZ69" i="37" s="1"/>
  <c r="AL69" i="37"/>
  <c r="BY69" i="37" s="1"/>
  <c r="AG69" i="37"/>
  <c r="BT69" i="37" s="1"/>
  <c r="AF69" i="37"/>
  <c r="BS69" i="37" s="1"/>
  <c r="AE69" i="37"/>
  <c r="BR69" i="37" s="1"/>
  <c r="AD69" i="37"/>
  <c r="BQ69" i="37" s="1"/>
  <c r="BX68" i="37"/>
  <c r="BW68" i="37"/>
  <c r="BV68" i="37"/>
  <c r="BU68" i="37"/>
  <c r="BP68" i="37"/>
  <c r="BO68" i="37"/>
  <c r="BN68" i="37"/>
  <c r="BM68" i="37"/>
  <c r="BL68" i="37"/>
  <c r="BK68" i="37"/>
  <c r="BJ68" i="37"/>
  <c r="BI68" i="37"/>
  <c r="BH68" i="37"/>
  <c r="BG68" i="37"/>
  <c r="BF68" i="37"/>
  <c r="BE68" i="37"/>
  <c r="BD68" i="37"/>
  <c r="BC68" i="37"/>
  <c r="BB68" i="37"/>
  <c r="BA68" i="37"/>
  <c r="AZ68" i="37"/>
  <c r="AY68" i="37"/>
  <c r="AX68" i="37"/>
  <c r="AW68" i="37"/>
  <c r="AV68" i="37"/>
  <c r="AU68" i="37"/>
  <c r="AT68" i="37"/>
  <c r="AS68" i="37"/>
  <c r="AO68" i="37"/>
  <c r="CB68" i="37" s="1"/>
  <c r="AN68" i="37"/>
  <c r="CA68" i="37" s="1"/>
  <c r="AM68" i="37"/>
  <c r="BZ68" i="37" s="1"/>
  <c r="AL68" i="37"/>
  <c r="BY68" i="37" s="1"/>
  <c r="AG68" i="37"/>
  <c r="BT68" i="37" s="1"/>
  <c r="AF68" i="37"/>
  <c r="BS68" i="37" s="1"/>
  <c r="AE68" i="37"/>
  <c r="BR68" i="37" s="1"/>
  <c r="AD68" i="37"/>
  <c r="BQ68" i="37" s="1"/>
  <c r="BX67" i="37"/>
  <c r="BW67" i="37"/>
  <c r="BV67" i="37"/>
  <c r="BU67" i="37"/>
  <c r="BP67" i="37"/>
  <c r="BO67" i="37"/>
  <c r="BN67" i="37"/>
  <c r="BM67" i="37"/>
  <c r="BL67" i="37"/>
  <c r="BK67" i="37"/>
  <c r="BJ67" i="37"/>
  <c r="BI67" i="37"/>
  <c r="BH67" i="37"/>
  <c r="BG67" i="37"/>
  <c r="BF67" i="37"/>
  <c r="BE67" i="37"/>
  <c r="BD67" i="37"/>
  <c r="BC67" i="37"/>
  <c r="BB67" i="37"/>
  <c r="BA67" i="37"/>
  <c r="AZ67" i="37"/>
  <c r="AY67" i="37"/>
  <c r="AX67" i="37"/>
  <c r="AW67" i="37"/>
  <c r="AV67" i="37"/>
  <c r="AU67" i="37"/>
  <c r="AT67" i="37"/>
  <c r="AS67" i="37"/>
  <c r="AO67" i="37"/>
  <c r="CB67" i="37" s="1"/>
  <c r="AN67" i="37"/>
  <c r="CA67" i="37" s="1"/>
  <c r="AM67" i="37"/>
  <c r="BZ67" i="37" s="1"/>
  <c r="AL67" i="37"/>
  <c r="BY67" i="37" s="1"/>
  <c r="AG67" i="37"/>
  <c r="BT67" i="37" s="1"/>
  <c r="AF67" i="37"/>
  <c r="BS67" i="37" s="1"/>
  <c r="AE67" i="37"/>
  <c r="BR67" i="37" s="1"/>
  <c r="AD67" i="37"/>
  <c r="BQ67" i="37" s="1"/>
  <c r="BX66" i="37"/>
  <c r="BW66" i="37"/>
  <c r="BV66" i="37"/>
  <c r="BU66" i="37"/>
  <c r="BP66" i="37"/>
  <c r="BO66" i="37"/>
  <c r="BN66" i="37"/>
  <c r="BM66" i="37"/>
  <c r="BL66" i="37"/>
  <c r="BK66" i="37"/>
  <c r="BJ66" i="37"/>
  <c r="BI66" i="37"/>
  <c r="BH66" i="37"/>
  <c r="BG66" i="37"/>
  <c r="BF66" i="37"/>
  <c r="BE66" i="37"/>
  <c r="BD66" i="37"/>
  <c r="BC66" i="37"/>
  <c r="BB66" i="37"/>
  <c r="BA66" i="37"/>
  <c r="AZ66" i="37"/>
  <c r="AY66" i="37"/>
  <c r="AX66" i="37"/>
  <c r="AW66" i="37"/>
  <c r="AV66" i="37"/>
  <c r="AU66" i="37"/>
  <c r="AT66" i="37"/>
  <c r="AS66" i="37"/>
  <c r="AO66" i="37"/>
  <c r="CB66" i="37" s="1"/>
  <c r="AN66" i="37"/>
  <c r="CA66" i="37" s="1"/>
  <c r="AM66" i="37"/>
  <c r="AL66" i="37"/>
  <c r="BY66" i="37" s="1"/>
  <c r="AG66" i="37"/>
  <c r="BT66" i="37" s="1"/>
  <c r="AF66" i="37"/>
  <c r="BS66" i="37" s="1"/>
  <c r="AE66" i="37"/>
  <c r="BR66" i="37" s="1"/>
  <c r="AD66" i="37"/>
  <c r="BQ66" i="37" s="1"/>
  <c r="BX65" i="37"/>
  <c r="BW65" i="37"/>
  <c r="BV65" i="37"/>
  <c r="BU65" i="37"/>
  <c r="BR65" i="37"/>
  <c r="BP65" i="37"/>
  <c r="BO65" i="37"/>
  <c r="BN65" i="37"/>
  <c r="BM65" i="37"/>
  <c r="BL65" i="37"/>
  <c r="BK65" i="37"/>
  <c r="BJ65" i="37"/>
  <c r="BI65" i="37"/>
  <c r="BH65" i="37"/>
  <c r="BG65" i="37"/>
  <c r="BF65" i="37"/>
  <c r="BE65" i="37"/>
  <c r="BD65" i="37"/>
  <c r="BC65" i="37"/>
  <c r="BB65" i="37"/>
  <c r="BA65" i="37"/>
  <c r="AZ65" i="37"/>
  <c r="AY65" i="37"/>
  <c r="AX65" i="37"/>
  <c r="AW65" i="37"/>
  <c r="AV65" i="37"/>
  <c r="AU65" i="37"/>
  <c r="AT65" i="37"/>
  <c r="AS65" i="37"/>
  <c r="AO65" i="37"/>
  <c r="CB65" i="37" s="1"/>
  <c r="AN65" i="37"/>
  <c r="CA65" i="37" s="1"/>
  <c r="AM65" i="37"/>
  <c r="BZ65" i="37" s="1"/>
  <c r="AL65" i="37"/>
  <c r="BY65" i="37" s="1"/>
  <c r="AG65" i="37"/>
  <c r="BT65" i="37" s="1"/>
  <c r="AF65" i="37"/>
  <c r="BS65" i="37" s="1"/>
  <c r="AE65" i="37"/>
  <c r="AD65" i="37"/>
  <c r="BQ65" i="37" s="1"/>
  <c r="BX64" i="37"/>
  <c r="BW64" i="37"/>
  <c r="BV64" i="37"/>
  <c r="BU64" i="37"/>
  <c r="BP64" i="37"/>
  <c r="BO64" i="37"/>
  <c r="BN64" i="37"/>
  <c r="BM64" i="37"/>
  <c r="BL64" i="37"/>
  <c r="BK64" i="37"/>
  <c r="BJ64" i="37"/>
  <c r="BI64" i="37"/>
  <c r="BH64" i="37"/>
  <c r="BG64" i="37"/>
  <c r="BF64" i="37"/>
  <c r="BE64" i="37"/>
  <c r="BD64" i="37"/>
  <c r="BC64" i="37"/>
  <c r="BB64" i="37"/>
  <c r="BA64" i="37"/>
  <c r="AZ64" i="37"/>
  <c r="AY64" i="37"/>
  <c r="AX64" i="37"/>
  <c r="AW64" i="37"/>
  <c r="AV64" i="37"/>
  <c r="AU64" i="37"/>
  <c r="AT64" i="37"/>
  <c r="AS64" i="37"/>
  <c r="AO64" i="37"/>
  <c r="CB64" i="37" s="1"/>
  <c r="AN64" i="37"/>
  <c r="CA64" i="37" s="1"/>
  <c r="AM64" i="37"/>
  <c r="BZ64" i="37" s="1"/>
  <c r="AL64" i="37"/>
  <c r="BY64" i="37" s="1"/>
  <c r="AG64" i="37"/>
  <c r="BT64" i="37" s="1"/>
  <c r="AF64" i="37"/>
  <c r="BS64" i="37" s="1"/>
  <c r="AE64" i="37"/>
  <c r="BR64" i="37" s="1"/>
  <c r="AD64" i="37"/>
  <c r="BQ64" i="37" s="1"/>
  <c r="BX63" i="37"/>
  <c r="BW63" i="37"/>
  <c r="BV63" i="37"/>
  <c r="BU63" i="37"/>
  <c r="BP63" i="37"/>
  <c r="BO63" i="37"/>
  <c r="BN63" i="37"/>
  <c r="BM63" i="37"/>
  <c r="BL63" i="37"/>
  <c r="BK63" i="37"/>
  <c r="BJ63" i="37"/>
  <c r="BI63" i="37"/>
  <c r="BH63" i="37"/>
  <c r="BG63" i="37"/>
  <c r="BF63" i="37"/>
  <c r="BE63" i="37"/>
  <c r="BD63" i="37"/>
  <c r="BC63" i="37"/>
  <c r="BB63" i="37"/>
  <c r="BA63" i="37"/>
  <c r="AZ63" i="37"/>
  <c r="AY63" i="37"/>
  <c r="AX63" i="37"/>
  <c r="AW63" i="37"/>
  <c r="AV63" i="37"/>
  <c r="AU63" i="37"/>
  <c r="AT63" i="37"/>
  <c r="AS63" i="37"/>
  <c r="AO63" i="37"/>
  <c r="CB63" i="37" s="1"/>
  <c r="AN63" i="37"/>
  <c r="CA63" i="37" s="1"/>
  <c r="AM63" i="37"/>
  <c r="BZ63" i="37" s="1"/>
  <c r="AL63" i="37"/>
  <c r="BY63" i="37" s="1"/>
  <c r="AG63" i="37"/>
  <c r="BT63" i="37" s="1"/>
  <c r="AF63" i="37"/>
  <c r="BS63" i="37" s="1"/>
  <c r="AE63" i="37"/>
  <c r="BR63" i="37" s="1"/>
  <c r="AD63" i="37"/>
  <c r="BQ63" i="37" s="1"/>
  <c r="BX62" i="37"/>
  <c r="BW62" i="37"/>
  <c r="BV62" i="37"/>
  <c r="BU62" i="37"/>
  <c r="BP62" i="37"/>
  <c r="BO62" i="37"/>
  <c r="BN62" i="37"/>
  <c r="BM62" i="37"/>
  <c r="BL62" i="37"/>
  <c r="BK62" i="37"/>
  <c r="BJ62" i="37"/>
  <c r="BI62" i="37"/>
  <c r="BH62" i="37"/>
  <c r="BG62" i="37"/>
  <c r="BF62" i="37"/>
  <c r="BE62" i="37"/>
  <c r="BD62" i="37"/>
  <c r="BC62" i="37"/>
  <c r="BB62" i="37"/>
  <c r="BA62" i="37"/>
  <c r="AZ62" i="37"/>
  <c r="AY62" i="37"/>
  <c r="AX62" i="37"/>
  <c r="AW62" i="37"/>
  <c r="AV62" i="37"/>
  <c r="AU62" i="37"/>
  <c r="AT62" i="37"/>
  <c r="AS62" i="37"/>
  <c r="AO62" i="37"/>
  <c r="CB62" i="37" s="1"/>
  <c r="AN62" i="37"/>
  <c r="CA62" i="37" s="1"/>
  <c r="AM62" i="37"/>
  <c r="BZ62" i="37" s="1"/>
  <c r="AL62" i="37"/>
  <c r="BY62" i="37" s="1"/>
  <c r="AG62" i="37"/>
  <c r="BT62" i="37" s="1"/>
  <c r="AF62" i="37"/>
  <c r="BS62" i="37" s="1"/>
  <c r="AE62" i="37"/>
  <c r="BR62" i="37" s="1"/>
  <c r="AD62" i="37"/>
  <c r="BQ62" i="37" s="1"/>
  <c r="BX61" i="37"/>
  <c r="BW61" i="37"/>
  <c r="BV61" i="37"/>
  <c r="BU61" i="37"/>
  <c r="BP61" i="37"/>
  <c r="BO61" i="37"/>
  <c r="BN61" i="37"/>
  <c r="BM61" i="37"/>
  <c r="BL61" i="37"/>
  <c r="BK61" i="37"/>
  <c r="BJ61" i="37"/>
  <c r="BI61" i="37"/>
  <c r="BH61" i="37"/>
  <c r="BG61" i="37"/>
  <c r="BF61" i="37"/>
  <c r="BE61" i="37"/>
  <c r="BD61" i="37"/>
  <c r="BC61" i="37"/>
  <c r="BB61" i="37"/>
  <c r="BA61" i="37"/>
  <c r="AZ61" i="37"/>
  <c r="AY61" i="37"/>
  <c r="AX61" i="37"/>
  <c r="AW61" i="37"/>
  <c r="AV61" i="37"/>
  <c r="AU61" i="37"/>
  <c r="AT61" i="37"/>
  <c r="AS61" i="37"/>
  <c r="AO61" i="37"/>
  <c r="CB61" i="37" s="1"/>
  <c r="AN61" i="37"/>
  <c r="CA61" i="37" s="1"/>
  <c r="AM61" i="37"/>
  <c r="BZ61" i="37" s="1"/>
  <c r="AL61" i="37"/>
  <c r="BY61" i="37" s="1"/>
  <c r="AG61" i="37"/>
  <c r="BT61" i="37" s="1"/>
  <c r="AF61" i="37"/>
  <c r="BS61" i="37" s="1"/>
  <c r="AE61" i="37"/>
  <c r="AD61" i="37"/>
  <c r="BQ61" i="37" s="1"/>
  <c r="BX60" i="37"/>
  <c r="BW60" i="37"/>
  <c r="BV60" i="37"/>
  <c r="BU60" i="37"/>
  <c r="BP60" i="37"/>
  <c r="BO60" i="37"/>
  <c r="BN60" i="37"/>
  <c r="BM60" i="37"/>
  <c r="BL60" i="37"/>
  <c r="BK60" i="37"/>
  <c r="BJ60" i="37"/>
  <c r="BI60" i="37"/>
  <c r="BH60" i="37"/>
  <c r="BG60" i="37"/>
  <c r="BF60" i="37"/>
  <c r="BE60" i="37"/>
  <c r="BD60" i="37"/>
  <c r="BC60" i="37"/>
  <c r="BB60" i="37"/>
  <c r="BA60" i="37"/>
  <c r="AZ60" i="37"/>
  <c r="AY60" i="37"/>
  <c r="AX60" i="37"/>
  <c r="AW60" i="37"/>
  <c r="AV60" i="37"/>
  <c r="AU60" i="37"/>
  <c r="AT60" i="37"/>
  <c r="AS60" i="37"/>
  <c r="AO60" i="37"/>
  <c r="CB60" i="37" s="1"/>
  <c r="AN60" i="37"/>
  <c r="CA60" i="37" s="1"/>
  <c r="AM60" i="37"/>
  <c r="BZ60" i="37" s="1"/>
  <c r="AL60" i="37"/>
  <c r="BY60" i="37" s="1"/>
  <c r="AG60" i="37"/>
  <c r="BT60" i="37" s="1"/>
  <c r="AF60" i="37"/>
  <c r="BS60" i="37" s="1"/>
  <c r="AE60" i="37"/>
  <c r="BR60" i="37" s="1"/>
  <c r="AD60" i="37"/>
  <c r="BQ60" i="37" s="1"/>
  <c r="BX59" i="37"/>
  <c r="BW59" i="37"/>
  <c r="BV59" i="37"/>
  <c r="BU59" i="37"/>
  <c r="BP59" i="37"/>
  <c r="BO59" i="37"/>
  <c r="BN59" i="37"/>
  <c r="BM59" i="37"/>
  <c r="BL59" i="37"/>
  <c r="BK59" i="37"/>
  <c r="BJ59" i="37"/>
  <c r="BI59" i="37"/>
  <c r="BH59" i="37"/>
  <c r="BG59" i="37"/>
  <c r="BF59" i="37"/>
  <c r="BE59" i="37"/>
  <c r="BD59" i="37"/>
  <c r="BC59" i="37"/>
  <c r="BB59" i="37"/>
  <c r="BA59" i="37"/>
  <c r="AZ59" i="37"/>
  <c r="AY59" i="37"/>
  <c r="AX59" i="37"/>
  <c r="AW59" i="37"/>
  <c r="AV59" i="37"/>
  <c r="AU59" i="37"/>
  <c r="AT59" i="37"/>
  <c r="AS59" i="37"/>
  <c r="AO59" i="37"/>
  <c r="CB59" i="37" s="1"/>
  <c r="AN59" i="37"/>
  <c r="CA59" i="37" s="1"/>
  <c r="AM59" i="37"/>
  <c r="BZ59" i="37" s="1"/>
  <c r="AL59" i="37"/>
  <c r="BY59" i="37" s="1"/>
  <c r="AG59" i="37"/>
  <c r="BT59" i="37" s="1"/>
  <c r="AF59" i="37"/>
  <c r="BS59" i="37" s="1"/>
  <c r="AE59" i="37"/>
  <c r="BR59" i="37" s="1"/>
  <c r="AD59" i="37"/>
  <c r="BQ59" i="37" s="1"/>
  <c r="BX58" i="37"/>
  <c r="BW58" i="37"/>
  <c r="BV58" i="37"/>
  <c r="BU58" i="37"/>
  <c r="BP58" i="37"/>
  <c r="BO58" i="37"/>
  <c r="BN58" i="37"/>
  <c r="BM58" i="37"/>
  <c r="BL58" i="37"/>
  <c r="BK58" i="37"/>
  <c r="BJ58" i="37"/>
  <c r="BI58" i="37"/>
  <c r="BH58" i="37"/>
  <c r="BG58" i="37"/>
  <c r="BF58" i="37"/>
  <c r="BE58" i="37"/>
  <c r="BD58" i="37"/>
  <c r="BC58" i="37"/>
  <c r="BB58" i="37"/>
  <c r="BA58" i="37"/>
  <c r="AZ58" i="37"/>
  <c r="AY58" i="37"/>
  <c r="AX58" i="37"/>
  <c r="AW58" i="37"/>
  <c r="AV58" i="37"/>
  <c r="AU58" i="37"/>
  <c r="AT58" i="37"/>
  <c r="AS58" i="37"/>
  <c r="AO58" i="37"/>
  <c r="CB58" i="37" s="1"/>
  <c r="AN58" i="37"/>
  <c r="CA58" i="37" s="1"/>
  <c r="AM58" i="37"/>
  <c r="BZ58" i="37" s="1"/>
  <c r="AL58" i="37"/>
  <c r="BY58" i="37" s="1"/>
  <c r="AG58" i="37"/>
  <c r="BT58" i="37" s="1"/>
  <c r="AF58" i="37"/>
  <c r="BS58" i="37" s="1"/>
  <c r="AE58" i="37"/>
  <c r="BR58" i="37" s="1"/>
  <c r="AD58" i="37"/>
  <c r="BQ58" i="37" s="1"/>
  <c r="BX57" i="37"/>
  <c r="BW57" i="37"/>
  <c r="BV57" i="37"/>
  <c r="BU57" i="37"/>
  <c r="BP57" i="37"/>
  <c r="BO57" i="37"/>
  <c r="BN57" i="37"/>
  <c r="BM57" i="37"/>
  <c r="BL57" i="37"/>
  <c r="BK57" i="37"/>
  <c r="BJ57" i="37"/>
  <c r="BI57" i="37"/>
  <c r="BH57" i="37"/>
  <c r="BG57" i="37"/>
  <c r="BF57" i="37"/>
  <c r="BE57" i="37"/>
  <c r="BD57" i="37"/>
  <c r="BC57" i="37"/>
  <c r="BB57" i="37"/>
  <c r="BA57" i="37"/>
  <c r="AZ57" i="37"/>
  <c r="AY57" i="37"/>
  <c r="AX57" i="37"/>
  <c r="AW57" i="37"/>
  <c r="AV57" i="37"/>
  <c r="AU57" i="37"/>
  <c r="AT57" i="37"/>
  <c r="AS57" i="37"/>
  <c r="AO57" i="37"/>
  <c r="CB57" i="37" s="1"/>
  <c r="AN57" i="37"/>
  <c r="CA57" i="37" s="1"/>
  <c r="AM57" i="37"/>
  <c r="BZ57" i="37" s="1"/>
  <c r="AL57" i="37"/>
  <c r="BY57" i="37" s="1"/>
  <c r="AG57" i="37"/>
  <c r="BT57" i="37" s="1"/>
  <c r="AF57" i="37"/>
  <c r="BS57" i="37" s="1"/>
  <c r="AE57" i="37"/>
  <c r="BR57" i="37" s="1"/>
  <c r="AD57" i="37"/>
  <c r="BQ57" i="37" s="1"/>
  <c r="BX56" i="37"/>
  <c r="BW56" i="37"/>
  <c r="BV56" i="37"/>
  <c r="BU56" i="37"/>
  <c r="BP56" i="37"/>
  <c r="BO56" i="37"/>
  <c r="BN56" i="37"/>
  <c r="BM56" i="37"/>
  <c r="BL56" i="37"/>
  <c r="BK56" i="37"/>
  <c r="BJ56" i="37"/>
  <c r="BI56" i="37"/>
  <c r="BH56" i="37"/>
  <c r="BG56" i="37"/>
  <c r="BF56" i="37"/>
  <c r="BE56" i="37"/>
  <c r="BD56" i="37"/>
  <c r="BC56" i="37"/>
  <c r="BB56" i="37"/>
  <c r="BA56" i="37"/>
  <c r="AZ56" i="37"/>
  <c r="AY56" i="37"/>
  <c r="AX56" i="37"/>
  <c r="AW56" i="37"/>
  <c r="AV56" i="37"/>
  <c r="AU56" i="37"/>
  <c r="AT56" i="37"/>
  <c r="AS56" i="37"/>
  <c r="AO56" i="37"/>
  <c r="CB56" i="37" s="1"/>
  <c r="AN56" i="37"/>
  <c r="CA56" i="37" s="1"/>
  <c r="AM56" i="37"/>
  <c r="BZ56" i="37" s="1"/>
  <c r="AL56" i="37"/>
  <c r="BY56" i="37" s="1"/>
  <c r="AG56" i="37"/>
  <c r="BT56" i="37" s="1"/>
  <c r="AF56" i="37"/>
  <c r="BS56" i="37" s="1"/>
  <c r="AE56" i="37"/>
  <c r="BR56" i="37" s="1"/>
  <c r="AD56" i="37"/>
  <c r="BQ56" i="37" s="1"/>
  <c r="BX55" i="37"/>
  <c r="BW55" i="37"/>
  <c r="BV55" i="37"/>
  <c r="BU55" i="37"/>
  <c r="BP55" i="37"/>
  <c r="BO55" i="37"/>
  <c r="BN55" i="37"/>
  <c r="BM55" i="37"/>
  <c r="BL55" i="37"/>
  <c r="BK55" i="37"/>
  <c r="BJ55" i="37"/>
  <c r="BI55" i="37"/>
  <c r="BH55" i="37"/>
  <c r="BG55" i="37"/>
  <c r="BF55" i="37"/>
  <c r="BE55" i="37"/>
  <c r="BD55" i="37"/>
  <c r="BC55" i="37"/>
  <c r="BB55" i="37"/>
  <c r="BA55" i="37"/>
  <c r="AZ55" i="37"/>
  <c r="AY55" i="37"/>
  <c r="AX55" i="37"/>
  <c r="AW55" i="37"/>
  <c r="AV55" i="37"/>
  <c r="AU55" i="37"/>
  <c r="AT55" i="37"/>
  <c r="AS55" i="37"/>
  <c r="AO55" i="37"/>
  <c r="CB55" i="37" s="1"/>
  <c r="AN55" i="37"/>
  <c r="CA55" i="37" s="1"/>
  <c r="AM55" i="37"/>
  <c r="BZ55" i="37" s="1"/>
  <c r="AL55" i="37"/>
  <c r="BY55" i="37" s="1"/>
  <c r="AG55" i="37"/>
  <c r="BT55" i="37" s="1"/>
  <c r="AF55" i="37"/>
  <c r="BS55" i="37" s="1"/>
  <c r="AE55" i="37"/>
  <c r="BR55" i="37" s="1"/>
  <c r="AD55" i="37"/>
  <c r="BQ55" i="37" s="1"/>
  <c r="BX54" i="37"/>
  <c r="BW54" i="37"/>
  <c r="BV54" i="37"/>
  <c r="BU54" i="37"/>
  <c r="BP54" i="37"/>
  <c r="BO54" i="37"/>
  <c r="BN54" i="37"/>
  <c r="BM54" i="37"/>
  <c r="BL54" i="37"/>
  <c r="BK54" i="37"/>
  <c r="BJ54" i="37"/>
  <c r="BI54" i="37"/>
  <c r="BH54" i="37"/>
  <c r="BG54" i="37"/>
  <c r="BF54" i="37"/>
  <c r="BE54" i="37"/>
  <c r="BD54" i="37"/>
  <c r="BC54" i="37"/>
  <c r="BB54" i="37"/>
  <c r="BA54" i="37"/>
  <c r="AZ54" i="37"/>
  <c r="AY54" i="37"/>
  <c r="AX54" i="37"/>
  <c r="AW54" i="37"/>
  <c r="AV54" i="37"/>
  <c r="AU54" i="37"/>
  <c r="AT54" i="37"/>
  <c r="AS54" i="37"/>
  <c r="AO54" i="37"/>
  <c r="CB54" i="37" s="1"/>
  <c r="AN54" i="37"/>
  <c r="CA54" i="37" s="1"/>
  <c r="AM54" i="37"/>
  <c r="BZ54" i="37" s="1"/>
  <c r="AL54" i="37"/>
  <c r="BY54" i="37" s="1"/>
  <c r="AG54" i="37"/>
  <c r="BT54" i="37" s="1"/>
  <c r="AF54" i="37"/>
  <c r="BS54" i="37" s="1"/>
  <c r="AE54" i="37"/>
  <c r="BR54" i="37" s="1"/>
  <c r="AD54" i="37"/>
  <c r="BQ54" i="37" s="1"/>
  <c r="BX53" i="37"/>
  <c r="BW53" i="37"/>
  <c r="BV53" i="37"/>
  <c r="BU53" i="37"/>
  <c r="BP53" i="37"/>
  <c r="BO53" i="37"/>
  <c r="BN53" i="37"/>
  <c r="BM53" i="37"/>
  <c r="BL53" i="37"/>
  <c r="BK53" i="37"/>
  <c r="BJ53" i="37"/>
  <c r="BI53" i="37"/>
  <c r="BH53" i="37"/>
  <c r="BG53" i="37"/>
  <c r="BF53" i="37"/>
  <c r="BE53" i="37"/>
  <c r="BD53" i="37"/>
  <c r="BC53" i="37"/>
  <c r="BB53" i="37"/>
  <c r="BA53" i="37"/>
  <c r="AZ53" i="37"/>
  <c r="AY53" i="37"/>
  <c r="AX53" i="37"/>
  <c r="AW53" i="37"/>
  <c r="AV53" i="37"/>
  <c r="AU53" i="37"/>
  <c r="AT53" i="37"/>
  <c r="AS53" i="37"/>
  <c r="AO53" i="37"/>
  <c r="CB53" i="37" s="1"/>
  <c r="AN53" i="37"/>
  <c r="CA53" i="37" s="1"/>
  <c r="AM53" i="37"/>
  <c r="BZ53" i="37" s="1"/>
  <c r="AL53" i="37"/>
  <c r="BY53" i="37" s="1"/>
  <c r="AG53" i="37"/>
  <c r="BT53" i="37" s="1"/>
  <c r="AF53" i="37"/>
  <c r="BS53" i="37" s="1"/>
  <c r="AE53" i="37"/>
  <c r="BR53" i="37" s="1"/>
  <c r="AD53" i="37"/>
  <c r="BQ53" i="37" s="1"/>
  <c r="CB52" i="37"/>
  <c r="BX52" i="37"/>
  <c r="BW52" i="37"/>
  <c r="BV52" i="37"/>
  <c r="BU52" i="37"/>
  <c r="BP52" i="37"/>
  <c r="BO52" i="37"/>
  <c r="BN52" i="37"/>
  <c r="BM52" i="37"/>
  <c r="BL52" i="37"/>
  <c r="BK52" i="37"/>
  <c r="BJ52" i="37"/>
  <c r="BI52" i="37"/>
  <c r="BH52" i="37"/>
  <c r="BG52" i="37"/>
  <c r="BF52" i="37"/>
  <c r="BE52" i="37"/>
  <c r="BD52" i="37"/>
  <c r="BC52" i="37"/>
  <c r="BB52" i="37"/>
  <c r="BA52" i="37"/>
  <c r="AZ52" i="37"/>
  <c r="AY52" i="37"/>
  <c r="AX52" i="37"/>
  <c r="AW52" i="37"/>
  <c r="AV52" i="37"/>
  <c r="AU52" i="37"/>
  <c r="AT52" i="37"/>
  <c r="AS52" i="37"/>
  <c r="AO52" i="37"/>
  <c r="AN52" i="37"/>
  <c r="CA52" i="37" s="1"/>
  <c r="AM52" i="37"/>
  <c r="BZ52" i="37" s="1"/>
  <c r="AL52" i="37"/>
  <c r="BY52" i="37" s="1"/>
  <c r="AG52" i="37"/>
  <c r="BT52" i="37" s="1"/>
  <c r="AF52" i="37"/>
  <c r="BS52" i="37" s="1"/>
  <c r="AE52" i="37"/>
  <c r="BR52" i="37" s="1"/>
  <c r="AD52" i="37"/>
  <c r="BQ52" i="37" s="1"/>
  <c r="BX51" i="37"/>
  <c r="BW51" i="37"/>
  <c r="BV51" i="37"/>
  <c r="BU51" i="37"/>
  <c r="BP51" i="37"/>
  <c r="BO51" i="37"/>
  <c r="BN51" i="37"/>
  <c r="BM51" i="37"/>
  <c r="BL51" i="37"/>
  <c r="BK51" i="37"/>
  <c r="BJ51" i="37"/>
  <c r="BI51" i="37"/>
  <c r="BH51" i="37"/>
  <c r="BG51" i="37"/>
  <c r="BF51" i="37"/>
  <c r="BE51" i="37"/>
  <c r="BD51" i="37"/>
  <c r="BC51" i="37"/>
  <c r="BB51" i="37"/>
  <c r="BA51" i="37"/>
  <c r="AZ51" i="37"/>
  <c r="AY51" i="37"/>
  <c r="AX51" i="37"/>
  <c r="AW51" i="37"/>
  <c r="AV51" i="37"/>
  <c r="AU51" i="37"/>
  <c r="AT51" i="37"/>
  <c r="AS51" i="37"/>
  <c r="AO51" i="37"/>
  <c r="CB51" i="37" s="1"/>
  <c r="AN51" i="37"/>
  <c r="CA51" i="37" s="1"/>
  <c r="AM51" i="37"/>
  <c r="BZ51" i="37" s="1"/>
  <c r="AL51" i="37"/>
  <c r="BY51" i="37" s="1"/>
  <c r="AG51" i="37"/>
  <c r="BT51" i="37" s="1"/>
  <c r="AF51" i="37"/>
  <c r="BS51" i="37" s="1"/>
  <c r="AE51" i="37"/>
  <c r="AD51" i="37"/>
  <c r="BQ51" i="37" s="1"/>
  <c r="CB50" i="37"/>
  <c r="BX50" i="37"/>
  <c r="BW50" i="37"/>
  <c r="BV50" i="37"/>
  <c r="BU50" i="37"/>
  <c r="BP50" i="37"/>
  <c r="BO50" i="37"/>
  <c r="BN50" i="37"/>
  <c r="BM50" i="37"/>
  <c r="BL50" i="37"/>
  <c r="BK50" i="37"/>
  <c r="BJ50" i="37"/>
  <c r="BI50" i="37"/>
  <c r="BH50" i="37"/>
  <c r="BG50" i="37"/>
  <c r="BF50" i="37"/>
  <c r="BE50" i="37"/>
  <c r="BD50" i="37"/>
  <c r="BC50" i="37"/>
  <c r="BB50" i="37"/>
  <c r="BA50" i="37"/>
  <c r="AZ50" i="37"/>
  <c r="AY50" i="37"/>
  <c r="AX50" i="37"/>
  <c r="AW50" i="37"/>
  <c r="AV50" i="37"/>
  <c r="AU50" i="37"/>
  <c r="AT50" i="37"/>
  <c r="AS50" i="37"/>
  <c r="AO50" i="37"/>
  <c r="AN50" i="37"/>
  <c r="CA50" i="37" s="1"/>
  <c r="AM50" i="37"/>
  <c r="BZ50" i="37" s="1"/>
  <c r="AL50" i="37"/>
  <c r="BY50" i="37" s="1"/>
  <c r="AG50" i="37"/>
  <c r="BT50" i="37" s="1"/>
  <c r="AF50" i="37"/>
  <c r="BS50" i="37" s="1"/>
  <c r="AE50" i="37"/>
  <c r="BR50" i="37" s="1"/>
  <c r="AD50" i="37"/>
  <c r="BQ50" i="37" s="1"/>
  <c r="BX49" i="37"/>
  <c r="BW49" i="37"/>
  <c r="BV49" i="37"/>
  <c r="BU49" i="37"/>
  <c r="BP49" i="37"/>
  <c r="BO49" i="37"/>
  <c r="BN49" i="37"/>
  <c r="BM49" i="37"/>
  <c r="BL49" i="37"/>
  <c r="BK49" i="37"/>
  <c r="BJ49" i="37"/>
  <c r="BI49" i="37"/>
  <c r="BH49" i="37"/>
  <c r="BG49" i="37"/>
  <c r="BF49" i="37"/>
  <c r="BE49" i="37"/>
  <c r="BD49" i="37"/>
  <c r="BC49" i="37"/>
  <c r="BB49" i="37"/>
  <c r="BA49" i="37"/>
  <c r="AZ49" i="37"/>
  <c r="AY49" i="37"/>
  <c r="AX49" i="37"/>
  <c r="AW49" i="37"/>
  <c r="AV49" i="37"/>
  <c r="AU49" i="37"/>
  <c r="AT49" i="37"/>
  <c r="AS49" i="37"/>
  <c r="AO49" i="37"/>
  <c r="CB49" i="37" s="1"/>
  <c r="AN49" i="37"/>
  <c r="CA49" i="37" s="1"/>
  <c r="AM49" i="37"/>
  <c r="BZ49" i="37" s="1"/>
  <c r="AL49" i="37"/>
  <c r="BY49" i="37" s="1"/>
  <c r="AG49" i="37"/>
  <c r="BT49" i="37" s="1"/>
  <c r="AF49" i="37"/>
  <c r="BS49" i="37" s="1"/>
  <c r="AE49" i="37"/>
  <c r="BR49" i="37" s="1"/>
  <c r="AD49" i="37"/>
  <c r="BQ49" i="37" s="1"/>
  <c r="CB48" i="37"/>
  <c r="BX48" i="37"/>
  <c r="BW48" i="37"/>
  <c r="BV48" i="37"/>
  <c r="BU48" i="37"/>
  <c r="BP48" i="37"/>
  <c r="BO48" i="37"/>
  <c r="BN48" i="37"/>
  <c r="BM48" i="37"/>
  <c r="BL48" i="37"/>
  <c r="BK48" i="37"/>
  <c r="BJ48" i="37"/>
  <c r="BI48" i="37"/>
  <c r="BH48" i="37"/>
  <c r="BG48" i="37"/>
  <c r="BF48" i="37"/>
  <c r="BE48" i="37"/>
  <c r="BD48" i="37"/>
  <c r="BC48" i="37"/>
  <c r="BB48" i="37"/>
  <c r="BA48" i="37"/>
  <c r="AZ48" i="37"/>
  <c r="AY48" i="37"/>
  <c r="AX48" i="37"/>
  <c r="AW48" i="37"/>
  <c r="AV48" i="37"/>
  <c r="AU48" i="37"/>
  <c r="AT48" i="37"/>
  <c r="AS48" i="37"/>
  <c r="AO48" i="37"/>
  <c r="AN48" i="37"/>
  <c r="AM48" i="37"/>
  <c r="BZ48" i="37" s="1"/>
  <c r="AL48" i="37"/>
  <c r="BY48" i="37" s="1"/>
  <c r="AG48" i="37"/>
  <c r="BT48" i="37" s="1"/>
  <c r="AF48" i="37"/>
  <c r="BS48" i="37" s="1"/>
  <c r="AE48" i="37"/>
  <c r="BR48" i="37" s="1"/>
  <c r="AD48" i="37"/>
  <c r="BQ48" i="37" s="1"/>
  <c r="BX47" i="37"/>
  <c r="BW47" i="37"/>
  <c r="BV47" i="37"/>
  <c r="BU47" i="37"/>
  <c r="BP47" i="37"/>
  <c r="BO47" i="37"/>
  <c r="BN47" i="37"/>
  <c r="BM47" i="37"/>
  <c r="BL47" i="37"/>
  <c r="BK47" i="37"/>
  <c r="BJ47" i="37"/>
  <c r="BI47" i="37"/>
  <c r="BH47" i="37"/>
  <c r="BG47" i="37"/>
  <c r="BF47" i="37"/>
  <c r="BE47" i="37"/>
  <c r="BD47" i="37"/>
  <c r="BC47" i="37"/>
  <c r="BB47" i="37"/>
  <c r="BA47" i="37"/>
  <c r="AZ47" i="37"/>
  <c r="AY47" i="37"/>
  <c r="AX47" i="37"/>
  <c r="AW47" i="37"/>
  <c r="AV47" i="37"/>
  <c r="AU47" i="37"/>
  <c r="AT47" i="37"/>
  <c r="AS47" i="37"/>
  <c r="AO47" i="37"/>
  <c r="CB47" i="37" s="1"/>
  <c r="AN47" i="37"/>
  <c r="CA47" i="37" s="1"/>
  <c r="AM47" i="37"/>
  <c r="BZ47" i="37" s="1"/>
  <c r="AL47" i="37"/>
  <c r="BY47" i="37" s="1"/>
  <c r="AG47" i="37"/>
  <c r="BT47" i="37" s="1"/>
  <c r="AF47" i="37"/>
  <c r="BS47" i="37" s="1"/>
  <c r="AE47" i="37"/>
  <c r="BR47" i="37" s="1"/>
  <c r="AD47" i="37"/>
  <c r="BQ47" i="37" s="1"/>
  <c r="BX46" i="37"/>
  <c r="BW46" i="37"/>
  <c r="BV46" i="37"/>
  <c r="BU46" i="37"/>
  <c r="BP46" i="37"/>
  <c r="BO46" i="37"/>
  <c r="BN46" i="37"/>
  <c r="BM46" i="37"/>
  <c r="BL46" i="37"/>
  <c r="BK46" i="37"/>
  <c r="BJ46" i="37"/>
  <c r="BI46" i="37"/>
  <c r="BH46" i="37"/>
  <c r="BG46" i="37"/>
  <c r="BF46" i="37"/>
  <c r="BE46" i="37"/>
  <c r="BD46" i="37"/>
  <c r="BC46" i="37"/>
  <c r="BB46" i="37"/>
  <c r="BA46" i="37"/>
  <c r="AZ46" i="37"/>
  <c r="AY46" i="37"/>
  <c r="AX46" i="37"/>
  <c r="AW46" i="37"/>
  <c r="AV46" i="37"/>
  <c r="AU46" i="37"/>
  <c r="AT46" i="37"/>
  <c r="AS46" i="37"/>
  <c r="AO46" i="37"/>
  <c r="CB46" i="37" s="1"/>
  <c r="AN46" i="37"/>
  <c r="CA46" i="37" s="1"/>
  <c r="AM46" i="37"/>
  <c r="BZ46" i="37" s="1"/>
  <c r="AL46" i="37"/>
  <c r="BY46" i="37" s="1"/>
  <c r="AG46" i="37"/>
  <c r="BT46" i="37" s="1"/>
  <c r="AF46" i="37"/>
  <c r="BS46" i="37" s="1"/>
  <c r="AE46" i="37"/>
  <c r="BR46" i="37" s="1"/>
  <c r="AD46" i="37"/>
  <c r="BQ46" i="37" s="1"/>
  <c r="BX45" i="37"/>
  <c r="BW45" i="37"/>
  <c r="BV45" i="37"/>
  <c r="BU45" i="37"/>
  <c r="BP45" i="37"/>
  <c r="BO45" i="37"/>
  <c r="BN45" i="37"/>
  <c r="BM45" i="37"/>
  <c r="BL45" i="37"/>
  <c r="BK45" i="37"/>
  <c r="BJ45" i="37"/>
  <c r="BI45" i="37"/>
  <c r="BH45" i="37"/>
  <c r="BG45" i="37"/>
  <c r="BF45" i="37"/>
  <c r="BE45" i="37"/>
  <c r="BD45" i="37"/>
  <c r="BC45" i="37"/>
  <c r="BB45" i="37"/>
  <c r="BA45" i="37"/>
  <c r="AZ45" i="37"/>
  <c r="AY45" i="37"/>
  <c r="AX45" i="37"/>
  <c r="AW45" i="37"/>
  <c r="AV45" i="37"/>
  <c r="AU45" i="37"/>
  <c r="AT45" i="37"/>
  <c r="AS45" i="37"/>
  <c r="AO45" i="37"/>
  <c r="CB45" i="37" s="1"/>
  <c r="AN45" i="37"/>
  <c r="CA45" i="37" s="1"/>
  <c r="AM45" i="37"/>
  <c r="BZ45" i="37" s="1"/>
  <c r="AL45" i="37"/>
  <c r="BY45" i="37" s="1"/>
  <c r="AG45" i="37"/>
  <c r="BT45" i="37" s="1"/>
  <c r="AF45" i="37"/>
  <c r="BS45" i="37" s="1"/>
  <c r="AE45" i="37"/>
  <c r="BR45" i="37" s="1"/>
  <c r="AD45" i="37"/>
  <c r="BQ45" i="37" s="1"/>
  <c r="BX44" i="37"/>
  <c r="BW44" i="37"/>
  <c r="BV44" i="37"/>
  <c r="BU44" i="37"/>
  <c r="BP44" i="37"/>
  <c r="BO44" i="37"/>
  <c r="BN44" i="37"/>
  <c r="BM44" i="37"/>
  <c r="BL44" i="37"/>
  <c r="BK44" i="37"/>
  <c r="BJ44" i="37"/>
  <c r="BI44" i="37"/>
  <c r="BH44" i="37"/>
  <c r="BG44" i="37"/>
  <c r="BF44" i="37"/>
  <c r="BE44" i="37"/>
  <c r="BD44" i="37"/>
  <c r="BC44" i="37"/>
  <c r="BB44" i="37"/>
  <c r="BA44" i="37"/>
  <c r="AZ44" i="37"/>
  <c r="AY44" i="37"/>
  <c r="AX44" i="37"/>
  <c r="AW44" i="37"/>
  <c r="AV44" i="37"/>
  <c r="AU44" i="37"/>
  <c r="AT44" i="37"/>
  <c r="AS44" i="37"/>
  <c r="AO44" i="37"/>
  <c r="CB44" i="37" s="1"/>
  <c r="AN44" i="37"/>
  <c r="CA44" i="37" s="1"/>
  <c r="AM44" i="37"/>
  <c r="BZ44" i="37" s="1"/>
  <c r="AL44" i="37"/>
  <c r="BY44" i="37" s="1"/>
  <c r="AG44" i="37"/>
  <c r="BT44" i="37" s="1"/>
  <c r="AF44" i="37"/>
  <c r="BS44" i="37" s="1"/>
  <c r="AE44" i="37"/>
  <c r="AD44" i="37"/>
  <c r="BQ44" i="37" s="1"/>
  <c r="BX43" i="37"/>
  <c r="BW43" i="37"/>
  <c r="BV43" i="37"/>
  <c r="BU43" i="37"/>
  <c r="BP43" i="37"/>
  <c r="BO43" i="37"/>
  <c r="BN43" i="37"/>
  <c r="BM43" i="37"/>
  <c r="BL43" i="37"/>
  <c r="BK43" i="37"/>
  <c r="BJ43" i="37"/>
  <c r="BI43" i="37"/>
  <c r="BH43" i="37"/>
  <c r="BG43" i="37"/>
  <c r="BF43" i="37"/>
  <c r="BE43" i="37"/>
  <c r="BD43" i="37"/>
  <c r="BC43" i="37"/>
  <c r="BB43" i="37"/>
  <c r="BA43" i="37"/>
  <c r="AZ43" i="37"/>
  <c r="AY43" i="37"/>
  <c r="AX43" i="37"/>
  <c r="AW43" i="37"/>
  <c r="AV43" i="37"/>
  <c r="AU43" i="37"/>
  <c r="AT43" i="37"/>
  <c r="AS43" i="37"/>
  <c r="AO43" i="37"/>
  <c r="CB43" i="37" s="1"/>
  <c r="AN43" i="37"/>
  <c r="CA43" i="37" s="1"/>
  <c r="AM43" i="37"/>
  <c r="BZ43" i="37" s="1"/>
  <c r="AL43" i="37"/>
  <c r="BY43" i="37" s="1"/>
  <c r="AG43" i="37"/>
  <c r="BT43" i="37" s="1"/>
  <c r="AF43" i="37"/>
  <c r="BS43" i="37" s="1"/>
  <c r="AE43" i="37"/>
  <c r="BR43" i="37" s="1"/>
  <c r="AD43" i="37"/>
  <c r="BQ43" i="37" s="1"/>
  <c r="BX42" i="37"/>
  <c r="BW42" i="37"/>
  <c r="BV42" i="37"/>
  <c r="BU42" i="37"/>
  <c r="BP42" i="37"/>
  <c r="BO42" i="37"/>
  <c r="BN42" i="37"/>
  <c r="BM42" i="37"/>
  <c r="BL42" i="37"/>
  <c r="BK42" i="37"/>
  <c r="BJ42" i="37"/>
  <c r="BI42" i="37"/>
  <c r="BH42" i="37"/>
  <c r="BG42" i="37"/>
  <c r="BF42" i="37"/>
  <c r="BE42" i="37"/>
  <c r="BD42" i="37"/>
  <c r="BC42" i="37"/>
  <c r="BB42" i="37"/>
  <c r="BA42" i="37"/>
  <c r="AZ42" i="37"/>
  <c r="AY42" i="37"/>
  <c r="AX42" i="37"/>
  <c r="AW42" i="37"/>
  <c r="AV42" i="37"/>
  <c r="AU42" i="37"/>
  <c r="AT42" i="37"/>
  <c r="AS42" i="37"/>
  <c r="AO42" i="37"/>
  <c r="CB42" i="37" s="1"/>
  <c r="AN42" i="37"/>
  <c r="CA42" i="37" s="1"/>
  <c r="AM42" i="37"/>
  <c r="BZ42" i="37" s="1"/>
  <c r="AL42" i="37"/>
  <c r="BY42" i="37" s="1"/>
  <c r="AG42" i="37"/>
  <c r="BT42" i="37" s="1"/>
  <c r="AF42" i="37"/>
  <c r="BS42" i="37" s="1"/>
  <c r="AE42" i="37"/>
  <c r="BR42" i="37" s="1"/>
  <c r="AD42" i="37"/>
  <c r="BQ42" i="37" s="1"/>
  <c r="BX41" i="37"/>
  <c r="BW41" i="37"/>
  <c r="BV41" i="37"/>
  <c r="BU41" i="37"/>
  <c r="BP41" i="37"/>
  <c r="BO41" i="37"/>
  <c r="BN41" i="37"/>
  <c r="BM41" i="37"/>
  <c r="BL41" i="37"/>
  <c r="BK41" i="37"/>
  <c r="BJ41" i="37"/>
  <c r="BI41" i="37"/>
  <c r="BH41" i="37"/>
  <c r="BG41" i="37"/>
  <c r="BF41" i="37"/>
  <c r="BE41" i="37"/>
  <c r="BD41" i="37"/>
  <c r="BC41" i="37"/>
  <c r="BB41" i="37"/>
  <c r="BA41" i="37"/>
  <c r="AZ41" i="37"/>
  <c r="AY41" i="37"/>
  <c r="AX41" i="37"/>
  <c r="AW41" i="37"/>
  <c r="AV41" i="37"/>
  <c r="AU41" i="37"/>
  <c r="AT41" i="37"/>
  <c r="AS41" i="37"/>
  <c r="AO41" i="37"/>
  <c r="CB41" i="37" s="1"/>
  <c r="AN41" i="37"/>
  <c r="CA41" i="37" s="1"/>
  <c r="AM41" i="37"/>
  <c r="BZ41" i="37" s="1"/>
  <c r="AL41" i="37"/>
  <c r="BY41" i="37" s="1"/>
  <c r="AG41" i="37"/>
  <c r="BT41" i="37" s="1"/>
  <c r="AF41" i="37"/>
  <c r="BS41" i="37" s="1"/>
  <c r="AE41" i="37"/>
  <c r="BR41" i="37" s="1"/>
  <c r="AD41" i="37"/>
  <c r="BQ41" i="37" s="1"/>
  <c r="BX40" i="37"/>
  <c r="BW40" i="37"/>
  <c r="BV40" i="37"/>
  <c r="BU40" i="37"/>
  <c r="BP40" i="37"/>
  <c r="BO40" i="37"/>
  <c r="BN40" i="37"/>
  <c r="BM40" i="37"/>
  <c r="BL40" i="37"/>
  <c r="BK40" i="37"/>
  <c r="BJ40" i="37"/>
  <c r="BI40" i="37"/>
  <c r="BH40" i="37"/>
  <c r="BG40" i="37"/>
  <c r="BF40" i="37"/>
  <c r="BE40" i="37"/>
  <c r="BD40" i="37"/>
  <c r="BC40" i="37"/>
  <c r="BB40" i="37"/>
  <c r="BA40" i="37"/>
  <c r="AZ40" i="37"/>
  <c r="AY40" i="37"/>
  <c r="AX40" i="37"/>
  <c r="AW40" i="37"/>
  <c r="AV40" i="37"/>
  <c r="AU40" i="37"/>
  <c r="AT40" i="37"/>
  <c r="AS40" i="37"/>
  <c r="AO40" i="37"/>
  <c r="CB40" i="37" s="1"/>
  <c r="AN40" i="37"/>
  <c r="AM40" i="37"/>
  <c r="BZ40" i="37" s="1"/>
  <c r="AL40" i="37"/>
  <c r="BY40" i="37" s="1"/>
  <c r="AG40" i="37"/>
  <c r="BT40" i="37" s="1"/>
  <c r="AF40" i="37"/>
  <c r="BS40" i="37" s="1"/>
  <c r="AE40" i="37"/>
  <c r="BR40" i="37" s="1"/>
  <c r="AD40" i="37"/>
  <c r="BQ40" i="37" s="1"/>
  <c r="BX39" i="37"/>
  <c r="BW39" i="37"/>
  <c r="BV39" i="37"/>
  <c r="BU39" i="37"/>
  <c r="BP39" i="37"/>
  <c r="BO39" i="37"/>
  <c r="BN39" i="37"/>
  <c r="BM39" i="37"/>
  <c r="BL39" i="37"/>
  <c r="BK39" i="37"/>
  <c r="BJ39" i="37"/>
  <c r="BI39" i="37"/>
  <c r="BH39" i="37"/>
  <c r="BG39" i="37"/>
  <c r="BF39" i="37"/>
  <c r="BE39" i="37"/>
  <c r="BD39" i="37"/>
  <c r="BC39" i="37"/>
  <c r="BB39" i="37"/>
  <c r="BA39" i="37"/>
  <c r="AZ39" i="37"/>
  <c r="AY39" i="37"/>
  <c r="AX39" i="37"/>
  <c r="AW39" i="37"/>
  <c r="AV39" i="37"/>
  <c r="AU39" i="37"/>
  <c r="AT39" i="37"/>
  <c r="AS39" i="37"/>
  <c r="AO39" i="37"/>
  <c r="CB39" i="37" s="1"/>
  <c r="AN39" i="37"/>
  <c r="CA39" i="37" s="1"/>
  <c r="AM39" i="37"/>
  <c r="BZ39" i="37" s="1"/>
  <c r="AL39" i="37"/>
  <c r="BY39" i="37" s="1"/>
  <c r="AG39" i="37"/>
  <c r="BT39" i="37" s="1"/>
  <c r="AF39" i="37"/>
  <c r="BS39" i="37" s="1"/>
  <c r="AE39" i="37"/>
  <c r="BR39" i="37" s="1"/>
  <c r="AD39" i="37"/>
  <c r="BQ39" i="37" s="1"/>
  <c r="BX38" i="37"/>
  <c r="BW38" i="37"/>
  <c r="BV38" i="37"/>
  <c r="BU38" i="37"/>
  <c r="BP38" i="37"/>
  <c r="BO38" i="37"/>
  <c r="BN38" i="37"/>
  <c r="BM38" i="37"/>
  <c r="BL38" i="37"/>
  <c r="BK38" i="37"/>
  <c r="BJ38" i="37"/>
  <c r="BI38" i="37"/>
  <c r="BH38" i="37"/>
  <c r="BG38" i="37"/>
  <c r="BF38" i="37"/>
  <c r="BE38" i="37"/>
  <c r="BD38" i="37"/>
  <c r="BC38" i="37"/>
  <c r="BB38" i="37"/>
  <c r="BA38" i="37"/>
  <c r="AZ38" i="37"/>
  <c r="AY38" i="37"/>
  <c r="AX38" i="37"/>
  <c r="AW38" i="37"/>
  <c r="AV38" i="37"/>
  <c r="AU38" i="37"/>
  <c r="AT38" i="37"/>
  <c r="AS38" i="37"/>
  <c r="AO38" i="37"/>
  <c r="CB38" i="37" s="1"/>
  <c r="AN38" i="37"/>
  <c r="CA38" i="37" s="1"/>
  <c r="AM38" i="37"/>
  <c r="BZ38" i="37" s="1"/>
  <c r="AL38" i="37"/>
  <c r="BY38" i="37" s="1"/>
  <c r="AG38" i="37"/>
  <c r="BT38" i="37" s="1"/>
  <c r="AF38" i="37"/>
  <c r="BS38" i="37" s="1"/>
  <c r="AE38" i="37"/>
  <c r="BR38" i="37" s="1"/>
  <c r="AD38" i="37"/>
  <c r="BQ38" i="37" s="1"/>
  <c r="BX37" i="37"/>
  <c r="BW37" i="37"/>
  <c r="BV37" i="37"/>
  <c r="BU37" i="37"/>
  <c r="BP37" i="37"/>
  <c r="BO37" i="37"/>
  <c r="BN37" i="37"/>
  <c r="BM37" i="37"/>
  <c r="BL37" i="37"/>
  <c r="BK37" i="37"/>
  <c r="BJ37" i="37"/>
  <c r="BI37" i="37"/>
  <c r="BH37" i="37"/>
  <c r="BG37" i="37"/>
  <c r="BF37" i="37"/>
  <c r="BE37" i="37"/>
  <c r="BD37" i="37"/>
  <c r="BC37" i="37"/>
  <c r="BB37" i="37"/>
  <c r="BA37" i="37"/>
  <c r="AZ37" i="37"/>
  <c r="AY37" i="37"/>
  <c r="AX37" i="37"/>
  <c r="AW37" i="37"/>
  <c r="AV37" i="37"/>
  <c r="AU37" i="37"/>
  <c r="AT37" i="37"/>
  <c r="AS37" i="37"/>
  <c r="AO37" i="37"/>
  <c r="CB37" i="37" s="1"/>
  <c r="AN37" i="37"/>
  <c r="CA37" i="37" s="1"/>
  <c r="AM37" i="37"/>
  <c r="BZ37" i="37" s="1"/>
  <c r="AL37" i="37"/>
  <c r="BY37" i="37" s="1"/>
  <c r="AG37" i="37"/>
  <c r="BT37" i="37" s="1"/>
  <c r="AF37" i="37"/>
  <c r="BS37" i="37" s="1"/>
  <c r="AE37" i="37"/>
  <c r="BR37" i="37" s="1"/>
  <c r="AD37" i="37"/>
  <c r="BQ37" i="37" s="1"/>
  <c r="BX36" i="37"/>
  <c r="BW36" i="37"/>
  <c r="BV36" i="37"/>
  <c r="BU36" i="37"/>
  <c r="BP36" i="37"/>
  <c r="BO36" i="37"/>
  <c r="BN36" i="37"/>
  <c r="BM36" i="37"/>
  <c r="BL36" i="37"/>
  <c r="BK36" i="37"/>
  <c r="BJ36" i="37"/>
  <c r="BI36" i="37"/>
  <c r="BH36" i="37"/>
  <c r="BG36" i="37"/>
  <c r="BF36" i="37"/>
  <c r="BE36" i="37"/>
  <c r="BD36" i="37"/>
  <c r="BC36" i="37"/>
  <c r="BB36" i="37"/>
  <c r="BA36" i="37"/>
  <c r="AZ36" i="37"/>
  <c r="AY36" i="37"/>
  <c r="AX36" i="37"/>
  <c r="AW36" i="37"/>
  <c r="AV36" i="37"/>
  <c r="AU36" i="37"/>
  <c r="AT36" i="37"/>
  <c r="AS36" i="37"/>
  <c r="AO36" i="37"/>
  <c r="CB36" i="37" s="1"/>
  <c r="AN36" i="37"/>
  <c r="CA36" i="37" s="1"/>
  <c r="AM36" i="37"/>
  <c r="AL36" i="37"/>
  <c r="BY36" i="37" s="1"/>
  <c r="AG36" i="37"/>
  <c r="BT36" i="37" s="1"/>
  <c r="AF36" i="37"/>
  <c r="BS36" i="37" s="1"/>
  <c r="AE36" i="37"/>
  <c r="BR36" i="37" s="1"/>
  <c r="AD36" i="37"/>
  <c r="BQ36" i="37" s="1"/>
  <c r="BX35" i="37"/>
  <c r="BW35" i="37"/>
  <c r="BV35" i="37"/>
  <c r="BU35" i="37"/>
  <c r="BP35" i="37"/>
  <c r="BO35" i="37"/>
  <c r="BN35" i="37"/>
  <c r="BM35" i="37"/>
  <c r="BL35" i="37"/>
  <c r="BK35" i="37"/>
  <c r="BJ35" i="37"/>
  <c r="BI35" i="37"/>
  <c r="BH35" i="37"/>
  <c r="BG35" i="37"/>
  <c r="BF35" i="37"/>
  <c r="BE35" i="37"/>
  <c r="BD35" i="37"/>
  <c r="BC35" i="37"/>
  <c r="BB35" i="37"/>
  <c r="BA35" i="37"/>
  <c r="AZ35" i="37"/>
  <c r="AY35" i="37"/>
  <c r="AX35" i="37"/>
  <c r="AW35" i="37"/>
  <c r="AV35" i="37"/>
  <c r="AU35" i="37"/>
  <c r="AT35" i="37"/>
  <c r="AS35" i="37"/>
  <c r="AO35" i="37"/>
  <c r="CB35" i="37" s="1"/>
  <c r="AN35" i="37"/>
  <c r="CA35" i="37" s="1"/>
  <c r="AM35" i="37"/>
  <c r="BZ35" i="37" s="1"/>
  <c r="AL35" i="37"/>
  <c r="BY35" i="37" s="1"/>
  <c r="AG35" i="37"/>
  <c r="BT35" i="37" s="1"/>
  <c r="AF35" i="37"/>
  <c r="BS35" i="37" s="1"/>
  <c r="AE35" i="37"/>
  <c r="BR35" i="37" s="1"/>
  <c r="AD35" i="37"/>
  <c r="BQ35" i="37" s="1"/>
  <c r="BX34" i="37"/>
  <c r="BW34" i="37"/>
  <c r="BV34" i="37"/>
  <c r="BU34" i="37"/>
  <c r="BP34" i="37"/>
  <c r="BO34" i="37"/>
  <c r="BN34" i="37"/>
  <c r="BM34" i="37"/>
  <c r="BL34" i="37"/>
  <c r="BK34" i="37"/>
  <c r="BJ34" i="37"/>
  <c r="BI34" i="37"/>
  <c r="BH34" i="37"/>
  <c r="BG34" i="37"/>
  <c r="BF34" i="37"/>
  <c r="BE34" i="37"/>
  <c r="BD34" i="37"/>
  <c r="BC34" i="37"/>
  <c r="BB34" i="37"/>
  <c r="BA34" i="37"/>
  <c r="AZ34" i="37"/>
  <c r="AY34" i="37"/>
  <c r="AX34" i="37"/>
  <c r="AW34" i="37"/>
  <c r="AV34" i="37"/>
  <c r="AU34" i="37"/>
  <c r="AT34" i="37"/>
  <c r="AS34" i="37"/>
  <c r="AO34" i="37"/>
  <c r="CB34" i="37" s="1"/>
  <c r="AN34" i="37"/>
  <c r="CA34" i="37" s="1"/>
  <c r="AM34" i="37"/>
  <c r="AL34" i="37"/>
  <c r="BY34" i="37" s="1"/>
  <c r="AG34" i="37"/>
  <c r="BT34" i="37" s="1"/>
  <c r="AF34" i="37"/>
  <c r="BS34" i="37" s="1"/>
  <c r="AE34" i="37"/>
  <c r="BR34" i="37" s="1"/>
  <c r="AD34" i="37"/>
  <c r="BQ34" i="37" s="1"/>
  <c r="BF33" i="37"/>
  <c r="AR33" i="37"/>
  <c r="AQ33" i="37"/>
  <c r="AP33" i="37"/>
  <c r="AK33" i="37"/>
  <c r="AJ33" i="37"/>
  <c r="BW33" i="37" s="1"/>
  <c r="AI33" i="37"/>
  <c r="BV33" i="37" s="1"/>
  <c r="AH33" i="37"/>
  <c r="BU33" i="37" s="1"/>
  <c r="AC33" i="37"/>
  <c r="AB33" i="37"/>
  <c r="BO33" i="37" s="1"/>
  <c r="AA33" i="37"/>
  <c r="BN33" i="37" s="1"/>
  <c r="Z33" i="37"/>
  <c r="BM33" i="37" s="1"/>
  <c r="Y33" i="37"/>
  <c r="X33" i="37"/>
  <c r="BK33" i="37" s="1"/>
  <c r="W33" i="37"/>
  <c r="BJ33" i="37" s="1"/>
  <c r="V33" i="37"/>
  <c r="BI33" i="37" s="1"/>
  <c r="U33" i="37"/>
  <c r="BH33" i="37" s="1"/>
  <c r="T33" i="37"/>
  <c r="BG33" i="37" s="1"/>
  <c r="S33" i="37"/>
  <c r="R33" i="37"/>
  <c r="BE33" i="37" s="1"/>
  <c r="Q33" i="37"/>
  <c r="P33" i="37"/>
  <c r="BC33" i="37" s="1"/>
  <c r="O33" i="37"/>
  <c r="BB33" i="37" s="1"/>
  <c r="N33" i="37"/>
  <c r="BA33" i="37" s="1"/>
  <c r="M33" i="37"/>
  <c r="AZ33" i="37" s="1"/>
  <c r="L33" i="37"/>
  <c r="AY33" i="37" s="1"/>
  <c r="K33" i="37"/>
  <c r="AX33" i="37" s="1"/>
  <c r="J33" i="37"/>
  <c r="AW33" i="37" s="1"/>
  <c r="I33" i="37"/>
  <c r="AV33" i="37" s="1"/>
  <c r="H33" i="37"/>
  <c r="AU33" i="37" s="1"/>
  <c r="G33" i="37"/>
  <c r="AT33" i="37" s="1"/>
  <c r="F33" i="37"/>
  <c r="AS33" i="37" s="1"/>
  <c r="BH32" i="37"/>
  <c r="BE32" i="37"/>
  <c r="AW32" i="37"/>
  <c r="AR32" i="37"/>
  <c r="BP32" i="37" s="1"/>
  <c r="AQ32" i="37"/>
  <c r="AP32" i="37"/>
  <c r="AO32" i="37"/>
  <c r="AK32" i="37"/>
  <c r="AJ32" i="37"/>
  <c r="BW32" i="37" s="1"/>
  <c r="AI32" i="37"/>
  <c r="BV32" i="37" s="1"/>
  <c r="AH32" i="37"/>
  <c r="BU32" i="37" s="1"/>
  <c r="AC32" i="37"/>
  <c r="AB32" i="37"/>
  <c r="BO32" i="37" s="1"/>
  <c r="AA32" i="37"/>
  <c r="BN32" i="37" s="1"/>
  <c r="Z32" i="37"/>
  <c r="BM32" i="37" s="1"/>
  <c r="Y32" i="37"/>
  <c r="X32" i="37"/>
  <c r="W32" i="37"/>
  <c r="BJ32" i="37" s="1"/>
  <c r="V32" i="37"/>
  <c r="U32" i="37"/>
  <c r="T32" i="37"/>
  <c r="BG32" i="37" s="1"/>
  <c r="S32" i="37"/>
  <c r="BF32" i="37" s="1"/>
  <c r="R32" i="37"/>
  <c r="Q32" i="37"/>
  <c r="P32" i="37"/>
  <c r="O32" i="37"/>
  <c r="BB32" i="37" s="1"/>
  <c r="N32" i="37"/>
  <c r="M32" i="37"/>
  <c r="L32" i="37"/>
  <c r="AY32" i="37" s="1"/>
  <c r="K32" i="37"/>
  <c r="AX32" i="37" s="1"/>
  <c r="J32" i="37"/>
  <c r="I32" i="37"/>
  <c r="AV32" i="37" s="1"/>
  <c r="H32" i="37"/>
  <c r="AU32" i="37" s="1"/>
  <c r="G32" i="37"/>
  <c r="AT32" i="37" s="1"/>
  <c r="F32" i="37"/>
  <c r="AS32" i="37" s="1"/>
  <c r="AR31" i="37"/>
  <c r="AQ31" i="37"/>
  <c r="AP31" i="37"/>
  <c r="AO31" i="37"/>
  <c r="AK31" i="37"/>
  <c r="AJ31" i="37"/>
  <c r="BW31" i="37" s="1"/>
  <c r="AI31" i="37"/>
  <c r="BV31" i="37" s="1"/>
  <c r="AH31" i="37"/>
  <c r="BU31" i="37" s="1"/>
  <c r="AC31" i="37"/>
  <c r="AB31" i="37"/>
  <c r="BO31" i="37" s="1"/>
  <c r="AA31" i="37"/>
  <c r="BN31" i="37" s="1"/>
  <c r="Z31" i="37"/>
  <c r="BM31" i="37" s="1"/>
  <c r="Y31" i="37"/>
  <c r="X31" i="37"/>
  <c r="BK31" i="37" s="1"/>
  <c r="W31" i="37"/>
  <c r="BJ31" i="37" s="1"/>
  <c r="V31" i="37"/>
  <c r="BI31" i="37" s="1"/>
  <c r="U31" i="37"/>
  <c r="BH31" i="37" s="1"/>
  <c r="T31" i="37"/>
  <c r="BG31" i="37" s="1"/>
  <c r="S31" i="37"/>
  <c r="R31" i="37"/>
  <c r="BE31" i="37" s="1"/>
  <c r="Q31" i="37"/>
  <c r="BD31" i="37" s="1"/>
  <c r="P31" i="37"/>
  <c r="BC31" i="37" s="1"/>
  <c r="O31" i="37"/>
  <c r="BB31" i="37" s="1"/>
  <c r="N31" i="37"/>
  <c r="BA31" i="37" s="1"/>
  <c r="M31" i="37"/>
  <c r="L31" i="37"/>
  <c r="AY31" i="37" s="1"/>
  <c r="K31" i="37"/>
  <c r="AX31" i="37" s="1"/>
  <c r="J31" i="37"/>
  <c r="AW31" i="37" s="1"/>
  <c r="I31" i="37"/>
  <c r="AV31" i="37" s="1"/>
  <c r="H31" i="37"/>
  <c r="AU31" i="37" s="1"/>
  <c r="G31" i="37"/>
  <c r="AT31" i="37" s="1"/>
  <c r="F31" i="37"/>
  <c r="AS31" i="37" s="1"/>
  <c r="BF30" i="37"/>
  <c r="AR30" i="37"/>
  <c r="AQ30" i="37"/>
  <c r="BW30" i="37" s="1"/>
  <c r="AP30" i="37"/>
  <c r="AO30" i="37"/>
  <c r="CB30" i="37" s="1"/>
  <c r="AK30" i="37"/>
  <c r="BX30" i="37" s="1"/>
  <c r="AJ30" i="37"/>
  <c r="AI30" i="37"/>
  <c r="BV30" i="37" s="1"/>
  <c r="AH30" i="37"/>
  <c r="BU30" i="37" s="1"/>
  <c r="AC30" i="37"/>
  <c r="BP30" i="37" s="1"/>
  <c r="AB30" i="37"/>
  <c r="AA30" i="37"/>
  <c r="BN30" i="37" s="1"/>
  <c r="Z30" i="37"/>
  <c r="BM30" i="37" s="1"/>
  <c r="Y30" i="37"/>
  <c r="BL30" i="37" s="1"/>
  <c r="X30" i="37"/>
  <c r="BK30" i="37" s="1"/>
  <c r="W30" i="37"/>
  <c r="BJ30" i="37" s="1"/>
  <c r="V30" i="37"/>
  <c r="BI30" i="37" s="1"/>
  <c r="U30" i="37"/>
  <c r="BH30" i="37" s="1"/>
  <c r="T30" i="37"/>
  <c r="S30" i="37"/>
  <c r="R30" i="37"/>
  <c r="BE30" i="37" s="1"/>
  <c r="Q30" i="37"/>
  <c r="BD30" i="37" s="1"/>
  <c r="P30" i="37"/>
  <c r="BC30" i="37" s="1"/>
  <c r="O30" i="37"/>
  <c r="BB30" i="37" s="1"/>
  <c r="N30" i="37"/>
  <c r="BA30" i="37" s="1"/>
  <c r="M30" i="37"/>
  <c r="AZ30" i="37" s="1"/>
  <c r="L30" i="37"/>
  <c r="AY30" i="37" s="1"/>
  <c r="K30" i="37"/>
  <c r="AX30" i="37" s="1"/>
  <c r="J30" i="37"/>
  <c r="AW30" i="37" s="1"/>
  <c r="I30" i="37"/>
  <c r="AV30" i="37" s="1"/>
  <c r="H30" i="37"/>
  <c r="G30" i="37"/>
  <c r="AT30" i="37" s="1"/>
  <c r="F30" i="37"/>
  <c r="BI29" i="37"/>
  <c r="AR29" i="37"/>
  <c r="CB29" i="37" s="1"/>
  <c r="AQ29" i="37"/>
  <c r="AP29" i="37"/>
  <c r="AO29" i="37"/>
  <c r="AK29" i="37"/>
  <c r="BX29" i="37" s="1"/>
  <c r="AJ29" i="37"/>
  <c r="BW29" i="37" s="1"/>
  <c r="AI29" i="37"/>
  <c r="BV29" i="37" s="1"/>
  <c r="AH29" i="37"/>
  <c r="BU29" i="37" s="1"/>
  <c r="AC29" i="37"/>
  <c r="BP29" i="37" s="1"/>
  <c r="AB29" i="37"/>
  <c r="BO29" i="37" s="1"/>
  <c r="AA29" i="37"/>
  <c r="BN29" i="37" s="1"/>
  <c r="Z29" i="37"/>
  <c r="BM29" i="37" s="1"/>
  <c r="Y29" i="37"/>
  <c r="X29" i="37"/>
  <c r="BK29" i="37" s="1"/>
  <c r="W29" i="37"/>
  <c r="BJ29" i="37" s="1"/>
  <c r="V29" i="37"/>
  <c r="U29" i="37"/>
  <c r="BH29" i="37" s="1"/>
  <c r="T29" i="37"/>
  <c r="BG29" i="37" s="1"/>
  <c r="S29" i="37"/>
  <c r="R29" i="37"/>
  <c r="BE29" i="37" s="1"/>
  <c r="Q29" i="37"/>
  <c r="P29" i="37"/>
  <c r="BC29" i="37" s="1"/>
  <c r="O29" i="37"/>
  <c r="BB29" i="37" s="1"/>
  <c r="N29" i="37"/>
  <c r="BA29" i="37" s="1"/>
  <c r="M29" i="37"/>
  <c r="AZ29" i="37" s="1"/>
  <c r="L29" i="37"/>
  <c r="AY29" i="37" s="1"/>
  <c r="K29" i="37"/>
  <c r="AX29" i="37" s="1"/>
  <c r="J29" i="37"/>
  <c r="AW29" i="37" s="1"/>
  <c r="I29" i="37"/>
  <c r="AV29" i="37" s="1"/>
  <c r="H29" i="37"/>
  <c r="AU29" i="37" s="1"/>
  <c r="G29" i="37"/>
  <c r="AT29" i="37" s="1"/>
  <c r="F29" i="37"/>
  <c r="AS29" i="37" s="1"/>
  <c r="CB28" i="37"/>
  <c r="BG28" i="37"/>
  <c r="BD28" i="37"/>
  <c r="AR28" i="37"/>
  <c r="AQ28" i="37"/>
  <c r="BW28" i="37" s="1"/>
  <c r="AP28" i="37"/>
  <c r="AO28" i="37"/>
  <c r="AK28" i="37"/>
  <c r="BX28" i="37" s="1"/>
  <c r="AJ28" i="37"/>
  <c r="AI28" i="37"/>
  <c r="BV28" i="37" s="1"/>
  <c r="AH28" i="37"/>
  <c r="AC28" i="37"/>
  <c r="BP28" i="37" s="1"/>
  <c r="AB28" i="37"/>
  <c r="AA28" i="37"/>
  <c r="BN28" i="37" s="1"/>
  <c r="Z28" i="37"/>
  <c r="Y28" i="37"/>
  <c r="BL28" i="37" s="1"/>
  <c r="X28" i="37"/>
  <c r="BK28" i="37" s="1"/>
  <c r="W28" i="37"/>
  <c r="BJ28" i="37" s="1"/>
  <c r="V28" i="37"/>
  <c r="BI28" i="37" s="1"/>
  <c r="U28" i="37"/>
  <c r="BH28" i="37" s="1"/>
  <c r="T28" i="37"/>
  <c r="S28" i="37"/>
  <c r="BF28" i="37" s="1"/>
  <c r="R28" i="37"/>
  <c r="BE28" i="37" s="1"/>
  <c r="Q28" i="37"/>
  <c r="P28" i="37"/>
  <c r="BC28" i="37" s="1"/>
  <c r="O28" i="37"/>
  <c r="BB28" i="37" s="1"/>
  <c r="N28" i="37"/>
  <c r="BA28" i="37" s="1"/>
  <c r="M28" i="37"/>
  <c r="AZ28" i="37" s="1"/>
  <c r="L28" i="37"/>
  <c r="AY28" i="37" s="1"/>
  <c r="K28" i="37"/>
  <c r="AX28" i="37" s="1"/>
  <c r="J28" i="37"/>
  <c r="AW28" i="37" s="1"/>
  <c r="I28" i="37"/>
  <c r="AV28" i="37" s="1"/>
  <c r="H28" i="37"/>
  <c r="AU28" i="37" s="1"/>
  <c r="G28" i="37"/>
  <c r="AT28" i="37" s="1"/>
  <c r="F28" i="37"/>
  <c r="AS28" i="37" s="1"/>
  <c r="CB27" i="37"/>
  <c r="BD27" i="37"/>
  <c r="AR27" i="37"/>
  <c r="AQ27" i="37"/>
  <c r="AP27" i="37"/>
  <c r="AO27" i="37"/>
  <c r="AK27" i="37"/>
  <c r="AJ27" i="37"/>
  <c r="AI27" i="37"/>
  <c r="BV27" i="37" s="1"/>
  <c r="AH27" i="37"/>
  <c r="AC27" i="37"/>
  <c r="AB27" i="37"/>
  <c r="AA27" i="37"/>
  <c r="BN27" i="37" s="1"/>
  <c r="Z27" i="37"/>
  <c r="Y27" i="37"/>
  <c r="BL27" i="37" s="1"/>
  <c r="X27" i="37"/>
  <c r="W27" i="37"/>
  <c r="V27" i="37"/>
  <c r="BI27" i="37" s="1"/>
  <c r="U27" i="37"/>
  <c r="T27" i="37"/>
  <c r="BG27" i="37" s="1"/>
  <c r="S27" i="37"/>
  <c r="BF27" i="37" s="1"/>
  <c r="R27" i="37"/>
  <c r="BE27" i="37" s="1"/>
  <c r="Q27" i="37"/>
  <c r="P27" i="37"/>
  <c r="O27" i="37"/>
  <c r="N27" i="37"/>
  <c r="BA27" i="37" s="1"/>
  <c r="M27" i="37"/>
  <c r="AZ27" i="37" s="1"/>
  <c r="L27" i="37"/>
  <c r="K27" i="37"/>
  <c r="AX27" i="37" s="1"/>
  <c r="J27" i="37"/>
  <c r="I27" i="37"/>
  <c r="H27" i="37"/>
  <c r="AU27" i="37" s="1"/>
  <c r="G27" i="37"/>
  <c r="AT27" i="37" s="1"/>
  <c r="F27" i="37"/>
  <c r="AS27" i="37" s="1"/>
  <c r="AR26" i="37"/>
  <c r="AQ26" i="37"/>
  <c r="BW26" i="37" s="1"/>
  <c r="AP26" i="37"/>
  <c r="AO26" i="37"/>
  <c r="CB26" i="37" s="1"/>
  <c r="AK26" i="37"/>
  <c r="BX26" i="37" s="1"/>
  <c r="AJ26" i="37"/>
  <c r="AI26" i="37"/>
  <c r="BV26" i="37" s="1"/>
  <c r="AH26" i="37"/>
  <c r="AC26" i="37"/>
  <c r="BP26" i="37" s="1"/>
  <c r="AB26" i="37"/>
  <c r="AA26" i="37"/>
  <c r="BN26" i="37" s="1"/>
  <c r="Z26" i="37"/>
  <c r="Y26" i="37"/>
  <c r="BL26" i="37" s="1"/>
  <c r="X26" i="37"/>
  <c r="W26" i="37"/>
  <c r="BJ26" i="37" s="1"/>
  <c r="V26" i="37"/>
  <c r="BI26" i="37" s="1"/>
  <c r="U26" i="37"/>
  <c r="BH26" i="37" s="1"/>
  <c r="T26" i="37"/>
  <c r="BG26" i="37" s="1"/>
  <c r="S26" i="37"/>
  <c r="BF26" i="37" s="1"/>
  <c r="R26" i="37"/>
  <c r="BE26" i="37" s="1"/>
  <c r="Q26" i="37"/>
  <c r="BD26" i="37" s="1"/>
  <c r="P26" i="37"/>
  <c r="O26" i="37"/>
  <c r="BB26" i="37" s="1"/>
  <c r="N26" i="37"/>
  <c r="BA26" i="37" s="1"/>
  <c r="M26" i="37"/>
  <c r="AZ26" i="37" s="1"/>
  <c r="L26" i="37"/>
  <c r="K26" i="37"/>
  <c r="AX26" i="37" s="1"/>
  <c r="J26" i="37"/>
  <c r="AW26" i="37" s="1"/>
  <c r="I26" i="37"/>
  <c r="AV26" i="37" s="1"/>
  <c r="H26" i="37"/>
  <c r="AU26" i="37" s="1"/>
  <c r="G26" i="37"/>
  <c r="AT26" i="37" s="1"/>
  <c r="F26" i="37"/>
  <c r="AS26" i="37" s="1"/>
  <c r="BV25" i="37"/>
  <c r="BU25" i="37"/>
  <c r="AW25" i="37"/>
  <c r="AR25" i="37"/>
  <c r="AQ25" i="37"/>
  <c r="AP25" i="37"/>
  <c r="AO25" i="37"/>
  <c r="CB25" i="37" s="1"/>
  <c r="AK25" i="37"/>
  <c r="AJ25" i="37"/>
  <c r="BW25" i="37" s="1"/>
  <c r="AI25" i="37"/>
  <c r="AH25" i="37"/>
  <c r="AC25" i="37"/>
  <c r="AB25" i="37"/>
  <c r="BO25" i="37" s="1"/>
  <c r="AA25" i="37"/>
  <c r="BN25" i="37" s="1"/>
  <c r="Z25" i="37"/>
  <c r="BM25" i="37" s="1"/>
  <c r="Y25" i="37"/>
  <c r="BL25" i="37" s="1"/>
  <c r="X25" i="37"/>
  <c r="BK25" i="37" s="1"/>
  <c r="W25" i="37"/>
  <c r="BJ25" i="37" s="1"/>
  <c r="V25" i="37"/>
  <c r="BI25" i="37" s="1"/>
  <c r="U25" i="37"/>
  <c r="BH25" i="37" s="1"/>
  <c r="T25" i="37"/>
  <c r="BG25" i="37" s="1"/>
  <c r="S25" i="37"/>
  <c r="R25" i="37"/>
  <c r="BE25" i="37" s="1"/>
  <c r="Q25" i="37"/>
  <c r="BD25" i="37" s="1"/>
  <c r="P25" i="37"/>
  <c r="BC25" i="37" s="1"/>
  <c r="O25" i="37"/>
  <c r="BB25" i="37" s="1"/>
  <c r="N25" i="37"/>
  <c r="BA25" i="37" s="1"/>
  <c r="M25" i="37"/>
  <c r="L25" i="37"/>
  <c r="AY25" i="37" s="1"/>
  <c r="K25" i="37"/>
  <c r="AX25" i="37" s="1"/>
  <c r="J25" i="37"/>
  <c r="I25" i="37"/>
  <c r="AV25" i="37" s="1"/>
  <c r="H25" i="37"/>
  <c r="AU25" i="37" s="1"/>
  <c r="G25" i="37"/>
  <c r="AT25" i="37" s="1"/>
  <c r="F25" i="37"/>
  <c r="AS25" i="37" s="1"/>
  <c r="AR24" i="37"/>
  <c r="BP24" i="37" s="1"/>
  <c r="AQ24" i="37"/>
  <c r="AP24" i="37"/>
  <c r="AO24" i="37"/>
  <c r="CB24" i="37" s="1"/>
  <c r="AK24" i="37"/>
  <c r="AJ24" i="37"/>
  <c r="BW24" i="37" s="1"/>
  <c r="AI24" i="37"/>
  <c r="BV24" i="37" s="1"/>
  <c r="AH24" i="37"/>
  <c r="BU24" i="37" s="1"/>
  <c r="AC24" i="37"/>
  <c r="AB24" i="37"/>
  <c r="BO24" i="37" s="1"/>
  <c r="AA24" i="37"/>
  <c r="BN24" i="37" s="1"/>
  <c r="Z24" i="37"/>
  <c r="BM24" i="37" s="1"/>
  <c r="Y24" i="37"/>
  <c r="BL24" i="37" s="1"/>
  <c r="X24" i="37"/>
  <c r="W24" i="37"/>
  <c r="BJ24" i="37" s="1"/>
  <c r="V24" i="37"/>
  <c r="U24" i="37"/>
  <c r="BH24" i="37" s="1"/>
  <c r="T24" i="37"/>
  <c r="BG24" i="37" s="1"/>
  <c r="S24" i="37"/>
  <c r="BF24" i="37" s="1"/>
  <c r="R24" i="37"/>
  <c r="BE24" i="37" s="1"/>
  <c r="Q24" i="37"/>
  <c r="BD24" i="37" s="1"/>
  <c r="P24" i="37"/>
  <c r="O24" i="37"/>
  <c r="BB24" i="37" s="1"/>
  <c r="N24" i="37"/>
  <c r="M24" i="37"/>
  <c r="L24" i="37"/>
  <c r="AY24" i="37" s="1"/>
  <c r="K24" i="37"/>
  <c r="AX24" i="37" s="1"/>
  <c r="J24" i="37"/>
  <c r="AW24" i="37" s="1"/>
  <c r="I24" i="37"/>
  <c r="AV24" i="37" s="1"/>
  <c r="H24" i="37"/>
  <c r="AU24" i="37" s="1"/>
  <c r="G24" i="37"/>
  <c r="AT24" i="37" s="1"/>
  <c r="F24" i="37"/>
  <c r="AS24" i="37" s="1"/>
  <c r="BV23" i="37"/>
  <c r="AR23" i="37"/>
  <c r="AQ23" i="37"/>
  <c r="AP23" i="37"/>
  <c r="AO23" i="37"/>
  <c r="AK23" i="37"/>
  <c r="BX23" i="37" s="1"/>
  <c r="AJ23" i="37"/>
  <c r="BW23" i="37" s="1"/>
  <c r="AI23" i="37"/>
  <c r="AH23" i="37"/>
  <c r="BU23" i="37" s="1"/>
  <c r="AC23" i="37"/>
  <c r="AB23" i="37"/>
  <c r="BO23" i="37" s="1"/>
  <c r="AA23" i="37"/>
  <c r="BN23" i="37" s="1"/>
  <c r="Z23" i="37"/>
  <c r="BM23" i="37" s="1"/>
  <c r="Y23" i="37"/>
  <c r="X23" i="37"/>
  <c r="BK23" i="37" s="1"/>
  <c r="W23" i="37"/>
  <c r="BJ23" i="37" s="1"/>
  <c r="V23" i="37"/>
  <c r="BI23" i="37" s="1"/>
  <c r="U23" i="37"/>
  <c r="BH23" i="37" s="1"/>
  <c r="T23" i="37"/>
  <c r="BG23" i="37" s="1"/>
  <c r="S23" i="37"/>
  <c r="R23" i="37"/>
  <c r="BE23" i="37" s="1"/>
  <c r="Q23" i="37"/>
  <c r="P23" i="37"/>
  <c r="BC23" i="37" s="1"/>
  <c r="O23" i="37"/>
  <c r="BB23" i="37" s="1"/>
  <c r="N23" i="37"/>
  <c r="BA23" i="37" s="1"/>
  <c r="M23" i="37"/>
  <c r="L23" i="37"/>
  <c r="AY23" i="37" s="1"/>
  <c r="K23" i="37"/>
  <c r="AX23" i="37" s="1"/>
  <c r="J23" i="37"/>
  <c r="AW23" i="37" s="1"/>
  <c r="I23" i="37"/>
  <c r="AV23" i="37" s="1"/>
  <c r="H23" i="37"/>
  <c r="AU23" i="37" s="1"/>
  <c r="G23" i="37"/>
  <c r="AT23" i="37" s="1"/>
  <c r="F23" i="37"/>
  <c r="AS23" i="37" s="1"/>
  <c r="AX22" i="37"/>
  <c r="AR22" i="37"/>
  <c r="AQ22" i="37"/>
  <c r="BW22" i="37" s="1"/>
  <c r="AP22" i="37"/>
  <c r="AO22" i="37"/>
  <c r="CB22" i="37" s="1"/>
  <c r="AK22" i="37"/>
  <c r="BX22" i="37" s="1"/>
  <c r="AJ22" i="37"/>
  <c r="AI22" i="37"/>
  <c r="BV22" i="37" s="1"/>
  <c r="AH22" i="37"/>
  <c r="BU22" i="37" s="1"/>
  <c r="AC22" i="37"/>
  <c r="BP22" i="37" s="1"/>
  <c r="AB22" i="37"/>
  <c r="AA22" i="37"/>
  <c r="BN22" i="37" s="1"/>
  <c r="Z22" i="37"/>
  <c r="BM22" i="37" s="1"/>
  <c r="Y22" i="37"/>
  <c r="BL22" i="37" s="1"/>
  <c r="X22" i="37"/>
  <c r="BK22" i="37" s="1"/>
  <c r="W22" i="37"/>
  <c r="BJ22" i="37" s="1"/>
  <c r="V22" i="37"/>
  <c r="BI22" i="37" s="1"/>
  <c r="U22" i="37"/>
  <c r="BH22" i="37" s="1"/>
  <c r="T22" i="37"/>
  <c r="S22" i="37"/>
  <c r="R22" i="37"/>
  <c r="BE22" i="37" s="1"/>
  <c r="Q22" i="37"/>
  <c r="BD22" i="37" s="1"/>
  <c r="P22" i="37"/>
  <c r="BC22" i="37" s="1"/>
  <c r="O22" i="37"/>
  <c r="BB22" i="37" s="1"/>
  <c r="N22" i="37"/>
  <c r="BA22" i="37" s="1"/>
  <c r="M22" i="37"/>
  <c r="AZ22" i="37" s="1"/>
  <c r="L22" i="37"/>
  <c r="AY22" i="37" s="1"/>
  <c r="K22" i="37"/>
  <c r="J22" i="37"/>
  <c r="AW22" i="37" s="1"/>
  <c r="I22" i="37"/>
  <c r="AV22" i="37" s="1"/>
  <c r="H22" i="37"/>
  <c r="AU22" i="37" s="1"/>
  <c r="G22" i="37"/>
  <c r="AT22" i="37" s="1"/>
  <c r="F22" i="37"/>
  <c r="AX21" i="37"/>
  <c r="AR21" i="37"/>
  <c r="AQ21" i="37"/>
  <c r="AP21" i="37"/>
  <c r="AK21" i="37"/>
  <c r="BX21" i="37" s="1"/>
  <c r="AJ21" i="37"/>
  <c r="AI21" i="37"/>
  <c r="BV21" i="37" s="1"/>
  <c r="AH21" i="37"/>
  <c r="BU21" i="37" s="1"/>
  <c r="AC21" i="37"/>
  <c r="BP21" i="37" s="1"/>
  <c r="AB21" i="37"/>
  <c r="AA21" i="37"/>
  <c r="BN21" i="37" s="1"/>
  <c r="Z21" i="37"/>
  <c r="BM21" i="37" s="1"/>
  <c r="Y21" i="37"/>
  <c r="X21" i="37"/>
  <c r="BK21" i="37" s="1"/>
  <c r="W21" i="37"/>
  <c r="V21" i="37"/>
  <c r="BI21" i="37" s="1"/>
  <c r="U21" i="37"/>
  <c r="BH21" i="37" s="1"/>
  <c r="T21" i="37"/>
  <c r="S21" i="37"/>
  <c r="BF21" i="37" s="1"/>
  <c r="R21" i="37"/>
  <c r="Q21" i="37"/>
  <c r="P21" i="37"/>
  <c r="BC21" i="37" s="1"/>
  <c r="O21" i="37"/>
  <c r="N21" i="37"/>
  <c r="BA21" i="37" s="1"/>
  <c r="M21" i="37"/>
  <c r="AZ21" i="37" s="1"/>
  <c r="L21" i="37"/>
  <c r="K21" i="37"/>
  <c r="J21" i="37"/>
  <c r="AW21" i="37" s="1"/>
  <c r="I21" i="37"/>
  <c r="H21" i="37"/>
  <c r="AU21" i="37" s="1"/>
  <c r="G21" i="37"/>
  <c r="F21" i="37"/>
  <c r="CB20" i="37"/>
  <c r="BL20" i="37"/>
  <c r="BJ20" i="37"/>
  <c r="BD20" i="37"/>
  <c r="BB20" i="37"/>
  <c r="AR20" i="37"/>
  <c r="AQ20" i="37"/>
  <c r="AP20" i="37"/>
  <c r="AO20" i="37"/>
  <c r="AK20" i="37"/>
  <c r="BX20" i="37" s="1"/>
  <c r="AJ20" i="37"/>
  <c r="AI20" i="37"/>
  <c r="BV20" i="37" s="1"/>
  <c r="AH20" i="37"/>
  <c r="AC20" i="37"/>
  <c r="BP20" i="37" s="1"/>
  <c r="AB20" i="37"/>
  <c r="AA20" i="37"/>
  <c r="BN20" i="37" s="1"/>
  <c r="Z20" i="37"/>
  <c r="Y20" i="37"/>
  <c r="X20" i="37"/>
  <c r="BK20" i="37" s="1"/>
  <c r="W20" i="37"/>
  <c r="V20" i="37"/>
  <c r="BI20" i="37" s="1"/>
  <c r="U20" i="37"/>
  <c r="BH20" i="37" s="1"/>
  <c r="T20" i="37"/>
  <c r="BG20" i="37" s="1"/>
  <c r="S20" i="37"/>
  <c r="BF20" i="37" s="1"/>
  <c r="R20" i="37"/>
  <c r="BE20" i="37" s="1"/>
  <c r="Q20" i="37"/>
  <c r="P20" i="37"/>
  <c r="BC20" i="37" s="1"/>
  <c r="O20" i="37"/>
  <c r="N20" i="37"/>
  <c r="BA20" i="37" s="1"/>
  <c r="M20" i="37"/>
  <c r="AZ20" i="37" s="1"/>
  <c r="L20" i="37"/>
  <c r="K20" i="37"/>
  <c r="AX20" i="37" s="1"/>
  <c r="J20" i="37"/>
  <c r="AW20" i="37" s="1"/>
  <c r="I20" i="37"/>
  <c r="AV20" i="37" s="1"/>
  <c r="H20" i="37"/>
  <c r="AU20" i="37" s="1"/>
  <c r="G20" i="37"/>
  <c r="AT20" i="37" s="1"/>
  <c r="F20" i="37"/>
  <c r="AS20" i="37" s="1"/>
  <c r="CB19" i="37"/>
  <c r="BE19" i="37"/>
  <c r="BD19" i="37"/>
  <c r="AR19" i="37"/>
  <c r="BX19" i="37" s="1"/>
  <c r="AQ19" i="37"/>
  <c r="AP19" i="37"/>
  <c r="AO19" i="37"/>
  <c r="AK19" i="37"/>
  <c r="AJ19" i="37"/>
  <c r="BW19" i="37" s="1"/>
  <c r="AI19" i="37"/>
  <c r="BV19" i="37" s="1"/>
  <c r="AH19" i="37"/>
  <c r="AC19" i="37"/>
  <c r="AB19" i="37"/>
  <c r="AA19" i="37"/>
  <c r="BN19" i="37" s="1"/>
  <c r="Z19" i="37"/>
  <c r="Y19" i="37"/>
  <c r="BL19" i="37" s="1"/>
  <c r="X19" i="37"/>
  <c r="BK19" i="37" s="1"/>
  <c r="W19" i="37"/>
  <c r="V19" i="37"/>
  <c r="BI19" i="37" s="1"/>
  <c r="U19" i="37"/>
  <c r="T19" i="37"/>
  <c r="BG19" i="37" s="1"/>
  <c r="S19" i="37"/>
  <c r="BF19" i="37" s="1"/>
  <c r="R19" i="37"/>
  <c r="Q19" i="37"/>
  <c r="P19" i="37"/>
  <c r="BC19" i="37" s="1"/>
  <c r="O19" i="37"/>
  <c r="N19" i="37"/>
  <c r="BA19" i="37" s="1"/>
  <c r="M19" i="37"/>
  <c r="AZ19" i="37" s="1"/>
  <c r="L19" i="37"/>
  <c r="AY19" i="37" s="1"/>
  <c r="K19" i="37"/>
  <c r="AX19" i="37" s="1"/>
  <c r="J19" i="37"/>
  <c r="I19" i="37"/>
  <c r="AV19" i="37" s="1"/>
  <c r="H19" i="37"/>
  <c r="AU19" i="37" s="1"/>
  <c r="G19" i="37"/>
  <c r="F19" i="37"/>
  <c r="AS19" i="37" s="1"/>
  <c r="BW18" i="37"/>
  <c r="BJ18" i="37"/>
  <c r="AY18" i="37"/>
  <c r="AR18" i="37"/>
  <c r="AQ18" i="37"/>
  <c r="AP18" i="37"/>
  <c r="AO18" i="37"/>
  <c r="CB18" i="37" s="1"/>
  <c r="AK18" i="37"/>
  <c r="AJ18" i="37"/>
  <c r="AI18" i="37"/>
  <c r="BV18" i="37" s="1"/>
  <c r="AH18" i="37"/>
  <c r="AC18" i="37"/>
  <c r="AB18" i="37"/>
  <c r="AA18" i="37"/>
  <c r="Z18" i="37"/>
  <c r="Y18" i="37"/>
  <c r="BL18" i="37" s="1"/>
  <c r="X18" i="37"/>
  <c r="W18" i="37"/>
  <c r="V18" i="37"/>
  <c r="BI18" i="37" s="1"/>
  <c r="U18" i="37"/>
  <c r="T18" i="37"/>
  <c r="BG18" i="37" s="1"/>
  <c r="S18" i="37"/>
  <c r="BF18" i="37" s="1"/>
  <c r="R18" i="37"/>
  <c r="BE18" i="37" s="1"/>
  <c r="Q18" i="37"/>
  <c r="BD18" i="37" s="1"/>
  <c r="P18" i="37"/>
  <c r="O18" i="37"/>
  <c r="N18" i="37"/>
  <c r="BA18" i="37" s="1"/>
  <c r="M18" i="37"/>
  <c r="L18" i="37"/>
  <c r="K18" i="37"/>
  <c r="J18" i="37"/>
  <c r="I18" i="37"/>
  <c r="AV18" i="37" s="1"/>
  <c r="H18" i="37"/>
  <c r="AU18" i="37" s="1"/>
  <c r="G18" i="37"/>
  <c r="AT18" i="37" s="1"/>
  <c r="F18" i="37"/>
  <c r="AS18" i="37" s="1"/>
  <c r="AW17" i="37"/>
  <c r="AR17" i="37"/>
  <c r="BX17" i="37" s="1"/>
  <c r="AQ17" i="37"/>
  <c r="AP17" i="37"/>
  <c r="AO17" i="37"/>
  <c r="CB17" i="37" s="1"/>
  <c r="AK17" i="37"/>
  <c r="AJ17" i="37"/>
  <c r="BW17" i="37" s="1"/>
  <c r="AI17" i="37"/>
  <c r="BV17" i="37" s="1"/>
  <c r="AH17" i="37"/>
  <c r="BU17" i="37" s="1"/>
  <c r="AC17" i="37"/>
  <c r="AB17" i="37"/>
  <c r="BO17" i="37" s="1"/>
  <c r="AA17" i="37"/>
  <c r="BN17" i="37" s="1"/>
  <c r="Z17" i="37"/>
  <c r="BM17" i="37" s="1"/>
  <c r="Y17" i="37"/>
  <c r="BL17" i="37" s="1"/>
  <c r="X17" i="37"/>
  <c r="BK17" i="37" s="1"/>
  <c r="W17" i="37"/>
  <c r="BJ17" i="37" s="1"/>
  <c r="V17" i="37"/>
  <c r="BI17" i="37" s="1"/>
  <c r="U17" i="37"/>
  <c r="BH17" i="37" s="1"/>
  <c r="T17" i="37"/>
  <c r="BG17" i="37" s="1"/>
  <c r="S17" i="37"/>
  <c r="BF17" i="37" s="1"/>
  <c r="R17" i="37"/>
  <c r="BE17" i="37" s="1"/>
  <c r="Q17" i="37"/>
  <c r="BD17" i="37" s="1"/>
  <c r="P17" i="37"/>
  <c r="BC17" i="37" s="1"/>
  <c r="O17" i="37"/>
  <c r="BB17" i="37" s="1"/>
  <c r="N17" i="37"/>
  <c r="BA17" i="37" s="1"/>
  <c r="M17" i="37"/>
  <c r="L17" i="37"/>
  <c r="AY17" i="37" s="1"/>
  <c r="K17" i="37"/>
  <c r="AX17" i="37" s="1"/>
  <c r="J17" i="37"/>
  <c r="I17" i="37"/>
  <c r="AV17" i="37" s="1"/>
  <c r="H17" i="37"/>
  <c r="AU17" i="37" s="1"/>
  <c r="G17" i="37"/>
  <c r="AT17" i="37" s="1"/>
  <c r="F17" i="37"/>
  <c r="AS17" i="37" s="1"/>
  <c r="BP16" i="37"/>
  <c r="BK16" i="37"/>
  <c r="AR16" i="37"/>
  <c r="AQ16" i="37"/>
  <c r="AP16" i="37"/>
  <c r="AO16" i="37"/>
  <c r="CB16" i="37" s="1"/>
  <c r="AK16" i="37"/>
  <c r="BX16" i="37" s="1"/>
  <c r="AJ16" i="37"/>
  <c r="AI16" i="37"/>
  <c r="BV16" i="37" s="1"/>
  <c r="AH16" i="37"/>
  <c r="BU16" i="37" s="1"/>
  <c r="AC16" i="37"/>
  <c r="AB16" i="37"/>
  <c r="AA16" i="37"/>
  <c r="BN16" i="37" s="1"/>
  <c r="Z16" i="37"/>
  <c r="BM16" i="37" s="1"/>
  <c r="Y16" i="37"/>
  <c r="BL16" i="37" s="1"/>
  <c r="X16" i="37"/>
  <c r="W16" i="37"/>
  <c r="BJ16" i="37" s="1"/>
  <c r="V16" i="37"/>
  <c r="U16" i="37"/>
  <c r="T16" i="37"/>
  <c r="BG16" i="37" s="1"/>
  <c r="S16" i="37"/>
  <c r="BF16" i="37" s="1"/>
  <c r="R16" i="37"/>
  <c r="BE16" i="37" s="1"/>
  <c r="Q16" i="37"/>
  <c r="BD16" i="37" s="1"/>
  <c r="P16" i="37"/>
  <c r="O16" i="37"/>
  <c r="BB16" i="37" s="1"/>
  <c r="N16" i="37"/>
  <c r="M16" i="37"/>
  <c r="L16" i="37"/>
  <c r="AY16" i="37" s="1"/>
  <c r="K16" i="37"/>
  <c r="AX16" i="37" s="1"/>
  <c r="J16" i="37"/>
  <c r="AW16" i="37" s="1"/>
  <c r="I16" i="37"/>
  <c r="AV16" i="37" s="1"/>
  <c r="H16" i="37"/>
  <c r="G16" i="37"/>
  <c r="AT16" i="37" s="1"/>
  <c r="F16" i="37"/>
  <c r="BU15" i="37"/>
  <c r="BP15" i="37"/>
  <c r="AR15" i="37"/>
  <c r="AQ15" i="37"/>
  <c r="AP15" i="37"/>
  <c r="AO15" i="37"/>
  <c r="CB15" i="37" s="1"/>
  <c r="AK15" i="37"/>
  <c r="BX15" i="37" s="1"/>
  <c r="AJ15" i="37"/>
  <c r="BW15" i="37" s="1"/>
  <c r="AI15" i="37"/>
  <c r="BV15" i="37" s="1"/>
  <c r="AH15" i="37"/>
  <c r="AC15" i="37"/>
  <c r="AB15" i="37"/>
  <c r="BO15" i="37" s="1"/>
  <c r="AA15" i="37"/>
  <c r="BN15" i="37" s="1"/>
  <c r="Z15" i="37"/>
  <c r="BM15" i="37" s="1"/>
  <c r="Y15" i="37"/>
  <c r="BL15" i="37" s="1"/>
  <c r="X15" i="37"/>
  <c r="BK15" i="37" s="1"/>
  <c r="W15" i="37"/>
  <c r="BJ15" i="37" s="1"/>
  <c r="V15" i="37"/>
  <c r="BI15" i="37" s="1"/>
  <c r="U15" i="37"/>
  <c r="BH15" i="37" s="1"/>
  <c r="T15" i="37"/>
  <c r="S15" i="37"/>
  <c r="R15" i="37"/>
  <c r="BE15" i="37" s="1"/>
  <c r="Q15" i="37"/>
  <c r="BD15" i="37" s="1"/>
  <c r="P15" i="37"/>
  <c r="BC15" i="37" s="1"/>
  <c r="O15" i="37"/>
  <c r="BB15" i="37" s="1"/>
  <c r="N15" i="37"/>
  <c r="BA15" i="37" s="1"/>
  <c r="M15" i="37"/>
  <c r="AZ15" i="37" s="1"/>
  <c r="L15" i="37"/>
  <c r="AY15" i="37" s="1"/>
  <c r="K15" i="37"/>
  <c r="AX15" i="37" s="1"/>
  <c r="J15" i="37"/>
  <c r="AW15" i="37" s="1"/>
  <c r="I15" i="37"/>
  <c r="AV15" i="37" s="1"/>
  <c r="H15" i="37"/>
  <c r="AU15" i="37" s="1"/>
  <c r="G15" i="37"/>
  <c r="AT15" i="37" s="1"/>
  <c r="F15" i="37"/>
  <c r="AS15" i="37" s="1"/>
  <c r="BI14" i="37"/>
  <c r="AR14" i="37"/>
  <c r="AQ14" i="37"/>
  <c r="AP14" i="37"/>
  <c r="AO14" i="37"/>
  <c r="CB14" i="37" s="1"/>
  <c r="AK14" i="37"/>
  <c r="BX14" i="37" s="1"/>
  <c r="AJ14" i="37"/>
  <c r="BW14" i="37" s="1"/>
  <c r="AI14" i="37"/>
  <c r="BV14" i="37" s="1"/>
  <c r="AH14" i="37"/>
  <c r="BU14" i="37" s="1"/>
  <c r="AC14" i="37"/>
  <c r="BP14" i="37" s="1"/>
  <c r="AB14" i="37"/>
  <c r="BO14" i="37" s="1"/>
  <c r="AA14" i="37"/>
  <c r="BN14" i="37" s="1"/>
  <c r="Z14" i="37"/>
  <c r="BM14" i="37" s="1"/>
  <c r="Y14" i="37"/>
  <c r="BL14" i="37" s="1"/>
  <c r="X14" i="37"/>
  <c r="BK14" i="37" s="1"/>
  <c r="W14" i="37"/>
  <c r="V14" i="37"/>
  <c r="U14" i="37"/>
  <c r="BH14" i="37" s="1"/>
  <c r="T14" i="37"/>
  <c r="BG14" i="37" s="1"/>
  <c r="S14" i="37"/>
  <c r="BF14" i="37" s="1"/>
  <c r="R14" i="37"/>
  <c r="BE14" i="37" s="1"/>
  <c r="Q14" i="37"/>
  <c r="BD14" i="37" s="1"/>
  <c r="P14" i="37"/>
  <c r="BC14" i="37" s="1"/>
  <c r="O14" i="37"/>
  <c r="N14" i="37"/>
  <c r="BA14" i="37" s="1"/>
  <c r="M14" i="37"/>
  <c r="AZ14" i="37" s="1"/>
  <c r="L14" i="37"/>
  <c r="AY14" i="37" s="1"/>
  <c r="K14" i="37"/>
  <c r="AX14" i="37" s="1"/>
  <c r="J14" i="37"/>
  <c r="AW14" i="37" s="1"/>
  <c r="I14" i="37"/>
  <c r="AV14" i="37" s="1"/>
  <c r="H14" i="37"/>
  <c r="AU14" i="37" s="1"/>
  <c r="G14" i="37"/>
  <c r="AT14" i="37" s="1"/>
  <c r="F14" i="37"/>
  <c r="AS14" i="37" s="1"/>
  <c r="BU13" i="37"/>
  <c r="AW13" i="37"/>
  <c r="AR13" i="37"/>
  <c r="CB13" i="37" s="1"/>
  <c r="AQ13" i="37"/>
  <c r="AP13" i="37"/>
  <c r="AO13" i="37"/>
  <c r="AK13" i="37"/>
  <c r="AJ13" i="37"/>
  <c r="BW13" i="37" s="1"/>
  <c r="AI13" i="37"/>
  <c r="BV13" i="37" s="1"/>
  <c r="AH13" i="37"/>
  <c r="AC13" i="37"/>
  <c r="AB13" i="37"/>
  <c r="BO13" i="37" s="1"/>
  <c r="AA13" i="37"/>
  <c r="BN13" i="37" s="1"/>
  <c r="Z13" i="37"/>
  <c r="BM13" i="37" s="1"/>
  <c r="Y13" i="37"/>
  <c r="X13" i="37"/>
  <c r="BK13" i="37" s="1"/>
  <c r="W13" i="37"/>
  <c r="BJ13" i="37" s="1"/>
  <c r="V13" i="37"/>
  <c r="BI13" i="37" s="1"/>
  <c r="U13" i="37"/>
  <c r="BH13" i="37" s="1"/>
  <c r="T13" i="37"/>
  <c r="BG13" i="37" s="1"/>
  <c r="S13" i="37"/>
  <c r="BF13" i="37" s="1"/>
  <c r="R13" i="37"/>
  <c r="BE13" i="37" s="1"/>
  <c r="Q13" i="37"/>
  <c r="P13" i="37"/>
  <c r="BC13" i="37" s="1"/>
  <c r="O13" i="37"/>
  <c r="BB13" i="37" s="1"/>
  <c r="N13" i="37"/>
  <c r="BA13" i="37" s="1"/>
  <c r="M13" i="37"/>
  <c r="L13" i="37"/>
  <c r="AY13" i="37" s="1"/>
  <c r="K13" i="37"/>
  <c r="AX13" i="37" s="1"/>
  <c r="J13" i="37"/>
  <c r="I13" i="37"/>
  <c r="AV13" i="37" s="1"/>
  <c r="H13" i="37"/>
  <c r="AU13" i="37" s="1"/>
  <c r="G13" i="37"/>
  <c r="AT13" i="37" s="1"/>
  <c r="F13" i="37"/>
  <c r="AS13" i="37" s="1"/>
  <c r="AR12" i="37"/>
  <c r="AQ12" i="37"/>
  <c r="AP12" i="37"/>
  <c r="AO12" i="37"/>
  <c r="CB12" i="37" s="1"/>
  <c r="AK12" i="37"/>
  <c r="AJ12" i="37"/>
  <c r="AI12" i="37"/>
  <c r="BV12" i="37" s="1"/>
  <c r="AH12" i="37"/>
  <c r="BU12" i="37" s="1"/>
  <c r="AC12" i="37"/>
  <c r="AB12" i="37"/>
  <c r="AA12" i="37"/>
  <c r="BN12" i="37" s="1"/>
  <c r="Z12" i="37"/>
  <c r="BM12" i="37" s="1"/>
  <c r="Y12" i="37"/>
  <c r="BL12" i="37" s="1"/>
  <c r="X12" i="37"/>
  <c r="BK12" i="37" s="1"/>
  <c r="W12" i="37"/>
  <c r="BJ12" i="37" s="1"/>
  <c r="V12" i="37"/>
  <c r="BI12" i="37" s="1"/>
  <c r="U12" i="37"/>
  <c r="T12" i="37"/>
  <c r="BG12" i="37" s="1"/>
  <c r="S12" i="37"/>
  <c r="BF12" i="37" s="1"/>
  <c r="R12" i="37"/>
  <c r="BE12" i="37" s="1"/>
  <c r="Q12" i="37"/>
  <c r="BD12" i="37" s="1"/>
  <c r="P12" i="37"/>
  <c r="BC12" i="37" s="1"/>
  <c r="O12" i="37"/>
  <c r="BB12" i="37" s="1"/>
  <c r="N12" i="37"/>
  <c r="BA12" i="37" s="1"/>
  <c r="M12" i="37"/>
  <c r="L12" i="37"/>
  <c r="K12" i="37"/>
  <c r="AX12" i="37" s="1"/>
  <c r="J12" i="37"/>
  <c r="AW12" i="37" s="1"/>
  <c r="I12" i="37"/>
  <c r="AV12" i="37" s="1"/>
  <c r="H12" i="37"/>
  <c r="AU12" i="37" s="1"/>
  <c r="G12" i="37"/>
  <c r="AT12" i="37" s="1"/>
  <c r="F12" i="37"/>
  <c r="AS12" i="37" s="1"/>
  <c r="BV11" i="37"/>
  <c r="BK11" i="37"/>
  <c r="AR11" i="37"/>
  <c r="AQ11" i="37"/>
  <c r="AP11" i="37"/>
  <c r="AO11" i="37"/>
  <c r="CB11" i="37" s="1"/>
  <c r="AK11" i="37"/>
  <c r="BX11" i="37" s="1"/>
  <c r="AJ11" i="37"/>
  <c r="BW11" i="37" s="1"/>
  <c r="AI11" i="37"/>
  <c r="AH11" i="37"/>
  <c r="BU11" i="37" s="1"/>
  <c r="AC11" i="37"/>
  <c r="BP11" i="37" s="1"/>
  <c r="AB11" i="37"/>
  <c r="BO11" i="37" s="1"/>
  <c r="AA11" i="37"/>
  <c r="BN11" i="37" s="1"/>
  <c r="Z11" i="37"/>
  <c r="BM11" i="37" s="1"/>
  <c r="Y11" i="37"/>
  <c r="BL11" i="37" s="1"/>
  <c r="X11" i="37"/>
  <c r="W11" i="37"/>
  <c r="BJ11" i="37" s="1"/>
  <c r="V11" i="37"/>
  <c r="BI11" i="37" s="1"/>
  <c r="U11" i="37"/>
  <c r="BH11" i="37" s="1"/>
  <c r="T11" i="37"/>
  <c r="BG11" i="37" s="1"/>
  <c r="S11" i="37"/>
  <c r="R11" i="37"/>
  <c r="BE11" i="37" s="1"/>
  <c r="Q11" i="37"/>
  <c r="BD11" i="37" s="1"/>
  <c r="P11" i="37"/>
  <c r="BC11" i="37" s="1"/>
  <c r="O11" i="37"/>
  <c r="BB11" i="37" s="1"/>
  <c r="N11" i="37"/>
  <c r="BA11" i="37" s="1"/>
  <c r="M11" i="37"/>
  <c r="AZ11" i="37" s="1"/>
  <c r="L11" i="37"/>
  <c r="AY11" i="37" s="1"/>
  <c r="K11" i="37"/>
  <c r="AX11" i="37" s="1"/>
  <c r="J11" i="37"/>
  <c r="AW11" i="37" s="1"/>
  <c r="I11" i="37"/>
  <c r="AV11" i="37" s="1"/>
  <c r="H11" i="37"/>
  <c r="G11" i="37"/>
  <c r="F11" i="37"/>
  <c r="AS11" i="37" s="1"/>
  <c r="AX10" i="37"/>
  <c r="AR10" i="37"/>
  <c r="AQ10" i="37"/>
  <c r="AP10" i="37"/>
  <c r="AO10" i="37"/>
  <c r="CB10" i="37" s="1"/>
  <c r="AK10" i="37"/>
  <c r="BX10" i="37" s="1"/>
  <c r="AJ10" i="37"/>
  <c r="BW10" i="37" s="1"/>
  <c r="AI10" i="37"/>
  <c r="BV10" i="37" s="1"/>
  <c r="AH10" i="37"/>
  <c r="BU10" i="37" s="1"/>
  <c r="AC10" i="37"/>
  <c r="BP10" i="37" s="1"/>
  <c r="AB10" i="37"/>
  <c r="BO10" i="37" s="1"/>
  <c r="AA10" i="37"/>
  <c r="BN10" i="37" s="1"/>
  <c r="Z10" i="37"/>
  <c r="BM10" i="37" s="1"/>
  <c r="Y10" i="37"/>
  <c r="BL10" i="37" s="1"/>
  <c r="X10" i="37"/>
  <c r="BK10" i="37" s="1"/>
  <c r="W10" i="37"/>
  <c r="BJ10" i="37" s="1"/>
  <c r="V10" i="37"/>
  <c r="BI10" i="37" s="1"/>
  <c r="U10" i="37"/>
  <c r="BH10" i="37" s="1"/>
  <c r="T10" i="37"/>
  <c r="BG10" i="37" s="1"/>
  <c r="S10" i="37"/>
  <c r="R10" i="37"/>
  <c r="BE10" i="37" s="1"/>
  <c r="Q10" i="37"/>
  <c r="BD10" i="37" s="1"/>
  <c r="P10" i="37"/>
  <c r="BC10" i="37" s="1"/>
  <c r="O10" i="37"/>
  <c r="BB10" i="37" s="1"/>
  <c r="N10" i="37"/>
  <c r="BA10" i="37" s="1"/>
  <c r="M10" i="37"/>
  <c r="AZ10" i="37" s="1"/>
  <c r="L10" i="37"/>
  <c r="AY10" i="37" s="1"/>
  <c r="K10" i="37"/>
  <c r="J10" i="37"/>
  <c r="AW10" i="37" s="1"/>
  <c r="I10" i="37"/>
  <c r="AV10" i="37" s="1"/>
  <c r="H10" i="37"/>
  <c r="AU10" i="37" s="1"/>
  <c r="G10" i="37"/>
  <c r="AT10" i="37" s="1"/>
  <c r="F10" i="37"/>
  <c r="AS10" i="37" s="1"/>
  <c r="CB9" i="37"/>
  <c r="BH9" i="37"/>
  <c r="BD9" i="37"/>
  <c r="AR9" i="37"/>
  <c r="BP9" i="37" s="1"/>
  <c r="AQ9" i="37"/>
  <c r="AP9" i="37"/>
  <c r="AO9" i="37"/>
  <c r="AK9" i="37"/>
  <c r="AJ9" i="37"/>
  <c r="BW9" i="37" s="1"/>
  <c r="AI9" i="37"/>
  <c r="BV9" i="37" s="1"/>
  <c r="AH9" i="37"/>
  <c r="BU9" i="37" s="1"/>
  <c r="AC9" i="37"/>
  <c r="AB9" i="37"/>
  <c r="BO9" i="37" s="1"/>
  <c r="AA9" i="37"/>
  <c r="BN9" i="37" s="1"/>
  <c r="Z9" i="37"/>
  <c r="BM9" i="37" s="1"/>
  <c r="Y9" i="37"/>
  <c r="BL9" i="37" s="1"/>
  <c r="X9" i="37"/>
  <c r="BK9" i="37" s="1"/>
  <c r="W9" i="37"/>
  <c r="BJ9" i="37" s="1"/>
  <c r="V9" i="37"/>
  <c r="U9" i="37"/>
  <c r="T9" i="37"/>
  <c r="BG9" i="37" s="1"/>
  <c r="S9" i="37"/>
  <c r="BF9" i="37" s="1"/>
  <c r="R9" i="37"/>
  <c r="BE9" i="37" s="1"/>
  <c r="Q9" i="37"/>
  <c r="P9" i="37"/>
  <c r="BC9" i="37" s="1"/>
  <c r="O9" i="37"/>
  <c r="BB9" i="37" s="1"/>
  <c r="N9" i="37"/>
  <c r="M9" i="37"/>
  <c r="L9" i="37"/>
  <c r="AY9" i="37" s="1"/>
  <c r="K9" i="37"/>
  <c r="AX9" i="37" s="1"/>
  <c r="J9" i="37"/>
  <c r="AW9" i="37" s="1"/>
  <c r="I9" i="37"/>
  <c r="AV9" i="37" s="1"/>
  <c r="H9" i="37"/>
  <c r="AU9" i="37" s="1"/>
  <c r="G9" i="37"/>
  <c r="AT9" i="37" s="1"/>
  <c r="F9" i="37"/>
  <c r="CB8" i="37"/>
  <c r="BL8" i="37"/>
  <c r="BD8" i="37"/>
  <c r="AR8" i="37"/>
  <c r="AQ8" i="37"/>
  <c r="BW8" i="37" s="1"/>
  <c r="AP8" i="37"/>
  <c r="AO8" i="37"/>
  <c r="AK8" i="37"/>
  <c r="BX8" i="37" s="1"/>
  <c r="AJ8" i="37"/>
  <c r="AI8" i="37"/>
  <c r="BV8" i="37" s="1"/>
  <c r="AH8" i="37"/>
  <c r="BU8" i="37" s="1"/>
  <c r="AC8" i="37"/>
  <c r="BP8" i="37" s="1"/>
  <c r="AB8" i="37"/>
  <c r="AA8" i="37"/>
  <c r="BN8" i="37" s="1"/>
  <c r="Z8" i="37"/>
  <c r="BM8" i="37" s="1"/>
  <c r="Y8" i="37"/>
  <c r="X8" i="37"/>
  <c r="W8" i="37"/>
  <c r="BJ8" i="37" s="1"/>
  <c r="V8" i="37"/>
  <c r="BI8" i="37" s="1"/>
  <c r="U8" i="37"/>
  <c r="BH8" i="37" s="1"/>
  <c r="T8" i="37"/>
  <c r="BG8" i="37" s="1"/>
  <c r="S8" i="37"/>
  <c r="BF8" i="37" s="1"/>
  <c r="R8" i="37"/>
  <c r="BE8" i="37" s="1"/>
  <c r="Q8" i="37"/>
  <c r="P8" i="37"/>
  <c r="O8" i="37"/>
  <c r="BB8" i="37" s="1"/>
  <c r="N8" i="37"/>
  <c r="BA8" i="37" s="1"/>
  <c r="M8" i="37"/>
  <c r="AZ8" i="37" s="1"/>
  <c r="L8" i="37"/>
  <c r="K8" i="37"/>
  <c r="AX8" i="37" s="1"/>
  <c r="J8" i="37"/>
  <c r="AW8" i="37" s="1"/>
  <c r="I8" i="37"/>
  <c r="H8" i="37"/>
  <c r="AU8" i="37" s="1"/>
  <c r="G8" i="37"/>
  <c r="AT8" i="37" s="1"/>
  <c r="F8" i="37"/>
  <c r="AS8" i="37" s="1"/>
  <c r="AR7" i="37"/>
  <c r="AQ7" i="37"/>
  <c r="AP7" i="37"/>
  <c r="AO7" i="37"/>
  <c r="CB7" i="37" s="1"/>
  <c r="AK7" i="37"/>
  <c r="BX7" i="37" s="1"/>
  <c r="AJ7" i="37"/>
  <c r="AI7" i="37"/>
  <c r="BV7" i="37" s="1"/>
  <c r="AH7" i="37"/>
  <c r="BU7" i="37" s="1"/>
  <c r="AC7" i="37"/>
  <c r="BP7" i="37" s="1"/>
  <c r="AB7" i="37"/>
  <c r="AA7" i="37"/>
  <c r="BN7" i="37" s="1"/>
  <c r="Z7" i="37"/>
  <c r="BM7" i="37" s="1"/>
  <c r="Y7" i="37"/>
  <c r="BL7" i="37" s="1"/>
  <c r="X7" i="37"/>
  <c r="BK7" i="37" s="1"/>
  <c r="W7" i="37"/>
  <c r="BJ7" i="37" s="1"/>
  <c r="V7" i="37"/>
  <c r="BI7" i="37" s="1"/>
  <c r="U7" i="37"/>
  <c r="BH7" i="37" s="1"/>
  <c r="T7" i="37"/>
  <c r="S7" i="37"/>
  <c r="R7" i="37"/>
  <c r="BE7" i="37" s="1"/>
  <c r="Q7" i="37"/>
  <c r="BD7" i="37" s="1"/>
  <c r="P7" i="37"/>
  <c r="BC7" i="37" s="1"/>
  <c r="O7" i="37"/>
  <c r="BB7" i="37" s="1"/>
  <c r="N7" i="37"/>
  <c r="BA7" i="37" s="1"/>
  <c r="M7" i="37"/>
  <c r="AZ7" i="37" s="1"/>
  <c r="L7" i="37"/>
  <c r="K7" i="37"/>
  <c r="AX7" i="37" s="1"/>
  <c r="J7" i="37"/>
  <c r="AW7" i="37" s="1"/>
  <c r="I7" i="37"/>
  <c r="AV7" i="37" s="1"/>
  <c r="H7" i="37"/>
  <c r="AU7" i="37" s="1"/>
  <c r="G7" i="37"/>
  <c r="AT7" i="37" s="1"/>
  <c r="F7" i="37"/>
  <c r="AS7" i="37" s="1"/>
  <c r="AR6" i="37"/>
  <c r="AQ6" i="37"/>
  <c r="AP6" i="37"/>
  <c r="AO6" i="37"/>
  <c r="CB6" i="37" s="1"/>
  <c r="AK6" i="37"/>
  <c r="BX6" i="37" s="1"/>
  <c r="AJ6" i="37"/>
  <c r="BW6" i="37" s="1"/>
  <c r="AI6" i="37"/>
  <c r="BV6" i="37" s="1"/>
  <c r="AH6" i="37"/>
  <c r="BU6" i="37" s="1"/>
  <c r="AC6" i="37"/>
  <c r="BP6" i="37" s="1"/>
  <c r="AB6" i="37"/>
  <c r="BO6" i="37" s="1"/>
  <c r="AA6" i="37"/>
  <c r="BN6" i="37" s="1"/>
  <c r="Z6" i="37"/>
  <c r="BM6" i="37" s="1"/>
  <c r="Y6" i="37"/>
  <c r="BL6" i="37" s="1"/>
  <c r="X6" i="37"/>
  <c r="BK6" i="37" s="1"/>
  <c r="W6" i="37"/>
  <c r="V6" i="37"/>
  <c r="BI6" i="37" s="1"/>
  <c r="U6" i="37"/>
  <c r="BH6" i="37" s="1"/>
  <c r="T6" i="37"/>
  <c r="BG6" i="37" s="1"/>
  <c r="S6" i="37"/>
  <c r="BF6" i="37" s="1"/>
  <c r="R6" i="37"/>
  <c r="BE6" i="37" s="1"/>
  <c r="Q6" i="37"/>
  <c r="BD6" i="37" s="1"/>
  <c r="P6" i="37"/>
  <c r="BC6" i="37" s="1"/>
  <c r="O6" i="37"/>
  <c r="N6" i="37"/>
  <c r="BA6" i="37" s="1"/>
  <c r="M6" i="37"/>
  <c r="AZ6" i="37" s="1"/>
  <c r="L6" i="37"/>
  <c r="AY6" i="37" s="1"/>
  <c r="K6" i="37"/>
  <c r="AX6" i="37" s="1"/>
  <c r="J6" i="37"/>
  <c r="AW6" i="37" s="1"/>
  <c r="I6" i="37"/>
  <c r="AV6" i="37" s="1"/>
  <c r="H6" i="37"/>
  <c r="AU6" i="37" s="1"/>
  <c r="G6" i="37"/>
  <c r="AT6" i="37" s="1"/>
  <c r="F6" i="37"/>
  <c r="AS6" i="37" s="1"/>
  <c r="BK5" i="37"/>
  <c r="BH5" i="37"/>
  <c r="AR5" i="37"/>
  <c r="CB5" i="37" s="1"/>
  <c r="AQ5" i="37"/>
  <c r="AP5" i="37"/>
  <c r="AO5" i="37"/>
  <c r="AK5" i="37"/>
  <c r="AJ5" i="37"/>
  <c r="BW5" i="37" s="1"/>
  <c r="AI5" i="37"/>
  <c r="BV5" i="37" s="1"/>
  <c r="AH5" i="37"/>
  <c r="AC5" i="37"/>
  <c r="AB5" i="37"/>
  <c r="BO5" i="37" s="1"/>
  <c r="AA5" i="37"/>
  <c r="BN5" i="37" s="1"/>
  <c r="Z5" i="37"/>
  <c r="Y5" i="37"/>
  <c r="X5" i="37"/>
  <c r="W5" i="37"/>
  <c r="BJ5" i="37" s="1"/>
  <c r="V5" i="37"/>
  <c r="BI5" i="37" s="1"/>
  <c r="U5" i="37"/>
  <c r="T5" i="37"/>
  <c r="BG5" i="37" s="1"/>
  <c r="S5" i="37"/>
  <c r="BF5" i="37" s="1"/>
  <c r="R5" i="37"/>
  <c r="BE5" i="37" s="1"/>
  <c r="Q5" i="37"/>
  <c r="P5" i="37"/>
  <c r="BC5" i="37" s="1"/>
  <c r="O5" i="37"/>
  <c r="BB5" i="37" s="1"/>
  <c r="N5" i="37"/>
  <c r="BA5" i="37" s="1"/>
  <c r="M5" i="37"/>
  <c r="L5" i="37"/>
  <c r="AY5" i="37" s="1"/>
  <c r="K5" i="37"/>
  <c r="AX5" i="37" s="1"/>
  <c r="J5" i="37"/>
  <c r="I5" i="37"/>
  <c r="AV5" i="37" s="1"/>
  <c r="H5" i="37"/>
  <c r="AU5" i="37" s="1"/>
  <c r="G5" i="37"/>
  <c r="AT5" i="37" s="1"/>
  <c r="F5" i="37"/>
  <c r="AS5" i="37" s="1"/>
  <c r="BO16" i="37" l="1"/>
  <c r="BF25" i="37"/>
  <c r="BF7" i="37"/>
  <c r="AN24" i="37"/>
  <c r="AL24" i="37"/>
  <c r="AN8" i="37"/>
  <c r="AN19" i="37"/>
  <c r="CA19" i="37" s="1"/>
  <c r="AN30" i="37"/>
  <c r="CA30" i="37" s="1"/>
  <c r="AN10" i="37"/>
  <c r="CA10" i="37" s="1"/>
  <c r="AN11" i="37"/>
  <c r="CA11" i="37" s="1"/>
  <c r="AN14" i="37"/>
  <c r="CA14" i="37" s="1"/>
  <c r="AN5" i="37"/>
  <c r="CA5" i="37" s="1"/>
  <c r="AN16" i="37"/>
  <c r="AN20" i="37"/>
  <c r="CA20" i="37" s="1"/>
  <c r="AN12" i="37"/>
  <c r="CA12" i="37" s="1"/>
  <c r="AN7" i="37"/>
  <c r="CA7" i="37" s="1"/>
  <c r="CA48" i="37"/>
  <c r="AN29" i="37"/>
  <c r="CA29" i="37" s="1"/>
  <c r="AN23" i="37"/>
  <c r="CA23" i="37" s="1"/>
  <c r="CA24" i="37"/>
  <c r="AN28" i="37"/>
  <c r="CA28" i="37" s="1"/>
  <c r="AN26" i="37"/>
  <c r="AN9" i="37"/>
  <c r="CA9" i="37" s="1"/>
  <c r="AN13" i="37"/>
  <c r="CA13" i="37" s="1"/>
  <c r="AN18" i="37"/>
  <c r="CA18" i="37" s="1"/>
  <c r="AN21" i="37"/>
  <c r="CA21" i="37" s="1"/>
  <c r="AN31" i="37"/>
  <c r="CA31" i="37" s="1"/>
  <c r="AN22" i="37"/>
  <c r="CA22" i="37" s="1"/>
  <c r="AN15" i="37"/>
  <c r="CA15" i="37" s="1"/>
  <c r="AN6" i="37"/>
  <c r="CA6" i="37" s="1"/>
  <c r="AN27" i="37"/>
  <c r="CA27" i="37" s="1"/>
  <c r="CA40" i="37"/>
  <c r="AN25" i="37"/>
  <c r="CA25" i="37" s="1"/>
  <c r="AN32" i="37"/>
  <c r="BX12" i="37"/>
  <c r="BW27" i="37"/>
  <c r="BX33" i="37"/>
  <c r="BU5" i="37"/>
  <c r="BW7" i="37"/>
  <c r="BX18" i="37"/>
  <c r="BW20" i="37"/>
  <c r="BW21" i="37"/>
  <c r="BX27" i="37"/>
  <c r="BX31" i="37"/>
  <c r="BX25" i="37"/>
  <c r="BL21" i="37"/>
  <c r="AZ16" i="37"/>
  <c r="AL14" i="37"/>
  <c r="BY14" i="37" s="1"/>
  <c r="AL5" i="37"/>
  <c r="BY5" i="37" s="1"/>
  <c r="AL6" i="37"/>
  <c r="BY6" i="37" s="1"/>
  <c r="AM31" i="37"/>
  <c r="BZ31" i="37" s="1"/>
  <c r="AM14" i="37"/>
  <c r="BZ14" i="37" s="1"/>
  <c r="AM15" i="37"/>
  <c r="BZ15" i="37" s="1"/>
  <c r="AL20" i="37"/>
  <c r="BY20" i="37" s="1"/>
  <c r="AL27" i="37"/>
  <c r="BY27" i="37" s="1"/>
  <c r="AL11" i="37"/>
  <c r="BY11" i="37" s="1"/>
  <c r="AL25" i="37"/>
  <c r="BY25" i="37" s="1"/>
  <c r="AL32" i="37"/>
  <c r="BY32" i="37" s="1"/>
  <c r="BF10" i="37"/>
  <c r="BG21" i="37"/>
  <c r="AG10" i="37"/>
  <c r="BT10" i="37" s="1"/>
  <c r="AD24" i="37"/>
  <c r="BQ24" i="37" s="1"/>
  <c r="AE25" i="37"/>
  <c r="BR25" i="37" s="1"/>
  <c r="BH12" i="37"/>
  <c r="BF29" i="37"/>
  <c r="BF31" i="37"/>
  <c r="AG31" i="37"/>
  <c r="BT31" i="37" s="1"/>
  <c r="AF8" i="37"/>
  <c r="BS8" i="37" s="1"/>
  <c r="BF22" i="37"/>
  <c r="BF23" i="37"/>
  <c r="AM5" i="37"/>
  <c r="BZ5" i="37" s="1"/>
  <c r="AL23" i="37"/>
  <c r="BY23" i="37" s="1"/>
  <c r="AL26" i="37"/>
  <c r="BY26" i="37" s="1"/>
  <c r="AM28" i="37"/>
  <c r="BZ28" i="37" s="1"/>
  <c r="AL16" i="37"/>
  <c r="BY16" i="37" s="1"/>
  <c r="AM17" i="37"/>
  <c r="BZ17" i="37" s="1"/>
  <c r="AM23" i="37"/>
  <c r="BZ23" i="37" s="1"/>
  <c r="AM26" i="37"/>
  <c r="BZ26" i="37" s="1"/>
  <c r="AM27" i="37"/>
  <c r="BZ27" i="37" s="1"/>
  <c r="AL29" i="37"/>
  <c r="BY29" i="37" s="1"/>
  <c r="AM7" i="37"/>
  <c r="BZ7" i="37" s="1"/>
  <c r="AL9" i="37"/>
  <c r="BY9" i="37" s="1"/>
  <c r="AL10" i="37"/>
  <c r="BY10" i="37" s="1"/>
  <c r="AL13" i="37"/>
  <c r="BY13" i="37" s="1"/>
  <c r="AL8" i="37"/>
  <c r="BY8" i="37" s="1"/>
  <c r="AM9" i="37"/>
  <c r="BZ9" i="37" s="1"/>
  <c r="AM10" i="37"/>
  <c r="BZ10" i="37" s="1"/>
  <c r="AL12" i="37"/>
  <c r="BY12" i="37" s="1"/>
  <c r="AM13" i="37"/>
  <c r="BZ13" i="37" s="1"/>
  <c r="AM16" i="37"/>
  <c r="BZ16" i="37" s="1"/>
  <c r="AM29" i="37"/>
  <c r="BZ29" i="37" s="1"/>
  <c r="AL31" i="37"/>
  <c r="BY31" i="37" s="1"/>
  <c r="BY110" i="37"/>
  <c r="AL7" i="37"/>
  <c r="BY7" i="37" s="1"/>
  <c r="AL17" i="37"/>
  <c r="BY17" i="37" s="1"/>
  <c r="BB6" i="37"/>
  <c r="AM8" i="37"/>
  <c r="BZ8" i="37" s="1"/>
  <c r="AM12" i="37"/>
  <c r="BZ12" i="37" s="1"/>
  <c r="AL21" i="37"/>
  <c r="BY21" i="37" s="1"/>
  <c r="AM20" i="37"/>
  <c r="BZ20" i="37" s="1"/>
  <c r="AM6" i="37"/>
  <c r="BZ6" i="37" s="1"/>
  <c r="AL28" i="37"/>
  <c r="BY28" i="37" s="1"/>
  <c r="AL15" i="37"/>
  <c r="BY15" i="37" s="1"/>
  <c r="AL18" i="37"/>
  <c r="BY18" i="37" s="1"/>
  <c r="AL19" i="37"/>
  <c r="BY19" i="37" s="1"/>
  <c r="AM21" i="37"/>
  <c r="BZ21" i="37" s="1"/>
  <c r="AL22" i="37"/>
  <c r="BY22" i="37" s="1"/>
  <c r="AL30" i="37"/>
  <c r="BY30" i="37" s="1"/>
  <c r="AM32" i="37"/>
  <c r="BZ32" i="37" s="1"/>
  <c r="AL33" i="37"/>
  <c r="BY33" i="37" s="1"/>
  <c r="AM11" i="37"/>
  <c r="BZ11" i="37" s="1"/>
  <c r="AM18" i="37"/>
  <c r="BZ18" i="37" s="1"/>
  <c r="AM19" i="37"/>
  <c r="BZ19" i="37" s="1"/>
  <c r="AM22" i="37"/>
  <c r="BZ22" i="37" s="1"/>
  <c r="AM24" i="37"/>
  <c r="BZ24" i="37" s="1"/>
  <c r="AM30" i="37"/>
  <c r="BZ30" i="37" s="1"/>
  <c r="AE15" i="37"/>
  <c r="AG5" i="37"/>
  <c r="BT5" i="37" s="1"/>
  <c r="AG18" i="37"/>
  <c r="BT18" i="37" s="1"/>
  <c r="AD30" i="37"/>
  <c r="BQ30" i="37" s="1"/>
  <c r="AE32" i="37"/>
  <c r="BR32" i="37" s="1"/>
  <c r="AF12" i="37"/>
  <c r="BS12" i="37" s="1"/>
  <c r="AF14" i="37"/>
  <c r="BS14" i="37" s="1"/>
  <c r="AE31" i="37"/>
  <c r="BR31" i="37" s="1"/>
  <c r="AG28" i="37"/>
  <c r="BT28" i="37" s="1"/>
  <c r="AF33" i="37"/>
  <c r="AG25" i="37"/>
  <c r="BT25" i="37" s="1"/>
  <c r="AD16" i="37"/>
  <c r="BQ16" i="37" s="1"/>
  <c r="AD22" i="37"/>
  <c r="BQ22" i="37" s="1"/>
  <c r="AF11" i="37"/>
  <c r="AG24" i="37"/>
  <c r="BT24" i="37" s="1"/>
  <c r="AD9" i="37"/>
  <c r="BQ9" i="37" s="1"/>
  <c r="AE6" i="37"/>
  <c r="AE7" i="37"/>
  <c r="BR7" i="37" s="1"/>
  <c r="AE9" i="37"/>
  <c r="BR9" i="37" s="1"/>
  <c r="AD13" i="37"/>
  <c r="BQ13" i="37" s="1"/>
  <c r="AG15" i="37"/>
  <c r="BT15" i="37" s="1"/>
  <c r="AF16" i="37"/>
  <c r="BS16" i="37" s="1"/>
  <c r="AD19" i="37"/>
  <c r="BQ19" i="37" s="1"/>
  <c r="AE20" i="37"/>
  <c r="BR20" i="37" s="1"/>
  <c r="AF22" i="37"/>
  <c r="BS22" i="37" s="1"/>
  <c r="AE23" i="37"/>
  <c r="BR23" i="37" s="1"/>
  <c r="AF24" i="37"/>
  <c r="BS24" i="37" s="1"/>
  <c r="AD27" i="37"/>
  <c r="BQ27" i="37" s="1"/>
  <c r="AD32" i="37"/>
  <c r="BQ32" i="37" s="1"/>
  <c r="AG8" i="37"/>
  <c r="BT8" i="37" s="1"/>
  <c r="AD20" i="37"/>
  <c r="BQ20" i="37" s="1"/>
  <c r="AD23" i="37"/>
  <c r="BQ23" i="37" s="1"/>
  <c r="AF6" i="37"/>
  <c r="BS6" i="37" s="1"/>
  <c r="AF9" i="37"/>
  <c r="BS9" i="37" s="1"/>
  <c r="AE13" i="37"/>
  <c r="BR13" i="37" s="1"/>
  <c r="AG16" i="37"/>
  <c r="BT16" i="37" s="1"/>
  <c r="AD17" i="37"/>
  <c r="BQ17" i="37" s="1"/>
  <c r="AF19" i="37"/>
  <c r="BS19" i="37" s="1"/>
  <c r="AF20" i="37"/>
  <c r="BS20" i="37" s="1"/>
  <c r="AG22" i="37"/>
  <c r="BT22" i="37" s="1"/>
  <c r="AF23" i="37"/>
  <c r="BS23" i="37" s="1"/>
  <c r="AE27" i="37"/>
  <c r="AE24" i="37"/>
  <c r="BR24" i="37" s="1"/>
  <c r="AF7" i="37"/>
  <c r="BS7" i="37" s="1"/>
  <c r="AG6" i="37"/>
  <c r="BT6" i="37" s="1"/>
  <c r="AG7" i="37"/>
  <c r="BT7" i="37" s="1"/>
  <c r="AG9" i="37"/>
  <c r="BT9" i="37" s="1"/>
  <c r="AF13" i="37"/>
  <c r="BS13" i="37" s="1"/>
  <c r="AE17" i="37"/>
  <c r="BR17" i="37" s="1"/>
  <c r="AG19" i="37"/>
  <c r="BT19" i="37" s="1"/>
  <c r="AG20" i="37"/>
  <c r="BT20" i="37" s="1"/>
  <c r="AD21" i="37"/>
  <c r="BQ21" i="37" s="1"/>
  <c r="AG23" i="37"/>
  <c r="BT23" i="37" s="1"/>
  <c r="AD26" i="37"/>
  <c r="BQ26" i="37" s="1"/>
  <c r="AF27" i="37"/>
  <c r="BS27" i="37" s="1"/>
  <c r="AF32" i="37"/>
  <c r="BS32" i="37" s="1"/>
  <c r="AD7" i="37"/>
  <c r="BQ7" i="37" s="1"/>
  <c r="AG11" i="37"/>
  <c r="BT11" i="37" s="1"/>
  <c r="AG12" i="37"/>
  <c r="BT12" i="37" s="1"/>
  <c r="AF15" i="37"/>
  <c r="BS15" i="37" s="1"/>
  <c r="AD5" i="37"/>
  <c r="BQ5" i="37" s="1"/>
  <c r="BR6" i="37"/>
  <c r="AD10" i="37"/>
  <c r="BQ10" i="37" s="1"/>
  <c r="AG13" i="37"/>
  <c r="BT13" i="37" s="1"/>
  <c r="AF17" i="37"/>
  <c r="BS17" i="37" s="1"/>
  <c r="AT19" i="37"/>
  <c r="AF21" i="37"/>
  <c r="BS21" i="37" s="1"/>
  <c r="AD25" i="37"/>
  <c r="BQ25" i="37" s="1"/>
  <c r="AE26" i="37"/>
  <c r="BR26" i="37" s="1"/>
  <c r="AG27" i="37"/>
  <c r="BT27" i="37" s="1"/>
  <c r="AD28" i="37"/>
  <c r="BQ28" i="37" s="1"/>
  <c r="AD29" i="37"/>
  <c r="BQ29" i="37" s="1"/>
  <c r="AE30" i="37"/>
  <c r="BR30" i="37" s="1"/>
  <c r="AD31" i="37"/>
  <c r="BQ31" i="37" s="1"/>
  <c r="AG32" i="37"/>
  <c r="BT32" i="37" s="1"/>
  <c r="AD6" i="37"/>
  <c r="BQ6" i="37" s="1"/>
  <c r="AG14" i="37"/>
  <c r="BT14" i="37" s="1"/>
  <c r="AE16" i="37"/>
  <c r="BR16" i="37" s="1"/>
  <c r="AE5" i="37"/>
  <c r="BR5" i="37" s="1"/>
  <c r="AD8" i="37"/>
  <c r="BQ8" i="37" s="1"/>
  <c r="AE10" i="37"/>
  <c r="BR10" i="37" s="1"/>
  <c r="AD11" i="37"/>
  <c r="BQ11" i="37" s="1"/>
  <c r="AD12" i="37"/>
  <c r="BQ12" i="37" s="1"/>
  <c r="AD14" i="37"/>
  <c r="BQ14" i="37" s="1"/>
  <c r="AG17" i="37"/>
  <c r="BT17" i="37" s="1"/>
  <c r="AD18" i="37"/>
  <c r="BQ18" i="37" s="1"/>
  <c r="AG21" i="37"/>
  <c r="BT21" i="37" s="1"/>
  <c r="AF26" i="37"/>
  <c r="BS26" i="37" s="1"/>
  <c r="AE28" i="37"/>
  <c r="BR28" i="37" s="1"/>
  <c r="AF29" i="37"/>
  <c r="BS29" i="37" s="1"/>
  <c r="AF30" i="37"/>
  <c r="BS30" i="37" s="1"/>
  <c r="AE22" i="37"/>
  <c r="BR22" i="37" s="1"/>
  <c r="AF5" i="37"/>
  <c r="BS5" i="37" s="1"/>
  <c r="AE8" i="37"/>
  <c r="BR8" i="37" s="1"/>
  <c r="AF10" i="37"/>
  <c r="BS10" i="37" s="1"/>
  <c r="AE11" i="37"/>
  <c r="BR11" i="37" s="1"/>
  <c r="AE12" i="37"/>
  <c r="BR12" i="37" s="1"/>
  <c r="AE14" i="37"/>
  <c r="BR14" i="37" s="1"/>
  <c r="AD15" i="37"/>
  <c r="BQ15" i="37" s="1"/>
  <c r="AF18" i="37"/>
  <c r="BS18" i="37" s="1"/>
  <c r="AF25" i="37"/>
  <c r="BS25" i="37" s="1"/>
  <c r="AG26" i="37"/>
  <c r="BT26" i="37" s="1"/>
  <c r="AF28" i="37"/>
  <c r="BS28" i="37" s="1"/>
  <c r="AG29" i="37"/>
  <c r="BT29" i="37" s="1"/>
  <c r="AG30" i="37"/>
  <c r="BT30" i="37" s="1"/>
  <c r="AF31" i="37"/>
  <c r="BS31" i="37" s="1"/>
  <c r="AD33" i="37"/>
  <c r="BQ33" i="37" s="1"/>
  <c r="BR15" i="37"/>
  <c r="BR27" i="37"/>
  <c r="BS11" i="37"/>
  <c r="BP13" i="37"/>
  <c r="BC8" i="37"/>
  <c r="BK8" i="37"/>
  <c r="CA8" i="37"/>
  <c r="AS16" i="37"/>
  <c r="BA16" i="37"/>
  <c r="BH16" i="37"/>
  <c r="CB23" i="37"/>
  <c r="BL23" i="37"/>
  <c r="BD23" i="37"/>
  <c r="BP23" i="37"/>
  <c r="AZ24" i="37"/>
  <c r="BX24" i="37"/>
  <c r="AY27" i="37"/>
  <c r="BG30" i="37"/>
  <c r="BR44" i="37"/>
  <c r="AE19" i="37"/>
  <c r="BR19" i="37" s="1"/>
  <c r="AE29" i="37"/>
  <c r="BR29" i="37" s="1"/>
  <c r="BZ66" i="37"/>
  <c r="AM25" i="37"/>
  <c r="BZ25" i="37" s="1"/>
  <c r="AZ5" i="37"/>
  <c r="BP5" i="37"/>
  <c r="BX5" i="37"/>
  <c r="CA16" i="37"/>
  <c r="BB18" i="37"/>
  <c r="AT21" i="37"/>
  <c r="BR61" i="37"/>
  <c r="AE21" i="37"/>
  <c r="BR21" i="37" s="1"/>
  <c r="CB120" i="37"/>
  <c r="AO21" i="37"/>
  <c r="CB21" i="37" s="1"/>
  <c r="AZ13" i="37"/>
  <c r="BX13" i="37"/>
  <c r="AS22" i="37"/>
  <c r="BG22" i="37"/>
  <c r="AZ23" i="37"/>
  <c r="BC27" i="37"/>
  <c r="BK27" i="37"/>
  <c r="AZ32" i="37"/>
  <c r="BZ36" i="37"/>
  <c r="AY8" i="37"/>
  <c r="BO8" i="37"/>
  <c r="BF15" i="37"/>
  <c r="BC16" i="37"/>
  <c r="BO27" i="37"/>
  <c r="BD5" i="37"/>
  <c r="BL5" i="37"/>
  <c r="BX9" i="37"/>
  <c r="AT11" i="37"/>
  <c r="AY12" i="37"/>
  <c r="BO12" i="37"/>
  <c r="BW12" i="37"/>
  <c r="BD13" i="37"/>
  <c r="BL13" i="37"/>
  <c r="BI16" i="37"/>
  <c r="BE21" i="37"/>
  <c r="AW27" i="37"/>
  <c r="BM27" i="37"/>
  <c r="BU27" i="37"/>
  <c r="CA100" i="37"/>
  <c r="AN33" i="37"/>
  <c r="CA33" i="37" s="1"/>
  <c r="AN17" i="37"/>
  <c r="CA17" i="37" s="1"/>
  <c r="BF11" i="37"/>
  <c r="AZ9" i="37"/>
  <c r="BJ6" i="37"/>
  <c r="AY7" i="37"/>
  <c r="BG7" i="37"/>
  <c r="BO7" i="37"/>
  <c r="AV8" i="37"/>
  <c r="AS9" i="37"/>
  <c r="BA9" i="37"/>
  <c r="BI9" i="37"/>
  <c r="AU11" i="37"/>
  <c r="AZ12" i="37"/>
  <c r="BP12" i="37"/>
  <c r="BB14" i="37"/>
  <c r="BJ14" i="37"/>
  <c r="BW16" i="37"/>
  <c r="BH18" i="37"/>
  <c r="BU18" i="37"/>
  <c r="BM18" i="37"/>
  <c r="AW18" i="37"/>
  <c r="BK18" i="37"/>
  <c r="BC18" i="37"/>
  <c r="BO18" i="37"/>
  <c r="AS21" i="37"/>
  <c r="AV27" i="37"/>
  <c r="BJ27" i="37"/>
  <c r="BB27" i="37"/>
  <c r="BH27" i="37"/>
  <c r="AU30" i="37"/>
  <c r="AS30" i="37"/>
  <c r="BD32" i="37"/>
  <c r="BL32" i="37"/>
  <c r="CB32" i="37"/>
  <c r="BR51" i="37"/>
  <c r="AE18" i="37"/>
  <c r="BR18" i="37" s="1"/>
  <c r="AW5" i="37"/>
  <c r="BM5" i="37"/>
  <c r="BG15" i="37"/>
  <c r="AU16" i="37"/>
  <c r="AX18" i="37"/>
  <c r="BN18" i="37"/>
  <c r="BU19" i="37"/>
  <c r="BM19" i="37"/>
  <c r="AW19" i="37"/>
  <c r="BJ19" i="37"/>
  <c r="BB19" i="37"/>
  <c r="BH19" i="37"/>
  <c r="BO19" i="37"/>
  <c r="BP19" i="37"/>
  <c r="BM20" i="37"/>
  <c r="BU20" i="37"/>
  <c r="BB21" i="37"/>
  <c r="BJ21" i="37"/>
  <c r="BO22" i="37"/>
  <c r="BA24" i="37"/>
  <c r="BI24" i="37"/>
  <c r="BY24" i="37"/>
  <c r="BC26" i="37"/>
  <c r="BK26" i="37"/>
  <c r="CA26" i="37"/>
  <c r="BP27" i="37"/>
  <c r="BM28" i="37"/>
  <c r="BU28" i="37"/>
  <c r="BO30" i="37"/>
  <c r="BL31" i="37"/>
  <c r="CB31" i="37"/>
  <c r="BX32" i="37"/>
  <c r="BA32" i="37"/>
  <c r="BI32" i="37"/>
  <c r="CA32" i="37"/>
  <c r="AZ17" i="37"/>
  <c r="BP17" i="37"/>
  <c r="AY20" i="37"/>
  <c r="BO20" i="37"/>
  <c r="AV21" i="37"/>
  <c r="BD21" i="37"/>
  <c r="BC24" i="37"/>
  <c r="BK24" i="37"/>
  <c r="AZ25" i="37"/>
  <c r="BP25" i="37"/>
  <c r="BM26" i="37"/>
  <c r="BU26" i="37"/>
  <c r="BO28" i="37"/>
  <c r="BD29" i="37"/>
  <c r="BL29" i="37"/>
  <c r="BC32" i="37"/>
  <c r="BK32" i="37"/>
  <c r="AM33" i="37"/>
  <c r="BZ33" i="37" s="1"/>
  <c r="BZ34" i="37"/>
  <c r="BS33" i="37"/>
  <c r="AY26" i="37"/>
  <c r="BO26" i="37"/>
  <c r="AZ31" i="37"/>
  <c r="BP31" i="37"/>
  <c r="AZ18" i="37"/>
  <c r="BP18" i="37"/>
  <c r="AY21" i="37"/>
  <c r="BO21" i="37"/>
  <c r="AE33" i="37"/>
  <c r="BR33" i="37" s="1"/>
  <c r="BD33" i="37"/>
  <c r="BL33" i="37"/>
  <c r="AG33" i="37"/>
  <c r="BT33" i="37" s="1"/>
  <c r="AO33" i="37"/>
  <c r="CB33" i="37" s="1"/>
  <c r="BP33" i="37"/>
  <c r="AE13" i="35"/>
  <c r="AF13" i="35"/>
  <c r="AG13" i="35"/>
  <c r="AH13" i="35"/>
  <c r="AI13" i="35"/>
  <c r="AJ13" i="35"/>
  <c r="AK13" i="35"/>
  <c r="AL13" i="35"/>
  <c r="AM13" i="35"/>
  <c r="AE14" i="35"/>
  <c r="AF14" i="35"/>
  <c r="AG14" i="35"/>
  <c r="AH14" i="35"/>
  <c r="AI14" i="35"/>
  <c r="AJ14" i="35"/>
  <c r="AK14" i="35"/>
  <c r="AL14" i="35"/>
  <c r="AM14" i="35"/>
  <c r="AE15" i="35"/>
  <c r="AF15" i="35"/>
  <c r="AG15" i="35"/>
  <c r="AH15" i="35"/>
  <c r="AI15" i="35"/>
  <c r="AJ15" i="35"/>
  <c r="AK15" i="35"/>
  <c r="AL15" i="35"/>
  <c r="AM15" i="35"/>
  <c r="AE16" i="35"/>
  <c r="AF16" i="35"/>
  <c r="AG16" i="35"/>
  <c r="AH16" i="35"/>
  <c r="AI16" i="35"/>
  <c r="AJ16" i="35"/>
  <c r="AK16" i="35"/>
  <c r="AL16" i="35"/>
  <c r="AM16" i="35"/>
  <c r="AF12" i="35"/>
  <c r="AG12" i="35"/>
  <c r="AH12" i="35"/>
  <c r="AI12" i="35"/>
  <c r="AJ12" i="35"/>
  <c r="AK12" i="35"/>
  <c r="AL12" i="35"/>
  <c r="AM12" i="35"/>
  <c r="AE12" i="35"/>
  <c r="AE6" i="35"/>
  <c r="AF6" i="35"/>
  <c r="AG6" i="35"/>
  <c r="AH6" i="35"/>
  <c r="AE7" i="35"/>
  <c r="AF7" i="35"/>
  <c r="AG7" i="35"/>
  <c r="AH7" i="35"/>
  <c r="AF5" i="35"/>
  <c r="AG5" i="35"/>
  <c r="AH5" i="35"/>
  <c r="AE5" i="35"/>
  <c r="AA5" i="35"/>
  <c r="Z7" i="35"/>
  <c r="Z8" i="35"/>
  <c r="Z9" i="35"/>
  <c r="Z10" i="35"/>
  <c r="Z11" i="35"/>
  <c r="Z12" i="35"/>
  <c r="Z13" i="35"/>
  <c r="Z14" i="35"/>
  <c r="Z15" i="35"/>
  <c r="Z16" i="35"/>
  <c r="Z17" i="35"/>
  <c r="Z18" i="35"/>
  <c r="Z19" i="35"/>
  <c r="Z20" i="35"/>
  <c r="Z21" i="35"/>
  <c r="Z22" i="35"/>
  <c r="Z23" i="35"/>
  <c r="Z24" i="35"/>
  <c r="Z25" i="35"/>
  <c r="Z26" i="35"/>
  <c r="Z27" i="35"/>
  <c r="Z28" i="35"/>
  <c r="Z29" i="35"/>
  <c r="Z30" i="35"/>
  <c r="Z31" i="35"/>
  <c r="Z32" i="35"/>
  <c r="Z33" i="35"/>
  <c r="Z34" i="35"/>
  <c r="Z35" i="35"/>
  <c r="Z36" i="35"/>
  <c r="Z37" i="35"/>
  <c r="Z38" i="35"/>
  <c r="Z39" i="35"/>
  <c r="Z40" i="35"/>
  <c r="Z41" i="35"/>
  <c r="Z42" i="35"/>
  <c r="Z43" i="35"/>
  <c r="Z44" i="35"/>
  <c r="Z45" i="35"/>
  <c r="Z46" i="35"/>
  <c r="Z47" i="35"/>
  <c r="Z48" i="35"/>
  <c r="Z49" i="35"/>
  <c r="Z50" i="35"/>
  <c r="Z51" i="35"/>
  <c r="Z52" i="35"/>
  <c r="Z53" i="35"/>
  <c r="Z54" i="35"/>
  <c r="Z55" i="35"/>
  <c r="Z56" i="35"/>
  <c r="Z57" i="35"/>
  <c r="Z58" i="35"/>
  <c r="Z59" i="35"/>
  <c r="Z60" i="35"/>
  <c r="Z61" i="35"/>
  <c r="Z62" i="35"/>
  <c r="Z63" i="35"/>
  <c r="Z64" i="35"/>
  <c r="Z65" i="35"/>
  <c r="Z66" i="35"/>
  <c r="Z67" i="35"/>
  <c r="Z68" i="35"/>
  <c r="Z69" i="35"/>
  <c r="Z70" i="35"/>
  <c r="Z71" i="35"/>
  <c r="Z72" i="35"/>
  <c r="Z73" i="35"/>
  <c r="Z74" i="35"/>
  <c r="Z75" i="35"/>
  <c r="Z76" i="35"/>
  <c r="Z77" i="35"/>
  <c r="Z78" i="35"/>
  <c r="Z79" i="35"/>
  <c r="Z80" i="35"/>
  <c r="Z81" i="35"/>
  <c r="Z82" i="35"/>
  <c r="Z83" i="35"/>
  <c r="Z84" i="35"/>
  <c r="Z85" i="35"/>
  <c r="Z86" i="35"/>
  <c r="Z87" i="35"/>
  <c r="Z88" i="35"/>
  <c r="Z89" i="35"/>
  <c r="Z90" i="35"/>
  <c r="Z91" i="35"/>
  <c r="Z92" i="35"/>
  <c r="Z93" i="35"/>
  <c r="Z94" i="35"/>
  <c r="Z95" i="35"/>
  <c r="Z96" i="35"/>
  <c r="Z97" i="35"/>
  <c r="Z98" i="35"/>
  <c r="Z99" i="35"/>
  <c r="Z100" i="35"/>
  <c r="Z101" i="35"/>
  <c r="Z102" i="35"/>
  <c r="Z103" i="35"/>
  <c r="Z104" i="35"/>
  <c r="Z105" i="35"/>
  <c r="Z106" i="35"/>
  <c r="Z107" i="35"/>
  <c r="Z108" i="35"/>
  <c r="Z109" i="35"/>
  <c r="Z110" i="35"/>
  <c r="Z111" i="35"/>
  <c r="Z112" i="35"/>
  <c r="Z113" i="35"/>
  <c r="Z114" i="35"/>
  <c r="Z115" i="35"/>
  <c r="Z116" i="35"/>
  <c r="Z117" i="35"/>
  <c r="Z118" i="35"/>
  <c r="Z119" i="35"/>
  <c r="Z120" i="35"/>
  <c r="Z121" i="35"/>
  <c r="Z122" i="35"/>
  <c r="Z123" i="35"/>
  <c r="Z124" i="35"/>
  <c r="Z125" i="35"/>
  <c r="Z126" i="35"/>
  <c r="Z127" i="35"/>
  <c r="Z128" i="35"/>
  <c r="Z129" i="35"/>
  <c r="Z130" i="35"/>
  <c r="Z131" i="35"/>
  <c r="Z132" i="35"/>
  <c r="Z133" i="35"/>
  <c r="Z134" i="35"/>
  <c r="Z135" i="35"/>
  <c r="Z136" i="35"/>
  <c r="Z137" i="35"/>
  <c r="Z138" i="35"/>
  <c r="Z139" i="35"/>
  <c r="Z140" i="35"/>
  <c r="Z141" i="35"/>
  <c r="Z142" i="35"/>
  <c r="Z143" i="35"/>
  <c r="Z144" i="35"/>
  <c r="Z145" i="35"/>
  <c r="Z146" i="35"/>
  <c r="Z147" i="35"/>
  <c r="Z148" i="35"/>
  <c r="Z149" i="35"/>
  <c r="Z150" i="35"/>
  <c r="Z151" i="35"/>
  <c r="Z152" i="35"/>
  <c r="Z153" i="35"/>
  <c r="Z154" i="35"/>
  <c r="Z155" i="35"/>
  <c r="Z6" i="35"/>
  <c r="O13" i="35"/>
  <c r="P13" i="35"/>
  <c r="Q13" i="35"/>
  <c r="R13" i="35"/>
  <c r="S13" i="35"/>
  <c r="T13" i="35"/>
  <c r="U13" i="35"/>
  <c r="V13" i="35"/>
  <c r="W13" i="35"/>
  <c r="O14" i="35"/>
  <c r="P14" i="35"/>
  <c r="Q14" i="35"/>
  <c r="R14" i="35"/>
  <c r="S14" i="35"/>
  <c r="T14" i="35"/>
  <c r="U14" i="35"/>
  <c r="V14" i="35"/>
  <c r="W14" i="35"/>
  <c r="O15" i="35"/>
  <c r="P15" i="35"/>
  <c r="Q15" i="35"/>
  <c r="R15" i="35"/>
  <c r="S15" i="35"/>
  <c r="T15" i="35"/>
  <c r="U15" i="35"/>
  <c r="V15" i="35"/>
  <c r="W15" i="35"/>
  <c r="O16" i="35"/>
  <c r="P16" i="35"/>
  <c r="Q16" i="35"/>
  <c r="R16" i="35"/>
  <c r="S16" i="35"/>
  <c r="T16" i="35"/>
  <c r="U16" i="35"/>
  <c r="V16" i="35"/>
  <c r="W16" i="35"/>
  <c r="P12" i="35"/>
  <c r="Q12" i="35"/>
  <c r="R12" i="35"/>
  <c r="S12" i="35"/>
  <c r="T12" i="35"/>
  <c r="U12" i="35"/>
  <c r="V12" i="35"/>
  <c r="W12" i="35"/>
  <c r="O12" i="35"/>
  <c r="O6" i="35"/>
  <c r="P6" i="35"/>
  <c r="Q6" i="35"/>
  <c r="R6" i="35"/>
  <c r="O7" i="35"/>
  <c r="P7" i="35"/>
  <c r="Q7" i="35"/>
  <c r="R7" i="35"/>
  <c r="P5" i="35"/>
  <c r="Q5" i="35"/>
  <c r="R5" i="35"/>
  <c r="O5" i="35"/>
  <c r="K5" i="35"/>
  <c r="J7" i="35"/>
  <c r="J8" i="35"/>
  <c r="J9" i="35"/>
  <c r="J10" i="35"/>
  <c r="J11" i="35"/>
  <c r="J12" i="35"/>
  <c r="J13" i="35"/>
  <c r="J14" i="35"/>
  <c r="J15" i="35"/>
  <c r="J16" i="35"/>
  <c r="J17" i="35"/>
  <c r="J18" i="35"/>
  <c r="J19" i="35"/>
  <c r="J20" i="35"/>
  <c r="J21" i="35"/>
  <c r="J22" i="35"/>
  <c r="J23" i="35"/>
  <c r="J24" i="35"/>
  <c r="J25" i="35"/>
  <c r="J26" i="35"/>
  <c r="J27" i="35"/>
  <c r="J28" i="35"/>
  <c r="J29" i="35"/>
  <c r="J30" i="35"/>
  <c r="J31" i="35"/>
  <c r="J32" i="35"/>
  <c r="J33" i="35"/>
  <c r="J34" i="35"/>
  <c r="J35" i="35"/>
  <c r="J36" i="35"/>
  <c r="J37" i="35"/>
  <c r="J38" i="35"/>
  <c r="J39" i="35"/>
  <c r="J40" i="35"/>
  <c r="J41" i="35"/>
  <c r="J42" i="35"/>
  <c r="J43" i="35"/>
  <c r="J44" i="35"/>
  <c r="J45" i="35"/>
  <c r="J46" i="35"/>
  <c r="J47" i="35"/>
  <c r="J48" i="35"/>
  <c r="J49" i="35"/>
  <c r="J50" i="35"/>
  <c r="J51" i="35"/>
  <c r="J52" i="35"/>
  <c r="J53" i="35"/>
  <c r="J54" i="35"/>
  <c r="J55" i="35"/>
  <c r="J56" i="35"/>
  <c r="J57" i="35"/>
  <c r="J58" i="35"/>
  <c r="J59" i="35"/>
  <c r="J60" i="35"/>
  <c r="J61" i="35"/>
  <c r="J62" i="35"/>
  <c r="J63" i="35"/>
  <c r="J64" i="35"/>
  <c r="J65" i="35"/>
  <c r="J66" i="35"/>
  <c r="J67" i="35"/>
  <c r="J68" i="35"/>
  <c r="J69" i="35"/>
  <c r="J70" i="35"/>
  <c r="J71" i="35"/>
  <c r="J72" i="35"/>
  <c r="J73" i="35"/>
  <c r="J74" i="35"/>
  <c r="J75" i="35"/>
  <c r="J76" i="35"/>
  <c r="J77" i="35"/>
  <c r="J78" i="35"/>
  <c r="J79" i="35"/>
  <c r="J80" i="35"/>
  <c r="J81" i="35"/>
  <c r="J82" i="35"/>
  <c r="J83" i="35"/>
  <c r="J84" i="35"/>
  <c r="J85" i="35"/>
  <c r="J86" i="35"/>
  <c r="J87" i="35"/>
  <c r="J88" i="35"/>
  <c r="J89" i="35"/>
  <c r="J90" i="35"/>
  <c r="J91" i="35"/>
  <c r="J92" i="35"/>
  <c r="J93" i="35"/>
  <c r="J94" i="35"/>
  <c r="J95" i="35"/>
  <c r="J96" i="35"/>
  <c r="J97" i="35"/>
  <c r="J98" i="35"/>
  <c r="J99" i="35"/>
  <c r="J100" i="35"/>
  <c r="J101" i="35"/>
  <c r="J102" i="35"/>
  <c r="J103" i="35"/>
  <c r="J104" i="35"/>
  <c r="J105" i="35"/>
  <c r="J106" i="35"/>
  <c r="J107" i="35"/>
  <c r="J108" i="35"/>
  <c r="J109" i="35"/>
  <c r="J110" i="35"/>
  <c r="J111" i="35"/>
  <c r="J112" i="35"/>
  <c r="J113" i="35"/>
  <c r="J114" i="35"/>
  <c r="J115" i="35"/>
  <c r="J116" i="35"/>
  <c r="J117" i="35"/>
  <c r="J118" i="35"/>
  <c r="J119" i="35"/>
  <c r="J120" i="35"/>
  <c r="J121" i="35"/>
  <c r="J122" i="35"/>
  <c r="J123" i="35"/>
  <c r="J124" i="35"/>
  <c r="J125" i="35"/>
  <c r="J126" i="35"/>
  <c r="J127" i="35"/>
  <c r="J128" i="35"/>
  <c r="J129" i="35"/>
  <c r="J130" i="35"/>
  <c r="J131" i="35"/>
  <c r="J132" i="35"/>
  <c r="J133" i="35"/>
  <c r="J134" i="35"/>
  <c r="J135" i="35"/>
  <c r="J136" i="35"/>
  <c r="J137" i="35"/>
  <c r="J138" i="35"/>
  <c r="J139" i="35"/>
  <c r="J140" i="35"/>
  <c r="J141" i="35"/>
  <c r="J142" i="35"/>
  <c r="J143" i="35"/>
  <c r="J144" i="35"/>
  <c r="J145" i="35"/>
  <c r="J146" i="35"/>
  <c r="J147" i="35"/>
  <c r="J148" i="35"/>
  <c r="J149" i="35"/>
  <c r="J150" i="35"/>
  <c r="J151" i="35"/>
  <c r="J152" i="35"/>
  <c r="J153" i="35"/>
  <c r="J154" i="35"/>
  <c r="J155" i="35"/>
  <c r="J6" i="35"/>
  <c r="C8" i="11"/>
  <c r="D8" i="11"/>
  <c r="E8" i="11"/>
  <c r="F8" i="11"/>
  <c r="G8" i="11"/>
  <c r="H8" i="11"/>
  <c r="I8" i="11"/>
  <c r="J8" i="11"/>
  <c r="K8" i="11"/>
  <c r="L8" i="11"/>
  <c r="M8" i="11"/>
  <c r="N8" i="11"/>
  <c r="O8" i="11"/>
  <c r="P8" i="11"/>
  <c r="Q8" i="11"/>
  <c r="R8" i="11"/>
  <c r="S8" i="11"/>
  <c r="T8" i="11"/>
  <c r="C9" i="11"/>
  <c r="D9" i="11"/>
  <c r="E9" i="11"/>
  <c r="F9" i="11"/>
  <c r="G9" i="11"/>
  <c r="H9" i="11"/>
  <c r="I9" i="11"/>
  <c r="J9" i="11"/>
  <c r="K9" i="11"/>
  <c r="L9" i="11"/>
  <c r="M9" i="11"/>
  <c r="N9" i="11"/>
  <c r="O9" i="11"/>
  <c r="P9" i="11"/>
  <c r="Q9" i="11"/>
  <c r="R9" i="11"/>
  <c r="S9" i="11"/>
  <c r="T9" i="11"/>
  <c r="C10" i="11"/>
  <c r="D10" i="11"/>
  <c r="E10" i="11"/>
  <c r="F10" i="11"/>
  <c r="G10" i="11"/>
  <c r="H10" i="11"/>
  <c r="I10" i="11"/>
  <c r="J10" i="11"/>
  <c r="K10" i="11"/>
  <c r="L10" i="11"/>
  <c r="M10" i="11"/>
  <c r="N10" i="11"/>
  <c r="O10" i="11"/>
  <c r="P10" i="11"/>
  <c r="Q10" i="11"/>
  <c r="R10" i="11"/>
  <c r="S10" i="11"/>
  <c r="T10" i="11"/>
  <c r="C11" i="11"/>
  <c r="D11" i="11"/>
  <c r="E11" i="11"/>
  <c r="F11" i="11"/>
  <c r="G11" i="11"/>
  <c r="H11" i="11"/>
  <c r="I11" i="11"/>
  <c r="J11" i="11"/>
  <c r="K11" i="11"/>
  <c r="L11" i="11"/>
  <c r="M11" i="11"/>
  <c r="N11" i="11"/>
  <c r="O11" i="11"/>
  <c r="P11" i="11"/>
  <c r="Q11" i="11"/>
  <c r="R11" i="11"/>
  <c r="S11" i="11"/>
  <c r="T11" i="11"/>
  <c r="C12" i="11"/>
  <c r="D12" i="11"/>
  <c r="E12" i="11"/>
  <c r="F12" i="11"/>
  <c r="G12" i="11"/>
  <c r="H12" i="11"/>
  <c r="I12" i="11"/>
  <c r="J12" i="11"/>
  <c r="K12" i="11"/>
  <c r="L12" i="11"/>
  <c r="M12" i="11"/>
  <c r="N12" i="11"/>
  <c r="O12" i="11"/>
  <c r="P12" i="11"/>
  <c r="Q12" i="11"/>
  <c r="R12" i="11"/>
  <c r="S12" i="11"/>
  <c r="T12" i="11"/>
  <c r="C13" i="11"/>
  <c r="D13" i="11"/>
  <c r="E13" i="11"/>
  <c r="F13" i="11"/>
  <c r="G13" i="11"/>
  <c r="H13" i="11"/>
  <c r="I13" i="11"/>
  <c r="J13" i="11"/>
  <c r="K13" i="11"/>
  <c r="L13" i="11"/>
  <c r="M13" i="11"/>
  <c r="N13" i="11"/>
  <c r="O13" i="11"/>
  <c r="P13" i="11"/>
  <c r="Q13" i="11"/>
  <c r="R13" i="11"/>
  <c r="S13" i="11"/>
  <c r="T13" i="11"/>
  <c r="C14" i="11"/>
  <c r="D14" i="11"/>
  <c r="E14" i="11"/>
  <c r="F14" i="11"/>
  <c r="G14" i="11"/>
  <c r="H14" i="11"/>
  <c r="I14" i="11"/>
  <c r="J14" i="11"/>
  <c r="K14" i="11"/>
  <c r="L14" i="11"/>
  <c r="M14" i="11"/>
  <c r="N14" i="11"/>
  <c r="O14" i="11"/>
  <c r="P14" i="11"/>
  <c r="Q14" i="11"/>
  <c r="R14" i="11"/>
  <c r="S14" i="11"/>
  <c r="T14" i="11"/>
  <c r="C15" i="11"/>
  <c r="D15" i="11"/>
  <c r="E15" i="11"/>
  <c r="F15" i="11"/>
  <c r="G15" i="11"/>
  <c r="H15" i="11"/>
  <c r="I15" i="11"/>
  <c r="J15" i="11"/>
  <c r="K15" i="11"/>
  <c r="L15" i="11"/>
  <c r="M15" i="11"/>
  <c r="N15" i="11"/>
  <c r="O15" i="11"/>
  <c r="P15" i="11"/>
  <c r="Q15" i="11"/>
  <c r="R15" i="11"/>
  <c r="S15" i="11"/>
  <c r="T15" i="11"/>
  <c r="C16" i="11"/>
  <c r="D16" i="11"/>
  <c r="E16" i="11"/>
  <c r="F16" i="11"/>
  <c r="G16" i="11"/>
  <c r="H16" i="11"/>
  <c r="I16" i="11"/>
  <c r="J16" i="11"/>
  <c r="K16" i="11"/>
  <c r="L16" i="11"/>
  <c r="M16" i="11"/>
  <c r="N16" i="11"/>
  <c r="O16" i="11"/>
  <c r="P16" i="11"/>
  <c r="Q16" i="11"/>
  <c r="R16" i="11"/>
  <c r="S16" i="11"/>
  <c r="T16" i="11"/>
  <c r="C17" i="11"/>
  <c r="D17" i="11"/>
  <c r="E17" i="11"/>
  <c r="F17" i="11"/>
  <c r="G17" i="11"/>
  <c r="H17" i="11"/>
  <c r="I17" i="11"/>
  <c r="J17" i="11"/>
  <c r="K17" i="11"/>
  <c r="L17" i="11"/>
  <c r="M17" i="11"/>
  <c r="N17" i="11"/>
  <c r="O17" i="11"/>
  <c r="P17" i="11"/>
  <c r="Q17" i="11"/>
  <c r="R17" i="11"/>
  <c r="S17" i="11"/>
  <c r="T17" i="11"/>
  <c r="C18" i="11"/>
  <c r="D18" i="11"/>
  <c r="E18" i="11"/>
  <c r="F18" i="11"/>
  <c r="G18" i="11"/>
  <c r="H18" i="11"/>
  <c r="I18" i="11"/>
  <c r="J18" i="11"/>
  <c r="K18" i="11"/>
  <c r="L18" i="11"/>
  <c r="M18" i="11"/>
  <c r="N18" i="11"/>
  <c r="O18" i="11"/>
  <c r="P18" i="11"/>
  <c r="Q18" i="11"/>
  <c r="R18" i="11"/>
  <c r="S18" i="11"/>
  <c r="T18" i="11"/>
  <c r="C19" i="11"/>
  <c r="D19" i="11"/>
  <c r="E19" i="11"/>
  <c r="F19" i="11"/>
  <c r="G19" i="11"/>
  <c r="H19" i="11"/>
  <c r="I19" i="11"/>
  <c r="J19" i="11"/>
  <c r="K19" i="11"/>
  <c r="L19" i="11"/>
  <c r="M19" i="11"/>
  <c r="N19" i="11"/>
  <c r="O19" i="11"/>
  <c r="P19" i="11"/>
  <c r="Q19" i="11"/>
  <c r="R19" i="11"/>
  <c r="S19" i="11"/>
  <c r="T19" i="11"/>
  <c r="C20" i="11"/>
  <c r="D20" i="11"/>
  <c r="E20" i="11"/>
  <c r="F20" i="11"/>
  <c r="G20" i="11"/>
  <c r="H20" i="11"/>
  <c r="I20" i="11"/>
  <c r="J20" i="11"/>
  <c r="K20" i="11"/>
  <c r="L20" i="11"/>
  <c r="M20" i="11"/>
  <c r="N20" i="11"/>
  <c r="O20" i="11"/>
  <c r="P20" i="11"/>
  <c r="Q20" i="11"/>
  <c r="R20" i="11"/>
  <c r="S20" i="11"/>
  <c r="T20" i="11"/>
  <c r="C21" i="11"/>
  <c r="D21" i="11"/>
  <c r="E21" i="11"/>
  <c r="F21" i="11"/>
  <c r="G21" i="11"/>
  <c r="H21" i="11"/>
  <c r="I21" i="11"/>
  <c r="J21" i="11"/>
  <c r="K21" i="11"/>
  <c r="L21" i="11"/>
  <c r="M21" i="11"/>
  <c r="N21" i="11"/>
  <c r="O21" i="11"/>
  <c r="P21" i="11"/>
  <c r="Q21" i="11"/>
  <c r="R21" i="11"/>
  <c r="S21" i="11"/>
  <c r="T21" i="11"/>
  <c r="C22" i="11"/>
  <c r="D22" i="11"/>
  <c r="E22" i="11"/>
  <c r="F22" i="11"/>
  <c r="G22" i="11"/>
  <c r="H22" i="11"/>
  <c r="I22" i="11"/>
  <c r="J22" i="11"/>
  <c r="K22" i="11"/>
  <c r="L22" i="11"/>
  <c r="M22" i="11"/>
  <c r="N22" i="11"/>
  <c r="O22" i="11"/>
  <c r="P22" i="11"/>
  <c r="Q22" i="11"/>
  <c r="R22" i="11"/>
  <c r="S22" i="11"/>
  <c r="T22" i="11"/>
  <c r="C23" i="11"/>
  <c r="D23" i="11"/>
  <c r="E23" i="11"/>
  <c r="F23" i="11"/>
  <c r="G23" i="11"/>
  <c r="H23" i="11"/>
  <c r="I23" i="11"/>
  <c r="J23" i="11"/>
  <c r="K23" i="11"/>
  <c r="L23" i="11"/>
  <c r="M23" i="11"/>
  <c r="N23" i="11"/>
  <c r="O23" i="11"/>
  <c r="P23" i="11"/>
  <c r="Q23" i="11"/>
  <c r="R23" i="11"/>
  <c r="S23" i="11"/>
  <c r="T23" i="11"/>
  <c r="C24" i="11"/>
  <c r="D24" i="11"/>
  <c r="E24" i="11"/>
  <c r="F24" i="11"/>
  <c r="G24" i="11"/>
  <c r="H24" i="11"/>
  <c r="I24" i="11"/>
  <c r="J24" i="11"/>
  <c r="K24" i="11"/>
  <c r="L24" i="11"/>
  <c r="M24" i="11"/>
  <c r="N24" i="11"/>
  <c r="O24" i="11"/>
  <c r="P24" i="11"/>
  <c r="Q24" i="11"/>
  <c r="R24" i="11"/>
  <c r="S24" i="11"/>
  <c r="T24" i="11"/>
  <c r="C25" i="11"/>
  <c r="D25" i="11"/>
  <c r="E25" i="11"/>
  <c r="F25" i="11"/>
  <c r="G25" i="11"/>
  <c r="H25" i="11"/>
  <c r="I25" i="11"/>
  <c r="J25" i="11"/>
  <c r="K25" i="11"/>
  <c r="L25" i="11"/>
  <c r="M25" i="11"/>
  <c r="N25" i="11"/>
  <c r="O25" i="11"/>
  <c r="P25" i="11"/>
  <c r="Q25" i="11"/>
  <c r="R25" i="11"/>
  <c r="S25" i="11"/>
  <c r="T25" i="11"/>
  <c r="C26" i="11"/>
  <c r="D26" i="11"/>
  <c r="E26" i="11"/>
  <c r="F26" i="11"/>
  <c r="G26" i="11"/>
  <c r="H26" i="11"/>
  <c r="I26" i="11"/>
  <c r="J26" i="11"/>
  <c r="K26" i="11"/>
  <c r="L26" i="11"/>
  <c r="M26" i="11"/>
  <c r="N26" i="11"/>
  <c r="O26" i="11"/>
  <c r="P26" i="11"/>
  <c r="Q26" i="11"/>
  <c r="R26" i="11"/>
  <c r="S26" i="11"/>
  <c r="T26" i="11"/>
  <c r="C27" i="11"/>
  <c r="D27" i="11"/>
  <c r="E27" i="11"/>
  <c r="F27" i="11"/>
  <c r="G27" i="11"/>
  <c r="H27" i="11"/>
  <c r="I27" i="11"/>
  <c r="J27" i="11"/>
  <c r="K27" i="11"/>
  <c r="L27" i="11"/>
  <c r="M27" i="11"/>
  <c r="N27" i="11"/>
  <c r="O27" i="11"/>
  <c r="P27" i="11"/>
  <c r="Q27" i="11"/>
  <c r="R27" i="11"/>
  <c r="S27" i="11"/>
  <c r="T27" i="11"/>
  <c r="C28" i="11"/>
  <c r="D28" i="11"/>
  <c r="E28" i="11"/>
  <c r="F28" i="11"/>
  <c r="G28" i="11"/>
  <c r="H28" i="11"/>
  <c r="I28" i="11"/>
  <c r="J28" i="11"/>
  <c r="K28" i="11"/>
  <c r="L28" i="11"/>
  <c r="M28" i="11"/>
  <c r="N28" i="11"/>
  <c r="O28" i="11"/>
  <c r="P28" i="11"/>
  <c r="Q28" i="11"/>
  <c r="R28" i="11"/>
  <c r="S28" i="11"/>
  <c r="T28" i="11"/>
  <c r="C29" i="11"/>
  <c r="D29" i="11"/>
  <c r="E29" i="11"/>
  <c r="F29" i="11"/>
  <c r="G29" i="11"/>
  <c r="H29" i="11"/>
  <c r="I29" i="11"/>
  <c r="J29" i="11"/>
  <c r="K29" i="11"/>
  <c r="L29" i="11"/>
  <c r="M29" i="11"/>
  <c r="N29" i="11"/>
  <c r="O29" i="11"/>
  <c r="P29" i="11"/>
  <c r="Q29" i="11"/>
  <c r="R29" i="11"/>
  <c r="S29" i="11"/>
  <c r="T29" i="11"/>
  <c r="C30" i="11"/>
  <c r="D30" i="11"/>
  <c r="E30" i="11"/>
  <c r="F30" i="11"/>
  <c r="G30" i="11"/>
  <c r="H30" i="11"/>
  <c r="I30" i="11"/>
  <c r="J30" i="11"/>
  <c r="K30" i="11"/>
  <c r="L30" i="11"/>
  <c r="M30" i="11"/>
  <c r="N30" i="11"/>
  <c r="O30" i="11"/>
  <c r="P30" i="11"/>
  <c r="Q30" i="11"/>
  <c r="R30" i="11"/>
  <c r="S30" i="11"/>
  <c r="T30" i="11"/>
  <c r="C31" i="11"/>
  <c r="D31" i="11"/>
  <c r="E31" i="11"/>
  <c r="F31" i="11"/>
  <c r="G31" i="11"/>
  <c r="H31" i="11"/>
  <c r="I31" i="11"/>
  <c r="J31" i="11"/>
  <c r="K31" i="11"/>
  <c r="L31" i="11"/>
  <c r="M31" i="11"/>
  <c r="N31" i="11"/>
  <c r="O31" i="11"/>
  <c r="P31" i="11"/>
  <c r="Q31" i="11"/>
  <c r="R31" i="11"/>
  <c r="S31" i="11"/>
  <c r="T31" i="11"/>
  <c r="C32" i="11"/>
  <c r="D32" i="11"/>
  <c r="E32" i="11"/>
  <c r="F32" i="11"/>
  <c r="G32" i="11"/>
  <c r="H32" i="11"/>
  <c r="I32" i="11"/>
  <c r="J32" i="11"/>
  <c r="K32" i="11"/>
  <c r="L32" i="11"/>
  <c r="M32" i="11"/>
  <c r="N32" i="11"/>
  <c r="O32" i="11"/>
  <c r="P32" i="11"/>
  <c r="Q32" i="11"/>
  <c r="R32" i="11"/>
  <c r="S32" i="11"/>
  <c r="T32" i="11"/>
  <c r="C33" i="11"/>
  <c r="D33" i="11"/>
  <c r="E33" i="11"/>
  <c r="F33" i="11"/>
  <c r="G33" i="11"/>
  <c r="H33" i="11"/>
  <c r="I33" i="11"/>
  <c r="J33" i="11"/>
  <c r="K33" i="11"/>
  <c r="L33" i="11"/>
  <c r="M33" i="11"/>
  <c r="N33" i="11"/>
  <c r="O33" i="11"/>
  <c r="P33" i="11"/>
  <c r="Q33" i="11"/>
  <c r="R33" i="11"/>
  <c r="S33" i="11"/>
  <c r="T33" i="11"/>
  <c r="C34" i="11"/>
  <c r="D34" i="11"/>
  <c r="E34" i="11"/>
  <c r="F34" i="11"/>
  <c r="G34" i="11"/>
  <c r="H34" i="11"/>
  <c r="I34" i="11"/>
  <c r="J34" i="11"/>
  <c r="K34" i="11"/>
  <c r="L34" i="11"/>
  <c r="M34" i="11"/>
  <c r="N34" i="11"/>
  <c r="O34" i="11"/>
  <c r="P34" i="11"/>
  <c r="Q34" i="11"/>
  <c r="R34" i="11"/>
  <c r="S34" i="11"/>
  <c r="T34" i="11"/>
  <c r="C35" i="11"/>
  <c r="D35" i="11"/>
  <c r="E35" i="11"/>
  <c r="F35" i="11"/>
  <c r="G35" i="11"/>
  <c r="H35" i="11"/>
  <c r="I35" i="11"/>
  <c r="J35" i="11"/>
  <c r="K35" i="11"/>
  <c r="L35" i="11"/>
  <c r="M35" i="11"/>
  <c r="N35" i="11"/>
  <c r="O35" i="11"/>
  <c r="P35" i="11"/>
  <c r="Q35" i="11"/>
  <c r="R35" i="11"/>
  <c r="S35" i="11"/>
  <c r="T35" i="11"/>
  <c r="C36" i="11"/>
  <c r="D36" i="11"/>
  <c r="E36" i="11"/>
  <c r="F36" i="11"/>
  <c r="G36" i="11"/>
  <c r="H36" i="11"/>
  <c r="I36" i="11"/>
  <c r="J36" i="11"/>
  <c r="K36" i="11"/>
  <c r="L36" i="11"/>
  <c r="M36" i="11"/>
  <c r="N36" i="11"/>
  <c r="O36" i="11"/>
  <c r="P36" i="11"/>
  <c r="Q36" i="11"/>
  <c r="R36" i="11"/>
  <c r="S36" i="11"/>
  <c r="T36" i="11"/>
  <c r="C37" i="11"/>
  <c r="D37" i="11"/>
  <c r="E37" i="11"/>
  <c r="F37" i="11"/>
  <c r="G37" i="11"/>
  <c r="H37" i="11"/>
  <c r="I37" i="11"/>
  <c r="J37" i="11"/>
  <c r="K37" i="11"/>
  <c r="L37" i="11"/>
  <c r="M37" i="11"/>
  <c r="N37" i="11"/>
  <c r="O37" i="11"/>
  <c r="P37" i="11"/>
  <c r="Q37" i="11"/>
  <c r="R37" i="11"/>
  <c r="S37" i="11"/>
  <c r="T37" i="11"/>
  <c r="C38" i="11"/>
  <c r="D38" i="11"/>
  <c r="E38" i="11"/>
  <c r="F38" i="11"/>
  <c r="G38" i="11"/>
  <c r="H38" i="11"/>
  <c r="I38" i="11"/>
  <c r="J38" i="11"/>
  <c r="K38" i="11"/>
  <c r="L38" i="11"/>
  <c r="M38" i="11"/>
  <c r="N38" i="11"/>
  <c r="O38" i="11"/>
  <c r="P38" i="11"/>
  <c r="Q38" i="11"/>
  <c r="R38" i="11"/>
  <c r="S38" i="11"/>
  <c r="T38" i="11"/>
  <c r="C39" i="11"/>
  <c r="D39" i="11"/>
  <c r="E39" i="11"/>
  <c r="F39" i="11"/>
  <c r="G39" i="11"/>
  <c r="H39" i="11"/>
  <c r="I39" i="11"/>
  <c r="J39" i="11"/>
  <c r="K39" i="11"/>
  <c r="L39" i="11"/>
  <c r="M39" i="11"/>
  <c r="N39" i="11"/>
  <c r="O39" i="11"/>
  <c r="P39" i="11"/>
  <c r="Q39" i="11"/>
  <c r="R39" i="11"/>
  <c r="S39" i="11"/>
  <c r="T39" i="11"/>
  <c r="C40" i="11"/>
  <c r="D40" i="11"/>
  <c r="E40" i="11"/>
  <c r="F40" i="11"/>
  <c r="G40" i="11"/>
  <c r="H40" i="11"/>
  <c r="I40" i="11"/>
  <c r="J40" i="11"/>
  <c r="K40" i="11"/>
  <c r="L40" i="11"/>
  <c r="M40" i="11"/>
  <c r="N40" i="11"/>
  <c r="O40" i="11"/>
  <c r="P40" i="11"/>
  <c r="Q40" i="11"/>
  <c r="R40" i="11"/>
  <c r="S40" i="11"/>
  <c r="T40" i="11"/>
  <c r="C41" i="11"/>
  <c r="D41" i="11"/>
  <c r="E41" i="11"/>
  <c r="F41" i="11"/>
  <c r="G41" i="11"/>
  <c r="H41" i="11"/>
  <c r="I41" i="11"/>
  <c r="J41" i="11"/>
  <c r="K41" i="11"/>
  <c r="L41" i="11"/>
  <c r="M41" i="11"/>
  <c r="N41" i="11"/>
  <c r="O41" i="11"/>
  <c r="P41" i="11"/>
  <c r="Q41" i="11"/>
  <c r="R41" i="11"/>
  <c r="S41" i="11"/>
  <c r="T41" i="11"/>
  <c r="C42" i="11"/>
  <c r="D42" i="11"/>
  <c r="E42" i="11"/>
  <c r="F42" i="11"/>
  <c r="G42" i="11"/>
  <c r="H42" i="11"/>
  <c r="I42" i="11"/>
  <c r="J42" i="11"/>
  <c r="K42" i="11"/>
  <c r="L42" i="11"/>
  <c r="M42" i="11"/>
  <c r="N42" i="11"/>
  <c r="O42" i="11"/>
  <c r="P42" i="11"/>
  <c r="Q42" i="11"/>
  <c r="R42" i="11"/>
  <c r="S42" i="11"/>
  <c r="T42" i="11"/>
  <c r="C43" i="11"/>
  <c r="D43" i="11"/>
  <c r="E43" i="11"/>
  <c r="F43" i="11"/>
  <c r="G43" i="11"/>
  <c r="H43" i="11"/>
  <c r="I43" i="11"/>
  <c r="J43" i="11"/>
  <c r="K43" i="11"/>
  <c r="L43" i="11"/>
  <c r="M43" i="11"/>
  <c r="N43" i="11"/>
  <c r="O43" i="11"/>
  <c r="P43" i="11"/>
  <c r="Q43" i="11"/>
  <c r="R43" i="11"/>
  <c r="S43" i="11"/>
  <c r="T43" i="11"/>
  <c r="C44" i="11"/>
  <c r="D44" i="11"/>
  <c r="E44" i="11"/>
  <c r="F44" i="11"/>
  <c r="G44" i="11"/>
  <c r="H44" i="11"/>
  <c r="I44" i="11"/>
  <c r="J44" i="11"/>
  <c r="K44" i="11"/>
  <c r="L44" i="11"/>
  <c r="M44" i="11"/>
  <c r="N44" i="11"/>
  <c r="O44" i="11"/>
  <c r="P44" i="11"/>
  <c r="Q44" i="11"/>
  <c r="R44" i="11"/>
  <c r="S44" i="11"/>
  <c r="T44" i="11"/>
  <c r="C45" i="11"/>
  <c r="D45" i="11"/>
  <c r="E45" i="11"/>
  <c r="F45" i="11"/>
  <c r="G45" i="11"/>
  <c r="H45" i="11"/>
  <c r="I45" i="11"/>
  <c r="J45" i="11"/>
  <c r="K45" i="11"/>
  <c r="L45" i="11"/>
  <c r="M45" i="11"/>
  <c r="N45" i="11"/>
  <c r="O45" i="11"/>
  <c r="P45" i="11"/>
  <c r="Q45" i="11"/>
  <c r="R45" i="11"/>
  <c r="S45" i="11"/>
  <c r="T45" i="11"/>
  <c r="C46" i="11"/>
  <c r="D46" i="11"/>
  <c r="E46" i="11"/>
  <c r="F46" i="11"/>
  <c r="G46" i="11"/>
  <c r="H46" i="11"/>
  <c r="I46" i="11"/>
  <c r="J46" i="11"/>
  <c r="K46" i="11"/>
  <c r="L46" i="11"/>
  <c r="M46" i="11"/>
  <c r="N46" i="11"/>
  <c r="O46" i="11"/>
  <c r="P46" i="11"/>
  <c r="Q46" i="11"/>
  <c r="R46" i="11"/>
  <c r="S46" i="11"/>
  <c r="T46" i="11"/>
  <c r="C47" i="11"/>
  <c r="D47" i="11"/>
  <c r="E47" i="11"/>
  <c r="F47" i="11"/>
  <c r="G47" i="11"/>
  <c r="H47" i="11"/>
  <c r="I47" i="11"/>
  <c r="J47" i="11"/>
  <c r="K47" i="11"/>
  <c r="L47" i="11"/>
  <c r="M47" i="11"/>
  <c r="N47" i="11"/>
  <c r="O47" i="11"/>
  <c r="P47" i="11"/>
  <c r="Q47" i="11"/>
  <c r="R47" i="11"/>
  <c r="S47" i="11"/>
  <c r="T47" i="11"/>
  <c r="C48" i="11"/>
  <c r="D48" i="11"/>
  <c r="E48" i="11"/>
  <c r="F48" i="11"/>
  <c r="G48" i="11"/>
  <c r="H48" i="11"/>
  <c r="I48" i="11"/>
  <c r="J48" i="11"/>
  <c r="K48" i="11"/>
  <c r="L48" i="11"/>
  <c r="M48" i="11"/>
  <c r="N48" i="11"/>
  <c r="O48" i="11"/>
  <c r="P48" i="11"/>
  <c r="Q48" i="11"/>
  <c r="R48" i="11"/>
  <c r="S48" i="11"/>
  <c r="T48" i="11"/>
  <c r="C49" i="11"/>
  <c r="D49" i="11"/>
  <c r="E49" i="11"/>
  <c r="F49" i="11"/>
  <c r="G49" i="11"/>
  <c r="H49" i="11"/>
  <c r="I49" i="11"/>
  <c r="J49" i="11"/>
  <c r="K49" i="11"/>
  <c r="L49" i="11"/>
  <c r="M49" i="11"/>
  <c r="N49" i="11"/>
  <c r="O49" i="11"/>
  <c r="P49" i="11"/>
  <c r="Q49" i="11"/>
  <c r="R49" i="11"/>
  <c r="S49" i="11"/>
  <c r="T49" i="11"/>
  <c r="C50" i="11"/>
  <c r="D50" i="11"/>
  <c r="E50" i="11"/>
  <c r="F50" i="11"/>
  <c r="G50" i="11"/>
  <c r="H50" i="11"/>
  <c r="I50" i="11"/>
  <c r="J50" i="11"/>
  <c r="K50" i="11"/>
  <c r="L50" i="11"/>
  <c r="M50" i="11"/>
  <c r="N50" i="11"/>
  <c r="O50" i="11"/>
  <c r="P50" i="11"/>
  <c r="Q50" i="11"/>
  <c r="R50" i="11"/>
  <c r="S50" i="11"/>
  <c r="T50" i="11"/>
  <c r="C51" i="11"/>
  <c r="D51" i="11"/>
  <c r="E51" i="11"/>
  <c r="F51" i="11"/>
  <c r="G51" i="11"/>
  <c r="H51" i="11"/>
  <c r="I51" i="11"/>
  <c r="J51" i="11"/>
  <c r="K51" i="11"/>
  <c r="L51" i="11"/>
  <c r="M51" i="11"/>
  <c r="N51" i="11"/>
  <c r="O51" i="11"/>
  <c r="P51" i="11"/>
  <c r="Q51" i="11"/>
  <c r="R51" i="11"/>
  <c r="S51" i="11"/>
  <c r="T51" i="11"/>
  <c r="C52" i="11"/>
  <c r="D52" i="11"/>
  <c r="E52" i="11"/>
  <c r="F52" i="11"/>
  <c r="G52" i="11"/>
  <c r="H52" i="11"/>
  <c r="I52" i="11"/>
  <c r="J52" i="11"/>
  <c r="K52" i="11"/>
  <c r="L52" i="11"/>
  <c r="M52" i="11"/>
  <c r="N52" i="11"/>
  <c r="O52" i="11"/>
  <c r="P52" i="11"/>
  <c r="Q52" i="11"/>
  <c r="R52" i="11"/>
  <c r="S52" i="11"/>
  <c r="T52" i="11"/>
  <c r="C53" i="11"/>
  <c r="D53" i="11"/>
  <c r="E53" i="11"/>
  <c r="F53" i="11"/>
  <c r="G53" i="11"/>
  <c r="H53" i="11"/>
  <c r="I53" i="11"/>
  <c r="J53" i="11"/>
  <c r="K53" i="11"/>
  <c r="L53" i="11"/>
  <c r="M53" i="11"/>
  <c r="N53" i="11"/>
  <c r="O53" i="11"/>
  <c r="P53" i="11"/>
  <c r="Q53" i="11"/>
  <c r="R53" i="11"/>
  <c r="S53" i="11"/>
  <c r="T53" i="11"/>
  <c r="C54" i="11"/>
  <c r="D54" i="11"/>
  <c r="E54" i="11"/>
  <c r="F54" i="11"/>
  <c r="G54" i="11"/>
  <c r="H54" i="11"/>
  <c r="I54" i="11"/>
  <c r="J54" i="11"/>
  <c r="K54" i="11"/>
  <c r="L54" i="11"/>
  <c r="M54" i="11"/>
  <c r="N54" i="11"/>
  <c r="O54" i="11"/>
  <c r="P54" i="11"/>
  <c r="Q54" i="11"/>
  <c r="R54" i="11"/>
  <c r="S54" i="11"/>
  <c r="T54" i="11"/>
  <c r="C55" i="11"/>
  <c r="D55" i="11"/>
  <c r="E55" i="11"/>
  <c r="F55" i="11"/>
  <c r="G55" i="11"/>
  <c r="H55" i="11"/>
  <c r="I55" i="11"/>
  <c r="J55" i="11"/>
  <c r="K55" i="11"/>
  <c r="L55" i="11"/>
  <c r="M55" i="11"/>
  <c r="N55" i="11"/>
  <c r="O55" i="11"/>
  <c r="P55" i="11"/>
  <c r="Q55" i="11"/>
  <c r="R55" i="11"/>
  <c r="S55" i="11"/>
  <c r="T55" i="11"/>
  <c r="C56" i="11"/>
  <c r="D56" i="11"/>
  <c r="E56" i="11"/>
  <c r="F56" i="11"/>
  <c r="G56" i="11"/>
  <c r="H56" i="11"/>
  <c r="I56" i="11"/>
  <c r="J56" i="11"/>
  <c r="K56" i="11"/>
  <c r="L56" i="11"/>
  <c r="M56" i="11"/>
  <c r="N56" i="11"/>
  <c r="O56" i="11"/>
  <c r="P56" i="11"/>
  <c r="Q56" i="11"/>
  <c r="R56" i="11"/>
  <c r="S56" i="11"/>
  <c r="T56" i="11"/>
  <c r="C57" i="11"/>
  <c r="D57" i="11"/>
  <c r="E57" i="11"/>
  <c r="F57" i="11"/>
  <c r="G57" i="11"/>
  <c r="H57" i="11"/>
  <c r="I57" i="11"/>
  <c r="J57" i="11"/>
  <c r="K57" i="11"/>
  <c r="L57" i="11"/>
  <c r="M57" i="11"/>
  <c r="N57" i="11"/>
  <c r="O57" i="11"/>
  <c r="P57" i="11"/>
  <c r="Q57" i="11"/>
  <c r="R57" i="11"/>
  <c r="S57" i="11"/>
  <c r="T57" i="11"/>
  <c r="C58" i="11"/>
  <c r="D58" i="11"/>
  <c r="E58" i="11"/>
  <c r="F58" i="11"/>
  <c r="G58" i="11"/>
  <c r="H58" i="11"/>
  <c r="I58" i="11"/>
  <c r="J58" i="11"/>
  <c r="K58" i="11"/>
  <c r="L58" i="11"/>
  <c r="M58" i="11"/>
  <c r="N58" i="11"/>
  <c r="O58" i="11"/>
  <c r="P58" i="11"/>
  <c r="Q58" i="11"/>
  <c r="R58" i="11"/>
  <c r="S58" i="11"/>
  <c r="T58" i="11"/>
  <c r="C59" i="11"/>
  <c r="D59" i="11"/>
  <c r="E59" i="11"/>
  <c r="F59" i="11"/>
  <c r="G59" i="11"/>
  <c r="H59" i="11"/>
  <c r="I59" i="11"/>
  <c r="J59" i="11"/>
  <c r="K59" i="11"/>
  <c r="L59" i="11"/>
  <c r="M59" i="11"/>
  <c r="N59" i="11"/>
  <c r="O59" i="11"/>
  <c r="P59" i="11"/>
  <c r="Q59" i="11"/>
  <c r="R59" i="11"/>
  <c r="S59" i="11"/>
  <c r="T59" i="11"/>
  <c r="C60" i="11"/>
  <c r="D60" i="11"/>
  <c r="E60" i="11"/>
  <c r="F60" i="11"/>
  <c r="G60" i="11"/>
  <c r="H60" i="11"/>
  <c r="I60" i="11"/>
  <c r="J60" i="11"/>
  <c r="K60" i="11"/>
  <c r="L60" i="11"/>
  <c r="M60" i="11"/>
  <c r="N60" i="11"/>
  <c r="O60" i="11"/>
  <c r="P60" i="11"/>
  <c r="Q60" i="11"/>
  <c r="R60" i="11"/>
  <c r="S60" i="11"/>
  <c r="T60" i="11"/>
  <c r="C61" i="11"/>
  <c r="D61" i="11"/>
  <c r="E61" i="11"/>
  <c r="F61" i="11"/>
  <c r="G61" i="11"/>
  <c r="H61" i="11"/>
  <c r="I61" i="11"/>
  <c r="J61" i="11"/>
  <c r="K61" i="11"/>
  <c r="L61" i="11"/>
  <c r="M61" i="11"/>
  <c r="N61" i="11"/>
  <c r="O61" i="11"/>
  <c r="P61" i="11"/>
  <c r="Q61" i="11"/>
  <c r="R61" i="11"/>
  <c r="S61" i="11"/>
  <c r="T61" i="11"/>
  <c r="C62" i="11"/>
  <c r="D62" i="11"/>
  <c r="E62" i="11"/>
  <c r="F62" i="11"/>
  <c r="G62" i="11"/>
  <c r="H62" i="11"/>
  <c r="I62" i="11"/>
  <c r="J62" i="11"/>
  <c r="K62" i="11"/>
  <c r="L62" i="11"/>
  <c r="M62" i="11"/>
  <c r="N62" i="11"/>
  <c r="O62" i="11"/>
  <c r="P62" i="11"/>
  <c r="Q62" i="11"/>
  <c r="R62" i="11"/>
  <c r="S62" i="11"/>
  <c r="T62" i="11"/>
  <c r="C63" i="11"/>
  <c r="D63" i="11"/>
  <c r="E63" i="11"/>
  <c r="F63" i="11"/>
  <c r="G63" i="11"/>
  <c r="H63" i="11"/>
  <c r="I63" i="11"/>
  <c r="J63" i="11"/>
  <c r="K63" i="11"/>
  <c r="L63" i="11"/>
  <c r="M63" i="11"/>
  <c r="N63" i="11"/>
  <c r="O63" i="11"/>
  <c r="P63" i="11"/>
  <c r="Q63" i="11"/>
  <c r="R63" i="11"/>
  <c r="S63" i="11"/>
  <c r="T63" i="11"/>
  <c r="C64" i="11"/>
  <c r="D64" i="11"/>
  <c r="E64" i="11"/>
  <c r="F64" i="11"/>
  <c r="G64" i="11"/>
  <c r="H64" i="11"/>
  <c r="I64" i="11"/>
  <c r="J64" i="11"/>
  <c r="K64" i="11"/>
  <c r="L64" i="11"/>
  <c r="M64" i="11"/>
  <c r="N64" i="11"/>
  <c r="O64" i="11"/>
  <c r="P64" i="11"/>
  <c r="Q64" i="11"/>
  <c r="R64" i="11"/>
  <c r="S64" i="11"/>
  <c r="T64" i="11"/>
  <c r="C65" i="11"/>
  <c r="D65" i="11"/>
  <c r="E65" i="11"/>
  <c r="F65" i="11"/>
  <c r="G65" i="11"/>
  <c r="H65" i="11"/>
  <c r="I65" i="11"/>
  <c r="J65" i="11"/>
  <c r="K65" i="11"/>
  <c r="L65" i="11"/>
  <c r="M65" i="11"/>
  <c r="N65" i="11"/>
  <c r="O65" i="11"/>
  <c r="P65" i="11"/>
  <c r="Q65" i="11"/>
  <c r="R65" i="11"/>
  <c r="S65" i="11"/>
  <c r="T65" i="11"/>
  <c r="C66" i="11"/>
  <c r="D66" i="11"/>
  <c r="E66" i="11"/>
  <c r="F66" i="11"/>
  <c r="G66" i="11"/>
  <c r="H66" i="11"/>
  <c r="I66" i="11"/>
  <c r="J66" i="11"/>
  <c r="K66" i="11"/>
  <c r="L66" i="11"/>
  <c r="M66" i="11"/>
  <c r="N66" i="11"/>
  <c r="O66" i="11"/>
  <c r="P66" i="11"/>
  <c r="Q66" i="11"/>
  <c r="R66" i="11"/>
  <c r="S66" i="11"/>
  <c r="T66" i="11"/>
  <c r="C67" i="11"/>
  <c r="D67" i="11"/>
  <c r="E67" i="11"/>
  <c r="F67" i="11"/>
  <c r="G67" i="11"/>
  <c r="H67" i="11"/>
  <c r="I67" i="11"/>
  <c r="J67" i="11"/>
  <c r="K67" i="11"/>
  <c r="L67" i="11"/>
  <c r="M67" i="11"/>
  <c r="N67" i="11"/>
  <c r="O67" i="11"/>
  <c r="P67" i="11"/>
  <c r="Q67" i="11"/>
  <c r="R67" i="11"/>
  <c r="S67" i="11"/>
  <c r="T67" i="11"/>
  <c r="C68" i="11"/>
  <c r="D68" i="11"/>
  <c r="E68" i="11"/>
  <c r="F68" i="11"/>
  <c r="G68" i="11"/>
  <c r="H68" i="11"/>
  <c r="I68" i="11"/>
  <c r="J68" i="11"/>
  <c r="K68" i="11"/>
  <c r="L68" i="11"/>
  <c r="M68" i="11"/>
  <c r="N68" i="11"/>
  <c r="O68" i="11"/>
  <c r="P68" i="11"/>
  <c r="Q68" i="11"/>
  <c r="R68" i="11"/>
  <c r="S68" i="11"/>
  <c r="T68" i="11"/>
  <c r="C69" i="11"/>
  <c r="D69" i="11"/>
  <c r="E69" i="11"/>
  <c r="F69" i="11"/>
  <c r="G69" i="11"/>
  <c r="H69" i="11"/>
  <c r="I69" i="11"/>
  <c r="J69" i="11"/>
  <c r="K69" i="11"/>
  <c r="L69" i="11"/>
  <c r="M69" i="11"/>
  <c r="N69" i="11"/>
  <c r="O69" i="11"/>
  <c r="P69" i="11"/>
  <c r="Q69" i="11"/>
  <c r="R69" i="11"/>
  <c r="S69" i="11"/>
  <c r="T69" i="11"/>
  <c r="C70" i="11"/>
  <c r="D70" i="11"/>
  <c r="E70" i="11"/>
  <c r="F70" i="11"/>
  <c r="G70" i="11"/>
  <c r="H70" i="11"/>
  <c r="I70" i="11"/>
  <c r="J70" i="11"/>
  <c r="K70" i="11"/>
  <c r="L70" i="11"/>
  <c r="M70" i="11"/>
  <c r="N70" i="11"/>
  <c r="O70" i="11"/>
  <c r="P70" i="11"/>
  <c r="Q70" i="11"/>
  <c r="R70" i="11"/>
  <c r="S70" i="11"/>
  <c r="T70" i="11"/>
  <c r="C71" i="11"/>
  <c r="D71" i="11"/>
  <c r="E71" i="11"/>
  <c r="F71" i="11"/>
  <c r="G71" i="11"/>
  <c r="H71" i="11"/>
  <c r="I71" i="11"/>
  <c r="J71" i="11"/>
  <c r="K71" i="11"/>
  <c r="L71" i="11"/>
  <c r="M71" i="11"/>
  <c r="N71" i="11"/>
  <c r="O71" i="11"/>
  <c r="P71" i="11"/>
  <c r="Q71" i="11"/>
  <c r="R71" i="11"/>
  <c r="S71" i="11"/>
  <c r="T71" i="11"/>
  <c r="C72" i="11"/>
  <c r="D72" i="11"/>
  <c r="E72" i="11"/>
  <c r="F72" i="11"/>
  <c r="G72" i="11"/>
  <c r="H72" i="11"/>
  <c r="I72" i="11"/>
  <c r="J72" i="11"/>
  <c r="K72" i="11"/>
  <c r="L72" i="11"/>
  <c r="M72" i="11"/>
  <c r="N72" i="11"/>
  <c r="O72" i="11"/>
  <c r="P72" i="11"/>
  <c r="Q72" i="11"/>
  <c r="R72" i="11"/>
  <c r="S72" i="11"/>
  <c r="T72" i="11"/>
  <c r="C73" i="11"/>
  <c r="D73" i="11"/>
  <c r="E73" i="11"/>
  <c r="F73" i="11"/>
  <c r="G73" i="11"/>
  <c r="H73" i="11"/>
  <c r="I73" i="11"/>
  <c r="J73" i="11"/>
  <c r="K73" i="11"/>
  <c r="L73" i="11"/>
  <c r="M73" i="11"/>
  <c r="N73" i="11"/>
  <c r="O73" i="11"/>
  <c r="P73" i="11"/>
  <c r="Q73" i="11"/>
  <c r="R73" i="11"/>
  <c r="S73" i="11"/>
  <c r="T73" i="11"/>
  <c r="C74" i="11"/>
  <c r="D74" i="11"/>
  <c r="E74" i="11"/>
  <c r="F74" i="11"/>
  <c r="G74" i="11"/>
  <c r="H74" i="11"/>
  <c r="I74" i="11"/>
  <c r="J74" i="11"/>
  <c r="K74" i="11"/>
  <c r="L74" i="11"/>
  <c r="M74" i="11"/>
  <c r="N74" i="11"/>
  <c r="O74" i="11"/>
  <c r="P74" i="11"/>
  <c r="Q74" i="11"/>
  <c r="R74" i="11"/>
  <c r="S74" i="11"/>
  <c r="T74" i="11"/>
  <c r="C75" i="11"/>
  <c r="D75" i="11"/>
  <c r="E75" i="11"/>
  <c r="F75" i="11"/>
  <c r="G75" i="11"/>
  <c r="H75" i="11"/>
  <c r="I75" i="11"/>
  <c r="J75" i="11"/>
  <c r="K75" i="11"/>
  <c r="L75" i="11"/>
  <c r="M75" i="11"/>
  <c r="N75" i="11"/>
  <c r="O75" i="11"/>
  <c r="P75" i="11"/>
  <c r="Q75" i="11"/>
  <c r="R75" i="11"/>
  <c r="S75" i="11"/>
  <c r="T75" i="11"/>
  <c r="C76" i="11"/>
  <c r="D76" i="11"/>
  <c r="E76" i="11"/>
  <c r="F76" i="11"/>
  <c r="G76" i="11"/>
  <c r="H76" i="11"/>
  <c r="I76" i="11"/>
  <c r="J76" i="11"/>
  <c r="K76" i="11"/>
  <c r="L76" i="11"/>
  <c r="M76" i="11"/>
  <c r="N76" i="11"/>
  <c r="O76" i="11"/>
  <c r="P76" i="11"/>
  <c r="Q76" i="11"/>
  <c r="R76" i="11"/>
  <c r="S76" i="11"/>
  <c r="T76" i="11"/>
  <c r="C77" i="11"/>
  <c r="D77" i="11"/>
  <c r="E77" i="11"/>
  <c r="F77" i="11"/>
  <c r="G77" i="11"/>
  <c r="H77" i="11"/>
  <c r="I77" i="11"/>
  <c r="J77" i="11"/>
  <c r="K77" i="11"/>
  <c r="L77" i="11"/>
  <c r="M77" i="11"/>
  <c r="N77" i="11"/>
  <c r="O77" i="11"/>
  <c r="P77" i="11"/>
  <c r="Q77" i="11"/>
  <c r="R77" i="11"/>
  <c r="S77" i="11"/>
  <c r="T77" i="11"/>
  <c r="C78" i="11"/>
  <c r="D78" i="11"/>
  <c r="E78" i="11"/>
  <c r="F78" i="11"/>
  <c r="G78" i="11"/>
  <c r="H78" i="11"/>
  <c r="I78" i="11"/>
  <c r="J78" i="11"/>
  <c r="K78" i="11"/>
  <c r="L78" i="11"/>
  <c r="M78" i="11"/>
  <c r="N78" i="11"/>
  <c r="O78" i="11"/>
  <c r="P78" i="11"/>
  <c r="Q78" i="11"/>
  <c r="R78" i="11"/>
  <c r="S78" i="11"/>
  <c r="T78" i="11"/>
  <c r="C79" i="11"/>
  <c r="D79" i="11"/>
  <c r="E79" i="11"/>
  <c r="F79" i="11"/>
  <c r="G79" i="11"/>
  <c r="H79" i="11"/>
  <c r="I79" i="11"/>
  <c r="J79" i="11"/>
  <c r="K79" i="11"/>
  <c r="L79" i="11"/>
  <c r="M79" i="11"/>
  <c r="N79" i="11"/>
  <c r="O79" i="11"/>
  <c r="P79" i="11"/>
  <c r="Q79" i="11"/>
  <c r="R79" i="11"/>
  <c r="S79" i="11"/>
  <c r="T79" i="11"/>
  <c r="C80" i="11"/>
  <c r="D80" i="11"/>
  <c r="E80" i="11"/>
  <c r="F80" i="11"/>
  <c r="G80" i="11"/>
  <c r="H80" i="11"/>
  <c r="I80" i="11"/>
  <c r="J80" i="11"/>
  <c r="K80" i="11"/>
  <c r="L80" i="11"/>
  <c r="M80" i="11"/>
  <c r="N80" i="11"/>
  <c r="O80" i="11"/>
  <c r="P80" i="11"/>
  <c r="Q80" i="11"/>
  <c r="R80" i="11"/>
  <c r="S80" i="11"/>
  <c r="T80" i="11"/>
  <c r="C81" i="11"/>
  <c r="D81" i="11"/>
  <c r="E81" i="11"/>
  <c r="F81" i="11"/>
  <c r="G81" i="11"/>
  <c r="H81" i="11"/>
  <c r="I81" i="11"/>
  <c r="J81" i="11"/>
  <c r="K81" i="11"/>
  <c r="L81" i="11"/>
  <c r="M81" i="11"/>
  <c r="N81" i="11"/>
  <c r="O81" i="11"/>
  <c r="P81" i="11"/>
  <c r="Q81" i="11"/>
  <c r="R81" i="11"/>
  <c r="S81" i="11"/>
  <c r="T81" i="11"/>
  <c r="C82" i="11"/>
  <c r="D82" i="11"/>
  <c r="E82" i="11"/>
  <c r="F82" i="11"/>
  <c r="G82" i="11"/>
  <c r="H82" i="11"/>
  <c r="I82" i="11"/>
  <c r="J82" i="11"/>
  <c r="K82" i="11"/>
  <c r="L82" i="11"/>
  <c r="M82" i="11"/>
  <c r="N82" i="11"/>
  <c r="O82" i="11"/>
  <c r="P82" i="11"/>
  <c r="Q82" i="11"/>
  <c r="R82" i="11"/>
  <c r="S82" i="11"/>
  <c r="T82" i="11"/>
  <c r="C83" i="11"/>
  <c r="D83" i="11"/>
  <c r="E83" i="11"/>
  <c r="F83" i="11"/>
  <c r="G83" i="11"/>
  <c r="H83" i="11"/>
  <c r="I83" i="11"/>
  <c r="J83" i="11"/>
  <c r="K83" i="11"/>
  <c r="L83" i="11"/>
  <c r="M83" i="11"/>
  <c r="N83" i="11"/>
  <c r="O83" i="11"/>
  <c r="P83" i="11"/>
  <c r="Q83" i="11"/>
  <c r="R83" i="11"/>
  <c r="S83" i="11"/>
  <c r="T83" i="11"/>
  <c r="C84" i="11"/>
  <c r="D84" i="11"/>
  <c r="E84" i="11"/>
  <c r="F84" i="11"/>
  <c r="G84" i="11"/>
  <c r="H84" i="11"/>
  <c r="I84" i="11"/>
  <c r="J84" i="11"/>
  <c r="K84" i="11"/>
  <c r="L84" i="11"/>
  <c r="M84" i="11"/>
  <c r="N84" i="11"/>
  <c r="O84" i="11"/>
  <c r="P84" i="11"/>
  <c r="Q84" i="11"/>
  <c r="R84" i="11"/>
  <c r="S84" i="11"/>
  <c r="T84" i="11"/>
  <c r="C85" i="11"/>
  <c r="D85" i="11"/>
  <c r="E85" i="11"/>
  <c r="F85" i="11"/>
  <c r="G85" i="11"/>
  <c r="H85" i="11"/>
  <c r="I85" i="11"/>
  <c r="J85" i="11"/>
  <c r="K85" i="11"/>
  <c r="L85" i="11"/>
  <c r="M85" i="11"/>
  <c r="N85" i="11"/>
  <c r="O85" i="11"/>
  <c r="P85" i="11"/>
  <c r="Q85" i="11"/>
  <c r="R85" i="11"/>
  <c r="S85" i="11"/>
  <c r="T85" i="11"/>
  <c r="C86" i="11"/>
  <c r="D86" i="11"/>
  <c r="E86" i="11"/>
  <c r="F86" i="11"/>
  <c r="G86" i="11"/>
  <c r="H86" i="11"/>
  <c r="I86" i="11"/>
  <c r="J86" i="11"/>
  <c r="K86" i="11"/>
  <c r="L86" i="11"/>
  <c r="M86" i="11"/>
  <c r="N86" i="11"/>
  <c r="O86" i="11"/>
  <c r="P86" i="11"/>
  <c r="Q86" i="11"/>
  <c r="R86" i="11"/>
  <c r="S86" i="11"/>
  <c r="T86" i="11"/>
  <c r="C87" i="11"/>
  <c r="D87" i="11"/>
  <c r="E87" i="11"/>
  <c r="F87" i="11"/>
  <c r="G87" i="11"/>
  <c r="H87" i="11"/>
  <c r="I87" i="11"/>
  <c r="J87" i="11"/>
  <c r="K87" i="11"/>
  <c r="L87" i="11"/>
  <c r="M87" i="11"/>
  <c r="N87" i="11"/>
  <c r="O87" i="11"/>
  <c r="P87" i="11"/>
  <c r="Q87" i="11"/>
  <c r="R87" i="11"/>
  <c r="S87" i="11"/>
  <c r="T87" i="11"/>
  <c r="C88" i="11"/>
  <c r="D88" i="11"/>
  <c r="E88" i="11"/>
  <c r="F88" i="11"/>
  <c r="G88" i="11"/>
  <c r="H88" i="11"/>
  <c r="I88" i="11"/>
  <c r="J88" i="11"/>
  <c r="K88" i="11"/>
  <c r="L88" i="11"/>
  <c r="M88" i="11"/>
  <c r="N88" i="11"/>
  <c r="O88" i="11"/>
  <c r="P88" i="11"/>
  <c r="Q88" i="11"/>
  <c r="R88" i="11"/>
  <c r="S88" i="11"/>
  <c r="T88" i="11"/>
  <c r="C89" i="11"/>
  <c r="D89" i="11"/>
  <c r="E89" i="11"/>
  <c r="F89" i="11"/>
  <c r="G89" i="11"/>
  <c r="H89" i="11"/>
  <c r="I89" i="11"/>
  <c r="J89" i="11"/>
  <c r="K89" i="11"/>
  <c r="L89" i="11"/>
  <c r="M89" i="11"/>
  <c r="N89" i="11"/>
  <c r="O89" i="11"/>
  <c r="P89" i="11"/>
  <c r="Q89" i="11"/>
  <c r="R89" i="11"/>
  <c r="S89" i="11"/>
  <c r="T89" i="11"/>
  <c r="C90" i="11"/>
  <c r="D90" i="11"/>
  <c r="E90" i="11"/>
  <c r="F90" i="11"/>
  <c r="G90" i="11"/>
  <c r="H90" i="11"/>
  <c r="I90" i="11"/>
  <c r="J90" i="11"/>
  <c r="K90" i="11"/>
  <c r="L90" i="11"/>
  <c r="M90" i="11"/>
  <c r="N90" i="11"/>
  <c r="O90" i="11"/>
  <c r="P90" i="11"/>
  <c r="Q90" i="11"/>
  <c r="R90" i="11"/>
  <c r="S90" i="11"/>
  <c r="T90" i="11"/>
  <c r="C91" i="11"/>
  <c r="D91" i="11"/>
  <c r="E91" i="11"/>
  <c r="F91" i="11"/>
  <c r="G91" i="11"/>
  <c r="H91" i="11"/>
  <c r="I91" i="11"/>
  <c r="J91" i="11"/>
  <c r="K91" i="11"/>
  <c r="L91" i="11"/>
  <c r="M91" i="11"/>
  <c r="N91" i="11"/>
  <c r="O91" i="11"/>
  <c r="P91" i="11"/>
  <c r="Q91" i="11"/>
  <c r="R91" i="11"/>
  <c r="S91" i="11"/>
  <c r="T91" i="11"/>
  <c r="C92" i="11"/>
  <c r="D92" i="11"/>
  <c r="E92" i="11"/>
  <c r="F92" i="11"/>
  <c r="G92" i="11"/>
  <c r="H92" i="11"/>
  <c r="I92" i="11"/>
  <c r="J92" i="11"/>
  <c r="K92" i="11"/>
  <c r="L92" i="11"/>
  <c r="M92" i="11"/>
  <c r="N92" i="11"/>
  <c r="O92" i="11"/>
  <c r="P92" i="11"/>
  <c r="Q92" i="11"/>
  <c r="R92" i="11"/>
  <c r="S92" i="11"/>
  <c r="T92" i="11"/>
  <c r="C93" i="11"/>
  <c r="D93" i="11"/>
  <c r="E93" i="11"/>
  <c r="F93" i="11"/>
  <c r="G93" i="11"/>
  <c r="H93" i="11"/>
  <c r="I93" i="11"/>
  <c r="J93" i="11"/>
  <c r="K93" i="11"/>
  <c r="L93" i="11"/>
  <c r="M93" i="11"/>
  <c r="N93" i="11"/>
  <c r="O93" i="11"/>
  <c r="P93" i="11"/>
  <c r="Q93" i="11"/>
  <c r="R93" i="11"/>
  <c r="S93" i="11"/>
  <c r="T93" i="11"/>
  <c r="C94" i="11"/>
  <c r="D94" i="11"/>
  <c r="E94" i="11"/>
  <c r="F94" i="11"/>
  <c r="G94" i="11"/>
  <c r="H94" i="11"/>
  <c r="I94" i="11"/>
  <c r="J94" i="11"/>
  <c r="K94" i="11"/>
  <c r="L94" i="11"/>
  <c r="M94" i="11"/>
  <c r="N94" i="11"/>
  <c r="O94" i="11"/>
  <c r="P94" i="11"/>
  <c r="Q94" i="11"/>
  <c r="R94" i="11"/>
  <c r="S94" i="11"/>
  <c r="T94" i="11"/>
  <c r="C95" i="11"/>
  <c r="D95" i="11"/>
  <c r="E95" i="11"/>
  <c r="F95" i="11"/>
  <c r="G95" i="11"/>
  <c r="H95" i="11"/>
  <c r="I95" i="11"/>
  <c r="J95" i="11"/>
  <c r="K95" i="11"/>
  <c r="L95" i="11"/>
  <c r="M95" i="11"/>
  <c r="N95" i="11"/>
  <c r="O95" i="11"/>
  <c r="P95" i="11"/>
  <c r="Q95" i="11"/>
  <c r="R95" i="11"/>
  <c r="S95" i="11"/>
  <c r="T95" i="11"/>
  <c r="C96" i="11"/>
  <c r="D96" i="11"/>
  <c r="E96" i="11"/>
  <c r="F96" i="11"/>
  <c r="G96" i="11"/>
  <c r="H96" i="11"/>
  <c r="I96" i="11"/>
  <c r="J96" i="11"/>
  <c r="K96" i="11"/>
  <c r="L96" i="11"/>
  <c r="M96" i="11"/>
  <c r="N96" i="11"/>
  <c r="O96" i="11"/>
  <c r="P96" i="11"/>
  <c r="Q96" i="11"/>
  <c r="R96" i="11"/>
  <c r="S96" i="11"/>
  <c r="T96" i="11"/>
  <c r="C97" i="11"/>
  <c r="D97" i="11"/>
  <c r="E97" i="11"/>
  <c r="F97" i="11"/>
  <c r="G97" i="11"/>
  <c r="H97" i="11"/>
  <c r="I97" i="11"/>
  <c r="J97" i="11"/>
  <c r="K97" i="11"/>
  <c r="L97" i="11"/>
  <c r="M97" i="11"/>
  <c r="N97" i="11"/>
  <c r="O97" i="11"/>
  <c r="P97" i="11"/>
  <c r="Q97" i="11"/>
  <c r="R97" i="11"/>
  <c r="S97" i="11"/>
  <c r="T97" i="11"/>
  <c r="C98" i="11"/>
  <c r="D98" i="11"/>
  <c r="E98" i="11"/>
  <c r="F98" i="11"/>
  <c r="G98" i="11"/>
  <c r="H98" i="11"/>
  <c r="I98" i="11"/>
  <c r="J98" i="11"/>
  <c r="K98" i="11"/>
  <c r="L98" i="11"/>
  <c r="M98" i="11"/>
  <c r="N98" i="11"/>
  <c r="O98" i="11"/>
  <c r="P98" i="11"/>
  <c r="Q98" i="11"/>
  <c r="R98" i="11"/>
  <c r="S98" i="11"/>
  <c r="T98" i="11"/>
  <c r="C99" i="11"/>
  <c r="D99" i="11"/>
  <c r="E99" i="11"/>
  <c r="F99" i="11"/>
  <c r="G99" i="11"/>
  <c r="H99" i="11"/>
  <c r="I99" i="11"/>
  <c r="J99" i="11"/>
  <c r="K99" i="11"/>
  <c r="L99" i="11"/>
  <c r="M99" i="11"/>
  <c r="N99" i="11"/>
  <c r="O99" i="11"/>
  <c r="P99" i="11"/>
  <c r="Q99" i="11"/>
  <c r="R99" i="11"/>
  <c r="S99" i="11"/>
  <c r="T99" i="11"/>
  <c r="C100" i="11"/>
  <c r="D100" i="11"/>
  <c r="E100" i="11"/>
  <c r="F100" i="11"/>
  <c r="G100" i="11"/>
  <c r="H100" i="11"/>
  <c r="I100" i="11"/>
  <c r="J100" i="11"/>
  <c r="K100" i="11"/>
  <c r="L100" i="11"/>
  <c r="M100" i="11"/>
  <c r="N100" i="11"/>
  <c r="O100" i="11"/>
  <c r="P100" i="11"/>
  <c r="Q100" i="11"/>
  <c r="R100" i="11"/>
  <c r="S100" i="11"/>
  <c r="T100" i="11"/>
  <c r="C101" i="11"/>
  <c r="D101" i="11"/>
  <c r="E101" i="11"/>
  <c r="F101" i="11"/>
  <c r="G101" i="11"/>
  <c r="H101" i="11"/>
  <c r="I101" i="11"/>
  <c r="J101" i="11"/>
  <c r="K101" i="11"/>
  <c r="L101" i="11"/>
  <c r="M101" i="11"/>
  <c r="N101" i="11"/>
  <c r="O101" i="11"/>
  <c r="P101" i="11"/>
  <c r="Q101" i="11"/>
  <c r="R101" i="11"/>
  <c r="S101" i="11"/>
  <c r="T101" i="11"/>
  <c r="C102" i="11"/>
  <c r="D102" i="11"/>
  <c r="E102" i="11"/>
  <c r="F102" i="11"/>
  <c r="G102" i="11"/>
  <c r="H102" i="11"/>
  <c r="I102" i="11"/>
  <c r="J102" i="11"/>
  <c r="K102" i="11"/>
  <c r="L102" i="11"/>
  <c r="M102" i="11"/>
  <c r="N102" i="11"/>
  <c r="O102" i="11"/>
  <c r="P102" i="11"/>
  <c r="Q102" i="11"/>
  <c r="R102" i="11"/>
  <c r="S102" i="11"/>
  <c r="T102" i="11"/>
  <c r="C103" i="11"/>
  <c r="D103" i="11"/>
  <c r="E103" i="11"/>
  <c r="F103" i="11"/>
  <c r="G103" i="11"/>
  <c r="H103" i="11"/>
  <c r="I103" i="11"/>
  <c r="J103" i="11"/>
  <c r="K103" i="11"/>
  <c r="L103" i="11"/>
  <c r="M103" i="11"/>
  <c r="N103" i="11"/>
  <c r="O103" i="11"/>
  <c r="P103" i="11"/>
  <c r="Q103" i="11"/>
  <c r="R103" i="11"/>
  <c r="S103" i="11"/>
  <c r="T103" i="11"/>
  <c r="C104" i="11"/>
  <c r="D104" i="11"/>
  <c r="E104" i="11"/>
  <c r="F104" i="11"/>
  <c r="G104" i="11"/>
  <c r="H104" i="11"/>
  <c r="I104" i="11"/>
  <c r="J104" i="11"/>
  <c r="K104" i="11"/>
  <c r="L104" i="11"/>
  <c r="M104" i="11"/>
  <c r="N104" i="11"/>
  <c r="O104" i="11"/>
  <c r="P104" i="11"/>
  <c r="Q104" i="11"/>
  <c r="R104" i="11"/>
  <c r="S104" i="11"/>
  <c r="T104" i="11"/>
  <c r="C105" i="11"/>
  <c r="D105" i="11"/>
  <c r="E105" i="11"/>
  <c r="F105" i="11"/>
  <c r="G105" i="11"/>
  <c r="H105" i="11"/>
  <c r="I105" i="11"/>
  <c r="J105" i="11"/>
  <c r="K105" i="11"/>
  <c r="L105" i="11"/>
  <c r="M105" i="11"/>
  <c r="N105" i="11"/>
  <c r="O105" i="11"/>
  <c r="P105" i="11"/>
  <c r="Q105" i="11"/>
  <c r="R105" i="11"/>
  <c r="S105" i="11"/>
  <c r="T105" i="11"/>
  <c r="C106" i="11"/>
  <c r="D106" i="11"/>
  <c r="E106" i="11"/>
  <c r="F106" i="11"/>
  <c r="G106" i="11"/>
  <c r="H106" i="11"/>
  <c r="I106" i="11"/>
  <c r="J106" i="11"/>
  <c r="K106" i="11"/>
  <c r="L106" i="11"/>
  <c r="M106" i="11"/>
  <c r="N106" i="11"/>
  <c r="O106" i="11"/>
  <c r="P106" i="11"/>
  <c r="Q106" i="11"/>
  <c r="R106" i="11"/>
  <c r="S106" i="11"/>
  <c r="T106" i="11"/>
  <c r="C107" i="11"/>
  <c r="D107" i="11"/>
  <c r="E107" i="11"/>
  <c r="F107" i="11"/>
  <c r="G107" i="11"/>
  <c r="H107" i="11"/>
  <c r="I107" i="11"/>
  <c r="J107" i="11"/>
  <c r="K107" i="11"/>
  <c r="L107" i="11"/>
  <c r="M107" i="11"/>
  <c r="N107" i="11"/>
  <c r="O107" i="11"/>
  <c r="P107" i="11"/>
  <c r="Q107" i="11"/>
  <c r="R107" i="11"/>
  <c r="S107" i="11"/>
  <c r="T107" i="11"/>
  <c r="C108" i="11"/>
  <c r="D108" i="11"/>
  <c r="E108" i="11"/>
  <c r="F108" i="11"/>
  <c r="G108" i="11"/>
  <c r="H108" i="11"/>
  <c r="I108" i="11"/>
  <c r="J108" i="11"/>
  <c r="K108" i="11"/>
  <c r="L108" i="11"/>
  <c r="M108" i="11"/>
  <c r="N108" i="11"/>
  <c r="O108" i="11"/>
  <c r="P108" i="11"/>
  <c r="Q108" i="11"/>
  <c r="R108" i="11"/>
  <c r="S108" i="11"/>
  <c r="T108" i="11"/>
  <c r="C109" i="11"/>
  <c r="D109" i="11"/>
  <c r="E109" i="11"/>
  <c r="F109" i="11"/>
  <c r="G109" i="11"/>
  <c r="H109" i="11"/>
  <c r="I109" i="11"/>
  <c r="J109" i="11"/>
  <c r="K109" i="11"/>
  <c r="L109" i="11"/>
  <c r="M109" i="11"/>
  <c r="N109" i="11"/>
  <c r="O109" i="11"/>
  <c r="P109" i="11"/>
  <c r="Q109" i="11"/>
  <c r="R109" i="11"/>
  <c r="S109" i="11"/>
  <c r="T109" i="11"/>
  <c r="C110" i="11"/>
  <c r="D110" i="11"/>
  <c r="E110" i="11"/>
  <c r="F110" i="11"/>
  <c r="G110" i="11"/>
  <c r="H110" i="11"/>
  <c r="I110" i="11"/>
  <c r="J110" i="11"/>
  <c r="K110" i="11"/>
  <c r="L110" i="11"/>
  <c r="M110" i="11"/>
  <c r="N110" i="11"/>
  <c r="O110" i="11"/>
  <c r="P110" i="11"/>
  <c r="Q110" i="11"/>
  <c r="R110" i="11"/>
  <c r="S110" i="11"/>
  <c r="T110" i="11"/>
  <c r="C111" i="11"/>
  <c r="D111" i="11"/>
  <c r="E111" i="11"/>
  <c r="F111" i="11"/>
  <c r="G111" i="11"/>
  <c r="H111" i="11"/>
  <c r="I111" i="11"/>
  <c r="J111" i="11"/>
  <c r="K111" i="11"/>
  <c r="L111" i="11"/>
  <c r="M111" i="11"/>
  <c r="N111" i="11"/>
  <c r="O111" i="11"/>
  <c r="P111" i="11"/>
  <c r="Q111" i="11"/>
  <c r="R111" i="11"/>
  <c r="S111" i="11"/>
  <c r="T111" i="11"/>
  <c r="C112" i="11"/>
  <c r="D112" i="11"/>
  <c r="E112" i="11"/>
  <c r="F112" i="11"/>
  <c r="G112" i="11"/>
  <c r="H112" i="11"/>
  <c r="I112" i="11"/>
  <c r="J112" i="11"/>
  <c r="K112" i="11"/>
  <c r="L112" i="11"/>
  <c r="M112" i="11"/>
  <c r="N112" i="11"/>
  <c r="O112" i="11"/>
  <c r="P112" i="11"/>
  <c r="Q112" i="11"/>
  <c r="R112" i="11"/>
  <c r="S112" i="11"/>
  <c r="T112" i="11"/>
  <c r="C113" i="11"/>
  <c r="D113" i="11"/>
  <c r="E113" i="11"/>
  <c r="F113" i="11"/>
  <c r="G113" i="11"/>
  <c r="H113" i="11"/>
  <c r="I113" i="11"/>
  <c r="J113" i="11"/>
  <c r="K113" i="11"/>
  <c r="L113" i="11"/>
  <c r="M113" i="11"/>
  <c r="N113" i="11"/>
  <c r="O113" i="11"/>
  <c r="P113" i="11"/>
  <c r="Q113" i="11"/>
  <c r="R113" i="11"/>
  <c r="S113" i="11"/>
  <c r="T113" i="11"/>
  <c r="C114" i="11"/>
  <c r="D114" i="11"/>
  <c r="E114" i="11"/>
  <c r="F114" i="11"/>
  <c r="G114" i="11"/>
  <c r="H114" i="11"/>
  <c r="I114" i="11"/>
  <c r="J114" i="11"/>
  <c r="K114" i="11"/>
  <c r="L114" i="11"/>
  <c r="M114" i="11"/>
  <c r="N114" i="11"/>
  <c r="O114" i="11"/>
  <c r="P114" i="11"/>
  <c r="Q114" i="11"/>
  <c r="R114" i="11"/>
  <c r="S114" i="11"/>
  <c r="T114" i="11"/>
  <c r="C115" i="11"/>
  <c r="D115" i="11"/>
  <c r="E115" i="11"/>
  <c r="F115" i="11"/>
  <c r="G115" i="11"/>
  <c r="H115" i="11"/>
  <c r="I115" i="11"/>
  <c r="J115" i="11"/>
  <c r="K115" i="11"/>
  <c r="L115" i="11"/>
  <c r="M115" i="11"/>
  <c r="N115" i="11"/>
  <c r="O115" i="11"/>
  <c r="P115" i="11"/>
  <c r="Q115" i="11"/>
  <c r="R115" i="11"/>
  <c r="S115" i="11"/>
  <c r="T115" i="11"/>
  <c r="C116" i="11"/>
  <c r="D116" i="11"/>
  <c r="E116" i="11"/>
  <c r="F116" i="11"/>
  <c r="G116" i="11"/>
  <c r="H116" i="11"/>
  <c r="I116" i="11"/>
  <c r="J116" i="11"/>
  <c r="K116" i="11"/>
  <c r="L116" i="11"/>
  <c r="M116" i="11"/>
  <c r="N116" i="11"/>
  <c r="O116" i="11"/>
  <c r="P116" i="11"/>
  <c r="Q116" i="11"/>
  <c r="R116" i="11"/>
  <c r="S116" i="11"/>
  <c r="T116" i="11"/>
  <c r="C117" i="11"/>
  <c r="D117" i="11"/>
  <c r="E117" i="11"/>
  <c r="F117" i="11"/>
  <c r="G117" i="11"/>
  <c r="H117" i="11"/>
  <c r="I117" i="11"/>
  <c r="J117" i="11"/>
  <c r="K117" i="11"/>
  <c r="L117" i="11"/>
  <c r="M117" i="11"/>
  <c r="N117" i="11"/>
  <c r="O117" i="11"/>
  <c r="P117" i="11"/>
  <c r="Q117" i="11"/>
  <c r="R117" i="11"/>
  <c r="S117" i="11"/>
  <c r="T117" i="11"/>
  <c r="C118" i="11"/>
  <c r="D118" i="11"/>
  <c r="E118" i="11"/>
  <c r="F118" i="11"/>
  <c r="G118" i="11"/>
  <c r="H118" i="11"/>
  <c r="I118" i="11"/>
  <c r="J118" i="11"/>
  <c r="K118" i="11"/>
  <c r="L118" i="11"/>
  <c r="M118" i="11"/>
  <c r="N118" i="11"/>
  <c r="O118" i="11"/>
  <c r="P118" i="11"/>
  <c r="Q118" i="11"/>
  <c r="R118" i="11"/>
  <c r="S118" i="11"/>
  <c r="T118" i="11"/>
  <c r="C119" i="11"/>
  <c r="D119" i="11"/>
  <c r="E119" i="11"/>
  <c r="F119" i="11"/>
  <c r="G119" i="11"/>
  <c r="H119" i="11"/>
  <c r="I119" i="11"/>
  <c r="J119" i="11"/>
  <c r="K119" i="11"/>
  <c r="L119" i="11"/>
  <c r="M119" i="11"/>
  <c r="N119" i="11"/>
  <c r="O119" i="11"/>
  <c r="P119" i="11"/>
  <c r="Q119" i="11"/>
  <c r="R119" i="11"/>
  <c r="S119" i="11"/>
  <c r="T119" i="11"/>
  <c r="C120" i="11"/>
  <c r="D120" i="11"/>
  <c r="E120" i="11"/>
  <c r="F120" i="11"/>
  <c r="G120" i="11"/>
  <c r="H120" i="11"/>
  <c r="I120" i="11"/>
  <c r="J120" i="11"/>
  <c r="K120" i="11"/>
  <c r="L120" i="11"/>
  <c r="M120" i="11"/>
  <c r="N120" i="11"/>
  <c r="O120" i="11"/>
  <c r="P120" i="11"/>
  <c r="Q120" i="11"/>
  <c r="R120" i="11"/>
  <c r="S120" i="11"/>
  <c r="T120" i="11"/>
  <c r="C121" i="11"/>
  <c r="D121" i="11"/>
  <c r="E121" i="11"/>
  <c r="F121" i="11"/>
  <c r="G121" i="11"/>
  <c r="H121" i="11"/>
  <c r="I121" i="11"/>
  <c r="J121" i="11"/>
  <c r="K121" i="11"/>
  <c r="L121" i="11"/>
  <c r="M121" i="11"/>
  <c r="N121" i="11"/>
  <c r="O121" i="11"/>
  <c r="P121" i="11"/>
  <c r="Q121" i="11"/>
  <c r="R121" i="11"/>
  <c r="S121" i="11"/>
  <c r="T121" i="11"/>
  <c r="C122" i="11"/>
  <c r="D122" i="11"/>
  <c r="E122" i="11"/>
  <c r="F122" i="11"/>
  <c r="G122" i="11"/>
  <c r="H122" i="11"/>
  <c r="I122" i="11"/>
  <c r="J122" i="11"/>
  <c r="K122" i="11"/>
  <c r="L122" i="11"/>
  <c r="M122" i="11"/>
  <c r="N122" i="11"/>
  <c r="O122" i="11"/>
  <c r="P122" i="11"/>
  <c r="Q122" i="11"/>
  <c r="R122" i="11"/>
  <c r="S122" i="11"/>
  <c r="T122" i="11"/>
  <c r="C123" i="11"/>
  <c r="D123" i="11"/>
  <c r="E123" i="11"/>
  <c r="F123" i="11"/>
  <c r="G123" i="11"/>
  <c r="H123" i="11"/>
  <c r="I123" i="11"/>
  <c r="J123" i="11"/>
  <c r="K123" i="11"/>
  <c r="L123" i="11"/>
  <c r="M123" i="11"/>
  <c r="N123" i="11"/>
  <c r="O123" i="11"/>
  <c r="P123" i="11"/>
  <c r="Q123" i="11"/>
  <c r="R123" i="11"/>
  <c r="S123" i="11"/>
  <c r="T123" i="11"/>
  <c r="C124" i="11"/>
  <c r="D124" i="11"/>
  <c r="E124" i="11"/>
  <c r="F124" i="11"/>
  <c r="G124" i="11"/>
  <c r="H124" i="11"/>
  <c r="I124" i="11"/>
  <c r="J124" i="11"/>
  <c r="K124" i="11"/>
  <c r="L124" i="11"/>
  <c r="M124" i="11"/>
  <c r="N124" i="11"/>
  <c r="O124" i="11"/>
  <c r="P124" i="11"/>
  <c r="Q124" i="11"/>
  <c r="R124" i="11"/>
  <c r="S124" i="11"/>
  <c r="T124" i="11"/>
  <c r="C125" i="11"/>
  <c r="D125" i="11"/>
  <c r="E125" i="11"/>
  <c r="F125" i="11"/>
  <c r="G125" i="11"/>
  <c r="H125" i="11"/>
  <c r="I125" i="11"/>
  <c r="J125" i="11"/>
  <c r="K125" i="11"/>
  <c r="L125" i="11"/>
  <c r="M125" i="11"/>
  <c r="N125" i="11"/>
  <c r="O125" i="11"/>
  <c r="P125" i="11"/>
  <c r="Q125" i="11"/>
  <c r="R125" i="11"/>
  <c r="S125" i="11"/>
  <c r="T125" i="11"/>
  <c r="C126" i="11"/>
  <c r="D126" i="11"/>
  <c r="E126" i="11"/>
  <c r="F126" i="11"/>
  <c r="G126" i="11"/>
  <c r="H126" i="11"/>
  <c r="I126" i="11"/>
  <c r="J126" i="11"/>
  <c r="K126" i="11"/>
  <c r="L126" i="11"/>
  <c r="M126" i="11"/>
  <c r="N126" i="11"/>
  <c r="O126" i="11"/>
  <c r="P126" i="11"/>
  <c r="Q126" i="11"/>
  <c r="R126" i="11"/>
  <c r="S126" i="11"/>
  <c r="T126" i="11"/>
  <c r="C127" i="11"/>
  <c r="D127" i="11"/>
  <c r="E127" i="11"/>
  <c r="F127" i="11"/>
  <c r="G127" i="11"/>
  <c r="H127" i="11"/>
  <c r="I127" i="11"/>
  <c r="J127" i="11"/>
  <c r="K127" i="11"/>
  <c r="L127" i="11"/>
  <c r="M127" i="11"/>
  <c r="N127" i="11"/>
  <c r="O127" i="11"/>
  <c r="P127" i="11"/>
  <c r="Q127" i="11"/>
  <c r="R127" i="11"/>
  <c r="S127" i="11"/>
  <c r="T127" i="11"/>
  <c r="C128" i="11"/>
  <c r="D128" i="11"/>
  <c r="E128" i="11"/>
  <c r="F128" i="11"/>
  <c r="G128" i="11"/>
  <c r="H128" i="11"/>
  <c r="I128" i="11"/>
  <c r="J128" i="11"/>
  <c r="K128" i="11"/>
  <c r="L128" i="11"/>
  <c r="M128" i="11"/>
  <c r="N128" i="11"/>
  <c r="O128" i="11"/>
  <c r="P128" i="11"/>
  <c r="Q128" i="11"/>
  <c r="R128" i="11"/>
  <c r="S128" i="11"/>
  <c r="T128" i="11"/>
  <c r="C129" i="11"/>
  <c r="D129" i="11"/>
  <c r="E129" i="11"/>
  <c r="F129" i="11"/>
  <c r="G129" i="11"/>
  <c r="H129" i="11"/>
  <c r="I129" i="11"/>
  <c r="J129" i="11"/>
  <c r="K129" i="11"/>
  <c r="L129" i="11"/>
  <c r="M129" i="11"/>
  <c r="N129" i="11"/>
  <c r="O129" i="11"/>
  <c r="P129" i="11"/>
  <c r="Q129" i="11"/>
  <c r="R129" i="11"/>
  <c r="S129" i="11"/>
  <c r="T129" i="11"/>
  <c r="C130" i="11"/>
  <c r="D130" i="11"/>
  <c r="E130" i="11"/>
  <c r="F130" i="11"/>
  <c r="G130" i="11"/>
  <c r="H130" i="11"/>
  <c r="I130" i="11"/>
  <c r="J130" i="11"/>
  <c r="K130" i="11"/>
  <c r="L130" i="11"/>
  <c r="M130" i="11"/>
  <c r="N130" i="11"/>
  <c r="O130" i="11"/>
  <c r="P130" i="11"/>
  <c r="Q130" i="11"/>
  <c r="R130" i="11"/>
  <c r="S130" i="11"/>
  <c r="T130" i="11"/>
  <c r="C131" i="11"/>
  <c r="D131" i="11"/>
  <c r="E131" i="11"/>
  <c r="F131" i="11"/>
  <c r="G131" i="11"/>
  <c r="H131" i="11"/>
  <c r="I131" i="11"/>
  <c r="J131" i="11"/>
  <c r="K131" i="11"/>
  <c r="L131" i="11"/>
  <c r="M131" i="11"/>
  <c r="N131" i="11"/>
  <c r="O131" i="11"/>
  <c r="P131" i="11"/>
  <c r="Q131" i="11"/>
  <c r="R131" i="11"/>
  <c r="S131" i="11"/>
  <c r="T131" i="11"/>
  <c r="C132" i="11"/>
  <c r="D132" i="11"/>
  <c r="E132" i="11"/>
  <c r="F132" i="11"/>
  <c r="G132" i="11"/>
  <c r="H132" i="11"/>
  <c r="I132" i="11"/>
  <c r="J132" i="11"/>
  <c r="K132" i="11"/>
  <c r="L132" i="11"/>
  <c r="M132" i="11"/>
  <c r="N132" i="11"/>
  <c r="O132" i="11"/>
  <c r="P132" i="11"/>
  <c r="Q132" i="11"/>
  <c r="R132" i="11"/>
  <c r="S132" i="11"/>
  <c r="T132" i="11"/>
  <c r="C133" i="11"/>
  <c r="D133" i="11"/>
  <c r="E133" i="11"/>
  <c r="F133" i="11"/>
  <c r="G133" i="11"/>
  <c r="H133" i="11"/>
  <c r="I133" i="11"/>
  <c r="J133" i="11"/>
  <c r="K133" i="11"/>
  <c r="L133" i="11"/>
  <c r="M133" i="11"/>
  <c r="N133" i="11"/>
  <c r="O133" i="11"/>
  <c r="P133" i="11"/>
  <c r="Q133" i="11"/>
  <c r="R133" i="11"/>
  <c r="S133" i="11"/>
  <c r="T133" i="11"/>
  <c r="C134" i="11"/>
  <c r="D134" i="11"/>
  <c r="E134" i="11"/>
  <c r="F134" i="11"/>
  <c r="G134" i="11"/>
  <c r="H134" i="11"/>
  <c r="I134" i="11"/>
  <c r="J134" i="11"/>
  <c r="K134" i="11"/>
  <c r="L134" i="11"/>
  <c r="M134" i="11"/>
  <c r="N134" i="11"/>
  <c r="O134" i="11"/>
  <c r="P134" i="11"/>
  <c r="Q134" i="11"/>
  <c r="R134" i="11"/>
  <c r="S134" i="11"/>
  <c r="T134" i="11"/>
  <c r="C135" i="11"/>
  <c r="D135" i="11"/>
  <c r="E135" i="11"/>
  <c r="F135" i="11"/>
  <c r="G135" i="11"/>
  <c r="H135" i="11"/>
  <c r="I135" i="11"/>
  <c r="J135" i="11"/>
  <c r="K135" i="11"/>
  <c r="L135" i="11"/>
  <c r="M135" i="11"/>
  <c r="N135" i="11"/>
  <c r="O135" i="11"/>
  <c r="P135" i="11"/>
  <c r="Q135" i="11"/>
  <c r="R135" i="11"/>
  <c r="S135" i="11"/>
  <c r="T135" i="11"/>
  <c r="C136" i="11"/>
  <c r="D136" i="11"/>
  <c r="E136" i="11"/>
  <c r="F136" i="11"/>
  <c r="G136" i="11"/>
  <c r="H136" i="11"/>
  <c r="I136" i="11"/>
  <c r="J136" i="11"/>
  <c r="K136" i="11"/>
  <c r="L136" i="11"/>
  <c r="M136" i="11"/>
  <c r="N136" i="11"/>
  <c r="O136" i="11"/>
  <c r="P136" i="11"/>
  <c r="Q136" i="11"/>
  <c r="R136" i="11"/>
  <c r="S136" i="11"/>
  <c r="T136" i="11"/>
  <c r="C137" i="11"/>
  <c r="D137" i="11"/>
  <c r="E137" i="11"/>
  <c r="F137" i="11"/>
  <c r="G137" i="11"/>
  <c r="H137" i="11"/>
  <c r="I137" i="11"/>
  <c r="J137" i="11"/>
  <c r="K137" i="11"/>
  <c r="L137" i="11"/>
  <c r="M137" i="11"/>
  <c r="N137" i="11"/>
  <c r="O137" i="11"/>
  <c r="P137" i="11"/>
  <c r="Q137" i="11"/>
  <c r="R137" i="11"/>
  <c r="S137" i="11"/>
  <c r="T137" i="11"/>
  <c r="C138" i="11"/>
  <c r="D138" i="11"/>
  <c r="E138" i="11"/>
  <c r="F138" i="11"/>
  <c r="G138" i="11"/>
  <c r="H138" i="11"/>
  <c r="I138" i="11"/>
  <c r="J138" i="11"/>
  <c r="K138" i="11"/>
  <c r="L138" i="11"/>
  <c r="M138" i="11"/>
  <c r="N138" i="11"/>
  <c r="O138" i="11"/>
  <c r="P138" i="11"/>
  <c r="Q138" i="11"/>
  <c r="R138" i="11"/>
  <c r="S138" i="11"/>
  <c r="T138" i="11"/>
  <c r="C139" i="11"/>
  <c r="D139" i="11"/>
  <c r="E139" i="11"/>
  <c r="F139" i="11"/>
  <c r="G139" i="11"/>
  <c r="H139" i="11"/>
  <c r="I139" i="11"/>
  <c r="J139" i="11"/>
  <c r="K139" i="11"/>
  <c r="L139" i="11"/>
  <c r="M139" i="11"/>
  <c r="N139" i="11"/>
  <c r="O139" i="11"/>
  <c r="P139" i="11"/>
  <c r="Q139" i="11"/>
  <c r="R139" i="11"/>
  <c r="S139" i="11"/>
  <c r="T139" i="11"/>
  <c r="C140" i="11"/>
  <c r="D140" i="11"/>
  <c r="E140" i="11"/>
  <c r="F140" i="11"/>
  <c r="G140" i="11"/>
  <c r="H140" i="11"/>
  <c r="I140" i="11"/>
  <c r="J140" i="11"/>
  <c r="K140" i="11"/>
  <c r="L140" i="11"/>
  <c r="M140" i="11"/>
  <c r="N140" i="11"/>
  <c r="O140" i="11"/>
  <c r="P140" i="11"/>
  <c r="Q140" i="11"/>
  <c r="R140" i="11"/>
  <c r="S140" i="11"/>
  <c r="T140" i="11"/>
  <c r="C141" i="11"/>
  <c r="D141" i="11"/>
  <c r="E141" i="11"/>
  <c r="F141" i="11"/>
  <c r="G141" i="11"/>
  <c r="H141" i="11"/>
  <c r="I141" i="11"/>
  <c r="J141" i="11"/>
  <c r="K141" i="11"/>
  <c r="L141" i="11"/>
  <c r="M141" i="11"/>
  <c r="N141" i="11"/>
  <c r="O141" i="11"/>
  <c r="P141" i="11"/>
  <c r="Q141" i="11"/>
  <c r="R141" i="11"/>
  <c r="S141" i="11"/>
  <c r="T141" i="11"/>
  <c r="C142" i="11"/>
  <c r="D142" i="11"/>
  <c r="E142" i="11"/>
  <c r="F142" i="11"/>
  <c r="G142" i="11"/>
  <c r="H142" i="11"/>
  <c r="I142" i="11"/>
  <c r="J142" i="11"/>
  <c r="K142" i="11"/>
  <c r="L142" i="11"/>
  <c r="M142" i="11"/>
  <c r="N142" i="11"/>
  <c r="O142" i="11"/>
  <c r="P142" i="11"/>
  <c r="Q142" i="11"/>
  <c r="R142" i="11"/>
  <c r="S142" i="11"/>
  <c r="T142" i="11"/>
  <c r="C143" i="11"/>
  <c r="D143" i="11"/>
  <c r="E143" i="11"/>
  <c r="F143" i="11"/>
  <c r="G143" i="11"/>
  <c r="H143" i="11"/>
  <c r="I143" i="11"/>
  <c r="J143" i="11"/>
  <c r="K143" i="11"/>
  <c r="L143" i="11"/>
  <c r="M143" i="11"/>
  <c r="N143" i="11"/>
  <c r="O143" i="11"/>
  <c r="P143" i="11"/>
  <c r="Q143" i="11"/>
  <c r="R143" i="11"/>
  <c r="S143" i="11"/>
  <c r="T143" i="11"/>
  <c r="C144" i="11"/>
  <c r="D144" i="11"/>
  <c r="E144" i="11"/>
  <c r="F144" i="11"/>
  <c r="G144" i="11"/>
  <c r="H144" i="11"/>
  <c r="I144" i="11"/>
  <c r="J144" i="11"/>
  <c r="K144" i="11"/>
  <c r="L144" i="11"/>
  <c r="M144" i="11"/>
  <c r="N144" i="11"/>
  <c r="O144" i="11"/>
  <c r="P144" i="11"/>
  <c r="Q144" i="11"/>
  <c r="R144" i="11"/>
  <c r="S144" i="11"/>
  <c r="T144" i="11"/>
  <c r="C145" i="11"/>
  <c r="D145" i="11"/>
  <c r="E145" i="11"/>
  <c r="F145" i="11"/>
  <c r="G145" i="11"/>
  <c r="H145" i="11"/>
  <c r="I145" i="11"/>
  <c r="J145" i="11"/>
  <c r="K145" i="11"/>
  <c r="L145" i="11"/>
  <c r="M145" i="11"/>
  <c r="N145" i="11"/>
  <c r="O145" i="11"/>
  <c r="P145" i="11"/>
  <c r="Q145" i="11"/>
  <c r="R145" i="11"/>
  <c r="S145" i="11"/>
  <c r="T145" i="11"/>
  <c r="C146" i="11"/>
  <c r="D146" i="11"/>
  <c r="E146" i="11"/>
  <c r="F146" i="11"/>
  <c r="G146" i="11"/>
  <c r="H146" i="11"/>
  <c r="I146" i="11"/>
  <c r="J146" i="11"/>
  <c r="K146" i="11"/>
  <c r="L146" i="11"/>
  <c r="M146" i="11"/>
  <c r="N146" i="11"/>
  <c r="O146" i="11"/>
  <c r="P146" i="11"/>
  <c r="Q146" i="11"/>
  <c r="R146" i="11"/>
  <c r="S146" i="11"/>
  <c r="T146" i="11"/>
  <c r="C147" i="11"/>
  <c r="D147" i="11"/>
  <c r="E147" i="11"/>
  <c r="F147" i="11"/>
  <c r="G147" i="11"/>
  <c r="H147" i="11"/>
  <c r="I147" i="11"/>
  <c r="J147" i="11"/>
  <c r="K147" i="11"/>
  <c r="L147" i="11"/>
  <c r="M147" i="11"/>
  <c r="N147" i="11"/>
  <c r="O147" i="11"/>
  <c r="P147" i="11"/>
  <c r="Q147" i="11"/>
  <c r="R147" i="11"/>
  <c r="S147" i="11"/>
  <c r="T147" i="11"/>
  <c r="C148" i="11"/>
  <c r="D148" i="11"/>
  <c r="E148" i="11"/>
  <c r="F148" i="11"/>
  <c r="G148" i="11"/>
  <c r="H148" i="11"/>
  <c r="I148" i="11"/>
  <c r="J148" i="11"/>
  <c r="K148" i="11"/>
  <c r="L148" i="11"/>
  <c r="M148" i="11"/>
  <c r="N148" i="11"/>
  <c r="O148" i="11"/>
  <c r="P148" i="11"/>
  <c r="Q148" i="11"/>
  <c r="R148" i="11"/>
  <c r="S148" i="11"/>
  <c r="T148" i="11"/>
  <c r="C149" i="11"/>
  <c r="D149" i="11"/>
  <c r="E149" i="11"/>
  <c r="F149" i="11"/>
  <c r="G149" i="11"/>
  <c r="H149" i="11"/>
  <c r="I149" i="11"/>
  <c r="J149" i="11"/>
  <c r="K149" i="11"/>
  <c r="L149" i="11"/>
  <c r="M149" i="11"/>
  <c r="N149" i="11"/>
  <c r="O149" i="11"/>
  <c r="P149" i="11"/>
  <c r="Q149" i="11"/>
  <c r="R149" i="11"/>
  <c r="S149" i="11"/>
  <c r="T149" i="11"/>
  <c r="C150" i="11"/>
  <c r="D150" i="11"/>
  <c r="E150" i="11"/>
  <c r="F150" i="11"/>
  <c r="G150" i="11"/>
  <c r="H150" i="11"/>
  <c r="I150" i="11"/>
  <c r="J150" i="11"/>
  <c r="K150" i="11"/>
  <c r="L150" i="11"/>
  <c r="M150" i="11"/>
  <c r="N150" i="11"/>
  <c r="O150" i="11"/>
  <c r="P150" i="11"/>
  <c r="Q150" i="11"/>
  <c r="R150" i="11"/>
  <c r="S150" i="11"/>
  <c r="T150" i="11"/>
  <c r="C151" i="11"/>
  <c r="D151" i="11"/>
  <c r="E151" i="11"/>
  <c r="F151" i="11"/>
  <c r="G151" i="11"/>
  <c r="H151" i="11"/>
  <c r="I151" i="11"/>
  <c r="J151" i="11"/>
  <c r="K151" i="11"/>
  <c r="L151" i="11"/>
  <c r="M151" i="11"/>
  <c r="N151" i="11"/>
  <c r="O151" i="11"/>
  <c r="P151" i="11"/>
  <c r="Q151" i="11"/>
  <c r="R151" i="11"/>
  <c r="S151" i="11"/>
  <c r="T151" i="11"/>
  <c r="C152" i="11"/>
  <c r="D152" i="11"/>
  <c r="E152" i="11"/>
  <c r="F152" i="11"/>
  <c r="G152" i="11"/>
  <c r="H152" i="11"/>
  <c r="I152" i="11"/>
  <c r="J152" i="11"/>
  <c r="K152" i="11"/>
  <c r="L152" i="11"/>
  <c r="M152" i="11"/>
  <c r="N152" i="11"/>
  <c r="O152" i="11"/>
  <c r="P152" i="11"/>
  <c r="Q152" i="11"/>
  <c r="R152" i="11"/>
  <c r="S152" i="11"/>
  <c r="T152" i="11"/>
  <c r="C153" i="11"/>
  <c r="D153" i="11"/>
  <c r="E153" i="11"/>
  <c r="F153" i="11"/>
  <c r="G153" i="11"/>
  <c r="H153" i="11"/>
  <c r="I153" i="11"/>
  <c r="J153" i="11"/>
  <c r="K153" i="11"/>
  <c r="L153" i="11"/>
  <c r="M153" i="11"/>
  <c r="N153" i="11"/>
  <c r="O153" i="11"/>
  <c r="P153" i="11"/>
  <c r="Q153" i="11"/>
  <c r="R153" i="11"/>
  <c r="S153" i="11"/>
  <c r="T153" i="11"/>
  <c r="C154" i="11"/>
  <c r="D154" i="11"/>
  <c r="E154" i="11"/>
  <c r="F154" i="11"/>
  <c r="G154" i="11"/>
  <c r="H154" i="11"/>
  <c r="I154" i="11"/>
  <c r="J154" i="11"/>
  <c r="K154" i="11"/>
  <c r="L154" i="11"/>
  <c r="M154" i="11"/>
  <c r="N154" i="11"/>
  <c r="O154" i="11"/>
  <c r="P154" i="11"/>
  <c r="Q154" i="11"/>
  <c r="R154" i="11"/>
  <c r="S154" i="11"/>
  <c r="T154" i="11"/>
  <c r="C155" i="11"/>
  <c r="D155" i="11"/>
  <c r="E155" i="11"/>
  <c r="F155" i="11"/>
  <c r="G155" i="11"/>
  <c r="H155" i="11"/>
  <c r="I155" i="11"/>
  <c r="J155" i="11"/>
  <c r="K155" i="11"/>
  <c r="L155" i="11"/>
  <c r="M155" i="11"/>
  <c r="N155" i="11"/>
  <c r="O155" i="11"/>
  <c r="P155" i="11"/>
  <c r="Q155" i="11"/>
  <c r="R155" i="11"/>
  <c r="S155" i="11"/>
  <c r="T155" i="11"/>
  <c r="C156" i="11"/>
  <c r="D156" i="11"/>
  <c r="E156" i="11"/>
  <c r="F156" i="11"/>
  <c r="G156" i="11"/>
  <c r="H156" i="11"/>
  <c r="I156" i="11"/>
  <c r="J156" i="11"/>
  <c r="K156" i="11"/>
  <c r="L156" i="11"/>
  <c r="M156" i="11"/>
  <c r="N156" i="11"/>
  <c r="O156" i="11"/>
  <c r="P156" i="11"/>
  <c r="Q156" i="11"/>
  <c r="R156" i="11"/>
  <c r="S156" i="11"/>
  <c r="T156" i="11"/>
  <c r="D7" i="11"/>
  <c r="E7" i="11"/>
  <c r="F7" i="11"/>
  <c r="G7" i="11"/>
  <c r="H7" i="11"/>
  <c r="I7" i="11"/>
  <c r="J7" i="11"/>
  <c r="K7" i="11"/>
  <c r="L7" i="11"/>
  <c r="M7" i="11"/>
  <c r="N7" i="11"/>
  <c r="O7" i="11"/>
  <c r="P7" i="11"/>
  <c r="Q7" i="11"/>
  <c r="R7" i="11"/>
  <c r="S7" i="11"/>
  <c r="T7" i="11"/>
  <c r="C7" i="11"/>
  <c r="C8" i="10"/>
  <c r="D8" i="10"/>
  <c r="E8" i="10"/>
  <c r="F8" i="10"/>
  <c r="G8" i="10"/>
  <c r="H8" i="10"/>
  <c r="N8" i="10"/>
  <c r="O8" i="10"/>
  <c r="P8" i="10"/>
  <c r="Q8" i="10"/>
  <c r="C9" i="10"/>
  <c r="D9" i="10"/>
  <c r="E9" i="10"/>
  <c r="F9" i="10"/>
  <c r="G9" i="10"/>
  <c r="H9" i="10"/>
  <c r="N9" i="10"/>
  <c r="O9" i="10"/>
  <c r="P9" i="10"/>
  <c r="Q9" i="10"/>
  <c r="C10" i="10"/>
  <c r="D10" i="10"/>
  <c r="E10" i="10"/>
  <c r="F10" i="10"/>
  <c r="G10" i="10"/>
  <c r="H10" i="10"/>
  <c r="N10" i="10"/>
  <c r="O10" i="10"/>
  <c r="P10" i="10"/>
  <c r="Q10" i="10"/>
  <c r="C11" i="10"/>
  <c r="D11" i="10"/>
  <c r="E11" i="10"/>
  <c r="F11" i="10"/>
  <c r="G11" i="10"/>
  <c r="H11" i="10"/>
  <c r="N11" i="10"/>
  <c r="O11" i="10"/>
  <c r="P11" i="10"/>
  <c r="Q11" i="10"/>
  <c r="C12" i="10"/>
  <c r="D12" i="10"/>
  <c r="E12" i="10"/>
  <c r="F12" i="10"/>
  <c r="G12" i="10"/>
  <c r="H12" i="10"/>
  <c r="N12" i="10"/>
  <c r="O12" i="10"/>
  <c r="P12" i="10"/>
  <c r="Q12" i="10"/>
  <c r="C13" i="10"/>
  <c r="D13" i="10"/>
  <c r="E13" i="10"/>
  <c r="F13" i="10"/>
  <c r="G13" i="10"/>
  <c r="H13" i="10"/>
  <c r="N13" i="10"/>
  <c r="O13" i="10"/>
  <c r="P13" i="10"/>
  <c r="Q13" i="10"/>
  <c r="C14" i="10"/>
  <c r="D14" i="10"/>
  <c r="E14" i="10"/>
  <c r="F14" i="10"/>
  <c r="G14" i="10"/>
  <c r="H14" i="10"/>
  <c r="N14" i="10"/>
  <c r="O14" i="10"/>
  <c r="P14" i="10"/>
  <c r="Q14" i="10"/>
  <c r="C15" i="10"/>
  <c r="D15" i="10"/>
  <c r="E15" i="10"/>
  <c r="F15" i="10"/>
  <c r="G15" i="10"/>
  <c r="H15" i="10"/>
  <c r="N15" i="10"/>
  <c r="O15" i="10"/>
  <c r="P15" i="10"/>
  <c r="Q15" i="10"/>
  <c r="C16" i="10"/>
  <c r="D16" i="10"/>
  <c r="E16" i="10"/>
  <c r="F16" i="10"/>
  <c r="G16" i="10"/>
  <c r="H16" i="10"/>
  <c r="N16" i="10"/>
  <c r="O16" i="10"/>
  <c r="P16" i="10"/>
  <c r="Q16" i="10"/>
  <c r="C17" i="10"/>
  <c r="D17" i="10"/>
  <c r="E17" i="10"/>
  <c r="F17" i="10"/>
  <c r="G17" i="10"/>
  <c r="H17" i="10"/>
  <c r="N17" i="10"/>
  <c r="O17" i="10"/>
  <c r="P17" i="10"/>
  <c r="Q17" i="10"/>
  <c r="C18" i="10"/>
  <c r="D18" i="10"/>
  <c r="E18" i="10"/>
  <c r="F18" i="10"/>
  <c r="G18" i="10"/>
  <c r="H18" i="10"/>
  <c r="N18" i="10"/>
  <c r="O18" i="10"/>
  <c r="P18" i="10"/>
  <c r="Q18" i="10"/>
  <c r="C19" i="10"/>
  <c r="D19" i="10"/>
  <c r="E19" i="10"/>
  <c r="F19" i="10"/>
  <c r="G19" i="10"/>
  <c r="H19" i="10"/>
  <c r="N19" i="10"/>
  <c r="O19" i="10"/>
  <c r="P19" i="10"/>
  <c r="Q19" i="10"/>
  <c r="C20" i="10"/>
  <c r="D20" i="10"/>
  <c r="E20" i="10"/>
  <c r="F20" i="10"/>
  <c r="G20" i="10"/>
  <c r="H20" i="10"/>
  <c r="N20" i="10"/>
  <c r="O20" i="10"/>
  <c r="P20" i="10"/>
  <c r="Q20" i="10"/>
  <c r="C21" i="10"/>
  <c r="D21" i="10"/>
  <c r="E21" i="10"/>
  <c r="F21" i="10"/>
  <c r="G21" i="10"/>
  <c r="H21" i="10"/>
  <c r="N21" i="10"/>
  <c r="O21" i="10"/>
  <c r="P21" i="10"/>
  <c r="Q21" i="10"/>
  <c r="C22" i="10"/>
  <c r="D22" i="10"/>
  <c r="E22" i="10"/>
  <c r="F22" i="10"/>
  <c r="G22" i="10"/>
  <c r="H22" i="10"/>
  <c r="N22" i="10"/>
  <c r="O22" i="10"/>
  <c r="P22" i="10"/>
  <c r="Q22" i="10"/>
  <c r="C23" i="10"/>
  <c r="D23" i="10"/>
  <c r="E23" i="10"/>
  <c r="F23" i="10"/>
  <c r="G23" i="10"/>
  <c r="H23" i="10"/>
  <c r="N23" i="10"/>
  <c r="O23" i="10"/>
  <c r="P23" i="10"/>
  <c r="Q23" i="10"/>
  <c r="C24" i="10"/>
  <c r="D24" i="10"/>
  <c r="E24" i="10"/>
  <c r="F24" i="10"/>
  <c r="G24" i="10"/>
  <c r="H24" i="10"/>
  <c r="N24" i="10"/>
  <c r="O24" i="10"/>
  <c r="P24" i="10"/>
  <c r="Q24" i="10"/>
  <c r="C25" i="10"/>
  <c r="D25" i="10"/>
  <c r="E25" i="10"/>
  <c r="F25" i="10"/>
  <c r="G25" i="10"/>
  <c r="H25" i="10"/>
  <c r="N25" i="10"/>
  <c r="O25" i="10"/>
  <c r="P25" i="10"/>
  <c r="Q25" i="10"/>
  <c r="C26" i="10"/>
  <c r="D26" i="10"/>
  <c r="E26" i="10"/>
  <c r="F26" i="10"/>
  <c r="G26" i="10"/>
  <c r="H26" i="10"/>
  <c r="N26" i="10"/>
  <c r="O26" i="10"/>
  <c r="P26" i="10"/>
  <c r="Q26" i="10"/>
  <c r="C27" i="10"/>
  <c r="D27" i="10"/>
  <c r="E27" i="10"/>
  <c r="F27" i="10"/>
  <c r="G27" i="10"/>
  <c r="H27" i="10"/>
  <c r="N27" i="10"/>
  <c r="O27" i="10"/>
  <c r="P27" i="10"/>
  <c r="Q27" i="10"/>
  <c r="C28" i="10"/>
  <c r="D28" i="10"/>
  <c r="E28" i="10"/>
  <c r="F28" i="10"/>
  <c r="G28" i="10"/>
  <c r="H28" i="10"/>
  <c r="N28" i="10"/>
  <c r="O28" i="10"/>
  <c r="P28" i="10"/>
  <c r="Q28" i="10"/>
  <c r="C29" i="10"/>
  <c r="D29" i="10"/>
  <c r="E29" i="10"/>
  <c r="F29" i="10"/>
  <c r="G29" i="10"/>
  <c r="H29" i="10"/>
  <c r="N29" i="10"/>
  <c r="O29" i="10"/>
  <c r="P29" i="10"/>
  <c r="Q29" i="10"/>
  <c r="C30" i="10"/>
  <c r="D30" i="10"/>
  <c r="E30" i="10"/>
  <c r="F30" i="10"/>
  <c r="G30" i="10"/>
  <c r="H30" i="10"/>
  <c r="N30" i="10"/>
  <c r="O30" i="10"/>
  <c r="P30" i="10"/>
  <c r="Q30" i="10"/>
  <c r="C31" i="10"/>
  <c r="D31" i="10"/>
  <c r="E31" i="10"/>
  <c r="F31" i="10"/>
  <c r="G31" i="10"/>
  <c r="H31" i="10"/>
  <c r="N31" i="10"/>
  <c r="O31" i="10"/>
  <c r="P31" i="10"/>
  <c r="Q31" i="10"/>
  <c r="C32" i="10"/>
  <c r="D32" i="10"/>
  <c r="E32" i="10"/>
  <c r="F32" i="10"/>
  <c r="G32" i="10"/>
  <c r="H32" i="10"/>
  <c r="N32" i="10"/>
  <c r="O32" i="10"/>
  <c r="P32" i="10"/>
  <c r="Q32" i="10"/>
  <c r="C33" i="10"/>
  <c r="D33" i="10"/>
  <c r="E33" i="10"/>
  <c r="F33" i="10"/>
  <c r="G33" i="10"/>
  <c r="H33" i="10"/>
  <c r="N33" i="10"/>
  <c r="O33" i="10"/>
  <c r="P33" i="10"/>
  <c r="Q33" i="10"/>
  <c r="C34" i="10"/>
  <c r="D34" i="10"/>
  <c r="E34" i="10"/>
  <c r="F34" i="10"/>
  <c r="G34" i="10"/>
  <c r="H34" i="10"/>
  <c r="N34" i="10"/>
  <c r="O34" i="10"/>
  <c r="P34" i="10"/>
  <c r="Q34" i="10"/>
  <c r="C35" i="10"/>
  <c r="D35" i="10"/>
  <c r="E35" i="10"/>
  <c r="F35" i="10"/>
  <c r="G35" i="10"/>
  <c r="H35" i="10"/>
  <c r="N35" i="10"/>
  <c r="O35" i="10"/>
  <c r="P35" i="10"/>
  <c r="Q35" i="10"/>
  <c r="C36" i="10"/>
  <c r="D36" i="10"/>
  <c r="E36" i="10"/>
  <c r="F36" i="10"/>
  <c r="G36" i="10"/>
  <c r="H36" i="10"/>
  <c r="N36" i="10"/>
  <c r="O36" i="10"/>
  <c r="P36" i="10"/>
  <c r="Q36" i="10"/>
  <c r="C37" i="10"/>
  <c r="D37" i="10"/>
  <c r="E37" i="10"/>
  <c r="F37" i="10"/>
  <c r="G37" i="10"/>
  <c r="H37" i="10"/>
  <c r="N37" i="10"/>
  <c r="O37" i="10"/>
  <c r="P37" i="10"/>
  <c r="Q37" i="10"/>
  <c r="C38" i="10"/>
  <c r="D38" i="10"/>
  <c r="E38" i="10"/>
  <c r="F38" i="10"/>
  <c r="G38" i="10"/>
  <c r="H38" i="10"/>
  <c r="N38" i="10"/>
  <c r="O38" i="10"/>
  <c r="P38" i="10"/>
  <c r="Q38" i="10"/>
  <c r="C39" i="10"/>
  <c r="D39" i="10"/>
  <c r="E39" i="10"/>
  <c r="F39" i="10"/>
  <c r="G39" i="10"/>
  <c r="H39" i="10"/>
  <c r="N39" i="10"/>
  <c r="O39" i="10"/>
  <c r="P39" i="10"/>
  <c r="Q39" i="10"/>
  <c r="C40" i="10"/>
  <c r="D40" i="10"/>
  <c r="E40" i="10"/>
  <c r="F40" i="10"/>
  <c r="G40" i="10"/>
  <c r="H40" i="10"/>
  <c r="N40" i="10"/>
  <c r="O40" i="10"/>
  <c r="P40" i="10"/>
  <c r="Q40" i="10"/>
  <c r="C41" i="10"/>
  <c r="D41" i="10"/>
  <c r="E41" i="10"/>
  <c r="F41" i="10"/>
  <c r="G41" i="10"/>
  <c r="H41" i="10"/>
  <c r="N41" i="10"/>
  <c r="O41" i="10"/>
  <c r="P41" i="10"/>
  <c r="Q41" i="10"/>
  <c r="C42" i="10"/>
  <c r="D42" i="10"/>
  <c r="E42" i="10"/>
  <c r="F42" i="10"/>
  <c r="G42" i="10"/>
  <c r="H42" i="10"/>
  <c r="N42" i="10"/>
  <c r="O42" i="10"/>
  <c r="P42" i="10"/>
  <c r="Q42" i="10"/>
  <c r="C43" i="10"/>
  <c r="D43" i="10"/>
  <c r="E43" i="10"/>
  <c r="F43" i="10"/>
  <c r="G43" i="10"/>
  <c r="H43" i="10"/>
  <c r="N43" i="10"/>
  <c r="O43" i="10"/>
  <c r="P43" i="10"/>
  <c r="Q43" i="10"/>
  <c r="C44" i="10"/>
  <c r="D44" i="10"/>
  <c r="E44" i="10"/>
  <c r="F44" i="10"/>
  <c r="G44" i="10"/>
  <c r="H44" i="10"/>
  <c r="N44" i="10"/>
  <c r="O44" i="10"/>
  <c r="P44" i="10"/>
  <c r="Q44" i="10"/>
  <c r="C45" i="10"/>
  <c r="D45" i="10"/>
  <c r="E45" i="10"/>
  <c r="F45" i="10"/>
  <c r="G45" i="10"/>
  <c r="H45" i="10"/>
  <c r="N45" i="10"/>
  <c r="O45" i="10"/>
  <c r="P45" i="10"/>
  <c r="Q45" i="10"/>
  <c r="C46" i="10"/>
  <c r="D46" i="10"/>
  <c r="E46" i="10"/>
  <c r="F46" i="10"/>
  <c r="G46" i="10"/>
  <c r="H46" i="10"/>
  <c r="N46" i="10"/>
  <c r="O46" i="10"/>
  <c r="P46" i="10"/>
  <c r="Q46" i="10"/>
  <c r="C47" i="10"/>
  <c r="D47" i="10"/>
  <c r="E47" i="10"/>
  <c r="F47" i="10"/>
  <c r="G47" i="10"/>
  <c r="H47" i="10"/>
  <c r="N47" i="10"/>
  <c r="O47" i="10"/>
  <c r="P47" i="10"/>
  <c r="Q47" i="10"/>
  <c r="C48" i="10"/>
  <c r="D48" i="10"/>
  <c r="E48" i="10"/>
  <c r="F48" i="10"/>
  <c r="G48" i="10"/>
  <c r="H48" i="10"/>
  <c r="N48" i="10"/>
  <c r="O48" i="10"/>
  <c r="P48" i="10"/>
  <c r="Q48" i="10"/>
  <c r="C49" i="10"/>
  <c r="D49" i="10"/>
  <c r="E49" i="10"/>
  <c r="F49" i="10"/>
  <c r="G49" i="10"/>
  <c r="H49" i="10"/>
  <c r="N49" i="10"/>
  <c r="O49" i="10"/>
  <c r="P49" i="10"/>
  <c r="Q49" i="10"/>
  <c r="C50" i="10"/>
  <c r="D50" i="10"/>
  <c r="E50" i="10"/>
  <c r="F50" i="10"/>
  <c r="G50" i="10"/>
  <c r="H50" i="10"/>
  <c r="N50" i="10"/>
  <c r="O50" i="10"/>
  <c r="P50" i="10"/>
  <c r="Q50" i="10"/>
  <c r="C51" i="10"/>
  <c r="D51" i="10"/>
  <c r="E51" i="10"/>
  <c r="F51" i="10"/>
  <c r="G51" i="10"/>
  <c r="H51" i="10"/>
  <c r="N51" i="10"/>
  <c r="O51" i="10"/>
  <c r="P51" i="10"/>
  <c r="Q51" i="10"/>
  <c r="C52" i="10"/>
  <c r="D52" i="10"/>
  <c r="E52" i="10"/>
  <c r="F52" i="10"/>
  <c r="G52" i="10"/>
  <c r="H52" i="10"/>
  <c r="N52" i="10"/>
  <c r="O52" i="10"/>
  <c r="P52" i="10"/>
  <c r="Q52" i="10"/>
  <c r="C53" i="10"/>
  <c r="D53" i="10"/>
  <c r="E53" i="10"/>
  <c r="F53" i="10"/>
  <c r="G53" i="10"/>
  <c r="H53" i="10"/>
  <c r="N53" i="10"/>
  <c r="O53" i="10"/>
  <c r="P53" i="10"/>
  <c r="Q53" i="10"/>
  <c r="C54" i="10"/>
  <c r="D54" i="10"/>
  <c r="E54" i="10"/>
  <c r="F54" i="10"/>
  <c r="G54" i="10"/>
  <c r="H54" i="10"/>
  <c r="N54" i="10"/>
  <c r="O54" i="10"/>
  <c r="P54" i="10"/>
  <c r="Q54" i="10"/>
  <c r="C55" i="10"/>
  <c r="D55" i="10"/>
  <c r="E55" i="10"/>
  <c r="F55" i="10"/>
  <c r="G55" i="10"/>
  <c r="H55" i="10"/>
  <c r="N55" i="10"/>
  <c r="O55" i="10"/>
  <c r="P55" i="10"/>
  <c r="Q55" i="10"/>
  <c r="C56" i="10"/>
  <c r="D56" i="10"/>
  <c r="E56" i="10"/>
  <c r="F56" i="10"/>
  <c r="G56" i="10"/>
  <c r="H56" i="10"/>
  <c r="N56" i="10"/>
  <c r="O56" i="10"/>
  <c r="P56" i="10"/>
  <c r="Q56" i="10"/>
  <c r="C57" i="10"/>
  <c r="D57" i="10"/>
  <c r="E57" i="10"/>
  <c r="F57" i="10"/>
  <c r="G57" i="10"/>
  <c r="H57" i="10"/>
  <c r="N57" i="10"/>
  <c r="O57" i="10"/>
  <c r="P57" i="10"/>
  <c r="Q57" i="10"/>
  <c r="C58" i="10"/>
  <c r="D58" i="10"/>
  <c r="E58" i="10"/>
  <c r="F58" i="10"/>
  <c r="G58" i="10"/>
  <c r="H58" i="10"/>
  <c r="N58" i="10"/>
  <c r="O58" i="10"/>
  <c r="P58" i="10"/>
  <c r="Q58" i="10"/>
  <c r="C59" i="10"/>
  <c r="D59" i="10"/>
  <c r="E59" i="10"/>
  <c r="F59" i="10"/>
  <c r="G59" i="10"/>
  <c r="H59" i="10"/>
  <c r="N59" i="10"/>
  <c r="O59" i="10"/>
  <c r="P59" i="10"/>
  <c r="Q59" i="10"/>
  <c r="C60" i="10"/>
  <c r="D60" i="10"/>
  <c r="E60" i="10"/>
  <c r="F60" i="10"/>
  <c r="G60" i="10"/>
  <c r="H60" i="10"/>
  <c r="N60" i="10"/>
  <c r="O60" i="10"/>
  <c r="P60" i="10"/>
  <c r="Q60" i="10"/>
  <c r="C61" i="10"/>
  <c r="D61" i="10"/>
  <c r="E61" i="10"/>
  <c r="F61" i="10"/>
  <c r="G61" i="10"/>
  <c r="H61" i="10"/>
  <c r="N61" i="10"/>
  <c r="O61" i="10"/>
  <c r="P61" i="10"/>
  <c r="Q61" i="10"/>
  <c r="C62" i="10"/>
  <c r="D62" i="10"/>
  <c r="E62" i="10"/>
  <c r="F62" i="10"/>
  <c r="G62" i="10"/>
  <c r="H62" i="10"/>
  <c r="N62" i="10"/>
  <c r="O62" i="10"/>
  <c r="P62" i="10"/>
  <c r="Q62" i="10"/>
  <c r="C63" i="10"/>
  <c r="D63" i="10"/>
  <c r="E63" i="10"/>
  <c r="F63" i="10"/>
  <c r="G63" i="10"/>
  <c r="H63" i="10"/>
  <c r="N63" i="10"/>
  <c r="O63" i="10"/>
  <c r="P63" i="10"/>
  <c r="Q63" i="10"/>
  <c r="C64" i="10"/>
  <c r="D64" i="10"/>
  <c r="E64" i="10"/>
  <c r="F64" i="10"/>
  <c r="G64" i="10"/>
  <c r="H64" i="10"/>
  <c r="N64" i="10"/>
  <c r="O64" i="10"/>
  <c r="P64" i="10"/>
  <c r="Q64" i="10"/>
  <c r="C65" i="10"/>
  <c r="D65" i="10"/>
  <c r="E65" i="10"/>
  <c r="F65" i="10"/>
  <c r="G65" i="10"/>
  <c r="H65" i="10"/>
  <c r="N65" i="10"/>
  <c r="O65" i="10"/>
  <c r="P65" i="10"/>
  <c r="Q65" i="10"/>
  <c r="C66" i="10"/>
  <c r="D66" i="10"/>
  <c r="E66" i="10"/>
  <c r="F66" i="10"/>
  <c r="G66" i="10"/>
  <c r="H66" i="10"/>
  <c r="N66" i="10"/>
  <c r="O66" i="10"/>
  <c r="P66" i="10"/>
  <c r="Q66" i="10"/>
  <c r="C67" i="10"/>
  <c r="D67" i="10"/>
  <c r="E67" i="10"/>
  <c r="F67" i="10"/>
  <c r="G67" i="10"/>
  <c r="H67" i="10"/>
  <c r="N67" i="10"/>
  <c r="O67" i="10"/>
  <c r="P67" i="10"/>
  <c r="Q67" i="10"/>
  <c r="C68" i="10"/>
  <c r="D68" i="10"/>
  <c r="E68" i="10"/>
  <c r="F68" i="10"/>
  <c r="G68" i="10"/>
  <c r="H68" i="10"/>
  <c r="N68" i="10"/>
  <c r="O68" i="10"/>
  <c r="P68" i="10"/>
  <c r="Q68" i="10"/>
  <c r="C69" i="10"/>
  <c r="D69" i="10"/>
  <c r="E69" i="10"/>
  <c r="F69" i="10"/>
  <c r="G69" i="10"/>
  <c r="H69" i="10"/>
  <c r="N69" i="10"/>
  <c r="O69" i="10"/>
  <c r="P69" i="10"/>
  <c r="Q69" i="10"/>
  <c r="C70" i="10"/>
  <c r="D70" i="10"/>
  <c r="E70" i="10"/>
  <c r="F70" i="10"/>
  <c r="G70" i="10"/>
  <c r="H70" i="10"/>
  <c r="N70" i="10"/>
  <c r="O70" i="10"/>
  <c r="P70" i="10"/>
  <c r="Q70" i="10"/>
  <c r="C71" i="10"/>
  <c r="D71" i="10"/>
  <c r="E71" i="10"/>
  <c r="F71" i="10"/>
  <c r="G71" i="10"/>
  <c r="H71" i="10"/>
  <c r="N71" i="10"/>
  <c r="O71" i="10"/>
  <c r="P71" i="10"/>
  <c r="Q71" i="10"/>
  <c r="C72" i="10"/>
  <c r="D72" i="10"/>
  <c r="E72" i="10"/>
  <c r="F72" i="10"/>
  <c r="G72" i="10"/>
  <c r="H72" i="10"/>
  <c r="N72" i="10"/>
  <c r="O72" i="10"/>
  <c r="P72" i="10"/>
  <c r="Q72" i="10"/>
  <c r="C73" i="10"/>
  <c r="D73" i="10"/>
  <c r="E73" i="10"/>
  <c r="F73" i="10"/>
  <c r="G73" i="10"/>
  <c r="H73" i="10"/>
  <c r="N73" i="10"/>
  <c r="O73" i="10"/>
  <c r="P73" i="10"/>
  <c r="Q73" i="10"/>
  <c r="C74" i="10"/>
  <c r="D74" i="10"/>
  <c r="E74" i="10"/>
  <c r="F74" i="10"/>
  <c r="G74" i="10"/>
  <c r="H74" i="10"/>
  <c r="N74" i="10"/>
  <c r="O74" i="10"/>
  <c r="P74" i="10"/>
  <c r="Q74" i="10"/>
  <c r="C75" i="10"/>
  <c r="D75" i="10"/>
  <c r="E75" i="10"/>
  <c r="F75" i="10"/>
  <c r="G75" i="10"/>
  <c r="H75" i="10"/>
  <c r="N75" i="10"/>
  <c r="O75" i="10"/>
  <c r="P75" i="10"/>
  <c r="Q75" i="10"/>
  <c r="C76" i="10"/>
  <c r="D76" i="10"/>
  <c r="E76" i="10"/>
  <c r="F76" i="10"/>
  <c r="G76" i="10"/>
  <c r="H76" i="10"/>
  <c r="N76" i="10"/>
  <c r="O76" i="10"/>
  <c r="P76" i="10"/>
  <c r="Q76" i="10"/>
  <c r="C77" i="10"/>
  <c r="D77" i="10"/>
  <c r="E77" i="10"/>
  <c r="F77" i="10"/>
  <c r="G77" i="10"/>
  <c r="H77" i="10"/>
  <c r="N77" i="10"/>
  <c r="O77" i="10"/>
  <c r="P77" i="10"/>
  <c r="Q77" i="10"/>
  <c r="C78" i="10"/>
  <c r="D78" i="10"/>
  <c r="E78" i="10"/>
  <c r="F78" i="10"/>
  <c r="G78" i="10"/>
  <c r="H78" i="10"/>
  <c r="N78" i="10"/>
  <c r="O78" i="10"/>
  <c r="P78" i="10"/>
  <c r="Q78" i="10"/>
  <c r="C79" i="10"/>
  <c r="D79" i="10"/>
  <c r="E79" i="10"/>
  <c r="F79" i="10"/>
  <c r="G79" i="10"/>
  <c r="H79" i="10"/>
  <c r="N79" i="10"/>
  <c r="O79" i="10"/>
  <c r="P79" i="10"/>
  <c r="Q79" i="10"/>
  <c r="C80" i="10"/>
  <c r="D80" i="10"/>
  <c r="E80" i="10"/>
  <c r="F80" i="10"/>
  <c r="G80" i="10"/>
  <c r="H80" i="10"/>
  <c r="N80" i="10"/>
  <c r="O80" i="10"/>
  <c r="P80" i="10"/>
  <c r="Q80" i="10"/>
  <c r="C81" i="10"/>
  <c r="D81" i="10"/>
  <c r="E81" i="10"/>
  <c r="F81" i="10"/>
  <c r="G81" i="10"/>
  <c r="H81" i="10"/>
  <c r="N81" i="10"/>
  <c r="O81" i="10"/>
  <c r="P81" i="10"/>
  <c r="Q81" i="10"/>
  <c r="C82" i="10"/>
  <c r="D82" i="10"/>
  <c r="E82" i="10"/>
  <c r="F82" i="10"/>
  <c r="G82" i="10"/>
  <c r="H82" i="10"/>
  <c r="N82" i="10"/>
  <c r="O82" i="10"/>
  <c r="P82" i="10"/>
  <c r="Q82" i="10"/>
  <c r="C83" i="10"/>
  <c r="D83" i="10"/>
  <c r="E83" i="10"/>
  <c r="F83" i="10"/>
  <c r="G83" i="10"/>
  <c r="H83" i="10"/>
  <c r="N83" i="10"/>
  <c r="O83" i="10"/>
  <c r="P83" i="10"/>
  <c r="Q83" i="10"/>
  <c r="C84" i="10"/>
  <c r="D84" i="10"/>
  <c r="E84" i="10"/>
  <c r="F84" i="10"/>
  <c r="G84" i="10"/>
  <c r="H84" i="10"/>
  <c r="N84" i="10"/>
  <c r="O84" i="10"/>
  <c r="P84" i="10"/>
  <c r="Q84" i="10"/>
  <c r="C85" i="10"/>
  <c r="D85" i="10"/>
  <c r="E85" i="10"/>
  <c r="F85" i="10"/>
  <c r="G85" i="10"/>
  <c r="H85" i="10"/>
  <c r="N85" i="10"/>
  <c r="O85" i="10"/>
  <c r="P85" i="10"/>
  <c r="Q85" i="10"/>
  <c r="C86" i="10"/>
  <c r="D86" i="10"/>
  <c r="E86" i="10"/>
  <c r="F86" i="10"/>
  <c r="G86" i="10"/>
  <c r="H86" i="10"/>
  <c r="N86" i="10"/>
  <c r="O86" i="10"/>
  <c r="P86" i="10"/>
  <c r="Q86" i="10"/>
  <c r="C87" i="10"/>
  <c r="D87" i="10"/>
  <c r="E87" i="10"/>
  <c r="F87" i="10"/>
  <c r="G87" i="10"/>
  <c r="H87" i="10"/>
  <c r="N87" i="10"/>
  <c r="O87" i="10"/>
  <c r="P87" i="10"/>
  <c r="Q87" i="10"/>
  <c r="C88" i="10"/>
  <c r="D88" i="10"/>
  <c r="E88" i="10"/>
  <c r="F88" i="10"/>
  <c r="G88" i="10"/>
  <c r="H88" i="10"/>
  <c r="N88" i="10"/>
  <c r="O88" i="10"/>
  <c r="P88" i="10"/>
  <c r="Q88" i="10"/>
  <c r="C89" i="10"/>
  <c r="D89" i="10"/>
  <c r="E89" i="10"/>
  <c r="F89" i="10"/>
  <c r="G89" i="10"/>
  <c r="H89" i="10"/>
  <c r="N89" i="10"/>
  <c r="O89" i="10"/>
  <c r="P89" i="10"/>
  <c r="Q89" i="10"/>
  <c r="C90" i="10"/>
  <c r="D90" i="10"/>
  <c r="E90" i="10"/>
  <c r="F90" i="10"/>
  <c r="G90" i="10"/>
  <c r="H90" i="10"/>
  <c r="N90" i="10"/>
  <c r="O90" i="10"/>
  <c r="P90" i="10"/>
  <c r="Q90" i="10"/>
  <c r="C91" i="10"/>
  <c r="D91" i="10"/>
  <c r="E91" i="10"/>
  <c r="F91" i="10"/>
  <c r="G91" i="10"/>
  <c r="H91" i="10"/>
  <c r="N91" i="10"/>
  <c r="O91" i="10"/>
  <c r="P91" i="10"/>
  <c r="Q91" i="10"/>
  <c r="C92" i="10"/>
  <c r="D92" i="10"/>
  <c r="E92" i="10"/>
  <c r="F92" i="10"/>
  <c r="G92" i="10"/>
  <c r="H92" i="10"/>
  <c r="N92" i="10"/>
  <c r="O92" i="10"/>
  <c r="P92" i="10"/>
  <c r="Q92" i="10"/>
  <c r="C93" i="10"/>
  <c r="D93" i="10"/>
  <c r="E93" i="10"/>
  <c r="F93" i="10"/>
  <c r="G93" i="10"/>
  <c r="H93" i="10"/>
  <c r="N93" i="10"/>
  <c r="O93" i="10"/>
  <c r="P93" i="10"/>
  <c r="Q93" i="10"/>
  <c r="C94" i="10"/>
  <c r="D94" i="10"/>
  <c r="E94" i="10"/>
  <c r="F94" i="10"/>
  <c r="G94" i="10"/>
  <c r="H94" i="10"/>
  <c r="N94" i="10"/>
  <c r="O94" i="10"/>
  <c r="P94" i="10"/>
  <c r="Q94" i="10"/>
  <c r="C95" i="10"/>
  <c r="D95" i="10"/>
  <c r="E95" i="10"/>
  <c r="F95" i="10"/>
  <c r="G95" i="10"/>
  <c r="H95" i="10"/>
  <c r="N95" i="10"/>
  <c r="O95" i="10"/>
  <c r="P95" i="10"/>
  <c r="Q95" i="10"/>
  <c r="C96" i="10"/>
  <c r="D96" i="10"/>
  <c r="E96" i="10"/>
  <c r="F96" i="10"/>
  <c r="G96" i="10"/>
  <c r="H96" i="10"/>
  <c r="N96" i="10"/>
  <c r="O96" i="10"/>
  <c r="P96" i="10"/>
  <c r="Q96" i="10"/>
  <c r="C97" i="10"/>
  <c r="D97" i="10"/>
  <c r="E97" i="10"/>
  <c r="F97" i="10"/>
  <c r="G97" i="10"/>
  <c r="H97" i="10"/>
  <c r="N97" i="10"/>
  <c r="O97" i="10"/>
  <c r="P97" i="10"/>
  <c r="Q97" i="10"/>
  <c r="C98" i="10"/>
  <c r="D98" i="10"/>
  <c r="E98" i="10"/>
  <c r="F98" i="10"/>
  <c r="G98" i="10"/>
  <c r="H98" i="10"/>
  <c r="N98" i="10"/>
  <c r="O98" i="10"/>
  <c r="P98" i="10"/>
  <c r="Q98" i="10"/>
  <c r="C99" i="10"/>
  <c r="D99" i="10"/>
  <c r="E99" i="10"/>
  <c r="F99" i="10"/>
  <c r="G99" i="10"/>
  <c r="H99" i="10"/>
  <c r="N99" i="10"/>
  <c r="O99" i="10"/>
  <c r="P99" i="10"/>
  <c r="Q99" i="10"/>
  <c r="C100" i="10"/>
  <c r="D100" i="10"/>
  <c r="E100" i="10"/>
  <c r="F100" i="10"/>
  <c r="G100" i="10"/>
  <c r="H100" i="10"/>
  <c r="N100" i="10"/>
  <c r="O100" i="10"/>
  <c r="P100" i="10"/>
  <c r="Q100" i="10"/>
  <c r="C101" i="10"/>
  <c r="D101" i="10"/>
  <c r="E101" i="10"/>
  <c r="F101" i="10"/>
  <c r="G101" i="10"/>
  <c r="H101" i="10"/>
  <c r="N101" i="10"/>
  <c r="O101" i="10"/>
  <c r="P101" i="10"/>
  <c r="Q101" i="10"/>
  <c r="C102" i="10"/>
  <c r="D102" i="10"/>
  <c r="E102" i="10"/>
  <c r="F102" i="10"/>
  <c r="G102" i="10"/>
  <c r="H102" i="10"/>
  <c r="N102" i="10"/>
  <c r="O102" i="10"/>
  <c r="P102" i="10"/>
  <c r="Q102" i="10"/>
  <c r="C103" i="10"/>
  <c r="D103" i="10"/>
  <c r="E103" i="10"/>
  <c r="F103" i="10"/>
  <c r="G103" i="10"/>
  <c r="H103" i="10"/>
  <c r="N103" i="10"/>
  <c r="O103" i="10"/>
  <c r="P103" i="10"/>
  <c r="Q103" i="10"/>
  <c r="C104" i="10"/>
  <c r="D104" i="10"/>
  <c r="E104" i="10"/>
  <c r="F104" i="10"/>
  <c r="G104" i="10"/>
  <c r="H104" i="10"/>
  <c r="N104" i="10"/>
  <c r="O104" i="10"/>
  <c r="P104" i="10"/>
  <c r="Q104" i="10"/>
  <c r="C105" i="10"/>
  <c r="D105" i="10"/>
  <c r="E105" i="10"/>
  <c r="F105" i="10"/>
  <c r="G105" i="10"/>
  <c r="H105" i="10"/>
  <c r="N105" i="10"/>
  <c r="O105" i="10"/>
  <c r="P105" i="10"/>
  <c r="Q105" i="10"/>
  <c r="C106" i="10"/>
  <c r="D106" i="10"/>
  <c r="E106" i="10"/>
  <c r="F106" i="10"/>
  <c r="G106" i="10"/>
  <c r="H106" i="10"/>
  <c r="N106" i="10"/>
  <c r="O106" i="10"/>
  <c r="P106" i="10"/>
  <c r="Q106" i="10"/>
  <c r="C107" i="10"/>
  <c r="D107" i="10"/>
  <c r="E107" i="10"/>
  <c r="F107" i="10"/>
  <c r="G107" i="10"/>
  <c r="H107" i="10"/>
  <c r="N107" i="10"/>
  <c r="O107" i="10"/>
  <c r="P107" i="10"/>
  <c r="Q107" i="10"/>
  <c r="C108" i="10"/>
  <c r="D108" i="10"/>
  <c r="E108" i="10"/>
  <c r="F108" i="10"/>
  <c r="G108" i="10"/>
  <c r="H108" i="10"/>
  <c r="N108" i="10"/>
  <c r="O108" i="10"/>
  <c r="P108" i="10"/>
  <c r="Q108" i="10"/>
  <c r="C109" i="10"/>
  <c r="D109" i="10"/>
  <c r="E109" i="10"/>
  <c r="F109" i="10"/>
  <c r="G109" i="10"/>
  <c r="H109" i="10"/>
  <c r="N109" i="10"/>
  <c r="O109" i="10"/>
  <c r="P109" i="10"/>
  <c r="Q109" i="10"/>
  <c r="C110" i="10"/>
  <c r="D110" i="10"/>
  <c r="E110" i="10"/>
  <c r="F110" i="10"/>
  <c r="G110" i="10"/>
  <c r="H110" i="10"/>
  <c r="N110" i="10"/>
  <c r="O110" i="10"/>
  <c r="P110" i="10"/>
  <c r="Q110" i="10"/>
  <c r="C111" i="10"/>
  <c r="D111" i="10"/>
  <c r="E111" i="10"/>
  <c r="F111" i="10"/>
  <c r="G111" i="10"/>
  <c r="H111" i="10"/>
  <c r="N111" i="10"/>
  <c r="O111" i="10"/>
  <c r="P111" i="10"/>
  <c r="Q111" i="10"/>
  <c r="C112" i="10"/>
  <c r="D112" i="10"/>
  <c r="E112" i="10"/>
  <c r="F112" i="10"/>
  <c r="G112" i="10"/>
  <c r="H112" i="10"/>
  <c r="N112" i="10"/>
  <c r="O112" i="10"/>
  <c r="P112" i="10"/>
  <c r="Q112" i="10"/>
  <c r="C113" i="10"/>
  <c r="D113" i="10"/>
  <c r="E113" i="10"/>
  <c r="F113" i="10"/>
  <c r="G113" i="10"/>
  <c r="H113" i="10"/>
  <c r="N113" i="10"/>
  <c r="O113" i="10"/>
  <c r="P113" i="10"/>
  <c r="Q113" i="10"/>
  <c r="C114" i="10"/>
  <c r="D114" i="10"/>
  <c r="E114" i="10"/>
  <c r="F114" i="10"/>
  <c r="G114" i="10"/>
  <c r="H114" i="10"/>
  <c r="N114" i="10"/>
  <c r="O114" i="10"/>
  <c r="P114" i="10"/>
  <c r="Q114" i="10"/>
  <c r="C115" i="10"/>
  <c r="D115" i="10"/>
  <c r="E115" i="10"/>
  <c r="F115" i="10"/>
  <c r="G115" i="10"/>
  <c r="H115" i="10"/>
  <c r="N115" i="10"/>
  <c r="O115" i="10"/>
  <c r="P115" i="10"/>
  <c r="Q115" i="10"/>
  <c r="C116" i="10"/>
  <c r="D116" i="10"/>
  <c r="E116" i="10"/>
  <c r="F116" i="10"/>
  <c r="G116" i="10"/>
  <c r="H116" i="10"/>
  <c r="N116" i="10"/>
  <c r="O116" i="10"/>
  <c r="P116" i="10"/>
  <c r="Q116" i="10"/>
  <c r="C117" i="10"/>
  <c r="D117" i="10"/>
  <c r="E117" i="10"/>
  <c r="F117" i="10"/>
  <c r="G117" i="10"/>
  <c r="H117" i="10"/>
  <c r="N117" i="10"/>
  <c r="O117" i="10"/>
  <c r="P117" i="10"/>
  <c r="Q117" i="10"/>
  <c r="C118" i="10"/>
  <c r="D118" i="10"/>
  <c r="E118" i="10"/>
  <c r="F118" i="10"/>
  <c r="G118" i="10"/>
  <c r="H118" i="10"/>
  <c r="N118" i="10"/>
  <c r="O118" i="10"/>
  <c r="P118" i="10"/>
  <c r="Q118" i="10"/>
  <c r="C119" i="10"/>
  <c r="D119" i="10"/>
  <c r="E119" i="10"/>
  <c r="F119" i="10"/>
  <c r="G119" i="10"/>
  <c r="H119" i="10"/>
  <c r="N119" i="10"/>
  <c r="O119" i="10"/>
  <c r="P119" i="10"/>
  <c r="Q119" i="10"/>
  <c r="C120" i="10"/>
  <c r="D120" i="10"/>
  <c r="E120" i="10"/>
  <c r="F120" i="10"/>
  <c r="G120" i="10"/>
  <c r="H120" i="10"/>
  <c r="N120" i="10"/>
  <c r="O120" i="10"/>
  <c r="P120" i="10"/>
  <c r="Q120" i="10"/>
  <c r="C121" i="10"/>
  <c r="D121" i="10"/>
  <c r="E121" i="10"/>
  <c r="F121" i="10"/>
  <c r="G121" i="10"/>
  <c r="H121" i="10"/>
  <c r="N121" i="10"/>
  <c r="O121" i="10"/>
  <c r="P121" i="10"/>
  <c r="Q121" i="10"/>
  <c r="C122" i="10"/>
  <c r="D122" i="10"/>
  <c r="E122" i="10"/>
  <c r="F122" i="10"/>
  <c r="G122" i="10"/>
  <c r="H122" i="10"/>
  <c r="N122" i="10"/>
  <c r="O122" i="10"/>
  <c r="P122" i="10"/>
  <c r="Q122" i="10"/>
  <c r="C123" i="10"/>
  <c r="D123" i="10"/>
  <c r="E123" i="10"/>
  <c r="F123" i="10"/>
  <c r="G123" i="10"/>
  <c r="H123" i="10"/>
  <c r="N123" i="10"/>
  <c r="O123" i="10"/>
  <c r="P123" i="10"/>
  <c r="Q123" i="10"/>
  <c r="C124" i="10"/>
  <c r="D124" i="10"/>
  <c r="E124" i="10"/>
  <c r="F124" i="10"/>
  <c r="G124" i="10"/>
  <c r="H124" i="10"/>
  <c r="N124" i="10"/>
  <c r="O124" i="10"/>
  <c r="P124" i="10"/>
  <c r="Q124" i="10"/>
  <c r="C125" i="10"/>
  <c r="D125" i="10"/>
  <c r="E125" i="10"/>
  <c r="F125" i="10"/>
  <c r="G125" i="10"/>
  <c r="H125" i="10"/>
  <c r="N125" i="10"/>
  <c r="O125" i="10"/>
  <c r="P125" i="10"/>
  <c r="Q125" i="10"/>
  <c r="C126" i="10"/>
  <c r="D126" i="10"/>
  <c r="E126" i="10"/>
  <c r="F126" i="10"/>
  <c r="G126" i="10"/>
  <c r="H126" i="10"/>
  <c r="N126" i="10"/>
  <c r="O126" i="10"/>
  <c r="P126" i="10"/>
  <c r="Q126" i="10"/>
  <c r="C127" i="10"/>
  <c r="D127" i="10"/>
  <c r="E127" i="10"/>
  <c r="F127" i="10"/>
  <c r="G127" i="10"/>
  <c r="H127" i="10"/>
  <c r="N127" i="10"/>
  <c r="O127" i="10"/>
  <c r="P127" i="10"/>
  <c r="Q127" i="10"/>
  <c r="C128" i="10"/>
  <c r="D128" i="10"/>
  <c r="E128" i="10"/>
  <c r="F128" i="10"/>
  <c r="G128" i="10"/>
  <c r="H128" i="10"/>
  <c r="N128" i="10"/>
  <c r="O128" i="10"/>
  <c r="P128" i="10"/>
  <c r="Q128" i="10"/>
  <c r="C129" i="10"/>
  <c r="D129" i="10"/>
  <c r="E129" i="10"/>
  <c r="F129" i="10"/>
  <c r="G129" i="10"/>
  <c r="H129" i="10"/>
  <c r="N129" i="10"/>
  <c r="O129" i="10"/>
  <c r="P129" i="10"/>
  <c r="Q129" i="10"/>
  <c r="C130" i="10"/>
  <c r="D130" i="10"/>
  <c r="E130" i="10"/>
  <c r="F130" i="10"/>
  <c r="G130" i="10"/>
  <c r="H130" i="10"/>
  <c r="N130" i="10"/>
  <c r="O130" i="10"/>
  <c r="P130" i="10"/>
  <c r="Q130" i="10"/>
  <c r="C131" i="10"/>
  <c r="D131" i="10"/>
  <c r="E131" i="10"/>
  <c r="F131" i="10"/>
  <c r="G131" i="10"/>
  <c r="H131" i="10"/>
  <c r="N131" i="10"/>
  <c r="O131" i="10"/>
  <c r="P131" i="10"/>
  <c r="Q131" i="10"/>
  <c r="C132" i="10"/>
  <c r="D132" i="10"/>
  <c r="E132" i="10"/>
  <c r="F132" i="10"/>
  <c r="G132" i="10"/>
  <c r="H132" i="10"/>
  <c r="N132" i="10"/>
  <c r="O132" i="10"/>
  <c r="P132" i="10"/>
  <c r="Q132" i="10"/>
  <c r="C133" i="10"/>
  <c r="D133" i="10"/>
  <c r="E133" i="10"/>
  <c r="F133" i="10"/>
  <c r="G133" i="10"/>
  <c r="H133" i="10"/>
  <c r="N133" i="10"/>
  <c r="O133" i="10"/>
  <c r="P133" i="10"/>
  <c r="Q133" i="10"/>
  <c r="C134" i="10"/>
  <c r="D134" i="10"/>
  <c r="E134" i="10"/>
  <c r="F134" i="10"/>
  <c r="G134" i="10"/>
  <c r="H134" i="10"/>
  <c r="N134" i="10"/>
  <c r="O134" i="10"/>
  <c r="P134" i="10"/>
  <c r="Q134" i="10"/>
  <c r="C135" i="10"/>
  <c r="D135" i="10"/>
  <c r="E135" i="10"/>
  <c r="F135" i="10"/>
  <c r="G135" i="10"/>
  <c r="H135" i="10"/>
  <c r="N135" i="10"/>
  <c r="O135" i="10"/>
  <c r="P135" i="10"/>
  <c r="Q135" i="10"/>
  <c r="C136" i="10"/>
  <c r="D136" i="10"/>
  <c r="E136" i="10"/>
  <c r="F136" i="10"/>
  <c r="G136" i="10"/>
  <c r="H136" i="10"/>
  <c r="N136" i="10"/>
  <c r="O136" i="10"/>
  <c r="P136" i="10"/>
  <c r="Q136" i="10"/>
  <c r="C137" i="10"/>
  <c r="D137" i="10"/>
  <c r="E137" i="10"/>
  <c r="F137" i="10"/>
  <c r="G137" i="10"/>
  <c r="H137" i="10"/>
  <c r="N137" i="10"/>
  <c r="O137" i="10"/>
  <c r="P137" i="10"/>
  <c r="Q137" i="10"/>
  <c r="C138" i="10"/>
  <c r="D138" i="10"/>
  <c r="E138" i="10"/>
  <c r="F138" i="10"/>
  <c r="G138" i="10"/>
  <c r="H138" i="10"/>
  <c r="N138" i="10"/>
  <c r="O138" i="10"/>
  <c r="P138" i="10"/>
  <c r="Q138" i="10"/>
  <c r="C139" i="10"/>
  <c r="D139" i="10"/>
  <c r="E139" i="10"/>
  <c r="F139" i="10"/>
  <c r="G139" i="10"/>
  <c r="H139" i="10"/>
  <c r="N139" i="10"/>
  <c r="O139" i="10"/>
  <c r="P139" i="10"/>
  <c r="Q139" i="10"/>
  <c r="C140" i="10"/>
  <c r="D140" i="10"/>
  <c r="E140" i="10"/>
  <c r="F140" i="10"/>
  <c r="G140" i="10"/>
  <c r="H140" i="10"/>
  <c r="N140" i="10"/>
  <c r="O140" i="10"/>
  <c r="P140" i="10"/>
  <c r="Q140" i="10"/>
  <c r="C141" i="10"/>
  <c r="D141" i="10"/>
  <c r="E141" i="10"/>
  <c r="F141" i="10"/>
  <c r="G141" i="10"/>
  <c r="H141" i="10"/>
  <c r="N141" i="10"/>
  <c r="O141" i="10"/>
  <c r="P141" i="10"/>
  <c r="Q141" i="10"/>
  <c r="C142" i="10"/>
  <c r="D142" i="10"/>
  <c r="E142" i="10"/>
  <c r="F142" i="10"/>
  <c r="G142" i="10"/>
  <c r="H142" i="10"/>
  <c r="N142" i="10"/>
  <c r="O142" i="10"/>
  <c r="P142" i="10"/>
  <c r="Q142" i="10"/>
  <c r="C143" i="10"/>
  <c r="D143" i="10"/>
  <c r="E143" i="10"/>
  <c r="F143" i="10"/>
  <c r="G143" i="10"/>
  <c r="H143" i="10"/>
  <c r="N143" i="10"/>
  <c r="O143" i="10"/>
  <c r="P143" i="10"/>
  <c r="Q143" i="10"/>
  <c r="C144" i="10"/>
  <c r="D144" i="10"/>
  <c r="E144" i="10"/>
  <c r="F144" i="10"/>
  <c r="G144" i="10"/>
  <c r="H144" i="10"/>
  <c r="N144" i="10"/>
  <c r="O144" i="10"/>
  <c r="P144" i="10"/>
  <c r="Q144" i="10"/>
  <c r="C145" i="10"/>
  <c r="D145" i="10"/>
  <c r="E145" i="10"/>
  <c r="F145" i="10"/>
  <c r="G145" i="10"/>
  <c r="H145" i="10"/>
  <c r="N145" i="10"/>
  <c r="O145" i="10"/>
  <c r="P145" i="10"/>
  <c r="Q145" i="10"/>
  <c r="C146" i="10"/>
  <c r="D146" i="10"/>
  <c r="E146" i="10"/>
  <c r="F146" i="10"/>
  <c r="G146" i="10"/>
  <c r="H146" i="10"/>
  <c r="N146" i="10"/>
  <c r="O146" i="10"/>
  <c r="P146" i="10"/>
  <c r="Q146" i="10"/>
  <c r="C147" i="10"/>
  <c r="D147" i="10"/>
  <c r="E147" i="10"/>
  <c r="F147" i="10"/>
  <c r="G147" i="10"/>
  <c r="H147" i="10"/>
  <c r="N147" i="10"/>
  <c r="O147" i="10"/>
  <c r="P147" i="10"/>
  <c r="Q147" i="10"/>
  <c r="C148" i="10"/>
  <c r="D148" i="10"/>
  <c r="E148" i="10"/>
  <c r="F148" i="10"/>
  <c r="G148" i="10"/>
  <c r="H148" i="10"/>
  <c r="N148" i="10"/>
  <c r="O148" i="10"/>
  <c r="P148" i="10"/>
  <c r="Q148" i="10"/>
  <c r="C149" i="10"/>
  <c r="D149" i="10"/>
  <c r="E149" i="10"/>
  <c r="F149" i="10"/>
  <c r="G149" i="10"/>
  <c r="H149" i="10"/>
  <c r="N149" i="10"/>
  <c r="O149" i="10"/>
  <c r="P149" i="10"/>
  <c r="Q149" i="10"/>
  <c r="C150" i="10"/>
  <c r="D150" i="10"/>
  <c r="E150" i="10"/>
  <c r="F150" i="10"/>
  <c r="G150" i="10"/>
  <c r="H150" i="10"/>
  <c r="N150" i="10"/>
  <c r="O150" i="10"/>
  <c r="P150" i="10"/>
  <c r="Q150" i="10"/>
  <c r="C151" i="10"/>
  <c r="D151" i="10"/>
  <c r="E151" i="10"/>
  <c r="F151" i="10"/>
  <c r="G151" i="10"/>
  <c r="H151" i="10"/>
  <c r="N151" i="10"/>
  <c r="O151" i="10"/>
  <c r="P151" i="10"/>
  <c r="Q151" i="10"/>
  <c r="C152" i="10"/>
  <c r="D152" i="10"/>
  <c r="E152" i="10"/>
  <c r="F152" i="10"/>
  <c r="G152" i="10"/>
  <c r="H152" i="10"/>
  <c r="N152" i="10"/>
  <c r="O152" i="10"/>
  <c r="P152" i="10"/>
  <c r="Q152" i="10"/>
  <c r="C153" i="10"/>
  <c r="D153" i="10"/>
  <c r="E153" i="10"/>
  <c r="F153" i="10"/>
  <c r="G153" i="10"/>
  <c r="H153" i="10"/>
  <c r="N153" i="10"/>
  <c r="O153" i="10"/>
  <c r="P153" i="10"/>
  <c r="Q153" i="10"/>
  <c r="C154" i="10"/>
  <c r="D154" i="10"/>
  <c r="E154" i="10"/>
  <c r="F154" i="10"/>
  <c r="G154" i="10"/>
  <c r="H154" i="10"/>
  <c r="N154" i="10"/>
  <c r="O154" i="10"/>
  <c r="P154" i="10"/>
  <c r="Q154" i="10"/>
  <c r="C155" i="10"/>
  <c r="D155" i="10"/>
  <c r="E155" i="10"/>
  <c r="F155" i="10"/>
  <c r="G155" i="10"/>
  <c r="H155" i="10"/>
  <c r="N155" i="10"/>
  <c r="O155" i="10"/>
  <c r="P155" i="10"/>
  <c r="Q155" i="10"/>
  <c r="C156" i="10"/>
  <c r="D156" i="10"/>
  <c r="E156" i="10"/>
  <c r="F156" i="10"/>
  <c r="G156" i="10"/>
  <c r="H156" i="10"/>
  <c r="N156" i="10"/>
  <c r="O156" i="10"/>
  <c r="P156" i="10"/>
  <c r="Q156" i="10"/>
  <c r="D7" i="10"/>
  <c r="E7" i="10"/>
  <c r="F7" i="10"/>
  <c r="G7" i="10"/>
  <c r="H7" i="10"/>
  <c r="N7" i="10"/>
  <c r="O7" i="10"/>
  <c r="P7" i="10"/>
  <c r="Q7" i="10"/>
  <c r="C7" i="10"/>
  <c r="C6" i="35" l="1"/>
  <c r="AE22" i="35"/>
  <c r="C11" i="35" s="1"/>
  <c r="AE20" i="35"/>
  <c r="AE23" i="35"/>
  <c r="C23" i="35" s="1"/>
  <c r="C22" i="35" l="1"/>
  <c r="C21" i="35"/>
  <c r="C18" i="35"/>
  <c r="C19" i="35"/>
  <c r="C10" i="35"/>
  <c r="C9" i="35"/>
  <c r="C16" i="35"/>
  <c r="C17" i="35"/>
  <c r="C12" i="35"/>
  <c r="C20" i="35"/>
  <c r="C15" i="35"/>
  <c r="J5" i="35"/>
  <c r="Z5" i="35"/>
  <c r="C5" i="35" l="1"/>
  <c r="BX34" i="7" l="1"/>
  <c r="BX35" i="7"/>
  <c r="BX36" i="7"/>
  <c r="BX37" i="7"/>
  <c r="BX38" i="7"/>
  <c r="BX39" i="7"/>
  <c r="BX40" i="7"/>
  <c r="BX41" i="7"/>
  <c r="BX42" i="7"/>
  <c r="BX43" i="7"/>
  <c r="BX44" i="7"/>
  <c r="BX45" i="7"/>
  <c r="BX46" i="7"/>
  <c r="BX47" i="7"/>
  <c r="BX48" i="7"/>
  <c r="BX49" i="7"/>
  <c r="BX50" i="7"/>
  <c r="BX51" i="7"/>
  <c r="BX52" i="7"/>
  <c r="BX53" i="7"/>
  <c r="BX54" i="7"/>
  <c r="BX55" i="7"/>
  <c r="BX56" i="7"/>
  <c r="BX57" i="7"/>
  <c r="BX58" i="7"/>
  <c r="BX59" i="7"/>
  <c r="BX60" i="7"/>
  <c r="BX61" i="7"/>
  <c r="BX62" i="7"/>
  <c r="BX63" i="7"/>
  <c r="BX64" i="7"/>
  <c r="BX65" i="7"/>
  <c r="BX66" i="7"/>
  <c r="BX67" i="7"/>
  <c r="BX68" i="7"/>
  <c r="BX69" i="7"/>
  <c r="BX70" i="7"/>
  <c r="BX71" i="7"/>
  <c r="BX72" i="7"/>
  <c r="BX73" i="7"/>
  <c r="BX74" i="7"/>
  <c r="BX75" i="7"/>
  <c r="BX76" i="7"/>
  <c r="BX77" i="7"/>
  <c r="BX78" i="7"/>
  <c r="BX79" i="7"/>
  <c r="BX80" i="7"/>
  <c r="BX81" i="7"/>
  <c r="BX82" i="7"/>
  <c r="BX83" i="7"/>
  <c r="BX84" i="7"/>
  <c r="BX85" i="7"/>
  <c r="BX86" i="7"/>
  <c r="BX87" i="7"/>
  <c r="BX88" i="7"/>
  <c r="BX89" i="7"/>
  <c r="BX90" i="7"/>
  <c r="BX91" i="7"/>
  <c r="BX92" i="7"/>
  <c r="BX93" i="7"/>
  <c r="BX94" i="7"/>
  <c r="BX95" i="7"/>
  <c r="BX96" i="7"/>
  <c r="BX97" i="7"/>
  <c r="BX98" i="7"/>
  <c r="BX99" i="7"/>
  <c r="BX100" i="7"/>
  <c r="BX101" i="7"/>
  <c r="BX102" i="7"/>
  <c r="BX103" i="7"/>
  <c r="BX104" i="7"/>
  <c r="BX105" i="7"/>
  <c r="BX106" i="7"/>
  <c r="BX107" i="7"/>
  <c r="BX108" i="7"/>
  <c r="BX109" i="7"/>
  <c r="BX110" i="7"/>
  <c r="BX111" i="7"/>
  <c r="BX112" i="7"/>
  <c r="BX113" i="7"/>
  <c r="BX114" i="7"/>
  <c r="BX115" i="7"/>
  <c r="BX116" i="7"/>
  <c r="BX117" i="7"/>
  <c r="BX118" i="7"/>
  <c r="BX119" i="7"/>
  <c r="BX120" i="7"/>
  <c r="BX121" i="7"/>
  <c r="BX122" i="7"/>
  <c r="BX123" i="7"/>
  <c r="BX124" i="7"/>
  <c r="BX125" i="7"/>
  <c r="BX126" i="7"/>
  <c r="BX127" i="7"/>
  <c r="BX128" i="7"/>
  <c r="BX129" i="7"/>
  <c r="BX130" i="7"/>
  <c r="BX131" i="7"/>
  <c r="BX132" i="7"/>
  <c r="BX133" i="7"/>
  <c r="BX134" i="7"/>
  <c r="BX135" i="7"/>
  <c r="BX136" i="7"/>
  <c r="BX137" i="7"/>
  <c r="BX138" i="7"/>
  <c r="BX139" i="7"/>
  <c r="BX140" i="7"/>
  <c r="BX141" i="7"/>
  <c r="BX142" i="7"/>
  <c r="BX143" i="7"/>
  <c r="BX144" i="7"/>
  <c r="BX145" i="7"/>
  <c r="BX146" i="7"/>
  <c r="BX147" i="7"/>
  <c r="BX148" i="7"/>
  <c r="BX149" i="7"/>
  <c r="BX150" i="7"/>
  <c r="BX151" i="7"/>
  <c r="BX152" i="7"/>
  <c r="BX153" i="7"/>
  <c r="BX154" i="7"/>
  <c r="BX155" i="7"/>
  <c r="BX156" i="7"/>
  <c r="BX157" i="7"/>
  <c r="BX158" i="7"/>
  <c r="BX159" i="7"/>
  <c r="BX160" i="7"/>
  <c r="BX161" i="7"/>
  <c r="BX162" i="7"/>
  <c r="BX163" i="7"/>
  <c r="BX164" i="7"/>
  <c r="BX165" i="7"/>
  <c r="BX166" i="7"/>
  <c r="BX167" i="7"/>
  <c r="BX168" i="7"/>
  <c r="BX169" i="7"/>
  <c r="BX170" i="7"/>
  <c r="BX171" i="7"/>
  <c r="BX172" i="7"/>
  <c r="BX173" i="7"/>
  <c r="BX174" i="7"/>
  <c r="BX175" i="7"/>
  <c r="BX176" i="7"/>
  <c r="BX177" i="7"/>
  <c r="BX178" i="7"/>
  <c r="BX179" i="7"/>
  <c r="BX180" i="7"/>
  <c r="BX181" i="7"/>
  <c r="BX182" i="7"/>
  <c r="BX183" i="7"/>
  <c r="BU34" i="7"/>
  <c r="BV34" i="7"/>
  <c r="BW34" i="7"/>
  <c r="BU35" i="7"/>
  <c r="BV35" i="7"/>
  <c r="BW35" i="7"/>
  <c r="BU36" i="7"/>
  <c r="BV36" i="7"/>
  <c r="BW36" i="7"/>
  <c r="BU37" i="7"/>
  <c r="BV37" i="7"/>
  <c r="BW37" i="7"/>
  <c r="BU38" i="7"/>
  <c r="BV38" i="7"/>
  <c r="BW38" i="7"/>
  <c r="BU39" i="7"/>
  <c r="BV39" i="7"/>
  <c r="BW39" i="7"/>
  <c r="BU40" i="7"/>
  <c r="BV40" i="7"/>
  <c r="BW40" i="7"/>
  <c r="BU41" i="7"/>
  <c r="BV41" i="7"/>
  <c r="BW41" i="7"/>
  <c r="BU42" i="7"/>
  <c r="BV42" i="7"/>
  <c r="BW42" i="7"/>
  <c r="BU43" i="7"/>
  <c r="BV43" i="7"/>
  <c r="BW43" i="7"/>
  <c r="BU44" i="7"/>
  <c r="BV44" i="7"/>
  <c r="BW44" i="7"/>
  <c r="BU45" i="7"/>
  <c r="BV45" i="7"/>
  <c r="BW45" i="7"/>
  <c r="BU46" i="7"/>
  <c r="BV46" i="7"/>
  <c r="BW46" i="7"/>
  <c r="BU47" i="7"/>
  <c r="BV47" i="7"/>
  <c r="BW47" i="7"/>
  <c r="BU48" i="7"/>
  <c r="BV48" i="7"/>
  <c r="BW48" i="7"/>
  <c r="BU49" i="7"/>
  <c r="BV49" i="7"/>
  <c r="BW49" i="7"/>
  <c r="BU50" i="7"/>
  <c r="BV50" i="7"/>
  <c r="BW50" i="7"/>
  <c r="BU51" i="7"/>
  <c r="BV51" i="7"/>
  <c r="BW51" i="7"/>
  <c r="BU52" i="7"/>
  <c r="BV52" i="7"/>
  <c r="BW52" i="7"/>
  <c r="BU53" i="7"/>
  <c r="BV53" i="7"/>
  <c r="BW53" i="7"/>
  <c r="BU54" i="7"/>
  <c r="BV54" i="7"/>
  <c r="BW54" i="7"/>
  <c r="BU55" i="7"/>
  <c r="BV55" i="7"/>
  <c r="BW55" i="7"/>
  <c r="BU56" i="7"/>
  <c r="BV56" i="7"/>
  <c r="BW56" i="7"/>
  <c r="BU57" i="7"/>
  <c r="BV57" i="7"/>
  <c r="BW57" i="7"/>
  <c r="BU58" i="7"/>
  <c r="BV58" i="7"/>
  <c r="BW58" i="7"/>
  <c r="BU59" i="7"/>
  <c r="BV59" i="7"/>
  <c r="BW59" i="7"/>
  <c r="BU60" i="7"/>
  <c r="BV60" i="7"/>
  <c r="BW60" i="7"/>
  <c r="BU61" i="7"/>
  <c r="BV61" i="7"/>
  <c r="BW61" i="7"/>
  <c r="BU62" i="7"/>
  <c r="BV62" i="7"/>
  <c r="BW62" i="7"/>
  <c r="BU63" i="7"/>
  <c r="BV63" i="7"/>
  <c r="BW63" i="7"/>
  <c r="BU64" i="7"/>
  <c r="BV64" i="7"/>
  <c r="BW64" i="7"/>
  <c r="BU65" i="7"/>
  <c r="BV65" i="7"/>
  <c r="BW65" i="7"/>
  <c r="BU66" i="7"/>
  <c r="BV66" i="7"/>
  <c r="BW66" i="7"/>
  <c r="BU67" i="7"/>
  <c r="BV67" i="7"/>
  <c r="BW67" i="7"/>
  <c r="BU68" i="7"/>
  <c r="BV68" i="7"/>
  <c r="BW68" i="7"/>
  <c r="BU69" i="7"/>
  <c r="BV69" i="7"/>
  <c r="BW69" i="7"/>
  <c r="BU70" i="7"/>
  <c r="BV70" i="7"/>
  <c r="BW70" i="7"/>
  <c r="BU71" i="7"/>
  <c r="BV71" i="7"/>
  <c r="BW71" i="7"/>
  <c r="BU72" i="7"/>
  <c r="BV72" i="7"/>
  <c r="BW72" i="7"/>
  <c r="BU73" i="7"/>
  <c r="BV73" i="7"/>
  <c r="BW73" i="7"/>
  <c r="BU74" i="7"/>
  <c r="BV74" i="7"/>
  <c r="BW74" i="7"/>
  <c r="BU75" i="7"/>
  <c r="BV75" i="7"/>
  <c r="BW75" i="7"/>
  <c r="BU76" i="7"/>
  <c r="BV76" i="7"/>
  <c r="BW76" i="7"/>
  <c r="BU77" i="7"/>
  <c r="BV77" i="7"/>
  <c r="BW77" i="7"/>
  <c r="BU78" i="7"/>
  <c r="BV78" i="7"/>
  <c r="BW78" i="7"/>
  <c r="BU79" i="7"/>
  <c r="BV79" i="7"/>
  <c r="BW79" i="7"/>
  <c r="BU80" i="7"/>
  <c r="BV80" i="7"/>
  <c r="BW80" i="7"/>
  <c r="BU81" i="7"/>
  <c r="BV81" i="7"/>
  <c r="BW81" i="7"/>
  <c r="BU82" i="7"/>
  <c r="BV82" i="7"/>
  <c r="BW82" i="7"/>
  <c r="BU83" i="7"/>
  <c r="BV83" i="7"/>
  <c r="BW83" i="7"/>
  <c r="BU84" i="7"/>
  <c r="BV84" i="7"/>
  <c r="BW84" i="7"/>
  <c r="BU85" i="7"/>
  <c r="BV85" i="7"/>
  <c r="BW85" i="7"/>
  <c r="BU86" i="7"/>
  <c r="BV86" i="7"/>
  <c r="BW86" i="7"/>
  <c r="BU87" i="7"/>
  <c r="BV87" i="7"/>
  <c r="BW87" i="7"/>
  <c r="BU88" i="7"/>
  <c r="BV88" i="7"/>
  <c r="BW88" i="7"/>
  <c r="BU89" i="7"/>
  <c r="BV89" i="7"/>
  <c r="BW89" i="7"/>
  <c r="BU90" i="7"/>
  <c r="BV90" i="7"/>
  <c r="BW90" i="7"/>
  <c r="BU91" i="7"/>
  <c r="BV91" i="7"/>
  <c r="BW91" i="7"/>
  <c r="BU92" i="7"/>
  <c r="BV92" i="7"/>
  <c r="BW92" i="7"/>
  <c r="BU93" i="7"/>
  <c r="BV93" i="7"/>
  <c r="BW93" i="7"/>
  <c r="BU94" i="7"/>
  <c r="BV94" i="7"/>
  <c r="BW94" i="7"/>
  <c r="BU95" i="7"/>
  <c r="BV95" i="7"/>
  <c r="BW95" i="7"/>
  <c r="BU96" i="7"/>
  <c r="BV96" i="7"/>
  <c r="BW96" i="7"/>
  <c r="BU97" i="7"/>
  <c r="BV97" i="7"/>
  <c r="BW97" i="7"/>
  <c r="BU98" i="7"/>
  <c r="BV98" i="7"/>
  <c r="BW98" i="7"/>
  <c r="BU99" i="7"/>
  <c r="BV99" i="7"/>
  <c r="BW99" i="7"/>
  <c r="BU100" i="7"/>
  <c r="BV100" i="7"/>
  <c r="BW100" i="7"/>
  <c r="BU101" i="7"/>
  <c r="BV101" i="7"/>
  <c r="BW101" i="7"/>
  <c r="BU102" i="7"/>
  <c r="BV102" i="7"/>
  <c r="BW102" i="7"/>
  <c r="BU103" i="7"/>
  <c r="BV103" i="7"/>
  <c r="BW103" i="7"/>
  <c r="BU104" i="7"/>
  <c r="BV104" i="7"/>
  <c r="BW104" i="7"/>
  <c r="BU105" i="7"/>
  <c r="BV105" i="7"/>
  <c r="BW105" i="7"/>
  <c r="BU106" i="7"/>
  <c r="BV106" i="7"/>
  <c r="BW106" i="7"/>
  <c r="BU107" i="7"/>
  <c r="BV107" i="7"/>
  <c r="BW107" i="7"/>
  <c r="BU108" i="7"/>
  <c r="BV108" i="7"/>
  <c r="BW108" i="7"/>
  <c r="BU109" i="7"/>
  <c r="BV109" i="7"/>
  <c r="BW109" i="7"/>
  <c r="BU110" i="7"/>
  <c r="BV110" i="7"/>
  <c r="BW110" i="7"/>
  <c r="BU111" i="7"/>
  <c r="BV111" i="7"/>
  <c r="BW111" i="7"/>
  <c r="BU112" i="7"/>
  <c r="BV112" i="7"/>
  <c r="BW112" i="7"/>
  <c r="BU113" i="7"/>
  <c r="BV113" i="7"/>
  <c r="BW113" i="7"/>
  <c r="BU114" i="7"/>
  <c r="BV114" i="7"/>
  <c r="BW114" i="7"/>
  <c r="BU115" i="7"/>
  <c r="BV115" i="7"/>
  <c r="BW115" i="7"/>
  <c r="BU116" i="7"/>
  <c r="BV116" i="7"/>
  <c r="BW116" i="7"/>
  <c r="BU117" i="7"/>
  <c r="BV117" i="7"/>
  <c r="BW117" i="7"/>
  <c r="BU118" i="7"/>
  <c r="BV118" i="7"/>
  <c r="BW118" i="7"/>
  <c r="BU119" i="7"/>
  <c r="BV119" i="7"/>
  <c r="BW119" i="7"/>
  <c r="BU120" i="7"/>
  <c r="BV120" i="7"/>
  <c r="BW120" i="7"/>
  <c r="BU121" i="7"/>
  <c r="BV121" i="7"/>
  <c r="BW121" i="7"/>
  <c r="BU122" i="7"/>
  <c r="BV122" i="7"/>
  <c r="BW122" i="7"/>
  <c r="BU123" i="7"/>
  <c r="BV123" i="7"/>
  <c r="BW123" i="7"/>
  <c r="BU124" i="7"/>
  <c r="BV124" i="7"/>
  <c r="BW124" i="7"/>
  <c r="BU125" i="7"/>
  <c r="BV125" i="7"/>
  <c r="BW125" i="7"/>
  <c r="BU126" i="7"/>
  <c r="BV126" i="7"/>
  <c r="BW126" i="7"/>
  <c r="BU127" i="7"/>
  <c r="BV127" i="7"/>
  <c r="BW127" i="7"/>
  <c r="BU128" i="7"/>
  <c r="BV128" i="7"/>
  <c r="BW128" i="7"/>
  <c r="BU129" i="7"/>
  <c r="BV129" i="7"/>
  <c r="BW129" i="7"/>
  <c r="BU130" i="7"/>
  <c r="BV130" i="7"/>
  <c r="BW130" i="7"/>
  <c r="BU131" i="7"/>
  <c r="BV131" i="7"/>
  <c r="BW131" i="7"/>
  <c r="BU132" i="7"/>
  <c r="BV132" i="7"/>
  <c r="BW132" i="7"/>
  <c r="BU133" i="7"/>
  <c r="BV133" i="7"/>
  <c r="BW133" i="7"/>
  <c r="BU134" i="7"/>
  <c r="BV134" i="7"/>
  <c r="BW134" i="7"/>
  <c r="BU135" i="7"/>
  <c r="BV135" i="7"/>
  <c r="BW135" i="7"/>
  <c r="BU136" i="7"/>
  <c r="BV136" i="7"/>
  <c r="BW136" i="7"/>
  <c r="BU137" i="7"/>
  <c r="BV137" i="7"/>
  <c r="BW137" i="7"/>
  <c r="BU138" i="7"/>
  <c r="BV138" i="7"/>
  <c r="BW138" i="7"/>
  <c r="BU139" i="7"/>
  <c r="BV139" i="7"/>
  <c r="BW139" i="7"/>
  <c r="BU140" i="7"/>
  <c r="BV140" i="7"/>
  <c r="BW140" i="7"/>
  <c r="BU141" i="7"/>
  <c r="BV141" i="7"/>
  <c r="BW141" i="7"/>
  <c r="BU142" i="7"/>
  <c r="BV142" i="7"/>
  <c r="BW142" i="7"/>
  <c r="BU143" i="7"/>
  <c r="BV143" i="7"/>
  <c r="BW143" i="7"/>
  <c r="BU144" i="7"/>
  <c r="BV144" i="7"/>
  <c r="BW144" i="7"/>
  <c r="BU145" i="7"/>
  <c r="BV145" i="7"/>
  <c r="BW145" i="7"/>
  <c r="BU146" i="7"/>
  <c r="BV146" i="7"/>
  <c r="BW146" i="7"/>
  <c r="BU147" i="7"/>
  <c r="BV147" i="7"/>
  <c r="BW147" i="7"/>
  <c r="BU148" i="7"/>
  <c r="BV148" i="7"/>
  <c r="BW148" i="7"/>
  <c r="BU149" i="7"/>
  <c r="BV149" i="7"/>
  <c r="BW149" i="7"/>
  <c r="BU150" i="7"/>
  <c r="BV150" i="7"/>
  <c r="BW150" i="7"/>
  <c r="BU151" i="7"/>
  <c r="BV151" i="7"/>
  <c r="BW151" i="7"/>
  <c r="BU152" i="7"/>
  <c r="BV152" i="7"/>
  <c r="BW152" i="7"/>
  <c r="BU153" i="7"/>
  <c r="BV153" i="7"/>
  <c r="BW153" i="7"/>
  <c r="BU154" i="7"/>
  <c r="BV154" i="7"/>
  <c r="BW154" i="7"/>
  <c r="BU155" i="7"/>
  <c r="BV155" i="7"/>
  <c r="BW155" i="7"/>
  <c r="BU156" i="7"/>
  <c r="BV156" i="7"/>
  <c r="BW156" i="7"/>
  <c r="BU157" i="7"/>
  <c r="BV157" i="7"/>
  <c r="BW157" i="7"/>
  <c r="BU158" i="7"/>
  <c r="BV158" i="7"/>
  <c r="BW158" i="7"/>
  <c r="BU159" i="7"/>
  <c r="BV159" i="7"/>
  <c r="BW159" i="7"/>
  <c r="BU160" i="7"/>
  <c r="BV160" i="7"/>
  <c r="BW160" i="7"/>
  <c r="BU161" i="7"/>
  <c r="BV161" i="7"/>
  <c r="BW161" i="7"/>
  <c r="BU162" i="7"/>
  <c r="BV162" i="7"/>
  <c r="BW162" i="7"/>
  <c r="BU163" i="7"/>
  <c r="BV163" i="7"/>
  <c r="BW163" i="7"/>
  <c r="BU164" i="7"/>
  <c r="BV164" i="7"/>
  <c r="BW164" i="7"/>
  <c r="BU165" i="7"/>
  <c r="BV165" i="7"/>
  <c r="BW165" i="7"/>
  <c r="BU166" i="7"/>
  <c r="BV166" i="7"/>
  <c r="BW166" i="7"/>
  <c r="BU167" i="7"/>
  <c r="BV167" i="7"/>
  <c r="BW167" i="7"/>
  <c r="BU168" i="7"/>
  <c r="BV168" i="7"/>
  <c r="BW168" i="7"/>
  <c r="BU169" i="7"/>
  <c r="BV169" i="7"/>
  <c r="BW169" i="7"/>
  <c r="BU170" i="7"/>
  <c r="BV170" i="7"/>
  <c r="BW170" i="7"/>
  <c r="BU171" i="7"/>
  <c r="BV171" i="7"/>
  <c r="BW171" i="7"/>
  <c r="BU172" i="7"/>
  <c r="BV172" i="7"/>
  <c r="BW172" i="7"/>
  <c r="BU173" i="7"/>
  <c r="BV173" i="7"/>
  <c r="BW173" i="7"/>
  <c r="BU174" i="7"/>
  <c r="BV174" i="7"/>
  <c r="BW174" i="7"/>
  <c r="BU175" i="7"/>
  <c r="BV175" i="7"/>
  <c r="BW175" i="7"/>
  <c r="BU176" i="7"/>
  <c r="BV176" i="7"/>
  <c r="BW176" i="7"/>
  <c r="BU177" i="7"/>
  <c r="BV177" i="7"/>
  <c r="BW177" i="7"/>
  <c r="BU178" i="7"/>
  <c r="BV178" i="7"/>
  <c r="BW178" i="7"/>
  <c r="BU179" i="7"/>
  <c r="BV179" i="7"/>
  <c r="BW179" i="7"/>
  <c r="BU180" i="7"/>
  <c r="BV180" i="7"/>
  <c r="BW180" i="7"/>
  <c r="BU181" i="7"/>
  <c r="BV181" i="7"/>
  <c r="BW181" i="7"/>
  <c r="BU182" i="7"/>
  <c r="BV182" i="7"/>
  <c r="BW182" i="7"/>
  <c r="BU183" i="7"/>
  <c r="BV183" i="7"/>
  <c r="BW183" i="7"/>
  <c r="BP34" i="7"/>
  <c r="BP35" i="7"/>
  <c r="BP36" i="7"/>
  <c r="BP37" i="7"/>
  <c r="BP38" i="7"/>
  <c r="BP39" i="7"/>
  <c r="BP40" i="7"/>
  <c r="BP41" i="7"/>
  <c r="BP42" i="7"/>
  <c r="BP43" i="7"/>
  <c r="BP44" i="7"/>
  <c r="BP45" i="7"/>
  <c r="BP46" i="7"/>
  <c r="BP47" i="7"/>
  <c r="BP48" i="7"/>
  <c r="BP49" i="7"/>
  <c r="BP50" i="7"/>
  <c r="BP51" i="7"/>
  <c r="BP52" i="7"/>
  <c r="BP53" i="7"/>
  <c r="BP54" i="7"/>
  <c r="BP55" i="7"/>
  <c r="BP56" i="7"/>
  <c r="BP57" i="7"/>
  <c r="BP58" i="7"/>
  <c r="BP59" i="7"/>
  <c r="BP60" i="7"/>
  <c r="BP61" i="7"/>
  <c r="BP62" i="7"/>
  <c r="BP63" i="7"/>
  <c r="BP64" i="7"/>
  <c r="BP65" i="7"/>
  <c r="BP66" i="7"/>
  <c r="BP67" i="7"/>
  <c r="BP68" i="7"/>
  <c r="BP69" i="7"/>
  <c r="BP70" i="7"/>
  <c r="BP71" i="7"/>
  <c r="BP72" i="7"/>
  <c r="BP73" i="7"/>
  <c r="BP74" i="7"/>
  <c r="BP75" i="7"/>
  <c r="BP76" i="7"/>
  <c r="BP77" i="7"/>
  <c r="BP78" i="7"/>
  <c r="BP79" i="7"/>
  <c r="BP80" i="7"/>
  <c r="BP81" i="7"/>
  <c r="BP82" i="7"/>
  <c r="BP83" i="7"/>
  <c r="BP84" i="7"/>
  <c r="BP85" i="7"/>
  <c r="BP86" i="7"/>
  <c r="BP87" i="7"/>
  <c r="BP88" i="7"/>
  <c r="BP89" i="7"/>
  <c r="BP90" i="7"/>
  <c r="BP91" i="7"/>
  <c r="BP92" i="7"/>
  <c r="BP93" i="7"/>
  <c r="BP94" i="7"/>
  <c r="BP95" i="7"/>
  <c r="BP96" i="7"/>
  <c r="BP97" i="7"/>
  <c r="BP98" i="7"/>
  <c r="BP99" i="7"/>
  <c r="BP100" i="7"/>
  <c r="BP101" i="7"/>
  <c r="BP102" i="7"/>
  <c r="BP103" i="7"/>
  <c r="BP104" i="7"/>
  <c r="BP105" i="7"/>
  <c r="BP106" i="7"/>
  <c r="BP107" i="7"/>
  <c r="BP108" i="7"/>
  <c r="BP109" i="7"/>
  <c r="BP110" i="7"/>
  <c r="BP111" i="7"/>
  <c r="BP112" i="7"/>
  <c r="BP113" i="7"/>
  <c r="BP114" i="7"/>
  <c r="BP115" i="7"/>
  <c r="BP116" i="7"/>
  <c r="BP117" i="7"/>
  <c r="BP118" i="7"/>
  <c r="BP119" i="7"/>
  <c r="BP120" i="7"/>
  <c r="BP121" i="7"/>
  <c r="BP122" i="7"/>
  <c r="BP123" i="7"/>
  <c r="BP124" i="7"/>
  <c r="BP125" i="7"/>
  <c r="BP126" i="7"/>
  <c r="BP127" i="7"/>
  <c r="BP128" i="7"/>
  <c r="BP129" i="7"/>
  <c r="BP130" i="7"/>
  <c r="BP131" i="7"/>
  <c r="BP132" i="7"/>
  <c r="BP133" i="7"/>
  <c r="BP134" i="7"/>
  <c r="BP135" i="7"/>
  <c r="BP136" i="7"/>
  <c r="BP137" i="7"/>
  <c r="BP138" i="7"/>
  <c r="BP139" i="7"/>
  <c r="BP140" i="7"/>
  <c r="BP141" i="7"/>
  <c r="BP142" i="7"/>
  <c r="BP143" i="7"/>
  <c r="BP144" i="7"/>
  <c r="BP145" i="7"/>
  <c r="BP146" i="7"/>
  <c r="BP147" i="7"/>
  <c r="BP148" i="7"/>
  <c r="BP149" i="7"/>
  <c r="BP150" i="7"/>
  <c r="BP151" i="7"/>
  <c r="BP152" i="7"/>
  <c r="BP153" i="7"/>
  <c r="BP154" i="7"/>
  <c r="BP155" i="7"/>
  <c r="BP156" i="7"/>
  <c r="BP157" i="7"/>
  <c r="BP158" i="7"/>
  <c r="BP159" i="7"/>
  <c r="BP160" i="7"/>
  <c r="BP161" i="7"/>
  <c r="BP162" i="7"/>
  <c r="BP163" i="7"/>
  <c r="BP164" i="7"/>
  <c r="BP165" i="7"/>
  <c r="BP166" i="7"/>
  <c r="BP167" i="7"/>
  <c r="BP168" i="7"/>
  <c r="BP169" i="7"/>
  <c r="BP170" i="7"/>
  <c r="BP171" i="7"/>
  <c r="BP172" i="7"/>
  <c r="BP173" i="7"/>
  <c r="BP174" i="7"/>
  <c r="BP175" i="7"/>
  <c r="BP176" i="7"/>
  <c r="BP177" i="7"/>
  <c r="BP178" i="7"/>
  <c r="BP179" i="7"/>
  <c r="BP180" i="7"/>
  <c r="BP181" i="7"/>
  <c r="BP182" i="7"/>
  <c r="BP183" i="7"/>
  <c r="BL34" i="7"/>
  <c r="BL35" i="7"/>
  <c r="BL36" i="7"/>
  <c r="BL37" i="7"/>
  <c r="BL38" i="7"/>
  <c r="BL39" i="7"/>
  <c r="BL40" i="7"/>
  <c r="BL41" i="7"/>
  <c r="BL42" i="7"/>
  <c r="BL43" i="7"/>
  <c r="BL44" i="7"/>
  <c r="BL45" i="7"/>
  <c r="BL46" i="7"/>
  <c r="BL47" i="7"/>
  <c r="BL48" i="7"/>
  <c r="BL49" i="7"/>
  <c r="BL50" i="7"/>
  <c r="BL51" i="7"/>
  <c r="BL52" i="7"/>
  <c r="BL53" i="7"/>
  <c r="BL54" i="7"/>
  <c r="BL55" i="7"/>
  <c r="BL56" i="7"/>
  <c r="BL57" i="7"/>
  <c r="BL58" i="7"/>
  <c r="BL59" i="7"/>
  <c r="BL60" i="7"/>
  <c r="BL61" i="7"/>
  <c r="BL62" i="7"/>
  <c r="BL63" i="7"/>
  <c r="BL64" i="7"/>
  <c r="BL65" i="7"/>
  <c r="BL66" i="7"/>
  <c r="BL67" i="7"/>
  <c r="BL68" i="7"/>
  <c r="BL69" i="7"/>
  <c r="BL70" i="7"/>
  <c r="BL71" i="7"/>
  <c r="BL72" i="7"/>
  <c r="BL73" i="7"/>
  <c r="BL74" i="7"/>
  <c r="BL75" i="7"/>
  <c r="BL76" i="7"/>
  <c r="BL77" i="7"/>
  <c r="BL78" i="7"/>
  <c r="BL79" i="7"/>
  <c r="BL80" i="7"/>
  <c r="BL81" i="7"/>
  <c r="BL82" i="7"/>
  <c r="BL83" i="7"/>
  <c r="BL84" i="7"/>
  <c r="BL85" i="7"/>
  <c r="BL86" i="7"/>
  <c r="BL87" i="7"/>
  <c r="BL88" i="7"/>
  <c r="BL89" i="7"/>
  <c r="BL90" i="7"/>
  <c r="BL91" i="7"/>
  <c r="BL92" i="7"/>
  <c r="BL93" i="7"/>
  <c r="BL94" i="7"/>
  <c r="BL95" i="7"/>
  <c r="BL96" i="7"/>
  <c r="BL97" i="7"/>
  <c r="BL98" i="7"/>
  <c r="BL99" i="7"/>
  <c r="BL100" i="7"/>
  <c r="BL101" i="7"/>
  <c r="BL102" i="7"/>
  <c r="BL103" i="7"/>
  <c r="BL104" i="7"/>
  <c r="BL105" i="7"/>
  <c r="BL106" i="7"/>
  <c r="BL107" i="7"/>
  <c r="BL108" i="7"/>
  <c r="BL109" i="7"/>
  <c r="BL110" i="7"/>
  <c r="BL111" i="7"/>
  <c r="BL112" i="7"/>
  <c r="BL113" i="7"/>
  <c r="BL114" i="7"/>
  <c r="BL115" i="7"/>
  <c r="BL116" i="7"/>
  <c r="BL117" i="7"/>
  <c r="BL118" i="7"/>
  <c r="BL119" i="7"/>
  <c r="BL120" i="7"/>
  <c r="BL121" i="7"/>
  <c r="BL122" i="7"/>
  <c r="BL123" i="7"/>
  <c r="BL124" i="7"/>
  <c r="BL125" i="7"/>
  <c r="BL126" i="7"/>
  <c r="BL127" i="7"/>
  <c r="BL128" i="7"/>
  <c r="BL129" i="7"/>
  <c r="BL130" i="7"/>
  <c r="BL131" i="7"/>
  <c r="BL132" i="7"/>
  <c r="BL133" i="7"/>
  <c r="BL134" i="7"/>
  <c r="BL135" i="7"/>
  <c r="BL136" i="7"/>
  <c r="BL137" i="7"/>
  <c r="BL138" i="7"/>
  <c r="BL139" i="7"/>
  <c r="BL140" i="7"/>
  <c r="BL141" i="7"/>
  <c r="BL142" i="7"/>
  <c r="BL143" i="7"/>
  <c r="BL144" i="7"/>
  <c r="BL145" i="7"/>
  <c r="BL146" i="7"/>
  <c r="BL147" i="7"/>
  <c r="BL148" i="7"/>
  <c r="BL149" i="7"/>
  <c r="BL150" i="7"/>
  <c r="BL151" i="7"/>
  <c r="BL152" i="7"/>
  <c r="BL153" i="7"/>
  <c r="BL154" i="7"/>
  <c r="BL155" i="7"/>
  <c r="BL156" i="7"/>
  <c r="BL157" i="7"/>
  <c r="BL158" i="7"/>
  <c r="BL159" i="7"/>
  <c r="BL160" i="7"/>
  <c r="BL161" i="7"/>
  <c r="BL162" i="7"/>
  <c r="BL163" i="7"/>
  <c r="BL164" i="7"/>
  <c r="BL165" i="7"/>
  <c r="BL166" i="7"/>
  <c r="BL167" i="7"/>
  <c r="BL168" i="7"/>
  <c r="BL169" i="7"/>
  <c r="BL170" i="7"/>
  <c r="BL171" i="7"/>
  <c r="BL172" i="7"/>
  <c r="BL173" i="7"/>
  <c r="BL174" i="7"/>
  <c r="BL175" i="7"/>
  <c r="BL176" i="7"/>
  <c r="BL177" i="7"/>
  <c r="BL178" i="7"/>
  <c r="BL179" i="7"/>
  <c r="BL180" i="7"/>
  <c r="BL181" i="7"/>
  <c r="BL182" i="7"/>
  <c r="BL183" i="7"/>
  <c r="BH34" i="7"/>
  <c r="BI34" i="7"/>
  <c r="BJ34" i="7"/>
  <c r="BK34" i="7"/>
  <c r="BM34" i="7"/>
  <c r="BN34" i="7"/>
  <c r="BO34" i="7"/>
  <c r="BH35" i="7"/>
  <c r="BI35" i="7"/>
  <c r="BJ35" i="7"/>
  <c r="BK35" i="7"/>
  <c r="BM35" i="7"/>
  <c r="BN35" i="7"/>
  <c r="BO35" i="7"/>
  <c r="BH36" i="7"/>
  <c r="BI36" i="7"/>
  <c r="BJ36" i="7"/>
  <c r="BK36" i="7"/>
  <c r="BM36" i="7"/>
  <c r="BN36" i="7"/>
  <c r="BO36" i="7"/>
  <c r="BH37" i="7"/>
  <c r="BI37" i="7"/>
  <c r="BJ37" i="7"/>
  <c r="BK37" i="7"/>
  <c r="BM37" i="7"/>
  <c r="BN37" i="7"/>
  <c r="BO37" i="7"/>
  <c r="BH38" i="7"/>
  <c r="BI38" i="7"/>
  <c r="BJ38" i="7"/>
  <c r="BK38" i="7"/>
  <c r="BM38" i="7"/>
  <c r="BN38" i="7"/>
  <c r="BO38" i="7"/>
  <c r="BH39" i="7"/>
  <c r="BI39" i="7"/>
  <c r="BJ39" i="7"/>
  <c r="BK39" i="7"/>
  <c r="BM39" i="7"/>
  <c r="BN39" i="7"/>
  <c r="BO39" i="7"/>
  <c r="BH40" i="7"/>
  <c r="BI40" i="7"/>
  <c r="BJ40" i="7"/>
  <c r="BK40" i="7"/>
  <c r="BM40" i="7"/>
  <c r="BN40" i="7"/>
  <c r="BO40" i="7"/>
  <c r="BH41" i="7"/>
  <c r="BI41" i="7"/>
  <c r="BJ41" i="7"/>
  <c r="BK41" i="7"/>
  <c r="BM41" i="7"/>
  <c r="BN41" i="7"/>
  <c r="BO41" i="7"/>
  <c r="BH42" i="7"/>
  <c r="BI42" i="7"/>
  <c r="BJ42" i="7"/>
  <c r="BK42" i="7"/>
  <c r="BM42" i="7"/>
  <c r="BN42" i="7"/>
  <c r="BO42" i="7"/>
  <c r="BH43" i="7"/>
  <c r="BI43" i="7"/>
  <c r="BJ43" i="7"/>
  <c r="BK43" i="7"/>
  <c r="BM43" i="7"/>
  <c r="BN43" i="7"/>
  <c r="BO43" i="7"/>
  <c r="BH44" i="7"/>
  <c r="BI44" i="7"/>
  <c r="BJ44" i="7"/>
  <c r="BK44" i="7"/>
  <c r="BM44" i="7"/>
  <c r="BN44" i="7"/>
  <c r="BO44" i="7"/>
  <c r="BH45" i="7"/>
  <c r="BI45" i="7"/>
  <c r="BJ45" i="7"/>
  <c r="BK45" i="7"/>
  <c r="BM45" i="7"/>
  <c r="BN45" i="7"/>
  <c r="BO45" i="7"/>
  <c r="BH46" i="7"/>
  <c r="BI46" i="7"/>
  <c r="BJ46" i="7"/>
  <c r="BK46" i="7"/>
  <c r="BM46" i="7"/>
  <c r="BN46" i="7"/>
  <c r="BO46" i="7"/>
  <c r="BH47" i="7"/>
  <c r="BI47" i="7"/>
  <c r="BJ47" i="7"/>
  <c r="BK47" i="7"/>
  <c r="BM47" i="7"/>
  <c r="BN47" i="7"/>
  <c r="BO47" i="7"/>
  <c r="BH48" i="7"/>
  <c r="BI48" i="7"/>
  <c r="BJ48" i="7"/>
  <c r="BK48" i="7"/>
  <c r="BM48" i="7"/>
  <c r="BN48" i="7"/>
  <c r="BO48" i="7"/>
  <c r="BH49" i="7"/>
  <c r="BI49" i="7"/>
  <c r="BJ49" i="7"/>
  <c r="BK49" i="7"/>
  <c r="BM49" i="7"/>
  <c r="BN49" i="7"/>
  <c r="BO49" i="7"/>
  <c r="BH50" i="7"/>
  <c r="BI50" i="7"/>
  <c r="BJ50" i="7"/>
  <c r="BK50" i="7"/>
  <c r="BM50" i="7"/>
  <c r="BN50" i="7"/>
  <c r="BO50" i="7"/>
  <c r="BH51" i="7"/>
  <c r="BI51" i="7"/>
  <c r="BJ51" i="7"/>
  <c r="BK51" i="7"/>
  <c r="BM51" i="7"/>
  <c r="BN51" i="7"/>
  <c r="BO51" i="7"/>
  <c r="BH52" i="7"/>
  <c r="BI52" i="7"/>
  <c r="BJ52" i="7"/>
  <c r="BK52" i="7"/>
  <c r="BM52" i="7"/>
  <c r="BN52" i="7"/>
  <c r="BO52" i="7"/>
  <c r="BH53" i="7"/>
  <c r="BI53" i="7"/>
  <c r="BJ53" i="7"/>
  <c r="BK53" i="7"/>
  <c r="BM53" i="7"/>
  <c r="BN53" i="7"/>
  <c r="BO53" i="7"/>
  <c r="BH54" i="7"/>
  <c r="BI54" i="7"/>
  <c r="BJ54" i="7"/>
  <c r="BK54" i="7"/>
  <c r="BM54" i="7"/>
  <c r="BN54" i="7"/>
  <c r="BO54" i="7"/>
  <c r="BH55" i="7"/>
  <c r="BI55" i="7"/>
  <c r="BJ55" i="7"/>
  <c r="BK55" i="7"/>
  <c r="BM55" i="7"/>
  <c r="BN55" i="7"/>
  <c r="BO55" i="7"/>
  <c r="BH56" i="7"/>
  <c r="BI56" i="7"/>
  <c r="BJ56" i="7"/>
  <c r="BK56" i="7"/>
  <c r="BM56" i="7"/>
  <c r="BN56" i="7"/>
  <c r="BO56" i="7"/>
  <c r="BH57" i="7"/>
  <c r="BI57" i="7"/>
  <c r="BJ57" i="7"/>
  <c r="BK57" i="7"/>
  <c r="BM57" i="7"/>
  <c r="BN57" i="7"/>
  <c r="BO57" i="7"/>
  <c r="BH58" i="7"/>
  <c r="BI58" i="7"/>
  <c r="BJ58" i="7"/>
  <c r="BK58" i="7"/>
  <c r="BM58" i="7"/>
  <c r="BN58" i="7"/>
  <c r="BO58" i="7"/>
  <c r="BH59" i="7"/>
  <c r="BI59" i="7"/>
  <c r="BJ59" i="7"/>
  <c r="BK59" i="7"/>
  <c r="BM59" i="7"/>
  <c r="BN59" i="7"/>
  <c r="BO59" i="7"/>
  <c r="BH60" i="7"/>
  <c r="BI60" i="7"/>
  <c r="BJ60" i="7"/>
  <c r="BK60" i="7"/>
  <c r="BM60" i="7"/>
  <c r="BN60" i="7"/>
  <c r="BO60" i="7"/>
  <c r="BH61" i="7"/>
  <c r="BI61" i="7"/>
  <c r="BJ61" i="7"/>
  <c r="BK61" i="7"/>
  <c r="BM61" i="7"/>
  <c r="BN61" i="7"/>
  <c r="BO61" i="7"/>
  <c r="BH62" i="7"/>
  <c r="BI62" i="7"/>
  <c r="BJ62" i="7"/>
  <c r="BK62" i="7"/>
  <c r="BM62" i="7"/>
  <c r="BN62" i="7"/>
  <c r="BO62" i="7"/>
  <c r="BH63" i="7"/>
  <c r="BI63" i="7"/>
  <c r="BJ63" i="7"/>
  <c r="BK63" i="7"/>
  <c r="BM63" i="7"/>
  <c r="BN63" i="7"/>
  <c r="BO63" i="7"/>
  <c r="BH64" i="7"/>
  <c r="BI64" i="7"/>
  <c r="BJ64" i="7"/>
  <c r="BK64" i="7"/>
  <c r="BM64" i="7"/>
  <c r="BN64" i="7"/>
  <c r="BO64" i="7"/>
  <c r="BH65" i="7"/>
  <c r="BI65" i="7"/>
  <c r="BJ65" i="7"/>
  <c r="BK65" i="7"/>
  <c r="BM65" i="7"/>
  <c r="BN65" i="7"/>
  <c r="BO65" i="7"/>
  <c r="BH66" i="7"/>
  <c r="BI66" i="7"/>
  <c r="BJ66" i="7"/>
  <c r="BK66" i="7"/>
  <c r="BM66" i="7"/>
  <c r="BN66" i="7"/>
  <c r="BO66" i="7"/>
  <c r="BH67" i="7"/>
  <c r="BI67" i="7"/>
  <c r="BJ67" i="7"/>
  <c r="BK67" i="7"/>
  <c r="BM67" i="7"/>
  <c r="BN67" i="7"/>
  <c r="BO67" i="7"/>
  <c r="BH68" i="7"/>
  <c r="BI68" i="7"/>
  <c r="BJ68" i="7"/>
  <c r="BK68" i="7"/>
  <c r="BM68" i="7"/>
  <c r="BN68" i="7"/>
  <c r="BO68" i="7"/>
  <c r="BH69" i="7"/>
  <c r="BI69" i="7"/>
  <c r="BJ69" i="7"/>
  <c r="BK69" i="7"/>
  <c r="BM69" i="7"/>
  <c r="BN69" i="7"/>
  <c r="BO69" i="7"/>
  <c r="BH70" i="7"/>
  <c r="BI70" i="7"/>
  <c r="BJ70" i="7"/>
  <c r="BK70" i="7"/>
  <c r="BM70" i="7"/>
  <c r="BN70" i="7"/>
  <c r="BO70" i="7"/>
  <c r="BH71" i="7"/>
  <c r="BI71" i="7"/>
  <c r="BJ71" i="7"/>
  <c r="BK71" i="7"/>
  <c r="BM71" i="7"/>
  <c r="BN71" i="7"/>
  <c r="BO71" i="7"/>
  <c r="BH72" i="7"/>
  <c r="BI72" i="7"/>
  <c r="BJ72" i="7"/>
  <c r="BK72" i="7"/>
  <c r="BM72" i="7"/>
  <c r="BN72" i="7"/>
  <c r="BO72" i="7"/>
  <c r="BH73" i="7"/>
  <c r="BI73" i="7"/>
  <c r="BJ73" i="7"/>
  <c r="BK73" i="7"/>
  <c r="BM73" i="7"/>
  <c r="BN73" i="7"/>
  <c r="BO73" i="7"/>
  <c r="BH74" i="7"/>
  <c r="BI74" i="7"/>
  <c r="BJ74" i="7"/>
  <c r="BK74" i="7"/>
  <c r="BM74" i="7"/>
  <c r="BN74" i="7"/>
  <c r="BO74" i="7"/>
  <c r="BH75" i="7"/>
  <c r="BI75" i="7"/>
  <c r="BJ75" i="7"/>
  <c r="BK75" i="7"/>
  <c r="BM75" i="7"/>
  <c r="BN75" i="7"/>
  <c r="BO75" i="7"/>
  <c r="BH76" i="7"/>
  <c r="BI76" i="7"/>
  <c r="BJ76" i="7"/>
  <c r="BK76" i="7"/>
  <c r="BM76" i="7"/>
  <c r="BN76" i="7"/>
  <c r="BO76" i="7"/>
  <c r="BH77" i="7"/>
  <c r="BI77" i="7"/>
  <c r="BJ77" i="7"/>
  <c r="BK77" i="7"/>
  <c r="BM77" i="7"/>
  <c r="BN77" i="7"/>
  <c r="BO77" i="7"/>
  <c r="BH78" i="7"/>
  <c r="BI78" i="7"/>
  <c r="BJ78" i="7"/>
  <c r="BK78" i="7"/>
  <c r="BM78" i="7"/>
  <c r="BN78" i="7"/>
  <c r="BO78" i="7"/>
  <c r="BH79" i="7"/>
  <c r="BI79" i="7"/>
  <c r="BJ79" i="7"/>
  <c r="BK79" i="7"/>
  <c r="BM79" i="7"/>
  <c r="BN79" i="7"/>
  <c r="BO79" i="7"/>
  <c r="BH80" i="7"/>
  <c r="BI80" i="7"/>
  <c r="BJ80" i="7"/>
  <c r="BK80" i="7"/>
  <c r="BM80" i="7"/>
  <c r="BN80" i="7"/>
  <c r="BO80" i="7"/>
  <c r="BH81" i="7"/>
  <c r="BI81" i="7"/>
  <c r="BJ81" i="7"/>
  <c r="BK81" i="7"/>
  <c r="BM81" i="7"/>
  <c r="BN81" i="7"/>
  <c r="BO81" i="7"/>
  <c r="BH82" i="7"/>
  <c r="BI82" i="7"/>
  <c r="BJ82" i="7"/>
  <c r="BK82" i="7"/>
  <c r="BM82" i="7"/>
  <c r="BN82" i="7"/>
  <c r="BO82" i="7"/>
  <c r="BH83" i="7"/>
  <c r="BI83" i="7"/>
  <c r="BJ83" i="7"/>
  <c r="BK83" i="7"/>
  <c r="BM83" i="7"/>
  <c r="BN83" i="7"/>
  <c r="BO83" i="7"/>
  <c r="BH84" i="7"/>
  <c r="BI84" i="7"/>
  <c r="BJ84" i="7"/>
  <c r="BK84" i="7"/>
  <c r="BM84" i="7"/>
  <c r="BN84" i="7"/>
  <c r="BO84" i="7"/>
  <c r="BH85" i="7"/>
  <c r="BI85" i="7"/>
  <c r="BJ85" i="7"/>
  <c r="BK85" i="7"/>
  <c r="BM85" i="7"/>
  <c r="BN85" i="7"/>
  <c r="BO85" i="7"/>
  <c r="BH86" i="7"/>
  <c r="BI86" i="7"/>
  <c r="BJ86" i="7"/>
  <c r="BK86" i="7"/>
  <c r="BM86" i="7"/>
  <c r="BN86" i="7"/>
  <c r="BO86" i="7"/>
  <c r="BH87" i="7"/>
  <c r="BI87" i="7"/>
  <c r="BJ87" i="7"/>
  <c r="BK87" i="7"/>
  <c r="BM87" i="7"/>
  <c r="BN87" i="7"/>
  <c r="BO87" i="7"/>
  <c r="BH88" i="7"/>
  <c r="BI88" i="7"/>
  <c r="BJ88" i="7"/>
  <c r="BK88" i="7"/>
  <c r="BM88" i="7"/>
  <c r="BN88" i="7"/>
  <c r="BO88" i="7"/>
  <c r="BH89" i="7"/>
  <c r="BI89" i="7"/>
  <c r="BJ89" i="7"/>
  <c r="BK89" i="7"/>
  <c r="BM89" i="7"/>
  <c r="BN89" i="7"/>
  <c r="BO89" i="7"/>
  <c r="BH90" i="7"/>
  <c r="BI90" i="7"/>
  <c r="BJ90" i="7"/>
  <c r="BK90" i="7"/>
  <c r="BM90" i="7"/>
  <c r="BN90" i="7"/>
  <c r="BO90" i="7"/>
  <c r="BH91" i="7"/>
  <c r="BI91" i="7"/>
  <c r="BJ91" i="7"/>
  <c r="BK91" i="7"/>
  <c r="BM91" i="7"/>
  <c r="BN91" i="7"/>
  <c r="BO91" i="7"/>
  <c r="BH92" i="7"/>
  <c r="BI92" i="7"/>
  <c r="BJ92" i="7"/>
  <c r="BK92" i="7"/>
  <c r="BM92" i="7"/>
  <c r="BN92" i="7"/>
  <c r="BO92" i="7"/>
  <c r="BH93" i="7"/>
  <c r="BI93" i="7"/>
  <c r="BJ93" i="7"/>
  <c r="BK93" i="7"/>
  <c r="BM93" i="7"/>
  <c r="BN93" i="7"/>
  <c r="BO93" i="7"/>
  <c r="BH94" i="7"/>
  <c r="BI94" i="7"/>
  <c r="BJ94" i="7"/>
  <c r="BK94" i="7"/>
  <c r="BM94" i="7"/>
  <c r="BN94" i="7"/>
  <c r="BO94" i="7"/>
  <c r="BH95" i="7"/>
  <c r="BI95" i="7"/>
  <c r="BJ95" i="7"/>
  <c r="BK95" i="7"/>
  <c r="BM95" i="7"/>
  <c r="BN95" i="7"/>
  <c r="BO95" i="7"/>
  <c r="BH96" i="7"/>
  <c r="BI96" i="7"/>
  <c r="BJ96" i="7"/>
  <c r="BK96" i="7"/>
  <c r="BM96" i="7"/>
  <c r="BN96" i="7"/>
  <c r="BO96" i="7"/>
  <c r="BH97" i="7"/>
  <c r="BI97" i="7"/>
  <c r="BJ97" i="7"/>
  <c r="BK97" i="7"/>
  <c r="BM97" i="7"/>
  <c r="BN97" i="7"/>
  <c r="BO97" i="7"/>
  <c r="BH98" i="7"/>
  <c r="BI98" i="7"/>
  <c r="BJ98" i="7"/>
  <c r="BK98" i="7"/>
  <c r="BM98" i="7"/>
  <c r="BN98" i="7"/>
  <c r="BO98" i="7"/>
  <c r="BH99" i="7"/>
  <c r="BI99" i="7"/>
  <c r="BJ99" i="7"/>
  <c r="BK99" i="7"/>
  <c r="BM99" i="7"/>
  <c r="BN99" i="7"/>
  <c r="BO99" i="7"/>
  <c r="BH100" i="7"/>
  <c r="BI100" i="7"/>
  <c r="BJ100" i="7"/>
  <c r="BK100" i="7"/>
  <c r="BM100" i="7"/>
  <c r="BN100" i="7"/>
  <c r="BO100" i="7"/>
  <c r="BH101" i="7"/>
  <c r="BI101" i="7"/>
  <c r="BJ101" i="7"/>
  <c r="BK101" i="7"/>
  <c r="BM101" i="7"/>
  <c r="BN101" i="7"/>
  <c r="BO101" i="7"/>
  <c r="BH102" i="7"/>
  <c r="BI102" i="7"/>
  <c r="BJ102" i="7"/>
  <c r="BK102" i="7"/>
  <c r="BM102" i="7"/>
  <c r="BN102" i="7"/>
  <c r="BO102" i="7"/>
  <c r="BH103" i="7"/>
  <c r="BI103" i="7"/>
  <c r="BJ103" i="7"/>
  <c r="BK103" i="7"/>
  <c r="BM103" i="7"/>
  <c r="BN103" i="7"/>
  <c r="BO103" i="7"/>
  <c r="BH104" i="7"/>
  <c r="BI104" i="7"/>
  <c r="BJ104" i="7"/>
  <c r="BK104" i="7"/>
  <c r="BM104" i="7"/>
  <c r="BN104" i="7"/>
  <c r="BO104" i="7"/>
  <c r="BH105" i="7"/>
  <c r="BI105" i="7"/>
  <c r="BJ105" i="7"/>
  <c r="BK105" i="7"/>
  <c r="BM105" i="7"/>
  <c r="BN105" i="7"/>
  <c r="BO105" i="7"/>
  <c r="BH106" i="7"/>
  <c r="BI106" i="7"/>
  <c r="BJ106" i="7"/>
  <c r="BK106" i="7"/>
  <c r="BM106" i="7"/>
  <c r="BN106" i="7"/>
  <c r="BO106" i="7"/>
  <c r="BH107" i="7"/>
  <c r="BI107" i="7"/>
  <c r="BJ107" i="7"/>
  <c r="BK107" i="7"/>
  <c r="BM107" i="7"/>
  <c r="BN107" i="7"/>
  <c r="BO107" i="7"/>
  <c r="BH108" i="7"/>
  <c r="BI108" i="7"/>
  <c r="BJ108" i="7"/>
  <c r="BK108" i="7"/>
  <c r="BM108" i="7"/>
  <c r="BN108" i="7"/>
  <c r="BO108" i="7"/>
  <c r="BH109" i="7"/>
  <c r="BI109" i="7"/>
  <c r="BJ109" i="7"/>
  <c r="BK109" i="7"/>
  <c r="BM109" i="7"/>
  <c r="BN109" i="7"/>
  <c r="BO109" i="7"/>
  <c r="BH110" i="7"/>
  <c r="BI110" i="7"/>
  <c r="BJ110" i="7"/>
  <c r="BK110" i="7"/>
  <c r="BM110" i="7"/>
  <c r="BN110" i="7"/>
  <c r="BO110" i="7"/>
  <c r="BH111" i="7"/>
  <c r="BI111" i="7"/>
  <c r="BJ111" i="7"/>
  <c r="BK111" i="7"/>
  <c r="BM111" i="7"/>
  <c r="BN111" i="7"/>
  <c r="BO111" i="7"/>
  <c r="BH112" i="7"/>
  <c r="BI112" i="7"/>
  <c r="BJ112" i="7"/>
  <c r="BK112" i="7"/>
  <c r="BM112" i="7"/>
  <c r="BN112" i="7"/>
  <c r="BO112" i="7"/>
  <c r="BH113" i="7"/>
  <c r="BI113" i="7"/>
  <c r="BJ113" i="7"/>
  <c r="BK113" i="7"/>
  <c r="BM113" i="7"/>
  <c r="BN113" i="7"/>
  <c r="BO113" i="7"/>
  <c r="BH114" i="7"/>
  <c r="BI114" i="7"/>
  <c r="BJ114" i="7"/>
  <c r="BK114" i="7"/>
  <c r="BM114" i="7"/>
  <c r="BN114" i="7"/>
  <c r="BO114" i="7"/>
  <c r="BH115" i="7"/>
  <c r="BI115" i="7"/>
  <c r="BJ115" i="7"/>
  <c r="BK115" i="7"/>
  <c r="BM115" i="7"/>
  <c r="BN115" i="7"/>
  <c r="BO115" i="7"/>
  <c r="BH116" i="7"/>
  <c r="BI116" i="7"/>
  <c r="BJ116" i="7"/>
  <c r="BK116" i="7"/>
  <c r="BM116" i="7"/>
  <c r="BN116" i="7"/>
  <c r="BO116" i="7"/>
  <c r="BH117" i="7"/>
  <c r="BI117" i="7"/>
  <c r="BJ117" i="7"/>
  <c r="BK117" i="7"/>
  <c r="BM117" i="7"/>
  <c r="BN117" i="7"/>
  <c r="BO117" i="7"/>
  <c r="BH118" i="7"/>
  <c r="BI118" i="7"/>
  <c r="BJ118" i="7"/>
  <c r="BK118" i="7"/>
  <c r="BM118" i="7"/>
  <c r="BN118" i="7"/>
  <c r="BO118" i="7"/>
  <c r="BH119" i="7"/>
  <c r="BI119" i="7"/>
  <c r="BJ119" i="7"/>
  <c r="BK119" i="7"/>
  <c r="BM119" i="7"/>
  <c r="BN119" i="7"/>
  <c r="BO119" i="7"/>
  <c r="BH120" i="7"/>
  <c r="BI120" i="7"/>
  <c r="BJ120" i="7"/>
  <c r="BK120" i="7"/>
  <c r="BM120" i="7"/>
  <c r="BN120" i="7"/>
  <c r="BO120" i="7"/>
  <c r="BH121" i="7"/>
  <c r="BI121" i="7"/>
  <c r="BJ121" i="7"/>
  <c r="BK121" i="7"/>
  <c r="BM121" i="7"/>
  <c r="BN121" i="7"/>
  <c r="BO121" i="7"/>
  <c r="BH122" i="7"/>
  <c r="BI122" i="7"/>
  <c r="BJ122" i="7"/>
  <c r="BK122" i="7"/>
  <c r="BM122" i="7"/>
  <c r="BN122" i="7"/>
  <c r="BO122" i="7"/>
  <c r="BH123" i="7"/>
  <c r="BI123" i="7"/>
  <c r="BJ123" i="7"/>
  <c r="BK123" i="7"/>
  <c r="BM123" i="7"/>
  <c r="BN123" i="7"/>
  <c r="BO123" i="7"/>
  <c r="BH124" i="7"/>
  <c r="BI124" i="7"/>
  <c r="BJ124" i="7"/>
  <c r="BK124" i="7"/>
  <c r="BM124" i="7"/>
  <c r="BN124" i="7"/>
  <c r="BO124" i="7"/>
  <c r="BH125" i="7"/>
  <c r="BI125" i="7"/>
  <c r="BJ125" i="7"/>
  <c r="BK125" i="7"/>
  <c r="BM125" i="7"/>
  <c r="BN125" i="7"/>
  <c r="BO125" i="7"/>
  <c r="BH126" i="7"/>
  <c r="BI126" i="7"/>
  <c r="BJ126" i="7"/>
  <c r="BK126" i="7"/>
  <c r="BM126" i="7"/>
  <c r="BN126" i="7"/>
  <c r="BO126" i="7"/>
  <c r="BH127" i="7"/>
  <c r="BI127" i="7"/>
  <c r="BJ127" i="7"/>
  <c r="BK127" i="7"/>
  <c r="BM127" i="7"/>
  <c r="BN127" i="7"/>
  <c r="BO127" i="7"/>
  <c r="BH128" i="7"/>
  <c r="BI128" i="7"/>
  <c r="BJ128" i="7"/>
  <c r="BK128" i="7"/>
  <c r="BM128" i="7"/>
  <c r="BN128" i="7"/>
  <c r="BO128" i="7"/>
  <c r="BH129" i="7"/>
  <c r="BI129" i="7"/>
  <c r="BJ129" i="7"/>
  <c r="BK129" i="7"/>
  <c r="BM129" i="7"/>
  <c r="BN129" i="7"/>
  <c r="BO129" i="7"/>
  <c r="BH130" i="7"/>
  <c r="BI130" i="7"/>
  <c r="BJ130" i="7"/>
  <c r="BK130" i="7"/>
  <c r="BM130" i="7"/>
  <c r="BN130" i="7"/>
  <c r="BO130" i="7"/>
  <c r="BH131" i="7"/>
  <c r="BI131" i="7"/>
  <c r="BJ131" i="7"/>
  <c r="BK131" i="7"/>
  <c r="BM131" i="7"/>
  <c r="BN131" i="7"/>
  <c r="BO131" i="7"/>
  <c r="BH132" i="7"/>
  <c r="BI132" i="7"/>
  <c r="BJ132" i="7"/>
  <c r="BK132" i="7"/>
  <c r="BM132" i="7"/>
  <c r="BN132" i="7"/>
  <c r="BO132" i="7"/>
  <c r="BH133" i="7"/>
  <c r="BI133" i="7"/>
  <c r="BJ133" i="7"/>
  <c r="BK133" i="7"/>
  <c r="BM133" i="7"/>
  <c r="BN133" i="7"/>
  <c r="BO133" i="7"/>
  <c r="BH134" i="7"/>
  <c r="BI134" i="7"/>
  <c r="BJ134" i="7"/>
  <c r="BK134" i="7"/>
  <c r="BM134" i="7"/>
  <c r="BN134" i="7"/>
  <c r="BO134" i="7"/>
  <c r="BH135" i="7"/>
  <c r="BI135" i="7"/>
  <c r="BJ135" i="7"/>
  <c r="BK135" i="7"/>
  <c r="BM135" i="7"/>
  <c r="BN135" i="7"/>
  <c r="BO135" i="7"/>
  <c r="BH136" i="7"/>
  <c r="BI136" i="7"/>
  <c r="BJ136" i="7"/>
  <c r="BK136" i="7"/>
  <c r="BM136" i="7"/>
  <c r="BN136" i="7"/>
  <c r="BO136" i="7"/>
  <c r="BH137" i="7"/>
  <c r="BI137" i="7"/>
  <c r="BJ137" i="7"/>
  <c r="BK137" i="7"/>
  <c r="BM137" i="7"/>
  <c r="BN137" i="7"/>
  <c r="BO137" i="7"/>
  <c r="BH138" i="7"/>
  <c r="BI138" i="7"/>
  <c r="BJ138" i="7"/>
  <c r="BK138" i="7"/>
  <c r="BM138" i="7"/>
  <c r="BN138" i="7"/>
  <c r="BO138" i="7"/>
  <c r="BH139" i="7"/>
  <c r="BI139" i="7"/>
  <c r="BJ139" i="7"/>
  <c r="BK139" i="7"/>
  <c r="BM139" i="7"/>
  <c r="BN139" i="7"/>
  <c r="BO139" i="7"/>
  <c r="BH140" i="7"/>
  <c r="BI140" i="7"/>
  <c r="BJ140" i="7"/>
  <c r="BK140" i="7"/>
  <c r="BM140" i="7"/>
  <c r="BN140" i="7"/>
  <c r="BO140" i="7"/>
  <c r="BH141" i="7"/>
  <c r="BI141" i="7"/>
  <c r="BJ141" i="7"/>
  <c r="BK141" i="7"/>
  <c r="BM141" i="7"/>
  <c r="BN141" i="7"/>
  <c r="BO141" i="7"/>
  <c r="BH142" i="7"/>
  <c r="BI142" i="7"/>
  <c r="BJ142" i="7"/>
  <c r="BK142" i="7"/>
  <c r="BM142" i="7"/>
  <c r="BN142" i="7"/>
  <c r="BO142" i="7"/>
  <c r="BH143" i="7"/>
  <c r="BI143" i="7"/>
  <c r="BJ143" i="7"/>
  <c r="BK143" i="7"/>
  <c r="BM143" i="7"/>
  <c r="BN143" i="7"/>
  <c r="BO143" i="7"/>
  <c r="BH144" i="7"/>
  <c r="BI144" i="7"/>
  <c r="BJ144" i="7"/>
  <c r="BK144" i="7"/>
  <c r="BM144" i="7"/>
  <c r="BN144" i="7"/>
  <c r="BO144" i="7"/>
  <c r="BH145" i="7"/>
  <c r="BI145" i="7"/>
  <c r="BJ145" i="7"/>
  <c r="BK145" i="7"/>
  <c r="BM145" i="7"/>
  <c r="BN145" i="7"/>
  <c r="BO145" i="7"/>
  <c r="BH146" i="7"/>
  <c r="BI146" i="7"/>
  <c r="BJ146" i="7"/>
  <c r="BK146" i="7"/>
  <c r="BM146" i="7"/>
  <c r="BN146" i="7"/>
  <c r="BO146" i="7"/>
  <c r="BH147" i="7"/>
  <c r="BI147" i="7"/>
  <c r="BJ147" i="7"/>
  <c r="BK147" i="7"/>
  <c r="BM147" i="7"/>
  <c r="BN147" i="7"/>
  <c r="BO147" i="7"/>
  <c r="BH148" i="7"/>
  <c r="BI148" i="7"/>
  <c r="BJ148" i="7"/>
  <c r="BK148" i="7"/>
  <c r="BM148" i="7"/>
  <c r="BN148" i="7"/>
  <c r="BO148" i="7"/>
  <c r="BH149" i="7"/>
  <c r="BI149" i="7"/>
  <c r="BJ149" i="7"/>
  <c r="BK149" i="7"/>
  <c r="BM149" i="7"/>
  <c r="BN149" i="7"/>
  <c r="BO149" i="7"/>
  <c r="BH150" i="7"/>
  <c r="BI150" i="7"/>
  <c r="BJ150" i="7"/>
  <c r="BK150" i="7"/>
  <c r="BM150" i="7"/>
  <c r="BN150" i="7"/>
  <c r="BO150" i="7"/>
  <c r="BH151" i="7"/>
  <c r="BI151" i="7"/>
  <c r="BJ151" i="7"/>
  <c r="BK151" i="7"/>
  <c r="BM151" i="7"/>
  <c r="BN151" i="7"/>
  <c r="BO151" i="7"/>
  <c r="BH152" i="7"/>
  <c r="BI152" i="7"/>
  <c r="BJ152" i="7"/>
  <c r="BK152" i="7"/>
  <c r="BM152" i="7"/>
  <c r="BN152" i="7"/>
  <c r="BO152" i="7"/>
  <c r="BH153" i="7"/>
  <c r="BI153" i="7"/>
  <c r="BJ153" i="7"/>
  <c r="BK153" i="7"/>
  <c r="BM153" i="7"/>
  <c r="BN153" i="7"/>
  <c r="BO153" i="7"/>
  <c r="BH154" i="7"/>
  <c r="BI154" i="7"/>
  <c r="BJ154" i="7"/>
  <c r="BK154" i="7"/>
  <c r="BM154" i="7"/>
  <c r="BN154" i="7"/>
  <c r="BO154" i="7"/>
  <c r="BH155" i="7"/>
  <c r="BI155" i="7"/>
  <c r="BJ155" i="7"/>
  <c r="BK155" i="7"/>
  <c r="BM155" i="7"/>
  <c r="BN155" i="7"/>
  <c r="BO155" i="7"/>
  <c r="BH156" i="7"/>
  <c r="BI156" i="7"/>
  <c r="BJ156" i="7"/>
  <c r="BK156" i="7"/>
  <c r="BM156" i="7"/>
  <c r="BN156" i="7"/>
  <c r="BO156" i="7"/>
  <c r="BH157" i="7"/>
  <c r="BI157" i="7"/>
  <c r="BJ157" i="7"/>
  <c r="BK157" i="7"/>
  <c r="BM157" i="7"/>
  <c r="BN157" i="7"/>
  <c r="BO157" i="7"/>
  <c r="BH158" i="7"/>
  <c r="BI158" i="7"/>
  <c r="BJ158" i="7"/>
  <c r="BK158" i="7"/>
  <c r="BM158" i="7"/>
  <c r="BN158" i="7"/>
  <c r="BO158" i="7"/>
  <c r="BH159" i="7"/>
  <c r="BI159" i="7"/>
  <c r="BJ159" i="7"/>
  <c r="BK159" i="7"/>
  <c r="BM159" i="7"/>
  <c r="BN159" i="7"/>
  <c r="BO159" i="7"/>
  <c r="BH160" i="7"/>
  <c r="BI160" i="7"/>
  <c r="BJ160" i="7"/>
  <c r="BK160" i="7"/>
  <c r="BM160" i="7"/>
  <c r="BN160" i="7"/>
  <c r="BO160" i="7"/>
  <c r="BH161" i="7"/>
  <c r="BI161" i="7"/>
  <c r="BJ161" i="7"/>
  <c r="BK161" i="7"/>
  <c r="BM161" i="7"/>
  <c r="BN161" i="7"/>
  <c r="BO161" i="7"/>
  <c r="BH162" i="7"/>
  <c r="BI162" i="7"/>
  <c r="BJ162" i="7"/>
  <c r="BK162" i="7"/>
  <c r="BM162" i="7"/>
  <c r="BN162" i="7"/>
  <c r="BO162" i="7"/>
  <c r="BH163" i="7"/>
  <c r="BI163" i="7"/>
  <c r="BJ163" i="7"/>
  <c r="BK163" i="7"/>
  <c r="BM163" i="7"/>
  <c r="BN163" i="7"/>
  <c r="BO163" i="7"/>
  <c r="BH164" i="7"/>
  <c r="BI164" i="7"/>
  <c r="BJ164" i="7"/>
  <c r="BK164" i="7"/>
  <c r="BM164" i="7"/>
  <c r="BN164" i="7"/>
  <c r="BO164" i="7"/>
  <c r="BH165" i="7"/>
  <c r="BI165" i="7"/>
  <c r="BJ165" i="7"/>
  <c r="BK165" i="7"/>
  <c r="BM165" i="7"/>
  <c r="BN165" i="7"/>
  <c r="BO165" i="7"/>
  <c r="BH166" i="7"/>
  <c r="BI166" i="7"/>
  <c r="BJ166" i="7"/>
  <c r="BK166" i="7"/>
  <c r="BM166" i="7"/>
  <c r="BN166" i="7"/>
  <c r="BO166" i="7"/>
  <c r="BH167" i="7"/>
  <c r="BI167" i="7"/>
  <c r="BJ167" i="7"/>
  <c r="BK167" i="7"/>
  <c r="BM167" i="7"/>
  <c r="BN167" i="7"/>
  <c r="BO167" i="7"/>
  <c r="BH168" i="7"/>
  <c r="BI168" i="7"/>
  <c r="BJ168" i="7"/>
  <c r="BK168" i="7"/>
  <c r="BM168" i="7"/>
  <c r="BN168" i="7"/>
  <c r="BO168" i="7"/>
  <c r="BH169" i="7"/>
  <c r="BI169" i="7"/>
  <c r="BJ169" i="7"/>
  <c r="BK169" i="7"/>
  <c r="BM169" i="7"/>
  <c r="BN169" i="7"/>
  <c r="BO169" i="7"/>
  <c r="BH170" i="7"/>
  <c r="BI170" i="7"/>
  <c r="BJ170" i="7"/>
  <c r="BK170" i="7"/>
  <c r="BM170" i="7"/>
  <c r="BN170" i="7"/>
  <c r="BO170" i="7"/>
  <c r="BH171" i="7"/>
  <c r="BI171" i="7"/>
  <c r="BJ171" i="7"/>
  <c r="BK171" i="7"/>
  <c r="BM171" i="7"/>
  <c r="BN171" i="7"/>
  <c r="BO171" i="7"/>
  <c r="BH172" i="7"/>
  <c r="BI172" i="7"/>
  <c r="BJ172" i="7"/>
  <c r="BK172" i="7"/>
  <c r="BM172" i="7"/>
  <c r="BN172" i="7"/>
  <c r="BO172" i="7"/>
  <c r="BH173" i="7"/>
  <c r="BI173" i="7"/>
  <c r="BJ173" i="7"/>
  <c r="BK173" i="7"/>
  <c r="BM173" i="7"/>
  <c r="BN173" i="7"/>
  <c r="BO173" i="7"/>
  <c r="BH174" i="7"/>
  <c r="BI174" i="7"/>
  <c r="BJ174" i="7"/>
  <c r="BK174" i="7"/>
  <c r="BM174" i="7"/>
  <c r="BN174" i="7"/>
  <c r="BO174" i="7"/>
  <c r="BH175" i="7"/>
  <c r="BI175" i="7"/>
  <c r="BJ175" i="7"/>
  <c r="BK175" i="7"/>
  <c r="BM175" i="7"/>
  <c r="BN175" i="7"/>
  <c r="BO175" i="7"/>
  <c r="BH176" i="7"/>
  <c r="BI176" i="7"/>
  <c r="BJ176" i="7"/>
  <c r="BK176" i="7"/>
  <c r="BM176" i="7"/>
  <c r="BN176" i="7"/>
  <c r="BO176" i="7"/>
  <c r="BH177" i="7"/>
  <c r="BI177" i="7"/>
  <c r="BJ177" i="7"/>
  <c r="BK177" i="7"/>
  <c r="BM177" i="7"/>
  <c r="BN177" i="7"/>
  <c r="BO177" i="7"/>
  <c r="BH178" i="7"/>
  <c r="BI178" i="7"/>
  <c r="BJ178" i="7"/>
  <c r="BK178" i="7"/>
  <c r="BM178" i="7"/>
  <c r="BN178" i="7"/>
  <c r="BO178" i="7"/>
  <c r="BH179" i="7"/>
  <c r="BI179" i="7"/>
  <c r="BJ179" i="7"/>
  <c r="BK179" i="7"/>
  <c r="BM179" i="7"/>
  <c r="BN179" i="7"/>
  <c r="BO179" i="7"/>
  <c r="BH180" i="7"/>
  <c r="BI180" i="7"/>
  <c r="BJ180" i="7"/>
  <c r="BK180" i="7"/>
  <c r="BM180" i="7"/>
  <c r="BN180" i="7"/>
  <c r="BO180" i="7"/>
  <c r="BH181" i="7"/>
  <c r="BI181" i="7"/>
  <c r="BJ181" i="7"/>
  <c r="BK181" i="7"/>
  <c r="BM181" i="7"/>
  <c r="BN181" i="7"/>
  <c r="BO181" i="7"/>
  <c r="BH182" i="7"/>
  <c r="BI182" i="7"/>
  <c r="BJ182" i="7"/>
  <c r="BK182" i="7"/>
  <c r="BM182" i="7"/>
  <c r="BN182" i="7"/>
  <c r="BO182" i="7"/>
  <c r="BH183" i="7"/>
  <c r="BI183" i="7"/>
  <c r="BJ183" i="7"/>
  <c r="BK183" i="7"/>
  <c r="BM183" i="7"/>
  <c r="BN183" i="7"/>
  <c r="BO183" i="7"/>
  <c r="BD34" i="7"/>
  <c r="BD35" i="7"/>
  <c r="BD36" i="7"/>
  <c r="BD37" i="7"/>
  <c r="BD38" i="7"/>
  <c r="BD39" i="7"/>
  <c r="BD40" i="7"/>
  <c r="BD41" i="7"/>
  <c r="BD42" i="7"/>
  <c r="BD43" i="7"/>
  <c r="BD44" i="7"/>
  <c r="BD45" i="7"/>
  <c r="BD46" i="7"/>
  <c r="BD47" i="7"/>
  <c r="BD48" i="7"/>
  <c r="BD49" i="7"/>
  <c r="BD50" i="7"/>
  <c r="BD51" i="7"/>
  <c r="BD52" i="7"/>
  <c r="BD53" i="7"/>
  <c r="BD54" i="7"/>
  <c r="BD55" i="7"/>
  <c r="BD56" i="7"/>
  <c r="BD57" i="7"/>
  <c r="BD58" i="7"/>
  <c r="BD59" i="7"/>
  <c r="BD60" i="7"/>
  <c r="BD61" i="7"/>
  <c r="BD62" i="7"/>
  <c r="BD63" i="7"/>
  <c r="BD64" i="7"/>
  <c r="BD65" i="7"/>
  <c r="BD66" i="7"/>
  <c r="BD67" i="7"/>
  <c r="BD68" i="7"/>
  <c r="BD69" i="7"/>
  <c r="BD70" i="7"/>
  <c r="BD71" i="7"/>
  <c r="BD72" i="7"/>
  <c r="BD73" i="7"/>
  <c r="BD74" i="7"/>
  <c r="BD75" i="7"/>
  <c r="BD76" i="7"/>
  <c r="BD77" i="7"/>
  <c r="BD78" i="7"/>
  <c r="BD79" i="7"/>
  <c r="BD80" i="7"/>
  <c r="BD81" i="7"/>
  <c r="BD82" i="7"/>
  <c r="BD83" i="7"/>
  <c r="BD84" i="7"/>
  <c r="BD85" i="7"/>
  <c r="BD86" i="7"/>
  <c r="BD87" i="7"/>
  <c r="BD88" i="7"/>
  <c r="BD89" i="7"/>
  <c r="BD90" i="7"/>
  <c r="BD91" i="7"/>
  <c r="BD92" i="7"/>
  <c r="BD93" i="7"/>
  <c r="BD94" i="7"/>
  <c r="BD95" i="7"/>
  <c r="BD96" i="7"/>
  <c r="BD97" i="7"/>
  <c r="BD98" i="7"/>
  <c r="BD99" i="7"/>
  <c r="BD100" i="7"/>
  <c r="BD101" i="7"/>
  <c r="BD102" i="7"/>
  <c r="BD103" i="7"/>
  <c r="BD104" i="7"/>
  <c r="BD105" i="7"/>
  <c r="BD106" i="7"/>
  <c r="BD107" i="7"/>
  <c r="BD108" i="7"/>
  <c r="BD109" i="7"/>
  <c r="BD110" i="7"/>
  <c r="BD111" i="7"/>
  <c r="BD112" i="7"/>
  <c r="BD113" i="7"/>
  <c r="BD114" i="7"/>
  <c r="BD115" i="7"/>
  <c r="BD116" i="7"/>
  <c r="BD117" i="7"/>
  <c r="BD118" i="7"/>
  <c r="BD119" i="7"/>
  <c r="BD120" i="7"/>
  <c r="BD121" i="7"/>
  <c r="BD122" i="7"/>
  <c r="BD123" i="7"/>
  <c r="BD124" i="7"/>
  <c r="BD125" i="7"/>
  <c r="BD126" i="7"/>
  <c r="BD127" i="7"/>
  <c r="BD128" i="7"/>
  <c r="BD129" i="7"/>
  <c r="BD130" i="7"/>
  <c r="BD131" i="7"/>
  <c r="BD132" i="7"/>
  <c r="BD133" i="7"/>
  <c r="BD134" i="7"/>
  <c r="BD135" i="7"/>
  <c r="BD136" i="7"/>
  <c r="BD137" i="7"/>
  <c r="BD138" i="7"/>
  <c r="BD139" i="7"/>
  <c r="BD140" i="7"/>
  <c r="BD141" i="7"/>
  <c r="BD142" i="7"/>
  <c r="BD143" i="7"/>
  <c r="BD144" i="7"/>
  <c r="BD145" i="7"/>
  <c r="BD146" i="7"/>
  <c r="BD147" i="7"/>
  <c r="BD148" i="7"/>
  <c r="BD149" i="7"/>
  <c r="BD150" i="7"/>
  <c r="BD151" i="7"/>
  <c r="BD152" i="7"/>
  <c r="BD153" i="7"/>
  <c r="BD154" i="7"/>
  <c r="BD155" i="7"/>
  <c r="BD156" i="7"/>
  <c r="BD157" i="7"/>
  <c r="BD158" i="7"/>
  <c r="BD159" i="7"/>
  <c r="BD160" i="7"/>
  <c r="BD161" i="7"/>
  <c r="BD162" i="7"/>
  <c r="BD163" i="7"/>
  <c r="BD164" i="7"/>
  <c r="BD165" i="7"/>
  <c r="BD166" i="7"/>
  <c r="BD167" i="7"/>
  <c r="BD168" i="7"/>
  <c r="BD169" i="7"/>
  <c r="BD170" i="7"/>
  <c r="BD171" i="7"/>
  <c r="BD172" i="7"/>
  <c r="BD173" i="7"/>
  <c r="BD174" i="7"/>
  <c r="BD175" i="7"/>
  <c r="BD176" i="7"/>
  <c r="BD177" i="7"/>
  <c r="BD178" i="7"/>
  <c r="BD179" i="7"/>
  <c r="BD180" i="7"/>
  <c r="BD181" i="7"/>
  <c r="BD182" i="7"/>
  <c r="BD183" i="7"/>
  <c r="AZ34" i="7"/>
  <c r="AZ35" i="7"/>
  <c r="AZ36" i="7"/>
  <c r="AZ37" i="7"/>
  <c r="AZ38" i="7"/>
  <c r="AZ39" i="7"/>
  <c r="AZ40" i="7"/>
  <c r="AZ41" i="7"/>
  <c r="AZ42" i="7"/>
  <c r="AZ43" i="7"/>
  <c r="AZ44" i="7"/>
  <c r="AZ45" i="7"/>
  <c r="AZ46" i="7"/>
  <c r="AZ47" i="7"/>
  <c r="AZ48" i="7"/>
  <c r="AZ49" i="7"/>
  <c r="AZ50" i="7"/>
  <c r="AZ51" i="7"/>
  <c r="AZ52" i="7"/>
  <c r="AZ53" i="7"/>
  <c r="AZ54" i="7"/>
  <c r="AZ55" i="7"/>
  <c r="AZ56" i="7"/>
  <c r="AZ57" i="7"/>
  <c r="AZ58" i="7"/>
  <c r="AZ59" i="7"/>
  <c r="AZ60" i="7"/>
  <c r="AZ61" i="7"/>
  <c r="AZ62" i="7"/>
  <c r="AZ63" i="7"/>
  <c r="AZ64" i="7"/>
  <c r="AZ65" i="7"/>
  <c r="AZ66" i="7"/>
  <c r="AZ67" i="7"/>
  <c r="AZ68" i="7"/>
  <c r="AZ69" i="7"/>
  <c r="AZ70" i="7"/>
  <c r="AZ71" i="7"/>
  <c r="AZ72" i="7"/>
  <c r="AZ73" i="7"/>
  <c r="AZ74" i="7"/>
  <c r="AZ75" i="7"/>
  <c r="AZ76" i="7"/>
  <c r="AZ77" i="7"/>
  <c r="AZ78" i="7"/>
  <c r="AZ79" i="7"/>
  <c r="AZ80" i="7"/>
  <c r="AZ81" i="7"/>
  <c r="AZ82" i="7"/>
  <c r="AZ83" i="7"/>
  <c r="AZ84" i="7"/>
  <c r="AZ85" i="7"/>
  <c r="AZ86" i="7"/>
  <c r="AZ87" i="7"/>
  <c r="AZ88" i="7"/>
  <c r="AZ89" i="7"/>
  <c r="AZ90" i="7"/>
  <c r="AZ91" i="7"/>
  <c r="AZ92" i="7"/>
  <c r="AZ93" i="7"/>
  <c r="AZ94" i="7"/>
  <c r="AZ95" i="7"/>
  <c r="AZ96" i="7"/>
  <c r="AZ97" i="7"/>
  <c r="AZ98" i="7"/>
  <c r="AZ99" i="7"/>
  <c r="AZ100" i="7"/>
  <c r="AZ101" i="7"/>
  <c r="AZ102" i="7"/>
  <c r="AZ103" i="7"/>
  <c r="AZ104" i="7"/>
  <c r="AZ105" i="7"/>
  <c r="AZ106" i="7"/>
  <c r="AZ107" i="7"/>
  <c r="AZ108" i="7"/>
  <c r="AZ109" i="7"/>
  <c r="AZ110" i="7"/>
  <c r="AZ111" i="7"/>
  <c r="AZ112" i="7"/>
  <c r="AZ113" i="7"/>
  <c r="AZ114" i="7"/>
  <c r="AZ115" i="7"/>
  <c r="AZ116" i="7"/>
  <c r="AZ117" i="7"/>
  <c r="AZ118" i="7"/>
  <c r="AZ119" i="7"/>
  <c r="AZ120" i="7"/>
  <c r="AZ121" i="7"/>
  <c r="AZ122" i="7"/>
  <c r="AZ123" i="7"/>
  <c r="AZ124" i="7"/>
  <c r="AZ125" i="7"/>
  <c r="AZ126" i="7"/>
  <c r="AZ127" i="7"/>
  <c r="AZ128" i="7"/>
  <c r="AZ129" i="7"/>
  <c r="AZ130" i="7"/>
  <c r="AZ131" i="7"/>
  <c r="AZ132" i="7"/>
  <c r="AZ133" i="7"/>
  <c r="AZ134" i="7"/>
  <c r="AZ135" i="7"/>
  <c r="AZ136" i="7"/>
  <c r="AZ137" i="7"/>
  <c r="AZ138" i="7"/>
  <c r="AZ139" i="7"/>
  <c r="AZ140" i="7"/>
  <c r="AZ141" i="7"/>
  <c r="AZ142" i="7"/>
  <c r="AZ143" i="7"/>
  <c r="AZ144" i="7"/>
  <c r="AZ145" i="7"/>
  <c r="AZ146" i="7"/>
  <c r="AZ147" i="7"/>
  <c r="AZ148" i="7"/>
  <c r="AZ149" i="7"/>
  <c r="AZ150" i="7"/>
  <c r="AZ151" i="7"/>
  <c r="AZ152" i="7"/>
  <c r="AZ153" i="7"/>
  <c r="AZ154" i="7"/>
  <c r="AZ155" i="7"/>
  <c r="AZ156" i="7"/>
  <c r="AZ157" i="7"/>
  <c r="AZ158" i="7"/>
  <c r="AZ159" i="7"/>
  <c r="AZ160" i="7"/>
  <c r="AZ161" i="7"/>
  <c r="AZ162" i="7"/>
  <c r="AZ163" i="7"/>
  <c r="AZ164" i="7"/>
  <c r="AZ165" i="7"/>
  <c r="AZ166" i="7"/>
  <c r="AZ167" i="7"/>
  <c r="AZ168" i="7"/>
  <c r="AZ169" i="7"/>
  <c r="AZ170" i="7"/>
  <c r="AZ171" i="7"/>
  <c r="AZ172" i="7"/>
  <c r="AZ173" i="7"/>
  <c r="AZ174" i="7"/>
  <c r="AZ175" i="7"/>
  <c r="AZ176" i="7"/>
  <c r="AZ177" i="7"/>
  <c r="AZ178" i="7"/>
  <c r="AZ179" i="7"/>
  <c r="AZ180" i="7"/>
  <c r="AZ181" i="7"/>
  <c r="AZ182" i="7"/>
  <c r="AZ183" i="7"/>
  <c r="AV34" i="7"/>
  <c r="AW34" i="7"/>
  <c r="AX34" i="7"/>
  <c r="AY34" i="7"/>
  <c r="BA34" i="7"/>
  <c r="BB34" i="7"/>
  <c r="BC34" i="7"/>
  <c r="AV35" i="7"/>
  <c r="AW35" i="7"/>
  <c r="AX35" i="7"/>
  <c r="AY35" i="7"/>
  <c r="BA35" i="7"/>
  <c r="BB35" i="7"/>
  <c r="BC35" i="7"/>
  <c r="AV36" i="7"/>
  <c r="AW36" i="7"/>
  <c r="AX36" i="7"/>
  <c r="AY36" i="7"/>
  <c r="BA36" i="7"/>
  <c r="BB36" i="7"/>
  <c r="BC36" i="7"/>
  <c r="AV37" i="7"/>
  <c r="AW37" i="7"/>
  <c r="AX37" i="7"/>
  <c r="AY37" i="7"/>
  <c r="BA37" i="7"/>
  <c r="BB37" i="7"/>
  <c r="BC37" i="7"/>
  <c r="AV38" i="7"/>
  <c r="AW38" i="7"/>
  <c r="AX38" i="7"/>
  <c r="AY38" i="7"/>
  <c r="BA38" i="7"/>
  <c r="BB38" i="7"/>
  <c r="BC38" i="7"/>
  <c r="AV39" i="7"/>
  <c r="AW39" i="7"/>
  <c r="AX39" i="7"/>
  <c r="AY39" i="7"/>
  <c r="BA39" i="7"/>
  <c r="BB39" i="7"/>
  <c r="BC39" i="7"/>
  <c r="AV40" i="7"/>
  <c r="AW40" i="7"/>
  <c r="AX40" i="7"/>
  <c r="AY40" i="7"/>
  <c r="BA40" i="7"/>
  <c r="BB40" i="7"/>
  <c r="BC40" i="7"/>
  <c r="AV41" i="7"/>
  <c r="AW41" i="7"/>
  <c r="AX41" i="7"/>
  <c r="AY41" i="7"/>
  <c r="BA41" i="7"/>
  <c r="BB41" i="7"/>
  <c r="BC41" i="7"/>
  <c r="AV42" i="7"/>
  <c r="AW42" i="7"/>
  <c r="AX42" i="7"/>
  <c r="AY42" i="7"/>
  <c r="BA42" i="7"/>
  <c r="BB42" i="7"/>
  <c r="BC42" i="7"/>
  <c r="AV43" i="7"/>
  <c r="AW43" i="7"/>
  <c r="AX43" i="7"/>
  <c r="AY43" i="7"/>
  <c r="BA43" i="7"/>
  <c r="BB43" i="7"/>
  <c r="BC43" i="7"/>
  <c r="AV44" i="7"/>
  <c r="AW44" i="7"/>
  <c r="AX44" i="7"/>
  <c r="AY44" i="7"/>
  <c r="BA44" i="7"/>
  <c r="BB44" i="7"/>
  <c r="BC44" i="7"/>
  <c r="AV45" i="7"/>
  <c r="AW45" i="7"/>
  <c r="AX45" i="7"/>
  <c r="AY45" i="7"/>
  <c r="BA45" i="7"/>
  <c r="BB45" i="7"/>
  <c r="BC45" i="7"/>
  <c r="AV46" i="7"/>
  <c r="AW46" i="7"/>
  <c r="AX46" i="7"/>
  <c r="AY46" i="7"/>
  <c r="BA46" i="7"/>
  <c r="BB46" i="7"/>
  <c r="BC46" i="7"/>
  <c r="AV47" i="7"/>
  <c r="AW47" i="7"/>
  <c r="AX47" i="7"/>
  <c r="AY47" i="7"/>
  <c r="BA47" i="7"/>
  <c r="BB47" i="7"/>
  <c r="BC47" i="7"/>
  <c r="AV48" i="7"/>
  <c r="AW48" i="7"/>
  <c r="AX48" i="7"/>
  <c r="AY48" i="7"/>
  <c r="BA48" i="7"/>
  <c r="BB48" i="7"/>
  <c r="BC48" i="7"/>
  <c r="AV49" i="7"/>
  <c r="AW49" i="7"/>
  <c r="AX49" i="7"/>
  <c r="AY49" i="7"/>
  <c r="BA49" i="7"/>
  <c r="BB49" i="7"/>
  <c r="BC49" i="7"/>
  <c r="AV50" i="7"/>
  <c r="AW50" i="7"/>
  <c r="AX50" i="7"/>
  <c r="AY50" i="7"/>
  <c r="BA50" i="7"/>
  <c r="BB50" i="7"/>
  <c r="BC50" i="7"/>
  <c r="AV51" i="7"/>
  <c r="AW51" i="7"/>
  <c r="AX51" i="7"/>
  <c r="AY51" i="7"/>
  <c r="BA51" i="7"/>
  <c r="BB51" i="7"/>
  <c r="BC51" i="7"/>
  <c r="AV52" i="7"/>
  <c r="AW52" i="7"/>
  <c r="AX52" i="7"/>
  <c r="AY52" i="7"/>
  <c r="BA52" i="7"/>
  <c r="BB52" i="7"/>
  <c r="BC52" i="7"/>
  <c r="AV53" i="7"/>
  <c r="AW53" i="7"/>
  <c r="AX53" i="7"/>
  <c r="AY53" i="7"/>
  <c r="BA53" i="7"/>
  <c r="BB53" i="7"/>
  <c r="BC53" i="7"/>
  <c r="AV54" i="7"/>
  <c r="AW54" i="7"/>
  <c r="AX54" i="7"/>
  <c r="AY54" i="7"/>
  <c r="BA54" i="7"/>
  <c r="BB54" i="7"/>
  <c r="BC54" i="7"/>
  <c r="AV55" i="7"/>
  <c r="AW55" i="7"/>
  <c r="AX55" i="7"/>
  <c r="AY55" i="7"/>
  <c r="BA55" i="7"/>
  <c r="BB55" i="7"/>
  <c r="BC55" i="7"/>
  <c r="AV56" i="7"/>
  <c r="AW56" i="7"/>
  <c r="AX56" i="7"/>
  <c r="AY56" i="7"/>
  <c r="BA56" i="7"/>
  <c r="BB56" i="7"/>
  <c r="BC56" i="7"/>
  <c r="AV57" i="7"/>
  <c r="AW57" i="7"/>
  <c r="AX57" i="7"/>
  <c r="AY57" i="7"/>
  <c r="BA57" i="7"/>
  <c r="BB57" i="7"/>
  <c r="BC57" i="7"/>
  <c r="AV58" i="7"/>
  <c r="AW58" i="7"/>
  <c r="AX58" i="7"/>
  <c r="AY58" i="7"/>
  <c r="BA58" i="7"/>
  <c r="BB58" i="7"/>
  <c r="BC58" i="7"/>
  <c r="AV59" i="7"/>
  <c r="AW59" i="7"/>
  <c r="AX59" i="7"/>
  <c r="AY59" i="7"/>
  <c r="BA59" i="7"/>
  <c r="BB59" i="7"/>
  <c r="BC59" i="7"/>
  <c r="AV60" i="7"/>
  <c r="AW60" i="7"/>
  <c r="AX60" i="7"/>
  <c r="AY60" i="7"/>
  <c r="BA60" i="7"/>
  <c r="BB60" i="7"/>
  <c r="BC60" i="7"/>
  <c r="AV61" i="7"/>
  <c r="AW61" i="7"/>
  <c r="AX61" i="7"/>
  <c r="AY61" i="7"/>
  <c r="BA61" i="7"/>
  <c r="BB61" i="7"/>
  <c r="BC61" i="7"/>
  <c r="AV62" i="7"/>
  <c r="AW62" i="7"/>
  <c r="AX62" i="7"/>
  <c r="AY62" i="7"/>
  <c r="BA62" i="7"/>
  <c r="BB62" i="7"/>
  <c r="BC62" i="7"/>
  <c r="AV63" i="7"/>
  <c r="AW63" i="7"/>
  <c r="AX63" i="7"/>
  <c r="AY63" i="7"/>
  <c r="BA63" i="7"/>
  <c r="BB63" i="7"/>
  <c r="BC63" i="7"/>
  <c r="AV64" i="7"/>
  <c r="AW64" i="7"/>
  <c r="AX64" i="7"/>
  <c r="AY64" i="7"/>
  <c r="BA64" i="7"/>
  <c r="BB64" i="7"/>
  <c r="BC64" i="7"/>
  <c r="AV65" i="7"/>
  <c r="AW65" i="7"/>
  <c r="AX65" i="7"/>
  <c r="AY65" i="7"/>
  <c r="BA65" i="7"/>
  <c r="BB65" i="7"/>
  <c r="BC65" i="7"/>
  <c r="AV66" i="7"/>
  <c r="AW66" i="7"/>
  <c r="AX66" i="7"/>
  <c r="AY66" i="7"/>
  <c r="BA66" i="7"/>
  <c r="BB66" i="7"/>
  <c r="BC66" i="7"/>
  <c r="AV67" i="7"/>
  <c r="AW67" i="7"/>
  <c r="AX67" i="7"/>
  <c r="AY67" i="7"/>
  <c r="BA67" i="7"/>
  <c r="BB67" i="7"/>
  <c r="BC67" i="7"/>
  <c r="AV68" i="7"/>
  <c r="AW68" i="7"/>
  <c r="AX68" i="7"/>
  <c r="AY68" i="7"/>
  <c r="BA68" i="7"/>
  <c r="BB68" i="7"/>
  <c r="BC68" i="7"/>
  <c r="AV69" i="7"/>
  <c r="AW69" i="7"/>
  <c r="AX69" i="7"/>
  <c r="AY69" i="7"/>
  <c r="BA69" i="7"/>
  <c r="BB69" i="7"/>
  <c r="BC69" i="7"/>
  <c r="AV70" i="7"/>
  <c r="AW70" i="7"/>
  <c r="AX70" i="7"/>
  <c r="AY70" i="7"/>
  <c r="BA70" i="7"/>
  <c r="BB70" i="7"/>
  <c r="BC70" i="7"/>
  <c r="AV71" i="7"/>
  <c r="AW71" i="7"/>
  <c r="AX71" i="7"/>
  <c r="AY71" i="7"/>
  <c r="BA71" i="7"/>
  <c r="BB71" i="7"/>
  <c r="BC71" i="7"/>
  <c r="AV72" i="7"/>
  <c r="AW72" i="7"/>
  <c r="AX72" i="7"/>
  <c r="AY72" i="7"/>
  <c r="BA72" i="7"/>
  <c r="BB72" i="7"/>
  <c r="BC72" i="7"/>
  <c r="AV73" i="7"/>
  <c r="AW73" i="7"/>
  <c r="AX73" i="7"/>
  <c r="AY73" i="7"/>
  <c r="BA73" i="7"/>
  <c r="BB73" i="7"/>
  <c r="BC73" i="7"/>
  <c r="AV74" i="7"/>
  <c r="AW74" i="7"/>
  <c r="AX74" i="7"/>
  <c r="AY74" i="7"/>
  <c r="BA74" i="7"/>
  <c r="BB74" i="7"/>
  <c r="BC74" i="7"/>
  <c r="AV75" i="7"/>
  <c r="AW75" i="7"/>
  <c r="AX75" i="7"/>
  <c r="AY75" i="7"/>
  <c r="BA75" i="7"/>
  <c r="BB75" i="7"/>
  <c r="BC75" i="7"/>
  <c r="AV76" i="7"/>
  <c r="AW76" i="7"/>
  <c r="AX76" i="7"/>
  <c r="AY76" i="7"/>
  <c r="BA76" i="7"/>
  <c r="BB76" i="7"/>
  <c r="BC76" i="7"/>
  <c r="AV77" i="7"/>
  <c r="AW77" i="7"/>
  <c r="AX77" i="7"/>
  <c r="AY77" i="7"/>
  <c r="BA77" i="7"/>
  <c r="BB77" i="7"/>
  <c r="BC77" i="7"/>
  <c r="AV78" i="7"/>
  <c r="AW78" i="7"/>
  <c r="AX78" i="7"/>
  <c r="AY78" i="7"/>
  <c r="BA78" i="7"/>
  <c r="BB78" i="7"/>
  <c r="BC78" i="7"/>
  <c r="AV79" i="7"/>
  <c r="AW79" i="7"/>
  <c r="AX79" i="7"/>
  <c r="AY79" i="7"/>
  <c r="BA79" i="7"/>
  <c r="BB79" i="7"/>
  <c r="BC79" i="7"/>
  <c r="AV80" i="7"/>
  <c r="AW80" i="7"/>
  <c r="AX80" i="7"/>
  <c r="AY80" i="7"/>
  <c r="BA80" i="7"/>
  <c r="BB80" i="7"/>
  <c r="BC80" i="7"/>
  <c r="AV81" i="7"/>
  <c r="AW81" i="7"/>
  <c r="AX81" i="7"/>
  <c r="AY81" i="7"/>
  <c r="BA81" i="7"/>
  <c r="BB81" i="7"/>
  <c r="BC81" i="7"/>
  <c r="AV82" i="7"/>
  <c r="AW82" i="7"/>
  <c r="AX82" i="7"/>
  <c r="AY82" i="7"/>
  <c r="BA82" i="7"/>
  <c r="BB82" i="7"/>
  <c r="BC82" i="7"/>
  <c r="AV83" i="7"/>
  <c r="AW83" i="7"/>
  <c r="AX83" i="7"/>
  <c r="AY83" i="7"/>
  <c r="BA83" i="7"/>
  <c r="BB83" i="7"/>
  <c r="BC83" i="7"/>
  <c r="AV84" i="7"/>
  <c r="AW84" i="7"/>
  <c r="AX84" i="7"/>
  <c r="AY84" i="7"/>
  <c r="BA84" i="7"/>
  <c r="BB84" i="7"/>
  <c r="BC84" i="7"/>
  <c r="AV85" i="7"/>
  <c r="AW85" i="7"/>
  <c r="AX85" i="7"/>
  <c r="AY85" i="7"/>
  <c r="BA85" i="7"/>
  <c r="BB85" i="7"/>
  <c r="BC85" i="7"/>
  <c r="AV86" i="7"/>
  <c r="AW86" i="7"/>
  <c r="AX86" i="7"/>
  <c r="AY86" i="7"/>
  <c r="BA86" i="7"/>
  <c r="BB86" i="7"/>
  <c r="BC86" i="7"/>
  <c r="AV87" i="7"/>
  <c r="AW87" i="7"/>
  <c r="AX87" i="7"/>
  <c r="AY87" i="7"/>
  <c r="BA87" i="7"/>
  <c r="BB87" i="7"/>
  <c r="BC87" i="7"/>
  <c r="AV88" i="7"/>
  <c r="AW88" i="7"/>
  <c r="AX88" i="7"/>
  <c r="AY88" i="7"/>
  <c r="BA88" i="7"/>
  <c r="BB88" i="7"/>
  <c r="BC88" i="7"/>
  <c r="AV89" i="7"/>
  <c r="AW89" i="7"/>
  <c r="AX89" i="7"/>
  <c r="AY89" i="7"/>
  <c r="BA89" i="7"/>
  <c r="BB89" i="7"/>
  <c r="BC89" i="7"/>
  <c r="AV90" i="7"/>
  <c r="AW90" i="7"/>
  <c r="AX90" i="7"/>
  <c r="AY90" i="7"/>
  <c r="BA90" i="7"/>
  <c r="BB90" i="7"/>
  <c r="BC90" i="7"/>
  <c r="AV91" i="7"/>
  <c r="AW91" i="7"/>
  <c r="AX91" i="7"/>
  <c r="AY91" i="7"/>
  <c r="BA91" i="7"/>
  <c r="BB91" i="7"/>
  <c r="BC91" i="7"/>
  <c r="AV92" i="7"/>
  <c r="AW92" i="7"/>
  <c r="AX92" i="7"/>
  <c r="AY92" i="7"/>
  <c r="BA92" i="7"/>
  <c r="BB92" i="7"/>
  <c r="BC92" i="7"/>
  <c r="AV93" i="7"/>
  <c r="AW93" i="7"/>
  <c r="AX93" i="7"/>
  <c r="AY93" i="7"/>
  <c r="BA93" i="7"/>
  <c r="BB93" i="7"/>
  <c r="BC93" i="7"/>
  <c r="AV94" i="7"/>
  <c r="AW94" i="7"/>
  <c r="AX94" i="7"/>
  <c r="AY94" i="7"/>
  <c r="BA94" i="7"/>
  <c r="BB94" i="7"/>
  <c r="BC94" i="7"/>
  <c r="AV95" i="7"/>
  <c r="AW95" i="7"/>
  <c r="AX95" i="7"/>
  <c r="AY95" i="7"/>
  <c r="BA95" i="7"/>
  <c r="BB95" i="7"/>
  <c r="BC95" i="7"/>
  <c r="AV96" i="7"/>
  <c r="AW96" i="7"/>
  <c r="AX96" i="7"/>
  <c r="AY96" i="7"/>
  <c r="BA96" i="7"/>
  <c r="BB96" i="7"/>
  <c r="BC96" i="7"/>
  <c r="AV97" i="7"/>
  <c r="AW97" i="7"/>
  <c r="AX97" i="7"/>
  <c r="AY97" i="7"/>
  <c r="BA97" i="7"/>
  <c r="BB97" i="7"/>
  <c r="BC97" i="7"/>
  <c r="AV98" i="7"/>
  <c r="AW98" i="7"/>
  <c r="AX98" i="7"/>
  <c r="AY98" i="7"/>
  <c r="BA98" i="7"/>
  <c r="BB98" i="7"/>
  <c r="BC98" i="7"/>
  <c r="AV99" i="7"/>
  <c r="AW99" i="7"/>
  <c r="AX99" i="7"/>
  <c r="AY99" i="7"/>
  <c r="BA99" i="7"/>
  <c r="BB99" i="7"/>
  <c r="BC99" i="7"/>
  <c r="AV100" i="7"/>
  <c r="AW100" i="7"/>
  <c r="AX100" i="7"/>
  <c r="AY100" i="7"/>
  <c r="BA100" i="7"/>
  <c r="BB100" i="7"/>
  <c r="BC100" i="7"/>
  <c r="AV101" i="7"/>
  <c r="AW101" i="7"/>
  <c r="AX101" i="7"/>
  <c r="AY101" i="7"/>
  <c r="BA101" i="7"/>
  <c r="BB101" i="7"/>
  <c r="BC101" i="7"/>
  <c r="AV102" i="7"/>
  <c r="AW102" i="7"/>
  <c r="AX102" i="7"/>
  <c r="AY102" i="7"/>
  <c r="BA102" i="7"/>
  <c r="BB102" i="7"/>
  <c r="BC102" i="7"/>
  <c r="AV103" i="7"/>
  <c r="AW103" i="7"/>
  <c r="AX103" i="7"/>
  <c r="AY103" i="7"/>
  <c r="BA103" i="7"/>
  <c r="BB103" i="7"/>
  <c r="BC103" i="7"/>
  <c r="AV104" i="7"/>
  <c r="AW104" i="7"/>
  <c r="AX104" i="7"/>
  <c r="AY104" i="7"/>
  <c r="BA104" i="7"/>
  <c r="BB104" i="7"/>
  <c r="BC104" i="7"/>
  <c r="AV105" i="7"/>
  <c r="AW105" i="7"/>
  <c r="AX105" i="7"/>
  <c r="AY105" i="7"/>
  <c r="BA105" i="7"/>
  <c r="BB105" i="7"/>
  <c r="BC105" i="7"/>
  <c r="AV106" i="7"/>
  <c r="AW106" i="7"/>
  <c r="AX106" i="7"/>
  <c r="AY106" i="7"/>
  <c r="BA106" i="7"/>
  <c r="BB106" i="7"/>
  <c r="BC106" i="7"/>
  <c r="AV107" i="7"/>
  <c r="AW107" i="7"/>
  <c r="AX107" i="7"/>
  <c r="AY107" i="7"/>
  <c r="BA107" i="7"/>
  <c r="BB107" i="7"/>
  <c r="BC107" i="7"/>
  <c r="AV108" i="7"/>
  <c r="AW108" i="7"/>
  <c r="AX108" i="7"/>
  <c r="AY108" i="7"/>
  <c r="BA108" i="7"/>
  <c r="BB108" i="7"/>
  <c r="BC108" i="7"/>
  <c r="AV109" i="7"/>
  <c r="AW109" i="7"/>
  <c r="AX109" i="7"/>
  <c r="AY109" i="7"/>
  <c r="BA109" i="7"/>
  <c r="BB109" i="7"/>
  <c r="BC109" i="7"/>
  <c r="AV110" i="7"/>
  <c r="AW110" i="7"/>
  <c r="AX110" i="7"/>
  <c r="AY110" i="7"/>
  <c r="BA110" i="7"/>
  <c r="BB110" i="7"/>
  <c r="BC110" i="7"/>
  <c r="AV111" i="7"/>
  <c r="AW111" i="7"/>
  <c r="AX111" i="7"/>
  <c r="AY111" i="7"/>
  <c r="BA111" i="7"/>
  <c r="BB111" i="7"/>
  <c r="BC111" i="7"/>
  <c r="AV112" i="7"/>
  <c r="AW112" i="7"/>
  <c r="AX112" i="7"/>
  <c r="AY112" i="7"/>
  <c r="BA112" i="7"/>
  <c r="BB112" i="7"/>
  <c r="BC112" i="7"/>
  <c r="AV113" i="7"/>
  <c r="AW113" i="7"/>
  <c r="AX113" i="7"/>
  <c r="AY113" i="7"/>
  <c r="BA113" i="7"/>
  <c r="BB113" i="7"/>
  <c r="BC113" i="7"/>
  <c r="AV114" i="7"/>
  <c r="AW114" i="7"/>
  <c r="AX114" i="7"/>
  <c r="AY114" i="7"/>
  <c r="BA114" i="7"/>
  <c r="BB114" i="7"/>
  <c r="BC114" i="7"/>
  <c r="AV115" i="7"/>
  <c r="AW115" i="7"/>
  <c r="AX115" i="7"/>
  <c r="AY115" i="7"/>
  <c r="BA115" i="7"/>
  <c r="BB115" i="7"/>
  <c r="BC115" i="7"/>
  <c r="AV116" i="7"/>
  <c r="AW116" i="7"/>
  <c r="AX116" i="7"/>
  <c r="AY116" i="7"/>
  <c r="BA116" i="7"/>
  <c r="BB116" i="7"/>
  <c r="BC116" i="7"/>
  <c r="AV117" i="7"/>
  <c r="AW117" i="7"/>
  <c r="AX117" i="7"/>
  <c r="AY117" i="7"/>
  <c r="BA117" i="7"/>
  <c r="BB117" i="7"/>
  <c r="BC117" i="7"/>
  <c r="AV118" i="7"/>
  <c r="AW118" i="7"/>
  <c r="AX118" i="7"/>
  <c r="AY118" i="7"/>
  <c r="BA118" i="7"/>
  <c r="BB118" i="7"/>
  <c r="BC118" i="7"/>
  <c r="AV119" i="7"/>
  <c r="AW119" i="7"/>
  <c r="AX119" i="7"/>
  <c r="AY119" i="7"/>
  <c r="BA119" i="7"/>
  <c r="BB119" i="7"/>
  <c r="BC119" i="7"/>
  <c r="AV120" i="7"/>
  <c r="AW120" i="7"/>
  <c r="AX120" i="7"/>
  <c r="AY120" i="7"/>
  <c r="BA120" i="7"/>
  <c r="BB120" i="7"/>
  <c r="BC120" i="7"/>
  <c r="AV121" i="7"/>
  <c r="AW121" i="7"/>
  <c r="AX121" i="7"/>
  <c r="AY121" i="7"/>
  <c r="BA121" i="7"/>
  <c r="BB121" i="7"/>
  <c r="BC121" i="7"/>
  <c r="AV122" i="7"/>
  <c r="AW122" i="7"/>
  <c r="AX122" i="7"/>
  <c r="AY122" i="7"/>
  <c r="BA122" i="7"/>
  <c r="BB122" i="7"/>
  <c r="BC122" i="7"/>
  <c r="AV123" i="7"/>
  <c r="AW123" i="7"/>
  <c r="AX123" i="7"/>
  <c r="AY123" i="7"/>
  <c r="BA123" i="7"/>
  <c r="BB123" i="7"/>
  <c r="BC123" i="7"/>
  <c r="AV124" i="7"/>
  <c r="AW124" i="7"/>
  <c r="AX124" i="7"/>
  <c r="AY124" i="7"/>
  <c r="BA124" i="7"/>
  <c r="BB124" i="7"/>
  <c r="BC124" i="7"/>
  <c r="AV125" i="7"/>
  <c r="AW125" i="7"/>
  <c r="AX125" i="7"/>
  <c r="AY125" i="7"/>
  <c r="BA125" i="7"/>
  <c r="BB125" i="7"/>
  <c r="BC125" i="7"/>
  <c r="AV126" i="7"/>
  <c r="AW126" i="7"/>
  <c r="AX126" i="7"/>
  <c r="AY126" i="7"/>
  <c r="BA126" i="7"/>
  <c r="BB126" i="7"/>
  <c r="BC126" i="7"/>
  <c r="AV127" i="7"/>
  <c r="AW127" i="7"/>
  <c r="AX127" i="7"/>
  <c r="AY127" i="7"/>
  <c r="BA127" i="7"/>
  <c r="BB127" i="7"/>
  <c r="BC127" i="7"/>
  <c r="AV128" i="7"/>
  <c r="AW128" i="7"/>
  <c r="AX128" i="7"/>
  <c r="AY128" i="7"/>
  <c r="BA128" i="7"/>
  <c r="BB128" i="7"/>
  <c r="BC128" i="7"/>
  <c r="AV129" i="7"/>
  <c r="AW129" i="7"/>
  <c r="AX129" i="7"/>
  <c r="AY129" i="7"/>
  <c r="BA129" i="7"/>
  <c r="BB129" i="7"/>
  <c r="BC129" i="7"/>
  <c r="AV130" i="7"/>
  <c r="AW130" i="7"/>
  <c r="AX130" i="7"/>
  <c r="AY130" i="7"/>
  <c r="BA130" i="7"/>
  <c r="BB130" i="7"/>
  <c r="BC130" i="7"/>
  <c r="AV131" i="7"/>
  <c r="AW131" i="7"/>
  <c r="AX131" i="7"/>
  <c r="AY131" i="7"/>
  <c r="BA131" i="7"/>
  <c r="BB131" i="7"/>
  <c r="BC131" i="7"/>
  <c r="AV132" i="7"/>
  <c r="AW132" i="7"/>
  <c r="AX132" i="7"/>
  <c r="AY132" i="7"/>
  <c r="BA132" i="7"/>
  <c r="BB132" i="7"/>
  <c r="BC132" i="7"/>
  <c r="AV133" i="7"/>
  <c r="AW133" i="7"/>
  <c r="AX133" i="7"/>
  <c r="AY133" i="7"/>
  <c r="BA133" i="7"/>
  <c r="BB133" i="7"/>
  <c r="BC133" i="7"/>
  <c r="AV134" i="7"/>
  <c r="AW134" i="7"/>
  <c r="AX134" i="7"/>
  <c r="AY134" i="7"/>
  <c r="BA134" i="7"/>
  <c r="BB134" i="7"/>
  <c r="BC134" i="7"/>
  <c r="AV135" i="7"/>
  <c r="AW135" i="7"/>
  <c r="AX135" i="7"/>
  <c r="AY135" i="7"/>
  <c r="BA135" i="7"/>
  <c r="BB135" i="7"/>
  <c r="BC135" i="7"/>
  <c r="AV136" i="7"/>
  <c r="AW136" i="7"/>
  <c r="AX136" i="7"/>
  <c r="AY136" i="7"/>
  <c r="BA136" i="7"/>
  <c r="BB136" i="7"/>
  <c r="BC136" i="7"/>
  <c r="AV137" i="7"/>
  <c r="AW137" i="7"/>
  <c r="AX137" i="7"/>
  <c r="AY137" i="7"/>
  <c r="BA137" i="7"/>
  <c r="BB137" i="7"/>
  <c r="BC137" i="7"/>
  <c r="AV138" i="7"/>
  <c r="AW138" i="7"/>
  <c r="AX138" i="7"/>
  <c r="AY138" i="7"/>
  <c r="BA138" i="7"/>
  <c r="BB138" i="7"/>
  <c r="BC138" i="7"/>
  <c r="AV139" i="7"/>
  <c r="AW139" i="7"/>
  <c r="AX139" i="7"/>
  <c r="AY139" i="7"/>
  <c r="BA139" i="7"/>
  <c r="BB139" i="7"/>
  <c r="BC139" i="7"/>
  <c r="AV140" i="7"/>
  <c r="AW140" i="7"/>
  <c r="AX140" i="7"/>
  <c r="AY140" i="7"/>
  <c r="BA140" i="7"/>
  <c r="BB140" i="7"/>
  <c r="BC140" i="7"/>
  <c r="AV141" i="7"/>
  <c r="AW141" i="7"/>
  <c r="AX141" i="7"/>
  <c r="AY141" i="7"/>
  <c r="BA141" i="7"/>
  <c r="BB141" i="7"/>
  <c r="BC141" i="7"/>
  <c r="AV142" i="7"/>
  <c r="AW142" i="7"/>
  <c r="AX142" i="7"/>
  <c r="AY142" i="7"/>
  <c r="BA142" i="7"/>
  <c r="BB142" i="7"/>
  <c r="BC142" i="7"/>
  <c r="AV143" i="7"/>
  <c r="AW143" i="7"/>
  <c r="AX143" i="7"/>
  <c r="AY143" i="7"/>
  <c r="BA143" i="7"/>
  <c r="BB143" i="7"/>
  <c r="BC143" i="7"/>
  <c r="AV144" i="7"/>
  <c r="AW144" i="7"/>
  <c r="AX144" i="7"/>
  <c r="AY144" i="7"/>
  <c r="BA144" i="7"/>
  <c r="BB144" i="7"/>
  <c r="BC144" i="7"/>
  <c r="AV145" i="7"/>
  <c r="AW145" i="7"/>
  <c r="AX145" i="7"/>
  <c r="AY145" i="7"/>
  <c r="BA145" i="7"/>
  <c r="BB145" i="7"/>
  <c r="BC145" i="7"/>
  <c r="AV146" i="7"/>
  <c r="AW146" i="7"/>
  <c r="AX146" i="7"/>
  <c r="AY146" i="7"/>
  <c r="BA146" i="7"/>
  <c r="BB146" i="7"/>
  <c r="BC146" i="7"/>
  <c r="AV147" i="7"/>
  <c r="AW147" i="7"/>
  <c r="AX147" i="7"/>
  <c r="AY147" i="7"/>
  <c r="BA147" i="7"/>
  <c r="BB147" i="7"/>
  <c r="BC147" i="7"/>
  <c r="AV148" i="7"/>
  <c r="AW148" i="7"/>
  <c r="AX148" i="7"/>
  <c r="AY148" i="7"/>
  <c r="BA148" i="7"/>
  <c r="BB148" i="7"/>
  <c r="BC148" i="7"/>
  <c r="AV149" i="7"/>
  <c r="AW149" i="7"/>
  <c r="AX149" i="7"/>
  <c r="AY149" i="7"/>
  <c r="BA149" i="7"/>
  <c r="BB149" i="7"/>
  <c r="BC149" i="7"/>
  <c r="AV150" i="7"/>
  <c r="AW150" i="7"/>
  <c r="AX150" i="7"/>
  <c r="AY150" i="7"/>
  <c r="BA150" i="7"/>
  <c r="BB150" i="7"/>
  <c r="BC150" i="7"/>
  <c r="AV151" i="7"/>
  <c r="AW151" i="7"/>
  <c r="AX151" i="7"/>
  <c r="AY151" i="7"/>
  <c r="BA151" i="7"/>
  <c r="BB151" i="7"/>
  <c r="BC151" i="7"/>
  <c r="AV152" i="7"/>
  <c r="AW152" i="7"/>
  <c r="AX152" i="7"/>
  <c r="AY152" i="7"/>
  <c r="BA152" i="7"/>
  <c r="BB152" i="7"/>
  <c r="BC152" i="7"/>
  <c r="AV153" i="7"/>
  <c r="AW153" i="7"/>
  <c r="AX153" i="7"/>
  <c r="AY153" i="7"/>
  <c r="BA153" i="7"/>
  <c r="BB153" i="7"/>
  <c r="BC153" i="7"/>
  <c r="AV154" i="7"/>
  <c r="AW154" i="7"/>
  <c r="AX154" i="7"/>
  <c r="AY154" i="7"/>
  <c r="BA154" i="7"/>
  <c r="BB154" i="7"/>
  <c r="BC154" i="7"/>
  <c r="AV155" i="7"/>
  <c r="AW155" i="7"/>
  <c r="AX155" i="7"/>
  <c r="AY155" i="7"/>
  <c r="BA155" i="7"/>
  <c r="BB155" i="7"/>
  <c r="BC155" i="7"/>
  <c r="AV156" i="7"/>
  <c r="AW156" i="7"/>
  <c r="AX156" i="7"/>
  <c r="AY156" i="7"/>
  <c r="BA156" i="7"/>
  <c r="BB156" i="7"/>
  <c r="BC156" i="7"/>
  <c r="AV157" i="7"/>
  <c r="AW157" i="7"/>
  <c r="AX157" i="7"/>
  <c r="AY157" i="7"/>
  <c r="BA157" i="7"/>
  <c r="BB157" i="7"/>
  <c r="BC157" i="7"/>
  <c r="AV158" i="7"/>
  <c r="AW158" i="7"/>
  <c r="AX158" i="7"/>
  <c r="AY158" i="7"/>
  <c r="BA158" i="7"/>
  <c r="BB158" i="7"/>
  <c r="BC158" i="7"/>
  <c r="AV159" i="7"/>
  <c r="AW159" i="7"/>
  <c r="AX159" i="7"/>
  <c r="AY159" i="7"/>
  <c r="BA159" i="7"/>
  <c r="BB159" i="7"/>
  <c r="BC159" i="7"/>
  <c r="AV160" i="7"/>
  <c r="AW160" i="7"/>
  <c r="AX160" i="7"/>
  <c r="AY160" i="7"/>
  <c r="BA160" i="7"/>
  <c r="BB160" i="7"/>
  <c r="BC160" i="7"/>
  <c r="AV161" i="7"/>
  <c r="AW161" i="7"/>
  <c r="AX161" i="7"/>
  <c r="AY161" i="7"/>
  <c r="BA161" i="7"/>
  <c r="BB161" i="7"/>
  <c r="BC161" i="7"/>
  <c r="AV162" i="7"/>
  <c r="AW162" i="7"/>
  <c r="AX162" i="7"/>
  <c r="AY162" i="7"/>
  <c r="BA162" i="7"/>
  <c r="BB162" i="7"/>
  <c r="BC162" i="7"/>
  <c r="AV163" i="7"/>
  <c r="AW163" i="7"/>
  <c r="AX163" i="7"/>
  <c r="AY163" i="7"/>
  <c r="BA163" i="7"/>
  <c r="BB163" i="7"/>
  <c r="BC163" i="7"/>
  <c r="AV164" i="7"/>
  <c r="AW164" i="7"/>
  <c r="AX164" i="7"/>
  <c r="AY164" i="7"/>
  <c r="BA164" i="7"/>
  <c r="BB164" i="7"/>
  <c r="BC164" i="7"/>
  <c r="AV165" i="7"/>
  <c r="AW165" i="7"/>
  <c r="AX165" i="7"/>
  <c r="AY165" i="7"/>
  <c r="BA165" i="7"/>
  <c r="BB165" i="7"/>
  <c r="BC165" i="7"/>
  <c r="AV166" i="7"/>
  <c r="AW166" i="7"/>
  <c r="AX166" i="7"/>
  <c r="AY166" i="7"/>
  <c r="BA166" i="7"/>
  <c r="BB166" i="7"/>
  <c r="BC166" i="7"/>
  <c r="AV167" i="7"/>
  <c r="AW167" i="7"/>
  <c r="AX167" i="7"/>
  <c r="AY167" i="7"/>
  <c r="BA167" i="7"/>
  <c r="BB167" i="7"/>
  <c r="BC167" i="7"/>
  <c r="AV168" i="7"/>
  <c r="AW168" i="7"/>
  <c r="AX168" i="7"/>
  <c r="AY168" i="7"/>
  <c r="BA168" i="7"/>
  <c r="BB168" i="7"/>
  <c r="BC168" i="7"/>
  <c r="AV169" i="7"/>
  <c r="AW169" i="7"/>
  <c r="AX169" i="7"/>
  <c r="AY169" i="7"/>
  <c r="BA169" i="7"/>
  <c r="BB169" i="7"/>
  <c r="BC169" i="7"/>
  <c r="AV170" i="7"/>
  <c r="AW170" i="7"/>
  <c r="AX170" i="7"/>
  <c r="AY170" i="7"/>
  <c r="BA170" i="7"/>
  <c r="BB170" i="7"/>
  <c r="BC170" i="7"/>
  <c r="AV171" i="7"/>
  <c r="AW171" i="7"/>
  <c r="AX171" i="7"/>
  <c r="AY171" i="7"/>
  <c r="BA171" i="7"/>
  <c r="BB171" i="7"/>
  <c r="BC171" i="7"/>
  <c r="AV172" i="7"/>
  <c r="AW172" i="7"/>
  <c r="AX172" i="7"/>
  <c r="AY172" i="7"/>
  <c r="BA172" i="7"/>
  <c r="BB172" i="7"/>
  <c r="BC172" i="7"/>
  <c r="AV173" i="7"/>
  <c r="AW173" i="7"/>
  <c r="AX173" i="7"/>
  <c r="AY173" i="7"/>
  <c r="BA173" i="7"/>
  <c r="BB173" i="7"/>
  <c r="BC173" i="7"/>
  <c r="AV174" i="7"/>
  <c r="AW174" i="7"/>
  <c r="AX174" i="7"/>
  <c r="AY174" i="7"/>
  <c r="BA174" i="7"/>
  <c r="BB174" i="7"/>
  <c r="BC174" i="7"/>
  <c r="AV175" i="7"/>
  <c r="AW175" i="7"/>
  <c r="AX175" i="7"/>
  <c r="AY175" i="7"/>
  <c r="BA175" i="7"/>
  <c r="BB175" i="7"/>
  <c r="BC175" i="7"/>
  <c r="AV176" i="7"/>
  <c r="AW176" i="7"/>
  <c r="AX176" i="7"/>
  <c r="AY176" i="7"/>
  <c r="BA176" i="7"/>
  <c r="BB176" i="7"/>
  <c r="BC176" i="7"/>
  <c r="AV177" i="7"/>
  <c r="AW177" i="7"/>
  <c r="AX177" i="7"/>
  <c r="AY177" i="7"/>
  <c r="BA177" i="7"/>
  <c r="BB177" i="7"/>
  <c r="BC177" i="7"/>
  <c r="AV178" i="7"/>
  <c r="AW178" i="7"/>
  <c r="AX178" i="7"/>
  <c r="AY178" i="7"/>
  <c r="BA178" i="7"/>
  <c r="BB178" i="7"/>
  <c r="BC178" i="7"/>
  <c r="AV179" i="7"/>
  <c r="AW179" i="7"/>
  <c r="AX179" i="7"/>
  <c r="AY179" i="7"/>
  <c r="BA179" i="7"/>
  <c r="BB179" i="7"/>
  <c r="BC179" i="7"/>
  <c r="AV180" i="7"/>
  <c r="AW180" i="7"/>
  <c r="AX180" i="7"/>
  <c r="AY180" i="7"/>
  <c r="BA180" i="7"/>
  <c r="BB180" i="7"/>
  <c r="BC180" i="7"/>
  <c r="AV181" i="7"/>
  <c r="AW181" i="7"/>
  <c r="AX181" i="7"/>
  <c r="AY181" i="7"/>
  <c r="BA181" i="7"/>
  <c r="BB181" i="7"/>
  <c r="BC181" i="7"/>
  <c r="AV182" i="7"/>
  <c r="AW182" i="7"/>
  <c r="AX182" i="7"/>
  <c r="AY182" i="7"/>
  <c r="BA182" i="7"/>
  <c r="BB182" i="7"/>
  <c r="BC182" i="7"/>
  <c r="AV183" i="7"/>
  <c r="AW183" i="7"/>
  <c r="AX183" i="7"/>
  <c r="AY183" i="7"/>
  <c r="BA183" i="7"/>
  <c r="BB183" i="7"/>
  <c r="BC183" i="7"/>
  <c r="AS34" i="7"/>
  <c r="AT34" i="7"/>
  <c r="AU34" i="7"/>
  <c r="BE34" i="7"/>
  <c r="BF34" i="7"/>
  <c r="BG34" i="7"/>
  <c r="AS35" i="7"/>
  <c r="AT35" i="7"/>
  <c r="AU35" i="7"/>
  <c r="BE35" i="7"/>
  <c r="BF35" i="7"/>
  <c r="BG35" i="7"/>
  <c r="AS36" i="7"/>
  <c r="AT36" i="7"/>
  <c r="AU36" i="7"/>
  <c r="BE36" i="7"/>
  <c r="BF36" i="7"/>
  <c r="BG36" i="7"/>
  <c r="AS37" i="7"/>
  <c r="AT37" i="7"/>
  <c r="AU37" i="7"/>
  <c r="BE37" i="7"/>
  <c r="BF37" i="7"/>
  <c r="BG37" i="7"/>
  <c r="AS38" i="7"/>
  <c r="AT38" i="7"/>
  <c r="AU38" i="7"/>
  <c r="BE38" i="7"/>
  <c r="BF38" i="7"/>
  <c r="BG38" i="7"/>
  <c r="AS39" i="7"/>
  <c r="AT39" i="7"/>
  <c r="AU39" i="7"/>
  <c r="BE39" i="7"/>
  <c r="BF39" i="7"/>
  <c r="BG39" i="7"/>
  <c r="AS40" i="7"/>
  <c r="AT40" i="7"/>
  <c r="AU40" i="7"/>
  <c r="BE40" i="7"/>
  <c r="BF40" i="7"/>
  <c r="BG40" i="7"/>
  <c r="AS41" i="7"/>
  <c r="AT41" i="7"/>
  <c r="AU41" i="7"/>
  <c r="BE41" i="7"/>
  <c r="BF41" i="7"/>
  <c r="BG41" i="7"/>
  <c r="AS42" i="7"/>
  <c r="AT42" i="7"/>
  <c r="AU42" i="7"/>
  <c r="BE42" i="7"/>
  <c r="BF42" i="7"/>
  <c r="BG42" i="7"/>
  <c r="AS43" i="7"/>
  <c r="AT43" i="7"/>
  <c r="AU43" i="7"/>
  <c r="BE43" i="7"/>
  <c r="BF43" i="7"/>
  <c r="BG43" i="7"/>
  <c r="AS44" i="7"/>
  <c r="AT44" i="7"/>
  <c r="AU44" i="7"/>
  <c r="BE44" i="7"/>
  <c r="BF44" i="7"/>
  <c r="BG44" i="7"/>
  <c r="AS45" i="7"/>
  <c r="AT45" i="7"/>
  <c r="AU45" i="7"/>
  <c r="BE45" i="7"/>
  <c r="BF45" i="7"/>
  <c r="BG45" i="7"/>
  <c r="AS46" i="7"/>
  <c r="AT46" i="7"/>
  <c r="AU46" i="7"/>
  <c r="BE46" i="7"/>
  <c r="BF46" i="7"/>
  <c r="BG46" i="7"/>
  <c r="AS47" i="7"/>
  <c r="AT47" i="7"/>
  <c r="AU47" i="7"/>
  <c r="BE47" i="7"/>
  <c r="BF47" i="7"/>
  <c r="BG47" i="7"/>
  <c r="AS48" i="7"/>
  <c r="AT48" i="7"/>
  <c r="AU48" i="7"/>
  <c r="BE48" i="7"/>
  <c r="BF48" i="7"/>
  <c r="BG48" i="7"/>
  <c r="AS49" i="7"/>
  <c r="AT49" i="7"/>
  <c r="AU49" i="7"/>
  <c r="BE49" i="7"/>
  <c r="BF49" i="7"/>
  <c r="BG49" i="7"/>
  <c r="AS50" i="7"/>
  <c r="AT50" i="7"/>
  <c r="AU50" i="7"/>
  <c r="BE50" i="7"/>
  <c r="BF50" i="7"/>
  <c r="BG50" i="7"/>
  <c r="AS51" i="7"/>
  <c r="AT51" i="7"/>
  <c r="AU51" i="7"/>
  <c r="BE51" i="7"/>
  <c r="BF51" i="7"/>
  <c r="BG51" i="7"/>
  <c r="AS52" i="7"/>
  <c r="AT52" i="7"/>
  <c r="AU52" i="7"/>
  <c r="BE52" i="7"/>
  <c r="BF52" i="7"/>
  <c r="BG52" i="7"/>
  <c r="AS53" i="7"/>
  <c r="AT53" i="7"/>
  <c r="AU53" i="7"/>
  <c r="BE53" i="7"/>
  <c r="BF53" i="7"/>
  <c r="BG53" i="7"/>
  <c r="AS54" i="7"/>
  <c r="AT54" i="7"/>
  <c r="AU54" i="7"/>
  <c r="BE54" i="7"/>
  <c r="BF54" i="7"/>
  <c r="BG54" i="7"/>
  <c r="AS55" i="7"/>
  <c r="AT55" i="7"/>
  <c r="AU55" i="7"/>
  <c r="BE55" i="7"/>
  <c r="BF55" i="7"/>
  <c r="BG55" i="7"/>
  <c r="AS56" i="7"/>
  <c r="AT56" i="7"/>
  <c r="AU56" i="7"/>
  <c r="BE56" i="7"/>
  <c r="BF56" i="7"/>
  <c r="BG56" i="7"/>
  <c r="AS57" i="7"/>
  <c r="AT57" i="7"/>
  <c r="AU57" i="7"/>
  <c r="BE57" i="7"/>
  <c r="BF57" i="7"/>
  <c r="BG57" i="7"/>
  <c r="AS58" i="7"/>
  <c r="AT58" i="7"/>
  <c r="AU58" i="7"/>
  <c r="BE58" i="7"/>
  <c r="BF58" i="7"/>
  <c r="BG58" i="7"/>
  <c r="AS59" i="7"/>
  <c r="AT59" i="7"/>
  <c r="AU59" i="7"/>
  <c r="BE59" i="7"/>
  <c r="BF59" i="7"/>
  <c r="BG59" i="7"/>
  <c r="AS60" i="7"/>
  <c r="AT60" i="7"/>
  <c r="AU60" i="7"/>
  <c r="BE60" i="7"/>
  <c r="BF60" i="7"/>
  <c r="BG60" i="7"/>
  <c r="AS61" i="7"/>
  <c r="AT61" i="7"/>
  <c r="AU61" i="7"/>
  <c r="BE61" i="7"/>
  <c r="BF61" i="7"/>
  <c r="BG61" i="7"/>
  <c r="AS62" i="7"/>
  <c r="AT62" i="7"/>
  <c r="AU62" i="7"/>
  <c r="BE62" i="7"/>
  <c r="BF62" i="7"/>
  <c r="BG62" i="7"/>
  <c r="AS63" i="7"/>
  <c r="AT63" i="7"/>
  <c r="AU63" i="7"/>
  <c r="BE63" i="7"/>
  <c r="BF63" i="7"/>
  <c r="BG63" i="7"/>
  <c r="AS64" i="7"/>
  <c r="AT64" i="7"/>
  <c r="AU64" i="7"/>
  <c r="BE64" i="7"/>
  <c r="BF64" i="7"/>
  <c r="BG64" i="7"/>
  <c r="AS65" i="7"/>
  <c r="AT65" i="7"/>
  <c r="AU65" i="7"/>
  <c r="BE65" i="7"/>
  <c r="BF65" i="7"/>
  <c r="BG65" i="7"/>
  <c r="AS66" i="7"/>
  <c r="AT66" i="7"/>
  <c r="AU66" i="7"/>
  <c r="BE66" i="7"/>
  <c r="BF66" i="7"/>
  <c r="BG66" i="7"/>
  <c r="AS67" i="7"/>
  <c r="AT67" i="7"/>
  <c r="AU67" i="7"/>
  <c r="BE67" i="7"/>
  <c r="BF67" i="7"/>
  <c r="BG67" i="7"/>
  <c r="AS68" i="7"/>
  <c r="AT68" i="7"/>
  <c r="AU68" i="7"/>
  <c r="BE68" i="7"/>
  <c r="BF68" i="7"/>
  <c r="BG68" i="7"/>
  <c r="AS69" i="7"/>
  <c r="AT69" i="7"/>
  <c r="AU69" i="7"/>
  <c r="BE69" i="7"/>
  <c r="BF69" i="7"/>
  <c r="BG69" i="7"/>
  <c r="AS70" i="7"/>
  <c r="AT70" i="7"/>
  <c r="AU70" i="7"/>
  <c r="BE70" i="7"/>
  <c r="BF70" i="7"/>
  <c r="BG70" i="7"/>
  <c r="AS71" i="7"/>
  <c r="AT71" i="7"/>
  <c r="AU71" i="7"/>
  <c r="BE71" i="7"/>
  <c r="BF71" i="7"/>
  <c r="BG71" i="7"/>
  <c r="AS72" i="7"/>
  <c r="AT72" i="7"/>
  <c r="AU72" i="7"/>
  <c r="BE72" i="7"/>
  <c r="BF72" i="7"/>
  <c r="BG72" i="7"/>
  <c r="AS73" i="7"/>
  <c r="AT73" i="7"/>
  <c r="AU73" i="7"/>
  <c r="BE73" i="7"/>
  <c r="BF73" i="7"/>
  <c r="BG73" i="7"/>
  <c r="AS74" i="7"/>
  <c r="AT74" i="7"/>
  <c r="AU74" i="7"/>
  <c r="BE74" i="7"/>
  <c r="BF74" i="7"/>
  <c r="BG74" i="7"/>
  <c r="AS75" i="7"/>
  <c r="AT75" i="7"/>
  <c r="AU75" i="7"/>
  <c r="BE75" i="7"/>
  <c r="BF75" i="7"/>
  <c r="BG75" i="7"/>
  <c r="AS76" i="7"/>
  <c r="AT76" i="7"/>
  <c r="AU76" i="7"/>
  <c r="BE76" i="7"/>
  <c r="BF76" i="7"/>
  <c r="BG76" i="7"/>
  <c r="AS77" i="7"/>
  <c r="AT77" i="7"/>
  <c r="AU77" i="7"/>
  <c r="BE77" i="7"/>
  <c r="BF77" i="7"/>
  <c r="BG77" i="7"/>
  <c r="AS78" i="7"/>
  <c r="AT78" i="7"/>
  <c r="AU78" i="7"/>
  <c r="BE78" i="7"/>
  <c r="BF78" i="7"/>
  <c r="BG78" i="7"/>
  <c r="AS79" i="7"/>
  <c r="AT79" i="7"/>
  <c r="AU79" i="7"/>
  <c r="BE79" i="7"/>
  <c r="BF79" i="7"/>
  <c r="BG79" i="7"/>
  <c r="AS80" i="7"/>
  <c r="AT80" i="7"/>
  <c r="AU80" i="7"/>
  <c r="BE80" i="7"/>
  <c r="BF80" i="7"/>
  <c r="BG80" i="7"/>
  <c r="AS81" i="7"/>
  <c r="AT81" i="7"/>
  <c r="AU81" i="7"/>
  <c r="BE81" i="7"/>
  <c r="BF81" i="7"/>
  <c r="BG81" i="7"/>
  <c r="AS82" i="7"/>
  <c r="AT82" i="7"/>
  <c r="AU82" i="7"/>
  <c r="BE82" i="7"/>
  <c r="BF82" i="7"/>
  <c r="BG82" i="7"/>
  <c r="AS83" i="7"/>
  <c r="AT83" i="7"/>
  <c r="AU83" i="7"/>
  <c r="BE83" i="7"/>
  <c r="BF83" i="7"/>
  <c r="BG83" i="7"/>
  <c r="AS84" i="7"/>
  <c r="AT84" i="7"/>
  <c r="AU84" i="7"/>
  <c r="BE84" i="7"/>
  <c r="BF84" i="7"/>
  <c r="BG84" i="7"/>
  <c r="AS85" i="7"/>
  <c r="AT85" i="7"/>
  <c r="AU85" i="7"/>
  <c r="BE85" i="7"/>
  <c r="BF85" i="7"/>
  <c r="BG85" i="7"/>
  <c r="AS86" i="7"/>
  <c r="AT86" i="7"/>
  <c r="AU86" i="7"/>
  <c r="BE86" i="7"/>
  <c r="BF86" i="7"/>
  <c r="BG86" i="7"/>
  <c r="AS87" i="7"/>
  <c r="AT87" i="7"/>
  <c r="AU87" i="7"/>
  <c r="BE87" i="7"/>
  <c r="BF87" i="7"/>
  <c r="BG87" i="7"/>
  <c r="AS88" i="7"/>
  <c r="AT88" i="7"/>
  <c r="AU88" i="7"/>
  <c r="BE88" i="7"/>
  <c r="BF88" i="7"/>
  <c r="BG88" i="7"/>
  <c r="AS89" i="7"/>
  <c r="AT89" i="7"/>
  <c r="AU89" i="7"/>
  <c r="BE89" i="7"/>
  <c r="BF89" i="7"/>
  <c r="BG89" i="7"/>
  <c r="AS90" i="7"/>
  <c r="AT90" i="7"/>
  <c r="AU90" i="7"/>
  <c r="BE90" i="7"/>
  <c r="BF90" i="7"/>
  <c r="BG90" i="7"/>
  <c r="AS91" i="7"/>
  <c r="AT91" i="7"/>
  <c r="AU91" i="7"/>
  <c r="BE91" i="7"/>
  <c r="BF91" i="7"/>
  <c r="BG91" i="7"/>
  <c r="AS92" i="7"/>
  <c r="AT92" i="7"/>
  <c r="AU92" i="7"/>
  <c r="BE92" i="7"/>
  <c r="BF92" i="7"/>
  <c r="BG92" i="7"/>
  <c r="AS93" i="7"/>
  <c r="AT93" i="7"/>
  <c r="AU93" i="7"/>
  <c r="BE93" i="7"/>
  <c r="BF93" i="7"/>
  <c r="BG93" i="7"/>
  <c r="AS94" i="7"/>
  <c r="AT94" i="7"/>
  <c r="AU94" i="7"/>
  <c r="BE94" i="7"/>
  <c r="BF94" i="7"/>
  <c r="BG94" i="7"/>
  <c r="AS95" i="7"/>
  <c r="AT95" i="7"/>
  <c r="AU95" i="7"/>
  <c r="BE95" i="7"/>
  <c r="BF95" i="7"/>
  <c r="BG95" i="7"/>
  <c r="AS96" i="7"/>
  <c r="AT96" i="7"/>
  <c r="AU96" i="7"/>
  <c r="BE96" i="7"/>
  <c r="BF96" i="7"/>
  <c r="BG96" i="7"/>
  <c r="AS97" i="7"/>
  <c r="AT97" i="7"/>
  <c r="AU97" i="7"/>
  <c r="BE97" i="7"/>
  <c r="BF97" i="7"/>
  <c r="BG97" i="7"/>
  <c r="AS98" i="7"/>
  <c r="AT98" i="7"/>
  <c r="AU98" i="7"/>
  <c r="BE98" i="7"/>
  <c r="BF98" i="7"/>
  <c r="BG98" i="7"/>
  <c r="AS99" i="7"/>
  <c r="AT99" i="7"/>
  <c r="AU99" i="7"/>
  <c r="BE99" i="7"/>
  <c r="BF99" i="7"/>
  <c r="BG99" i="7"/>
  <c r="AS100" i="7"/>
  <c r="AT100" i="7"/>
  <c r="AU100" i="7"/>
  <c r="BE100" i="7"/>
  <c r="BF100" i="7"/>
  <c r="BG100" i="7"/>
  <c r="AS101" i="7"/>
  <c r="AT101" i="7"/>
  <c r="AU101" i="7"/>
  <c r="BE101" i="7"/>
  <c r="BF101" i="7"/>
  <c r="BG101" i="7"/>
  <c r="AS102" i="7"/>
  <c r="AT102" i="7"/>
  <c r="AU102" i="7"/>
  <c r="BE102" i="7"/>
  <c r="BF102" i="7"/>
  <c r="BG102" i="7"/>
  <c r="AS103" i="7"/>
  <c r="AT103" i="7"/>
  <c r="AU103" i="7"/>
  <c r="BE103" i="7"/>
  <c r="BF103" i="7"/>
  <c r="BG103" i="7"/>
  <c r="AS104" i="7"/>
  <c r="AT104" i="7"/>
  <c r="AU104" i="7"/>
  <c r="BE104" i="7"/>
  <c r="BF104" i="7"/>
  <c r="BG104" i="7"/>
  <c r="AS105" i="7"/>
  <c r="AT105" i="7"/>
  <c r="AU105" i="7"/>
  <c r="BE105" i="7"/>
  <c r="BF105" i="7"/>
  <c r="BG105" i="7"/>
  <c r="AS106" i="7"/>
  <c r="AT106" i="7"/>
  <c r="AU106" i="7"/>
  <c r="BE106" i="7"/>
  <c r="BF106" i="7"/>
  <c r="BG106" i="7"/>
  <c r="AS107" i="7"/>
  <c r="AT107" i="7"/>
  <c r="AU107" i="7"/>
  <c r="BE107" i="7"/>
  <c r="BF107" i="7"/>
  <c r="BG107" i="7"/>
  <c r="AS108" i="7"/>
  <c r="AT108" i="7"/>
  <c r="AU108" i="7"/>
  <c r="BE108" i="7"/>
  <c r="BF108" i="7"/>
  <c r="BG108" i="7"/>
  <c r="AS109" i="7"/>
  <c r="AT109" i="7"/>
  <c r="AU109" i="7"/>
  <c r="BE109" i="7"/>
  <c r="BF109" i="7"/>
  <c r="BG109" i="7"/>
  <c r="AS110" i="7"/>
  <c r="AT110" i="7"/>
  <c r="AU110" i="7"/>
  <c r="BE110" i="7"/>
  <c r="BF110" i="7"/>
  <c r="BG110" i="7"/>
  <c r="AS111" i="7"/>
  <c r="AT111" i="7"/>
  <c r="AU111" i="7"/>
  <c r="BE111" i="7"/>
  <c r="BF111" i="7"/>
  <c r="BG111" i="7"/>
  <c r="AS112" i="7"/>
  <c r="AT112" i="7"/>
  <c r="AU112" i="7"/>
  <c r="BE112" i="7"/>
  <c r="BF112" i="7"/>
  <c r="BG112" i="7"/>
  <c r="AS113" i="7"/>
  <c r="AT113" i="7"/>
  <c r="AU113" i="7"/>
  <c r="BE113" i="7"/>
  <c r="BF113" i="7"/>
  <c r="BG113" i="7"/>
  <c r="AS114" i="7"/>
  <c r="AT114" i="7"/>
  <c r="AU114" i="7"/>
  <c r="BE114" i="7"/>
  <c r="BF114" i="7"/>
  <c r="BG114" i="7"/>
  <c r="AS115" i="7"/>
  <c r="AT115" i="7"/>
  <c r="AU115" i="7"/>
  <c r="BE115" i="7"/>
  <c r="BF115" i="7"/>
  <c r="BG115" i="7"/>
  <c r="AS116" i="7"/>
  <c r="AT116" i="7"/>
  <c r="AU116" i="7"/>
  <c r="BE116" i="7"/>
  <c r="BF116" i="7"/>
  <c r="BG116" i="7"/>
  <c r="AS117" i="7"/>
  <c r="AT117" i="7"/>
  <c r="AU117" i="7"/>
  <c r="BE117" i="7"/>
  <c r="BF117" i="7"/>
  <c r="BG117" i="7"/>
  <c r="AS118" i="7"/>
  <c r="AT118" i="7"/>
  <c r="AU118" i="7"/>
  <c r="BE118" i="7"/>
  <c r="BF118" i="7"/>
  <c r="BG118" i="7"/>
  <c r="AS119" i="7"/>
  <c r="AT119" i="7"/>
  <c r="AU119" i="7"/>
  <c r="BE119" i="7"/>
  <c r="BF119" i="7"/>
  <c r="BG119" i="7"/>
  <c r="AS120" i="7"/>
  <c r="AT120" i="7"/>
  <c r="AU120" i="7"/>
  <c r="BE120" i="7"/>
  <c r="BF120" i="7"/>
  <c r="BG120" i="7"/>
  <c r="AS121" i="7"/>
  <c r="AT121" i="7"/>
  <c r="AU121" i="7"/>
  <c r="BE121" i="7"/>
  <c r="BF121" i="7"/>
  <c r="BG121" i="7"/>
  <c r="AS122" i="7"/>
  <c r="AT122" i="7"/>
  <c r="AU122" i="7"/>
  <c r="BE122" i="7"/>
  <c r="BF122" i="7"/>
  <c r="BG122" i="7"/>
  <c r="AS123" i="7"/>
  <c r="AT123" i="7"/>
  <c r="AU123" i="7"/>
  <c r="BE123" i="7"/>
  <c r="BF123" i="7"/>
  <c r="BG123" i="7"/>
  <c r="AS124" i="7"/>
  <c r="AT124" i="7"/>
  <c r="AU124" i="7"/>
  <c r="BE124" i="7"/>
  <c r="BF124" i="7"/>
  <c r="BG124" i="7"/>
  <c r="AS125" i="7"/>
  <c r="AT125" i="7"/>
  <c r="AU125" i="7"/>
  <c r="BE125" i="7"/>
  <c r="BF125" i="7"/>
  <c r="BG125" i="7"/>
  <c r="AS126" i="7"/>
  <c r="AT126" i="7"/>
  <c r="AU126" i="7"/>
  <c r="BE126" i="7"/>
  <c r="BF126" i="7"/>
  <c r="BG126" i="7"/>
  <c r="AS127" i="7"/>
  <c r="AT127" i="7"/>
  <c r="AU127" i="7"/>
  <c r="BE127" i="7"/>
  <c r="BF127" i="7"/>
  <c r="BG127" i="7"/>
  <c r="AS128" i="7"/>
  <c r="AT128" i="7"/>
  <c r="AU128" i="7"/>
  <c r="BE128" i="7"/>
  <c r="BF128" i="7"/>
  <c r="BG128" i="7"/>
  <c r="AS129" i="7"/>
  <c r="AT129" i="7"/>
  <c r="AU129" i="7"/>
  <c r="BE129" i="7"/>
  <c r="BF129" i="7"/>
  <c r="BG129" i="7"/>
  <c r="AS130" i="7"/>
  <c r="AT130" i="7"/>
  <c r="AU130" i="7"/>
  <c r="BE130" i="7"/>
  <c r="BF130" i="7"/>
  <c r="BG130" i="7"/>
  <c r="AS131" i="7"/>
  <c r="AT131" i="7"/>
  <c r="AU131" i="7"/>
  <c r="BE131" i="7"/>
  <c r="BF131" i="7"/>
  <c r="BG131" i="7"/>
  <c r="AS132" i="7"/>
  <c r="AT132" i="7"/>
  <c r="AU132" i="7"/>
  <c r="BE132" i="7"/>
  <c r="BF132" i="7"/>
  <c r="BG132" i="7"/>
  <c r="AS133" i="7"/>
  <c r="AT133" i="7"/>
  <c r="AU133" i="7"/>
  <c r="BE133" i="7"/>
  <c r="BF133" i="7"/>
  <c r="BG133" i="7"/>
  <c r="AS134" i="7"/>
  <c r="AT134" i="7"/>
  <c r="AU134" i="7"/>
  <c r="BE134" i="7"/>
  <c r="BF134" i="7"/>
  <c r="BG134" i="7"/>
  <c r="AS135" i="7"/>
  <c r="AT135" i="7"/>
  <c r="AU135" i="7"/>
  <c r="BE135" i="7"/>
  <c r="BF135" i="7"/>
  <c r="BG135" i="7"/>
  <c r="AS136" i="7"/>
  <c r="AT136" i="7"/>
  <c r="AU136" i="7"/>
  <c r="BE136" i="7"/>
  <c r="BF136" i="7"/>
  <c r="BG136" i="7"/>
  <c r="AS137" i="7"/>
  <c r="AT137" i="7"/>
  <c r="AU137" i="7"/>
  <c r="BE137" i="7"/>
  <c r="BF137" i="7"/>
  <c r="BG137" i="7"/>
  <c r="AS138" i="7"/>
  <c r="AT138" i="7"/>
  <c r="AU138" i="7"/>
  <c r="BE138" i="7"/>
  <c r="BF138" i="7"/>
  <c r="BG138" i="7"/>
  <c r="AS139" i="7"/>
  <c r="AT139" i="7"/>
  <c r="AU139" i="7"/>
  <c r="BE139" i="7"/>
  <c r="BF139" i="7"/>
  <c r="BG139" i="7"/>
  <c r="AS140" i="7"/>
  <c r="AT140" i="7"/>
  <c r="AU140" i="7"/>
  <c r="BE140" i="7"/>
  <c r="BF140" i="7"/>
  <c r="BG140" i="7"/>
  <c r="AS141" i="7"/>
  <c r="AT141" i="7"/>
  <c r="AU141" i="7"/>
  <c r="BE141" i="7"/>
  <c r="BF141" i="7"/>
  <c r="BG141" i="7"/>
  <c r="AS142" i="7"/>
  <c r="AT142" i="7"/>
  <c r="AU142" i="7"/>
  <c r="BE142" i="7"/>
  <c r="BF142" i="7"/>
  <c r="BG142" i="7"/>
  <c r="AS143" i="7"/>
  <c r="AT143" i="7"/>
  <c r="AU143" i="7"/>
  <c r="BE143" i="7"/>
  <c r="BF143" i="7"/>
  <c r="BG143" i="7"/>
  <c r="AS144" i="7"/>
  <c r="AT144" i="7"/>
  <c r="AU144" i="7"/>
  <c r="BE144" i="7"/>
  <c r="BF144" i="7"/>
  <c r="BG144" i="7"/>
  <c r="AS145" i="7"/>
  <c r="AT145" i="7"/>
  <c r="AU145" i="7"/>
  <c r="BE145" i="7"/>
  <c r="BF145" i="7"/>
  <c r="BG145" i="7"/>
  <c r="AS146" i="7"/>
  <c r="AT146" i="7"/>
  <c r="AU146" i="7"/>
  <c r="BE146" i="7"/>
  <c r="BF146" i="7"/>
  <c r="BG146" i="7"/>
  <c r="AS147" i="7"/>
  <c r="AT147" i="7"/>
  <c r="AU147" i="7"/>
  <c r="BE147" i="7"/>
  <c r="BF147" i="7"/>
  <c r="BG147" i="7"/>
  <c r="AS148" i="7"/>
  <c r="AT148" i="7"/>
  <c r="AU148" i="7"/>
  <c r="BE148" i="7"/>
  <c r="BF148" i="7"/>
  <c r="BG148" i="7"/>
  <c r="AS149" i="7"/>
  <c r="AT149" i="7"/>
  <c r="AU149" i="7"/>
  <c r="BE149" i="7"/>
  <c r="BF149" i="7"/>
  <c r="BG149" i="7"/>
  <c r="AS150" i="7"/>
  <c r="AT150" i="7"/>
  <c r="AU150" i="7"/>
  <c r="BE150" i="7"/>
  <c r="BF150" i="7"/>
  <c r="BG150" i="7"/>
  <c r="AS151" i="7"/>
  <c r="AT151" i="7"/>
  <c r="AU151" i="7"/>
  <c r="BE151" i="7"/>
  <c r="BF151" i="7"/>
  <c r="BG151" i="7"/>
  <c r="AS152" i="7"/>
  <c r="AT152" i="7"/>
  <c r="AU152" i="7"/>
  <c r="BE152" i="7"/>
  <c r="BF152" i="7"/>
  <c r="BG152" i="7"/>
  <c r="AS153" i="7"/>
  <c r="AT153" i="7"/>
  <c r="AU153" i="7"/>
  <c r="BE153" i="7"/>
  <c r="BF153" i="7"/>
  <c r="BG153" i="7"/>
  <c r="AS154" i="7"/>
  <c r="AT154" i="7"/>
  <c r="AU154" i="7"/>
  <c r="BE154" i="7"/>
  <c r="BF154" i="7"/>
  <c r="BG154" i="7"/>
  <c r="AS155" i="7"/>
  <c r="AT155" i="7"/>
  <c r="AU155" i="7"/>
  <c r="BE155" i="7"/>
  <c r="BF155" i="7"/>
  <c r="BG155" i="7"/>
  <c r="AS156" i="7"/>
  <c r="AT156" i="7"/>
  <c r="AU156" i="7"/>
  <c r="BE156" i="7"/>
  <c r="BF156" i="7"/>
  <c r="BG156" i="7"/>
  <c r="AS157" i="7"/>
  <c r="AT157" i="7"/>
  <c r="AU157" i="7"/>
  <c r="BE157" i="7"/>
  <c r="BF157" i="7"/>
  <c r="BG157" i="7"/>
  <c r="AS158" i="7"/>
  <c r="AT158" i="7"/>
  <c r="AU158" i="7"/>
  <c r="BE158" i="7"/>
  <c r="BF158" i="7"/>
  <c r="BG158" i="7"/>
  <c r="AS159" i="7"/>
  <c r="AT159" i="7"/>
  <c r="AU159" i="7"/>
  <c r="BE159" i="7"/>
  <c r="BF159" i="7"/>
  <c r="BG159" i="7"/>
  <c r="AS160" i="7"/>
  <c r="AT160" i="7"/>
  <c r="AU160" i="7"/>
  <c r="BE160" i="7"/>
  <c r="BF160" i="7"/>
  <c r="BG160" i="7"/>
  <c r="AS161" i="7"/>
  <c r="AT161" i="7"/>
  <c r="AU161" i="7"/>
  <c r="BE161" i="7"/>
  <c r="BF161" i="7"/>
  <c r="BG161" i="7"/>
  <c r="AS162" i="7"/>
  <c r="AT162" i="7"/>
  <c r="AU162" i="7"/>
  <c r="BE162" i="7"/>
  <c r="BF162" i="7"/>
  <c r="BG162" i="7"/>
  <c r="AS163" i="7"/>
  <c r="AT163" i="7"/>
  <c r="AU163" i="7"/>
  <c r="BE163" i="7"/>
  <c r="BF163" i="7"/>
  <c r="BG163" i="7"/>
  <c r="AS164" i="7"/>
  <c r="AT164" i="7"/>
  <c r="AU164" i="7"/>
  <c r="BE164" i="7"/>
  <c r="BF164" i="7"/>
  <c r="BG164" i="7"/>
  <c r="AS165" i="7"/>
  <c r="AT165" i="7"/>
  <c r="AU165" i="7"/>
  <c r="BE165" i="7"/>
  <c r="BF165" i="7"/>
  <c r="BG165" i="7"/>
  <c r="AS166" i="7"/>
  <c r="AT166" i="7"/>
  <c r="AU166" i="7"/>
  <c r="BE166" i="7"/>
  <c r="BF166" i="7"/>
  <c r="BG166" i="7"/>
  <c r="AS167" i="7"/>
  <c r="AT167" i="7"/>
  <c r="AU167" i="7"/>
  <c r="BE167" i="7"/>
  <c r="BF167" i="7"/>
  <c r="BG167" i="7"/>
  <c r="AS168" i="7"/>
  <c r="AT168" i="7"/>
  <c r="AU168" i="7"/>
  <c r="BE168" i="7"/>
  <c r="BF168" i="7"/>
  <c r="BG168" i="7"/>
  <c r="AS169" i="7"/>
  <c r="AT169" i="7"/>
  <c r="AU169" i="7"/>
  <c r="BE169" i="7"/>
  <c r="BF169" i="7"/>
  <c r="BG169" i="7"/>
  <c r="AS170" i="7"/>
  <c r="AT170" i="7"/>
  <c r="AU170" i="7"/>
  <c r="BE170" i="7"/>
  <c r="BF170" i="7"/>
  <c r="BG170" i="7"/>
  <c r="AS171" i="7"/>
  <c r="AT171" i="7"/>
  <c r="AU171" i="7"/>
  <c r="BE171" i="7"/>
  <c r="BF171" i="7"/>
  <c r="BG171" i="7"/>
  <c r="AS172" i="7"/>
  <c r="AT172" i="7"/>
  <c r="AU172" i="7"/>
  <c r="BE172" i="7"/>
  <c r="BF172" i="7"/>
  <c r="BG172" i="7"/>
  <c r="AS173" i="7"/>
  <c r="AT173" i="7"/>
  <c r="AU173" i="7"/>
  <c r="BE173" i="7"/>
  <c r="BF173" i="7"/>
  <c r="BG173" i="7"/>
  <c r="AS174" i="7"/>
  <c r="AT174" i="7"/>
  <c r="AU174" i="7"/>
  <c r="BE174" i="7"/>
  <c r="BF174" i="7"/>
  <c r="BG174" i="7"/>
  <c r="AS175" i="7"/>
  <c r="AT175" i="7"/>
  <c r="AU175" i="7"/>
  <c r="BE175" i="7"/>
  <c r="BF175" i="7"/>
  <c r="BG175" i="7"/>
  <c r="AS176" i="7"/>
  <c r="AT176" i="7"/>
  <c r="AU176" i="7"/>
  <c r="BE176" i="7"/>
  <c r="BF176" i="7"/>
  <c r="BG176" i="7"/>
  <c r="AS177" i="7"/>
  <c r="AT177" i="7"/>
  <c r="AU177" i="7"/>
  <c r="BE177" i="7"/>
  <c r="BF177" i="7"/>
  <c r="BG177" i="7"/>
  <c r="AS178" i="7"/>
  <c r="AT178" i="7"/>
  <c r="AU178" i="7"/>
  <c r="BE178" i="7"/>
  <c r="BF178" i="7"/>
  <c r="BG178" i="7"/>
  <c r="AS179" i="7"/>
  <c r="AT179" i="7"/>
  <c r="AU179" i="7"/>
  <c r="BE179" i="7"/>
  <c r="BF179" i="7"/>
  <c r="BG179" i="7"/>
  <c r="AS180" i="7"/>
  <c r="AT180" i="7"/>
  <c r="AU180" i="7"/>
  <c r="BE180" i="7"/>
  <c r="BF180" i="7"/>
  <c r="BG180" i="7"/>
  <c r="AS181" i="7"/>
  <c r="AT181" i="7"/>
  <c r="AU181" i="7"/>
  <c r="BE181" i="7"/>
  <c r="BF181" i="7"/>
  <c r="BG181" i="7"/>
  <c r="AS182" i="7"/>
  <c r="AT182" i="7"/>
  <c r="AU182" i="7"/>
  <c r="BE182" i="7"/>
  <c r="BF182" i="7"/>
  <c r="BG182" i="7"/>
  <c r="AS183" i="7"/>
  <c r="AT183" i="7"/>
  <c r="AU183" i="7"/>
  <c r="BE183" i="7"/>
  <c r="BF183" i="7"/>
  <c r="BG183" i="7"/>
  <c r="AP5" i="7" l="1"/>
  <c r="AQ5" i="7"/>
  <c r="AR5" i="7"/>
  <c r="AP6" i="7"/>
  <c r="AQ6" i="7"/>
  <c r="AR6" i="7"/>
  <c r="AP7" i="7"/>
  <c r="AQ7" i="7"/>
  <c r="AR7" i="7"/>
  <c r="AP8" i="7"/>
  <c r="AQ8" i="7"/>
  <c r="AR8" i="7"/>
  <c r="AP9" i="7"/>
  <c r="AQ9" i="7"/>
  <c r="AR9" i="7"/>
  <c r="AP10" i="7"/>
  <c r="AQ10" i="7"/>
  <c r="AR10" i="7"/>
  <c r="AP11" i="7"/>
  <c r="AQ11" i="7"/>
  <c r="AR11" i="7"/>
  <c r="AP12" i="7"/>
  <c r="AQ12" i="7"/>
  <c r="AR12" i="7"/>
  <c r="AP13" i="7"/>
  <c r="AQ13" i="7"/>
  <c r="AR13" i="7"/>
  <c r="AP14" i="7"/>
  <c r="AQ14" i="7"/>
  <c r="AR14" i="7"/>
  <c r="AP15" i="7"/>
  <c r="AQ15" i="7"/>
  <c r="AR15" i="7"/>
  <c r="AP16" i="7"/>
  <c r="AQ16" i="7"/>
  <c r="AR16" i="7"/>
  <c r="AP17" i="7"/>
  <c r="AQ17" i="7"/>
  <c r="AR17" i="7"/>
  <c r="AP18" i="7"/>
  <c r="AQ18" i="7"/>
  <c r="AR18" i="7"/>
  <c r="AP19" i="7"/>
  <c r="AQ19" i="7"/>
  <c r="AR19" i="7"/>
  <c r="AP20" i="7"/>
  <c r="AQ20" i="7"/>
  <c r="AR20" i="7"/>
  <c r="AP21" i="7"/>
  <c r="AQ21" i="7"/>
  <c r="AR21" i="7"/>
  <c r="AP22" i="7"/>
  <c r="AQ22" i="7"/>
  <c r="AR22" i="7"/>
  <c r="AJ23" i="7"/>
  <c r="BW23" i="7" s="1"/>
  <c r="AP23" i="7"/>
  <c r="AQ23" i="7"/>
  <c r="AR23" i="7"/>
  <c r="AP24" i="7"/>
  <c r="AQ24" i="7"/>
  <c r="AR24" i="7"/>
  <c r="AP25" i="7"/>
  <c r="AQ25" i="7"/>
  <c r="AR25" i="7"/>
  <c r="AP26" i="7"/>
  <c r="AQ26" i="7"/>
  <c r="AR26" i="7"/>
  <c r="AJ27" i="7"/>
  <c r="AP27" i="7"/>
  <c r="AQ27" i="7"/>
  <c r="AR27" i="7"/>
  <c r="AP28" i="7"/>
  <c r="AQ28" i="7"/>
  <c r="AR28" i="7"/>
  <c r="AP29" i="7"/>
  <c r="AQ29" i="7"/>
  <c r="AR29" i="7"/>
  <c r="AP30" i="7"/>
  <c r="AQ30" i="7"/>
  <c r="AR30" i="7"/>
  <c r="AJ31" i="7"/>
  <c r="BW31" i="7" s="1"/>
  <c r="AP31" i="7"/>
  <c r="AQ31" i="7"/>
  <c r="AR31" i="7"/>
  <c r="AP32" i="7"/>
  <c r="AQ32" i="7"/>
  <c r="AR32" i="7"/>
  <c r="AI33" i="7"/>
  <c r="BV33" i="7" s="1"/>
  <c r="AP33" i="7"/>
  <c r="AQ33" i="7"/>
  <c r="AR33" i="7"/>
  <c r="AD35" i="7"/>
  <c r="BQ35" i="7" s="1"/>
  <c r="AE35" i="7"/>
  <c r="BR35" i="7" s="1"/>
  <c r="AF35" i="7"/>
  <c r="BS35" i="7" s="1"/>
  <c r="AG35" i="7"/>
  <c r="BT35" i="7" s="1"/>
  <c r="AL35" i="7"/>
  <c r="BY35" i="7" s="1"/>
  <c r="AM35" i="7"/>
  <c r="BZ35" i="7" s="1"/>
  <c r="AN35" i="7"/>
  <c r="CA35" i="7" s="1"/>
  <c r="AO35" i="7"/>
  <c r="CB35" i="7" s="1"/>
  <c r="AD36" i="7"/>
  <c r="BQ36" i="7" s="1"/>
  <c r="AE36" i="7"/>
  <c r="BR36" i="7" s="1"/>
  <c r="AF36" i="7"/>
  <c r="BS36" i="7" s="1"/>
  <c r="AG36" i="7"/>
  <c r="BT36" i="7" s="1"/>
  <c r="AL36" i="7"/>
  <c r="BY36" i="7" s="1"/>
  <c r="AM36" i="7"/>
  <c r="BZ36" i="7" s="1"/>
  <c r="AN36" i="7"/>
  <c r="CA36" i="7" s="1"/>
  <c r="AO36" i="7"/>
  <c r="CB36" i="7" s="1"/>
  <c r="AD37" i="7"/>
  <c r="BQ37" i="7" s="1"/>
  <c r="AE37" i="7"/>
  <c r="BR37" i="7" s="1"/>
  <c r="AF37" i="7"/>
  <c r="BS37" i="7" s="1"/>
  <c r="AG37" i="7"/>
  <c r="BT37" i="7" s="1"/>
  <c r="AL37" i="7"/>
  <c r="BY37" i="7" s="1"/>
  <c r="AM37" i="7"/>
  <c r="BZ37" i="7" s="1"/>
  <c r="AN37" i="7"/>
  <c r="CA37" i="7" s="1"/>
  <c r="AO37" i="7"/>
  <c r="CB37" i="7" s="1"/>
  <c r="AD38" i="7"/>
  <c r="BQ38" i="7" s="1"/>
  <c r="AE38" i="7"/>
  <c r="BR38" i="7" s="1"/>
  <c r="AF38" i="7"/>
  <c r="BS38" i="7" s="1"/>
  <c r="AG38" i="7"/>
  <c r="BT38" i="7" s="1"/>
  <c r="AL38" i="7"/>
  <c r="BY38" i="7" s="1"/>
  <c r="AM38" i="7"/>
  <c r="BZ38" i="7" s="1"/>
  <c r="AN38" i="7"/>
  <c r="AO38" i="7"/>
  <c r="CB38" i="7" s="1"/>
  <c r="AD39" i="7"/>
  <c r="BQ39" i="7" s="1"/>
  <c r="AE39" i="7"/>
  <c r="BR39" i="7" s="1"/>
  <c r="AF39" i="7"/>
  <c r="BS39" i="7" s="1"/>
  <c r="AG39" i="7"/>
  <c r="BT39" i="7" s="1"/>
  <c r="AL39" i="7"/>
  <c r="BY39" i="7" s="1"/>
  <c r="AM39" i="7"/>
  <c r="BZ39" i="7" s="1"/>
  <c r="AN39" i="7"/>
  <c r="CA39" i="7" s="1"/>
  <c r="AO39" i="7"/>
  <c r="CB39" i="7" s="1"/>
  <c r="AD40" i="7"/>
  <c r="BQ40" i="7" s="1"/>
  <c r="AE40" i="7"/>
  <c r="BR40" i="7" s="1"/>
  <c r="AF40" i="7"/>
  <c r="BS40" i="7" s="1"/>
  <c r="AG40" i="7"/>
  <c r="BT40" i="7" s="1"/>
  <c r="AL40" i="7"/>
  <c r="BY40" i="7" s="1"/>
  <c r="AM40" i="7"/>
  <c r="BZ40" i="7" s="1"/>
  <c r="AN40" i="7"/>
  <c r="CA40" i="7" s="1"/>
  <c r="AO40" i="7"/>
  <c r="CB40" i="7" s="1"/>
  <c r="AD41" i="7"/>
  <c r="BQ41" i="7" s="1"/>
  <c r="AE41" i="7"/>
  <c r="BR41" i="7" s="1"/>
  <c r="AF41" i="7"/>
  <c r="BS41" i="7" s="1"/>
  <c r="AG41" i="7"/>
  <c r="BT41" i="7" s="1"/>
  <c r="AL41" i="7"/>
  <c r="BY41" i="7" s="1"/>
  <c r="AM41" i="7"/>
  <c r="BZ41" i="7" s="1"/>
  <c r="AN41" i="7"/>
  <c r="CA41" i="7" s="1"/>
  <c r="AO41" i="7"/>
  <c r="CB41" i="7" s="1"/>
  <c r="AD42" i="7"/>
  <c r="BQ42" i="7" s="1"/>
  <c r="AE42" i="7"/>
  <c r="BR42" i="7" s="1"/>
  <c r="AF42" i="7"/>
  <c r="BS42" i="7" s="1"/>
  <c r="AG42" i="7"/>
  <c r="BT42" i="7" s="1"/>
  <c r="AL42" i="7"/>
  <c r="BY42" i="7" s="1"/>
  <c r="AM42" i="7"/>
  <c r="BZ42" i="7" s="1"/>
  <c r="AN42" i="7"/>
  <c r="CA42" i="7" s="1"/>
  <c r="AO42" i="7"/>
  <c r="CB42" i="7" s="1"/>
  <c r="AD43" i="7"/>
  <c r="BQ43" i="7" s="1"/>
  <c r="AE43" i="7"/>
  <c r="BR43" i="7" s="1"/>
  <c r="AF43" i="7"/>
  <c r="BS43" i="7" s="1"/>
  <c r="AG43" i="7"/>
  <c r="BT43" i="7" s="1"/>
  <c r="AL43" i="7"/>
  <c r="BY43" i="7" s="1"/>
  <c r="AM43" i="7"/>
  <c r="BZ43" i="7" s="1"/>
  <c r="AN43" i="7"/>
  <c r="AO43" i="7"/>
  <c r="CB43" i="7" s="1"/>
  <c r="AD44" i="7"/>
  <c r="BQ44" i="7" s="1"/>
  <c r="AE44" i="7"/>
  <c r="BR44" i="7" s="1"/>
  <c r="AF44" i="7"/>
  <c r="BS44" i="7" s="1"/>
  <c r="AG44" i="7"/>
  <c r="BT44" i="7" s="1"/>
  <c r="AJ29" i="7"/>
  <c r="BW29" i="7" s="1"/>
  <c r="AL44" i="7"/>
  <c r="BY44" i="7" s="1"/>
  <c r="AM44" i="7"/>
  <c r="BZ44" i="7" s="1"/>
  <c r="AN44" i="7"/>
  <c r="AO44" i="7"/>
  <c r="CB44" i="7" s="1"/>
  <c r="AD45" i="7"/>
  <c r="BQ45" i="7" s="1"/>
  <c r="AE45" i="7"/>
  <c r="BR45" i="7" s="1"/>
  <c r="AF45" i="7"/>
  <c r="BS45" i="7" s="1"/>
  <c r="AG45" i="7"/>
  <c r="BT45" i="7" s="1"/>
  <c r="AL45" i="7"/>
  <c r="BY45" i="7" s="1"/>
  <c r="AM45" i="7"/>
  <c r="BZ45" i="7" s="1"/>
  <c r="AN45" i="7"/>
  <c r="AO45" i="7"/>
  <c r="CB45" i="7" s="1"/>
  <c r="AD46" i="7"/>
  <c r="BQ46" i="7" s="1"/>
  <c r="AE46" i="7"/>
  <c r="BR46" i="7" s="1"/>
  <c r="AF46" i="7"/>
  <c r="BS46" i="7" s="1"/>
  <c r="AG46" i="7"/>
  <c r="BT46" i="7" s="1"/>
  <c r="AL46" i="7"/>
  <c r="BY46" i="7" s="1"/>
  <c r="AM46" i="7"/>
  <c r="BZ46" i="7" s="1"/>
  <c r="AN46" i="7"/>
  <c r="CA46" i="7" s="1"/>
  <c r="AO46" i="7"/>
  <c r="CB46" i="7" s="1"/>
  <c r="AD47" i="7"/>
  <c r="BQ47" i="7" s="1"/>
  <c r="AE47" i="7"/>
  <c r="BR47" i="7" s="1"/>
  <c r="AF47" i="7"/>
  <c r="BS47" i="7" s="1"/>
  <c r="AG47" i="7"/>
  <c r="BT47" i="7" s="1"/>
  <c r="AL47" i="7"/>
  <c r="BY47" i="7" s="1"/>
  <c r="AM47" i="7"/>
  <c r="BZ47" i="7" s="1"/>
  <c r="AN47" i="7"/>
  <c r="CA47" i="7" s="1"/>
  <c r="AO47" i="7"/>
  <c r="CB47" i="7" s="1"/>
  <c r="AD48" i="7"/>
  <c r="BQ48" i="7" s="1"/>
  <c r="AE48" i="7"/>
  <c r="BR48" i="7" s="1"/>
  <c r="AF48" i="7"/>
  <c r="BS48" i="7" s="1"/>
  <c r="AG48" i="7"/>
  <c r="BT48" i="7" s="1"/>
  <c r="AH32" i="7"/>
  <c r="BU32" i="7" s="1"/>
  <c r="AI32" i="7"/>
  <c r="BV32" i="7" s="1"/>
  <c r="AL48" i="7"/>
  <c r="BY48" i="7" s="1"/>
  <c r="AM48" i="7"/>
  <c r="AN48" i="7"/>
  <c r="CA48" i="7" s="1"/>
  <c r="AO48" i="7"/>
  <c r="CB48" i="7" s="1"/>
  <c r="AD49" i="7"/>
  <c r="BQ49" i="7" s="1"/>
  <c r="AE49" i="7"/>
  <c r="BR49" i="7" s="1"/>
  <c r="AF49" i="7"/>
  <c r="BS49" i="7" s="1"/>
  <c r="AG49" i="7"/>
  <c r="BT49" i="7" s="1"/>
  <c r="AL49" i="7"/>
  <c r="BY49" i="7" s="1"/>
  <c r="AM49" i="7"/>
  <c r="BZ49" i="7" s="1"/>
  <c r="AN49" i="7"/>
  <c r="CA49" i="7" s="1"/>
  <c r="AO49" i="7"/>
  <c r="CB49" i="7" s="1"/>
  <c r="AD50" i="7"/>
  <c r="BQ50" i="7" s="1"/>
  <c r="AE50" i="7"/>
  <c r="BR50" i="7" s="1"/>
  <c r="AF50" i="7"/>
  <c r="BS50" i="7" s="1"/>
  <c r="AG50" i="7"/>
  <c r="BT50" i="7" s="1"/>
  <c r="AL50" i="7"/>
  <c r="BY50" i="7" s="1"/>
  <c r="AM50" i="7"/>
  <c r="BZ50" i="7" s="1"/>
  <c r="AN50" i="7"/>
  <c r="CA50" i="7" s="1"/>
  <c r="AO50" i="7"/>
  <c r="CB50" i="7" s="1"/>
  <c r="AD51" i="7"/>
  <c r="BQ51" i="7" s="1"/>
  <c r="AE51" i="7"/>
  <c r="BR51" i="7" s="1"/>
  <c r="AF51" i="7"/>
  <c r="BS51" i="7" s="1"/>
  <c r="AG51" i="7"/>
  <c r="BT51" i="7" s="1"/>
  <c r="AL51" i="7"/>
  <c r="BY51" i="7" s="1"/>
  <c r="AM51" i="7"/>
  <c r="BZ51" i="7" s="1"/>
  <c r="AN51" i="7"/>
  <c r="CA51" i="7" s="1"/>
  <c r="AO51" i="7"/>
  <c r="CB51" i="7" s="1"/>
  <c r="AD52" i="7"/>
  <c r="BQ52" i="7" s="1"/>
  <c r="AE52" i="7"/>
  <c r="BR52" i="7" s="1"/>
  <c r="AF52" i="7"/>
  <c r="BS52" i="7" s="1"/>
  <c r="AG52" i="7"/>
  <c r="BT52" i="7" s="1"/>
  <c r="AL52" i="7"/>
  <c r="BY52" i="7" s="1"/>
  <c r="AM52" i="7"/>
  <c r="BZ52" i="7" s="1"/>
  <c r="AN52" i="7"/>
  <c r="CA52" i="7" s="1"/>
  <c r="AO52" i="7"/>
  <c r="CB52" i="7" s="1"/>
  <c r="AD53" i="7"/>
  <c r="BQ53" i="7" s="1"/>
  <c r="AE53" i="7"/>
  <c r="BR53" i="7" s="1"/>
  <c r="AF53" i="7"/>
  <c r="BS53" i="7" s="1"/>
  <c r="AG53" i="7"/>
  <c r="BT53" i="7" s="1"/>
  <c r="AL53" i="7"/>
  <c r="BY53" i="7" s="1"/>
  <c r="AM53" i="7"/>
  <c r="BZ53" i="7" s="1"/>
  <c r="AN53" i="7"/>
  <c r="CA53" i="7" s="1"/>
  <c r="AO53" i="7"/>
  <c r="CB53" i="7" s="1"/>
  <c r="AD54" i="7"/>
  <c r="AE54" i="7"/>
  <c r="BR54" i="7" s="1"/>
  <c r="AF54" i="7"/>
  <c r="BS54" i="7" s="1"/>
  <c r="AG54" i="7"/>
  <c r="BT54" i="7" s="1"/>
  <c r="AH28" i="7"/>
  <c r="AL54" i="7"/>
  <c r="BY54" i="7" s="1"/>
  <c r="AM54" i="7"/>
  <c r="BZ54" i="7" s="1"/>
  <c r="AN54" i="7"/>
  <c r="CA54" i="7" s="1"/>
  <c r="AO54" i="7"/>
  <c r="CB54" i="7" s="1"/>
  <c r="AD55" i="7"/>
  <c r="BQ55" i="7" s="1"/>
  <c r="AE55" i="7"/>
  <c r="BR55" i="7" s="1"/>
  <c r="AF55" i="7"/>
  <c r="BS55" i="7" s="1"/>
  <c r="AG55" i="7"/>
  <c r="BT55" i="7" s="1"/>
  <c r="AL55" i="7"/>
  <c r="BY55" i="7" s="1"/>
  <c r="AM55" i="7"/>
  <c r="BZ55" i="7" s="1"/>
  <c r="AN55" i="7"/>
  <c r="CA55" i="7" s="1"/>
  <c r="AO55" i="7"/>
  <c r="CB55" i="7" s="1"/>
  <c r="AD56" i="7"/>
  <c r="BQ56" i="7" s="1"/>
  <c r="AE56" i="7"/>
  <c r="BR56" i="7" s="1"/>
  <c r="AF56" i="7"/>
  <c r="BS56" i="7" s="1"/>
  <c r="AG56" i="7"/>
  <c r="BT56" i="7" s="1"/>
  <c r="AL56" i="7"/>
  <c r="BY56" i="7" s="1"/>
  <c r="AM56" i="7"/>
  <c r="BZ56" i="7" s="1"/>
  <c r="AN56" i="7"/>
  <c r="CA56" i="7" s="1"/>
  <c r="AO56" i="7"/>
  <c r="CB56" i="7" s="1"/>
  <c r="AD57" i="7"/>
  <c r="BQ57" i="7" s="1"/>
  <c r="AE57" i="7"/>
  <c r="BR57" i="7" s="1"/>
  <c r="AF57" i="7"/>
  <c r="BS57" i="7" s="1"/>
  <c r="AG57" i="7"/>
  <c r="BT57" i="7" s="1"/>
  <c r="AH22" i="7"/>
  <c r="BU22" i="7" s="1"/>
  <c r="AL57" i="7"/>
  <c r="BY57" i="7" s="1"/>
  <c r="AM57" i="7"/>
  <c r="BZ57" i="7" s="1"/>
  <c r="AN57" i="7"/>
  <c r="CA57" i="7" s="1"/>
  <c r="AO57" i="7"/>
  <c r="CB57" i="7" s="1"/>
  <c r="AD58" i="7"/>
  <c r="BQ58" i="7" s="1"/>
  <c r="AE58" i="7"/>
  <c r="BR58" i="7" s="1"/>
  <c r="AF58" i="7"/>
  <c r="BS58" i="7" s="1"/>
  <c r="AG58" i="7"/>
  <c r="BT58" i="7" s="1"/>
  <c r="AL58" i="7"/>
  <c r="BY58" i="7" s="1"/>
  <c r="AM58" i="7"/>
  <c r="BZ58" i="7" s="1"/>
  <c r="AN58" i="7"/>
  <c r="CA58" i="7" s="1"/>
  <c r="AO58" i="7"/>
  <c r="CB58" i="7" s="1"/>
  <c r="AD59" i="7"/>
  <c r="BQ59" i="7" s="1"/>
  <c r="AE59" i="7"/>
  <c r="BR59" i="7" s="1"/>
  <c r="AF59" i="7"/>
  <c r="BS59" i="7" s="1"/>
  <c r="AG59" i="7"/>
  <c r="BT59" i="7" s="1"/>
  <c r="AL59" i="7"/>
  <c r="BY59" i="7" s="1"/>
  <c r="AM59" i="7"/>
  <c r="BZ59" i="7" s="1"/>
  <c r="AN59" i="7"/>
  <c r="CA59" i="7" s="1"/>
  <c r="AO59" i="7"/>
  <c r="CB59" i="7" s="1"/>
  <c r="AD60" i="7"/>
  <c r="BQ60" i="7" s="1"/>
  <c r="AE60" i="7"/>
  <c r="BR60" i="7" s="1"/>
  <c r="AF60" i="7"/>
  <c r="BS60" i="7" s="1"/>
  <c r="AG60" i="7"/>
  <c r="BT60" i="7" s="1"/>
  <c r="AL60" i="7"/>
  <c r="BY60" i="7" s="1"/>
  <c r="AM60" i="7"/>
  <c r="BZ60" i="7" s="1"/>
  <c r="AN60" i="7"/>
  <c r="CA60" i="7" s="1"/>
  <c r="AO60" i="7"/>
  <c r="CB60" i="7" s="1"/>
  <c r="AD61" i="7"/>
  <c r="BQ61" i="7" s="1"/>
  <c r="AE61" i="7"/>
  <c r="BR61" i="7" s="1"/>
  <c r="AF61" i="7"/>
  <c r="BS61" i="7" s="1"/>
  <c r="AG61" i="7"/>
  <c r="BT61" i="7" s="1"/>
  <c r="AL61" i="7"/>
  <c r="BY61" i="7" s="1"/>
  <c r="AM61" i="7"/>
  <c r="BZ61" i="7" s="1"/>
  <c r="AN61" i="7"/>
  <c r="CA61" i="7" s="1"/>
  <c r="AO61" i="7"/>
  <c r="CB61" i="7" s="1"/>
  <c r="AD62" i="7"/>
  <c r="BQ62" i="7" s="1"/>
  <c r="AE62" i="7"/>
  <c r="BR62" i="7" s="1"/>
  <c r="AF62" i="7"/>
  <c r="BS62" i="7" s="1"/>
  <c r="AG62" i="7"/>
  <c r="BT62" i="7" s="1"/>
  <c r="AL62" i="7"/>
  <c r="BY62" i="7" s="1"/>
  <c r="AM62" i="7"/>
  <c r="BZ62" i="7" s="1"/>
  <c r="AN62" i="7"/>
  <c r="CA62" i="7" s="1"/>
  <c r="AO62" i="7"/>
  <c r="CB62" i="7" s="1"/>
  <c r="AD63" i="7"/>
  <c r="BQ63" i="7" s="1"/>
  <c r="AE63" i="7"/>
  <c r="BR63" i="7" s="1"/>
  <c r="AF63" i="7"/>
  <c r="BS63" i="7" s="1"/>
  <c r="AG63" i="7"/>
  <c r="BT63" i="7" s="1"/>
  <c r="AL63" i="7"/>
  <c r="BY63" i="7" s="1"/>
  <c r="AM63" i="7"/>
  <c r="BZ63" i="7" s="1"/>
  <c r="AN63" i="7"/>
  <c r="CA63" i="7" s="1"/>
  <c r="AO63" i="7"/>
  <c r="CB63" i="7" s="1"/>
  <c r="AD64" i="7"/>
  <c r="BQ64" i="7" s="1"/>
  <c r="AE64" i="7"/>
  <c r="BR64" i="7" s="1"/>
  <c r="AF64" i="7"/>
  <c r="BS64" i="7" s="1"/>
  <c r="AG64" i="7"/>
  <c r="BT64" i="7" s="1"/>
  <c r="AL64" i="7"/>
  <c r="BY64" i="7" s="1"/>
  <c r="AM64" i="7"/>
  <c r="BZ64" i="7" s="1"/>
  <c r="AN64" i="7"/>
  <c r="CA64" i="7" s="1"/>
  <c r="AO64" i="7"/>
  <c r="CB64" i="7" s="1"/>
  <c r="AD65" i="7"/>
  <c r="BQ65" i="7" s="1"/>
  <c r="AE65" i="7"/>
  <c r="BR65" i="7" s="1"/>
  <c r="AF65" i="7"/>
  <c r="BS65" i="7" s="1"/>
  <c r="AG65" i="7"/>
  <c r="BT65" i="7" s="1"/>
  <c r="AL65" i="7"/>
  <c r="BY65" i="7" s="1"/>
  <c r="AM65" i="7"/>
  <c r="BZ65" i="7" s="1"/>
  <c r="AN65" i="7"/>
  <c r="CA65" i="7" s="1"/>
  <c r="AO65" i="7"/>
  <c r="CB65" i="7" s="1"/>
  <c r="AD66" i="7"/>
  <c r="BQ66" i="7" s="1"/>
  <c r="AE66" i="7"/>
  <c r="BR66" i="7" s="1"/>
  <c r="AF66" i="7"/>
  <c r="BS66" i="7" s="1"/>
  <c r="AG66" i="7"/>
  <c r="BT66" i="7" s="1"/>
  <c r="AL66" i="7"/>
  <c r="BY66" i="7" s="1"/>
  <c r="AM66" i="7"/>
  <c r="BZ66" i="7" s="1"/>
  <c r="AN66" i="7"/>
  <c r="CA66" i="7" s="1"/>
  <c r="AO66" i="7"/>
  <c r="CB66" i="7" s="1"/>
  <c r="AD67" i="7"/>
  <c r="BQ67" i="7" s="1"/>
  <c r="AE67" i="7"/>
  <c r="BR67" i="7" s="1"/>
  <c r="AF67" i="7"/>
  <c r="BS67" i="7" s="1"/>
  <c r="AG67" i="7"/>
  <c r="BT67" i="7" s="1"/>
  <c r="AL67" i="7"/>
  <c r="BY67" i="7" s="1"/>
  <c r="AM67" i="7"/>
  <c r="BZ67" i="7" s="1"/>
  <c r="AN67" i="7"/>
  <c r="CA67" i="7" s="1"/>
  <c r="AO67" i="7"/>
  <c r="CB67" i="7" s="1"/>
  <c r="AD68" i="7"/>
  <c r="BQ68" i="7" s="1"/>
  <c r="AE68" i="7"/>
  <c r="BR68" i="7" s="1"/>
  <c r="AF68" i="7"/>
  <c r="BS68" i="7" s="1"/>
  <c r="AG68" i="7"/>
  <c r="BT68" i="7" s="1"/>
  <c r="AL68" i="7"/>
  <c r="BY68" i="7" s="1"/>
  <c r="AM68" i="7"/>
  <c r="BZ68" i="7" s="1"/>
  <c r="AN68" i="7"/>
  <c r="CA68" i="7" s="1"/>
  <c r="AO68" i="7"/>
  <c r="CB68" i="7" s="1"/>
  <c r="AD69" i="7"/>
  <c r="BQ69" i="7" s="1"/>
  <c r="AE69" i="7"/>
  <c r="BR69" i="7" s="1"/>
  <c r="AF69" i="7"/>
  <c r="BS69" i="7" s="1"/>
  <c r="AG69" i="7"/>
  <c r="BT69" i="7" s="1"/>
  <c r="AL69" i="7"/>
  <c r="BY69" i="7" s="1"/>
  <c r="AM69" i="7"/>
  <c r="BZ69" i="7" s="1"/>
  <c r="AN69" i="7"/>
  <c r="CA69" i="7" s="1"/>
  <c r="AO69" i="7"/>
  <c r="CB69" i="7" s="1"/>
  <c r="AD70" i="7"/>
  <c r="BQ70" i="7" s="1"/>
  <c r="AE70" i="7"/>
  <c r="BR70" i="7" s="1"/>
  <c r="AF70" i="7"/>
  <c r="BS70" i="7" s="1"/>
  <c r="AG70" i="7"/>
  <c r="BT70" i="7" s="1"/>
  <c r="AL70" i="7"/>
  <c r="BY70" i="7" s="1"/>
  <c r="AM70" i="7"/>
  <c r="BZ70" i="7" s="1"/>
  <c r="AN70" i="7"/>
  <c r="CA70" i="7" s="1"/>
  <c r="AO70" i="7"/>
  <c r="CB70" i="7" s="1"/>
  <c r="AD71" i="7"/>
  <c r="BQ71" i="7" s="1"/>
  <c r="AE71" i="7"/>
  <c r="BR71" i="7" s="1"/>
  <c r="AF71" i="7"/>
  <c r="BS71" i="7" s="1"/>
  <c r="AG71" i="7"/>
  <c r="BT71" i="7" s="1"/>
  <c r="AL71" i="7"/>
  <c r="BY71" i="7" s="1"/>
  <c r="AM71" i="7"/>
  <c r="BZ71" i="7" s="1"/>
  <c r="AN71" i="7"/>
  <c r="CA71" i="7" s="1"/>
  <c r="AO71" i="7"/>
  <c r="CB71" i="7" s="1"/>
  <c r="AD72" i="7"/>
  <c r="BQ72" i="7" s="1"/>
  <c r="AE72" i="7"/>
  <c r="BR72" i="7" s="1"/>
  <c r="AF72" i="7"/>
  <c r="BS72" i="7" s="1"/>
  <c r="AG72" i="7"/>
  <c r="BT72" i="7" s="1"/>
  <c r="AL72" i="7"/>
  <c r="BY72" i="7" s="1"/>
  <c r="AM72" i="7"/>
  <c r="BZ72" i="7" s="1"/>
  <c r="AN72" i="7"/>
  <c r="CA72" i="7" s="1"/>
  <c r="AO72" i="7"/>
  <c r="CB72" i="7" s="1"/>
  <c r="AD73" i="7"/>
  <c r="BQ73" i="7" s="1"/>
  <c r="AE73" i="7"/>
  <c r="BR73" i="7" s="1"/>
  <c r="AF73" i="7"/>
  <c r="BS73" i="7" s="1"/>
  <c r="AG73" i="7"/>
  <c r="BT73" i="7" s="1"/>
  <c r="AL73" i="7"/>
  <c r="BY73" i="7" s="1"/>
  <c r="AM73" i="7"/>
  <c r="BZ73" i="7" s="1"/>
  <c r="AN73" i="7"/>
  <c r="CA73" i="7" s="1"/>
  <c r="AO73" i="7"/>
  <c r="CB73" i="7" s="1"/>
  <c r="AD74" i="7"/>
  <c r="BQ74" i="7" s="1"/>
  <c r="AE74" i="7"/>
  <c r="BR74" i="7" s="1"/>
  <c r="AF74" i="7"/>
  <c r="BS74" i="7" s="1"/>
  <c r="AG74" i="7"/>
  <c r="BT74" i="7" s="1"/>
  <c r="AL74" i="7"/>
  <c r="BY74" i="7" s="1"/>
  <c r="AM74" i="7"/>
  <c r="BZ74" i="7" s="1"/>
  <c r="AN74" i="7"/>
  <c r="CA74" i="7" s="1"/>
  <c r="AO74" i="7"/>
  <c r="CB74" i="7" s="1"/>
  <c r="AD75" i="7"/>
  <c r="BQ75" i="7" s="1"/>
  <c r="AE75" i="7"/>
  <c r="BR75" i="7" s="1"/>
  <c r="AF75" i="7"/>
  <c r="BS75" i="7" s="1"/>
  <c r="AG75" i="7"/>
  <c r="BT75" i="7" s="1"/>
  <c r="AL75" i="7"/>
  <c r="BY75" i="7" s="1"/>
  <c r="AM75" i="7"/>
  <c r="BZ75" i="7" s="1"/>
  <c r="AN75" i="7"/>
  <c r="CA75" i="7" s="1"/>
  <c r="AO75" i="7"/>
  <c r="CB75" i="7" s="1"/>
  <c r="AD76" i="7"/>
  <c r="BQ76" i="7" s="1"/>
  <c r="AE76" i="7"/>
  <c r="BR76" i="7" s="1"/>
  <c r="AF76" i="7"/>
  <c r="BS76" i="7" s="1"/>
  <c r="AG76" i="7"/>
  <c r="BT76" i="7" s="1"/>
  <c r="AL76" i="7"/>
  <c r="BY76" i="7" s="1"/>
  <c r="AM76" i="7"/>
  <c r="BZ76" i="7" s="1"/>
  <c r="AN76" i="7"/>
  <c r="CA76" i="7" s="1"/>
  <c r="AO76" i="7"/>
  <c r="CB76" i="7" s="1"/>
  <c r="AD77" i="7"/>
  <c r="BQ77" i="7" s="1"/>
  <c r="AE77" i="7"/>
  <c r="BR77" i="7" s="1"/>
  <c r="AF77" i="7"/>
  <c r="BS77" i="7" s="1"/>
  <c r="AG77" i="7"/>
  <c r="BT77" i="7" s="1"/>
  <c r="AL77" i="7"/>
  <c r="BY77" i="7" s="1"/>
  <c r="AM77" i="7"/>
  <c r="BZ77" i="7" s="1"/>
  <c r="AN77" i="7"/>
  <c r="CA77" i="7" s="1"/>
  <c r="AO77" i="7"/>
  <c r="CB77" i="7" s="1"/>
  <c r="AD78" i="7"/>
  <c r="BQ78" i="7" s="1"/>
  <c r="AE78" i="7"/>
  <c r="BR78" i="7" s="1"/>
  <c r="AF78" i="7"/>
  <c r="BS78" i="7" s="1"/>
  <c r="AG78" i="7"/>
  <c r="BT78" i="7" s="1"/>
  <c r="AL78" i="7"/>
  <c r="BY78" i="7" s="1"/>
  <c r="AM78" i="7"/>
  <c r="BZ78" i="7" s="1"/>
  <c r="AN78" i="7"/>
  <c r="CA78" i="7" s="1"/>
  <c r="AO78" i="7"/>
  <c r="CB78" i="7" s="1"/>
  <c r="AD79" i="7"/>
  <c r="BQ79" i="7" s="1"/>
  <c r="AE79" i="7"/>
  <c r="BR79" i="7" s="1"/>
  <c r="AF79" i="7"/>
  <c r="BS79" i="7" s="1"/>
  <c r="AG79" i="7"/>
  <c r="BT79" i="7" s="1"/>
  <c r="AL79" i="7"/>
  <c r="BY79" i="7" s="1"/>
  <c r="AM79" i="7"/>
  <c r="BZ79" i="7" s="1"/>
  <c r="AN79" i="7"/>
  <c r="CA79" i="7" s="1"/>
  <c r="AO79" i="7"/>
  <c r="CB79" i="7" s="1"/>
  <c r="AD80" i="7"/>
  <c r="BQ80" i="7" s="1"/>
  <c r="AE80" i="7"/>
  <c r="BR80" i="7" s="1"/>
  <c r="AF80" i="7"/>
  <c r="BS80" i="7" s="1"/>
  <c r="AG80" i="7"/>
  <c r="BT80" i="7" s="1"/>
  <c r="AL80" i="7"/>
  <c r="BY80" i="7" s="1"/>
  <c r="AM80" i="7"/>
  <c r="BZ80" i="7" s="1"/>
  <c r="AN80" i="7"/>
  <c r="CA80" i="7" s="1"/>
  <c r="AO80" i="7"/>
  <c r="CB80" i="7" s="1"/>
  <c r="AD81" i="7"/>
  <c r="BQ81" i="7" s="1"/>
  <c r="AE81" i="7"/>
  <c r="BR81" i="7" s="1"/>
  <c r="AF81" i="7"/>
  <c r="BS81" i="7" s="1"/>
  <c r="AG81" i="7"/>
  <c r="BT81" i="7" s="1"/>
  <c r="AL81" i="7"/>
  <c r="BY81" i="7" s="1"/>
  <c r="AM81" i="7"/>
  <c r="BZ81" i="7" s="1"/>
  <c r="AN81" i="7"/>
  <c r="CA81" i="7" s="1"/>
  <c r="AO81" i="7"/>
  <c r="CB81" i="7" s="1"/>
  <c r="AD82" i="7"/>
  <c r="BQ82" i="7" s="1"/>
  <c r="AE82" i="7"/>
  <c r="BR82" i="7" s="1"/>
  <c r="AF82" i="7"/>
  <c r="BS82" i="7" s="1"/>
  <c r="AG82" i="7"/>
  <c r="BT82" i="7" s="1"/>
  <c r="AL82" i="7"/>
  <c r="BY82" i="7" s="1"/>
  <c r="AM82" i="7"/>
  <c r="BZ82" i="7" s="1"/>
  <c r="AN82" i="7"/>
  <c r="CA82" i="7" s="1"/>
  <c r="AO82" i="7"/>
  <c r="CB82" i="7" s="1"/>
  <c r="AD83" i="7"/>
  <c r="BQ83" i="7" s="1"/>
  <c r="AE83" i="7"/>
  <c r="BR83" i="7" s="1"/>
  <c r="AF83" i="7"/>
  <c r="BS83" i="7" s="1"/>
  <c r="AG83" i="7"/>
  <c r="BT83" i="7" s="1"/>
  <c r="AL83" i="7"/>
  <c r="BY83" i="7" s="1"/>
  <c r="AM83" i="7"/>
  <c r="BZ83" i="7" s="1"/>
  <c r="AN83" i="7"/>
  <c r="CA83" i="7" s="1"/>
  <c r="AO83" i="7"/>
  <c r="CB83" i="7" s="1"/>
  <c r="AD84" i="7"/>
  <c r="BQ84" i="7" s="1"/>
  <c r="AE84" i="7"/>
  <c r="BR84" i="7" s="1"/>
  <c r="AF84" i="7"/>
  <c r="BS84" i="7" s="1"/>
  <c r="AG84" i="7"/>
  <c r="BT84" i="7" s="1"/>
  <c r="AL84" i="7"/>
  <c r="BY84" i="7" s="1"/>
  <c r="AM84" i="7"/>
  <c r="BZ84" i="7" s="1"/>
  <c r="AN84" i="7"/>
  <c r="CA84" i="7" s="1"/>
  <c r="AO84" i="7"/>
  <c r="CB84" i="7" s="1"/>
  <c r="AD85" i="7"/>
  <c r="BQ85" i="7" s="1"/>
  <c r="AE85" i="7"/>
  <c r="BR85" i="7" s="1"/>
  <c r="AF85" i="7"/>
  <c r="BS85" i="7" s="1"/>
  <c r="AG85" i="7"/>
  <c r="BT85" i="7" s="1"/>
  <c r="AL85" i="7"/>
  <c r="BY85" i="7" s="1"/>
  <c r="AM85" i="7"/>
  <c r="BZ85" i="7" s="1"/>
  <c r="AN85" i="7"/>
  <c r="CA85" i="7" s="1"/>
  <c r="AO85" i="7"/>
  <c r="CB85" i="7" s="1"/>
  <c r="AD86" i="7"/>
  <c r="BQ86" i="7" s="1"/>
  <c r="AE86" i="7"/>
  <c r="BR86" i="7" s="1"/>
  <c r="AF86" i="7"/>
  <c r="BS86" i="7" s="1"/>
  <c r="AG86" i="7"/>
  <c r="BT86" i="7" s="1"/>
  <c r="AL86" i="7"/>
  <c r="BY86" i="7" s="1"/>
  <c r="AM86" i="7"/>
  <c r="BZ86" i="7" s="1"/>
  <c r="AN86" i="7"/>
  <c r="CA86" i="7" s="1"/>
  <c r="AO86" i="7"/>
  <c r="CB86" i="7" s="1"/>
  <c r="AD87" i="7"/>
  <c r="BQ87" i="7" s="1"/>
  <c r="AE87" i="7"/>
  <c r="BR87" i="7" s="1"/>
  <c r="AF87" i="7"/>
  <c r="BS87" i="7" s="1"/>
  <c r="AG87" i="7"/>
  <c r="BT87" i="7" s="1"/>
  <c r="AL87" i="7"/>
  <c r="BY87" i="7" s="1"/>
  <c r="AM87" i="7"/>
  <c r="BZ87" i="7" s="1"/>
  <c r="AN87" i="7"/>
  <c r="CA87" i="7" s="1"/>
  <c r="AO87" i="7"/>
  <c r="CB87" i="7" s="1"/>
  <c r="AD88" i="7"/>
  <c r="BQ88" i="7" s="1"/>
  <c r="AE88" i="7"/>
  <c r="BR88" i="7" s="1"/>
  <c r="AF88" i="7"/>
  <c r="BS88" i="7" s="1"/>
  <c r="AG88" i="7"/>
  <c r="BT88" i="7" s="1"/>
  <c r="AL88" i="7"/>
  <c r="BY88" i="7" s="1"/>
  <c r="AM88" i="7"/>
  <c r="BZ88" i="7" s="1"/>
  <c r="AN88" i="7"/>
  <c r="CA88" i="7" s="1"/>
  <c r="AO88" i="7"/>
  <c r="CB88" i="7" s="1"/>
  <c r="AD89" i="7"/>
  <c r="BQ89" i="7" s="1"/>
  <c r="AE89" i="7"/>
  <c r="BR89" i="7" s="1"/>
  <c r="AF89" i="7"/>
  <c r="BS89" i="7" s="1"/>
  <c r="AG89" i="7"/>
  <c r="BT89" i="7" s="1"/>
  <c r="AL89" i="7"/>
  <c r="BY89" i="7" s="1"/>
  <c r="AM89" i="7"/>
  <c r="BZ89" i="7" s="1"/>
  <c r="AN89" i="7"/>
  <c r="CA89" i="7" s="1"/>
  <c r="AO89" i="7"/>
  <c r="CB89" i="7" s="1"/>
  <c r="AD90" i="7"/>
  <c r="BQ90" i="7" s="1"/>
  <c r="AE90" i="7"/>
  <c r="BR90" i="7" s="1"/>
  <c r="AF90" i="7"/>
  <c r="BS90" i="7" s="1"/>
  <c r="AG90" i="7"/>
  <c r="BT90" i="7" s="1"/>
  <c r="AL90" i="7"/>
  <c r="BY90" i="7" s="1"/>
  <c r="AM90" i="7"/>
  <c r="BZ90" i="7" s="1"/>
  <c r="AN90" i="7"/>
  <c r="CA90" i="7" s="1"/>
  <c r="AO90" i="7"/>
  <c r="CB90" i="7" s="1"/>
  <c r="AD91" i="7"/>
  <c r="BQ91" i="7" s="1"/>
  <c r="AE91" i="7"/>
  <c r="BR91" i="7" s="1"/>
  <c r="AF91" i="7"/>
  <c r="BS91" i="7" s="1"/>
  <c r="AG91" i="7"/>
  <c r="BT91" i="7" s="1"/>
  <c r="AL91" i="7"/>
  <c r="BY91" i="7" s="1"/>
  <c r="AM91" i="7"/>
  <c r="BZ91" i="7" s="1"/>
  <c r="AN91" i="7"/>
  <c r="CA91" i="7" s="1"/>
  <c r="AO91" i="7"/>
  <c r="CB91" i="7" s="1"/>
  <c r="AD92" i="7"/>
  <c r="BQ92" i="7" s="1"/>
  <c r="AE92" i="7"/>
  <c r="BR92" i="7" s="1"/>
  <c r="AF92" i="7"/>
  <c r="BS92" i="7" s="1"/>
  <c r="AG92" i="7"/>
  <c r="BT92" i="7" s="1"/>
  <c r="AL92" i="7"/>
  <c r="BY92" i="7" s="1"/>
  <c r="AM92" i="7"/>
  <c r="BZ92" i="7" s="1"/>
  <c r="AN92" i="7"/>
  <c r="CA92" i="7" s="1"/>
  <c r="AO92" i="7"/>
  <c r="CB92" i="7" s="1"/>
  <c r="AD93" i="7"/>
  <c r="BQ93" i="7" s="1"/>
  <c r="AE93" i="7"/>
  <c r="BR93" i="7" s="1"/>
  <c r="AF93" i="7"/>
  <c r="BS93" i="7" s="1"/>
  <c r="AG93" i="7"/>
  <c r="BT93" i="7" s="1"/>
  <c r="AL93" i="7"/>
  <c r="BY93" i="7" s="1"/>
  <c r="AM93" i="7"/>
  <c r="BZ93" i="7" s="1"/>
  <c r="AN93" i="7"/>
  <c r="CA93" i="7" s="1"/>
  <c r="AO93" i="7"/>
  <c r="CB93" i="7" s="1"/>
  <c r="AD94" i="7"/>
  <c r="BQ94" i="7" s="1"/>
  <c r="AE94" i="7"/>
  <c r="BR94" i="7" s="1"/>
  <c r="AF94" i="7"/>
  <c r="BS94" i="7" s="1"/>
  <c r="AG94" i="7"/>
  <c r="BT94" i="7" s="1"/>
  <c r="AL94" i="7"/>
  <c r="BY94" i="7" s="1"/>
  <c r="AM94" i="7"/>
  <c r="BZ94" i="7" s="1"/>
  <c r="AN94" i="7"/>
  <c r="CA94" i="7" s="1"/>
  <c r="AO94" i="7"/>
  <c r="CB94" i="7" s="1"/>
  <c r="AD95" i="7"/>
  <c r="BQ95" i="7" s="1"/>
  <c r="AE95" i="7"/>
  <c r="BR95" i="7" s="1"/>
  <c r="AF95" i="7"/>
  <c r="BS95" i="7" s="1"/>
  <c r="AG95" i="7"/>
  <c r="BT95" i="7" s="1"/>
  <c r="AL95" i="7"/>
  <c r="BY95" i="7" s="1"/>
  <c r="AM95" i="7"/>
  <c r="BZ95" i="7" s="1"/>
  <c r="AN95" i="7"/>
  <c r="CA95" i="7" s="1"/>
  <c r="AO95" i="7"/>
  <c r="CB95" i="7" s="1"/>
  <c r="AD96" i="7"/>
  <c r="BQ96" i="7" s="1"/>
  <c r="AE96" i="7"/>
  <c r="BR96" i="7" s="1"/>
  <c r="AF96" i="7"/>
  <c r="BS96" i="7" s="1"/>
  <c r="AG96" i="7"/>
  <c r="BT96" i="7" s="1"/>
  <c r="AL96" i="7"/>
  <c r="BY96" i="7" s="1"/>
  <c r="AM96" i="7"/>
  <c r="BZ96" i="7" s="1"/>
  <c r="AN96" i="7"/>
  <c r="CA96" i="7" s="1"/>
  <c r="AO96" i="7"/>
  <c r="CB96" i="7" s="1"/>
  <c r="AD97" i="7"/>
  <c r="BQ97" i="7" s="1"/>
  <c r="AE97" i="7"/>
  <c r="BR97" i="7" s="1"/>
  <c r="AF97" i="7"/>
  <c r="BS97" i="7" s="1"/>
  <c r="AG97" i="7"/>
  <c r="BT97" i="7" s="1"/>
  <c r="AL97" i="7"/>
  <c r="BY97" i="7" s="1"/>
  <c r="AM97" i="7"/>
  <c r="BZ97" i="7" s="1"/>
  <c r="AN97" i="7"/>
  <c r="CA97" i="7" s="1"/>
  <c r="AO97" i="7"/>
  <c r="CB97" i="7" s="1"/>
  <c r="AD98" i="7"/>
  <c r="BQ98" i="7" s="1"/>
  <c r="AE98" i="7"/>
  <c r="BR98" i="7" s="1"/>
  <c r="AF98" i="7"/>
  <c r="BS98" i="7" s="1"/>
  <c r="AG98" i="7"/>
  <c r="BT98" i="7" s="1"/>
  <c r="AL98" i="7"/>
  <c r="BY98" i="7" s="1"/>
  <c r="AM98" i="7"/>
  <c r="BZ98" i="7" s="1"/>
  <c r="AN98" i="7"/>
  <c r="CA98" i="7" s="1"/>
  <c r="AO98" i="7"/>
  <c r="CB98" i="7" s="1"/>
  <c r="AD99" i="7"/>
  <c r="BQ99" i="7" s="1"/>
  <c r="AE99" i="7"/>
  <c r="BR99" i="7" s="1"/>
  <c r="AF99" i="7"/>
  <c r="BS99" i="7" s="1"/>
  <c r="AG99" i="7"/>
  <c r="BT99" i="7" s="1"/>
  <c r="AL99" i="7"/>
  <c r="BY99" i="7" s="1"/>
  <c r="AM99" i="7"/>
  <c r="BZ99" i="7" s="1"/>
  <c r="AN99" i="7"/>
  <c r="CA99" i="7" s="1"/>
  <c r="AO99" i="7"/>
  <c r="CB99" i="7" s="1"/>
  <c r="AD100" i="7"/>
  <c r="BQ100" i="7" s="1"/>
  <c r="AE100" i="7"/>
  <c r="BR100" i="7" s="1"/>
  <c r="AF100" i="7"/>
  <c r="BS100" i="7" s="1"/>
  <c r="AG100" i="7"/>
  <c r="BT100" i="7" s="1"/>
  <c r="AL100" i="7"/>
  <c r="BY100" i="7" s="1"/>
  <c r="AM100" i="7"/>
  <c r="BZ100" i="7" s="1"/>
  <c r="AN100" i="7"/>
  <c r="CA100" i="7" s="1"/>
  <c r="AO100" i="7"/>
  <c r="CB100" i="7" s="1"/>
  <c r="AD101" i="7"/>
  <c r="BQ101" i="7" s="1"/>
  <c r="AE101" i="7"/>
  <c r="BR101" i="7" s="1"/>
  <c r="AF101" i="7"/>
  <c r="BS101" i="7" s="1"/>
  <c r="AG101" i="7"/>
  <c r="BT101" i="7" s="1"/>
  <c r="AL101" i="7"/>
  <c r="BY101" i="7" s="1"/>
  <c r="AM101" i="7"/>
  <c r="BZ101" i="7" s="1"/>
  <c r="AN101" i="7"/>
  <c r="CA101" i="7" s="1"/>
  <c r="AO101" i="7"/>
  <c r="CB101" i="7" s="1"/>
  <c r="AD102" i="7"/>
  <c r="BQ102" i="7" s="1"/>
  <c r="AE102" i="7"/>
  <c r="BR102" i="7" s="1"/>
  <c r="AF102" i="7"/>
  <c r="BS102" i="7" s="1"/>
  <c r="AG102" i="7"/>
  <c r="BT102" i="7" s="1"/>
  <c r="AL102" i="7"/>
  <c r="BY102" i="7" s="1"/>
  <c r="AM102" i="7"/>
  <c r="BZ102" i="7" s="1"/>
  <c r="AN102" i="7"/>
  <c r="CA102" i="7" s="1"/>
  <c r="AO102" i="7"/>
  <c r="CB102" i="7" s="1"/>
  <c r="AD103" i="7"/>
  <c r="BQ103" i="7" s="1"/>
  <c r="AE103" i="7"/>
  <c r="BR103" i="7" s="1"/>
  <c r="AF103" i="7"/>
  <c r="BS103" i="7" s="1"/>
  <c r="AG103" i="7"/>
  <c r="BT103" i="7" s="1"/>
  <c r="AL103" i="7"/>
  <c r="BY103" i="7" s="1"/>
  <c r="AM103" i="7"/>
  <c r="BZ103" i="7" s="1"/>
  <c r="AN103" i="7"/>
  <c r="CA103" i="7" s="1"/>
  <c r="AO103" i="7"/>
  <c r="CB103" i="7" s="1"/>
  <c r="AD104" i="7"/>
  <c r="BQ104" i="7" s="1"/>
  <c r="AE104" i="7"/>
  <c r="BR104" i="7" s="1"/>
  <c r="AF104" i="7"/>
  <c r="BS104" i="7" s="1"/>
  <c r="AG104" i="7"/>
  <c r="BT104" i="7" s="1"/>
  <c r="AL104" i="7"/>
  <c r="BY104" i="7" s="1"/>
  <c r="AM104" i="7"/>
  <c r="BZ104" i="7" s="1"/>
  <c r="AN104" i="7"/>
  <c r="CA104" i="7" s="1"/>
  <c r="AO104" i="7"/>
  <c r="CB104" i="7" s="1"/>
  <c r="AD105" i="7"/>
  <c r="BQ105" i="7" s="1"/>
  <c r="AE105" i="7"/>
  <c r="BR105" i="7" s="1"/>
  <c r="AF105" i="7"/>
  <c r="BS105" i="7" s="1"/>
  <c r="AG105" i="7"/>
  <c r="BT105" i="7" s="1"/>
  <c r="AL105" i="7"/>
  <c r="BY105" i="7" s="1"/>
  <c r="AM105" i="7"/>
  <c r="BZ105" i="7" s="1"/>
  <c r="AN105" i="7"/>
  <c r="CA105" i="7" s="1"/>
  <c r="AO105" i="7"/>
  <c r="CB105" i="7" s="1"/>
  <c r="AD106" i="7"/>
  <c r="BQ106" i="7" s="1"/>
  <c r="AE106" i="7"/>
  <c r="BR106" i="7" s="1"/>
  <c r="AF106" i="7"/>
  <c r="BS106" i="7" s="1"/>
  <c r="AG106" i="7"/>
  <c r="BT106" i="7" s="1"/>
  <c r="AL106" i="7"/>
  <c r="BY106" i="7" s="1"/>
  <c r="AM106" i="7"/>
  <c r="BZ106" i="7" s="1"/>
  <c r="AN106" i="7"/>
  <c r="CA106" i="7" s="1"/>
  <c r="AO106" i="7"/>
  <c r="CB106" i="7" s="1"/>
  <c r="AD107" i="7"/>
  <c r="BQ107" i="7" s="1"/>
  <c r="AE107" i="7"/>
  <c r="BR107" i="7" s="1"/>
  <c r="AF107" i="7"/>
  <c r="BS107" i="7" s="1"/>
  <c r="AG107" i="7"/>
  <c r="BT107" i="7" s="1"/>
  <c r="AL107" i="7"/>
  <c r="BY107" i="7" s="1"/>
  <c r="AM107" i="7"/>
  <c r="BZ107" i="7" s="1"/>
  <c r="AN107" i="7"/>
  <c r="CA107" i="7" s="1"/>
  <c r="AO107" i="7"/>
  <c r="CB107" i="7" s="1"/>
  <c r="AD108" i="7"/>
  <c r="BQ108" i="7" s="1"/>
  <c r="AE108" i="7"/>
  <c r="BR108" i="7" s="1"/>
  <c r="AF108" i="7"/>
  <c r="BS108" i="7" s="1"/>
  <c r="AG108" i="7"/>
  <c r="BT108" i="7" s="1"/>
  <c r="AL108" i="7"/>
  <c r="BY108" i="7" s="1"/>
  <c r="AM108" i="7"/>
  <c r="BZ108" i="7" s="1"/>
  <c r="AN108" i="7"/>
  <c r="CA108" i="7" s="1"/>
  <c r="AO108" i="7"/>
  <c r="CB108" i="7" s="1"/>
  <c r="AD109" i="7"/>
  <c r="BQ109" i="7" s="1"/>
  <c r="AE109" i="7"/>
  <c r="BR109" i="7" s="1"/>
  <c r="AF109" i="7"/>
  <c r="BS109" i="7" s="1"/>
  <c r="AG109" i="7"/>
  <c r="BT109" i="7" s="1"/>
  <c r="AL109" i="7"/>
  <c r="BY109" i="7" s="1"/>
  <c r="AM109" i="7"/>
  <c r="BZ109" i="7" s="1"/>
  <c r="AN109" i="7"/>
  <c r="CA109" i="7" s="1"/>
  <c r="AO109" i="7"/>
  <c r="CB109" i="7" s="1"/>
  <c r="AD110" i="7"/>
  <c r="BQ110" i="7" s="1"/>
  <c r="AE110" i="7"/>
  <c r="BR110" i="7" s="1"/>
  <c r="AF110" i="7"/>
  <c r="BS110" i="7" s="1"/>
  <c r="AG110" i="7"/>
  <c r="BT110" i="7" s="1"/>
  <c r="AL110" i="7"/>
  <c r="BY110" i="7" s="1"/>
  <c r="AM110" i="7"/>
  <c r="BZ110" i="7" s="1"/>
  <c r="AN110" i="7"/>
  <c r="CA110" i="7" s="1"/>
  <c r="AO110" i="7"/>
  <c r="CB110" i="7" s="1"/>
  <c r="AD111" i="7"/>
  <c r="BQ111" i="7" s="1"/>
  <c r="AE111" i="7"/>
  <c r="BR111" i="7" s="1"/>
  <c r="AF111" i="7"/>
  <c r="BS111" i="7" s="1"/>
  <c r="AG111" i="7"/>
  <c r="BT111" i="7" s="1"/>
  <c r="AL111" i="7"/>
  <c r="BY111" i="7" s="1"/>
  <c r="AM111" i="7"/>
  <c r="BZ111" i="7" s="1"/>
  <c r="AN111" i="7"/>
  <c r="CA111" i="7" s="1"/>
  <c r="AO111" i="7"/>
  <c r="CB111" i="7" s="1"/>
  <c r="AD112" i="7"/>
  <c r="BQ112" i="7" s="1"/>
  <c r="AE112" i="7"/>
  <c r="BR112" i="7" s="1"/>
  <c r="AF112" i="7"/>
  <c r="BS112" i="7" s="1"/>
  <c r="AG112" i="7"/>
  <c r="BT112" i="7" s="1"/>
  <c r="AL112" i="7"/>
  <c r="BY112" i="7" s="1"/>
  <c r="AM112" i="7"/>
  <c r="BZ112" i="7" s="1"/>
  <c r="AN112" i="7"/>
  <c r="CA112" i="7" s="1"/>
  <c r="AO112" i="7"/>
  <c r="CB112" i="7" s="1"/>
  <c r="AD113" i="7"/>
  <c r="BQ113" i="7" s="1"/>
  <c r="AE113" i="7"/>
  <c r="BR113" i="7" s="1"/>
  <c r="AF113" i="7"/>
  <c r="BS113" i="7" s="1"/>
  <c r="AG113" i="7"/>
  <c r="BT113" i="7" s="1"/>
  <c r="AL113" i="7"/>
  <c r="BY113" i="7" s="1"/>
  <c r="AM113" i="7"/>
  <c r="BZ113" i="7" s="1"/>
  <c r="AN113" i="7"/>
  <c r="CA113" i="7" s="1"/>
  <c r="AO113" i="7"/>
  <c r="CB113" i="7" s="1"/>
  <c r="AD114" i="7"/>
  <c r="BQ114" i="7" s="1"/>
  <c r="AE114" i="7"/>
  <c r="BR114" i="7" s="1"/>
  <c r="AF114" i="7"/>
  <c r="BS114" i="7" s="1"/>
  <c r="AG114" i="7"/>
  <c r="BT114" i="7" s="1"/>
  <c r="AL114" i="7"/>
  <c r="BY114" i="7" s="1"/>
  <c r="AM114" i="7"/>
  <c r="BZ114" i="7" s="1"/>
  <c r="AN114" i="7"/>
  <c r="CA114" i="7" s="1"/>
  <c r="AO114" i="7"/>
  <c r="CB114" i="7" s="1"/>
  <c r="AD115" i="7"/>
  <c r="BQ115" i="7" s="1"/>
  <c r="AE115" i="7"/>
  <c r="BR115" i="7" s="1"/>
  <c r="AF115" i="7"/>
  <c r="BS115" i="7" s="1"/>
  <c r="AG115" i="7"/>
  <c r="BT115" i="7" s="1"/>
  <c r="AL115" i="7"/>
  <c r="BY115" i="7" s="1"/>
  <c r="AM115" i="7"/>
  <c r="BZ115" i="7" s="1"/>
  <c r="AN115" i="7"/>
  <c r="CA115" i="7" s="1"/>
  <c r="AO115" i="7"/>
  <c r="CB115" i="7" s="1"/>
  <c r="AD116" i="7"/>
  <c r="BQ116" i="7" s="1"/>
  <c r="AE116" i="7"/>
  <c r="BR116" i="7" s="1"/>
  <c r="AF116" i="7"/>
  <c r="BS116" i="7" s="1"/>
  <c r="AG116" i="7"/>
  <c r="BT116" i="7" s="1"/>
  <c r="AL116" i="7"/>
  <c r="BY116" i="7" s="1"/>
  <c r="AM116" i="7"/>
  <c r="BZ116" i="7" s="1"/>
  <c r="AN116" i="7"/>
  <c r="CA116" i="7" s="1"/>
  <c r="AO116" i="7"/>
  <c r="CB116" i="7" s="1"/>
  <c r="AD117" i="7"/>
  <c r="BQ117" i="7" s="1"/>
  <c r="AE117" i="7"/>
  <c r="BR117" i="7" s="1"/>
  <c r="AF117" i="7"/>
  <c r="BS117" i="7" s="1"/>
  <c r="AG117" i="7"/>
  <c r="BT117" i="7" s="1"/>
  <c r="AL117" i="7"/>
  <c r="BY117" i="7" s="1"/>
  <c r="AM117" i="7"/>
  <c r="BZ117" i="7" s="1"/>
  <c r="AN117" i="7"/>
  <c r="CA117" i="7" s="1"/>
  <c r="AO117" i="7"/>
  <c r="CB117" i="7" s="1"/>
  <c r="AD118" i="7"/>
  <c r="BQ118" i="7" s="1"/>
  <c r="AE118" i="7"/>
  <c r="BR118" i="7" s="1"/>
  <c r="AF118" i="7"/>
  <c r="BS118" i="7" s="1"/>
  <c r="AG118" i="7"/>
  <c r="BT118" i="7" s="1"/>
  <c r="AL118" i="7"/>
  <c r="BY118" i="7" s="1"/>
  <c r="AM118" i="7"/>
  <c r="BZ118" i="7" s="1"/>
  <c r="AN118" i="7"/>
  <c r="CA118" i="7" s="1"/>
  <c r="AO118" i="7"/>
  <c r="CB118" i="7" s="1"/>
  <c r="AD119" i="7"/>
  <c r="BQ119" i="7" s="1"/>
  <c r="AE119" i="7"/>
  <c r="BR119" i="7" s="1"/>
  <c r="AF119" i="7"/>
  <c r="BS119" i="7" s="1"/>
  <c r="AG119" i="7"/>
  <c r="BT119" i="7" s="1"/>
  <c r="AL119" i="7"/>
  <c r="BY119" i="7" s="1"/>
  <c r="AM119" i="7"/>
  <c r="BZ119" i="7" s="1"/>
  <c r="AN119" i="7"/>
  <c r="CA119" i="7" s="1"/>
  <c r="AO119" i="7"/>
  <c r="CB119" i="7" s="1"/>
  <c r="AD120" i="7"/>
  <c r="BQ120" i="7" s="1"/>
  <c r="AE120" i="7"/>
  <c r="BR120" i="7" s="1"/>
  <c r="AF120" i="7"/>
  <c r="BS120" i="7" s="1"/>
  <c r="AG120" i="7"/>
  <c r="BT120" i="7" s="1"/>
  <c r="AL120" i="7"/>
  <c r="BY120" i="7" s="1"/>
  <c r="AM120" i="7"/>
  <c r="BZ120" i="7" s="1"/>
  <c r="AN120" i="7"/>
  <c r="CA120" i="7" s="1"/>
  <c r="AO120" i="7"/>
  <c r="CB120" i="7" s="1"/>
  <c r="AD121" i="7"/>
  <c r="BQ121" i="7" s="1"/>
  <c r="AE121" i="7"/>
  <c r="BR121" i="7" s="1"/>
  <c r="AF121" i="7"/>
  <c r="BS121" i="7" s="1"/>
  <c r="AG121" i="7"/>
  <c r="BT121" i="7" s="1"/>
  <c r="AL121" i="7"/>
  <c r="BY121" i="7" s="1"/>
  <c r="AM121" i="7"/>
  <c r="BZ121" i="7" s="1"/>
  <c r="AN121" i="7"/>
  <c r="CA121" i="7" s="1"/>
  <c r="AO121" i="7"/>
  <c r="CB121" i="7" s="1"/>
  <c r="AD122" i="7"/>
  <c r="BQ122" i="7" s="1"/>
  <c r="AE122" i="7"/>
  <c r="BR122" i="7" s="1"/>
  <c r="AF122" i="7"/>
  <c r="BS122" i="7" s="1"/>
  <c r="AG122" i="7"/>
  <c r="BT122" i="7" s="1"/>
  <c r="AL122" i="7"/>
  <c r="BY122" i="7" s="1"/>
  <c r="AM122" i="7"/>
  <c r="BZ122" i="7" s="1"/>
  <c r="AN122" i="7"/>
  <c r="CA122" i="7" s="1"/>
  <c r="AO122" i="7"/>
  <c r="CB122" i="7" s="1"/>
  <c r="AD123" i="7"/>
  <c r="BQ123" i="7" s="1"/>
  <c r="AE123" i="7"/>
  <c r="BR123" i="7" s="1"/>
  <c r="AF123" i="7"/>
  <c r="BS123" i="7" s="1"/>
  <c r="AG123" i="7"/>
  <c r="BT123" i="7" s="1"/>
  <c r="AL123" i="7"/>
  <c r="BY123" i="7" s="1"/>
  <c r="AM123" i="7"/>
  <c r="BZ123" i="7" s="1"/>
  <c r="AN123" i="7"/>
  <c r="CA123" i="7" s="1"/>
  <c r="AO123" i="7"/>
  <c r="CB123" i="7" s="1"/>
  <c r="AD124" i="7"/>
  <c r="BQ124" i="7" s="1"/>
  <c r="AE124" i="7"/>
  <c r="BR124" i="7" s="1"/>
  <c r="AF124" i="7"/>
  <c r="BS124" i="7" s="1"/>
  <c r="AG124" i="7"/>
  <c r="BT124" i="7" s="1"/>
  <c r="AL124" i="7"/>
  <c r="BY124" i="7" s="1"/>
  <c r="AM124" i="7"/>
  <c r="BZ124" i="7" s="1"/>
  <c r="AN124" i="7"/>
  <c r="CA124" i="7" s="1"/>
  <c r="AO124" i="7"/>
  <c r="CB124" i="7" s="1"/>
  <c r="AD125" i="7"/>
  <c r="BQ125" i="7" s="1"/>
  <c r="AE125" i="7"/>
  <c r="BR125" i="7" s="1"/>
  <c r="AF125" i="7"/>
  <c r="BS125" i="7" s="1"/>
  <c r="AG125" i="7"/>
  <c r="BT125" i="7" s="1"/>
  <c r="AL125" i="7"/>
  <c r="BY125" i="7" s="1"/>
  <c r="AM125" i="7"/>
  <c r="BZ125" i="7" s="1"/>
  <c r="AN125" i="7"/>
  <c r="CA125" i="7" s="1"/>
  <c r="AO125" i="7"/>
  <c r="CB125" i="7" s="1"/>
  <c r="AD126" i="7"/>
  <c r="BQ126" i="7" s="1"/>
  <c r="AE126" i="7"/>
  <c r="BR126" i="7" s="1"/>
  <c r="AF126" i="7"/>
  <c r="BS126" i="7" s="1"/>
  <c r="AG126" i="7"/>
  <c r="BT126" i="7" s="1"/>
  <c r="AL126" i="7"/>
  <c r="BY126" i="7" s="1"/>
  <c r="AM126" i="7"/>
  <c r="BZ126" i="7" s="1"/>
  <c r="AN126" i="7"/>
  <c r="CA126" i="7" s="1"/>
  <c r="AO126" i="7"/>
  <c r="CB126" i="7" s="1"/>
  <c r="AD127" i="7"/>
  <c r="BQ127" i="7" s="1"/>
  <c r="AE127" i="7"/>
  <c r="BR127" i="7" s="1"/>
  <c r="AF127" i="7"/>
  <c r="BS127" i="7" s="1"/>
  <c r="AG127" i="7"/>
  <c r="BT127" i="7" s="1"/>
  <c r="AL127" i="7"/>
  <c r="BY127" i="7" s="1"/>
  <c r="AM127" i="7"/>
  <c r="BZ127" i="7" s="1"/>
  <c r="AN127" i="7"/>
  <c r="CA127" i="7" s="1"/>
  <c r="AO127" i="7"/>
  <c r="CB127" i="7" s="1"/>
  <c r="AD128" i="7"/>
  <c r="BQ128" i="7" s="1"/>
  <c r="AE128" i="7"/>
  <c r="BR128" i="7" s="1"/>
  <c r="AF128" i="7"/>
  <c r="BS128" i="7" s="1"/>
  <c r="AG128" i="7"/>
  <c r="BT128" i="7" s="1"/>
  <c r="AL128" i="7"/>
  <c r="BY128" i="7" s="1"/>
  <c r="AM128" i="7"/>
  <c r="BZ128" i="7" s="1"/>
  <c r="AN128" i="7"/>
  <c r="CA128" i="7" s="1"/>
  <c r="AO128" i="7"/>
  <c r="CB128" i="7" s="1"/>
  <c r="AD129" i="7"/>
  <c r="BQ129" i="7" s="1"/>
  <c r="AE129" i="7"/>
  <c r="BR129" i="7" s="1"/>
  <c r="AF129" i="7"/>
  <c r="BS129" i="7" s="1"/>
  <c r="AG129" i="7"/>
  <c r="BT129" i="7" s="1"/>
  <c r="AL129" i="7"/>
  <c r="BY129" i="7" s="1"/>
  <c r="AM129" i="7"/>
  <c r="BZ129" i="7" s="1"/>
  <c r="AN129" i="7"/>
  <c r="CA129" i="7" s="1"/>
  <c r="AO129" i="7"/>
  <c r="CB129" i="7" s="1"/>
  <c r="AD130" i="7"/>
  <c r="BQ130" i="7" s="1"/>
  <c r="AE130" i="7"/>
  <c r="BR130" i="7" s="1"/>
  <c r="AF130" i="7"/>
  <c r="BS130" i="7" s="1"/>
  <c r="AG130" i="7"/>
  <c r="BT130" i="7" s="1"/>
  <c r="AL130" i="7"/>
  <c r="BY130" i="7" s="1"/>
  <c r="AM130" i="7"/>
  <c r="BZ130" i="7" s="1"/>
  <c r="AN130" i="7"/>
  <c r="CA130" i="7" s="1"/>
  <c r="AO130" i="7"/>
  <c r="CB130" i="7" s="1"/>
  <c r="AD131" i="7"/>
  <c r="BQ131" i="7" s="1"/>
  <c r="AE131" i="7"/>
  <c r="BR131" i="7" s="1"/>
  <c r="AF131" i="7"/>
  <c r="BS131" i="7" s="1"/>
  <c r="AG131" i="7"/>
  <c r="BT131" i="7" s="1"/>
  <c r="AL131" i="7"/>
  <c r="BY131" i="7" s="1"/>
  <c r="AM131" i="7"/>
  <c r="BZ131" i="7" s="1"/>
  <c r="AN131" i="7"/>
  <c r="CA131" i="7" s="1"/>
  <c r="AO131" i="7"/>
  <c r="CB131" i="7" s="1"/>
  <c r="AD132" i="7"/>
  <c r="BQ132" i="7" s="1"/>
  <c r="AE132" i="7"/>
  <c r="BR132" i="7" s="1"/>
  <c r="AF132" i="7"/>
  <c r="BS132" i="7" s="1"/>
  <c r="AG132" i="7"/>
  <c r="BT132" i="7" s="1"/>
  <c r="AL132" i="7"/>
  <c r="BY132" i="7" s="1"/>
  <c r="AM132" i="7"/>
  <c r="BZ132" i="7" s="1"/>
  <c r="AN132" i="7"/>
  <c r="CA132" i="7" s="1"/>
  <c r="AO132" i="7"/>
  <c r="CB132" i="7" s="1"/>
  <c r="AD133" i="7"/>
  <c r="BQ133" i="7" s="1"/>
  <c r="AE133" i="7"/>
  <c r="BR133" i="7" s="1"/>
  <c r="AF133" i="7"/>
  <c r="BS133" i="7" s="1"/>
  <c r="AG133" i="7"/>
  <c r="BT133" i="7" s="1"/>
  <c r="AL133" i="7"/>
  <c r="BY133" i="7" s="1"/>
  <c r="AM133" i="7"/>
  <c r="BZ133" i="7" s="1"/>
  <c r="AN133" i="7"/>
  <c r="CA133" i="7" s="1"/>
  <c r="AO133" i="7"/>
  <c r="CB133" i="7" s="1"/>
  <c r="AD134" i="7"/>
  <c r="BQ134" i="7" s="1"/>
  <c r="AE134" i="7"/>
  <c r="BR134" i="7" s="1"/>
  <c r="AF134" i="7"/>
  <c r="BS134" i="7" s="1"/>
  <c r="AG134" i="7"/>
  <c r="BT134" i="7" s="1"/>
  <c r="AL134" i="7"/>
  <c r="BY134" i="7" s="1"/>
  <c r="AM134" i="7"/>
  <c r="BZ134" i="7" s="1"/>
  <c r="AN134" i="7"/>
  <c r="CA134" i="7" s="1"/>
  <c r="AO134" i="7"/>
  <c r="CB134" i="7" s="1"/>
  <c r="AD135" i="7"/>
  <c r="BQ135" i="7" s="1"/>
  <c r="AE135" i="7"/>
  <c r="BR135" i="7" s="1"/>
  <c r="AF135" i="7"/>
  <c r="BS135" i="7" s="1"/>
  <c r="AG135" i="7"/>
  <c r="BT135" i="7" s="1"/>
  <c r="AL135" i="7"/>
  <c r="BY135" i="7" s="1"/>
  <c r="AM135" i="7"/>
  <c r="BZ135" i="7" s="1"/>
  <c r="AN135" i="7"/>
  <c r="CA135" i="7" s="1"/>
  <c r="AO135" i="7"/>
  <c r="CB135" i="7" s="1"/>
  <c r="AD136" i="7"/>
  <c r="BQ136" i="7" s="1"/>
  <c r="AE136" i="7"/>
  <c r="BR136" i="7" s="1"/>
  <c r="AF136" i="7"/>
  <c r="BS136" i="7" s="1"/>
  <c r="AG136" i="7"/>
  <c r="BT136" i="7" s="1"/>
  <c r="AL136" i="7"/>
  <c r="BY136" i="7" s="1"/>
  <c r="AM136" i="7"/>
  <c r="BZ136" i="7" s="1"/>
  <c r="AN136" i="7"/>
  <c r="CA136" i="7" s="1"/>
  <c r="AO136" i="7"/>
  <c r="CB136" i="7" s="1"/>
  <c r="AD137" i="7"/>
  <c r="BQ137" i="7" s="1"/>
  <c r="AE137" i="7"/>
  <c r="BR137" i="7" s="1"/>
  <c r="AF137" i="7"/>
  <c r="BS137" i="7" s="1"/>
  <c r="AG137" i="7"/>
  <c r="BT137" i="7" s="1"/>
  <c r="AL137" i="7"/>
  <c r="BY137" i="7" s="1"/>
  <c r="AM137" i="7"/>
  <c r="BZ137" i="7" s="1"/>
  <c r="AN137" i="7"/>
  <c r="CA137" i="7" s="1"/>
  <c r="AO137" i="7"/>
  <c r="CB137" i="7" s="1"/>
  <c r="AD138" i="7"/>
  <c r="BQ138" i="7" s="1"/>
  <c r="AE138" i="7"/>
  <c r="BR138" i="7" s="1"/>
  <c r="AF138" i="7"/>
  <c r="BS138" i="7" s="1"/>
  <c r="AG138" i="7"/>
  <c r="BT138" i="7" s="1"/>
  <c r="AL138" i="7"/>
  <c r="BY138" i="7" s="1"/>
  <c r="AM138" i="7"/>
  <c r="BZ138" i="7" s="1"/>
  <c r="AN138" i="7"/>
  <c r="CA138" i="7" s="1"/>
  <c r="AO138" i="7"/>
  <c r="CB138" i="7" s="1"/>
  <c r="AD139" i="7"/>
  <c r="BQ139" i="7" s="1"/>
  <c r="AE139" i="7"/>
  <c r="BR139" i="7" s="1"/>
  <c r="AF139" i="7"/>
  <c r="BS139" i="7" s="1"/>
  <c r="AG139" i="7"/>
  <c r="BT139" i="7" s="1"/>
  <c r="AL139" i="7"/>
  <c r="BY139" i="7" s="1"/>
  <c r="AM139" i="7"/>
  <c r="BZ139" i="7" s="1"/>
  <c r="AN139" i="7"/>
  <c r="CA139" i="7" s="1"/>
  <c r="AO139" i="7"/>
  <c r="CB139" i="7" s="1"/>
  <c r="AD140" i="7"/>
  <c r="BQ140" i="7" s="1"/>
  <c r="AE140" i="7"/>
  <c r="BR140" i="7" s="1"/>
  <c r="AF140" i="7"/>
  <c r="BS140" i="7" s="1"/>
  <c r="AG140" i="7"/>
  <c r="BT140" i="7" s="1"/>
  <c r="AL140" i="7"/>
  <c r="BY140" i="7" s="1"/>
  <c r="AM140" i="7"/>
  <c r="BZ140" i="7" s="1"/>
  <c r="AN140" i="7"/>
  <c r="CA140" i="7" s="1"/>
  <c r="AO140" i="7"/>
  <c r="CB140" i="7" s="1"/>
  <c r="AD141" i="7"/>
  <c r="BQ141" i="7" s="1"/>
  <c r="AE141" i="7"/>
  <c r="BR141" i="7" s="1"/>
  <c r="AF141" i="7"/>
  <c r="BS141" i="7" s="1"/>
  <c r="AG141" i="7"/>
  <c r="BT141" i="7" s="1"/>
  <c r="AL141" i="7"/>
  <c r="BY141" i="7" s="1"/>
  <c r="AM141" i="7"/>
  <c r="BZ141" i="7" s="1"/>
  <c r="AN141" i="7"/>
  <c r="CA141" i="7" s="1"/>
  <c r="AO141" i="7"/>
  <c r="CB141" i="7" s="1"/>
  <c r="AD142" i="7"/>
  <c r="BQ142" i="7" s="1"/>
  <c r="AE142" i="7"/>
  <c r="BR142" i="7" s="1"/>
  <c r="AF142" i="7"/>
  <c r="BS142" i="7" s="1"/>
  <c r="AG142" i="7"/>
  <c r="BT142" i="7" s="1"/>
  <c r="AL142" i="7"/>
  <c r="BY142" i="7" s="1"/>
  <c r="AM142" i="7"/>
  <c r="BZ142" i="7" s="1"/>
  <c r="AN142" i="7"/>
  <c r="CA142" i="7" s="1"/>
  <c r="AO142" i="7"/>
  <c r="CB142" i="7" s="1"/>
  <c r="AD143" i="7"/>
  <c r="BQ143" i="7" s="1"/>
  <c r="AE143" i="7"/>
  <c r="BR143" i="7" s="1"/>
  <c r="AF143" i="7"/>
  <c r="BS143" i="7" s="1"/>
  <c r="AG143" i="7"/>
  <c r="BT143" i="7" s="1"/>
  <c r="AL143" i="7"/>
  <c r="BY143" i="7" s="1"/>
  <c r="AM143" i="7"/>
  <c r="BZ143" i="7" s="1"/>
  <c r="AN143" i="7"/>
  <c r="CA143" i="7" s="1"/>
  <c r="AO143" i="7"/>
  <c r="CB143" i="7" s="1"/>
  <c r="AD144" i="7"/>
  <c r="BQ144" i="7" s="1"/>
  <c r="AE144" i="7"/>
  <c r="BR144" i="7" s="1"/>
  <c r="AF144" i="7"/>
  <c r="BS144" i="7" s="1"/>
  <c r="AG144" i="7"/>
  <c r="BT144" i="7" s="1"/>
  <c r="AL144" i="7"/>
  <c r="BY144" i="7" s="1"/>
  <c r="AM144" i="7"/>
  <c r="BZ144" i="7" s="1"/>
  <c r="AN144" i="7"/>
  <c r="CA144" i="7" s="1"/>
  <c r="AO144" i="7"/>
  <c r="CB144" i="7" s="1"/>
  <c r="AD145" i="7"/>
  <c r="BQ145" i="7" s="1"/>
  <c r="AE145" i="7"/>
  <c r="BR145" i="7" s="1"/>
  <c r="AF145" i="7"/>
  <c r="BS145" i="7" s="1"/>
  <c r="AG145" i="7"/>
  <c r="BT145" i="7" s="1"/>
  <c r="AL145" i="7"/>
  <c r="BY145" i="7" s="1"/>
  <c r="AM145" i="7"/>
  <c r="BZ145" i="7" s="1"/>
  <c r="AN145" i="7"/>
  <c r="CA145" i="7" s="1"/>
  <c r="AO145" i="7"/>
  <c r="CB145" i="7" s="1"/>
  <c r="AD146" i="7"/>
  <c r="BQ146" i="7" s="1"/>
  <c r="AE146" i="7"/>
  <c r="BR146" i="7" s="1"/>
  <c r="AF146" i="7"/>
  <c r="BS146" i="7" s="1"/>
  <c r="AG146" i="7"/>
  <c r="BT146" i="7" s="1"/>
  <c r="AL146" i="7"/>
  <c r="BY146" i="7" s="1"/>
  <c r="AM146" i="7"/>
  <c r="BZ146" i="7" s="1"/>
  <c r="AN146" i="7"/>
  <c r="CA146" i="7" s="1"/>
  <c r="AO146" i="7"/>
  <c r="CB146" i="7" s="1"/>
  <c r="AD147" i="7"/>
  <c r="BQ147" i="7" s="1"/>
  <c r="AE147" i="7"/>
  <c r="BR147" i="7" s="1"/>
  <c r="AF147" i="7"/>
  <c r="BS147" i="7" s="1"/>
  <c r="AG147" i="7"/>
  <c r="BT147" i="7" s="1"/>
  <c r="AL147" i="7"/>
  <c r="BY147" i="7" s="1"/>
  <c r="AM147" i="7"/>
  <c r="BZ147" i="7" s="1"/>
  <c r="AN147" i="7"/>
  <c r="CA147" i="7" s="1"/>
  <c r="AO147" i="7"/>
  <c r="CB147" i="7" s="1"/>
  <c r="AD148" i="7"/>
  <c r="BQ148" i="7" s="1"/>
  <c r="AE148" i="7"/>
  <c r="BR148" i="7" s="1"/>
  <c r="AF148" i="7"/>
  <c r="BS148" i="7" s="1"/>
  <c r="AG148" i="7"/>
  <c r="BT148" i="7" s="1"/>
  <c r="AL148" i="7"/>
  <c r="BY148" i="7" s="1"/>
  <c r="AM148" i="7"/>
  <c r="BZ148" i="7" s="1"/>
  <c r="AN148" i="7"/>
  <c r="CA148" i="7" s="1"/>
  <c r="AO148" i="7"/>
  <c r="CB148" i="7" s="1"/>
  <c r="AD149" i="7"/>
  <c r="BQ149" i="7" s="1"/>
  <c r="AE149" i="7"/>
  <c r="BR149" i="7" s="1"/>
  <c r="AF149" i="7"/>
  <c r="BS149" i="7" s="1"/>
  <c r="AG149" i="7"/>
  <c r="BT149" i="7" s="1"/>
  <c r="AL149" i="7"/>
  <c r="BY149" i="7" s="1"/>
  <c r="AM149" i="7"/>
  <c r="BZ149" i="7" s="1"/>
  <c r="AN149" i="7"/>
  <c r="CA149" i="7" s="1"/>
  <c r="AO149" i="7"/>
  <c r="CB149" i="7" s="1"/>
  <c r="AD150" i="7"/>
  <c r="BQ150" i="7" s="1"/>
  <c r="AE150" i="7"/>
  <c r="BR150" i="7" s="1"/>
  <c r="AF150" i="7"/>
  <c r="BS150" i="7" s="1"/>
  <c r="AG150" i="7"/>
  <c r="BT150" i="7" s="1"/>
  <c r="AL150" i="7"/>
  <c r="BY150" i="7" s="1"/>
  <c r="AM150" i="7"/>
  <c r="BZ150" i="7" s="1"/>
  <c r="AN150" i="7"/>
  <c r="CA150" i="7" s="1"/>
  <c r="AO150" i="7"/>
  <c r="CB150" i="7" s="1"/>
  <c r="AD151" i="7"/>
  <c r="BQ151" i="7" s="1"/>
  <c r="AE151" i="7"/>
  <c r="BR151" i="7" s="1"/>
  <c r="AF151" i="7"/>
  <c r="BS151" i="7" s="1"/>
  <c r="AG151" i="7"/>
  <c r="BT151" i="7" s="1"/>
  <c r="AL151" i="7"/>
  <c r="BY151" i="7" s="1"/>
  <c r="AM151" i="7"/>
  <c r="BZ151" i="7" s="1"/>
  <c r="AN151" i="7"/>
  <c r="CA151" i="7" s="1"/>
  <c r="AO151" i="7"/>
  <c r="CB151" i="7" s="1"/>
  <c r="AD152" i="7"/>
  <c r="BQ152" i="7" s="1"/>
  <c r="AE152" i="7"/>
  <c r="BR152" i="7" s="1"/>
  <c r="AF152" i="7"/>
  <c r="BS152" i="7" s="1"/>
  <c r="AG152" i="7"/>
  <c r="BT152" i="7" s="1"/>
  <c r="AL152" i="7"/>
  <c r="BY152" i="7" s="1"/>
  <c r="AM152" i="7"/>
  <c r="BZ152" i="7" s="1"/>
  <c r="AN152" i="7"/>
  <c r="CA152" i="7" s="1"/>
  <c r="AO152" i="7"/>
  <c r="CB152" i="7" s="1"/>
  <c r="AD153" i="7"/>
  <c r="BQ153" i="7" s="1"/>
  <c r="AE153" i="7"/>
  <c r="BR153" i="7" s="1"/>
  <c r="AF153" i="7"/>
  <c r="BS153" i="7" s="1"/>
  <c r="AG153" i="7"/>
  <c r="BT153" i="7" s="1"/>
  <c r="AL153" i="7"/>
  <c r="BY153" i="7" s="1"/>
  <c r="AM153" i="7"/>
  <c r="BZ153" i="7" s="1"/>
  <c r="AN153" i="7"/>
  <c r="CA153" i="7" s="1"/>
  <c r="AO153" i="7"/>
  <c r="CB153" i="7" s="1"/>
  <c r="AD154" i="7"/>
  <c r="BQ154" i="7" s="1"/>
  <c r="AE154" i="7"/>
  <c r="BR154" i="7" s="1"/>
  <c r="AF154" i="7"/>
  <c r="BS154" i="7" s="1"/>
  <c r="AG154" i="7"/>
  <c r="BT154" i="7" s="1"/>
  <c r="AL154" i="7"/>
  <c r="BY154" i="7" s="1"/>
  <c r="AM154" i="7"/>
  <c r="BZ154" i="7" s="1"/>
  <c r="AN154" i="7"/>
  <c r="CA154" i="7" s="1"/>
  <c r="AO154" i="7"/>
  <c r="CB154" i="7" s="1"/>
  <c r="AD155" i="7"/>
  <c r="BQ155" i="7" s="1"/>
  <c r="AE155" i="7"/>
  <c r="BR155" i="7" s="1"/>
  <c r="AF155" i="7"/>
  <c r="BS155" i="7" s="1"/>
  <c r="AG155" i="7"/>
  <c r="BT155" i="7" s="1"/>
  <c r="AL155" i="7"/>
  <c r="BY155" i="7" s="1"/>
  <c r="AM155" i="7"/>
  <c r="BZ155" i="7" s="1"/>
  <c r="AN155" i="7"/>
  <c r="CA155" i="7" s="1"/>
  <c r="AO155" i="7"/>
  <c r="CB155" i="7" s="1"/>
  <c r="AD156" i="7"/>
  <c r="BQ156" i="7" s="1"/>
  <c r="AE156" i="7"/>
  <c r="BR156" i="7" s="1"/>
  <c r="AF156" i="7"/>
  <c r="BS156" i="7" s="1"/>
  <c r="AG156" i="7"/>
  <c r="BT156" i="7" s="1"/>
  <c r="AL156" i="7"/>
  <c r="BY156" i="7" s="1"/>
  <c r="AM156" i="7"/>
  <c r="BZ156" i="7" s="1"/>
  <c r="AN156" i="7"/>
  <c r="CA156" i="7" s="1"/>
  <c r="AO156" i="7"/>
  <c r="CB156" i="7" s="1"/>
  <c r="AD157" i="7"/>
  <c r="BQ157" i="7" s="1"/>
  <c r="AE157" i="7"/>
  <c r="BR157" i="7" s="1"/>
  <c r="AF157" i="7"/>
  <c r="BS157" i="7" s="1"/>
  <c r="AG157" i="7"/>
  <c r="BT157" i="7" s="1"/>
  <c r="AL157" i="7"/>
  <c r="BY157" i="7" s="1"/>
  <c r="AM157" i="7"/>
  <c r="BZ157" i="7" s="1"/>
  <c r="AN157" i="7"/>
  <c r="CA157" i="7" s="1"/>
  <c r="AO157" i="7"/>
  <c r="CB157" i="7" s="1"/>
  <c r="AD158" i="7"/>
  <c r="BQ158" i="7" s="1"/>
  <c r="AE158" i="7"/>
  <c r="BR158" i="7" s="1"/>
  <c r="AF158" i="7"/>
  <c r="BS158" i="7" s="1"/>
  <c r="AG158" i="7"/>
  <c r="BT158" i="7" s="1"/>
  <c r="AL158" i="7"/>
  <c r="BY158" i="7" s="1"/>
  <c r="AM158" i="7"/>
  <c r="BZ158" i="7" s="1"/>
  <c r="AN158" i="7"/>
  <c r="CA158" i="7" s="1"/>
  <c r="AO158" i="7"/>
  <c r="CB158" i="7" s="1"/>
  <c r="AD159" i="7"/>
  <c r="BQ159" i="7" s="1"/>
  <c r="AE159" i="7"/>
  <c r="BR159" i="7" s="1"/>
  <c r="AF159" i="7"/>
  <c r="BS159" i="7" s="1"/>
  <c r="AG159" i="7"/>
  <c r="BT159" i="7" s="1"/>
  <c r="AL159" i="7"/>
  <c r="BY159" i="7" s="1"/>
  <c r="AM159" i="7"/>
  <c r="BZ159" i="7" s="1"/>
  <c r="AN159" i="7"/>
  <c r="CA159" i="7" s="1"/>
  <c r="AO159" i="7"/>
  <c r="CB159" i="7" s="1"/>
  <c r="AD160" i="7"/>
  <c r="BQ160" i="7" s="1"/>
  <c r="AE160" i="7"/>
  <c r="BR160" i="7" s="1"/>
  <c r="AF160" i="7"/>
  <c r="BS160" i="7" s="1"/>
  <c r="AG160" i="7"/>
  <c r="BT160" i="7" s="1"/>
  <c r="AL160" i="7"/>
  <c r="BY160" i="7" s="1"/>
  <c r="AM160" i="7"/>
  <c r="BZ160" i="7" s="1"/>
  <c r="AN160" i="7"/>
  <c r="CA160" i="7" s="1"/>
  <c r="AO160" i="7"/>
  <c r="CB160" i="7" s="1"/>
  <c r="AD161" i="7"/>
  <c r="BQ161" i="7" s="1"/>
  <c r="AE161" i="7"/>
  <c r="BR161" i="7" s="1"/>
  <c r="AF161" i="7"/>
  <c r="BS161" i="7" s="1"/>
  <c r="AG161" i="7"/>
  <c r="BT161" i="7" s="1"/>
  <c r="AL161" i="7"/>
  <c r="BY161" i="7" s="1"/>
  <c r="AM161" i="7"/>
  <c r="BZ161" i="7" s="1"/>
  <c r="AN161" i="7"/>
  <c r="CA161" i="7" s="1"/>
  <c r="AO161" i="7"/>
  <c r="CB161" i="7" s="1"/>
  <c r="AD162" i="7"/>
  <c r="BQ162" i="7" s="1"/>
  <c r="AE162" i="7"/>
  <c r="BR162" i="7" s="1"/>
  <c r="AF162" i="7"/>
  <c r="BS162" i="7" s="1"/>
  <c r="AG162" i="7"/>
  <c r="BT162" i="7" s="1"/>
  <c r="AL162" i="7"/>
  <c r="BY162" i="7" s="1"/>
  <c r="AM162" i="7"/>
  <c r="BZ162" i="7" s="1"/>
  <c r="AN162" i="7"/>
  <c r="CA162" i="7" s="1"/>
  <c r="AO162" i="7"/>
  <c r="CB162" i="7" s="1"/>
  <c r="AD163" i="7"/>
  <c r="BQ163" i="7" s="1"/>
  <c r="AE163" i="7"/>
  <c r="BR163" i="7" s="1"/>
  <c r="AF163" i="7"/>
  <c r="BS163" i="7" s="1"/>
  <c r="AG163" i="7"/>
  <c r="BT163" i="7" s="1"/>
  <c r="AL163" i="7"/>
  <c r="BY163" i="7" s="1"/>
  <c r="AM163" i="7"/>
  <c r="BZ163" i="7" s="1"/>
  <c r="AN163" i="7"/>
  <c r="CA163" i="7" s="1"/>
  <c r="AO163" i="7"/>
  <c r="CB163" i="7" s="1"/>
  <c r="AD164" i="7"/>
  <c r="BQ164" i="7" s="1"/>
  <c r="AE164" i="7"/>
  <c r="BR164" i="7" s="1"/>
  <c r="AF164" i="7"/>
  <c r="BS164" i="7" s="1"/>
  <c r="AG164" i="7"/>
  <c r="BT164" i="7" s="1"/>
  <c r="AL164" i="7"/>
  <c r="BY164" i="7" s="1"/>
  <c r="AM164" i="7"/>
  <c r="BZ164" i="7" s="1"/>
  <c r="AN164" i="7"/>
  <c r="CA164" i="7" s="1"/>
  <c r="AO164" i="7"/>
  <c r="CB164" i="7" s="1"/>
  <c r="AD165" i="7"/>
  <c r="BQ165" i="7" s="1"/>
  <c r="AE165" i="7"/>
  <c r="BR165" i="7" s="1"/>
  <c r="AF165" i="7"/>
  <c r="BS165" i="7" s="1"/>
  <c r="AG165" i="7"/>
  <c r="BT165" i="7" s="1"/>
  <c r="AL165" i="7"/>
  <c r="BY165" i="7" s="1"/>
  <c r="AM165" i="7"/>
  <c r="BZ165" i="7" s="1"/>
  <c r="AN165" i="7"/>
  <c r="CA165" i="7" s="1"/>
  <c r="AO165" i="7"/>
  <c r="CB165" i="7" s="1"/>
  <c r="AD166" i="7"/>
  <c r="BQ166" i="7" s="1"/>
  <c r="AE166" i="7"/>
  <c r="BR166" i="7" s="1"/>
  <c r="AF166" i="7"/>
  <c r="BS166" i="7" s="1"/>
  <c r="AG166" i="7"/>
  <c r="BT166" i="7" s="1"/>
  <c r="AL166" i="7"/>
  <c r="BY166" i="7" s="1"/>
  <c r="AM166" i="7"/>
  <c r="BZ166" i="7" s="1"/>
  <c r="AN166" i="7"/>
  <c r="CA166" i="7" s="1"/>
  <c r="AO166" i="7"/>
  <c r="CB166" i="7" s="1"/>
  <c r="AD167" i="7"/>
  <c r="BQ167" i="7" s="1"/>
  <c r="AE167" i="7"/>
  <c r="BR167" i="7" s="1"/>
  <c r="AF167" i="7"/>
  <c r="BS167" i="7" s="1"/>
  <c r="AG167" i="7"/>
  <c r="BT167" i="7" s="1"/>
  <c r="AL167" i="7"/>
  <c r="BY167" i="7" s="1"/>
  <c r="AM167" i="7"/>
  <c r="BZ167" i="7" s="1"/>
  <c r="AN167" i="7"/>
  <c r="CA167" i="7" s="1"/>
  <c r="AO167" i="7"/>
  <c r="CB167" i="7" s="1"/>
  <c r="AD168" i="7"/>
  <c r="BQ168" i="7" s="1"/>
  <c r="AE168" i="7"/>
  <c r="BR168" i="7" s="1"/>
  <c r="AF168" i="7"/>
  <c r="BS168" i="7" s="1"/>
  <c r="AG168" i="7"/>
  <c r="BT168" i="7" s="1"/>
  <c r="AL168" i="7"/>
  <c r="BY168" i="7" s="1"/>
  <c r="AM168" i="7"/>
  <c r="BZ168" i="7" s="1"/>
  <c r="AN168" i="7"/>
  <c r="CA168" i="7" s="1"/>
  <c r="AO168" i="7"/>
  <c r="CB168" i="7" s="1"/>
  <c r="AD169" i="7"/>
  <c r="BQ169" i="7" s="1"/>
  <c r="AE169" i="7"/>
  <c r="BR169" i="7" s="1"/>
  <c r="AF169" i="7"/>
  <c r="BS169" i="7" s="1"/>
  <c r="AG169" i="7"/>
  <c r="BT169" i="7" s="1"/>
  <c r="AL169" i="7"/>
  <c r="BY169" i="7" s="1"/>
  <c r="AM169" i="7"/>
  <c r="BZ169" i="7" s="1"/>
  <c r="AN169" i="7"/>
  <c r="CA169" i="7" s="1"/>
  <c r="AO169" i="7"/>
  <c r="CB169" i="7" s="1"/>
  <c r="AD170" i="7"/>
  <c r="BQ170" i="7" s="1"/>
  <c r="AE170" i="7"/>
  <c r="BR170" i="7" s="1"/>
  <c r="AF170" i="7"/>
  <c r="BS170" i="7" s="1"/>
  <c r="AG170" i="7"/>
  <c r="BT170" i="7" s="1"/>
  <c r="AL170" i="7"/>
  <c r="BY170" i="7" s="1"/>
  <c r="AM170" i="7"/>
  <c r="BZ170" i="7" s="1"/>
  <c r="AN170" i="7"/>
  <c r="CA170" i="7" s="1"/>
  <c r="AO170" i="7"/>
  <c r="CB170" i="7" s="1"/>
  <c r="AD171" i="7"/>
  <c r="BQ171" i="7" s="1"/>
  <c r="AE171" i="7"/>
  <c r="BR171" i="7" s="1"/>
  <c r="AF171" i="7"/>
  <c r="BS171" i="7" s="1"/>
  <c r="AG171" i="7"/>
  <c r="BT171" i="7" s="1"/>
  <c r="AL171" i="7"/>
  <c r="BY171" i="7" s="1"/>
  <c r="AM171" i="7"/>
  <c r="BZ171" i="7" s="1"/>
  <c r="AN171" i="7"/>
  <c r="CA171" i="7" s="1"/>
  <c r="AO171" i="7"/>
  <c r="CB171" i="7" s="1"/>
  <c r="AD172" i="7"/>
  <c r="BQ172" i="7" s="1"/>
  <c r="AE172" i="7"/>
  <c r="BR172" i="7" s="1"/>
  <c r="AF172" i="7"/>
  <c r="BS172" i="7" s="1"/>
  <c r="AG172" i="7"/>
  <c r="BT172" i="7" s="1"/>
  <c r="AL172" i="7"/>
  <c r="BY172" i="7" s="1"/>
  <c r="AM172" i="7"/>
  <c r="BZ172" i="7" s="1"/>
  <c r="AN172" i="7"/>
  <c r="CA172" i="7" s="1"/>
  <c r="AO172" i="7"/>
  <c r="CB172" i="7" s="1"/>
  <c r="AD173" i="7"/>
  <c r="BQ173" i="7" s="1"/>
  <c r="AE173" i="7"/>
  <c r="BR173" i="7" s="1"/>
  <c r="AF173" i="7"/>
  <c r="BS173" i="7" s="1"/>
  <c r="AG173" i="7"/>
  <c r="BT173" i="7" s="1"/>
  <c r="AL173" i="7"/>
  <c r="BY173" i="7" s="1"/>
  <c r="AM173" i="7"/>
  <c r="BZ173" i="7" s="1"/>
  <c r="AN173" i="7"/>
  <c r="CA173" i="7" s="1"/>
  <c r="AO173" i="7"/>
  <c r="CB173" i="7" s="1"/>
  <c r="AD174" i="7"/>
  <c r="BQ174" i="7" s="1"/>
  <c r="AE174" i="7"/>
  <c r="BR174" i="7" s="1"/>
  <c r="AF174" i="7"/>
  <c r="BS174" i="7" s="1"/>
  <c r="AG174" i="7"/>
  <c r="BT174" i="7" s="1"/>
  <c r="AL174" i="7"/>
  <c r="BY174" i="7" s="1"/>
  <c r="AM174" i="7"/>
  <c r="BZ174" i="7" s="1"/>
  <c r="AN174" i="7"/>
  <c r="CA174" i="7" s="1"/>
  <c r="AO174" i="7"/>
  <c r="CB174" i="7" s="1"/>
  <c r="AD175" i="7"/>
  <c r="BQ175" i="7" s="1"/>
  <c r="AE175" i="7"/>
  <c r="BR175" i="7" s="1"/>
  <c r="AF175" i="7"/>
  <c r="BS175" i="7" s="1"/>
  <c r="AG175" i="7"/>
  <c r="BT175" i="7" s="1"/>
  <c r="AL175" i="7"/>
  <c r="BY175" i="7" s="1"/>
  <c r="AM175" i="7"/>
  <c r="BZ175" i="7" s="1"/>
  <c r="AN175" i="7"/>
  <c r="CA175" i="7" s="1"/>
  <c r="AO175" i="7"/>
  <c r="CB175" i="7" s="1"/>
  <c r="AD176" i="7"/>
  <c r="BQ176" i="7" s="1"/>
  <c r="AE176" i="7"/>
  <c r="BR176" i="7" s="1"/>
  <c r="AF176" i="7"/>
  <c r="BS176" i="7" s="1"/>
  <c r="AG176" i="7"/>
  <c r="BT176" i="7" s="1"/>
  <c r="AL176" i="7"/>
  <c r="BY176" i="7" s="1"/>
  <c r="AM176" i="7"/>
  <c r="BZ176" i="7" s="1"/>
  <c r="AN176" i="7"/>
  <c r="CA176" i="7" s="1"/>
  <c r="AO176" i="7"/>
  <c r="CB176" i="7" s="1"/>
  <c r="AD177" i="7"/>
  <c r="BQ177" i="7" s="1"/>
  <c r="AE177" i="7"/>
  <c r="BR177" i="7" s="1"/>
  <c r="AF177" i="7"/>
  <c r="BS177" i="7" s="1"/>
  <c r="AG177" i="7"/>
  <c r="BT177" i="7" s="1"/>
  <c r="AL177" i="7"/>
  <c r="BY177" i="7" s="1"/>
  <c r="AM177" i="7"/>
  <c r="BZ177" i="7" s="1"/>
  <c r="AN177" i="7"/>
  <c r="CA177" i="7" s="1"/>
  <c r="AO177" i="7"/>
  <c r="CB177" i="7" s="1"/>
  <c r="AD178" i="7"/>
  <c r="BQ178" i="7" s="1"/>
  <c r="AE178" i="7"/>
  <c r="BR178" i="7" s="1"/>
  <c r="AF178" i="7"/>
  <c r="BS178" i="7" s="1"/>
  <c r="AG178" i="7"/>
  <c r="BT178" i="7" s="1"/>
  <c r="AL178" i="7"/>
  <c r="BY178" i="7" s="1"/>
  <c r="AM178" i="7"/>
  <c r="BZ178" i="7" s="1"/>
  <c r="AN178" i="7"/>
  <c r="CA178" i="7" s="1"/>
  <c r="AO178" i="7"/>
  <c r="CB178" i="7" s="1"/>
  <c r="AD179" i="7"/>
  <c r="BQ179" i="7" s="1"/>
  <c r="AE179" i="7"/>
  <c r="BR179" i="7" s="1"/>
  <c r="AF179" i="7"/>
  <c r="BS179" i="7" s="1"/>
  <c r="AG179" i="7"/>
  <c r="BT179" i="7" s="1"/>
  <c r="AL179" i="7"/>
  <c r="BY179" i="7" s="1"/>
  <c r="AM179" i="7"/>
  <c r="BZ179" i="7" s="1"/>
  <c r="AN179" i="7"/>
  <c r="CA179" i="7" s="1"/>
  <c r="AO179" i="7"/>
  <c r="CB179" i="7" s="1"/>
  <c r="AD180" i="7"/>
  <c r="BQ180" i="7" s="1"/>
  <c r="AE180" i="7"/>
  <c r="BR180" i="7" s="1"/>
  <c r="AF180" i="7"/>
  <c r="BS180" i="7" s="1"/>
  <c r="AG180" i="7"/>
  <c r="BT180" i="7" s="1"/>
  <c r="AL180" i="7"/>
  <c r="BY180" i="7" s="1"/>
  <c r="AM180" i="7"/>
  <c r="BZ180" i="7" s="1"/>
  <c r="AN180" i="7"/>
  <c r="CA180" i="7" s="1"/>
  <c r="AO180" i="7"/>
  <c r="CB180" i="7" s="1"/>
  <c r="AD181" i="7"/>
  <c r="BQ181" i="7" s="1"/>
  <c r="AE181" i="7"/>
  <c r="BR181" i="7" s="1"/>
  <c r="AF181" i="7"/>
  <c r="BS181" i="7" s="1"/>
  <c r="AG181" i="7"/>
  <c r="BT181" i="7" s="1"/>
  <c r="AL181" i="7"/>
  <c r="BY181" i="7" s="1"/>
  <c r="AM181" i="7"/>
  <c r="BZ181" i="7" s="1"/>
  <c r="AN181" i="7"/>
  <c r="CA181" i="7" s="1"/>
  <c r="AO181" i="7"/>
  <c r="CB181" i="7" s="1"/>
  <c r="AD182" i="7"/>
  <c r="BQ182" i="7" s="1"/>
  <c r="AE182" i="7"/>
  <c r="BR182" i="7" s="1"/>
  <c r="AF182" i="7"/>
  <c r="BS182" i="7" s="1"/>
  <c r="AG182" i="7"/>
  <c r="BT182" i="7" s="1"/>
  <c r="AL182" i="7"/>
  <c r="BY182" i="7" s="1"/>
  <c r="AM182" i="7"/>
  <c r="BZ182" i="7" s="1"/>
  <c r="AN182" i="7"/>
  <c r="CA182" i="7" s="1"/>
  <c r="AO182" i="7"/>
  <c r="CB182" i="7" s="1"/>
  <c r="AD183" i="7"/>
  <c r="BQ183" i="7" s="1"/>
  <c r="AE183" i="7"/>
  <c r="BR183" i="7" s="1"/>
  <c r="AF183" i="7"/>
  <c r="BS183" i="7" s="1"/>
  <c r="AG183" i="7"/>
  <c r="BT183" i="7" s="1"/>
  <c r="AL183" i="7"/>
  <c r="BY183" i="7" s="1"/>
  <c r="AM183" i="7"/>
  <c r="BZ183" i="7" s="1"/>
  <c r="AN183" i="7"/>
  <c r="CA183" i="7" s="1"/>
  <c r="AO183" i="7"/>
  <c r="CB183" i="7" s="1"/>
  <c r="AE34" i="7"/>
  <c r="BR34" i="7" s="1"/>
  <c r="AF34" i="7"/>
  <c r="BS34" i="7" s="1"/>
  <c r="AG34" i="7"/>
  <c r="BT34" i="7" s="1"/>
  <c r="AJ33" i="7"/>
  <c r="BW33" i="7" s="1"/>
  <c r="AL34" i="7"/>
  <c r="BY34" i="7" s="1"/>
  <c r="AM34" i="7"/>
  <c r="BZ34" i="7" s="1"/>
  <c r="AN34" i="7"/>
  <c r="AO34" i="7"/>
  <c r="CB34" i="7" s="1"/>
  <c r="AD34" i="7"/>
  <c r="BQ34" i="7" s="1"/>
  <c r="F5" i="7"/>
  <c r="AS5" i="7" s="1"/>
  <c r="G5" i="7"/>
  <c r="AT5" i="7" s="1"/>
  <c r="H5" i="7"/>
  <c r="AU5" i="7" s="1"/>
  <c r="I5" i="7"/>
  <c r="AV5" i="7" s="1"/>
  <c r="J5" i="7"/>
  <c r="AW5" i="7" s="1"/>
  <c r="K5" i="7"/>
  <c r="AX5" i="7" s="1"/>
  <c r="L5" i="7"/>
  <c r="AY5" i="7" s="1"/>
  <c r="M5" i="7"/>
  <c r="AZ5" i="7" s="1"/>
  <c r="N5" i="7"/>
  <c r="BA5" i="7" s="1"/>
  <c r="O5" i="7"/>
  <c r="BB5" i="7" s="1"/>
  <c r="P5" i="7"/>
  <c r="BC5" i="7" s="1"/>
  <c r="Q5" i="7"/>
  <c r="BD5" i="7" s="1"/>
  <c r="R5" i="7"/>
  <c r="BE5" i="7" s="1"/>
  <c r="S5" i="7"/>
  <c r="BF5" i="7" s="1"/>
  <c r="T5" i="7"/>
  <c r="BG5" i="7" s="1"/>
  <c r="U5" i="7"/>
  <c r="BH5" i="7" s="1"/>
  <c r="V5" i="7"/>
  <c r="BI5" i="7" s="1"/>
  <c r="W5" i="7"/>
  <c r="BJ5" i="7" s="1"/>
  <c r="X5" i="7"/>
  <c r="BK5" i="7" s="1"/>
  <c r="Y5" i="7"/>
  <c r="BL5" i="7" s="1"/>
  <c r="Z5" i="7"/>
  <c r="BM5" i="7" s="1"/>
  <c r="AA5" i="7"/>
  <c r="BN5" i="7" s="1"/>
  <c r="AB5" i="7"/>
  <c r="BO5" i="7" s="1"/>
  <c r="AC5" i="7"/>
  <c r="BP5" i="7" s="1"/>
  <c r="F6" i="7"/>
  <c r="AS6" i="7" s="1"/>
  <c r="G6" i="7"/>
  <c r="AT6" i="7" s="1"/>
  <c r="H6" i="7"/>
  <c r="AU6" i="7" s="1"/>
  <c r="I6" i="7"/>
  <c r="AV6" i="7" s="1"/>
  <c r="J6" i="7"/>
  <c r="AW6" i="7" s="1"/>
  <c r="K6" i="7"/>
  <c r="AX6" i="7" s="1"/>
  <c r="L6" i="7"/>
  <c r="AY6" i="7" s="1"/>
  <c r="M6" i="7"/>
  <c r="AZ6" i="7" s="1"/>
  <c r="N6" i="7"/>
  <c r="BA6" i="7" s="1"/>
  <c r="O6" i="7"/>
  <c r="BB6" i="7" s="1"/>
  <c r="P6" i="7"/>
  <c r="BC6" i="7" s="1"/>
  <c r="Q6" i="7"/>
  <c r="BD6" i="7" s="1"/>
  <c r="R6" i="7"/>
  <c r="BE6" i="7" s="1"/>
  <c r="S6" i="7"/>
  <c r="BF6" i="7" s="1"/>
  <c r="T6" i="7"/>
  <c r="BG6" i="7" s="1"/>
  <c r="U6" i="7"/>
  <c r="BH6" i="7" s="1"/>
  <c r="V6" i="7"/>
  <c r="BI6" i="7" s="1"/>
  <c r="W6" i="7"/>
  <c r="BJ6" i="7" s="1"/>
  <c r="X6" i="7"/>
  <c r="BK6" i="7" s="1"/>
  <c r="Y6" i="7"/>
  <c r="BL6" i="7" s="1"/>
  <c r="Z6" i="7"/>
  <c r="BM6" i="7" s="1"/>
  <c r="AA6" i="7"/>
  <c r="BN6" i="7" s="1"/>
  <c r="AB6" i="7"/>
  <c r="BO6" i="7" s="1"/>
  <c r="AC6" i="7"/>
  <c r="BP6" i="7" s="1"/>
  <c r="F7" i="7"/>
  <c r="G7" i="7"/>
  <c r="H7" i="7"/>
  <c r="I7" i="7"/>
  <c r="J7" i="7"/>
  <c r="K7" i="7"/>
  <c r="AX7" i="7" s="1"/>
  <c r="L7" i="7"/>
  <c r="M7" i="7"/>
  <c r="AZ7" i="7" s="1"/>
  <c r="N7" i="7"/>
  <c r="O7" i="7"/>
  <c r="P7" i="7"/>
  <c r="Q7" i="7"/>
  <c r="BD7" i="7" s="1"/>
  <c r="R7" i="7"/>
  <c r="BE7" i="7" s="1"/>
  <c r="S7" i="7"/>
  <c r="BF7" i="7" s="1"/>
  <c r="T7" i="7"/>
  <c r="U7" i="7"/>
  <c r="V7" i="7"/>
  <c r="W7" i="7"/>
  <c r="X7" i="7"/>
  <c r="Y7" i="7"/>
  <c r="BL7" i="7" s="1"/>
  <c r="Z7" i="7"/>
  <c r="AA7" i="7"/>
  <c r="BN7" i="7" s="1"/>
  <c r="AB7" i="7"/>
  <c r="AC7" i="7"/>
  <c r="BP7" i="7" s="1"/>
  <c r="F8" i="7"/>
  <c r="AS8" i="7" s="1"/>
  <c r="G8" i="7"/>
  <c r="AT8" i="7" s="1"/>
  <c r="H8" i="7"/>
  <c r="AU8" i="7" s="1"/>
  <c r="I8" i="7"/>
  <c r="AV8" i="7" s="1"/>
  <c r="J8" i="7"/>
  <c r="AW8" i="7" s="1"/>
  <c r="K8" i="7"/>
  <c r="AX8" i="7" s="1"/>
  <c r="L8" i="7"/>
  <c r="AY8" i="7" s="1"/>
  <c r="M8" i="7"/>
  <c r="AZ8" i="7" s="1"/>
  <c r="N8" i="7"/>
  <c r="BA8" i="7" s="1"/>
  <c r="O8" i="7"/>
  <c r="BB8" i="7" s="1"/>
  <c r="P8" i="7"/>
  <c r="BC8" i="7" s="1"/>
  <c r="Q8" i="7"/>
  <c r="BD8" i="7" s="1"/>
  <c r="R8" i="7"/>
  <c r="BE8" i="7" s="1"/>
  <c r="S8" i="7"/>
  <c r="BF8" i="7" s="1"/>
  <c r="T8" i="7"/>
  <c r="BG8" i="7" s="1"/>
  <c r="U8" i="7"/>
  <c r="BH8" i="7" s="1"/>
  <c r="V8" i="7"/>
  <c r="BI8" i="7" s="1"/>
  <c r="W8" i="7"/>
  <c r="BJ8" i="7" s="1"/>
  <c r="X8" i="7"/>
  <c r="BK8" i="7" s="1"/>
  <c r="Y8" i="7"/>
  <c r="BL8" i="7" s="1"/>
  <c r="Z8" i="7"/>
  <c r="BM8" i="7" s="1"/>
  <c r="AA8" i="7"/>
  <c r="BN8" i="7" s="1"/>
  <c r="AB8" i="7"/>
  <c r="BO8" i="7" s="1"/>
  <c r="AC8" i="7"/>
  <c r="BP8" i="7" s="1"/>
  <c r="F9" i="7"/>
  <c r="AS9" i="7" s="1"/>
  <c r="G9" i="7"/>
  <c r="AT9" i="7" s="1"/>
  <c r="H9" i="7"/>
  <c r="AU9" i="7" s="1"/>
  <c r="I9" i="7"/>
  <c r="AV9" i="7" s="1"/>
  <c r="J9" i="7"/>
  <c r="AW9" i="7" s="1"/>
  <c r="K9" i="7"/>
  <c r="AX9" i="7" s="1"/>
  <c r="L9" i="7"/>
  <c r="AY9" i="7" s="1"/>
  <c r="M9" i="7"/>
  <c r="N9" i="7"/>
  <c r="BA9" i="7" s="1"/>
  <c r="O9" i="7"/>
  <c r="BB9" i="7" s="1"/>
  <c r="P9" i="7"/>
  <c r="BC9" i="7" s="1"/>
  <c r="Q9" i="7"/>
  <c r="R9" i="7"/>
  <c r="BE9" i="7" s="1"/>
  <c r="S9" i="7"/>
  <c r="BF9" i="7" s="1"/>
  <c r="T9" i="7"/>
  <c r="BG9" i="7" s="1"/>
  <c r="U9" i="7"/>
  <c r="BH9" i="7" s="1"/>
  <c r="V9" i="7"/>
  <c r="BI9" i="7" s="1"/>
  <c r="W9" i="7"/>
  <c r="BJ9" i="7" s="1"/>
  <c r="X9" i="7"/>
  <c r="BK9" i="7" s="1"/>
  <c r="Y9" i="7"/>
  <c r="Z9" i="7"/>
  <c r="BM9" i="7" s="1"/>
  <c r="AA9" i="7"/>
  <c r="BN9" i="7" s="1"/>
  <c r="AB9" i="7"/>
  <c r="BO9" i="7" s="1"/>
  <c r="AC9" i="7"/>
  <c r="F10" i="7"/>
  <c r="G10" i="7"/>
  <c r="H10" i="7"/>
  <c r="I10" i="7"/>
  <c r="AV10" i="7" s="1"/>
  <c r="J10" i="7"/>
  <c r="AW10" i="7" s="1"/>
  <c r="K10" i="7"/>
  <c r="AX10" i="7" s="1"/>
  <c r="L10" i="7"/>
  <c r="AY10" i="7" s="1"/>
  <c r="M10" i="7"/>
  <c r="AZ10" i="7" s="1"/>
  <c r="N10" i="7"/>
  <c r="BA10" i="7" s="1"/>
  <c r="O10" i="7"/>
  <c r="BB10" i="7" s="1"/>
  <c r="P10" i="7"/>
  <c r="BC10" i="7" s="1"/>
  <c r="Q10" i="7"/>
  <c r="BD10" i="7" s="1"/>
  <c r="R10" i="7"/>
  <c r="S10" i="7"/>
  <c r="BF10" i="7" s="1"/>
  <c r="T10" i="7"/>
  <c r="U10" i="7"/>
  <c r="BH10" i="7" s="1"/>
  <c r="V10" i="7"/>
  <c r="BI10" i="7" s="1"/>
  <c r="W10" i="7"/>
  <c r="BJ10" i="7" s="1"/>
  <c r="X10" i="7"/>
  <c r="BK10" i="7" s="1"/>
  <c r="Y10" i="7"/>
  <c r="BL10" i="7" s="1"/>
  <c r="Z10" i="7"/>
  <c r="BM10" i="7" s="1"/>
  <c r="AA10" i="7"/>
  <c r="BN10" i="7" s="1"/>
  <c r="AB10" i="7"/>
  <c r="BO10" i="7" s="1"/>
  <c r="AC10" i="7"/>
  <c r="BP10" i="7" s="1"/>
  <c r="F11" i="7"/>
  <c r="AS11" i="7" s="1"/>
  <c r="G11" i="7"/>
  <c r="AT11" i="7" s="1"/>
  <c r="H11" i="7"/>
  <c r="AU11" i="7" s="1"/>
  <c r="I11" i="7"/>
  <c r="AV11" i="7" s="1"/>
  <c r="J11" i="7"/>
  <c r="AW11" i="7" s="1"/>
  <c r="K11" i="7"/>
  <c r="AX11" i="7" s="1"/>
  <c r="L11" i="7"/>
  <c r="AY11" i="7" s="1"/>
  <c r="M11" i="7"/>
  <c r="AZ11" i="7" s="1"/>
  <c r="N11" i="7"/>
  <c r="BA11" i="7" s="1"/>
  <c r="O11" i="7"/>
  <c r="BB11" i="7" s="1"/>
  <c r="P11" i="7"/>
  <c r="BC11" i="7" s="1"/>
  <c r="Q11" i="7"/>
  <c r="BD11" i="7" s="1"/>
  <c r="R11" i="7"/>
  <c r="BE11" i="7" s="1"/>
  <c r="S11" i="7"/>
  <c r="BF11" i="7" s="1"/>
  <c r="T11" i="7"/>
  <c r="BG11" i="7" s="1"/>
  <c r="U11" i="7"/>
  <c r="BH11" i="7" s="1"/>
  <c r="V11" i="7"/>
  <c r="BI11" i="7" s="1"/>
  <c r="W11" i="7"/>
  <c r="BJ11" i="7" s="1"/>
  <c r="X11" i="7"/>
  <c r="BK11" i="7" s="1"/>
  <c r="Y11" i="7"/>
  <c r="BL11" i="7" s="1"/>
  <c r="Z11" i="7"/>
  <c r="BM11" i="7" s="1"/>
  <c r="AA11" i="7"/>
  <c r="BN11" i="7" s="1"/>
  <c r="AB11" i="7"/>
  <c r="BO11" i="7" s="1"/>
  <c r="AC11" i="7"/>
  <c r="BP11" i="7" s="1"/>
  <c r="F12" i="7"/>
  <c r="AS12" i="7" s="1"/>
  <c r="G12" i="7"/>
  <c r="AT12" i="7" s="1"/>
  <c r="H12" i="7"/>
  <c r="AU12" i="7" s="1"/>
  <c r="I12" i="7"/>
  <c r="J12" i="7"/>
  <c r="AW12" i="7" s="1"/>
  <c r="K12" i="7"/>
  <c r="AX12" i="7" s="1"/>
  <c r="L12" i="7"/>
  <c r="M12" i="7"/>
  <c r="N12" i="7"/>
  <c r="O12" i="7"/>
  <c r="P12" i="7"/>
  <c r="Q12" i="7"/>
  <c r="R12" i="7"/>
  <c r="BE12" i="7" s="1"/>
  <c r="S12" i="7"/>
  <c r="BF12" i="7" s="1"/>
  <c r="T12" i="7"/>
  <c r="BG12" i="7" s="1"/>
  <c r="U12" i="7"/>
  <c r="V12" i="7"/>
  <c r="W12" i="7"/>
  <c r="X12" i="7"/>
  <c r="Y12" i="7"/>
  <c r="Z12" i="7"/>
  <c r="BM12" i="7" s="1"/>
  <c r="AA12" i="7"/>
  <c r="BN12" i="7" s="1"/>
  <c r="AB12" i="7"/>
  <c r="AC12" i="7"/>
  <c r="F13" i="7"/>
  <c r="AS13" i="7" s="1"/>
  <c r="G13" i="7"/>
  <c r="AT13" i="7" s="1"/>
  <c r="H13" i="7"/>
  <c r="AU13" i="7" s="1"/>
  <c r="I13" i="7"/>
  <c r="AV13" i="7" s="1"/>
  <c r="J13" i="7"/>
  <c r="AW13" i="7" s="1"/>
  <c r="K13" i="7"/>
  <c r="AX13" i="7" s="1"/>
  <c r="L13" i="7"/>
  <c r="AY13" i="7" s="1"/>
  <c r="M13" i="7"/>
  <c r="AZ13" i="7" s="1"/>
  <c r="N13" i="7"/>
  <c r="BA13" i="7" s="1"/>
  <c r="O13" i="7"/>
  <c r="BB13" i="7" s="1"/>
  <c r="P13" i="7"/>
  <c r="BC13" i="7" s="1"/>
  <c r="Q13" i="7"/>
  <c r="BD13" i="7" s="1"/>
  <c r="R13" i="7"/>
  <c r="BE13" i="7" s="1"/>
  <c r="S13" i="7"/>
  <c r="BF13" i="7" s="1"/>
  <c r="T13" i="7"/>
  <c r="BG13" i="7" s="1"/>
  <c r="U13" i="7"/>
  <c r="BH13" i="7" s="1"/>
  <c r="V13" i="7"/>
  <c r="BI13" i="7" s="1"/>
  <c r="W13" i="7"/>
  <c r="BJ13" i="7" s="1"/>
  <c r="X13" i="7"/>
  <c r="BK13" i="7" s="1"/>
  <c r="Y13" i="7"/>
  <c r="BL13" i="7" s="1"/>
  <c r="Z13" i="7"/>
  <c r="BM13" i="7" s="1"/>
  <c r="AA13" i="7"/>
  <c r="BN13" i="7" s="1"/>
  <c r="AB13" i="7"/>
  <c r="BO13" i="7" s="1"/>
  <c r="AC13" i="7"/>
  <c r="BP13" i="7" s="1"/>
  <c r="F14" i="7"/>
  <c r="AS14" i="7" s="1"/>
  <c r="G14" i="7"/>
  <c r="AT14" i="7" s="1"/>
  <c r="H14" i="7"/>
  <c r="AU14" i="7" s="1"/>
  <c r="I14" i="7"/>
  <c r="AV14" i="7" s="1"/>
  <c r="J14" i="7"/>
  <c r="AW14" i="7" s="1"/>
  <c r="K14" i="7"/>
  <c r="AX14" i="7" s="1"/>
  <c r="L14" i="7"/>
  <c r="AY14" i="7" s="1"/>
  <c r="M14" i="7"/>
  <c r="AZ14" i="7" s="1"/>
  <c r="N14" i="7"/>
  <c r="BA14" i="7" s="1"/>
  <c r="O14" i="7"/>
  <c r="BB14" i="7" s="1"/>
  <c r="P14" i="7"/>
  <c r="BC14" i="7" s="1"/>
  <c r="Q14" i="7"/>
  <c r="BD14" i="7" s="1"/>
  <c r="R14" i="7"/>
  <c r="BE14" i="7" s="1"/>
  <c r="S14" i="7"/>
  <c r="BF14" i="7" s="1"/>
  <c r="T14" i="7"/>
  <c r="BG14" i="7" s="1"/>
  <c r="U14" i="7"/>
  <c r="BH14" i="7" s="1"/>
  <c r="V14" i="7"/>
  <c r="BI14" i="7" s="1"/>
  <c r="W14" i="7"/>
  <c r="BJ14" i="7" s="1"/>
  <c r="X14" i="7"/>
  <c r="BK14" i="7" s="1"/>
  <c r="Y14" i="7"/>
  <c r="BL14" i="7" s="1"/>
  <c r="Z14" i="7"/>
  <c r="BM14" i="7" s="1"/>
  <c r="AA14" i="7"/>
  <c r="BN14" i="7" s="1"/>
  <c r="AB14" i="7"/>
  <c r="BO14" i="7" s="1"/>
  <c r="AC14" i="7"/>
  <c r="BP14" i="7" s="1"/>
  <c r="F15" i="7"/>
  <c r="G15" i="7"/>
  <c r="H15" i="7"/>
  <c r="I15" i="7"/>
  <c r="J15" i="7"/>
  <c r="K15" i="7"/>
  <c r="AX15" i="7" s="1"/>
  <c r="L15" i="7"/>
  <c r="M15" i="7"/>
  <c r="AZ15" i="7" s="1"/>
  <c r="N15" i="7"/>
  <c r="O15" i="7"/>
  <c r="P15" i="7"/>
  <c r="Q15" i="7"/>
  <c r="BD15" i="7" s="1"/>
  <c r="R15" i="7"/>
  <c r="BE15" i="7" s="1"/>
  <c r="S15" i="7"/>
  <c r="BF15" i="7" s="1"/>
  <c r="T15" i="7"/>
  <c r="U15" i="7"/>
  <c r="V15" i="7"/>
  <c r="W15" i="7"/>
  <c r="X15" i="7"/>
  <c r="Y15" i="7"/>
  <c r="BL15" i="7" s="1"/>
  <c r="Z15" i="7"/>
  <c r="AA15" i="7"/>
  <c r="BN15" i="7" s="1"/>
  <c r="AB15" i="7"/>
  <c r="AC15" i="7"/>
  <c r="BP15" i="7" s="1"/>
  <c r="F16" i="7"/>
  <c r="AS16" i="7" s="1"/>
  <c r="G16" i="7"/>
  <c r="AT16" i="7" s="1"/>
  <c r="H16" i="7"/>
  <c r="AU16" i="7" s="1"/>
  <c r="I16" i="7"/>
  <c r="AV16" i="7" s="1"/>
  <c r="J16" i="7"/>
  <c r="AW16" i="7" s="1"/>
  <c r="K16" i="7"/>
  <c r="AX16" i="7" s="1"/>
  <c r="L16" i="7"/>
  <c r="AY16" i="7" s="1"/>
  <c r="M16" i="7"/>
  <c r="AZ16" i="7" s="1"/>
  <c r="N16" i="7"/>
  <c r="BA16" i="7" s="1"/>
  <c r="O16" i="7"/>
  <c r="BB16" i="7" s="1"/>
  <c r="P16" i="7"/>
  <c r="BC16" i="7" s="1"/>
  <c r="Q16" i="7"/>
  <c r="BD16" i="7" s="1"/>
  <c r="R16" i="7"/>
  <c r="BE16" i="7" s="1"/>
  <c r="S16" i="7"/>
  <c r="BF16" i="7" s="1"/>
  <c r="T16" i="7"/>
  <c r="BG16" i="7" s="1"/>
  <c r="U16" i="7"/>
  <c r="BH16" i="7" s="1"/>
  <c r="V16" i="7"/>
  <c r="BI16" i="7" s="1"/>
  <c r="W16" i="7"/>
  <c r="BJ16" i="7" s="1"/>
  <c r="X16" i="7"/>
  <c r="BK16" i="7" s="1"/>
  <c r="Y16" i="7"/>
  <c r="BL16" i="7" s="1"/>
  <c r="Z16" i="7"/>
  <c r="BM16" i="7" s="1"/>
  <c r="AA16" i="7"/>
  <c r="BN16" i="7" s="1"/>
  <c r="AB16" i="7"/>
  <c r="BO16" i="7" s="1"/>
  <c r="AC16" i="7"/>
  <c r="BP16" i="7" s="1"/>
  <c r="F17" i="7"/>
  <c r="AS17" i="7" s="1"/>
  <c r="G17" i="7"/>
  <c r="AT17" i="7" s="1"/>
  <c r="H17" i="7"/>
  <c r="AU17" i="7" s="1"/>
  <c r="I17" i="7"/>
  <c r="AV17" i="7" s="1"/>
  <c r="J17" i="7"/>
  <c r="AW17" i="7" s="1"/>
  <c r="K17" i="7"/>
  <c r="AX17" i="7" s="1"/>
  <c r="L17" i="7"/>
  <c r="AY17" i="7" s="1"/>
  <c r="M17" i="7"/>
  <c r="N17" i="7"/>
  <c r="BA17" i="7" s="1"/>
  <c r="O17" i="7"/>
  <c r="BB17" i="7" s="1"/>
  <c r="P17" i="7"/>
  <c r="BC17" i="7" s="1"/>
  <c r="Q17" i="7"/>
  <c r="R17" i="7"/>
  <c r="BE17" i="7" s="1"/>
  <c r="S17" i="7"/>
  <c r="BF17" i="7" s="1"/>
  <c r="T17" i="7"/>
  <c r="BG17" i="7" s="1"/>
  <c r="U17" i="7"/>
  <c r="BH17" i="7" s="1"/>
  <c r="V17" i="7"/>
  <c r="BI17" i="7" s="1"/>
  <c r="W17" i="7"/>
  <c r="BJ17" i="7" s="1"/>
  <c r="X17" i="7"/>
  <c r="BK17" i="7" s="1"/>
  <c r="Y17" i="7"/>
  <c r="Z17" i="7"/>
  <c r="BM17" i="7" s="1"/>
  <c r="AA17" i="7"/>
  <c r="BN17" i="7" s="1"/>
  <c r="AB17" i="7"/>
  <c r="BO17" i="7" s="1"/>
  <c r="AC17" i="7"/>
  <c r="F18" i="7"/>
  <c r="G18" i="7"/>
  <c r="H18" i="7"/>
  <c r="I18" i="7"/>
  <c r="AV18" i="7" s="1"/>
  <c r="J18" i="7"/>
  <c r="AW18" i="7" s="1"/>
  <c r="K18" i="7"/>
  <c r="AX18" i="7" s="1"/>
  <c r="L18" i="7"/>
  <c r="AY18" i="7" s="1"/>
  <c r="M18" i="7"/>
  <c r="AZ18" i="7" s="1"/>
  <c r="N18" i="7"/>
  <c r="BA18" i="7" s="1"/>
  <c r="O18" i="7"/>
  <c r="BB18" i="7" s="1"/>
  <c r="P18" i="7"/>
  <c r="BC18" i="7" s="1"/>
  <c r="Q18" i="7"/>
  <c r="BD18" i="7" s="1"/>
  <c r="R18" i="7"/>
  <c r="S18" i="7"/>
  <c r="BF18" i="7" s="1"/>
  <c r="T18" i="7"/>
  <c r="U18" i="7"/>
  <c r="BH18" i="7" s="1"/>
  <c r="V18" i="7"/>
  <c r="BI18" i="7" s="1"/>
  <c r="W18" i="7"/>
  <c r="BJ18" i="7" s="1"/>
  <c r="X18" i="7"/>
  <c r="BK18" i="7" s="1"/>
  <c r="Y18" i="7"/>
  <c r="BL18" i="7" s="1"/>
  <c r="Z18" i="7"/>
  <c r="BM18" i="7" s="1"/>
  <c r="AA18" i="7"/>
  <c r="BN18" i="7" s="1"/>
  <c r="AB18" i="7"/>
  <c r="BO18" i="7" s="1"/>
  <c r="AC18" i="7"/>
  <c r="BP18" i="7" s="1"/>
  <c r="F19" i="7"/>
  <c r="AS19" i="7" s="1"/>
  <c r="G19" i="7"/>
  <c r="AT19" i="7" s="1"/>
  <c r="H19" i="7"/>
  <c r="AU19" i="7" s="1"/>
  <c r="I19" i="7"/>
  <c r="AV19" i="7" s="1"/>
  <c r="J19" i="7"/>
  <c r="AW19" i="7" s="1"/>
  <c r="K19" i="7"/>
  <c r="AX19" i="7" s="1"/>
  <c r="L19" i="7"/>
  <c r="AY19" i="7" s="1"/>
  <c r="M19" i="7"/>
  <c r="AZ19" i="7" s="1"/>
  <c r="N19" i="7"/>
  <c r="BA19" i="7" s="1"/>
  <c r="O19" i="7"/>
  <c r="BB19" i="7" s="1"/>
  <c r="P19" i="7"/>
  <c r="BC19" i="7" s="1"/>
  <c r="Q19" i="7"/>
  <c r="BD19" i="7" s="1"/>
  <c r="R19" i="7"/>
  <c r="BE19" i="7" s="1"/>
  <c r="S19" i="7"/>
  <c r="BF19" i="7" s="1"/>
  <c r="T19" i="7"/>
  <c r="BG19" i="7" s="1"/>
  <c r="U19" i="7"/>
  <c r="BH19" i="7" s="1"/>
  <c r="V19" i="7"/>
  <c r="BI19" i="7" s="1"/>
  <c r="W19" i="7"/>
  <c r="BJ19" i="7" s="1"/>
  <c r="X19" i="7"/>
  <c r="BK19" i="7" s="1"/>
  <c r="Y19" i="7"/>
  <c r="BL19" i="7" s="1"/>
  <c r="Z19" i="7"/>
  <c r="BM19" i="7" s="1"/>
  <c r="AA19" i="7"/>
  <c r="BN19" i="7" s="1"/>
  <c r="AB19" i="7"/>
  <c r="BO19" i="7" s="1"/>
  <c r="AC19" i="7"/>
  <c r="BP19" i="7" s="1"/>
  <c r="F20" i="7"/>
  <c r="AS20" i="7" s="1"/>
  <c r="G20" i="7"/>
  <c r="AT20" i="7" s="1"/>
  <c r="H20" i="7"/>
  <c r="AU20" i="7" s="1"/>
  <c r="I20" i="7"/>
  <c r="J20" i="7"/>
  <c r="AW20" i="7" s="1"/>
  <c r="K20" i="7"/>
  <c r="AX20" i="7" s="1"/>
  <c r="L20" i="7"/>
  <c r="M20" i="7"/>
  <c r="N20" i="7"/>
  <c r="O20" i="7"/>
  <c r="P20" i="7"/>
  <c r="Q20" i="7"/>
  <c r="R20" i="7"/>
  <c r="BE20" i="7" s="1"/>
  <c r="S20" i="7"/>
  <c r="BF20" i="7" s="1"/>
  <c r="T20" i="7"/>
  <c r="BG20" i="7" s="1"/>
  <c r="U20" i="7"/>
  <c r="V20" i="7"/>
  <c r="W20" i="7"/>
  <c r="X20" i="7"/>
  <c r="Y20" i="7"/>
  <c r="Z20" i="7"/>
  <c r="BM20" i="7" s="1"/>
  <c r="AA20" i="7"/>
  <c r="BN20" i="7" s="1"/>
  <c r="AB20" i="7"/>
  <c r="AC20" i="7"/>
  <c r="F21" i="7"/>
  <c r="AS21" i="7" s="1"/>
  <c r="G21" i="7"/>
  <c r="AT21" i="7" s="1"/>
  <c r="H21" i="7"/>
  <c r="AU21" i="7" s="1"/>
  <c r="I21" i="7"/>
  <c r="AV21" i="7" s="1"/>
  <c r="J21" i="7"/>
  <c r="AW21" i="7" s="1"/>
  <c r="K21" i="7"/>
  <c r="AX21" i="7" s="1"/>
  <c r="L21" i="7"/>
  <c r="AY21" i="7" s="1"/>
  <c r="M21" i="7"/>
  <c r="AZ21" i="7" s="1"/>
  <c r="N21" i="7"/>
  <c r="BA21" i="7" s="1"/>
  <c r="O21" i="7"/>
  <c r="BB21" i="7" s="1"/>
  <c r="P21" i="7"/>
  <c r="BC21" i="7" s="1"/>
  <c r="Q21" i="7"/>
  <c r="BD21" i="7" s="1"/>
  <c r="R21" i="7"/>
  <c r="BE21" i="7" s="1"/>
  <c r="S21" i="7"/>
  <c r="BF21" i="7" s="1"/>
  <c r="T21" i="7"/>
  <c r="BG21" i="7" s="1"/>
  <c r="U21" i="7"/>
  <c r="BH21" i="7" s="1"/>
  <c r="V21" i="7"/>
  <c r="BI21" i="7" s="1"/>
  <c r="W21" i="7"/>
  <c r="BJ21" i="7" s="1"/>
  <c r="X21" i="7"/>
  <c r="BK21" i="7" s="1"/>
  <c r="Y21" i="7"/>
  <c r="BL21" i="7" s="1"/>
  <c r="Z21" i="7"/>
  <c r="BM21" i="7" s="1"/>
  <c r="AA21" i="7"/>
  <c r="BN21" i="7" s="1"/>
  <c r="AB21" i="7"/>
  <c r="BO21" i="7" s="1"/>
  <c r="AC21" i="7"/>
  <c r="BP21" i="7" s="1"/>
  <c r="F22" i="7"/>
  <c r="AS22" i="7" s="1"/>
  <c r="G22" i="7"/>
  <c r="AT22" i="7" s="1"/>
  <c r="H22" i="7"/>
  <c r="AU22" i="7" s="1"/>
  <c r="I22" i="7"/>
  <c r="AV22" i="7" s="1"/>
  <c r="J22" i="7"/>
  <c r="AW22" i="7" s="1"/>
  <c r="K22" i="7"/>
  <c r="AX22" i="7" s="1"/>
  <c r="L22" i="7"/>
  <c r="AY22" i="7" s="1"/>
  <c r="M22" i="7"/>
  <c r="AZ22" i="7" s="1"/>
  <c r="N22" i="7"/>
  <c r="BA22" i="7" s="1"/>
  <c r="O22" i="7"/>
  <c r="BB22" i="7" s="1"/>
  <c r="P22" i="7"/>
  <c r="BC22" i="7" s="1"/>
  <c r="Q22" i="7"/>
  <c r="BD22" i="7" s="1"/>
  <c r="R22" i="7"/>
  <c r="BE22" i="7" s="1"/>
  <c r="S22" i="7"/>
  <c r="BF22" i="7" s="1"/>
  <c r="T22" i="7"/>
  <c r="BG22" i="7" s="1"/>
  <c r="U22" i="7"/>
  <c r="BH22" i="7" s="1"/>
  <c r="V22" i="7"/>
  <c r="BI22" i="7" s="1"/>
  <c r="W22" i="7"/>
  <c r="BJ22" i="7" s="1"/>
  <c r="X22" i="7"/>
  <c r="BK22" i="7" s="1"/>
  <c r="Y22" i="7"/>
  <c r="BL22" i="7" s="1"/>
  <c r="Z22" i="7"/>
  <c r="BM22" i="7" s="1"/>
  <c r="AA22" i="7"/>
  <c r="BN22" i="7" s="1"/>
  <c r="AB22" i="7"/>
  <c r="BO22" i="7" s="1"/>
  <c r="AC22" i="7"/>
  <c r="BP22" i="7" s="1"/>
  <c r="F23" i="7"/>
  <c r="G23" i="7"/>
  <c r="H23" i="7"/>
  <c r="I23" i="7"/>
  <c r="AV23" i="7" s="1"/>
  <c r="J23" i="7"/>
  <c r="AW23" i="7" s="1"/>
  <c r="K23" i="7"/>
  <c r="AX23" i="7" s="1"/>
  <c r="L23" i="7"/>
  <c r="AY23" i="7" s="1"/>
  <c r="M23" i="7"/>
  <c r="AZ23" i="7" s="1"/>
  <c r="N23" i="7"/>
  <c r="BA23" i="7" s="1"/>
  <c r="O23" i="7"/>
  <c r="BB23" i="7" s="1"/>
  <c r="P23" i="7"/>
  <c r="BC23" i="7" s="1"/>
  <c r="Q23" i="7"/>
  <c r="BD23" i="7" s="1"/>
  <c r="R23" i="7"/>
  <c r="S23" i="7"/>
  <c r="BF23" i="7" s="1"/>
  <c r="T23" i="7"/>
  <c r="U23" i="7"/>
  <c r="BH23" i="7" s="1"/>
  <c r="V23" i="7"/>
  <c r="BI23" i="7" s="1"/>
  <c r="W23" i="7"/>
  <c r="BJ23" i="7" s="1"/>
  <c r="X23" i="7"/>
  <c r="BK23" i="7" s="1"/>
  <c r="Y23" i="7"/>
  <c r="BL23" i="7" s="1"/>
  <c r="Z23" i="7"/>
  <c r="BM23" i="7" s="1"/>
  <c r="AA23" i="7"/>
  <c r="BN23" i="7" s="1"/>
  <c r="AB23" i="7"/>
  <c r="BO23" i="7" s="1"/>
  <c r="AC23" i="7"/>
  <c r="BP23" i="7" s="1"/>
  <c r="F24" i="7"/>
  <c r="AS24" i="7" s="1"/>
  <c r="G24" i="7"/>
  <c r="AT24" i="7" s="1"/>
  <c r="H24" i="7"/>
  <c r="AU24" i="7" s="1"/>
  <c r="I24" i="7"/>
  <c r="AV24" i="7" s="1"/>
  <c r="J24" i="7"/>
  <c r="AW24" i="7" s="1"/>
  <c r="K24" i="7"/>
  <c r="AX24" i="7" s="1"/>
  <c r="L24" i="7"/>
  <c r="AY24" i="7" s="1"/>
  <c r="M24" i="7"/>
  <c r="AZ24" i="7" s="1"/>
  <c r="N24" i="7"/>
  <c r="BA24" i="7" s="1"/>
  <c r="O24" i="7"/>
  <c r="BB24" i="7" s="1"/>
  <c r="P24" i="7"/>
  <c r="BC24" i="7" s="1"/>
  <c r="Q24" i="7"/>
  <c r="BD24" i="7" s="1"/>
  <c r="R24" i="7"/>
  <c r="BE24" i="7" s="1"/>
  <c r="S24" i="7"/>
  <c r="BF24" i="7" s="1"/>
  <c r="T24" i="7"/>
  <c r="BG24" i="7" s="1"/>
  <c r="U24" i="7"/>
  <c r="BH24" i="7" s="1"/>
  <c r="V24" i="7"/>
  <c r="BI24" i="7" s="1"/>
  <c r="W24" i="7"/>
  <c r="BJ24" i="7" s="1"/>
  <c r="X24" i="7"/>
  <c r="BK24" i="7" s="1"/>
  <c r="Y24" i="7"/>
  <c r="BL24" i="7" s="1"/>
  <c r="Z24" i="7"/>
  <c r="BM24" i="7" s="1"/>
  <c r="AA24" i="7"/>
  <c r="BN24" i="7" s="1"/>
  <c r="AB24" i="7"/>
  <c r="BO24" i="7" s="1"/>
  <c r="AC24" i="7"/>
  <c r="BP24" i="7" s="1"/>
  <c r="F25" i="7"/>
  <c r="AS25" i="7" s="1"/>
  <c r="G25" i="7"/>
  <c r="AT25" i="7" s="1"/>
  <c r="H25" i="7"/>
  <c r="AU25" i="7" s="1"/>
  <c r="I25" i="7"/>
  <c r="J25" i="7"/>
  <c r="AW25" i="7" s="1"/>
  <c r="K25" i="7"/>
  <c r="AX25" i="7" s="1"/>
  <c r="L25" i="7"/>
  <c r="M25" i="7"/>
  <c r="N25" i="7"/>
  <c r="O25" i="7"/>
  <c r="P25" i="7"/>
  <c r="Q25" i="7"/>
  <c r="R25" i="7"/>
  <c r="BE25" i="7" s="1"/>
  <c r="S25" i="7"/>
  <c r="BF25" i="7" s="1"/>
  <c r="T25" i="7"/>
  <c r="BG25" i="7" s="1"/>
  <c r="U25" i="7"/>
  <c r="BH25" i="7" s="1"/>
  <c r="V25" i="7"/>
  <c r="W25" i="7"/>
  <c r="X25" i="7"/>
  <c r="Y25" i="7"/>
  <c r="Z25" i="7"/>
  <c r="BM25" i="7" s="1"/>
  <c r="AA25" i="7"/>
  <c r="BN25" i="7" s="1"/>
  <c r="AB25" i="7"/>
  <c r="AC25" i="7"/>
  <c r="F26" i="7"/>
  <c r="AS26" i="7" s="1"/>
  <c r="G26" i="7"/>
  <c r="AT26" i="7" s="1"/>
  <c r="H26" i="7"/>
  <c r="AU26" i="7" s="1"/>
  <c r="I26" i="7"/>
  <c r="AV26" i="7" s="1"/>
  <c r="J26" i="7"/>
  <c r="AW26" i="7" s="1"/>
  <c r="K26" i="7"/>
  <c r="AX26" i="7" s="1"/>
  <c r="L26" i="7"/>
  <c r="AY26" i="7" s="1"/>
  <c r="M26" i="7"/>
  <c r="AZ26" i="7" s="1"/>
  <c r="N26" i="7"/>
  <c r="BA26" i="7" s="1"/>
  <c r="O26" i="7"/>
  <c r="BB26" i="7" s="1"/>
  <c r="P26" i="7"/>
  <c r="BC26" i="7" s="1"/>
  <c r="Q26" i="7"/>
  <c r="BD26" i="7" s="1"/>
  <c r="R26" i="7"/>
  <c r="BE26" i="7" s="1"/>
  <c r="S26" i="7"/>
  <c r="BF26" i="7" s="1"/>
  <c r="T26" i="7"/>
  <c r="BG26" i="7" s="1"/>
  <c r="U26" i="7"/>
  <c r="BH26" i="7" s="1"/>
  <c r="V26" i="7"/>
  <c r="BI26" i="7" s="1"/>
  <c r="W26" i="7"/>
  <c r="BJ26" i="7" s="1"/>
  <c r="X26" i="7"/>
  <c r="BK26" i="7" s="1"/>
  <c r="Y26" i="7"/>
  <c r="BL26" i="7" s="1"/>
  <c r="Z26" i="7"/>
  <c r="BM26" i="7" s="1"/>
  <c r="AA26" i="7"/>
  <c r="BN26" i="7" s="1"/>
  <c r="AB26" i="7"/>
  <c r="BO26" i="7" s="1"/>
  <c r="AC26" i="7"/>
  <c r="BP26" i="7" s="1"/>
  <c r="F27" i="7"/>
  <c r="AS27" i="7" s="1"/>
  <c r="G27" i="7"/>
  <c r="AT27" i="7" s="1"/>
  <c r="H27" i="7"/>
  <c r="AU27" i="7" s="1"/>
  <c r="I27" i="7"/>
  <c r="AV27" i="7" s="1"/>
  <c r="J27" i="7"/>
  <c r="AW27" i="7" s="1"/>
  <c r="K27" i="7"/>
  <c r="AX27" i="7" s="1"/>
  <c r="L27" i="7"/>
  <c r="AY27" i="7" s="1"/>
  <c r="M27" i="7"/>
  <c r="AZ27" i="7" s="1"/>
  <c r="N27" i="7"/>
  <c r="BA27" i="7" s="1"/>
  <c r="O27" i="7"/>
  <c r="BB27" i="7" s="1"/>
  <c r="P27" i="7"/>
  <c r="BC27" i="7" s="1"/>
  <c r="Q27" i="7"/>
  <c r="R27" i="7"/>
  <c r="BE27" i="7" s="1"/>
  <c r="S27" i="7"/>
  <c r="BF27" i="7" s="1"/>
  <c r="T27" i="7"/>
  <c r="BG27" i="7" s="1"/>
  <c r="U27" i="7"/>
  <c r="BH27" i="7" s="1"/>
  <c r="V27" i="7"/>
  <c r="BI27" i="7" s="1"/>
  <c r="W27" i="7"/>
  <c r="BJ27" i="7" s="1"/>
  <c r="X27" i="7"/>
  <c r="BK27" i="7" s="1"/>
  <c r="Y27" i="7"/>
  <c r="Z27" i="7"/>
  <c r="BM27" i="7" s="1"/>
  <c r="AA27" i="7"/>
  <c r="BN27" i="7" s="1"/>
  <c r="AB27" i="7"/>
  <c r="BO27" i="7" s="1"/>
  <c r="AC27" i="7"/>
  <c r="BP27" i="7" s="1"/>
  <c r="F28" i="7"/>
  <c r="G28" i="7"/>
  <c r="H28" i="7"/>
  <c r="I28" i="7"/>
  <c r="AV28" i="7" s="1"/>
  <c r="J28" i="7"/>
  <c r="AW28" i="7" s="1"/>
  <c r="K28" i="7"/>
  <c r="AX28" i="7" s="1"/>
  <c r="L28" i="7"/>
  <c r="AY28" i="7" s="1"/>
  <c r="M28" i="7"/>
  <c r="AZ28" i="7" s="1"/>
  <c r="N28" i="7"/>
  <c r="BA28" i="7" s="1"/>
  <c r="O28" i="7"/>
  <c r="BB28" i="7" s="1"/>
  <c r="P28" i="7"/>
  <c r="BC28" i="7" s="1"/>
  <c r="Q28" i="7"/>
  <c r="BD28" i="7" s="1"/>
  <c r="R28" i="7"/>
  <c r="S28" i="7"/>
  <c r="BF28" i="7" s="1"/>
  <c r="T28" i="7"/>
  <c r="U28" i="7"/>
  <c r="BH28" i="7" s="1"/>
  <c r="V28" i="7"/>
  <c r="BI28" i="7" s="1"/>
  <c r="W28" i="7"/>
  <c r="BJ28" i="7" s="1"/>
  <c r="X28" i="7"/>
  <c r="BK28" i="7" s="1"/>
  <c r="Y28" i="7"/>
  <c r="BL28" i="7" s="1"/>
  <c r="Z28" i="7"/>
  <c r="BM28" i="7" s="1"/>
  <c r="AA28" i="7"/>
  <c r="BN28" i="7" s="1"/>
  <c r="AB28" i="7"/>
  <c r="BO28" i="7" s="1"/>
  <c r="AC28" i="7"/>
  <c r="BP28" i="7" s="1"/>
  <c r="F29" i="7"/>
  <c r="AS29" i="7" s="1"/>
  <c r="G29" i="7"/>
  <c r="AT29" i="7" s="1"/>
  <c r="H29" i="7"/>
  <c r="AU29" i="7" s="1"/>
  <c r="I29" i="7"/>
  <c r="AV29" i="7" s="1"/>
  <c r="J29" i="7"/>
  <c r="AW29" i="7" s="1"/>
  <c r="K29" i="7"/>
  <c r="AX29" i="7" s="1"/>
  <c r="L29" i="7"/>
  <c r="AY29" i="7" s="1"/>
  <c r="M29" i="7"/>
  <c r="AZ29" i="7" s="1"/>
  <c r="N29" i="7"/>
  <c r="BA29" i="7" s="1"/>
  <c r="O29" i="7"/>
  <c r="BB29" i="7" s="1"/>
  <c r="P29" i="7"/>
  <c r="BC29" i="7" s="1"/>
  <c r="Q29" i="7"/>
  <c r="BD29" i="7" s="1"/>
  <c r="R29" i="7"/>
  <c r="BE29" i="7" s="1"/>
  <c r="S29" i="7"/>
  <c r="BF29" i="7" s="1"/>
  <c r="T29" i="7"/>
  <c r="BG29" i="7" s="1"/>
  <c r="U29" i="7"/>
  <c r="BH29" i="7" s="1"/>
  <c r="V29" i="7"/>
  <c r="BI29" i="7" s="1"/>
  <c r="W29" i="7"/>
  <c r="BJ29" i="7" s="1"/>
  <c r="X29" i="7"/>
  <c r="BK29" i="7" s="1"/>
  <c r="Y29" i="7"/>
  <c r="BL29" i="7" s="1"/>
  <c r="Z29" i="7"/>
  <c r="BM29" i="7" s="1"/>
  <c r="AA29" i="7"/>
  <c r="BN29" i="7" s="1"/>
  <c r="AB29" i="7"/>
  <c r="BO29" i="7" s="1"/>
  <c r="AC29" i="7"/>
  <c r="BP29" i="7" s="1"/>
  <c r="F30" i="7"/>
  <c r="AS30" i="7" s="1"/>
  <c r="G30" i="7"/>
  <c r="AT30" i="7" s="1"/>
  <c r="H30" i="7"/>
  <c r="AU30" i="7" s="1"/>
  <c r="I30" i="7"/>
  <c r="J30" i="7"/>
  <c r="AW30" i="7" s="1"/>
  <c r="K30" i="7"/>
  <c r="AX30" i="7" s="1"/>
  <c r="L30" i="7"/>
  <c r="M30" i="7"/>
  <c r="N30" i="7"/>
  <c r="O30" i="7"/>
  <c r="P30" i="7"/>
  <c r="Q30" i="7"/>
  <c r="R30" i="7"/>
  <c r="BE30" i="7" s="1"/>
  <c r="S30" i="7"/>
  <c r="BF30" i="7" s="1"/>
  <c r="T30" i="7"/>
  <c r="BG30" i="7" s="1"/>
  <c r="U30" i="7"/>
  <c r="BH30" i="7" s="1"/>
  <c r="V30" i="7"/>
  <c r="W30" i="7"/>
  <c r="X30" i="7"/>
  <c r="Y30" i="7"/>
  <c r="Z30" i="7"/>
  <c r="BM30" i="7" s="1"/>
  <c r="AA30" i="7"/>
  <c r="BN30" i="7" s="1"/>
  <c r="AB30" i="7"/>
  <c r="AC30" i="7"/>
  <c r="F31" i="7"/>
  <c r="AS31" i="7" s="1"/>
  <c r="G31" i="7"/>
  <c r="AT31" i="7" s="1"/>
  <c r="H31" i="7"/>
  <c r="AU31" i="7" s="1"/>
  <c r="I31" i="7"/>
  <c r="AV31" i="7" s="1"/>
  <c r="J31" i="7"/>
  <c r="AW31" i="7" s="1"/>
  <c r="K31" i="7"/>
  <c r="AX31" i="7" s="1"/>
  <c r="L31" i="7"/>
  <c r="AY31" i="7" s="1"/>
  <c r="M31" i="7"/>
  <c r="AZ31" i="7" s="1"/>
  <c r="N31" i="7"/>
  <c r="BA31" i="7" s="1"/>
  <c r="O31" i="7"/>
  <c r="BB31" i="7" s="1"/>
  <c r="P31" i="7"/>
  <c r="BC31" i="7" s="1"/>
  <c r="Q31" i="7"/>
  <c r="BD31" i="7" s="1"/>
  <c r="R31" i="7"/>
  <c r="BE31" i="7" s="1"/>
  <c r="S31" i="7"/>
  <c r="BF31" i="7" s="1"/>
  <c r="T31" i="7"/>
  <c r="BG31" i="7" s="1"/>
  <c r="U31" i="7"/>
  <c r="BH31" i="7" s="1"/>
  <c r="V31" i="7"/>
  <c r="BI31" i="7" s="1"/>
  <c r="W31" i="7"/>
  <c r="BJ31" i="7" s="1"/>
  <c r="X31" i="7"/>
  <c r="BK31" i="7" s="1"/>
  <c r="Y31" i="7"/>
  <c r="BL31" i="7" s="1"/>
  <c r="Z31" i="7"/>
  <c r="BM31" i="7" s="1"/>
  <c r="AA31" i="7"/>
  <c r="BN31" i="7" s="1"/>
  <c r="AB31" i="7"/>
  <c r="BO31" i="7" s="1"/>
  <c r="AC31" i="7"/>
  <c r="BP31" i="7" s="1"/>
  <c r="F32" i="7"/>
  <c r="AS32" i="7" s="1"/>
  <c r="G32" i="7"/>
  <c r="AT32" i="7" s="1"/>
  <c r="H32" i="7"/>
  <c r="AU32" i="7" s="1"/>
  <c r="I32" i="7"/>
  <c r="AV32" i="7" s="1"/>
  <c r="J32" i="7"/>
  <c r="AW32" i="7" s="1"/>
  <c r="K32" i="7"/>
  <c r="AX32" i="7" s="1"/>
  <c r="L32" i="7"/>
  <c r="AY32" i="7" s="1"/>
  <c r="M32" i="7"/>
  <c r="AZ32" i="7" s="1"/>
  <c r="N32" i="7"/>
  <c r="BA32" i="7" s="1"/>
  <c r="O32" i="7"/>
  <c r="BB32" i="7" s="1"/>
  <c r="P32" i="7"/>
  <c r="BC32" i="7" s="1"/>
  <c r="Q32" i="7"/>
  <c r="R32" i="7"/>
  <c r="BE32" i="7" s="1"/>
  <c r="S32" i="7"/>
  <c r="BF32" i="7" s="1"/>
  <c r="T32" i="7"/>
  <c r="BG32" i="7" s="1"/>
  <c r="U32" i="7"/>
  <c r="BH32" i="7" s="1"/>
  <c r="V32" i="7"/>
  <c r="BI32" i="7" s="1"/>
  <c r="W32" i="7"/>
  <c r="BJ32" i="7" s="1"/>
  <c r="X32" i="7"/>
  <c r="BK32" i="7" s="1"/>
  <c r="Y32" i="7"/>
  <c r="Z32" i="7"/>
  <c r="BM32" i="7" s="1"/>
  <c r="AA32" i="7"/>
  <c r="BN32" i="7" s="1"/>
  <c r="AB32" i="7"/>
  <c r="BO32" i="7" s="1"/>
  <c r="AC32" i="7"/>
  <c r="BP32" i="7" s="1"/>
  <c r="F33" i="7"/>
  <c r="AS33" i="7" s="1"/>
  <c r="G33" i="7"/>
  <c r="AT33" i="7" s="1"/>
  <c r="H33" i="7"/>
  <c r="AU33" i="7" s="1"/>
  <c r="I33" i="7"/>
  <c r="AV33" i="7" s="1"/>
  <c r="J33" i="7"/>
  <c r="AW33" i="7" s="1"/>
  <c r="K33" i="7"/>
  <c r="AX33" i="7" s="1"/>
  <c r="L33" i="7"/>
  <c r="AY33" i="7" s="1"/>
  <c r="M33" i="7"/>
  <c r="AZ33" i="7" s="1"/>
  <c r="N33" i="7"/>
  <c r="BA33" i="7" s="1"/>
  <c r="O33" i="7"/>
  <c r="BB33" i="7" s="1"/>
  <c r="P33" i="7"/>
  <c r="BC33" i="7" s="1"/>
  <c r="Q33" i="7"/>
  <c r="BD33" i="7" s="1"/>
  <c r="R33" i="7"/>
  <c r="BE33" i="7" s="1"/>
  <c r="S33" i="7"/>
  <c r="BF33" i="7" s="1"/>
  <c r="T33" i="7"/>
  <c r="BG33" i="7" s="1"/>
  <c r="U33" i="7"/>
  <c r="BH33" i="7" s="1"/>
  <c r="V33" i="7"/>
  <c r="BI33" i="7" s="1"/>
  <c r="W33" i="7"/>
  <c r="BJ33" i="7" s="1"/>
  <c r="X33" i="7"/>
  <c r="BK33" i="7" s="1"/>
  <c r="Y33" i="7"/>
  <c r="BL33" i="7" s="1"/>
  <c r="Z33" i="7"/>
  <c r="BM33" i="7" s="1"/>
  <c r="AA33" i="7"/>
  <c r="BN33" i="7" s="1"/>
  <c r="AB33" i="7"/>
  <c r="BO33" i="7" s="1"/>
  <c r="AC33" i="7"/>
  <c r="BP33" i="7" s="1"/>
  <c r="AN33" i="7" l="1"/>
  <c r="CA33" i="7" s="1"/>
  <c r="CA34" i="7"/>
  <c r="BM15" i="7"/>
  <c r="AW7" i="7"/>
  <c r="BL32" i="7"/>
  <c r="BD32" i="7"/>
  <c r="BL30" i="7"/>
  <c r="BD30" i="7"/>
  <c r="AV30" i="7"/>
  <c r="BL27" i="7"/>
  <c r="BD27" i="7"/>
  <c r="BL25" i="7"/>
  <c r="BD25" i="7"/>
  <c r="AV25" i="7"/>
  <c r="BL20" i="7"/>
  <c r="BD20" i="7"/>
  <c r="AV20" i="7"/>
  <c r="BL17" i="7"/>
  <c r="BD17" i="7"/>
  <c r="AV15" i="7"/>
  <c r="BL12" i="7"/>
  <c r="BD12" i="7"/>
  <c r="AV12" i="7"/>
  <c r="BL9" i="7"/>
  <c r="BD9" i="7"/>
  <c r="AV7" i="7"/>
  <c r="BK30" i="7"/>
  <c r="BC30" i="7"/>
  <c r="AU28" i="7"/>
  <c r="BK25" i="7"/>
  <c r="BC25" i="7"/>
  <c r="AU23" i="7"/>
  <c r="BK20" i="7"/>
  <c r="BC20" i="7"/>
  <c r="AU18" i="7"/>
  <c r="BK15" i="7"/>
  <c r="BC15" i="7"/>
  <c r="AU15" i="7"/>
  <c r="BK12" i="7"/>
  <c r="BC12" i="7"/>
  <c r="AU10" i="7"/>
  <c r="BK7" i="7"/>
  <c r="BC7" i="7"/>
  <c r="AU7" i="7"/>
  <c r="AM32" i="7"/>
  <c r="BZ32" i="7" s="1"/>
  <c r="BZ48" i="7"/>
  <c r="BE28" i="7"/>
  <c r="BE23" i="7"/>
  <c r="AW15" i="7"/>
  <c r="BM7" i="7"/>
  <c r="BJ30" i="7"/>
  <c r="BB30" i="7"/>
  <c r="AT28" i="7"/>
  <c r="BJ25" i="7"/>
  <c r="BB25" i="7"/>
  <c r="AT23" i="7"/>
  <c r="BJ20" i="7"/>
  <c r="BB20" i="7"/>
  <c r="AT18" i="7"/>
  <c r="BJ15" i="7"/>
  <c r="BB15" i="7"/>
  <c r="AT15" i="7"/>
  <c r="BJ12" i="7"/>
  <c r="BB12" i="7"/>
  <c r="AT10" i="7"/>
  <c r="BJ7" i="7"/>
  <c r="BB7" i="7"/>
  <c r="AT7" i="7"/>
  <c r="BU28" i="7"/>
  <c r="AN31" i="7"/>
  <c r="CA31" i="7" s="1"/>
  <c r="CA45" i="7"/>
  <c r="AN29" i="7"/>
  <c r="CA29" i="7" s="1"/>
  <c r="CA44" i="7"/>
  <c r="BW27" i="7"/>
  <c r="BE18" i="7"/>
  <c r="BE10" i="7"/>
  <c r="BI30" i="7"/>
  <c r="BA30" i="7"/>
  <c r="AS28" i="7"/>
  <c r="BI25" i="7"/>
  <c r="BA25" i="7"/>
  <c r="AS23" i="7"/>
  <c r="BI20" i="7"/>
  <c r="BA20" i="7"/>
  <c r="AS18" i="7"/>
  <c r="BI15" i="7"/>
  <c r="BA15" i="7"/>
  <c r="AS15" i="7"/>
  <c r="BI12" i="7"/>
  <c r="BA12" i="7"/>
  <c r="AS10" i="7"/>
  <c r="BI7" i="7"/>
  <c r="BA7" i="7"/>
  <c r="AS7" i="7"/>
  <c r="AN23" i="7"/>
  <c r="CA23" i="7" s="1"/>
  <c r="CA43" i="7"/>
  <c r="AN27" i="7"/>
  <c r="CA27" i="7" s="1"/>
  <c r="CA38" i="7"/>
  <c r="BP30" i="7"/>
  <c r="AZ30" i="7"/>
  <c r="BP25" i="7"/>
  <c r="AZ25" i="7"/>
  <c r="BP20" i="7"/>
  <c r="BH20" i="7"/>
  <c r="AZ20" i="7"/>
  <c r="BP17" i="7"/>
  <c r="AZ17" i="7"/>
  <c r="BH15" i="7"/>
  <c r="BP12" i="7"/>
  <c r="BH12" i="7"/>
  <c r="AZ12" i="7"/>
  <c r="BP9" i="7"/>
  <c r="AZ9" i="7"/>
  <c r="BH7" i="7"/>
  <c r="BO30" i="7"/>
  <c r="AY30" i="7"/>
  <c r="BG28" i="7"/>
  <c r="BO25" i="7"/>
  <c r="AY25" i="7"/>
  <c r="BG23" i="7"/>
  <c r="BO20" i="7"/>
  <c r="AY20" i="7"/>
  <c r="BG18" i="7"/>
  <c r="BO15" i="7"/>
  <c r="BG15" i="7"/>
  <c r="AY15" i="7"/>
  <c r="BO12" i="7"/>
  <c r="AY12" i="7"/>
  <c r="BG10" i="7"/>
  <c r="BO7" i="7"/>
  <c r="BG7" i="7"/>
  <c r="AY7" i="7"/>
  <c r="AM33" i="7"/>
  <c r="BZ33" i="7" s="1"/>
  <c r="AD32" i="7"/>
  <c r="BQ32" i="7" s="1"/>
  <c r="AD28" i="7"/>
  <c r="BQ28" i="7" s="1"/>
  <c r="BQ54" i="7"/>
  <c r="AD24" i="7"/>
  <c r="BQ24" i="7" s="1"/>
  <c r="AL22" i="7"/>
  <c r="BY22" i="7" s="1"/>
  <c r="AL32" i="7"/>
  <c r="BY32" i="7" s="1"/>
  <c r="AL26" i="7"/>
  <c r="BY26" i="7" s="1"/>
  <c r="AL30" i="7"/>
  <c r="BY30" i="7" s="1"/>
  <c r="AD20" i="7"/>
  <c r="BQ20" i="7" s="1"/>
  <c r="AF33" i="7"/>
  <c r="BS33" i="7" s="1"/>
  <c r="AE33" i="7"/>
  <c r="BR33" i="7" s="1"/>
  <c r="AL28" i="7"/>
  <c r="BY28" i="7" s="1"/>
  <c r="AF25" i="7"/>
  <c r="BS25" i="7" s="1"/>
  <c r="AF21" i="7"/>
  <c r="BS21" i="7" s="1"/>
  <c r="AF29" i="7"/>
  <c r="BS29" i="7" s="1"/>
  <c r="AF23" i="7"/>
  <c r="BS23" i="7" s="1"/>
  <c r="AE32" i="7"/>
  <c r="BR32" i="7" s="1"/>
  <c r="AD22" i="7"/>
  <c r="BQ22" i="7" s="1"/>
  <c r="AH5" i="7"/>
  <c r="BU5" i="7" s="1"/>
  <c r="AH17" i="7"/>
  <c r="BU17" i="7" s="1"/>
  <c r="AH8" i="7"/>
  <c r="BU8" i="7" s="1"/>
  <c r="AM5" i="7"/>
  <c r="BZ5" i="7" s="1"/>
  <c r="AM17" i="7"/>
  <c r="BZ17" i="7" s="1"/>
  <c r="AM8" i="7"/>
  <c r="BZ8" i="7" s="1"/>
  <c r="AI5" i="7"/>
  <c r="BV5" i="7" s="1"/>
  <c r="AI17" i="7"/>
  <c r="BV17" i="7" s="1"/>
  <c r="AI8" i="7"/>
  <c r="BV8" i="7" s="1"/>
  <c r="AE5" i="7"/>
  <c r="BR5" i="7" s="1"/>
  <c r="AE17" i="7"/>
  <c r="BR17" i="7" s="1"/>
  <c r="AE8" i="7"/>
  <c r="BR8" i="7" s="1"/>
  <c r="AL25" i="7"/>
  <c r="BY25" i="7" s="1"/>
  <c r="AL14" i="7"/>
  <c r="BY14" i="7" s="1"/>
  <c r="AH25" i="7"/>
  <c r="BU25" i="7" s="1"/>
  <c r="AH14" i="7"/>
  <c r="BU14" i="7" s="1"/>
  <c r="AD25" i="7"/>
  <c r="BQ25" i="7" s="1"/>
  <c r="AD14" i="7"/>
  <c r="BQ14" i="7" s="1"/>
  <c r="AL11" i="7"/>
  <c r="BY11" i="7" s="1"/>
  <c r="AL21" i="7"/>
  <c r="BY21" i="7" s="1"/>
  <c r="AH11" i="7"/>
  <c r="BU11" i="7" s="1"/>
  <c r="AH21" i="7"/>
  <c r="BU21" i="7" s="1"/>
  <c r="AD11" i="7"/>
  <c r="BQ11" i="7" s="1"/>
  <c r="AD21" i="7"/>
  <c r="BQ21" i="7" s="1"/>
  <c r="AL31" i="7"/>
  <c r="BY31" i="7" s="1"/>
  <c r="AL10" i="7"/>
  <c r="BY10" i="7" s="1"/>
  <c r="AL18" i="7"/>
  <c r="BY18" i="7" s="1"/>
  <c r="AH31" i="7"/>
  <c r="BU31" i="7" s="1"/>
  <c r="AH10" i="7"/>
  <c r="BU10" i="7" s="1"/>
  <c r="AH18" i="7"/>
  <c r="BU18" i="7" s="1"/>
  <c r="AD31" i="7"/>
  <c r="BQ31" i="7" s="1"/>
  <c r="AD10" i="7"/>
  <c r="BQ10" i="7" s="1"/>
  <c r="AD18" i="7"/>
  <c r="BQ18" i="7" s="1"/>
  <c r="AL29" i="7"/>
  <c r="BY29" i="7" s="1"/>
  <c r="AH29" i="7"/>
  <c r="BU29" i="7" s="1"/>
  <c r="AD29" i="7"/>
  <c r="BQ29" i="7" s="1"/>
  <c r="AL23" i="7"/>
  <c r="BY23" i="7" s="1"/>
  <c r="AH23" i="7"/>
  <c r="BU23" i="7" s="1"/>
  <c r="AD23" i="7"/>
  <c r="BQ23" i="7" s="1"/>
  <c r="AL12" i="7"/>
  <c r="BY12" i="7" s="1"/>
  <c r="AH12" i="7"/>
  <c r="BU12" i="7" s="1"/>
  <c r="AD12" i="7"/>
  <c r="BQ12" i="7" s="1"/>
  <c r="AL15" i="7"/>
  <c r="BY15" i="7" s="1"/>
  <c r="AH15" i="7"/>
  <c r="BU15" i="7" s="1"/>
  <c r="AD15" i="7"/>
  <c r="BQ15" i="7" s="1"/>
  <c r="AL7" i="7"/>
  <c r="BY7" i="7" s="1"/>
  <c r="AL27" i="7"/>
  <c r="BY27" i="7" s="1"/>
  <c r="AL16" i="7"/>
  <c r="BY16" i="7" s="1"/>
  <c r="AH7" i="7"/>
  <c r="BU7" i="7" s="1"/>
  <c r="AH27" i="7"/>
  <c r="BU27" i="7" s="1"/>
  <c r="AH16" i="7"/>
  <c r="BU16" i="7" s="1"/>
  <c r="AD7" i="7"/>
  <c r="BQ7" i="7" s="1"/>
  <c r="AD27" i="7"/>
  <c r="BQ27" i="7" s="1"/>
  <c r="AD16" i="7"/>
  <c r="BQ16" i="7" s="1"/>
  <c r="AL9" i="7"/>
  <c r="BY9" i="7" s="1"/>
  <c r="AL19" i="7"/>
  <c r="BY19" i="7" s="1"/>
  <c r="AH9" i="7"/>
  <c r="BU9" i="7" s="1"/>
  <c r="AH19" i="7"/>
  <c r="BU19" i="7" s="1"/>
  <c r="AD9" i="7"/>
  <c r="BQ9" i="7" s="1"/>
  <c r="AD19" i="7"/>
  <c r="BQ19" i="7" s="1"/>
  <c r="AL13" i="7"/>
  <c r="BY13" i="7" s="1"/>
  <c r="AL6" i="7"/>
  <c r="BY6" i="7" s="1"/>
  <c r="AH13" i="7"/>
  <c r="BU13" i="7" s="1"/>
  <c r="AH6" i="7"/>
  <c r="BU6" i="7" s="1"/>
  <c r="AD13" i="7"/>
  <c r="BQ13" i="7" s="1"/>
  <c r="AD6" i="7"/>
  <c r="BQ6" i="7" s="1"/>
  <c r="AH24" i="7"/>
  <c r="BU24" i="7" s="1"/>
  <c r="AH20" i="7"/>
  <c r="BU20" i="7" s="1"/>
  <c r="AL5" i="7"/>
  <c r="BY5" i="7" s="1"/>
  <c r="AL17" i="7"/>
  <c r="BY17" i="7" s="1"/>
  <c r="AL8" i="7"/>
  <c r="BY8" i="7" s="1"/>
  <c r="AO14" i="7"/>
  <c r="CB14" i="7" s="1"/>
  <c r="AO25" i="7"/>
  <c r="CB25" i="7" s="1"/>
  <c r="AK14" i="7"/>
  <c r="BX14" i="7" s="1"/>
  <c r="AK25" i="7"/>
  <c r="BX25" i="7" s="1"/>
  <c r="AG14" i="7"/>
  <c r="BT14" i="7" s="1"/>
  <c r="AG25" i="7"/>
  <c r="BT25" i="7" s="1"/>
  <c r="AO11" i="7"/>
  <c r="CB11" i="7" s="1"/>
  <c r="AO21" i="7"/>
  <c r="CB21" i="7" s="1"/>
  <c r="AK11" i="7"/>
  <c r="BX11" i="7" s="1"/>
  <c r="AK21" i="7"/>
  <c r="BX21" i="7" s="1"/>
  <c r="AG11" i="7"/>
  <c r="BT11" i="7" s="1"/>
  <c r="AG21" i="7"/>
  <c r="BT21" i="7" s="1"/>
  <c r="AO22" i="7"/>
  <c r="CB22" i="7" s="1"/>
  <c r="AK22" i="7"/>
  <c r="BX22" i="7" s="1"/>
  <c r="AG22" i="7"/>
  <c r="BT22" i="7" s="1"/>
  <c r="AO28" i="7"/>
  <c r="CB28" i="7" s="1"/>
  <c r="AK28" i="7"/>
  <c r="BX28" i="7" s="1"/>
  <c r="AG28" i="7"/>
  <c r="BT28" i="7" s="1"/>
  <c r="AO32" i="7"/>
  <c r="CB32" i="7" s="1"/>
  <c r="AK32" i="7"/>
  <c r="BX32" i="7" s="1"/>
  <c r="AG32" i="7"/>
  <c r="BT32" i="7" s="1"/>
  <c r="AO10" i="7"/>
  <c r="CB10" i="7" s="1"/>
  <c r="AO18" i="7"/>
  <c r="CB18" i="7" s="1"/>
  <c r="AO31" i="7"/>
  <c r="CB31" i="7" s="1"/>
  <c r="AK10" i="7"/>
  <c r="BX10" i="7" s="1"/>
  <c r="AK18" i="7"/>
  <c r="BX18" i="7" s="1"/>
  <c r="AK31" i="7"/>
  <c r="BX31" i="7" s="1"/>
  <c r="AG10" i="7"/>
  <c r="BT10" i="7" s="1"/>
  <c r="AG18" i="7"/>
  <c r="BT18" i="7" s="1"/>
  <c r="AG31" i="7"/>
  <c r="BT31" i="7" s="1"/>
  <c r="AO29" i="7"/>
  <c r="CB29" i="7" s="1"/>
  <c r="AK29" i="7"/>
  <c r="BX29" i="7" s="1"/>
  <c r="AG29" i="7"/>
  <c r="BT29" i="7" s="1"/>
  <c r="AO23" i="7"/>
  <c r="CB23" i="7" s="1"/>
  <c r="AK23" i="7"/>
  <c r="BX23" i="7" s="1"/>
  <c r="AG23" i="7"/>
  <c r="BT23" i="7" s="1"/>
  <c r="AO12" i="7"/>
  <c r="CB12" i="7" s="1"/>
  <c r="AO24" i="7"/>
  <c r="CB24" i="7" s="1"/>
  <c r="AK12" i="7"/>
  <c r="BX12" i="7" s="1"/>
  <c r="AK24" i="7"/>
  <c r="BX24" i="7" s="1"/>
  <c r="AG12" i="7"/>
  <c r="BT12" i="7" s="1"/>
  <c r="AG24" i="7"/>
  <c r="BT24" i="7" s="1"/>
  <c r="AO26" i="7"/>
  <c r="CB26" i="7" s="1"/>
  <c r="AO15" i="7"/>
  <c r="CB15" i="7" s="1"/>
  <c r="AK26" i="7"/>
  <c r="BX26" i="7" s="1"/>
  <c r="AK15" i="7"/>
  <c r="BX15" i="7" s="1"/>
  <c r="AG26" i="7"/>
  <c r="BT26" i="7" s="1"/>
  <c r="AG15" i="7"/>
  <c r="BT15" i="7" s="1"/>
  <c r="AO16" i="7"/>
  <c r="CB16" i="7" s="1"/>
  <c r="AO7" i="7"/>
  <c r="CB7" i="7" s="1"/>
  <c r="AO27" i="7"/>
  <c r="CB27" i="7" s="1"/>
  <c r="AK16" i="7"/>
  <c r="BX16" i="7" s="1"/>
  <c r="AK7" i="7"/>
  <c r="BX7" i="7" s="1"/>
  <c r="AK27" i="7"/>
  <c r="BX27" i="7" s="1"/>
  <c r="AG16" i="7"/>
  <c r="BT16" i="7" s="1"/>
  <c r="AG7" i="7"/>
  <c r="BT7" i="7" s="1"/>
  <c r="AG27" i="7"/>
  <c r="BT27" i="7" s="1"/>
  <c r="AO30" i="7"/>
  <c r="CB30" i="7" s="1"/>
  <c r="AO9" i="7"/>
  <c r="CB9" i="7" s="1"/>
  <c r="AO19" i="7"/>
  <c r="CB19" i="7" s="1"/>
  <c r="AK30" i="7"/>
  <c r="BX30" i="7" s="1"/>
  <c r="AK9" i="7"/>
  <c r="BX9" i="7" s="1"/>
  <c r="AK19" i="7"/>
  <c r="BX19" i="7" s="1"/>
  <c r="AG30" i="7"/>
  <c r="BT30" i="7" s="1"/>
  <c r="AG9" i="7"/>
  <c r="BT9" i="7" s="1"/>
  <c r="AG19" i="7"/>
  <c r="BT19" i="7" s="1"/>
  <c r="AO6" i="7"/>
  <c r="CB6" i="7" s="1"/>
  <c r="AO20" i="7"/>
  <c r="CB20" i="7" s="1"/>
  <c r="AO13" i="7"/>
  <c r="CB13" i="7" s="1"/>
  <c r="AK6" i="7"/>
  <c r="BX6" i="7" s="1"/>
  <c r="AK20" i="7"/>
  <c r="BX20" i="7" s="1"/>
  <c r="AK13" i="7"/>
  <c r="BX13" i="7" s="1"/>
  <c r="AG6" i="7"/>
  <c r="BT6" i="7" s="1"/>
  <c r="AG20" i="7"/>
  <c r="BT20" i="7" s="1"/>
  <c r="AG13" i="7"/>
  <c r="BT13" i="7" s="1"/>
  <c r="AO8" i="7"/>
  <c r="CB8" i="7" s="1"/>
  <c r="AO5" i="7"/>
  <c r="CB5" i="7" s="1"/>
  <c r="AO17" i="7"/>
  <c r="CB17" i="7" s="1"/>
  <c r="AK8" i="7"/>
  <c r="BX8" i="7" s="1"/>
  <c r="AK5" i="7"/>
  <c r="BX5" i="7" s="1"/>
  <c r="AK17" i="7"/>
  <c r="BX17" i="7" s="1"/>
  <c r="AG8" i="7"/>
  <c r="BT8" i="7" s="1"/>
  <c r="AG5" i="7"/>
  <c r="BT5" i="7" s="1"/>
  <c r="AG17" i="7"/>
  <c r="BT17" i="7" s="1"/>
  <c r="AN14" i="7"/>
  <c r="CA14" i="7" s="1"/>
  <c r="AJ14" i="7"/>
  <c r="BW14" i="7" s="1"/>
  <c r="AF14" i="7"/>
  <c r="BS14" i="7" s="1"/>
  <c r="AN11" i="7"/>
  <c r="CA11" i="7" s="1"/>
  <c r="AJ11" i="7"/>
  <c r="BW11" i="7" s="1"/>
  <c r="AF11" i="7"/>
  <c r="BS11" i="7" s="1"/>
  <c r="AN22" i="7"/>
  <c r="CA22" i="7" s="1"/>
  <c r="AJ22" i="7"/>
  <c r="BW22" i="7" s="1"/>
  <c r="AF22" i="7"/>
  <c r="BS22" i="7" s="1"/>
  <c r="AN28" i="7"/>
  <c r="CA28" i="7" s="1"/>
  <c r="AJ28" i="7"/>
  <c r="BW28" i="7" s="1"/>
  <c r="AF28" i="7"/>
  <c r="BS28" i="7" s="1"/>
  <c r="AN32" i="7"/>
  <c r="CA32" i="7" s="1"/>
  <c r="AJ32" i="7"/>
  <c r="BW32" i="7" s="1"/>
  <c r="AF32" i="7"/>
  <c r="BS32" i="7" s="1"/>
  <c r="AN10" i="7"/>
  <c r="CA10" i="7" s="1"/>
  <c r="AN18" i="7"/>
  <c r="CA18" i="7" s="1"/>
  <c r="AJ10" i="7"/>
  <c r="BW10" i="7" s="1"/>
  <c r="AJ18" i="7"/>
  <c r="BW18" i="7" s="1"/>
  <c r="AF10" i="7"/>
  <c r="BS10" i="7" s="1"/>
  <c r="AF18" i="7"/>
  <c r="BS18" i="7" s="1"/>
  <c r="AN12" i="7"/>
  <c r="CA12" i="7" s="1"/>
  <c r="AN24" i="7"/>
  <c r="CA24" i="7" s="1"/>
  <c r="AJ12" i="7"/>
  <c r="BW12" i="7" s="1"/>
  <c r="AJ24" i="7"/>
  <c r="BW24" i="7" s="1"/>
  <c r="AF12" i="7"/>
  <c r="BS12" i="7" s="1"/>
  <c r="AF24" i="7"/>
  <c r="BS24" i="7" s="1"/>
  <c r="AN26" i="7"/>
  <c r="CA26" i="7" s="1"/>
  <c r="AN15" i="7"/>
  <c r="CA15" i="7" s="1"/>
  <c r="AJ26" i="7"/>
  <c r="BW26" i="7" s="1"/>
  <c r="AJ15" i="7"/>
  <c r="BW15" i="7" s="1"/>
  <c r="AF26" i="7"/>
  <c r="BS26" i="7" s="1"/>
  <c r="AF15" i="7"/>
  <c r="BS15" i="7" s="1"/>
  <c r="AN16" i="7"/>
  <c r="CA16" i="7" s="1"/>
  <c r="AN7" i="7"/>
  <c r="CA7" i="7" s="1"/>
  <c r="AJ16" i="7"/>
  <c r="BW16" i="7" s="1"/>
  <c r="AJ7" i="7"/>
  <c r="BW7" i="7" s="1"/>
  <c r="AF16" i="7"/>
  <c r="BS16" i="7" s="1"/>
  <c r="AF7" i="7"/>
  <c r="BS7" i="7" s="1"/>
  <c r="AN30" i="7"/>
  <c r="CA30" i="7" s="1"/>
  <c r="AN9" i="7"/>
  <c r="CA9" i="7" s="1"/>
  <c r="AN19" i="7"/>
  <c r="CA19" i="7" s="1"/>
  <c r="AJ30" i="7"/>
  <c r="BW30" i="7" s="1"/>
  <c r="AJ9" i="7"/>
  <c r="BW9" i="7" s="1"/>
  <c r="AJ19" i="7"/>
  <c r="BW19" i="7" s="1"/>
  <c r="AF30" i="7"/>
  <c r="BS30" i="7" s="1"/>
  <c r="AF9" i="7"/>
  <c r="BS9" i="7" s="1"/>
  <c r="AF19" i="7"/>
  <c r="BS19" i="7" s="1"/>
  <c r="AN6" i="7"/>
  <c r="CA6" i="7" s="1"/>
  <c r="AN20" i="7"/>
  <c r="CA20" i="7" s="1"/>
  <c r="AN13" i="7"/>
  <c r="CA13" i="7" s="1"/>
  <c r="AJ6" i="7"/>
  <c r="BW6" i="7" s="1"/>
  <c r="AJ20" i="7"/>
  <c r="BW20" i="7" s="1"/>
  <c r="AJ13" i="7"/>
  <c r="BW13" i="7" s="1"/>
  <c r="AF6" i="7"/>
  <c r="BS6" i="7" s="1"/>
  <c r="AF20" i="7"/>
  <c r="BS20" i="7" s="1"/>
  <c r="AF13" i="7"/>
  <c r="BS13" i="7" s="1"/>
  <c r="AL33" i="7"/>
  <c r="BY33" i="7" s="1"/>
  <c r="AH33" i="7"/>
  <c r="BU33" i="7" s="1"/>
  <c r="AF31" i="7"/>
  <c r="BS31" i="7" s="1"/>
  <c r="AH30" i="7"/>
  <c r="BU30" i="7" s="1"/>
  <c r="AF27" i="7"/>
  <c r="BS27" i="7" s="1"/>
  <c r="AH26" i="7"/>
  <c r="BU26" i="7" s="1"/>
  <c r="AN25" i="7"/>
  <c r="CA25" i="7" s="1"/>
  <c r="AN21" i="7"/>
  <c r="CA21" i="7" s="1"/>
  <c r="AD5" i="7"/>
  <c r="BQ5" i="7" s="1"/>
  <c r="AD17" i="7"/>
  <c r="BQ17" i="7" s="1"/>
  <c r="AD33" i="7"/>
  <c r="BQ33" i="7" s="1"/>
  <c r="AD8" i="7"/>
  <c r="BQ8" i="7" s="1"/>
  <c r="AN8" i="7"/>
  <c r="CA8" i="7" s="1"/>
  <c r="AN5" i="7"/>
  <c r="CA5" i="7" s="1"/>
  <c r="AN17" i="7"/>
  <c r="CA17" i="7" s="1"/>
  <c r="AJ8" i="7"/>
  <c r="BW8" i="7" s="1"/>
  <c r="AJ5" i="7"/>
  <c r="BW5" i="7" s="1"/>
  <c r="AJ17" i="7"/>
  <c r="BW17" i="7" s="1"/>
  <c r="AF8" i="7"/>
  <c r="BS8" i="7" s="1"/>
  <c r="AF5" i="7"/>
  <c r="BS5" i="7" s="1"/>
  <c r="AF17" i="7"/>
  <c r="BS17" i="7" s="1"/>
  <c r="AM25" i="7"/>
  <c r="BZ25" i="7" s="1"/>
  <c r="AM14" i="7"/>
  <c r="BZ14" i="7" s="1"/>
  <c r="AI25" i="7"/>
  <c r="BV25" i="7" s="1"/>
  <c r="AI14" i="7"/>
  <c r="BV14" i="7" s="1"/>
  <c r="AE25" i="7"/>
  <c r="BR25" i="7" s="1"/>
  <c r="AE14" i="7"/>
  <c r="BR14" i="7" s="1"/>
  <c r="AM11" i="7"/>
  <c r="BZ11" i="7" s="1"/>
  <c r="AM21" i="7"/>
  <c r="BZ21" i="7" s="1"/>
  <c r="AI11" i="7"/>
  <c r="BV11" i="7" s="1"/>
  <c r="AI21" i="7"/>
  <c r="BV21" i="7" s="1"/>
  <c r="AE11" i="7"/>
  <c r="BR11" i="7" s="1"/>
  <c r="AE21" i="7"/>
  <c r="BR21" i="7" s="1"/>
  <c r="AM22" i="7"/>
  <c r="BZ22" i="7" s="1"/>
  <c r="AI22" i="7"/>
  <c r="BV22" i="7" s="1"/>
  <c r="AE22" i="7"/>
  <c r="BR22" i="7" s="1"/>
  <c r="AM28" i="7"/>
  <c r="BZ28" i="7" s="1"/>
  <c r="AI28" i="7"/>
  <c r="BV28" i="7" s="1"/>
  <c r="AE28" i="7"/>
  <c r="BR28" i="7" s="1"/>
  <c r="AM31" i="7"/>
  <c r="BZ31" i="7" s="1"/>
  <c r="AM10" i="7"/>
  <c r="BZ10" i="7" s="1"/>
  <c r="AM18" i="7"/>
  <c r="BZ18" i="7" s="1"/>
  <c r="AI31" i="7"/>
  <c r="BV31" i="7" s="1"/>
  <c r="AI10" i="7"/>
  <c r="BV10" i="7" s="1"/>
  <c r="AI18" i="7"/>
  <c r="BV18" i="7" s="1"/>
  <c r="AE31" i="7"/>
  <c r="BR31" i="7" s="1"/>
  <c r="AE10" i="7"/>
  <c r="BR10" i="7" s="1"/>
  <c r="AE18" i="7"/>
  <c r="BR18" i="7" s="1"/>
  <c r="AM29" i="7"/>
  <c r="BZ29" i="7" s="1"/>
  <c r="AI29" i="7"/>
  <c r="BV29" i="7" s="1"/>
  <c r="AE29" i="7"/>
  <c r="BR29" i="7" s="1"/>
  <c r="AM23" i="7"/>
  <c r="BZ23" i="7" s="1"/>
  <c r="AI23" i="7"/>
  <c r="BV23" i="7" s="1"/>
  <c r="AE23" i="7"/>
  <c r="BR23" i="7" s="1"/>
  <c r="AM12" i="7"/>
  <c r="BZ12" i="7" s="1"/>
  <c r="AM24" i="7"/>
  <c r="BZ24" i="7" s="1"/>
  <c r="AI12" i="7"/>
  <c r="BV12" i="7" s="1"/>
  <c r="AI24" i="7"/>
  <c r="BV24" i="7" s="1"/>
  <c r="AE12" i="7"/>
  <c r="BR12" i="7" s="1"/>
  <c r="AE24" i="7"/>
  <c r="BR24" i="7" s="1"/>
  <c r="AM15" i="7"/>
  <c r="BZ15" i="7" s="1"/>
  <c r="AM26" i="7"/>
  <c r="BZ26" i="7" s="1"/>
  <c r="AI15" i="7"/>
  <c r="BV15" i="7" s="1"/>
  <c r="AI26" i="7"/>
  <c r="BV26" i="7" s="1"/>
  <c r="AE15" i="7"/>
  <c r="BR15" i="7" s="1"/>
  <c r="AE26" i="7"/>
  <c r="BR26" i="7" s="1"/>
  <c r="AM7" i="7"/>
  <c r="BZ7" i="7" s="1"/>
  <c r="AM27" i="7"/>
  <c r="BZ27" i="7" s="1"/>
  <c r="AM16" i="7"/>
  <c r="BZ16" i="7" s="1"/>
  <c r="AI7" i="7"/>
  <c r="BV7" i="7" s="1"/>
  <c r="AI27" i="7"/>
  <c r="BV27" i="7" s="1"/>
  <c r="AI16" i="7"/>
  <c r="BV16" i="7" s="1"/>
  <c r="AE7" i="7"/>
  <c r="BR7" i="7" s="1"/>
  <c r="AE27" i="7"/>
  <c r="BR27" i="7" s="1"/>
  <c r="AE16" i="7"/>
  <c r="BR16" i="7" s="1"/>
  <c r="AM9" i="7"/>
  <c r="BZ9" i="7" s="1"/>
  <c r="AM19" i="7"/>
  <c r="BZ19" i="7" s="1"/>
  <c r="AM30" i="7"/>
  <c r="BZ30" i="7" s="1"/>
  <c r="AI9" i="7"/>
  <c r="BV9" i="7" s="1"/>
  <c r="AI19" i="7"/>
  <c r="BV19" i="7" s="1"/>
  <c r="AI30" i="7"/>
  <c r="BV30" i="7" s="1"/>
  <c r="AE9" i="7"/>
  <c r="BR9" i="7" s="1"/>
  <c r="AE19" i="7"/>
  <c r="BR19" i="7" s="1"/>
  <c r="AE30" i="7"/>
  <c r="BR30" i="7" s="1"/>
  <c r="AM13" i="7"/>
  <c r="BZ13" i="7" s="1"/>
  <c r="AM6" i="7"/>
  <c r="BZ6" i="7" s="1"/>
  <c r="AM20" i="7"/>
  <c r="BZ20" i="7" s="1"/>
  <c r="AI13" i="7"/>
  <c r="BV13" i="7" s="1"/>
  <c r="AI6" i="7"/>
  <c r="BV6" i="7" s="1"/>
  <c r="AI20" i="7"/>
  <c r="BV20" i="7" s="1"/>
  <c r="AE13" i="7"/>
  <c r="BR13" i="7" s="1"/>
  <c r="AE6" i="7"/>
  <c r="BR6" i="7" s="1"/>
  <c r="AE20" i="7"/>
  <c r="BR20" i="7" s="1"/>
  <c r="AO33" i="7"/>
  <c r="CB33" i="7" s="1"/>
  <c r="AK33" i="7"/>
  <c r="BX33" i="7" s="1"/>
  <c r="AG33" i="7"/>
  <c r="BT33" i="7" s="1"/>
  <c r="AD30" i="7"/>
  <c r="BQ30" i="7" s="1"/>
  <c r="AD26" i="7"/>
  <c r="BQ26" i="7" s="1"/>
  <c r="AJ25" i="7"/>
  <c r="BW25" i="7" s="1"/>
  <c r="AL24" i="7"/>
  <c r="BY24" i="7" s="1"/>
  <c r="AJ21" i="7"/>
  <c r="BW21" i="7" s="1"/>
  <c r="AL20" i="7"/>
  <c r="BY20" i="7" s="1"/>
  <c r="AG7" i="5" l="1"/>
  <c r="AG6" i="5"/>
  <c r="Y7" i="5"/>
  <c r="Y6" i="5"/>
  <c r="R7" i="5"/>
  <c r="R6" i="5"/>
  <c r="J7" i="5"/>
  <c r="J6" i="5"/>
  <c r="B12" i="26" s="1"/>
  <c r="D7" i="5"/>
  <c r="D6" i="5"/>
  <c r="G4" i="39" l="1"/>
  <c r="U5" i="39" s="1"/>
  <c r="G4" i="40"/>
  <c r="G4" i="32"/>
  <c r="U5" i="32" s="1"/>
  <c r="G4" i="38"/>
  <c r="D4" i="26"/>
  <c r="X4" i="26" s="1"/>
  <c r="D4" i="24"/>
  <c r="J4" i="24" s="1"/>
  <c r="B11" i="14"/>
  <c r="B12" i="24"/>
  <c r="G4" i="22"/>
  <c r="L4" i="22" s="1"/>
  <c r="G4" i="23"/>
  <c r="G4" i="20"/>
  <c r="Q4" i="20" s="1"/>
  <c r="G4" i="21"/>
  <c r="G4" i="18"/>
  <c r="U4" i="18" s="1"/>
  <c r="G4" i="19"/>
  <c r="D4" i="14"/>
  <c r="L4" i="14" s="1"/>
  <c r="G4" i="17"/>
  <c r="U4" i="39" l="1"/>
  <c r="U5" i="40"/>
  <c r="U4" i="40"/>
  <c r="U4" i="32"/>
  <c r="U5" i="38"/>
  <c r="U4" i="38"/>
  <c r="X5" i="26"/>
  <c r="J5" i="24"/>
  <c r="L5" i="14"/>
  <c r="L5" i="22"/>
  <c r="L4" i="23"/>
  <c r="L5" i="23"/>
  <c r="Q5" i="20"/>
  <c r="Q5" i="21"/>
  <c r="Q4" i="21"/>
  <c r="U5" i="18"/>
  <c r="U5" i="19"/>
  <c r="U4" i="19"/>
  <c r="AB4" i="17"/>
  <c r="AB5" i="17"/>
  <c r="E14" i="39"/>
  <c r="E35" i="39"/>
  <c r="E71" i="39"/>
  <c r="E113" i="39"/>
  <c r="E135" i="39"/>
  <c r="E27" i="39"/>
  <c r="E153" i="39"/>
  <c r="E99" i="39"/>
  <c r="E162" i="39"/>
  <c r="E43" i="39"/>
  <c r="E64" i="39"/>
  <c r="E169" i="39"/>
  <c r="E19" i="39"/>
  <c r="E138" i="39"/>
  <c r="E81" i="39"/>
  <c r="E61" i="39"/>
  <c r="E87" i="39"/>
  <c r="O153" i="39" l="1"/>
  <c r="P153" i="39"/>
  <c r="O35" i="39"/>
  <c r="P35" i="39"/>
  <c r="O169" i="39"/>
  <c r="P169" i="39"/>
  <c r="O43" i="39"/>
  <c r="P43" i="39"/>
  <c r="P162" i="39"/>
  <c r="O162" i="39"/>
  <c r="O81" i="39"/>
  <c r="P81" i="39"/>
  <c r="O61" i="39"/>
  <c r="P61" i="39"/>
  <c r="O19" i="39"/>
  <c r="P19" i="39"/>
  <c r="P138" i="39"/>
  <c r="O138" i="39"/>
  <c r="O87" i="39"/>
  <c r="P87" i="39"/>
  <c r="O27" i="39"/>
  <c r="P27" i="39"/>
  <c r="O99" i="39"/>
  <c r="P99" i="39"/>
  <c r="O64" i="39"/>
  <c r="P64" i="39"/>
  <c r="O113" i="39"/>
  <c r="P113" i="39"/>
  <c r="O71" i="39"/>
  <c r="P71" i="39"/>
  <c r="O135" i="39"/>
  <c r="P135" i="39"/>
  <c r="P14" i="39"/>
  <c r="O14" i="39"/>
  <c r="K153" i="39"/>
  <c r="L153" i="39"/>
  <c r="M153" i="39"/>
  <c r="N153" i="39"/>
  <c r="K35" i="39"/>
  <c r="L35" i="39"/>
  <c r="M35" i="39"/>
  <c r="N35" i="39"/>
  <c r="K169" i="39"/>
  <c r="L169" i="39"/>
  <c r="M169" i="39"/>
  <c r="N169" i="39"/>
  <c r="K43" i="39"/>
  <c r="L43" i="39"/>
  <c r="M43" i="39"/>
  <c r="N43" i="39"/>
  <c r="K162" i="39"/>
  <c r="L162" i="39"/>
  <c r="M162" i="39"/>
  <c r="N162" i="39"/>
  <c r="K81" i="39"/>
  <c r="L81" i="39"/>
  <c r="M81" i="39"/>
  <c r="N81" i="39"/>
  <c r="K61" i="39"/>
  <c r="L61" i="39"/>
  <c r="M61" i="39"/>
  <c r="N61" i="39"/>
  <c r="K19" i="39"/>
  <c r="L19" i="39"/>
  <c r="M19" i="39"/>
  <c r="N19" i="39"/>
  <c r="K138" i="39"/>
  <c r="L138" i="39"/>
  <c r="M138" i="39"/>
  <c r="N138" i="39"/>
  <c r="K87" i="39"/>
  <c r="L87" i="39"/>
  <c r="M87" i="39"/>
  <c r="N87" i="39"/>
  <c r="K27" i="39"/>
  <c r="L27" i="39"/>
  <c r="M27" i="39"/>
  <c r="N27" i="39"/>
  <c r="K99" i="39"/>
  <c r="L99" i="39"/>
  <c r="M99" i="39"/>
  <c r="N99" i="39"/>
  <c r="K64" i="39"/>
  <c r="L64" i="39"/>
  <c r="M64" i="39"/>
  <c r="N64" i="39"/>
  <c r="K113" i="39"/>
  <c r="L113" i="39"/>
  <c r="M113" i="39"/>
  <c r="N113" i="39"/>
  <c r="K71" i="39"/>
  <c r="L71" i="39"/>
  <c r="M71" i="39"/>
  <c r="N71" i="39"/>
  <c r="K135" i="39"/>
  <c r="L135" i="39"/>
  <c r="M135" i="39"/>
  <c r="N135" i="39"/>
  <c r="L14" i="39"/>
  <c r="M14" i="39"/>
  <c r="N14" i="39"/>
  <c r="K14" i="39"/>
  <c r="I153" i="39"/>
  <c r="G153" i="39"/>
  <c r="H153" i="39"/>
  <c r="J153" i="39"/>
  <c r="G35" i="39"/>
  <c r="I35" i="39"/>
  <c r="H35" i="39"/>
  <c r="J35" i="39"/>
  <c r="I169" i="39"/>
  <c r="G169" i="39"/>
  <c r="H169" i="39"/>
  <c r="J169" i="39"/>
  <c r="G43" i="39"/>
  <c r="I43" i="39"/>
  <c r="H43" i="39"/>
  <c r="J43" i="39"/>
  <c r="H162" i="39"/>
  <c r="I162" i="39"/>
  <c r="G162" i="39"/>
  <c r="J162" i="39"/>
  <c r="I81" i="39"/>
  <c r="J81" i="39"/>
  <c r="G81" i="39"/>
  <c r="H81" i="39"/>
  <c r="G61" i="39"/>
  <c r="I61" i="39"/>
  <c r="H61" i="39"/>
  <c r="J61" i="39"/>
  <c r="G19" i="39"/>
  <c r="I19" i="39"/>
  <c r="H19" i="39"/>
  <c r="J19" i="39"/>
  <c r="H138" i="39"/>
  <c r="I138" i="39"/>
  <c r="G138" i="39"/>
  <c r="J138" i="39"/>
  <c r="I87" i="39"/>
  <c r="G87" i="39"/>
  <c r="J87" i="39"/>
  <c r="H87" i="39"/>
  <c r="G27" i="39"/>
  <c r="I27" i="39"/>
  <c r="H27" i="39"/>
  <c r="J27" i="39"/>
  <c r="I99" i="39"/>
  <c r="G99" i="39"/>
  <c r="H99" i="39"/>
  <c r="J99" i="39"/>
  <c r="G64" i="39"/>
  <c r="H64" i="39"/>
  <c r="I64" i="39"/>
  <c r="J64" i="39"/>
  <c r="I113" i="39"/>
  <c r="J113" i="39"/>
  <c r="H113" i="39"/>
  <c r="G113" i="39"/>
  <c r="G71" i="39"/>
  <c r="I71" i="39"/>
  <c r="H71" i="39"/>
  <c r="J71" i="39"/>
  <c r="I135" i="39"/>
  <c r="G135" i="39"/>
  <c r="J135" i="39"/>
  <c r="H135" i="39"/>
  <c r="H14" i="39"/>
  <c r="I14" i="39"/>
  <c r="J14" i="39"/>
  <c r="G14" i="39"/>
  <c r="R153" i="39"/>
  <c r="B153" i="39"/>
  <c r="F153" i="39"/>
  <c r="Q153" i="39"/>
  <c r="D153" i="39"/>
  <c r="C153" i="39"/>
  <c r="Q35" i="39"/>
  <c r="D35" i="39"/>
  <c r="C35" i="39"/>
  <c r="B35" i="39"/>
  <c r="R35" i="39"/>
  <c r="F35" i="39"/>
  <c r="Q169" i="39"/>
  <c r="F169" i="39"/>
  <c r="D169" i="39"/>
  <c r="R169" i="39"/>
  <c r="B169" i="39"/>
  <c r="C169" i="39"/>
  <c r="R43" i="39"/>
  <c r="B43" i="39"/>
  <c r="Q43" i="39"/>
  <c r="F43" i="39"/>
  <c r="D43" i="39"/>
  <c r="C43" i="39"/>
  <c r="Q162" i="39"/>
  <c r="F162" i="39"/>
  <c r="C162" i="39"/>
  <c r="B162" i="39"/>
  <c r="R162" i="39"/>
  <c r="D162" i="39"/>
  <c r="C81" i="39"/>
  <c r="F81" i="39"/>
  <c r="D81" i="39"/>
  <c r="B81" i="39"/>
  <c r="R81" i="39"/>
  <c r="Q81" i="39"/>
  <c r="R14" i="39"/>
  <c r="B14" i="39"/>
  <c r="Q14" i="39"/>
  <c r="F14" i="39"/>
  <c r="D14" i="39"/>
  <c r="C14" i="39"/>
  <c r="C61" i="39"/>
  <c r="F61" i="39"/>
  <c r="B61" i="39"/>
  <c r="R61" i="39"/>
  <c r="Q61" i="39"/>
  <c r="D61" i="39"/>
  <c r="D19" i="39"/>
  <c r="C19" i="39"/>
  <c r="Q19" i="39"/>
  <c r="R19" i="39"/>
  <c r="F19" i="39"/>
  <c r="B19" i="39"/>
  <c r="D138" i="39"/>
  <c r="Q138" i="39"/>
  <c r="C138" i="39"/>
  <c r="B138" i="39"/>
  <c r="F138" i="39"/>
  <c r="R138" i="39"/>
  <c r="R87" i="39"/>
  <c r="B87" i="39"/>
  <c r="F87" i="39"/>
  <c r="Q87" i="39"/>
  <c r="D87" i="39"/>
  <c r="C87" i="39"/>
  <c r="D27" i="39"/>
  <c r="C27" i="39"/>
  <c r="Q27" i="39"/>
  <c r="F27" i="39"/>
  <c r="B27" i="39"/>
  <c r="R27" i="39"/>
  <c r="F99" i="39"/>
  <c r="C99" i="39"/>
  <c r="R99" i="39"/>
  <c r="B99" i="39"/>
  <c r="Q99" i="39"/>
  <c r="D99" i="39"/>
  <c r="D64" i="39"/>
  <c r="Q64" i="39"/>
  <c r="F64" i="39"/>
  <c r="C64" i="39"/>
  <c r="R64" i="39"/>
  <c r="B64" i="39"/>
  <c r="D113" i="39"/>
  <c r="R113" i="39"/>
  <c r="F113" i="39"/>
  <c r="C113" i="39"/>
  <c r="B113" i="39"/>
  <c r="Q113" i="39"/>
  <c r="R71" i="39"/>
  <c r="B71" i="39"/>
  <c r="Q71" i="39"/>
  <c r="C71" i="39"/>
  <c r="F71" i="39"/>
  <c r="D71" i="39"/>
  <c r="C135" i="39"/>
  <c r="R135" i="39"/>
  <c r="D135" i="39"/>
  <c r="B135" i="39"/>
  <c r="Q135" i="39"/>
  <c r="F135" i="39"/>
  <c r="E32" i="39"/>
  <c r="E125" i="39"/>
  <c r="E171" i="39"/>
  <c r="E147" i="39"/>
  <c r="E53" i="38"/>
  <c r="E163" i="39"/>
  <c r="E80" i="39"/>
  <c r="E116" i="39"/>
  <c r="E107" i="39"/>
  <c r="E96" i="39"/>
  <c r="E76" i="39"/>
  <c r="E41" i="39"/>
  <c r="E155" i="39"/>
  <c r="E40" i="39"/>
  <c r="E174" i="39"/>
  <c r="E142" i="39"/>
  <c r="E77" i="39"/>
  <c r="E86" i="38"/>
  <c r="E49" i="38"/>
  <c r="E157" i="39"/>
  <c r="E158" i="39"/>
  <c r="E42" i="38"/>
  <c r="E55" i="39"/>
  <c r="E57" i="39"/>
  <c r="E124" i="39"/>
  <c r="E170" i="39"/>
  <c r="E173" i="39"/>
  <c r="E129" i="39"/>
  <c r="E53" i="39"/>
  <c r="E154" i="39"/>
  <c r="E69" i="39"/>
  <c r="E188" i="40"/>
  <c r="E29" i="39"/>
  <c r="E25" i="39"/>
  <c r="E34" i="39"/>
  <c r="E177" i="39"/>
  <c r="E52" i="39"/>
  <c r="E146" i="39"/>
  <c r="E74" i="39"/>
  <c r="E122" i="39"/>
  <c r="E189" i="39"/>
  <c r="E100" i="39"/>
  <c r="E165" i="39"/>
  <c r="E129" i="40"/>
  <c r="E97" i="39"/>
  <c r="E20" i="39"/>
  <c r="E66" i="40"/>
  <c r="E191" i="40"/>
  <c r="E122" i="38"/>
  <c r="E46" i="39"/>
  <c r="E86" i="39"/>
  <c r="E44" i="39"/>
  <c r="E30" i="39"/>
  <c r="E105" i="39"/>
  <c r="E28" i="39"/>
  <c r="E34" i="40"/>
  <c r="E102" i="39"/>
  <c r="E172" i="39"/>
  <c r="K170" i="39" l="1"/>
  <c r="H170" i="39"/>
  <c r="F170" i="39"/>
  <c r="L170" i="39"/>
  <c r="I170" i="39"/>
  <c r="D170" i="39"/>
  <c r="C170" i="39"/>
  <c r="P170" i="39"/>
  <c r="M170" i="39"/>
  <c r="G170" i="39"/>
  <c r="Q170" i="39"/>
  <c r="R170" i="39"/>
  <c r="O170" i="39"/>
  <c r="N170" i="39"/>
  <c r="J170" i="39"/>
  <c r="B170" i="39"/>
  <c r="K154" i="39"/>
  <c r="H154" i="39"/>
  <c r="L154" i="39"/>
  <c r="I154" i="39"/>
  <c r="M154" i="39"/>
  <c r="G154" i="39"/>
  <c r="N154" i="39"/>
  <c r="J154" i="39"/>
  <c r="P154" i="39"/>
  <c r="Q154" i="39"/>
  <c r="O154" i="39"/>
  <c r="F154" i="39"/>
  <c r="R154" i="39"/>
  <c r="C154" i="39"/>
  <c r="D154" i="39"/>
  <c r="B154" i="39"/>
  <c r="K77" i="39"/>
  <c r="I77" i="39"/>
  <c r="L77" i="39"/>
  <c r="G77" i="39"/>
  <c r="M77" i="39"/>
  <c r="H77" i="39"/>
  <c r="N77" i="39"/>
  <c r="J77" i="39"/>
  <c r="O77" i="39"/>
  <c r="P77" i="39"/>
  <c r="R77" i="39"/>
  <c r="F77" i="39"/>
  <c r="Q77" i="39"/>
  <c r="D77" i="39"/>
  <c r="B77" i="39"/>
  <c r="C77" i="39"/>
  <c r="O142" i="39"/>
  <c r="B142" i="39"/>
  <c r="P142" i="39"/>
  <c r="K142" i="39"/>
  <c r="H142" i="39"/>
  <c r="L142" i="39"/>
  <c r="I142" i="39"/>
  <c r="M142" i="39"/>
  <c r="J142" i="39"/>
  <c r="D142" i="39"/>
  <c r="G142" i="39"/>
  <c r="Q142" i="39"/>
  <c r="F142" i="39"/>
  <c r="N142" i="39"/>
  <c r="R142" i="39"/>
  <c r="C142" i="39"/>
  <c r="K125" i="39"/>
  <c r="I125" i="39"/>
  <c r="L125" i="39"/>
  <c r="G125" i="39"/>
  <c r="O125" i="39"/>
  <c r="M125" i="39"/>
  <c r="H125" i="39"/>
  <c r="N125" i="39"/>
  <c r="F125" i="39"/>
  <c r="R125" i="39"/>
  <c r="P125" i="39"/>
  <c r="C125" i="39"/>
  <c r="D125" i="39"/>
  <c r="Q125" i="39"/>
  <c r="J125" i="39"/>
  <c r="B125" i="39"/>
  <c r="P46" i="39"/>
  <c r="K46" i="39"/>
  <c r="G46" i="39"/>
  <c r="O46" i="39"/>
  <c r="L46" i="39"/>
  <c r="H46" i="39"/>
  <c r="N46" i="39"/>
  <c r="I46" i="39"/>
  <c r="M46" i="39"/>
  <c r="J46" i="39"/>
  <c r="C46" i="39"/>
  <c r="R46" i="39"/>
  <c r="B46" i="39"/>
  <c r="F46" i="39"/>
  <c r="Q46" i="39"/>
  <c r="D46" i="39"/>
  <c r="K158" i="39"/>
  <c r="H158" i="39"/>
  <c r="L158" i="39"/>
  <c r="I158" i="39"/>
  <c r="N158" i="39"/>
  <c r="J158" i="39"/>
  <c r="M158" i="39"/>
  <c r="G158" i="39"/>
  <c r="O158" i="39"/>
  <c r="P158" i="39"/>
  <c r="B158" i="39"/>
  <c r="Q158" i="39"/>
  <c r="R158" i="39"/>
  <c r="F158" i="39"/>
  <c r="C158" i="39"/>
  <c r="D158" i="39"/>
  <c r="O116" i="39"/>
  <c r="P116" i="39"/>
  <c r="K116" i="39"/>
  <c r="H116" i="39"/>
  <c r="L116" i="39"/>
  <c r="I116" i="39"/>
  <c r="M116" i="39"/>
  <c r="G116" i="39"/>
  <c r="N116" i="39"/>
  <c r="D116" i="39"/>
  <c r="R116" i="39"/>
  <c r="B116" i="39"/>
  <c r="Q116" i="39"/>
  <c r="J116" i="39"/>
  <c r="C116" i="39"/>
  <c r="F116" i="39"/>
  <c r="O155" i="39"/>
  <c r="K155" i="39"/>
  <c r="I155" i="39"/>
  <c r="P155" i="39"/>
  <c r="L155" i="39"/>
  <c r="H155" i="39"/>
  <c r="M155" i="39"/>
  <c r="J155" i="39"/>
  <c r="N155" i="39"/>
  <c r="G155" i="39"/>
  <c r="D155" i="39"/>
  <c r="Q155" i="39"/>
  <c r="R155" i="39"/>
  <c r="F155" i="39"/>
  <c r="B155" i="39"/>
  <c r="C155" i="39"/>
  <c r="K55" i="39"/>
  <c r="G55" i="39"/>
  <c r="L55" i="39"/>
  <c r="I55" i="39"/>
  <c r="B55" i="39"/>
  <c r="O55" i="39"/>
  <c r="M55" i="39"/>
  <c r="H55" i="39"/>
  <c r="P55" i="39"/>
  <c r="J55" i="39"/>
  <c r="D55" i="39"/>
  <c r="C55" i="39"/>
  <c r="F55" i="39"/>
  <c r="N55" i="39"/>
  <c r="Q55" i="39"/>
  <c r="R55" i="39"/>
  <c r="O34" i="39"/>
  <c r="K34" i="39"/>
  <c r="G34" i="39"/>
  <c r="P34" i="39"/>
  <c r="L34" i="39"/>
  <c r="H34" i="39"/>
  <c r="M34" i="39"/>
  <c r="I34" i="39"/>
  <c r="Q34" i="39"/>
  <c r="N34" i="39"/>
  <c r="J34" i="39"/>
  <c r="C34" i="39"/>
  <c r="B34" i="39"/>
  <c r="F34" i="39"/>
  <c r="R34" i="39"/>
  <c r="D34" i="39"/>
  <c r="K20" i="39"/>
  <c r="G20" i="39"/>
  <c r="L20" i="39"/>
  <c r="H20" i="39"/>
  <c r="O20" i="39"/>
  <c r="M20" i="39"/>
  <c r="I20" i="39"/>
  <c r="F20" i="39"/>
  <c r="P20" i="39"/>
  <c r="Q20" i="39"/>
  <c r="R20" i="39"/>
  <c r="J20" i="39"/>
  <c r="D20" i="39"/>
  <c r="B20" i="39"/>
  <c r="N20" i="39"/>
  <c r="C20" i="39"/>
  <c r="K97" i="39"/>
  <c r="I97" i="39"/>
  <c r="L97" i="39"/>
  <c r="J97" i="39"/>
  <c r="M97" i="39"/>
  <c r="H97" i="39"/>
  <c r="N97" i="39"/>
  <c r="G97" i="39"/>
  <c r="O97" i="39"/>
  <c r="P97" i="39"/>
  <c r="B97" i="39"/>
  <c r="Q97" i="39"/>
  <c r="C97" i="39"/>
  <c r="R97" i="39"/>
  <c r="F97" i="39"/>
  <c r="D97" i="39"/>
  <c r="K29" i="39"/>
  <c r="G29" i="39"/>
  <c r="L29" i="39"/>
  <c r="I29" i="39"/>
  <c r="D29" i="39"/>
  <c r="O29" i="39"/>
  <c r="M29" i="39"/>
  <c r="H29" i="39"/>
  <c r="J29" i="39"/>
  <c r="C29" i="39"/>
  <c r="P29" i="39"/>
  <c r="R29" i="39"/>
  <c r="N29" i="39"/>
  <c r="B29" i="39"/>
  <c r="Q29" i="39"/>
  <c r="F29" i="39"/>
  <c r="O147" i="39"/>
  <c r="P147" i="39"/>
  <c r="K147" i="39"/>
  <c r="I147" i="39"/>
  <c r="L147" i="39"/>
  <c r="G147" i="39"/>
  <c r="B147" i="39"/>
  <c r="M147" i="39"/>
  <c r="H147" i="39"/>
  <c r="R147" i="39"/>
  <c r="C147" i="39"/>
  <c r="Q147" i="39"/>
  <c r="J147" i="39"/>
  <c r="N147" i="39"/>
  <c r="D147" i="39"/>
  <c r="F147" i="39"/>
  <c r="K30" i="39"/>
  <c r="G30" i="39"/>
  <c r="L30" i="39"/>
  <c r="H30" i="39"/>
  <c r="N30" i="39"/>
  <c r="I30" i="39"/>
  <c r="M30" i="39"/>
  <c r="J30" i="39"/>
  <c r="P30" i="39"/>
  <c r="O30" i="39"/>
  <c r="R30" i="39"/>
  <c r="D30" i="39"/>
  <c r="C30" i="39"/>
  <c r="B30" i="39"/>
  <c r="Q30" i="39"/>
  <c r="F30" i="39"/>
  <c r="O96" i="39"/>
  <c r="K96" i="39"/>
  <c r="H96" i="39"/>
  <c r="P96" i="39"/>
  <c r="L96" i="39"/>
  <c r="I96" i="39"/>
  <c r="M96" i="39"/>
  <c r="G96" i="39"/>
  <c r="C96" i="39"/>
  <c r="N96" i="39"/>
  <c r="J96" i="39"/>
  <c r="D96" i="39"/>
  <c r="R96" i="39"/>
  <c r="Q96" i="39"/>
  <c r="F96" i="39"/>
  <c r="B96" i="39"/>
  <c r="K57" i="39"/>
  <c r="G57" i="39"/>
  <c r="L57" i="39"/>
  <c r="I57" i="39"/>
  <c r="M57" i="39"/>
  <c r="J57" i="39"/>
  <c r="N57" i="39"/>
  <c r="H57" i="39"/>
  <c r="O57" i="39"/>
  <c r="P57" i="39"/>
  <c r="F57" i="39"/>
  <c r="D57" i="39"/>
  <c r="C57" i="39"/>
  <c r="R57" i="39"/>
  <c r="Q57" i="39"/>
  <c r="B57" i="39"/>
  <c r="K146" i="39"/>
  <c r="H146" i="39"/>
  <c r="L146" i="39"/>
  <c r="I146" i="39"/>
  <c r="M146" i="39"/>
  <c r="G146" i="39"/>
  <c r="N146" i="39"/>
  <c r="J146" i="39"/>
  <c r="P146" i="39"/>
  <c r="Q146" i="39"/>
  <c r="O146" i="39"/>
  <c r="F146" i="39"/>
  <c r="B146" i="39"/>
  <c r="D146" i="39"/>
  <c r="C146" i="39"/>
  <c r="R146" i="39"/>
  <c r="O102" i="39"/>
  <c r="P102" i="39"/>
  <c r="K102" i="39"/>
  <c r="H102" i="39"/>
  <c r="L102" i="39"/>
  <c r="I102" i="39"/>
  <c r="F102" i="39"/>
  <c r="M102" i="39"/>
  <c r="G102" i="39"/>
  <c r="C102" i="39"/>
  <c r="R102" i="39"/>
  <c r="J102" i="39"/>
  <c r="Q102" i="39"/>
  <c r="N102" i="39"/>
  <c r="D102" i="39"/>
  <c r="B102" i="39"/>
  <c r="O172" i="39"/>
  <c r="K172" i="39"/>
  <c r="H172" i="39"/>
  <c r="P172" i="39"/>
  <c r="L172" i="39"/>
  <c r="I172" i="39"/>
  <c r="M172" i="39"/>
  <c r="G172" i="39"/>
  <c r="N172" i="39"/>
  <c r="J172" i="39"/>
  <c r="Q172" i="39"/>
  <c r="F172" i="39"/>
  <c r="D172" i="39"/>
  <c r="C172" i="39"/>
  <c r="R172" i="39"/>
  <c r="B172" i="39"/>
  <c r="K122" i="39"/>
  <c r="H122" i="39"/>
  <c r="L122" i="39"/>
  <c r="I122" i="39"/>
  <c r="M122" i="39"/>
  <c r="G122" i="39"/>
  <c r="N122" i="39"/>
  <c r="J122" i="39"/>
  <c r="P122" i="39"/>
  <c r="O122" i="39"/>
  <c r="R122" i="39"/>
  <c r="B122" i="39"/>
  <c r="C122" i="39"/>
  <c r="D122" i="39"/>
  <c r="F122" i="39"/>
  <c r="Q122" i="39"/>
  <c r="R74" i="39"/>
  <c r="K74" i="39"/>
  <c r="G74" i="39"/>
  <c r="L74" i="39"/>
  <c r="H74" i="39"/>
  <c r="Q74" i="39"/>
  <c r="P74" i="39"/>
  <c r="M74" i="39"/>
  <c r="I74" i="39"/>
  <c r="D74" i="39"/>
  <c r="J74" i="39"/>
  <c r="O74" i="39"/>
  <c r="N74" i="39"/>
  <c r="B74" i="39"/>
  <c r="F74" i="39"/>
  <c r="C74" i="39"/>
  <c r="O69" i="39"/>
  <c r="K69" i="39"/>
  <c r="G69" i="39"/>
  <c r="P69" i="39"/>
  <c r="L69" i="39"/>
  <c r="I69" i="39"/>
  <c r="M69" i="39"/>
  <c r="H69" i="39"/>
  <c r="N69" i="39"/>
  <c r="J69" i="39"/>
  <c r="Q69" i="39"/>
  <c r="R69" i="39"/>
  <c r="F69" i="39"/>
  <c r="B69" i="39"/>
  <c r="D69" i="39"/>
  <c r="C69" i="39"/>
  <c r="O41" i="39"/>
  <c r="K41" i="39"/>
  <c r="G41" i="39"/>
  <c r="P41" i="39"/>
  <c r="L41" i="39"/>
  <c r="I41" i="39"/>
  <c r="M41" i="39"/>
  <c r="J41" i="39"/>
  <c r="B41" i="39"/>
  <c r="N41" i="39"/>
  <c r="H41" i="39"/>
  <c r="Q41" i="39"/>
  <c r="F41" i="39"/>
  <c r="D41" i="39"/>
  <c r="R41" i="39"/>
  <c r="C41" i="39"/>
  <c r="K163" i="39"/>
  <c r="I163" i="39"/>
  <c r="L163" i="39"/>
  <c r="G163" i="39"/>
  <c r="M163" i="39"/>
  <c r="H163" i="39"/>
  <c r="N163" i="39"/>
  <c r="J163" i="39"/>
  <c r="O163" i="39"/>
  <c r="P163" i="39"/>
  <c r="C163" i="39"/>
  <c r="R163" i="39"/>
  <c r="F163" i="39"/>
  <c r="D163" i="39"/>
  <c r="B163" i="39"/>
  <c r="Q163" i="39"/>
  <c r="O80" i="39"/>
  <c r="C80" i="39"/>
  <c r="P80" i="39"/>
  <c r="K80" i="39"/>
  <c r="H80" i="39"/>
  <c r="L80" i="39"/>
  <c r="I80" i="39"/>
  <c r="M80" i="39"/>
  <c r="G80" i="39"/>
  <c r="D80" i="39"/>
  <c r="N80" i="39"/>
  <c r="Q80" i="39"/>
  <c r="F80" i="39"/>
  <c r="R80" i="39"/>
  <c r="B80" i="39"/>
  <c r="J80" i="39"/>
  <c r="K129" i="39"/>
  <c r="I129" i="39"/>
  <c r="L129" i="39"/>
  <c r="J129" i="39"/>
  <c r="R129" i="39"/>
  <c r="O129" i="39"/>
  <c r="M129" i="39"/>
  <c r="H129" i="39"/>
  <c r="G129" i="39"/>
  <c r="B129" i="39"/>
  <c r="N129" i="39"/>
  <c r="D129" i="39"/>
  <c r="C129" i="39"/>
  <c r="P129" i="39"/>
  <c r="Q129" i="39"/>
  <c r="F129" i="39"/>
  <c r="O25" i="39"/>
  <c r="Q25" i="39"/>
  <c r="P25" i="39"/>
  <c r="K25" i="39"/>
  <c r="G25" i="39"/>
  <c r="L25" i="39"/>
  <c r="I25" i="39"/>
  <c r="M25" i="39"/>
  <c r="J25" i="39"/>
  <c r="F25" i="39"/>
  <c r="N25" i="39"/>
  <c r="C25" i="39"/>
  <c r="R25" i="39"/>
  <c r="B25" i="39"/>
  <c r="D25" i="39"/>
  <c r="H25" i="39"/>
  <c r="K53" i="39"/>
  <c r="G53" i="39"/>
  <c r="L53" i="39"/>
  <c r="I53" i="39"/>
  <c r="M53" i="39"/>
  <c r="H53" i="39"/>
  <c r="N53" i="39"/>
  <c r="J53" i="39"/>
  <c r="O53" i="39"/>
  <c r="C53" i="39"/>
  <c r="P53" i="39"/>
  <c r="R53" i="39"/>
  <c r="B53" i="39"/>
  <c r="D53" i="39"/>
  <c r="Q53" i="39"/>
  <c r="F53" i="39"/>
  <c r="F157" i="39"/>
  <c r="K157" i="39"/>
  <c r="I157" i="39"/>
  <c r="R157" i="39"/>
  <c r="L157" i="39"/>
  <c r="G157" i="39"/>
  <c r="B157" i="39"/>
  <c r="O157" i="39"/>
  <c r="M157" i="39"/>
  <c r="H157" i="39"/>
  <c r="D157" i="39"/>
  <c r="P157" i="39"/>
  <c r="N157" i="39"/>
  <c r="C157" i="39"/>
  <c r="Q157" i="39"/>
  <c r="J157" i="39"/>
  <c r="O100" i="39"/>
  <c r="K100" i="39"/>
  <c r="H100" i="39"/>
  <c r="P100" i="39"/>
  <c r="L100" i="39"/>
  <c r="I100" i="39"/>
  <c r="M100" i="39"/>
  <c r="G100" i="39"/>
  <c r="Q100" i="39"/>
  <c r="N100" i="39"/>
  <c r="J100" i="39"/>
  <c r="D100" i="39"/>
  <c r="C100" i="39"/>
  <c r="B100" i="39"/>
  <c r="F100" i="39"/>
  <c r="R100" i="39"/>
  <c r="K40" i="39"/>
  <c r="G40" i="39"/>
  <c r="L40" i="39"/>
  <c r="H40" i="39"/>
  <c r="F40" i="39"/>
  <c r="O40" i="39"/>
  <c r="M40" i="39"/>
  <c r="I40" i="39"/>
  <c r="N40" i="39"/>
  <c r="P40" i="39"/>
  <c r="D40" i="39"/>
  <c r="R40" i="39"/>
  <c r="Q40" i="39"/>
  <c r="C40" i="39"/>
  <c r="J40" i="39"/>
  <c r="B40" i="39"/>
  <c r="K105" i="39"/>
  <c r="I105" i="39"/>
  <c r="L105" i="39"/>
  <c r="G105" i="39"/>
  <c r="O105" i="39"/>
  <c r="M105" i="39"/>
  <c r="H105" i="39"/>
  <c r="J105" i="39"/>
  <c r="Q105" i="39"/>
  <c r="P105" i="39"/>
  <c r="N105" i="39"/>
  <c r="B105" i="39"/>
  <c r="C105" i="39"/>
  <c r="D105" i="39"/>
  <c r="F105" i="39"/>
  <c r="R105" i="39"/>
  <c r="O173" i="39"/>
  <c r="P173" i="39"/>
  <c r="K173" i="39"/>
  <c r="I173" i="39"/>
  <c r="L173" i="39"/>
  <c r="G173" i="39"/>
  <c r="M173" i="39"/>
  <c r="H173" i="39"/>
  <c r="D173" i="39"/>
  <c r="J173" i="39"/>
  <c r="C173" i="39"/>
  <c r="N173" i="39"/>
  <c r="R173" i="39"/>
  <c r="B173" i="39"/>
  <c r="Q173" i="39"/>
  <c r="F173" i="39"/>
  <c r="K177" i="39"/>
  <c r="I177" i="39"/>
  <c r="L177" i="39"/>
  <c r="J177" i="39"/>
  <c r="R177" i="39"/>
  <c r="O177" i="39"/>
  <c r="M177" i="39"/>
  <c r="G177" i="39"/>
  <c r="B177" i="39"/>
  <c r="H177" i="39"/>
  <c r="C177" i="39"/>
  <c r="N177" i="39"/>
  <c r="P177" i="39"/>
  <c r="Q177" i="39"/>
  <c r="F177" i="39"/>
  <c r="D177" i="39"/>
  <c r="O44" i="39"/>
  <c r="K44" i="39"/>
  <c r="G44" i="39"/>
  <c r="P44" i="39"/>
  <c r="L44" i="39"/>
  <c r="H44" i="39"/>
  <c r="M44" i="39"/>
  <c r="I44" i="39"/>
  <c r="F44" i="39"/>
  <c r="N44" i="39"/>
  <c r="J44" i="39"/>
  <c r="B44" i="39"/>
  <c r="Q44" i="39"/>
  <c r="R44" i="39"/>
  <c r="C44" i="39"/>
  <c r="D44" i="39"/>
  <c r="K76" i="39"/>
  <c r="G76" i="39"/>
  <c r="L76" i="39"/>
  <c r="H76" i="39"/>
  <c r="M76" i="39"/>
  <c r="I76" i="39"/>
  <c r="N76" i="39"/>
  <c r="J76" i="39"/>
  <c r="O76" i="39"/>
  <c r="D76" i="39"/>
  <c r="P76" i="39"/>
  <c r="R76" i="39"/>
  <c r="F76" i="39"/>
  <c r="Q76" i="39"/>
  <c r="C76" i="39"/>
  <c r="B76" i="39"/>
  <c r="Q32" i="39"/>
  <c r="K32" i="39"/>
  <c r="G32" i="39"/>
  <c r="D32" i="39"/>
  <c r="L32" i="39"/>
  <c r="H32" i="39"/>
  <c r="C32" i="39"/>
  <c r="O32" i="39"/>
  <c r="M32" i="39"/>
  <c r="I32" i="39"/>
  <c r="R32" i="39"/>
  <c r="P32" i="39"/>
  <c r="J32" i="39"/>
  <c r="N32" i="39"/>
  <c r="F32" i="39"/>
  <c r="B32" i="39"/>
  <c r="K189" i="39"/>
  <c r="L189" i="39"/>
  <c r="M189" i="39"/>
  <c r="I189" i="39"/>
  <c r="N189" i="39"/>
  <c r="O189" i="39"/>
  <c r="P189" i="39"/>
  <c r="G189" i="39"/>
  <c r="H189" i="39"/>
  <c r="R189" i="39"/>
  <c r="J189" i="39"/>
  <c r="B189" i="39"/>
  <c r="D189" i="39"/>
  <c r="Q189" i="39"/>
  <c r="F189" i="39"/>
  <c r="C189" i="39"/>
  <c r="O171" i="39"/>
  <c r="P171" i="39"/>
  <c r="K171" i="39"/>
  <c r="I171" i="39"/>
  <c r="L171" i="39"/>
  <c r="H171" i="39"/>
  <c r="M171" i="39"/>
  <c r="J171" i="39"/>
  <c r="F171" i="39"/>
  <c r="N171" i="39"/>
  <c r="D171" i="39"/>
  <c r="C171" i="39"/>
  <c r="R171" i="39"/>
  <c r="B171" i="39"/>
  <c r="G171" i="39"/>
  <c r="Q171" i="39"/>
  <c r="C86" i="39"/>
  <c r="K86" i="39"/>
  <c r="H86" i="39"/>
  <c r="D86" i="39"/>
  <c r="L86" i="39"/>
  <c r="I86" i="39"/>
  <c r="R86" i="39"/>
  <c r="P86" i="39"/>
  <c r="N86" i="39"/>
  <c r="G86" i="39"/>
  <c r="Q86" i="39"/>
  <c r="J86" i="39"/>
  <c r="M86" i="39"/>
  <c r="F86" i="39"/>
  <c r="O86" i="39"/>
  <c r="B86" i="39"/>
  <c r="O165" i="39"/>
  <c r="P165" i="39"/>
  <c r="K165" i="39"/>
  <c r="I165" i="39"/>
  <c r="L165" i="39"/>
  <c r="G165" i="39"/>
  <c r="M165" i="39"/>
  <c r="H165" i="39"/>
  <c r="C165" i="39"/>
  <c r="R165" i="39"/>
  <c r="J165" i="39"/>
  <c r="B165" i="39"/>
  <c r="F165" i="39"/>
  <c r="N165" i="39"/>
  <c r="Q165" i="39"/>
  <c r="D165" i="39"/>
  <c r="O52" i="39"/>
  <c r="P52" i="39"/>
  <c r="K52" i="39"/>
  <c r="G52" i="39"/>
  <c r="L52" i="39"/>
  <c r="H52" i="39"/>
  <c r="M52" i="39"/>
  <c r="I52" i="39"/>
  <c r="N52" i="39"/>
  <c r="Q52" i="39"/>
  <c r="R52" i="39"/>
  <c r="B52" i="39"/>
  <c r="D52" i="39"/>
  <c r="J52" i="39"/>
  <c r="F52" i="39"/>
  <c r="C52" i="39"/>
  <c r="K174" i="39"/>
  <c r="H174" i="39"/>
  <c r="L174" i="39"/>
  <c r="I174" i="39"/>
  <c r="N174" i="39"/>
  <c r="J174" i="39"/>
  <c r="M174" i="39"/>
  <c r="G174" i="39"/>
  <c r="O174" i="39"/>
  <c r="P174" i="39"/>
  <c r="C174" i="39"/>
  <c r="D174" i="39"/>
  <c r="R174" i="39"/>
  <c r="B174" i="39"/>
  <c r="Q174" i="39"/>
  <c r="F174" i="39"/>
  <c r="O107" i="39"/>
  <c r="K107" i="39"/>
  <c r="I107" i="39"/>
  <c r="P107" i="39"/>
  <c r="L107" i="39"/>
  <c r="H107" i="39"/>
  <c r="M107" i="39"/>
  <c r="J107" i="39"/>
  <c r="N107" i="39"/>
  <c r="G107" i="39"/>
  <c r="D107" i="39"/>
  <c r="Q107" i="39"/>
  <c r="F107" i="39"/>
  <c r="B107" i="39"/>
  <c r="C107" i="39"/>
  <c r="R107" i="39"/>
  <c r="O28" i="39"/>
  <c r="K28" i="39"/>
  <c r="G28" i="39"/>
  <c r="P28" i="39"/>
  <c r="L28" i="39"/>
  <c r="H28" i="39"/>
  <c r="M28" i="39"/>
  <c r="I28" i="39"/>
  <c r="N28" i="39"/>
  <c r="J28" i="39"/>
  <c r="D28" i="39"/>
  <c r="F28" i="39"/>
  <c r="C28" i="39"/>
  <c r="R28" i="39"/>
  <c r="Q28" i="39"/>
  <c r="B28" i="39"/>
  <c r="E186" i="40"/>
  <c r="E90" i="39"/>
  <c r="E51" i="38"/>
  <c r="E133" i="38"/>
  <c r="E38" i="40"/>
  <c r="E50" i="38"/>
  <c r="E87" i="40"/>
  <c r="E123" i="39"/>
  <c r="E161" i="38"/>
  <c r="E175" i="38"/>
  <c r="E184" i="39"/>
  <c r="E33" i="39"/>
  <c r="E79" i="39"/>
  <c r="E136" i="40"/>
  <c r="E21" i="38"/>
  <c r="E167" i="39"/>
  <c r="E144" i="40"/>
  <c r="E40" i="38"/>
  <c r="E140" i="40"/>
  <c r="E19" i="40"/>
  <c r="E176" i="39"/>
  <c r="E82" i="40"/>
  <c r="E88" i="38"/>
  <c r="E162" i="38"/>
  <c r="E168" i="39"/>
  <c r="E155" i="40"/>
  <c r="E153" i="40"/>
  <c r="E18" i="39"/>
  <c r="E181" i="38"/>
  <c r="E118" i="39"/>
  <c r="E63" i="40"/>
  <c r="E102" i="38"/>
  <c r="E118" i="38"/>
  <c r="E107" i="38"/>
  <c r="E25" i="40"/>
  <c r="E125" i="40"/>
  <c r="E84" i="39"/>
  <c r="E107" i="40"/>
  <c r="E26" i="40"/>
  <c r="E46" i="38"/>
  <c r="E14" i="38"/>
  <c r="E188" i="38"/>
  <c r="E79" i="40"/>
  <c r="E68" i="38"/>
  <c r="E151" i="39"/>
  <c r="E127" i="40"/>
  <c r="E125" i="38"/>
  <c r="E26" i="39"/>
  <c r="E57" i="40"/>
  <c r="E138" i="40"/>
  <c r="E39" i="38"/>
  <c r="E23" i="39"/>
  <c r="E71" i="40"/>
  <c r="E91" i="38"/>
  <c r="E97" i="38"/>
  <c r="E58" i="39"/>
  <c r="E179" i="39"/>
  <c r="E167" i="38"/>
  <c r="E73" i="38"/>
  <c r="E83" i="39"/>
  <c r="E119" i="40"/>
  <c r="E82" i="39"/>
  <c r="E105" i="40"/>
  <c r="E182" i="40"/>
  <c r="E16" i="39"/>
  <c r="E18" i="38"/>
  <c r="E37" i="39"/>
  <c r="E170" i="40"/>
  <c r="E144" i="38"/>
  <c r="E87" i="38"/>
  <c r="E110" i="40"/>
  <c r="E74" i="38"/>
  <c r="E24" i="40"/>
  <c r="E85" i="40"/>
  <c r="E150" i="40"/>
  <c r="E157" i="38"/>
  <c r="E62" i="38"/>
  <c r="E20" i="38"/>
  <c r="E45" i="39"/>
  <c r="E157" i="40"/>
  <c r="E159" i="40"/>
  <c r="E183" i="40"/>
  <c r="E24" i="38"/>
  <c r="E90" i="40"/>
  <c r="E120" i="38"/>
  <c r="E117" i="38"/>
  <c r="E91" i="40"/>
  <c r="E72" i="39"/>
  <c r="E103" i="38"/>
  <c r="E75" i="40"/>
  <c r="E179" i="40"/>
  <c r="E186" i="38"/>
  <c r="E54" i="38"/>
  <c r="E98" i="39"/>
  <c r="E180" i="40"/>
  <c r="E45" i="38"/>
  <c r="E128" i="40"/>
  <c r="E184" i="38"/>
  <c r="E36" i="40"/>
  <c r="E65" i="39"/>
  <c r="E84" i="38"/>
  <c r="E81" i="40"/>
  <c r="E100" i="40"/>
  <c r="E43" i="40"/>
  <c r="E153" i="38"/>
  <c r="E95" i="39"/>
  <c r="E145" i="40"/>
  <c r="E136" i="38"/>
  <c r="E62" i="39"/>
  <c r="E69" i="38"/>
  <c r="E36" i="39"/>
  <c r="E176" i="40"/>
  <c r="E163" i="40"/>
  <c r="E28" i="40"/>
  <c r="E123" i="38"/>
  <c r="E156" i="40"/>
  <c r="E67" i="38"/>
  <c r="E132" i="40"/>
  <c r="E76" i="40"/>
  <c r="E47" i="38"/>
  <c r="E13" i="40"/>
  <c r="E152" i="38"/>
  <c r="E77" i="40"/>
  <c r="E94" i="40"/>
  <c r="E31" i="38"/>
  <c r="E121" i="39"/>
  <c r="E98" i="40"/>
  <c r="E126" i="40"/>
  <c r="E174" i="38"/>
  <c r="E143" i="38"/>
  <c r="E105" i="38"/>
  <c r="E52" i="38"/>
  <c r="E158" i="38"/>
  <c r="E23" i="38"/>
  <c r="E54" i="39"/>
  <c r="E86" i="40"/>
  <c r="E57" i="38"/>
  <c r="E32" i="40"/>
  <c r="E39" i="39"/>
  <c r="E108" i="38"/>
  <c r="E101" i="40"/>
  <c r="E119" i="38"/>
  <c r="E55" i="40"/>
  <c r="E150" i="39"/>
  <c r="E81" i="38"/>
  <c r="E160" i="40"/>
  <c r="E109" i="39"/>
  <c r="E35" i="38"/>
  <c r="E178" i="40"/>
  <c r="E180" i="39"/>
  <c r="E68" i="39"/>
  <c r="E166" i="40"/>
  <c r="E160" i="39"/>
  <c r="E111" i="38"/>
  <c r="E148" i="38"/>
  <c r="E164" i="38"/>
  <c r="E17" i="38"/>
  <c r="E181" i="39"/>
  <c r="E152" i="40"/>
  <c r="E114" i="40"/>
  <c r="E150" i="38"/>
  <c r="E67" i="40"/>
  <c r="E115" i="38"/>
  <c r="E111" i="40"/>
  <c r="E121" i="38"/>
  <c r="E133" i="39"/>
  <c r="E160" i="38"/>
  <c r="E68" i="40"/>
  <c r="E84" i="40"/>
  <c r="E165" i="40"/>
  <c r="E91" i="39"/>
  <c r="E29" i="38"/>
  <c r="E176" i="38"/>
  <c r="E52" i="40"/>
  <c r="E56" i="38"/>
  <c r="E63" i="38"/>
  <c r="E88" i="40"/>
  <c r="E156" i="39"/>
  <c r="E27" i="38"/>
  <c r="E93" i="38"/>
  <c r="E116" i="40"/>
  <c r="E47" i="40"/>
  <c r="E70" i="39"/>
  <c r="E106" i="38"/>
  <c r="E59" i="39"/>
  <c r="E59" i="40"/>
  <c r="E112" i="38"/>
  <c r="E92" i="38"/>
  <c r="E73" i="39"/>
  <c r="E174" i="40"/>
  <c r="E47" i="39"/>
  <c r="E177" i="38"/>
  <c r="E90" i="38"/>
  <c r="E187" i="40"/>
  <c r="E72" i="38"/>
  <c r="E41" i="38"/>
  <c r="E178" i="39"/>
  <c r="E170" i="38"/>
  <c r="E64" i="38"/>
  <c r="E48" i="38"/>
  <c r="E50" i="39"/>
  <c r="E145" i="39"/>
  <c r="E164" i="40"/>
  <c r="E29" i="40"/>
  <c r="E63" i="39"/>
  <c r="E93" i="40"/>
  <c r="E95" i="40"/>
  <c r="E100" i="38"/>
  <c r="E28" i="38"/>
  <c r="E85" i="38"/>
  <c r="E127" i="38"/>
  <c r="E67" i="39"/>
  <c r="E165" i="38"/>
  <c r="E135" i="40"/>
  <c r="E44" i="38"/>
  <c r="E177" i="40"/>
  <c r="E21" i="40"/>
  <c r="E38" i="39"/>
  <c r="E137" i="40"/>
  <c r="E151" i="40"/>
  <c r="E48" i="40"/>
  <c r="E15" i="39"/>
  <c r="E139" i="40"/>
  <c r="E156" i="38"/>
  <c r="E104" i="40"/>
  <c r="E108" i="39"/>
  <c r="E109" i="40"/>
  <c r="E143" i="40"/>
  <c r="E51" i="39"/>
  <c r="E130" i="38"/>
  <c r="E80" i="38"/>
  <c r="E83" i="40"/>
  <c r="E65" i="38"/>
  <c r="E182" i="38"/>
  <c r="E77" i="38"/>
  <c r="E31" i="39"/>
  <c r="E17" i="39"/>
  <c r="E51" i="40"/>
  <c r="E55" i="38"/>
  <c r="E134" i="38"/>
  <c r="E114" i="39"/>
  <c r="E147" i="40"/>
  <c r="E64" i="40"/>
  <c r="E88" i="39"/>
  <c r="E112" i="40"/>
  <c r="E42" i="40"/>
  <c r="E190" i="39"/>
  <c r="E188" i="39"/>
  <c r="E115" i="40"/>
  <c r="E137" i="38"/>
  <c r="E49" i="39"/>
  <c r="E118" i="40"/>
  <c r="E31" i="40"/>
  <c r="E162" i="40"/>
  <c r="E142" i="38"/>
  <c r="E22" i="40"/>
  <c r="E56" i="40"/>
  <c r="E26" i="38"/>
  <c r="E23" i="40"/>
  <c r="E121" i="40"/>
  <c r="E141" i="40"/>
  <c r="E15" i="38"/>
  <c r="E182" i="39"/>
  <c r="E117" i="39"/>
  <c r="E66" i="38"/>
  <c r="E70" i="40"/>
  <c r="E104" i="38"/>
  <c r="E110" i="39"/>
  <c r="E101" i="39"/>
  <c r="E14" i="40"/>
  <c r="E73" i="40"/>
  <c r="E69" i="40"/>
  <c r="E131" i="40"/>
  <c r="E173" i="40"/>
  <c r="E149" i="38"/>
  <c r="E42" i="39"/>
  <c r="E30" i="38"/>
  <c r="E66" i="39"/>
  <c r="E135" i="38"/>
  <c r="E16" i="40"/>
  <c r="E123" i="40"/>
  <c r="E116" i="38"/>
  <c r="E187" i="38"/>
  <c r="E132" i="38"/>
  <c r="E103" i="39"/>
  <c r="E117" i="40"/>
  <c r="E99" i="40"/>
  <c r="E54" i="40"/>
  <c r="E62" i="40"/>
  <c r="E124" i="38"/>
  <c r="E190" i="40"/>
  <c r="E37" i="40"/>
  <c r="E139" i="39"/>
  <c r="E89" i="39"/>
  <c r="E189" i="40"/>
  <c r="E133" i="40"/>
  <c r="E175" i="40"/>
  <c r="E103" i="40"/>
  <c r="E148" i="40"/>
  <c r="E60" i="39"/>
  <c r="E114" i="38"/>
  <c r="E120" i="40"/>
  <c r="E85" i="39"/>
  <c r="E75" i="39"/>
  <c r="E122" i="40"/>
  <c r="E19" i="38"/>
  <c r="E32" i="38"/>
  <c r="E130" i="39"/>
  <c r="E129" i="38"/>
  <c r="E119" i="39"/>
  <c r="E126" i="39"/>
  <c r="E89" i="40"/>
  <c r="E192" i="38"/>
  <c r="E141" i="38"/>
  <c r="E76" i="38"/>
  <c r="E93" i="39"/>
  <c r="E106" i="40"/>
  <c r="E168" i="38"/>
  <c r="E61" i="38"/>
  <c r="E130" i="40"/>
  <c r="E159" i="39"/>
  <c r="E138" i="38"/>
  <c r="E25" i="38"/>
  <c r="E169" i="40"/>
  <c r="E171" i="40"/>
  <c r="E15" i="40"/>
  <c r="E30" i="40"/>
  <c r="E144" i="39"/>
  <c r="E151" i="38"/>
  <c r="E95" i="38"/>
  <c r="E113" i="40"/>
  <c r="E163" i="38"/>
  <c r="E143" i="39"/>
  <c r="E74" i="40"/>
  <c r="E155" i="38"/>
  <c r="E185" i="40"/>
  <c r="E49" i="40"/>
  <c r="E191" i="39"/>
  <c r="E152" i="39"/>
  <c r="E147" i="38"/>
  <c r="E159" i="38"/>
  <c r="E172" i="40"/>
  <c r="E120" i="39"/>
  <c r="E127" i="39"/>
  <c r="E154" i="40"/>
  <c r="E75" i="38"/>
  <c r="E145" i="38"/>
  <c r="E140" i="39"/>
  <c r="E109" i="38"/>
  <c r="E181" i="40"/>
  <c r="E186" i="39"/>
  <c r="E27" i="40"/>
  <c r="E128" i="39"/>
  <c r="E131" i="39"/>
  <c r="E183" i="38"/>
  <c r="E126" i="38"/>
  <c r="E189" i="38"/>
  <c r="E166" i="39"/>
  <c r="E131" i="38"/>
  <c r="E48" i="39"/>
  <c r="E40" i="40"/>
  <c r="E167" i="40"/>
  <c r="E17" i="40"/>
  <c r="E20" i="40"/>
  <c r="E192" i="39"/>
  <c r="E98" i="38"/>
  <c r="E92" i="40"/>
  <c r="E149" i="40"/>
  <c r="E104" i="39"/>
  <c r="E173" i="38"/>
  <c r="E16" i="38"/>
  <c r="E38" i="38"/>
  <c r="E60" i="38"/>
  <c r="E185" i="38"/>
  <c r="E53" i="40"/>
  <c r="E110" i="38"/>
  <c r="E78" i="39"/>
  <c r="E21" i="39"/>
  <c r="E128" i="38"/>
  <c r="E45" i="40"/>
  <c r="E146" i="38"/>
  <c r="E46" i="40"/>
  <c r="E166" i="38"/>
  <c r="E183" i="39"/>
  <c r="E97" i="40"/>
  <c r="E108" i="40"/>
  <c r="E179" i="38"/>
  <c r="E94" i="38"/>
  <c r="E139" i="38"/>
  <c r="E101" i="38"/>
  <c r="E154" i="38"/>
  <c r="E168" i="40"/>
  <c r="E136" i="39"/>
  <c r="E92" i="39"/>
  <c r="E96" i="40"/>
  <c r="E185" i="39"/>
  <c r="E71" i="38"/>
  <c r="E34" i="38"/>
  <c r="E158" i="40"/>
  <c r="E140" i="38"/>
  <c r="E171" i="38"/>
  <c r="E132" i="39"/>
  <c r="E59" i="38"/>
  <c r="E178" i="38"/>
  <c r="E89" i="38"/>
  <c r="E18" i="40"/>
  <c r="E58" i="38"/>
  <c r="E36" i="38"/>
  <c r="E146" i="40"/>
  <c r="E96" i="38"/>
  <c r="E134" i="39"/>
  <c r="E149" i="39"/>
  <c r="E65" i="40"/>
  <c r="E56" i="39"/>
  <c r="E61" i="40"/>
  <c r="E22" i="38"/>
  <c r="E82" i="38"/>
  <c r="E33" i="40"/>
  <c r="E35" i="40"/>
  <c r="E137" i="39"/>
  <c r="E33" i="38"/>
  <c r="E113" i="38"/>
  <c r="E142" i="40"/>
  <c r="E22" i="39"/>
  <c r="E148" i="39"/>
  <c r="E164" i="39"/>
  <c r="E115" i="39"/>
  <c r="E191" i="38"/>
  <c r="E78" i="40"/>
  <c r="E161" i="40"/>
  <c r="E161" i="39"/>
  <c r="E50" i="40"/>
  <c r="E58" i="40"/>
  <c r="E94" i="39"/>
  <c r="E37" i="38"/>
  <c r="E184" i="40"/>
  <c r="E124" i="40"/>
  <c r="E44" i="40"/>
  <c r="E41" i="40"/>
  <c r="E102" i="40"/>
  <c r="E175" i="39"/>
  <c r="E190" i="38"/>
  <c r="E169" i="38"/>
  <c r="E43" i="38"/>
  <c r="E80" i="40"/>
  <c r="E180" i="38"/>
  <c r="E39" i="40"/>
  <c r="E141" i="39"/>
  <c r="E78" i="38"/>
  <c r="E112" i="39"/>
  <c r="E106" i="39"/>
  <c r="E83" i="38"/>
  <c r="E70" i="38"/>
  <c r="E72" i="40"/>
  <c r="E187" i="39"/>
  <c r="E79" i="38"/>
  <c r="E172" i="38"/>
  <c r="E134" i="40"/>
  <c r="E99" i="38"/>
  <c r="E60" i="40"/>
  <c r="E111" i="39"/>
  <c r="L183" i="39" l="1"/>
  <c r="M183" i="39"/>
  <c r="N183" i="39"/>
  <c r="O183" i="39"/>
  <c r="P183" i="39"/>
  <c r="K183" i="39"/>
  <c r="I183" i="39"/>
  <c r="C183" i="39"/>
  <c r="R183" i="39"/>
  <c r="G183" i="39"/>
  <c r="B183" i="39"/>
  <c r="J183" i="39"/>
  <c r="Q183" i="39"/>
  <c r="F183" i="39"/>
  <c r="D183" i="39"/>
  <c r="H183" i="39"/>
  <c r="N192" i="39"/>
  <c r="O192" i="39"/>
  <c r="K192" i="39"/>
  <c r="P192" i="39"/>
  <c r="L192" i="39"/>
  <c r="M192" i="39"/>
  <c r="Q192" i="39"/>
  <c r="F192" i="39"/>
  <c r="C192" i="39"/>
  <c r="I192" i="39"/>
  <c r="D192" i="39"/>
  <c r="H192" i="39"/>
  <c r="B192" i="39"/>
  <c r="G192" i="39"/>
  <c r="R192" i="39"/>
  <c r="J192" i="39"/>
  <c r="O186" i="39"/>
  <c r="P186" i="39"/>
  <c r="M186" i="39"/>
  <c r="N186" i="39"/>
  <c r="K186" i="39"/>
  <c r="L186" i="39"/>
  <c r="I186" i="39"/>
  <c r="J186" i="39"/>
  <c r="F186" i="39"/>
  <c r="C186" i="39"/>
  <c r="B186" i="39"/>
  <c r="D186" i="39"/>
  <c r="H186" i="39"/>
  <c r="Q186" i="39"/>
  <c r="G186" i="39"/>
  <c r="R186" i="39"/>
  <c r="P58" i="39"/>
  <c r="O58" i="39"/>
  <c r="L58" i="39"/>
  <c r="I58" i="39"/>
  <c r="M58" i="39"/>
  <c r="J58" i="39"/>
  <c r="N58" i="39"/>
  <c r="K58" i="39"/>
  <c r="F58" i="39"/>
  <c r="Q58" i="39"/>
  <c r="D58" i="39"/>
  <c r="R58" i="39"/>
  <c r="C58" i="39"/>
  <c r="G58" i="39"/>
  <c r="B58" i="39"/>
  <c r="H58" i="39"/>
  <c r="L150" i="39"/>
  <c r="N150" i="39"/>
  <c r="M150" i="39"/>
  <c r="P150" i="39"/>
  <c r="O150" i="39"/>
  <c r="K150" i="39"/>
  <c r="I150" i="39"/>
  <c r="G150" i="39"/>
  <c r="J150" i="39"/>
  <c r="R150" i="39"/>
  <c r="B150" i="39"/>
  <c r="H150" i="39"/>
  <c r="Q150" i="39"/>
  <c r="F150" i="39"/>
  <c r="D150" i="39"/>
  <c r="C150" i="39"/>
  <c r="L82" i="39"/>
  <c r="O82" i="39"/>
  <c r="M82" i="39"/>
  <c r="P82" i="39"/>
  <c r="N82" i="39"/>
  <c r="H82" i="39"/>
  <c r="K82" i="39"/>
  <c r="I82" i="39"/>
  <c r="G82" i="39"/>
  <c r="C82" i="39"/>
  <c r="J82" i="39"/>
  <c r="R82" i="39"/>
  <c r="B82" i="39"/>
  <c r="F82" i="39"/>
  <c r="D82" i="39"/>
  <c r="Q82" i="39"/>
  <c r="L185" i="39"/>
  <c r="O185" i="39"/>
  <c r="M185" i="39"/>
  <c r="P185" i="39"/>
  <c r="N185" i="39"/>
  <c r="K185" i="39"/>
  <c r="G185" i="39"/>
  <c r="R185" i="39"/>
  <c r="B185" i="39"/>
  <c r="H185" i="39"/>
  <c r="C185" i="39"/>
  <c r="I185" i="39"/>
  <c r="Q185" i="39"/>
  <c r="F185" i="39"/>
  <c r="J185" i="39"/>
  <c r="D185" i="39"/>
  <c r="O119" i="39"/>
  <c r="K119" i="39"/>
  <c r="L119" i="39"/>
  <c r="M119" i="39"/>
  <c r="N119" i="39"/>
  <c r="P119" i="39"/>
  <c r="I119" i="39"/>
  <c r="G119" i="39"/>
  <c r="C119" i="39"/>
  <c r="B119" i="39"/>
  <c r="H119" i="39"/>
  <c r="Q119" i="39"/>
  <c r="F119" i="39"/>
  <c r="J119" i="39"/>
  <c r="D119" i="39"/>
  <c r="R119" i="39"/>
  <c r="P176" i="39"/>
  <c r="G176" i="39"/>
  <c r="J176" i="39"/>
  <c r="O176" i="39"/>
  <c r="K176" i="39"/>
  <c r="L176" i="39"/>
  <c r="M176" i="39"/>
  <c r="H176" i="39"/>
  <c r="C176" i="39"/>
  <c r="N176" i="39"/>
  <c r="D176" i="39"/>
  <c r="R176" i="39"/>
  <c r="I176" i="39"/>
  <c r="B176" i="39"/>
  <c r="Q176" i="39"/>
  <c r="F176" i="39"/>
  <c r="P108" i="39"/>
  <c r="K108" i="39"/>
  <c r="L108" i="39"/>
  <c r="M108" i="39"/>
  <c r="H108" i="39"/>
  <c r="I108" i="39"/>
  <c r="O108" i="39"/>
  <c r="G108" i="39"/>
  <c r="J108" i="39"/>
  <c r="R108" i="39"/>
  <c r="B108" i="39"/>
  <c r="N108" i="39"/>
  <c r="F108" i="39"/>
  <c r="D108" i="39"/>
  <c r="Q108" i="39"/>
  <c r="C108" i="39"/>
  <c r="O68" i="39"/>
  <c r="K68" i="39"/>
  <c r="P68" i="39"/>
  <c r="M68" i="39"/>
  <c r="L68" i="39"/>
  <c r="G68" i="39"/>
  <c r="N68" i="39"/>
  <c r="H68" i="39"/>
  <c r="J68" i="39"/>
  <c r="D68" i="39"/>
  <c r="R68" i="39"/>
  <c r="F68" i="39"/>
  <c r="C68" i="39"/>
  <c r="I68" i="39"/>
  <c r="B68" i="39"/>
  <c r="Q68" i="39"/>
  <c r="P130" i="39"/>
  <c r="K130" i="39"/>
  <c r="L130" i="39"/>
  <c r="G130" i="39"/>
  <c r="M130" i="39"/>
  <c r="J130" i="39"/>
  <c r="N130" i="39"/>
  <c r="O130" i="39"/>
  <c r="B130" i="39"/>
  <c r="Q130" i="39"/>
  <c r="D130" i="39"/>
  <c r="C130" i="39"/>
  <c r="R130" i="39"/>
  <c r="H130" i="39"/>
  <c r="I130" i="39"/>
  <c r="F130" i="39"/>
  <c r="P33" i="39"/>
  <c r="K33" i="39"/>
  <c r="M33" i="39"/>
  <c r="G33" i="39"/>
  <c r="I33" i="39"/>
  <c r="L33" i="39"/>
  <c r="H33" i="39"/>
  <c r="N33" i="39"/>
  <c r="J33" i="39"/>
  <c r="O33" i="39"/>
  <c r="D33" i="39"/>
  <c r="C33" i="39"/>
  <c r="R33" i="39"/>
  <c r="B33" i="39"/>
  <c r="F33" i="39"/>
  <c r="Q33" i="39"/>
  <c r="O42" i="39"/>
  <c r="K42" i="39"/>
  <c r="L42" i="39"/>
  <c r="M42" i="39"/>
  <c r="G42" i="39"/>
  <c r="H42" i="39"/>
  <c r="I42" i="39"/>
  <c r="N42" i="39"/>
  <c r="J42" i="39"/>
  <c r="P42" i="39"/>
  <c r="F42" i="39"/>
  <c r="R42" i="39"/>
  <c r="Q42" i="39"/>
  <c r="B42" i="39"/>
  <c r="D42" i="39"/>
  <c r="C42" i="39"/>
  <c r="O16" i="39"/>
  <c r="P16" i="39"/>
  <c r="K16" i="39"/>
  <c r="L16" i="39"/>
  <c r="M16" i="39"/>
  <c r="N16" i="39"/>
  <c r="G16" i="39"/>
  <c r="H16" i="39"/>
  <c r="I16" i="39"/>
  <c r="B16" i="39"/>
  <c r="J16" i="39"/>
  <c r="R16" i="39"/>
  <c r="F16" i="39"/>
  <c r="D16" i="39"/>
  <c r="C16" i="39"/>
  <c r="Q16" i="39"/>
  <c r="O37" i="39"/>
  <c r="K37" i="39"/>
  <c r="P37" i="39"/>
  <c r="L37" i="39"/>
  <c r="M37" i="39"/>
  <c r="N37" i="39"/>
  <c r="G37" i="39"/>
  <c r="I37" i="39"/>
  <c r="H37" i="39"/>
  <c r="J37" i="39"/>
  <c r="D37" i="39"/>
  <c r="B37" i="39"/>
  <c r="C37" i="39"/>
  <c r="R37" i="39"/>
  <c r="Q37" i="39"/>
  <c r="F37" i="39"/>
  <c r="O121" i="39"/>
  <c r="K121" i="39"/>
  <c r="P121" i="39"/>
  <c r="M121" i="39"/>
  <c r="I121" i="39"/>
  <c r="G121" i="39"/>
  <c r="L121" i="39"/>
  <c r="H121" i="39"/>
  <c r="N121" i="39"/>
  <c r="J121" i="39"/>
  <c r="B121" i="39"/>
  <c r="C121" i="39"/>
  <c r="D121" i="39"/>
  <c r="F121" i="39"/>
  <c r="Q121" i="39"/>
  <c r="R121" i="39"/>
  <c r="L90" i="39"/>
  <c r="P90" i="39"/>
  <c r="M90" i="39"/>
  <c r="O90" i="39"/>
  <c r="N90" i="39"/>
  <c r="K90" i="39"/>
  <c r="I90" i="39"/>
  <c r="G90" i="39"/>
  <c r="J90" i="39"/>
  <c r="F90" i="39"/>
  <c r="B90" i="39"/>
  <c r="R90" i="39"/>
  <c r="Q90" i="39"/>
  <c r="H90" i="39"/>
  <c r="D90" i="39"/>
  <c r="C90" i="39"/>
  <c r="O151" i="39"/>
  <c r="P151" i="39"/>
  <c r="K151" i="39"/>
  <c r="L151" i="39"/>
  <c r="M151" i="39"/>
  <c r="N151" i="39"/>
  <c r="I151" i="39"/>
  <c r="G151" i="39"/>
  <c r="H151" i="39"/>
  <c r="J151" i="39"/>
  <c r="D151" i="39"/>
  <c r="B151" i="39"/>
  <c r="Q151" i="39"/>
  <c r="R151" i="39"/>
  <c r="C151" i="39"/>
  <c r="F151" i="39"/>
  <c r="P110" i="39"/>
  <c r="K110" i="39"/>
  <c r="O110" i="39"/>
  <c r="N110" i="39"/>
  <c r="L110" i="39"/>
  <c r="H110" i="39"/>
  <c r="M110" i="39"/>
  <c r="I110" i="39"/>
  <c r="J110" i="39"/>
  <c r="G110" i="39"/>
  <c r="C110" i="39"/>
  <c r="Q110" i="39"/>
  <c r="D110" i="39"/>
  <c r="R110" i="39"/>
  <c r="F110" i="39"/>
  <c r="B110" i="39"/>
  <c r="L187" i="39"/>
  <c r="O187" i="39"/>
  <c r="M187" i="39"/>
  <c r="P187" i="39"/>
  <c r="N187" i="39"/>
  <c r="K187" i="39"/>
  <c r="H187" i="39"/>
  <c r="C187" i="39"/>
  <c r="I187" i="39"/>
  <c r="R187" i="39"/>
  <c r="J187" i="39"/>
  <c r="Q187" i="39"/>
  <c r="D187" i="39"/>
  <c r="B187" i="39"/>
  <c r="G187" i="39"/>
  <c r="F187" i="39"/>
  <c r="P85" i="39"/>
  <c r="K85" i="39"/>
  <c r="M85" i="39"/>
  <c r="N85" i="39"/>
  <c r="I85" i="39"/>
  <c r="O85" i="39"/>
  <c r="G85" i="39"/>
  <c r="H85" i="39"/>
  <c r="J85" i="39"/>
  <c r="C85" i="39"/>
  <c r="B85" i="39"/>
  <c r="R85" i="39"/>
  <c r="Q85" i="39"/>
  <c r="D85" i="39"/>
  <c r="F85" i="39"/>
  <c r="L85" i="39"/>
  <c r="P72" i="39"/>
  <c r="K72" i="39"/>
  <c r="M72" i="39"/>
  <c r="O72" i="39"/>
  <c r="G72" i="39"/>
  <c r="H72" i="39"/>
  <c r="L72" i="39"/>
  <c r="J72" i="39"/>
  <c r="N72" i="39"/>
  <c r="B72" i="39"/>
  <c r="F72" i="39"/>
  <c r="I72" i="39"/>
  <c r="R72" i="39"/>
  <c r="Q72" i="39"/>
  <c r="D72" i="39"/>
  <c r="C72" i="39"/>
  <c r="O168" i="39"/>
  <c r="P168" i="39"/>
  <c r="K168" i="39"/>
  <c r="L168" i="39"/>
  <c r="M168" i="39"/>
  <c r="N168" i="39"/>
  <c r="H168" i="39"/>
  <c r="I168" i="39"/>
  <c r="J168" i="39"/>
  <c r="Q168" i="39"/>
  <c r="F168" i="39"/>
  <c r="R168" i="39"/>
  <c r="G168" i="39"/>
  <c r="C168" i="39"/>
  <c r="B168" i="39"/>
  <c r="D168" i="39"/>
  <c r="P50" i="39"/>
  <c r="O50" i="39"/>
  <c r="K50" i="39"/>
  <c r="L50" i="39"/>
  <c r="M50" i="39"/>
  <c r="N50" i="39"/>
  <c r="G50" i="39"/>
  <c r="H50" i="39"/>
  <c r="I50" i="39"/>
  <c r="C50" i="39"/>
  <c r="R50" i="39"/>
  <c r="B50" i="39"/>
  <c r="Q50" i="39"/>
  <c r="J50" i="39"/>
  <c r="D50" i="39"/>
  <c r="F50" i="39"/>
  <c r="L104" i="39"/>
  <c r="O104" i="39"/>
  <c r="M104" i="39"/>
  <c r="P104" i="39"/>
  <c r="N104" i="39"/>
  <c r="R104" i="39"/>
  <c r="C104" i="39"/>
  <c r="K104" i="39"/>
  <c r="B104" i="39"/>
  <c r="H104" i="39"/>
  <c r="D104" i="39"/>
  <c r="I104" i="39"/>
  <c r="G104" i="39"/>
  <c r="J104" i="39"/>
  <c r="Q104" i="39"/>
  <c r="F104" i="39"/>
  <c r="P123" i="39"/>
  <c r="L123" i="39"/>
  <c r="J123" i="39"/>
  <c r="M123" i="39"/>
  <c r="G123" i="39"/>
  <c r="O123" i="39"/>
  <c r="N123" i="39"/>
  <c r="H123" i="39"/>
  <c r="D123" i="39"/>
  <c r="Q123" i="39"/>
  <c r="F123" i="39"/>
  <c r="R123" i="39"/>
  <c r="C123" i="39"/>
  <c r="I123" i="39"/>
  <c r="B123" i="39"/>
  <c r="K123" i="39"/>
  <c r="L92" i="39"/>
  <c r="M92" i="39"/>
  <c r="N92" i="39"/>
  <c r="O92" i="39"/>
  <c r="K92" i="39"/>
  <c r="R92" i="39"/>
  <c r="H92" i="39"/>
  <c r="B92" i="39"/>
  <c r="Q92" i="39"/>
  <c r="I92" i="39"/>
  <c r="F92" i="39"/>
  <c r="G92" i="39"/>
  <c r="D92" i="39"/>
  <c r="C92" i="39"/>
  <c r="P92" i="39"/>
  <c r="J92" i="39"/>
  <c r="P126" i="39"/>
  <c r="K126" i="39"/>
  <c r="O126" i="39"/>
  <c r="M126" i="39"/>
  <c r="H126" i="39"/>
  <c r="J126" i="39"/>
  <c r="G126" i="39"/>
  <c r="L126" i="39"/>
  <c r="N126" i="39"/>
  <c r="I126" i="39"/>
  <c r="R126" i="39"/>
  <c r="B126" i="39"/>
  <c r="D126" i="39"/>
  <c r="C126" i="39"/>
  <c r="F126" i="39"/>
  <c r="Q126" i="39"/>
  <c r="L134" i="39"/>
  <c r="P134" i="39"/>
  <c r="N134" i="39"/>
  <c r="O134" i="39"/>
  <c r="M134" i="39"/>
  <c r="K134" i="39"/>
  <c r="I134" i="39"/>
  <c r="Q134" i="39"/>
  <c r="G134" i="39"/>
  <c r="F134" i="39"/>
  <c r="J134" i="39"/>
  <c r="B134" i="39"/>
  <c r="C134" i="39"/>
  <c r="H134" i="39"/>
  <c r="D134" i="39"/>
  <c r="R134" i="39"/>
  <c r="L131" i="39"/>
  <c r="O131" i="39"/>
  <c r="M131" i="39"/>
  <c r="P131" i="39"/>
  <c r="N131" i="39"/>
  <c r="G131" i="39"/>
  <c r="Q131" i="39"/>
  <c r="H131" i="39"/>
  <c r="F131" i="39"/>
  <c r="K131" i="39"/>
  <c r="J131" i="39"/>
  <c r="D131" i="39"/>
  <c r="C131" i="39"/>
  <c r="B131" i="39"/>
  <c r="I131" i="39"/>
  <c r="R131" i="39"/>
  <c r="O62" i="39"/>
  <c r="K62" i="39"/>
  <c r="N62" i="39"/>
  <c r="G62" i="39"/>
  <c r="P62" i="39"/>
  <c r="H62" i="39"/>
  <c r="I62" i="39"/>
  <c r="C62" i="39"/>
  <c r="L62" i="39"/>
  <c r="Q62" i="39"/>
  <c r="M62" i="39"/>
  <c r="D62" i="39"/>
  <c r="J62" i="39"/>
  <c r="R62" i="39"/>
  <c r="B62" i="39"/>
  <c r="F62" i="39"/>
  <c r="P45" i="39"/>
  <c r="K45" i="39"/>
  <c r="M45" i="39"/>
  <c r="G45" i="39"/>
  <c r="I45" i="39"/>
  <c r="O45" i="39"/>
  <c r="H45" i="39"/>
  <c r="J45" i="39"/>
  <c r="N45" i="39"/>
  <c r="F45" i="39"/>
  <c r="R45" i="39"/>
  <c r="Q45" i="39"/>
  <c r="L45" i="39"/>
  <c r="D45" i="39"/>
  <c r="C45" i="39"/>
  <c r="B45" i="39"/>
  <c r="P190" i="39"/>
  <c r="O190" i="39"/>
  <c r="M190" i="39"/>
  <c r="N190" i="39"/>
  <c r="L190" i="39"/>
  <c r="K190" i="39"/>
  <c r="I190" i="39"/>
  <c r="J190" i="39"/>
  <c r="F190" i="39"/>
  <c r="H190" i="39"/>
  <c r="G190" i="39"/>
  <c r="B190" i="39"/>
  <c r="D190" i="39"/>
  <c r="Q190" i="39"/>
  <c r="C190" i="39"/>
  <c r="R190" i="39"/>
  <c r="L133" i="39"/>
  <c r="M133" i="39"/>
  <c r="N133" i="39"/>
  <c r="O133" i="39"/>
  <c r="K133" i="39"/>
  <c r="P133" i="39"/>
  <c r="G133" i="39"/>
  <c r="H133" i="39"/>
  <c r="J133" i="39"/>
  <c r="Q133" i="39"/>
  <c r="D133" i="39"/>
  <c r="C133" i="39"/>
  <c r="F133" i="39"/>
  <c r="I133" i="39"/>
  <c r="R133" i="39"/>
  <c r="B133" i="39"/>
  <c r="P98" i="39"/>
  <c r="K98" i="39"/>
  <c r="O98" i="39"/>
  <c r="M98" i="39"/>
  <c r="H98" i="39"/>
  <c r="I98" i="39"/>
  <c r="G98" i="39"/>
  <c r="J98" i="39"/>
  <c r="D98" i="39"/>
  <c r="C98" i="39"/>
  <c r="Q98" i="39"/>
  <c r="B98" i="39"/>
  <c r="L98" i="39"/>
  <c r="F98" i="39"/>
  <c r="N98" i="39"/>
  <c r="R98" i="39"/>
  <c r="L91" i="39"/>
  <c r="M91" i="39"/>
  <c r="N91" i="39"/>
  <c r="O91" i="39"/>
  <c r="P91" i="39"/>
  <c r="I91" i="39"/>
  <c r="C91" i="39"/>
  <c r="R91" i="39"/>
  <c r="B91" i="39"/>
  <c r="H91" i="39"/>
  <c r="Q91" i="39"/>
  <c r="G91" i="39"/>
  <c r="D91" i="39"/>
  <c r="K91" i="39"/>
  <c r="F91" i="39"/>
  <c r="J91" i="39"/>
  <c r="O149" i="39"/>
  <c r="K149" i="39"/>
  <c r="L149" i="39"/>
  <c r="M149" i="39"/>
  <c r="N149" i="39"/>
  <c r="I149" i="39"/>
  <c r="G149" i="39"/>
  <c r="R149" i="39"/>
  <c r="F149" i="39"/>
  <c r="H149" i="39"/>
  <c r="B149" i="39"/>
  <c r="P149" i="39"/>
  <c r="J149" i="39"/>
  <c r="D149" i="39"/>
  <c r="Q149" i="39"/>
  <c r="C149" i="39"/>
  <c r="P191" i="39"/>
  <c r="K191" i="39"/>
  <c r="L191" i="39"/>
  <c r="M191" i="39"/>
  <c r="N191" i="39"/>
  <c r="G191" i="39"/>
  <c r="H191" i="39"/>
  <c r="I191" i="39"/>
  <c r="J191" i="39"/>
  <c r="C191" i="39"/>
  <c r="R191" i="39"/>
  <c r="B191" i="39"/>
  <c r="O191" i="39"/>
  <c r="Q191" i="39"/>
  <c r="F191" i="39"/>
  <c r="D191" i="39"/>
  <c r="O181" i="39"/>
  <c r="P181" i="39"/>
  <c r="L181" i="39"/>
  <c r="H181" i="39"/>
  <c r="M181" i="39"/>
  <c r="J181" i="39"/>
  <c r="N181" i="39"/>
  <c r="G181" i="39"/>
  <c r="D181" i="39"/>
  <c r="C181" i="39"/>
  <c r="K181" i="39"/>
  <c r="R181" i="39"/>
  <c r="Q181" i="39"/>
  <c r="F181" i="39"/>
  <c r="B181" i="39"/>
  <c r="I181" i="39"/>
  <c r="P148" i="39"/>
  <c r="K148" i="39"/>
  <c r="L148" i="39"/>
  <c r="M148" i="39"/>
  <c r="H148" i="39"/>
  <c r="I148" i="39"/>
  <c r="J148" i="39"/>
  <c r="G148" i="39"/>
  <c r="D148" i="39"/>
  <c r="C148" i="39"/>
  <c r="O148" i="39"/>
  <c r="B148" i="39"/>
  <c r="N148" i="39"/>
  <c r="Q148" i="39"/>
  <c r="F148" i="39"/>
  <c r="R148" i="39"/>
  <c r="L78" i="39"/>
  <c r="O78" i="39"/>
  <c r="N78" i="39"/>
  <c r="P78" i="39"/>
  <c r="M78" i="39"/>
  <c r="K78" i="39"/>
  <c r="H78" i="39"/>
  <c r="R78" i="39"/>
  <c r="I78" i="39"/>
  <c r="B78" i="39"/>
  <c r="J78" i="39"/>
  <c r="Q78" i="39"/>
  <c r="D78" i="39"/>
  <c r="F78" i="39"/>
  <c r="C78" i="39"/>
  <c r="G78" i="39"/>
  <c r="P140" i="39"/>
  <c r="O140" i="39"/>
  <c r="L140" i="39"/>
  <c r="G140" i="39"/>
  <c r="M140" i="39"/>
  <c r="J140" i="39"/>
  <c r="N140" i="39"/>
  <c r="I140" i="39"/>
  <c r="K140" i="39"/>
  <c r="Q140" i="39"/>
  <c r="D140" i="39"/>
  <c r="H140" i="39"/>
  <c r="F140" i="39"/>
  <c r="R140" i="39"/>
  <c r="C140" i="39"/>
  <c r="B140" i="39"/>
  <c r="L143" i="39"/>
  <c r="O143" i="39"/>
  <c r="M143" i="39"/>
  <c r="P143" i="39"/>
  <c r="N143" i="39"/>
  <c r="F143" i="39"/>
  <c r="B143" i="39"/>
  <c r="I143" i="39"/>
  <c r="C143" i="39"/>
  <c r="K143" i="39"/>
  <c r="R143" i="39"/>
  <c r="G143" i="39"/>
  <c r="Q143" i="39"/>
  <c r="H143" i="39"/>
  <c r="D143" i="39"/>
  <c r="J143" i="39"/>
  <c r="O36" i="39"/>
  <c r="P36" i="39"/>
  <c r="L36" i="39"/>
  <c r="I36" i="39"/>
  <c r="M36" i="39"/>
  <c r="J36" i="39"/>
  <c r="N36" i="39"/>
  <c r="D36" i="39"/>
  <c r="K36" i="39"/>
  <c r="R36" i="39"/>
  <c r="B36" i="39"/>
  <c r="Q36" i="39"/>
  <c r="G36" i="39"/>
  <c r="F36" i="39"/>
  <c r="H36" i="39"/>
  <c r="C36" i="39"/>
  <c r="L22" i="39"/>
  <c r="M22" i="39"/>
  <c r="N22" i="39"/>
  <c r="P22" i="39"/>
  <c r="K22" i="39"/>
  <c r="G22" i="39"/>
  <c r="B22" i="39"/>
  <c r="I22" i="39"/>
  <c r="C22" i="39"/>
  <c r="J22" i="39"/>
  <c r="H22" i="39"/>
  <c r="O22" i="39"/>
  <c r="F22" i="39"/>
  <c r="R22" i="39"/>
  <c r="Q22" i="39"/>
  <c r="D22" i="39"/>
  <c r="O114" i="39"/>
  <c r="K114" i="39"/>
  <c r="L114" i="39"/>
  <c r="M114" i="39"/>
  <c r="H114" i="39"/>
  <c r="I114" i="39"/>
  <c r="G114" i="39"/>
  <c r="P114" i="39"/>
  <c r="J114" i="39"/>
  <c r="D114" i="39"/>
  <c r="C114" i="39"/>
  <c r="R114" i="39"/>
  <c r="F114" i="39"/>
  <c r="Q114" i="39"/>
  <c r="N114" i="39"/>
  <c r="B114" i="39"/>
  <c r="O118" i="39"/>
  <c r="K118" i="39"/>
  <c r="P118" i="39"/>
  <c r="N118" i="39"/>
  <c r="H118" i="39"/>
  <c r="I118" i="39"/>
  <c r="G118" i="39"/>
  <c r="L118" i="39"/>
  <c r="J118" i="39"/>
  <c r="M118" i="39"/>
  <c r="F118" i="39"/>
  <c r="R118" i="39"/>
  <c r="D118" i="39"/>
  <c r="B118" i="39"/>
  <c r="C118" i="39"/>
  <c r="Q118" i="39"/>
  <c r="L166" i="39"/>
  <c r="O166" i="39"/>
  <c r="M166" i="39"/>
  <c r="P166" i="39"/>
  <c r="N166" i="39"/>
  <c r="I166" i="39"/>
  <c r="R166" i="39"/>
  <c r="G166" i="39"/>
  <c r="B166" i="39"/>
  <c r="J166" i="39"/>
  <c r="Q166" i="39"/>
  <c r="F166" i="39"/>
  <c r="K166" i="39"/>
  <c r="D166" i="39"/>
  <c r="H166" i="39"/>
  <c r="C166" i="39"/>
  <c r="O49" i="39"/>
  <c r="P49" i="39"/>
  <c r="L49" i="39"/>
  <c r="H49" i="39"/>
  <c r="M49" i="39"/>
  <c r="J49" i="39"/>
  <c r="N49" i="39"/>
  <c r="G49" i="39"/>
  <c r="D49" i="39"/>
  <c r="C49" i="39"/>
  <c r="B49" i="39"/>
  <c r="I49" i="39"/>
  <c r="F49" i="39"/>
  <c r="K49" i="39"/>
  <c r="R49" i="39"/>
  <c r="Q49" i="39"/>
  <c r="L21" i="39"/>
  <c r="M21" i="39"/>
  <c r="N21" i="39"/>
  <c r="O21" i="39"/>
  <c r="P21" i="39"/>
  <c r="I21" i="39"/>
  <c r="K21" i="39"/>
  <c r="H21" i="39"/>
  <c r="J21" i="39"/>
  <c r="R21" i="39"/>
  <c r="B21" i="39"/>
  <c r="Q21" i="39"/>
  <c r="F21" i="39"/>
  <c r="C21" i="39"/>
  <c r="G21" i="39"/>
  <c r="D21" i="39"/>
  <c r="O132" i="39"/>
  <c r="P132" i="39"/>
  <c r="G132" i="39"/>
  <c r="J132" i="39"/>
  <c r="K132" i="39"/>
  <c r="L132" i="39"/>
  <c r="H132" i="39"/>
  <c r="D132" i="39"/>
  <c r="M132" i="39"/>
  <c r="I132" i="39"/>
  <c r="N132" i="39"/>
  <c r="F132" i="39"/>
  <c r="B132" i="39"/>
  <c r="R132" i="39"/>
  <c r="Q132" i="39"/>
  <c r="C132" i="39"/>
  <c r="O175" i="39"/>
  <c r="P175" i="39"/>
  <c r="H175" i="39"/>
  <c r="J175" i="39"/>
  <c r="K175" i="39"/>
  <c r="L175" i="39"/>
  <c r="M175" i="39"/>
  <c r="N175" i="39"/>
  <c r="I175" i="39"/>
  <c r="C175" i="39"/>
  <c r="D175" i="39"/>
  <c r="R175" i="39"/>
  <c r="F175" i="39"/>
  <c r="B175" i="39"/>
  <c r="G175" i="39"/>
  <c r="Q175" i="39"/>
  <c r="O139" i="39"/>
  <c r="P139" i="39"/>
  <c r="K139" i="39"/>
  <c r="L139" i="39"/>
  <c r="M139" i="39"/>
  <c r="N139" i="39"/>
  <c r="I139" i="39"/>
  <c r="H139" i="39"/>
  <c r="G139" i="39"/>
  <c r="R139" i="39"/>
  <c r="B139" i="39"/>
  <c r="F139" i="39"/>
  <c r="Q139" i="39"/>
  <c r="D139" i="39"/>
  <c r="C139" i="39"/>
  <c r="J139" i="39"/>
  <c r="P182" i="39"/>
  <c r="K182" i="39"/>
  <c r="O182" i="39"/>
  <c r="N182" i="39"/>
  <c r="H182" i="39"/>
  <c r="L182" i="39"/>
  <c r="M182" i="39"/>
  <c r="I182" i="39"/>
  <c r="D182" i="39"/>
  <c r="G182" i="39"/>
  <c r="C182" i="39"/>
  <c r="J182" i="39"/>
  <c r="R182" i="39"/>
  <c r="B182" i="39"/>
  <c r="Q182" i="39"/>
  <c r="F182" i="39"/>
  <c r="O167" i="39"/>
  <c r="P167" i="39"/>
  <c r="K167" i="39"/>
  <c r="L167" i="39"/>
  <c r="M167" i="39"/>
  <c r="N167" i="39"/>
  <c r="I167" i="39"/>
  <c r="G167" i="39"/>
  <c r="H167" i="39"/>
  <c r="B167" i="39"/>
  <c r="Q167" i="39"/>
  <c r="C167" i="39"/>
  <c r="D167" i="39"/>
  <c r="F167" i="39"/>
  <c r="R167" i="39"/>
  <c r="J167" i="39"/>
  <c r="O120" i="39"/>
  <c r="P120" i="39"/>
  <c r="G120" i="39"/>
  <c r="J120" i="39"/>
  <c r="K120" i="39"/>
  <c r="I120" i="39"/>
  <c r="D120" i="39"/>
  <c r="L120" i="39"/>
  <c r="M120" i="39"/>
  <c r="N120" i="39"/>
  <c r="H120" i="39"/>
  <c r="C120" i="39"/>
  <c r="R120" i="39"/>
  <c r="Q120" i="39"/>
  <c r="F120" i="39"/>
  <c r="B120" i="39"/>
  <c r="P15" i="39"/>
  <c r="O15" i="39"/>
  <c r="H15" i="39"/>
  <c r="J15" i="39"/>
  <c r="K15" i="39"/>
  <c r="L15" i="39"/>
  <c r="G15" i="39"/>
  <c r="F15" i="39"/>
  <c r="M15" i="39"/>
  <c r="I15" i="39"/>
  <c r="N15" i="39"/>
  <c r="B15" i="39"/>
  <c r="Q15" i="39"/>
  <c r="C15" i="39"/>
  <c r="D15" i="39"/>
  <c r="R15" i="39"/>
  <c r="P63" i="39"/>
  <c r="L63" i="39"/>
  <c r="H63" i="39"/>
  <c r="M63" i="39"/>
  <c r="J63" i="39"/>
  <c r="N63" i="39"/>
  <c r="O63" i="39"/>
  <c r="D63" i="39"/>
  <c r="R63" i="39"/>
  <c r="Q63" i="39"/>
  <c r="B63" i="39"/>
  <c r="K63" i="39"/>
  <c r="G63" i="39"/>
  <c r="I63" i="39"/>
  <c r="C63" i="39"/>
  <c r="F63" i="39"/>
  <c r="L112" i="39"/>
  <c r="M112" i="39"/>
  <c r="N112" i="39"/>
  <c r="O112" i="39"/>
  <c r="P112" i="39"/>
  <c r="I112" i="39"/>
  <c r="G112" i="39"/>
  <c r="J112" i="39"/>
  <c r="K112" i="39"/>
  <c r="R112" i="39"/>
  <c r="H112" i="39"/>
  <c r="D112" i="39"/>
  <c r="C112" i="39"/>
  <c r="B112" i="39"/>
  <c r="Q112" i="39"/>
  <c r="F112" i="39"/>
  <c r="O17" i="39"/>
  <c r="K17" i="39"/>
  <c r="L17" i="39"/>
  <c r="M17" i="39"/>
  <c r="P17" i="39"/>
  <c r="N17" i="39"/>
  <c r="G17" i="39"/>
  <c r="I17" i="39"/>
  <c r="B17" i="39"/>
  <c r="D17" i="39"/>
  <c r="C17" i="39"/>
  <c r="J17" i="39"/>
  <c r="H17" i="39"/>
  <c r="Q17" i="39"/>
  <c r="F17" i="39"/>
  <c r="R17" i="39"/>
  <c r="O70" i="39"/>
  <c r="K70" i="39"/>
  <c r="P70" i="39"/>
  <c r="L70" i="39"/>
  <c r="N70" i="39"/>
  <c r="G70" i="39"/>
  <c r="H70" i="39"/>
  <c r="I70" i="39"/>
  <c r="M70" i="39"/>
  <c r="J70" i="39"/>
  <c r="D70" i="39"/>
  <c r="Q70" i="39"/>
  <c r="F70" i="39"/>
  <c r="B70" i="39"/>
  <c r="C70" i="39"/>
  <c r="R70" i="39"/>
  <c r="L79" i="39"/>
  <c r="O79" i="39"/>
  <c r="M79" i="39"/>
  <c r="P79" i="39"/>
  <c r="N79" i="39"/>
  <c r="K79" i="39"/>
  <c r="Q79" i="39"/>
  <c r="F79" i="39"/>
  <c r="C79" i="39"/>
  <c r="I79" i="39"/>
  <c r="D79" i="39"/>
  <c r="R79" i="39"/>
  <c r="B79" i="39"/>
  <c r="G79" i="39"/>
  <c r="H79" i="39"/>
  <c r="J79" i="39"/>
  <c r="O141" i="39"/>
  <c r="K141" i="39"/>
  <c r="P141" i="39"/>
  <c r="M141" i="39"/>
  <c r="I141" i="39"/>
  <c r="G141" i="39"/>
  <c r="H141" i="39"/>
  <c r="L141" i="39"/>
  <c r="J141" i="39"/>
  <c r="N141" i="39"/>
  <c r="C141" i="39"/>
  <c r="R141" i="39"/>
  <c r="Q141" i="39"/>
  <c r="F141" i="39"/>
  <c r="B141" i="39"/>
  <c r="D141" i="39"/>
  <c r="L48" i="39"/>
  <c r="O48" i="39"/>
  <c r="M48" i="39"/>
  <c r="P48" i="39"/>
  <c r="N48" i="39"/>
  <c r="K48" i="39"/>
  <c r="H48" i="39"/>
  <c r="I48" i="39"/>
  <c r="J48" i="39"/>
  <c r="Q48" i="39"/>
  <c r="G48" i="39"/>
  <c r="C48" i="39"/>
  <c r="B48" i="39"/>
  <c r="F48" i="39"/>
  <c r="D48" i="39"/>
  <c r="R48" i="39"/>
  <c r="P145" i="39"/>
  <c r="K145" i="39"/>
  <c r="M145" i="39"/>
  <c r="I145" i="39"/>
  <c r="O145" i="39"/>
  <c r="H145" i="39"/>
  <c r="Q145" i="39"/>
  <c r="D145" i="39"/>
  <c r="C145" i="39"/>
  <c r="L145" i="39"/>
  <c r="J145" i="39"/>
  <c r="N145" i="39"/>
  <c r="R145" i="39"/>
  <c r="B145" i="39"/>
  <c r="F145" i="39"/>
  <c r="G145" i="39"/>
  <c r="O115" i="39"/>
  <c r="K115" i="39"/>
  <c r="P115" i="39"/>
  <c r="L115" i="39"/>
  <c r="M115" i="39"/>
  <c r="I115" i="39"/>
  <c r="G115" i="39"/>
  <c r="N115" i="39"/>
  <c r="H115" i="39"/>
  <c r="J115" i="39"/>
  <c r="D115" i="39"/>
  <c r="Q115" i="39"/>
  <c r="F115" i="39"/>
  <c r="C115" i="39"/>
  <c r="R115" i="39"/>
  <c r="B115" i="39"/>
  <c r="O47" i="39"/>
  <c r="K47" i="39"/>
  <c r="P47" i="39"/>
  <c r="M47" i="39"/>
  <c r="N47" i="39"/>
  <c r="G47" i="39"/>
  <c r="I47" i="39"/>
  <c r="L47" i="39"/>
  <c r="Q47" i="39"/>
  <c r="F47" i="39"/>
  <c r="R47" i="39"/>
  <c r="D47" i="39"/>
  <c r="J47" i="39"/>
  <c r="H47" i="39"/>
  <c r="B47" i="39"/>
  <c r="C47" i="39"/>
  <c r="O179" i="39"/>
  <c r="K179" i="39"/>
  <c r="P179" i="39"/>
  <c r="L179" i="39"/>
  <c r="M179" i="39"/>
  <c r="I179" i="39"/>
  <c r="G179" i="39"/>
  <c r="N179" i="39"/>
  <c r="H179" i="39"/>
  <c r="J179" i="39"/>
  <c r="B179" i="39"/>
  <c r="Q179" i="39"/>
  <c r="F179" i="39"/>
  <c r="D179" i="39"/>
  <c r="C179" i="39"/>
  <c r="R179" i="39"/>
  <c r="P127" i="39"/>
  <c r="K127" i="39"/>
  <c r="L127" i="39"/>
  <c r="M127" i="39"/>
  <c r="O127" i="39"/>
  <c r="I127" i="39"/>
  <c r="G127" i="39"/>
  <c r="H127" i="39"/>
  <c r="J127" i="39"/>
  <c r="Q127" i="39"/>
  <c r="N127" i="39"/>
  <c r="F127" i="39"/>
  <c r="C127" i="39"/>
  <c r="B127" i="39"/>
  <c r="R127" i="39"/>
  <c r="D127" i="39"/>
  <c r="O88" i="39"/>
  <c r="P88" i="39"/>
  <c r="K88" i="39"/>
  <c r="L88" i="39"/>
  <c r="M88" i="39"/>
  <c r="N88" i="39"/>
  <c r="H88" i="39"/>
  <c r="I88" i="39"/>
  <c r="J88" i="39"/>
  <c r="C88" i="39"/>
  <c r="F88" i="39"/>
  <c r="B88" i="39"/>
  <c r="Q88" i="39"/>
  <c r="D88" i="39"/>
  <c r="G88" i="39"/>
  <c r="R88" i="39"/>
  <c r="L56" i="39"/>
  <c r="M56" i="39"/>
  <c r="N56" i="39"/>
  <c r="O56" i="39"/>
  <c r="P56" i="39"/>
  <c r="K56" i="39"/>
  <c r="H56" i="39"/>
  <c r="I56" i="39"/>
  <c r="J56" i="39"/>
  <c r="R56" i="39"/>
  <c r="F56" i="39"/>
  <c r="Q56" i="39"/>
  <c r="C56" i="39"/>
  <c r="B56" i="39"/>
  <c r="G56" i="39"/>
  <c r="D56" i="39"/>
  <c r="P106" i="39"/>
  <c r="O106" i="39"/>
  <c r="K106" i="39"/>
  <c r="L106" i="39"/>
  <c r="M106" i="39"/>
  <c r="N106" i="39"/>
  <c r="H106" i="39"/>
  <c r="I106" i="39"/>
  <c r="J106" i="39"/>
  <c r="F106" i="39"/>
  <c r="D106" i="39"/>
  <c r="B106" i="39"/>
  <c r="R106" i="39"/>
  <c r="C106" i="39"/>
  <c r="G106" i="39"/>
  <c r="Q106" i="39"/>
  <c r="O164" i="39"/>
  <c r="K164" i="39"/>
  <c r="L164" i="39"/>
  <c r="M164" i="39"/>
  <c r="N164" i="39"/>
  <c r="H164" i="39"/>
  <c r="I164" i="39"/>
  <c r="C164" i="39"/>
  <c r="P164" i="39"/>
  <c r="Q164" i="39"/>
  <c r="G164" i="39"/>
  <c r="R164" i="39"/>
  <c r="F164" i="39"/>
  <c r="B164" i="39"/>
  <c r="D164" i="39"/>
  <c r="J164" i="39"/>
  <c r="O51" i="39"/>
  <c r="K51" i="39"/>
  <c r="P51" i="39"/>
  <c r="M51" i="39"/>
  <c r="G51" i="39"/>
  <c r="I51" i="39"/>
  <c r="J51" i="39"/>
  <c r="H51" i="39"/>
  <c r="L51" i="39"/>
  <c r="N51" i="39"/>
  <c r="C51" i="39"/>
  <c r="R51" i="39"/>
  <c r="B51" i="39"/>
  <c r="F51" i="39"/>
  <c r="Q51" i="39"/>
  <c r="D51" i="39"/>
  <c r="P178" i="39"/>
  <c r="O178" i="39"/>
  <c r="G178" i="39"/>
  <c r="J178" i="39"/>
  <c r="K178" i="39"/>
  <c r="F178" i="39"/>
  <c r="L178" i="39"/>
  <c r="M178" i="39"/>
  <c r="H178" i="39"/>
  <c r="R178" i="39"/>
  <c r="B178" i="39"/>
  <c r="D178" i="39"/>
  <c r="I178" i="39"/>
  <c r="N178" i="39"/>
  <c r="C178" i="39"/>
  <c r="Q178" i="39"/>
  <c r="L73" i="39"/>
  <c r="M73" i="39"/>
  <c r="N73" i="39"/>
  <c r="O73" i="39"/>
  <c r="I73" i="39"/>
  <c r="J73" i="39"/>
  <c r="H73" i="39"/>
  <c r="C73" i="39"/>
  <c r="K73" i="39"/>
  <c r="Q73" i="39"/>
  <c r="B73" i="39"/>
  <c r="F73" i="39"/>
  <c r="R73" i="39"/>
  <c r="G73" i="39"/>
  <c r="D73" i="39"/>
  <c r="P73" i="39"/>
  <c r="L160" i="39"/>
  <c r="M160" i="39"/>
  <c r="N160" i="39"/>
  <c r="O160" i="39"/>
  <c r="P160" i="39"/>
  <c r="K160" i="39"/>
  <c r="C160" i="39"/>
  <c r="H160" i="39"/>
  <c r="B160" i="39"/>
  <c r="Q160" i="39"/>
  <c r="F160" i="39"/>
  <c r="R160" i="39"/>
  <c r="J160" i="39"/>
  <c r="I160" i="39"/>
  <c r="D160" i="39"/>
  <c r="G160" i="39"/>
  <c r="P159" i="39"/>
  <c r="K159" i="39"/>
  <c r="M159" i="39"/>
  <c r="L159" i="39"/>
  <c r="I159" i="39"/>
  <c r="N159" i="39"/>
  <c r="G159" i="39"/>
  <c r="H159" i="39"/>
  <c r="J159" i="39"/>
  <c r="Q159" i="39"/>
  <c r="B159" i="39"/>
  <c r="F159" i="39"/>
  <c r="O159" i="39"/>
  <c r="R159" i="39"/>
  <c r="C159" i="39"/>
  <c r="D159" i="39"/>
  <c r="O117" i="39"/>
  <c r="K117" i="39"/>
  <c r="L117" i="39"/>
  <c r="M117" i="39"/>
  <c r="N117" i="39"/>
  <c r="I117" i="39"/>
  <c r="G117" i="39"/>
  <c r="P117" i="39"/>
  <c r="J117" i="39"/>
  <c r="C117" i="39"/>
  <c r="H117" i="39"/>
  <c r="F117" i="39"/>
  <c r="D117" i="39"/>
  <c r="B117" i="39"/>
  <c r="R117" i="39"/>
  <c r="Q117" i="39"/>
  <c r="P109" i="39"/>
  <c r="H109" i="39"/>
  <c r="J109" i="39"/>
  <c r="K109" i="39"/>
  <c r="I109" i="39"/>
  <c r="R109" i="39"/>
  <c r="G109" i="39"/>
  <c r="F109" i="39"/>
  <c r="L109" i="39"/>
  <c r="B109" i="39"/>
  <c r="M109" i="39"/>
  <c r="D109" i="39"/>
  <c r="C109" i="39"/>
  <c r="N109" i="39"/>
  <c r="Q109" i="39"/>
  <c r="O109" i="39"/>
  <c r="P38" i="39"/>
  <c r="K38" i="39"/>
  <c r="O38" i="39"/>
  <c r="L38" i="39"/>
  <c r="N38" i="39"/>
  <c r="G38" i="39"/>
  <c r="M38" i="39"/>
  <c r="H38" i="39"/>
  <c r="I38" i="39"/>
  <c r="J38" i="39"/>
  <c r="C38" i="39"/>
  <c r="Q38" i="39"/>
  <c r="R38" i="39"/>
  <c r="B38" i="39"/>
  <c r="F38" i="39"/>
  <c r="D38" i="39"/>
  <c r="L54" i="39"/>
  <c r="N54" i="39"/>
  <c r="M54" i="39"/>
  <c r="O54" i="39"/>
  <c r="P54" i="39"/>
  <c r="R54" i="39"/>
  <c r="G54" i="39"/>
  <c r="B54" i="39"/>
  <c r="Q54" i="39"/>
  <c r="D54" i="39"/>
  <c r="H54" i="39"/>
  <c r="C54" i="39"/>
  <c r="I54" i="39"/>
  <c r="K54" i="39"/>
  <c r="F54" i="39"/>
  <c r="J54" i="39"/>
  <c r="L137" i="39"/>
  <c r="O137" i="39"/>
  <c r="M137" i="39"/>
  <c r="P137" i="39"/>
  <c r="N137" i="39"/>
  <c r="K137" i="39"/>
  <c r="G137" i="39"/>
  <c r="H137" i="39"/>
  <c r="J137" i="39"/>
  <c r="D137" i="39"/>
  <c r="C137" i="39"/>
  <c r="I137" i="39"/>
  <c r="B137" i="39"/>
  <c r="Q137" i="39"/>
  <c r="R137" i="39"/>
  <c r="F137" i="39"/>
  <c r="O111" i="39"/>
  <c r="P111" i="39"/>
  <c r="K111" i="39"/>
  <c r="L111" i="39"/>
  <c r="M111" i="39"/>
  <c r="N111" i="39"/>
  <c r="I111" i="39"/>
  <c r="G111" i="39"/>
  <c r="H111" i="39"/>
  <c r="J111" i="39"/>
  <c r="F111" i="39"/>
  <c r="R111" i="39"/>
  <c r="D111" i="39"/>
  <c r="B111" i="39"/>
  <c r="Q111" i="39"/>
  <c r="C111" i="39"/>
  <c r="L26" i="39"/>
  <c r="P26" i="39"/>
  <c r="M26" i="39"/>
  <c r="O26" i="39"/>
  <c r="N26" i="39"/>
  <c r="K26" i="39"/>
  <c r="R26" i="39"/>
  <c r="B26" i="39"/>
  <c r="Q26" i="39"/>
  <c r="G26" i="39"/>
  <c r="C26" i="39"/>
  <c r="F26" i="39"/>
  <c r="D26" i="39"/>
  <c r="H26" i="39"/>
  <c r="J26" i="39"/>
  <c r="I26" i="39"/>
  <c r="O161" i="39"/>
  <c r="K161" i="39"/>
  <c r="P161" i="39"/>
  <c r="L161" i="39"/>
  <c r="M161" i="39"/>
  <c r="N161" i="39"/>
  <c r="I161" i="39"/>
  <c r="J161" i="39"/>
  <c r="H161" i="39"/>
  <c r="G161" i="39"/>
  <c r="Q161" i="39"/>
  <c r="D161" i="39"/>
  <c r="F161" i="39"/>
  <c r="R161" i="39"/>
  <c r="B161" i="39"/>
  <c r="C161" i="39"/>
  <c r="L83" i="39"/>
  <c r="M83" i="39"/>
  <c r="N83" i="39"/>
  <c r="O83" i="39"/>
  <c r="P83" i="39"/>
  <c r="I83" i="39"/>
  <c r="Q83" i="39"/>
  <c r="G83" i="39"/>
  <c r="F83" i="39"/>
  <c r="H83" i="39"/>
  <c r="B83" i="39"/>
  <c r="J83" i="39"/>
  <c r="D83" i="39"/>
  <c r="C83" i="39"/>
  <c r="K83" i="39"/>
  <c r="R83" i="39"/>
  <c r="O95" i="39"/>
  <c r="K95" i="39"/>
  <c r="P95" i="39"/>
  <c r="L95" i="39"/>
  <c r="M95" i="39"/>
  <c r="I95" i="39"/>
  <c r="G95" i="39"/>
  <c r="H95" i="39"/>
  <c r="J95" i="39"/>
  <c r="Q95" i="39"/>
  <c r="D95" i="39"/>
  <c r="N95" i="39"/>
  <c r="R95" i="39"/>
  <c r="B95" i="39"/>
  <c r="F95" i="39"/>
  <c r="C95" i="39"/>
  <c r="O65" i="39"/>
  <c r="K65" i="39"/>
  <c r="L65" i="39"/>
  <c r="M65" i="39"/>
  <c r="N65" i="39"/>
  <c r="G65" i="39"/>
  <c r="I65" i="39"/>
  <c r="J65" i="39"/>
  <c r="F65" i="39"/>
  <c r="R65" i="39"/>
  <c r="C65" i="39"/>
  <c r="P65" i="39"/>
  <c r="D65" i="39"/>
  <c r="H65" i="39"/>
  <c r="Q65" i="39"/>
  <c r="B65" i="39"/>
  <c r="O128" i="39"/>
  <c r="K128" i="39"/>
  <c r="P128" i="39"/>
  <c r="M128" i="39"/>
  <c r="L128" i="39"/>
  <c r="H128" i="39"/>
  <c r="N128" i="39"/>
  <c r="G128" i="39"/>
  <c r="J128" i="39"/>
  <c r="D128" i="39"/>
  <c r="Q128" i="39"/>
  <c r="C128" i="39"/>
  <c r="I128" i="39"/>
  <c r="R128" i="39"/>
  <c r="F128" i="39"/>
  <c r="B128" i="39"/>
  <c r="O180" i="39"/>
  <c r="K180" i="39"/>
  <c r="P180" i="39"/>
  <c r="M180" i="39"/>
  <c r="H180" i="39"/>
  <c r="I180" i="39"/>
  <c r="J180" i="39"/>
  <c r="L180" i="39"/>
  <c r="G180" i="39"/>
  <c r="N180" i="39"/>
  <c r="Q180" i="39"/>
  <c r="F180" i="39"/>
  <c r="C180" i="39"/>
  <c r="R180" i="39"/>
  <c r="D180" i="39"/>
  <c r="B180" i="39"/>
  <c r="O152" i="39"/>
  <c r="P152" i="39"/>
  <c r="K152" i="39"/>
  <c r="L152" i="39"/>
  <c r="M152" i="39"/>
  <c r="N152" i="39"/>
  <c r="H152" i="39"/>
  <c r="I152" i="39"/>
  <c r="G152" i="39"/>
  <c r="J152" i="39"/>
  <c r="Q152" i="39"/>
  <c r="F152" i="39"/>
  <c r="C152" i="39"/>
  <c r="R152" i="39"/>
  <c r="D152" i="39"/>
  <c r="B152" i="39"/>
  <c r="P188" i="39"/>
  <c r="M188" i="39"/>
  <c r="L188" i="39"/>
  <c r="I188" i="39"/>
  <c r="N188" i="39"/>
  <c r="K188" i="39"/>
  <c r="O188" i="39"/>
  <c r="J188" i="39"/>
  <c r="R188" i="39"/>
  <c r="G188" i="39"/>
  <c r="B188" i="39"/>
  <c r="H188" i="39"/>
  <c r="Q188" i="39"/>
  <c r="C188" i="39"/>
  <c r="F188" i="39"/>
  <c r="D188" i="39"/>
  <c r="O67" i="39"/>
  <c r="K67" i="39"/>
  <c r="P67" i="39"/>
  <c r="L67" i="39"/>
  <c r="M67" i="39"/>
  <c r="G67" i="39"/>
  <c r="I67" i="39"/>
  <c r="H67" i="39"/>
  <c r="N67" i="39"/>
  <c r="J67" i="39"/>
  <c r="R67" i="39"/>
  <c r="C67" i="39"/>
  <c r="Q67" i="39"/>
  <c r="D67" i="39"/>
  <c r="B67" i="39"/>
  <c r="F67" i="39"/>
  <c r="P23" i="39"/>
  <c r="K23" i="39"/>
  <c r="M23" i="39"/>
  <c r="G23" i="39"/>
  <c r="O23" i="39"/>
  <c r="I23" i="39"/>
  <c r="H23" i="39"/>
  <c r="J23" i="39"/>
  <c r="L23" i="39"/>
  <c r="N23" i="39"/>
  <c r="B23" i="39"/>
  <c r="R23" i="39"/>
  <c r="F23" i="39"/>
  <c r="Q23" i="39"/>
  <c r="D23" i="39"/>
  <c r="C23" i="39"/>
  <c r="P39" i="39"/>
  <c r="K39" i="39"/>
  <c r="M39" i="39"/>
  <c r="G39" i="39"/>
  <c r="L39" i="39"/>
  <c r="I39" i="39"/>
  <c r="N39" i="39"/>
  <c r="H39" i="39"/>
  <c r="J39" i="39"/>
  <c r="O39" i="39"/>
  <c r="R39" i="39"/>
  <c r="F39" i="39"/>
  <c r="D39" i="39"/>
  <c r="C39" i="39"/>
  <c r="Q39" i="39"/>
  <c r="B39" i="39"/>
  <c r="O89" i="39"/>
  <c r="K89" i="39"/>
  <c r="P89" i="39"/>
  <c r="L89" i="39"/>
  <c r="M89" i="39"/>
  <c r="I89" i="39"/>
  <c r="G89" i="39"/>
  <c r="H89" i="39"/>
  <c r="J89" i="39"/>
  <c r="C89" i="39"/>
  <c r="B89" i="39"/>
  <c r="N89" i="39"/>
  <c r="D89" i="39"/>
  <c r="Q89" i="39"/>
  <c r="F89" i="39"/>
  <c r="R89" i="39"/>
  <c r="L60" i="39"/>
  <c r="M60" i="39"/>
  <c r="N60" i="39"/>
  <c r="O60" i="39"/>
  <c r="P60" i="39"/>
  <c r="G60" i="39"/>
  <c r="J60" i="39"/>
  <c r="D60" i="39"/>
  <c r="K60" i="39"/>
  <c r="Q60" i="39"/>
  <c r="F60" i="39"/>
  <c r="I60" i="39"/>
  <c r="R60" i="39"/>
  <c r="C60" i="39"/>
  <c r="B60" i="39"/>
  <c r="H60" i="39"/>
  <c r="L93" i="39"/>
  <c r="M93" i="39"/>
  <c r="N93" i="39"/>
  <c r="O93" i="39"/>
  <c r="D93" i="39"/>
  <c r="I93" i="39"/>
  <c r="Q93" i="39"/>
  <c r="B93" i="39"/>
  <c r="R93" i="39"/>
  <c r="C93" i="39"/>
  <c r="K93" i="39"/>
  <c r="P93" i="39"/>
  <c r="G93" i="39"/>
  <c r="H93" i="39"/>
  <c r="J93" i="39"/>
  <c r="F93" i="39"/>
  <c r="O144" i="39"/>
  <c r="P144" i="39"/>
  <c r="G144" i="39"/>
  <c r="J144" i="39"/>
  <c r="K144" i="39"/>
  <c r="H144" i="39"/>
  <c r="C144" i="39"/>
  <c r="I144" i="39"/>
  <c r="D144" i="39"/>
  <c r="L144" i="39"/>
  <c r="Q144" i="39"/>
  <c r="B144" i="39"/>
  <c r="N144" i="39"/>
  <c r="R144" i="39"/>
  <c r="M144" i="39"/>
  <c r="F144" i="39"/>
  <c r="O156" i="39"/>
  <c r="K156" i="39"/>
  <c r="P156" i="39"/>
  <c r="L156" i="39"/>
  <c r="M156" i="39"/>
  <c r="H156" i="39"/>
  <c r="I156" i="39"/>
  <c r="G156" i="39"/>
  <c r="J156" i="39"/>
  <c r="Q156" i="39"/>
  <c r="B156" i="39"/>
  <c r="D156" i="39"/>
  <c r="C156" i="39"/>
  <c r="R156" i="39"/>
  <c r="N156" i="39"/>
  <c r="F156" i="39"/>
  <c r="P75" i="39"/>
  <c r="K75" i="39"/>
  <c r="L75" i="39"/>
  <c r="M75" i="39"/>
  <c r="O75" i="39"/>
  <c r="G75" i="39"/>
  <c r="I75" i="39"/>
  <c r="N75" i="39"/>
  <c r="H75" i="39"/>
  <c r="J75" i="39"/>
  <c r="Q75" i="39"/>
  <c r="F75" i="39"/>
  <c r="R75" i="39"/>
  <c r="D75" i="39"/>
  <c r="C75" i="39"/>
  <c r="B75" i="39"/>
  <c r="P18" i="39"/>
  <c r="O18" i="39"/>
  <c r="I18" i="39"/>
  <c r="J18" i="39"/>
  <c r="K18" i="39"/>
  <c r="L18" i="39"/>
  <c r="H18" i="39"/>
  <c r="M18" i="39"/>
  <c r="N18" i="39"/>
  <c r="R18" i="39"/>
  <c r="B18" i="39"/>
  <c r="F18" i="39"/>
  <c r="G18" i="39"/>
  <c r="D18" i="39"/>
  <c r="Q18" i="39"/>
  <c r="C18" i="39"/>
  <c r="P184" i="39"/>
  <c r="O184" i="39"/>
  <c r="L184" i="39"/>
  <c r="G184" i="39"/>
  <c r="M184" i="39"/>
  <c r="J184" i="39"/>
  <c r="N184" i="39"/>
  <c r="I184" i="39"/>
  <c r="K184" i="39"/>
  <c r="C184" i="39"/>
  <c r="B184" i="39"/>
  <c r="H184" i="39"/>
  <c r="D184" i="39"/>
  <c r="R184" i="39"/>
  <c r="Q184" i="39"/>
  <c r="F184" i="39"/>
  <c r="O103" i="39"/>
  <c r="K103" i="39"/>
  <c r="L103" i="39"/>
  <c r="M103" i="39"/>
  <c r="P103" i="39"/>
  <c r="N103" i="39"/>
  <c r="I103" i="39"/>
  <c r="G103" i="39"/>
  <c r="F103" i="39"/>
  <c r="J103" i="39"/>
  <c r="R103" i="39"/>
  <c r="Q103" i="39"/>
  <c r="H103" i="39"/>
  <c r="B103" i="39"/>
  <c r="C103" i="39"/>
  <c r="D103" i="39"/>
  <c r="L84" i="39"/>
  <c r="O84" i="39"/>
  <c r="M84" i="39"/>
  <c r="P84" i="39"/>
  <c r="N84" i="39"/>
  <c r="K84" i="39"/>
  <c r="R84" i="39"/>
  <c r="Q84" i="39"/>
  <c r="H84" i="39"/>
  <c r="J84" i="39"/>
  <c r="F84" i="39"/>
  <c r="C84" i="39"/>
  <c r="D84" i="39"/>
  <c r="G84" i="39"/>
  <c r="B84" i="39"/>
  <c r="I84" i="39"/>
  <c r="P94" i="39"/>
  <c r="K94" i="39"/>
  <c r="N94" i="39"/>
  <c r="H94" i="39"/>
  <c r="O94" i="39"/>
  <c r="L94" i="39"/>
  <c r="M94" i="39"/>
  <c r="I94" i="39"/>
  <c r="J94" i="39"/>
  <c r="G94" i="39"/>
  <c r="D94" i="39"/>
  <c r="Q94" i="39"/>
  <c r="R94" i="39"/>
  <c r="F94" i="39"/>
  <c r="B94" i="39"/>
  <c r="C94" i="39"/>
  <c r="O136" i="39"/>
  <c r="K136" i="39"/>
  <c r="P136" i="39"/>
  <c r="L136" i="39"/>
  <c r="M136" i="39"/>
  <c r="H136" i="39"/>
  <c r="I136" i="39"/>
  <c r="G136" i="39"/>
  <c r="J136" i="39"/>
  <c r="C136" i="39"/>
  <c r="Q136" i="39"/>
  <c r="N136" i="39"/>
  <c r="R136" i="39"/>
  <c r="B136" i="39"/>
  <c r="D136" i="39"/>
  <c r="F136" i="39"/>
  <c r="L101" i="39"/>
  <c r="O101" i="39"/>
  <c r="M101" i="39"/>
  <c r="P101" i="39"/>
  <c r="N101" i="39"/>
  <c r="J101" i="39"/>
  <c r="I101" i="39"/>
  <c r="B101" i="39"/>
  <c r="G101" i="39"/>
  <c r="H101" i="39"/>
  <c r="K101" i="39"/>
  <c r="D101" i="39"/>
  <c r="R101" i="39"/>
  <c r="F101" i="39"/>
  <c r="Q101" i="39"/>
  <c r="C101" i="39"/>
  <c r="L31" i="39"/>
  <c r="M31" i="39"/>
  <c r="O31" i="39"/>
  <c r="P31" i="39"/>
  <c r="K31" i="39"/>
  <c r="N31" i="39"/>
  <c r="H31" i="39"/>
  <c r="J31" i="39"/>
  <c r="B31" i="39"/>
  <c r="G31" i="39"/>
  <c r="Q31" i="39"/>
  <c r="I31" i="39"/>
  <c r="F31" i="39"/>
  <c r="D31" i="39"/>
  <c r="R31" i="39"/>
  <c r="C31" i="39"/>
  <c r="P59" i="39"/>
  <c r="K59" i="39"/>
  <c r="M59" i="39"/>
  <c r="G59" i="39"/>
  <c r="I59" i="39"/>
  <c r="O59" i="39"/>
  <c r="L59" i="39"/>
  <c r="N59" i="39"/>
  <c r="H59" i="39"/>
  <c r="F59" i="39"/>
  <c r="D59" i="39"/>
  <c r="C59" i="39"/>
  <c r="R59" i="39"/>
  <c r="B59" i="39"/>
  <c r="Q59" i="39"/>
  <c r="J59" i="39"/>
  <c r="P66" i="39"/>
  <c r="O66" i="39"/>
  <c r="L66" i="39"/>
  <c r="I66" i="39"/>
  <c r="M66" i="39"/>
  <c r="J66" i="39"/>
  <c r="N66" i="39"/>
  <c r="K66" i="39"/>
  <c r="G66" i="39"/>
  <c r="R66" i="39"/>
  <c r="B66" i="39"/>
  <c r="Q66" i="39"/>
  <c r="F66" i="39"/>
  <c r="C66" i="39"/>
  <c r="D66" i="39"/>
  <c r="H66" i="39"/>
  <c r="O124" i="39"/>
  <c r="K124" i="39"/>
  <c r="P124" i="39"/>
  <c r="L124" i="39"/>
  <c r="M124" i="39"/>
  <c r="N124" i="39"/>
  <c r="H124" i="39"/>
  <c r="I124" i="39"/>
  <c r="G124" i="39"/>
  <c r="J124" i="39"/>
  <c r="B124" i="39"/>
  <c r="F124" i="39"/>
  <c r="R124" i="39"/>
  <c r="C124" i="39"/>
  <c r="D124" i="39"/>
  <c r="Q124" i="39"/>
  <c r="O38" i="40"/>
  <c r="P38" i="40"/>
  <c r="Q38" i="40"/>
  <c r="R38" i="40"/>
  <c r="O46" i="40"/>
  <c r="P46" i="40"/>
  <c r="Q46" i="40"/>
  <c r="R46" i="40"/>
  <c r="O68" i="40"/>
  <c r="P68" i="40"/>
  <c r="Q68" i="40"/>
  <c r="R68" i="40"/>
  <c r="O53" i="40"/>
  <c r="P53" i="40"/>
  <c r="Q53" i="40"/>
  <c r="R53" i="40"/>
  <c r="P103" i="40"/>
  <c r="Q103" i="40"/>
  <c r="O103" i="40"/>
  <c r="R103" i="40"/>
  <c r="O88" i="40"/>
  <c r="P88" i="40"/>
  <c r="Q88" i="40"/>
  <c r="R88" i="40"/>
  <c r="O64" i="40"/>
  <c r="P64" i="40"/>
  <c r="Q64" i="40"/>
  <c r="R64" i="40"/>
  <c r="O49" i="40"/>
  <c r="P49" i="40"/>
  <c r="Q49" i="40"/>
  <c r="R49" i="40"/>
  <c r="P104" i="40"/>
  <c r="Q104" i="40"/>
  <c r="R104" i="40"/>
  <c r="O104" i="40"/>
  <c r="P180" i="40"/>
  <c r="Q180" i="40"/>
  <c r="R180" i="40"/>
  <c r="O180" i="40"/>
  <c r="P123" i="40"/>
  <c r="Q123" i="40"/>
  <c r="O123" i="40"/>
  <c r="R123" i="40"/>
  <c r="P134" i="40"/>
  <c r="Q134" i="40"/>
  <c r="R134" i="40"/>
  <c r="O134" i="40"/>
  <c r="P165" i="40"/>
  <c r="Q165" i="40"/>
  <c r="O165" i="40"/>
  <c r="R165" i="40"/>
  <c r="O191" i="40"/>
  <c r="P191" i="40"/>
  <c r="Q191" i="40"/>
  <c r="R191" i="40"/>
  <c r="P170" i="40"/>
  <c r="Q170" i="40"/>
  <c r="R170" i="40"/>
  <c r="O170" i="40"/>
  <c r="O34" i="40"/>
  <c r="P34" i="40"/>
  <c r="Q34" i="40"/>
  <c r="R34" i="40"/>
  <c r="O43" i="40"/>
  <c r="P43" i="40"/>
  <c r="Q43" i="40"/>
  <c r="R43" i="40"/>
  <c r="O95" i="40"/>
  <c r="P95" i="40"/>
  <c r="Q95" i="40"/>
  <c r="R95" i="40"/>
  <c r="O80" i="40"/>
  <c r="P80" i="40"/>
  <c r="Q80" i="40"/>
  <c r="R80" i="40"/>
  <c r="O61" i="40"/>
  <c r="P61" i="40"/>
  <c r="Q61" i="40"/>
  <c r="R61" i="40"/>
  <c r="O23" i="40"/>
  <c r="P23" i="40"/>
  <c r="Q23" i="40"/>
  <c r="R23" i="40"/>
  <c r="P111" i="40"/>
  <c r="Q111" i="40"/>
  <c r="R111" i="40"/>
  <c r="O111" i="40"/>
  <c r="O72" i="40"/>
  <c r="P72" i="40"/>
  <c r="Q72" i="40"/>
  <c r="R72" i="40"/>
  <c r="O57" i="40"/>
  <c r="P57" i="40"/>
  <c r="Q57" i="40"/>
  <c r="R57" i="40"/>
  <c r="O75" i="40"/>
  <c r="P75" i="40"/>
  <c r="Q75" i="40"/>
  <c r="R75" i="40"/>
  <c r="P120" i="40"/>
  <c r="Q120" i="40"/>
  <c r="R120" i="40"/>
  <c r="O120" i="40"/>
  <c r="P106" i="40"/>
  <c r="Q106" i="40"/>
  <c r="R106" i="40"/>
  <c r="O106" i="40"/>
  <c r="O85" i="40"/>
  <c r="P85" i="40"/>
  <c r="Q85" i="40"/>
  <c r="R85" i="40"/>
  <c r="P105" i="40"/>
  <c r="Q105" i="40"/>
  <c r="O105" i="40"/>
  <c r="R105" i="40"/>
  <c r="P100" i="40"/>
  <c r="Q100" i="40"/>
  <c r="R100" i="40"/>
  <c r="O100" i="40"/>
  <c r="P138" i="40"/>
  <c r="Q138" i="40"/>
  <c r="R138" i="40"/>
  <c r="O138" i="40"/>
  <c r="P131" i="40"/>
  <c r="Q131" i="40"/>
  <c r="R131" i="40"/>
  <c r="O131" i="40"/>
  <c r="P146" i="40"/>
  <c r="Q146" i="40"/>
  <c r="R146" i="40"/>
  <c r="O146" i="40"/>
  <c r="P142" i="40"/>
  <c r="Q142" i="40"/>
  <c r="R142" i="40"/>
  <c r="O142" i="40"/>
  <c r="P173" i="40"/>
  <c r="Q173" i="40"/>
  <c r="O173" i="40"/>
  <c r="R173" i="40"/>
  <c r="P153" i="40"/>
  <c r="Q153" i="40"/>
  <c r="O153" i="40"/>
  <c r="R153" i="40"/>
  <c r="P178" i="40"/>
  <c r="Q178" i="40"/>
  <c r="R178" i="40"/>
  <c r="O178" i="40"/>
  <c r="O66" i="40"/>
  <c r="P66" i="40"/>
  <c r="Q66" i="40"/>
  <c r="R66" i="40"/>
  <c r="O51" i="40"/>
  <c r="P51" i="40"/>
  <c r="Q51" i="40"/>
  <c r="R51" i="40"/>
  <c r="O67" i="40"/>
  <c r="P67" i="40"/>
  <c r="Q67" i="40"/>
  <c r="R67" i="40"/>
  <c r="O20" i="40"/>
  <c r="P20" i="40"/>
  <c r="Q20" i="40"/>
  <c r="R20" i="40"/>
  <c r="P118" i="40"/>
  <c r="Q118" i="40"/>
  <c r="R118" i="40"/>
  <c r="O118" i="40"/>
  <c r="O79" i="40"/>
  <c r="P79" i="40"/>
  <c r="Q79" i="40"/>
  <c r="R79" i="40"/>
  <c r="O31" i="40"/>
  <c r="P31" i="40"/>
  <c r="Q31" i="40"/>
  <c r="R31" i="40"/>
  <c r="O16" i="40"/>
  <c r="P16" i="40"/>
  <c r="Q16" i="40"/>
  <c r="R16" i="40"/>
  <c r="O87" i="40"/>
  <c r="P87" i="40"/>
  <c r="Q87" i="40"/>
  <c r="R87" i="40"/>
  <c r="O65" i="40"/>
  <c r="P65" i="40"/>
  <c r="Q65" i="40"/>
  <c r="R65" i="40"/>
  <c r="O91" i="40"/>
  <c r="P91" i="40"/>
  <c r="Q91" i="40"/>
  <c r="R91" i="40"/>
  <c r="P130" i="40"/>
  <c r="Q130" i="40"/>
  <c r="R130" i="40"/>
  <c r="O130" i="40"/>
  <c r="P112" i="40"/>
  <c r="Q112" i="40"/>
  <c r="R112" i="40"/>
  <c r="O112" i="40"/>
  <c r="O93" i="40"/>
  <c r="P93" i="40"/>
  <c r="Q93" i="40"/>
  <c r="R93" i="40"/>
  <c r="P135" i="40"/>
  <c r="Q135" i="40"/>
  <c r="O135" i="40"/>
  <c r="R135" i="40"/>
  <c r="P108" i="40"/>
  <c r="Q108" i="40"/>
  <c r="R108" i="40"/>
  <c r="O108" i="40"/>
  <c r="P144" i="40"/>
  <c r="Q144" i="40"/>
  <c r="R144" i="40"/>
  <c r="O144" i="40"/>
  <c r="P158" i="40"/>
  <c r="Q158" i="40"/>
  <c r="R158" i="40"/>
  <c r="O158" i="40"/>
  <c r="P152" i="40"/>
  <c r="Q152" i="40"/>
  <c r="R152" i="40"/>
  <c r="O152" i="40"/>
  <c r="P150" i="40"/>
  <c r="Q150" i="40"/>
  <c r="R150" i="40"/>
  <c r="O150" i="40"/>
  <c r="P181" i="40"/>
  <c r="Q181" i="40"/>
  <c r="O181" i="40"/>
  <c r="R181" i="40"/>
  <c r="P161" i="40"/>
  <c r="Q161" i="40"/>
  <c r="O161" i="40"/>
  <c r="R161" i="40"/>
  <c r="R186" i="40"/>
  <c r="P186" i="40"/>
  <c r="O186" i="40"/>
  <c r="Q186" i="40"/>
  <c r="P143" i="40"/>
  <c r="Q143" i="40"/>
  <c r="R143" i="40"/>
  <c r="O143" i="40"/>
  <c r="O14" i="40"/>
  <c r="P14" i="40"/>
  <c r="Q14" i="40"/>
  <c r="R14" i="40"/>
  <c r="O42" i="40"/>
  <c r="P42" i="40"/>
  <c r="Q42" i="40"/>
  <c r="R42" i="40"/>
  <c r="O28" i="40"/>
  <c r="P28" i="40"/>
  <c r="Q28" i="40"/>
  <c r="R28" i="40"/>
  <c r="P174" i="40"/>
  <c r="Q174" i="40"/>
  <c r="R174" i="40"/>
  <c r="O174" i="40"/>
  <c r="P99" i="40"/>
  <c r="Q99" i="40"/>
  <c r="R99" i="40"/>
  <c r="O99" i="40"/>
  <c r="O39" i="40"/>
  <c r="P39" i="40"/>
  <c r="Q39" i="40"/>
  <c r="R39" i="40"/>
  <c r="O24" i="40"/>
  <c r="P24" i="40"/>
  <c r="Q24" i="40"/>
  <c r="R24" i="40"/>
  <c r="P148" i="40"/>
  <c r="Q148" i="40"/>
  <c r="R148" i="40"/>
  <c r="O148" i="40"/>
  <c r="O74" i="40"/>
  <c r="P74" i="40"/>
  <c r="Q74" i="40"/>
  <c r="R74" i="40"/>
  <c r="P96" i="40"/>
  <c r="Q96" i="40"/>
  <c r="R96" i="40"/>
  <c r="O96" i="40"/>
  <c r="P136" i="40"/>
  <c r="Q136" i="40"/>
  <c r="R136" i="40"/>
  <c r="O136" i="40"/>
  <c r="O76" i="40"/>
  <c r="P76" i="40"/>
  <c r="Q76" i="40"/>
  <c r="R76" i="40"/>
  <c r="P101" i="40"/>
  <c r="Q101" i="40"/>
  <c r="O101" i="40"/>
  <c r="R101" i="40"/>
  <c r="P147" i="40"/>
  <c r="Q147" i="40"/>
  <c r="R147" i="40"/>
  <c r="O147" i="40"/>
  <c r="P114" i="40"/>
  <c r="Q114" i="40"/>
  <c r="R114" i="40"/>
  <c r="O114" i="40"/>
  <c r="P102" i="40"/>
  <c r="Q102" i="40"/>
  <c r="R102" i="40"/>
  <c r="O102" i="40"/>
  <c r="P168" i="40"/>
  <c r="Q168" i="40"/>
  <c r="R168" i="40"/>
  <c r="O168" i="40"/>
  <c r="P133" i="40"/>
  <c r="Q133" i="40"/>
  <c r="O133" i="40"/>
  <c r="R133" i="40"/>
  <c r="P129" i="40"/>
  <c r="Q129" i="40"/>
  <c r="O129" i="40"/>
  <c r="R129" i="40"/>
  <c r="O189" i="40"/>
  <c r="P189" i="40"/>
  <c r="Q189" i="40"/>
  <c r="R189" i="40"/>
  <c r="P169" i="40"/>
  <c r="Q169" i="40"/>
  <c r="O169" i="40"/>
  <c r="R169" i="40"/>
  <c r="P155" i="40"/>
  <c r="Q155" i="40"/>
  <c r="O155" i="40"/>
  <c r="R155" i="40"/>
  <c r="O77" i="40"/>
  <c r="P77" i="40"/>
  <c r="Q77" i="40"/>
  <c r="R77" i="40"/>
  <c r="O19" i="40"/>
  <c r="P19" i="40"/>
  <c r="Q19" i="40"/>
  <c r="R19" i="40"/>
  <c r="O22" i="40"/>
  <c r="P22" i="40"/>
  <c r="Q22" i="40"/>
  <c r="R22" i="40"/>
  <c r="O36" i="40"/>
  <c r="P36" i="40"/>
  <c r="Q36" i="40"/>
  <c r="R36" i="40"/>
  <c r="O21" i="40"/>
  <c r="P21" i="40"/>
  <c r="Q21" i="40"/>
  <c r="R21" i="40"/>
  <c r="P128" i="40"/>
  <c r="Q128" i="40"/>
  <c r="R128" i="40"/>
  <c r="O128" i="40"/>
  <c r="O47" i="40"/>
  <c r="P47" i="40"/>
  <c r="Q47" i="40"/>
  <c r="R47" i="40"/>
  <c r="O32" i="40"/>
  <c r="P32" i="40"/>
  <c r="Q32" i="40"/>
  <c r="R32" i="40"/>
  <c r="O17" i="40"/>
  <c r="P17" i="40"/>
  <c r="Q17" i="40"/>
  <c r="R17" i="40"/>
  <c r="P132" i="40"/>
  <c r="Q132" i="40"/>
  <c r="R132" i="40"/>
  <c r="O132" i="40"/>
  <c r="O73" i="40"/>
  <c r="P73" i="40"/>
  <c r="Q73" i="40"/>
  <c r="R73" i="40"/>
  <c r="P139" i="40"/>
  <c r="Q139" i="40"/>
  <c r="O139" i="40"/>
  <c r="R139" i="40"/>
  <c r="O84" i="40"/>
  <c r="P84" i="40"/>
  <c r="Q84" i="40"/>
  <c r="R84" i="40"/>
  <c r="O70" i="40"/>
  <c r="P70" i="40"/>
  <c r="Q70" i="40"/>
  <c r="R70" i="40"/>
  <c r="P117" i="40"/>
  <c r="Q117" i="40"/>
  <c r="O117" i="40"/>
  <c r="R117" i="40"/>
  <c r="R184" i="40"/>
  <c r="O184" i="40"/>
  <c r="P184" i="40"/>
  <c r="Q184" i="40"/>
  <c r="P110" i="40"/>
  <c r="Q110" i="40"/>
  <c r="R110" i="40"/>
  <c r="O110" i="40"/>
  <c r="P124" i="40"/>
  <c r="Q124" i="40"/>
  <c r="R124" i="40"/>
  <c r="O124" i="40"/>
  <c r="P141" i="40"/>
  <c r="Q141" i="40"/>
  <c r="O141" i="40"/>
  <c r="R141" i="40"/>
  <c r="P137" i="40"/>
  <c r="Q137" i="40"/>
  <c r="O137" i="40"/>
  <c r="R137" i="40"/>
  <c r="P159" i="40"/>
  <c r="Q159" i="40"/>
  <c r="R159" i="40"/>
  <c r="O159" i="40"/>
  <c r="P177" i="40"/>
  <c r="Q177" i="40"/>
  <c r="O177" i="40"/>
  <c r="R177" i="40"/>
  <c r="P163" i="40"/>
  <c r="Q163" i="40"/>
  <c r="O163" i="40"/>
  <c r="R163" i="40"/>
  <c r="P98" i="40"/>
  <c r="Q98" i="40"/>
  <c r="R98" i="40"/>
  <c r="O98" i="40"/>
  <c r="P113" i="40"/>
  <c r="Q113" i="40"/>
  <c r="O113" i="40"/>
  <c r="R113" i="40"/>
  <c r="O59" i="40"/>
  <c r="P59" i="40"/>
  <c r="Q59" i="40"/>
  <c r="R59" i="40"/>
  <c r="O27" i="40"/>
  <c r="P27" i="40"/>
  <c r="Q27" i="40"/>
  <c r="R27" i="40"/>
  <c r="O44" i="40"/>
  <c r="P44" i="40"/>
  <c r="Q44" i="40"/>
  <c r="R44" i="40"/>
  <c r="O29" i="40"/>
  <c r="P29" i="40"/>
  <c r="Q29" i="40"/>
  <c r="R29" i="40"/>
  <c r="O54" i="40"/>
  <c r="P54" i="40"/>
  <c r="Q54" i="40"/>
  <c r="R54" i="40"/>
  <c r="O55" i="40"/>
  <c r="P55" i="40"/>
  <c r="Q55" i="40"/>
  <c r="R55" i="40"/>
  <c r="O40" i="40"/>
  <c r="P40" i="40"/>
  <c r="Q40" i="40"/>
  <c r="R40" i="40"/>
  <c r="O25" i="40"/>
  <c r="P25" i="40"/>
  <c r="Q25" i="40"/>
  <c r="R25" i="40"/>
  <c r="P166" i="40"/>
  <c r="Q166" i="40"/>
  <c r="R166" i="40"/>
  <c r="O166" i="40"/>
  <c r="O81" i="40"/>
  <c r="P81" i="40"/>
  <c r="Q81" i="40"/>
  <c r="R81" i="40"/>
  <c r="P176" i="40"/>
  <c r="Q176" i="40"/>
  <c r="R176" i="40"/>
  <c r="O176" i="40"/>
  <c r="O92" i="40"/>
  <c r="P92" i="40"/>
  <c r="Q92" i="40"/>
  <c r="R92" i="40"/>
  <c r="O78" i="40"/>
  <c r="P78" i="40"/>
  <c r="Q78" i="40"/>
  <c r="R78" i="40"/>
  <c r="P122" i="40"/>
  <c r="Q122" i="40"/>
  <c r="R122" i="40"/>
  <c r="O122" i="40"/>
  <c r="P109" i="40"/>
  <c r="Q109" i="40"/>
  <c r="O109" i="40"/>
  <c r="R109" i="40"/>
  <c r="P156" i="40"/>
  <c r="Q156" i="40"/>
  <c r="R156" i="40"/>
  <c r="O156" i="40"/>
  <c r="P151" i="40"/>
  <c r="Q151" i="40"/>
  <c r="O151" i="40"/>
  <c r="R151" i="40"/>
  <c r="P149" i="40"/>
  <c r="Q149" i="40"/>
  <c r="O149" i="40"/>
  <c r="R149" i="40"/>
  <c r="P145" i="40"/>
  <c r="Q145" i="40"/>
  <c r="O145" i="40"/>
  <c r="R145" i="40"/>
  <c r="P167" i="40"/>
  <c r="Q167" i="40"/>
  <c r="O167" i="40"/>
  <c r="R167" i="40"/>
  <c r="O185" i="40"/>
  <c r="P185" i="40"/>
  <c r="Q185" i="40"/>
  <c r="R185" i="40"/>
  <c r="P171" i="40"/>
  <c r="Q171" i="40"/>
  <c r="O171" i="40"/>
  <c r="R171" i="40"/>
  <c r="R190" i="40"/>
  <c r="O190" i="40"/>
  <c r="P190" i="40"/>
  <c r="Q190" i="40"/>
  <c r="O30" i="40"/>
  <c r="P30" i="40"/>
  <c r="Q30" i="40"/>
  <c r="R30" i="40"/>
  <c r="O15" i="40"/>
  <c r="P15" i="40"/>
  <c r="Q15" i="40"/>
  <c r="R15" i="40"/>
  <c r="P107" i="40"/>
  <c r="Q107" i="40"/>
  <c r="O107" i="40"/>
  <c r="R107" i="40"/>
  <c r="O52" i="40"/>
  <c r="P52" i="40"/>
  <c r="Q52" i="40"/>
  <c r="R52" i="40"/>
  <c r="O37" i="40"/>
  <c r="P37" i="40"/>
  <c r="Q37" i="40"/>
  <c r="R37" i="40"/>
  <c r="O62" i="40"/>
  <c r="P62" i="40"/>
  <c r="Q62" i="40"/>
  <c r="R62" i="40"/>
  <c r="O63" i="40"/>
  <c r="P63" i="40"/>
  <c r="Q63" i="40"/>
  <c r="R63" i="40"/>
  <c r="O48" i="40"/>
  <c r="P48" i="40"/>
  <c r="Q48" i="40"/>
  <c r="R48" i="40"/>
  <c r="O33" i="40"/>
  <c r="P33" i="40"/>
  <c r="Q33" i="40"/>
  <c r="R33" i="40"/>
  <c r="O50" i="40"/>
  <c r="P50" i="40"/>
  <c r="Q50" i="40"/>
  <c r="R50" i="40"/>
  <c r="O89" i="40"/>
  <c r="P89" i="40"/>
  <c r="Q89" i="40"/>
  <c r="R89" i="40"/>
  <c r="O82" i="40"/>
  <c r="P82" i="40"/>
  <c r="Q82" i="40"/>
  <c r="R82" i="40"/>
  <c r="P126" i="40"/>
  <c r="Q126" i="40"/>
  <c r="R126" i="40"/>
  <c r="O126" i="40"/>
  <c r="O86" i="40"/>
  <c r="P86" i="40"/>
  <c r="Q86" i="40"/>
  <c r="R86" i="40"/>
  <c r="P140" i="40"/>
  <c r="Q140" i="40"/>
  <c r="R140" i="40"/>
  <c r="O140" i="40"/>
  <c r="P116" i="40"/>
  <c r="Q116" i="40"/>
  <c r="R116" i="40"/>
  <c r="O116" i="40"/>
  <c r="R188" i="40"/>
  <c r="P188" i="40"/>
  <c r="O188" i="40"/>
  <c r="Q188" i="40"/>
  <c r="P119" i="40"/>
  <c r="Q119" i="40"/>
  <c r="O119" i="40"/>
  <c r="R119" i="40"/>
  <c r="P172" i="40"/>
  <c r="Q172" i="40"/>
  <c r="R172" i="40"/>
  <c r="O172" i="40"/>
  <c r="P160" i="40"/>
  <c r="Q160" i="40"/>
  <c r="R160" i="40"/>
  <c r="O160" i="40"/>
  <c r="P175" i="40"/>
  <c r="Q175" i="40"/>
  <c r="R175" i="40"/>
  <c r="O175" i="40"/>
  <c r="P154" i="40"/>
  <c r="Q154" i="40"/>
  <c r="R154" i="40"/>
  <c r="O154" i="40"/>
  <c r="P179" i="40"/>
  <c r="Q179" i="40"/>
  <c r="R179" i="40"/>
  <c r="O179" i="40"/>
  <c r="P125" i="40"/>
  <c r="Q125" i="40"/>
  <c r="O125" i="40"/>
  <c r="R125" i="40"/>
  <c r="O35" i="40"/>
  <c r="P35" i="40"/>
  <c r="Q35" i="40"/>
  <c r="R35" i="40"/>
  <c r="O18" i="40"/>
  <c r="P18" i="40"/>
  <c r="Q18" i="40"/>
  <c r="R18" i="40"/>
  <c r="O26" i="40"/>
  <c r="P26" i="40"/>
  <c r="Q26" i="40"/>
  <c r="R26" i="40"/>
  <c r="O60" i="40"/>
  <c r="P60" i="40"/>
  <c r="Q60" i="40"/>
  <c r="R60" i="40"/>
  <c r="O45" i="40"/>
  <c r="P45" i="40"/>
  <c r="Q45" i="40"/>
  <c r="R45" i="40"/>
  <c r="O71" i="40"/>
  <c r="P71" i="40"/>
  <c r="Q71" i="40"/>
  <c r="R71" i="40"/>
  <c r="O83" i="40"/>
  <c r="P83" i="40"/>
  <c r="Q83" i="40"/>
  <c r="R83" i="40"/>
  <c r="O56" i="40"/>
  <c r="P56" i="40"/>
  <c r="Q56" i="40"/>
  <c r="R56" i="40"/>
  <c r="O41" i="40"/>
  <c r="P41" i="40"/>
  <c r="Q41" i="40"/>
  <c r="R41" i="40"/>
  <c r="O58" i="40"/>
  <c r="P58" i="40"/>
  <c r="Q58" i="40"/>
  <c r="R58" i="40"/>
  <c r="O97" i="40"/>
  <c r="P97" i="40"/>
  <c r="Q97" i="40"/>
  <c r="R97" i="40"/>
  <c r="O90" i="40"/>
  <c r="P90" i="40"/>
  <c r="Q90" i="40"/>
  <c r="R90" i="40"/>
  <c r="O69" i="40"/>
  <c r="P69" i="40"/>
  <c r="Q69" i="40"/>
  <c r="R69" i="40"/>
  <c r="P94" i="40"/>
  <c r="Q94" i="40"/>
  <c r="R94" i="40"/>
  <c r="O94" i="40"/>
  <c r="P164" i="40"/>
  <c r="Q164" i="40"/>
  <c r="R164" i="40"/>
  <c r="O164" i="40"/>
  <c r="P121" i="40"/>
  <c r="Q121" i="40"/>
  <c r="O121" i="40"/>
  <c r="R121" i="40"/>
  <c r="P115" i="40"/>
  <c r="Q115" i="40"/>
  <c r="R115" i="40"/>
  <c r="O115" i="40"/>
  <c r="P127" i="40"/>
  <c r="Q127" i="40"/>
  <c r="R127" i="40"/>
  <c r="O127" i="40"/>
  <c r="P182" i="40"/>
  <c r="Q182" i="40"/>
  <c r="R182" i="40"/>
  <c r="O182" i="40"/>
  <c r="P157" i="40"/>
  <c r="Q157" i="40"/>
  <c r="O157" i="40"/>
  <c r="R157" i="40"/>
  <c r="P183" i="40"/>
  <c r="Q183" i="40"/>
  <c r="O183" i="40"/>
  <c r="R183" i="40"/>
  <c r="P162" i="40"/>
  <c r="Q162" i="40"/>
  <c r="R162" i="40"/>
  <c r="O162" i="40"/>
  <c r="O187" i="40"/>
  <c r="P187" i="40"/>
  <c r="Q187" i="40"/>
  <c r="R187" i="40"/>
  <c r="P13" i="40"/>
  <c r="Q13" i="40"/>
  <c r="R13" i="40"/>
  <c r="O13" i="40"/>
  <c r="K38" i="40"/>
  <c r="M38" i="40"/>
  <c r="L38" i="40"/>
  <c r="N38" i="40"/>
  <c r="K46" i="40"/>
  <c r="M46" i="40"/>
  <c r="L46" i="40"/>
  <c r="N46" i="40"/>
  <c r="K68" i="40"/>
  <c r="M68" i="40"/>
  <c r="L68" i="40"/>
  <c r="N68" i="40"/>
  <c r="K53" i="40"/>
  <c r="L53" i="40"/>
  <c r="M53" i="40"/>
  <c r="N53" i="40"/>
  <c r="K103" i="40"/>
  <c r="L103" i="40"/>
  <c r="M103" i="40"/>
  <c r="N103" i="40"/>
  <c r="K88" i="40"/>
  <c r="M88" i="40"/>
  <c r="N88" i="40"/>
  <c r="L88" i="40"/>
  <c r="K64" i="40"/>
  <c r="M64" i="40"/>
  <c r="L64" i="40"/>
  <c r="N64" i="40"/>
  <c r="K49" i="40"/>
  <c r="L49" i="40"/>
  <c r="M49" i="40"/>
  <c r="N49" i="40"/>
  <c r="K104" i="40"/>
  <c r="M104" i="40"/>
  <c r="N104" i="40"/>
  <c r="L104" i="40"/>
  <c r="K180" i="40"/>
  <c r="M180" i="40"/>
  <c r="L180" i="40"/>
  <c r="N180" i="40"/>
  <c r="K123" i="40"/>
  <c r="L123" i="40"/>
  <c r="M123" i="40"/>
  <c r="N123" i="40"/>
  <c r="K134" i="40"/>
  <c r="M134" i="40"/>
  <c r="L134" i="40"/>
  <c r="N134" i="40"/>
  <c r="K165" i="40"/>
  <c r="L165" i="40"/>
  <c r="M165" i="40"/>
  <c r="N165" i="40"/>
  <c r="K191" i="40"/>
  <c r="L191" i="40"/>
  <c r="M191" i="40"/>
  <c r="N191" i="40"/>
  <c r="K170" i="40"/>
  <c r="M170" i="40"/>
  <c r="L170" i="40"/>
  <c r="N170" i="40"/>
  <c r="K34" i="40"/>
  <c r="M34" i="40"/>
  <c r="N34" i="40"/>
  <c r="L34" i="40"/>
  <c r="K43" i="40"/>
  <c r="L43" i="40"/>
  <c r="M43" i="40"/>
  <c r="N43" i="40"/>
  <c r="K95" i="40"/>
  <c r="L95" i="40"/>
  <c r="M95" i="40"/>
  <c r="N95" i="40"/>
  <c r="K80" i="40"/>
  <c r="M80" i="40"/>
  <c r="L80" i="40"/>
  <c r="N80" i="40"/>
  <c r="K61" i="40"/>
  <c r="L61" i="40"/>
  <c r="M61" i="40"/>
  <c r="N61" i="40"/>
  <c r="K23" i="40"/>
  <c r="L23" i="40"/>
  <c r="M23" i="40"/>
  <c r="N23" i="40"/>
  <c r="K111" i="40"/>
  <c r="L111" i="40"/>
  <c r="M111" i="40"/>
  <c r="N111" i="40"/>
  <c r="K72" i="40"/>
  <c r="M72" i="40"/>
  <c r="N72" i="40"/>
  <c r="L72" i="40"/>
  <c r="K57" i="40"/>
  <c r="L57" i="40"/>
  <c r="M57" i="40"/>
  <c r="N57" i="40"/>
  <c r="K75" i="40"/>
  <c r="L75" i="40"/>
  <c r="M75" i="40"/>
  <c r="N75" i="40"/>
  <c r="K120" i="40"/>
  <c r="M120" i="40"/>
  <c r="N120" i="40"/>
  <c r="L120" i="40"/>
  <c r="K106" i="40"/>
  <c r="M106" i="40"/>
  <c r="L106" i="40"/>
  <c r="N106" i="40"/>
  <c r="K85" i="40"/>
  <c r="L85" i="40"/>
  <c r="M85" i="40"/>
  <c r="N85" i="40"/>
  <c r="K105" i="40"/>
  <c r="L105" i="40"/>
  <c r="M105" i="40"/>
  <c r="N105" i="40"/>
  <c r="K100" i="40"/>
  <c r="M100" i="40"/>
  <c r="L100" i="40"/>
  <c r="N100" i="40"/>
  <c r="K138" i="40"/>
  <c r="M138" i="40"/>
  <c r="L138" i="40"/>
  <c r="N138" i="40"/>
  <c r="K131" i="40"/>
  <c r="L131" i="40"/>
  <c r="M131" i="40"/>
  <c r="N131" i="40"/>
  <c r="K146" i="40"/>
  <c r="M146" i="40"/>
  <c r="L146" i="40"/>
  <c r="N146" i="40"/>
  <c r="K142" i="40"/>
  <c r="M142" i="40"/>
  <c r="L142" i="40"/>
  <c r="N142" i="40"/>
  <c r="K173" i="40"/>
  <c r="L173" i="40"/>
  <c r="M173" i="40"/>
  <c r="N173" i="40"/>
  <c r="K153" i="40"/>
  <c r="L153" i="40"/>
  <c r="M153" i="40"/>
  <c r="N153" i="40"/>
  <c r="K178" i="40"/>
  <c r="M178" i="40"/>
  <c r="N178" i="40"/>
  <c r="L178" i="40"/>
  <c r="K66" i="40"/>
  <c r="M66" i="40"/>
  <c r="L66" i="40"/>
  <c r="N66" i="40"/>
  <c r="K51" i="40"/>
  <c r="L51" i="40"/>
  <c r="M51" i="40"/>
  <c r="N51" i="40"/>
  <c r="K67" i="40"/>
  <c r="L67" i="40"/>
  <c r="M67" i="40"/>
  <c r="N67" i="40"/>
  <c r="K20" i="40"/>
  <c r="M20" i="40"/>
  <c r="L20" i="40"/>
  <c r="N20" i="40"/>
  <c r="K118" i="40"/>
  <c r="M118" i="40"/>
  <c r="L118" i="40"/>
  <c r="N118" i="40"/>
  <c r="K79" i="40"/>
  <c r="L79" i="40"/>
  <c r="M79" i="40"/>
  <c r="N79" i="40"/>
  <c r="K31" i="40"/>
  <c r="L31" i="40"/>
  <c r="M31" i="40"/>
  <c r="N31" i="40"/>
  <c r="K16" i="40"/>
  <c r="M16" i="40"/>
  <c r="L16" i="40"/>
  <c r="N16" i="40"/>
  <c r="K87" i="40"/>
  <c r="L87" i="40"/>
  <c r="M87" i="40"/>
  <c r="N87" i="40"/>
  <c r="K65" i="40"/>
  <c r="L65" i="40"/>
  <c r="M65" i="40"/>
  <c r="N65" i="40"/>
  <c r="K91" i="40"/>
  <c r="L91" i="40"/>
  <c r="M91" i="40"/>
  <c r="N91" i="40"/>
  <c r="K130" i="40"/>
  <c r="M130" i="40"/>
  <c r="N130" i="40"/>
  <c r="L130" i="40"/>
  <c r="K112" i="40"/>
  <c r="M112" i="40"/>
  <c r="L112" i="40"/>
  <c r="N112" i="40"/>
  <c r="K93" i="40"/>
  <c r="L93" i="40"/>
  <c r="M93" i="40"/>
  <c r="N93" i="40"/>
  <c r="K135" i="40"/>
  <c r="L135" i="40"/>
  <c r="M135" i="40"/>
  <c r="N135" i="40"/>
  <c r="K108" i="40"/>
  <c r="M108" i="40"/>
  <c r="L108" i="40"/>
  <c r="N108" i="40"/>
  <c r="K144" i="40"/>
  <c r="M144" i="40"/>
  <c r="L144" i="40"/>
  <c r="N144" i="40"/>
  <c r="K158" i="40"/>
  <c r="M158" i="40"/>
  <c r="L158" i="40"/>
  <c r="N158" i="40"/>
  <c r="K152" i="40"/>
  <c r="M152" i="40"/>
  <c r="N152" i="40"/>
  <c r="L152" i="40"/>
  <c r="K150" i="40"/>
  <c r="M150" i="40"/>
  <c r="L150" i="40"/>
  <c r="N150" i="40"/>
  <c r="K181" i="40"/>
  <c r="L181" i="40"/>
  <c r="M181" i="40"/>
  <c r="N181" i="40"/>
  <c r="K161" i="40"/>
  <c r="L161" i="40"/>
  <c r="M161" i="40"/>
  <c r="N161" i="40"/>
  <c r="L186" i="40"/>
  <c r="M186" i="40"/>
  <c r="N186" i="40"/>
  <c r="K186" i="40"/>
  <c r="K143" i="40"/>
  <c r="L143" i="40"/>
  <c r="M143" i="40"/>
  <c r="N143" i="40"/>
  <c r="K14" i="40"/>
  <c r="M14" i="40"/>
  <c r="L14" i="40"/>
  <c r="N14" i="40"/>
  <c r="K42" i="40"/>
  <c r="M42" i="40"/>
  <c r="L42" i="40"/>
  <c r="N42" i="40"/>
  <c r="K28" i="40"/>
  <c r="M28" i="40"/>
  <c r="L28" i="40"/>
  <c r="N28" i="40"/>
  <c r="K174" i="40"/>
  <c r="M174" i="40"/>
  <c r="L174" i="40"/>
  <c r="N174" i="40"/>
  <c r="K99" i="40"/>
  <c r="L99" i="40"/>
  <c r="M99" i="40"/>
  <c r="N99" i="40"/>
  <c r="K39" i="40"/>
  <c r="L39" i="40"/>
  <c r="M39" i="40"/>
  <c r="N39" i="40"/>
  <c r="K24" i="40"/>
  <c r="M24" i="40"/>
  <c r="N24" i="40"/>
  <c r="L24" i="40"/>
  <c r="K148" i="40"/>
  <c r="M148" i="40"/>
  <c r="L148" i="40"/>
  <c r="N148" i="40"/>
  <c r="K74" i="40"/>
  <c r="M74" i="40"/>
  <c r="L74" i="40"/>
  <c r="N74" i="40"/>
  <c r="K96" i="40"/>
  <c r="M96" i="40"/>
  <c r="L96" i="40"/>
  <c r="N96" i="40"/>
  <c r="K136" i="40"/>
  <c r="M136" i="40"/>
  <c r="N136" i="40"/>
  <c r="L136" i="40"/>
  <c r="K76" i="40"/>
  <c r="M76" i="40"/>
  <c r="L76" i="40"/>
  <c r="N76" i="40"/>
  <c r="K101" i="40"/>
  <c r="L101" i="40"/>
  <c r="M101" i="40"/>
  <c r="N101" i="40"/>
  <c r="K147" i="40"/>
  <c r="L147" i="40"/>
  <c r="M147" i="40"/>
  <c r="N147" i="40"/>
  <c r="K114" i="40"/>
  <c r="M114" i="40"/>
  <c r="L114" i="40"/>
  <c r="N114" i="40"/>
  <c r="K102" i="40"/>
  <c r="M102" i="40"/>
  <c r="L102" i="40"/>
  <c r="N102" i="40"/>
  <c r="K168" i="40"/>
  <c r="M168" i="40"/>
  <c r="N168" i="40"/>
  <c r="L168" i="40"/>
  <c r="K133" i="40"/>
  <c r="L133" i="40"/>
  <c r="M133" i="40"/>
  <c r="N133" i="40"/>
  <c r="K129" i="40"/>
  <c r="L129" i="40"/>
  <c r="M129" i="40"/>
  <c r="N129" i="40"/>
  <c r="K189" i="40"/>
  <c r="L189" i="40"/>
  <c r="M189" i="40"/>
  <c r="N189" i="40"/>
  <c r="K169" i="40"/>
  <c r="L169" i="40"/>
  <c r="M169" i="40"/>
  <c r="N169" i="40"/>
  <c r="K155" i="40"/>
  <c r="L155" i="40"/>
  <c r="M155" i="40"/>
  <c r="N155" i="40"/>
  <c r="K77" i="40"/>
  <c r="L77" i="40"/>
  <c r="M77" i="40"/>
  <c r="N77" i="40"/>
  <c r="K19" i="40"/>
  <c r="L19" i="40"/>
  <c r="M19" i="40"/>
  <c r="N19" i="40"/>
  <c r="K22" i="40"/>
  <c r="M22" i="40"/>
  <c r="L22" i="40"/>
  <c r="N22" i="40"/>
  <c r="K36" i="40"/>
  <c r="M36" i="40"/>
  <c r="L36" i="40"/>
  <c r="N36" i="40"/>
  <c r="K21" i="40"/>
  <c r="L21" i="40"/>
  <c r="M21" i="40"/>
  <c r="N21" i="40"/>
  <c r="K128" i="40"/>
  <c r="M128" i="40"/>
  <c r="L128" i="40"/>
  <c r="N128" i="40"/>
  <c r="K47" i="40"/>
  <c r="L47" i="40"/>
  <c r="M47" i="40"/>
  <c r="N47" i="40"/>
  <c r="K32" i="40"/>
  <c r="M32" i="40"/>
  <c r="L32" i="40"/>
  <c r="N32" i="40"/>
  <c r="K17" i="40"/>
  <c r="L17" i="40"/>
  <c r="M17" i="40"/>
  <c r="N17" i="40"/>
  <c r="K132" i="40"/>
  <c r="M132" i="40"/>
  <c r="L132" i="40"/>
  <c r="N132" i="40"/>
  <c r="K73" i="40"/>
  <c r="L73" i="40"/>
  <c r="M73" i="40"/>
  <c r="N73" i="40"/>
  <c r="K139" i="40"/>
  <c r="L139" i="40"/>
  <c r="M139" i="40"/>
  <c r="N139" i="40"/>
  <c r="K84" i="40"/>
  <c r="M84" i="40"/>
  <c r="L84" i="40"/>
  <c r="N84" i="40"/>
  <c r="K70" i="40"/>
  <c r="M70" i="40"/>
  <c r="L70" i="40"/>
  <c r="N70" i="40"/>
  <c r="K117" i="40"/>
  <c r="L117" i="40"/>
  <c r="M117" i="40"/>
  <c r="N117" i="40"/>
  <c r="L184" i="40"/>
  <c r="M184" i="40"/>
  <c r="N184" i="40"/>
  <c r="K184" i="40"/>
  <c r="K110" i="40"/>
  <c r="M110" i="40"/>
  <c r="L110" i="40"/>
  <c r="N110" i="40"/>
  <c r="K124" i="40"/>
  <c r="M124" i="40"/>
  <c r="L124" i="40"/>
  <c r="N124" i="40"/>
  <c r="K141" i="40"/>
  <c r="L141" i="40"/>
  <c r="M141" i="40"/>
  <c r="N141" i="40"/>
  <c r="K137" i="40"/>
  <c r="L137" i="40"/>
  <c r="M137" i="40"/>
  <c r="N137" i="40"/>
  <c r="K159" i="40"/>
  <c r="L159" i="40"/>
  <c r="M159" i="40"/>
  <c r="N159" i="40"/>
  <c r="K177" i="40"/>
  <c r="L177" i="40"/>
  <c r="M177" i="40"/>
  <c r="N177" i="40"/>
  <c r="K163" i="40"/>
  <c r="L163" i="40"/>
  <c r="M163" i="40"/>
  <c r="N163" i="40"/>
  <c r="K98" i="40"/>
  <c r="M98" i="40"/>
  <c r="N98" i="40"/>
  <c r="L98" i="40"/>
  <c r="K113" i="40"/>
  <c r="L113" i="40"/>
  <c r="M113" i="40"/>
  <c r="N113" i="40"/>
  <c r="K59" i="40"/>
  <c r="L59" i="40"/>
  <c r="M59" i="40"/>
  <c r="N59" i="40"/>
  <c r="K27" i="40"/>
  <c r="L27" i="40"/>
  <c r="M27" i="40"/>
  <c r="N27" i="40"/>
  <c r="K44" i="40"/>
  <c r="M44" i="40"/>
  <c r="L44" i="40"/>
  <c r="N44" i="40"/>
  <c r="K29" i="40"/>
  <c r="L29" i="40"/>
  <c r="M29" i="40"/>
  <c r="N29" i="40"/>
  <c r="K54" i="40"/>
  <c r="M54" i="40"/>
  <c r="L54" i="40"/>
  <c r="N54" i="40"/>
  <c r="K55" i="40"/>
  <c r="L55" i="40"/>
  <c r="M55" i="40"/>
  <c r="N55" i="40"/>
  <c r="K40" i="40"/>
  <c r="M40" i="40"/>
  <c r="N40" i="40"/>
  <c r="L40" i="40"/>
  <c r="K25" i="40"/>
  <c r="L25" i="40"/>
  <c r="M25" i="40"/>
  <c r="N25" i="40"/>
  <c r="K166" i="40"/>
  <c r="M166" i="40"/>
  <c r="L166" i="40"/>
  <c r="N166" i="40"/>
  <c r="K81" i="40"/>
  <c r="L81" i="40"/>
  <c r="M81" i="40"/>
  <c r="N81" i="40"/>
  <c r="K176" i="40"/>
  <c r="M176" i="40"/>
  <c r="L176" i="40"/>
  <c r="N176" i="40"/>
  <c r="K92" i="40"/>
  <c r="M92" i="40"/>
  <c r="L92" i="40"/>
  <c r="N92" i="40"/>
  <c r="K78" i="40"/>
  <c r="M78" i="40"/>
  <c r="L78" i="40"/>
  <c r="N78" i="40"/>
  <c r="K122" i="40"/>
  <c r="M122" i="40"/>
  <c r="L122" i="40"/>
  <c r="N122" i="40"/>
  <c r="K109" i="40"/>
  <c r="L109" i="40"/>
  <c r="M109" i="40"/>
  <c r="N109" i="40"/>
  <c r="K156" i="40"/>
  <c r="M156" i="40"/>
  <c r="L156" i="40"/>
  <c r="N156" i="40"/>
  <c r="K151" i="40"/>
  <c r="L151" i="40"/>
  <c r="M151" i="40"/>
  <c r="N151" i="40"/>
  <c r="K149" i="40"/>
  <c r="L149" i="40"/>
  <c r="M149" i="40"/>
  <c r="N149" i="40"/>
  <c r="K145" i="40"/>
  <c r="L145" i="40"/>
  <c r="M145" i="40"/>
  <c r="N145" i="40"/>
  <c r="K167" i="40"/>
  <c r="L167" i="40"/>
  <c r="M167" i="40"/>
  <c r="N167" i="40"/>
  <c r="K185" i="40"/>
  <c r="L185" i="40"/>
  <c r="M185" i="40"/>
  <c r="N185" i="40"/>
  <c r="K171" i="40"/>
  <c r="L171" i="40"/>
  <c r="M171" i="40"/>
  <c r="N171" i="40"/>
  <c r="L190" i="40"/>
  <c r="M190" i="40"/>
  <c r="N190" i="40"/>
  <c r="K190" i="40"/>
  <c r="K30" i="40"/>
  <c r="M30" i="40"/>
  <c r="L30" i="40"/>
  <c r="N30" i="40"/>
  <c r="K15" i="40"/>
  <c r="L15" i="40"/>
  <c r="M15" i="40"/>
  <c r="N15" i="40"/>
  <c r="K107" i="40"/>
  <c r="L107" i="40"/>
  <c r="M107" i="40"/>
  <c r="N107" i="40"/>
  <c r="K52" i="40"/>
  <c r="M52" i="40"/>
  <c r="L52" i="40"/>
  <c r="N52" i="40"/>
  <c r="K37" i="40"/>
  <c r="L37" i="40"/>
  <c r="M37" i="40"/>
  <c r="N37" i="40"/>
  <c r="K62" i="40"/>
  <c r="M62" i="40"/>
  <c r="L62" i="40"/>
  <c r="N62" i="40"/>
  <c r="K63" i="40"/>
  <c r="L63" i="40"/>
  <c r="M63" i="40"/>
  <c r="N63" i="40"/>
  <c r="K48" i="40"/>
  <c r="M48" i="40"/>
  <c r="L48" i="40"/>
  <c r="N48" i="40"/>
  <c r="K33" i="40"/>
  <c r="L33" i="40"/>
  <c r="M33" i="40"/>
  <c r="N33" i="40"/>
  <c r="K50" i="40"/>
  <c r="M50" i="40"/>
  <c r="N50" i="40"/>
  <c r="L50" i="40"/>
  <c r="K89" i="40"/>
  <c r="L89" i="40"/>
  <c r="M89" i="40"/>
  <c r="N89" i="40"/>
  <c r="K82" i="40"/>
  <c r="M82" i="40"/>
  <c r="L82" i="40"/>
  <c r="N82" i="40"/>
  <c r="K126" i="40"/>
  <c r="M126" i="40"/>
  <c r="L126" i="40"/>
  <c r="N126" i="40"/>
  <c r="K86" i="40"/>
  <c r="M86" i="40"/>
  <c r="L86" i="40"/>
  <c r="N86" i="40"/>
  <c r="K140" i="40"/>
  <c r="M140" i="40"/>
  <c r="L140" i="40"/>
  <c r="N140" i="40"/>
  <c r="K116" i="40"/>
  <c r="M116" i="40"/>
  <c r="L116" i="40"/>
  <c r="N116" i="40"/>
  <c r="L188" i="40"/>
  <c r="M188" i="40"/>
  <c r="N188" i="40"/>
  <c r="K188" i="40"/>
  <c r="K119" i="40"/>
  <c r="L119" i="40"/>
  <c r="M119" i="40"/>
  <c r="N119" i="40"/>
  <c r="K172" i="40"/>
  <c r="M172" i="40"/>
  <c r="L172" i="40"/>
  <c r="N172" i="40"/>
  <c r="K160" i="40"/>
  <c r="M160" i="40"/>
  <c r="L160" i="40"/>
  <c r="N160" i="40"/>
  <c r="K175" i="40"/>
  <c r="L175" i="40"/>
  <c r="M175" i="40"/>
  <c r="N175" i="40"/>
  <c r="K154" i="40"/>
  <c r="M154" i="40"/>
  <c r="L154" i="40"/>
  <c r="N154" i="40"/>
  <c r="K179" i="40"/>
  <c r="L179" i="40"/>
  <c r="M179" i="40"/>
  <c r="N179" i="40"/>
  <c r="K125" i="40"/>
  <c r="L125" i="40"/>
  <c r="M125" i="40"/>
  <c r="N125" i="40"/>
  <c r="K35" i="40"/>
  <c r="L35" i="40"/>
  <c r="M35" i="40"/>
  <c r="N35" i="40"/>
  <c r="K18" i="40"/>
  <c r="M18" i="40"/>
  <c r="L18" i="40"/>
  <c r="N18" i="40"/>
  <c r="K26" i="40"/>
  <c r="M26" i="40"/>
  <c r="L26" i="40"/>
  <c r="N26" i="40"/>
  <c r="K60" i="40"/>
  <c r="M60" i="40"/>
  <c r="L60" i="40"/>
  <c r="N60" i="40"/>
  <c r="K45" i="40"/>
  <c r="L45" i="40"/>
  <c r="M45" i="40"/>
  <c r="N45" i="40"/>
  <c r="K71" i="40"/>
  <c r="L71" i="40"/>
  <c r="M71" i="40"/>
  <c r="N71" i="40"/>
  <c r="K83" i="40"/>
  <c r="L83" i="40"/>
  <c r="M83" i="40"/>
  <c r="N83" i="40"/>
  <c r="K56" i="40"/>
  <c r="M56" i="40"/>
  <c r="N56" i="40"/>
  <c r="L56" i="40"/>
  <c r="K41" i="40"/>
  <c r="L41" i="40"/>
  <c r="M41" i="40"/>
  <c r="N41" i="40"/>
  <c r="K58" i="40"/>
  <c r="M58" i="40"/>
  <c r="L58" i="40"/>
  <c r="N58" i="40"/>
  <c r="K97" i="40"/>
  <c r="L97" i="40"/>
  <c r="M97" i="40"/>
  <c r="N97" i="40"/>
  <c r="K90" i="40"/>
  <c r="M90" i="40"/>
  <c r="L90" i="40"/>
  <c r="N90" i="40"/>
  <c r="K69" i="40"/>
  <c r="L69" i="40"/>
  <c r="M69" i="40"/>
  <c r="N69" i="40"/>
  <c r="K94" i="40"/>
  <c r="M94" i="40"/>
  <c r="L94" i="40"/>
  <c r="N94" i="40"/>
  <c r="K164" i="40"/>
  <c r="M164" i="40"/>
  <c r="L164" i="40"/>
  <c r="N164" i="40"/>
  <c r="K121" i="40"/>
  <c r="L121" i="40"/>
  <c r="M121" i="40"/>
  <c r="N121" i="40"/>
  <c r="K115" i="40"/>
  <c r="L115" i="40"/>
  <c r="M115" i="40"/>
  <c r="N115" i="40"/>
  <c r="K127" i="40"/>
  <c r="L127" i="40"/>
  <c r="M127" i="40"/>
  <c r="N127" i="40"/>
  <c r="K182" i="40"/>
  <c r="M182" i="40"/>
  <c r="L182" i="40"/>
  <c r="N182" i="40"/>
  <c r="K157" i="40"/>
  <c r="L157" i="40"/>
  <c r="M157" i="40"/>
  <c r="N157" i="40"/>
  <c r="K183" i="40"/>
  <c r="L183" i="40"/>
  <c r="M183" i="40"/>
  <c r="N183" i="40"/>
  <c r="K162" i="40"/>
  <c r="M162" i="40"/>
  <c r="N162" i="40"/>
  <c r="L162" i="40"/>
  <c r="K187" i="40"/>
  <c r="L187" i="40"/>
  <c r="M187" i="40"/>
  <c r="N187" i="40"/>
  <c r="L13" i="40"/>
  <c r="M13" i="40"/>
  <c r="N13" i="40"/>
  <c r="K13" i="40"/>
  <c r="G38" i="40"/>
  <c r="I38" i="40"/>
  <c r="H38" i="40"/>
  <c r="J38" i="40"/>
  <c r="G46" i="40"/>
  <c r="I46" i="40"/>
  <c r="H46" i="40"/>
  <c r="J46" i="40"/>
  <c r="I68" i="40"/>
  <c r="G68" i="40"/>
  <c r="H68" i="40"/>
  <c r="J68" i="40"/>
  <c r="G53" i="40"/>
  <c r="H53" i="40"/>
  <c r="I53" i="40"/>
  <c r="J53" i="40"/>
  <c r="H103" i="40"/>
  <c r="I103" i="40"/>
  <c r="G103" i="40"/>
  <c r="J103" i="40"/>
  <c r="I88" i="40"/>
  <c r="G88" i="40"/>
  <c r="H88" i="40"/>
  <c r="J88" i="40"/>
  <c r="G64" i="40"/>
  <c r="I64" i="40"/>
  <c r="H64" i="40"/>
  <c r="J64" i="40"/>
  <c r="G49" i="40"/>
  <c r="H49" i="40"/>
  <c r="I49" i="40"/>
  <c r="J49" i="40"/>
  <c r="I104" i="40"/>
  <c r="G104" i="40"/>
  <c r="H104" i="40"/>
  <c r="J104" i="40"/>
  <c r="G180" i="40"/>
  <c r="H180" i="40"/>
  <c r="I180" i="40"/>
  <c r="J180" i="40"/>
  <c r="H123" i="40"/>
  <c r="I123" i="40"/>
  <c r="G123" i="40"/>
  <c r="J123" i="40"/>
  <c r="I134" i="40"/>
  <c r="H134" i="40"/>
  <c r="J134" i="40"/>
  <c r="G134" i="40"/>
  <c r="H165" i="40"/>
  <c r="I165" i="40"/>
  <c r="G165" i="40"/>
  <c r="J165" i="40"/>
  <c r="G191" i="40"/>
  <c r="H191" i="40"/>
  <c r="I191" i="40"/>
  <c r="J191" i="40"/>
  <c r="I170" i="40"/>
  <c r="G170" i="40"/>
  <c r="H170" i="40"/>
  <c r="J170" i="40"/>
  <c r="G34" i="40"/>
  <c r="I34" i="40"/>
  <c r="J34" i="40"/>
  <c r="H34" i="40"/>
  <c r="G43" i="40"/>
  <c r="H43" i="40"/>
  <c r="I43" i="40"/>
  <c r="J43" i="40"/>
  <c r="H95" i="40"/>
  <c r="I95" i="40"/>
  <c r="J95" i="40"/>
  <c r="G95" i="40"/>
  <c r="I80" i="40"/>
  <c r="G80" i="40"/>
  <c r="H80" i="40"/>
  <c r="J80" i="40"/>
  <c r="G61" i="40"/>
  <c r="H61" i="40"/>
  <c r="I61" i="40"/>
  <c r="J61" i="40"/>
  <c r="G23" i="40"/>
  <c r="H23" i="40"/>
  <c r="I23" i="40"/>
  <c r="J23" i="40"/>
  <c r="H111" i="40"/>
  <c r="I111" i="40"/>
  <c r="J111" i="40"/>
  <c r="G111" i="40"/>
  <c r="I72" i="40"/>
  <c r="G72" i="40"/>
  <c r="H72" i="40"/>
  <c r="J72" i="40"/>
  <c r="G57" i="40"/>
  <c r="H57" i="40"/>
  <c r="I57" i="40"/>
  <c r="J57" i="40"/>
  <c r="H75" i="40"/>
  <c r="I75" i="40"/>
  <c r="G75" i="40"/>
  <c r="J75" i="40"/>
  <c r="I120" i="40"/>
  <c r="G120" i="40"/>
  <c r="H120" i="40"/>
  <c r="J120" i="40"/>
  <c r="I106" i="40"/>
  <c r="G106" i="40"/>
  <c r="H106" i="40"/>
  <c r="J106" i="40"/>
  <c r="H85" i="40"/>
  <c r="I85" i="40"/>
  <c r="G85" i="40"/>
  <c r="J85" i="40"/>
  <c r="H105" i="40"/>
  <c r="I105" i="40"/>
  <c r="J105" i="40"/>
  <c r="G105" i="40"/>
  <c r="I100" i="40"/>
  <c r="G100" i="40"/>
  <c r="H100" i="40"/>
  <c r="J100" i="40"/>
  <c r="I138" i="40"/>
  <c r="G138" i="40"/>
  <c r="H138" i="40"/>
  <c r="J138" i="40"/>
  <c r="H131" i="40"/>
  <c r="I131" i="40"/>
  <c r="G131" i="40"/>
  <c r="J131" i="40"/>
  <c r="I146" i="40"/>
  <c r="G146" i="40"/>
  <c r="H146" i="40"/>
  <c r="J146" i="40"/>
  <c r="I142" i="40"/>
  <c r="G142" i="40"/>
  <c r="H142" i="40"/>
  <c r="J142" i="40"/>
  <c r="H173" i="40"/>
  <c r="I173" i="40"/>
  <c r="G173" i="40"/>
  <c r="J173" i="40"/>
  <c r="H153" i="40"/>
  <c r="I153" i="40"/>
  <c r="J153" i="40"/>
  <c r="G153" i="40"/>
  <c r="J178" i="40"/>
  <c r="G178" i="40"/>
  <c r="I178" i="40"/>
  <c r="H178" i="40"/>
  <c r="G66" i="40"/>
  <c r="I66" i="40"/>
  <c r="H66" i="40"/>
  <c r="J66" i="40"/>
  <c r="G51" i="40"/>
  <c r="H51" i="40"/>
  <c r="I51" i="40"/>
  <c r="J51" i="40"/>
  <c r="H67" i="40"/>
  <c r="I67" i="40"/>
  <c r="G67" i="40"/>
  <c r="J67" i="40"/>
  <c r="G20" i="40"/>
  <c r="I20" i="40"/>
  <c r="H20" i="40"/>
  <c r="J20" i="40"/>
  <c r="I118" i="40"/>
  <c r="H118" i="40"/>
  <c r="J118" i="40"/>
  <c r="G118" i="40"/>
  <c r="H79" i="40"/>
  <c r="I79" i="40"/>
  <c r="J79" i="40"/>
  <c r="G79" i="40"/>
  <c r="G31" i="40"/>
  <c r="H31" i="40"/>
  <c r="I31" i="40"/>
  <c r="J31" i="40"/>
  <c r="G16" i="40"/>
  <c r="I16" i="40"/>
  <c r="H16" i="40"/>
  <c r="J16" i="40"/>
  <c r="H87" i="40"/>
  <c r="I87" i="40"/>
  <c r="G87" i="40"/>
  <c r="J87" i="40"/>
  <c r="G65" i="40"/>
  <c r="H65" i="40"/>
  <c r="I65" i="40"/>
  <c r="J65" i="40"/>
  <c r="H91" i="40"/>
  <c r="I91" i="40"/>
  <c r="G91" i="40"/>
  <c r="J91" i="40"/>
  <c r="I130" i="40"/>
  <c r="G130" i="40"/>
  <c r="H130" i="40"/>
  <c r="J130" i="40"/>
  <c r="I112" i="40"/>
  <c r="G112" i="40"/>
  <c r="H112" i="40"/>
  <c r="J112" i="40"/>
  <c r="H93" i="40"/>
  <c r="I93" i="40"/>
  <c r="G93" i="40"/>
  <c r="J93" i="40"/>
  <c r="H135" i="40"/>
  <c r="I135" i="40"/>
  <c r="G135" i="40"/>
  <c r="J135" i="40"/>
  <c r="I108" i="40"/>
  <c r="J108" i="40"/>
  <c r="G108" i="40"/>
  <c r="H108" i="40"/>
  <c r="I144" i="40"/>
  <c r="G144" i="40"/>
  <c r="H144" i="40"/>
  <c r="J144" i="40"/>
  <c r="I158" i="40"/>
  <c r="G158" i="40"/>
  <c r="H158" i="40"/>
  <c r="J158" i="40"/>
  <c r="I152" i="40"/>
  <c r="G152" i="40"/>
  <c r="H152" i="40"/>
  <c r="J152" i="40"/>
  <c r="I150" i="40"/>
  <c r="H150" i="40"/>
  <c r="J150" i="40"/>
  <c r="G150" i="40"/>
  <c r="H181" i="40"/>
  <c r="I181" i="40"/>
  <c r="J181" i="40"/>
  <c r="G181" i="40"/>
  <c r="H161" i="40"/>
  <c r="I161" i="40"/>
  <c r="G161" i="40"/>
  <c r="J161" i="40"/>
  <c r="H186" i="40"/>
  <c r="I186" i="40"/>
  <c r="J186" i="40"/>
  <c r="G186" i="40"/>
  <c r="H143" i="40"/>
  <c r="I143" i="40"/>
  <c r="J143" i="40"/>
  <c r="G143" i="40"/>
  <c r="G14" i="40"/>
  <c r="I14" i="40"/>
  <c r="H14" i="40"/>
  <c r="J14" i="40"/>
  <c r="G42" i="40"/>
  <c r="I42" i="40"/>
  <c r="H42" i="40"/>
  <c r="J42" i="40"/>
  <c r="G28" i="40"/>
  <c r="I28" i="40"/>
  <c r="H28" i="40"/>
  <c r="J28" i="40"/>
  <c r="I174" i="40"/>
  <c r="G174" i="40"/>
  <c r="H174" i="40"/>
  <c r="J174" i="40"/>
  <c r="H99" i="40"/>
  <c r="I99" i="40"/>
  <c r="G99" i="40"/>
  <c r="J99" i="40"/>
  <c r="G39" i="40"/>
  <c r="H39" i="40"/>
  <c r="I39" i="40"/>
  <c r="J39" i="40"/>
  <c r="G24" i="40"/>
  <c r="I24" i="40"/>
  <c r="J24" i="40"/>
  <c r="H24" i="40"/>
  <c r="I148" i="40"/>
  <c r="G148" i="40"/>
  <c r="H148" i="40"/>
  <c r="J148" i="40"/>
  <c r="I74" i="40"/>
  <c r="G74" i="40"/>
  <c r="H74" i="40"/>
  <c r="J74" i="40"/>
  <c r="I96" i="40"/>
  <c r="G96" i="40"/>
  <c r="H96" i="40"/>
  <c r="J96" i="40"/>
  <c r="I136" i="40"/>
  <c r="G136" i="40"/>
  <c r="H136" i="40"/>
  <c r="J136" i="40"/>
  <c r="I76" i="40"/>
  <c r="J76" i="40"/>
  <c r="G76" i="40"/>
  <c r="H76" i="40"/>
  <c r="H101" i="40"/>
  <c r="I101" i="40"/>
  <c r="G101" i="40"/>
  <c r="J101" i="40"/>
  <c r="H147" i="40"/>
  <c r="I147" i="40"/>
  <c r="G147" i="40"/>
  <c r="J147" i="40"/>
  <c r="I114" i="40"/>
  <c r="G114" i="40"/>
  <c r="H114" i="40"/>
  <c r="J114" i="40"/>
  <c r="I102" i="40"/>
  <c r="H102" i="40"/>
  <c r="J102" i="40"/>
  <c r="G102" i="40"/>
  <c r="I168" i="40"/>
  <c r="G168" i="40"/>
  <c r="H168" i="40"/>
  <c r="J168" i="40"/>
  <c r="H133" i="40"/>
  <c r="I133" i="40"/>
  <c r="G133" i="40"/>
  <c r="J133" i="40"/>
  <c r="H129" i="40"/>
  <c r="I129" i="40"/>
  <c r="G129" i="40"/>
  <c r="J129" i="40"/>
  <c r="G189" i="40"/>
  <c r="H189" i="40"/>
  <c r="I189" i="40"/>
  <c r="J189" i="40"/>
  <c r="H169" i="40"/>
  <c r="I169" i="40"/>
  <c r="J169" i="40"/>
  <c r="G169" i="40"/>
  <c r="H155" i="40"/>
  <c r="I155" i="40"/>
  <c r="G155" i="40"/>
  <c r="J155" i="40"/>
  <c r="H77" i="40"/>
  <c r="I77" i="40"/>
  <c r="G77" i="40"/>
  <c r="J77" i="40"/>
  <c r="G19" i="40"/>
  <c r="H19" i="40"/>
  <c r="I19" i="40"/>
  <c r="J19" i="40"/>
  <c r="G22" i="40"/>
  <c r="I22" i="40"/>
  <c r="H22" i="40"/>
  <c r="J22" i="40"/>
  <c r="G36" i="40"/>
  <c r="I36" i="40"/>
  <c r="H36" i="40"/>
  <c r="J36" i="40"/>
  <c r="G21" i="40"/>
  <c r="H21" i="40"/>
  <c r="I21" i="40"/>
  <c r="J21" i="40"/>
  <c r="I128" i="40"/>
  <c r="G128" i="40"/>
  <c r="H128" i="40"/>
  <c r="J128" i="40"/>
  <c r="G47" i="40"/>
  <c r="H47" i="40"/>
  <c r="I47" i="40"/>
  <c r="J47" i="40"/>
  <c r="G32" i="40"/>
  <c r="I32" i="40"/>
  <c r="H32" i="40"/>
  <c r="J32" i="40"/>
  <c r="G17" i="40"/>
  <c r="H17" i="40"/>
  <c r="I17" i="40"/>
  <c r="J17" i="40"/>
  <c r="I132" i="40"/>
  <c r="G132" i="40"/>
  <c r="H132" i="40"/>
  <c r="J132" i="40"/>
  <c r="H73" i="40"/>
  <c r="I73" i="40"/>
  <c r="J73" i="40"/>
  <c r="G73" i="40"/>
  <c r="H139" i="40"/>
  <c r="I139" i="40"/>
  <c r="G139" i="40"/>
  <c r="J139" i="40"/>
  <c r="I84" i="40"/>
  <c r="G84" i="40"/>
  <c r="H84" i="40"/>
  <c r="J84" i="40"/>
  <c r="I70" i="40"/>
  <c r="H70" i="40"/>
  <c r="J70" i="40"/>
  <c r="G70" i="40"/>
  <c r="H117" i="40"/>
  <c r="I117" i="40"/>
  <c r="G117" i="40"/>
  <c r="J117" i="40"/>
  <c r="H184" i="40"/>
  <c r="I184" i="40"/>
  <c r="J184" i="40"/>
  <c r="G184" i="40"/>
  <c r="I110" i="40"/>
  <c r="G110" i="40"/>
  <c r="H110" i="40"/>
  <c r="J110" i="40"/>
  <c r="I124" i="40"/>
  <c r="J124" i="40"/>
  <c r="G124" i="40"/>
  <c r="H124" i="40"/>
  <c r="H141" i="40"/>
  <c r="I141" i="40"/>
  <c r="G141" i="40"/>
  <c r="J141" i="40"/>
  <c r="H137" i="40"/>
  <c r="I137" i="40"/>
  <c r="J137" i="40"/>
  <c r="G137" i="40"/>
  <c r="H159" i="40"/>
  <c r="I159" i="40"/>
  <c r="J159" i="40"/>
  <c r="G159" i="40"/>
  <c r="H177" i="40"/>
  <c r="I177" i="40"/>
  <c r="G177" i="40"/>
  <c r="J177" i="40"/>
  <c r="H163" i="40"/>
  <c r="I163" i="40"/>
  <c r="G163" i="40"/>
  <c r="J163" i="40"/>
  <c r="I98" i="40"/>
  <c r="G98" i="40"/>
  <c r="H98" i="40"/>
  <c r="J98" i="40"/>
  <c r="H113" i="40"/>
  <c r="I113" i="40"/>
  <c r="G113" i="40"/>
  <c r="J113" i="40"/>
  <c r="G59" i="40"/>
  <c r="H59" i="40"/>
  <c r="I59" i="40"/>
  <c r="J59" i="40"/>
  <c r="G27" i="40"/>
  <c r="H27" i="40"/>
  <c r="I27" i="40"/>
  <c r="J27" i="40"/>
  <c r="G44" i="40"/>
  <c r="I44" i="40"/>
  <c r="H44" i="40"/>
  <c r="J44" i="40"/>
  <c r="G29" i="40"/>
  <c r="H29" i="40"/>
  <c r="I29" i="40"/>
  <c r="J29" i="40"/>
  <c r="G54" i="40"/>
  <c r="I54" i="40"/>
  <c r="H54" i="40"/>
  <c r="J54" i="40"/>
  <c r="G55" i="40"/>
  <c r="H55" i="40"/>
  <c r="I55" i="40"/>
  <c r="J55" i="40"/>
  <c r="G40" i="40"/>
  <c r="I40" i="40"/>
  <c r="J40" i="40"/>
  <c r="H40" i="40"/>
  <c r="G25" i="40"/>
  <c r="H25" i="40"/>
  <c r="I25" i="40"/>
  <c r="J25" i="40"/>
  <c r="I166" i="40"/>
  <c r="H166" i="40"/>
  <c r="J166" i="40"/>
  <c r="G166" i="40"/>
  <c r="H81" i="40"/>
  <c r="I81" i="40"/>
  <c r="G81" i="40"/>
  <c r="J81" i="40"/>
  <c r="I176" i="40"/>
  <c r="G176" i="40"/>
  <c r="H176" i="40"/>
  <c r="J176" i="40"/>
  <c r="I92" i="40"/>
  <c r="J92" i="40"/>
  <c r="G92" i="40"/>
  <c r="H92" i="40"/>
  <c r="I78" i="40"/>
  <c r="G78" i="40"/>
  <c r="H78" i="40"/>
  <c r="J78" i="40"/>
  <c r="I122" i="40"/>
  <c r="G122" i="40"/>
  <c r="H122" i="40"/>
  <c r="J122" i="40"/>
  <c r="H109" i="40"/>
  <c r="I109" i="40"/>
  <c r="G109" i="40"/>
  <c r="J109" i="40"/>
  <c r="I156" i="40"/>
  <c r="J156" i="40"/>
  <c r="G156" i="40"/>
  <c r="H156" i="40"/>
  <c r="H151" i="40"/>
  <c r="I151" i="40"/>
  <c r="G151" i="40"/>
  <c r="J151" i="40"/>
  <c r="H149" i="40"/>
  <c r="I149" i="40"/>
  <c r="G149" i="40"/>
  <c r="J149" i="40"/>
  <c r="H145" i="40"/>
  <c r="I145" i="40"/>
  <c r="G145" i="40"/>
  <c r="J145" i="40"/>
  <c r="H167" i="40"/>
  <c r="I167" i="40"/>
  <c r="G167" i="40"/>
  <c r="J167" i="40"/>
  <c r="G185" i="40"/>
  <c r="H185" i="40"/>
  <c r="I185" i="40"/>
  <c r="J185" i="40"/>
  <c r="H171" i="40"/>
  <c r="I171" i="40"/>
  <c r="G171" i="40"/>
  <c r="J171" i="40"/>
  <c r="H190" i="40"/>
  <c r="I190" i="40"/>
  <c r="J190" i="40"/>
  <c r="G190" i="40"/>
  <c r="G30" i="40"/>
  <c r="I30" i="40"/>
  <c r="H30" i="40"/>
  <c r="J30" i="40"/>
  <c r="G15" i="40"/>
  <c r="H15" i="40"/>
  <c r="I15" i="40"/>
  <c r="J15" i="40"/>
  <c r="H107" i="40"/>
  <c r="I107" i="40"/>
  <c r="G107" i="40"/>
  <c r="J107" i="40"/>
  <c r="G52" i="40"/>
  <c r="I52" i="40"/>
  <c r="H52" i="40"/>
  <c r="J52" i="40"/>
  <c r="G37" i="40"/>
  <c r="H37" i="40"/>
  <c r="I37" i="40"/>
  <c r="J37" i="40"/>
  <c r="G62" i="40"/>
  <c r="I62" i="40"/>
  <c r="H62" i="40"/>
  <c r="J62" i="40"/>
  <c r="G63" i="40"/>
  <c r="H63" i="40"/>
  <c r="I63" i="40"/>
  <c r="J63" i="40"/>
  <c r="G48" i="40"/>
  <c r="I48" i="40"/>
  <c r="H48" i="40"/>
  <c r="J48" i="40"/>
  <c r="G33" i="40"/>
  <c r="H33" i="40"/>
  <c r="I33" i="40"/>
  <c r="J33" i="40"/>
  <c r="G50" i="40"/>
  <c r="I50" i="40"/>
  <c r="J50" i="40"/>
  <c r="H50" i="40"/>
  <c r="H89" i="40"/>
  <c r="I89" i="40"/>
  <c r="J89" i="40"/>
  <c r="G89" i="40"/>
  <c r="I82" i="40"/>
  <c r="G82" i="40"/>
  <c r="H82" i="40"/>
  <c r="J82" i="40"/>
  <c r="I126" i="40"/>
  <c r="G126" i="40"/>
  <c r="H126" i="40"/>
  <c r="J126" i="40"/>
  <c r="I86" i="40"/>
  <c r="H86" i="40"/>
  <c r="J86" i="40"/>
  <c r="G86" i="40"/>
  <c r="I140" i="40"/>
  <c r="J140" i="40"/>
  <c r="G140" i="40"/>
  <c r="H140" i="40"/>
  <c r="I116" i="40"/>
  <c r="G116" i="40"/>
  <c r="H116" i="40"/>
  <c r="J116" i="40"/>
  <c r="H188" i="40"/>
  <c r="I188" i="40"/>
  <c r="J188" i="40"/>
  <c r="G188" i="40"/>
  <c r="H119" i="40"/>
  <c r="I119" i="40"/>
  <c r="G119" i="40"/>
  <c r="J119" i="40"/>
  <c r="I172" i="40"/>
  <c r="J172" i="40"/>
  <c r="H172" i="40"/>
  <c r="G172" i="40"/>
  <c r="I160" i="40"/>
  <c r="G160" i="40"/>
  <c r="H160" i="40"/>
  <c r="J160" i="40"/>
  <c r="H175" i="40"/>
  <c r="I175" i="40"/>
  <c r="G175" i="40"/>
  <c r="J175" i="40"/>
  <c r="I154" i="40"/>
  <c r="G154" i="40"/>
  <c r="H154" i="40"/>
  <c r="J154" i="40"/>
  <c r="H179" i="40"/>
  <c r="I179" i="40"/>
  <c r="G179" i="40"/>
  <c r="J179" i="40"/>
  <c r="H125" i="40"/>
  <c r="I125" i="40"/>
  <c r="G125" i="40"/>
  <c r="J125" i="40"/>
  <c r="G35" i="40"/>
  <c r="H35" i="40"/>
  <c r="I35" i="40"/>
  <c r="J35" i="40"/>
  <c r="G18" i="40"/>
  <c r="I18" i="40"/>
  <c r="H18" i="40"/>
  <c r="J18" i="40"/>
  <c r="G26" i="40"/>
  <c r="I26" i="40"/>
  <c r="H26" i="40"/>
  <c r="J26" i="40"/>
  <c r="G60" i="40"/>
  <c r="I60" i="40"/>
  <c r="H60" i="40"/>
  <c r="J60" i="40"/>
  <c r="G45" i="40"/>
  <c r="H45" i="40"/>
  <c r="I45" i="40"/>
  <c r="J45" i="40"/>
  <c r="H71" i="40"/>
  <c r="I71" i="40"/>
  <c r="G71" i="40"/>
  <c r="J71" i="40"/>
  <c r="H83" i="40"/>
  <c r="I83" i="40"/>
  <c r="G83" i="40"/>
  <c r="J83" i="40"/>
  <c r="G56" i="40"/>
  <c r="I56" i="40"/>
  <c r="J56" i="40"/>
  <c r="H56" i="40"/>
  <c r="G41" i="40"/>
  <c r="H41" i="40"/>
  <c r="I41" i="40"/>
  <c r="J41" i="40"/>
  <c r="G58" i="40"/>
  <c r="I58" i="40"/>
  <c r="H58" i="40"/>
  <c r="J58" i="40"/>
  <c r="H97" i="40"/>
  <c r="I97" i="40"/>
  <c r="G97" i="40"/>
  <c r="J97" i="40"/>
  <c r="I90" i="40"/>
  <c r="G90" i="40"/>
  <c r="H90" i="40"/>
  <c r="J90" i="40"/>
  <c r="H69" i="40"/>
  <c r="I69" i="40"/>
  <c r="G69" i="40"/>
  <c r="J69" i="40"/>
  <c r="I94" i="40"/>
  <c r="G94" i="40"/>
  <c r="H94" i="40"/>
  <c r="J94" i="40"/>
  <c r="I164" i="40"/>
  <c r="G164" i="40"/>
  <c r="H164" i="40"/>
  <c r="J164" i="40"/>
  <c r="H121" i="40"/>
  <c r="I121" i="40"/>
  <c r="J121" i="40"/>
  <c r="G121" i="40"/>
  <c r="H115" i="40"/>
  <c r="I115" i="40"/>
  <c r="G115" i="40"/>
  <c r="J115" i="40"/>
  <c r="H127" i="40"/>
  <c r="I127" i="40"/>
  <c r="J127" i="40"/>
  <c r="G127" i="40"/>
  <c r="G182" i="40"/>
  <c r="H182" i="40"/>
  <c r="I182" i="40"/>
  <c r="J182" i="40"/>
  <c r="H157" i="40"/>
  <c r="I157" i="40"/>
  <c r="G157" i="40"/>
  <c r="J157" i="40"/>
  <c r="H183" i="40"/>
  <c r="I183" i="40"/>
  <c r="G183" i="40"/>
  <c r="J183" i="40"/>
  <c r="I162" i="40"/>
  <c r="G162" i="40"/>
  <c r="H162" i="40"/>
  <c r="J162" i="40"/>
  <c r="G187" i="40"/>
  <c r="H187" i="40"/>
  <c r="I187" i="40"/>
  <c r="J187" i="40"/>
  <c r="H13" i="40"/>
  <c r="I13" i="40"/>
  <c r="J13" i="40"/>
  <c r="G13" i="40"/>
  <c r="B13" i="40"/>
  <c r="F13" i="40"/>
  <c r="C13" i="40"/>
  <c r="D13" i="40"/>
  <c r="F38" i="40"/>
  <c r="D38" i="40"/>
  <c r="C38" i="40"/>
  <c r="B38" i="40"/>
  <c r="F46" i="40"/>
  <c r="D46" i="40"/>
  <c r="C46" i="40"/>
  <c r="B46" i="40"/>
  <c r="C68" i="40"/>
  <c r="B68" i="40"/>
  <c r="F68" i="40"/>
  <c r="D68" i="40"/>
  <c r="B53" i="40"/>
  <c r="F53" i="40"/>
  <c r="D53" i="40"/>
  <c r="C53" i="40"/>
  <c r="D103" i="40"/>
  <c r="C103" i="40"/>
  <c r="B103" i="40"/>
  <c r="F103" i="40"/>
  <c r="C88" i="40"/>
  <c r="B88" i="40"/>
  <c r="F88" i="40"/>
  <c r="D88" i="40"/>
  <c r="F64" i="40"/>
  <c r="D64" i="40"/>
  <c r="C64" i="40"/>
  <c r="B64" i="40"/>
  <c r="F49" i="40"/>
  <c r="D49" i="40"/>
  <c r="C49" i="40"/>
  <c r="B49" i="40"/>
  <c r="C104" i="40"/>
  <c r="B104" i="40"/>
  <c r="F104" i="40"/>
  <c r="D104" i="40"/>
  <c r="D180" i="40"/>
  <c r="C180" i="40"/>
  <c r="B180" i="40"/>
  <c r="F180" i="40"/>
  <c r="D123" i="40"/>
  <c r="C123" i="40"/>
  <c r="B123" i="40"/>
  <c r="F123" i="40"/>
  <c r="D134" i="40"/>
  <c r="C134" i="40"/>
  <c r="F134" i="40"/>
  <c r="B134" i="40"/>
  <c r="C165" i="40"/>
  <c r="B165" i="40"/>
  <c r="F165" i="40"/>
  <c r="D165" i="40"/>
  <c r="C191" i="40"/>
  <c r="D191" i="40"/>
  <c r="B191" i="40"/>
  <c r="F191" i="40"/>
  <c r="F170" i="40"/>
  <c r="D170" i="40"/>
  <c r="B170" i="40"/>
  <c r="C170" i="40"/>
  <c r="D34" i="40"/>
  <c r="C34" i="40"/>
  <c r="B34" i="40"/>
  <c r="F34" i="40"/>
  <c r="C43" i="40"/>
  <c r="B43" i="40"/>
  <c r="F43" i="40"/>
  <c r="D43" i="40"/>
  <c r="D95" i="40"/>
  <c r="C95" i="40"/>
  <c r="B95" i="40"/>
  <c r="F95" i="40"/>
  <c r="C80" i="40"/>
  <c r="B80" i="40"/>
  <c r="F80" i="40"/>
  <c r="D80" i="40"/>
  <c r="B61" i="40"/>
  <c r="F61" i="40"/>
  <c r="D61" i="40"/>
  <c r="C61" i="40"/>
  <c r="F23" i="40"/>
  <c r="C23" i="40"/>
  <c r="B23" i="40"/>
  <c r="D23" i="40"/>
  <c r="D111" i="40"/>
  <c r="C111" i="40"/>
  <c r="B111" i="40"/>
  <c r="F111" i="40"/>
  <c r="C72" i="40"/>
  <c r="B72" i="40"/>
  <c r="F72" i="40"/>
  <c r="D72" i="40"/>
  <c r="F57" i="40"/>
  <c r="D57" i="40"/>
  <c r="C57" i="40"/>
  <c r="B57" i="40"/>
  <c r="F75" i="40"/>
  <c r="C75" i="40"/>
  <c r="D75" i="40"/>
  <c r="B75" i="40"/>
  <c r="D120" i="40"/>
  <c r="B120" i="40"/>
  <c r="F120" i="40"/>
  <c r="C120" i="40"/>
  <c r="D106" i="40"/>
  <c r="C106" i="40"/>
  <c r="F106" i="40"/>
  <c r="B106" i="40"/>
  <c r="F85" i="40"/>
  <c r="D85" i="40"/>
  <c r="B85" i="40"/>
  <c r="C85" i="40"/>
  <c r="B105" i="40"/>
  <c r="F105" i="40"/>
  <c r="D105" i="40"/>
  <c r="C105" i="40"/>
  <c r="B100" i="40"/>
  <c r="F100" i="40"/>
  <c r="D100" i="40"/>
  <c r="C100" i="40"/>
  <c r="D138" i="40"/>
  <c r="F138" i="40"/>
  <c r="C138" i="40"/>
  <c r="B138" i="40"/>
  <c r="C131" i="40"/>
  <c r="F131" i="40"/>
  <c r="B131" i="40"/>
  <c r="D131" i="40"/>
  <c r="D146" i="40"/>
  <c r="F146" i="40"/>
  <c r="C146" i="40"/>
  <c r="B146" i="40"/>
  <c r="D142" i="40"/>
  <c r="C142" i="40"/>
  <c r="B142" i="40"/>
  <c r="F142" i="40"/>
  <c r="C173" i="40"/>
  <c r="B173" i="40"/>
  <c r="F173" i="40"/>
  <c r="D173" i="40"/>
  <c r="F153" i="40"/>
  <c r="C153" i="40"/>
  <c r="B153" i="40"/>
  <c r="D153" i="40"/>
  <c r="F178" i="40"/>
  <c r="D178" i="40"/>
  <c r="B178" i="40"/>
  <c r="C178" i="40"/>
  <c r="D66" i="40"/>
  <c r="C66" i="40"/>
  <c r="B66" i="40"/>
  <c r="F66" i="40"/>
  <c r="D51" i="40"/>
  <c r="C51" i="40"/>
  <c r="B51" i="40"/>
  <c r="F51" i="40"/>
  <c r="D67" i="40"/>
  <c r="C67" i="40"/>
  <c r="B67" i="40"/>
  <c r="F67" i="40"/>
  <c r="B20" i="40"/>
  <c r="F20" i="40"/>
  <c r="C20" i="40"/>
  <c r="D20" i="40"/>
  <c r="F118" i="40"/>
  <c r="B118" i="40"/>
  <c r="D118" i="40"/>
  <c r="C118" i="40"/>
  <c r="D79" i="40"/>
  <c r="C79" i="40"/>
  <c r="B79" i="40"/>
  <c r="F79" i="40"/>
  <c r="F31" i="40"/>
  <c r="C31" i="40"/>
  <c r="B31" i="40"/>
  <c r="D31" i="40"/>
  <c r="F16" i="40"/>
  <c r="D16" i="40"/>
  <c r="B16" i="40"/>
  <c r="C16" i="40"/>
  <c r="D87" i="40"/>
  <c r="C87" i="40"/>
  <c r="B87" i="40"/>
  <c r="F87" i="40"/>
  <c r="F65" i="40"/>
  <c r="D65" i="40"/>
  <c r="C65" i="40"/>
  <c r="B65" i="40"/>
  <c r="F91" i="40"/>
  <c r="D91" i="40"/>
  <c r="C91" i="40"/>
  <c r="B91" i="40"/>
  <c r="D130" i="40"/>
  <c r="F130" i="40"/>
  <c r="B130" i="40"/>
  <c r="C130" i="40"/>
  <c r="C112" i="40"/>
  <c r="B112" i="40"/>
  <c r="F112" i="40"/>
  <c r="D112" i="40"/>
  <c r="F93" i="40"/>
  <c r="D93" i="40"/>
  <c r="B93" i="40"/>
  <c r="C93" i="40"/>
  <c r="D135" i="40"/>
  <c r="C135" i="40"/>
  <c r="F135" i="40"/>
  <c r="B135" i="40"/>
  <c r="F108" i="40"/>
  <c r="B108" i="40"/>
  <c r="C108" i="40"/>
  <c r="D108" i="40"/>
  <c r="F144" i="40"/>
  <c r="C144" i="40"/>
  <c r="B144" i="40"/>
  <c r="D144" i="40"/>
  <c r="B158" i="40"/>
  <c r="F158" i="40"/>
  <c r="D158" i="40"/>
  <c r="C158" i="40"/>
  <c r="F152" i="40"/>
  <c r="C152" i="40"/>
  <c r="B152" i="40"/>
  <c r="D152" i="40"/>
  <c r="D150" i="40"/>
  <c r="F150" i="40"/>
  <c r="C150" i="40"/>
  <c r="B150" i="40"/>
  <c r="C181" i="40"/>
  <c r="B181" i="40"/>
  <c r="D181" i="40"/>
  <c r="F181" i="40"/>
  <c r="F161" i="40"/>
  <c r="C161" i="40"/>
  <c r="B161" i="40"/>
  <c r="D161" i="40"/>
  <c r="F186" i="40"/>
  <c r="D186" i="40"/>
  <c r="B186" i="40"/>
  <c r="C186" i="40"/>
  <c r="D143" i="40"/>
  <c r="C143" i="40"/>
  <c r="F143" i="40"/>
  <c r="B143" i="40"/>
  <c r="F14" i="40"/>
  <c r="D14" i="40"/>
  <c r="C14" i="40"/>
  <c r="B14" i="40"/>
  <c r="D42" i="40"/>
  <c r="C42" i="40"/>
  <c r="B42" i="40"/>
  <c r="F42" i="40"/>
  <c r="B28" i="40"/>
  <c r="F28" i="40"/>
  <c r="D28" i="40"/>
  <c r="C28" i="40"/>
  <c r="B174" i="40"/>
  <c r="F174" i="40"/>
  <c r="D174" i="40"/>
  <c r="C174" i="40"/>
  <c r="F99" i="40"/>
  <c r="D99" i="40"/>
  <c r="C99" i="40"/>
  <c r="B99" i="40"/>
  <c r="F39" i="40"/>
  <c r="C39" i="40"/>
  <c r="B39" i="40"/>
  <c r="D39" i="40"/>
  <c r="F24" i="40"/>
  <c r="D24" i="40"/>
  <c r="B24" i="40"/>
  <c r="C24" i="40"/>
  <c r="B148" i="40"/>
  <c r="F148" i="40"/>
  <c r="D148" i="40"/>
  <c r="C148" i="40"/>
  <c r="D74" i="40"/>
  <c r="F74" i="40"/>
  <c r="C74" i="40"/>
  <c r="B74" i="40"/>
  <c r="C96" i="40"/>
  <c r="B96" i="40"/>
  <c r="F96" i="40"/>
  <c r="D96" i="40"/>
  <c r="F136" i="40"/>
  <c r="C136" i="40"/>
  <c r="B136" i="40"/>
  <c r="D136" i="40"/>
  <c r="F76" i="40"/>
  <c r="B76" i="40"/>
  <c r="D76" i="40"/>
  <c r="C76" i="40"/>
  <c r="F101" i="40"/>
  <c r="D101" i="40"/>
  <c r="C101" i="40"/>
  <c r="B101" i="40"/>
  <c r="C147" i="40"/>
  <c r="F147" i="40"/>
  <c r="D147" i="40"/>
  <c r="B147" i="40"/>
  <c r="B114" i="40"/>
  <c r="F114" i="40"/>
  <c r="C114" i="40"/>
  <c r="D114" i="40"/>
  <c r="D102" i="40"/>
  <c r="C102" i="40"/>
  <c r="B102" i="40"/>
  <c r="F102" i="40"/>
  <c r="F168" i="40"/>
  <c r="D168" i="40"/>
  <c r="B168" i="40"/>
  <c r="C168" i="40"/>
  <c r="D133" i="40"/>
  <c r="C133" i="40"/>
  <c r="B133" i="40"/>
  <c r="F133" i="40"/>
  <c r="B129" i="40"/>
  <c r="F129" i="40"/>
  <c r="C129" i="40"/>
  <c r="D129" i="40"/>
  <c r="C189" i="40"/>
  <c r="B189" i="40"/>
  <c r="D189" i="40"/>
  <c r="F189" i="40"/>
  <c r="F169" i="40"/>
  <c r="C169" i="40"/>
  <c r="B169" i="40"/>
  <c r="D169" i="40"/>
  <c r="D155" i="40"/>
  <c r="C155" i="40"/>
  <c r="F155" i="40"/>
  <c r="B155" i="40"/>
  <c r="F77" i="40"/>
  <c r="D77" i="40"/>
  <c r="B77" i="40"/>
  <c r="C77" i="40"/>
  <c r="C19" i="40"/>
  <c r="B19" i="40"/>
  <c r="F19" i="40"/>
  <c r="D19" i="40"/>
  <c r="F22" i="40"/>
  <c r="D22" i="40"/>
  <c r="C22" i="40"/>
  <c r="B22" i="40"/>
  <c r="B36" i="40"/>
  <c r="F36" i="40"/>
  <c r="D36" i="40"/>
  <c r="C36" i="40"/>
  <c r="D21" i="40"/>
  <c r="C21" i="40"/>
  <c r="B21" i="40"/>
  <c r="F21" i="40"/>
  <c r="F128" i="40"/>
  <c r="B128" i="40"/>
  <c r="D128" i="40"/>
  <c r="C128" i="40"/>
  <c r="F47" i="40"/>
  <c r="C47" i="40"/>
  <c r="B47" i="40"/>
  <c r="D47" i="40"/>
  <c r="F32" i="40"/>
  <c r="D32" i="40"/>
  <c r="B32" i="40"/>
  <c r="C32" i="40"/>
  <c r="D17" i="40"/>
  <c r="C17" i="40"/>
  <c r="F17" i="40"/>
  <c r="B17" i="40"/>
  <c r="B132" i="40"/>
  <c r="F132" i="40"/>
  <c r="D132" i="40"/>
  <c r="C132" i="40"/>
  <c r="B73" i="40"/>
  <c r="F73" i="40"/>
  <c r="D73" i="40"/>
  <c r="C73" i="40"/>
  <c r="C139" i="40"/>
  <c r="D139" i="40"/>
  <c r="B139" i="40"/>
  <c r="F139" i="40"/>
  <c r="F84" i="40"/>
  <c r="C84" i="40"/>
  <c r="B84" i="40"/>
  <c r="D84" i="40"/>
  <c r="D70" i="40"/>
  <c r="C70" i="40"/>
  <c r="F70" i="40"/>
  <c r="B70" i="40"/>
  <c r="C117" i="40"/>
  <c r="D117" i="40"/>
  <c r="B117" i="40"/>
  <c r="F117" i="40"/>
  <c r="F184" i="40"/>
  <c r="D184" i="40"/>
  <c r="B184" i="40"/>
  <c r="C184" i="40"/>
  <c r="D110" i="40"/>
  <c r="C110" i="40"/>
  <c r="F110" i="40"/>
  <c r="B110" i="40"/>
  <c r="D124" i="40"/>
  <c r="C124" i="40"/>
  <c r="B124" i="40"/>
  <c r="F124" i="40"/>
  <c r="F141" i="40"/>
  <c r="D141" i="40"/>
  <c r="C141" i="40"/>
  <c r="B141" i="40"/>
  <c r="B137" i="40"/>
  <c r="D137" i="40"/>
  <c r="F137" i="40"/>
  <c r="C137" i="40"/>
  <c r="C159" i="40"/>
  <c r="B159" i="40"/>
  <c r="F159" i="40"/>
  <c r="D159" i="40"/>
  <c r="F177" i="40"/>
  <c r="C177" i="40"/>
  <c r="D177" i="40"/>
  <c r="B177" i="40"/>
  <c r="D163" i="40"/>
  <c r="C163" i="40"/>
  <c r="F163" i="40"/>
  <c r="B163" i="40"/>
  <c r="D98" i="40"/>
  <c r="F98" i="40"/>
  <c r="C98" i="40"/>
  <c r="B98" i="40"/>
  <c r="C113" i="40"/>
  <c r="D113" i="40"/>
  <c r="B113" i="40"/>
  <c r="F113" i="40"/>
  <c r="D59" i="40"/>
  <c r="C59" i="40"/>
  <c r="B59" i="40"/>
  <c r="F59" i="40"/>
  <c r="C27" i="40"/>
  <c r="B27" i="40"/>
  <c r="F27" i="40"/>
  <c r="D27" i="40"/>
  <c r="B44" i="40"/>
  <c r="F44" i="40"/>
  <c r="D44" i="40"/>
  <c r="C44" i="40"/>
  <c r="D29" i="40"/>
  <c r="F29" i="40"/>
  <c r="C29" i="40"/>
  <c r="B29" i="40"/>
  <c r="F54" i="40"/>
  <c r="D54" i="40"/>
  <c r="C54" i="40"/>
  <c r="B54" i="40"/>
  <c r="F55" i="40"/>
  <c r="D55" i="40"/>
  <c r="C55" i="40"/>
  <c r="B55" i="40"/>
  <c r="F40" i="40"/>
  <c r="D40" i="40"/>
  <c r="B40" i="40"/>
  <c r="C40" i="40"/>
  <c r="D25" i="40"/>
  <c r="C25" i="40"/>
  <c r="F25" i="40"/>
  <c r="B25" i="40"/>
  <c r="B166" i="40"/>
  <c r="F166" i="40"/>
  <c r="D166" i="40"/>
  <c r="C166" i="40"/>
  <c r="B81" i="40"/>
  <c r="F81" i="40"/>
  <c r="D81" i="40"/>
  <c r="C81" i="40"/>
  <c r="F176" i="40"/>
  <c r="D176" i="40"/>
  <c r="B176" i="40"/>
  <c r="C176" i="40"/>
  <c r="F92" i="40"/>
  <c r="C92" i="40"/>
  <c r="B92" i="40"/>
  <c r="D92" i="40"/>
  <c r="D78" i="40"/>
  <c r="C78" i="40"/>
  <c r="F78" i="40"/>
  <c r="B78" i="40"/>
  <c r="B122" i="40"/>
  <c r="F122" i="40"/>
  <c r="D122" i="40"/>
  <c r="C122" i="40"/>
  <c r="F109" i="40"/>
  <c r="D109" i="40"/>
  <c r="B109" i="40"/>
  <c r="C109" i="40"/>
  <c r="D156" i="40"/>
  <c r="C156" i="40"/>
  <c r="B156" i="40"/>
  <c r="F156" i="40"/>
  <c r="D151" i="40"/>
  <c r="C151" i="40"/>
  <c r="B151" i="40"/>
  <c r="F151" i="40"/>
  <c r="F149" i="40"/>
  <c r="D149" i="40"/>
  <c r="C149" i="40"/>
  <c r="B149" i="40"/>
  <c r="B145" i="40"/>
  <c r="D145" i="40"/>
  <c r="C145" i="40"/>
  <c r="F145" i="40"/>
  <c r="C167" i="40"/>
  <c r="F167" i="40"/>
  <c r="D167" i="40"/>
  <c r="B167" i="40"/>
  <c r="F185" i="40"/>
  <c r="C185" i="40"/>
  <c r="D185" i="40"/>
  <c r="B185" i="40"/>
  <c r="D171" i="40"/>
  <c r="C171" i="40"/>
  <c r="B171" i="40"/>
  <c r="F171" i="40"/>
  <c r="B190" i="40"/>
  <c r="F190" i="40"/>
  <c r="D190" i="40"/>
  <c r="C190" i="40"/>
  <c r="F30" i="40"/>
  <c r="D30" i="40"/>
  <c r="C30" i="40"/>
  <c r="B30" i="40"/>
  <c r="F15" i="40"/>
  <c r="D15" i="40"/>
  <c r="C15" i="40"/>
  <c r="B15" i="40"/>
  <c r="F107" i="40"/>
  <c r="C107" i="40"/>
  <c r="D107" i="40"/>
  <c r="B107" i="40"/>
  <c r="C52" i="40"/>
  <c r="B52" i="40"/>
  <c r="F52" i="40"/>
  <c r="D52" i="40"/>
  <c r="D37" i="40"/>
  <c r="F37" i="40"/>
  <c r="C37" i="40"/>
  <c r="B37" i="40"/>
  <c r="F62" i="40"/>
  <c r="D62" i="40"/>
  <c r="C62" i="40"/>
  <c r="B62" i="40"/>
  <c r="F63" i="40"/>
  <c r="D63" i="40"/>
  <c r="C63" i="40"/>
  <c r="B63" i="40"/>
  <c r="F48" i="40"/>
  <c r="D48" i="40"/>
  <c r="C48" i="40"/>
  <c r="B48" i="40"/>
  <c r="D33" i="40"/>
  <c r="C33" i="40"/>
  <c r="F33" i="40"/>
  <c r="B33" i="40"/>
  <c r="D50" i="40"/>
  <c r="C50" i="40"/>
  <c r="B50" i="40"/>
  <c r="F50" i="40"/>
  <c r="B89" i="40"/>
  <c r="F89" i="40"/>
  <c r="D89" i="40"/>
  <c r="C89" i="40"/>
  <c r="D82" i="40"/>
  <c r="F82" i="40"/>
  <c r="C82" i="40"/>
  <c r="B82" i="40"/>
  <c r="F126" i="40"/>
  <c r="C126" i="40"/>
  <c r="B126" i="40"/>
  <c r="D126" i="40"/>
  <c r="D86" i="40"/>
  <c r="C86" i="40"/>
  <c r="F86" i="40"/>
  <c r="B86" i="40"/>
  <c r="B140" i="40"/>
  <c r="F140" i="40"/>
  <c r="D140" i="40"/>
  <c r="C140" i="40"/>
  <c r="D116" i="40"/>
  <c r="F116" i="40"/>
  <c r="C116" i="40"/>
  <c r="B116" i="40"/>
  <c r="D188" i="40"/>
  <c r="C188" i="40"/>
  <c r="B188" i="40"/>
  <c r="F188" i="40"/>
  <c r="F119" i="40"/>
  <c r="C119" i="40"/>
  <c r="B119" i="40"/>
  <c r="D119" i="40"/>
  <c r="D172" i="40"/>
  <c r="C172" i="40"/>
  <c r="B172" i="40"/>
  <c r="F172" i="40"/>
  <c r="F160" i="40"/>
  <c r="D160" i="40"/>
  <c r="B160" i="40"/>
  <c r="C160" i="40"/>
  <c r="C175" i="40"/>
  <c r="F175" i="40"/>
  <c r="D175" i="40"/>
  <c r="B175" i="40"/>
  <c r="F154" i="40"/>
  <c r="D154" i="40"/>
  <c r="B154" i="40"/>
  <c r="C154" i="40"/>
  <c r="D179" i="40"/>
  <c r="C179" i="40"/>
  <c r="B179" i="40"/>
  <c r="F179" i="40"/>
  <c r="D125" i="40"/>
  <c r="C125" i="40"/>
  <c r="F125" i="40"/>
  <c r="B125" i="40"/>
  <c r="C35" i="40"/>
  <c r="B35" i="40"/>
  <c r="F35" i="40"/>
  <c r="D35" i="40"/>
  <c r="D18" i="40"/>
  <c r="C18" i="40"/>
  <c r="B18" i="40"/>
  <c r="F18" i="40"/>
  <c r="D26" i="40"/>
  <c r="C26" i="40"/>
  <c r="B26" i="40"/>
  <c r="F26" i="40"/>
  <c r="C60" i="40"/>
  <c r="B60" i="40"/>
  <c r="F60" i="40"/>
  <c r="D60" i="40"/>
  <c r="D45" i="40"/>
  <c r="B45" i="40"/>
  <c r="F45" i="40"/>
  <c r="C45" i="40"/>
  <c r="D71" i="40"/>
  <c r="C71" i="40"/>
  <c r="B71" i="40"/>
  <c r="F71" i="40"/>
  <c r="F83" i="40"/>
  <c r="D83" i="40"/>
  <c r="C83" i="40"/>
  <c r="B83" i="40"/>
  <c r="F56" i="40"/>
  <c r="D56" i="40"/>
  <c r="C56" i="40"/>
  <c r="B56" i="40"/>
  <c r="D41" i="40"/>
  <c r="C41" i="40"/>
  <c r="F41" i="40"/>
  <c r="B41" i="40"/>
  <c r="D58" i="40"/>
  <c r="C58" i="40"/>
  <c r="B58" i="40"/>
  <c r="F58" i="40"/>
  <c r="B97" i="40"/>
  <c r="F97" i="40"/>
  <c r="D97" i="40"/>
  <c r="C97" i="40"/>
  <c r="D90" i="40"/>
  <c r="B90" i="40"/>
  <c r="F90" i="40"/>
  <c r="C90" i="40"/>
  <c r="F69" i="40"/>
  <c r="D69" i="40"/>
  <c r="C69" i="40"/>
  <c r="B69" i="40"/>
  <c r="D94" i="40"/>
  <c r="C94" i="40"/>
  <c r="F94" i="40"/>
  <c r="B94" i="40"/>
  <c r="D164" i="40"/>
  <c r="C164" i="40"/>
  <c r="B164" i="40"/>
  <c r="F164" i="40"/>
  <c r="C121" i="40"/>
  <c r="F121" i="40"/>
  <c r="D121" i="40"/>
  <c r="B121" i="40"/>
  <c r="B115" i="40"/>
  <c r="F115" i="40"/>
  <c r="D115" i="40"/>
  <c r="C115" i="40"/>
  <c r="B127" i="40"/>
  <c r="D127" i="40"/>
  <c r="C127" i="40"/>
  <c r="F127" i="40"/>
  <c r="B182" i="40"/>
  <c r="F182" i="40"/>
  <c r="D182" i="40"/>
  <c r="C182" i="40"/>
  <c r="C157" i="40"/>
  <c r="B157" i="40"/>
  <c r="F157" i="40"/>
  <c r="D157" i="40"/>
  <c r="C183" i="40"/>
  <c r="F183" i="40"/>
  <c r="D183" i="40"/>
  <c r="B183" i="40"/>
  <c r="F162" i="40"/>
  <c r="D162" i="40"/>
  <c r="B162" i="40"/>
  <c r="C162" i="40"/>
  <c r="D187" i="40"/>
  <c r="C187" i="40"/>
  <c r="F187" i="40"/>
  <c r="B187" i="40"/>
  <c r="O93" i="38"/>
  <c r="P93" i="38"/>
  <c r="O21" i="38"/>
  <c r="P21" i="38"/>
  <c r="O87" i="38"/>
  <c r="P87" i="38"/>
  <c r="O114" i="38"/>
  <c r="P114" i="38"/>
  <c r="O163" i="38"/>
  <c r="P163" i="38"/>
  <c r="O65" i="38"/>
  <c r="P65" i="38"/>
  <c r="O139" i="38"/>
  <c r="P139" i="38"/>
  <c r="O29" i="38"/>
  <c r="P29" i="38"/>
  <c r="O33" i="38"/>
  <c r="P33" i="38"/>
  <c r="O71" i="38"/>
  <c r="P71" i="38"/>
  <c r="P58" i="38"/>
  <c r="O58" i="38"/>
  <c r="O52" i="38"/>
  <c r="P52" i="38"/>
  <c r="O62" i="38"/>
  <c r="P62" i="38"/>
  <c r="O81" i="38"/>
  <c r="P81" i="38"/>
  <c r="O91" i="38"/>
  <c r="P91" i="38"/>
  <c r="O96" i="38"/>
  <c r="P96" i="38"/>
  <c r="O97" i="38"/>
  <c r="P97" i="38"/>
  <c r="O99" i="38"/>
  <c r="P99" i="38"/>
  <c r="O109" i="38"/>
  <c r="P109" i="38"/>
  <c r="O131" i="38"/>
  <c r="P131" i="38"/>
  <c r="O164" i="38"/>
  <c r="P164" i="38"/>
  <c r="O122" i="38"/>
  <c r="P122" i="38"/>
  <c r="O147" i="38"/>
  <c r="P147" i="38"/>
  <c r="O166" i="38"/>
  <c r="P166" i="38"/>
  <c r="O181" i="38"/>
  <c r="P181" i="38"/>
  <c r="O161" i="38"/>
  <c r="P161" i="38"/>
  <c r="O191" i="38"/>
  <c r="P191" i="38"/>
  <c r="O171" i="38"/>
  <c r="P171" i="38"/>
  <c r="O17" i="38"/>
  <c r="P17" i="38"/>
  <c r="O77" i="38"/>
  <c r="P77" i="38"/>
  <c r="O143" i="38"/>
  <c r="P143" i="38"/>
  <c r="O37" i="38"/>
  <c r="P37" i="38"/>
  <c r="P50" i="38"/>
  <c r="O50" i="38"/>
  <c r="O54" i="38"/>
  <c r="P54" i="38"/>
  <c r="O85" i="38"/>
  <c r="P85" i="38"/>
  <c r="O101" i="38"/>
  <c r="P101" i="38"/>
  <c r="O127" i="38"/>
  <c r="P127" i="38"/>
  <c r="O153" i="38"/>
  <c r="P153" i="38"/>
  <c r="O186" i="38"/>
  <c r="P186" i="38"/>
  <c r="O22" i="38"/>
  <c r="P22" i="38"/>
  <c r="O16" i="38"/>
  <c r="P16" i="38"/>
  <c r="O41" i="38"/>
  <c r="P41" i="38"/>
  <c r="O19" i="38"/>
  <c r="P19" i="38"/>
  <c r="P66" i="38"/>
  <c r="O66" i="38"/>
  <c r="O60" i="38"/>
  <c r="P60" i="38"/>
  <c r="O47" i="38"/>
  <c r="P47" i="38"/>
  <c r="O89" i="38"/>
  <c r="P89" i="38"/>
  <c r="O68" i="38"/>
  <c r="P68" i="38"/>
  <c r="O70" i="38"/>
  <c r="P70" i="38"/>
  <c r="O105" i="38"/>
  <c r="P105" i="38"/>
  <c r="O107" i="38"/>
  <c r="P107" i="38"/>
  <c r="O116" i="38"/>
  <c r="P116" i="38"/>
  <c r="O145" i="38"/>
  <c r="P145" i="38"/>
  <c r="O120" i="38"/>
  <c r="P120" i="38"/>
  <c r="O130" i="38"/>
  <c r="P130" i="38"/>
  <c r="O151" i="38"/>
  <c r="P151" i="38"/>
  <c r="O169" i="38"/>
  <c r="P169" i="38"/>
  <c r="O157" i="38"/>
  <c r="P157" i="38"/>
  <c r="O173" i="38"/>
  <c r="P173" i="38"/>
  <c r="O168" i="38"/>
  <c r="P168" i="38"/>
  <c r="O179" i="38"/>
  <c r="P179" i="38"/>
  <c r="P42" i="38"/>
  <c r="O42" i="38"/>
  <c r="O75" i="38"/>
  <c r="P75" i="38"/>
  <c r="O160" i="38"/>
  <c r="P160" i="38"/>
  <c r="O39" i="38"/>
  <c r="P39" i="38"/>
  <c r="O44" i="38"/>
  <c r="P44" i="38"/>
  <c r="O73" i="38"/>
  <c r="P73" i="38"/>
  <c r="O83" i="38"/>
  <c r="P83" i="38"/>
  <c r="O117" i="38"/>
  <c r="P117" i="38"/>
  <c r="O125" i="38"/>
  <c r="P125" i="38"/>
  <c r="O155" i="38"/>
  <c r="P155" i="38"/>
  <c r="O183" i="38"/>
  <c r="P183" i="38"/>
  <c r="P30" i="38"/>
  <c r="O30" i="38"/>
  <c r="O24" i="38"/>
  <c r="P24" i="38"/>
  <c r="O57" i="38"/>
  <c r="P57" i="38"/>
  <c r="O27" i="38"/>
  <c r="P27" i="38"/>
  <c r="O79" i="38"/>
  <c r="P79" i="38"/>
  <c r="O45" i="38"/>
  <c r="P45" i="38"/>
  <c r="O55" i="38"/>
  <c r="P55" i="38"/>
  <c r="P74" i="38"/>
  <c r="O74" i="38"/>
  <c r="O76" i="38"/>
  <c r="P76" i="38"/>
  <c r="O78" i="38"/>
  <c r="P78" i="38"/>
  <c r="O113" i="38"/>
  <c r="P113" i="38"/>
  <c r="O115" i="38"/>
  <c r="P115" i="38"/>
  <c r="O94" i="38"/>
  <c r="P94" i="38"/>
  <c r="P118" i="38"/>
  <c r="O118" i="38"/>
  <c r="O128" i="38"/>
  <c r="P128" i="38"/>
  <c r="O137" i="38"/>
  <c r="P137" i="38"/>
  <c r="O167" i="38"/>
  <c r="P167" i="38"/>
  <c r="O134" i="38"/>
  <c r="P134" i="38"/>
  <c r="O165" i="38"/>
  <c r="P165" i="38"/>
  <c r="O190" i="38"/>
  <c r="P190" i="38"/>
  <c r="O176" i="38"/>
  <c r="P176" i="38"/>
  <c r="O187" i="38"/>
  <c r="P187" i="38"/>
  <c r="O31" i="38"/>
  <c r="P31" i="38"/>
  <c r="O88" i="38"/>
  <c r="P88" i="38"/>
  <c r="O124" i="38"/>
  <c r="P124" i="38"/>
  <c r="O119" i="38"/>
  <c r="P119" i="38"/>
  <c r="O129" i="38"/>
  <c r="P129" i="38"/>
  <c r="O175" i="38"/>
  <c r="P175" i="38"/>
  <c r="O159" i="38"/>
  <c r="P159" i="38"/>
  <c r="O20" i="38"/>
  <c r="P20" i="38"/>
  <c r="P38" i="38"/>
  <c r="O38" i="38"/>
  <c r="O32" i="38"/>
  <c r="P32" i="38"/>
  <c r="O18" i="38"/>
  <c r="P18" i="38"/>
  <c r="O35" i="38"/>
  <c r="P35" i="38"/>
  <c r="O43" i="38"/>
  <c r="P43" i="38"/>
  <c r="O53" i="38"/>
  <c r="P53" i="38"/>
  <c r="O63" i="38"/>
  <c r="P63" i="38"/>
  <c r="O82" i="38"/>
  <c r="P82" i="38"/>
  <c r="O84" i="38"/>
  <c r="P84" i="38"/>
  <c r="P86" i="38"/>
  <c r="O86" i="38"/>
  <c r="O123" i="38"/>
  <c r="P123" i="38"/>
  <c r="O144" i="38"/>
  <c r="P144" i="38"/>
  <c r="O102" i="38"/>
  <c r="P102" i="38"/>
  <c r="P126" i="38"/>
  <c r="O126" i="38"/>
  <c r="O132" i="38"/>
  <c r="P132" i="38"/>
  <c r="O150" i="38"/>
  <c r="P150" i="38"/>
  <c r="O189" i="38"/>
  <c r="P189" i="38"/>
  <c r="P142" i="38"/>
  <c r="O142" i="38"/>
  <c r="O158" i="38"/>
  <c r="P158" i="38"/>
  <c r="P154" i="38"/>
  <c r="O154" i="38"/>
  <c r="O184" i="38"/>
  <c r="P184" i="38"/>
  <c r="O172" i="38"/>
  <c r="P172" i="38"/>
  <c r="O64" i="38"/>
  <c r="P64" i="38"/>
  <c r="O103" i="38"/>
  <c r="P103" i="38"/>
  <c r="O149" i="38"/>
  <c r="P149" i="38"/>
  <c r="O25" i="38"/>
  <c r="P25" i="38"/>
  <c r="O148" i="38"/>
  <c r="P148" i="38"/>
  <c r="O28" i="38"/>
  <c r="P28" i="38"/>
  <c r="O15" i="38"/>
  <c r="P15" i="38"/>
  <c r="O40" i="38"/>
  <c r="P40" i="38"/>
  <c r="O26" i="38"/>
  <c r="P26" i="38"/>
  <c r="O48" i="38"/>
  <c r="P48" i="38"/>
  <c r="O51" i="38"/>
  <c r="P51" i="38"/>
  <c r="O61" i="38"/>
  <c r="P61" i="38"/>
  <c r="O72" i="38"/>
  <c r="P72" i="38"/>
  <c r="O90" i="38"/>
  <c r="P90" i="38"/>
  <c r="O92" i="38"/>
  <c r="P92" i="38"/>
  <c r="O95" i="38"/>
  <c r="P95" i="38"/>
  <c r="O98" i="38"/>
  <c r="P98" i="38"/>
  <c r="O100" i="38"/>
  <c r="P100" i="38"/>
  <c r="P110" i="38"/>
  <c r="O110" i="38"/>
  <c r="O140" i="38"/>
  <c r="P140" i="38"/>
  <c r="O136" i="38"/>
  <c r="P136" i="38"/>
  <c r="O138" i="38"/>
  <c r="P138" i="38"/>
  <c r="O133" i="38"/>
  <c r="P133" i="38"/>
  <c r="O174" i="38"/>
  <c r="P174" i="38"/>
  <c r="O182" i="38"/>
  <c r="P182" i="38"/>
  <c r="O162" i="38"/>
  <c r="P162" i="38"/>
  <c r="O192" i="38"/>
  <c r="P192" i="38"/>
  <c r="O180" i="38"/>
  <c r="P180" i="38"/>
  <c r="O46" i="38"/>
  <c r="P46" i="38"/>
  <c r="P178" i="38"/>
  <c r="O178" i="38"/>
  <c r="O111" i="38"/>
  <c r="P111" i="38"/>
  <c r="O36" i="38"/>
  <c r="P36" i="38"/>
  <c r="O23" i="38"/>
  <c r="P23" i="38"/>
  <c r="O49" i="38"/>
  <c r="P49" i="38"/>
  <c r="O34" i="38"/>
  <c r="P34" i="38"/>
  <c r="O56" i="38"/>
  <c r="P56" i="38"/>
  <c r="O59" i="38"/>
  <c r="P59" i="38"/>
  <c r="O112" i="38"/>
  <c r="P112" i="38"/>
  <c r="O80" i="38"/>
  <c r="P80" i="38"/>
  <c r="O67" i="38"/>
  <c r="P67" i="38"/>
  <c r="O69" i="38"/>
  <c r="P69" i="38"/>
  <c r="O104" i="38"/>
  <c r="P104" i="38"/>
  <c r="O106" i="38"/>
  <c r="P106" i="38"/>
  <c r="O108" i="38"/>
  <c r="P108" i="38"/>
  <c r="O156" i="38"/>
  <c r="P156" i="38"/>
  <c r="O177" i="38"/>
  <c r="P177" i="38"/>
  <c r="O121" i="38"/>
  <c r="P121" i="38"/>
  <c r="O146" i="38"/>
  <c r="P146" i="38"/>
  <c r="O141" i="38"/>
  <c r="P141" i="38"/>
  <c r="O135" i="38"/>
  <c r="P135" i="38"/>
  <c r="O152" i="38"/>
  <c r="P152" i="38"/>
  <c r="O185" i="38"/>
  <c r="P185" i="38"/>
  <c r="P170" i="38"/>
  <c r="O170" i="38"/>
  <c r="O188" i="38"/>
  <c r="P188" i="38"/>
  <c r="P14" i="38"/>
  <c r="O14" i="38"/>
  <c r="M93" i="38"/>
  <c r="K93" i="38"/>
  <c r="L93" i="38"/>
  <c r="N93" i="38"/>
  <c r="M21" i="38"/>
  <c r="L21" i="38"/>
  <c r="N21" i="38"/>
  <c r="K21" i="38"/>
  <c r="M87" i="38"/>
  <c r="K87" i="38"/>
  <c r="L87" i="38"/>
  <c r="N87" i="38"/>
  <c r="L114" i="38"/>
  <c r="M114" i="38"/>
  <c r="K114" i="38"/>
  <c r="N114" i="38"/>
  <c r="M163" i="38"/>
  <c r="K163" i="38"/>
  <c r="L163" i="38"/>
  <c r="N163" i="38"/>
  <c r="M65" i="38"/>
  <c r="K65" i="38"/>
  <c r="L65" i="38"/>
  <c r="N65" i="38"/>
  <c r="M139" i="38"/>
  <c r="N139" i="38"/>
  <c r="L139" i="38"/>
  <c r="K139" i="38"/>
  <c r="M29" i="38"/>
  <c r="K29" i="38"/>
  <c r="L29" i="38"/>
  <c r="N29" i="38"/>
  <c r="M33" i="38"/>
  <c r="K33" i="38"/>
  <c r="N33" i="38"/>
  <c r="L33" i="38"/>
  <c r="M71" i="38"/>
  <c r="K71" i="38"/>
  <c r="L71" i="38"/>
  <c r="N71" i="38"/>
  <c r="L58" i="38"/>
  <c r="M58" i="38"/>
  <c r="K58" i="38"/>
  <c r="N58" i="38"/>
  <c r="L52" i="38"/>
  <c r="M52" i="38"/>
  <c r="K52" i="38"/>
  <c r="N52" i="38"/>
  <c r="L62" i="38"/>
  <c r="M62" i="38"/>
  <c r="K62" i="38"/>
  <c r="N62" i="38"/>
  <c r="M81" i="38"/>
  <c r="K81" i="38"/>
  <c r="L81" i="38"/>
  <c r="N81" i="38"/>
  <c r="M91" i="38"/>
  <c r="N91" i="38"/>
  <c r="K91" i="38"/>
  <c r="L91" i="38"/>
  <c r="L96" i="38"/>
  <c r="M96" i="38"/>
  <c r="K96" i="38"/>
  <c r="N96" i="38"/>
  <c r="M97" i="38"/>
  <c r="K97" i="38"/>
  <c r="L97" i="38"/>
  <c r="N97" i="38"/>
  <c r="M99" i="38"/>
  <c r="K99" i="38"/>
  <c r="L99" i="38"/>
  <c r="N99" i="38"/>
  <c r="M109" i="38"/>
  <c r="K109" i="38"/>
  <c r="L109" i="38"/>
  <c r="N109" i="38"/>
  <c r="M131" i="38"/>
  <c r="K131" i="38"/>
  <c r="L131" i="38"/>
  <c r="N131" i="38"/>
  <c r="L164" i="38"/>
  <c r="M164" i="38"/>
  <c r="N164" i="38"/>
  <c r="K164" i="38"/>
  <c r="L122" i="38"/>
  <c r="M122" i="38"/>
  <c r="K122" i="38"/>
  <c r="N122" i="38"/>
  <c r="M147" i="38"/>
  <c r="K147" i="38"/>
  <c r="L147" i="38"/>
  <c r="N147" i="38"/>
  <c r="L166" i="38"/>
  <c r="M166" i="38"/>
  <c r="K166" i="38"/>
  <c r="N166" i="38"/>
  <c r="M181" i="38"/>
  <c r="L181" i="38"/>
  <c r="N181" i="38"/>
  <c r="K181" i="38"/>
  <c r="M161" i="38"/>
  <c r="L161" i="38"/>
  <c r="K161" i="38"/>
  <c r="N161" i="38"/>
  <c r="K191" i="38"/>
  <c r="L191" i="38"/>
  <c r="M191" i="38"/>
  <c r="N191" i="38"/>
  <c r="M171" i="38"/>
  <c r="N171" i="38"/>
  <c r="K171" i="38"/>
  <c r="L171" i="38"/>
  <c r="M17" i="38"/>
  <c r="K17" i="38"/>
  <c r="L17" i="38"/>
  <c r="N17" i="38"/>
  <c r="M77" i="38"/>
  <c r="K77" i="38"/>
  <c r="L77" i="38"/>
  <c r="N77" i="38"/>
  <c r="M143" i="38"/>
  <c r="K143" i="38"/>
  <c r="L143" i="38"/>
  <c r="N143" i="38"/>
  <c r="M37" i="38"/>
  <c r="L37" i="38"/>
  <c r="N37" i="38"/>
  <c r="K37" i="38"/>
  <c r="L50" i="38"/>
  <c r="M50" i="38"/>
  <c r="K50" i="38"/>
  <c r="N50" i="38"/>
  <c r="L54" i="38"/>
  <c r="M54" i="38"/>
  <c r="K54" i="38"/>
  <c r="N54" i="38"/>
  <c r="M85" i="38"/>
  <c r="L85" i="38"/>
  <c r="N85" i="38"/>
  <c r="K85" i="38"/>
  <c r="M101" i="38"/>
  <c r="L101" i="38"/>
  <c r="N101" i="38"/>
  <c r="K101" i="38"/>
  <c r="M127" i="38"/>
  <c r="K127" i="38"/>
  <c r="L127" i="38"/>
  <c r="N127" i="38"/>
  <c r="M153" i="38"/>
  <c r="K153" i="38"/>
  <c r="L153" i="38"/>
  <c r="N153" i="38"/>
  <c r="N186" i="38"/>
  <c r="L186" i="38"/>
  <c r="K186" i="38"/>
  <c r="M186" i="38"/>
  <c r="L22" i="38"/>
  <c r="M22" i="38"/>
  <c r="K22" i="38"/>
  <c r="N22" i="38"/>
  <c r="L16" i="38"/>
  <c r="M16" i="38"/>
  <c r="K16" i="38"/>
  <c r="N16" i="38"/>
  <c r="M41" i="38"/>
  <c r="K41" i="38"/>
  <c r="L41" i="38"/>
  <c r="N41" i="38"/>
  <c r="M19" i="38"/>
  <c r="K19" i="38"/>
  <c r="L19" i="38"/>
  <c r="N19" i="38"/>
  <c r="L66" i="38"/>
  <c r="M66" i="38"/>
  <c r="K66" i="38"/>
  <c r="N66" i="38"/>
  <c r="L60" i="38"/>
  <c r="M60" i="38"/>
  <c r="K60" i="38"/>
  <c r="N60" i="38"/>
  <c r="M47" i="38"/>
  <c r="K47" i="38"/>
  <c r="L47" i="38"/>
  <c r="N47" i="38"/>
  <c r="M89" i="38"/>
  <c r="K89" i="38"/>
  <c r="L89" i="38"/>
  <c r="N89" i="38"/>
  <c r="L68" i="38"/>
  <c r="M68" i="38"/>
  <c r="K68" i="38"/>
  <c r="N68" i="38"/>
  <c r="L70" i="38"/>
  <c r="M70" i="38"/>
  <c r="K70" i="38"/>
  <c r="N70" i="38"/>
  <c r="M105" i="38"/>
  <c r="K105" i="38"/>
  <c r="L105" i="38"/>
  <c r="N105" i="38"/>
  <c r="M107" i="38"/>
  <c r="N107" i="38"/>
  <c r="K107" i="38"/>
  <c r="L107" i="38"/>
  <c r="L116" i="38"/>
  <c r="M116" i="38"/>
  <c r="N116" i="38"/>
  <c r="K116" i="38"/>
  <c r="M145" i="38"/>
  <c r="L145" i="38"/>
  <c r="K145" i="38"/>
  <c r="N145" i="38"/>
  <c r="L120" i="38"/>
  <c r="M120" i="38"/>
  <c r="N120" i="38"/>
  <c r="K120" i="38"/>
  <c r="L130" i="38"/>
  <c r="M130" i="38"/>
  <c r="K130" i="38"/>
  <c r="N130" i="38"/>
  <c r="M151" i="38"/>
  <c r="N151" i="38"/>
  <c r="K151" i="38"/>
  <c r="L151" i="38"/>
  <c r="M169" i="38"/>
  <c r="K169" i="38"/>
  <c r="L169" i="38"/>
  <c r="N169" i="38"/>
  <c r="M157" i="38"/>
  <c r="K157" i="38"/>
  <c r="L157" i="38"/>
  <c r="N157" i="38"/>
  <c r="M173" i="38"/>
  <c r="K173" i="38"/>
  <c r="L173" i="38"/>
  <c r="N173" i="38"/>
  <c r="L168" i="38"/>
  <c r="M168" i="38"/>
  <c r="N168" i="38"/>
  <c r="K168" i="38"/>
  <c r="M179" i="38"/>
  <c r="K179" i="38"/>
  <c r="L179" i="38"/>
  <c r="N179" i="38"/>
  <c r="L42" i="38"/>
  <c r="M42" i="38"/>
  <c r="K42" i="38"/>
  <c r="N42" i="38"/>
  <c r="M75" i="38"/>
  <c r="N75" i="38"/>
  <c r="K75" i="38"/>
  <c r="L75" i="38"/>
  <c r="L160" i="38"/>
  <c r="M160" i="38"/>
  <c r="K160" i="38"/>
  <c r="N160" i="38"/>
  <c r="M39" i="38"/>
  <c r="K39" i="38"/>
  <c r="L39" i="38"/>
  <c r="N39" i="38"/>
  <c r="L44" i="38"/>
  <c r="M44" i="38"/>
  <c r="K44" i="38"/>
  <c r="N44" i="38"/>
  <c r="M73" i="38"/>
  <c r="K73" i="38"/>
  <c r="L73" i="38"/>
  <c r="N73" i="38"/>
  <c r="M83" i="38"/>
  <c r="K83" i="38"/>
  <c r="L83" i="38"/>
  <c r="N83" i="38"/>
  <c r="M117" i="38"/>
  <c r="L117" i="38"/>
  <c r="N117" i="38"/>
  <c r="K117" i="38"/>
  <c r="M125" i="38"/>
  <c r="K125" i="38"/>
  <c r="L125" i="38"/>
  <c r="N125" i="38"/>
  <c r="M155" i="38"/>
  <c r="N155" i="38"/>
  <c r="K155" i="38"/>
  <c r="L155" i="38"/>
  <c r="M183" i="38"/>
  <c r="K183" i="38"/>
  <c r="N183" i="38"/>
  <c r="L183" i="38"/>
  <c r="L30" i="38"/>
  <c r="M30" i="38"/>
  <c r="K30" i="38"/>
  <c r="N30" i="38"/>
  <c r="L24" i="38"/>
  <c r="M24" i="38"/>
  <c r="N24" i="38"/>
  <c r="K24" i="38"/>
  <c r="M57" i="38"/>
  <c r="K57" i="38"/>
  <c r="L57" i="38"/>
  <c r="N57" i="38"/>
  <c r="M27" i="38"/>
  <c r="N27" i="38"/>
  <c r="K27" i="38"/>
  <c r="L27" i="38"/>
  <c r="M79" i="38"/>
  <c r="K79" i="38"/>
  <c r="L79" i="38"/>
  <c r="N79" i="38"/>
  <c r="M45" i="38"/>
  <c r="K45" i="38"/>
  <c r="L45" i="38"/>
  <c r="N45" i="38"/>
  <c r="M55" i="38"/>
  <c r="K55" i="38"/>
  <c r="L55" i="38"/>
  <c r="N55" i="38"/>
  <c r="L74" i="38"/>
  <c r="M74" i="38"/>
  <c r="K74" i="38"/>
  <c r="N74" i="38"/>
  <c r="L76" i="38"/>
  <c r="M76" i="38"/>
  <c r="K76" i="38"/>
  <c r="N76" i="38"/>
  <c r="L78" i="38"/>
  <c r="M78" i="38"/>
  <c r="K78" i="38"/>
  <c r="N78" i="38"/>
  <c r="M113" i="38"/>
  <c r="K113" i="38"/>
  <c r="L113" i="38"/>
  <c r="N113" i="38"/>
  <c r="M115" i="38"/>
  <c r="K115" i="38"/>
  <c r="L115" i="38"/>
  <c r="N115" i="38"/>
  <c r="L94" i="38"/>
  <c r="M94" i="38"/>
  <c r="K94" i="38"/>
  <c r="N94" i="38"/>
  <c r="L118" i="38"/>
  <c r="M118" i="38"/>
  <c r="K118" i="38"/>
  <c r="N118" i="38"/>
  <c r="L128" i="38"/>
  <c r="M128" i="38"/>
  <c r="K128" i="38"/>
  <c r="N128" i="38"/>
  <c r="M137" i="38"/>
  <c r="K137" i="38"/>
  <c r="L137" i="38"/>
  <c r="N137" i="38"/>
  <c r="M167" i="38"/>
  <c r="N167" i="38"/>
  <c r="K167" i="38"/>
  <c r="L167" i="38"/>
  <c r="L134" i="38"/>
  <c r="M134" i="38"/>
  <c r="K134" i="38"/>
  <c r="N134" i="38"/>
  <c r="M165" i="38"/>
  <c r="L165" i="38"/>
  <c r="N165" i="38"/>
  <c r="K165" i="38"/>
  <c r="N190" i="38"/>
  <c r="L190" i="38"/>
  <c r="K190" i="38"/>
  <c r="M190" i="38"/>
  <c r="L176" i="38"/>
  <c r="M176" i="38"/>
  <c r="K176" i="38"/>
  <c r="N176" i="38"/>
  <c r="K187" i="38"/>
  <c r="L187" i="38"/>
  <c r="M187" i="38"/>
  <c r="N187" i="38"/>
  <c r="M31" i="38"/>
  <c r="K31" i="38"/>
  <c r="L31" i="38"/>
  <c r="N31" i="38"/>
  <c r="L88" i="38"/>
  <c r="M88" i="38"/>
  <c r="N88" i="38"/>
  <c r="K88" i="38"/>
  <c r="L124" i="38"/>
  <c r="M124" i="38"/>
  <c r="K124" i="38"/>
  <c r="N124" i="38"/>
  <c r="M119" i="38"/>
  <c r="K119" i="38"/>
  <c r="N119" i="38"/>
  <c r="L119" i="38"/>
  <c r="M129" i="38"/>
  <c r="L129" i="38"/>
  <c r="K129" i="38"/>
  <c r="N129" i="38"/>
  <c r="M175" i="38"/>
  <c r="K175" i="38"/>
  <c r="L175" i="38"/>
  <c r="N175" i="38"/>
  <c r="M159" i="38"/>
  <c r="K159" i="38"/>
  <c r="L159" i="38"/>
  <c r="N159" i="38"/>
  <c r="L20" i="38"/>
  <c r="M20" i="38"/>
  <c r="N20" i="38"/>
  <c r="K20" i="38"/>
  <c r="L38" i="38"/>
  <c r="M38" i="38"/>
  <c r="K38" i="38"/>
  <c r="N38" i="38"/>
  <c r="L32" i="38"/>
  <c r="M32" i="38"/>
  <c r="K32" i="38"/>
  <c r="N32" i="38"/>
  <c r="L18" i="38"/>
  <c r="M18" i="38"/>
  <c r="K18" i="38"/>
  <c r="N18" i="38"/>
  <c r="M35" i="38"/>
  <c r="K35" i="38"/>
  <c r="L35" i="38"/>
  <c r="N35" i="38"/>
  <c r="M43" i="38"/>
  <c r="N43" i="38"/>
  <c r="K43" i="38"/>
  <c r="L43" i="38"/>
  <c r="M53" i="38"/>
  <c r="L53" i="38"/>
  <c r="N53" i="38"/>
  <c r="K53" i="38"/>
  <c r="M63" i="38"/>
  <c r="K63" i="38"/>
  <c r="L63" i="38"/>
  <c r="N63" i="38"/>
  <c r="L82" i="38"/>
  <c r="M82" i="38"/>
  <c r="K82" i="38"/>
  <c r="N82" i="38"/>
  <c r="L84" i="38"/>
  <c r="M84" i="38"/>
  <c r="K84" i="38"/>
  <c r="N84" i="38"/>
  <c r="L86" i="38"/>
  <c r="M86" i="38"/>
  <c r="K86" i="38"/>
  <c r="N86" i="38"/>
  <c r="M123" i="38"/>
  <c r="N123" i="38"/>
  <c r="K123" i="38"/>
  <c r="L123" i="38"/>
  <c r="L144" i="38"/>
  <c r="M144" i="38"/>
  <c r="K144" i="38"/>
  <c r="N144" i="38"/>
  <c r="L102" i="38"/>
  <c r="M102" i="38"/>
  <c r="K102" i="38"/>
  <c r="N102" i="38"/>
  <c r="L126" i="38"/>
  <c r="M126" i="38"/>
  <c r="K126" i="38"/>
  <c r="N126" i="38"/>
  <c r="L132" i="38"/>
  <c r="M132" i="38"/>
  <c r="N132" i="38"/>
  <c r="K132" i="38"/>
  <c r="L150" i="38"/>
  <c r="M150" i="38"/>
  <c r="K150" i="38"/>
  <c r="N150" i="38"/>
  <c r="K189" i="38"/>
  <c r="L189" i="38"/>
  <c r="M189" i="38"/>
  <c r="N189" i="38"/>
  <c r="L142" i="38"/>
  <c r="M142" i="38"/>
  <c r="K142" i="38"/>
  <c r="N142" i="38"/>
  <c r="L158" i="38"/>
  <c r="M158" i="38"/>
  <c r="N158" i="38"/>
  <c r="K158" i="38"/>
  <c r="L154" i="38"/>
  <c r="M154" i="38"/>
  <c r="K154" i="38"/>
  <c r="N154" i="38"/>
  <c r="L184" i="38"/>
  <c r="M184" i="38"/>
  <c r="N184" i="38"/>
  <c r="K184" i="38"/>
  <c r="L172" i="38"/>
  <c r="M172" i="38"/>
  <c r="K172" i="38"/>
  <c r="N172" i="38"/>
  <c r="L64" i="38"/>
  <c r="M64" i="38"/>
  <c r="K64" i="38"/>
  <c r="N64" i="38"/>
  <c r="M103" i="38"/>
  <c r="K103" i="38"/>
  <c r="N103" i="38"/>
  <c r="L103" i="38"/>
  <c r="M149" i="38"/>
  <c r="L149" i="38"/>
  <c r="N149" i="38"/>
  <c r="K149" i="38"/>
  <c r="M25" i="38"/>
  <c r="K25" i="38"/>
  <c r="L25" i="38"/>
  <c r="N25" i="38"/>
  <c r="L148" i="38"/>
  <c r="M148" i="38"/>
  <c r="N148" i="38"/>
  <c r="K148" i="38"/>
  <c r="L28" i="38"/>
  <c r="M28" i="38"/>
  <c r="K28" i="38"/>
  <c r="N28" i="38"/>
  <c r="M15" i="38"/>
  <c r="K15" i="38"/>
  <c r="L15" i="38"/>
  <c r="N15" i="38"/>
  <c r="L40" i="38"/>
  <c r="M40" i="38"/>
  <c r="N40" i="38"/>
  <c r="K40" i="38"/>
  <c r="L26" i="38"/>
  <c r="M26" i="38"/>
  <c r="K26" i="38"/>
  <c r="N26" i="38"/>
  <c r="L48" i="38"/>
  <c r="M48" i="38"/>
  <c r="K48" i="38"/>
  <c r="N48" i="38"/>
  <c r="M51" i="38"/>
  <c r="K51" i="38"/>
  <c r="L51" i="38"/>
  <c r="N51" i="38"/>
  <c r="M61" i="38"/>
  <c r="K61" i="38"/>
  <c r="L61" i="38"/>
  <c r="N61" i="38"/>
  <c r="L72" i="38"/>
  <c r="M72" i="38"/>
  <c r="N72" i="38"/>
  <c r="K72" i="38"/>
  <c r="L90" i="38"/>
  <c r="M90" i="38"/>
  <c r="K90" i="38"/>
  <c r="N90" i="38"/>
  <c r="L92" i="38"/>
  <c r="M92" i="38"/>
  <c r="K92" i="38"/>
  <c r="N92" i="38"/>
  <c r="M95" i="38"/>
  <c r="K95" i="38"/>
  <c r="L95" i="38"/>
  <c r="N95" i="38"/>
  <c r="L98" i="38"/>
  <c r="M98" i="38"/>
  <c r="K98" i="38"/>
  <c r="N98" i="38"/>
  <c r="L100" i="38"/>
  <c r="M100" i="38"/>
  <c r="N100" i="38"/>
  <c r="K100" i="38"/>
  <c r="L110" i="38"/>
  <c r="M110" i="38"/>
  <c r="N110" i="38"/>
  <c r="K110" i="38"/>
  <c r="L140" i="38"/>
  <c r="M140" i="38"/>
  <c r="K140" i="38"/>
  <c r="N140" i="38"/>
  <c r="L136" i="38"/>
  <c r="M136" i="38"/>
  <c r="N136" i="38"/>
  <c r="K136" i="38"/>
  <c r="L138" i="38"/>
  <c r="M138" i="38"/>
  <c r="K138" i="38"/>
  <c r="N138" i="38"/>
  <c r="M133" i="38"/>
  <c r="L133" i="38"/>
  <c r="N133" i="38"/>
  <c r="K133" i="38"/>
  <c r="L174" i="38"/>
  <c r="M174" i="38"/>
  <c r="N174" i="38"/>
  <c r="K174" i="38"/>
  <c r="L182" i="38"/>
  <c r="M182" i="38"/>
  <c r="K182" i="38"/>
  <c r="N182" i="38"/>
  <c r="L162" i="38"/>
  <c r="M162" i="38"/>
  <c r="K162" i="38"/>
  <c r="N162" i="38"/>
  <c r="N192" i="38"/>
  <c r="K192" i="38"/>
  <c r="M192" i="38"/>
  <c r="L192" i="38"/>
  <c r="L180" i="38"/>
  <c r="M180" i="38"/>
  <c r="K180" i="38"/>
  <c r="N180" i="38"/>
  <c r="L46" i="38"/>
  <c r="M46" i="38"/>
  <c r="K46" i="38"/>
  <c r="N46" i="38"/>
  <c r="L178" i="38"/>
  <c r="M178" i="38"/>
  <c r="K178" i="38"/>
  <c r="N178" i="38"/>
  <c r="M111" i="38"/>
  <c r="K111" i="38"/>
  <c r="L111" i="38"/>
  <c r="N111" i="38"/>
  <c r="L36" i="38"/>
  <c r="M36" i="38"/>
  <c r="N36" i="38"/>
  <c r="K36" i="38"/>
  <c r="M23" i="38"/>
  <c r="N23" i="38"/>
  <c r="K23" i="38"/>
  <c r="L23" i="38"/>
  <c r="M49" i="38"/>
  <c r="K49" i="38"/>
  <c r="L49" i="38"/>
  <c r="N49" i="38"/>
  <c r="L34" i="38"/>
  <c r="M34" i="38"/>
  <c r="K34" i="38"/>
  <c r="N34" i="38"/>
  <c r="L56" i="38"/>
  <c r="M56" i="38"/>
  <c r="N56" i="38"/>
  <c r="K56" i="38"/>
  <c r="M59" i="38"/>
  <c r="N59" i="38"/>
  <c r="K59" i="38"/>
  <c r="L59" i="38"/>
  <c r="L112" i="38"/>
  <c r="M112" i="38"/>
  <c r="K112" i="38"/>
  <c r="N112" i="38"/>
  <c r="L80" i="38"/>
  <c r="M80" i="38"/>
  <c r="K80" i="38"/>
  <c r="N80" i="38"/>
  <c r="M67" i="38"/>
  <c r="K67" i="38"/>
  <c r="L67" i="38"/>
  <c r="N67" i="38"/>
  <c r="M69" i="38"/>
  <c r="L69" i="38"/>
  <c r="N69" i="38"/>
  <c r="K69" i="38"/>
  <c r="L104" i="38"/>
  <c r="M104" i="38"/>
  <c r="N104" i="38"/>
  <c r="K104" i="38"/>
  <c r="L106" i="38"/>
  <c r="M106" i="38"/>
  <c r="K106" i="38"/>
  <c r="N106" i="38"/>
  <c r="L108" i="38"/>
  <c r="M108" i="38"/>
  <c r="K108" i="38"/>
  <c r="N108" i="38"/>
  <c r="L156" i="38"/>
  <c r="M156" i="38"/>
  <c r="K156" i="38"/>
  <c r="N156" i="38"/>
  <c r="M177" i="38"/>
  <c r="L177" i="38"/>
  <c r="K177" i="38"/>
  <c r="N177" i="38"/>
  <c r="M121" i="38"/>
  <c r="K121" i="38"/>
  <c r="L121" i="38"/>
  <c r="N121" i="38"/>
  <c r="L146" i="38"/>
  <c r="M146" i="38"/>
  <c r="K146" i="38"/>
  <c r="N146" i="38"/>
  <c r="M141" i="38"/>
  <c r="K141" i="38"/>
  <c r="L141" i="38"/>
  <c r="N141" i="38"/>
  <c r="M135" i="38"/>
  <c r="K135" i="38"/>
  <c r="N135" i="38"/>
  <c r="L135" i="38"/>
  <c r="L152" i="38"/>
  <c r="M152" i="38"/>
  <c r="N152" i="38"/>
  <c r="K152" i="38"/>
  <c r="K185" i="38"/>
  <c r="L185" i="38"/>
  <c r="M185" i="38"/>
  <c r="N185" i="38"/>
  <c r="L170" i="38"/>
  <c r="M170" i="38"/>
  <c r="K170" i="38"/>
  <c r="N170" i="38"/>
  <c r="N188" i="38"/>
  <c r="L188" i="38"/>
  <c r="K188" i="38"/>
  <c r="M188" i="38"/>
  <c r="L14" i="38"/>
  <c r="M14" i="38"/>
  <c r="N14" i="38"/>
  <c r="K14" i="38"/>
  <c r="I93" i="38"/>
  <c r="G93" i="38"/>
  <c r="H93" i="38"/>
  <c r="J93" i="38"/>
  <c r="I21" i="38"/>
  <c r="H21" i="38"/>
  <c r="J21" i="38"/>
  <c r="G21" i="38"/>
  <c r="I87" i="38"/>
  <c r="G87" i="38"/>
  <c r="J87" i="38"/>
  <c r="H87" i="38"/>
  <c r="H114" i="38"/>
  <c r="I114" i="38"/>
  <c r="G114" i="38"/>
  <c r="J114" i="38"/>
  <c r="I163" i="38"/>
  <c r="G163" i="38"/>
  <c r="H163" i="38"/>
  <c r="J163" i="38"/>
  <c r="I65" i="38"/>
  <c r="H65" i="38"/>
  <c r="G65" i="38"/>
  <c r="J65" i="38"/>
  <c r="I139" i="38"/>
  <c r="J139" i="38"/>
  <c r="G139" i="38"/>
  <c r="H139" i="38"/>
  <c r="I29" i="38"/>
  <c r="G29" i="38"/>
  <c r="H29" i="38"/>
  <c r="J29" i="38"/>
  <c r="I33" i="38"/>
  <c r="G33" i="38"/>
  <c r="J33" i="38"/>
  <c r="H33" i="38"/>
  <c r="I71" i="38"/>
  <c r="G71" i="38"/>
  <c r="J71" i="38"/>
  <c r="H71" i="38"/>
  <c r="H58" i="38"/>
  <c r="I58" i="38"/>
  <c r="G58" i="38"/>
  <c r="J58" i="38"/>
  <c r="H52" i="38"/>
  <c r="I52" i="38"/>
  <c r="J52" i="38"/>
  <c r="G52" i="38"/>
  <c r="H62" i="38"/>
  <c r="I62" i="38"/>
  <c r="G62" i="38"/>
  <c r="J62" i="38"/>
  <c r="I81" i="38"/>
  <c r="G81" i="38"/>
  <c r="H81" i="38"/>
  <c r="J81" i="38"/>
  <c r="I91" i="38"/>
  <c r="J91" i="38"/>
  <c r="G91" i="38"/>
  <c r="H91" i="38"/>
  <c r="H96" i="38"/>
  <c r="I96" i="38"/>
  <c r="G96" i="38"/>
  <c r="J96" i="38"/>
  <c r="I97" i="38"/>
  <c r="G97" i="38"/>
  <c r="H97" i="38"/>
  <c r="J97" i="38"/>
  <c r="I99" i="38"/>
  <c r="G99" i="38"/>
  <c r="H99" i="38"/>
  <c r="J99" i="38"/>
  <c r="I109" i="38"/>
  <c r="G109" i="38"/>
  <c r="H109" i="38"/>
  <c r="J109" i="38"/>
  <c r="I131" i="38"/>
  <c r="G131" i="38"/>
  <c r="H131" i="38"/>
  <c r="J131" i="38"/>
  <c r="H164" i="38"/>
  <c r="I164" i="38"/>
  <c r="G164" i="38"/>
  <c r="J164" i="38"/>
  <c r="H122" i="38"/>
  <c r="I122" i="38"/>
  <c r="G122" i="38"/>
  <c r="J122" i="38"/>
  <c r="I147" i="38"/>
  <c r="G147" i="38"/>
  <c r="H147" i="38"/>
  <c r="J147" i="38"/>
  <c r="H166" i="38"/>
  <c r="I166" i="38"/>
  <c r="G166" i="38"/>
  <c r="J166" i="38"/>
  <c r="I181" i="38"/>
  <c r="H181" i="38"/>
  <c r="J181" i="38"/>
  <c r="G181" i="38"/>
  <c r="I161" i="38"/>
  <c r="H161" i="38"/>
  <c r="G161" i="38"/>
  <c r="J161" i="38"/>
  <c r="G191" i="38"/>
  <c r="H191" i="38"/>
  <c r="I191" i="38"/>
  <c r="J191" i="38"/>
  <c r="I171" i="38"/>
  <c r="J171" i="38"/>
  <c r="G171" i="38"/>
  <c r="H171" i="38"/>
  <c r="I17" i="38"/>
  <c r="G17" i="38"/>
  <c r="H17" i="38"/>
  <c r="J17" i="38"/>
  <c r="I77" i="38"/>
  <c r="G77" i="38"/>
  <c r="H77" i="38"/>
  <c r="J77" i="38"/>
  <c r="I143" i="38"/>
  <c r="G143" i="38"/>
  <c r="H143" i="38"/>
  <c r="J143" i="38"/>
  <c r="I37" i="38"/>
  <c r="H37" i="38"/>
  <c r="J37" i="38"/>
  <c r="G37" i="38"/>
  <c r="H50" i="38"/>
  <c r="I50" i="38"/>
  <c r="G50" i="38"/>
  <c r="J50" i="38"/>
  <c r="H54" i="38"/>
  <c r="I54" i="38"/>
  <c r="G54" i="38"/>
  <c r="J54" i="38"/>
  <c r="I85" i="38"/>
  <c r="H85" i="38"/>
  <c r="J85" i="38"/>
  <c r="G85" i="38"/>
  <c r="I101" i="38"/>
  <c r="H101" i="38"/>
  <c r="J101" i="38"/>
  <c r="G101" i="38"/>
  <c r="I127" i="38"/>
  <c r="G127" i="38"/>
  <c r="H127" i="38"/>
  <c r="J127" i="38"/>
  <c r="I153" i="38"/>
  <c r="G153" i="38"/>
  <c r="H153" i="38"/>
  <c r="J153" i="38"/>
  <c r="J186" i="38"/>
  <c r="H186" i="38"/>
  <c r="G186" i="38"/>
  <c r="I186" i="38"/>
  <c r="H22" i="38"/>
  <c r="I22" i="38"/>
  <c r="G22" i="38"/>
  <c r="J22" i="38"/>
  <c r="H16" i="38"/>
  <c r="I16" i="38"/>
  <c r="G16" i="38"/>
  <c r="J16" i="38"/>
  <c r="I41" i="38"/>
  <c r="G41" i="38"/>
  <c r="H41" i="38"/>
  <c r="J41" i="38"/>
  <c r="I19" i="38"/>
  <c r="G19" i="38"/>
  <c r="H19" i="38"/>
  <c r="J19" i="38"/>
  <c r="H66" i="38"/>
  <c r="I66" i="38"/>
  <c r="G66" i="38"/>
  <c r="J66" i="38"/>
  <c r="H60" i="38"/>
  <c r="I60" i="38"/>
  <c r="G60" i="38"/>
  <c r="J60" i="38"/>
  <c r="I47" i="38"/>
  <c r="G47" i="38"/>
  <c r="H47" i="38"/>
  <c r="J47" i="38"/>
  <c r="I89" i="38"/>
  <c r="G89" i="38"/>
  <c r="H89" i="38"/>
  <c r="J89" i="38"/>
  <c r="H68" i="38"/>
  <c r="I68" i="38"/>
  <c r="G68" i="38"/>
  <c r="J68" i="38"/>
  <c r="H70" i="38"/>
  <c r="I70" i="38"/>
  <c r="G70" i="38"/>
  <c r="J70" i="38"/>
  <c r="I105" i="38"/>
  <c r="G105" i="38"/>
  <c r="H105" i="38"/>
  <c r="J105" i="38"/>
  <c r="I107" i="38"/>
  <c r="J107" i="38"/>
  <c r="G107" i="38"/>
  <c r="H107" i="38"/>
  <c r="H116" i="38"/>
  <c r="I116" i="38"/>
  <c r="G116" i="38"/>
  <c r="J116" i="38"/>
  <c r="I145" i="38"/>
  <c r="G145" i="38"/>
  <c r="H145" i="38"/>
  <c r="J145" i="38"/>
  <c r="H120" i="38"/>
  <c r="I120" i="38"/>
  <c r="J120" i="38"/>
  <c r="G120" i="38"/>
  <c r="H130" i="38"/>
  <c r="I130" i="38"/>
  <c r="G130" i="38"/>
  <c r="J130" i="38"/>
  <c r="I151" i="38"/>
  <c r="G151" i="38"/>
  <c r="H151" i="38"/>
  <c r="J151" i="38"/>
  <c r="I169" i="38"/>
  <c r="G169" i="38"/>
  <c r="H169" i="38"/>
  <c r="J169" i="38"/>
  <c r="I157" i="38"/>
  <c r="G157" i="38"/>
  <c r="H157" i="38"/>
  <c r="J157" i="38"/>
  <c r="I173" i="38"/>
  <c r="G173" i="38"/>
  <c r="H173" i="38"/>
  <c r="J173" i="38"/>
  <c r="H168" i="38"/>
  <c r="I168" i="38"/>
  <c r="J168" i="38"/>
  <c r="G168" i="38"/>
  <c r="I179" i="38"/>
  <c r="G179" i="38"/>
  <c r="H179" i="38"/>
  <c r="J179" i="38"/>
  <c r="H42" i="38"/>
  <c r="I42" i="38"/>
  <c r="G42" i="38"/>
  <c r="J42" i="38"/>
  <c r="I75" i="38"/>
  <c r="J75" i="38"/>
  <c r="G75" i="38"/>
  <c r="H75" i="38"/>
  <c r="H160" i="38"/>
  <c r="I160" i="38"/>
  <c r="G160" i="38"/>
  <c r="J160" i="38"/>
  <c r="I39" i="38"/>
  <c r="G39" i="38"/>
  <c r="H39" i="38"/>
  <c r="J39" i="38"/>
  <c r="H44" i="38"/>
  <c r="I44" i="38"/>
  <c r="G44" i="38"/>
  <c r="J44" i="38"/>
  <c r="I73" i="38"/>
  <c r="G73" i="38"/>
  <c r="H73" i="38"/>
  <c r="J73" i="38"/>
  <c r="I83" i="38"/>
  <c r="G83" i="38"/>
  <c r="H83" i="38"/>
  <c r="J83" i="38"/>
  <c r="I117" i="38"/>
  <c r="H117" i="38"/>
  <c r="J117" i="38"/>
  <c r="G117" i="38"/>
  <c r="I125" i="38"/>
  <c r="G125" i="38"/>
  <c r="H125" i="38"/>
  <c r="J125" i="38"/>
  <c r="I155" i="38"/>
  <c r="J155" i="38"/>
  <c r="G155" i="38"/>
  <c r="H155" i="38"/>
  <c r="I183" i="38"/>
  <c r="G183" i="38"/>
  <c r="H183" i="38"/>
  <c r="J183" i="38"/>
  <c r="H30" i="38"/>
  <c r="I30" i="38"/>
  <c r="G30" i="38"/>
  <c r="J30" i="38"/>
  <c r="H24" i="38"/>
  <c r="I24" i="38"/>
  <c r="J24" i="38"/>
  <c r="G24" i="38"/>
  <c r="I57" i="38"/>
  <c r="G57" i="38"/>
  <c r="H57" i="38"/>
  <c r="J57" i="38"/>
  <c r="I27" i="38"/>
  <c r="J27" i="38"/>
  <c r="G27" i="38"/>
  <c r="H27" i="38"/>
  <c r="I79" i="38"/>
  <c r="G79" i="38"/>
  <c r="H79" i="38"/>
  <c r="J79" i="38"/>
  <c r="I45" i="38"/>
  <c r="G45" i="38"/>
  <c r="H45" i="38"/>
  <c r="J45" i="38"/>
  <c r="I55" i="38"/>
  <c r="G55" i="38"/>
  <c r="H55" i="38"/>
  <c r="J55" i="38"/>
  <c r="H74" i="38"/>
  <c r="I74" i="38"/>
  <c r="G74" i="38"/>
  <c r="J74" i="38"/>
  <c r="H76" i="38"/>
  <c r="I76" i="38"/>
  <c r="G76" i="38"/>
  <c r="J76" i="38"/>
  <c r="H78" i="38"/>
  <c r="I78" i="38"/>
  <c r="G78" i="38"/>
  <c r="J78" i="38"/>
  <c r="I113" i="38"/>
  <c r="H113" i="38"/>
  <c r="G113" i="38"/>
  <c r="J113" i="38"/>
  <c r="I115" i="38"/>
  <c r="G115" i="38"/>
  <c r="H115" i="38"/>
  <c r="J115" i="38"/>
  <c r="H94" i="38"/>
  <c r="I94" i="38"/>
  <c r="G94" i="38"/>
  <c r="J94" i="38"/>
  <c r="H118" i="38"/>
  <c r="I118" i="38"/>
  <c r="G118" i="38"/>
  <c r="J118" i="38"/>
  <c r="H128" i="38"/>
  <c r="I128" i="38"/>
  <c r="G128" i="38"/>
  <c r="J128" i="38"/>
  <c r="I137" i="38"/>
  <c r="G137" i="38"/>
  <c r="H137" i="38"/>
  <c r="J137" i="38"/>
  <c r="I167" i="38"/>
  <c r="G167" i="38"/>
  <c r="J167" i="38"/>
  <c r="H167" i="38"/>
  <c r="H134" i="38"/>
  <c r="I134" i="38"/>
  <c r="G134" i="38"/>
  <c r="J134" i="38"/>
  <c r="I165" i="38"/>
  <c r="H165" i="38"/>
  <c r="J165" i="38"/>
  <c r="G165" i="38"/>
  <c r="J190" i="38"/>
  <c r="H190" i="38"/>
  <c r="G190" i="38"/>
  <c r="I190" i="38"/>
  <c r="H176" i="38"/>
  <c r="I176" i="38"/>
  <c r="G176" i="38"/>
  <c r="J176" i="38"/>
  <c r="G187" i="38"/>
  <c r="H187" i="38"/>
  <c r="I187" i="38"/>
  <c r="J187" i="38"/>
  <c r="I31" i="38"/>
  <c r="G31" i="38"/>
  <c r="H31" i="38"/>
  <c r="J31" i="38"/>
  <c r="H88" i="38"/>
  <c r="I88" i="38"/>
  <c r="J88" i="38"/>
  <c r="G88" i="38"/>
  <c r="H124" i="38"/>
  <c r="I124" i="38"/>
  <c r="G124" i="38"/>
  <c r="J124" i="38"/>
  <c r="I119" i="38"/>
  <c r="G119" i="38"/>
  <c r="J119" i="38"/>
  <c r="H119" i="38"/>
  <c r="I129" i="38"/>
  <c r="H129" i="38"/>
  <c r="G129" i="38"/>
  <c r="J129" i="38"/>
  <c r="I175" i="38"/>
  <c r="G175" i="38"/>
  <c r="H175" i="38"/>
  <c r="J175" i="38"/>
  <c r="I159" i="38"/>
  <c r="G159" i="38"/>
  <c r="H159" i="38"/>
  <c r="J159" i="38"/>
  <c r="H20" i="38"/>
  <c r="I20" i="38"/>
  <c r="J20" i="38"/>
  <c r="G20" i="38"/>
  <c r="H38" i="38"/>
  <c r="I38" i="38"/>
  <c r="G38" i="38"/>
  <c r="J38" i="38"/>
  <c r="H32" i="38"/>
  <c r="I32" i="38"/>
  <c r="G32" i="38"/>
  <c r="J32" i="38"/>
  <c r="H18" i="38"/>
  <c r="I18" i="38"/>
  <c r="G18" i="38"/>
  <c r="J18" i="38"/>
  <c r="I35" i="38"/>
  <c r="G35" i="38"/>
  <c r="H35" i="38"/>
  <c r="J35" i="38"/>
  <c r="I43" i="38"/>
  <c r="J43" i="38"/>
  <c r="G43" i="38"/>
  <c r="H43" i="38"/>
  <c r="I53" i="38"/>
  <c r="H53" i="38"/>
  <c r="J53" i="38"/>
  <c r="G53" i="38"/>
  <c r="I63" i="38"/>
  <c r="G63" i="38"/>
  <c r="H63" i="38"/>
  <c r="J63" i="38"/>
  <c r="H82" i="38"/>
  <c r="I82" i="38"/>
  <c r="G82" i="38"/>
  <c r="J82" i="38"/>
  <c r="H84" i="38"/>
  <c r="I84" i="38"/>
  <c r="G84" i="38"/>
  <c r="J84" i="38"/>
  <c r="H86" i="38"/>
  <c r="I86" i="38"/>
  <c r="G86" i="38"/>
  <c r="J86" i="38"/>
  <c r="I123" i="38"/>
  <c r="J123" i="38"/>
  <c r="G123" i="38"/>
  <c r="H123" i="38"/>
  <c r="H144" i="38"/>
  <c r="I144" i="38"/>
  <c r="G144" i="38"/>
  <c r="J144" i="38"/>
  <c r="H102" i="38"/>
  <c r="I102" i="38"/>
  <c r="G102" i="38"/>
  <c r="J102" i="38"/>
  <c r="H126" i="38"/>
  <c r="I126" i="38"/>
  <c r="G126" i="38"/>
  <c r="J126" i="38"/>
  <c r="H132" i="38"/>
  <c r="I132" i="38"/>
  <c r="G132" i="38"/>
  <c r="J132" i="38"/>
  <c r="H150" i="38"/>
  <c r="I150" i="38"/>
  <c r="G150" i="38"/>
  <c r="J150" i="38"/>
  <c r="G189" i="38"/>
  <c r="H189" i="38"/>
  <c r="I189" i="38"/>
  <c r="J189" i="38"/>
  <c r="H142" i="38"/>
  <c r="I142" i="38"/>
  <c r="G142" i="38"/>
  <c r="J142" i="38"/>
  <c r="H158" i="38"/>
  <c r="I158" i="38"/>
  <c r="G158" i="38"/>
  <c r="J158" i="38"/>
  <c r="H154" i="38"/>
  <c r="I154" i="38"/>
  <c r="G154" i="38"/>
  <c r="J154" i="38"/>
  <c r="H184" i="38"/>
  <c r="I184" i="38"/>
  <c r="J184" i="38"/>
  <c r="G184" i="38"/>
  <c r="H172" i="38"/>
  <c r="I172" i="38"/>
  <c r="G172" i="38"/>
  <c r="J172" i="38"/>
  <c r="H64" i="38"/>
  <c r="I64" i="38"/>
  <c r="G64" i="38"/>
  <c r="J64" i="38"/>
  <c r="I103" i="38"/>
  <c r="G103" i="38"/>
  <c r="H103" i="38"/>
  <c r="J103" i="38"/>
  <c r="I149" i="38"/>
  <c r="H149" i="38"/>
  <c r="J149" i="38"/>
  <c r="G149" i="38"/>
  <c r="I25" i="38"/>
  <c r="G25" i="38"/>
  <c r="H25" i="38"/>
  <c r="J25" i="38"/>
  <c r="H148" i="38"/>
  <c r="I148" i="38"/>
  <c r="J148" i="38"/>
  <c r="G148" i="38"/>
  <c r="H28" i="38"/>
  <c r="I28" i="38"/>
  <c r="G28" i="38"/>
  <c r="J28" i="38"/>
  <c r="I15" i="38"/>
  <c r="G15" i="38"/>
  <c r="H15" i="38"/>
  <c r="J15" i="38"/>
  <c r="H40" i="38"/>
  <c r="I40" i="38"/>
  <c r="J40" i="38"/>
  <c r="G40" i="38"/>
  <c r="H26" i="38"/>
  <c r="I26" i="38"/>
  <c r="G26" i="38"/>
  <c r="J26" i="38"/>
  <c r="H48" i="38"/>
  <c r="I48" i="38"/>
  <c r="G48" i="38"/>
  <c r="J48" i="38"/>
  <c r="I51" i="38"/>
  <c r="G51" i="38"/>
  <c r="H51" i="38"/>
  <c r="J51" i="38"/>
  <c r="I61" i="38"/>
  <c r="G61" i="38"/>
  <c r="H61" i="38"/>
  <c r="J61" i="38"/>
  <c r="H72" i="38"/>
  <c r="I72" i="38"/>
  <c r="J72" i="38"/>
  <c r="G72" i="38"/>
  <c r="H90" i="38"/>
  <c r="I90" i="38"/>
  <c r="G90" i="38"/>
  <c r="J90" i="38"/>
  <c r="H92" i="38"/>
  <c r="I92" i="38"/>
  <c r="G92" i="38"/>
  <c r="J92" i="38"/>
  <c r="I95" i="38"/>
  <c r="G95" i="38"/>
  <c r="H95" i="38"/>
  <c r="J95" i="38"/>
  <c r="H98" i="38"/>
  <c r="I98" i="38"/>
  <c r="G98" i="38"/>
  <c r="J98" i="38"/>
  <c r="H100" i="38"/>
  <c r="I100" i="38"/>
  <c r="J100" i="38"/>
  <c r="G100" i="38"/>
  <c r="H110" i="38"/>
  <c r="I110" i="38"/>
  <c r="G110" i="38"/>
  <c r="J110" i="38"/>
  <c r="H140" i="38"/>
  <c r="I140" i="38"/>
  <c r="G140" i="38"/>
  <c r="J140" i="38"/>
  <c r="H136" i="38"/>
  <c r="I136" i="38"/>
  <c r="J136" i="38"/>
  <c r="G136" i="38"/>
  <c r="H138" i="38"/>
  <c r="I138" i="38"/>
  <c r="G138" i="38"/>
  <c r="J138" i="38"/>
  <c r="I133" i="38"/>
  <c r="H133" i="38"/>
  <c r="J133" i="38"/>
  <c r="G133" i="38"/>
  <c r="H174" i="38"/>
  <c r="I174" i="38"/>
  <c r="G174" i="38"/>
  <c r="J174" i="38"/>
  <c r="H182" i="38"/>
  <c r="I182" i="38"/>
  <c r="G182" i="38"/>
  <c r="J182" i="38"/>
  <c r="H162" i="38"/>
  <c r="I162" i="38"/>
  <c r="G162" i="38"/>
  <c r="J162" i="38"/>
  <c r="J192" i="38"/>
  <c r="H192" i="38"/>
  <c r="G192" i="38"/>
  <c r="I192" i="38"/>
  <c r="H180" i="38"/>
  <c r="I180" i="38"/>
  <c r="J180" i="38"/>
  <c r="G180" i="38"/>
  <c r="H46" i="38"/>
  <c r="I46" i="38"/>
  <c r="G46" i="38"/>
  <c r="J46" i="38"/>
  <c r="H178" i="38"/>
  <c r="I178" i="38"/>
  <c r="G178" i="38"/>
  <c r="J178" i="38"/>
  <c r="I111" i="38"/>
  <c r="G111" i="38"/>
  <c r="H111" i="38"/>
  <c r="J111" i="38"/>
  <c r="H36" i="38"/>
  <c r="I36" i="38"/>
  <c r="J36" i="38"/>
  <c r="G36" i="38"/>
  <c r="I23" i="38"/>
  <c r="J23" i="38"/>
  <c r="G23" i="38"/>
  <c r="H23" i="38"/>
  <c r="I49" i="38"/>
  <c r="H49" i="38"/>
  <c r="G49" i="38"/>
  <c r="J49" i="38"/>
  <c r="H34" i="38"/>
  <c r="I34" i="38"/>
  <c r="G34" i="38"/>
  <c r="J34" i="38"/>
  <c r="H56" i="38"/>
  <c r="I56" i="38"/>
  <c r="J56" i="38"/>
  <c r="G56" i="38"/>
  <c r="I59" i="38"/>
  <c r="J59" i="38"/>
  <c r="G59" i="38"/>
  <c r="H59" i="38"/>
  <c r="H112" i="38"/>
  <c r="I112" i="38"/>
  <c r="G112" i="38"/>
  <c r="J112" i="38"/>
  <c r="H80" i="38"/>
  <c r="I80" i="38"/>
  <c r="G80" i="38"/>
  <c r="J80" i="38"/>
  <c r="I67" i="38"/>
  <c r="G67" i="38"/>
  <c r="H67" i="38"/>
  <c r="J67" i="38"/>
  <c r="I69" i="38"/>
  <c r="H69" i="38"/>
  <c r="J69" i="38"/>
  <c r="G69" i="38"/>
  <c r="H104" i="38"/>
  <c r="I104" i="38"/>
  <c r="J104" i="38"/>
  <c r="G104" i="38"/>
  <c r="H106" i="38"/>
  <c r="I106" i="38"/>
  <c r="G106" i="38"/>
  <c r="J106" i="38"/>
  <c r="H108" i="38"/>
  <c r="I108" i="38"/>
  <c r="G108" i="38"/>
  <c r="J108" i="38"/>
  <c r="H156" i="38"/>
  <c r="I156" i="38"/>
  <c r="G156" i="38"/>
  <c r="J156" i="38"/>
  <c r="I177" i="38"/>
  <c r="G177" i="38"/>
  <c r="H177" i="38"/>
  <c r="J177" i="38"/>
  <c r="I121" i="38"/>
  <c r="G121" i="38"/>
  <c r="H121" i="38"/>
  <c r="J121" i="38"/>
  <c r="H146" i="38"/>
  <c r="I146" i="38"/>
  <c r="G146" i="38"/>
  <c r="J146" i="38"/>
  <c r="I141" i="38"/>
  <c r="G141" i="38"/>
  <c r="H141" i="38"/>
  <c r="J141" i="38"/>
  <c r="I135" i="38"/>
  <c r="G135" i="38"/>
  <c r="J135" i="38"/>
  <c r="H135" i="38"/>
  <c r="H152" i="38"/>
  <c r="I152" i="38"/>
  <c r="J152" i="38"/>
  <c r="G152" i="38"/>
  <c r="G185" i="38"/>
  <c r="H185" i="38"/>
  <c r="I185" i="38"/>
  <c r="J185" i="38"/>
  <c r="H170" i="38"/>
  <c r="I170" i="38"/>
  <c r="G170" i="38"/>
  <c r="J170" i="38"/>
  <c r="J188" i="38"/>
  <c r="G188" i="38"/>
  <c r="H188" i="38"/>
  <c r="I188" i="38"/>
  <c r="H14" i="38"/>
  <c r="I14" i="38"/>
  <c r="J14" i="38"/>
  <c r="G14" i="38"/>
  <c r="F93" i="38"/>
  <c r="D93" i="38"/>
  <c r="C93" i="38"/>
  <c r="R93" i="38"/>
  <c r="B93" i="38"/>
  <c r="Q93" i="38"/>
  <c r="C21" i="38"/>
  <c r="R21" i="38"/>
  <c r="B21" i="38"/>
  <c r="Q21" i="38"/>
  <c r="F21" i="38"/>
  <c r="D21" i="38"/>
  <c r="D87" i="38"/>
  <c r="C87" i="38"/>
  <c r="R87" i="38"/>
  <c r="B87" i="38"/>
  <c r="Q87" i="38"/>
  <c r="F87" i="38"/>
  <c r="Q114" i="38"/>
  <c r="F114" i="38"/>
  <c r="D114" i="38"/>
  <c r="R114" i="38"/>
  <c r="B114" i="38"/>
  <c r="C114" i="38"/>
  <c r="D163" i="38"/>
  <c r="C163" i="38"/>
  <c r="R163" i="38"/>
  <c r="B163" i="38"/>
  <c r="Q163" i="38"/>
  <c r="F163" i="38"/>
  <c r="C65" i="38"/>
  <c r="R65" i="38"/>
  <c r="B65" i="38"/>
  <c r="Q65" i="38"/>
  <c r="F65" i="38"/>
  <c r="D65" i="38"/>
  <c r="Q139" i="38"/>
  <c r="D139" i="38"/>
  <c r="R139" i="38"/>
  <c r="F139" i="38"/>
  <c r="C139" i="38"/>
  <c r="B139" i="38"/>
  <c r="R14" i="38"/>
  <c r="B14" i="38"/>
  <c r="Q14" i="38"/>
  <c r="F14" i="38"/>
  <c r="C14" i="38"/>
  <c r="D14" i="38"/>
  <c r="C29" i="38"/>
  <c r="R29" i="38"/>
  <c r="B29" i="38"/>
  <c r="Q29" i="38"/>
  <c r="F29" i="38"/>
  <c r="D29" i="38"/>
  <c r="F33" i="38"/>
  <c r="Q33" i="38"/>
  <c r="D33" i="38"/>
  <c r="C33" i="38"/>
  <c r="R33" i="38"/>
  <c r="B33" i="38"/>
  <c r="D71" i="38"/>
  <c r="C71" i="38"/>
  <c r="R71" i="38"/>
  <c r="B71" i="38"/>
  <c r="Q71" i="38"/>
  <c r="F71" i="38"/>
  <c r="R58" i="38"/>
  <c r="B58" i="38"/>
  <c r="Q58" i="38"/>
  <c r="F58" i="38"/>
  <c r="C58" i="38"/>
  <c r="D58" i="38"/>
  <c r="F52" i="38"/>
  <c r="D52" i="38"/>
  <c r="C52" i="38"/>
  <c r="Q52" i="38"/>
  <c r="R52" i="38"/>
  <c r="B52" i="38"/>
  <c r="F62" i="38"/>
  <c r="D62" i="38"/>
  <c r="C62" i="38"/>
  <c r="R62" i="38"/>
  <c r="B62" i="38"/>
  <c r="Q62" i="38"/>
  <c r="R81" i="38"/>
  <c r="B81" i="38"/>
  <c r="Q81" i="38"/>
  <c r="F81" i="38"/>
  <c r="D81" i="38"/>
  <c r="C81" i="38"/>
  <c r="F91" i="38"/>
  <c r="D91" i="38"/>
  <c r="C91" i="38"/>
  <c r="R91" i="38"/>
  <c r="B91" i="38"/>
  <c r="Q91" i="38"/>
  <c r="C96" i="38"/>
  <c r="R96" i="38"/>
  <c r="B96" i="38"/>
  <c r="Q96" i="38"/>
  <c r="F96" i="38"/>
  <c r="D96" i="38"/>
  <c r="R97" i="38"/>
  <c r="B97" i="38"/>
  <c r="Q97" i="38"/>
  <c r="F97" i="38"/>
  <c r="C97" i="38"/>
  <c r="D97" i="38"/>
  <c r="F99" i="38"/>
  <c r="D99" i="38"/>
  <c r="C99" i="38"/>
  <c r="Q99" i="38"/>
  <c r="B99" i="38"/>
  <c r="R99" i="38"/>
  <c r="F109" i="38"/>
  <c r="D109" i="38"/>
  <c r="C109" i="38"/>
  <c r="R109" i="38"/>
  <c r="B109" i="38"/>
  <c r="Q109" i="38"/>
  <c r="Q131" i="38"/>
  <c r="B131" i="38"/>
  <c r="R131" i="38"/>
  <c r="F131" i="38"/>
  <c r="D131" i="38"/>
  <c r="C131" i="38"/>
  <c r="C164" i="38"/>
  <c r="R164" i="38"/>
  <c r="B164" i="38"/>
  <c r="Q164" i="38"/>
  <c r="F164" i="38"/>
  <c r="D164" i="38"/>
  <c r="D122" i="38"/>
  <c r="C122" i="38"/>
  <c r="R122" i="38"/>
  <c r="B122" i="38"/>
  <c r="Q122" i="38"/>
  <c r="F122" i="38"/>
  <c r="Q147" i="38"/>
  <c r="D147" i="38"/>
  <c r="F147" i="38"/>
  <c r="C147" i="38"/>
  <c r="B147" i="38"/>
  <c r="R147" i="38"/>
  <c r="C166" i="38"/>
  <c r="R166" i="38"/>
  <c r="B166" i="38"/>
  <c r="Q166" i="38"/>
  <c r="D166" i="38"/>
  <c r="F166" i="38"/>
  <c r="D181" i="38"/>
  <c r="C181" i="38"/>
  <c r="R181" i="38"/>
  <c r="B181" i="38"/>
  <c r="Q181" i="38"/>
  <c r="F181" i="38"/>
  <c r="F161" i="38"/>
  <c r="D161" i="38"/>
  <c r="R161" i="38"/>
  <c r="B161" i="38"/>
  <c r="Q161" i="38"/>
  <c r="C161" i="38"/>
  <c r="R191" i="38"/>
  <c r="B191" i="38"/>
  <c r="Q191" i="38"/>
  <c r="F191" i="38"/>
  <c r="D191" i="38"/>
  <c r="C191" i="38"/>
  <c r="F171" i="38"/>
  <c r="D171" i="38"/>
  <c r="R171" i="38"/>
  <c r="B171" i="38"/>
  <c r="Q171" i="38"/>
  <c r="C171" i="38"/>
  <c r="Q17" i="38"/>
  <c r="F17" i="38"/>
  <c r="D17" i="38"/>
  <c r="C17" i="38"/>
  <c r="R17" i="38"/>
  <c r="B17" i="38"/>
  <c r="F77" i="38"/>
  <c r="D77" i="38"/>
  <c r="C77" i="38"/>
  <c r="R77" i="38"/>
  <c r="B77" i="38"/>
  <c r="Q77" i="38"/>
  <c r="D143" i="38"/>
  <c r="C143" i="38"/>
  <c r="Q143" i="38"/>
  <c r="F143" i="38"/>
  <c r="B143" i="38"/>
  <c r="R143" i="38"/>
  <c r="C37" i="38"/>
  <c r="R37" i="38"/>
  <c r="B37" i="38"/>
  <c r="Q37" i="38"/>
  <c r="F37" i="38"/>
  <c r="D37" i="38"/>
  <c r="R50" i="38"/>
  <c r="B50" i="38"/>
  <c r="Q50" i="38"/>
  <c r="F50" i="38"/>
  <c r="C50" i="38"/>
  <c r="D50" i="38"/>
  <c r="F54" i="38"/>
  <c r="D54" i="38"/>
  <c r="C54" i="38"/>
  <c r="R54" i="38"/>
  <c r="B54" i="38"/>
  <c r="Q54" i="38"/>
  <c r="F85" i="38"/>
  <c r="D85" i="38"/>
  <c r="C85" i="38"/>
  <c r="R85" i="38"/>
  <c r="B85" i="38"/>
  <c r="Q85" i="38"/>
  <c r="F101" i="38"/>
  <c r="D101" i="38"/>
  <c r="C101" i="38"/>
  <c r="R101" i="38"/>
  <c r="B101" i="38"/>
  <c r="Q101" i="38"/>
  <c r="F127" i="38"/>
  <c r="D127" i="38"/>
  <c r="C127" i="38"/>
  <c r="R127" i="38"/>
  <c r="B127" i="38"/>
  <c r="Q127" i="38"/>
  <c r="F153" i="38"/>
  <c r="D153" i="38"/>
  <c r="R153" i="38"/>
  <c r="Q153" i="38"/>
  <c r="C153" i="38"/>
  <c r="B153" i="38"/>
  <c r="F186" i="38"/>
  <c r="C186" i="38"/>
  <c r="R186" i="38"/>
  <c r="B186" i="38"/>
  <c r="Q186" i="38"/>
  <c r="D186" i="38"/>
  <c r="R22" i="38"/>
  <c r="B22" i="38"/>
  <c r="Q22" i="38"/>
  <c r="F22" i="38"/>
  <c r="D22" i="38"/>
  <c r="C22" i="38"/>
  <c r="F16" i="38"/>
  <c r="R16" i="38"/>
  <c r="D16" i="38"/>
  <c r="C16" i="38"/>
  <c r="Q16" i="38"/>
  <c r="B16" i="38"/>
  <c r="F41" i="38"/>
  <c r="D41" i="38"/>
  <c r="C41" i="38"/>
  <c r="R41" i="38"/>
  <c r="B41" i="38"/>
  <c r="Q41" i="38"/>
  <c r="D19" i="38"/>
  <c r="C19" i="38"/>
  <c r="R19" i="38"/>
  <c r="B19" i="38"/>
  <c r="Q19" i="38"/>
  <c r="F19" i="38"/>
  <c r="Q66" i="38"/>
  <c r="B66" i="38"/>
  <c r="R66" i="38"/>
  <c r="F66" i="38"/>
  <c r="C66" i="38"/>
  <c r="D66" i="38"/>
  <c r="F60" i="38"/>
  <c r="D60" i="38"/>
  <c r="C60" i="38"/>
  <c r="Q60" i="38"/>
  <c r="B60" i="38"/>
  <c r="R60" i="38"/>
  <c r="D47" i="38"/>
  <c r="C47" i="38"/>
  <c r="R47" i="38"/>
  <c r="B47" i="38"/>
  <c r="Q47" i="38"/>
  <c r="F47" i="38"/>
  <c r="R89" i="38"/>
  <c r="B89" i="38"/>
  <c r="Q89" i="38"/>
  <c r="F89" i="38"/>
  <c r="D89" i="38"/>
  <c r="C89" i="38"/>
  <c r="F68" i="38"/>
  <c r="D68" i="38"/>
  <c r="C68" i="38"/>
  <c r="R68" i="38"/>
  <c r="B68" i="38"/>
  <c r="Q68" i="38"/>
  <c r="D70" i="38"/>
  <c r="C70" i="38"/>
  <c r="R70" i="38"/>
  <c r="B70" i="38"/>
  <c r="Q70" i="38"/>
  <c r="F70" i="38"/>
  <c r="R105" i="38"/>
  <c r="B105" i="38"/>
  <c r="Q105" i="38"/>
  <c r="F105" i="38"/>
  <c r="C105" i="38"/>
  <c r="D105" i="38"/>
  <c r="F107" i="38"/>
  <c r="D107" i="38"/>
  <c r="C107" i="38"/>
  <c r="Q107" i="38"/>
  <c r="R107" i="38"/>
  <c r="B107" i="38"/>
  <c r="C116" i="38"/>
  <c r="R116" i="38"/>
  <c r="B116" i="38"/>
  <c r="F116" i="38"/>
  <c r="D116" i="38"/>
  <c r="Q116" i="38"/>
  <c r="C145" i="38"/>
  <c r="R145" i="38"/>
  <c r="B145" i="38"/>
  <c r="Q145" i="38"/>
  <c r="F145" i="38"/>
  <c r="D145" i="38"/>
  <c r="F120" i="38"/>
  <c r="D120" i="38"/>
  <c r="C120" i="38"/>
  <c r="R120" i="38"/>
  <c r="B120" i="38"/>
  <c r="Q120" i="38"/>
  <c r="R130" i="38"/>
  <c r="D130" i="38"/>
  <c r="C130" i="38"/>
  <c r="B130" i="38"/>
  <c r="F130" i="38"/>
  <c r="Q130" i="38"/>
  <c r="F151" i="38"/>
  <c r="R151" i="38"/>
  <c r="D151" i="38"/>
  <c r="C151" i="38"/>
  <c r="B151" i="38"/>
  <c r="Q151" i="38"/>
  <c r="F169" i="38"/>
  <c r="D169" i="38"/>
  <c r="C169" i="38"/>
  <c r="R169" i="38"/>
  <c r="Q169" i="38"/>
  <c r="B169" i="38"/>
  <c r="R157" i="38"/>
  <c r="B157" i="38"/>
  <c r="Q157" i="38"/>
  <c r="F157" i="38"/>
  <c r="D157" i="38"/>
  <c r="C157" i="38"/>
  <c r="D173" i="38"/>
  <c r="C173" i="38"/>
  <c r="R173" i="38"/>
  <c r="B173" i="38"/>
  <c r="F173" i="38"/>
  <c r="Q173" i="38"/>
  <c r="Q168" i="38"/>
  <c r="D168" i="38"/>
  <c r="C168" i="38"/>
  <c r="B168" i="38"/>
  <c r="R168" i="38"/>
  <c r="F168" i="38"/>
  <c r="F179" i="38"/>
  <c r="D179" i="38"/>
  <c r="R179" i="38"/>
  <c r="B179" i="38"/>
  <c r="Q179" i="38"/>
  <c r="C179" i="38"/>
  <c r="F42" i="38"/>
  <c r="D42" i="38"/>
  <c r="C42" i="38"/>
  <c r="R42" i="38"/>
  <c r="B42" i="38"/>
  <c r="Q42" i="38"/>
  <c r="F75" i="38"/>
  <c r="D75" i="38"/>
  <c r="C75" i="38"/>
  <c r="R75" i="38"/>
  <c r="B75" i="38"/>
  <c r="Q75" i="38"/>
  <c r="F160" i="38"/>
  <c r="C160" i="38"/>
  <c r="R160" i="38"/>
  <c r="B160" i="38"/>
  <c r="D160" i="38"/>
  <c r="Q160" i="38"/>
  <c r="Q39" i="38"/>
  <c r="F39" i="38"/>
  <c r="D39" i="38"/>
  <c r="R39" i="38"/>
  <c r="B39" i="38"/>
  <c r="C39" i="38"/>
  <c r="F44" i="38"/>
  <c r="D44" i="38"/>
  <c r="C44" i="38"/>
  <c r="Q44" i="38"/>
  <c r="R44" i="38"/>
  <c r="B44" i="38"/>
  <c r="R73" i="38"/>
  <c r="B73" i="38"/>
  <c r="Q73" i="38"/>
  <c r="F73" i="38"/>
  <c r="D73" i="38"/>
  <c r="C73" i="38"/>
  <c r="F83" i="38"/>
  <c r="D83" i="38"/>
  <c r="C83" i="38"/>
  <c r="R83" i="38"/>
  <c r="B83" i="38"/>
  <c r="Q83" i="38"/>
  <c r="R117" i="38"/>
  <c r="B117" i="38"/>
  <c r="Q117" i="38"/>
  <c r="F117" i="38"/>
  <c r="D117" i="38"/>
  <c r="C117" i="38"/>
  <c r="R125" i="38"/>
  <c r="B125" i="38"/>
  <c r="Q125" i="38"/>
  <c r="F125" i="38"/>
  <c r="D125" i="38"/>
  <c r="C125" i="38"/>
  <c r="D155" i="38"/>
  <c r="C155" i="38"/>
  <c r="R155" i="38"/>
  <c r="B155" i="38"/>
  <c r="Q155" i="38"/>
  <c r="F155" i="38"/>
  <c r="R183" i="38"/>
  <c r="B183" i="38"/>
  <c r="Q183" i="38"/>
  <c r="F183" i="38"/>
  <c r="C183" i="38"/>
  <c r="D183" i="38"/>
  <c r="R30" i="38"/>
  <c r="B30" i="38"/>
  <c r="Q30" i="38"/>
  <c r="F30" i="38"/>
  <c r="C30" i="38"/>
  <c r="D30" i="38"/>
  <c r="B24" i="38"/>
  <c r="F24" i="38"/>
  <c r="R24" i="38"/>
  <c r="D24" i="38"/>
  <c r="C24" i="38"/>
  <c r="Q24" i="38"/>
  <c r="C57" i="38"/>
  <c r="R57" i="38"/>
  <c r="B57" i="38"/>
  <c r="Q57" i="38"/>
  <c r="F57" i="38"/>
  <c r="D57" i="38"/>
  <c r="D27" i="38"/>
  <c r="C27" i="38"/>
  <c r="R27" i="38"/>
  <c r="B27" i="38"/>
  <c r="Q27" i="38"/>
  <c r="F27" i="38"/>
  <c r="D79" i="38"/>
  <c r="C79" i="38"/>
  <c r="R79" i="38"/>
  <c r="B79" i="38"/>
  <c r="Q79" i="38"/>
  <c r="F79" i="38"/>
  <c r="D45" i="38"/>
  <c r="C45" i="38"/>
  <c r="R45" i="38"/>
  <c r="B45" i="38"/>
  <c r="F45" i="38"/>
  <c r="Q45" i="38"/>
  <c r="D55" i="38"/>
  <c r="C55" i="38"/>
  <c r="R55" i="38"/>
  <c r="B55" i="38"/>
  <c r="Q55" i="38"/>
  <c r="F55" i="38"/>
  <c r="Q74" i="38"/>
  <c r="F74" i="38"/>
  <c r="D74" i="38"/>
  <c r="C74" i="38"/>
  <c r="R74" i="38"/>
  <c r="B74" i="38"/>
  <c r="F76" i="38"/>
  <c r="D76" i="38"/>
  <c r="C76" i="38"/>
  <c r="R76" i="38"/>
  <c r="B76" i="38"/>
  <c r="Q76" i="38"/>
  <c r="D78" i="38"/>
  <c r="C78" i="38"/>
  <c r="R78" i="38"/>
  <c r="B78" i="38"/>
  <c r="Q78" i="38"/>
  <c r="F78" i="38"/>
  <c r="R113" i="38"/>
  <c r="B113" i="38"/>
  <c r="Q113" i="38"/>
  <c r="F113" i="38"/>
  <c r="C113" i="38"/>
  <c r="D113" i="38"/>
  <c r="Q115" i="38"/>
  <c r="R115" i="38"/>
  <c r="F115" i="38"/>
  <c r="D115" i="38"/>
  <c r="C115" i="38"/>
  <c r="B115" i="38"/>
  <c r="D94" i="38"/>
  <c r="C94" i="38"/>
  <c r="R94" i="38"/>
  <c r="B94" i="38"/>
  <c r="Q94" i="38"/>
  <c r="F94" i="38"/>
  <c r="Q118" i="38"/>
  <c r="F118" i="38"/>
  <c r="D118" i="38"/>
  <c r="C118" i="38"/>
  <c r="R118" i="38"/>
  <c r="B118" i="38"/>
  <c r="F128" i="38"/>
  <c r="D128" i="38"/>
  <c r="C128" i="38"/>
  <c r="R128" i="38"/>
  <c r="B128" i="38"/>
  <c r="Q128" i="38"/>
  <c r="C137" i="38"/>
  <c r="R137" i="38"/>
  <c r="B137" i="38"/>
  <c r="Q137" i="38"/>
  <c r="F137" i="38"/>
  <c r="D137" i="38"/>
  <c r="R167" i="38"/>
  <c r="B167" i="38"/>
  <c r="Q167" i="38"/>
  <c r="D167" i="38"/>
  <c r="C167" i="38"/>
  <c r="F167" i="38"/>
  <c r="F134" i="38"/>
  <c r="D134" i="38"/>
  <c r="R134" i="38"/>
  <c r="B134" i="38"/>
  <c r="Q134" i="38"/>
  <c r="C134" i="38"/>
  <c r="R165" i="38"/>
  <c r="B165" i="38"/>
  <c r="Q165" i="38"/>
  <c r="F165" i="38"/>
  <c r="D165" i="38"/>
  <c r="C165" i="38"/>
  <c r="C190" i="38"/>
  <c r="R190" i="38"/>
  <c r="B190" i="38"/>
  <c r="Q190" i="38"/>
  <c r="F190" i="38"/>
  <c r="D190" i="38"/>
  <c r="Q176" i="38"/>
  <c r="D176" i="38"/>
  <c r="R176" i="38"/>
  <c r="F176" i="38"/>
  <c r="C176" i="38"/>
  <c r="B176" i="38"/>
  <c r="F187" i="38"/>
  <c r="D187" i="38"/>
  <c r="R187" i="38"/>
  <c r="B187" i="38"/>
  <c r="Q187" i="38"/>
  <c r="C187" i="38"/>
  <c r="Q31" i="38"/>
  <c r="F31" i="38"/>
  <c r="C31" i="38"/>
  <c r="D31" i="38"/>
  <c r="R31" i="38"/>
  <c r="B31" i="38"/>
  <c r="C88" i="38"/>
  <c r="R88" i="38"/>
  <c r="B88" i="38"/>
  <c r="Q88" i="38"/>
  <c r="F88" i="38"/>
  <c r="D88" i="38"/>
  <c r="C124" i="38"/>
  <c r="R124" i="38"/>
  <c r="B124" i="38"/>
  <c r="Q124" i="38"/>
  <c r="F124" i="38"/>
  <c r="D124" i="38"/>
  <c r="F119" i="38"/>
  <c r="D119" i="38"/>
  <c r="C119" i="38"/>
  <c r="R119" i="38"/>
  <c r="B119" i="38"/>
  <c r="Q119" i="38"/>
  <c r="F129" i="38"/>
  <c r="D129" i="38"/>
  <c r="C129" i="38"/>
  <c r="R129" i="38"/>
  <c r="B129" i="38"/>
  <c r="Q129" i="38"/>
  <c r="R175" i="38"/>
  <c r="B175" i="38"/>
  <c r="Q175" i="38"/>
  <c r="F175" i="38"/>
  <c r="D175" i="38"/>
  <c r="C175" i="38"/>
  <c r="F159" i="38"/>
  <c r="D159" i="38"/>
  <c r="C159" i="38"/>
  <c r="R159" i="38"/>
  <c r="Q159" i="38"/>
  <c r="B159" i="38"/>
  <c r="D20" i="38"/>
  <c r="C20" i="38"/>
  <c r="R20" i="38"/>
  <c r="B20" i="38"/>
  <c r="Q20" i="38"/>
  <c r="F20" i="38"/>
  <c r="R38" i="38"/>
  <c r="B38" i="38"/>
  <c r="Q38" i="38"/>
  <c r="F38" i="38"/>
  <c r="D38" i="38"/>
  <c r="C38" i="38"/>
  <c r="R32" i="38"/>
  <c r="F32" i="38"/>
  <c r="D32" i="38"/>
  <c r="B32" i="38"/>
  <c r="C32" i="38"/>
  <c r="Q32" i="38"/>
  <c r="F18" i="38"/>
  <c r="D18" i="38"/>
  <c r="C18" i="38"/>
  <c r="R18" i="38"/>
  <c r="B18" i="38"/>
  <c r="Q18" i="38"/>
  <c r="D35" i="38"/>
  <c r="C35" i="38"/>
  <c r="R35" i="38"/>
  <c r="B35" i="38"/>
  <c r="Q35" i="38"/>
  <c r="F35" i="38"/>
  <c r="Q43" i="38"/>
  <c r="F43" i="38"/>
  <c r="D43" i="38"/>
  <c r="R43" i="38"/>
  <c r="C43" i="38"/>
  <c r="B43" i="38"/>
  <c r="F53" i="38"/>
  <c r="D53" i="38"/>
  <c r="C53" i="38"/>
  <c r="R53" i="38"/>
  <c r="B53" i="38"/>
  <c r="Q53" i="38"/>
  <c r="D63" i="38"/>
  <c r="C63" i="38"/>
  <c r="R63" i="38"/>
  <c r="B63" i="38"/>
  <c r="Q63" i="38"/>
  <c r="F63" i="38"/>
  <c r="Q82" i="38"/>
  <c r="F82" i="38"/>
  <c r="D82" i="38"/>
  <c r="C82" i="38"/>
  <c r="R82" i="38"/>
  <c r="B82" i="38"/>
  <c r="F84" i="38"/>
  <c r="D84" i="38"/>
  <c r="C84" i="38"/>
  <c r="R84" i="38"/>
  <c r="B84" i="38"/>
  <c r="Q84" i="38"/>
  <c r="D86" i="38"/>
  <c r="C86" i="38"/>
  <c r="R86" i="38"/>
  <c r="B86" i="38"/>
  <c r="Q86" i="38"/>
  <c r="F86" i="38"/>
  <c r="D123" i="38"/>
  <c r="C123" i="38"/>
  <c r="R123" i="38"/>
  <c r="B123" i="38"/>
  <c r="Q123" i="38"/>
  <c r="F123" i="38"/>
  <c r="D144" i="38"/>
  <c r="C144" i="38"/>
  <c r="R144" i="38"/>
  <c r="B144" i="38"/>
  <c r="Q144" i="38"/>
  <c r="F144" i="38"/>
  <c r="D102" i="38"/>
  <c r="C102" i="38"/>
  <c r="R102" i="38"/>
  <c r="B102" i="38"/>
  <c r="Q102" i="38"/>
  <c r="F102" i="38"/>
  <c r="Q126" i="38"/>
  <c r="F126" i="38"/>
  <c r="D126" i="38"/>
  <c r="C126" i="38"/>
  <c r="R126" i="38"/>
  <c r="B126" i="38"/>
  <c r="F132" i="38"/>
  <c r="R132" i="38"/>
  <c r="Q132" i="38"/>
  <c r="D132" i="38"/>
  <c r="C132" i="38"/>
  <c r="B132" i="38"/>
  <c r="Q150" i="38"/>
  <c r="C150" i="38"/>
  <c r="B150" i="38"/>
  <c r="R150" i="38"/>
  <c r="F150" i="38"/>
  <c r="D150" i="38"/>
  <c r="D189" i="38"/>
  <c r="C189" i="38"/>
  <c r="R189" i="38"/>
  <c r="B189" i="38"/>
  <c r="F189" i="38"/>
  <c r="Q189" i="38"/>
  <c r="F142" i="38"/>
  <c r="D142" i="38"/>
  <c r="R142" i="38"/>
  <c r="B142" i="38"/>
  <c r="Q142" i="38"/>
  <c r="C142" i="38"/>
  <c r="Q158" i="38"/>
  <c r="D158" i="38"/>
  <c r="C158" i="38"/>
  <c r="B158" i="38"/>
  <c r="F158" i="38"/>
  <c r="R158" i="38"/>
  <c r="D154" i="38"/>
  <c r="C154" i="38"/>
  <c r="R154" i="38"/>
  <c r="F154" i="38"/>
  <c r="B154" i="38"/>
  <c r="Q154" i="38"/>
  <c r="Q184" i="38"/>
  <c r="D184" i="38"/>
  <c r="F184" i="38"/>
  <c r="C184" i="38"/>
  <c r="R184" i="38"/>
  <c r="B184" i="38"/>
  <c r="D172" i="38"/>
  <c r="C172" i="38"/>
  <c r="Q172" i="38"/>
  <c r="F172" i="38"/>
  <c r="R172" i="38"/>
  <c r="B172" i="38"/>
  <c r="D64" i="38"/>
  <c r="C64" i="38"/>
  <c r="R64" i="38"/>
  <c r="B64" i="38"/>
  <c r="Q64" i="38"/>
  <c r="F64" i="38"/>
  <c r="D103" i="38"/>
  <c r="C103" i="38"/>
  <c r="R103" i="38"/>
  <c r="B103" i="38"/>
  <c r="Q103" i="38"/>
  <c r="F103" i="38"/>
  <c r="R149" i="38"/>
  <c r="Q149" i="38"/>
  <c r="F149" i="38"/>
  <c r="C149" i="38"/>
  <c r="B149" i="38"/>
  <c r="D149" i="38"/>
  <c r="F25" i="38"/>
  <c r="D25" i="38"/>
  <c r="C25" i="38"/>
  <c r="Q25" i="38"/>
  <c r="R25" i="38"/>
  <c r="B25" i="38"/>
  <c r="F148" i="38"/>
  <c r="D148" i="38"/>
  <c r="C148" i="38"/>
  <c r="B148" i="38"/>
  <c r="R148" i="38"/>
  <c r="Q148" i="38"/>
  <c r="D28" i="38"/>
  <c r="C28" i="38"/>
  <c r="R28" i="38"/>
  <c r="B28" i="38"/>
  <c r="Q28" i="38"/>
  <c r="F28" i="38"/>
  <c r="Q15" i="38"/>
  <c r="F15" i="38"/>
  <c r="C15" i="38"/>
  <c r="D15" i="38"/>
  <c r="R15" i="38"/>
  <c r="B15" i="38"/>
  <c r="B40" i="38"/>
  <c r="F40" i="38"/>
  <c r="D40" i="38"/>
  <c r="C40" i="38"/>
  <c r="Q40" i="38"/>
  <c r="R40" i="38"/>
  <c r="F26" i="38"/>
  <c r="D26" i="38"/>
  <c r="C26" i="38"/>
  <c r="R26" i="38"/>
  <c r="B26" i="38"/>
  <c r="Q26" i="38"/>
  <c r="D48" i="38"/>
  <c r="C48" i="38"/>
  <c r="R48" i="38"/>
  <c r="B48" i="38"/>
  <c r="Q48" i="38"/>
  <c r="F48" i="38"/>
  <c r="Q51" i="38"/>
  <c r="F51" i="38"/>
  <c r="D51" i="38"/>
  <c r="R51" i="38"/>
  <c r="B51" i="38"/>
  <c r="C51" i="38"/>
  <c r="F61" i="38"/>
  <c r="D61" i="38"/>
  <c r="C61" i="38"/>
  <c r="R61" i="38"/>
  <c r="B61" i="38"/>
  <c r="Q61" i="38"/>
  <c r="C72" i="38"/>
  <c r="R72" i="38"/>
  <c r="B72" i="38"/>
  <c r="Q72" i="38"/>
  <c r="F72" i="38"/>
  <c r="D72" i="38"/>
  <c r="Q90" i="38"/>
  <c r="F90" i="38"/>
  <c r="D90" i="38"/>
  <c r="C90" i="38"/>
  <c r="R90" i="38"/>
  <c r="B90" i="38"/>
  <c r="R92" i="38"/>
  <c r="F92" i="38"/>
  <c r="D92" i="38"/>
  <c r="C92" i="38"/>
  <c r="B92" i="38"/>
  <c r="Q92" i="38"/>
  <c r="D95" i="38"/>
  <c r="C95" i="38"/>
  <c r="R95" i="38"/>
  <c r="B95" i="38"/>
  <c r="Q95" i="38"/>
  <c r="F95" i="38"/>
  <c r="Q98" i="38"/>
  <c r="F98" i="38"/>
  <c r="D98" i="38"/>
  <c r="R98" i="38"/>
  <c r="B98" i="38"/>
  <c r="C98" i="38"/>
  <c r="F100" i="38"/>
  <c r="D100" i="38"/>
  <c r="C100" i="38"/>
  <c r="R100" i="38"/>
  <c r="B100" i="38"/>
  <c r="Q100" i="38"/>
  <c r="D110" i="38"/>
  <c r="C110" i="38"/>
  <c r="R110" i="38"/>
  <c r="B110" i="38"/>
  <c r="Q110" i="38"/>
  <c r="F110" i="38"/>
  <c r="F140" i="38"/>
  <c r="D140" i="38"/>
  <c r="C140" i="38"/>
  <c r="Q140" i="38"/>
  <c r="B140" i="38"/>
  <c r="R140" i="38"/>
  <c r="D136" i="38"/>
  <c r="C136" i="38"/>
  <c r="R136" i="38"/>
  <c r="B136" i="38"/>
  <c r="F136" i="38"/>
  <c r="Q136" i="38"/>
  <c r="R138" i="38"/>
  <c r="B138" i="38"/>
  <c r="Q138" i="38"/>
  <c r="F138" i="38"/>
  <c r="C138" i="38"/>
  <c r="D138" i="38"/>
  <c r="F133" i="38"/>
  <c r="R133" i="38"/>
  <c r="D133" i="38"/>
  <c r="Q133" i="38"/>
  <c r="C133" i="38"/>
  <c r="B133" i="38"/>
  <c r="C174" i="38"/>
  <c r="R174" i="38"/>
  <c r="B174" i="38"/>
  <c r="Q174" i="38"/>
  <c r="F174" i="38"/>
  <c r="D174" i="38"/>
  <c r="C182" i="38"/>
  <c r="R182" i="38"/>
  <c r="B182" i="38"/>
  <c r="Q182" i="38"/>
  <c r="F182" i="38"/>
  <c r="D182" i="38"/>
  <c r="D162" i="38"/>
  <c r="C162" i="38"/>
  <c r="Q162" i="38"/>
  <c r="R162" i="38"/>
  <c r="F162" i="38"/>
  <c r="B162" i="38"/>
  <c r="Q192" i="38"/>
  <c r="D192" i="38"/>
  <c r="B192" i="38"/>
  <c r="R192" i="38"/>
  <c r="F192" i="38"/>
  <c r="C192" i="38"/>
  <c r="D180" i="38"/>
  <c r="C180" i="38"/>
  <c r="Q180" i="38"/>
  <c r="B180" i="38"/>
  <c r="R180" i="38"/>
  <c r="F180" i="38"/>
  <c r="F46" i="38"/>
  <c r="D46" i="38"/>
  <c r="C46" i="38"/>
  <c r="R46" i="38"/>
  <c r="B46" i="38"/>
  <c r="Q46" i="38"/>
  <c r="F178" i="38"/>
  <c r="C178" i="38"/>
  <c r="R178" i="38"/>
  <c r="B178" i="38"/>
  <c r="D178" i="38"/>
  <c r="Q178" i="38"/>
  <c r="D111" i="38"/>
  <c r="C111" i="38"/>
  <c r="R111" i="38"/>
  <c r="B111" i="38"/>
  <c r="Q111" i="38"/>
  <c r="F111" i="38"/>
  <c r="D36" i="38"/>
  <c r="F36" i="38"/>
  <c r="C36" i="38"/>
  <c r="R36" i="38"/>
  <c r="B36" i="38"/>
  <c r="Q36" i="38"/>
  <c r="Q23" i="38"/>
  <c r="F23" i="38"/>
  <c r="D23" i="38"/>
  <c r="C23" i="38"/>
  <c r="R23" i="38"/>
  <c r="B23" i="38"/>
  <c r="C49" i="38"/>
  <c r="R49" i="38"/>
  <c r="B49" i="38"/>
  <c r="Q49" i="38"/>
  <c r="F49" i="38"/>
  <c r="D49" i="38"/>
  <c r="F34" i="38"/>
  <c r="D34" i="38"/>
  <c r="C34" i="38"/>
  <c r="R34" i="38"/>
  <c r="B34" i="38"/>
  <c r="Q34" i="38"/>
  <c r="D56" i="38"/>
  <c r="C56" i="38"/>
  <c r="R56" i="38"/>
  <c r="B56" i="38"/>
  <c r="Q56" i="38"/>
  <c r="F56" i="38"/>
  <c r="Q59" i="38"/>
  <c r="F59" i="38"/>
  <c r="D59" i="38"/>
  <c r="R59" i="38"/>
  <c r="B59" i="38"/>
  <c r="C59" i="38"/>
  <c r="C112" i="38"/>
  <c r="R112" i="38"/>
  <c r="B112" i="38"/>
  <c r="Q112" i="38"/>
  <c r="F112" i="38"/>
  <c r="D112" i="38"/>
  <c r="C80" i="38"/>
  <c r="R80" i="38"/>
  <c r="B80" i="38"/>
  <c r="Q80" i="38"/>
  <c r="F80" i="38"/>
  <c r="D80" i="38"/>
  <c r="F67" i="38"/>
  <c r="D67" i="38"/>
  <c r="R67" i="38"/>
  <c r="Q67" i="38"/>
  <c r="C67" i="38"/>
  <c r="B67" i="38"/>
  <c r="F69" i="38"/>
  <c r="D69" i="38"/>
  <c r="C69" i="38"/>
  <c r="R69" i="38"/>
  <c r="B69" i="38"/>
  <c r="Q69" i="38"/>
  <c r="C104" i="38"/>
  <c r="R104" i="38"/>
  <c r="B104" i="38"/>
  <c r="Q104" i="38"/>
  <c r="F104" i="38"/>
  <c r="D104" i="38"/>
  <c r="Q106" i="38"/>
  <c r="F106" i="38"/>
  <c r="D106" i="38"/>
  <c r="R106" i="38"/>
  <c r="B106" i="38"/>
  <c r="C106" i="38"/>
  <c r="F108" i="38"/>
  <c r="D108" i="38"/>
  <c r="C108" i="38"/>
  <c r="R108" i="38"/>
  <c r="B108" i="38"/>
  <c r="Q108" i="38"/>
  <c r="C156" i="38"/>
  <c r="R156" i="38"/>
  <c r="B156" i="38"/>
  <c r="Q156" i="38"/>
  <c r="F156" i="38"/>
  <c r="D156" i="38"/>
  <c r="F177" i="38"/>
  <c r="D177" i="38"/>
  <c r="C177" i="38"/>
  <c r="B177" i="38"/>
  <c r="R177" i="38"/>
  <c r="Q177" i="38"/>
  <c r="F121" i="38"/>
  <c r="D121" i="38"/>
  <c r="C121" i="38"/>
  <c r="R121" i="38"/>
  <c r="B121" i="38"/>
  <c r="Q121" i="38"/>
  <c r="R146" i="38"/>
  <c r="B146" i="38"/>
  <c r="Q146" i="38"/>
  <c r="F146" i="38"/>
  <c r="D146" i="38"/>
  <c r="C146" i="38"/>
  <c r="F141" i="38"/>
  <c r="C141" i="38"/>
  <c r="R141" i="38"/>
  <c r="B141" i="38"/>
  <c r="D141" i="38"/>
  <c r="Q141" i="38"/>
  <c r="D135" i="38"/>
  <c r="C135" i="38"/>
  <c r="Q135" i="38"/>
  <c r="F135" i="38"/>
  <c r="B135" i="38"/>
  <c r="R135" i="38"/>
  <c r="F152" i="38"/>
  <c r="R152" i="38"/>
  <c r="D152" i="38"/>
  <c r="Q152" i="38"/>
  <c r="C152" i="38"/>
  <c r="B152" i="38"/>
  <c r="F185" i="38"/>
  <c r="D185" i="38"/>
  <c r="C185" i="38"/>
  <c r="B185" i="38"/>
  <c r="Q185" i="38"/>
  <c r="R185" i="38"/>
  <c r="F170" i="38"/>
  <c r="C170" i="38"/>
  <c r="R170" i="38"/>
  <c r="B170" i="38"/>
  <c r="Q170" i="38"/>
  <c r="D170" i="38"/>
  <c r="D188" i="38"/>
  <c r="C188" i="38"/>
  <c r="Q188" i="38"/>
  <c r="F188" i="38"/>
  <c r="B188" i="38"/>
  <c r="R188" i="38"/>
  <c r="E24" i="39"/>
  <c r="P24" i="39" l="1"/>
  <c r="Q24" i="39"/>
  <c r="O24" i="39"/>
  <c r="B24" i="39"/>
  <c r="L24" i="39"/>
  <c r="G24" i="39"/>
  <c r="I24" i="39"/>
  <c r="F24" i="39"/>
  <c r="M24" i="39"/>
  <c r="C24" i="39"/>
  <c r="J24" i="39"/>
  <c r="H24" i="39"/>
  <c r="N24" i="39"/>
  <c r="D24" i="39"/>
  <c r="K24" i="39"/>
  <c r="R24" i="39"/>
  <c r="F21" i="9"/>
  <c r="G21" i="9"/>
  <c r="I21" i="9"/>
  <c r="J21" i="9"/>
  <c r="L21" i="9"/>
  <c r="M21" i="9"/>
  <c r="O21" i="9"/>
  <c r="P21" i="9"/>
  <c r="R21" i="9"/>
  <c r="S21" i="9"/>
  <c r="U21" i="9"/>
  <c r="V21" i="9"/>
  <c r="F22" i="9"/>
  <c r="G22" i="9"/>
  <c r="I22" i="9"/>
  <c r="J22" i="9"/>
  <c r="L22" i="9"/>
  <c r="M22" i="9"/>
  <c r="O22" i="9"/>
  <c r="P22" i="9"/>
  <c r="R22" i="9"/>
  <c r="S22" i="9"/>
  <c r="U22" i="9"/>
  <c r="V22" i="9"/>
  <c r="F23" i="9"/>
  <c r="G23" i="9"/>
  <c r="I23" i="9"/>
  <c r="J23" i="9"/>
  <c r="L23" i="9"/>
  <c r="M23" i="9"/>
  <c r="O23" i="9"/>
  <c r="P23" i="9"/>
  <c r="R23" i="9"/>
  <c r="S23" i="9"/>
  <c r="U23" i="9"/>
  <c r="V23" i="9"/>
  <c r="F24" i="9"/>
  <c r="G24" i="9"/>
  <c r="I24" i="9"/>
  <c r="J24" i="9"/>
  <c r="L24" i="9"/>
  <c r="M24" i="9"/>
  <c r="O24" i="9"/>
  <c r="P24" i="9"/>
  <c r="R24" i="9"/>
  <c r="S24" i="9"/>
  <c r="U24" i="9"/>
  <c r="V24" i="9"/>
  <c r="F25" i="9"/>
  <c r="G25" i="9"/>
  <c r="I25" i="9"/>
  <c r="J25" i="9"/>
  <c r="L25" i="9"/>
  <c r="M25" i="9"/>
  <c r="O25" i="9"/>
  <c r="P25" i="9"/>
  <c r="R25" i="9"/>
  <c r="S25" i="9"/>
  <c r="U25" i="9"/>
  <c r="V25" i="9"/>
  <c r="F26" i="9"/>
  <c r="G26" i="9"/>
  <c r="I26" i="9"/>
  <c r="J26" i="9"/>
  <c r="L26" i="9"/>
  <c r="M26" i="9"/>
  <c r="O26" i="9"/>
  <c r="P26" i="9"/>
  <c r="R26" i="9"/>
  <c r="S26" i="9"/>
  <c r="U26" i="9"/>
  <c r="V26" i="9"/>
  <c r="F27" i="9"/>
  <c r="G27" i="9"/>
  <c r="I27" i="9"/>
  <c r="J27" i="9"/>
  <c r="L27" i="9"/>
  <c r="M27" i="9"/>
  <c r="O27" i="9"/>
  <c r="P27" i="9"/>
  <c r="R27" i="9"/>
  <c r="S27" i="9"/>
  <c r="U27" i="9"/>
  <c r="V27" i="9"/>
  <c r="F28" i="9"/>
  <c r="G28" i="9"/>
  <c r="I28" i="9"/>
  <c r="J28" i="9"/>
  <c r="L28" i="9"/>
  <c r="M28" i="9"/>
  <c r="O28" i="9"/>
  <c r="P28" i="9"/>
  <c r="R28" i="9"/>
  <c r="S28" i="9"/>
  <c r="U28" i="9"/>
  <c r="V28" i="9"/>
  <c r="F29" i="9"/>
  <c r="G29" i="9"/>
  <c r="I29" i="9"/>
  <c r="J29" i="9"/>
  <c r="L29" i="9"/>
  <c r="M29" i="9"/>
  <c r="O29" i="9"/>
  <c r="P29" i="9"/>
  <c r="R29" i="9"/>
  <c r="S29" i="9"/>
  <c r="U29" i="9"/>
  <c r="V29" i="9"/>
  <c r="F30" i="9"/>
  <c r="G30" i="9"/>
  <c r="I30" i="9"/>
  <c r="J30" i="9"/>
  <c r="L30" i="9"/>
  <c r="M30" i="9"/>
  <c r="O30" i="9"/>
  <c r="P30" i="9"/>
  <c r="R30" i="9"/>
  <c r="S30" i="9"/>
  <c r="U30" i="9"/>
  <c r="V30" i="9"/>
  <c r="F31" i="9"/>
  <c r="G31" i="9"/>
  <c r="I31" i="9"/>
  <c r="J31" i="9"/>
  <c r="L31" i="9"/>
  <c r="M31" i="9"/>
  <c r="O31" i="9"/>
  <c r="P31" i="9"/>
  <c r="R31" i="9"/>
  <c r="S31" i="9"/>
  <c r="U31" i="9"/>
  <c r="V31" i="9"/>
  <c r="F32" i="9"/>
  <c r="G32" i="9"/>
  <c r="I32" i="9"/>
  <c r="J32" i="9"/>
  <c r="L32" i="9"/>
  <c r="M32" i="9"/>
  <c r="O32" i="9"/>
  <c r="P32" i="9"/>
  <c r="R32" i="9"/>
  <c r="S32" i="9"/>
  <c r="U32" i="9"/>
  <c r="V32" i="9"/>
  <c r="F33" i="9"/>
  <c r="G33" i="9"/>
  <c r="I33" i="9"/>
  <c r="J33" i="9"/>
  <c r="L33" i="9"/>
  <c r="M33" i="9"/>
  <c r="O33" i="9"/>
  <c r="P33" i="9"/>
  <c r="R33" i="9"/>
  <c r="S33" i="9"/>
  <c r="U33" i="9"/>
  <c r="V33" i="9"/>
  <c r="G20" i="9"/>
  <c r="I20" i="9"/>
  <c r="J20" i="9"/>
  <c r="L20" i="9"/>
  <c r="M20" i="9"/>
  <c r="O20" i="9"/>
  <c r="P20" i="9"/>
  <c r="R20" i="9"/>
  <c r="S20" i="9"/>
  <c r="U20" i="9"/>
  <c r="V20" i="9"/>
  <c r="F20" i="9"/>
  <c r="F12" i="9"/>
  <c r="G12" i="9"/>
  <c r="I12" i="9"/>
  <c r="J12" i="9"/>
  <c r="L12" i="9"/>
  <c r="M12" i="9"/>
  <c r="O12" i="9"/>
  <c r="P12" i="9"/>
  <c r="R12" i="9"/>
  <c r="S12" i="9"/>
  <c r="U12" i="9"/>
  <c r="V12" i="9"/>
  <c r="F13" i="9"/>
  <c r="G13" i="9"/>
  <c r="I13" i="9"/>
  <c r="J13" i="9"/>
  <c r="L13" i="9"/>
  <c r="M13" i="9"/>
  <c r="O13" i="9"/>
  <c r="P13" i="9"/>
  <c r="R13" i="9"/>
  <c r="S13" i="9"/>
  <c r="U13" i="9"/>
  <c r="V13" i="9"/>
  <c r="F14" i="9"/>
  <c r="G14" i="9"/>
  <c r="I14" i="9"/>
  <c r="J14" i="9"/>
  <c r="L14" i="9"/>
  <c r="M14" i="9"/>
  <c r="O14" i="9"/>
  <c r="P14" i="9"/>
  <c r="R14" i="9"/>
  <c r="S14" i="9"/>
  <c r="U14" i="9"/>
  <c r="V14" i="9"/>
  <c r="F15" i="9"/>
  <c r="G15" i="9"/>
  <c r="I15" i="9"/>
  <c r="J15" i="9"/>
  <c r="L15" i="9"/>
  <c r="M15" i="9"/>
  <c r="O15" i="9"/>
  <c r="P15" i="9"/>
  <c r="R15" i="9"/>
  <c r="S15" i="9"/>
  <c r="U15" i="9"/>
  <c r="V15" i="9"/>
  <c r="F16" i="9"/>
  <c r="G16" i="9"/>
  <c r="I16" i="9"/>
  <c r="J16" i="9"/>
  <c r="L16" i="9"/>
  <c r="M16" i="9"/>
  <c r="O16" i="9"/>
  <c r="P16" i="9"/>
  <c r="R16" i="9"/>
  <c r="S16" i="9"/>
  <c r="U16" i="9"/>
  <c r="V16" i="9"/>
  <c r="F17" i="9"/>
  <c r="G17" i="9"/>
  <c r="I17" i="9"/>
  <c r="J17" i="9"/>
  <c r="L17" i="9"/>
  <c r="M17" i="9"/>
  <c r="O17" i="9"/>
  <c r="P17" i="9"/>
  <c r="R17" i="9"/>
  <c r="S17" i="9"/>
  <c r="U17" i="9"/>
  <c r="V17" i="9"/>
  <c r="F18" i="9"/>
  <c r="G18" i="9"/>
  <c r="I18" i="9"/>
  <c r="J18" i="9"/>
  <c r="L18" i="9"/>
  <c r="M18" i="9"/>
  <c r="O18" i="9"/>
  <c r="P18" i="9"/>
  <c r="R18" i="9"/>
  <c r="S18" i="9"/>
  <c r="U18" i="9"/>
  <c r="V18" i="9"/>
  <c r="F19" i="9"/>
  <c r="G19" i="9"/>
  <c r="I19" i="9"/>
  <c r="J19" i="9"/>
  <c r="L19" i="9"/>
  <c r="M19" i="9"/>
  <c r="O19" i="9"/>
  <c r="P19" i="9"/>
  <c r="R19" i="9"/>
  <c r="S19" i="9"/>
  <c r="U19" i="9"/>
  <c r="V19" i="9"/>
  <c r="G11" i="9"/>
  <c r="I11" i="9"/>
  <c r="J11" i="9"/>
  <c r="L11" i="9"/>
  <c r="M11" i="9"/>
  <c r="O11" i="9"/>
  <c r="P11" i="9"/>
  <c r="R11" i="9"/>
  <c r="S11" i="9"/>
  <c r="U11" i="9"/>
  <c r="V11" i="9"/>
  <c r="F11" i="9"/>
  <c r="G5" i="9"/>
  <c r="I5" i="9"/>
  <c r="J5" i="9"/>
  <c r="L5" i="9"/>
  <c r="M5" i="9"/>
  <c r="O5" i="9"/>
  <c r="P5" i="9"/>
  <c r="R5" i="9"/>
  <c r="T5" i="9" s="1"/>
  <c r="S5" i="9"/>
  <c r="U5" i="9"/>
  <c r="V5" i="9"/>
  <c r="F5" i="9"/>
  <c r="F6" i="9"/>
  <c r="G6" i="9"/>
  <c r="I6" i="9"/>
  <c r="J6" i="9"/>
  <c r="L6" i="9"/>
  <c r="M6" i="9"/>
  <c r="O6" i="9"/>
  <c r="P6" i="9"/>
  <c r="R6" i="9"/>
  <c r="S6" i="9"/>
  <c r="U6" i="9"/>
  <c r="V6" i="9"/>
  <c r="F7" i="9"/>
  <c r="G7" i="9"/>
  <c r="I7" i="9"/>
  <c r="J7" i="9"/>
  <c r="L7" i="9"/>
  <c r="M7" i="9"/>
  <c r="O7" i="9"/>
  <c r="P7" i="9"/>
  <c r="R7" i="9"/>
  <c r="S7" i="9"/>
  <c r="U7" i="9"/>
  <c r="V7" i="9"/>
  <c r="F8" i="9"/>
  <c r="G8" i="9"/>
  <c r="I8" i="9"/>
  <c r="J8" i="9"/>
  <c r="L8" i="9"/>
  <c r="M8" i="9"/>
  <c r="O8" i="9"/>
  <c r="P8" i="9"/>
  <c r="R8" i="9"/>
  <c r="S8" i="9"/>
  <c r="U8" i="9"/>
  <c r="V8" i="9"/>
  <c r="F9" i="9"/>
  <c r="G9" i="9"/>
  <c r="I9" i="9"/>
  <c r="J9" i="9"/>
  <c r="L9" i="9"/>
  <c r="M9" i="9"/>
  <c r="O9" i="9"/>
  <c r="P9" i="9"/>
  <c r="R9" i="9"/>
  <c r="S9" i="9"/>
  <c r="U9" i="9"/>
  <c r="V9" i="9"/>
  <c r="F10" i="9"/>
  <c r="G10" i="9"/>
  <c r="I10" i="9"/>
  <c r="J10" i="9"/>
  <c r="L10" i="9"/>
  <c r="M10" i="9"/>
  <c r="O10" i="9"/>
  <c r="P10" i="9"/>
  <c r="R10" i="9"/>
  <c r="S10" i="9"/>
  <c r="U10" i="9"/>
  <c r="V10"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67" i="9"/>
  <c r="W68" i="9"/>
  <c r="W69" i="9"/>
  <c r="W70" i="9"/>
  <c r="W71" i="9"/>
  <c r="W72" i="9"/>
  <c r="W73" i="9"/>
  <c r="W74" i="9"/>
  <c r="W75" i="9"/>
  <c r="W76" i="9"/>
  <c r="W77" i="9"/>
  <c r="W78" i="9"/>
  <c r="W79" i="9"/>
  <c r="W80" i="9"/>
  <c r="W81" i="9"/>
  <c r="W82" i="9"/>
  <c r="W83" i="9"/>
  <c r="W84" i="9"/>
  <c r="W85" i="9"/>
  <c r="W86" i="9"/>
  <c r="W87" i="9"/>
  <c r="W88" i="9"/>
  <c r="W89" i="9"/>
  <c r="W90" i="9"/>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126" i="9"/>
  <c r="W127" i="9"/>
  <c r="W128" i="9"/>
  <c r="W129" i="9"/>
  <c r="W130" i="9"/>
  <c r="W131" i="9"/>
  <c r="W132" i="9"/>
  <c r="W133" i="9"/>
  <c r="W134" i="9"/>
  <c r="W135" i="9"/>
  <c r="W136" i="9"/>
  <c r="W137" i="9"/>
  <c r="W138" i="9"/>
  <c r="W139" i="9"/>
  <c r="W140" i="9"/>
  <c r="W141" i="9"/>
  <c r="W142" i="9"/>
  <c r="W143" i="9"/>
  <c r="W144" i="9"/>
  <c r="W145" i="9"/>
  <c r="W146" i="9"/>
  <c r="W147" i="9"/>
  <c r="W148" i="9"/>
  <c r="W149" i="9"/>
  <c r="W150" i="9"/>
  <c r="W151" i="9"/>
  <c r="W152" i="9"/>
  <c r="W153" i="9"/>
  <c r="W154" i="9"/>
  <c r="W155" i="9"/>
  <c r="W156" i="9"/>
  <c r="W157" i="9"/>
  <c r="W158" i="9"/>
  <c r="W159" i="9"/>
  <c r="W160" i="9"/>
  <c r="W161" i="9"/>
  <c r="W162" i="9"/>
  <c r="W163" i="9"/>
  <c r="W164" i="9"/>
  <c r="W165" i="9"/>
  <c r="W166" i="9"/>
  <c r="W167" i="9"/>
  <c r="W168" i="9"/>
  <c r="W169" i="9"/>
  <c r="W170" i="9"/>
  <c r="W171" i="9"/>
  <c r="W172" i="9"/>
  <c r="W173" i="9"/>
  <c r="W174" i="9"/>
  <c r="W175" i="9"/>
  <c r="W176" i="9"/>
  <c r="W177" i="9"/>
  <c r="W178" i="9"/>
  <c r="W179" i="9"/>
  <c r="W180" i="9"/>
  <c r="W181" i="9"/>
  <c r="W182" i="9"/>
  <c r="W183" i="9"/>
  <c r="W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1" i="9"/>
  <c r="T112" i="9"/>
  <c r="T113" i="9"/>
  <c r="T114" i="9"/>
  <c r="T115" i="9"/>
  <c r="T11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1" i="9"/>
  <c r="T152" i="9"/>
  <c r="T153" i="9"/>
  <c r="T154" i="9"/>
  <c r="T155" i="9"/>
  <c r="T156" i="9"/>
  <c r="T157" i="9"/>
  <c r="T158" i="9"/>
  <c r="T159" i="9"/>
  <c r="T160" i="9"/>
  <c r="T161" i="9"/>
  <c r="T162" i="9"/>
  <c r="T163" i="9"/>
  <c r="T164" i="9"/>
  <c r="T165" i="9"/>
  <c r="T166" i="9"/>
  <c r="T167" i="9"/>
  <c r="T168" i="9"/>
  <c r="T169" i="9"/>
  <c r="T170" i="9"/>
  <c r="T171" i="9"/>
  <c r="T172" i="9"/>
  <c r="T173" i="9"/>
  <c r="T174" i="9"/>
  <c r="T175" i="9"/>
  <c r="T176" i="9"/>
  <c r="T177" i="9"/>
  <c r="T178" i="9"/>
  <c r="T179" i="9"/>
  <c r="T180" i="9"/>
  <c r="T181" i="9"/>
  <c r="T182" i="9"/>
  <c r="T183" i="9"/>
  <c r="T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34" i="9"/>
  <c r="N10" i="9" l="1"/>
  <c r="N8" i="9"/>
  <c r="N6" i="9"/>
  <c r="N18" i="9"/>
  <c r="N16" i="9"/>
  <c r="N14" i="9"/>
  <c r="N12" i="9"/>
  <c r="N33" i="9"/>
  <c r="N31" i="9"/>
  <c r="N29" i="9"/>
  <c r="N27" i="9"/>
  <c r="N25" i="9"/>
  <c r="T11" i="9"/>
  <c r="K5" i="9"/>
  <c r="K20" i="9"/>
  <c r="W22" i="9"/>
  <c r="N11" i="9"/>
  <c r="T20" i="9"/>
  <c r="W21" i="9"/>
  <c r="N9" i="9"/>
  <c r="N7" i="9"/>
  <c r="N19" i="9"/>
  <c r="N17" i="9"/>
  <c r="N15" i="9"/>
  <c r="N13" i="9"/>
  <c r="N32" i="9"/>
  <c r="N30" i="9"/>
  <c r="N28" i="9"/>
  <c r="N26" i="9"/>
  <c r="N5" i="9"/>
  <c r="N20" i="9"/>
  <c r="T10" i="9"/>
  <c r="T9" i="9"/>
  <c r="T8" i="9"/>
  <c r="T6" i="9"/>
  <c r="T18" i="9"/>
  <c r="T17" i="9"/>
  <c r="T16" i="9"/>
  <c r="T14" i="9"/>
  <c r="T13" i="9"/>
  <c r="T12" i="9"/>
  <c r="T33" i="9"/>
  <c r="T32" i="9"/>
  <c r="T30" i="9"/>
  <c r="T29" i="9"/>
  <c r="T28" i="9"/>
  <c r="T26" i="9"/>
  <c r="T25" i="9"/>
  <c r="T22" i="9"/>
  <c r="T21" i="9"/>
  <c r="Q22" i="9"/>
  <c r="T7" i="9"/>
  <c r="T19" i="9"/>
  <c r="T15" i="9"/>
  <c r="T31" i="9"/>
  <c r="T27" i="9"/>
  <c r="T24" i="9"/>
  <c r="T23" i="9"/>
  <c r="Q23" i="9"/>
  <c r="H10" i="9"/>
  <c r="H9" i="9"/>
  <c r="H8" i="9"/>
  <c r="H7" i="9"/>
  <c r="H6" i="9"/>
  <c r="H19" i="9"/>
  <c r="H18" i="9"/>
  <c r="H17" i="9"/>
  <c r="H16" i="9"/>
  <c r="H15" i="9"/>
  <c r="H14" i="9"/>
  <c r="H13" i="9"/>
  <c r="H12" i="9"/>
  <c r="H33" i="9"/>
  <c r="H32" i="9"/>
  <c r="H31" i="9"/>
  <c r="H30" i="9"/>
  <c r="H29" i="9"/>
  <c r="H28" i="9"/>
  <c r="H27" i="9"/>
  <c r="H26" i="9"/>
  <c r="H25" i="9"/>
  <c r="H24" i="9"/>
  <c r="H23" i="9"/>
  <c r="H22" i="9"/>
  <c r="H21" i="9"/>
  <c r="K27" i="9"/>
  <c r="K26" i="9"/>
  <c r="K15" i="9"/>
  <c r="K11" i="9"/>
  <c r="N24" i="9"/>
  <c r="N23" i="9"/>
  <c r="N22" i="9"/>
  <c r="N21" i="9"/>
  <c r="W9" i="9"/>
  <c r="W7" i="9"/>
  <c r="W18" i="9"/>
  <c r="W16" i="9"/>
  <c r="W14" i="9"/>
  <c r="W12" i="9"/>
  <c r="W33" i="9"/>
  <c r="W31" i="9"/>
  <c r="W29" i="9"/>
  <c r="W27" i="9"/>
  <c r="W26" i="9"/>
  <c r="W25" i="9"/>
  <c r="W24" i="9"/>
  <c r="W23" i="9"/>
  <c r="W10" i="9"/>
  <c r="W8" i="9"/>
  <c r="W6" i="9"/>
  <c r="W19" i="9"/>
  <c r="W17" i="9"/>
  <c r="W15" i="9"/>
  <c r="W13" i="9"/>
  <c r="W32" i="9"/>
  <c r="W30" i="9"/>
  <c r="W28" i="9"/>
  <c r="W5" i="9"/>
  <c r="W11" i="9"/>
  <c r="W20" i="9"/>
  <c r="Q9" i="9"/>
  <c r="Q6" i="9"/>
  <c r="Q19" i="9"/>
  <c r="Q16" i="9"/>
  <c r="Q13" i="9"/>
  <c r="Q33" i="9"/>
  <c r="Q30" i="9"/>
  <c r="Q27" i="9"/>
  <c r="Q5" i="9"/>
  <c r="Q10" i="9"/>
  <c r="Q7" i="9"/>
  <c r="Q17" i="9"/>
  <c r="Q14" i="9"/>
  <c r="Q31" i="9"/>
  <c r="Q28" i="9"/>
  <c r="Q25" i="9"/>
  <c r="Q24" i="9"/>
  <c r="Q21" i="9"/>
  <c r="Q8" i="9"/>
  <c r="Q18" i="9"/>
  <c r="Q15" i="9"/>
  <c r="Q12" i="9"/>
  <c r="Q32" i="9"/>
  <c r="Q29" i="9"/>
  <c r="Q26" i="9"/>
  <c r="Q11" i="9"/>
  <c r="Q20" i="9"/>
  <c r="K10" i="9"/>
  <c r="K9" i="9"/>
  <c r="K8" i="9"/>
  <c r="K7" i="9"/>
  <c r="K6" i="9"/>
  <c r="K19" i="9"/>
  <c r="K18" i="9"/>
  <c r="K17" i="9"/>
  <c r="K16" i="9"/>
  <c r="K14" i="9"/>
  <c r="K13" i="9"/>
  <c r="K12" i="9"/>
  <c r="K33" i="9"/>
  <c r="K32" i="9"/>
  <c r="K31" i="9"/>
  <c r="K30" i="9"/>
  <c r="K29" i="9"/>
  <c r="K28" i="9"/>
  <c r="K25" i="9"/>
  <c r="K24" i="9"/>
  <c r="K23" i="9"/>
  <c r="K22" i="9"/>
  <c r="K21" i="9"/>
  <c r="H5" i="9"/>
  <c r="H11" i="9"/>
  <c r="H20"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100" i="9"/>
  <c r="N101" i="9"/>
  <c r="N102" i="9"/>
  <c r="N103" i="9"/>
  <c r="N104" i="9"/>
  <c r="N105" i="9"/>
  <c r="N106" i="9"/>
  <c r="N107" i="9"/>
  <c r="N108" i="9"/>
  <c r="N109" i="9"/>
  <c r="N110" i="9"/>
  <c r="N111" i="9"/>
  <c r="N112" i="9"/>
  <c r="N113" i="9"/>
  <c r="N114" i="9"/>
  <c r="N115" i="9"/>
  <c r="N116" i="9"/>
  <c r="N117" i="9"/>
  <c r="N118" i="9"/>
  <c r="N119" i="9"/>
  <c r="N120" i="9"/>
  <c r="N121" i="9"/>
  <c r="N122" i="9"/>
  <c r="N123" i="9"/>
  <c r="N124" i="9"/>
  <c r="N125" i="9"/>
  <c r="N126" i="9"/>
  <c r="N127" i="9"/>
  <c r="N128" i="9"/>
  <c r="N129" i="9"/>
  <c r="N130" i="9"/>
  <c r="N131" i="9"/>
  <c r="N132" i="9"/>
  <c r="N133" i="9"/>
  <c r="N134" i="9"/>
  <c r="N135" i="9"/>
  <c r="N136" i="9"/>
  <c r="N137" i="9"/>
  <c r="N138" i="9"/>
  <c r="N139" i="9"/>
  <c r="N140" i="9"/>
  <c r="N141" i="9"/>
  <c r="N142" i="9"/>
  <c r="N143" i="9"/>
  <c r="N144" i="9"/>
  <c r="N145" i="9"/>
  <c r="N146" i="9"/>
  <c r="N147" i="9"/>
  <c r="N148" i="9"/>
  <c r="N149" i="9"/>
  <c r="N150" i="9"/>
  <c r="N151" i="9"/>
  <c r="N152" i="9"/>
  <c r="N153" i="9"/>
  <c r="N154" i="9"/>
  <c r="N155" i="9"/>
  <c r="N156" i="9"/>
  <c r="N157" i="9"/>
  <c r="N158"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34" i="9"/>
  <c r="AF183" i="8" l="1"/>
  <c r="AE183" i="8"/>
  <c r="AD183" i="8"/>
  <c r="AC183" i="8"/>
  <c r="AB183" i="8"/>
  <c r="AA183" i="8"/>
  <c r="Z183" i="8"/>
  <c r="Y183" i="8"/>
  <c r="X183" i="8"/>
  <c r="W183" i="8"/>
  <c r="V183" i="8"/>
  <c r="U183" i="8"/>
  <c r="AF182" i="8"/>
  <c r="AE182" i="8"/>
  <c r="AD182" i="8"/>
  <c r="AC182" i="8"/>
  <c r="AB182" i="8"/>
  <c r="AA182" i="8"/>
  <c r="Z182" i="8"/>
  <c r="Y182" i="8"/>
  <c r="X182" i="8"/>
  <c r="W182" i="8"/>
  <c r="V182" i="8"/>
  <c r="U182" i="8"/>
  <c r="AF181" i="8"/>
  <c r="AE181" i="8"/>
  <c r="AD181" i="8"/>
  <c r="AC181" i="8"/>
  <c r="AB181" i="8"/>
  <c r="AA181" i="8"/>
  <c r="Z181" i="8"/>
  <c r="Y181" i="8"/>
  <c r="X181" i="8"/>
  <c r="W181" i="8"/>
  <c r="V181" i="8"/>
  <c r="U181" i="8"/>
  <c r="AF180" i="8"/>
  <c r="AE180" i="8"/>
  <c r="AD180" i="8"/>
  <c r="AC180" i="8"/>
  <c r="AB180" i="8"/>
  <c r="AA180" i="8"/>
  <c r="Z180" i="8"/>
  <c r="Y180" i="8"/>
  <c r="X180" i="8"/>
  <c r="W180" i="8"/>
  <c r="V180" i="8"/>
  <c r="U180" i="8"/>
  <c r="AF179" i="8"/>
  <c r="AE179" i="8"/>
  <c r="AD179" i="8"/>
  <c r="AC179" i="8"/>
  <c r="AB179" i="8"/>
  <c r="AA179" i="8"/>
  <c r="Z179" i="8"/>
  <c r="Y179" i="8"/>
  <c r="X179" i="8"/>
  <c r="W179" i="8"/>
  <c r="V179" i="8"/>
  <c r="U179" i="8"/>
  <c r="AF178" i="8"/>
  <c r="AE178" i="8"/>
  <c r="AD178" i="8"/>
  <c r="AC178" i="8"/>
  <c r="AB178" i="8"/>
  <c r="AA178" i="8"/>
  <c r="Z178" i="8"/>
  <c r="Y178" i="8"/>
  <c r="X178" i="8"/>
  <c r="W178" i="8"/>
  <c r="V178" i="8"/>
  <c r="U178" i="8"/>
  <c r="AF177" i="8"/>
  <c r="AE177" i="8"/>
  <c r="AD177" i="8"/>
  <c r="AC177" i="8"/>
  <c r="AB177" i="8"/>
  <c r="AA177" i="8"/>
  <c r="Z177" i="8"/>
  <c r="Y177" i="8"/>
  <c r="X177" i="8"/>
  <c r="W177" i="8"/>
  <c r="V177" i="8"/>
  <c r="U177" i="8"/>
  <c r="AF176" i="8"/>
  <c r="AE176" i="8"/>
  <c r="AD176" i="8"/>
  <c r="AC176" i="8"/>
  <c r="AB176" i="8"/>
  <c r="AA176" i="8"/>
  <c r="Z176" i="8"/>
  <c r="Y176" i="8"/>
  <c r="X176" i="8"/>
  <c r="W176" i="8"/>
  <c r="V176" i="8"/>
  <c r="U176" i="8"/>
  <c r="AF175" i="8"/>
  <c r="AE175" i="8"/>
  <c r="AD175" i="8"/>
  <c r="AC175" i="8"/>
  <c r="AB175" i="8"/>
  <c r="AA175" i="8"/>
  <c r="Z175" i="8"/>
  <c r="Y175" i="8"/>
  <c r="X175" i="8"/>
  <c r="W175" i="8"/>
  <c r="V175" i="8"/>
  <c r="U175" i="8"/>
  <c r="AF174" i="8"/>
  <c r="AE174" i="8"/>
  <c r="AD174" i="8"/>
  <c r="AC174" i="8"/>
  <c r="AB174" i="8"/>
  <c r="AA174" i="8"/>
  <c r="Z174" i="8"/>
  <c r="Y174" i="8"/>
  <c r="X174" i="8"/>
  <c r="W174" i="8"/>
  <c r="V174" i="8"/>
  <c r="U174" i="8"/>
  <c r="AF173" i="8"/>
  <c r="AE173" i="8"/>
  <c r="AD173" i="8"/>
  <c r="AC173" i="8"/>
  <c r="AB173" i="8"/>
  <c r="AA173" i="8"/>
  <c r="Z173" i="8"/>
  <c r="Y173" i="8"/>
  <c r="X173" i="8"/>
  <c r="W173" i="8"/>
  <c r="V173" i="8"/>
  <c r="U173" i="8"/>
  <c r="AF172" i="8"/>
  <c r="AE172" i="8"/>
  <c r="AD172" i="8"/>
  <c r="AC172" i="8"/>
  <c r="AB172" i="8"/>
  <c r="AA172" i="8"/>
  <c r="Z172" i="8"/>
  <c r="Y172" i="8"/>
  <c r="X172" i="8"/>
  <c r="W172" i="8"/>
  <c r="V172" i="8"/>
  <c r="U172" i="8"/>
  <c r="AF171" i="8"/>
  <c r="AE171" i="8"/>
  <c r="AD171" i="8"/>
  <c r="AC171" i="8"/>
  <c r="AB171" i="8"/>
  <c r="AA171" i="8"/>
  <c r="Z171" i="8"/>
  <c r="Y171" i="8"/>
  <c r="X171" i="8"/>
  <c r="W171" i="8"/>
  <c r="V171" i="8"/>
  <c r="U171" i="8"/>
  <c r="AF170" i="8"/>
  <c r="AE170" i="8"/>
  <c r="AD170" i="8"/>
  <c r="AC170" i="8"/>
  <c r="AB170" i="8"/>
  <c r="AA170" i="8"/>
  <c r="Z170" i="8"/>
  <c r="Y170" i="8"/>
  <c r="X170" i="8"/>
  <c r="W170" i="8"/>
  <c r="V170" i="8"/>
  <c r="U170" i="8"/>
  <c r="AF169" i="8"/>
  <c r="AE169" i="8"/>
  <c r="AD169" i="8"/>
  <c r="AC169" i="8"/>
  <c r="AB169" i="8"/>
  <c r="AA169" i="8"/>
  <c r="Z169" i="8"/>
  <c r="Y169" i="8"/>
  <c r="X169" i="8"/>
  <c r="W169" i="8"/>
  <c r="V169" i="8"/>
  <c r="U169" i="8"/>
  <c r="AF168" i="8"/>
  <c r="AE168" i="8"/>
  <c r="AD168" i="8"/>
  <c r="AC168" i="8"/>
  <c r="AB168" i="8"/>
  <c r="AA168" i="8"/>
  <c r="Z168" i="8"/>
  <c r="Y168" i="8"/>
  <c r="X168" i="8"/>
  <c r="W168" i="8"/>
  <c r="V168" i="8"/>
  <c r="U168" i="8"/>
  <c r="AF167" i="8"/>
  <c r="AE167" i="8"/>
  <c r="AD167" i="8"/>
  <c r="AC167" i="8"/>
  <c r="AB167" i="8"/>
  <c r="AA167" i="8"/>
  <c r="Z167" i="8"/>
  <c r="Y167" i="8"/>
  <c r="X167" i="8"/>
  <c r="W167" i="8"/>
  <c r="V167" i="8"/>
  <c r="U167" i="8"/>
  <c r="AF166" i="8"/>
  <c r="AE166" i="8"/>
  <c r="AD166" i="8"/>
  <c r="AC166" i="8"/>
  <c r="AB166" i="8"/>
  <c r="AA166" i="8"/>
  <c r="Z166" i="8"/>
  <c r="Y166" i="8"/>
  <c r="X166" i="8"/>
  <c r="W166" i="8"/>
  <c r="V166" i="8"/>
  <c r="U166" i="8"/>
  <c r="AF165" i="8"/>
  <c r="AE165" i="8"/>
  <c r="AD165" i="8"/>
  <c r="AC165" i="8"/>
  <c r="AB165" i="8"/>
  <c r="AA165" i="8"/>
  <c r="Z165" i="8"/>
  <c r="Y165" i="8"/>
  <c r="X165" i="8"/>
  <c r="W165" i="8"/>
  <c r="V165" i="8"/>
  <c r="U165" i="8"/>
  <c r="AF164" i="8"/>
  <c r="AE164" i="8"/>
  <c r="AD164" i="8"/>
  <c r="AC164" i="8"/>
  <c r="AB164" i="8"/>
  <c r="AA164" i="8"/>
  <c r="Z164" i="8"/>
  <c r="Y164" i="8"/>
  <c r="X164" i="8"/>
  <c r="W164" i="8"/>
  <c r="V164" i="8"/>
  <c r="U164" i="8"/>
  <c r="AF163" i="8"/>
  <c r="AE163" i="8"/>
  <c r="AD163" i="8"/>
  <c r="AC163" i="8"/>
  <c r="AB163" i="8"/>
  <c r="AA163" i="8"/>
  <c r="Z163" i="8"/>
  <c r="Y163" i="8"/>
  <c r="X163" i="8"/>
  <c r="W163" i="8"/>
  <c r="V163" i="8"/>
  <c r="U163" i="8"/>
  <c r="AF162" i="8"/>
  <c r="AE162" i="8"/>
  <c r="AD162" i="8"/>
  <c r="AC162" i="8"/>
  <c r="AB162" i="8"/>
  <c r="AA162" i="8"/>
  <c r="Z162" i="8"/>
  <c r="Y162" i="8"/>
  <c r="X162" i="8"/>
  <c r="W162" i="8"/>
  <c r="V162" i="8"/>
  <c r="U162" i="8"/>
  <c r="AF161" i="8"/>
  <c r="AE161" i="8"/>
  <c r="AD161" i="8"/>
  <c r="AC161" i="8"/>
  <c r="AB161" i="8"/>
  <c r="AA161" i="8"/>
  <c r="Z161" i="8"/>
  <c r="Y161" i="8"/>
  <c r="X161" i="8"/>
  <c r="W161" i="8"/>
  <c r="V161" i="8"/>
  <c r="U161" i="8"/>
  <c r="AF160" i="8"/>
  <c r="AE160" i="8"/>
  <c r="AD160" i="8"/>
  <c r="AC160" i="8"/>
  <c r="AB160" i="8"/>
  <c r="AA160" i="8"/>
  <c r="Z160" i="8"/>
  <c r="Y160" i="8"/>
  <c r="X160" i="8"/>
  <c r="W160" i="8"/>
  <c r="V160" i="8"/>
  <c r="U160" i="8"/>
  <c r="AF159" i="8"/>
  <c r="AE159" i="8"/>
  <c r="AD159" i="8"/>
  <c r="AC159" i="8"/>
  <c r="AB159" i="8"/>
  <c r="AA159" i="8"/>
  <c r="Z159" i="8"/>
  <c r="Y159" i="8"/>
  <c r="X159" i="8"/>
  <c r="W159" i="8"/>
  <c r="V159" i="8"/>
  <c r="U159" i="8"/>
  <c r="AF158" i="8"/>
  <c r="AE158" i="8"/>
  <c r="AD158" i="8"/>
  <c r="AC158" i="8"/>
  <c r="AB158" i="8"/>
  <c r="AA158" i="8"/>
  <c r="Z158" i="8"/>
  <c r="Y158" i="8"/>
  <c r="X158" i="8"/>
  <c r="W158" i="8"/>
  <c r="V158" i="8"/>
  <c r="U158" i="8"/>
  <c r="AF157" i="8"/>
  <c r="AE157" i="8"/>
  <c r="AD157" i="8"/>
  <c r="AC157" i="8"/>
  <c r="AB157" i="8"/>
  <c r="AA157" i="8"/>
  <c r="Z157" i="8"/>
  <c r="Y157" i="8"/>
  <c r="X157" i="8"/>
  <c r="W157" i="8"/>
  <c r="V157" i="8"/>
  <c r="U157" i="8"/>
  <c r="AF156" i="8"/>
  <c r="AE156" i="8"/>
  <c r="AD156" i="8"/>
  <c r="AC156" i="8"/>
  <c r="AB156" i="8"/>
  <c r="AA156" i="8"/>
  <c r="Z156" i="8"/>
  <c r="Y156" i="8"/>
  <c r="X156" i="8"/>
  <c r="W156" i="8"/>
  <c r="V156" i="8"/>
  <c r="U156" i="8"/>
  <c r="AF155" i="8"/>
  <c r="AE155" i="8"/>
  <c r="AD155" i="8"/>
  <c r="AC155" i="8"/>
  <c r="AB155" i="8"/>
  <c r="AA155" i="8"/>
  <c r="Z155" i="8"/>
  <c r="Y155" i="8"/>
  <c r="X155" i="8"/>
  <c r="W155" i="8"/>
  <c r="V155" i="8"/>
  <c r="U155" i="8"/>
  <c r="AF154" i="8"/>
  <c r="AE154" i="8"/>
  <c r="AD154" i="8"/>
  <c r="AC154" i="8"/>
  <c r="AB154" i="8"/>
  <c r="AA154" i="8"/>
  <c r="Z154" i="8"/>
  <c r="Y154" i="8"/>
  <c r="X154" i="8"/>
  <c r="W154" i="8"/>
  <c r="V154" i="8"/>
  <c r="U154" i="8"/>
  <c r="AF153" i="8"/>
  <c r="AE153" i="8"/>
  <c r="AD153" i="8"/>
  <c r="AC153" i="8"/>
  <c r="AB153" i="8"/>
  <c r="AA153" i="8"/>
  <c r="Z153" i="8"/>
  <c r="Y153" i="8"/>
  <c r="X153" i="8"/>
  <c r="W153" i="8"/>
  <c r="V153" i="8"/>
  <c r="U153" i="8"/>
  <c r="AF152" i="8"/>
  <c r="AE152" i="8"/>
  <c r="AD152" i="8"/>
  <c r="AC152" i="8"/>
  <c r="AB152" i="8"/>
  <c r="AA152" i="8"/>
  <c r="Z152" i="8"/>
  <c r="Y152" i="8"/>
  <c r="X152" i="8"/>
  <c r="W152" i="8"/>
  <c r="V152" i="8"/>
  <c r="U152" i="8"/>
  <c r="AF151" i="8"/>
  <c r="AE151" i="8"/>
  <c r="AD151" i="8"/>
  <c r="AC151" i="8"/>
  <c r="AB151" i="8"/>
  <c r="AA151" i="8"/>
  <c r="Z151" i="8"/>
  <c r="Y151" i="8"/>
  <c r="X151" i="8"/>
  <c r="W151" i="8"/>
  <c r="V151" i="8"/>
  <c r="U151" i="8"/>
  <c r="AF150" i="8"/>
  <c r="AE150" i="8"/>
  <c r="AD150" i="8"/>
  <c r="AC150" i="8"/>
  <c r="AB150" i="8"/>
  <c r="AA150" i="8"/>
  <c r="Z150" i="8"/>
  <c r="Y150" i="8"/>
  <c r="X150" i="8"/>
  <c r="W150" i="8"/>
  <c r="V150" i="8"/>
  <c r="U150" i="8"/>
  <c r="AF149" i="8"/>
  <c r="AE149" i="8"/>
  <c r="AD149" i="8"/>
  <c r="AC149" i="8"/>
  <c r="AB149" i="8"/>
  <c r="AA149" i="8"/>
  <c r="Z149" i="8"/>
  <c r="Y149" i="8"/>
  <c r="X149" i="8"/>
  <c r="W149" i="8"/>
  <c r="V149" i="8"/>
  <c r="U149" i="8"/>
  <c r="AF148" i="8"/>
  <c r="AE148" i="8"/>
  <c r="AD148" i="8"/>
  <c r="AC148" i="8"/>
  <c r="AB148" i="8"/>
  <c r="AA148" i="8"/>
  <c r="Z148" i="8"/>
  <c r="Y148" i="8"/>
  <c r="X148" i="8"/>
  <c r="W148" i="8"/>
  <c r="V148" i="8"/>
  <c r="U148" i="8"/>
  <c r="AF147" i="8"/>
  <c r="AE147" i="8"/>
  <c r="AD147" i="8"/>
  <c r="AC147" i="8"/>
  <c r="AB147" i="8"/>
  <c r="AA147" i="8"/>
  <c r="Z147" i="8"/>
  <c r="Y147" i="8"/>
  <c r="X147" i="8"/>
  <c r="W147" i="8"/>
  <c r="V147" i="8"/>
  <c r="U147" i="8"/>
  <c r="AF146" i="8"/>
  <c r="AE146" i="8"/>
  <c r="AD146" i="8"/>
  <c r="AC146" i="8"/>
  <c r="AB146" i="8"/>
  <c r="AA146" i="8"/>
  <c r="Z146" i="8"/>
  <c r="Y146" i="8"/>
  <c r="X146" i="8"/>
  <c r="W146" i="8"/>
  <c r="V146" i="8"/>
  <c r="U146" i="8"/>
  <c r="AF145" i="8"/>
  <c r="AE145" i="8"/>
  <c r="AD145" i="8"/>
  <c r="AC145" i="8"/>
  <c r="AB145" i="8"/>
  <c r="AA145" i="8"/>
  <c r="Z145" i="8"/>
  <c r="Y145" i="8"/>
  <c r="X145" i="8"/>
  <c r="W145" i="8"/>
  <c r="V145" i="8"/>
  <c r="U145" i="8"/>
  <c r="AF144" i="8"/>
  <c r="AE144" i="8"/>
  <c r="AD144" i="8"/>
  <c r="AC144" i="8"/>
  <c r="AB144" i="8"/>
  <c r="AA144" i="8"/>
  <c r="Z144" i="8"/>
  <c r="Y144" i="8"/>
  <c r="X144" i="8"/>
  <c r="W144" i="8"/>
  <c r="V144" i="8"/>
  <c r="U144" i="8"/>
  <c r="AF143" i="8"/>
  <c r="AE143" i="8"/>
  <c r="AD143" i="8"/>
  <c r="AC143" i="8"/>
  <c r="AB143" i="8"/>
  <c r="AA143" i="8"/>
  <c r="Z143" i="8"/>
  <c r="Y143" i="8"/>
  <c r="X143" i="8"/>
  <c r="W143" i="8"/>
  <c r="V143" i="8"/>
  <c r="U143" i="8"/>
  <c r="AF142" i="8"/>
  <c r="AE142" i="8"/>
  <c r="AD142" i="8"/>
  <c r="AC142" i="8"/>
  <c r="AB142" i="8"/>
  <c r="AA142" i="8"/>
  <c r="Z142" i="8"/>
  <c r="Y142" i="8"/>
  <c r="X142" i="8"/>
  <c r="W142" i="8"/>
  <c r="V142" i="8"/>
  <c r="U142" i="8"/>
  <c r="AF141" i="8"/>
  <c r="AE141" i="8"/>
  <c r="AD141" i="8"/>
  <c r="AC141" i="8"/>
  <c r="AB141" i="8"/>
  <c r="AA141" i="8"/>
  <c r="Z141" i="8"/>
  <c r="Y141" i="8"/>
  <c r="X141" i="8"/>
  <c r="W141" i="8"/>
  <c r="V141" i="8"/>
  <c r="U141" i="8"/>
  <c r="AF140" i="8"/>
  <c r="AE140" i="8"/>
  <c r="AD140" i="8"/>
  <c r="AC140" i="8"/>
  <c r="AB140" i="8"/>
  <c r="AA140" i="8"/>
  <c r="Z140" i="8"/>
  <c r="Y140" i="8"/>
  <c r="X140" i="8"/>
  <c r="W140" i="8"/>
  <c r="V140" i="8"/>
  <c r="U140" i="8"/>
  <c r="AF139" i="8"/>
  <c r="AE139" i="8"/>
  <c r="AD139" i="8"/>
  <c r="AC139" i="8"/>
  <c r="AB139" i="8"/>
  <c r="AA139" i="8"/>
  <c r="Z139" i="8"/>
  <c r="Y139" i="8"/>
  <c r="X139" i="8"/>
  <c r="W139" i="8"/>
  <c r="V139" i="8"/>
  <c r="U139" i="8"/>
  <c r="AF138" i="8"/>
  <c r="AE138" i="8"/>
  <c r="AD138" i="8"/>
  <c r="AC138" i="8"/>
  <c r="AB138" i="8"/>
  <c r="AA138" i="8"/>
  <c r="Z138" i="8"/>
  <c r="Y138" i="8"/>
  <c r="X138" i="8"/>
  <c r="W138" i="8"/>
  <c r="V138" i="8"/>
  <c r="U138" i="8"/>
  <c r="AF137" i="8"/>
  <c r="AE137" i="8"/>
  <c r="AD137" i="8"/>
  <c r="AC137" i="8"/>
  <c r="AB137" i="8"/>
  <c r="AA137" i="8"/>
  <c r="Z137" i="8"/>
  <c r="Y137" i="8"/>
  <c r="X137" i="8"/>
  <c r="W137" i="8"/>
  <c r="V137" i="8"/>
  <c r="U137" i="8"/>
  <c r="AF136" i="8"/>
  <c r="AE136" i="8"/>
  <c r="AD136" i="8"/>
  <c r="AC136" i="8"/>
  <c r="AB136" i="8"/>
  <c r="AA136" i="8"/>
  <c r="Z136" i="8"/>
  <c r="Y136" i="8"/>
  <c r="X136" i="8"/>
  <c r="W136" i="8"/>
  <c r="V136" i="8"/>
  <c r="U136" i="8"/>
  <c r="AF135" i="8"/>
  <c r="AE135" i="8"/>
  <c r="AD135" i="8"/>
  <c r="AC135" i="8"/>
  <c r="AB135" i="8"/>
  <c r="AA135" i="8"/>
  <c r="Z135" i="8"/>
  <c r="Y135" i="8"/>
  <c r="X135" i="8"/>
  <c r="W135" i="8"/>
  <c r="V135" i="8"/>
  <c r="U135" i="8"/>
  <c r="AF134" i="8"/>
  <c r="AE134" i="8"/>
  <c r="AD134" i="8"/>
  <c r="AC134" i="8"/>
  <c r="AB134" i="8"/>
  <c r="AA134" i="8"/>
  <c r="Z134" i="8"/>
  <c r="Y134" i="8"/>
  <c r="X134" i="8"/>
  <c r="W134" i="8"/>
  <c r="V134" i="8"/>
  <c r="U134" i="8"/>
  <c r="AF133" i="8"/>
  <c r="AE133" i="8"/>
  <c r="AD133" i="8"/>
  <c r="AC133" i="8"/>
  <c r="AB133" i="8"/>
  <c r="AA133" i="8"/>
  <c r="Z133" i="8"/>
  <c r="Y133" i="8"/>
  <c r="X133" i="8"/>
  <c r="W133" i="8"/>
  <c r="V133" i="8"/>
  <c r="U133" i="8"/>
  <c r="AF132" i="8"/>
  <c r="AE132" i="8"/>
  <c r="AD132" i="8"/>
  <c r="AC132" i="8"/>
  <c r="AB132" i="8"/>
  <c r="AA132" i="8"/>
  <c r="Z132" i="8"/>
  <c r="Y132" i="8"/>
  <c r="X132" i="8"/>
  <c r="W132" i="8"/>
  <c r="V132" i="8"/>
  <c r="U132" i="8"/>
  <c r="AF131" i="8"/>
  <c r="AE131" i="8"/>
  <c r="AD131" i="8"/>
  <c r="AC131" i="8"/>
  <c r="AB131" i="8"/>
  <c r="AA131" i="8"/>
  <c r="Z131" i="8"/>
  <c r="Y131" i="8"/>
  <c r="X131" i="8"/>
  <c r="W131" i="8"/>
  <c r="V131" i="8"/>
  <c r="U131" i="8"/>
  <c r="AF130" i="8"/>
  <c r="AE130" i="8"/>
  <c r="AD130" i="8"/>
  <c r="AC130" i="8"/>
  <c r="AB130" i="8"/>
  <c r="AA130" i="8"/>
  <c r="Z130" i="8"/>
  <c r="Y130" i="8"/>
  <c r="X130" i="8"/>
  <c r="W130" i="8"/>
  <c r="V130" i="8"/>
  <c r="U130" i="8"/>
  <c r="AF129" i="8"/>
  <c r="AE129" i="8"/>
  <c r="AD129" i="8"/>
  <c r="AC129" i="8"/>
  <c r="AB129" i="8"/>
  <c r="AA129" i="8"/>
  <c r="Z129" i="8"/>
  <c r="Y129" i="8"/>
  <c r="X129" i="8"/>
  <c r="W129" i="8"/>
  <c r="V129" i="8"/>
  <c r="U129" i="8"/>
  <c r="AF128" i="8"/>
  <c r="AE128" i="8"/>
  <c r="AD128" i="8"/>
  <c r="AC128" i="8"/>
  <c r="AB128" i="8"/>
  <c r="AA128" i="8"/>
  <c r="Z128" i="8"/>
  <c r="Y128" i="8"/>
  <c r="X128" i="8"/>
  <c r="W128" i="8"/>
  <c r="V128" i="8"/>
  <c r="U128" i="8"/>
  <c r="AF127" i="8"/>
  <c r="AE127" i="8"/>
  <c r="AD127" i="8"/>
  <c r="AC127" i="8"/>
  <c r="AB127" i="8"/>
  <c r="AA127" i="8"/>
  <c r="Z127" i="8"/>
  <c r="Y127" i="8"/>
  <c r="X127" i="8"/>
  <c r="W127" i="8"/>
  <c r="V127" i="8"/>
  <c r="U127" i="8"/>
  <c r="AF126" i="8"/>
  <c r="AE126" i="8"/>
  <c r="AD126" i="8"/>
  <c r="AC126" i="8"/>
  <c r="AB126" i="8"/>
  <c r="AA126" i="8"/>
  <c r="Z126" i="8"/>
  <c r="Y126" i="8"/>
  <c r="X126" i="8"/>
  <c r="W126" i="8"/>
  <c r="V126" i="8"/>
  <c r="U126" i="8"/>
  <c r="AF125" i="8"/>
  <c r="AE125" i="8"/>
  <c r="AD125" i="8"/>
  <c r="AC125" i="8"/>
  <c r="AB125" i="8"/>
  <c r="AA125" i="8"/>
  <c r="Z125" i="8"/>
  <c r="Y125" i="8"/>
  <c r="X125" i="8"/>
  <c r="W125" i="8"/>
  <c r="V125" i="8"/>
  <c r="U125" i="8"/>
  <c r="AF124" i="8"/>
  <c r="AE124" i="8"/>
  <c r="AD124" i="8"/>
  <c r="AC124" i="8"/>
  <c r="AB124" i="8"/>
  <c r="AA124" i="8"/>
  <c r="Z124" i="8"/>
  <c r="Y124" i="8"/>
  <c r="X124" i="8"/>
  <c r="W124" i="8"/>
  <c r="V124" i="8"/>
  <c r="U124" i="8"/>
  <c r="AF123" i="8"/>
  <c r="AE123" i="8"/>
  <c r="AD123" i="8"/>
  <c r="AC123" i="8"/>
  <c r="AB123" i="8"/>
  <c r="AA123" i="8"/>
  <c r="Z123" i="8"/>
  <c r="Y123" i="8"/>
  <c r="X123" i="8"/>
  <c r="W123" i="8"/>
  <c r="V123" i="8"/>
  <c r="U123" i="8"/>
  <c r="AF122" i="8"/>
  <c r="AE122" i="8"/>
  <c r="AD122" i="8"/>
  <c r="AC122" i="8"/>
  <c r="AB122" i="8"/>
  <c r="AA122" i="8"/>
  <c r="Z122" i="8"/>
  <c r="Y122" i="8"/>
  <c r="X122" i="8"/>
  <c r="W122" i="8"/>
  <c r="V122" i="8"/>
  <c r="U122" i="8"/>
  <c r="AF121" i="8"/>
  <c r="AE121" i="8"/>
  <c r="AD121" i="8"/>
  <c r="AC121" i="8"/>
  <c r="AB121" i="8"/>
  <c r="AA121" i="8"/>
  <c r="Z121" i="8"/>
  <c r="Y121" i="8"/>
  <c r="X121" i="8"/>
  <c r="W121" i="8"/>
  <c r="V121" i="8"/>
  <c r="U121" i="8"/>
  <c r="AF120" i="8"/>
  <c r="AE120" i="8"/>
  <c r="AD120" i="8"/>
  <c r="AC120" i="8"/>
  <c r="AB120" i="8"/>
  <c r="AA120" i="8"/>
  <c r="Z120" i="8"/>
  <c r="Y120" i="8"/>
  <c r="X120" i="8"/>
  <c r="W120" i="8"/>
  <c r="V120" i="8"/>
  <c r="U120" i="8"/>
  <c r="AF119" i="8"/>
  <c r="AE119" i="8"/>
  <c r="AD119" i="8"/>
  <c r="AC119" i="8"/>
  <c r="AB119" i="8"/>
  <c r="AA119" i="8"/>
  <c r="Z119" i="8"/>
  <c r="Y119" i="8"/>
  <c r="X119" i="8"/>
  <c r="W119" i="8"/>
  <c r="V119" i="8"/>
  <c r="U119" i="8"/>
  <c r="AF118" i="8"/>
  <c r="AE118" i="8"/>
  <c r="AD118" i="8"/>
  <c r="AC118" i="8"/>
  <c r="AB118" i="8"/>
  <c r="AA118" i="8"/>
  <c r="Z118" i="8"/>
  <c r="Y118" i="8"/>
  <c r="X118" i="8"/>
  <c r="W118" i="8"/>
  <c r="V118" i="8"/>
  <c r="U118" i="8"/>
  <c r="AF117" i="8"/>
  <c r="AE117" i="8"/>
  <c r="AD117" i="8"/>
  <c r="AC117" i="8"/>
  <c r="AB117" i="8"/>
  <c r="AA117" i="8"/>
  <c r="Z117" i="8"/>
  <c r="Y117" i="8"/>
  <c r="X117" i="8"/>
  <c r="W117" i="8"/>
  <c r="V117" i="8"/>
  <c r="U117" i="8"/>
  <c r="AF116" i="8"/>
  <c r="AE116" i="8"/>
  <c r="AD116" i="8"/>
  <c r="AC116" i="8"/>
  <c r="AB116" i="8"/>
  <c r="AA116" i="8"/>
  <c r="Z116" i="8"/>
  <c r="Y116" i="8"/>
  <c r="X116" i="8"/>
  <c r="W116" i="8"/>
  <c r="V116" i="8"/>
  <c r="U116" i="8"/>
  <c r="AF115" i="8"/>
  <c r="AE115" i="8"/>
  <c r="AD115" i="8"/>
  <c r="AC115" i="8"/>
  <c r="AB115" i="8"/>
  <c r="AA115" i="8"/>
  <c r="Z115" i="8"/>
  <c r="Y115" i="8"/>
  <c r="X115" i="8"/>
  <c r="W115" i="8"/>
  <c r="V115" i="8"/>
  <c r="U115" i="8"/>
  <c r="AF114" i="8"/>
  <c r="AE114" i="8"/>
  <c r="AD114" i="8"/>
  <c r="AC114" i="8"/>
  <c r="AB114" i="8"/>
  <c r="AA114" i="8"/>
  <c r="Z114" i="8"/>
  <c r="Y114" i="8"/>
  <c r="X114" i="8"/>
  <c r="W114" i="8"/>
  <c r="V114" i="8"/>
  <c r="U114" i="8"/>
  <c r="AF113" i="8"/>
  <c r="AE113" i="8"/>
  <c r="AD113" i="8"/>
  <c r="AC113" i="8"/>
  <c r="AB113" i="8"/>
  <c r="AA113" i="8"/>
  <c r="Z113" i="8"/>
  <c r="Y113" i="8"/>
  <c r="X113" i="8"/>
  <c r="W113" i="8"/>
  <c r="V113" i="8"/>
  <c r="U113" i="8"/>
  <c r="AF112" i="8"/>
  <c r="AE112" i="8"/>
  <c r="AD112" i="8"/>
  <c r="AC112" i="8"/>
  <c r="AB112" i="8"/>
  <c r="AA112" i="8"/>
  <c r="Z112" i="8"/>
  <c r="Y112" i="8"/>
  <c r="X112" i="8"/>
  <c r="W112" i="8"/>
  <c r="V112" i="8"/>
  <c r="U112" i="8"/>
  <c r="AF111" i="8"/>
  <c r="AE111" i="8"/>
  <c r="AD111" i="8"/>
  <c r="AC111" i="8"/>
  <c r="AB111" i="8"/>
  <c r="AA111" i="8"/>
  <c r="Z111" i="8"/>
  <c r="Y111" i="8"/>
  <c r="X111" i="8"/>
  <c r="W111" i="8"/>
  <c r="V111" i="8"/>
  <c r="U111" i="8"/>
  <c r="AF110" i="8"/>
  <c r="AE110" i="8"/>
  <c r="AD110" i="8"/>
  <c r="AC110" i="8"/>
  <c r="AB110" i="8"/>
  <c r="AA110" i="8"/>
  <c r="Z110" i="8"/>
  <c r="Y110" i="8"/>
  <c r="X110" i="8"/>
  <c r="W110" i="8"/>
  <c r="V110" i="8"/>
  <c r="U110" i="8"/>
  <c r="AF109" i="8"/>
  <c r="AE109" i="8"/>
  <c r="AD109" i="8"/>
  <c r="AC109" i="8"/>
  <c r="AB109" i="8"/>
  <c r="AA109" i="8"/>
  <c r="Z109" i="8"/>
  <c r="Y109" i="8"/>
  <c r="X109" i="8"/>
  <c r="W109" i="8"/>
  <c r="V109" i="8"/>
  <c r="U109" i="8"/>
  <c r="AF108" i="8"/>
  <c r="AE108" i="8"/>
  <c r="AD108" i="8"/>
  <c r="AC108" i="8"/>
  <c r="AB108" i="8"/>
  <c r="AA108" i="8"/>
  <c r="Z108" i="8"/>
  <c r="Y108" i="8"/>
  <c r="X108" i="8"/>
  <c r="W108" i="8"/>
  <c r="V108" i="8"/>
  <c r="U108" i="8"/>
  <c r="AF107" i="8"/>
  <c r="AE107" i="8"/>
  <c r="AD107" i="8"/>
  <c r="AC107" i="8"/>
  <c r="AB107" i="8"/>
  <c r="AA107" i="8"/>
  <c r="Z107" i="8"/>
  <c r="Y107" i="8"/>
  <c r="X107" i="8"/>
  <c r="W107" i="8"/>
  <c r="V107" i="8"/>
  <c r="U107" i="8"/>
  <c r="AF106" i="8"/>
  <c r="AE106" i="8"/>
  <c r="AD106" i="8"/>
  <c r="AC106" i="8"/>
  <c r="AB106" i="8"/>
  <c r="AA106" i="8"/>
  <c r="Z106" i="8"/>
  <c r="Y106" i="8"/>
  <c r="X106" i="8"/>
  <c r="W106" i="8"/>
  <c r="V106" i="8"/>
  <c r="U106" i="8"/>
  <c r="AF105" i="8"/>
  <c r="AE105" i="8"/>
  <c r="AD105" i="8"/>
  <c r="AC105" i="8"/>
  <c r="AB105" i="8"/>
  <c r="AA105" i="8"/>
  <c r="Z105" i="8"/>
  <c r="Y105" i="8"/>
  <c r="X105" i="8"/>
  <c r="W105" i="8"/>
  <c r="V105" i="8"/>
  <c r="U105" i="8"/>
  <c r="AF104" i="8"/>
  <c r="AE104" i="8"/>
  <c r="AD104" i="8"/>
  <c r="AC104" i="8"/>
  <c r="AB104" i="8"/>
  <c r="AA104" i="8"/>
  <c r="Z104" i="8"/>
  <c r="Y104" i="8"/>
  <c r="X104" i="8"/>
  <c r="W104" i="8"/>
  <c r="V104" i="8"/>
  <c r="U104" i="8"/>
  <c r="AF103" i="8"/>
  <c r="AE103" i="8"/>
  <c r="AD103" i="8"/>
  <c r="AC103" i="8"/>
  <c r="AB103" i="8"/>
  <c r="AA103" i="8"/>
  <c r="Z103" i="8"/>
  <c r="Y103" i="8"/>
  <c r="X103" i="8"/>
  <c r="W103" i="8"/>
  <c r="V103" i="8"/>
  <c r="U103" i="8"/>
  <c r="AF102" i="8"/>
  <c r="AE102" i="8"/>
  <c r="AD102" i="8"/>
  <c r="AC102" i="8"/>
  <c r="AB102" i="8"/>
  <c r="AA102" i="8"/>
  <c r="Z102" i="8"/>
  <c r="Y102" i="8"/>
  <c r="X102" i="8"/>
  <c r="W102" i="8"/>
  <c r="V102" i="8"/>
  <c r="U102" i="8"/>
  <c r="AF101" i="8"/>
  <c r="AE101" i="8"/>
  <c r="AD101" i="8"/>
  <c r="AC101" i="8"/>
  <c r="AB101" i="8"/>
  <c r="AA101" i="8"/>
  <c r="Z101" i="8"/>
  <c r="Y101" i="8"/>
  <c r="X101" i="8"/>
  <c r="W101" i="8"/>
  <c r="V101" i="8"/>
  <c r="U101" i="8"/>
  <c r="AF100" i="8"/>
  <c r="AE100" i="8"/>
  <c r="AD100" i="8"/>
  <c r="AC100" i="8"/>
  <c r="AB100" i="8"/>
  <c r="AA100" i="8"/>
  <c r="Z100" i="8"/>
  <c r="Y100" i="8"/>
  <c r="X100" i="8"/>
  <c r="W100" i="8"/>
  <c r="V100" i="8"/>
  <c r="U100" i="8"/>
  <c r="AF99" i="8"/>
  <c r="AE99" i="8"/>
  <c r="AD99" i="8"/>
  <c r="AC99" i="8"/>
  <c r="AB99" i="8"/>
  <c r="AA99" i="8"/>
  <c r="Z99" i="8"/>
  <c r="Y99" i="8"/>
  <c r="X99" i="8"/>
  <c r="W99" i="8"/>
  <c r="V99" i="8"/>
  <c r="U99" i="8"/>
  <c r="AF98" i="8"/>
  <c r="AE98" i="8"/>
  <c r="AD98" i="8"/>
  <c r="AC98" i="8"/>
  <c r="AB98" i="8"/>
  <c r="AA98" i="8"/>
  <c r="Z98" i="8"/>
  <c r="Y98" i="8"/>
  <c r="X98" i="8"/>
  <c r="W98" i="8"/>
  <c r="V98" i="8"/>
  <c r="U98" i="8"/>
  <c r="AF97" i="8"/>
  <c r="AE97" i="8"/>
  <c r="AD97" i="8"/>
  <c r="AC97" i="8"/>
  <c r="AB97" i="8"/>
  <c r="AA97" i="8"/>
  <c r="Z97" i="8"/>
  <c r="Y97" i="8"/>
  <c r="X97" i="8"/>
  <c r="W97" i="8"/>
  <c r="V97" i="8"/>
  <c r="U97" i="8"/>
  <c r="AF96" i="8"/>
  <c r="AE96" i="8"/>
  <c r="AD96" i="8"/>
  <c r="AC96" i="8"/>
  <c r="AB96" i="8"/>
  <c r="AA96" i="8"/>
  <c r="Z96" i="8"/>
  <c r="Y96" i="8"/>
  <c r="X96" i="8"/>
  <c r="W96" i="8"/>
  <c r="V96" i="8"/>
  <c r="U96" i="8"/>
  <c r="AF95" i="8"/>
  <c r="AE95" i="8"/>
  <c r="AD95" i="8"/>
  <c r="AC95" i="8"/>
  <c r="AB95" i="8"/>
  <c r="AA95" i="8"/>
  <c r="Z95" i="8"/>
  <c r="Y95" i="8"/>
  <c r="X95" i="8"/>
  <c r="W95" i="8"/>
  <c r="V95" i="8"/>
  <c r="U95" i="8"/>
  <c r="AF94" i="8"/>
  <c r="AE94" i="8"/>
  <c r="AD94" i="8"/>
  <c r="AC94" i="8"/>
  <c r="AB94" i="8"/>
  <c r="AA94" i="8"/>
  <c r="Z94" i="8"/>
  <c r="Y94" i="8"/>
  <c r="X94" i="8"/>
  <c r="W94" i="8"/>
  <c r="V94" i="8"/>
  <c r="U94" i="8"/>
  <c r="AF93" i="8"/>
  <c r="AE93" i="8"/>
  <c r="AD93" i="8"/>
  <c r="AC93" i="8"/>
  <c r="AB93" i="8"/>
  <c r="AA93" i="8"/>
  <c r="Z93" i="8"/>
  <c r="Y93" i="8"/>
  <c r="X93" i="8"/>
  <c r="W93" i="8"/>
  <c r="V93" i="8"/>
  <c r="U93" i="8"/>
  <c r="AF92" i="8"/>
  <c r="AE92" i="8"/>
  <c r="AD92" i="8"/>
  <c r="AC92" i="8"/>
  <c r="AB92" i="8"/>
  <c r="AA92" i="8"/>
  <c r="Z92" i="8"/>
  <c r="Y92" i="8"/>
  <c r="X92" i="8"/>
  <c r="W92" i="8"/>
  <c r="V92" i="8"/>
  <c r="U92" i="8"/>
  <c r="AF91" i="8"/>
  <c r="AE91" i="8"/>
  <c r="AD91" i="8"/>
  <c r="AC91" i="8"/>
  <c r="AB91" i="8"/>
  <c r="AA91" i="8"/>
  <c r="Z91" i="8"/>
  <c r="Y91" i="8"/>
  <c r="X91" i="8"/>
  <c r="W91" i="8"/>
  <c r="V91" i="8"/>
  <c r="U91" i="8"/>
  <c r="AF90" i="8"/>
  <c r="AE90" i="8"/>
  <c r="AD90" i="8"/>
  <c r="AC90" i="8"/>
  <c r="AB90" i="8"/>
  <c r="AA90" i="8"/>
  <c r="Z90" i="8"/>
  <c r="Y90" i="8"/>
  <c r="X90" i="8"/>
  <c r="W90" i="8"/>
  <c r="V90" i="8"/>
  <c r="U90" i="8"/>
  <c r="AF89" i="8"/>
  <c r="AE89" i="8"/>
  <c r="AD89" i="8"/>
  <c r="AC89" i="8"/>
  <c r="AB89" i="8"/>
  <c r="AA89" i="8"/>
  <c r="Z89" i="8"/>
  <c r="Y89" i="8"/>
  <c r="X89" i="8"/>
  <c r="W89" i="8"/>
  <c r="V89" i="8"/>
  <c r="U89" i="8"/>
  <c r="AF88" i="8"/>
  <c r="AE88" i="8"/>
  <c r="AD88" i="8"/>
  <c r="AC88" i="8"/>
  <c r="AB88" i="8"/>
  <c r="AA88" i="8"/>
  <c r="Z88" i="8"/>
  <c r="Y88" i="8"/>
  <c r="X88" i="8"/>
  <c r="W88" i="8"/>
  <c r="V88" i="8"/>
  <c r="U88" i="8"/>
  <c r="AF87" i="8"/>
  <c r="AE87" i="8"/>
  <c r="AD87" i="8"/>
  <c r="AC87" i="8"/>
  <c r="AB87" i="8"/>
  <c r="AA87" i="8"/>
  <c r="Z87" i="8"/>
  <c r="Y87" i="8"/>
  <c r="X87" i="8"/>
  <c r="W87" i="8"/>
  <c r="V87" i="8"/>
  <c r="U87" i="8"/>
  <c r="AF86" i="8"/>
  <c r="AE86" i="8"/>
  <c r="AD86" i="8"/>
  <c r="AC86" i="8"/>
  <c r="AB86" i="8"/>
  <c r="AA86" i="8"/>
  <c r="Z86" i="8"/>
  <c r="Y86" i="8"/>
  <c r="X86" i="8"/>
  <c r="W86" i="8"/>
  <c r="V86" i="8"/>
  <c r="U86" i="8"/>
  <c r="AF85" i="8"/>
  <c r="AE85" i="8"/>
  <c r="AD85" i="8"/>
  <c r="AC85" i="8"/>
  <c r="AB85" i="8"/>
  <c r="AA85" i="8"/>
  <c r="Z85" i="8"/>
  <c r="Y85" i="8"/>
  <c r="X85" i="8"/>
  <c r="W85" i="8"/>
  <c r="V85" i="8"/>
  <c r="U85" i="8"/>
  <c r="AF84" i="8"/>
  <c r="AE84" i="8"/>
  <c r="AD84" i="8"/>
  <c r="AC84" i="8"/>
  <c r="AB84" i="8"/>
  <c r="AA84" i="8"/>
  <c r="Z84" i="8"/>
  <c r="Y84" i="8"/>
  <c r="X84" i="8"/>
  <c r="W84" i="8"/>
  <c r="V84" i="8"/>
  <c r="U84" i="8"/>
  <c r="AF83" i="8"/>
  <c r="AE83" i="8"/>
  <c r="AD83" i="8"/>
  <c r="AC83" i="8"/>
  <c r="AB83" i="8"/>
  <c r="AA83" i="8"/>
  <c r="Z83" i="8"/>
  <c r="Y83" i="8"/>
  <c r="X83" i="8"/>
  <c r="W83" i="8"/>
  <c r="V83" i="8"/>
  <c r="U83" i="8"/>
  <c r="AF82" i="8"/>
  <c r="AE82" i="8"/>
  <c r="AD82" i="8"/>
  <c r="AC82" i="8"/>
  <c r="AB82" i="8"/>
  <c r="AA82" i="8"/>
  <c r="Z82" i="8"/>
  <c r="Y82" i="8"/>
  <c r="X82" i="8"/>
  <c r="W82" i="8"/>
  <c r="V82" i="8"/>
  <c r="U82" i="8"/>
  <c r="AF81" i="8"/>
  <c r="AE81" i="8"/>
  <c r="AD81" i="8"/>
  <c r="AC81" i="8"/>
  <c r="AB81" i="8"/>
  <c r="AA81" i="8"/>
  <c r="Z81" i="8"/>
  <c r="Y81" i="8"/>
  <c r="X81" i="8"/>
  <c r="W81" i="8"/>
  <c r="V81" i="8"/>
  <c r="U81" i="8"/>
  <c r="AF80" i="8"/>
  <c r="AE80" i="8"/>
  <c r="AD80" i="8"/>
  <c r="AC80" i="8"/>
  <c r="AB80" i="8"/>
  <c r="AA80" i="8"/>
  <c r="Z80" i="8"/>
  <c r="Y80" i="8"/>
  <c r="X80" i="8"/>
  <c r="W80" i="8"/>
  <c r="V80" i="8"/>
  <c r="U80" i="8"/>
  <c r="AF79" i="8"/>
  <c r="AE79" i="8"/>
  <c r="AD79" i="8"/>
  <c r="AC79" i="8"/>
  <c r="AB79" i="8"/>
  <c r="AA79" i="8"/>
  <c r="Z79" i="8"/>
  <c r="Y79" i="8"/>
  <c r="X79" i="8"/>
  <c r="W79" i="8"/>
  <c r="V79" i="8"/>
  <c r="U79" i="8"/>
  <c r="AF78" i="8"/>
  <c r="AE78" i="8"/>
  <c r="AD78" i="8"/>
  <c r="AC78" i="8"/>
  <c r="AB78" i="8"/>
  <c r="AA78" i="8"/>
  <c r="Z78" i="8"/>
  <c r="Y78" i="8"/>
  <c r="X78" i="8"/>
  <c r="W78" i="8"/>
  <c r="V78" i="8"/>
  <c r="U78" i="8"/>
  <c r="AF77" i="8"/>
  <c r="AE77" i="8"/>
  <c r="AD77" i="8"/>
  <c r="AC77" i="8"/>
  <c r="AB77" i="8"/>
  <c r="AA77" i="8"/>
  <c r="Z77" i="8"/>
  <c r="Y77" i="8"/>
  <c r="X77" i="8"/>
  <c r="W77" i="8"/>
  <c r="V77" i="8"/>
  <c r="U77" i="8"/>
  <c r="AF76" i="8"/>
  <c r="AE76" i="8"/>
  <c r="AD76" i="8"/>
  <c r="AC76" i="8"/>
  <c r="AB76" i="8"/>
  <c r="AA76" i="8"/>
  <c r="Z76" i="8"/>
  <c r="Y76" i="8"/>
  <c r="X76" i="8"/>
  <c r="W76" i="8"/>
  <c r="V76" i="8"/>
  <c r="U76" i="8"/>
  <c r="AF75" i="8"/>
  <c r="AE75" i="8"/>
  <c r="AD75" i="8"/>
  <c r="AC75" i="8"/>
  <c r="AB75" i="8"/>
  <c r="AA75" i="8"/>
  <c r="Z75" i="8"/>
  <c r="Y75" i="8"/>
  <c r="X75" i="8"/>
  <c r="W75" i="8"/>
  <c r="V75" i="8"/>
  <c r="U75" i="8"/>
  <c r="AF74" i="8"/>
  <c r="AE74" i="8"/>
  <c r="AD74" i="8"/>
  <c r="AC74" i="8"/>
  <c r="AB74" i="8"/>
  <c r="AA74" i="8"/>
  <c r="Z74" i="8"/>
  <c r="Y74" i="8"/>
  <c r="X74" i="8"/>
  <c r="W74" i="8"/>
  <c r="V74" i="8"/>
  <c r="U74" i="8"/>
  <c r="AF73" i="8"/>
  <c r="AE73" i="8"/>
  <c r="AD73" i="8"/>
  <c r="AC73" i="8"/>
  <c r="AB73" i="8"/>
  <c r="AA73" i="8"/>
  <c r="Z73" i="8"/>
  <c r="Y73" i="8"/>
  <c r="X73" i="8"/>
  <c r="W73" i="8"/>
  <c r="V73" i="8"/>
  <c r="U73" i="8"/>
  <c r="AF72" i="8"/>
  <c r="AE72" i="8"/>
  <c r="AD72" i="8"/>
  <c r="AC72" i="8"/>
  <c r="AB72" i="8"/>
  <c r="AA72" i="8"/>
  <c r="Z72" i="8"/>
  <c r="Y72" i="8"/>
  <c r="X72" i="8"/>
  <c r="W72" i="8"/>
  <c r="V72" i="8"/>
  <c r="U72" i="8"/>
  <c r="AF71" i="8"/>
  <c r="AE71" i="8"/>
  <c r="AD71" i="8"/>
  <c r="AC71" i="8"/>
  <c r="AB71" i="8"/>
  <c r="AA71" i="8"/>
  <c r="Z71" i="8"/>
  <c r="Y71" i="8"/>
  <c r="X71" i="8"/>
  <c r="W71" i="8"/>
  <c r="V71" i="8"/>
  <c r="U71" i="8"/>
  <c r="AF70" i="8"/>
  <c r="AE70" i="8"/>
  <c r="AD70" i="8"/>
  <c r="AC70" i="8"/>
  <c r="AB70" i="8"/>
  <c r="AA70" i="8"/>
  <c r="Z70" i="8"/>
  <c r="Y70" i="8"/>
  <c r="X70" i="8"/>
  <c r="W70" i="8"/>
  <c r="V70" i="8"/>
  <c r="U70" i="8"/>
  <c r="AF69" i="8"/>
  <c r="AE69" i="8"/>
  <c r="AD69" i="8"/>
  <c r="AC69" i="8"/>
  <c r="AB69" i="8"/>
  <c r="AA69" i="8"/>
  <c r="Z69" i="8"/>
  <c r="Y69" i="8"/>
  <c r="X69" i="8"/>
  <c r="W69" i="8"/>
  <c r="V69" i="8"/>
  <c r="U69" i="8"/>
  <c r="AF68" i="8"/>
  <c r="AE68" i="8"/>
  <c r="AD68" i="8"/>
  <c r="AC68" i="8"/>
  <c r="AB68" i="8"/>
  <c r="AA68" i="8"/>
  <c r="Z68" i="8"/>
  <c r="Y68" i="8"/>
  <c r="X68" i="8"/>
  <c r="W68" i="8"/>
  <c r="V68" i="8"/>
  <c r="U68" i="8"/>
  <c r="AF67" i="8"/>
  <c r="AE67" i="8"/>
  <c r="AD67" i="8"/>
  <c r="AC67" i="8"/>
  <c r="AB67" i="8"/>
  <c r="AA67" i="8"/>
  <c r="Z67" i="8"/>
  <c r="Y67" i="8"/>
  <c r="X67" i="8"/>
  <c r="W67" i="8"/>
  <c r="V67" i="8"/>
  <c r="U67" i="8"/>
  <c r="AF66" i="8"/>
  <c r="AE66" i="8"/>
  <c r="AD66" i="8"/>
  <c r="AC66" i="8"/>
  <c r="AB66" i="8"/>
  <c r="AA66" i="8"/>
  <c r="Z66" i="8"/>
  <c r="Y66" i="8"/>
  <c r="X66" i="8"/>
  <c r="W66" i="8"/>
  <c r="V66" i="8"/>
  <c r="U66" i="8"/>
  <c r="AF65" i="8"/>
  <c r="AE65" i="8"/>
  <c r="AD65" i="8"/>
  <c r="AC65" i="8"/>
  <c r="AB65" i="8"/>
  <c r="AA65" i="8"/>
  <c r="Z65" i="8"/>
  <c r="Y65" i="8"/>
  <c r="X65" i="8"/>
  <c r="W65" i="8"/>
  <c r="V65" i="8"/>
  <c r="U65" i="8"/>
  <c r="AF64" i="8"/>
  <c r="AE64" i="8"/>
  <c r="AD64" i="8"/>
  <c r="AC64" i="8"/>
  <c r="AB64" i="8"/>
  <c r="AA64" i="8"/>
  <c r="Z64" i="8"/>
  <c r="Y64" i="8"/>
  <c r="X64" i="8"/>
  <c r="W64" i="8"/>
  <c r="V64" i="8"/>
  <c r="U64" i="8"/>
  <c r="AF63" i="8"/>
  <c r="AE63" i="8"/>
  <c r="AD63" i="8"/>
  <c r="AC63" i="8"/>
  <c r="AB63" i="8"/>
  <c r="AA63" i="8"/>
  <c r="Z63" i="8"/>
  <c r="Y63" i="8"/>
  <c r="X63" i="8"/>
  <c r="W63" i="8"/>
  <c r="V63" i="8"/>
  <c r="U63" i="8"/>
  <c r="AF62" i="8"/>
  <c r="AE62" i="8"/>
  <c r="AD62" i="8"/>
  <c r="AC62" i="8"/>
  <c r="AB62" i="8"/>
  <c r="AA62" i="8"/>
  <c r="Z62" i="8"/>
  <c r="Y62" i="8"/>
  <c r="X62" i="8"/>
  <c r="W62" i="8"/>
  <c r="V62" i="8"/>
  <c r="U62" i="8"/>
  <c r="AF61" i="8"/>
  <c r="AE61" i="8"/>
  <c r="AD61" i="8"/>
  <c r="AC61" i="8"/>
  <c r="AB61" i="8"/>
  <c r="AA61" i="8"/>
  <c r="Z61" i="8"/>
  <c r="Y61" i="8"/>
  <c r="X61" i="8"/>
  <c r="W61" i="8"/>
  <c r="V61" i="8"/>
  <c r="U61" i="8"/>
  <c r="AF60" i="8"/>
  <c r="AE60" i="8"/>
  <c r="AD60" i="8"/>
  <c r="AC60" i="8"/>
  <c r="AB60" i="8"/>
  <c r="AA60" i="8"/>
  <c r="Z60" i="8"/>
  <c r="Y60" i="8"/>
  <c r="X60" i="8"/>
  <c r="W60" i="8"/>
  <c r="V60" i="8"/>
  <c r="U60" i="8"/>
  <c r="AF59" i="8"/>
  <c r="AE59" i="8"/>
  <c r="AD59" i="8"/>
  <c r="AC59" i="8"/>
  <c r="AB59" i="8"/>
  <c r="AA59" i="8"/>
  <c r="Z59" i="8"/>
  <c r="Y59" i="8"/>
  <c r="X59" i="8"/>
  <c r="W59" i="8"/>
  <c r="V59" i="8"/>
  <c r="U59" i="8"/>
  <c r="AF58" i="8"/>
  <c r="AE58" i="8"/>
  <c r="AD58" i="8"/>
  <c r="AC58" i="8"/>
  <c r="AB58" i="8"/>
  <c r="AA58" i="8"/>
  <c r="Z58" i="8"/>
  <c r="Y58" i="8"/>
  <c r="X58" i="8"/>
  <c r="W58" i="8"/>
  <c r="V58" i="8"/>
  <c r="U58" i="8"/>
  <c r="AF57" i="8"/>
  <c r="AE57" i="8"/>
  <c r="AD57" i="8"/>
  <c r="AC57" i="8"/>
  <c r="AB57" i="8"/>
  <c r="AA57" i="8"/>
  <c r="Z57" i="8"/>
  <c r="Y57" i="8"/>
  <c r="X57" i="8"/>
  <c r="W57" i="8"/>
  <c r="V57" i="8"/>
  <c r="U57" i="8"/>
  <c r="AF56" i="8"/>
  <c r="AE56" i="8"/>
  <c r="AD56" i="8"/>
  <c r="AC56" i="8"/>
  <c r="AB56" i="8"/>
  <c r="AA56" i="8"/>
  <c r="Z56" i="8"/>
  <c r="Y56" i="8"/>
  <c r="X56" i="8"/>
  <c r="W56" i="8"/>
  <c r="V56" i="8"/>
  <c r="U56" i="8"/>
  <c r="AF55" i="8"/>
  <c r="AE55" i="8"/>
  <c r="AD55" i="8"/>
  <c r="AC55" i="8"/>
  <c r="AB55" i="8"/>
  <c r="AA55" i="8"/>
  <c r="Z55" i="8"/>
  <c r="Y55" i="8"/>
  <c r="X55" i="8"/>
  <c r="W55" i="8"/>
  <c r="V55" i="8"/>
  <c r="U55" i="8"/>
  <c r="AF54" i="8"/>
  <c r="AE54" i="8"/>
  <c r="AD54" i="8"/>
  <c r="AC54" i="8"/>
  <c r="AB54" i="8"/>
  <c r="AA54" i="8"/>
  <c r="Z54" i="8"/>
  <c r="Y54" i="8"/>
  <c r="X54" i="8"/>
  <c r="W54" i="8"/>
  <c r="V54" i="8"/>
  <c r="U54" i="8"/>
  <c r="AF53" i="8"/>
  <c r="AE53" i="8"/>
  <c r="AD53" i="8"/>
  <c r="AC53" i="8"/>
  <c r="AB53" i="8"/>
  <c r="AA53" i="8"/>
  <c r="Z53" i="8"/>
  <c r="Y53" i="8"/>
  <c r="X53" i="8"/>
  <c r="W53" i="8"/>
  <c r="V53" i="8"/>
  <c r="U53" i="8"/>
  <c r="AF52" i="8"/>
  <c r="AE52" i="8"/>
  <c r="AD52" i="8"/>
  <c r="AC52" i="8"/>
  <c r="AB52" i="8"/>
  <c r="AA52" i="8"/>
  <c r="Z52" i="8"/>
  <c r="Y52" i="8"/>
  <c r="X52" i="8"/>
  <c r="W52" i="8"/>
  <c r="V52" i="8"/>
  <c r="U52" i="8"/>
  <c r="AF51" i="8"/>
  <c r="AE51" i="8"/>
  <c r="AD51" i="8"/>
  <c r="AC51" i="8"/>
  <c r="AB51" i="8"/>
  <c r="AA51" i="8"/>
  <c r="Z51" i="8"/>
  <c r="Y51" i="8"/>
  <c r="X51" i="8"/>
  <c r="W51" i="8"/>
  <c r="V51" i="8"/>
  <c r="U51" i="8"/>
  <c r="AF50" i="8"/>
  <c r="AE50" i="8"/>
  <c r="AD50" i="8"/>
  <c r="AC50" i="8"/>
  <c r="AB50" i="8"/>
  <c r="AA50" i="8"/>
  <c r="Z50" i="8"/>
  <c r="Y50" i="8"/>
  <c r="X50" i="8"/>
  <c r="W50" i="8"/>
  <c r="V50" i="8"/>
  <c r="U50" i="8"/>
  <c r="AF49" i="8"/>
  <c r="AE49" i="8"/>
  <c r="AD49" i="8"/>
  <c r="AC49" i="8"/>
  <c r="AB49" i="8"/>
  <c r="AA49" i="8"/>
  <c r="Z49" i="8"/>
  <c r="Y49" i="8"/>
  <c r="X49" i="8"/>
  <c r="W49" i="8"/>
  <c r="V49" i="8"/>
  <c r="U49" i="8"/>
  <c r="AF48" i="8"/>
  <c r="AE48" i="8"/>
  <c r="AD48" i="8"/>
  <c r="AC48" i="8"/>
  <c r="AB48" i="8"/>
  <c r="AA48" i="8"/>
  <c r="Z48" i="8"/>
  <c r="Y48" i="8"/>
  <c r="X48" i="8"/>
  <c r="W48" i="8"/>
  <c r="V48" i="8"/>
  <c r="U48" i="8"/>
  <c r="AF47" i="8"/>
  <c r="AE47" i="8"/>
  <c r="AD47" i="8"/>
  <c r="AC47" i="8"/>
  <c r="AB47" i="8"/>
  <c r="AA47" i="8"/>
  <c r="Z47" i="8"/>
  <c r="Y47" i="8"/>
  <c r="X47" i="8"/>
  <c r="W47" i="8"/>
  <c r="V47" i="8"/>
  <c r="U47" i="8"/>
  <c r="AF46" i="8"/>
  <c r="AE46" i="8"/>
  <c r="AD46" i="8"/>
  <c r="AC46" i="8"/>
  <c r="AB46" i="8"/>
  <c r="AA46" i="8"/>
  <c r="Z46" i="8"/>
  <c r="Y46" i="8"/>
  <c r="X46" i="8"/>
  <c r="W46" i="8"/>
  <c r="V46" i="8"/>
  <c r="U46" i="8"/>
  <c r="AF45" i="8"/>
  <c r="AE45" i="8"/>
  <c r="AD45" i="8"/>
  <c r="AC45" i="8"/>
  <c r="AB45" i="8"/>
  <c r="AA45" i="8"/>
  <c r="Z45" i="8"/>
  <c r="Y45" i="8"/>
  <c r="X45" i="8"/>
  <c r="W45" i="8"/>
  <c r="V45" i="8"/>
  <c r="U45" i="8"/>
  <c r="AF44" i="8"/>
  <c r="AE44" i="8"/>
  <c r="AD44" i="8"/>
  <c r="AC44" i="8"/>
  <c r="AB44" i="8"/>
  <c r="AA44" i="8"/>
  <c r="Z44" i="8"/>
  <c r="Y44" i="8"/>
  <c r="X44" i="8"/>
  <c r="W44" i="8"/>
  <c r="V44" i="8"/>
  <c r="U44" i="8"/>
  <c r="AF43" i="8"/>
  <c r="AE43" i="8"/>
  <c r="AD43" i="8"/>
  <c r="AC43" i="8"/>
  <c r="AB43" i="8"/>
  <c r="AA43" i="8"/>
  <c r="Z43" i="8"/>
  <c r="Y43" i="8"/>
  <c r="X43" i="8"/>
  <c r="W43" i="8"/>
  <c r="V43" i="8"/>
  <c r="U43" i="8"/>
  <c r="AF42" i="8"/>
  <c r="AE42" i="8"/>
  <c r="AD42" i="8"/>
  <c r="AC42" i="8"/>
  <c r="AB42" i="8"/>
  <c r="AA42" i="8"/>
  <c r="Z42" i="8"/>
  <c r="Y42" i="8"/>
  <c r="X42" i="8"/>
  <c r="W42" i="8"/>
  <c r="V42" i="8"/>
  <c r="U42" i="8"/>
  <c r="AF41" i="8"/>
  <c r="AE41" i="8"/>
  <c r="AD41" i="8"/>
  <c r="AC41" i="8"/>
  <c r="AB41" i="8"/>
  <c r="AA41" i="8"/>
  <c r="Z41" i="8"/>
  <c r="Y41" i="8"/>
  <c r="X41" i="8"/>
  <c r="W41" i="8"/>
  <c r="V41" i="8"/>
  <c r="U41" i="8"/>
  <c r="AF40" i="8"/>
  <c r="AE40" i="8"/>
  <c r="AD40" i="8"/>
  <c r="AC40" i="8"/>
  <c r="AB40" i="8"/>
  <c r="AA40" i="8"/>
  <c r="Z40" i="8"/>
  <c r="Y40" i="8"/>
  <c r="X40" i="8"/>
  <c r="W40" i="8"/>
  <c r="V40" i="8"/>
  <c r="U40" i="8"/>
  <c r="AF39" i="8"/>
  <c r="AE39" i="8"/>
  <c r="AD39" i="8"/>
  <c r="AC39" i="8"/>
  <c r="AB39" i="8"/>
  <c r="AA39" i="8"/>
  <c r="Z39" i="8"/>
  <c r="Y39" i="8"/>
  <c r="X39" i="8"/>
  <c r="W39" i="8"/>
  <c r="V39" i="8"/>
  <c r="U39" i="8"/>
  <c r="AF38" i="8"/>
  <c r="AE38" i="8"/>
  <c r="AD38" i="8"/>
  <c r="AC38" i="8"/>
  <c r="AB38" i="8"/>
  <c r="AA38" i="8"/>
  <c r="Z38" i="8"/>
  <c r="Y38" i="8"/>
  <c r="X38" i="8"/>
  <c r="W38" i="8"/>
  <c r="V38" i="8"/>
  <c r="U38" i="8"/>
  <c r="AF37" i="8"/>
  <c r="AE37" i="8"/>
  <c r="AD37" i="8"/>
  <c r="AC37" i="8"/>
  <c r="AB37" i="8"/>
  <c r="AA37" i="8"/>
  <c r="Z37" i="8"/>
  <c r="Y37" i="8"/>
  <c r="X37" i="8"/>
  <c r="W37" i="8"/>
  <c r="V37" i="8"/>
  <c r="U37" i="8"/>
  <c r="AF36" i="8"/>
  <c r="AE36" i="8"/>
  <c r="AD36" i="8"/>
  <c r="AC36" i="8"/>
  <c r="AB36" i="8"/>
  <c r="AA36" i="8"/>
  <c r="Z36" i="8"/>
  <c r="Y36" i="8"/>
  <c r="X36" i="8"/>
  <c r="W36" i="8"/>
  <c r="V36" i="8"/>
  <c r="U36" i="8"/>
  <c r="AF35" i="8"/>
  <c r="AE35" i="8"/>
  <c r="AD35" i="8"/>
  <c r="AC35" i="8"/>
  <c r="AB35" i="8"/>
  <c r="AA35" i="8"/>
  <c r="Z35" i="8"/>
  <c r="Y35" i="8"/>
  <c r="X35" i="8"/>
  <c r="W35" i="8"/>
  <c r="V35" i="8"/>
  <c r="U35" i="8"/>
  <c r="AF34" i="8"/>
  <c r="AE34" i="8"/>
  <c r="AD34" i="8"/>
  <c r="AC34" i="8"/>
  <c r="AB34" i="8"/>
  <c r="AA34" i="8"/>
  <c r="Z34" i="8"/>
  <c r="Y34" i="8"/>
  <c r="X34" i="8"/>
  <c r="W34" i="8"/>
  <c r="V34" i="8"/>
  <c r="U34" i="8"/>
  <c r="T33" i="8"/>
  <c r="AB33" i="8" s="1"/>
  <c r="S33" i="8"/>
  <c r="Y33" i="8" s="1"/>
  <c r="R33" i="8"/>
  <c r="Q33" i="8"/>
  <c r="P33" i="8"/>
  <c r="O33" i="8"/>
  <c r="N33" i="8"/>
  <c r="I33" i="8"/>
  <c r="H33" i="8"/>
  <c r="G33" i="8"/>
  <c r="F33" i="8"/>
  <c r="T32" i="8"/>
  <c r="S32" i="8"/>
  <c r="R32" i="8"/>
  <c r="Q32" i="8"/>
  <c r="P32" i="8"/>
  <c r="O32" i="8"/>
  <c r="N32" i="8"/>
  <c r="I32" i="8"/>
  <c r="H32" i="8"/>
  <c r="G32" i="8"/>
  <c r="F32" i="8"/>
  <c r="T31" i="8"/>
  <c r="S31" i="8"/>
  <c r="R31" i="8"/>
  <c r="Q31" i="8"/>
  <c r="P31" i="8"/>
  <c r="O31" i="8"/>
  <c r="AD31" i="8" s="1"/>
  <c r="N31" i="8"/>
  <c r="Z31" i="8"/>
  <c r="I31" i="8"/>
  <c r="H31" i="8"/>
  <c r="G31" i="8"/>
  <c r="F31" i="8"/>
  <c r="T30" i="8"/>
  <c r="AB30" i="8" s="1"/>
  <c r="S30" i="8"/>
  <c r="R30" i="8"/>
  <c r="Q30" i="8"/>
  <c r="P30" i="8"/>
  <c r="O30" i="8"/>
  <c r="N30" i="8"/>
  <c r="I30" i="8"/>
  <c r="H30" i="8"/>
  <c r="G30" i="8"/>
  <c r="F30" i="8"/>
  <c r="T29" i="8"/>
  <c r="AB29" i="8" s="1"/>
  <c r="S29" i="8"/>
  <c r="R29" i="8"/>
  <c r="Q29" i="8"/>
  <c r="P29" i="8"/>
  <c r="O29" i="8"/>
  <c r="N29" i="8"/>
  <c r="I29" i="8"/>
  <c r="H29" i="8"/>
  <c r="G29" i="8"/>
  <c r="F29" i="8"/>
  <c r="T28" i="8"/>
  <c r="S28" i="8"/>
  <c r="AE28" i="8" s="1"/>
  <c r="R28" i="8"/>
  <c r="Q28" i="8"/>
  <c r="P28" i="8"/>
  <c r="O28" i="8"/>
  <c r="N28" i="8"/>
  <c r="I28" i="8"/>
  <c r="H28" i="8"/>
  <c r="G28" i="8"/>
  <c r="F28" i="8"/>
  <c r="T27" i="8"/>
  <c r="S27" i="8"/>
  <c r="R27" i="8"/>
  <c r="Q27" i="8"/>
  <c r="P27" i="8"/>
  <c r="O27" i="8"/>
  <c r="AD27" i="8" s="1"/>
  <c r="N27" i="8"/>
  <c r="Z27" i="8"/>
  <c r="I27" i="8"/>
  <c r="H27" i="8"/>
  <c r="G27" i="8"/>
  <c r="F27" i="8"/>
  <c r="T26" i="8"/>
  <c r="AB26" i="8" s="1"/>
  <c r="S26" i="8"/>
  <c r="Z26" i="8" s="1"/>
  <c r="R26" i="8"/>
  <c r="Q26" i="8"/>
  <c r="P26" i="8"/>
  <c r="AE26" i="8" s="1"/>
  <c r="O26" i="8"/>
  <c r="N26" i="8"/>
  <c r="AA26" i="8"/>
  <c r="I26" i="8"/>
  <c r="H26" i="8"/>
  <c r="G26" i="8"/>
  <c r="F26" i="8"/>
  <c r="T25" i="8"/>
  <c r="AB25" i="8" s="1"/>
  <c r="S25" i="8"/>
  <c r="Y25" i="8" s="1"/>
  <c r="R25" i="8"/>
  <c r="Q25" i="8"/>
  <c r="P25" i="8"/>
  <c r="O25" i="8"/>
  <c r="N25" i="8"/>
  <c r="I25" i="8"/>
  <c r="H25" i="8"/>
  <c r="G25" i="8"/>
  <c r="F25" i="8"/>
  <c r="T24" i="8"/>
  <c r="S24" i="8"/>
  <c r="R24" i="8"/>
  <c r="Q24" i="8"/>
  <c r="P24" i="8"/>
  <c r="O24" i="8"/>
  <c r="N24" i="8"/>
  <c r="I24" i="8"/>
  <c r="H24" i="8"/>
  <c r="G24" i="8"/>
  <c r="F24" i="8"/>
  <c r="T23" i="8"/>
  <c r="S23" i="8"/>
  <c r="R23" i="8"/>
  <c r="Q23" i="8"/>
  <c r="P23" i="8"/>
  <c r="O23" i="8"/>
  <c r="N23" i="8"/>
  <c r="AB23" i="8"/>
  <c r="Z23" i="8"/>
  <c r="I23" i="8"/>
  <c r="H23" i="8"/>
  <c r="G23" i="8"/>
  <c r="F23" i="8"/>
  <c r="T22" i="8"/>
  <c r="AB22" i="8" s="1"/>
  <c r="S22" i="8"/>
  <c r="Z22" i="8" s="1"/>
  <c r="R22" i="8"/>
  <c r="Q22" i="8"/>
  <c r="P22" i="8"/>
  <c r="O22" i="8"/>
  <c r="N22" i="8"/>
  <c r="I22" i="8"/>
  <c r="H22" i="8"/>
  <c r="G22" i="8"/>
  <c r="F22" i="8"/>
  <c r="T21" i="8"/>
  <c r="AB21" i="8" s="1"/>
  <c r="S21" i="8"/>
  <c r="R21" i="8"/>
  <c r="Q21" i="8"/>
  <c r="P21" i="8"/>
  <c r="O21" i="8"/>
  <c r="N21" i="8"/>
  <c r="I21" i="8"/>
  <c r="H21" i="8"/>
  <c r="G21" i="8"/>
  <c r="F21" i="8"/>
  <c r="T20" i="8"/>
  <c r="S20" i="8"/>
  <c r="R20" i="8"/>
  <c r="Q20" i="8"/>
  <c r="P20" i="8"/>
  <c r="O20" i="8"/>
  <c r="N20" i="8"/>
  <c r="I20" i="8"/>
  <c r="H20" i="8"/>
  <c r="G20" i="8"/>
  <c r="F20" i="8"/>
  <c r="T19" i="8"/>
  <c r="S19" i="8"/>
  <c r="R19" i="8"/>
  <c r="Q19" i="8"/>
  <c r="P19" i="8"/>
  <c r="O19" i="8"/>
  <c r="N19" i="8"/>
  <c r="I19" i="8"/>
  <c r="H19" i="8"/>
  <c r="G19" i="8"/>
  <c r="F19" i="8"/>
  <c r="T18" i="8"/>
  <c r="AB18" i="8" s="1"/>
  <c r="S18" i="8"/>
  <c r="R18" i="8"/>
  <c r="Q18" i="8"/>
  <c r="P18" i="8"/>
  <c r="O18" i="8"/>
  <c r="N18" i="8"/>
  <c r="I18" i="8"/>
  <c r="H18" i="8"/>
  <c r="G18" i="8"/>
  <c r="F18" i="8"/>
  <c r="T17" i="8"/>
  <c r="AB17" i="8" s="1"/>
  <c r="S17" i="8"/>
  <c r="Y17" i="8" s="1"/>
  <c r="R17" i="8"/>
  <c r="Q17" i="8"/>
  <c r="P17" i="8"/>
  <c r="O17" i="8"/>
  <c r="N17" i="8"/>
  <c r="I17" i="8"/>
  <c r="H17" i="8"/>
  <c r="G17" i="8"/>
  <c r="F17" i="8"/>
  <c r="T16" i="8"/>
  <c r="AF16" i="8" s="1"/>
  <c r="S16" i="8"/>
  <c r="R16" i="8"/>
  <c r="Q16" i="8"/>
  <c r="P16" i="8"/>
  <c r="O16" i="8"/>
  <c r="N16" i="8"/>
  <c r="I16" i="8"/>
  <c r="H16" i="8"/>
  <c r="G16" i="8"/>
  <c r="F16" i="8"/>
  <c r="T15" i="8"/>
  <c r="S15" i="8"/>
  <c r="R15" i="8"/>
  <c r="Q15" i="8"/>
  <c r="P15" i="8"/>
  <c r="O15" i="8"/>
  <c r="N15" i="8"/>
  <c r="Z15" i="8"/>
  <c r="I15" i="8"/>
  <c r="H15" i="8"/>
  <c r="G15" i="8"/>
  <c r="F15" i="8"/>
  <c r="T14" i="8"/>
  <c r="AB14" i="8" s="1"/>
  <c r="S14" i="8"/>
  <c r="R14" i="8"/>
  <c r="Q14" i="8"/>
  <c r="P14" i="8"/>
  <c r="O14" i="8"/>
  <c r="N14" i="8"/>
  <c r="AC14" i="8" s="1"/>
  <c r="I14" i="8"/>
  <c r="H14" i="8"/>
  <c r="G14" i="8"/>
  <c r="F14" i="8"/>
  <c r="T13" i="8"/>
  <c r="AB13" i="8" s="1"/>
  <c r="S13" i="8"/>
  <c r="R13" i="8"/>
  <c r="Q13" i="8"/>
  <c r="P13" i="8"/>
  <c r="O13" i="8"/>
  <c r="N13" i="8"/>
  <c r="I13" i="8"/>
  <c r="H13" i="8"/>
  <c r="G13" i="8"/>
  <c r="F13" i="8"/>
  <c r="T12" i="8"/>
  <c r="AF12" i="8" s="1"/>
  <c r="S12" i="8"/>
  <c r="Y12" i="8" s="1"/>
  <c r="R12" i="8"/>
  <c r="Q12" i="8"/>
  <c r="P12" i="8"/>
  <c r="AE12" i="8" s="1"/>
  <c r="O12" i="8"/>
  <c r="N12" i="8"/>
  <c r="AC12" i="8" s="1"/>
  <c r="I12" i="8"/>
  <c r="H12" i="8"/>
  <c r="G12" i="8"/>
  <c r="F12" i="8"/>
  <c r="T11" i="8"/>
  <c r="S11" i="8"/>
  <c r="R11" i="8"/>
  <c r="Q11" i="8"/>
  <c r="P11" i="8"/>
  <c r="O11" i="8"/>
  <c r="AD11" i="8" s="1"/>
  <c r="N11" i="8"/>
  <c r="I11" i="8"/>
  <c r="H11" i="8"/>
  <c r="G11" i="8"/>
  <c r="F11" i="8"/>
  <c r="T10" i="8"/>
  <c r="AB10" i="8" s="1"/>
  <c r="S10" i="8"/>
  <c r="R10" i="8"/>
  <c r="Q10" i="8"/>
  <c r="P10" i="8"/>
  <c r="O10" i="8"/>
  <c r="N10" i="8"/>
  <c r="AC10" i="8" s="1"/>
  <c r="Y10" i="8"/>
  <c r="I10" i="8"/>
  <c r="H10" i="8"/>
  <c r="G10" i="8"/>
  <c r="F10" i="8"/>
  <c r="T9" i="8"/>
  <c r="AB9" i="8" s="1"/>
  <c r="S9" i="8"/>
  <c r="R9" i="8"/>
  <c r="Q9" i="8"/>
  <c r="P9" i="8"/>
  <c r="O9" i="8"/>
  <c r="AD9" i="8" s="1"/>
  <c r="N9" i="8"/>
  <c r="Z9" i="8"/>
  <c r="I9" i="8"/>
  <c r="H9" i="8"/>
  <c r="G9" i="8"/>
  <c r="F9" i="8"/>
  <c r="T8" i="8"/>
  <c r="AF8" i="8" s="1"/>
  <c r="S8" i="8"/>
  <c r="R8" i="8"/>
  <c r="Q8" i="8"/>
  <c r="P8" i="8"/>
  <c r="O8" i="8"/>
  <c r="N8" i="8"/>
  <c r="I8" i="8"/>
  <c r="H8" i="8"/>
  <c r="G8" i="8"/>
  <c r="F8" i="8"/>
  <c r="AA7" i="8"/>
  <c r="T7" i="8"/>
  <c r="S7" i="8"/>
  <c r="R7" i="8"/>
  <c r="Q7" i="8"/>
  <c r="P7" i="8"/>
  <c r="O7" i="8"/>
  <c r="N7" i="8"/>
  <c r="AC7" i="8" s="1"/>
  <c r="Z7" i="8"/>
  <c r="Y7" i="8"/>
  <c r="I7" i="8"/>
  <c r="H7" i="8"/>
  <c r="G7" i="8"/>
  <c r="F7" i="8"/>
  <c r="Z6" i="8"/>
  <c r="T6" i="8"/>
  <c r="AB6" i="8" s="1"/>
  <c r="S6" i="8"/>
  <c r="R6" i="8"/>
  <c r="Q6" i="8"/>
  <c r="P6" i="8"/>
  <c r="O6" i="8"/>
  <c r="N6" i="8"/>
  <c r="AC6" i="8" s="1"/>
  <c r="Y6" i="8"/>
  <c r="I6" i="8"/>
  <c r="H6" i="8"/>
  <c r="G6" i="8"/>
  <c r="F6" i="8"/>
  <c r="T5" i="8"/>
  <c r="S5" i="8"/>
  <c r="Z5" i="8" s="1"/>
  <c r="R5" i="8"/>
  <c r="Q5" i="8"/>
  <c r="P5" i="8"/>
  <c r="O5" i="8"/>
  <c r="N5" i="8"/>
  <c r="I5" i="8"/>
  <c r="H5" i="8"/>
  <c r="G5" i="8"/>
  <c r="F5" i="8"/>
  <c r="AE11" i="8" l="1"/>
  <c r="AD20" i="8"/>
  <c r="AD10" i="8"/>
  <c r="AD14" i="8"/>
  <c r="AE7" i="8"/>
  <c r="AD8" i="8"/>
  <c r="AE9" i="8"/>
  <c r="Y14" i="8"/>
  <c r="AF24" i="8"/>
  <c r="Y26" i="8"/>
  <c r="AE31" i="8"/>
  <c r="AE15" i="8"/>
  <c r="AF20" i="8"/>
  <c r="AF23" i="8"/>
  <c r="AC26" i="8"/>
  <c r="Y11" i="8"/>
  <c r="AC11" i="8"/>
  <c r="AE23" i="8"/>
  <c r="AD30" i="8"/>
  <c r="AF32" i="8"/>
  <c r="Z10" i="8"/>
  <c r="AF28" i="8"/>
  <c r="Z17" i="8"/>
  <c r="AD17" i="8"/>
  <c r="Z20" i="8"/>
  <c r="Z28" i="8"/>
  <c r="Z32" i="8"/>
  <c r="Z12" i="8"/>
  <c r="AD12" i="8"/>
  <c r="Z16" i="8"/>
  <c r="AD16" i="8"/>
  <c r="AB8" i="8"/>
  <c r="Z11" i="8"/>
  <c r="AB16" i="8"/>
  <c r="Z19" i="8"/>
  <c r="AD19" i="8"/>
  <c r="Z14" i="8"/>
  <c r="AD5" i="8"/>
  <c r="Z21" i="8"/>
  <c r="AD21" i="8"/>
  <c r="Z33" i="8"/>
  <c r="AD33" i="8"/>
  <c r="V23" i="8"/>
  <c r="W32" i="8"/>
  <c r="U18" i="8"/>
  <c r="U19" i="8"/>
  <c r="W8" i="8"/>
  <c r="X10" i="8"/>
  <c r="X12" i="8"/>
  <c r="W20" i="8"/>
  <c r="U21" i="8"/>
  <c r="W23" i="8"/>
  <c r="U24" i="8"/>
  <c r="U28" i="8"/>
  <c r="U32" i="8"/>
  <c r="U5" i="8"/>
  <c r="U10" i="8"/>
  <c r="V10" i="8"/>
  <c r="U11" i="8"/>
  <c r="U13" i="8"/>
  <c r="W19" i="8"/>
  <c r="U22" i="8"/>
  <c r="X26" i="8"/>
  <c r="U31" i="8"/>
  <c r="U6" i="8"/>
  <c r="U7" i="8"/>
  <c r="V7" i="8"/>
  <c r="U8" i="8"/>
  <c r="X13" i="8"/>
  <c r="U17" i="8"/>
  <c r="V18" i="8"/>
  <c r="U20" i="8"/>
  <c r="U26" i="8"/>
  <c r="U30" i="8"/>
  <c r="V6" i="8"/>
  <c r="U29" i="8"/>
  <c r="V5" i="8"/>
  <c r="X6" i="8"/>
  <c r="X8" i="8"/>
  <c r="W9" i="8"/>
  <c r="W11" i="8"/>
  <c r="W12" i="8"/>
  <c r="W17" i="8"/>
  <c r="V22" i="8"/>
  <c r="X24" i="8"/>
  <c r="W28" i="8"/>
  <c r="X29" i="8"/>
  <c r="W33" i="8"/>
  <c r="W13" i="8"/>
  <c r="V14" i="8"/>
  <c r="W15" i="8"/>
  <c r="X16" i="8"/>
  <c r="X18" i="8"/>
  <c r="X21" i="8"/>
  <c r="V26" i="8"/>
  <c r="W27" i="8"/>
  <c r="W31" i="8"/>
  <c r="X32" i="8"/>
  <c r="U25" i="8"/>
  <c r="V30" i="8"/>
  <c r="Z13" i="8"/>
  <c r="AD13" i="8"/>
  <c r="AA13" i="8"/>
  <c r="AE13" i="8"/>
  <c r="U15" i="8"/>
  <c r="V8" i="8"/>
  <c r="AE20" i="8"/>
  <c r="AA10" i="8"/>
  <c r="AE10" i="8"/>
  <c r="AC13" i="8"/>
  <c r="X14" i="8"/>
  <c r="W18" i="8"/>
  <c r="Y21" i="8"/>
  <c r="Y23" i="8"/>
  <c r="AA23" i="8"/>
  <c r="AD26" i="8"/>
  <c r="AB27" i="8"/>
  <c r="AF27" i="8"/>
  <c r="AA30" i="8"/>
  <c r="AE30" i="8"/>
  <c r="AA32" i="8"/>
  <c r="AE32" i="8"/>
  <c r="V15" i="8"/>
  <c r="W26" i="8"/>
  <c r="Y27" i="8"/>
  <c r="AC27" i="8"/>
  <c r="Y28" i="8"/>
  <c r="AC28" i="8"/>
  <c r="X28" i="8"/>
  <c r="Y29" i="8"/>
  <c r="X30" i="8"/>
  <c r="AA31" i="8"/>
  <c r="Y19" i="8"/>
  <c r="AC19" i="8"/>
  <c r="Y20" i="8"/>
  <c r="AC20" i="8"/>
  <c r="X20" i="8"/>
  <c r="Y30" i="8"/>
  <c r="AC30" i="8"/>
  <c r="Y31" i="8"/>
  <c r="Y32" i="8"/>
  <c r="AC32" i="8"/>
  <c r="AD32" i="8"/>
  <c r="AF33" i="8"/>
  <c r="U33" i="8"/>
  <c r="AF13" i="8"/>
  <c r="U14" i="8"/>
  <c r="AD18" i="8"/>
  <c r="AB19" i="8"/>
  <c r="AF19" i="8"/>
  <c r="U23" i="8"/>
  <c r="V25" i="8"/>
  <c r="Z25" i="8"/>
  <c r="AD25" i="8"/>
  <c r="V29" i="8"/>
  <c r="Z29" i="8"/>
  <c r="AD29" i="8"/>
  <c r="AC29" i="8"/>
  <c r="AC31" i="8"/>
  <c r="AD7" i="8"/>
  <c r="V9" i="8"/>
  <c r="AB15" i="8"/>
  <c r="AF15" i="8"/>
  <c r="V16" i="8"/>
  <c r="V17" i="8"/>
  <c r="AE17" i="8"/>
  <c r="AF18" i="8"/>
  <c r="V21" i="8"/>
  <c r="AC21" i="8"/>
  <c r="X22" i="8"/>
  <c r="AC23" i="8"/>
  <c r="W24" i="8"/>
  <c r="AD28" i="8"/>
  <c r="W29" i="8"/>
  <c r="AA29" i="8"/>
  <c r="AE29" i="8"/>
  <c r="Z30" i="8"/>
  <c r="V33" i="8"/>
  <c r="U9" i="8"/>
  <c r="AD15" i="8"/>
  <c r="Z18" i="8"/>
  <c r="AD22" i="8"/>
  <c r="W25" i="8"/>
  <c r="AA5" i="8"/>
  <c r="AE5" i="8"/>
  <c r="AD6" i="8"/>
  <c r="AB7" i="8"/>
  <c r="AF7" i="8"/>
  <c r="AF10" i="8"/>
  <c r="U12" i="8"/>
  <c r="U16" i="8"/>
  <c r="AA18" i="8"/>
  <c r="AE18" i="8"/>
  <c r="AA22" i="8"/>
  <c r="AE22" i="8"/>
  <c r="V24" i="8"/>
  <c r="Z24" i="8"/>
  <c r="AD24" i="8"/>
  <c r="AE25" i="8"/>
  <c r="AF26" i="8"/>
  <c r="U27" i="8"/>
  <c r="AB5" i="8"/>
  <c r="AF5" i="8"/>
  <c r="X5" i="8"/>
  <c r="AA6" i="8"/>
  <c r="AE6" i="8"/>
  <c r="Y5" i="8"/>
  <c r="AC5" i="8"/>
  <c r="Z8" i="8"/>
  <c r="AB11" i="8"/>
  <c r="AF11" i="8"/>
  <c r="V13" i="8"/>
  <c r="Y13" i="8"/>
  <c r="AA14" i="8"/>
  <c r="AE14" i="8"/>
  <c r="Y15" i="8"/>
  <c r="AC15" i="8"/>
  <c r="AA15" i="8"/>
  <c r="W16" i="8"/>
  <c r="Y18" i="8"/>
  <c r="AC18" i="8"/>
  <c r="W21" i="8"/>
  <c r="AA21" i="8"/>
  <c r="AE21" i="8"/>
  <c r="Y22" i="8"/>
  <c r="AC22" i="8"/>
  <c r="AD23" i="8"/>
  <c r="AB24" i="8"/>
  <c r="AB31" i="8"/>
  <c r="AF31" i="8"/>
  <c r="V31" i="8"/>
  <c r="AB32" i="8"/>
  <c r="AC33" i="8"/>
  <c r="W7" i="8"/>
  <c r="X9" i="8"/>
  <c r="AF21" i="8"/>
  <c r="AF29" i="8"/>
  <c r="AA9" i="8"/>
  <c r="Y9" i="8"/>
  <c r="V12" i="8"/>
  <c r="AA16" i="8"/>
  <c r="AE16" i="8"/>
  <c r="X17" i="8"/>
  <c r="V19" i="8"/>
  <c r="AE19" i="8"/>
  <c r="AA19" i="8"/>
  <c r="AA24" i="8"/>
  <c r="AE24" i="8"/>
  <c r="X25" i="8"/>
  <c r="V27" i="8"/>
  <c r="AE27" i="8"/>
  <c r="AA27" i="8"/>
  <c r="W6" i="8"/>
  <c r="AA8" i="8"/>
  <c r="AE8" i="8"/>
  <c r="AC9" i="8"/>
  <c r="W10" i="8"/>
  <c r="V11" i="8"/>
  <c r="AA11" i="8"/>
  <c r="W14" i="8"/>
  <c r="AC17" i="8"/>
  <c r="AC25" i="8"/>
  <c r="AA17" i="8"/>
  <c r="V20" i="8"/>
  <c r="W22" i="8"/>
  <c r="AA25" i="8"/>
  <c r="V28" i="8"/>
  <c r="W30" i="8"/>
  <c r="X33" i="8"/>
  <c r="W5" i="8"/>
  <c r="AF6" i="8"/>
  <c r="Y8" i="8"/>
  <c r="AC8" i="8"/>
  <c r="AF9" i="8"/>
  <c r="AA12" i="8"/>
  <c r="AB12" i="8"/>
  <c r="AF14" i="8"/>
  <c r="Y16" i="8"/>
  <c r="AC16" i="8"/>
  <c r="AF17" i="8"/>
  <c r="AA20" i="8"/>
  <c r="AB20" i="8"/>
  <c r="AF22" i="8"/>
  <c r="Y24" i="8"/>
  <c r="AC24" i="8"/>
  <c r="AF25" i="8"/>
  <c r="AA28" i="8"/>
  <c r="AB28" i="8"/>
  <c r="AF30" i="8"/>
  <c r="V32" i="8"/>
  <c r="AA33" i="8"/>
  <c r="AE33" i="8"/>
  <c r="X7" i="8"/>
  <c r="X11" i="8"/>
  <c r="X15" i="8"/>
  <c r="X19" i="8"/>
  <c r="X23" i="8"/>
  <c r="X27" i="8"/>
  <c r="X31" i="8"/>
  <c r="E95" i="32"/>
  <c r="E179" i="22"/>
  <c r="E56" i="22"/>
  <c r="B75" i="24"/>
  <c r="E154" i="19"/>
  <c r="E143" i="22"/>
  <c r="E29" i="20"/>
  <c r="B137" i="24"/>
  <c r="E144" i="23"/>
  <c r="B74" i="24"/>
  <c r="E86" i="22"/>
  <c r="E175" i="19"/>
  <c r="B111" i="24"/>
  <c r="B129" i="14"/>
  <c r="B146" i="24"/>
  <c r="B44" i="14"/>
  <c r="B156" i="24"/>
  <c r="E155" i="21"/>
  <c r="B79" i="14"/>
  <c r="E78" i="21"/>
  <c r="E78" i="20"/>
  <c r="E93" i="23"/>
  <c r="E102" i="19"/>
  <c r="B169" i="26"/>
  <c r="E111" i="18"/>
  <c r="E112" i="19"/>
  <c r="E187" i="22"/>
  <c r="B73" i="14"/>
  <c r="E117" i="17"/>
  <c r="E106" i="17"/>
  <c r="E62" i="22"/>
  <c r="E189" i="17"/>
  <c r="E119" i="32"/>
  <c r="B42" i="24"/>
  <c r="E86" i="32"/>
  <c r="B166" i="24"/>
  <c r="B109" i="24"/>
  <c r="E150" i="19"/>
  <c r="E155" i="17"/>
  <c r="E181" i="17"/>
  <c r="E130" i="18"/>
  <c r="E171" i="32"/>
  <c r="E177" i="32"/>
  <c r="B82" i="14"/>
  <c r="E117" i="20"/>
  <c r="E40" i="21"/>
  <c r="E179" i="19"/>
  <c r="E190" i="22"/>
  <c r="E122" i="23"/>
  <c r="E35" i="20"/>
  <c r="E81" i="32"/>
  <c r="E53" i="23"/>
  <c r="E187" i="20"/>
  <c r="E26" i="18"/>
  <c r="B70" i="24"/>
  <c r="E20" i="22"/>
  <c r="B54" i="24"/>
  <c r="E142" i="22"/>
  <c r="B81" i="24"/>
  <c r="E120" i="21"/>
  <c r="B119" i="14"/>
  <c r="E63" i="22"/>
  <c r="E170" i="23"/>
  <c r="E116" i="32"/>
  <c r="E170" i="32"/>
  <c r="E74" i="18"/>
  <c r="E88" i="21"/>
  <c r="E70" i="22"/>
  <c r="B118" i="24"/>
  <c r="B132" i="14"/>
  <c r="B107" i="24"/>
  <c r="B91" i="14"/>
  <c r="E123" i="18"/>
  <c r="E140" i="23"/>
  <c r="E107" i="19"/>
  <c r="E43" i="18"/>
  <c r="E17" i="21"/>
  <c r="E132" i="21"/>
  <c r="E33" i="19"/>
  <c r="E26" i="20"/>
  <c r="E131" i="19"/>
  <c r="B100" i="26"/>
  <c r="B74" i="26"/>
  <c r="E77" i="21"/>
  <c r="E73" i="21"/>
  <c r="E162" i="17"/>
  <c r="E40" i="17"/>
  <c r="E90" i="19"/>
  <c r="E173" i="32"/>
  <c r="B102" i="24"/>
  <c r="E137" i="22"/>
  <c r="E180" i="17"/>
  <c r="E163" i="18"/>
  <c r="E165" i="19"/>
  <c r="E80" i="23"/>
  <c r="B57" i="24"/>
  <c r="B163" i="24"/>
  <c r="B111" i="14"/>
  <c r="E116" i="17"/>
  <c r="E158" i="22"/>
  <c r="B33" i="14"/>
  <c r="E49" i="23"/>
  <c r="B115" i="14"/>
  <c r="B101" i="26"/>
  <c r="E134" i="20"/>
  <c r="E56" i="19"/>
  <c r="E126" i="32"/>
  <c r="E147" i="17"/>
  <c r="E173" i="19"/>
  <c r="E131" i="20"/>
  <c r="E77" i="19"/>
  <c r="B98" i="24"/>
  <c r="E24" i="21"/>
  <c r="B53" i="14"/>
  <c r="E107" i="18"/>
  <c r="E55" i="18"/>
  <c r="B134" i="24"/>
  <c r="E123" i="21"/>
  <c r="B144" i="26"/>
  <c r="E18" i="32"/>
  <c r="B99" i="26"/>
  <c r="B58" i="26"/>
  <c r="E148" i="20"/>
  <c r="E134" i="22"/>
  <c r="E189" i="22"/>
  <c r="E172" i="21"/>
  <c r="E172" i="19"/>
  <c r="E12" i="17"/>
  <c r="E175" i="17"/>
  <c r="E190" i="19"/>
  <c r="B40" i="24"/>
  <c r="B167" i="14"/>
  <c r="E130" i="20"/>
  <c r="E84" i="19"/>
  <c r="E26" i="21"/>
  <c r="E97" i="19"/>
  <c r="B89" i="14"/>
  <c r="E57" i="23"/>
  <c r="B88" i="24"/>
  <c r="E178" i="19"/>
  <c r="E49" i="19"/>
  <c r="E44" i="32"/>
  <c r="E57" i="17"/>
  <c r="E80" i="22"/>
  <c r="E65" i="18"/>
  <c r="E47" i="18"/>
  <c r="E17" i="32"/>
  <c r="E79" i="21"/>
  <c r="B83" i="24"/>
  <c r="E27" i="20"/>
  <c r="E154" i="23"/>
  <c r="E164" i="32"/>
  <c r="B135" i="14"/>
  <c r="E79" i="32"/>
  <c r="E185" i="20"/>
  <c r="B35" i="14"/>
  <c r="E124" i="17"/>
  <c r="E93" i="19"/>
  <c r="E102" i="18"/>
  <c r="E15" i="17"/>
  <c r="E169" i="21"/>
  <c r="E60" i="32"/>
  <c r="E187" i="18"/>
  <c r="E106" i="23"/>
  <c r="E82" i="20"/>
  <c r="E101" i="32"/>
  <c r="E93" i="20"/>
  <c r="E34" i="22"/>
  <c r="E84" i="17"/>
  <c r="B154" i="14"/>
  <c r="E117" i="21"/>
  <c r="B63" i="24"/>
  <c r="E127" i="18"/>
  <c r="E138" i="23"/>
  <c r="E28" i="20"/>
  <c r="B154" i="26"/>
  <c r="E111" i="22"/>
  <c r="E75" i="17"/>
  <c r="E167" i="20"/>
  <c r="E154" i="22"/>
  <c r="E28" i="23"/>
  <c r="E32" i="19"/>
  <c r="E43" i="22"/>
  <c r="E139" i="23"/>
  <c r="E119" i="19"/>
  <c r="E137" i="20"/>
  <c r="E16" i="17"/>
  <c r="E62" i="18"/>
  <c r="E160" i="22"/>
  <c r="E76" i="20"/>
  <c r="E151" i="19"/>
  <c r="E53" i="18"/>
  <c r="E129" i="18"/>
  <c r="E183" i="22"/>
  <c r="E187" i="23"/>
  <c r="B115" i="24"/>
  <c r="E48" i="32"/>
  <c r="E48" i="20"/>
  <c r="E50" i="21"/>
  <c r="E106" i="21"/>
  <c r="B74" i="14"/>
  <c r="E127" i="20"/>
  <c r="E147" i="18"/>
  <c r="E16" i="32"/>
  <c r="B115" i="26"/>
  <c r="E168" i="23"/>
  <c r="E48" i="23"/>
  <c r="E36" i="20"/>
  <c r="E125" i="23"/>
  <c r="E167" i="21"/>
  <c r="E141" i="23"/>
  <c r="E121" i="22"/>
  <c r="B163" i="14"/>
  <c r="B26" i="26"/>
  <c r="E37" i="32"/>
  <c r="E82" i="18"/>
  <c r="B60" i="24"/>
  <c r="E85" i="22"/>
  <c r="E118" i="22"/>
  <c r="E14" i="23"/>
  <c r="B49" i="26"/>
  <c r="E173" i="18"/>
  <c r="E184" i="18"/>
  <c r="E150" i="23"/>
  <c r="E150" i="18"/>
  <c r="E112" i="23"/>
  <c r="B22" i="14"/>
  <c r="E89" i="21"/>
  <c r="E19" i="19"/>
  <c r="E40" i="19"/>
  <c r="E102" i="23"/>
  <c r="B56" i="24"/>
  <c r="E99" i="23"/>
  <c r="E137" i="19"/>
  <c r="E169" i="17"/>
  <c r="E185" i="19"/>
  <c r="E128" i="32"/>
  <c r="E42" i="32"/>
  <c r="B85" i="14"/>
  <c r="E116" i="19"/>
  <c r="E104" i="20"/>
  <c r="E62" i="20"/>
  <c r="B106" i="14"/>
  <c r="E63" i="18"/>
  <c r="E118" i="21"/>
  <c r="B165" i="24"/>
  <c r="E22" i="17"/>
  <c r="E78" i="19"/>
  <c r="E183" i="23"/>
  <c r="E170" i="21"/>
  <c r="E41" i="32"/>
  <c r="E75" i="22"/>
  <c r="E108" i="22"/>
  <c r="B143" i="24"/>
  <c r="E67" i="17"/>
  <c r="E143" i="21"/>
  <c r="E133" i="19"/>
  <c r="E22" i="21"/>
  <c r="B69" i="26"/>
  <c r="E61" i="32"/>
  <c r="B127" i="26"/>
  <c r="E43" i="21"/>
  <c r="B27" i="14"/>
  <c r="B105" i="26"/>
  <c r="B116" i="24"/>
  <c r="E115" i="20"/>
  <c r="E126" i="20"/>
  <c r="E178" i="18"/>
  <c r="E157" i="32"/>
  <c r="E45" i="19"/>
  <c r="E121" i="32"/>
  <c r="B32" i="14"/>
  <c r="E181" i="18"/>
  <c r="E184" i="22"/>
  <c r="E188" i="23"/>
  <c r="E65" i="22"/>
  <c r="E160" i="18"/>
  <c r="B21" i="14"/>
  <c r="E116" i="23"/>
  <c r="B40" i="26"/>
  <c r="E137" i="21"/>
  <c r="E139" i="18"/>
  <c r="B139" i="26"/>
  <c r="E134" i="32"/>
  <c r="E136" i="23"/>
  <c r="E65" i="19"/>
  <c r="E157" i="18"/>
  <c r="E100" i="19"/>
  <c r="E30" i="23"/>
  <c r="E74" i="19"/>
  <c r="E41" i="17"/>
  <c r="E86" i="19"/>
  <c r="E92" i="18"/>
  <c r="E51" i="18"/>
  <c r="E49" i="18"/>
  <c r="B47" i="14"/>
  <c r="E17" i="19"/>
  <c r="E84" i="23"/>
  <c r="B112" i="14"/>
  <c r="E89" i="32"/>
  <c r="E81" i="22"/>
  <c r="E154" i="32"/>
  <c r="B34" i="24"/>
  <c r="E52" i="21"/>
  <c r="E36" i="22"/>
  <c r="B73" i="24"/>
  <c r="E93" i="32"/>
  <c r="E48" i="17"/>
  <c r="E69" i="23"/>
  <c r="B41" i="26"/>
  <c r="E34" i="18"/>
  <c r="E172" i="23"/>
  <c r="E117" i="18"/>
  <c r="B76" i="14"/>
  <c r="E99" i="22"/>
  <c r="E39" i="19"/>
  <c r="B85" i="26"/>
  <c r="E172" i="18"/>
  <c r="E33" i="17"/>
  <c r="E124" i="18"/>
  <c r="E153" i="21"/>
  <c r="E146" i="22"/>
  <c r="B145" i="14"/>
  <c r="E138" i="20"/>
  <c r="E32" i="21"/>
  <c r="E39" i="21"/>
  <c r="E133" i="17"/>
  <c r="E103" i="19"/>
  <c r="E180" i="20"/>
  <c r="E80" i="20"/>
  <c r="E92" i="22"/>
  <c r="E22" i="23"/>
  <c r="E110" i="21"/>
  <c r="B50" i="26"/>
  <c r="E130" i="21"/>
  <c r="B153" i="24"/>
  <c r="E142" i="18"/>
  <c r="E115" i="32"/>
  <c r="E37" i="22"/>
  <c r="B87" i="24"/>
  <c r="E189" i="20"/>
  <c r="E55" i="21"/>
  <c r="B96" i="14"/>
  <c r="E120" i="22"/>
  <c r="E164" i="23"/>
  <c r="B149" i="24"/>
  <c r="B91" i="26"/>
  <c r="B137" i="26"/>
  <c r="E110" i="19"/>
  <c r="B142" i="24"/>
  <c r="B38" i="24"/>
  <c r="E56" i="18"/>
  <c r="B24" i="24"/>
  <c r="E35" i="22"/>
  <c r="E99" i="17"/>
  <c r="B128" i="26"/>
  <c r="B72" i="26"/>
  <c r="E95" i="21"/>
  <c r="E185" i="32"/>
  <c r="B147" i="24"/>
  <c r="E52" i="18"/>
  <c r="E188" i="18"/>
  <c r="B45" i="24"/>
  <c r="E110" i="23"/>
  <c r="E182" i="22"/>
  <c r="E174" i="23"/>
  <c r="E85" i="18"/>
  <c r="B84" i="26"/>
  <c r="E76" i="18"/>
  <c r="E144" i="21"/>
  <c r="E188" i="17"/>
  <c r="E120" i="18"/>
  <c r="B83" i="14"/>
  <c r="B117" i="14"/>
  <c r="B19" i="14"/>
  <c r="E169" i="20"/>
  <c r="E108" i="20"/>
  <c r="B166" i="26"/>
  <c r="E76" i="22"/>
  <c r="E26" i="19"/>
  <c r="B140" i="26"/>
  <c r="E96" i="21"/>
  <c r="E86" i="18"/>
  <c r="E61" i="21"/>
  <c r="E60" i="21"/>
  <c r="E158" i="17"/>
  <c r="E104" i="23"/>
  <c r="E79" i="19"/>
  <c r="E156" i="19"/>
  <c r="E83" i="21"/>
  <c r="B86" i="24"/>
  <c r="E120" i="23"/>
  <c r="B130" i="14"/>
  <c r="B97" i="14"/>
  <c r="E166" i="20"/>
  <c r="E98" i="23"/>
  <c r="E18" i="22"/>
  <c r="E60" i="23"/>
  <c r="E113" i="21"/>
  <c r="E14" i="22"/>
  <c r="E63" i="21"/>
  <c r="E76" i="32"/>
  <c r="B141" i="24"/>
  <c r="B158" i="26"/>
  <c r="E144" i="19"/>
  <c r="E108" i="32"/>
  <c r="B63" i="14"/>
  <c r="B75" i="26"/>
  <c r="E51" i="17"/>
  <c r="B37" i="24"/>
  <c r="E59" i="22"/>
  <c r="E44" i="20"/>
  <c r="B139" i="24"/>
  <c r="E32" i="22"/>
  <c r="B82" i="26"/>
  <c r="E102" i="22"/>
  <c r="E161" i="18"/>
  <c r="E113" i="32"/>
  <c r="E27" i="22"/>
  <c r="B131" i="26"/>
  <c r="E152" i="19"/>
  <c r="E108" i="23"/>
  <c r="E130" i="23"/>
  <c r="E189" i="19"/>
  <c r="E125" i="32"/>
  <c r="E161" i="32"/>
  <c r="E89" i="20"/>
  <c r="E50" i="19"/>
  <c r="E127" i="17"/>
  <c r="B121" i="26"/>
  <c r="E96" i="17"/>
  <c r="B108" i="26"/>
  <c r="E69" i="21"/>
  <c r="E19" i="22"/>
  <c r="E77" i="32"/>
  <c r="E66" i="32"/>
  <c r="E133" i="20"/>
  <c r="B67" i="24"/>
  <c r="E162" i="32"/>
  <c r="E64" i="32"/>
  <c r="E59" i="18"/>
  <c r="B29" i="14"/>
  <c r="E65" i="21"/>
  <c r="E166" i="32"/>
  <c r="E150" i="32"/>
  <c r="B41" i="24"/>
  <c r="E181" i="23"/>
  <c r="B159" i="14"/>
  <c r="E53" i="22"/>
  <c r="E17" i="23"/>
  <c r="B54" i="26"/>
  <c r="E156" i="21"/>
  <c r="B160" i="14"/>
  <c r="E40" i="20"/>
  <c r="E82" i="21"/>
  <c r="E87" i="20"/>
  <c r="E33" i="20"/>
  <c r="E90" i="22"/>
  <c r="B136" i="26"/>
  <c r="E105" i="21"/>
  <c r="E37" i="21"/>
  <c r="E97" i="23"/>
  <c r="E92" i="32"/>
  <c r="E87" i="23"/>
  <c r="B88" i="26"/>
  <c r="E112" i="22"/>
  <c r="E72" i="23"/>
  <c r="B167" i="24"/>
  <c r="B147" i="14"/>
  <c r="E132" i="17"/>
  <c r="E59" i="23"/>
  <c r="E124" i="22"/>
  <c r="E75" i="32"/>
  <c r="E85" i="19"/>
  <c r="E137" i="23"/>
  <c r="B121" i="24"/>
  <c r="E132" i="22"/>
  <c r="E122" i="32"/>
  <c r="E182" i="32"/>
  <c r="B65" i="26"/>
  <c r="E134" i="21"/>
  <c r="E37" i="23"/>
  <c r="B105" i="24"/>
  <c r="E162" i="22"/>
  <c r="E44" i="17"/>
  <c r="E121" i="21"/>
  <c r="E121" i="17"/>
  <c r="B85" i="24"/>
  <c r="B131" i="24"/>
  <c r="E160" i="21"/>
  <c r="E43" i="19"/>
  <c r="E171" i="19"/>
  <c r="E56" i="17"/>
  <c r="B62" i="26"/>
  <c r="E124" i="20"/>
  <c r="E77" i="17"/>
  <c r="B168" i="24"/>
  <c r="E74" i="32"/>
  <c r="E188" i="21"/>
  <c r="E75" i="19"/>
  <c r="E191" i="32"/>
  <c r="E35" i="23"/>
  <c r="B34" i="26"/>
  <c r="E151" i="17"/>
  <c r="E73" i="20"/>
  <c r="E106" i="32"/>
  <c r="B124" i="26"/>
  <c r="E30" i="21"/>
  <c r="E46" i="23"/>
  <c r="E32" i="17"/>
  <c r="B44" i="24"/>
  <c r="E100" i="22"/>
  <c r="E43" i="20"/>
  <c r="E21" i="21"/>
  <c r="B71" i="24"/>
  <c r="E64" i="22"/>
  <c r="E176" i="23"/>
  <c r="E155" i="23"/>
  <c r="E189" i="23"/>
  <c r="B34" i="14"/>
  <c r="E134" i="19"/>
  <c r="E100" i="20"/>
  <c r="E83" i="18"/>
  <c r="E28" i="21"/>
  <c r="B77" i="14"/>
  <c r="E135" i="32"/>
  <c r="E42" i="20"/>
  <c r="B90" i="24"/>
  <c r="B31" i="26"/>
  <c r="E180" i="18"/>
  <c r="E130" i="22"/>
  <c r="E24" i="18"/>
  <c r="B103" i="24"/>
  <c r="E148" i="32"/>
  <c r="E69" i="18"/>
  <c r="E88" i="23"/>
  <c r="E140" i="20"/>
  <c r="E124" i="32"/>
  <c r="E72" i="32"/>
  <c r="E53" i="19"/>
  <c r="E166" i="19"/>
  <c r="B52" i="14"/>
  <c r="B98" i="14"/>
  <c r="E26" i="32"/>
  <c r="B129" i="24"/>
  <c r="E30" i="20"/>
  <c r="B65" i="14"/>
  <c r="E17" i="22"/>
  <c r="E18" i="23"/>
  <c r="E98" i="20"/>
  <c r="E74" i="23"/>
  <c r="E73" i="19"/>
  <c r="E49" i="22"/>
  <c r="E32" i="23"/>
  <c r="E166" i="18"/>
  <c r="E125" i="21"/>
  <c r="E62" i="17"/>
  <c r="E70" i="20"/>
  <c r="E25" i="18"/>
  <c r="E87" i="32"/>
  <c r="E125" i="20"/>
  <c r="E125" i="17"/>
  <c r="E180" i="32"/>
  <c r="E144" i="17"/>
  <c r="E61" i="20"/>
  <c r="B55" i="24"/>
  <c r="E24" i="22"/>
  <c r="B90" i="26"/>
  <c r="E143" i="19"/>
  <c r="E24" i="23"/>
  <c r="E74" i="21"/>
  <c r="E39" i="32"/>
  <c r="E170" i="18"/>
  <c r="E62" i="32"/>
  <c r="E59" i="20"/>
  <c r="E136" i="32"/>
  <c r="E57" i="22"/>
  <c r="E102" i="32"/>
  <c r="B135" i="24"/>
  <c r="E40" i="18"/>
  <c r="E187" i="17"/>
  <c r="E185" i="21"/>
  <c r="E138" i="32"/>
  <c r="E171" i="20"/>
  <c r="E109" i="18"/>
  <c r="B38" i="14"/>
  <c r="E142" i="19"/>
  <c r="E191" i="20"/>
  <c r="E157" i="22"/>
  <c r="E24" i="20"/>
  <c r="E70" i="17"/>
  <c r="E178" i="20"/>
  <c r="E90" i="17"/>
  <c r="E91" i="20"/>
  <c r="E32" i="20"/>
  <c r="E55" i="22"/>
  <c r="B39" i="14"/>
  <c r="B28" i="14"/>
  <c r="E97" i="20"/>
  <c r="E153" i="22"/>
  <c r="E132" i="20"/>
  <c r="E182" i="17"/>
  <c r="E67" i="21"/>
  <c r="E157" i="23"/>
  <c r="E42" i="17"/>
  <c r="E46" i="19"/>
  <c r="E94" i="18"/>
  <c r="E94" i="20"/>
  <c r="B53" i="24"/>
  <c r="E127" i="19"/>
  <c r="E180" i="23"/>
  <c r="E79" i="23"/>
  <c r="E44" i="22"/>
  <c r="E60" i="22"/>
  <c r="E46" i="21"/>
  <c r="B127" i="24"/>
  <c r="E65" i="32"/>
  <c r="E93" i="21"/>
  <c r="B66" i="24"/>
  <c r="E19" i="17"/>
  <c r="E78" i="23"/>
  <c r="E146" i="17"/>
  <c r="E157" i="19"/>
  <c r="E33" i="18"/>
  <c r="B116" i="14"/>
  <c r="E79" i="22"/>
  <c r="B95" i="24"/>
  <c r="E102" i="17"/>
  <c r="E155" i="19"/>
  <c r="E58" i="32"/>
  <c r="E70" i="23"/>
  <c r="E140" i="18"/>
  <c r="B80" i="14"/>
  <c r="E144" i="32"/>
  <c r="B46" i="26"/>
  <c r="E48" i="19"/>
  <c r="B151" i="24"/>
  <c r="E61" i="18"/>
  <c r="B158" i="14"/>
  <c r="E105" i="19"/>
  <c r="E110" i="18"/>
  <c r="E69" i="22"/>
  <c r="E59" i="32"/>
  <c r="E167" i="22"/>
  <c r="E128" i="19"/>
  <c r="B163" i="26"/>
  <c r="B82" i="24"/>
  <c r="B47" i="26"/>
  <c r="B138" i="24"/>
  <c r="E165" i="32"/>
  <c r="E14" i="18"/>
  <c r="B125" i="26"/>
  <c r="E109" i="20"/>
  <c r="B127" i="14"/>
  <c r="B94" i="24"/>
  <c r="E121" i="20"/>
  <c r="E185" i="22"/>
  <c r="E14" i="17"/>
  <c r="B120" i="24"/>
  <c r="B146" i="14"/>
  <c r="B172" i="26"/>
  <c r="E120" i="20"/>
  <c r="E18" i="21"/>
  <c r="E105" i="17"/>
  <c r="E139" i="20"/>
  <c r="E168" i="18"/>
  <c r="B150" i="26"/>
  <c r="E34" i="32"/>
  <c r="B89" i="26"/>
  <c r="E46" i="22"/>
  <c r="E141" i="20"/>
  <c r="E45" i="21"/>
  <c r="E144" i="20"/>
  <c r="E41" i="23"/>
  <c r="E99" i="21"/>
  <c r="B161" i="14"/>
  <c r="E57" i="18"/>
  <c r="E169" i="22"/>
  <c r="B120" i="26"/>
  <c r="E177" i="20"/>
  <c r="E63" i="23"/>
  <c r="E30" i="22"/>
  <c r="B123" i="24"/>
  <c r="E67" i="22"/>
  <c r="E129" i="32"/>
  <c r="E63" i="20"/>
  <c r="E106" i="22"/>
  <c r="E72" i="20"/>
  <c r="E148" i="21"/>
  <c r="E59" i="17"/>
  <c r="B139" i="14"/>
  <c r="E175" i="23"/>
  <c r="E152" i="21"/>
  <c r="B76" i="24"/>
  <c r="B136" i="14"/>
  <c r="E26" i="17"/>
  <c r="E115" i="18"/>
  <c r="B142" i="14"/>
  <c r="E23" i="17"/>
  <c r="B56" i="26"/>
  <c r="E176" i="17"/>
  <c r="B140" i="14"/>
  <c r="E112" i="32"/>
  <c r="E166" i="17"/>
  <c r="B152" i="26"/>
  <c r="E179" i="17"/>
  <c r="B128" i="14"/>
  <c r="E176" i="32"/>
  <c r="E58" i="23"/>
  <c r="E36" i="18"/>
  <c r="E53" i="17"/>
  <c r="B141" i="26"/>
  <c r="E66" i="18"/>
  <c r="E21" i="18"/>
  <c r="B113" i="24"/>
  <c r="E56" i="20"/>
  <c r="E69" i="19"/>
  <c r="E61" i="22"/>
  <c r="B52" i="26"/>
  <c r="B125" i="24"/>
  <c r="B60" i="26"/>
  <c r="E36" i="23"/>
  <c r="E140" i="22"/>
  <c r="B94" i="26"/>
  <c r="B84" i="14"/>
  <c r="E38" i="22"/>
  <c r="E104" i="17"/>
  <c r="E78" i="32"/>
  <c r="B149" i="14"/>
  <c r="E159" i="17"/>
  <c r="E121" i="19"/>
  <c r="B160" i="24"/>
  <c r="B148" i="26"/>
  <c r="E19" i="21"/>
  <c r="B108" i="24"/>
  <c r="E170" i="22"/>
  <c r="E65" i="23"/>
  <c r="E138" i="18"/>
  <c r="E119" i="18"/>
  <c r="E86" i="21"/>
  <c r="B48" i="14"/>
  <c r="E88" i="32"/>
  <c r="B86" i="26"/>
  <c r="E114" i="19"/>
  <c r="E164" i="17"/>
  <c r="B91" i="24"/>
  <c r="E69" i="20"/>
  <c r="E77" i="22"/>
  <c r="B157" i="24"/>
  <c r="E148" i="22"/>
  <c r="E131" i="17"/>
  <c r="E67" i="23"/>
  <c r="E96" i="22"/>
  <c r="E14" i="19"/>
  <c r="E130" i="19"/>
  <c r="E13" i="23"/>
  <c r="E64" i="20"/>
  <c r="E183" i="19"/>
  <c r="E101" i="22"/>
  <c r="E98" i="18"/>
  <c r="E47" i="21"/>
  <c r="E118" i="20"/>
  <c r="E100" i="17"/>
  <c r="E54" i="18"/>
  <c r="E84" i="18"/>
  <c r="B75" i="14"/>
  <c r="E60" i="17"/>
  <c r="E119" i="21"/>
  <c r="E21" i="22"/>
  <c r="B136" i="24"/>
  <c r="E15" i="19"/>
  <c r="E15" i="20"/>
  <c r="E66" i="22"/>
  <c r="E121" i="23"/>
  <c r="E42" i="21"/>
  <c r="E167" i="18"/>
  <c r="B36" i="26"/>
  <c r="E145" i="19"/>
  <c r="E122" i="22"/>
  <c r="E26" i="23"/>
  <c r="E79" i="17"/>
  <c r="E71" i="32"/>
  <c r="B111" i="26"/>
  <c r="E99" i="32"/>
  <c r="E23" i="21"/>
  <c r="E53" i="32"/>
  <c r="B150" i="24"/>
  <c r="E18" i="20"/>
  <c r="E58" i="20"/>
  <c r="E31" i="18"/>
  <c r="B51" i="26"/>
  <c r="B79" i="26"/>
  <c r="E22" i="22"/>
  <c r="E45" i="32"/>
  <c r="E130" i="32"/>
  <c r="B114" i="24"/>
  <c r="E45" i="17"/>
  <c r="B49" i="14"/>
  <c r="E137" i="17"/>
  <c r="E136" i="17"/>
  <c r="B64" i="24"/>
  <c r="B99" i="24"/>
  <c r="E154" i="20"/>
  <c r="E96" i="18"/>
  <c r="E51" i="21"/>
  <c r="B31" i="14"/>
  <c r="B103" i="14"/>
  <c r="E40" i="23"/>
  <c r="E78" i="22"/>
  <c r="E94" i="17"/>
  <c r="E54" i="32"/>
  <c r="E190" i="20"/>
  <c r="B54" i="14"/>
  <c r="E90" i="21"/>
  <c r="E60" i="19"/>
  <c r="E188" i="20"/>
  <c r="E55" i="32"/>
  <c r="B164" i="24"/>
  <c r="B118" i="26"/>
  <c r="E94" i="21"/>
  <c r="E129" i="23"/>
  <c r="E111" i="19"/>
  <c r="E33" i="22"/>
  <c r="E158" i="18"/>
  <c r="E85" i="20"/>
  <c r="E45" i="23"/>
  <c r="E94" i="32"/>
  <c r="E98" i="32"/>
  <c r="E65" i="20"/>
  <c r="E179" i="23"/>
  <c r="E47" i="20"/>
  <c r="B81" i="14"/>
  <c r="E87" i="21"/>
  <c r="E133" i="21"/>
  <c r="E27" i="21"/>
  <c r="E67" i="20"/>
  <c r="E24" i="19"/>
  <c r="E31" i="17"/>
  <c r="E95" i="23"/>
  <c r="E175" i="20"/>
  <c r="E83" i="17"/>
  <c r="E143" i="17"/>
  <c r="E43" i="17"/>
  <c r="B157" i="14"/>
  <c r="E136" i="22"/>
  <c r="E29" i="23"/>
  <c r="E119" i="20"/>
  <c r="E89" i="19"/>
  <c r="B109" i="26"/>
  <c r="E21" i="19"/>
  <c r="E107" i="21"/>
  <c r="E54" i="20"/>
  <c r="E57" i="32"/>
  <c r="E105" i="22"/>
  <c r="E87" i="18"/>
  <c r="E164" i="19"/>
  <c r="E48" i="18"/>
  <c r="E96" i="19"/>
  <c r="E105" i="32"/>
  <c r="E52" i="32"/>
  <c r="B42" i="26"/>
  <c r="E117" i="23"/>
  <c r="E23" i="20"/>
  <c r="B98" i="26"/>
  <c r="B62" i="24"/>
  <c r="E16" i="21"/>
  <c r="E124" i="23"/>
  <c r="B92" i="14"/>
  <c r="E83" i="19"/>
  <c r="E149" i="23"/>
  <c r="E68" i="23"/>
  <c r="E190" i="32"/>
  <c r="E152" i="17"/>
  <c r="E143" i="18"/>
  <c r="E90" i="20"/>
  <c r="E168" i="32"/>
  <c r="E126" i="18"/>
  <c r="E175" i="32"/>
  <c r="E88" i="20"/>
  <c r="E108" i="21"/>
  <c r="E46" i="18"/>
  <c r="E47" i="17"/>
  <c r="B132" i="26"/>
  <c r="B76" i="26"/>
  <c r="E93" i="22"/>
  <c r="E14" i="21"/>
  <c r="E37" i="19"/>
  <c r="E82" i="32"/>
  <c r="E25" i="21"/>
  <c r="E49" i="32"/>
  <c r="B155" i="14"/>
  <c r="E92" i="17"/>
  <c r="E42" i="18"/>
  <c r="B158" i="24"/>
  <c r="E86" i="17"/>
  <c r="B94" i="14"/>
  <c r="E142" i="32"/>
  <c r="E163" i="20"/>
  <c r="E36" i="17"/>
  <c r="B155" i="26"/>
  <c r="B102" i="26"/>
  <c r="E171" i="23"/>
  <c r="B84" i="24"/>
  <c r="E179" i="32"/>
  <c r="E159" i="21"/>
  <c r="E152" i="18"/>
  <c r="E107" i="17"/>
  <c r="E165" i="20"/>
  <c r="E133" i="23"/>
  <c r="E128" i="20"/>
  <c r="E141" i="18"/>
  <c r="B122" i="26"/>
  <c r="E42" i="23"/>
  <c r="B71" i="26"/>
  <c r="B123" i="14"/>
  <c r="B143" i="26"/>
  <c r="E64" i="21"/>
  <c r="B110" i="14"/>
  <c r="E183" i="32"/>
  <c r="E118" i="19"/>
  <c r="B113" i="26"/>
  <c r="B116" i="26"/>
  <c r="B142" i="26"/>
  <c r="E53" i="21"/>
  <c r="B52" i="24"/>
  <c r="E38" i="21"/>
  <c r="B45" i="26"/>
  <c r="B100" i="14"/>
  <c r="E26" i="22"/>
  <c r="E134" i="23"/>
  <c r="E62" i="19"/>
  <c r="E168" i="21"/>
  <c r="E56" i="21"/>
  <c r="E124" i="21"/>
  <c r="E169" i="23"/>
  <c r="E139" i="32"/>
  <c r="E142" i="17"/>
  <c r="E101" i="21"/>
  <c r="B148" i="24"/>
  <c r="E41" i="20"/>
  <c r="E192" i="20"/>
  <c r="E164" i="21"/>
  <c r="B38" i="26"/>
  <c r="E70" i="18"/>
  <c r="B36" i="24"/>
  <c r="E101" i="17"/>
  <c r="E85" i="21"/>
  <c r="E95" i="19"/>
  <c r="B51" i="24"/>
  <c r="E23" i="19"/>
  <c r="B69" i="24"/>
  <c r="E66" i="23"/>
  <c r="B46" i="14"/>
  <c r="E128" i="23"/>
  <c r="E29" i="32"/>
  <c r="E109" i="22"/>
  <c r="E54" i="22"/>
  <c r="E99" i="18"/>
  <c r="E81" i="19"/>
  <c r="E49" i="17"/>
  <c r="E82" i="23"/>
  <c r="E165" i="21"/>
  <c r="E102" i="21"/>
  <c r="E28" i="18"/>
  <c r="E76" i="19"/>
  <c r="E188" i="22"/>
  <c r="B23" i="14"/>
  <c r="B77" i="24"/>
  <c r="E33" i="32"/>
  <c r="B57" i="26"/>
  <c r="E101" i="19"/>
  <c r="E30" i="19"/>
  <c r="E103" i="17"/>
  <c r="B122" i="14"/>
  <c r="E27" i="23"/>
  <c r="E39" i="20"/>
  <c r="B126" i="24"/>
  <c r="E110" i="32"/>
  <c r="E135" i="18"/>
  <c r="E34" i="17"/>
  <c r="E145" i="23"/>
  <c r="E186" i="19"/>
  <c r="B86" i="14"/>
  <c r="E61" i="17"/>
  <c r="E91" i="22"/>
  <c r="E59" i="19"/>
  <c r="E150" i="17"/>
  <c r="E178" i="21"/>
  <c r="E108" i="19"/>
  <c r="E42" i="19"/>
  <c r="E187" i="19"/>
  <c r="E16" i="19"/>
  <c r="E117" i="19"/>
  <c r="E31" i="32"/>
  <c r="E71" i="20"/>
  <c r="B104" i="24"/>
  <c r="B170" i="24"/>
  <c r="E52" i="23"/>
  <c r="B101" i="24"/>
  <c r="E48" i="22"/>
  <c r="B122" i="24"/>
  <c r="E165" i="23"/>
  <c r="E110" i="20"/>
  <c r="E85" i="32"/>
  <c r="E152" i="20"/>
  <c r="E97" i="32"/>
  <c r="E17" i="17"/>
  <c r="B67" i="14"/>
  <c r="E122" i="17"/>
  <c r="E84" i="32"/>
  <c r="E99" i="20"/>
  <c r="E84" i="20"/>
  <c r="E160" i="32"/>
  <c r="E104" i="21"/>
  <c r="E120" i="17"/>
  <c r="E89" i="18"/>
  <c r="E112" i="20"/>
  <c r="E129" i="17"/>
  <c r="B73" i="26"/>
  <c r="E94" i="23"/>
  <c r="E181" i="21"/>
  <c r="E60" i="20"/>
  <c r="E135" i="19"/>
  <c r="B154" i="24"/>
  <c r="B157" i="26"/>
  <c r="E91" i="23"/>
  <c r="B72" i="14"/>
  <c r="B93" i="14"/>
  <c r="B63" i="26"/>
  <c r="E109" i="19"/>
  <c r="E106" i="18"/>
  <c r="B79" i="24"/>
  <c r="B125" i="14"/>
  <c r="E160" i="23"/>
  <c r="E128" i="22"/>
  <c r="B53" i="26"/>
  <c r="E110" i="22"/>
  <c r="E83" i="22"/>
  <c r="B23" i="24"/>
  <c r="B37" i="14"/>
  <c r="B60" i="14"/>
  <c r="E187" i="21"/>
  <c r="E134" i="18"/>
  <c r="E72" i="18"/>
  <c r="E167" i="19"/>
  <c r="B80" i="24"/>
  <c r="E15" i="32"/>
  <c r="E42" i="22"/>
  <c r="E75" i="20"/>
  <c r="E138" i="21"/>
  <c r="B138" i="14"/>
  <c r="B92" i="26"/>
  <c r="E181" i="19"/>
  <c r="E141" i="19"/>
  <c r="B81" i="26"/>
  <c r="E139" i="17"/>
  <c r="E90" i="32"/>
  <c r="E68" i="20"/>
  <c r="E137" i="18"/>
  <c r="E107" i="23"/>
  <c r="B153" i="14"/>
  <c r="E127" i="32"/>
  <c r="E55" i="20"/>
  <c r="E51" i="23"/>
  <c r="E169" i="18"/>
  <c r="E182" i="19"/>
  <c r="E189" i="32"/>
  <c r="E156" i="23"/>
  <c r="E25" i="20"/>
  <c r="E133" i="32"/>
  <c r="E160" i="17"/>
  <c r="E49" i="21"/>
  <c r="E100" i="23"/>
  <c r="E102" i="20"/>
  <c r="E184" i="32"/>
  <c r="E107" i="32"/>
  <c r="E158" i="20"/>
  <c r="B48" i="24"/>
  <c r="B132" i="24"/>
  <c r="E62" i="23"/>
  <c r="E109" i="32"/>
  <c r="E148" i="19"/>
  <c r="B119" i="26"/>
  <c r="E132" i="23"/>
  <c r="E120" i="19"/>
  <c r="E55" i="23"/>
  <c r="E126" i="23"/>
  <c r="E85" i="17"/>
  <c r="E65" i="17"/>
  <c r="E62" i="21"/>
  <c r="E44" i="19"/>
  <c r="B108" i="14"/>
  <c r="E105" i="23"/>
  <c r="B48" i="26"/>
  <c r="E118" i="23"/>
  <c r="B148" i="14"/>
  <c r="B162" i="24"/>
  <c r="E23" i="23"/>
  <c r="E61" i="19"/>
  <c r="E74" i="17"/>
  <c r="E132" i="32"/>
  <c r="B97" i="24"/>
  <c r="B77" i="26"/>
  <c r="E50" i="20"/>
  <c r="B124" i="24"/>
  <c r="E32" i="18"/>
  <c r="E171" i="21"/>
  <c r="E156" i="18"/>
  <c r="E109" i="21"/>
  <c r="E29" i="17"/>
  <c r="E67" i="18"/>
  <c r="E35" i="19"/>
  <c r="E72" i="21"/>
  <c r="E179" i="21"/>
  <c r="E98" i="17"/>
  <c r="E140" i="17"/>
  <c r="E190" i="17"/>
  <c r="B159" i="26"/>
  <c r="E133" i="18"/>
  <c r="E104" i="32"/>
  <c r="B90" i="14"/>
  <c r="E174" i="17"/>
  <c r="E159" i="18"/>
  <c r="E159" i="22"/>
  <c r="E119" i="17"/>
  <c r="E177" i="19"/>
  <c r="E109" i="23"/>
  <c r="E54" i="17"/>
  <c r="E118" i="18"/>
  <c r="E28" i="32"/>
  <c r="B145" i="24"/>
  <c r="E150" i="20"/>
  <c r="E143" i="32"/>
  <c r="E39" i="22"/>
  <c r="E86" i="20"/>
  <c r="E108" i="17"/>
  <c r="E136" i="19"/>
  <c r="E182" i="20"/>
  <c r="E44" i="21"/>
  <c r="B28" i="26"/>
  <c r="B162" i="14"/>
  <c r="E123" i="32"/>
  <c r="E48" i="21"/>
  <c r="E151" i="21"/>
  <c r="E28" i="17"/>
  <c r="E21" i="20"/>
  <c r="E18" i="19"/>
  <c r="E50" i="18"/>
  <c r="E118" i="17"/>
  <c r="E112" i="18"/>
  <c r="B160" i="26"/>
  <c r="E53" i="20"/>
  <c r="B103" i="26"/>
  <c r="E131" i="22"/>
  <c r="E175" i="18"/>
  <c r="E104" i="19"/>
  <c r="B30" i="26"/>
  <c r="E50" i="32"/>
  <c r="E153" i="20"/>
  <c r="E186" i="21"/>
  <c r="E96" i="20"/>
  <c r="B93" i="24"/>
  <c r="E113" i="20"/>
  <c r="E38" i="17"/>
  <c r="E183" i="21"/>
  <c r="E22" i="20"/>
  <c r="E31" i="22"/>
  <c r="E41" i="22"/>
  <c r="E161" i="22"/>
  <c r="E184" i="23"/>
  <c r="E52" i="17"/>
  <c r="E72" i="19"/>
  <c r="E16" i="18"/>
  <c r="E76" i="23"/>
  <c r="E46" i="20"/>
  <c r="E172" i="22"/>
  <c r="B68" i="24"/>
  <c r="B50" i="14"/>
  <c r="B66" i="26"/>
  <c r="E127" i="23"/>
  <c r="E145" i="21"/>
  <c r="E45" i="18"/>
  <c r="B80" i="26"/>
  <c r="E116" i="22"/>
  <c r="B117" i="26"/>
  <c r="B29" i="26"/>
  <c r="B44" i="26"/>
  <c r="E114" i="17"/>
  <c r="E80" i="18"/>
  <c r="E186" i="22"/>
  <c r="E149" i="21"/>
  <c r="E145" i="17"/>
  <c r="E83" i="23"/>
  <c r="E81" i="21"/>
  <c r="E170" i="20"/>
  <c r="E176" i="20"/>
  <c r="B144" i="24"/>
  <c r="E27" i="18"/>
  <c r="E112" i="21"/>
  <c r="B43" i="14"/>
  <c r="E56" i="23"/>
  <c r="B133" i="14"/>
  <c r="E91" i="21"/>
  <c r="B83" i="26"/>
  <c r="B93" i="26"/>
  <c r="E140" i="21"/>
  <c r="E162" i="19"/>
  <c r="E37" i="20"/>
  <c r="E106" i="19"/>
  <c r="E66" i="21"/>
  <c r="E14" i="20"/>
  <c r="E117" i="22"/>
  <c r="E38" i="32"/>
  <c r="E163" i="32"/>
  <c r="B137" i="14"/>
  <c r="E139" i="22"/>
  <c r="E180" i="21"/>
  <c r="E174" i="18"/>
  <c r="B138" i="26"/>
  <c r="E168" i="17"/>
  <c r="E188" i="19"/>
  <c r="E115" i="21"/>
  <c r="E120" i="32"/>
  <c r="E74" i="22"/>
  <c r="E73" i="22"/>
  <c r="E92" i="21"/>
  <c r="E30" i="18"/>
  <c r="E69" i="32"/>
  <c r="E38" i="23"/>
  <c r="E148" i="18"/>
  <c r="E140" i="32"/>
  <c r="E64" i="23"/>
  <c r="B95" i="26"/>
  <c r="E174" i="21"/>
  <c r="B88" i="14"/>
  <c r="E184" i="19"/>
  <c r="E66" i="19"/>
  <c r="E178" i="17"/>
  <c r="B37" i="26"/>
  <c r="E55" i="19"/>
  <c r="E97" i="18"/>
  <c r="E192" i="19"/>
  <c r="B107" i="26"/>
  <c r="E14" i="32"/>
  <c r="B165" i="26"/>
  <c r="E35" i="21"/>
  <c r="E100" i="21"/>
  <c r="E166" i="23"/>
  <c r="E171" i="18"/>
  <c r="E27" i="19"/>
  <c r="E51" i="20"/>
  <c r="E149" i="22"/>
  <c r="E25" i="32"/>
  <c r="E171" i="22"/>
  <c r="E167" i="32"/>
  <c r="E40" i="32"/>
  <c r="E176" i="22"/>
  <c r="B168" i="26"/>
  <c r="B149" i="26"/>
  <c r="E38" i="19"/>
  <c r="B69" i="14"/>
  <c r="E142" i="20"/>
  <c r="B161" i="24"/>
  <c r="B162" i="26"/>
  <c r="B161" i="26"/>
  <c r="B68" i="26"/>
  <c r="E155" i="20"/>
  <c r="B62" i="14"/>
  <c r="B89" i="24"/>
  <c r="E141" i="21"/>
  <c r="B112" i="24"/>
  <c r="B27" i="24"/>
  <c r="E94" i="22"/>
  <c r="B36" i="14"/>
  <c r="E22" i="18"/>
  <c r="B56" i="14"/>
  <c r="E174" i="19"/>
  <c r="E183" i="17"/>
  <c r="B67" i="26"/>
  <c r="E159" i="19"/>
  <c r="E145" i="18"/>
  <c r="E136" i="20"/>
  <c r="E111" i="20"/>
  <c r="E177" i="23"/>
  <c r="E80" i="17"/>
  <c r="E115" i="17"/>
  <c r="E192" i="18"/>
  <c r="E121" i="18"/>
  <c r="E49" i="20"/>
  <c r="E122" i="20"/>
  <c r="E168" i="20"/>
  <c r="E191" i="18"/>
  <c r="E73" i="23"/>
  <c r="B32" i="26"/>
  <c r="E35" i="17"/>
  <c r="E142" i="23"/>
  <c r="B55" i="26"/>
  <c r="E129" i="19"/>
  <c r="E50" i="23"/>
  <c r="B58" i="14"/>
  <c r="E126" i="17"/>
  <c r="E69" i="17"/>
  <c r="E92" i="19"/>
  <c r="E156" i="32"/>
  <c r="E154" i="17"/>
  <c r="E116" i="20"/>
  <c r="B130" i="26"/>
  <c r="E123" i="23"/>
  <c r="E176" i="21"/>
  <c r="E132" i="18"/>
  <c r="E21" i="17"/>
  <c r="E190" i="21"/>
  <c r="B145" i="26"/>
  <c r="E20" i="32"/>
  <c r="B126" i="14"/>
  <c r="B61" i="26"/>
  <c r="E31" i="19"/>
  <c r="E179" i="20"/>
  <c r="E178" i="22"/>
  <c r="B96" i="24"/>
  <c r="E31" i="21"/>
  <c r="B57" i="14"/>
  <c r="E157" i="21"/>
  <c r="E115" i="22"/>
  <c r="E37" i="18"/>
  <c r="E181" i="22"/>
  <c r="E149" i="19"/>
  <c r="E107" i="20"/>
  <c r="B72" i="24"/>
  <c r="E158" i="32"/>
  <c r="E157" i="20"/>
  <c r="E58" i="21"/>
  <c r="E181" i="20"/>
  <c r="E157" i="17"/>
  <c r="E67" i="19"/>
  <c r="E98" i="21"/>
  <c r="E148" i="17"/>
  <c r="E15" i="22"/>
  <c r="B175" i="26"/>
  <c r="E173" i="17"/>
  <c r="E164" i="22"/>
  <c r="B47" i="24"/>
  <c r="E156" i="20"/>
  <c r="B164" i="14"/>
  <c r="E176" i="18"/>
  <c r="B61" i="24"/>
  <c r="E159" i="20"/>
  <c r="E88" i="17"/>
  <c r="E30" i="32"/>
  <c r="E97" i="21"/>
  <c r="B133" i="24"/>
  <c r="E46" i="32"/>
  <c r="E89" i="23"/>
  <c r="E50" i="17"/>
  <c r="E146" i="18"/>
  <c r="E71" i="17"/>
  <c r="B65" i="24"/>
  <c r="E151" i="18"/>
  <c r="E113" i="17"/>
  <c r="E161" i="20"/>
  <c r="E100" i="18"/>
  <c r="E181" i="32"/>
  <c r="E17" i="20"/>
  <c r="B45" i="14"/>
  <c r="E162" i="20"/>
  <c r="E40" i="22"/>
  <c r="E16" i="22"/>
  <c r="E153" i="23"/>
  <c r="E86" i="23"/>
  <c r="E66" i="17"/>
  <c r="E163" i="21"/>
  <c r="E162" i="23"/>
  <c r="E23" i="22"/>
  <c r="B144" i="14"/>
  <c r="E146" i="19"/>
  <c r="E103" i="21"/>
  <c r="E133" i="22"/>
  <c r="E47" i="32"/>
  <c r="E163" i="19"/>
  <c r="E137" i="32"/>
  <c r="E52" i="20"/>
  <c r="B134" i="14"/>
  <c r="B131" i="14"/>
  <c r="E161" i="17"/>
  <c r="B152" i="24"/>
  <c r="E31" i="20"/>
  <c r="E96" i="23"/>
  <c r="E126" i="22"/>
  <c r="E174" i="20"/>
  <c r="E41" i="18"/>
  <c r="B152" i="14"/>
  <c r="B59" i="24"/>
  <c r="E180" i="19"/>
  <c r="E71" i="23"/>
  <c r="B71" i="14"/>
  <c r="E24" i="32"/>
  <c r="E149" i="18"/>
  <c r="E97" i="22"/>
  <c r="B155" i="24"/>
  <c r="B58" i="24"/>
  <c r="E101" i="23"/>
  <c r="E28" i="22"/>
  <c r="E92" i="23"/>
  <c r="E164" i="18"/>
  <c r="E88" i="18"/>
  <c r="E19" i="32"/>
  <c r="E33" i="21"/>
  <c r="B61" i="14"/>
  <c r="E43" i="23"/>
  <c r="E105" i="20"/>
  <c r="E73" i="18"/>
  <c r="E114" i="22"/>
  <c r="E34" i="20"/>
  <c r="E126" i="19"/>
  <c r="E138" i="17"/>
  <c r="E29" i="18"/>
  <c r="E117" i="32"/>
  <c r="E177" i="18"/>
  <c r="B55" i="14"/>
  <c r="E113" i="19"/>
  <c r="E36" i="19"/>
  <c r="B31" i="24"/>
  <c r="B39" i="24"/>
  <c r="B95" i="14"/>
  <c r="B109" i="14"/>
  <c r="B59" i="26"/>
  <c r="E151" i="20"/>
  <c r="E45" i="22"/>
  <c r="B24" i="14"/>
  <c r="B39" i="26"/>
  <c r="E172" i="32"/>
  <c r="B126" i="26"/>
  <c r="E96" i="32"/>
  <c r="E191" i="21"/>
  <c r="E191" i="19"/>
  <c r="E130" i="17"/>
  <c r="E58" i="18"/>
  <c r="E125" i="19"/>
  <c r="B156" i="26"/>
  <c r="E145" i="22"/>
  <c r="E60" i="18"/>
  <c r="B22" i="24"/>
  <c r="E36" i="21"/>
  <c r="E68" i="19"/>
  <c r="E170" i="19"/>
  <c r="E129" i="21"/>
  <c r="E75" i="18"/>
  <c r="E131" i="32"/>
  <c r="E54" i="23"/>
  <c r="E83" i="32"/>
  <c r="E21" i="23"/>
  <c r="B170" i="26"/>
  <c r="E129" i="22"/>
  <c r="E93" i="18"/>
  <c r="E39" i="23"/>
  <c r="E108" i="18"/>
  <c r="E142" i="21"/>
  <c r="E39" i="18"/>
  <c r="E141" i="22"/>
  <c r="E184" i="20"/>
  <c r="E18" i="18"/>
  <c r="E134" i="17"/>
  <c r="E182" i="18"/>
  <c r="B51" i="14"/>
  <c r="E58" i="19"/>
  <c r="E56" i="32"/>
  <c r="E190" i="18"/>
  <c r="E47" i="19"/>
  <c r="E122" i="19"/>
  <c r="E38" i="18"/>
  <c r="E127" i="21"/>
  <c r="E29" i="21"/>
  <c r="E119" i="23"/>
  <c r="E36" i="32"/>
  <c r="B64" i="26"/>
  <c r="E173" i="21"/>
  <c r="E51" i="22"/>
  <c r="E168" i="19"/>
  <c r="B173" i="26"/>
  <c r="E95" i="20"/>
  <c r="E38" i="20"/>
  <c r="E32" i="32"/>
  <c r="B20" i="14"/>
  <c r="B92" i="24"/>
  <c r="B159" i="24"/>
  <c r="E25" i="22"/>
  <c r="E61" i="23"/>
  <c r="B42" i="14"/>
  <c r="E122" i="21"/>
  <c r="E159" i="23"/>
  <c r="E52" i="19"/>
  <c r="E188" i="32"/>
  <c r="E99" i="19"/>
  <c r="E154" i="21"/>
  <c r="E64" i="18"/>
  <c r="B41" i="14"/>
  <c r="E111" i="21"/>
  <c r="B99" i="14"/>
  <c r="E105" i="18"/>
  <c r="B25" i="24"/>
  <c r="E131" i="23"/>
  <c r="B143" i="14"/>
  <c r="E152" i="22"/>
  <c r="E20" i="19"/>
  <c r="E149" i="20"/>
  <c r="B130" i="24"/>
  <c r="E141" i="17"/>
  <c r="E160" i="20"/>
  <c r="E151" i="32"/>
  <c r="E31" i="23"/>
  <c r="B171" i="24"/>
  <c r="E136" i="18"/>
  <c r="B40" i="14"/>
  <c r="E87" i="19"/>
  <c r="E135" i="17"/>
  <c r="E166" i="21"/>
  <c r="E163" i="22"/>
  <c r="E160" i="19"/>
  <c r="E187" i="32"/>
  <c r="E47" i="22"/>
  <c r="E23" i="18"/>
  <c r="E44" i="23"/>
  <c r="E103" i="18"/>
  <c r="E63" i="17"/>
  <c r="E149" i="17"/>
  <c r="B70" i="26"/>
  <c r="E153" i="19"/>
  <c r="E152" i="23"/>
  <c r="E153" i="18"/>
  <c r="E90" i="23"/>
  <c r="E146" i="20"/>
  <c r="E186" i="23"/>
  <c r="E172" i="17"/>
  <c r="E81" i="20"/>
  <c r="E147" i="22"/>
  <c r="E144" i="22"/>
  <c r="E104" i="18"/>
  <c r="E12" i="22"/>
  <c r="E135" i="21"/>
  <c r="E87" i="22"/>
  <c r="E116" i="21"/>
  <c r="B110" i="26"/>
  <c r="E168" i="22"/>
  <c r="E167" i="23"/>
  <c r="E178" i="23"/>
  <c r="B113" i="14"/>
  <c r="E189" i="21"/>
  <c r="E35" i="18"/>
  <c r="E147" i="32"/>
  <c r="E34" i="19"/>
  <c r="E45" i="20"/>
  <c r="E20" i="20"/>
  <c r="B78" i="24"/>
  <c r="E90" i="18"/>
  <c r="B129" i="26"/>
  <c r="E34" i="21"/>
  <c r="E88" i="19"/>
  <c r="E140" i="19"/>
  <c r="E87" i="17"/>
  <c r="E81" i="18"/>
  <c r="B87" i="26"/>
  <c r="E153" i="17"/>
  <c r="E110" i="17"/>
  <c r="E54" i="19"/>
  <c r="E58" i="22"/>
  <c r="B123" i="26"/>
  <c r="E173" i="23"/>
  <c r="B150" i="14"/>
  <c r="E171" i="17"/>
  <c r="B166" i="14"/>
  <c r="B64" i="14"/>
  <c r="E124" i="19"/>
  <c r="E143" i="20"/>
  <c r="E84" i="21"/>
  <c r="B133" i="26"/>
  <c r="E72" i="22"/>
  <c r="E147" i="21"/>
  <c r="B26" i="14"/>
  <c r="B32" i="24"/>
  <c r="E59" i="21"/>
  <c r="E76" i="17"/>
  <c r="E101" i="20"/>
  <c r="E162" i="18"/>
  <c r="E100" i="32"/>
  <c r="E72" i="17"/>
  <c r="B112" i="26"/>
  <c r="E19" i="18"/>
  <c r="E93" i="17"/>
  <c r="B66" i="14"/>
  <c r="E162" i="21"/>
  <c r="E163" i="17"/>
  <c r="E135" i="23"/>
  <c r="E19" i="23"/>
  <c r="B153" i="26"/>
  <c r="E70" i="19"/>
  <c r="E150" i="21"/>
  <c r="E103" i="32"/>
  <c r="E149" i="32"/>
  <c r="E186" i="18"/>
  <c r="E57" i="19"/>
  <c r="B28" i="24"/>
  <c r="E114" i="32"/>
  <c r="B171" i="26"/>
  <c r="E119" i="22"/>
  <c r="E15" i="18"/>
  <c r="E91" i="17"/>
  <c r="E175" i="22"/>
  <c r="E91" i="32"/>
  <c r="E176" i="19"/>
  <c r="B78" i="26"/>
  <c r="E95" i="22"/>
  <c r="E25" i="23"/>
  <c r="E177" i="17"/>
  <c r="B169" i="24"/>
  <c r="E25" i="19"/>
  <c r="E147" i="23"/>
  <c r="E190" i="23"/>
  <c r="E154" i="18"/>
  <c r="E68" i="17"/>
  <c r="E64" i="19"/>
  <c r="E35" i="32"/>
  <c r="E57" i="20"/>
  <c r="E41" i="21"/>
  <c r="E17" i="18"/>
  <c r="E131" i="21"/>
  <c r="E148" i="23"/>
  <c r="E89" i="22"/>
  <c r="B110" i="24"/>
  <c r="E101" i="18"/>
  <c r="E16" i="23"/>
  <c r="E111" i="32"/>
  <c r="B106" i="24"/>
  <c r="E21" i="32"/>
  <c r="E185" i="18"/>
  <c r="B164" i="26"/>
  <c r="B100" i="24"/>
  <c r="E58" i="17"/>
  <c r="E125" i="18"/>
  <c r="E43" i="32"/>
  <c r="B174" i="26"/>
  <c r="B105" i="14"/>
  <c r="E54" i="21"/>
  <c r="B151" i="14"/>
  <c r="E147" i="20"/>
  <c r="E143" i="23"/>
  <c r="B151" i="26"/>
  <c r="E24" i="17"/>
  <c r="E156" i="22"/>
  <c r="E20" i="17"/>
  <c r="E128" i="17"/>
  <c r="E123" i="17"/>
  <c r="E122" i="18"/>
  <c r="E138" i="19"/>
  <c r="E63" i="19"/>
  <c r="B104" i="14"/>
  <c r="E55" i="17"/>
  <c r="E92" i="20"/>
  <c r="E51" i="32"/>
  <c r="E138" i="22"/>
  <c r="E70" i="32"/>
  <c r="E155" i="18"/>
  <c r="B165" i="14"/>
  <c r="E71" i="21"/>
  <c r="B118" i="14"/>
  <c r="E84" i="22"/>
  <c r="E152" i="32"/>
  <c r="E68" i="32"/>
  <c r="E161" i="21"/>
  <c r="E22" i="19"/>
  <c r="E111" i="17"/>
  <c r="E189" i="18"/>
  <c r="B134" i="26"/>
  <c r="E13" i="32"/>
  <c r="E184" i="21"/>
  <c r="E183" i="18"/>
  <c r="B140" i="24"/>
  <c r="E169" i="32"/>
  <c r="E123" i="20"/>
  <c r="E13" i="17"/>
  <c r="E27" i="17"/>
  <c r="B167" i="26"/>
  <c r="E95" i="17"/>
  <c r="E173" i="20"/>
  <c r="E76" i="21"/>
  <c r="E114" i="23"/>
  <c r="E77" i="23"/>
  <c r="B147" i="26"/>
  <c r="E179" i="18"/>
  <c r="B50" i="24"/>
  <c r="E155" i="32"/>
  <c r="B121" i="14"/>
  <c r="E141" i="32"/>
  <c r="B87" i="14"/>
  <c r="E82" i="17"/>
  <c r="E158" i="23"/>
  <c r="E158" i="21"/>
  <c r="B18" i="14"/>
  <c r="E33" i="23"/>
  <c r="B30" i="14"/>
  <c r="E186" i="32"/>
  <c r="B27" i="26"/>
  <c r="E165" i="22"/>
  <c r="B70" i="14"/>
  <c r="B146" i="26"/>
  <c r="B35" i="26"/>
  <c r="E30" i="17"/>
  <c r="E182" i="21"/>
  <c r="E178" i="32"/>
  <c r="E46" i="17"/>
  <c r="E22" i="32"/>
  <c r="E114" i="21"/>
  <c r="E77" i="18"/>
  <c r="B117" i="24"/>
  <c r="E34" i="23"/>
  <c r="E68" i="22"/>
  <c r="E146" i="23"/>
  <c r="E113" i="22"/>
  <c r="E115" i="23"/>
  <c r="E18" i="17"/>
  <c r="E163" i="23"/>
  <c r="E80" i="21"/>
  <c r="E135" i="20"/>
  <c r="E98" i="19"/>
  <c r="E180" i="22"/>
  <c r="E177" i="21"/>
  <c r="E52" i="22"/>
  <c r="E66" i="20"/>
  <c r="E150" i="22"/>
  <c r="B33" i="24"/>
  <c r="E132" i="19"/>
  <c r="E106" i="20"/>
  <c r="E68" i="18"/>
  <c r="E159" i="32"/>
  <c r="E82" i="22"/>
  <c r="E70" i="21"/>
  <c r="E81" i="17"/>
  <c r="E16" i="20"/>
  <c r="E103" i="23"/>
  <c r="E183" i="20"/>
  <c r="E97" i="17"/>
  <c r="E139" i="21"/>
  <c r="E170" i="17"/>
  <c r="B114" i="14"/>
  <c r="E128" i="18"/>
  <c r="E172" i="20"/>
  <c r="E116" i="18"/>
  <c r="E85" i="23"/>
  <c r="E82" i="19"/>
  <c r="E15" i="21"/>
  <c r="E51" i="19"/>
  <c r="E81" i="23"/>
  <c r="E192" i="21"/>
  <c r="E29" i="19"/>
  <c r="E64" i="17"/>
  <c r="E75" i="21"/>
  <c r="E128" i="21"/>
  <c r="B68" i="14"/>
  <c r="E114" i="20"/>
  <c r="E165" i="17"/>
  <c r="E186" i="17"/>
  <c r="B106" i="26"/>
  <c r="E139" i="19"/>
  <c r="E123" i="19"/>
  <c r="B25" i="14"/>
  <c r="E118" i="32"/>
  <c r="B59" i="14"/>
  <c r="B30" i="24"/>
  <c r="E129" i="20"/>
  <c r="B29" i="24"/>
  <c r="E127" i="22"/>
  <c r="B49" i="24"/>
  <c r="E63" i="32"/>
  <c r="E113" i="23"/>
  <c r="E89" i="17"/>
  <c r="E88" i="22"/>
  <c r="E151" i="23"/>
  <c r="B135" i="26"/>
  <c r="B114" i="26"/>
  <c r="E125" i="22"/>
  <c r="E182" i="23"/>
  <c r="E71" i="22"/>
  <c r="B96" i="26"/>
  <c r="E37" i="17"/>
  <c r="E12" i="23"/>
  <c r="B43" i="24"/>
  <c r="E80" i="32"/>
  <c r="B97" i="26"/>
  <c r="E161" i="23"/>
  <c r="E15" i="23"/>
  <c r="E111" i="23"/>
  <c r="E44" i="18"/>
  <c r="E75" i="23"/>
  <c r="E147" i="19"/>
  <c r="E103" i="22"/>
  <c r="E71" i="19"/>
  <c r="E41" i="19"/>
  <c r="E103" i="20"/>
  <c r="E123" i="22"/>
  <c r="E173" i="22"/>
  <c r="E79" i="20"/>
  <c r="E67" i="32"/>
  <c r="E174" i="22"/>
  <c r="E23" i="32"/>
  <c r="E167" i="17"/>
  <c r="E158" i="19"/>
  <c r="E177" i="22"/>
  <c r="E109" i="17"/>
  <c r="E151" i="22"/>
  <c r="E19" i="20"/>
  <c r="E91" i="18"/>
  <c r="E68" i="21"/>
  <c r="E145" i="20"/>
  <c r="E115" i="19"/>
  <c r="B124" i="14"/>
  <c r="B120" i="14"/>
  <c r="B119" i="24"/>
  <c r="E47" i="23"/>
  <c r="E112" i="17"/>
  <c r="B46" i="24"/>
  <c r="B102" i="14"/>
  <c r="B26" i="24"/>
  <c r="E166" i="22"/>
  <c r="E185" i="17"/>
  <c r="E185" i="23"/>
  <c r="E20" i="23"/>
  <c r="E74" i="20"/>
  <c r="E73" i="17"/>
  <c r="E114" i="18"/>
  <c r="B43" i="26"/>
  <c r="E79" i="18"/>
  <c r="B107" i="14"/>
  <c r="E78" i="17"/>
  <c r="E20" i="21"/>
  <c r="E146" i="32"/>
  <c r="E153" i="32"/>
  <c r="E25" i="17"/>
  <c r="E169" i="19"/>
  <c r="E175" i="21"/>
  <c r="E165" i="18"/>
  <c r="B33" i="26"/>
  <c r="E136" i="21"/>
  <c r="E78" i="18"/>
  <c r="E131" i="18"/>
  <c r="E113" i="18"/>
  <c r="E156" i="17"/>
  <c r="E184" i="17"/>
  <c r="E104" i="22"/>
  <c r="E135" i="22"/>
  <c r="E83" i="20"/>
  <c r="E161" i="19"/>
  <c r="E29" i="22"/>
  <c r="E107" i="22"/>
  <c r="E146" i="21"/>
  <c r="B156" i="14"/>
  <c r="E98" i="22"/>
  <c r="B78" i="14"/>
  <c r="B35" i="24"/>
  <c r="E174" i="32"/>
  <c r="E95" i="18"/>
  <c r="E73" i="32"/>
  <c r="E94" i="19"/>
  <c r="E164" i="20"/>
  <c r="E39" i="17"/>
  <c r="E126" i="21"/>
  <c r="E13" i="22"/>
  <c r="E91" i="19"/>
  <c r="E27" i="32"/>
  <c r="E71" i="18"/>
  <c r="B141" i="14"/>
  <c r="E50" i="22"/>
  <c r="B104" i="26"/>
  <c r="E20" i="18"/>
  <c r="E28" i="19"/>
  <c r="B128" i="24"/>
  <c r="E155" i="22"/>
  <c r="E145" i="32"/>
  <c r="B101" i="14"/>
  <c r="E144" i="18"/>
  <c r="E77" i="20"/>
  <c r="E57" i="21"/>
  <c r="E186" i="20"/>
  <c r="E80" i="19"/>
  <c r="H67" i="19" l="1"/>
  <c r="Q67" i="19"/>
  <c r="F67" i="19"/>
  <c r="N67" i="19"/>
  <c r="M67" i="19"/>
  <c r="J67" i="19"/>
  <c r="C67" i="19"/>
  <c r="L67" i="19"/>
  <c r="P67" i="19"/>
  <c r="K67" i="19"/>
  <c r="R67" i="19"/>
  <c r="O67" i="19"/>
  <c r="G67" i="19"/>
  <c r="D67" i="19"/>
  <c r="I67" i="19"/>
  <c r="B67" i="19"/>
  <c r="C70" i="32"/>
  <c r="H70" i="32"/>
  <c r="K70" i="32"/>
  <c r="I70" i="32"/>
  <c r="M70" i="32"/>
  <c r="B70" i="32"/>
  <c r="L70" i="32"/>
  <c r="J70" i="32"/>
  <c r="Q70" i="32"/>
  <c r="D70" i="32"/>
  <c r="N70" i="32"/>
  <c r="O70" i="32"/>
  <c r="R70" i="32"/>
  <c r="G70" i="32"/>
  <c r="P70" i="32"/>
  <c r="F70" i="32"/>
  <c r="R30" i="19"/>
  <c r="Q30" i="19"/>
  <c r="H30" i="19"/>
  <c r="G30" i="19"/>
  <c r="K30" i="19"/>
  <c r="M30" i="19"/>
  <c r="F30" i="19"/>
  <c r="I30" i="19"/>
  <c r="J30" i="19"/>
  <c r="N30" i="19"/>
  <c r="C30" i="19"/>
  <c r="O30" i="19"/>
  <c r="B30" i="19"/>
  <c r="D30" i="19"/>
  <c r="P30" i="19"/>
  <c r="L30" i="19"/>
  <c r="G91" i="17"/>
  <c r="K91" i="17"/>
  <c r="N91" i="17"/>
  <c r="J91" i="17"/>
  <c r="U91" i="17"/>
  <c r="B91" i="17"/>
  <c r="L91" i="17"/>
  <c r="W91" i="17"/>
  <c r="I91" i="17"/>
  <c r="C91" i="17"/>
  <c r="Q91" i="17"/>
  <c r="S91" i="17"/>
  <c r="M91" i="17"/>
  <c r="T91" i="17"/>
  <c r="D91" i="17"/>
  <c r="V91" i="17"/>
  <c r="X91" i="17"/>
  <c r="F91" i="17"/>
  <c r="H91" i="17"/>
  <c r="R91" i="17"/>
  <c r="X78" i="17"/>
  <c r="D78" i="17"/>
  <c r="H78" i="17"/>
  <c r="V78" i="17"/>
  <c r="M78" i="17"/>
  <c r="G78" i="17"/>
  <c r="U78" i="17"/>
  <c r="J78" i="17"/>
  <c r="F78" i="17"/>
  <c r="W78" i="17"/>
  <c r="C78" i="17"/>
  <c r="B78" i="17"/>
  <c r="K78" i="17"/>
  <c r="Q78" i="17"/>
  <c r="T78" i="17"/>
  <c r="L78" i="17"/>
  <c r="R78" i="17"/>
  <c r="N78" i="17"/>
  <c r="I78" i="17"/>
  <c r="S78" i="17"/>
  <c r="I116" i="22"/>
  <c r="B116" i="22"/>
  <c r="H116" i="22"/>
  <c r="D116" i="22"/>
  <c r="F116" i="22"/>
  <c r="C116" i="22"/>
  <c r="G116" i="22"/>
  <c r="D35" i="24"/>
  <c r="F35" i="24"/>
  <c r="G35" i="24"/>
  <c r="C35" i="24"/>
  <c r="E35" i="24"/>
  <c r="S66" i="17"/>
  <c r="R66" i="17"/>
  <c r="Q66" i="17"/>
  <c r="N66" i="17"/>
  <c r="J66" i="17"/>
  <c r="B66" i="17"/>
  <c r="F66" i="17"/>
  <c r="I66" i="17"/>
  <c r="C66" i="17"/>
  <c r="G66" i="17"/>
  <c r="T66" i="17"/>
  <c r="V66" i="17"/>
  <c r="H66" i="17"/>
  <c r="D66" i="17"/>
  <c r="K66" i="17"/>
  <c r="X66" i="17"/>
  <c r="W66" i="17"/>
  <c r="U66" i="17"/>
  <c r="M66" i="17"/>
  <c r="L66" i="17"/>
  <c r="Q130" i="17"/>
  <c r="X130" i="17"/>
  <c r="K130" i="17"/>
  <c r="W130" i="17"/>
  <c r="R130" i="17"/>
  <c r="F130" i="17"/>
  <c r="N130" i="17"/>
  <c r="M130" i="17"/>
  <c r="C130" i="17"/>
  <c r="S130" i="17"/>
  <c r="B130" i="17"/>
  <c r="H130" i="17"/>
  <c r="I130" i="17"/>
  <c r="G130" i="17"/>
  <c r="D130" i="17"/>
  <c r="L130" i="17"/>
  <c r="U130" i="17"/>
  <c r="J130" i="17"/>
  <c r="V130" i="17"/>
  <c r="T130" i="17"/>
  <c r="L61" i="19"/>
  <c r="D61" i="19"/>
  <c r="H61" i="19"/>
  <c r="F61" i="19"/>
  <c r="C61" i="19"/>
  <c r="I61" i="19"/>
  <c r="K61" i="19"/>
  <c r="M61" i="19"/>
  <c r="Q61" i="19"/>
  <c r="J61" i="19"/>
  <c r="G61" i="19"/>
  <c r="O61" i="19"/>
  <c r="N61" i="19"/>
  <c r="R61" i="19"/>
  <c r="B61" i="19"/>
  <c r="P61" i="19"/>
  <c r="F100" i="21"/>
  <c r="M100" i="21"/>
  <c r="H100" i="21"/>
  <c r="N100" i="21"/>
  <c r="C100" i="21"/>
  <c r="K100" i="21"/>
  <c r="D100" i="21"/>
  <c r="B100" i="21"/>
  <c r="G100" i="21"/>
  <c r="J100" i="21"/>
  <c r="I100" i="21"/>
  <c r="L100" i="21"/>
  <c r="M104" i="32"/>
  <c r="H104" i="32"/>
  <c r="C104" i="32"/>
  <c r="K104" i="32"/>
  <c r="Q104" i="32"/>
  <c r="P104" i="32"/>
  <c r="L104" i="32"/>
  <c r="N104" i="32"/>
  <c r="F104" i="32"/>
  <c r="I104" i="32"/>
  <c r="D104" i="32"/>
  <c r="G104" i="32"/>
  <c r="O104" i="32"/>
  <c r="R104" i="32"/>
  <c r="J104" i="32"/>
  <c r="B104" i="32"/>
  <c r="Q102" i="26"/>
  <c r="U102" i="26"/>
  <c r="P102" i="26"/>
  <c r="F102" i="26"/>
  <c r="T102" i="26"/>
  <c r="I102" i="26"/>
  <c r="E102" i="26"/>
  <c r="K102" i="26"/>
  <c r="M102" i="26"/>
  <c r="J102" i="26"/>
  <c r="N102" i="26"/>
  <c r="D102" i="26"/>
  <c r="L102" i="26"/>
  <c r="O102" i="26"/>
  <c r="R102" i="26"/>
  <c r="C102" i="26"/>
  <c r="S102" i="26"/>
  <c r="H102" i="26"/>
  <c r="G102" i="26"/>
  <c r="G124" i="24"/>
  <c r="C124" i="24"/>
  <c r="D124" i="24"/>
  <c r="E124" i="24"/>
  <c r="F124" i="24"/>
  <c r="N117" i="19"/>
  <c r="I117" i="19"/>
  <c r="J117" i="19"/>
  <c r="B117" i="19"/>
  <c r="Q117" i="19"/>
  <c r="K117" i="19"/>
  <c r="C117" i="19"/>
  <c r="R117" i="19"/>
  <c r="D117" i="19"/>
  <c r="M117" i="19"/>
  <c r="F117" i="19"/>
  <c r="G117" i="19"/>
  <c r="L117" i="19"/>
  <c r="P117" i="19"/>
  <c r="H117" i="19"/>
  <c r="O117" i="19"/>
  <c r="B26" i="22"/>
  <c r="C26" i="22"/>
  <c r="G26" i="22"/>
  <c r="F26" i="22"/>
  <c r="I26" i="22"/>
  <c r="H26" i="22"/>
  <c r="D26" i="22"/>
  <c r="C13" i="22"/>
  <c r="G13" i="22"/>
  <c r="I13" i="22"/>
  <c r="H13" i="22"/>
  <c r="B13" i="22"/>
  <c r="D13" i="22"/>
  <c r="F13" i="22"/>
  <c r="L38" i="18"/>
  <c r="C38" i="18"/>
  <c r="G38" i="18"/>
  <c r="O38" i="18"/>
  <c r="B38" i="18"/>
  <c r="P38" i="18"/>
  <c r="D38" i="18"/>
  <c r="F38" i="18"/>
  <c r="R38" i="18"/>
  <c r="Q38" i="18"/>
  <c r="J38" i="18"/>
  <c r="N38" i="18"/>
  <c r="M38" i="18"/>
  <c r="K38" i="18"/>
  <c r="I38" i="18"/>
  <c r="H38" i="18"/>
  <c r="M16" i="19"/>
  <c r="I16" i="19"/>
  <c r="P16" i="19"/>
  <c r="L16" i="19"/>
  <c r="D16" i="19"/>
  <c r="N16" i="19"/>
  <c r="Q16" i="19"/>
  <c r="K16" i="19"/>
  <c r="R16" i="19"/>
  <c r="H16" i="19"/>
  <c r="C16" i="19"/>
  <c r="F16" i="19"/>
  <c r="B16" i="19"/>
  <c r="G16" i="19"/>
  <c r="J16" i="19"/>
  <c r="O16" i="19"/>
  <c r="G148" i="23"/>
  <c r="F148" i="23"/>
  <c r="B148" i="23"/>
  <c r="C148" i="23"/>
  <c r="I148" i="23"/>
  <c r="H148" i="23"/>
  <c r="D148" i="23"/>
  <c r="B190" i="18"/>
  <c r="R190" i="18"/>
  <c r="Q190" i="18"/>
  <c r="L190" i="18"/>
  <c r="F190" i="18"/>
  <c r="M190" i="18"/>
  <c r="C190" i="18"/>
  <c r="P190" i="18"/>
  <c r="O190" i="18"/>
  <c r="D190" i="18"/>
  <c r="H190" i="18"/>
  <c r="I190" i="18"/>
  <c r="N190" i="18"/>
  <c r="K190" i="18"/>
  <c r="J190" i="18"/>
  <c r="G190" i="18"/>
  <c r="B147" i="22"/>
  <c r="H147" i="22"/>
  <c r="G147" i="22"/>
  <c r="I147" i="22"/>
  <c r="C147" i="22"/>
  <c r="D147" i="22"/>
  <c r="F147" i="22"/>
  <c r="C131" i="22"/>
  <c r="B131" i="22"/>
  <c r="F131" i="22"/>
  <c r="G131" i="22"/>
  <c r="D131" i="22"/>
  <c r="H131" i="22"/>
  <c r="I131" i="22"/>
  <c r="O31" i="32"/>
  <c r="N31" i="32"/>
  <c r="M31" i="32"/>
  <c r="C31" i="32"/>
  <c r="P31" i="32"/>
  <c r="F31" i="32"/>
  <c r="L31" i="32"/>
  <c r="J31" i="32"/>
  <c r="B31" i="32"/>
  <c r="G31" i="32"/>
  <c r="Q31" i="32"/>
  <c r="I31" i="32"/>
  <c r="K31" i="32"/>
  <c r="R31" i="32"/>
  <c r="D31" i="32"/>
  <c r="H31" i="32"/>
  <c r="H134" i="17"/>
  <c r="J134" i="17"/>
  <c r="B134" i="17"/>
  <c r="D134" i="17"/>
  <c r="W134" i="17"/>
  <c r="V134" i="17"/>
  <c r="M134" i="17"/>
  <c r="L134" i="17"/>
  <c r="T134" i="17"/>
  <c r="F134" i="17"/>
  <c r="R134" i="17"/>
  <c r="K134" i="17"/>
  <c r="N134" i="17"/>
  <c r="I134" i="17"/>
  <c r="U134" i="17"/>
  <c r="Q134" i="17"/>
  <c r="X134" i="17"/>
  <c r="C134" i="17"/>
  <c r="G134" i="17"/>
  <c r="S134" i="17"/>
  <c r="C113" i="17"/>
  <c r="U113" i="17"/>
  <c r="Q113" i="17"/>
  <c r="M113" i="17"/>
  <c r="B113" i="17"/>
  <c r="R113" i="17"/>
  <c r="W113" i="17"/>
  <c r="G113" i="17"/>
  <c r="X113" i="17"/>
  <c r="D113" i="17"/>
  <c r="N113" i="17"/>
  <c r="H113" i="17"/>
  <c r="K113" i="17"/>
  <c r="I113" i="17"/>
  <c r="T113" i="17"/>
  <c r="J113" i="17"/>
  <c r="F113" i="17"/>
  <c r="V113" i="17"/>
  <c r="L113" i="17"/>
  <c r="S113" i="17"/>
  <c r="H151" i="18"/>
  <c r="G151" i="18"/>
  <c r="M151" i="18"/>
  <c r="D151" i="18"/>
  <c r="C151" i="18"/>
  <c r="O151" i="18"/>
  <c r="P151" i="18"/>
  <c r="K151" i="18"/>
  <c r="J151" i="18"/>
  <c r="F151" i="18"/>
  <c r="B151" i="18"/>
  <c r="I151" i="18"/>
  <c r="Q151" i="18"/>
  <c r="R151" i="18"/>
  <c r="N151" i="18"/>
  <c r="L151" i="18"/>
  <c r="C34" i="23"/>
  <c r="G34" i="23"/>
  <c r="I34" i="23"/>
  <c r="F34" i="23"/>
  <c r="B34" i="23"/>
  <c r="D34" i="23"/>
  <c r="H34" i="23"/>
  <c r="S47" i="17"/>
  <c r="D47" i="17"/>
  <c r="F47" i="17"/>
  <c r="T47" i="17"/>
  <c r="C47" i="17"/>
  <c r="K47" i="17"/>
  <c r="L47" i="17"/>
  <c r="M47" i="17"/>
  <c r="X47" i="17"/>
  <c r="B47" i="17"/>
  <c r="R47" i="17"/>
  <c r="N47" i="17"/>
  <c r="G47" i="17"/>
  <c r="V47" i="17"/>
  <c r="W47" i="17"/>
  <c r="U47" i="17"/>
  <c r="H47" i="17"/>
  <c r="Q47" i="17"/>
  <c r="J47" i="17"/>
  <c r="I47" i="17"/>
  <c r="H108" i="22"/>
  <c r="B108" i="22"/>
  <c r="F108" i="22"/>
  <c r="I108" i="22"/>
  <c r="C108" i="22"/>
  <c r="G108" i="22"/>
  <c r="D108" i="22"/>
  <c r="F144" i="32"/>
  <c r="Q144" i="32"/>
  <c r="J144" i="32"/>
  <c r="D144" i="32"/>
  <c r="O144" i="32"/>
  <c r="G144" i="32"/>
  <c r="L144" i="32"/>
  <c r="I144" i="32"/>
  <c r="K144" i="32"/>
  <c r="P144" i="32"/>
  <c r="C144" i="32"/>
  <c r="N144" i="32"/>
  <c r="R144" i="32"/>
  <c r="B144" i="32"/>
  <c r="M144" i="32"/>
  <c r="H144" i="32"/>
  <c r="W58" i="17"/>
  <c r="D58" i="17"/>
  <c r="R58" i="17"/>
  <c r="V58" i="17"/>
  <c r="F58" i="17"/>
  <c r="T58" i="17"/>
  <c r="B58" i="17"/>
  <c r="U58" i="17"/>
  <c r="G58" i="17"/>
  <c r="M58" i="17"/>
  <c r="S58" i="17"/>
  <c r="J58" i="17"/>
  <c r="K58" i="17"/>
  <c r="H58" i="17"/>
  <c r="Q58" i="17"/>
  <c r="I58" i="17"/>
  <c r="C58" i="17"/>
  <c r="X58" i="17"/>
  <c r="L58" i="17"/>
  <c r="N58" i="17"/>
  <c r="B62" i="23"/>
  <c r="D62" i="23"/>
  <c r="G62" i="23"/>
  <c r="C62" i="23"/>
  <c r="H62" i="23"/>
  <c r="I62" i="23"/>
  <c r="F62" i="23"/>
  <c r="F110" i="32"/>
  <c r="C110" i="32"/>
  <c r="J110" i="32"/>
  <c r="M110" i="32"/>
  <c r="G110" i="32"/>
  <c r="H110" i="32"/>
  <c r="P110" i="32"/>
  <c r="O110" i="32"/>
  <c r="L110" i="32"/>
  <c r="B110" i="32"/>
  <c r="I110" i="32"/>
  <c r="D110" i="32"/>
  <c r="K110" i="32"/>
  <c r="Q110" i="32"/>
  <c r="R110" i="32"/>
  <c r="N110" i="32"/>
  <c r="B30" i="32"/>
  <c r="L30" i="32"/>
  <c r="R30" i="32"/>
  <c r="Q30" i="32"/>
  <c r="N30" i="32"/>
  <c r="I30" i="32"/>
  <c r="P30" i="32"/>
  <c r="G30" i="32"/>
  <c r="C30" i="32"/>
  <c r="K30" i="32"/>
  <c r="H30" i="32"/>
  <c r="F30" i="32"/>
  <c r="D30" i="32"/>
  <c r="O30" i="32"/>
  <c r="M30" i="32"/>
  <c r="J30" i="32"/>
  <c r="I35" i="26"/>
  <c r="J35" i="26"/>
  <c r="G35" i="26"/>
  <c r="H35" i="26"/>
  <c r="N35" i="26"/>
  <c r="D35" i="26"/>
  <c r="O35" i="26"/>
  <c r="C35" i="26"/>
  <c r="E35" i="26"/>
  <c r="R35" i="26"/>
  <c r="M35" i="26"/>
  <c r="P35" i="26"/>
  <c r="Q35" i="26"/>
  <c r="L35" i="26"/>
  <c r="U35" i="26"/>
  <c r="S35" i="26"/>
  <c r="T35" i="26"/>
  <c r="F35" i="26"/>
  <c r="K35" i="26"/>
  <c r="L145" i="18"/>
  <c r="C145" i="18"/>
  <c r="I145" i="18"/>
  <c r="O145" i="18"/>
  <c r="M145" i="18"/>
  <c r="N145" i="18"/>
  <c r="F145" i="18"/>
  <c r="H145" i="18"/>
  <c r="R145" i="18"/>
  <c r="G145" i="18"/>
  <c r="J145" i="18"/>
  <c r="Q145" i="18"/>
  <c r="D145" i="18"/>
  <c r="K145" i="18"/>
  <c r="P145" i="18"/>
  <c r="B145" i="18"/>
  <c r="D110" i="23"/>
  <c r="B110" i="23"/>
  <c r="G110" i="23"/>
  <c r="I110" i="23"/>
  <c r="F110" i="23"/>
  <c r="C110" i="23"/>
  <c r="H110" i="23"/>
  <c r="Q104" i="26"/>
  <c r="H104" i="26"/>
  <c r="L104" i="26"/>
  <c r="P104" i="26"/>
  <c r="G104" i="26"/>
  <c r="R104" i="26"/>
  <c r="E104" i="26"/>
  <c r="O104" i="26"/>
  <c r="M104" i="26"/>
  <c r="I104" i="26"/>
  <c r="C104" i="26"/>
  <c r="N104" i="26"/>
  <c r="U104" i="26"/>
  <c r="F104" i="26"/>
  <c r="T104" i="26"/>
  <c r="D104" i="26"/>
  <c r="S104" i="26"/>
  <c r="J104" i="26"/>
  <c r="K104" i="26"/>
  <c r="E62" i="24"/>
  <c r="C62" i="24"/>
  <c r="F62" i="24"/>
  <c r="D62" i="24"/>
  <c r="G62" i="24"/>
  <c r="G95" i="22"/>
  <c r="H95" i="22"/>
  <c r="B95" i="22"/>
  <c r="C95" i="22"/>
  <c r="F95" i="22"/>
  <c r="D95" i="22"/>
  <c r="I95" i="22"/>
  <c r="H33" i="32"/>
  <c r="C33" i="32"/>
  <c r="N33" i="32"/>
  <c r="K33" i="32"/>
  <c r="G33" i="32"/>
  <c r="L33" i="32"/>
  <c r="R33" i="32"/>
  <c r="D33" i="32"/>
  <c r="F33" i="32"/>
  <c r="O33" i="32"/>
  <c r="I33" i="32"/>
  <c r="J33" i="32"/>
  <c r="Q33" i="32"/>
  <c r="P33" i="32"/>
  <c r="B33" i="32"/>
  <c r="M33" i="32"/>
  <c r="B82" i="23"/>
  <c r="D82" i="23"/>
  <c r="H82" i="23"/>
  <c r="G82" i="23"/>
  <c r="I82" i="23"/>
  <c r="F82" i="23"/>
  <c r="C82" i="23"/>
  <c r="G164" i="22"/>
  <c r="C164" i="22"/>
  <c r="D164" i="22"/>
  <c r="H164" i="22"/>
  <c r="I164" i="22"/>
  <c r="B164" i="22"/>
  <c r="F164" i="22"/>
  <c r="I26" i="19"/>
  <c r="D26" i="19"/>
  <c r="O26" i="19"/>
  <c r="B26" i="19"/>
  <c r="P26" i="19"/>
  <c r="R26" i="19"/>
  <c r="C26" i="19"/>
  <c r="M26" i="19"/>
  <c r="N26" i="19"/>
  <c r="J26" i="19"/>
  <c r="Q26" i="19"/>
  <c r="L26" i="19"/>
  <c r="F26" i="19"/>
  <c r="H26" i="19"/>
  <c r="K26" i="19"/>
  <c r="G26" i="19"/>
  <c r="C100" i="23"/>
  <c r="F100" i="23"/>
  <c r="D100" i="23"/>
  <c r="I100" i="23"/>
  <c r="H100" i="23"/>
  <c r="G100" i="23"/>
  <c r="B100" i="23"/>
  <c r="I129" i="22"/>
  <c r="B129" i="22"/>
  <c r="G129" i="22"/>
  <c r="C129" i="22"/>
  <c r="F129" i="22"/>
  <c r="D129" i="22"/>
  <c r="H129" i="22"/>
  <c r="G173" i="19"/>
  <c r="N173" i="19"/>
  <c r="I173" i="19"/>
  <c r="L173" i="19"/>
  <c r="K173" i="19"/>
  <c r="R173" i="19"/>
  <c r="F173" i="19"/>
  <c r="P173" i="19"/>
  <c r="Q173" i="19"/>
  <c r="H173" i="19"/>
  <c r="D173" i="19"/>
  <c r="J173" i="19"/>
  <c r="C173" i="19"/>
  <c r="M173" i="19"/>
  <c r="B173" i="19"/>
  <c r="O173" i="19"/>
  <c r="K27" i="32"/>
  <c r="G27" i="32"/>
  <c r="P27" i="32"/>
  <c r="L27" i="32"/>
  <c r="J27" i="32"/>
  <c r="O27" i="32"/>
  <c r="N27" i="32"/>
  <c r="R27" i="32"/>
  <c r="H27" i="32"/>
  <c r="F27" i="32"/>
  <c r="B27" i="32"/>
  <c r="I27" i="32"/>
  <c r="Q27" i="32"/>
  <c r="C27" i="32"/>
  <c r="D27" i="32"/>
  <c r="M27" i="32"/>
  <c r="J122" i="19"/>
  <c r="Q122" i="19"/>
  <c r="H122" i="19"/>
  <c r="I122" i="19"/>
  <c r="G122" i="19"/>
  <c r="D122" i="19"/>
  <c r="R122" i="19"/>
  <c r="B122" i="19"/>
  <c r="K122" i="19"/>
  <c r="N122" i="19"/>
  <c r="O122" i="19"/>
  <c r="C122" i="19"/>
  <c r="L122" i="19"/>
  <c r="F122" i="19"/>
  <c r="M122" i="19"/>
  <c r="P122" i="19"/>
  <c r="Q112" i="26"/>
  <c r="P112" i="26"/>
  <c r="U112" i="26"/>
  <c r="T112" i="26"/>
  <c r="M112" i="26"/>
  <c r="R112" i="26"/>
  <c r="I112" i="26"/>
  <c r="F112" i="26"/>
  <c r="L112" i="26"/>
  <c r="D112" i="26"/>
  <c r="E112" i="26"/>
  <c r="G112" i="26"/>
  <c r="H112" i="26"/>
  <c r="C112" i="26"/>
  <c r="O112" i="26"/>
  <c r="K112" i="26"/>
  <c r="N112" i="26"/>
  <c r="J112" i="26"/>
  <c r="S112" i="26"/>
  <c r="S93" i="26"/>
  <c r="P93" i="26"/>
  <c r="T93" i="26"/>
  <c r="F93" i="26"/>
  <c r="H93" i="26"/>
  <c r="Q93" i="26"/>
  <c r="I93" i="26"/>
  <c r="O93" i="26"/>
  <c r="D93" i="26"/>
  <c r="K93" i="26"/>
  <c r="R93" i="26"/>
  <c r="J93" i="26"/>
  <c r="L93" i="26"/>
  <c r="U93" i="26"/>
  <c r="M93" i="26"/>
  <c r="N93" i="26"/>
  <c r="G93" i="26"/>
  <c r="C93" i="26"/>
  <c r="E93" i="26"/>
  <c r="F179" i="18"/>
  <c r="H179" i="18"/>
  <c r="M179" i="18"/>
  <c r="J179" i="18"/>
  <c r="C179" i="18"/>
  <c r="L179" i="18"/>
  <c r="N179" i="18"/>
  <c r="Q179" i="18"/>
  <c r="R179" i="18"/>
  <c r="K179" i="18"/>
  <c r="I179" i="18"/>
  <c r="D179" i="18"/>
  <c r="O179" i="18"/>
  <c r="G179" i="18"/>
  <c r="P179" i="18"/>
  <c r="B179" i="18"/>
  <c r="F148" i="18"/>
  <c r="N148" i="18"/>
  <c r="I148" i="18"/>
  <c r="M148" i="18"/>
  <c r="P148" i="18"/>
  <c r="R148" i="18"/>
  <c r="L148" i="18"/>
  <c r="G148" i="18"/>
  <c r="K148" i="18"/>
  <c r="B148" i="18"/>
  <c r="J148" i="18"/>
  <c r="H148" i="18"/>
  <c r="D148" i="18"/>
  <c r="C148" i="18"/>
  <c r="O148" i="18"/>
  <c r="Q148" i="18"/>
  <c r="G188" i="32"/>
  <c r="R188" i="32"/>
  <c r="N188" i="32"/>
  <c r="K188" i="32"/>
  <c r="B188" i="32"/>
  <c r="C188" i="32"/>
  <c r="Q188" i="32"/>
  <c r="M188" i="32"/>
  <c r="I188" i="32"/>
  <c r="P188" i="32"/>
  <c r="H188" i="32"/>
  <c r="F188" i="32"/>
  <c r="J188" i="32"/>
  <c r="O188" i="32"/>
  <c r="L188" i="32"/>
  <c r="D188" i="32"/>
  <c r="F32" i="24"/>
  <c r="E32" i="24"/>
  <c r="D32" i="24"/>
  <c r="G32" i="24"/>
  <c r="C32" i="24"/>
  <c r="P80" i="32"/>
  <c r="H80" i="32"/>
  <c r="C80" i="32"/>
  <c r="M80" i="32"/>
  <c r="J80" i="32"/>
  <c r="B80" i="32"/>
  <c r="I80" i="32"/>
  <c r="R80" i="32"/>
  <c r="K80" i="32"/>
  <c r="L80" i="32"/>
  <c r="O80" i="32"/>
  <c r="F80" i="32"/>
  <c r="D80" i="32"/>
  <c r="N80" i="32"/>
  <c r="G80" i="32"/>
  <c r="Q80" i="32"/>
  <c r="I184" i="20"/>
  <c r="L184" i="20"/>
  <c r="M184" i="20"/>
  <c r="H184" i="20"/>
  <c r="J184" i="20"/>
  <c r="K184" i="20"/>
  <c r="N184" i="20"/>
  <c r="B184" i="20"/>
  <c r="G184" i="20"/>
  <c r="D184" i="20"/>
  <c r="F184" i="20"/>
  <c r="C184" i="20"/>
  <c r="L131" i="21"/>
  <c r="K131" i="21"/>
  <c r="J131" i="21"/>
  <c r="N131" i="21"/>
  <c r="M131" i="21"/>
  <c r="C131" i="21"/>
  <c r="F131" i="21"/>
  <c r="D131" i="21"/>
  <c r="I131" i="21"/>
  <c r="B131" i="21"/>
  <c r="G131" i="21"/>
  <c r="H131" i="21"/>
  <c r="J14" i="32"/>
  <c r="C14" i="32"/>
  <c r="P14" i="32"/>
  <c r="R14" i="32"/>
  <c r="F14" i="32"/>
  <c r="G14" i="32"/>
  <c r="N14" i="32"/>
  <c r="B14" i="32"/>
  <c r="D14" i="32"/>
  <c r="H14" i="32"/>
  <c r="K14" i="32"/>
  <c r="I14" i="32"/>
  <c r="O14" i="32"/>
  <c r="L14" i="32"/>
  <c r="Q14" i="32"/>
  <c r="M14" i="32"/>
  <c r="G26" i="24"/>
  <c r="C26" i="24"/>
  <c r="E26" i="24"/>
  <c r="F26" i="24"/>
  <c r="D26" i="24"/>
  <c r="P188" i="19"/>
  <c r="R188" i="19"/>
  <c r="B188" i="19"/>
  <c r="F188" i="19"/>
  <c r="J188" i="19"/>
  <c r="I188" i="19"/>
  <c r="M188" i="19"/>
  <c r="K188" i="19"/>
  <c r="L188" i="19"/>
  <c r="Q188" i="19"/>
  <c r="H188" i="19"/>
  <c r="C188" i="19"/>
  <c r="G188" i="19"/>
  <c r="D188" i="19"/>
  <c r="O188" i="19"/>
  <c r="N188" i="19"/>
  <c r="L39" i="20"/>
  <c r="I39" i="20"/>
  <c r="B39" i="20"/>
  <c r="N39" i="20"/>
  <c r="G39" i="20"/>
  <c r="D39" i="20"/>
  <c r="C39" i="20"/>
  <c r="H39" i="20"/>
  <c r="F39" i="20"/>
  <c r="M39" i="20"/>
  <c r="J39" i="20"/>
  <c r="K39" i="20"/>
  <c r="D32" i="18"/>
  <c r="O32" i="18"/>
  <c r="N32" i="18"/>
  <c r="J32" i="18"/>
  <c r="P32" i="18"/>
  <c r="B32" i="18"/>
  <c r="F32" i="18"/>
  <c r="I32" i="18"/>
  <c r="M32" i="18"/>
  <c r="K32" i="18"/>
  <c r="H32" i="18"/>
  <c r="R32" i="18"/>
  <c r="L32" i="18"/>
  <c r="Q32" i="18"/>
  <c r="G32" i="18"/>
  <c r="C32" i="18"/>
  <c r="C165" i="21"/>
  <c r="N165" i="21"/>
  <c r="K165" i="21"/>
  <c r="B165" i="21"/>
  <c r="L165" i="21"/>
  <c r="M165" i="21"/>
  <c r="I165" i="21"/>
  <c r="D165" i="21"/>
  <c r="G165" i="21"/>
  <c r="H165" i="21"/>
  <c r="J165" i="21"/>
  <c r="F165" i="21"/>
  <c r="C51" i="23"/>
  <c r="H51" i="23"/>
  <c r="D51" i="23"/>
  <c r="B51" i="23"/>
  <c r="G51" i="23"/>
  <c r="F51" i="23"/>
  <c r="I51" i="23"/>
  <c r="G24" i="24"/>
  <c r="E24" i="24"/>
  <c r="D24" i="24"/>
  <c r="F24" i="24"/>
  <c r="C24" i="24"/>
  <c r="F159" i="24"/>
  <c r="E159" i="24"/>
  <c r="D159" i="24"/>
  <c r="G159" i="24"/>
  <c r="C159" i="24"/>
  <c r="N105" i="18"/>
  <c r="R105" i="18"/>
  <c r="Q105" i="18"/>
  <c r="M105" i="18"/>
  <c r="G105" i="18"/>
  <c r="H105" i="18"/>
  <c r="P105" i="18"/>
  <c r="B105" i="18"/>
  <c r="F105" i="18"/>
  <c r="K105" i="18"/>
  <c r="L105" i="18"/>
  <c r="D105" i="18"/>
  <c r="O105" i="18"/>
  <c r="I105" i="18"/>
  <c r="C105" i="18"/>
  <c r="J105" i="18"/>
  <c r="F104" i="14"/>
  <c r="I104" i="14"/>
  <c r="E104" i="14"/>
  <c r="G104" i="14"/>
  <c r="H104" i="14"/>
  <c r="C104" i="14"/>
  <c r="D104" i="14"/>
  <c r="M123" i="17"/>
  <c r="X123" i="17"/>
  <c r="F123" i="17"/>
  <c r="L123" i="17"/>
  <c r="S123" i="17"/>
  <c r="V123" i="17"/>
  <c r="I123" i="17"/>
  <c r="U123" i="17"/>
  <c r="B123" i="17"/>
  <c r="G123" i="17"/>
  <c r="C123" i="17"/>
  <c r="T123" i="17"/>
  <c r="N123" i="17"/>
  <c r="W123" i="17"/>
  <c r="H123" i="17"/>
  <c r="R123" i="17"/>
  <c r="D123" i="17"/>
  <c r="Q123" i="17"/>
  <c r="K123" i="17"/>
  <c r="J123" i="17"/>
  <c r="D66" i="19"/>
  <c r="B66" i="19"/>
  <c r="O66" i="19"/>
  <c r="G66" i="19"/>
  <c r="R66" i="19"/>
  <c r="K66" i="19"/>
  <c r="P66" i="19"/>
  <c r="J66" i="19"/>
  <c r="C66" i="19"/>
  <c r="I66" i="19"/>
  <c r="H66" i="19"/>
  <c r="Q66" i="19"/>
  <c r="M66" i="19"/>
  <c r="L66" i="19"/>
  <c r="N66" i="19"/>
  <c r="F66" i="19"/>
  <c r="G136" i="21"/>
  <c r="F136" i="21"/>
  <c r="D136" i="21"/>
  <c r="C136" i="21"/>
  <c r="N136" i="21"/>
  <c r="H136" i="21"/>
  <c r="J136" i="21"/>
  <c r="I136" i="21"/>
  <c r="K136" i="21"/>
  <c r="B136" i="21"/>
  <c r="L136" i="21"/>
  <c r="M136" i="21"/>
  <c r="B16" i="20"/>
  <c r="C16" i="20"/>
  <c r="K16" i="20"/>
  <c r="N16" i="20"/>
  <c r="D16" i="20"/>
  <c r="L16" i="20"/>
  <c r="I16" i="20"/>
  <c r="J16" i="20"/>
  <c r="M16" i="20"/>
  <c r="F16" i="20"/>
  <c r="G16" i="20"/>
  <c r="H16" i="20"/>
  <c r="M127" i="32"/>
  <c r="B127" i="32"/>
  <c r="G127" i="32"/>
  <c r="J127" i="32"/>
  <c r="C127" i="32"/>
  <c r="R127" i="32"/>
  <c r="O127" i="32"/>
  <c r="H127" i="32"/>
  <c r="I127" i="32"/>
  <c r="P127" i="32"/>
  <c r="Q127" i="32"/>
  <c r="L127" i="32"/>
  <c r="K127" i="32"/>
  <c r="N127" i="32"/>
  <c r="D127" i="32"/>
  <c r="F127" i="32"/>
  <c r="F182" i="18"/>
  <c r="R182" i="18"/>
  <c r="B182" i="18"/>
  <c r="C182" i="18"/>
  <c r="D182" i="18"/>
  <c r="G182" i="18"/>
  <c r="I182" i="18"/>
  <c r="O182" i="18"/>
  <c r="P182" i="18"/>
  <c r="K182" i="18"/>
  <c r="M182" i="18"/>
  <c r="J182" i="18"/>
  <c r="Q182" i="18"/>
  <c r="L182" i="18"/>
  <c r="N182" i="18"/>
  <c r="H182" i="18"/>
  <c r="I171" i="19"/>
  <c r="M171" i="19"/>
  <c r="K171" i="19"/>
  <c r="N171" i="19"/>
  <c r="G171" i="19"/>
  <c r="R171" i="19"/>
  <c r="D171" i="19"/>
  <c r="O171" i="19"/>
  <c r="L171" i="19"/>
  <c r="J171" i="19"/>
  <c r="B171" i="19"/>
  <c r="F171" i="19"/>
  <c r="P171" i="19"/>
  <c r="C171" i="19"/>
  <c r="Q171" i="19"/>
  <c r="H171" i="19"/>
  <c r="F45" i="18"/>
  <c r="G45" i="18"/>
  <c r="C45" i="18"/>
  <c r="Q45" i="18"/>
  <c r="N45" i="18"/>
  <c r="R45" i="18"/>
  <c r="O45" i="18"/>
  <c r="B45" i="18"/>
  <c r="H45" i="18"/>
  <c r="D45" i="18"/>
  <c r="P45" i="18"/>
  <c r="K45" i="18"/>
  <c r="I45" i="18"/>
  <c r="L45" i="18"/>
  <c r="M45" i="18"/>
  <c r="J45" i="18"/>
  <c r="Q90" i="32"/>
  <c r="N90" i="32"/>
  <c r="L90" i="32"/>
  <c r="M90" i="32"/>
  <c r="I90" i="32"/>
  <c r="H90" i="32"/>
  <c r="O90" i="32"/>
  <c r="J90" i="32"/>
  <c r="B90" i="32"/>
  <c r="D90" i="32"/>
  <c r="F90" i="32"/>
  <c r="K90" i="32"/>
  <c r="R90" i="32"/>
  <c r="C90" i="32"/>
  <c r="P90" i="32"/>
  <c r="G90" i="32"/>
  <c r="K92" i="26"/>
  <c r="S92" i="26"/>
  <c r="N92" i="26"/>
  <c r="F92" i="26"/>
  <c r="C92" i="26"/>
  <c r="E92" i="26"/>
  <c r="R92" i="26"/>
  <c r="M92" i="26"/>
  <c r="I92" i="26"/>
  <c r="G92" i="26"/>
  <c r="H92" i="26"/>
  <c r="P92" i="26"/>
  <c r="J92" i="26"/>
  <c r="T92" i="26"/>
  <c r="L92" i="26"/>
  <c r="U92" i="26"/>
  <c r="O92" i="26"/>
  <c r="Q92" i="26"/>
  <c r="D92" i="26"/>
  <c r="K138" i="21"/>
  <c r="H138" i="21"/>
  <c r="J138" i="21"/>
  <c r="I138" i="21"/>
  <c r="G138" i="21"/>
  <c r="B138" i="21"/>
  <c r="F138" i="21"/>
  <c r="D138" i="21"/>
  <c r="C138" i="21"/>
  <c r="L138" i="21"/>
  <c r="M138" i="21"/>
  <c r="N138" i="21"/>
  <c r="Q184" i="19"/>
  <c r="I184" i="19"/>
  <c r="F184" i="19"/>
  <c r="G184" i="19"/>
  <c r="D184" i="19"/>
  <c r="O184" i="19"/>
  <c r="H184" i="19"/>
  <c r="N184" i="19"/>
  <c r="R184" i="19"/>
  <c r="M184" i="19"/>
  <c r="B184" i="19"/>
  <c r="K184" i="19"/>
  <c r="J184" i="19"/>
  <c r="C184" i="19"/>
  <c r="L184" i="19"/>
  <c r="P184" i="19"/>
  <c r="G23" i="22"/>
  <c r="F23" i="22"/>
  <c r="B23" i="22"/>
  <c r="D23" i="22"/>
  <c r="I23" i="22"/>
  <c r="C23" i="22"/>
  <c r="H23" i="22"/>
  <c r="F58" i="18"/>
  <c r="L58" i="18"/>
  <c r="B58" i="18"/>
  <c r="G58" i="18"/>
  <c r="H58" i="18"/>
  <c r="J58" i="18"/>
  <c r="D58" i="18"/>
  <c r="Q58" i="18"/>
  <c r="P58" i="18"/>
  <c r="K58" i="18"/>
  <c r="C58" i="18"/>
  <c r="O58" i="18"/>
  <c r="R58" i="18"/>
  <c r="I58" i="18"/>
  <c r="M58" i="18"/>
  <c r="N58" i="18"/>
  <c r="V178" i="17"/>
  <c r="J178" i="17"/>
  <c r="Q178" i="17"/>
  <c r="I178" i="17"/>
  <c r="G178" i="17"/>
  <c r="X178" i="17"/>
  <c r="T178" i="17"/>
  <c r="C178" i="17"/>
  <c r="F178" i="17"/>
  <c r="D178" i="17"/>
  <c r="U178" i="17"/>
  <c r="W178" i="17"/>
  <c r="B178" i="17"/>
  <c r="H178" i="17"/>
  <c r="R178" i="17"/>
  <c r="L178" i="17"/>
  <c r="M178" i="17"/>
  <c r="N178" i="17"/>
  <c r="S178" i="17"/>
  <c r="K178" i="17"/>
  <c r="R183" i="18"/>
  <c r="M183" i="18"/>
  <c r="C183" i="18"/>
  <c r="H183" i="18"/>
  <c r="L183" i="18"/>
  <c r="B183" i="18"/>
  <c r="J183" i="18"/>
  <c r="Q183" i="18"/>
  <c r="G183" i="18"/>
  <c r="K183" i="18"/>
  <c r="D183" i="18"/>
  <c r="I183" i="18"/>
  <c r="F183" i="18"/>
  <c r="O183" i="18"/>
  <c r="P183" i="18"/>
  <c r="N183" i="18"/>
  <c r="R114" i="32"/>
  <c r="J114" i="32"/>
  <c r="B114" i="32"/>
  <c r="O114" i="32"/>
  <c r="F114" i="32"/>
  <c r="M114" i="32"/>
  <c r="C114" i="32"/>
  <c r="H114" i="32"/>
  <c r="P114" i="32"/>
  <c r="N114" i="32"/>
  <c r="I114" i="32"/>
  <c r="Q114" i="32"/>
  <c r="L114" i="32"/>
  <c r="D114" i="32"/>
  <c r="K114" i="32"/>
  <c r="G114" i="32"/>
  <c r="I174" i="26"/>
  <c r="J174" i="26"/>
  <c r="P174" i="26"/>
  <c r="T174" i="26"/>
  <c r="M174" i="26"/>
  <c r="H174" i="26"/>
  <c r="D174" i="26"/>
  <c r="K174" i="26"/>
  <c r="C174" i="26"/>
  <c r="Q174" i="26"/>
  <c r="S174" i="26"/>
  <c r="R174" i="26"/>
  <c r="G174" i="26"/>
  <c r="N174" i="26"/>
  <c r="E174" i="26"/>
  <c r="L174" i="26"/>
  <c r="O174" i="26"/>
  <c r="U174" i="26"/>
  <c r="F174" i="26"/>
  <c r="H107" i="22"/>
  <c r="I107" i="22"/>
  <c r="C107" i="22"/>
  <c r="F107" i="22"/>
  <c r="D107" i="22"/>
  <c r="G107" i="22"/>
  <c r="B107" i="22"/>
  <c r="B42" i="22"/>
  <c r="H42" i="22"/>
  <c r="C42" i="22"/>
  <c r="I42" i="22"/>
  <c r="F42" i="22"/>
  <c r="D42" i="22"/>
  <c r="G42" i="22"/>
  <c r="B152" i="32"/>
  <c r="P152" i="32"/>
  <c r="C152" i="32"/>
  <c r="R152" i="32"/>
  <c r="L152" i="32"/>
  <c r="G152" i="32"/>
  <c r="M152" i="32"/>
  <c r="J152" i="32"/>
  <c r="I152" i="32"/>
  <c r="D152" i="32"/>
  <c r="Q152" i="32"/>
  <c r="F152" i="32"/>
  <c r="O152" i="32"/>
  <c r="N152" i="32"/>
  <c r="K152" i="32"/>
  <c r="H152" i="32"/>
  <c r="C165" i="22"/>
  <c r="B165" i="22"/>
  <c r="I165" i="22"/>
  <c r="H165" i="22"/>
  <c r="D165" i="22"/>
  <c r="G165" i="22"/>
  <c r="F165" i="22"/>
  <c r="K156" i="20"/>
  <c r="H156" i="20"/>
  <c r="I156" i="20"/>
  <c r="B156" i="20"/>
  <c r="L156" i="20"/>
  <c r="C156" i="20"/>
  <c r="M156" i="20"/>
  <c r="D156" i="20"/>
  <c r="G156" i="20"/>
  <c r="J156" i="20"/>
  <c r="F156" i="20"/>
  <c r="N156" i="20"/>
  <c r="S172" i="17"/>
  <c r="U172" i="17"/>
  <c r="H172" i="17"/>
  <c r="D172" i="17"/>
  <c r="Q172" i="17"/>
  <c r="L172" i="17"/>
  <c r="R172" i="17"/>
  <c r="W172" i="17"/>
  <c r="V172" i="17"/>
  <c r="I172" i="17"/>
  <c r="N172" i="17"/>
  <c r="G172" i="17"/>
  <c r="J172" i="17"/>
  <c r="T172" i="17"/>
  <c r="X172" i="17"/>
  <c r="M172" i="17"/>
  <c r="F172" i="17"/>
  <c r="K172" i="17"/>
  <c r="C172" i="17"/>
  <c r="B172" i="17"/>
  <c r="F35" i="19"/>
  <c r="G35" i="19"/>
  <c r="Q35" i="19"/>
  <c r="H35" i="19"/>
  <c r="D35" i="19"/>
  <c r="L35" i="19"/>
  <c r="B35" i="19"/>
  <c r="M35" i="19"/>
  <c r="K35" i="19"/>
  <c r="J35" i="19"/>
  <c r="R35" i="19"/>
  <c r="P35" i="19"/>
  <c r="I35" i="19"/>
  <c r="O35" i="19"/>
  <c r="C35" i="19"/>
  <c r="N35" i="19"/>
  <c r="J147" i="26"/>
  <c r="N147" i="26"/>
  <c r="P147" i="26"/>
  <c r="I147" i="26"/>
  <c r="C147" i="26"/>
  <c r="L147" i="26"/>
  <c r="G147" i="26"/>
  <c r="S147" i="26"/>
  <c r="U147" i="26"/>
  <c r="F147" i="26"/>
  <c r="T147" i="26"/>
  <c r="R147" i="26"/>
  <c r="D147" i="26"/>
  <c r="K147" i="26"/>
  <c r="H147" i="26"/>
  <c r="Q147" i="26"/>
  <c r="E147" i="26"/>
  <c r="O147" i="26"/>
  <c r="M147" i="26"/>
  <c r="U18" i="17"/>
  <c r="B18" i="17"/>
  <c r="G18" i="17"/>
  <c r="W18" i="17"/>
  <c r="F18" i="17"/>
  <c r="M18" i="17"/>
  <c r="S18" i="17"/>
  <c r="L18" i="17"/>
  <c r="K18" i="17"/>
  <c r="V18" i="17"/>
  <c r="H18" i="17"/>
  <c r="D18" i="17"/>
  <c r="Q18" i="17"/>
  <c r="I18" i="17"/>
  <c r="C18" i="17"/>
  <c r="X18" i="17"/>
  <c r="N18" i="17"/>
  <c r="J18" i="17"/>
  <c r="R18" i="17"/>
  <c r="T18" i="17"/>
  <c r="O43" i="32"/>
  <c r="J43" i="32"/>
  <c r="F43" i="32"/>
  <c r="D43" i="32"/>
  <c r="H43" i="32"/>
  <c r="N43" i="32"/>
  <c r="L43" i="32"/>
  <c r="B43" i="32"/>
  <c r="I43" i="32"/>
  <c r="R43" i="32"/>
  <c r="P43" i="32"/>
  <c r="Q43" i="32"/>
  <c r="K43" i="32"/>
  <c r="C43" i="32"/>
  <c r="G43" i="32"/>
  <c r="M43" i="32"/>
  <c r="G80" i="24"/>
  <c r="D80" i="24"/>
  <c r="F80" i="24"/>
  <c r="E80" i="24"/>
  <c r="C80" i="24"/>
  <c r="C189" i="22"/>
  <c r="I189" i="22"/>
  <c r="D189" i="22"/>
  <c r="F189" i="22"/>
  <c r="H189" i="22"/>
  <c r="B189" i="22"/>
  <c r="G189" i="22"/>
  <c r="J153" i="26"/>
  <c r="I153" i="26"/>
  <c r="L153" i="26"/>
  <c r="P153" i="26"/>
  <c r="Q153" i="26"/>
  <c r="G153" i="26"/>
  <c r="K153" i="26"/>
  <c r="R153" i="26"/>
  <c r="U153" i="26"/>
  <c r="N153" i="26"/>
  <c r="D153" i="26"/>
  <c r="E153" i="26"/>
  <c r="S153" i="26"/>
  <c r="O153" i="26"/>
  <c r="F153" i="26"/>
  <c r="T153" i="26"/>
  <c r="H153" i="26"/>
  <c r="M153" i="26"/>
  <c r="C153" i="26"/>
  <c r="B41" i="32"/>
  <c r="L41" i="32"/>
  <c r="R41" i="32"/>
  <c r="K41" i="32"/>
  <c r="I41" i="32"/>
  <c r="D41" i="32"/>
  <c r="M41" i="32"/>
  <c r="G41" i="32"/>
  <c r="N41" i="32"/>
  <c r="F41" i="32"/>
  <c r="C41" i="32"/>
  <c r="Q41" i="32"/>
  <c r="H41" i="32"/>
  <c r="J41" i="32"/>
  <c r="O41" i="32"/>
  <c r="P41" i="32"/>
  <c r="H23" i="14"/>
  <c r="C23" i="14"/>
  <c r="F23" i="14"/>
  <c r="I23" i="14"/>
  <c r="G23" i="14"/>
  <c r="E23" i="14"/>
  <c r="D23" i="14"/>
  <c r="I99" i="26"/>
  <c r="T99" i="26"/>
  <c r="F99" i="26"/>
  <c r="E99" i="26"/>
  <c r="R99" i="26"/>
  <c r="P99" i="26"/>
  <c r="G99" i="26"/>
  <c r="O99" i="26"/>
  <c r="S99" i="26"/>
  <c r="J99" i="26"/>
  <c r="H99" i="26"/>
  <c r="L99" i="26"/>
  <c r="C99" i="26"/>
  <c r="N99" i="26"/>
  <c r="M99" i="26"/>
  <c r="D99" i="26"/>
  <c r="K99" i="26"/>
  <c r="Q99" i="26"/>
  <c r="U99" i="26"/>
  <c r="D144" i="26"/>
  <c r="R144" i="26"/>
  <c r="P144" i="26"/>
  <c r="C144" i="26"/>
  <c r="G144" i="26"/>
  <c r="H144" i="26"/>
  <c r="I144" i="26"/>
  <c r="S144" i="26"/>
  <c r="N144" i="26"/>
  <c r="F144" i="26"/>
  <c r="L144" i="26"/>
  <c r="U144" i="26"/>
  <c r="M144" i="26"/>
  <c r="Q144" i="26"/>
  <c r="K144" i="26"/>
  <c r="O144" i="26"/>
  <c r="T144" i="26"/>
  <c r="E144" i="26"/>
  <c r="J144" i="26"/>
  <c r="G77" i="23"/>
  <c r="D77" i="23"/>
  <c r="H77" i="23"/>
  <c r="C77" i="23"/>
  <c r="F77" i="23"/>
  <c r="B77" i="23"/>
  <c r="I77" i="23"/>
  <c r="G29" i="22"/>
  <c r="F29" i="22"/>
  <c r="D29" i="22"/>
  <c r="C29" i="22"/>
  <c r="B29" i="22"/>
  <c r="H29" i="22"/>
  <c r="I29" i="22"/>
  <c r="U110" i="17"/>
  <c r="T110" i="17"/>
  <c r="L110" i="17"/>
  <c r="D110" i="17"/>
  <c r="H110" i="17"/>
  <c r="K110" i="17"/>
  <c r="B110" i="17"/>
  <c r="G110" i="17"/>
  <c r="F110" i="17"/>
  <c r="W110" i="17"/>
  <c r="J110" i="17"/>
  <c r="C110" i="17"/>
  <c r="I110" i="17"/>
  <c r="S110" i="17"/>
  <c r="Q110" i="17"/>
  <c r="M110" i="17"/>
  <c r="X110" i="17"/>
  <c r="N110" i="17"/>
  <c r="R110" i="17"/>
  <c r="V110" i="17"/>
  <c r="I120" i="32"/>
  <c r="R120" i="32"/>
  <c r="P120" i="32"/>
  <c r="J120" i="32"/>
  <c r="B120" i="32"/>
  <c r="F120" i="32"/>
  <c r="C120" i="32"/>
  <c r="L120" i="32"/>
  <c r="K120" i="32"/>
  <c r="H120" i="32"/>
  <c r="M120" i="32"/>
  <c r="Q120" i="32"/>
  <c r="O120" i="32"/>
  <c r="D120" i="32"/>
  <c r="G120" i="32"/>
  <c r="N120" i="32"/>
  <c r="I188" i="18"/>
  <c r="R188" i="18"/>
  <c r="L188" i="18"/>
  <c r="O188" i="18"/>
  <c r="K188" i="18"/>
  <c r="B188" i="18"/>
  <c r="J188" i="18"/>
  <c r="M188" i="18"/>
  <c r="G188" i="18"/>
  <c r="P188" i="18"/>
  <c r="N188" i="18"/>
  <c r="F188" i="18"/>
  <c r="C188" i="18"/>
  <c r="Q188" i="18"/>
  <c r="H188" i="18"/>
  <c r="D188" i="18"/>
  <c r="D37" i="26"/>
  <c r="K37" i="26"/>
  <c r="O37" i="26"/>
  <c r="C37" i="26"/>
  <c r="Q37" i="26"/>
  <c r="F37" i="26"/>
  <c r="E37" i="26"/>
  <c r="U37" i="26"/>
  <c r="J37" i="26"/>
  <c r="S37" i="26"/>
  <c r="G37" i="26"/>
  <c r="N37" i="26"/>
  <c r="L37" i="26"/>
  <c r="H37" i="26"/>
  <c r="M37" i="26"/>
  <c r="P37" i="26"/>
  <c r="R37" i="26"/>
  <c r="I37" i="26"/>
  <c r="T37" i="26"/>
  <c r="E56" i="24"/>
  <c r="G56" i="24"/>
  <c r="C56" i="24"/>
  <c r="D56" i="24"/>
  <c r="F56" i="24"/>
  <c r="C40" i="19"/>
  <c r="I40" i="19"/>
  <c r="O40" i="19"/>
  <c r="P40" i="19"/>
  <c r="M40" i="19"/>
  <c r="B40" i="19"/>
  <c r="N40" i="19"/>
  <c r="H40" i="19"/>
  <c r="Q40" i="19"/>
  <c r="L40" i="19"/>
  <c r="F40" i="19"/>
  <c r="R40" i="19"/>
  <c r="G40" i="19"/>
  <c r="J40" i="19"/>
  <c r="D40" i="19"/>
  <c r="K40" i="19"/>
  <c r="F134" i="24"/>
  <c r="C134" i="24"/>
  <c r="D134" i="24"/>
  <c r="E134" i="24"/>
  <c r="G134" i="24"/>
  <c r="C155" i="18"/>
  <c r="G155" i="18"/>
  <c r="F155" i="18"/>
  <c r="N155" i="18"/>
  <c r="K155" i="18"/>
  <c r="Q155" i="18"/>
  <c r="D155" i="18"/>
  <c r="O155" i="18"/>
  <c r="H155" i="18"/>
  <c r="I155" i="18"/>
  <c r="B155" i="18"/>
  <c r="L155" i="18"/>
  <c r="J155" i="18"/>
  <c r="P155" i="18"/>
  <c r="R155" i="18"/>
  <c r="M155" i="18"/>
  <c r="D51" i="22"/>
  <c r="F51" i="22"/>
  <c r="I51" i="22"/>
  <c r="B51" i="22"/>
  <c r="C51" i="22"/>
  <c r="G51" i="22"/>
  <c r="H51" i="22"/>
  <c r="N19" i="18"/>
  <c r="M19" i="18"/>
  <c r="R19" i="18"/>
  <c r="Q19" i="18"/>
  <c r="B19" i="18"/>
  <c r="K19" i="18"/>
  <c r="H19" i="18"/>
  <c r="D19" i="18"/>
  <c r="L19" i="18"/>
  <c r="I19" i="18"/>
  <c r="J19" i="18"/>
  <c r="C19" i="18"/>
  <c r="G19" i="18"/>
  <c r="F19" i="18"/>
  <c r="P19" i="18"/>
  <c r="O19" i="18"/>
  <c r="X160" i="17"/>
  <c r="U160" i="17"/>
  <c r="M160" i="17"/>
  <c r="C160" i="17"/>
  <c r="R160" i="17"/>
  <c r="F160" i="17"/>
  <c r="L160" i="17"/>
  <c r="K160" i="17"/>
  <c r="S160" i="17"/>
  <c r="D160" i="17"/>
  <c r="W160" i="17"/>
  <c r="I160" i="17"/>
  <c r="H160" i="17"/>
  <c r="G160" i="17"/>
  <c r="Q160" i="17"/>
  <c r="N160" i="17"/>
  <c r="T160" i="17"/>
  <c r="B160" i="17"/>
  <c r="J160" i="17"/>
  <c r="V160" i="17"/>
  <c r="Q93" i="18"/>
  <c r="P93" i="18"/>
  <c r="G93" i="18"/>
  <c r="N93" i="18"/>
  <c r="F93" i="18"/>
  <c r="C93" i="18"/>
  <c r="M93" i="18"/>
  <c r="O93" i="18"/>
  <c r="B93" i="18"/>
  <c r="I93" i="18"/>
  <c r="K93" i="18"/>
  <c r="R93" i="18"/>
  <c r="D93" i="18"/>
  <c r="H93" i="18"/>
  <c r="L93" i="18"/>
  <c r="J93" i="18"/>
  <c r="M192" i="20"/>
  <c r="J192" i="20"/>
  <c r="D192" i="20"/>
  <c r="I192" i="20"/>
  <c r="L192" i="20"/>
  <c r="F192" i="20"/>
  <c r="H192" i="20"/>
  <c r="K192" i="20"/>
  <c r="B192" i="20"/>
  <c r="G192" i="20"/>
  <c r="C192" i="20"/>
  <c r="N192" i="20"/>
  <c r="E148" i="24"/>
  <c r="D148" i="24"/>
  <c r="C148" i="24"/>
  <c r="F148" i="24"/>
  <c r="G148" i="24"/>
  <c r="J89" i="21"/>
  <c r="H89" i="21"/>
  <c r="F89" i="21"/>
  <c r="L89" i="21"/>
  <c r="N89" i="21"/>
  <c r="K89" i="21"/>
  <c r="G89" i="21"/>
  <c r="B89" i="21"/>
  <c r="D89" i="21"/>
  <c r="M89" i="21"/>
  <c r="I89" i="21"/>
  <c r="C89" i="21"/>
  <c r="N107" i="18"/>
  <c r="K107" i="18"/>
  <c r="B107" i="18"/>
  <c r="I107" i="18"/>
  <c r="D107" i="18"/>
  <c r="R107" i="18"/>
  <c r="C107" i="18"/>
  <c r="L107" i="18"/>
  <c r="O107" i="18"/>
  <c r="H107" i="18"/>
  <c r="J107" i="18"/>
  <c r="Q107" i="18"/>
  <c r="P107" i="18"/>
  <c r="G107" i="18"/>
  <c r="F107" i="18"/>
  <c r="M107" i="18"/>
  <c r="K23" i="32"/>
  <c r="P23" i="32"/>
  <c r="D23" i="32"/>
  <c r="M23" i="32"/>
  <c r="C23" i="32"/>
  <c r="L23" i="32"/>
  <c r="G23" i="32"/>
  <c r="N23" i="32"/>
  <c r="B23" i="32"/>
  <c r="H23" i="32"/>
  <c r="R23" i="32"/>
  <c r="F23" i="32"/>
  <c r="J23" i="32"/>
  <c r="O23" i="32"/>
  <c r="Q23" i="32"/>
  <c r="I23" i="32"/>
  <c r="F72" i="14"/>
  <c r="G72" i="14"/>
  <c r="D72" i="14"/>
  <c r="I72" i="14"/>
  <c r="E72" i="14"/>
  <c r="C72" i="14"/>
  <c r="H72" i="14"/>
  <c r="D89" i="22"/>
  <c r="H89" i="22"/>
  <c r="F89" i="22"/>
  <c r="B89" i="22"/>
  <c r="G89" i="22"/>
  <c r="C89" i="22"/>
  <c r="I89" i="22"/>
  <c r="N182" i="21"/>
  <c r="C182" i="21"/>
  <c r="J182" i="21"/>
  <c r="I182" i="21"/>
  <c r="L182" i="21"/>
  <c r="M182" i="21"/>
  <c r="H182" i="21"/>
  <c r="F182" i="21"/>
  <c r="B182" i="21"/>
  <c r="K182" i="21"/>
  <c r="G182" i="21"/>
  <c r="D182" i="21"/>
  <c r="J80" i="19"/>
  <c r="D80" i="19"/>
  <c r="Q80" i="19"/>
  <c r="L80" i="19"/>
  <c r="O80" i="19"/>
  <c r="F80" i="19"/>
  <c r="G80" i="19"/>
  <c r="H80" i="19"/>
  <c r="I80" i="19"/>
  <c r="C80" i="19"/>
  <c r="M80" i="19"/>
  <c r="N80" i="19"/>
  <c r="P80" i="19"/>
  <c r="K80" i="19"/>
  <c r="B80" i="19"/>
  <c r="R80" i="19"/>
  <c r="K69" i="32"/>
  <c r="L69" i="32"/>
  <c r="B69" i="32"/>
  <c r="R69" i="32"/>
  <c r="G69" i="32"/>
  <c r="D69" i="32"/>
  <c r="C69" i="32"/>
  <c r="Q69" i="32"/>
  <c r="F69" i="32"/>
  <c r="M69" i="32"/>
  <c r="H69" i="32"/>
  <c r="N69" i="32"/>
  <c r="I69" i="32"/>
  <c r="P69" i="32"/>
  <c r="O69" i="32"/>
  <c r="J69" i="32"/>
  <c r="K142" i="17"/>
  <c r="X142" i="17"/>
  <c r="V142" i="17"/>
  <c r="I142" i="17"/>
  <c r="C142" i="17"/>
  <c r="U142" i="17"/>
  <c r="H142" i="17"/>
  <c r="F142" i="17"/>
  <c r="B142" i="17"/>
  <c r="N142" i="17"/>
  <c r="S142" i="17"/>
  <c r="R142" i="17"/>
  <c r="M142" i="17"/>
  <c r="L142" i="17"/>
  <c r="G142" i="17"/>
  <c r="W142" i="17"/>
  <c r="J142" i="17"/>
  <c r="T142" i="17"/>
  <c r="Q142" i="17"/>
  <c r="D142" i="17"/>
  <c r="D112" i="23"/>
  <c r="C112" i="23"/>
  <c r="G112" i="23"/>
  <c r="H112" i="23"/>
  <c r="F112" i="23"/>
  <c r="B112" i="23"/>
  <c r="I112" i="23"/>
  <c r="J173" i="21"/>
  <c r="D173" i="21"/>
  <c r="B173" i="21"/>
  <c r="N173" i="21"/>
  <c r="M173" i="21"/>
  <c r="I173" i="21"/>
  <c r="F173" i="21"/>
  <c r="L173" i="21"/>
  <c r="C173" i="21"/>
  <c r="H173" i="21"/>
  <c r="G173" i="21"/>
  <c r="K173" i="21"/>
  <c r="M133" i="18"/>
  <c r="N133" i="18"/>
  <c r="H133" i="18"/>
  <c r="I133" i="18"/>
  <c r="C133" i="18"/>
  <c r="Q133" i="18"/>
  <c r="B133" i="18"/>
  <c r="G133" i="18"/>
  <c r="J133" i="18"/>
  <c r="D133" i="18"/>
  <c r="P133" i="18"/>
  <c r="K133" i="18"/>
  <c r="O133" i="18"/>
  <c r="L133" i="18"/>
  <c r="F133" i="18"/>
  <c r="R133" i="18"/>
  <c r="Q61" i="17"/>
  <c r="J61" i="17"/>
  <c r="U61" i="17"/>
  <c r="D61" i="17"/>
  <c r="N61" i="17"/>
  <c r="F61" i="17"/>
  <c r="S61" i="17"/>
  <c r="C61" i="17"/>
  <c r="H61" i="17"/>
  <c r="M61" i="17"/>
  <c r="L61" i="17"/>
  <c r="R61" i="17"/>
  <c r="I61" i="17"/>
  <c r="X61" i="17"/>
  <c r="T61" i="17"/>
  <c r="W61" i="17"/>
  <c r="G61" i="17"/>
  <c r="V61" i="17"/>
  <c r="K61" i="17"/>
  <c r="B61" i="17"/>
  <c r="C140" i="32"/>
  <c r="J140" i="32"/>
  <c r="I140" i="32"/>
  <c r="K140" i="32"/>
  <c r="R140" i="32"/>
  <c r="N140" i="32"/>
  <c r="L140" i="32"/>
  <c r="Q140" i="32"/>
  <c r="P140" i="32"/>
  <c r="H140" i="32"/>
  <c r="G140" i="32"/>
  <c r="B140" i="32"/>
  <c r="D140" i="32"/>
  <c r="F140" i="32"/>
  <c r="O140" i="32"/>
  <c r="M140" i="32"/>
  <c r="G128" i="24"/>
  <c r="E128" i="24"/>
  <c r="D128" i="24"/>
  <c r="F128" i="24"/>
  <c r="C128" i="24"/>
  <c r="N138" i="26"/>
  <c r="K138" i="26"/>
  <c r="O138" i="26"/>
  <c r="E138" i="26"/>
  <c r="T138" i="26"/>
  <c r="U138" i="26"/>
  <c r="F138" i="26"/>
  <c r="S138" i="26"/>
  <c r="G138" i="26"/>
  <c r="H138" i="26"/>
  <c r="Q138" i="26"/>
  <c r="R138" i="26"/>
  <c r="D138" i="26"/>
  <c r="J138" i="26"/>
  <c r="P138" i="26"/>
  <c r="L138" i="26"/>
  <c r="I138" i="26"/>
  <c r="C138" i="26"/>
  <c r="M138" i="26"/>
  <c r="H125" i="22"/>
  <c r="I125" i="22"/>
  <c r="F125" i="22"/>
  <c r="G125" i="22"/>
  <c r="D125" i="22"/>
  <c r="C125" i="22"/>
  <c r="B125" i="22"/>
  <c r="H169" i="23"/>
  <c r="D169" i="23"/>
  <c r="C169" i="23"/>
  <c r="B169" i="23"/>
  <c r="G169" i="23"/>
  <c r="F169" i="23"/>
  <c r="I169" i="23"/>
  <c r="D118" i="32"/>
  <c r="H118" i="32"/>
  <c r="R118" i="32"/>
  <c r="Q118" i="32"/>
  <c r="L118" i="32"/>
  <c r="P118" i="32"/>
  <c r="C118" i="32"/>
  <c r="B118" i="32"/>
  <c r="O118" i="32"/>
  <c r="I118" i="32"/>
  <c r="M118" i="32"/>
  <c r="J118" i="32"/>
  <c r="N118" i="32"/>
  <c r="F118" i="32"/>
  <c r="K118" i="32"/>
  <c r="G118" i="32"/>
  <c r="L166" i="21"/>
  <c r="K166" i="21"/>
  <c r="D166" i="21"/>
  <c r="I166" i="21"/>
  <c r="H166" i="21"/>
  <c r="J166" i="21"/>
  <c r="G166" i="21"/>
  <c r="C166" i="21"/>
  <c r="B166" i="21"/>
  <c r="M166" i="21"/>
  <c r="F166" i="21"/>
  <c r="N166" i="21"/>
  <c r="U81" i="26"/>
  <c r="C81" i="26"/>
  <c r="P81" i="26"/>
  <c r="J81" i="26"/>
  <c r="T81" i="26"/>
  <c r="O81" i="26"/>
  <c r="E81" i="26"/>
  <c r="F81" i="26"/>
  <c r="L81" i="26"/>
  <c r="K81" i="26"/>
  <c r="Q81" i="26"/>
  <c r="I81" i="26"/>
  <c r="N81" i="26"/>
  <c r="M81" i="26"/>
  <c r="G81" i="26"/>
  <c r="H81" i="26"/>
  <c r="S81" i="26"/>
  <c r="D81" i="26"/>
  <c r="R81" i="26"/>
  <c r="N172" i="21"/>
  <c r="H172" i="21"/>
  <c r="J172" i="21"/>
  <c r="M172" i="21"/>
  <c r="I172" i="21"/>
  <c r="C172" i="21"/>
  <c r="K172" i="21"/>
  <c r="F172" i="21"/>
  <c r="B172" i="21"/>
  <c r="D172" i="21"/>
  <c r="L172" i="21"/>
  <c r="G172" i="21"/>
  <c r="G52" i="24"/>
  <c r="E52" i="24"/>
  <c r="C52" i="24"/>
  <c r="D52" i="24"/>
  <c r="F52" i="24"/>
  <c r="H142" i="26"/>
  <c r="Q142" i="26"/>
  <c r="N142" i="26"/>
  <c r="I142" i="26"/>
  <c r="M142" i="26"/>
  <c r="J142" i="26"/>
  <c r="O142" i="26"/>
  <c r="K142" i="26"/>
  <c r="D142" i="26"/>
  <c r="C142" i="26"/>
  <c r="G142" i="26"/>
  <c r="P142" i="26"/>
  <c r="U142" i="26"/>
  <c r="T142" i="26"/>
  <c r="E142" i="26"/>
  <c r="L142" i="26"/>
  <c r="F142" i="26"/>
  <c r="R142" i="26"/>
  <c r="S142" i="26"/>
  <c r="G117" i="24"/>
  <c r="D117" i="24"/>
  <c r="E117" i="24"/>
  <c r="C117" i="24"/>
  <c r="F117" i="24"/>
  <c r="H30" i="18"/>
  <c r="C30" i="18"/>
  <c r="O30" i="18"/>
  <c r="M30" i="18"/>
  <c r="F30" i="18"/>
  <c r="J30" i="18"/>
  <c r="D30" i="18"/>
  <c r="G30" i="18"/>
  <c r="R30" i="18"/>
  <c r="Q30" i="18"/>
  <c r="N30" i="18"/>
  <c r="I30" i="18"/>
  <c r="P30" i="18"/>
  <c r="L30" i="18"/>
  <c r="K30" i="18"/>
  <c r="B30" i="18"/>
  <c r="J124" i="26"/>
  <c r="H124" i="26"/>
  <c r="S124" i="26"/>
  <c r="L124" i="26"/>
  <c r="U124" i="26"/>
  <c r="M124" i="26"/>
  <c r="R124" i="26"/>
  <c r="E124" i="26"/>
  <c r="F124" i="26"/>
  <c r="C124" i="26"/>
  <c r="D124" i="26"/>
  <c r="O124" i="26"/>
  <c r="Q124" i="26"/>
  <c r="K124" i="26"/>
  <c r="P124" i="26"/>
  <c r="G124" i="26"/>
  <c r="I124" i="26"/>
  <c r="N124" i="26"/>
  <c r="T124" i="26"/>
  <c r="N33" i="21"/>
  <c r="C33" i="21"/>
  <c r="M33" i="21"/>
  <c r="B33" i="21"/>
  <c r="K33" i="21"/>
  <c r="G33" i="21"/>
  <c r="F33" i="21"/>
  <c r="H33" i="21"/>
  <c r="J33" i="21"/>
  <c r="L33" i="21"/>
  <c r="I33" i="21"/>
  <c r="D33" i="21"/>
  <c r="C37" i="17"/>
  <c r="Q37" i="17"/>
  <c r="F37" i="17"/>
  <c r="J37" i="17"/>
  <c r="S37" i="17"/>
  <c r="I37" i="17"/>
  <c r="D37" i="17"/>
  <c r="N37" i="17"/>
  <c r="R37" i="17"/>
  <c r="L37" i="17"/>
  <c r="G37" i="17"/>
  <c r="B37" i="17"/>
  <c r="X37" i="17"/>
  <c r="V37" i="17"/>
  <c r="K37" i="17"/>
  <c r="H37" i="17"/>
  <c r="M37" i="17"/>
  <c r="T37" i="17"/>
  <c r="W37" i="17"/>
  <c r="U37" i="17"/>
  <c r="B91" i="23"/>
  <c r="G91" i="23"/>
  <c r="D91" i="23"/>
  <c r="F91" i="23"/>
  <c r="H91" i="23"/>
  <c r="C91" i="23"/>
  <c r="I91" i="23"/>
  <c r="E55" i="14"/>
  <c r="H55" i="14"/>
  <c r="D55" i="14"/>
  <c r="G55" i="14"/>
  <c r="C55" i="14"/>
  <c r="F55" i="14"/>
  <c r="I55" i="14"/>
  <c r="I117" i="32"/>
  <c r="J117" i="32"/>
  <c r="H117" i="32"/>
  <c r="Q117" i="32"/>
  <c r="K117" i="32"/>
  <c r="B117" i="32"/>
  <c r="D117" i="32"/>
  <c r="M117" i="32"/>
  <c r="C117" i="32"/>
  <c r="G117" i="32"/>
  <c r="P117" i="32"/>
  <c r="O117" i="32"/>
  <c r="L117" i="32"/>
  <c r="R117" i="32"/>
  <c r="N117" i="32"/>
  <c r="F117" i="32"/>
  <c r="P113" i="26"/>
  <c r="J113" i="26"/>
  <c r="F113" i="26"/>
  <c r="M113" i="26"/>
  <c r="C113" i="26"/>
  <c r="I113" i="26"/>
  <c r="L113" i="26"/>
  <c r="T113" i="26"/>
  <c r="R113" i="26"/>
  <c r="D113" i="26"/>
  <c r="E113" i="26"/>
  <c r="O113" i="26"/>
  <c r="N113" i="26"/>
  <c r="H113" i="26"/>
  <c r="K113" i="26"/>
  <c r="Q113" i="26"/>
  <c r="G113" i="26"/>
  <c r="U113" i="26"/>
  <c r="S113" i="26"/>
  <c r="B174" i="18"/>
  <c r="C174" i="18"/>
  <c r="M174" i="18"/>
  <c r="N174" i="18"/>
  <c r="K174" i="18"/>
  <c r="G174" i="18"/>
  <c r="P174" i="18"/>
  <c r="H174" i="18"/>
  <c r="F174" i="18"/>
  <c r="Q174" i="18"/>
  <c r="J174" i="18"/>
  <c r="D174" i="18"/>
  <c r="L174" i="18"/>
  <c r="R174" i="18"/>
  <c r="O174" i="18"/>
  <c r="I174" i="18"/>
  <c r="B25" i="23"/>
  <c r="G25" i="23"/>
  <c r="I25" i="23"/>
  <c r="C25" i="23"/>
  <c r="H25" i="23"/>
  <c r="F25" i="23"/>
  <c r="D25" i="23"/>
  <c r="M115" i="21"/>
  <c r="G115" i="21"/>
  <c r="C115" i="21"/>
  <c r="K115" i="21"/>
  <c r="N115" i="21"/>
  <c r="B115" i="21"/>
  <c r="J115" i="21"/>
  <c r="I115" i="21"/>
  <c r="H115" i="21"/>
  <c r="F115" i="21"/>
  <c r="D115" i="21"/>
  <c r="L115" i="21"/>
  <c r="M184" i="21"/>
  <c r="L184" i="21"/>
  <c r="B184" i="21"/>
  <c r="G184" i="21"/>
  <c r="H184" i="21"/>
  <c r="J184" i="21"/>
  <c r="C184" i="21"/>
  <c r="K184" i="21"/>
  <c r="D184" i="21"/>
  <c r="N184" i="21"/>
  <c r="F184" i="21"/>
  <c r="I184" i="21"/>
  <c r="O63" i="19"/>
  <c r="K63" i="19"/>
  <c r="Q63" i="19"/>
  <c r="P63" i="19"/>
  <c r="D63" i="19"/>
  <c r="J63" i="19"/>
  <c r="G63" i="19"/>
  <c r="M63" i="19"/>
  <c r="B63" i="19"/>
  <c r="C63" i="19"/>
  <c r="N63" i="19"/>
  <c r="H63" i="19"/>
  <c r="L63" i="19"/>
  <c r="I63" i="19"/>
  <c r="F63" i="19"/>
  <c r="R63" i="19"/>
  <c r="G100" i="24"/>
  <c r="C100" i="24"/>
  <c r="E100" i="24"/>
  <c r="F100" i="24"/>
  <c r="D100" i="24"/>
  <c r="I135" i="22"/>
  <c r="B135" i="22"/>
  <c r="G135" i="22"/>
  <c r="F135" i="22"/>
  <c r="H135" i="22"/>
  <c r="D135" i="22"/>
  <c r="C135" i="22"/>
  <c r="R138" i="17"/>
  <c r="N138" i="17"/>
  <c r="C138" i="17"/>
  <c r="J138" i="17"/>
  <c r="L138" i="17"/>
  <c r="K138" i="17"/>
  <c r="D138" i="17"/>
  <c r="B138" i="17"/>
  <c r="G138" i="17"/>
  <c r="U138" i="17"/>
  <c r="H138" i="17"/>
  <c r="V138" i="17"/>
  <c r="I138" i="17"/>
  <c r="F138" i="17"/>
  <c r="X138" i="17"/>
  <c r="W138" i="17"/>
  <c r="M138" i="17"/>
  <c r="T138" i="17"/>
  <c r="Q138" i="17"/>
  <c r="S138" i="17"/>
  <c r="H183" i="32"/>
  <c r="C183" i="32"/>
  <c r="K183" i="32"/>
  <c r="P183" i="32"/>
  <c r="O183" i="32"/>
  <c r="R183" i="32"/>
  <c r="M183" i="32"/>
  <c r="J183" i="32"/>
  <c r="G183" i="32"/>
  <c r="L183" i="32"/>
  <c r="B183" i="32"/>
  <c r="I183" i="32"/>
  <c r="D183" i="32"/>
  <c r="F183" i="32"/>
  <c r="N183" i="32"/>
  <c r="Q183" i="32"/>
  <c r="H43" i="14"/>
  <c r="D43" i="14"/>
  <c r="C43" i="14"/>
  <c r="F43" i="14"/>
  <c r="I43" i="14"/>
  <c r="E43" i="14"/>
  <c r="G43" i="14"/>
  <c r="J128" i="32"/>
  <c r="R128" i="32"/>
  <c r="F128" i="32"/>
  <c r="P128" i="32"/>
  <c r="I128" i="32"/>
  <c r="Q128" i="32"/>
  <c r="G128" i="32"/>
  <c r="D128" i="32"/>
  <c r="C128" i="32"/>
  <c r="M128" i="32"/>
  <c r="B128" i="32"/>
  <c r="N128" i="32"/>
  <c r="H128" i="32"/>
  <c r="O128" i="32"/>
  <c r="K128" i="32"/>
  <c r="L128" i="32"/>
  <c r="H134" i="22"/>
  <c r="C134" i="22"/>
  <c r="F134" i="22"/>
  <c r="D134" i="22"/>
  <c r="B134" i="22"/>
  <c r="G134" i="22"/>
  <c r="I134" i="22"/>
  <c r="G93" i="21"/>
  <c r="F93" i="21"/>
  <c r="N93" i="21"/>
  <c r="D93" i="21"/>
  <c r="M93" i="21"/>
  <c r="L93" i="21"/>
  <c r="I93" i="21"/>
  <c r="C93" i="21"/>
  <c r="H93" i="21"/>
  <c r="K93" i="21"/>
  <c r="J93" i="21"/>
  <c r="B93" i="21"/>
  <c r="M42" i="26"/>
  <c r="F42" i="26"/>
  <c r="G42" i="26"/>
  <c r="H42" i="26"/>
  <c r="N42" i="26"/>
  <c r="S42" i="26"/>
  <c r="Q42" i="26"/>
  <c r="O42" i="26"/>
  <c r="C42" i="26"/>
  <c r="K42" i="26"/>
  <c r="T42" i="26"/>
  <c r="R42" i="26"/>
  <c r="U42" i="26"/>
  <c r="I42" i="26"/>
  <c r="E42" i="26"/>
  <c r="D42" i="26"/>
  <c r="J42" i="26"/>
  <c r="P42" i="26"/>
  <c r="L42" i="26"/>
  <c r="P105" i="32"/>
  <c r="J105" i="32"/>
  <c r="I105" i="32"/>
  <c r="D105" i="32"/>
  <c r="G105" i="32"/>
  <c r="B105" i="32"/>
  <c r="C105" i="32"/>
  <c r="F105" i="32"/>
  <c r="N105" i="32"/>
  <c r="O105" i="32"/>
  <c r="R105" i="32"/>
  <c r="M105" i="32"/>
  <c r="H105" i="32"/>
  <c r="K105" i="32"/>
  <c r="L105" i="32"/>
  <c r="Q105" i="32"/>
  <c r="M164" i="26"/>
  <c r="S164" i="26"/>
  <c r="N164" i="26"/>
  <c r="L164" i="26"/>
  <c r="F164" i="26"/>
  <c r="K164" i="26"/>
  <c r="J164" i="26"/>
  <c r="D164" i="26"/>
  <c r="T164" i="26"/>
  <c r="P164" i="26"/>
  <c r="Q164" i="26"/>
  <c r="U164" i="26"/>
  <c r="R164" i="26"/>
  <c r="C164" i="26"/>
  <c r="H164" i="26"/>
  <c r="G164" i="26"/>
  <c r="I164" i="26"/>
  <c r="O164" i="26"/>
  <c r="E164" i="26"/>
  <c r="M34" i="20"/>
  <c r="J34" i="20"/>
  <c r="C34" i="20"/>
  <c r="B34" i="20"/>
  <c r="G34" i="20"/>
  <c r="H34" i="20"/>
  <c r="K34" i="20"/>
  <c r="D34" i="20"/>
  <c r="F34" i="20"/>
  <c r="N34" i="20"/>
  <c r="L34" i="20"/>
  <c r="I34" i="20"/>
  <c r="S184" i="17"/>
  <c r="N184" i="17"/>
  <c r="D184" i="17"/>
  <c r="V184" i="17"/>
  <c r="T184" i="17"/>
  <c r="U184" i="17"/>
  <c r="M184" i="17"/>
  <c r="Q184" i="17"/>
  <c r="F184" i="17"/>
  <c r="R184" i="17"/>
  <c r="K184" i="17"/>
  <c r="I184" i="17"/>
  <c r="C184" i="17"/>
  <c r="J184" i="17"/>
  <c r="W184" i="17"/>
  <c r="L184" i="17"/>
  <c r="H184" i="17"/>
  <c r="X184" i="17"/>
  <c r="G184" i="17"/>
  <c r="B184" i="17"/>
  <c r="I47" i="19"/>
  <c r="F47" i="19"/>
  <c r="P47" i="19"/>
  <c r="R47" i="19"/>
  <c r="G47" i="19"/>
  <c r="B47" i="19"/>
  <c r="D47" i="19"/>
  <c r="C47" i="19"/>
  <c r="K47" i="19"/>
  <c r="O47" i="19"/>
  <c r="Q47" i="19"/>
  <c r="J47" i="19"/>
  <c r="H47" i="19"/>
  <c r="M47" i="19"/>
  <c r="N47" i="19"/>
  <c r="L47" i="19"/>
  <c r="X169" i="17"/>
  <c r="G169" i="17"/>
  <c r="R169" i="17"/>
  <c r="B169" i="17"/>
  <c r="S169" i="17"/>
  <c r="U169" i="17"/>
  <c r="C169" i="17"/>
  <c r="J169" i="17"/>
  <c r="Q169" i="17"/>
  <c r="I169" i="17"/>
  <c r="H169" i="17"/>
  <c r="N169" i="17"/>
  <c r="M169" i="17"/>
  <c r="D169" i="17"/>
  <c r="T169" i="17"/>
  <c r="K169" i="17"/>
  <c r="W169" i="17"/>
  <c r="L169" i="17"/>
  <c r="V169" i="17"/>
  <c r="F169" i="17"/>
  <c r="L171" i="26"/>
  <c r="D171" i="26"/>
  <c r="C171" i="26"/>
  <c r="J171" i="26"/>
  <c r="O171" i="26"/>
  <c r="Q171" i="26"/>
  <c r="I171" i="26"/>
  <c r="H171" i="26"/>
  <c r="P171" i="26"/>
  <c r="M171" i="26"/>
  <c r="T171" i="26"/>
  <c r="N171" i="26"/>
  <c r="U171" i="26"/>
  <c r="G171" i="26"/>
  <c r="K171" i="26"/>
  <c r="S171" i="26"/>
  <c r="F171" i="26"/>
  <c r="R171" i="26"/>
  <c r="E171" i="26"/>
  <c r="M134" i="20"/>
  <c r="H134" i="20"/>
  <c r="I134" i="20"/>
  <c r="L134" i="20"/>
  <c r="C134" i="20"/>
  <c r="F134" i="20"/>
  <c r="G134" i="20"/>
  <c r="B134" i="20"/>
  <c r="J134" i="20"/>
  <c r="D134" i="20"/>
  <c r="K134" i="20"/>
  <c r="N134" i="20"/>
  <c r="G115" i="14"/>
  <c r="E115" i="14"/>
  <c r="F115" i="14"/>
  <c r="I115" i="14"/>
  <c r="H115" i="14"/>
  <c r="D115" i="14"/>
  <c r="C115" i="14"/>
  <c r="C48" i="18"/>
  <c r="J48" i="18"/>
  <c r="R48" i="18"/>
  <c r="N48" i="18"/>
  <c r="Q48" i="18"/>
  <c r="B48" i="18"/>
  <c r="P48" i="18"/>
  <c r="I48" i="18"/>
  <c r="G48" i="18"/>
  <c r="K48" i="18"/>
  <c r="D48" i="18"/>
  <c r="F48" i="18"/>
  <c r="H48" i="18"/>
  <c r="L48" i="18"/>
  <c r="O48" i="18"/>
  <c r="M48" i="18"/>
  <c r="G104" i="22"/>
  <c r="H104" i="22"/>
  <c r="D104" i="22"/>
  <c r="F104" i="22"/>
  <c r="B104" i="22"/>
  <c r="C104" i="22"/>
  <c r="I104" i="22"/>
  <c r="M70" i="19"/>
  <c r="O70" i="19"/>
  <c r="L70" i="19"/>
  <c r="K70" i="19"/>
  <c r="G70" i="19"/>
  <c r="Q70" i="19"/>
  <c r="C70" i="19"/>
  <c r="D70" i="19"/>
  <c r="P70" i="19"/>
  <c r="R70" i="19"/>
  <c r="B70" i="19"/>
  <c r="H70" i="19"/>
  <c r="F70" i="19"/>
  <c r="J70" i="19"/>
  <c r="I70" i="19"/>
  <c r="N70" i="19"/>
  <c r="B163" i="32"/>
  <c r="F163" i="32"/>
  <c r="Q163" i="32"/>
  <c r="L163" i="32"/>
  <c r="N163" i="32"/>
  <c r="P163" i="32"/>
  <c r="I163" i="32"/>
  <c r="J163" i="32"/>
  <c r="R163" i="32"/>
  <c r="O163" i="32"/>
  <c r="K163" i="32"/>
  <c r="D163" i="32"/>
  <c r="H163" i="32"/>
  <c r="G163" i="32"/>
  <c r="C163" i="32"/>
  <c r="M163" i="32"/>
  <c r="J70" i="18"/>
  <c r="I70" i="18"/>
  <c r="H70" i="18"/>
  <c r="M70" i="18"/>
  <c r="Q70" i="18"/>
  <c r="K70" i="18"/>
  <c r="P70" i="18"/>
  <c r="R70" i="18"/>
  <c r="B70" i="18"/>
  <c r="N70" i="18"/>
  <c r="C70" i="18"/>
  <c r="O70" i="18"/>
  <c r="F70" i="18"/>
  <c r="G70" i="18"/>
  <c r="L70" i="18"/>
  <c r="D70" i="18"/>
  <c r="M185" i="19"/>
  <c r="C185" i="19"/>
  <c r="N185" i="19"/>
  <c r="Q185" i="19"/>
  <c r="G185" i="19"/>
  <c r="K185" i="19"/>
  <c r="I185" i="19"/>
  <c r="F185" i="19"/>
  <c r="L185" i="19"/>
  <c r="B185" i="19"/>
  <c r="O185" i="19"/>
  <c r="H185" i="19"/>
  <c r="D185" i="19"/>
  <c r="P185" i="19"/>
  <c r="J185" i="19"/>
  <c r="R185" i="19"/>
  <c r="N133" i="26"/>
  <c r="M133" i="26"/>
  <c r="T133" i="26"/>
  <c r="O133" i="26"/>
  <c r="P133" i="26"/>
  <c r="C133" i="26"/>
  <c r="H133" i="26"/>
  <c r="E133" i="26"/>
  <c r="U133" i="26"/>
  <c r="D133" i="26"/>
  <c r="J133" i="26"/>
  <c r="I133" i="26"/>
  <c r="L133" i="26"/>
  <c r="S133" i="26"/>
  <c r="F133" i="26"/>
  <c r="K133" i="26"/>
  <c r="R133" i="26"/>
  <c r="Q133" i="26"/>
  <c r="G133" i="26"/>
  <c r="M143" i="20"/>
  <c r="K143" i="20"/>
  <c r="H143" i="20"/>
  <c r="I143" i="20"/>
  <c r="C143" i="20"/>
  <c r="D143" i="20"/>
  <c r="J143" i="20"/>
  <c r="N143" i="20"/>
  <c r="B143" i="20"/>
  <c r="F143" i="20"/>
  <c r="L143" i="20"/>
  <c r="G143" i="20"/>
  <c r="C33" i="14"/>
  <c r="H33" i="14"/>
  <c r="D33" i="14"/>
  <c r="I33" i="14"/>
  <c r="G33" i="14"/>
  <c r="E33" i="14"/>
  <c r="F33" i="14"/>
  <c r="N87" i="18"/>
  <c r="I87" i="18"/>
  <c r="M87" i="18"/>
  <c r="K87" i="18"/>
  <c r="D87" i="18"/>
  <c r="Q87" i="18"/>
  <c r="L87" i="18"/>
  <c r="O87" i="18"/>
  <c r="J87" i="18"/>
  <c r="P87" i="18"/>
  <c r="F87" i="18"/>
  <c r="B87" i="18"/>
  <c r="G87" i="18"/>
  <c r="C87" i="18"/>
  <c r="H87" i="18"/>
  <c r="R87" i="18"/>
  <c r="T101" i="17"/>
  <c r="L101" i="17"/>
  <c r="C101" i="17"/>
  <c r="F101" i="17"/>
  <c r="U101" i="17"/>
  <c r="M101" i="17"/>
  <c r="W101" i="17"/>
  <c r="J101" i="17"/>
  <c r="B101" i="17"/>
  <c r="H101" i="17"/>
  <c r="V101" i="17"/>
  <c r="K101" i="17"/>
  <c r="Q101" i="17"/>
  <c r="D101" i="17"/>
  <c r="I101" i="17"/>
  <c r="G101" i="17"/>
  <c r="S101" i="17"/>
  <c r="X101" i="17"/>
  <c r="N101" i="17"/>
  <c r="R101" i="17"/>
  <c r="B181" i="22"/>
  <c r="C181" i="22"/>
  <c r="I181" i="22"/>
  <c r="H181" i="22"/>
  <c r="G181" i="22"/>
  <c r="F181" i="22"/>
  <c r="D181" i="22"/>
  <c r="H20" i="14"/>
  <c r="D20" i="14"/>
  <c r="E20" i="14"/>
  <c r="I20" i="14"/>
  <c r="C20" i="14"/>
  <c r="G20" i="14"/>
  <c r="F20" i="14"/>
  <c r="I109" i="26"/>
  <c r="L109" i="26"/>
  <c r="C109" i="26"/>
  <c r="H109" i="26"/>
  <c r="N109" i="26"/>
  <c r="P109" i="26"/>
  <c r="D109" i="26"/>
  <c r="S109" i="26"/>
  <c r="K109" i="26"/>
  <c r="M109" i="26"/>
  <c r="U109" i="26"/>
  <c r="J109" i="26"/>
  <c r="T109" i="26"/>
  <c r="O109" i="26"/>
  <c r="Q109" i="26"/>
  <c r="F109" i="26"/>
  <c r="G109" i="26"/>
  <c r="E109" i="26"/>
  <c r="R109" i="26"/>
  <c r="E175" i="26"/>
  <c r="O175" i="26"/>
  <c r="P175" i="26"/>
  <c r="I175" i="26"/>
  <c r="N175" i="26"/>
  <c r="R175" i="26"/>
  <c r="D175" i="26"/>
  <c r="M175" i="26"/>
  <c r="C175" i="26"/>
  <c r="U175" i="26"/>
  <c r="G175" i="26"/>
  <c r="Q175" i="26"/>
  <c r="K175" i="26"/>
  <c r="H175" i="26"/>
  <c r="L175" i="26"/>
  <c r="T175" i="26"/>
  <c r="F175" i="26"/>
  <c r="S175" i="26"/>
  <c r="J175" i="26"/>
  <c r="B135" i="23"/>
  <c r="C135" i="23"/>
  <c r="H135" i="23"/>
  <c r="D135" i="23"/>
  <c r="I135" i="23"/>
  <c r="F135" i="23"/>
  <c r="G135" i="23"/>
  <c r="E64" i="14"/>
  <c r="G64" i="14"/>
  <c r="D64" i="14"/>
  <c r="C64" i="14"/>
  <c r="I64" i="14"/>
  <c r="H64" i="14"/>
  <c r="F64" i="14"/>
  <c r="W116" i="17"/>
  <c r="B116" i="17"/>
  <c r="D116" i="17"/>
  <c r="S116" i="17"/>
  <c r="R116" i="17"/>
  <c r="U116" i="17"/>
  <c r="T116" i="17"/>
  <c r="F116" i="17"/>
  <c r="V116" i="17"/>
  <c r="H116" i="17"/>
  <c r="M116" i="17"/>
  <c r="X116" i="17"/>
  <c r="L116" i="17"/>
  <c r="N116" i="17"/>
  <c r="K116" i="17"/>
  <c r="Q116" i="17"/>
  <c r="J116" i="17"/>
  <c r="I116" i="17"/>
  <c r="G116" i="17"/>
  <c r="C116" i="17"/>
  <c r="I148" i="14"/>
  <c r="F148" i="14"/>
  <c r="D148" i="14"/>
  <c r="C148" i="14"/>
  <c r="G148" i="14"/>
  <c r="H148" i="14"/>
  <c r="E148" i="14"/>
  <c r="F119" i="24"/>
  <c r="E119" i="24"/>
  <c r="D119" i="24"/>
  <c r="C119" i="24"/>
  <c r="G119" i="24"/>
  <c r="R36" i="32"/>
  <c r="C36" i="32"/>
  <c r="I36" i="32"/>
  <c r="N36" i="32"/>
  <c r="Q36" i="32"/>
  <c r="M36" i="32"/>
  <c r="L36" i="32"/>
  <c r="F36" i="32"/>
  <c r="K36" i="32"/>
  <c r="B36" i="32"/>
  <c r="G36" i="32"/>
  <c r="O36" i="32"/>
  <c r="D36" i="32"/>
  <c r="H36" i="32"/>
  <c r="J36" i="32"/>
  <c r="P36" i="32"/>
  <c r="F27" i="26"/>
  <c r="E27" i="26"/>
  <c r="M27" i="26"/>
  <c r="J27" i="26"/>
  <c r="R27" i="26"/>
  <c r="K27" i="26"/>
  <c r="H27" i="26"/>
  <c r="S27" i="26"/>
  <c r="P27" i="26"/>
  <c r="L27" i="26"/>
  <c r="G27" i="26"/>
  <c r="N27" i="26"/>
  <c r="D27" i="26"/>
  <c r="O27" i="26"/>
  <c r="Q27" i="26"/>
  <c r="I27" i="26"/>
  <c r="U27" i="26"/>
  <c r="C27" i="26"/>
  <c r="T27" i="26"/>
  <c r="H91" i="21"/>
  <c r="J91" i="21"/>
  <c r="D91" i="21"/>
  <c r="C91" i="21"/>
  <c r="M91" i="21"/>
  <c r="I91" i="21"/>
  <c r="G91" i="21"/>
  <c r="N91" i="21"/>
  <c r="K91" i="21"/>
  <c r="B91" i="21"/>
  <c r="L91" i="21"/>
  <c r="F91" i="21"/>
  <c r="D120" i="14"/>
  <c r="I120" i="14"/>
  <c r="C120" i="14"/>
  <c r="E120" i="14"/>
  <c r="G120" i="14"/>
  <c r="H120" i="14"/>
  <c r="F120" i="14"/>
  <c r="D15" i="22"/>
  <c r="F15" i="22"/>
  <c r="B15" i="22"/>
  <c r="G15" i="22"/>
  <c r="C15" i="22"/>
  <c r="H15" i="22"/>
  <c r="I15" i="22"/>
  <c r="D81" i="22"/>
  <c r="F81" i="22"/>
  <c r="G81" i="22"/>
  <c r="B81" i="22"/>
  <c r="I81" i="22"/>
  <c r="H81" i="22"/>
  <c r="C81" i="22"/>
  <c r="C48" i="24"/>
  <c r="D48" i="24"/>
  <c r="G48" i="24"/>
  <c r="E48" i="24"/>
  <c r="F48" i="24"/>
  <c r="M94" i="19"/>
  <c r="F94" i="19"/>
  <c r="P94" i="19"/>
  <c r="O94" i="19"/>
  <c r="B94" i="19"/>
  <c r="R94" i="19"/>
  <c r="I94" i="19"/>
  <c r="C94" i="19"/>
  <c r="J94" i="19"/>
  <c r="G94" i="19"/>
  <c r="N94" i="19"/>
  <c r="L94" i="19"/>
  <c r="Q94" i="19"/>
  <c r="K94" i="19"/>
  <c r="H94" i="19"/>
  <c r="D94" i="19"/>
  <c r="D100" i="14"/>
  <c r="G100" i="14"/>
  <c r="H100" i="14"/>
  <c r="I100" i="14"/>
  <c r="C100" i="14"/>
  <c r="F100" i="14"/>
  <c r="E100" i="14"/>
  <c r="C169" i="32"/>
  <c r="O169" i="32"/>
  <c r="B169" i="32"/>
  <c r="J169" i="32"/>
  <c r="N169" i="32"/>
  <c r="K169" i="32"/>
  <c r="H169" i="32"/>
  <c r="F169" i="32"/>
  <c r="I169" i="32"/>
  <c r="R169" i="32"/>
  <c r="Q169" i="32"/>
  <c r="D169" i="32"/>
  <c r="P169" i="32"/>
  <c r="L169" i="32"/>
  <c r="M169" i="32"/>
  <c r="G169" i="32"/>
  <c r="B87" i="17"/>
  <c r="C87" i="17"/>
  <c r="J87" i="17"/>
  <c r="R87" i="17"/>
  <c r="V87" i="17"/>
  <c r="G87" i="17"/>
  <c r="M87" i="17"/>
  <c r="D87" i="17"/>
  <c r="H87" i="17"/>
  <c r="Q87" i="17"/>
  <c r="S87" i="17"/>
  <c r="U87" i="17"/>
  <c r="N87" i="17"/>
  <c r="X87" i="17"/>
  <c r="W87" i="17"/>
  <c r="T87" i="17"/>
  <c r="I87" i="17"/>
  <c r="F87" i="17"/>
  <c r="K87" i="17"/>
  <c r="L87" i="17"/>
  <c r="Q88" i="19"/>
  <c r="I88" i="19"/>
  <c r="J88" i="19"/>
  <c r="M88" i="19"/>
  <c r="H88" i="19"/>
  <c r="F88" i="19"/>
  <c r="G88" i="19"/>
  <c r="D88" i="19"/>
  <c r="K88" i="19"/>
  <c r="R88" i="19"/>
  <c r="O88" i="19"/>
  <c r="L88" i="19"/>
  <c r="N88" i="19"/>
  <c r="B88" i="19"/>
  <c r="P88" i="19"/>
  <c r="C88" i="19"/>
  <c r="E133" i="14"/>
  <c r="I133" i="14"/>
  <c r="C133" i="14"/>
  <c r="F133" i="14"/>
  <c r="G133" i="14"/>
  <c r="D133" i="14"/>
  <c r="H133" i="14"/>
  <c r="C139" i="24"/>
  <c r="D139" i="24"/>
  <c r="G139" i="24"/>
  <c r="F139" i="24"/>
  <c r="E139" i="24"/>
  <c r="M122" i="18"/>
  <c r="Q122" i="18"/>
  <c r="F122" i="18"/>
  <c r="D122" i="18"/>
  <c r="K122" i="18"/>
  <c r="R122" i="18"/>
  <c r="B122" i="18"/>
  <c r="C122" i="18"/>
  <c r="P122" i="18"/>
  <c r="I122" i="18"/>
  <c r="H122" i="18"/>
  <c r="J122" i="18"/>
  <c r="N122" i="18"/>
  <c r="G122" i="18"/>
  <c r="O122" i="18"/>
  <c r="L122" i="18"/>
  <c r="I124" i="14"/>
  <c r="H124" i="14"/>
  <c r="C124" i="14"/>
  <c r="D124" i="14"/>
  <c r="E124" i="14"/>
  <c r="F124" i="14"/>
  <c r="G124" i="14"/>
  <c r="F31" i="24"/>
  <c r="G31" i="24"/>
  <c r="D31" i="24"/>
  <c r="C31" i="24"/>
  <c r="E31" i="24"/>
  <c r="S85" i="17"/>
  <c r="U85" i="17"/>
  <c r="V85" i="17"/>
  <c r="X85" i="17"/>
  <c r="Q85" i="17"/>
  <c r="R85" i="17"/>
  <c r="W85" i="17"/>
  <c r="H85" i="17"/>
  <c r="K85" i="17"/>
  <c r="M85" i="17"/>
  <c r="N85" i="17"/>
  <c r="T85" i="17"/>
  <c r="L85" i="17"/>
  <c r="J85" i="17"/>
  <c r="C85" i="17"/>
  <c r="D85" i="17"/>
  <c r="I85" i="17"/>
  <c r="G85" i="17"/>
  <c r="B85" i="17"/>
  <c r="F85" i="17"/>
  <c r="L191" i="18"/>
  <c r="K191" i="18"/>
  <c r="M191" i="18"/>
  <c r="O191" i="18"/>
  <c r="G191" i="18"/>
  <c r="B191" i="18"/>
  <c r="P191" i="18"/>
  <c r="Q191" i="18"/>
  <c r="H191" i="18"/>
  <c r="C191" i="18"/>
  <c r="R191" i="18"/>
  <c r="I191" i="18"/>
  <c r="J191" i="18"/>
  <c r="N191" i="18"/>
  <c r="D191" i="18"/>
  <c r="F191" i="18"/>
  <c r="J122" i="20"/>
  <c r="K122" i="20"/>
  <c r="F122" i="20"/>
  <c r="I122" i="20"/>
  <c r="H122" i="20"/>
  <c r="B122" i="20"/>
  <c r="N122" i="20"/>
  <c r="L122" i="20"/>
  <c r="C122" i="20"/>
  <c r="M122" i="20"/>
  <c r="G122" i="20"/>
  <c r="D122" i="20"/>
  <c r="K129" i="26"/>
  <c r="G129" i="26"/>
  <c r="F129" i="26"/>
  <c r="S129" i="26"/>
  <c r="N129" i="26"/>
  <c r="E129" i="26"/>
  <c r="D129" i="26"/>
  <c r="J129" i="26"/>
  <c r="R129" i="26"/>
  <c r="M129" i="26"/>
  <c r="P129" i="26"/>
  <c r="H129" i="26"/>
  <c r="U129" i="26"/>
  <c r="O129" i="26"/>
  <c r="Q129" i="26"/>
  <c r="I129" i="26"/>
  <c r="L129" i="26"/>
  <c r="T129" i="26"/>
  <c r="C129" i="26"/>
  <c r="C171" i="17"/>
  <c r="X171" i="17"/>
  <c r="B171" i="17"/>
  <c r="S171" i="17"/>
  <c r="F171" i="17"/>
  <c r="N171" i="17"/>
  <c r="R171" i="17"/>
  <c r="H171" i="17"/>
  <c r="W171" i="17"/>
  <c r="Q171" i="17"/>
  <c r="V171" i="17"/>
  <c r="J171" i="17"/>
  <c r="I171" i="17"/>
  <c r="K171" i="17"/>
  <c r="U171" i="17"/>
  <c r="L171" i="17"/>
  <c r="T171" i="17"/>
  <c r="M171" i="17"/>
  <c r="D171" i="17"/>
  <c r="G171" i="17"/>
  <c r="I181" i="20"/>
  <c r="M181" i="20"/>
  <c r="N181" i="20"/>
  <c r="L181" i="20"/>
  <c r="B181" i="20"/>
  <c r="G181" i="20"/>
  <c r="K181" i="20"/>
  <c r="D181" i="20"/>
  <c r="H181" i="20"/>
  <c r="C181" i="20"/>
  <c r="F181" i="20"/>
  <c r="J181" i="20"/>
  <c r="R13" i="17"/>
  <c r="C13" i="17"/>
  <c r="G13" i="17"/>
  <c r="S13" i="17"/>
  <c r="J13" i="17"/>
  <c r="D13" i="17"/>
  <c r="I13" i="17"/>
  <c r="U13" i="17"/>
  <c r="T13" i="17"/>
  <c r="H13" i="17"/>
  <c r="M13" i="17"/>
  <c r="W13" i="17"/>
  <c r="N13" i="17"/>
  <c r="L13" i="17"/>
  <c r="K13" i="17"/>
  <c r="X13" i="17"/>
  <c r="B13" i="17"/>
  <c r="F13" i="17"/>
  <c r="Q13" i="17"/>
  <c r="V13" i="17"/>
  <c r="B161" i="21"/>
  <c r="F161" i="21"/>
  <c r="N161" i="21"/>
  <c r="C161" i="21"/>
  <c r="K161" i="21"/>
  <c r="I161" i="21"/>
  <c r="D161" i="21"/>
  <c r="J161" i="21"/>
  <c r="M161" i="21"/>
  <c r="G161" i="21"/>
  <c r="L161" i="21"/>
  <c r="H161" i="21"/>
  <c r="C190" i="17"/>
  <c r="N190" i="17"/>
  <c r="D190" i="17"/>
  <c r="V190" i="17"/>
  <c r="L190" i="17"/>
  <c r="T190" i="17"/>
  <c r="G190" i="17"/>
  <c r="Q190" i="17"/>
  <c r="F190" i="17"/>
  <c r="I190" i="17"/>
  <c r="M190" i="17"/>
  <c r="B190" i="17"/>
  <c r="R190" i="17"/>
  <c r="H190" i="17"/>
  <c r="U190" i="17"/>
  <c r="J190" i="17"/>
  <c r="K190" i="17"/>
  <c r="X190" i="17"/>
  <c r="W190" i="17"/>
  <c r="S190" i="17"/>
  <c r="I92" i="23"/>
  <c r="G92" i="23"/>
  <c r="H92" i="23"/>
  <c r="F92" i="23"/>
  <c r="B92" i="23"/>
  <c r="C92" i="23"/>
  <c r="D92" i="23"/>
  <c r="I101" i="23"/>
  <c r="B101" i="23"/>
  <c r="G101" i="23"/>
  <c r="C101" i="23"/>
  <c r="D101" i="23"/>
  <c r="F101" i="23"/>
  <c r="H101" i="23"/>
  <c r="L121" i="18"/>
  <c r="P121" i="18"/>
  <c r="H121" i="18"/>
  <c r="C121" i="18"/>
  <c r="K121" i="18"/>
  <c r="N121" i="18"/>
  <c r="G121" i="18"/>
  <c r="D121" i="18"/>
  <c r="I121" i="18"/>
  <c r="O121" i="18"/>
  <c r="R121" i="18"/>
  <c r="F121" i="18"/>
  <c r="B121" i="18"/>
  <c r="M121" i="18"/>
  <c r="J121" i="18"/>
  <c r="Q121" i="18"/>
  <c r="R163" i="17"/>
  <c r="U163" i="17"/>
  <c r="S163" i="17"/>
  <c r="G163" i="17"/>
  <c r="Q163" i="17"/>
  <c r="F163" i="17"/>
  <c r="C163" i="17"/>
  <c r="N163" i="17"/>
  <c r="K163" i="17"/>
  <c r="D163" i="17"/>
  <c r="V163" i="17"/>
  <c r="H163" i="17"/>
  <c r="M163" i="17"/>
  <c r="T163" i="17"/>
  <c r="I163" i="17"/>
  <c r="L163" i="17"/>
  <c r="J163" i="17"/>
  <c r="B163" i="17"/>
  <c r="X163" i="17"/>
  <c r="W163" i="17"/>
  <c r="D97" i="21"/>
  <c r="F97" i="21"/>
  <c r="B97" i="21"/>
  <c r="K97" i="21"/>
  <c r="M97" i="21"/>
  <c r="L97" i="21"/>
  <c r="I97" i="21"/>
  <c r="C97" i="21"/>
  <c r="G97" i="21"/>
  <c r="J97" i="21"/>
  <c r="N97" i="21"/>
  <c r="H97" i="21"/>
  <c r="D182" i="23"/>
  <c r="B182" i="23"/>
  <c r="F182" i="23"/>
  <c r="I182" i="23"/>
  <c r="G182" i="23"/>
  <c r="C182" i="23"/>
  <c r="H182" i="23"/>
  <c r="O98" i="26"/>
  <c r="U98" i="26"/>
  <c r="K98" i="26"/>
  <c r="I98" i="26"/>
  <c r="M98" i="26"/>
  <c r="S98" i="26"/>
  <c r="G98" i="26"/>
  <c r="L98" i="26"/>
  <c r="E98" i="26"/>
  <c r="T98" i="26"/>
  <c r="N98" i="26"/>
  <c r="H98" i="26"/>
  <c r="Q98" i="26"/>
  <c r="R98" i="26"/>
  <c r="P98" i="26"/>
  <c r="J98" i="26"/>
  <c r="D98" i="26"/>
  <c r="F98" i="26"/>
  <c r="C98" i="26"/>
  <c r="D39" i="18"/>
  <c r="K39" i="18"/>
  <c r="M39" i="18"/>
  <c r="Q39" i="18"/>
  <c r="P39" i="18"/>
  <c r="C39" i="18"/>
  <c r="G39" i="18"/>
  <c r="O39" i="18"/>
  <c r="I39" i="18"/>
  <c r="H39" i="18"/>
  <c r="J39" i="18"/>
  <c r="N39" i="18"/>
  <c r="L39" i="18"/>
  <c r="R39" i="18"/>
  <c r="F39" i="18"/>
  <c r="B39" i="18"/>
  <c r="Q170" i="17"/>
  <c r="X170" i="17"/>
  <c r="J170" i="17"/>
  <c r="B170" i="17"/>
  <c r="M170" i="17"/>
  <c r="N170" i="17"/>
  <c r="D170" i="17"/>
  <c r="R170" i="17"/>
  <c r="W170" i="17"/>
  <c r="H170" i="17"/>
  <c r="S170" i="17"/>
  <c r="V170" i="17"/>
  <c r="L170" i="17"/>
  <c r="U170" i="17"/>
  <c r="K170" i="17"/>
  <c r="C170" i="17"/>
  <c r="T170" i="17"/>
  <c r="I170" i="17"/>
  <c r="F170" i="17"/>
  <c r="G170" i="17"/>
  <c r="G99" i="20"/>
  <c r="L99" i="20"/>
  <c r="J99" i="20"/>
  <c r="M99" i="20"/>
  <c r="H99" i="20"/>
  <c r="D99" i="20"/>
  <c r="N99" i="20"/>
  <c r="B99" i="20"/>
  <c r="K99" i="20"/>
  <c r="C99" i="20"/>
  <c r="F99" i="20"/>
  <c r="I99" i="20"/>
  <c r="E155" i="24"/>
  <c r="C155" i="24"/>
  <c r="D155" i="24"/>
  <c r="G155" i="24"/>
  <c r="F155" i="24"/>
  <c r="J186" i="32"/>
  <c r="G186" i="32"/>
  <c r="D186" i="32"/>
  <c r="O186" i="32"/>
  <c r="N186" i="32"/>
  <c r="H186" i="32"/>
  <c r="R186" i="32"/>
  <c r="M186" i="32"/>
  <c r="L186" i="32"/>
  <c r="P186" i="32"/>
  <c r="K186" i="32"/>
  <c r="C186" i="32"/>
  <c r="I186" i="32"/>
  <c r="F186" i="32"/>
  <c r="B186" i="32"/>
  <c r="Q186" i="32"/>
  <c r="I147" i="19"/>
  <c r="N147" i="19"/>
  <c r="L147" i="19"/>
  <c r="G147" i="19"/>
  <c r="R147" i="19"/>
  <c r="F147" i="19"/>
  <c r="D147" i="19"/>
  <c r="B147" i="19"/>
  <c r="C147" i="19"/>
  <c r="P147" i="19"/>
  <c r="J147" i="19"/>
  <c r="K147" i="19"/>
  <c r="O147" i="19"/>
  <c r="H147" i="19"/>
  <c r="M147" i="19"/>
  <c r="Q147" i="19"/>
  <c r="J106" i="32"/>
  <c r="L106" i="32"/>
  <c r="Q106" i="32"/>
  <c r="P106" i="32"/>
  <c r="K106" i="32"/>
  <c r="M106" i="32"/>
  <c r="B106" i="32"/>
  <c r="F106" i="32"/>
  <c r="N106" i="32"/>
  <c r="R106" i="32"/>
  <c r="H106" i="32"/>
  <c r="D106" i="32"/>
  <c r="G106" i="32"/>
  <c r="C106" i="32"/>
  <c r="O106" i="32"/>
  <c r="I106" i="32"/>
  <c r="K147" i="17"/>
  <c r="R147" i="17"/>
  <c r="V147" i="17"/>
  <c r="T147" i="17"/>
  <c r="B147" i="17"/>
  <c r="D147" i="17"/>
  <c r="N147" i="17"/>
  <c r="L147" i="17"/>
  <c r="U147" i="17"/>
  <c r="S147" i="17"/>
  <c r="G147" i="17"/>
  <c r="C147" i="17"/>
  <c r="X147" i="17"/>
  <c r="F147" i="17"/>
  <c r="M147" i="17"/>
  <c r="H147" i="17"/>
  <c r="I147" i="17"/>
  <c r="J147" i="17"/>
  <c r="Q147" i="17"/>
  <c r="W147" i="17"/>
  <c r="D162" i="23"/>
  <c r="C162" i="23"/>
  <c r="G162" i="23"/>
  <c r="B162" i="23"/>
  <c r="H162" i="23"/>
  <c r="I162" i="23"/>
  <c r="F162" i="23"/>
  <c r="H136" i="22"/>
  <c r="G136" i="22"/>
  <c r="I136" i="22"/>
  <c r="F136" i="22"/>
  <c r="D136" i="22"/>
  <c r="C136" i="22"/>
  <c r="B136" i="22"/>
  <c r="B43" i="17"/>
  <c r="I43" i="17"/>
  <c r="H43" i="17"/>
  <c r="W43" i="17"/>
  <c r="G43" i="17"/>
  <c r="U43" i="17"/>
  <c r="C43" i="17"/>
  <c r="K43" i="17"/>
  <c r="X43" i="17"/>
  <c r="S43" i="17"/>
  <c r="M43" i="17"/>
  <c r="V43" i="17"/>
  <c r="R43" i="17"/>
  <c r="F43" i="17"/>
  <c r="L43" i="17"/>
  <c r="Q43" i="17"/>
  <c r="J43" i="17"/>
  <c r="T43" i="17"/>
  <c r="D43" i="17"/>
  <c r="N43" i="17"/>
  <c r="M21" i="32"/>
  <c r="Q21" i="32"/>
  <c r="K21" i="32"/>
  <c r="O21" i="32"/>
  <c r="D21" i="32"/>
  <c r="C21" i="32"/>
  <c r="N21" i="32"/>
  <c r="R21" i="32"/>
  <c r="F21" i="32"/>
  <c r="B21" i="32"/>
  <c r="J21" i="32"/>
  <c r="I21" i="32"/>
  <c r="G21" i="32"/>
  <c r="P21" i="32"/>
  <c r="L21" i="32"/>
  <c r="H21" i="32"/>
  <c r="G27" i="21"/>
  <c r="C27" i="21"/>
  <c r="H27" i="21"/>
  <c r="B27" i="21"/>
  <c r="D27" i="21"/>
  <c r="K27" i="21"/>
  <c r="I27" i="21"/>
  <c r="J27" i="21"/>
  <c r="N27" i="21"/>
  <c r="M27" i="21"/>
  <c r="L27" i="21"/>
  <c r="F27" i="21"/>
  <c r="C42" i="14"/>
  <c r="D42" i="14"/>
  <c r="E42" i="14"/>
  <c r="I42" i="14"/>
  <c r="H42" i="14"/>
  <c r="G42" i="14"/>
  <c r="F42" i="14"/>
  <c r="I102" i="21"/>
  <c r="M102" i="21"/>
  <c r="D102" i="21"/>
  <c r="J102" i="21"/>
  <c r="G102" i="21"/>
  <c r="C102" i="21"/>
  <c r="L102" i="21"/>
  <c r="F102" i="21"/>
  <c r="H102" i="21"/>
  <c r="K102" i="21"/>
  <c r="N102" i="21"/>
  <c r="B102" i="21"/>
  <c r="C26" i="14"/>
  <c r="F26" i="14"/>
  <c r="I26" i="14"/>
  <c r="G26" i="14"/>
  <c r="D26" i="14"/>
  <c r="H26" i="14"/>
  <c r="E26" i="14"/>
  <c r="D90" i="14"/>
  <c r="G90" i="14"/>
  <c r="H90" i="14"/>
  <c r="I90" i="14"/>
  <c r="C90" i="14"/>
  <c r="E90" i="14"/>
  <c r="F90" i="14"/>
  <c r="K115" i="19"/>
  <c r="H115" i="19"/>
  <c r="C115" i="19"/>
  <c r="Q115" i="19"/>
  <c r="N115" i="19"/>
  <c r="D115" i="19"/>
  <c r="B115" i="19"/>
  <c r="L115" i="19"/>
  <c r="M115" i="19"/>
  <c r="F115" i="19"/>
  <c r="R115" i="19"/>
  <c r="G115" i="19"/>
  <c r="J115" i="19"/>
  <c r="P115" i="19"/>
  <c r="O115" i="19"/>
  <c r="I115" i="19"/>
  <c r="G70" i="21"/>
  <c r="H70" i="21"/>
  <c r="I70" i="21"/>
  <c r="D70" i="21"/>
  <c r="K70" i="21"/>
  <c r="C70" i="21"/>
  <c r="N70" i="21"/>
  <c r="M70" i="21"/>
  <c r="F70" i="21"/>
  <c r="J70" i="21"/>
  <c r="B70" i="21"/>
  <c r="L70" i="21"/>
  <c r="R83" i="17"/>
  <c r="I83" i="17"/>
  <c r="X83" i="17"/>
  <c r="N83" i="17"/>
  <c r="D83" i="17"/>
  <c r="M83" i="17"/>
  <c r="Q83" i="17"/>
  <c r="T83" i="17"/>
  <c r="B83" i="17"/>
  <c r="G83" i="17"/>
  <c r="V83" i="17"/>
  <c r="C83" i="17"/>
  <c r="S83" i="17"/>
  <c r="L83" i="17"/>
  <c r="K83" i="17"/>
  <c r="W83" i="17"/>
  <c r="J83" i="17"/>
  <c r="U83" i="17"/>
  <c r="F83" i="17"/>
  <c r="H83" i="17"/>
  <c r="F33" i="19"/>
  <c r="I33" i="19"/>
  <c r="L33" i="19"/>
  <c r="C33" i="19"/>
  <c r="N33" i="19"/>
  <c r="H33" i="19"/>
  <c r="O33" i="19"/>
  <c r="M33" i="19"/>
  <c r="R33" i="19"/>
  <c r="Q33" i="19"/>
  <c r="G33" i="19"/>
  <c r="K33" i="19"/>
  <c r="P33" i="19"/>
  <c r="J33" i="19"/>
  <c r="D33" i="19"/>
  <c r="B33" i="19"/>
  <c r="O136" i="26"/>
  <c r="S136" i="26"/>
  <c r="F136" i="26"/>
  <c r="K136" i="26"/>
  <c r="P136" i="26"/>
  <c r="N136" i="26"/>
  <c r="G136" i="26"/>
  <c r="Q136" i="26"/>
  <c r="E136" i="26"/>
  <c r="I136" i="26"/>
  <c r="M136" i="26"/>
  <c r="U136" i="26"/>
  <c r="L136" i="26"/>
  <c r="J136" i="26"/>
  <c r="C136" i="26"/>
  <c r="H136" i="26"/>
  <c r="D136" i="26"/>
  <c r="R136" i="26"/>
  <c r="T136" i="26"/>
  <c r="C134" i="23"/>
  <c r="B134" i="23"/>
  <c r="H134" i="23"/>
  <c r="I134" i="23"/>
  <c r="F134" i="23"/>
  <c r="G134" i="23"/>
  <c r="D134" i="23"/>
  <c r="H55" i="23"/>
  <c r="F55" i="23"/>
  <c r="I55" i="23"/>
  <c r="G55" i="23"/>
  <c r="C55" i="23"/>
  <c r="D55" i="23"/>
  <c r="B55" i="23"/>
  <c r="R132" i="18"/>
  <c r="G132" i="18"/>
  <c r="J132" i="18"/>
  <c r="I132" i="18"/>
  <c r="C132" i="18"/>
  <c r="Q132" i="18"/>
  <c r="F132" i="18"/>
  <c r="L132" i="18"/>
  <c r="N132" i="18"/>
  <c r="M132" i="18"/>
  <c r="K132" i="18"/>
  <c r="O132" i="18"/>
  <c r="D132" i="18"/>
  <c r="B132" i="18"/>
  <c r="P132" i="18"/>
  <c r="H132" i="18"/>
  <c r="B192" i="19"/>
  <c r="R192" i="19"/>
  <c r="O192" i="19"/>
  <c r="M192" i="19"/>
  <c r="F192" i="19"/>
  <c r="K192" i="19"/>
  <c r="H192" i="19"/>
  <c r="Q192" i="19"/>
  <c r="I192" i="19"/>
  <c r="N192" i="19"/>
  <c r="L192" i="19"/>
  <c r="J192" i="19"/>
  <c r="P192" i="19"/>
  <c r="D192" i="19"/>
  <c r="G192" i="19"/>
  <c r="C192" i="19"/>
  <c r="B22" i="32"/>
  <c r="J22" i="32"/>
  <c r="H22" i="32"/>
  <c r="O22" i="32"/>
  <c r="C22" i="32"/>
  <c r="I22" i="32"/>
  <c r="R22" i="32"/>
  <c r="D22" i="32"/>
  <c r="F22" i="32"/>
  <c r="K22" i="32"/>
  <c r="P22" i="32"/>
  <c r="G22" i="32"/>
  <c r="N22" i="32"/>
  <c r="L22" i="32"/>
  <c r="M22" i="32"/>
  <c r="Q22" i="32"/>
  <c r="C145" i="20"/>
  <c r="K145" i="20"/>
  <c r="M145" i="20"/>
  <c r="I145" i="20"/>
  <c r="J145" i="20"/>
  <c r="L145" i="20"/>
  <c r="B145" i="20"/>
  <c r="N145" i="20"/>
  <c r="G145" i="20"/>
  <c r="H145" i="20"/>
  <c r="F145" i="20"/>
  <c r="D145" i="20"/>
  <c r="I76" i="20"/>
  <c r="M76" i="20"/>
  <c r="L76" i="20"/>
  <c r="G76" i="20"/>
  <c r="D76" i="20"/>
  <c r="K76" i="20"/>
  <c r="B76" i="20"/>
  <c r="C76" i="20"/>
  <c r="F76" i="20"/>
  <c r="H76" i="20"/>
  <c r="J76" i="20"/>
  <c r="N76" i="20"/>
  <c r="D24" i="23"/>
  <c r="H24" i="23"/>
  <c r="B24" i="23"/>
  <c r="C24" i="23"/>
  <c r="G24" i="23"/>
  <c r="F24" i="23"/>
  <c r="I24" i="23"/>
  <c r="R173" i="17"/>
  <c r="I173" i="17"/>
  <c r="T173" i="17"/>
  <c r="W173" i="17"/>
  <c r="M173" i="17"/>
  <c r="J173" i="17"/>
  <c r="K173" i="17"/>
  <c r="G173" i="17"/>
  <c r="N173" i="17"/>
  <c r="V173" i="17"/>
  <c r="B173" i="17"/>
  <c r="F173" i="17"/>
  <c r="D173" i="17"/>
  <c r="U173" i="17"/>
  <c r="L173" i="17"/>
  <c r="H173" i="17"/>
  <c r="Q173" i="17"/>
  <c r="X173" i="17"/>
  <c r="S173" i="17"/>
  <c r="C173" i="17"/>
  <c r="P23" i="19"/>
  <c r="L23" i="19"/>
  <c r="I23" i="19"/>
  <c r="J23" i="19"/>
  <c r="H23" i="19"/>
  <c r="D23" i="19"/>
  <c r="B23" i="19"/>
  <c r="M23" i="19"/>
  <c r="C23" i="19"/>
  <c r="O23" i="19"/>
  <c r="R23" i="19"/>
  <c r="K23" i="19"/>
  <c r="N23" i="19"/>
  <c r="F23" i="19"/>
  <c r="Q23" i="19"/>
  <c r="G23" i="19"/>
  <c r="L58" i="21"/>
  <c r="F58" i="21"/>
  <c r="K58" i="21"/>
  <c r="C58" i="21"/>
  <c r="D58" i="21"/>
  <c r="G58" i="21"/>
  <c r="J58" i="21"/>
  <c r="B58" i="21"/>
  <c r="N58" i="21"/>
  <c r="M58" i="21"/>
  <c r="I58" i="21"/>
  <c r="H58" i="21"/>
  <c r="M33" i="26"/>
  <c r="T33" i="26"/>
  <c r="N33" i="26"/>
  <c r="U33" i="26"/>
  <c r="F33" i="26"/>
  <c r="P33" i="26"/>
  <c r="C33" i="26"/>
  <c r="I33" i="26"/>
  <c r="O33" i="26"/>
  <c r="S33" i="26"/>
  <c r="R33" i="26"/>
  <c r="K33" i="26"/>
  <c r="Q33" i="26"/>
  <c r="G33" i="26"/>
  <c r="L33" i="26"/>
  <c r="H33" i="26"/>
  <c r="J33" i="26"/>
  <c r="E33" i="26"/>
  <c r="D33" i="26"/>
  <c r="B99" i="19"/>
  <c r="P99" i="19"/>
  <c r="O99" i="19"/>
  <c r="M99" i="19"/>
  <c r="G99" i="19"/>
  <c r="F99" i="19"/>
  <c r="J99" i="19"/>
  <c r="D99" i="19"/>
  <c r="K99" i="19"/>
  <c r="N99" i="19"/>
  <c r="Q99" i="19"/>
  <c r="C99" i="19"/>
  <c r="R99" i="19"/>
  <c r="L99" i="19"/>
  <c r="I99" i="19"/>
  <c r="H99" i="19"/>
  <c r="J97" i="18"/>
  <c r="B97" i="18"/>
  <c r="G97" i="18"/>
  <c r="R97" i="18"/>
  <c r="P97" i="18"/>
  <c r="O97" i="18"/>
  <c r="M97" i="18"/>
  <c r="Q97" i="18"/>
  <c r="C97" i="18"/>
  <c r="K97" i="18"/>
  <c r="F97" i="18"/>
  <c r="I97" i="18"/>
  <c r="N97" i="18"/>
  <c r="H97" i="18"/>
  <c r="L97" i="18"/>
  <c r="D97" i="18"/>
  <c r="D138" i="23"/>
  <c r="G138" i="23"/>
  <c r="B138" i="23"/>
  <c r="C138" i="23"/>
  <c r="F138" i="23"/>
  <c r="H138" i="23"/>
  <c r="I138" i="23"/>
  <c r="B32" i="23"/>
  <c r="I32" i="23"/>
  <c r="G32" i="23"/>
  <c r="C32" i="23"/>
  <c r="F32" i="23"/>
  <c r="D32" i="23"/>
  <c r="H32" i="23"/>
  <c r="F59" i="14"/>
  <c r="G59" i="14"/>
  <c r="E59" i="14"/>
  <c r="D59" i="14"/>
  <c r="H59" i="14"/>
  <c r="C59" i="14"/>
  <c r="I59" i="14"/>
  <c r="X153" i="17"/>
  <c r="C153" i="17"/>
  <c r="J153" i="17"/>
  <c r="R153" i="17"/>
  <c r="Q153" i="17"/>
  <c r="V153" i="17"/>
  <c r="T153" i="17"/>
  <c r="I153" i="17"/>
  <c r="L153" i="17"/>
  <c r="W153" i="17"/>
  <c r="D153" i="17"/>
  <c r="G153" i="17"/>
  <c r="K153" i="17"/>
  <c r="N153" i="17"/>
  <c r="F153" i="17"/>
  <c r="M153" i="17"/>
  <c r="U153" i="17"/>
  <c r="B153" i="17"/>
  <c r="H153" i="17"/>
  <c r="S153" i="17"/>
  <c r="K161" i="20"/>
  <c r="G161" i="20"/>
  <c r="F161" i="20"/>
  <c r="D161" i="20"/>
  <c r="H161" i="20"/>
  <c r="B161" i="20"/>
  <c r="I161" i="20"/>
  <c r="J161" i="20"/>
  <c r="N161" i="20"/>
  <c r="C161" i="20"/>
  <c r="L161" i="20"/>
  <c r="M161" i="20"/>
  <c r="D19" i="20"/>
  <c r="K19" i="20"/>
  <c r="L19" i="20"/>
  <c r="B19" i="20"/>
  <c r="F19" i="20"/>
  <c r="M19" i="20"/>
  <c r="J19" i="20"/>
  <c r="N19" i="20"/>
  <c r="G19" i="20"/>
  <c r="I19" i="20"/>
  <c r="H19" i="20"/>
  <c r="C19" i="20"/>
  <c r="F82" i="22"/>
  <c r="C82" i="22"/>
  <c r="G82" i="22"/>
  <c r="I82" i="22"/>
  <c r="D82" i="22"/>
  <c r="H82" i="22"/>
  <c r="B82" i="22"/>
  <c r="D73" i="22"/>
  <c r="I73" i="22"/>
  <c r="H73" i="22"/>
  <c r="G73" i="22"/>
  <c r="C73" i="22"/>
  <c r="B73" i="22"/>
  <c r="F73" i="22"/>
  <c r="B136" i="23"/>
  <c r="I136" i="23"/>
  <c r="C136" i="23"/>
  <c r="H136" i="23"/>
  <c r="F136" i="23"/>
  <c r="D136" i="23"/>
  <c r="G136" i="23"/>
  <c r="G139" i="20"/>
  <c r="M139" i="20"/>
  <c r="L139" i="20"/>
  <c r="C139" i="20"/>
  <c r="K139" i="20"/>
  <c r="I139" i="20"/>
  <c r="H139" i="20"/>
  <c r="F139" i="20"/>
  <c r="N139" i="20"/>
  <c r="B139" i="20"/>
  <c r="J139" i="20"/>
  <c r="D139" i="20"/>
  <c r="C139" i="22"/>
  <c r="B139" i="22"/>
  <c r="G139" i="22"/>
  <c r="H139" i="22"/>
  <c r="D139" i="22"/>
  <c r="F139" i="22"/>
  <c r="I139" i="22"/>
  <c r="H35" i="17"/>
  <c r="L35" i="17"/>
  <c r="G35" i="17"/>
  <c r="I35" i="17"/>
  <c r="T35" i="17"/>
  <c r="F35" i="17"/>
  <c r="S35" i="17"/>
  <c r="B35" i="17"/>
  <c r="J35" i="17"/>
  <c r="U35" i="17"/>
  <c r="R35" i="17"/>
  <c r="M35" i="17"/>
  <c r="Q35" i="17"/>
  <c r="K35" i="17"/>
  <c r="C35" i="17"/>
  <c r="W35" i="17"/>
  <c r="N35" i="17"/>
  <c r="V35" i="17"/>
  <c r="D35" i="17"/>
  <c r="X35" i="17"/>
  <c r="F36" i="24"/>
  <c r="D36" i="24"/>
  <c r="C36" i="24"/>
  <c r="G36" i="24"/>
  <c r="E36" i="24"/>
  <c r="H183" i="21"/>
  <c r="L183" i="21"/>
  <c r="C183" i="21"/>
  <c r="B183" i="21"/>
  <c r="D183" i="21"/>
  <c r="G183" i="21"/>
  <c r="M183" i="21"/>
  <c r="F183" i="21"/>
  <c r="I183" i="21"/>
  <c r="J183" i="21"/>
  <c r="K183" i="21"/>
  <c r="N183" i="21"/>
  <c r="J113" i="20"/>
  <c r="K113" i="20"/>
  <c r="G113" i="20"/>
  <c r="B113" i="20"/>
  <c r="N113" i="20"/>
  <c r="C113" i="20"/>
  <c r="H113" i="20"/>
  <c r="L113" i="20"/>
  <c r="D113" i="20"/>
  <c r="I113" i="20"/>
  <c r="F113" i="20"/>
  <c r="M113" i="20"/>
  <c r="C151" i="22"/>
  <c r="B151" i="22"/>
  <c r="D151" i="22"/>
  <c r="G151" i="22"/>
  <c r="F151" i="22"/>
  <c r="I151" i="22"/>
  <c r="H151" i="22"/>
  <c r="G78" i="24"/>
  <c r="F78" i="24"/>
  <c r="D78" i="24"/>
  <c r="C78" i="24"/>
  <c r="E78" i="24"/>
  <c r="C98" i="23"/>
  <c r="B98" i="23"/>
  <c r="H98" i="23"/>
  <c r="G98" i="23"/>
  <c r="D98" i="23"/>
  <c r="F98" i="23"/>
  <c r="I98" i="23"/>
  <c r="T30" i="17"/>
  <c r="S30" i="17"/>
  <c r="W30" i="17"/>
  <c r="B30" i="17"/>
  <c r="L30" i="17"/>
  <c r="H30" i="17"/>
  <c r="J30" i="17"/>
  <c r="Q30" i="17"/>
  <c r="R30" i="17"/>
  <c r="X30" i="17"/>
  <c r="N30" i="17"/>
  <c r="C30" i="17"/>
  <c r="G30" i="17"/>
  <c r="M30" i="17"/>
  <c r="K30" i="17"/>
  <c r="I30" i="17"/>
  <c r="V30" i="17"/>
  <c r="D30" i="17"/>
  <c r="F30" i="17"/>
  <c r="U30" i="17"/>
  <c r="C19" i="32"/>
  <c r="M19" i="32"/>
  <c r="G19" i="32"/>
  <c r="H19" i="32"/>
  <c r="Q19" i="32"/>
  <c r="J19" i="32"/>
  <c r="P19" i="32"/>
  <c r="R19" i="32"/>
  <c r="K19" i="32"/>
  <c r="N19" i="32"/>
  <c r="L19" i="32"/>
  <c r="F19" i="32"/>
  <c r="I19" i="32"/>
  <c r="B19" i="32"/>
  <c r="O19" i="32"/>
  <c r="D19" i="32"/>
  <c r="H111" i="21"/>
  <c r="D111" i="21"/>
  <c r="G111" i="21"/>
  <c r="K111" i="21"/>
  <c r="F111" i="21"/>
  <c r="L111" i="21"/>
  <c r="B111" i="21"/>
  <c r="M111" i="21"/>
  <c r="N111" i="21"/>
  <c r="I111" i="21"/>
  <c r="J111" i="21"/>
  <c r="C111" i="21"/>
  <c r="F56" i="14"/>
  <c r="H56" i="14"/>
  <c r="I56" i="14"/>
  <c r="E56" i="14"/>
  <c r="D56" i="14"/>
  <c r="G56" i="14"/>
  <c r="C56" i="14"/>
  <c r="F36" i="14"/>
  <c r="C36" i="14"/>
  <c r="G36" i="14"/>
  <c r="E36" i="14"/>
  <c r="I36" i="14"/>
  <c r="D36" i="14"/>
  <c r="H36" i="14"/>
  <c r="G96" i="20"/>
  <c r="I96" i="20"/>
  <c r="M96" i="20"/>
  <c r="C96" i="20"/>
  <c r="N96" i="20"/>
  <c r="H96" i="20"/>
  <c r="F96" i="20"/>
  <c r="B96" i="20"/>
  <c r="K96" i="20"/>
  <c r="L96" i="20"/>
  <c r="D96" i="20"/>
  <c r="J96" i="20"/>
  <c r="H115" i="17"/>
  <c r="G115" i="17"/>
  <c r="W115" i="17"/>
  <c r="K115" i="17"/>
  <c r="R115" i="17"/>
  <c r="V115" i="17"/>
  <c r="I115" i="17"/>
  <c r="X115" i="17"/>
  <c r="L115" i="17"/>
  <c r="J115" i="17"/>
  <c r="C115" i="17"/>
  <c r="D115" i="17"/>
  <c r="N115" i="17"/>
  <c r="M115" i="17"/>
  <c r="F115" i="17"/>
  <c r="S115" i="17"/>
  <c r="B115" i="17"/>
  <c r="T115" i="17"/>
  <c r="U115" i="17"/>
  <c r="Q115" i="17"/>
  <c r="B47" i="23"/>
  <c r="C47" i="23"/>
  <c r="G47" i="23"/>
  <c r="I47" i="23"/>
  <c r="F47" i="23"/>
  <c r="D47" i="23"/>
  <c r="H47" i="23"/>
  <c r="F91" i="18"/>
  <c r="H91" i="18"/>
  <c r="J91" i="18"/>
  <c r="K91" i="18"/>
  <c r="R91" i="18"/>
  <c r="N91" i="18"/>
  <c r="M91" i="18"/>
  <c r="Q91" i="18"/>
  <c r="I91" i="18"/>
  <c r="O91" i="18"/>
  <c r="G91" i="18"/>
  <c r="L91" i="18"/>
  <c r="D91" i="18"/>
  <c r="C91" i="18"/>
  <c r="B91" i="18"/>
  <c r="P91" i="18"/>
  <c r="E68" i="26"/>
  <c r="J68" i="26"/>
  <c r="O68" i="26"/>
  <c r="D68" i="26"/>
  <c r="C68" i="26"/>
  <c r="H68" i="26"/>
  <c r="I68" i="26"/>
  <c r="U68" i="26"/>
  <c r="M68" i="26"/>
  <c r="N68" i="26"/>
  <c r="R68" i="26"/>
  <c r="F68" i="26"/>
  <c r="G68" i="26"/>
  <c r="S68" i="26"/>
  <c r="L68" i="26"/>
  <c r="Q68" i="26"/>
  <c r="T68" i="26"/>
  <c r="P68" i="26"/>
  <c r="K68" i="26"/>
  <c r="H114" i="21"/>
  <c r="M114" i="21"/>
  <c r="L114" i="21"/>
  <c r="N114" i="21"/>
  <c r="J114" i="21"/>
  <c r="F114" i="21"/>
  <c r="D114" i="21"/>
  <c r="B114" i="21"/>
  <c r="I114" i="21"/>
  <c r="K114" i="21"/>
  <c r="G114" i="21"/>
  <c r="C114" i="21"/>
  <c r="G59" i="24"/>
  <c r="C59" i="24"/>
  <c r="D59" i="24"/>
  <c r="F59" i="24"/>
  <c r="E59" i="24"/>
  <c r="G76" i="26"/>
  <c r="J76" i="26"/>
  <c r="I76" i="26"/>
  <c r="M76" i="26"/>
  <c r="O76" i="26"/>
  <c r="D76" i="26"/>
  <c r="F76" i="26"/>
  <c r="H76" i="26"/>
  <c r="E76" i="26"/>
  <c r="T76" i="26"/>
  <c r="L76" i="26"/>
  <c r="C76" i="26"/>
  <c r="N76" i="26"/>
  <c r="S76" i="26"/>
  <c r="P76" i="26"/>
  <c r="K76" i="26"/>
  <c r="Q76" i="26"/>
  <c r="R76" i="26"/>
  <c r="U76" i="26"/>
  <c r="C27" i="24"/>
  <c r="F27" i="24"/>
  <c r="E27" i="24"/>
  <c r="D27" i="24"/>
  <c r="G27" i="24"/>
  <c r="I149" i="18"/>
  <c r="L149" i="18"/>
  <c r="N149" i="18"/>
  <c r="P149" i="18"/>
  <c r="F149" i="18"/>
  <c r="K149" i="18"/>
  <c r="O149" i="18"/>
  <c r="J149" i="18"/>
  <c r="G149" i="18"/>
  <c r="H149" i="18"/>
  <c r="B149" i="18"/>
  <c r="M149" i="18"/>
  <c r="C149" i="18"/>
  <c r="R149" i="18"/>
  <c r="Q149" i="18"/>
  <c r="D149" i="18"/>
  <c r="M20" i="17"/>
  <c r="S20" i="17"/>
  <c r="V20" i="17"/>
  <c r="F20" i="17"/>
  <c r="X20" i="17"/>
  <c r="N20" i="17"/>
  <c r="K20" i="17"/>
  <c r="I20" i="17"/>
  <c r="H20" i="17"/>
  <c r="T20" i="17"/>
  <c r="C20" i="17"/>
  <c r="W20" i="17"/>
  <c r="G20" i="17"/>
  <c r="U20" i="17"/>
  <c r="Q20" i="17"/>
  <c r="B20" i="17"/>
  <c r="J20" i="17"/>
  <c r="L20" i="17"/>
  <c r="D20" i="17"/>
  <c r="R20" i="17"/>
  <c r="C61" i="23"/>
  <c r="I61" i="23"/>
  <c r="D61" i="23"/>
  <c r="B61" i="23"/>
  <c r="G61" i="23"/>
  <c r="H61" i="23"/>
  <c r="F61" i="23"/>
  <c r="G89" i="19"/>
  <c r="D89" i="19"/>
  <c r="L89" i="19"/>
  <c r="N89" i="19"/>
  <c r="Q89" i="19"/>
  <c r="O89" i="19"/>
  <c r="P89" i="19"/>
  <c r="M89" i="19"/>
  <c r="I89" i="19"/>
  <c r="C89" i="19"/>
  <c r="K89" i="19"/>
  <c r="H89" i="19"/>
  <c r="R89" i="19"/>
  <c r="B89" i="19"/>
  <c r="F89" i="19"/>
  <c r="J89" i="19"/>
  <c r="I64" i="23"/>
  <c r="C64" i="23"/>
  <c r="F64" i="23"/>
  <c r="G64" i="23"/>
  <c r="H64" i="23"/>
  <c r="D64" i="23"/>
  <c r="B64" i="23"/>
  <c r="F139" i="21"/>
  <c r="J139" i="21"/>
  <c r="B139" i="21"/>
  <c r="I139" i="21"/>
  <c r="M139" i="21"/>
  <c r="K139" i="21"/>
  <c r="N139" i="21"/>
  <c r="H139" i="21"/>
  <c r="G139" i="21"/>
  <c r="C139" i="21"/>
  <c r="L139" i="21"/>
  <c r="D139" i="21"/>
  <c r="C69" i="14"/>
  <c r="G69" i="14"/>
  <c r="H69" i="14"/>
  <c r="D69" i="14"/>
  <c r="F69" i="14"/>
  <c r="E69" i="14"/>
  <c r="I69" i="14"/>
  <c r="D152" i="14"/>
  <c r="H152" i="14"/>
  <c r="E152" i="14"/>
  <c r="C152" i="14"/>
  <c r="I152" i="14"/>
  <c r="F152" i="14"/>
  <c r="G152" i="14"/>
  <c r="P38" i="19"/>
  <c r="M38" i="19"/>
  <c r="L38" i="19"/>
  <c r="C38" i="19"/>
  <c r="F38" i="19"/>
  <c r="Q38" i="19"/>
  <c r="K38" i="19"/>
  <c r="D38" i="19"/>
  <c r="N38" i="19"/>
  <c r="G38" i="19"/>
  <c r="R38" i="19"/>
  <c r="J38" i="19"/>
  <c r="I38" i="19"/>
  <c r="H38" i="19"/>
  <c r="B38" i="19"/>
  <c r="O38" i="19"/>
  <c r="F14" i="23"/>
  <c r="G14" i="23"/>
  <c r="H14" i="23"/>
  <c r="I14" i="23"/>
  <c r="D14" i="23"/>
  <c r="B14" i="23"/>
  <c r="C14" i="23"/>
  <c r="H68" i="22"/>
  <c r="C68" i="22"/>
  <c r="G68" i="22"/>
  <c r="B68" i="22"/>
  <c r="I68" i="22"/>
  <c r="F68" i="22"/>
  <c r="D68" i="22"/>
  <c r="H30" i="14"/>
  <c r="C30" i="14"/>
  <c r="D30" i="14"/>
  <c r="I30" i="14"/>
  <c r="E30" i="14"/>
  <c r="G30" i="14"/>
  <c r="F30" i="14"/>
  <c r="I113" i="22"/>
  <c r="B113" i="22"/>
  <c r="C113" i="22"/>
  <c r="D113" i="22"/>
  <c r="F113" i="22"/>
  <c r="G113" i="22"/>
  <c r="H113" i="22"/>
  <c r="I128" i="21"/>
  <c r="G128" i="21"/>
  <c r="B128" i="21"/>
  <c r="H128" i="21"/>
  <c r="K128" i="21"/>
  <c r="C128" i="21"/>
  <c r="J128" i="21"/>
  <c r="D128" i="21"/>
  <c r="L128" i="21"/>
  <c r="M128" i="21"/>
  <c r="F128" i="21"/>
  <c r="N128" i="21"/>
  <c r="W111" i="17"/>
  <c r="X111" i="17"/>
  <c r="K111" i="17"/>
  <c r="L111" i="17"/>
  <c r="M111" i="17"/>
  <c r="J111" i="17"/>
  <c r="D111" i="17"/>
  <c r="S111" i="17"/>
  <c r="N111" i="17"/>
  <c r="U111" i="17"/>
  <c r="V111" i="17"/>
  <c r="C111" i="17"/>
  <c r="B111" i="17"/>
  <c r="G111" i="17"/>
  <c r="T111" i="17"/>
  <c r="F111" i="17"/>
  <c r="I111" i="17"/>
  <c r="H111" i="17"/>
  <c r="R111" i="17"/>
  <c r="Q111" i="17"/>
  <c r="C17" i="17"/>
  <c r="R17" i="17"/>
  <c r="V17" i="17"/>
  <c r="L17" i="17"/>
  <c r="H17" i="17"/>
  <c r="D17" i="17"/>
  <c r="G17" i="17"/>
  <c r="X17" i="17"/>
  <c r="N17" i="17"/>
  <c r="U17" i="17"/>
  <c r="S17" i="17"/>
  <c r="K17" i="17"/>
  <c r="I17" i="17"/>
  <c r="F17" i="17"/>
  <c r="Q17" i="17"/>
  <c r="M17" i="17"/>
  <c r="T17" i="17"/>
  <c r="B17" i="17"/>
  <c r="J17" i="17"/>
  <c r="W17" i="17"/>
  <c r="E118" i="26"/>
  <c r="K118" i="26"/>
  <c r="J118" i="26"/>
  <c r="S118" i="26"/>
  <c r="D118" i="26"/>
  <c r="O118" i="26"/>
  <c r="U118" i="26"/>
  <c r="H118" i="26"/>
  <c r="R118" i="26"/>
  <c r="T118" i="26"/>
  <c r="L118" i="26"/>
  <c r="P118" i="26"/>
  <c r="Q118" i="26"/>
  <c r="C118" i="26"/>
  <c r="F118" i="26"/>
  <c r="M118" i="26"/>
  <c r="G118" i="26"/>
  <c r="I118" i="26"/>
  <c r="N118" i="26"/>
  <c r="G92" i="22"/>
  <c r="F92" i="22"/>
  <c r="I92" i="22"/>
  <c r="D92" i="22"/>
  <c r="B92" i="22"/>
  <c r="C92" i="22"/>
  <c r="H92" i="22"/>
  <c r="I116" i="18"/>
  <c r="F116" i="18"/>
  <c r="Q116" i="18"/>
  <c r="O116" i="18"/>
  <c r="H116" i="18"/>
  <c r="C116" i="18"/>
  <c r="R116" i="18"/>
  <c r="M116" i="18"/>
  <c r="J116" i="18"/>
  <c r="K116" i="18"/>
  <c r="P116" i="18"/>
  <c r="G116" i="18"/>
  <c r="N116" i="18"/>
  <c r="B116" i="18"/>
  <c r="D116" i="18"/>
  <c r="L116" i="18"/>
  <c r="C108" i="19"/>
  <c r="I108" i="19"/>
  <c r="D108" i="19"/>
  <c r="P108" i="19"/>
  <c r="Q108" i="19"/>
  <c r="N108" i="19"/>
  <c r="B108" i="19"/>
  <c r="J108" i="19"/>
  <c r="F108" i="19"/>
  <c r="O108" i="19"/>
  <c r="G108" i="19"/>
  <c r="R108" i="19"/>
  <c r="L108" i="19"/>
  <c r="K108" i="19"/>
  <c r="H108" i="19"/>
  <c r="M108" i="19"/>
  <c r="J155" i="26"/>
  <c r="R155" i="26"/>
  <c r="O155" i="26"/>
  <c r="K155" i="26"/>
  <c r="P155" i="26"/>
  <c r="U155" i="26"/>
  <c r="N155" i="26"/>
  <c r="I155" i="26"/>
  <c r="M155" i="26"/>
  <c r="E155" i="26"/>
  <c r="G155" i="26"/>
  <c r="D155" i="26"/>
  <c r="S155" i="26"/>
  <c r="Q155" i="26"/>
  <c r="T155" i="26"/>
  <c r="L155" i="26"/>
  <c r="C155" i="26"/>
  <c r="F155" i="26"/>
  <c r="H155" i="26"/>
  <c r="I135" i="20"/>
  <c r="H135" i="20"/>
  <c r="F135" i="20"/>
  <c r="L135" i="20"/>
  <c r="C135" i="20"/>
  <c r="N135" i="20"/>
  <c r="J135" i="20"/>
  <c r="D135" i="20"/>
  <c r="B135" i="20"/>
  <c r="K135" i="20"/>
  <c r="M135" i="20"/>
  <c r="G135" i="20"/>
  <c r="B77" i="18"/>
  <c r="K77" i="18"/>
  <c r="J77" i="18"/>
  <c r="H77" i="18"/>
  <c r="C77" i="18"/>
  <c r="O77" i="18"/>
  <c r="R77" i="18"/>
  <c r="I77" i="18"/>
  <c r="L77" i="18"/>
  <c r="G77" i="18"/>
  <c r="F77" i="18"/>
  <c r="M77" i="18"/>
  <c r="Q77" i="18"/>
  <c r="D77" i="18"/>
  <c r="P77" i="18"/>
  <c r="N77" i="18"/>
  <c r="L75" i="21"/>
  <c r="H75" i="21"/>
  <c r="N75" i="21"/>
  <c r="B75" i="21"/>
  <c r="I75" i="21"/>
  <c r="K75" i="21"/>
  <c r="G75" i="21"/>
  <c r="D75" i="21"/>
  <c r="F75" i="21"/>
  <c r="C75" i="21"/>
  <c r="M75" i="21"/>
  <c r="J75" i="21"/>
  <c r="B170" i="23"/>
  <c r="C170" i="23"/>
  <c r="I170" i="23"/>
  <c r="F170" i="23"/>
  <c r="H170" i="23"/>
  <c r="D170" i="23"/>
  <c r="G170" i="23"/>
  <c r="B65" i="21"/>
  <c r="F65" i="21"/>
  <c r="D65" i="21"/>
  <c r="H65" i="21"/>
  <c r="M65" i="21"/>
  <c r="L65" i="21"/>
  <c r="C65" i="21"/>
  <c r="J65" i="21"/>
  <c r="I65" i="21"/>
  <c r="G65" i="21"/>
  <c r="N65" i="21"/>
  <c r="K65" i="21"/>
  <c r="F83" i="26"/>
  <c r="H83" i="26"/>
  <c r="K83" i="26"/>
  <c r="S83" i="26"/>
  <c r="U83" i="26"/>
  <c r="P83" i="26"/>
  <c r="D83" i="26"/>
  <c r="C83" i="26"/>
  <c r="Q83" i="26"/>
  <c r="T83" i="26"/>
  <c r="M83" i="26"/>
  <c r="I83" i="26"/>
  <c r="R83" i="26"/>
  <c r="N83" i="26"/>
  <c r="L83" i="26"/>
  <c r="O83" i="26"/>
  <c r="G83" i="26"/>
  <c r="E83" i="26"/>
  <c r="J83" i="26"/>
  <c r="K106" i="19"/>
  <c r="D106" i="19"/>
  <c r="B106" i="19"/>
  <c r="J106" i="19"/>
  <c r="M106" i="19"/>
  <c r="L106" i="19"/>
  <c r="P106" i="19"/>
  <c r="G106" i="19"/>
  <c r="F106" i="19"/>
  <c r="O106" i="19"/>
  <c r="R106" i="19"/>
  <c r="H106" i="19"/>
  <c r="C106" i="19"/>
  <c r="N106" i="19"/>
  <c r="I106" i="19"/>
  <c r="Q106" i="19"/>
  <c r="H66" i="23"/>
  <c r="G66" i="23"/>
  <c r="B66" i="23"/>
  <c r="I66" i="23"/>
  <c r="F66" i="23"/>
  <c r="D66" i="23"/>
  <c r="C66" i="23"/>
  <c r="X29" i="17"/>
  <c r="S29" i="17"/>
  <c r="I29" i="17"/>
  <c r="H29" i="17"/>
  <c r="G29" i="17"/>
  <c r="K29" i="17"/>
  <c r="J29" i="17"/>
  <c r="M29" i="17"/>
  <c r="V29" i="17"/>
  <c r="W29" i="17"/>
  <c r="U29" i="17"/>
  <c r="D29" i="17"/>
  <c r="B29" i="17"/>
  <c r="R29" i="17"/>
  <c r="N29" i="17"/>
  <c r="F29" i="17"/>
  <c r="C29" i="17"/>
  <c r="T29" i="17"/>
  <c r="Q29" i="17"/>
  <c r="L29" i="17"/>
  <c r="C106" i="20"/>
  <c r="I106" i="20"/>
  <c r="M106" i="20"/>
  <c r="D106" i="20"/>
  <c r="G106" i="20"/>
  <c r="L106" i="20"/>
  <c r="N106" i="20"/>
  <c r="J106" i="20"/>
  <c r="K106" i="20"/>
  <c r="F106" i="20"/>
  <c r="H106" i="20"/>
  <c r="B106" i="20"/>
  <c r="G25" i="24"/>
  <c r="F25" i="24"/>
  <c r="E25" i="24"/>
  <c r="D25" i="24"/>
  <c r="C25" i="24"/>
  <c r="D179" i="19"/>
  <c r="J179" i="19"/>
  <c r="K179" i="19"/>
  <c r="O179" i="19"/>
  <c r="R179" i="19"/>
  <c r="P179" i="19"/>
  <c r="Q179" i="19"/>
  <c r="B179" i="19"/>
  <c r="F179" i="19"/>
  <c r="N179" i="19"/>
  <c r="I179" i="19"/>
  <c r="G179" i="19"/>
  <c r="C179" i="19"/>
  <c r="H179" i="19"/>
  <c r="M179" i="19"/>
  <c r="L179" i="19"/>
  <c r="J89" i="20"/>
  <c r="N89" i="20"/>
  <c r="G89" i="20"/>
  <c r="M89" i="20"/>
  <c r="D89" i="20"/>
  <c r="B89" i="20"/>
  <c r="C89" i="20"/>
  <c r="K89" i="20"/>
  <c r="L89" i="20"/>
  <c r="I89" i="20"/>
  <c r="H89" i="20"/>
  <c r="F89" i="20"/>
  <c r="V68" i="17"/>
  <c r="H68" i="17"/>
  <c r="U68" i="17"/>
  <c r="J68" i="17"/>
  <c r="K68" i="17"/>
  <c r="D68" i="17"/>
  <c r="B68" i="17"/>
  <c r="S68" i="17"/>
  <c r="G68" i="17"/>
  <c r="W68" i="17"/>
  <c r="C68" i="17"/>
  <c r="M68" i="17"/>
  <c r="R68" i="17"/>
  <c r="T68" i="17"/>
  <c r="X68" i="17"/>
  <c r="F68" i="17"/>
  <c r="L68" i="17"/>
  <c r="I68" i="17"/>
  <c r="N68" i="17"/>
  <c r="Q68" i="17"/>
  <c r="H158" i="23"/>
  <c r="I158" i="23"/>
  <c r="G158" i="23"/>
  <c r="C158" i="23"/>
  <c r="B158" i="23"/>
  <c r="D158" i="23"/>
  <c r="F158" i="23"/>
  <c r="I50" i="20"/>
  <c r="B50" i="20"/>
  <c r="D50" i="20"/>
  <c r="N50" i="20"/>
  <c r="M50" i="20"/>
  <c r="J50" i="20"/>
  <c r="K50" i="20"/>
  <c r="H50" i="20"/>
  <c r="G50" i="20"/>
  <c r="C50" i="20"/>
  <c r="L50" i="20"/>
  <c r="F50" i="20"/>
  <c r="G192" i="21"/>
  <c r="J192" i="21"/>
  <c r="D192" i="21"/>
  <c r="L192" i="21"/>
  <c r="C192" i="21"/>
  <c r="F192" i="21"/>
  <c r="H192" i="21"/>
  <c r="B192" i="21"/>
  <c r="M192" i="21"/>
  <c r="N192" i="21"/>
  <c r="I192" i="21"/>
  <c r="K192" i="21"/>
  <c r="R145" i="32"/>
  <c r="M145" i="32"/>
  <c r="G145" i="32"/>
  <c r="L145" i="32"/>
  <c r="N145" i="32"/>
  <c r="H145" i="32"/>
  <c r="P145" i="32"/>
  <c r="F145" i="32"/>
  <c r="Q145" i="32"/>
  <c r="I145" i="32"/>
  <c r="B145" i="32"/>
  <c r="O145" i="32"/>
  <c r="K145" i="32"/>
  <c r="C145" i="32"/>
  <c r="D145" i="32"/>
  <c r="J145" i="32"/>
  <c r="F109" i="21"/>
  <c r="N109" i="21"/>
  <c r="I109" i="21"/>
  <c r="B109" i="21"/>
  <c r="G109" i="21"/>
  <c r="M109" i="21"/>
  <c r="H109" i="21"/>
  <c r="D109" i="21"/>
  <c r="J109" i="21"/>
  <c r="L109" i="21"/>
  <c r="K109" i="21"/>
  <c r="C109" i="21"/>
  <c r="H93" i="19"/>
  <c r="O93" i="19"/>
  <c r="C93" i="19"/>
  <c r="J93" i="19"/>
  <c r="M93" i="19"/>
  <c r="Q93" i="19"/>
  <c r="N93" i="19"/>
  <c r="I93" i="19"/>
  <c r="G93" i="19"/>
  <c r="F93" i="19"/>
  <c r="B93" i="19"/>
  <c r="K93" i="19"/>
  <c r="D93" i="19"/>
  <c r="P93" i="19"/>
  <c r="R93" i="19"/>
  <c r="L93" i="19"/>
  <c r="D124" i="32"/>
  <c r="F124" i="32"/>
  <c r="H124" i="32"/>
  <c r="K124" i="32"/>
  <c r="B124" i="32"/>
  <c r="I124" i="32"/>
  <c r="M124" i="32"/>
  <c r="G124" i="32"/>
  <c r="O124" i="32"/>
  <c r="R124" i="32"/>
  <c r="Q124" i="32"/>
  <c r="J124" i="32"/>
  <c r="C124" i="32"/>
  <c r="L124" i="32"/>
  <c r="N124" i="32"/>
  <c r="P124" i="32"/>
  <c r="F92" i="24"/>
  <c r="C92" i="24"/>
  <c r="G92" i="24"/>
  <c r="E92" i="24"/>
  <c r="D92" i="24"/>
  <c r="F41" i="22"/>
  <c r="I41" i="22"/>
  <c r="C41" i="22"/>
  <c r="B41" i="22"/>
  <c r="G41" i="22"/>
  <c r="H41" i="22"/>
  <c r="D41" i="22"/>
  <c r="D65" i="24"/>
  <c r="G65" i="24"/>
  <c r="E65" i="24"/>
  <c r="C65" i="24"/>
  <c r="F65" i="24"/>
  <c r="G83" i="22"/>
  <c r="C83" i="22"/>
  <c r="F83" i="22"/>
  <c r="B83" i="22"/>
  <c r="I83" i="22"/>
  <c r="D83" i="22"/>
  <c r="H83" i="22"/>
  <c r="Q53" i="26"/>
  <c r="H53" i="26"/>
  <c r="L53" i="26"/>
  <c r="U53" i="26"/>
  <c r="R53" i="26"/>
  <c r="K53" i="26"/>
  <c r="J53" i="26"/>
  <c r="S53" i="26"/>
  <c r="I53" i="26"/>
  <c r="M53" i="26"/>
  <c r="E53" i="26"/>
  <c r="N53" i="26"/>
  <c r="O53" i="26"/>
  <c r="F53" i="26"/>
  <c r="T53" i="26"/>
  <c r="C53" i="26"/>
  <c r="D53" i="26"/>
  <c r="G53" i="26"/>
  <c r="P53" i="26"/>
  <c r="G81" i="23"/>
  <c r="F81" i="23"/>
  <c r="I81" i="23"/>
  <c r="D81" i="23"/>
  <c r="C81" i="23"/>
  <c r="B81" i="23"/>
  <c r="H81" i="23"/>
  <c r="D84" i="32"/>
  <c r="P84" i="32"/>
  <c r="I84" i="32"/>
  <c r="G84" i="32"/>
  <c r="Q84" i="32"/>
  <c r="N84" i="32"/>
  <c r="O84" i="32"/>
  <c r="J84" i="32"/>
  <c r="M84" i="32"/>
  <c r="K84" i="32"/>
  <c r="C84" i="32"/>
  <c r="L84" i="32"/>
  <c r="R84" i="32"/>
  <c r="H84" i="32"/>
  <c r="F84" i="32"/>
  <c r="B84" i="32"/>
  <c r="I178" i="18"/>
  <c r="F178" i="18"/>
  <c r="C178" i="18"/>
  <c r="N178" i="18"/>
  <c r="L178" i="18"/>
  <c r="J178" i="18"/>
  <c r="D178" i="18"/>
  <c r="H178" i="18"/>
  <c r="R178" i="18"/>
  <c r="K178" i="18"/>
  <c r="P178" i="18"/>
  <c r="G178" i="18"/>
  <c r="Q178" i="18"/>
  <c r="B178" i="18"/>
  <c r="O178" i="18"/>
  <c r="M178" i="18"/>
  <c r="G16" i="21"/>
  <c r="M16" i="21"/>
  <c r="I16" i="21"/>
  <c r="F16" i="21"/>
  <c r="N16" i="21"/>
  <c r="L16" i="21"/>
  <c r="J16" i="21"/>
  <c r="H16" i="21"/>
  <c r="K16" i="21"/>
  <c r="B16" i="21"/>
  <c r="D16" i="21"/>
  <c r="C16" i="21"/>
  <c r="T67" i="26"/>
  <c r="F67" i="26"/>
  <c r="I67" i="26"/>
  <c r="O67" i="26"/>
  <c r="E67" i="26"/>
  <c r="L67" i="26"/>
  <c r="D67" i="26"/>
  <c r="Q67" i="26"/>
  <c r="G67" i="26"/>
  <c r="R67" i="26"/>
  <c r="N67" i="26"/>
  <c r="U67" i="26"/>
  <c r="H67" i="26"/>
  <c r="C67" i="26"/>
  <c r="S67" i="26"/>
  <c r="J67" i="26"/>
  <c r="P67" i="26"/>
  <c r="M67" i="26"/>
  <c r="K67" i="26"/>
  <c r="I76" i="22"/>
  <c r="D76" i="22"/>
  <c r="B76" i="22"/>
  <c r="F76" i="22"/>
  <c r="H76" i="22"/>
  <c r="G76" i="22"/>
  <c r="C76" i="22"/>
  <c r="R118" i="17"/>
  <c r="W118" i="17"/>
  <c r="M118" i="17"/>
  <c r="S118" i="17"/>
  <c r="N118" i="17"/>
  <c r="X118" i="17"/>
  <c r="J118" i="17"/>
  <c r="I118" i="17"/>
  <c r="H118" i="17"/>
  <c r="G118" i="17"/>
  <c r="T118" i="17"/>
  <c r="F118" i="17"/>
  <c r="C118" i="17"/>
  <c r="V118" i="17"/>
  <c r="U118" i="17"/>
  <c r="D118" i="17"/>
  <c r="K118" i="17"/>
  <c r="B118" i="17"/>
  <c r="Q118" i="17"/>
  <c r="L118" i="17"/>
  <c r="P18" i="19"/>
  <c r="K18" i="19"/>
  <c r="J18" i="19"/>
  <c r="C18" i="19"/>
  <c r="D18" i="19"/>
  <c r="R18" i="19"/>
  <c r="M18" i="19"/>
  <c r="H18" i="19"/>
  <c r="G18" i="19"/>
  <c r="I18" i="19"/>
  <c r="N18" i="19"/>
  <c r="B18" i="19"/>
  <c r="Q18" i="19"/>
  <c r="O18" i="19"/>
  <c r="L18" i="19"/>
  <c r="F18" i="19"/>
  <c r="G160" i="23"/>
  <c r="I160" i="23"/>
  <c r="C160" i="23"/>
  <c r="D160" i="23"/>
  <c r="B160" i="23"/>
  <c r="H160" i="23"/>
  <c r="F160" i="23"/>
  <c r="F95" i="23"/>
  <c r="H95" i="23"/>
  <c r="G95" i="23"/>
  <c r="I95" i="23"/>
  <c r="B95" i="23"/>
  <c r="C95" i="23"/>
  <c r="D95" i="23"/>
  <c r="F50" i="23"/>
  <c r="C50" i="23"/>
  <c r="B50" i="23"/>
  <c r="D50" i="23"/>
  <c r="H50" i="23"/>
  <c r="G50" i="23"/>
  <c r="I50" i="23"/>
  <c r="K159" i="19"/>
  <c r="P159" i="19"/>
  <c r="Q159" i="19"/>
  <c r="I159" i="19"/>
  <c r="L159" i="19"/>
  <c r="R159" i="19"/>
  <c r="O159" i="19"/>
  <c r="D159" i="19"/>
  <c r="F159" i="19"/>
  <c r="H159" i="19"/>
  <c r="M159" i="19"/>
  <c r="G159" i="19"/>
  <c r="N159" i="19"/>
  <c r="C159" i="19"/>
  <c r="J159" i="19"/>
  <c r="B159" i="19"/>
  <c r="B44" i="21"/>
  <c r="J44" i="21"/>
  <c r="L44" i="21"/>
  <c r="M44" i="21"/>
  <c r="I44" i="21"/>
  <c r="K44" i="21"/>
  <c r="F44" i="21"/>
  <c r="C44" i="21"/>
  <c r="N44" i="21"/>
  <c r="H44" i="21"/>
  <c r="G44" i="21"/>
  <c r="D44" i="21"/>
  <c r="I65" i="32"/>
  <c r="Q65" i="32"/>
  <c r="N65" i="32"/>
  <c r="B65" i="32"/>
  <c r="L65" i="32"/>
  <c r="G65" i="32"/>
  <c r="O65" i="32"/>
  <c r="F65" i="32"/>
  <c r="H65" i="32"/>
  <c r="K65" i="32"/>
  <c r="J65" i="32"/>
  <c r="M65" i="32"/>
  <c r="P65" i="32"/>
  <c r="R65" i="32"/>
  <c r="D65" i="32"/>
  <c r="C65" i="32"/>
  <c r="M155" i="19"/>
  <c r="G155" i="19"/>
  <c r="O155" i="19"/>
  <c r="J155" i="19"/>
  <c r="L155" i="19"/>
  <c r="D155" i="19"/>
  <c r="B155" i="19"/>
  <c r="R155" i="19"/>
  <c r="F155" i="19"/>
  <c r="H155" i="19"/>
  <c r="P155" i="19"/>
  <c r="Q155" i="19"/>
  <c r="N155" i="19"/>
  <c r="I155" i="19"/>
  <c r="C155" i="19"/>
  <c r="K155" i="19"/>
  <c r="C95" i="24"/>
  <c r="G95" i="24"/>
  <c r="E95" i="24"/>
  <c r="D95" i="24"/>
  <c r="F95" i="24"/>
  <c r="M28" i="17"/>
  <c r="U28" i="17"/>
  <c r="I28" i="17"/>
  <c r="H28" i="17"/>
  <c r="F28" i="17"/>
  <c r="C28" i="17"/>
  <c r="X28" i="17"/>
  <c r="G28" i="17"/>
  <c r="B28" i="17"/>
  <c r="T28" i="17"/>
  <c r="N28" i="17"/>
  <c r="K28" i="17"/>
  <c r="L28" i="17"/>
  <c r="R28" i="17"/>
  <c r="V28" i="17"/>
  <c r="D28" i="17"/>
  <c r="J28" i="17"/>
  <c r="S28" i="17"/>
  <c r="W28" i="17"/>
  <c r="Q28" i="17"/>
  <c r="G140" i="24"/>
  <c r="C140" i="24"/>
  <c r="F140" i="24"/>
  <c r="D140" i="24"/>
  <c r="E140" i="24"/>
  <c r="K135" i="21"/>
  <c r="N135" i="21"/>
  <c r="L135" i="21"/>
  <c r="H135" i="21"/>
  <c r="G135" i="21"/>
  <c r="C135" i="21"/>
  <c r="J135" i="21"/>
  <c r="D135" i="21"/>
  <c r="F135" i="21"/>
  <c r="M135" i="21"/>
  <c r="B135" i="21"/>
  <c r="I135" i="21"/>
  <c r="G74" i="20"/>
  <c r="L74" i="20"/>
  <c r="D74" i="20"/>
  <c r="M74" i="20"/>
  <c r="C74" i="20"/>
  <c r="K74" i="20"/>
  <c r="F74" i="20"/>
  <c r="N74" i="20"/>
  <c r="B74" i="20"/>
  <c r="I74" i="20"/>
  <c r="J74" i="20"/>
  <c r="H74" i="20"/>
  <c r="B142" i="20"/>
  <c r="D142" i="20"/>
  <c r="I142" i="20"/>
  <c r="C142" i="20"/>
  <c r="F142" i="20"/>
  <c r="N142" i="20"/>
  <c r="G142" i="20"/>
  <c r="M142" i="20"/>
  <c r="H142" i="20"/>
  <c r="J142" i="20"/>
  <c r="L142" i="20"/>
  <c r="K142" i="20"/>
  <c r="H118" i="23"/>
  <c r="C118" i="23"/>
  <c r="F118" i="23"/>
  <c r="B118" i="23"/>
  <c r="G118" i="23"/>
  <c r="D118" i="23"/>
  <c r="I118" i="23"/>
  <c r="I86" i="21"/>
  <c r="L86" i="21"/>
  <c r="D86" i="21"/>
  <c r="N86" i="21"/>
  <c r="G86" i="21"/>
  <c r="J86" i="21"/>
  <c r="M86" i="21"/>
  <c r="K86" i="21"/>
  <c r="B86" i="21"/>
  <c r="C86" i="21"/>
  <c r="H86" i="21"/>
  <c r="F86" i="21"/>
  <c r="P138" i="18"/>
  <c r="C138" i="18"/>
  <c r="M138" i="18"/>
  <c r="L138" i="18"/>
  <c r="N138" i="18"/>
  <c r="G138" i="18"/>
  <c r="J138" i="18"/>
  <c r="H138" i="18"/>
  <c r="K138" i="18"/>
  <c r="D138" i="18"/>
  <c r="F138" i="18"/>
  <c r="R138" i="18"/>
  <c r="O138" i="18"/>
  <c r="I138" i="18"/>
  <c r="Q138" i="18"/>
  <c r="B138" i="18"/>
  <c r="I116" i="14"/>
  <c r="F116" i="14"/>
  <c r="D116" i="14"/>
  <c r="C116" i="14"/>
  <c r="G116" i="14"/>
  <c r="E116" i="14"/>
  <c r="H116" i="14"/>
  <c r="M159" i="17"/>
  <c r="L159" i="17"/>
  <c r="R159" i="17"/>
  <c r="V159" i="17"/>
  <c r="K159" i="17"/>
  <c r="N159" i="17"/>
  <c r="D159" i="17"/>
  <c r="W159" i="17"/>
  <c r="C159" i="17"/>
  <c r="U159" i="17"/>
  <c r="F159" i="17"/>
  <c r="S159" i="17"/>
  <c r="G159" i="17"/>
  <c r="T159" i="17"/>
  <c r="J159" i="17"/>
  <c r="H159" i="17"/>
  <c r="I159" i="17"/>
  <c r="B159" i="17"/>
  <c r="Q159" i="17"/>
  <c r="X159" i="17"/>
  <c r="P163" i="18"/>
  <c r="D163" i="18"/>
  <c r="G163" i="18"/>
  <c r="C163" i="18"/>
  <c r="B163" i="18"/>
  <c r="M163" i="18"/>
  <c r="F163" i="18"/>
  <c r="L163" i="18"/>
  <c r="K163" i="18"/>
  <c r="J163" i="18"/>
  <c r="O163" i="18"/>
  <c r="N163" i="18"/>
  <c r="H163" i="18"/>
  <c r="I163" i="18"/>
  <c r="Q163" i="18"/>
  <c r="R163" i="18"/>
  <c r="O64" i="26"/>
  <c r="Q64" i="26"/>
  <c r="U64" i="26"/>
  <c r="G64" i="26"/>
  <c r="E64" i="26"/>
  <c r="I64" i="26"/>
  <c r="C64" i="26"/>
  <c r="S64" i="26"/>
  <c r="T64" i="26"/>
  <c r="N64" i="26"/>
  <c r="F64" i="26"/>
  <c r="K64" i="26"/>
  <c r="P64" i="26"/>
  <c r="H64" i="26"/>
  <c r="J64" i="26"/>
  <c r="M64" i="26"/>
  <c r="R64" i="26"/>
  <c r="D64" i="26"/>
  <c r="L64" i="26"/>
  <c r="G156" i="22"/>
  <c r="H156" i="22"/>
  <c r="D156" i="22"/>
  <c r="F156" i="22"/>
  <c r="I156" i="22"/>
  <c r="C156" i="22"/>
  <c r="B156" i="22"/>
  <c r="R125" i="19"/>
  <c r="P125" i="19"/>
  <c r="L125" i="19"/>
  <c r="D125" i="19"/>
  <c r="F125" i="19"/>
  <c r="I125" i="19"/>
  <c r="N125" i="19"/>
  <c r="K125" i="19"/>
  <c r="B125" i="19"/>
  <c r="H125" i="19"/>
  <c r="J125" i="19"/>
  <c r="G125" i="19"/>
  <c r="Q125" i="19"/>
  <c r="C125" i="19"/>
  <c r="M125" i="19"/>
  <c r="O125" i="19"/>
  <c r="R131" i="32"/>
  <c r="D131" i="32"/>
  <c r="F131" i="32"/>
  <c r="P131" i="32"/>
  <c r="G131" i="32"/>
  <c r="B131" i="32"/>
  <c r="K131" i="32"/>
  <c r="H131" i="32"/>
  <c r="I131" i="32"/>
  <c r="Q131" i="32"/>
  <c r="M131" i="32"/>
  <c r="J131" i="32"/>
  <c r="C131" i="32"/>
  <c r="O131" i="32"/>
  <c r="L131" i="32"/>
  <c r="N131" i="32"/>
  <c r="K129" i="21"/>
  <c r="D129" i="21"/>
  <c r="C129" i="21"/>
  <c r="G129" i="21"/>
  <c r="I129" i="21"/>
  <c r="F129" i="21"/>
  <c r="B129" i="21"/>
  <c r="J129" i="21"/>
  <c r="L129" i="21"/>
  <c r="M129" i="21"/>
  <c r="N129" i="21"/>
  <c r="H129" i="21"/>
  <c r="B170" i="22"/>
  <c r="F170" i="22"/>
  <c r="G170" i="22"/>
  <c r="H170" i="22"/>
  <c r="D170" i="22"/>
  <c r="I170" i="22"/>
  <c r="C170" i="22"/>
  <c r="N168" i="26"/>
  <c r="P168" i="26"/>
  <c r="O168" i="26"/>
  <c r="S168" i="26"/>
  <c r="F168" i="26"/>
  <c r="L168" i="26"/>
  <c r="R168" i="26"/>
  <c r="C168" i="26"/>
  <c r="K168" i="26"/>
  <c r="E168" i="26"/>
  <c r="I168" i="26"/>
  <c r="T168" i="26"/>
  <c r="D168" i="26"/>
  <c r="Q168" i="26"/>
  <c r="H168" i="26"/>
  <c r="J168" i="26"/>
  <c r="G168" i="26"/>
  <c r="M168" i="26"/>
  <c r="U168" i="26"/>
  <c r="F16" i="32"/>
  <c r="B16" i="32"/>
  <c r="N16" i="32"/>
  <c r="H16" i="32"/>
  <c r="R16" i="32"/>
  <c r="M16" i="32"/>
  <c r="I16" i="32"/>
  <c r="Q16" i="32"/>
  <c r="O16" i="32"/>
  <c r="P16" i="32"/>
  <c r="J16" i="32"/>
  <c r="D16" i="32"/>
  <c r="G16" i="32"/>
  <c r="C16" i="32"/>
  <c r="K16" i="32"/>
  <c r="L16" i="32"/>
  <c r="D131" i="20"/>
  <c r="K131" i="20"/>
  <c r="H131" i="20"/>
  <c r="N131" i="20"/>
  <c r="I131" i="20"/>
  <c r="G131" i="20"/>
  <c r="C131" i="20"/>
  <c r="M131" i="20"/>
  <c r="B131" i="20"/>
  <c r="L131" i="20"/>
  <c r="J131" i="20"/>
  <c r="F131" i="20"/>
  <c r="K65" i="17"/>
  <c r="G65" i="17"/>
  <c r="U65" i="17"/>
  <c r="X65" i="17"/>
  <c r="D65" i="17"/>
  <c r="J65" i="17"/>
  <c r="T65" i="17"/>
  <c r="B65" i="17"/>
  <c r="N65" i="17"/>
  <c r="C65" i="17"/>
  <c r="S65" i="17"/>
  <c r="V65" i="17"/>
  <c r="L65" i="17"/>
  <c r="R65" i="17"/>
  <c r="Q65" i="17"/>
  <c r="I65" i="17"/>
  <c r="H65" i="17"/>
  <c r="F65" i="17"/>
  <c r="W65" i="17"/>
  <c r="M65" i="17"/>
  <c r="H43" i="19"/>
  <c r="K43" i="19"/>
  <c r="J43" i="19"/>
  <c r="Q43" i="19"/>
  <c r="O43" i="19"/>
  <c r="P43" i="19"/>
  <c r="C43" i="19"/>
  <c r="D43" i="19"/>
  <c r="G43" i="19"/>
  <c r="I43" i="19"/>
  <c r="M43" i="19"/>
  <c r="F43" i="19"/>
  <c r="B43" i="19"/>
  <c r="R43" i="19"/>
  <c r="L43" i="19"/>
  <c r="N43" i="19"/>
  <c r="O134" i="26"/>
  <c r="P134" i="26"/>
  <c r="U134" i="26"/>
  <c r="I134" i="26"/>
  <c r="E134" i="26"/>
  <c r="H134" i="26"/>
  <c r="D134" i="26"/>
  <c r="M134" i="26"/>
  <c r="K134" i="26"/>
  <c r="C134" i="26"/>
  <c r="F134" i="26"/>
  <c r="S134" i="26"/>
  <c r="Q134" i="26"/>
  <c r="J134" i="26"/>
  <c r="L134" i="26"/>
  <c r="G134" i="26"/>
  <c r="N134" i="26"/>
  <c r="T134" i="26"/>
  <c r="R134" i="26"/>
  <c r="C132" i="32"/>
  <c r="H132" i="32"/>
  <c r="R132" i="32"/>
  <c r="D132" i="32"/>
  <c r="Q132" i="32"/>
  <c r="O132" i="32"/>
  <c r="L132" i="32"/>
  <c r="J132" i="32"/>
  <c r="P132" i="32"/>
  <c r="B132" i="32"/>
  <c r="K132" i="32"/>
  <c r="N132" i="32"/>
  <c r="I132" i="32"/>
  <c r="G132" i="32"/>
  <c r="M132" i="32"/>
  <c r="F132" i="32"/>
  <c r="R68" i="19"/>
  <c r="D68" i="19"/>
  <c r="M68" i="19"/>
  <c r="G68" i="19"/>
  <c r="N68" i="19"/>
  <c r="J68" i="19"/>
  <c r="Q68" i="19"/>
  <c r="L68" i="19"/>
  <c r="H68" i="19"/>
  <c r="O68" i="19"/>
  <c r="B68" i="19"/>
  <c r="K68" i="19"/>
  <c r="C68" i="19"/>
  <c r="F68" i="19"/>
  <c r="P68" i="19"/>
  <c r="I68" i="19"/>
  <c r="H154" i="20"/>
  <c r="F154" i="20"/>
  <c r="G154" i="20"/>
  <c r="K154" i="20"/>
  <c r="N154" i="20"/>
  <c r="L154" i="20"/>
  <c r="B154" i="20"/>
  <c r="J154" i="20"/>
  <c r="C154" i="20"/>
  <c r="D154" i="20"/>
  <c r="M154" i="20"/>
  <c r="I154" i="20"/>
  <c r="G99" i="22"/>
  <c r="C99" i="22"/>
  <c r="I99" i="22"/>
  <c r="H99" i="22"/>
  <c r="F99" i="22"/>
  <c r="B99" i="22"/>
  <c r="D99" i="22"/>
  <c r="O180" i="19"/>
  <c r="P180" i="19"/>
  <c r="H180" i="19"/>
  <c r="J180" i="19"/>
  <c r="N180" i="19"/>
  <c r="L180" i="19"/>
  <c r="G180" i="19"/>
  <c r="D180" i="19"/>
  <c r="I180" i="19"/>
  <c r="R180" i="19"/>
  <c r="Q180" i="19"/>
  <c r="K180" i="19"/>
  <c r="C180" i="19"/>
  <c r="M180" i="19"/>
  <c r="B180" i="19"/>
  <c r="F180" i="19"/>
  <c r="P154" i="18"/>
  <c r="M154" i="18"/>
  <c r="K154" i="18"/>
  <c r="D154" i="18"/>
  <c r="L154" i="18"/>
  <c r="F154" i="18"/>
  <c r="I154" i="18"/>
  <c r="O154" i="18"/>
  <c r="R154" i="18"/>
  <c r="C154" i="18"/>
  <c r="B154" i="18"/>
  <c r="G154" i="18"/>
  <c r="J154" i="18"/>
  <c r="H154" i="18"/>
  <c r="Q154" i="18"/>
  <c r="N154" i="18"/>
  <c r="F187" i="19"/>
  <c r="L187" i="19"/>
  <c r="N187" i="19"/>
  <c r="I187" i="19"/>
  <c r="G187" i="19"/>
  <c r="D187" i="19"/>
  <c r="P187" i="19"/>
  <c r="R187" i="19"/>
  <c r="C187" i="19"/>
  <c r="M187" i="19"/>
  <c r="Q187" i="19"/>
  <c r="O187" i="19"/>
  <c r="J187" i="19"/>
  <c r="H187" i="19"/>
  <c r="K187" i="19"/>
  <c r="B187" i="19"/>
  <c r="I91" i="19"/>
  <c r="C91" i="19"/>
  <c r="D91" i="19"/>
  <c r="K91" i="19"/>
  <c r="H91" i="19"/>
  <c r="O91" i="19"/>
  <c r="B91" i="19"/>
  <c r="Q91" i="19"/>
  <c r="P91" i="19"/>
  <c r="N91" i="19"/>
  <c r="J91" i="19"/>
  <c r="G91" i="19"/>
  <c r="L91" i="19"/>
  <c r="F91" i="19"/>
  <c r="R91" i="19"/>
  <c r="M91" i="19"/>
  <c r="H108" i="14"/>
  <c r="D108" i="14"/>
  <c r="F108" i="14"/>
  <c r="G108" i="14"/>
  <c r="I108" i="14"/>
  <c r="C108" i="14"/>
  <c r="E108" i="14"/>
  <c r="F71" i="18"/>
  <c r="I71" i="18"/>
  <c r="G71" i="18"/>
  <c r="N71" i="18"/>
  <c r="R71" i="18"/>
  <c r="Q71" i="18"/>
  <c r="C71" i="18"/>
  <c r="O71" i="18"/>
  <c r="L71" i="18"/>
  <c r="K71" i="18"/>
  <c r="J71" i="18"/>
  <c r="M71" i="18"/>
  <c r="P71" i="18"/>
  <c r="B71" i="18"/>
  <c r="D71" i="18"/>
  <c r="H71" i="18"/>
  <c r="D150" i="24"/>
  <c r="F150" i="24"/>
  <c r="C150" i="24"/>
  <c r="E150" i="24"/>
  <c r="G150" i="24"/>
  <c r="C112" i="14"/>
  <c r="G112" i="14"/>
  <c r="H112" i="14"/>
  <c r="E112" i="14"/>
  <c r="I112" i="14"/>
  <c r="F112" i="14"/>
  <c r="D112" i="14"/>
  <c r="S112" i="17"/>
  <c r="W112" i="17"/>
  <c r="H112" i="17"/>
  <c r="B112" i="17"/>
  <c r="G112" i="17"/>
  <c r="C112" i="17"/>
  <c r="Q112" i="17"/>
  <c r="V112" i="17"/>
  <c r="F112" i="17"/>
  <c r="D112" i="17"/>
  <c r="L112" i="17"/>
  <c r="K112" i="17"/>
  <c r="X112" i="17"/>
  <c r="M112" i="17"/>
  <c r="I112" i="17"/>
  <c r="T112" i="17"/>
  <c r="U112" i="17"/>
  <c r="N112" i="17"/>
  <c r="R112" i="17"/>
  <c r="J112" i="17"/>
  <c r="K147" i="20"/>
  <c r="G147" i="20"/>
  <c r="F147" i="20"/>
  <c r="M147" i="20"/>
  <c r="L147" i="20"/>
  <c r="C147" i="20"/>
  <c r="I147" i="20"/>
  <c r="H147" i="20"/>
  <c r="D147" i="20"/>
  <c r="J147" i="20"/>
  <c r="N147" i="20"/>
  <c r="B147" i="20"/>
  <c r="E29" i="24"/>
  <c r="D29" i="24"/>
  <c r="F29" i="24"/>
  <c r="C29" i="24"/>
  <c r="G29" i="24"/>
  <c r="S126" i="26"/>
  <c r="D126" i="26"/>
  <c r="R126" i="26"/>
  <c r="O126" i="26"/>
  <c r="L126" i="26"/>
  <c r="H126" i="26"/>
  <c r="Q126" i="26"/>
  <c r="K126" i="26"/>
  <c r="T126" i="26"/>
  <c r="C126" i="26"/>
  <c r="M126" i="26"/>
  <c r="P126" i="26"/>
  <c r="G126" i="26"/>
  <c r="E126" i="26"/>
  <c r="U126" i="26"/>
  <c r="F126" i="26"/>
  <c r="I126" i="26"/>
  <c r="J126" i="26"/>
  <c r="N126" i="26"/>
  <c r="F39" i="26"/>
  <c r="P39" i="26"/>
  <c r="C39" i="26"/>
  <c r="K39" i="26"/>
  <c r="G39" i="26"/>
  <c r="M39" i="26"/>
  <c r="U39" i="26"/>
  <c r="L39" i="26"/>
  <c r="H39" i="26"/>
  <c r="S39" i="26"/>
  <c r="Q39" i="26"/>
  <c r="T39" i="26"/>
  <c r="D39" i="26"/>
  <c r="N39" i="26"/>
  <c r="O39" i="26"/>
  <c r="I39" i="26"/>
  <c r="R39" i="26"/>
  <c r="J39" i="26"/>
  <c r="E39" i="26"/>
  <c r="L139" i="19"/>
  <c r="I139" i="19"/>
  <c r="D139" i="19"/>
  <c r="K139" i="19"/>
  <c r="P139" i="19"/>
  <c r="Q139" i="19"/>
  <c r="O139" i="19"/>
  <c r="H139" i="19"/>
  <c r="R139" i="19"/>
  <c r="G139" i="19"/>
  <c r="F139" i="19"/>
  <c r="M139" i="19"/>
  <c r="J139" i="19"/>
  <c r="C139" i="19"/>
  <c r="N139" i="19"/>
  <c r="B139" i="19"/>
  <c r="H62" i="22"/>
  <c r="B62" i="22"/>
  <c r="I62" i="22"/>
  <c r="G62" i="22"/>
  <c r="F62" i="22"/>
  <c r="C62" i="22"/>
  <c r="D62" i="22"/>
  <c r="G59" i="22"/>
  <c r="B59" i="22"/>
  <c r="F59" i="22"/>
  <c r="D59" i="22"/>
  <c r="H59" i="22"/>
  <c r="C59" i="22"/>
  <c r="I59" i="22"/>
  <c r="H126" i="23"/>
  <c r="C126" i="23"/>
  <c r="I126" i="23"/>
  <c r="D126" i="23"/>
  <c r="B126" i="23"/>
  <c r="F126" i="23"/>
  <c r="G126" i="23"/>
  <c r="F60" i="14"/>
  <c r="I60" i="14"/>
  <c r="G60" i="14"/>
  <c r="D60" i="14"/>
  <c r="H60" i="14"/>
  <c r="E60" i="14"/>
  <c r="C60" i="14"/>
  <c r="J157" i="20"/>
  <c r="G157" i="20"/>
  <c r="F157" i="20"/>
  <c r="K157" i="20"/>
  <c r="L157" i="20"/>
  <c r="D157" i="20"/>
  <c r="C157" i="20"/>
  <c r="M157" i="20"/>
  <c r="N157" i="20"/>
  <c r="H157" i="20"/>
  <c r="B157" i="20"/>
  <c r="I157" i="20"/>
  <c r="I141" i="18"/>
  <c r="B141" i="18"/>
  <c r="Q141" i="18"/>
  <c r="L141" i="18"/>
  <c r="O141" i="18"/>
  <c r="H141" i="18"/>
  <c r="M141" i="18"/>
  <c r="C141" i="18"/>
  <c r="R141" i="18"/>
  <c r="G141" i="18"/>
  <c r="K141" i="18"/>
  <c r="F141" i="18"/>
  <c r="D141" i="18"/>
  <c r="J141" i="18"/>
  <c r="P141" i="18"/>
  <c r="N141" i="18"/>
  <c r="H133" i="23"/>
  <c r="G133" i="23"/>
  <c r="B133" i="23"/>
  <c r="F133" i="23"/>
  <c r="I133" i="23"/>
  <c r="D133" i="23"/>
  <c r="C133" i="23"/>
  <c r="D45" i="22"/>
  <c r="H45" i="22"/>
  <c r="G45" i="22"/>
  <c r="I45" i="22"/>
  <c r="C45" i="22"/>
  <c r="F45" i="22"/>
  <c r="B45" i="22"/>
  <c r="C103" i="22"/>
  <c r="I103" i="22"/>
  <c r="B103" i="22"/>
  <c r="D103" i="22"/>
  <c r="H103" i="22"/>
  <c r="F103" i="22"/>
  <c r="G103" i="22"/>
  <c r="R49" i="19"/>
  <c r="D49" i="19"/>
  <c r="F49" i="19"/>
  <c r="I49" i="19"/>
  <c r="H49" i="19"/>
  <c r="J49" i="19"/>
  <c r="M49" i="19"/>
  <c r="K49" i="19"/>
  <c r="C49" i="19"/>
  <c r="L49" i="19"/>
  <c r="P49" i="19"/>
  <c r="N49" i="19"/>
  <c r="O49" i="19"/>
  <c r="G49" i="19"/>
  <c r="Q49" i="19"/>
  <c r="B49" i="19"/>
  <c r="L59" i="21"/>
  <c r="J59" i="21"/>
  <c r="F59" i="21"/>
  <c r="C59" i="21"/>
  <c r="N59" i="21"/>
  <c r="H59" i="21"/>
  <c r="G59" i="21"/>
  <c r="K59" i="21"/>
  <c r="D59" i="21"/>
  <c r="I59" i="21"/>
  <c r="B59" i="21"/>
  <c r="M59" i="21"/>
  <c r="L53" i="20"/>
  <c r="B53" i="20"/>
  <c r="M53" i="20"/>
  <c r="H53" i="20"/>
  <c r="K53" i="20"/>
  <c r="N53" i="20"/>
  <c r="C53" i="20"/>
  <c r="I53" i="20"/>
  <c r="D53" i="20"/>
  <c r="F53" i="20"/>
  <c r="G53" i="20"/>
  <c r="J53" i="20"/>
  <c r="G112" i="21"/>
  <c r="M112" i="21"/>
  <c r="L112" i="21"/>
  <c r="I112" i="21"/>
  <c r="C112" i="21"/>
  <c r="H112" i="21"/>
  <c r="D112" i="21"/>
  <c r="K112" i="21"/>
  <c r="F112" i="21"/>
  <c r="J112" i="21"/>
  <c r="N112" i="21"/>
  <c r="B112" i="21"/>
  <c r="J60" i="20"/>
  <c r="I60" i="20"/>
  <c r="D60" i="20"/>
  <c r="B60" i="20"/>
  <c r="N60" i="20"/>
  <c r="L60" i="20"/>
  <c r="K60" i="20"/>
  <c r="M60" i="20"/>
  <c r="F60" i="20"/>
  <c r="G60" i="20"/>
  <c r="C60" i="20"/>
  <c r="H60" i="20"/>
  <c r="H94" i="23"/>
  <c r="B94" i="23"/>
  <c r="F94" i="23"/>
  <c r="D94" i="23"/>
  <c r="G94" i="23"/>
  <c r="I94" i="23"/>
  <c r="C94" i="23"/>
  <c r="L107" i="17"/>
  <c r="B107" i="17"/>
  <c r="H107" i="17"/>
  <c r="X107" i="17"/>
  <c r="S107" i="17"/>
  <c r="M107" i="17"/>
  <c r="R107" i="17"/>
  <c r="D107" i="17"/>
  <c r="Q107" i="17"/>
  <c r="N107" i="17"/>
  <c r="J107" i="17"/>
  <c r="V107" i="17"/>
  <c r="I107" i="17"/>
  <c r="U107" i="17"/>
  <c r="W107" i="17"/>
  <c r="C107" i="17"/>
  <c r="T107" i="17"/>
  <c r="K107" i="17"/>
  <c r="F107" i="17"/>
  <c r="G107" i="17"/>
  <c r="C131" i="23"/>
  <c r="I131" i="23"/>
  <c r="D131" i="23"/>
  <c r="B131" i="23"/>
  <c r="H131" i="23"/>
  <c r="F131" i="23"/>
  <c r="G131" i="23"/>
  <c r="L25" i="21"/>
  <c r="N25" i="21"/>
  <c r="J25" i="21"/>
  <c r="I25" i="21"/>
  <c r="H25" i="21"/>
  <c r="G25" i="21"/>
  <c r="K25" i="21"/>
  <c r="F25" i="21"/>
  <c r="M25" i="21"/>
  <c r="C25" i="21"/>
  <c r="D25" i="21"/>
  <c r="B25" i="21"/>
  <c r="Q156" i="17"/>
  <c r="I156" i="17"/>
  <c r="C156" i="17"/>
  <c r="N156" i="17"/>
  <c r="F156" i="17"/>
  <c r="X156" i="17"/>
  <c r="S156" i="17"/>
  <c r="H156" i="17"/>
  <c r="K156" i="17"/>
  <c r="W156" i="17"/>
  <c r="V156" i="17"/>
  <c r="T156" i="17"/>
  <c r="L156" i="17"/>
  <c r="J156" i="17"/>
  <c r="D156" i="17"/>
  <c r="M156" i="17"/>
  <c r="U156" i="17"/>
  <c r="R156" i="17"/>
  <c r="B156" i="17"/>
  <c r="G156" i="17"/>
  <c r="L140" i="18"/>
  <c r="P140" i="18"/>
  <c r="C140" i="18"/>
  <c r="B140" i="18"/>
  <c r="N140" i="18"/>
  <c r="F140" i="18"/>
  <c r="I140" i="18"/>
  <c r="O140" i="18"/>
  <c r="J140" i="18"/>
  <c r="M140" i="18"/>
  <c r="R140" i="18"/>
  <c r="Q140" i="18"/>
  <c r="H140" i="18"/>
  <c r="G140" i="18"/>
  <c r="D140" i="18"/>
  <c r="K140" i="18"/>
  <c r="J37" i="18"/>
  <c r="L37" i="18"/>
  <c r="F37" i="18"/>
  <c r="R37" i="18"/>
  <c r="H37" i="18"/>
  <c r="N37" i="18"/>
  <c r="M37" i="18"/>
  <c r="G37" i="18"/>
  <c r="I37" i="18"/>
  <c r="O37" i="18"/>
  <c r="B37" i="18"/>
  <c r="C37" i="18"/>
  <c r="Q37" i="18"/>
  <c r="P37" i="18"/>
  <c r="D37" i="18"/>
  <c r="K37" i="18"/>
  <c r="I35" i="23"/>
  <c r="G35" i="23"/>
  <c r="F35" i="23"/>
  <c r="C35" i="23"/>
  <c r="H35" i="23"/>
  <c r="D35" i="23"/>
  <c r="B35" i="23"/>
  <c r="Q75" i="19"/>
  <c r="K75" i="19"/>
  <c r="M75" i="19"/>
  <c r="H75" i="19"/>
  <c r="G75" i="19"/>
  <c r="C75" i="19"/>
  <c r="D75" i="19"/>
  <c r="L75" i="19"/>
  <c r="I75" i="19"/>
  <c r="J75" i="19"/>
  <c r="N75" i="19"/>
  <c r="P75" i="19"/>
  <c r="O75" i="19"/>
  <c r="F75" i="19"/>
  <c r="B75" i="19"/>
  <c r="R75" i="19"/>
  <c r="H129" i="17"/>
  <c r="C129" i="17"/>
  <c r="J129" i="17"/>
  <c r="B129" i="17"/>
  <c r="L129" i="17"/>
  <c r="X129" i="17"/>
  <c r="M129" i="17"/>
  <c r="D129" i="17"/>
  <c r="I129" i="17"/>
  <c r="S129" i="17"/>
  <c r="N129" i="17"/>
  <c r="F129" i="17"/>
  <c r="K129" i="17"/>
  <c r="V129" i="17"/>
  <c r="T129" i="17"/>
  <c r="Q129" i="17"/>
  <c r="R129" i="17"/>
  <c r="U129" i="17"/>
  <c r="W129" i="17"/>
  <c r="G129" i="17"/>
  <c r="J57" i="21"/>
  <c r="B57" i="21"/>
  <c r="G57" i="21"/>
  <c r="C57" i="21"/>
  <c r="I57" i="21"/>
  <c r="F57" i="21"/>
  <c r="D57" i="21"/>
  <c r="M57" i="21"/>
  <c r="K57" i="21"/>
  <c r="H57" i="21"/>
  <c r="N57" i="21"/>
  <c r="L57" i="21"/>
  <c r="P84" i="26"/>
  <c r="K84" i="26"/>
  <c r="C84" i="26"/>
  <c r="L84" i="26"/>
  <c r="Q84" i="26"/>
  <c r="O84" i="26"/>
  <c r="M84" i="26"/>
  <c r="R84" i="26"/>
  <c r="F84" i="26"/>
  <c r="I84" i="26"/>
  <c r="N84" i="26"/>
  <c r="T84" i="26"/>
  <c r="G84" i="26"/>
  <c r="S84" i="26"/>
  <c r="D84" i="26"/>
  <c r="J84" i="26"/>
  <c r="E84" i="26"/>
  <c r="U84" i="26"/>
  <c r="H84" i="26"/>
  <c r="C47" i="24"/>
  <c r="G47" i="24"/>
  <c r="F47" i="24"/>
  <c r="E47" i="24"/>
  <c r="D47" i="24"/>
  <c r="L86" i="20"/>
  <c r="M86" i="20"/>
  <c r="F86" i="20"/>
  <c r="D86" i="20"/>
  <c r="C86" i="20"/>
  <c r="I86" i="20"/>
  <c r="G86" i="20"/>
  <c r="N86" i="20"/>
  <c r="K86" i="20"/>
  <c r="J86" i="20"/>
  <c r="H86" i="20"/>
  <c r="B86" i="20"/>
  <c r="T128" i="17"/>
  <c r="C128" i="17"/>
  <c r="J128" i="17"/>
  <c r="R128" i="17"/>
  <c r="V128" i="17"/>
  <c r="H128" i="17"/>
  <c r="N128" i="17"/>
  <c r="X128" i="17"/>
  <c r="U128" i="17"/>
  <c r="L128" i="17"/>
  <c r="G128" i="17"/>
  <c r="F128" i="17"/>
  <c r="S128" i="17"/>
  <c r="M128" i="17"/>
  <c r="B128" i="17"/>
  <c r="W128" i="17"/>
  <c r="Q128" i="17"/>
  <c r="D128" i="17"/>
  <c r="K128" i="17"/>
  <c r="I128" i="17"/>
  <c r="I44" i="22"/>
  <c r="D44" i="22"/>
  <c r="H44" i="22"/>
  <c r="F44" i="22"/>
  <c r="B44" i="22"/>
  <c r="G44" i="22"/>
  <c r="C44" i="22"/>
  <c r="B180" i="23"/>
  <c r="I180" i="23"/>
  <c r="H180" i="23"/>
  <c r="D180" i="23"/>
  <c r="G180" i="23"/>
  <c r="C180" i="23"/>
  <c r="F180" i="23"/>
  <c r="O74" i="32"/>
  <c r="I74" i="32"/>
  <c r="B74" i="32"/>
  <c r="M74" i="32"/>
  <c r="J74" i="32"/>
  <c r="L74" i="32"/>
  <c r="H74" i="32"/>
  <c r="R74" i="32"/>
  <c r="N74" i="32"/>
  <c r="C74" i="32"/>
  <c r="P74" i="32"/>
  <c r="D74" i="32"/>
  <c r="G74" i="32"/>
  <c r="Q74" i="32"/>
  <c r="F74" i="32"/>
  <c r="K74" i="32"/>
  <c r="G67" i="21"/>
  <c r="L67" i="21"/>
  <c r="J67" i="21"/>
  <c r="H67" i="21"/>
  <c r="B67" i="21"/>
  <c r="K67" i="21"/>
  <c r="F67" i="21"/>
  <c r="I67" i="21"/>
  <c r="C67" i="21"/>
  <c r="D67" i="21"/>
  <c r="M67" i="21"/>
  <c r="N67" i="21"/>
  <c r="N87" i="21"/>
  <c r="K87" i="21"/>
  <c r="C87" i="21"/>
  <c r="L87" i="21"/>
  <c r="J87" i="21"/>
  <c r="M87" i="21"/>
  <c r="H87" i="21"/>
  <c r="I87" i="21"/>
  <c r="G87" i="21"/>
  <c r="D87" i="21"/>
  <c r="F87" i="21"/>
  <c r="B87" i="21"/>
  <c r="L44" i="18"/>
  <c r="F44" i="18"/>
  <c r="B44" i="18"/>
  <c r="R44" i="18"/>
  <c r="H44" i="18"/>
  <c r="M44" i="18"/>
  <c r="Q44" i="18"/>
  <c r="C44" i="18"/>
  <c r="P44" i="18"/>
  <c r="G44" i="18"/>
  <c r="I44" i="18"/>
  <c r="D44" i="18"/>
  <c r="K44" i="18"/>
  <c r="N44" i="18"/>
  <c r="O44" i="18"/>
  <c r="J44" i="18"/>
  <c r="C21" i="23"/>
  <c r="I21" i="23"/>
  <c r="B21" i="23"/>
  <c r="F21" i="23"/>
  <c r="H21" i="23"/>
  <c r="D21" i="23"/>
  <c r="G21" i="23"/>
  <c r="J98" i="21"/>
  <c r="L98" i="21"/>
  <c r="K98" i="21"/>
  <c r="N98" i="21"/>
  <c r="G98" i="21"/>
  <c r="I98" i="21"/>
  <c r="D98" i="21"/>
  <c r="F98" i="21"/>
  <c r="M98" i="21"/>
  <c r="H98" i="21"/>
  <c r="B98" i="21"/>
  <c r="C98" i="21"/>
  <c r="D31" i="21"/>
  <c r="L31" i="21"/>
  <c r="F31" i="21"/>
  <c r="N31" i="21"/>
  <c r="H31" i="21"/>
  <c r="G31" i="21"/>
  <c r="M31" i="21"/>
  <c r="J31" i="21"/>
  <c r="B31" i="21"/>
  <c r="K31" i="21"/>
  <c r="C31" i="21"/>
  <c r="I31" i="21"/>
  <c r="H178" i="22"/>
  <c r="F178" i="22"/>
  <c r="B178" i="22"/>
  <c r="C178" i="22"/>
  <c r="I178" i="22"/>
  <c r="D178" i="22"/>
  <c r="G178" i="22"/>
  <c r="F53" i="24"/>
  <c r="E53" i="24"/>
  <c r="D53" i="24"/>
  <c r="G53" i="24"/>
  <c r="C53" i="24"/>
  <c r="C21" i="18"/>
  <c r="F21" i="18"/>
  <c r="N21" i="18"/>
  <c r="I21" i="18"/>
  <c r="Q21" i="18"/>
  <c r="L21" i="18"/>
  <c r="P21" i="18"/>
  <c r="G21" i="18"/>
  <c r="O21" i="18"/>
  <c r="R21" i="18"/>
  <c r="H21" i="18"/>
  <c r="D21" i="18"/>
  <c r="K21" i="18"/>
  <c r="M21" i="18"/>
  <c r="B21" i="18"/>
  <c r="J21" i="18"/>
  <c r="K17" i="21"/>
  <c r="C17" i="21"/>
  <c r="J17" i="21"/>
  <c r="F17" i="21"/>
  <c r="B17" i="21"/>
  <c r="G17" i="21"/>
  <c r="N17" i="21"/>
  <c r="D17" i="21"/>
  <c r="M17" i="21"/>
  <c r="H17" i="21"/>
  <c r="L17" i="21"/>
  <c r="I17" i="21"/>
  <c r="H109" i="32"/>
  <c r="D109" i="32"/>
  <c r="O109" i="32"/>
  <c r="I109" i="32"/>
  <c r="J109" i="32"/>
  <c r="Q109" i="32"/>
  <c r="P109" i="32"/>
  <c r="M109" i="32"/>
  <c r="F109" i="32"/>
  <c r="R109" i="32"/>
  <c r="B109" i="32"/>
  <c r="C109" i="32"/>
  <c r="G109" i="32"/>
  <c r="K109" i="32"/>
  <c r="N109" i="32"/>
  <c r="L109" i="32"/>
  <c r="K71" i="17"/>
  <c r="I71" i="17"/>
  <c r="L71" i="17"/>
  <c r="R71" i="17"/>
  <c r="H71" i="17"/>
  <c r="G71" i="17"/>
  <c r="N71" i="17"/>
  <c r="B71" i="17"/>
  <c r="T71" i="17"/>
  <c r="Q71" i="17"/>
  <c r="M71" i="17"/>
  <c r="F71" i="17"/>
  <c r="W71" i="17"/>
  <c r="J71" i="17"/>
  <c r="V71" i="17"/>
  <c r="D71" i="17"/>
  <c r="U71" i="17"/>
  <c r="C71" i="17"/>
  <c r="S71" i="17"/>
  <c r="X71" i="17"/>
  <c r="M174" i="21"/>
  <c r="J174" i="21"/>
  <c r="H174" i="21"/>
  <c r="L174" i="21"/>
  <c r="B174" i="21"/>
  <c r="G174" i="21"/>
  <c r="N174" i="21"/>
  <c r="I174" i="21"/>
  <c r="C174" i="21"/>
  <c r="D174" i="21"/>
  <c r="F174" i="21"/>
  <c r="K174" i="21"/>
  <c r="G117" i="22"/>
  <c r="D117" i="22"/>
  <c r="B117" i="22"/>
  <c r="H117" i="22"/>
  <c r="C117" i="22"/>
  <c r="F117" i="22"/>
  <c r="I117" i="22"/>
  <c r="B20" i="23"/>
  <c r="G20" i="23"/>
  <c r="H20" i="23"/>
  <c r="F20" i="23"/>
  <c r="I20" i="23"/>
  <c r="D20" i="23"/>
  <c r="C20" i="23"/>
  <c r="C31" i="19"/>
  <c r="F31" i="19"/>
  <c r="J31" i="19"/>
  <c r="B31" i="19"/>
  <c r="D31" i="19"/>
  <c r="O31" i="19"/>
  <c r="I31" i="19"/>
  <c r="G31" i="19"/>
  <c r="L31" i="19"/>
  <c r="R31" i="19"/>
  <c r="M31" i="19"/>
  <c r="H31" i="19"/>
  <c r="Q31" i="19"/>
  <c r="K31" i="19"/>
  <c r="P31" i="19"/>
  <c r="N31" i="19"/>
  <c r="N40" i="32"/>
  <c r="Q40" i="32"/>
  <c r="J40" i="32"/>
  <c r="L40" i="32"/>
  <c r="R40" i="32"/>
  <c r="H40" i="32"/>
  <c r="M40" i="32"/>
  <c r="D40" i="32"/>
  <c r="F40" i="32"/>
  <c r="K40" i="32"/>
  <c r="I40" i="32"/>
  <c r="B40" i="32"/>
  <c r="C40" i="32"/>
  <c r="O40" i="32"/>
  <c r="P40" i="32"/>
  <c r="G40" i="32"/>
  <c r="O62" i="18"/>
  <c r="N62" i="18"/>
  <c r="Q62" i="18"/>
  <c r="F62" i="18"/>
  <c r="B62" i="18"/>
  <c r="J62" i="18"/>
  <c r="M62" i="18"/>
  <c r="D62" i="18"/>
  <c r="L62" i="18"/>
  <c r="I62" i="18"/>
  <c r="C62" i="18"/>
  <c r="H62" i="18"/>
  <c r="G62" i="18"/>
  <c r="P62" i="18"/>
  <c r="R62" i="18"/>
  <c r="K62" i="18"/>
  <c r="C68" i="14"/>
  <c r="I68" i="14"/>
  <c r="D68" i="14"/>
  <c r="H68" i="14"/>
  <c r="G68" i="14"/>
  <c r="E68" i="14"/>
  <c r="F68" i="14"/>
  <c r="G159" i="20"/>
  <c r="B159" i="20"/>
  <c r="M159" i="20"/>
  <c r="J159" i="20"/>
  <c r="H159" i="20"/>
  <c r="F159" i="20"/>
  <c r="I159" i="20"/>
  <c r="D159" i="20"/>
  <c r="K159" i="20"/>
  <c r="C159" i="20"/>
  <c r="N159" i="20"/>
  <c r="L159" i="20"/>
  <c r="F165" i="17"/>
  <c r="M165" i="17"/>
  <c r="W165" i="17"/>
  <c r="S165" i="17"/>
  <c r="X165" i="17"/>
  <c r="C165" i="17"/>
  <c r="J165" i="17"/>
  <c r="B165" i="17"/>
  <c r="L165" i="17"/>
  <c r="R165" i="17"/>
  <c r="I165" i="17"/>
  <c r="K165" i="17"/>
  <c r="U165" i="17"/>
  <c r="N165" i="17"/>
  <c r="D165" i="17"/>
  <c r="H165" i="17"/>
  <c r="T165" i="17"/>
  <c r="G165" i="17"/>
  <c r="Q165" i="17"/>
  <c r="V165" i="17"/>
  <c r="H107" i="32"/>
  <c r="P107" i="32"/>
  <c r="I107" i="32"/>
  <c r="R107" i="32"/>
  <c r="D107" i="32"/>
  <c r="J107" i="32"/>
  <c r="K107" i="32"/>
  <c r="O107" i="32"/>
  <c r="Q107" i="32"/>
  <c r="F107" i="32"/>
  <c r="L107" i="32"/>
  <c r="M107" i="32"/>
  <c r="C107" i="32"/>
  <c r="B107" i="32"/>
  <c r="N107" i="32"/>
  <c r="G107" i="32"/>
  <c r="I114" i="20"/>
  <c r="G114" i="20"/>
  <c r="H114" i="20"/>
  <c r="L114" i="20"/>
  <c r="M114" i="20"/>
  <c r="F114" i="20"/>
  <c r="D114" i="20"/>
  <c r="K114" i="20"/>
  <c r="J114" i="20"/>
  <c r="C114" i="20"/>
  <c r="N114" i="20"/>
  <c r="B114" i="20"/>
  <c r="B14" i="20"/>
  <c r="M14" i="20"/>
  <c r="N14" i="20"/>
  <c r="G14" i="20"/>
  <c r="J14" i="20"/>
  <c r="C14" i="20"/>
  <c r="L14" i="20"/>
  <c r="D14" i="20"/>
  <c r="F14" i="20"/>
  <c r="I14" i="20"/>
  <c r="K14" i="20"/>
  <c r="H14" i="20"/>
  <c r="F171" i="22"/>
  <c r="G171" i="22"/>
  <c r="H171" i="22"/>
  <c r="B171" i="22"/>
  <c r="D171" i="22"/>
  <c r="I171" i="22"/>
  <c r="C171" i="22"/>
  <c r="F63" i="24"/>
  <c r="G63" i="24"/>
  <c r="C63" i="24"/>
  <c r="D63" i="24"/>
  <c r="E63" i="24"/>
  <c r="M140" i="21"/>
  <c r="H140" i="21"/>
  <c r="G140" i="21"/>
  <c r="I140" i="21"/>
  <c r="L140" i="21"/>
  <c r="B140" i="21"/>
  <c r="D140" i="21"/>
  <c r="F140" i="21"/>
  <c r="C140" i="21"/>
  <c r="N140" i="21"/>
  <c r="K140" i="21"/>
  <c r="J140" i="21"/>
  <c r="D191" i="19"/>
  <c r="L191" i="19"/>
  <c r="N191" i="19"/>
  <c r="J191" i="19"/>
  <c r="Q191" i="19"/>
  <c r="K191" i="19"/>
  <c r="B191" i="19"/>
  <c r="P191" i="19"/>
  <c r="H191" i="19"/>
  <c r="I191" i="19"/>
  <c r="O191" i="19"/>
  <c r="G191" i="19"/>
  <c r="R191" i="19"/>
  <c r="C191" i="19"/>
  <c r="M191" i="19"/>
  <c r="F191" i="19"/>
  <c r="N146" i="32"/>
  <c r="C146" i="32"/>
  <c r="J146" i="32"/>
  <c r="B146" i="32"/>
  <c r="L146" i="32"/>
  <c r="F146" i="32"/>
  <c r="D146" i="32"/>
  <c r="P146" i="32"/>
  <c r="M146" i="32"/>
  <c r="G146" i="32"/>
  <c r="H146" i="32"/>
  <c r="O146" i="32"/>
  <c r="Q146" i="32"/>
  <c r="I146" i="32"/>
  <c r="K146" i="32"/>
  <c r="R146" i="32"/>
  <c r="K154" i="17"/>
  <c r="R154" i="17"/>
  <c r="J154" i="17"/>
  <c r="L154" i="17"/>
  <c r="X154" i="17"/>
  <c r="I154" i="17"/>
  <c r="W154" i="17"/>
  <c r="M154" i="17"/>
  <c r="C154" i="17"/>
  <c r="V154" i="17"/>
  <c r="B154" i="17"/>
  <c r="F154" i="17"/>
  <c r="T154" i="17"/>
  <c r="H154" i="17"/>
  <c r="S154" i="17"/>
  <c r="U154" i="17"/>
  <c r="Q154" i="17"/>
  <c r="D154" i="17"/>
  <c r="G154" i="17"/>
  <c r="N154" i="17"/>
  <c r="K92" i="19"/>
  <c r="C92" i="19"/>
  <c r="Q92" i="19"/>
  <c r="F92" i="19"/>
  <c r="D92" i="19"/>
  <c r="N92" i="19"/>
  <c r="R92" i="19"/>
  <c r="O92" i="19"/>
  <c r="L92" i="19"/>
  <c r="I92" i="19"/>
  <c r="H92" i="19"/>
  <c r="P92" i="19"/>
  <c r="M92" i="19"/>
  <c r="B92" i="19"/>
  <c r="J92" i="19"/>
  <c r="G92" i="19"/>
  <c r="D184" i="32"/>
  <c r="N184" i="32"/>
  <c r="H184" i="32"/>
  <c r="L184" i="32"/>
  <c r="B184" i="32"/>
  <c r="O184" i="32"/>
  <c r="J184" i="32"/>
  <c r="G184" i="32"/>
  <c r="R184" i="32"/>
  <c r="F184" i="32"/>
  <c r="Q184" i="32"/>
  <c r="I184" i="32"/>
  <c r="K184" i="32"/>
  <c r="M184" i="32"/>
  <c r="C184" i="32"/>
  <c r="P184" i="32"/>
  <c r="L15" i="19"/>
  <c r="G15" i="19"/>
  <c r="B15" i="19"/>
  <c r="J15" i="19"/>
  <c r="I15" i="19"/>
  <c r="Q15" i="19"/>
  <c r="C15" i="19"/>
  <c r="P15" i="19"/>
  <c r="N15" i="19"/>
  <c r="R15" i="19"/>
  <c r="F15" i="19"/>
  <c r="D15" i="19"/>
  <c r="O15" i="19"/>
  <c r="M15" i="19"/>
  <c r="K15" i="19"/>
  <c r="H15" i="19"/>
  <c r="T139" i="26"/>
  <c r="D139" i="26"/>
  <c r="G139" i="26"/>
  <c r="F139" i="26"/>
  <c r="U139" i="26"/>
  <c r="H139" i="26"/>
  <c r="R139" i="26"/>
  <c r="P139" i="26"/>
  <c r="Q139" i="26"/>
  <c r="J139" i="26"/>
  <c r="S139" i="26"/>
  <c r="L139" i="26"/>
  <c r="I139" i="26"/>
  <c r="N139" i="26"/>
  <c r="K139" i="26"/>
  <c r="O139" i="26"/>
  <c r="C139" i="26"/>
  <c r="M139" i="26"/>
  <c r="E139" i="26"/>
  <c r="F69" i="24"/>
  <c r="D69" i="24"/>
  <c r="C69" i="24"/>
  <c r="E69" i="24"/>
  <c r="G69" i="24"/>
  <c r="U71" i="26"/>
  <c r="E71" i="26"/>
  <c r="G71" i="26"/>
  <c r="L71" i="26"/>
  <c r="F71" i="26"/>
  <c r="P71" i="26"/>
  <c r="M71" i="26"/>
  <c r="I71" i="26"/>
  <c r="C71" i="26"/>
  <c r="S71" i="26"/>
  <c r="O71" i="26"/>
  <c r="T71" i="26"/>
  <c r="Q71" i="26"/>
  <c r="H71" i="26"/>
  <c r="K71" i="26"/>
  <c r="N71" i="26"/>
  <c r="R71" i="26"/>
  <c r="D71" i="26"/>
  <c r="J71" i="26"/>
  <c r="G95" i="26"/>
  <c r="S95" i="26"/>
  <c r="I95" i="26"/>
  <c r="N95" i="26"/>
  <c r="K95" i="26"/>
  <c r="E95" i="26"/>
  <c r="Q95" i="26"/>
  <c r="P95" i="26"/>
  <c r="C95" i="26"/>
  <c r="U95" i="26"/>
  <c r="R95" i="26"/>
  <c r="T95" i="26"/>
  <c r="D95" i="26"/>
  <c r="F95" i="26"/>
  <c r="O95" i="26"/>
  <c r="J95" i="26"/>
  <c r="H95" i="26"/>
  <c r="M95" i="26"/>
  <c r="L95" i="26"/>
  <c r="G178" i="23"/>
  <c r="B178" i="23"/>
  <c r="D178" i="23"/>
  <c r="F178" i="23"/>
  <c r="C178" i="23"/>
  <c r="H178" i="23"/>
  <c r="I178" i="23"/>
  <c r="C168" i="22"/>
  <c r="H168" i="22"/>
  <c r="B168" i="22"/>
  <c r="G168" i="22"/>
  <c r="I168" i="22"/>
  <c r="F168" i="22"/>
  <c r="D168" i="22"/>
  <c r="X126" i="17"/>
  <c r="N126" i="17"/>
  <c r="I126" i="17"/>
  <c r="S126" i="17"/>
  <c r="T126" i="17"/>
  <c r="W126" i="17"/>
  <c r="D126" i="17"/>
  <c r="R126" i="17"/>
  <c r="K126" i="17"/>
  <c r="F126" i="17"/>
  <c r="M126" i="17"/>
  <c r="V126" i="17"/>
  <c r="U126" i="17"/>
  <c r="B126" i="17"/>
  <c r="H126" i="17"/>
  <c r="C126" i="17"/>
  <c r="Q126" i="17"/>
  <c r="L126" i="17"/>
  <c r="J126" i="17"/>
  <c r="G126" i="17"/>
  <c r="M153" i="20"/>
  <c r="I153" i="20"/>
  <c r="N153" i="20"/>
  <c r="H153" i="20"/>
  <c r="K153" i="20"/>
  <c r="L153" i="20"/>
  <c r="F153" i="20"/>
  <c r="G153" i="20"/>
  <c r="B153" i="20"/>
  <c r="J153" i="20"/>
  <c r="C153" i="20"/>
  <c r="D153" i="20"/>
  <c r="F129" i="14"/>
  <c r="I129" i="14"/>
  <c r="D129" i="14"/>
  <c r="H129" i="14"/>
  <c r="E129" i="14"/>
  <c r="G129" i="14"/>
  <c r="C129" i="14"/>
  <c r="F30" i="24"/>
  <c r="C30" i="24"/>
  <c r="G30" i="24"/>
  <c r="E30" i="24"/>
  <c r="D30" i="24"/>
  <c r="K157" i="26"/>
  <c r="E157" i="26"/>
  <c r="J157" i="26"/>
  <c r="M157" i="26"/>
  <c r="R157" i="26"/>
  <c r="T157" i="26"/>
  <c r="D157" i="26"/>
  <c r="C157" i="26"/>
  <c r="L157" i="26"/>
  <c r="Q157" i="26"/>
  <c r="N157" i="26"/>
  <c r="H157" i="26"/>
  <c r="S157" i="26"/>
  <c r="G157" i="26"/>
  <c r="P157" i="26"/>
  <c r="U157" i="26"/>
  <c r="F157" i="26"/>
  <c r="I157" i="26"/>
  <c r="O157" i="26"/>
  <c r="D168" i="19"/>
  <c r="I168" i="19"/>
  <c r="H168" i="19"/>
  <c r="J168" i="19"/>
  <c r="P168" i="19"/>
  <c r="G168" i="19"/>
  <c r="O168" i="19"/>
  <c r="C168" i="19"/>
  <c r="Q168" i="19"/>
  <c r="N168" i="19"/>
  <c r="B168" i="19"/>
  <c r="R168" i="19"/>
  <c r="L168" i="19"/>
  <c r="F168" i="19"/>
  <c r="M168" i="19"/>
  <c r="K168" i="19"/>
  <c r="U86" i="17"/>
  <c r="V86" i="17"/>
  <c r="W86" i="17"/>
  <c r="R86" i="17"/>
  <c r="I86" i="17"/>
  <c r="T86" i="17"/>
  <c r="M86" i="17"/>
  <c r="S86" i="17"/>
  <c r="B86" i="17"/>
  <c r="L86" i="17"/>
  <c r="G86" i="17"/>
  <c r="Q86" i="17"/>
  <c r="D86" i="17"/>
  <c r="C86" i="17"/>
  <c r="H86" i="17"/>
  <c r="K86" i="17"/>
  <c r="J86" i="17"/>
  <c r="N86" i="17"/>
  <c r="F86" i="17"/>
  <c r="X86" i="17"/>
  <c r="F42" i="18"/>
  <c r="I42" i="18"/>
  <c r="N42" i="18"/>
  <c r="D42" i="18"/>
  <c r="G42" i="18"/>
  <c r="B42" i="18"/>
  <c r="O42" i="18"/>
  <c r="H42" i="18"/>
  <c r="R42" i="18"/>
  <c r="P42" i="18"/>
  <c r="C42" i="18"/>
  <c r="K42" i="18"/>
  <c r="Q42" i="18"/>
  <c r="L42" i="18"/>
  <c r="M42" i="18"/>
  <c r="J42" i="18"/>
  <c r="F116" i="21"/>
  <c r="D116" i="21"/>
  <c r="C116" i="21"/>
  <c r="N116" i="21"/>
  <c r="H116" i="21"/>
  <c r="K116" i="21"/>
  <c r="B116" i="21"/>
  <c r="L116" i="21"/>
  <c r="I116" i="21"/>
  <c r="G116" i="21"/>
  <c r="M116" i="21"/>
  <c r="J116" i="21"/>
  <c r="M141" i="21"/>
  <c r="G141" i="21"/>
  <c r="H141" i="21"/>
  <c r="D141" i="21"/>
  <c r="K141" i="21"/>
  <c r="J141" i="21"/>
  <c r="I141" i="21"/>
  <c r="B141" i="21"/>
  <c r="C141" i="21"/>
  <c r="L141" i="21"/>
  <c r="N141" i="21"/>
  <c r="F141" i="21"/>
  <c r="U65" i="26"/>
  <c r="N65" i="26"/>
  <c r="M65" i="26"/>
  <c r="E65" i="26"/>
  <c r="Q65" i="26"/>
  <c r="T65" i="26"/>
  <c r="R65" i="26"/>
  <c r="F65" i="26"/>
  <c r="C65" i="26"/>
  <c r="J65" i="26"/>
  <c r="S65" i="26"/>
  <c r="D65" i="26"/>
  <c r="H65" i="26"/>
  <c r="G65" i="26"/>
  <c r="I65" i="26"/>
  <c r="L65" i="26"/>
  <c r="P65" i="26"/>
  <c r="O65" i="26"/>
  <c r="K65" i="26"/>
  <c r="N107" i="26"/>
  <c r="T107" i="26"/>
  <c r="O107" i="26"/>
  <c r="Q107" i="26"/>
  <c r="D107" i="26"/>
  <c r="L107" i="26"/>
  <c r="F107" i="26"/>
  <c r="G107" i="26"/>
  <c r="H107" i="26"/>
  <c r="M107" i="26"/>
  <c r="E107" i="26"/>
  <c r="R107" i="26"/>
  <c r="I107" i="26"/>
  <c r="C107" i="26"/>
  <c r="U107" i="26"/>
  <c r="K107" i="26"/>
  <c r="J107" i="26"/>
  <c r="P107" i="26"/>
  <c r="S107" i="26"/>
  <c r="M73" i="20"/>
  <c r="G73" i="20"/>
  <c r="F73" i="20"/>
  <c r="L73" i="20"/>
  <c r="B73" i="20"/>
  <c r="C73" i="20"/>
  <c r="J73" i="20"/>
  <c r="I73" i="20"/>
  <c r="N73" i="20"/>
  <c r="H73" i="20"/>
  <c r="D73" i="20"/>
  <c r="K73" i="20"/>
  <c r="L163" i="21"/>
  <c r="B163" i="21"/>
  <c r="K163" i="21"/>
  <c r="I163" i="21"/>
  <c r="C163" i="21"/>
  <c r="M163" i="21"/>
  <c r="H163" i="21"/>
  <c r="D163" i="21"/>
  <c r="N163" i="21"/>
  <c r="G163" i="21"/>
  <c r="F163" i="21"/>
  <c r="J163" i="21"/>
  <c r="G117" i="14"/>
  <c r="F117" i="14"/>
  <c r="E117" i="14"/>
  <c r="H117" i="14"/>
  <c r="C117" i="14"/>
  <c r="I117" i="14"/>
  <c r="D117" i="14"/>
  <c r="I120" i="18"/>
  <c r="D120" i="18"/>
  <c r="R120" i="18"/>
  <c r="P120" i="18"/>
  <c r="O120" i="18"/>
  <c r="M120" i="18"/>
  <c r="K120" i="18"/>
  <c r="H120" i="18"/>
  <c r="L120" i="18"/>
  <c r="Q120" i="18"/>
  <c r="C120" i="18"/>
  <c r="J120" i="18"/>
  <c r="N120" i="18"/>
  <c r="B120" i="18"/>
  <c r="F120" i="18"/>
  <c r="G120" i="18"/>
  <c r="G155" i="14"/>
  <c r="H155" i="14"/>
  <c r="D155" i="14"/>
  <c r="F155" i="14"/>
  <c r="I155" i="14"/>
  <c r="E155" i="14"/>
  <c r="C155" i="14"/>
  <c r="U132" i="26"/>
  <c r="J132" i="26"/>
  <c r="C132" i="26"/>
  <c r="O132" i="26"/>
  <c r="R132" i="26"/>
  <c r="S132" i="26"/>
  <c r="F132" i="26"/>
  <c r="N132" i="26"/>
  <c r="I132" i="26"/>
  <c r="L132" i="26"/>
  <c r="E132" i="26"/>
  <c r="H132" i="26"/>
  <c r="T132" i="26"/>
  <c r="P132" i="26"/>
  <c r="M132" i="26"/>
  <c r="D132" i="26"/>
  <c r="Q132" i="26"/>
  <c r="G132" i="26"/>
  <c r="K132" i="26"/>
  <c r="X114" i="17"/>
  <c r="W114" i="17"/>
  <c r="V114" i="17"/>
  <c r="Q114" i="17"/>
  <c r="N114" i="17"/>
  <c r="U114" i="17"/>
  <c r="I114" i="17"/>
  <c r="S114" i="17"/>
  <c r="H114" i="17"/>
  <c r="M114" i="17"/>
  <c r="B114" i="17"/>
  <c r="K114" i="17"/>
  <c r="T114" i="17"/>
  <c r="L114" i="17"/>
  <c r="R114" i="17"/>
  <c r="G114" i="17"/>
  <c r="D114" i="17"/>
  <c r="J114" i="17"/>
  <c r="C114" i="17"/>
  <c r="F114" i="17"/>
  <c r="J165" i="26"/>
  <c r="H165" i="26"/>
  <c r="O165" i="26"/>
  <c r="C165" i="26"/>
  <c r="N165" i="26"/>
  <c r="U165" i="26"/>
  <c r="L165" i="26"/>
  <c r="E165" i="26"/>
  <c r="M165" i="26"/>
  <c r="D165" i="26"/>
  <c r="R165" i="26"/>
  <c r="I165" i="26"/>
  <c r="K165" i="26"/>
  <c r="Q165" i="26"/>
  <c r="G165" i="26"/>
  <c r="F165" i="26"/>
  <c r="T165" i="26"/>
  <c r="P165" i="26"/>
  <c r="S165" i="26"/>
  <c r="D127" i="24"/>
  <c r="C127" i="24"/>
  <c r="E127" i="24"/>
  <c r="G127" i="24"/>
  <c r="F127" i="24"/>
  <c r="D166" i="23"/>
  <c r="F166" i="23"/>
  <c r="H166" i="23"/>
  <c r="B166" i="23"/>
  <c r="C166" i="23"/>
  <c r="I166" i="23"/>
  <c r="G166" i="23"/>
  <c r="D121" i="21"/>
  <c r="F121" i="21"/>
  <c r="G121" i="21"/>
  <c r="J121" i="21"/>
  <c r="N121" i="21"/>
  <c r="K121" i="21"/>
  <c r="B121" i="21"/>
  <c r="H121" i="21"/>
  <c r="C121" i="21"/>
  <c r="M121" i="21"/>
  <c r="L121" i="21"/>
  <c r="I121" i="21"/>
  <c r="D162" i="22"/>
  <c r="I162" i="22"/>
  <c r="B162" i="22"/>
  <c r="H162" i="22"/>
  <c r="F162" i="22"/>
  <c r="C162" i="22"/>
  <c r="G162" i="22"/>
  <c r="J144" i="21"/>
  <c r="H144" i="21"/>
  <c r="N144" i="21"/>
  <c r="I144" i="21"/>
  <c r="G144" i="21"/>
  <c r="M144" i="21"/>
  <c r="K144" i="21"/>
  <c r="B144" i="21"/>
  <c r="C144" i="21"/>
  <c r="F144" i="21"/>
  <c r="D144" i="21"/>
  <c r="L144" i="21"/>
  <c r="F121" i="24"/>
  <c r="C121" i="24"/>
  <c r="E121" i="24"/>
  <c r="G121" i="24"/>
  <c r="D121" i="24"/>
  <c r="P97" i="32"/>
  <c r="B97" i="32"/>
  <c r="N97" i="32"/>
  <c r="Q97" i="32"/>
  <c r="D97" i="32"/>
  <c r="F97" i="32"/>
  <c r="M97" i="32"/>
  <c r="L97" i="32"/>
  <c r="I97" i="32"/>
  <c r="K97" i="32"/>
  <c r="R97" i="32"/>
  <c r="H97" i="32"/>
  <c r="C97" i="32"/>
  <c r="O97" i="32"/>
  <c r="J97" i="32"/>
  <c r="G97" i="32"/>
  <c r="J136" i="20"/>
  <c r="F136" i="20"/>
  <c r="C136" i="20"/>
  <c r="G136" i="20"/>
  <c r="H136" i="20"/>
  <c r="M136" i="20"/>
  <c r="L136" i="20"/>
  <c r="N136" i="20"/>
  <c r="B136" i="20"/>
  <c r="D136" i="20"/>
  <c r="I136" i="20"/>
  <c r="K136" i="20"/>
  <c r="B115" i="22"/>
  <c r="G115" i="22"/>
  <c r="I115" i="22"/>
  <c r="F115" i="22"/>
  <c r="H115" i="22"/>
  <c r="D115" i="22"/>
  <c r="C115" i="22"/>
  <c r="G129" i="20"/>
  <c r="N129" i="20"/>
  <c r="C129" i="20"/>
  <c r="L129" i="20"/>
  <c r="B129" i="20"/>
  <c r="I129" i="20"/>
  <c r="J129" i="20"/>
  <c r="F129" i="20"/>
  <c r="D129" i="20"/>
  <c r="K129" i="20"/>
  <c r="M129" i="20"/>
  <c r="H129" i="20"/>
  <c r="N81" i="21"/>
  <c r="I81" i="21"/>
  <c r="M81" i="21"/>
  <c r="K81" i="21"/>
  <c r="B81" i="21"/>
  <c r="L81" i="21"/>
  <c r="H81" i="21"/>
  <c r="C81" i="21"/>
  <c r="D81" i="21"/>
  <c r="G81" i="21"/>
  <c r="F81" i="21"/>
  <c r="J81" i="21"/>
  <c r="H145" i="17"/>
  <c r="M145" i="17"/>
  <c r="S145" i="17"/>
  <c r="F145" i="17"/>
  <c r="W145" i="17"/>
  <c r="V145" i="17"/>
  <c r="B145" i="17"/>
  <c r="D145" i="17"/>
  <c r="U145" i="17"/>
  <c r="N145" i="17"/>
  <c r="X145" i="17"/>
  <c r="L145" i="17"/>
  <c r="Q145" i="17"/>
  <c r="J145" i="17"/>
  <c r="T145" i="17"/>
  <c r="C145" i="17"/>
  <c r="I145" i="17"/>
  <c r="K145" i="17"/>
  <c r="G145" i="17"/>
  <c r="R145" i="17"/>
  <c r="G37" i="23"/>
  <c r="F37" i="23"/>
  <c r="B37" i="23"/>
  <c r="C37" i="23"/>
  <c r="D37" i="23"/>
  <c r="I37" i="23"/>
  <c r="H37" i="23"/>
  <c r="H142" i="19"/>
  <c r="R142" i="19"/>
  <c r="N142" i="19"/>
  <c r="K142" i="19"/>
  <c r="G142" i="19"/>
  <c r="Q142" i="19"/>
  <c r="C142" i="19"/>
  <c r="J142" i="19"/>
  <c r="B142" i="19"/>
  <c r="I142" i="19"/>
  <c r="D142" i="19"/>
  <c r="F142" i="19"/>
  <c r="L142" i="19"/>
  <c r="M142" i="19"/>
  <c r="O142" i="19"/>
  <c r="P142" i="19"/>
  <c r="K55" i="32"/>
  <c r="B55" i="32"/>
  <c r="O55" i="32"/>
  <c r="F55" i="32"/>
  <c r="G55" i="32"/>
  <c r="H55" i="32"/>
  <c r="P55" i="32"/>
  <c r="R55" i="32"/>
  <c r="J55" i="32"/>
  <c r="N55" i="32"/>
  <c r="I55" i="32"/>
  <c r="Q55" i="32"/>
  <c r="M55" i="32"/>
  <c r="L55" i="32"/>
  <c r="D55" i="32"/>
  <c r="C55" i="32"/>
  <c r="X88" i="17"/>
  <c r="N88" i="17"/>
  <c r="G88" i="17"/>
  <c r="F88" i="17"/>
  <c r="R88" i="17"/>
  <c r="D88" i="17"/>
  <c r="J88" i="17"/>
  <c r="V88" i="17"/>
  <c r="H88" i="17"/>
  <c r="L88" i="17"/>
  <c r="U88" i="17"/>
  <c r="B88" i="17"/>
  <c r="C88" i="17"/>
  <c r="S88" i="17"/>
  <c r="M88" i="17"/>
  <c r="K88" i="17"/>
  <c r="W88" i="17"/>
  <c r="T88" i="17"/>
  <c r="Q88" i="17"/>
  <c r="I88" i="17"/>
  <c r="D81" i="19"/>
  <c r="R81" i="19"/>
  <c r="P81" i="19"/>
  <c r="H81" i="19"/>
  <c r="L81" i="19"/>
  <c r="C81" i="19"/>
  <c r="O81" i="19"/>
  <c r="I81" i="19"/>
  <c r="J81" i="19"/>
  <c r="G81" i="19"/>
  <c r="F81" i="19"/>
  <c r="B81" i="19"/>
  <c r="K81" i="19"/>
  <c r="M81" i="19"/>
  <c r="Q81" i="19"/>
  <c r="N81" i="19"/>
  <c r="E110" i="24"/>
  <c r="G110" i="24"/>
  <c r="C110" i="24"/>
  <c r="D110" i="24"/>
  <c r="F110" i="24"/>
  <c r="X98" i="17"/>
  <c r="K98" i="17"/>
  <c r="G98" i="17"/>
  <c r="M98" i="17"/>
  <c r="L98" i="17"/>
  <c r="N98" i="17"/>
  <c r="B98" i="17"/>
  <c r="R98" i="17"/>
  <c r="C98" i="17"/>
  <c r="V98" i="17"/>
  <c r="F98" i="17"/>
  <c r="T98" i="17"/>
  <c r="I98" i="17"/>
  <c r="H98" i="17"/>
  <c r="D98" i="17"/>
  <c r="J98" i="17"/>
  <c r="Q98" i="17"/>
  <c r="W98" i="17"/>
  <c r="U98" i="17"/>
  <c r="S98" i="17"/>
  <c r="D138" i="22"/>
  <c r="F138" i="22"/>
  <c r="I138" i="22"/>
  <c r="C138" i="22"/>
  <c r="H138" i="22"/>
  <c r="G138" i="22"/>
  <c r="B138" i="22"/>
  <c r="H186" i="22"/>
  <c r="G186" i="22"/>
  <c r="D186" i="22"/>
  <c r="I186" i="22"/>
  <c r="C186" i="22"/>
  <c r="F186" i="22"/>
  <c r="B186" i="22"/>
  <c r="G142" i="14"/>
  <c r="D142" i="14"/>
  <c r="F142" i="14"/>
  <c r="C142" i="14"/>
  <c r="H142" i="14"/>
  <c r="I142" i="14"/>
  <c r="E142" i="14"/>
  <c r="D119" i="14"/>
  <c r="G119" i="14"/>
  <c r="F119" i="14"/>
  <c r="E119" i="14"/>
  <c r="H119" i="14"/>
  <c r="I119" i="14"/>
  <c r="C119" i="14"/>
  <c r="N54" i="19"/>
  <c r="B54" i="19"/>
  <c r="H54" i="19"/>
  <c r="R54" i="19"/>
  <c r="D54" i="19"/>
  <c r="Q54" i="19"/>
  <c r="M54" i="19"/>
  <c r="L54" i="19"/>
  <c r="I54" i="19"/>
  <c r="O54" i="19"/>
  <c r="K54" i="19"/>
  <c r="F54" i="19"/>
  <c r="P54" i="19"/>
  <c r="J54" i="19"/>
  <c r="C54" i="19"/>
  <c r="G54" i="19"/>
  <c r="L100" i="32"/>
  <c r="I100" i="32"/>
  <c r="R100" i="32"/>
  <c r="M100" i="32"/>
  <c r="Q100" i="32"/>
  <c r="J100" i="32"/>
  <c r="D100" i="32"/>
  <c r="H100" i="32"/>
  <c r="K100" i="32"/>
  <c r="P100" i="32"/>
  <c r="O100" i="32"/>
  <c r="C100" i="32"/>
  <c r="G100" i="32"/>
  <c r="B100" i="32"/>
  <c r="F100" i="32"/>
  <c r="N100" i="32"/>
  <c r="C127" i="23"/>
  <c r="B127" i="23"/>
  <c r="D127" i="23"/>
  <c r="I127" i="23"/>
  <c r="G127" i="23"/>
  <c r="H127" i="23"/>
  <c r="F127" i="23"/>
  <c r="H34" i="17"/>
  <c r="Q34" i="17"/>
  <c r="C34" i="17"/>
  <c r="X34" i="17"/>
  <c r="N34" i="17"/>
  <c r="F34" i="17"/>
  <c r="I34" i="17"/>
  <c r="R34" i="17"/>
  <c r="D34" i="17"/>
  <c r="M34" i="17"/>
  <c r="G34" i="17"/>
  <c r="T34" i="17"/>
  <c r="S34" i="17"/>
  <c r="L34" i="17"/>
  <c r="U34" i="17"/>
  <c r="J34" i="17"/>
  <c r="B34" i="17"/>
  <c r="V34" i="17"/>
  <c r="W34" i="17"/>
  <c r="K34" i="17"/>
  <c r="G29" i="32"/>
  <c r="L29" i="32"/>
  <c r="H29" i="32"/>
  <c r="F29" i="32"/>
  <c r="Q29" i="32"/>
  <c r="K29" i="32"/>
  <c r="C29" i="32"/>
  <c r="P29" i="32"/>
  <c r="M29" i="32"/>
  <c r="I29" i="32"/>
  <c r="O29" i="32"/>
  <c r="B29" i="32"/>
  <c r="R29" i="32"/>
  <c r="J29" i="32"/>
  <c r="N29" i="32"/>
  <c r="D29" i="32"/>
  <c r="M179" i="21"/>
  <c r="G179" i="21"/>
  <c r="L179" i="21"/>
  <c r="D179" i="21"/>
  <c r="C179" i="21"/>
  <c r="N179" i="21"/>
  <c r="K179" i="21"/>
  <c r="H179" i="21"/>
  <c r="B179" i="21"/>
  <c r="I179" i="21"/>
  <c r="J179" i="21"/>
  <c r="F179" i="21"/>
  <c r="D30" i="22"/>
  <c r="C30" i="22"/>
  <c r="I30" i="22"/>
  <c r="G30" i="22"/>
  <c r="H30" i="22"/>
  <c r="B30" i="22"/>
  <c r="F30" i="22"/>
  <c r="K117" i="20"/>
  <c r="I117" i="20"/>
  <c r="L117" i="20"/>
  <c r="H117" i="20"/>
  <c r="G117" i="20"/>
  <c r="F117" i="20"/>
  <c r="N117" i="20"/>
  <c r="C117" i="20"/>
  <c r="M117" i="20"/>
  <c r="B117" i="20"/>
  <c r="J117" i="20"/>
  <c r="D117" i="20"/>
  <c r="Q80" i="26"/>
  <c r="F80" i="26"/>
  <c r="T80" i="26"/>
  <c r="H80" i="26"/>
  <c r="R80" i="26"/>
  <c r="L80" i="26"/>
  <c r="G80" i="26"/>
  <c r="N80" i="26"/>
  <c r="M80" i="26"/>
  <c r="I80" i="26"/>
  <c r="C80" i="26"/>
  <c r="P80" i="26"/>
  <c r="O80" i="26"/>
  <c r="K80" i="26"/>
  <c r="J80" i="26"/>
  <c r="U80" i="26"/>
  <c r="E80" i="26"/>
  <c r="D80" i="26"/>
  <c r="S80" i="26"/>
  <c r="I123" i="23"/>
  <c r="C123" i="23"/>
  <c r="H123" i="23"/>
  <c r="D123" i="23"/>
  <c r="G123" i="23"/>
  <c r="F123" i="23"/>
  <c r="B123" i="23"/>
  <c r="B177" i="22"/>
  <c r="H177" i="22"/>
  <c r="D177" i="22"/>
  <c r="G177" i="22"/>
  <c r="I177" i="22"/>
  <c r="C177" i="22"/>
  <c r="F177" i="22"/>
  <c r="F50" i="14"/>
  <c r="C50" i="14"/>
  <c r="I50" i="14"/>
  <c r="E50" i="14"/>
  <c r="H50" i="14"/>
  <c r="D50" i="14"/>
  <c r="G50" i="14"/>
  <c r="B172" i="22"/>
  <c r="F172" i="22"/>
  <c r="I172" i="22"/>
  <c r="D172" i="22"/>
  <c r="G172" i="22"/>
  <c r="C172" i="22"/>
  <c r="H172" i="22"/>
  <c r="F66" i="14"/>
  <c r="E66" i="14"/>
  <c r="H66" i="14"/>
  <c r="I66" i="14"/>
  <c r="G66" i="14"/>
  <c r="C66" i="14"/>
  <c r="D66" i="14"/>
  <c r="G149" i="22"/>
  <c r="B149" i="22"/>
  <c r="C149" i="22"/>
  <c r="F149" i="22"/>
  <c r="D149" i="22"/>
  <c r="I149" i="22"/>
  <c r="H149" i="22"/>
  <c r="H35" i="14"/>
  <c r="F35" i="14"/>
  <c r="G35" i="14"/>
  <c r="I35" i="14"/>
  <c r="C35" i="14"/>
  <c r="D35" i="14"/>
  <c r="E35" i="14"/>
  <c r="C103" i="32"/>
  <c r="D103" i="32"/>
  <c r="P103" i="32"/>
  <c r="M103" i="32"/>
  <c r="G103" i="32"/>
  <c r="I103" i="32"/>
  <c r="J103" i="32"/>
  <c r="F103" i="32"/>
  <c r="N103" i="32"/>
  <c r="B103" i="32"/>
  <c r="Q103" i="32"/>
  <c r="L103" i="32"/>
  <c r="H103" i="32"/>
  <c r="O103" i="32"/>
  <c r="K103" i="32"/>
  <c r="R103" i="32"/>
  <c r="K35" i="18"/>
  <c r="H35" i="18"/>
  <c r="L35" i="18"/>
  <c r="P35" i="18"/>
  <c r="F35" i="18"/>
  <c r="B35" i="18"/>
  <c r="D35" i="18"/>
  <c r="J35" i="18"/>
  <c r="G35" i="18"/>
  <c r="C35" i="18"/>
  <c r="Q35" i="18"/>
  <c r="N35" i="18"/>
  <c r="O35" i="18"/>
  <c r="R35" i="18"/>
  <c r="M35" i="18"/>
  <c r="I35" i="18"/>
  <c r="K146" i="20"/>
  <c r="I146" i="20"/>
  <c r="G146" i="20"/>
  <c r="D146" i="20"/>
  <c r="N146" i="20"/>
  <c r="B146" i="20"/>
  <c r="C146" i="20"/>
  <c r="L146" i="20"/>
  <c r="J146" i="20"/>
  <c r="M146" i="20"/>
  <c r="H146" i="20"/>
  <c r="F146" i="20"/>
  <c r="F111" i="23"/>
  <c r="D111" i="23"/>
  <c r="H111" i="23"/>
  <c r="B111" i="23"/>
  <c r="C111" i="23"/>
  <c r="G111" i="23"/>
  <c r="I111" i="23"/>
  <c r="M158" i="19"/>
  <c r="K158" i="19"/>
  <c r="C158" i="19"/>
  <c r="N158" i="19"/>
  <c r="L158" i="19"/>
  <c r="P158" i="19"/>
  <c r="B158" i="19"/>
  <c r="I158" i="19"/>
  <c r="F158" i="19"/>
  <c r="O158" i="19"/>
  <c r="Q158" i="19"/>
  <c r="D158" i="19"/>
  <c r="G158" i="19"/>
  <c r="R158" i="19"/>
  <c r="J158" i="19"/>
  <c r="H158" i="19"/>
  <c r="H76" i="23"/>
  <c r="D76" i="23"/>
  <c r="I76" i="23"/>
  <c r="C76" i="23"/>
  <c r="G76" i="23"/>
  <c r="F76" i="23"/>
  <c r="B76" i="23"/>
  <c r="K28" i="21"/>
  <c r="I28" i="21"/>
  <c r="G28" i="21"/>
  <c r="F28" i="21"/>
  <c r="J28" i="21"/>
  <c r="L28" i="21"/>
  <c r="H28" i="21"/>
  <c r="D28" i="21"/>
  <c r="N28" i="21"/>
  <c r="C28" i="21"/>
  <c r="B28" i="21"/>
  <c r="M28" i="21"/>
  <c r="D14" i="19"/>
  <c r="F14" i="19"/>
  <c r="O14" i="19"/>
  <c r="J14" i="19"/>
  <c r="N14" i="19"/>
  <c r="K14" i="19"/>
  <c r="P14" i="19"/>
  <c r="R14" i="19"/>
  <c r="B14" i="19"/>
  <c r="L14" i="19"/>
  <c r="Q14" i="19"/>
  <c r="G14" i="19"/>
  <c r="H14" i="19"/>
  <c r="I14" i="19"/>
  <c r="C14" i="19"/>
  <c r="M14" i="19"/>
  <c r="C38" i="32"/>
  <c r="N38" i="32"/>
  <c r="I38" i="32"/>
  <c r="H38" i="32"/>
  <c r="B38" i="32"/>
  <c r="L38" i="32"/>
  <c r="D38" i="32"/>
  <c r="R38" i="32"/>
  <c r="K38" i="32"/>
  <c r="O38" i="32"/>
  <c r="Q38" i="32"/>
  <c r="M38" i="32"/>
  <c r="G38" i="32"/>
  <c r="F38" i="32"/>
  <c r="J38" i="32"/>
  <c r="P38" i="32"/>
  <c r="J163" i="20"/>
  <c r="D163" i="20"/>
  <c r="M163" i="20"/>
  <c r="L163" i="20"/>
  <c r="K163" i="20"/>
  <c r="G163" i="20"/>
  <c r="F163" i="20"/>
  <c r="B163" i="20"/>
  <c r="C163" i="20"/>
  <c r="H163" i="20"/>
  <c r="I163" i="20"/>
  <c r="N163" i="20"/>
  <c r="B183" i="23"/>
  <c r="G183" i="23"/>
  <c r="D183" i="23"/>
  <c r="I183" i="23"/>
  <c r="C183" i="23"/>
  <c r="F183" i="23"/>
  <c r="H183" i="23"/>
  <c r="R153" i="18"/>
  <c r="L153" i="18"/>
  <c r="D153" i="18"/>
  <c r="I153" i="18"/>
  <c r="H153" i="18"/>
  <c r="F153" i="18"/>
  <c r="G153" i="18"/>
  <c r="O153" i="18"/>
  <c r="C153" i="18"/>
  <c r="M153" i="18"/>
  <c r="J153" i="18"/>
  <c r="P153" i="18"/>
  <c r="Q153" i="18"/>
  <c r="B153" i="18"/>
  <c r="K153" i="18"/>
  <c r="N153" i="18"/>
  <c r="F153" i="19"/>
  <c r="B153" i="19"/>
  <c r="Q153" i="19"/>
  <c r="G153" i="19"/>
  <c r="N153" i="19"/>
  <c r="H153" i="19"/>
  <c r="K153" i="19"/>
  <c r="M153" i="19"/>
  <c r="R153" i="19"/>
  <c r="I153" i="19"/>
  <c r="L153" i="19"/>
  <c r="J153" i="19"/>
  <c r="C153" i="19"/>
  <c r="D153" i="19"/>
  <c r="O153" i="19"/>
  <c r="P153" i="19"/>
  <c r="K169" i="19"/>
  <c r="L169" i="19"/>
  <c r="R169" i="19"/>
  <c r="J169" i="19"/>
  <c r="I169" i="19"/>
  <c r="N169" i="19"/>
  <c r="H169" i="19"/>
  <c r="F169" i="19"/>
  <c r="M169" i="19"/>
  <c r="D169" i="19"/>
  <c r="C169" i="19"/>
  <c r="B169" i="19"/>
  <c r="G169" i="19"/>
  <c r="P169" i="19"/>
  <c r="Q169" i="19"/>
  <c r="O169" i="19"/>
  <c r="J87" i="19"/>
  <c r="N87" i="19"/>
  <c r="R87" i="19"/>
  <c r="F87" i="19"/>
  <c r="K87" i="19"/>
  <c r="H87" i="19"/>
  <c r="C87" i="19"/>
  <c r="B87" i="19"/>
  <c r="P87" i="19"/>
  <c r="I87" i="19"/>
  <c r="O87" i="19"/>
  <c r="D87" i="19"/>
  <c r="Q87" i="19"/>
  <c r="L87" i="19"/>
  <c r="M87" i="19"/>
  <c r="G87" i="19"/>
  <c r="M97" i="26"/>
  <c r="T97" i="26"/>
  <c r="D97" i="26"/>
  <c r="P97" i="26"/>
  <c r="K97" i="26"/>
  <c r="F97" i="26"/>
  <c r="J97" i="26"/>
  <c r="L97" i="26"/>
  <c r="I97" i="26"/>
  <c r="U97" i="26"/>
  <c r="R97" i="26"/>
  <c r="O97" i="26"/>
  <c r="Q97" i="26"/>
  <c r="E97" i="26"/>
  <c r="G97" i="26"/>
  <c r="S97" i="26"/>
  <c r="N97" i="26"/>
  <c r="H97" i="26"/>
  <c r="C97" i="26"/>
  <c r="H146" i="19"/>
  <c r="M146" i="19"/>
  <c r="F146" i="19"/>
  <c r="R146" i="19"/>
  <c r="P146" i="19"/>
  <c r="O146" i="19"/>
  <c r="J146" i="19"/>
  <c r="I146" i="19"/>
  <c r="B146" i="19"/>
  <c r="K146" i="19"/>
  <c r="D146" i="19"/>
  <c r="N146" i="19"/>
  <c r="Q146" i="19"/>
  <c r="L146" i="19"/>
  <c r="C146" i="19"/>
  <c r="G146" i="19"/>
  <c r="H108" i="20"/>
  <c r="D108" i="20"/>
  <c r="F108" i="20"/>
  <c r="G108" i="20"/>
  <c r="B108" i="20"/>
  <c r="M108" i="20"/>
  <c r="C108" i="20"/>
  <c r="J108" i="20"/>
  <c r="K108" i="20"/>
  <c r="L108" i="20"/>
  <c r="N108" i="20"/>
  <c r="I108" i="20"/>
  <c r="E147" i="24"/>
  <c r="C147" i="24"/>
  <c r="G147" i="24"/>
  <c r="F147" i="24"/>
  <c r="D147" i="24"/>
  <c r="J22" i="17"/>
  <c r="V22" i="17"/>
  <c r="K22" i="17"/>
  <c r="N22" i="17"/>
  <c r="F22" i="17"/>
  <c r="C22" i="17"/>
  <c r="H22" i="17"/>
  <c r="B22" i="17"/>
  <c r="S22" i="17"/>
  <c r="M22" i="17"/>
  <c r="T22" i="17"/>
  <c r="U22" i="17"/>
  <c r="G22" i="17"/>
  <c r="R22" i="17"/>
  <c r="I22" i="17"/>
  <c r="W22" i="17"/>
  <c r="L22" i="17"/>
  <c r="Q22" i="17"/>
  <c r="D22" i="17"/>
  <c r="X22" i="17"/>
  <c r="C118" i="21"/>
  <c r="H118" i="21"/>
  <c r="J118" i="21"/>
  <c r="F118" i="21"/>
  <c r="M118" i="21"/>
  <c r="L118" i="21"/>
  <c r="N118" i="21"/>
  <c r="D118" i="21"/>
  <c r="G118" i="21"/>
  <c r="B118" i="21"/>
  <c r="K118" i="21"/>
  <c r="I118" i="21"/>
  <c r="M149" i="17"/>
  <c r="N149" i="17"/>
  <c r="V149" i="17"/>
  <c r="Q149" i="17"/>
  <c r="S149" i="17"/>
  <c r="F149" i="17"/>
  <c r="X149" i="17"/>
  <c r="R149" i="17"/>
  <c r="D149" i="17"/>
  <c r="T149" i="17"/>
  <c r="K149" i="17"/>
  <c r="G149" i="17"/>
  <c r="J149" i="17"/>
  <c r="W149" i="17"/>
  <c r="L149" i="17"/>
  <c r="U149" i="17"/>
  <c r="I149" i="17"/>
  <c r="H149" i="17"/>
  <c r="B149" i="17"/>
  <c r="C149" i="17"/>
  <c r="D107" i="14"/>
  <c r="F107" i="14"/>
  <c r="H107" i="14"/>
  <c r="G107" i="14"/>
  <c r="E107" i="14"/>
  <c r="C107" i="14"/>
  <c r="I107" i="14"/>
  <c r="I178" i="32"/>
  <c r="M178" i="32"/>
  <c r="K178" i="32"/>
  <c r="O178" i="32"/>
  <c r="Q178" i="32"/>
  <c r="B178" i="32"/>
  <c r="P178" i="32"/>
  <c r="N178" i="32"/>
  <c r="H178" i="32"/>
  <c r="J178" i="32"/>
  <c r="C178" i="32"/>
  <c r="R178" i="32"/>
  <c r="F178" i="32"/>
  <c r="G178" i="32"/>
  <c r="L178" i="32"/>
  <c r="D178" i="32"/>
  <c r="C37" i="20"/>
  <c r="H37" i="20"/>
  <c r="K37" i="20"/>
  <c r="L37" i="20"/>
  <c r="N37" i="20"/>
  <c r="F37" i="20"/>
  <c r="G37" i="20"/>
  <c r="M37" i="20"/>
  <c r="J37" i="20"/>
  <c r="B37" i="20"/>
  <c r="I37" i="20"/>
  <c r="D37" i="20"/>
  <c r="F131" i="24"/>
  <c r="D131" i="24"/>
  <c r="E131" i="24"/>
  <c r="C131" i="24"/>
  <c r="G131" i="24"/>
  <c r="D25" i="20"/>
  <c r="I25" i="20"/>
  <c r="C25" i="20"/>
  <c r="N25" i="20"/>
  <c r="J25" i="20"/>
  <c r="B25" i="20"/>
  <c r="G25" i="20"/>
  <c r="H25" i="20"/>
  <c r="M25" i="20"/>
  <c r="F25" i="20"/>
  <c r="K25" i="20"/>
  <c r="L25" i="20"/>
  <c r="H95" i="21"/>
  <c r="D95" i="21"/>
  <c r="M95" i="21"/>
  <c r="K95" i="21"/>
  <c r="L95" i="21"/>
  <c r="N95" i="21"/>
  <c r="G95" i="21"/>
  <c r="C95" i="21"/>
  <c r="B95" i="21"/>
  <c r="I95" i="21"/>
  <c r="J95" i="21"/>
  <c r="F95" i="21"/>
  <c r="I128" i="26"/>
  <c r="S128" i="26"/>
  <c r="N128" i="26"/>
  <c r="D128" i="26"/>
  <c r="M128" i="26"/>
  <c r="H128" i="26"/>
  <c r="C128" i="26"/>
  <c r="J128" i="26"/>
  <c r="U128" i="26"/>
  <c r="L128" i="26"/>
  <c r="R128" i="26"/>
  <c r="K128" i="26"/>
  <c r="G128" i="26"/>
  <c r="P128" i="26"/>
  <c r="O128" i="26"/>
  <c r="T128" i="26"/>
  <c r="F128" i="26"/>
  <c r="Q128" i="26"/>
  <c r="E128" i="26"/>
  <c r="G106" i="14"/>
  <c r="D106" i="14"/>
  <c r="E106" i="14"/>
  <c r="I106" i="14"/>
  <c r="F106" i="14"/>
  <c r="C106" i="14"/>
  <c r="H106" i="14"/>
  <c r="S137" i="26"/>
  <c r="Q137" i="26"/>
  <c r="P137" i="26"/>
  <c r="G137" i="26"/>
  <c r="C137" i="26"/>
  <c r="L137" i="26"/>
  <c r="K137" i="26"/>
  <c r="M137" i="26"/>
  <c r="F137" i="26"/>
  <c r="I137" i="26"/>
  <c r="R137" i="26"/>
  <c r="O137" i="26"/>
  <c r="E137" i="26"/>
  <c r="T137" i="26"/>
  <c r="N137" i="26"/>
  <c r="J137" i="26"/>
  <c r="U137" i="26"/>
  <c r="H137" i="26"/>
  <c r="D137" i="26"/>
  <c r="J78" i="32"/>
  <c r="M78" i="32"/>
  <c r="B78" i="32"/>
  <c r="C78" i="32"/>
  <c r="O78" i="32"/>
  <c r="R78" i="32"/>
  <c r="P78" i="32"/>
  <c r="L78" i="32"/>
  <c r="F78" i="32"/>
  <c r="K78" i="32"/>
  <c r="N78" i="32"/>
  <c r="H78" i="32"/>
  <c r="G78" i="32"/>
  <c r="D78" i="32"/>
  <c r="Q78" i="32"/>
  <c r="I78" i="32"/>
  <c r="C14" i="21"/>
  <c r="K14" i="21"/>
  <c r="F14" i="21"/>
  <c r="I14" i="21"/>
  <c r="J14" i="21"/>
  <c r="H14" i="21"/>
  <c r="M14" i="21"/>
  <c r="L14" i="21"/>
  <c r="B14" i="21"/>
  <c r="N14" i="21"/>
  <c r="G14" i="21"/>
  <c r="D14" i="21"/>
  <c r="D144" i="24"/>
  <c r="E144" i="24"/>
  <c r="F144" i="24"/>
  <c r="C144" i="24"/>
  <c r="G144" i="24"/>
  <c r="T93" i="17"/>
  <c r="B93" i="17"/>
  <c r="W93" i="17"/>
  <c r="C93" i="17"/>
  <c r="S93" i="17"/>
  <c r="X93" i="17"/>
  <c r="V93" i="17"/>
  <c r="J93" i="17"/>
  <c r="M93" i="17"/>
  <c r="F93" i="17"/>
  <c r="I93" i="17"/>
  <c r="R93" i="17"/>
  <c r="G93" i="17"/>
  <c r="D93" i="17"/>
  <c r="K93" i="17"/>
  <c r="N93" i="17"/>
  <c r="L93" i="17"/>
  <c r="Q93" i="17"/>
  <c r="H93" i="17"/>
  <c r="U93" i="17"/>
  <c r="H189" i="32"/>
  <c r="R189" i="32"/>
  <c r="C189" i="32"/>
  <c r="F189" i="32"/>
  <c r="O189" i="32"/>
  <c r="Q189" i="32"/>
  <c r="N189" i="32"/>
  <c r="D189" i="32"/>
  <c r="M189" i="32"/>
  <c r="G189" i="32"/>
  <c r="P189" i="32"/>
  <c r="L189" i="32"/>
  <c r="B189" i="32"/>
  <c r="K189" i="32"/>
  <c r="J189" i="32"/>
  <c r="I189" i="32"/>
  <c r="D169" i="18"/>
  <c r="L169" i="18"/>
  <c r="N169" i="18"/>
  <c r="B169" i="18"/>
  <c r="Q169" i="18"/>
  <c r="R169" i="18"/>
  <c r="H169" i="18"/>
  <c r="M169" i="18"/>
  <c r="C169" i="18"/>
  <c r="J169" i="18"/>
  <c r="F169" i="18"/>
  <c r="O169" i="18"/>
  <c r="K169" i="18"/>
  <c r="G169" i="18"/>
  <c r="P169" i="18"/>
  <c r="I169" i="18"/>
  <c r="B35" i="22"/>
  <c r="I35" i="22"/>
  <c r="C35" i="22"/>
  <c r="D35" i="22"/>
  <c r="G35" i="22"/>
  <c r="H35" i="22"/>
  <c r="F35" i="22"/>
  <c r="K105" i="21"/>
  <c r="H105" i="21"/>
  <c r="I105" i="21"/>
  <c r="G105" i="21"/>
  <c r="B105" i="21"/>
  <c r="L105" i="21"/>
  <c r="J105" i="21"/>
  <c r="F105" i="21"/>
  <c r="M105" i="21"/>
  <c r="C105" i="21"/>
  <c r="N105" i="21"/>
  <c r="D105" i="21"/>
  <c r="F85" i="32"/>
  <c r="N85" i="32"/>
  <c r="R85" i="32"/>
  <c r="B85" i="32"/>
  <c r="C85" i="32"/>
  <c r="O85" i="32"/>
  <c r="L85" i="32"/>
  <c r="D85" i="32"/>
  <c r="G85" i="32"/>
  <c r="K85" i="32"/>
  <c r="M85" i="32"/>
  <c r="I85" i="32"/>
  <c r="Q85" i="32"/>
  <c r="H85" i="32"/>
  <c r="P85" i="32"/>
  <c r="J85" i="32"/>
  <c r="G93" i="14"/>
  <c r="I93" i="14"/>
  <c r="D93" i="14"/>
  <c r="F93" i="14"/>
  <c r="C93" i="14"/>
  <c r="E93" i="14"/>
  <c r="H93" i="14"/>
  <c r="H41" i="21"/>
  <c r="J41" i="21"/>
  <c r="M41" i="21"/>
  <c r="F41" i="21"/>
  <c r="G41" i="21"/>
  <c r="K41" i="21"/>
  <c r="L41" i="21"/>
  <c r="B41" i="21"/>
  <c r="N41" i="21"/>
  <c r="C41" i="21"/>
  <c r="D41" i="21"/>
  <c r="I41" i="21"/>
  <c r="K52" i="19"/>
  <c r="J52" i="19"/>
  <c r="N52" i="19"/>
  <c r="O52" i="19"/>
  <c r="H52" i="19"/>
  <c r="C52" i="19"/>
  <c r="B52" i="19"/>
  <c r="G52" i="19"/>
  <c r="F52" i="19"/>
  <c r="L52" i="19"/>
  <c r="M52" i="19"/>
  <c r="Q52" i="19"/>
  <c r="P52" i="19"/>
  <c r="R52" i="19"/>
  <c r="D52" i="19"/>
  <c r="I52" i="19"/>
  <c r="D91" i="22"/>
  <c r="B91" i="22"/>
  <c r="F91" i="22"/>
  <c r="I91" i="22"/>
  <c r="H91" i="22"/>
  <c r="C91" i="22"/>
  <c r="G91" i="22"/>
  <c r="T39" i="17"/>
  <c r="G39" i="17"/>
  <c r="Q39" i="17"/>
  <c r="F39" i="17"/>
  <c r="M39" i="17"/>
  <c r="X39" i="17"/>
  <c r="V39" i="17"/>
  <c r="I39" i="17"/>
  <c r="R39" i="17"/>
  <c r="L39" i="17"/>
  <c r="W39" i="17"/>
  <c r="N39" i="17"/>
  <c r="D39" i="17"/>
  <c r="K39" i="17"/>
  <c r="C39" i="17"/>
  <c r="U39" i="17"/>
  <c r="B39" i="17"/>
  <c r="J39" i="17"/>
  <c r="H39" i="17"/>
  <c r="S39" i="17"/>
  <c r="J55" i="20"/>
  <c r="M55" i="20"/>
  <c r="C55" i="20"/>
  <c r="L55" i="20"/>
  <c r="I55" i="20"/>
  <c r="K55" i="20"/>
  <c r="F55" i="20"/>
  <c r="N55" i="20"/>
  <c r="D55" i="20"/>
  <c r="B55" i="20"/>
  <c r="H55" i="20"/>
  <c r="G55" i="20"/>
  <c r="J74" i="21"/>
  <c r="G74" i="21"/>
  <c r="D74" i="21"/>
  <c r="I74" i="21"/>
  <c r="C74" i="21"/>
  <c r="F74" i="21"/>
  <c r="N74" i="21"/>
  <c r="H74" i="21"/>
  <c r="B74" i="21"/>
  <c r="L74" i="21"/>
  <c r="K74" i="21"/>
  <c r="M74" i="21"/>
  <c r="E64" i="24"/>
  <c r="F64" i="24"/>
  <c r="G64" i="24"/>
  <c r="D64" i="24"/>
  <c r="C64" i="24"/>
  <c r="K77" i="26"/>
  <c r="P77" i="26"/>
  <c r="T77" i="26"/>
  <c r="Q77" i="26"/>
  <c r="M77" i="26"/>
  <c r="D77" i="26"/>
  <c r="F77" i="26"/>
  <c r="U77" i="26"/>
  <c r="H77" i="26"/>
  <c r="R77" i="26"/>
  <c r="S77" i="26"/>
  <c r="J77" i="26"/>
  <c r="L77" i="26"/>
  <c r="I77" i="26"/>
  <c r="G77" i="26"/>
  <c r="E77" i="26"/>
  <c r="O77" i="26"/>
  <c r="C77" i="26"/>
  <c r="N77" i="26"/>
  <c r="C50" i="22"/>
  <c r="F50" i="22"/>
  <c r="I50" i="22"/>
  <c r="B50" i="22"/>
  <c r="H50" i="22"/>
  <c r="G50" i="22"/>
  <c r="D50" i="22"/>
  <c r="N181" i="19"/>
  <c r="O181" i="19"/>
  <c r="Q181" i="19"/>
  <c r="G181" i="19"/>
  <c r="C181" i="19"/>
  <c r="P181" i="19"/>
  <c r="B181" i="19"/>
  <c r="F181" i="19"/>
  <c r="J181" i="19"/>
  <c r="I181" i="19"/>
  <c r="K181" i="19"/>
  <c r="D181" i="19"/>
  <c r="R181" i="19"/>
  <c r="L181" i="19"/>
  <c r="H181" i="19"/>
  <c r="M181" i="19"/>
  <c r="C86" i="14"/>
  <c r="F86" i="14"/>
  <c r="D86" i="14"/>
  <c r="E86" i="14"/>
  <c r="G86" i="14"/>
  <c r="I86" i="14"/>
  <c r="H86" i="14"/>
  <c r="D159" i="23"/>
  <c r="C159" i="23"/>
  <c r="B159" i="23"/>
  <c r="I159" i="23"/>
  <c r="H159" i="23"/>
  <c r="F159" i="23"/>
  <c r="G159" i="23"/>
  <c r="G18" i="18"/>
  <c r="O18" i="18"/>
  <c r="C18" i="18"/>
  <c r="J18" i="18"/>
  <c r="Q18" i="18"/>
  <c r="N18" i="18"/>
  <c r="F18" i="18"/>
  <c r="B18" i="18"/>
  <c r="L18" i="18"/>
  <c r="K18" i="18"/>
  <c r="M18" i="18"/>
  <c r="H18" i="18"/>
  <c r="P18" i="18"/>
  <c r="R18" i="18"/>
  <c r="I18" i="18"/>
  <c r="D18" i="18"/>
  <c r="C166" i="18"/>
  <c r="P166" i="18"/>
  <c r="H166" i="18"/>
  <c r="N166" i="18"/>
  <c r="Q166" i="18"/>
  <c r="F166" i="18"/>
  <c r="O166" i="18"/>
  <c r="D166" i="18"/>
  <c r="M166" i="18"/>
  <c r="J166" i="18"/>
  <c r="I166" i="18"/>
  <c r="G166" i="18"/>
  <c r="L166" i="18"/>
  <c r="K166" i="18"/>
  <c r="B166" i="18"/>
  <c r="R166" i="18"/>
  <c r="M23" i="21"/>
  <c r="I23" i="21"/>
  <c r="K23" i="21"/>
  <c r="D23" i="21"/>
  <c r="C23" i="21"/>
  <c r="J23" i="21"/>
  <c r="H23" i="21"/>
  <c r="F23" i="21"/>
  <c r="L23" i="21"/>
  <c r="B23" i="21"/>
  <c r="G23" i="21"/>
  <c r="N23" i="21"/>
  <c r="D162" i="20"/>
  <c r="J162" i="20"/>
  <c r="K162" i="20"/>
  <c r="G162" i="20"/>
  <c r="B162" i="20"/>
  <c r="H162" i="20"/>
  <c r="F162" i="20"/>
  <c r="C162" i="20"/>
  <c r="N162" i="20"/>
  <c r="I162" i="20"/>
  <c r="M162" i="20"/>
  <c r="L162" i="20"/>
  <c r="J145" i="21"/>
  <c r="K145" i="21"/>
  <c r="F145" i="21"/>
  <c r="C145" i="21"/>
  <c r="H145" i="21"/>
  <c r="N145" i="21"/>
  <c r="M145" i="21"/>
  <c r="B145" i="21"/>
  <c r="L145" i="21"/>
  <c r="I145" i="21"/>
  <c r="G145" i="21"/>
  <c r="D145" i="21"/>
  <c r="H15" i="21"/>
  <c r="L15" i="21"/>
  <c r="D15" i="21"/>
  <c r="F15" i="21"/>
  <c r="J15" i="21"/>
  <c r="M15" i="21"/>
  <c r="I15" i="21"/>
  <c r="N15" i="21"/>
  <c r="C15" i="21"/>
  <c r="B15" i="21"/>
  <c r="K15" i="21"/>
  <c r="G15" i="21"/>
  <c r="I138" i="14"/>
  <c r="F138" i="14"/>
  <c r="G138" i="14"/>
  <c r="H138" i="14"/>
  <c r="E138" i="14"/>
  <c r="C138" i="14"/>
  <c r="D138" i="14"/>
  <c r="J75" i="20"/>
  <c r="I75" i="20"/>
  <c r="M75" i="20"/>
  <c r="N75" i="20"/>
  <c r="F75" i="20"/>
  <c r="K75" i="20"/>
  <c r="H75" i="20"/>
  <c r="G75" i="20"/>
  <c r="D75" i="20"/>
  <c r="L75" i="20"/>
  <c r="B75" i="20"/>
  <c r="C75" i="20"/>
  <c r="J186" i="19"/>
  <c r="N186" i="19"/>
  <c r="Q186" i="19"/>
  <c r="I186" i="19"/>
  <c r="O186" i="19"/>
  <c r="K186" i="19"/>
  <c r="P186" i="19"/>
  <c r="R186" i="19"/>
  <c r="H186" i="19"/>
  <c r="D186" i="19"/>
  <c r="G186" i="19"/>
  <c r="L186" i="19"/>
  <c r="M186" i="19"/>
  <c r="C186" i="19"/>
  <c r="F186" i="19"/>
  <c r="B186" i="19"/>
  <c r="C168" i="18"/>
  <c r="P168" i="18"/>
  <c r="D168" i="18"/>
  <c r="N168" i="18"/>
  <c r="Q168" i="18"/>
  <c r="O168" i="18"/>
  <c r="G168" i="18"/>
  <c r="L168" i="18"/>
  <c r="R168" i="18"/>
  <c r="J168" i="18"/>
  <c r="B168" i="18"/>
  <c r="H168" i="18"/>
  <c r="F168" i="18"/>
  <c r="K168" i="18"/>
  <c r="I168" i="18"/>
  <c r="M168" i="18"/>
  <c r="K117" i="17"/>
  <c r="F117" i="17"/>
  <c r="I117" i="17"/>
  <c r="D117" i="17"/>
  <c r="V117" i="17"/>
  <c r="B117" i="17"/>
  <c r="U117" i="17"/>
  <c r="C117" i="17"/>
  <c r="W117" i="17"/>
  <c r="R117" i="17"/>
  <c r="T117" i="17"/>
  <c r="X117" i="17"/>
  <c r="G117" i="17"/>
  <c r="H117" i="17"/>
  <c r="S117" i="17"/>
  <c r="J117" i="17"/>
  <c r="L117" i="17"/>
  <c r="N117" i="17"/>
  <c r="M117" i="17"/>
  <c r="Q117" i="17"/>
  <c r="C29" i="19"/>
  <c r="J29" i="19"/>
  <c r="I29" i="19"/>
  <c r="G29" i="19"/>
  <c r="R29" i="19"/>
  <c r="K29" i="19"/>
  <c r="N29" i="19"/>
  <c r="H29" i="19"/>
  <c r="P29" i="19"/>
  <c r="D29" i="19"/>
  <c r="L29" i="19"/>
  <c r="F29" i="19"/>
  <c r="B29" i="19"/>
  <c r="O29" i="19"/>
  <c r="Q29" i="19"/>
  <c r="M29" i="19"/>
  <c r="H151" i="23"/>
  <c r="G151" i="23"/>
  <c r="I151" i="23"/>
  <c r="B151" i="23"/>
  <c r="C151" i="23"/>
  <c r="D151" i="23"/>
  <c r="F151" i="23"/>
  <c r="G174" i="22"/>
  <c r="F174" i="22"/>
  <c r="B174" i="22"/>
  <c r="D174" i="22"/>
  <c r="H174" i="22"/>
  <c r="C174" i="22"/>
  <c r="I174" i="22"/>
  <c r="P79" i="18"/>
  <c r="Q79" i="18"/>
  <c r="F79" i="18"/>
  <c r="K79" i="18"/>
  <c r="L79" i="18"/>
  <c r="M79" i="18"/>
  <c r="H79" i="18"/>
  <c r="G79" i="18"/>
  <c r="C79" i="18"/>
  <c r="R79" i="18"/>
  <c r="O79" i="18"/>
  <c r="J79" i="18"/>
  <c r="I79" i="18"/>
  <c r="D79" i="18"/>
  <c r="B79" i="18"/>
  <c r="N79" i="18"/>
  <c r="O82" i="19"/>
  <c r="D82" i="19"/>
  <c r="P82" i="19"/>
  <c r="B82" i="19"/>
  <c r="C82" i="19"/>
  <c r="F82" i="19"/>
  <c r="K82" i="19"/>
  <c r="N82" i="19"/>
  <c r="I82" i="19"/>
  <c r="L82" i="19"/>
  <c r="R82" i="19"/>
  <c r="G82" i="19"/>
  <c r="H82" i="19"/>
  <c r="M82" i="19"/>
  <c r="Q82" i="19"/>
  <c r="J82" i="19"/>
  <c r="B15" i="32"/>
  <c r="J15" i="32"/>
  <c r="G15" i="32"/>
  <c r="I15" i="32"/>
  <c r="D15" i="32"/>
  <c r="L15" i="32"/>
  <c r="H15" i="32"/>
  <c r="P15" i="32"/>
  <c r="M15" i="32"/>
  <c r="O15" i="32"/>
  <c r="R15" i="32"/>
  <c r="N15" i="32"/>
  <c r="Q15" i="32"/>
  <c r="K15" i="32"/>
  <c r="F15" i="32"/>
  <c r="C15" i="32"/>
  <c r="B18" i="22"/>
  <c r="F18" i="22"/>
  <c r="C18" i="22"/>
  <c r="D18" i="22"/>
  <c r="H18" i="22"/>
  <c r="I18" i="22"/>
  <c r="G18" i="22"/>
  <c r="F159" i="18"/>
  <c r="B159" i="18"/>
  <c r="M159" i="18"/>
  <c r="C159" i="18"/>
  <c r="R159" i="18"/>
  <c r="O159" i="18"/>
  <c r="D159" i="18"/>
  <c r="P159" i="18"/>
  <c r="J159" i="18"/>
  <c r="G159" i="18"/>
  <c r="Q159" i="18"/>
  <c r="I159" i="18"/>
  <c r="N159" i="18"/>
  <c r="H159" i="18"/>
  <c r="L159" i="18"/>
  <c r="K159" i="18"/>
  <c r="B158" i="20"/>
  <c r="N158" i="20"/>
  <c r="H158" i="20"/>
  <c r="J158" i="20"/>
  <c r="G158" i="20"/>
  <c r="L158" i="20"/>
  <c r="F158" i="20"/>
  <c r="I158" i="20"/>
  <c r="D158" i="20"/>
  <c r="K158" i="20"/>
  <c r="C158" i="20"/>
  <c r="M158" i="20"/>
  <c r="G186" i="23"/>
  <c r="F186" i="23"/>
  <c r="I186" i="23"/>
  <c r="H186" i="23"/>
  <c r="C186" i="23"/>
  <c r="D186" i="23"/>
  <c r="B186" i="23"/>
  <c r="J58" i="26"/>
  <c r="R58" i="26"/>
  <c r="S58" i="26"/>
  <c r="G58" i="26"/>
  <c r="K58" i="26"/>
  <c r="E58" i="26"/>
  <c r="Q58" i="26"/>
  <c r="N58" i="26"/>
  <c r="O58" i="26"/>
  <c r="P58" i="26"/>
  <c r="L58" i="26"/>
  <c r="M58" i="26"/>
  <c r="F58" i="26"/>
  <c r="T58" i="26"/>
  <c r="I58" i="26"/>
  <c r="C58" i="26"/>
  <c r="D58" i="26"/>
  <c r="H58" i="26"/>
  <c r="U58" i="26"/>
  <c r="B15" i="23"/>
  <c r="F15" i="23"/>
  <c r="C15" i="23"/>
  <c r="H15" i="23"/>
  <c r="D15" i="23"/>
  <c r="G15" i="23"/>
  <c r="I15" i="23"/>
  <c r="J67" i="32"/>
  <c r="C67" i="32"/>
  <c r="K67" i="32"/>
  <c r="I67" i="32"/>
  <c r="H67" i="32"/>
  <c r="R67" i="32"/>
  <c r="F67" i="32"/>
  <c r="P67" i="32"/>
  <c r="B67" i="32"/>
  <c r="L67" i="32"/>
  <c r="Q67" i="32"/>
  <c r="N67" i="32"/>
  <c r="M67" i="32"/>
  <c r="G67" i="32"/>
  <c r="O67" i="32"/>
  <c r="D67" i="32"/>
  <c r="B66" i="20"/>
  <c r="F66" i="20"/>
  <c r="M66" i="20"/>
  <c r="G66" i="20"/>
  <c r="I66" i="20"/>
  <c r="D66" i="20"/>
  <c r="H66" i="20"/>
  <c r="C66" i="20"/>
  <c r="K66" i="20"/>
  <c r="L66" i="20"/>
  <c r="N66" i="20"/>
  <c r="J66" i="20"/>
  <c r="M144" i="18"/>
  <c r="K144" i="18"/>
  <c r="C144" i="18"/>
  <c r="R144" i="18"/>
  <c r="B144" i="18"/>
  <c r="Q144" i="18"/>
  <c r="P144" i="18"/>
  <c r="J144" i="18"/>
  <c r="I144" i="18"/>
  <c r="G144" i="18"/>
  <c r="N144" i="18"/>
  <c r="L144" i="18"/>
  <c r="D144" i="18"/>
  <c r="H144" i="18"/>
  <c r="F144" i="18"/>
  <c r="O144" i="18"/>
  <c r="G72" i="19"/>
  <c r="D72" i="19"/>
  <c r="I72" i="19"/>
  <c r="H72" i="19"/>
  <c r="M72" i="19"/>
  <c r="F72" i="19"/>
  <c r="P72" i="19"/>
  <c r="C72" i="19"/>
  <c r="N72" i="19"/>
  <c r="B72" i="19"/>
  <c r="O72" i="19"/>
  <c r="J72" i="19"/>
  <c r="Q72" i="19"/>
  <c r="R72" i="19"/>
  <c r="K72" i="19"/>
  <c r="L72" i="19"/>
  <c r="B15" i="18"/>
  <c r="I15" i="18"/>
  <c r="L15" i="18"/>
  <c r="N15" i="18"/>
  <c r="M15" i="18"/>
  <c r="D15" i="18"/>
  <c r="G15" i="18"/>
  <c r="O15" i="18"/>
  <c r="Q15" i="18"/>
  <c r="H15" i="18"/>
  <c r="K15" i="18"/>
  <c r="P15" i="18"/>
  <c r="F15" i="18"/>
  <c r="C15" i="18"/>
  <c r="R15" i="18"/>
  <c r="J15" i="18"/>
  <c r="G170" i="21"/>
  <c r="C170" i="21"/>
  <c r="D170" i="21"/>
  <c r="J170" i="21"/>
  <c r="H170" i="21"/>
  <c r="L170" i="21"/>
  <c r="B170" i="21"/>
  <c r="I170" i="21"/>
  <c r="N170" i="21"/>
  <c r="F170" i="21"/>
  <c r="M170" i="21"/>
  <c r="K170" i="21"/>
  <c r="F99" i="23"/>
  <c r="G99" i="23"/>
  <c r="B99" i="23"/>
  <c r="D99" i="23"/>
  <c r="C99" i="23"/>
  <c r="H99" i="23"/>
  <c r="I99" i="23"/>
  <c r="O18" i="32"/>
  <c r="L18" i="32"/>
  <c r="P18" i="32"/>
  <c r="C18" i="32"/>
  <c r="B18" i="32"/>
  <c r="H18" i="32"/>
  <c r="N18" i="32"/>
  <c r="M18" i="32"/>
  <c r="J18" i="32"/>
  <c r="D18" i="32"/>
  <c r="G18" i="32"/>
  <c r="K18" i="32"/>
  <c r="I18" i="32"/>
  <c r="Q18" i="32"/>
  <c r="R18" i="32"/>
  <c r="F18" i="32"/>
  <c r="N123" i="21"/>
  <c r="D123" i="21"/>
  <c r="I123" i="21"/>
  <c r="F123" i="21"/>
  <c r="L123" i="21"/>
  <c r="K123" i="21"/>
  <c r="B123" i="21"/>
  <c r="M123" i="21"/>
  <c r="H123" i="21"/>
  <c r="J123" i="21"/>
  <c r="G123" i="21"/>
  <c r="C123" i="21"/>
  <c r="Q25" i="17"/>
  <c r="M25" i="17"/>
  <c r="R25" i="17"/>
  <c r="H25" i="17"/>
  <c r="W25" i="17"/>
  <c r="D25" i="17"/>
  <c r="F25" i="17"/>
  <c r="J25" i="17"/>
  <c r="N25" i="17"/>
  <c r="B25" i="17"/>
  <c r="X25" i="17"/>
  <c r="I25" i="17"/>
  <c r="S25" i="17"/>
  <c r="U25" i="17"/>
  <c r="C25" i="17"/>
  <c r="T25" i="17"/>
  <c r="V25" i="17"/>
  <c r="K25" i="17"/>
  <c r="G25" i="17"/>
  <c r="L25" i="17"/>
  <c r="N63" i="32"/>
  <c r="C63" i="32"/>
  <c r="H63" i="32"/>
  <c r="F63" i="32"/>
  <c r="O63" i="32"/>
  <c r="I63" i="32"/>
  <c r="B63" i="32"/>
  <c r="R63" i="32"/>
  <c r="D63" i="32"/>
  <c r="J63" i="32"/>
  <c r="G63" i="32"/>
  <c r="Q63" i="32"/>
  <c r="M63" i="32"/>
  <c r="L63" i="32"/>
  <c r="K63" i="32"/>
  <c r="P63" i="32"/>
  <c r="I167" i="17"/>
  <c r="S167" i="17"/>
  <c r="V167" i="17"/>
  <c r="G167" i="17"/>
  <c r="R167" i="17"/>
  <c r="M167" i="17"/>
  <c r="X167" i="17"/>
  <c r="K167" i="17"/>
  <c r="T167" i="17"/>
  <c r="U167" i="17"/>
  <c r="N167" i="17"/>
  <c r="L167" i="17"/>
  <c r="D167" i="17"/>
  <c r="B167" i="17"/>
  <c r="J167" i="17"/>
  <c r="F167" i="17"/>
  <c r="W167" i="17"/>
  <c r="Q167" i="17"/>
  <c r="H167" i="17"/>
  <c r="C167" i="17"/>
  <c r="F46" i="14"/>
  <c r="H46" i="14"/>
  <c r="G46" i="14"/>
  <c r="I46" i="14"/>
  <c r="D46" i="14"/>
  <c r="C46" i="14"/>
  <c r="E46" i="14"/>
  <c r="J52" i="18"/>
  <c r="N52" i="18"/>
  <c r="R52" i="18"/>
  <c r="B52" i="18"/>
  <c r="C52" i="18"/>
  <c r="G52" i="18"/>
  <c r="K52" i="18"/>
  <c r="M52" i="18"/>
  <c r="H52" i="18"/>
  <c r="L52" i="18"/>
  <c r="I52" i="18"/>
  <c r="O52" i="18"/>
  <c r="F52" i="18"/>
  <c r="Q52" i="18"/>
  <c r="D52" i="18"/>
  <c r="P52" i="18"/>
  <c r="J164" i="21"/>
  <c r="K164" i="21"/>
  <c r="L164" i="21"/>
  <c r="F164" i="21"/>
  <c r="H164" i="21"/>
  <c r="G164" i="21"/>
  <c r="B164" i="21"/>
  <c r="I164" i="21"/>
  <c r="D164" i="21"/>
  <c r="C164" i="21"/>
  <c r="M164" i="21"/>
  <c r="N164" i="21"/>
  <c r="G102" i="23"/>
  <c r="C102" i="23"/>
  <c r="B102" i="23"/>
  <c r="H102" i="23"/>
  <c r="D102" i="23"/>
  <c r="I102" i="23"/>
  <c r="F102" i="23"/>
  <c r="Q19" i="19"/>
  <c r="M19" i="19"/>
  <c r="K19" i="19"/>
  <c r="D19" i="19"/>
  <c r="G19" i="19"/>
  <c r="C19" i="19"/>
  <c r="H19" i="19"/>
  <c r="F19" i="19"/>
  <c r="R19" i="19"/>
  <c r="J19" i="19"/>
  <c r="B19" i="19"/>
  <c r="L19" i="19"/>
  <c r="I19" i="19"/>
  <c r="N19" i="19"/>
  <c r="O19" i="19"/>
  <c r="P19" i="19"/>
  <c r="H55" i="18"/>
  <c r="R55" i="18"/>
  <c r="P55" i="18"/>
  <c r="C55" i="18"/>
  <c r="D55" i="18"/>
  <c r="J55" i="18"/>
  <c r="L55" i="18"/>
  <c r="F55" i="18"/>
  <c r="O55" i="18"/>
  <c r="I55" i="18"/>
  <c r="B55" i="18"/>
  <c r="K55" i="18"/>
  <c r="M55" i="18"/>
  <c r="G55" i="18"/>
  <c r="N55" i="18"/>
  <c r="Q55" i="18"/>
  <c r="J49" i="26"/>
  <c r="C49" i="26"/>
  <c r="M49" i="26"/>
  <c r="L49" i="26"/>
  <c r="K49" i="26"/>
  <c r="D49" i="26"/>
  <c r="H49" i="26"/>
  <c r="I49" i="26"/>
  <c r="Q49" i="26"/>
  <c r="O49" i="26"/>
  <c r="N49" i="26"/>
  <c r="U49" i="26"/>
  <c r="R49" i="26"/>
  <c r="E49" i="26"/>
  <c r="G49" i="26"/>
  <c r="S49" i="26"/>
  <c r="T49" i="26"/>
  <c r="F49" i="26"/>
  <c r="P49" i="26"/>
  <c r="C132" i="20"/>
  <c r="M132" i="20"/>
  <c r="D132" i="20"/>
  <c r="G132" i="20"/>
  <c r="H132" i="20"/>
  <c r="B132" i="20"/>
  <c r="N132" i="20"/>
  <c r="K132" i="20"/>
  <c r="I132" i="20"/>
  <c r="L132" i="20"/>
  <c r="F132" i="20"/>
  <c r="J132" i="20"/>
  <c r="D122" i="17"/>
  <c r="T122" i="17"/>
  <c r="V122" i="17"/>
  <c r="M122" i="17"/>
  <c r="C122" i="17"/>
  <c r="J122" i="17"/>
  <c r="I122" i="17"/>
  <c r="B122" i="17"/>
  <c r="W122" i="17"/>
  <c r="L122" i="17"/>
  <c r="G122" i="17"/>
  <c r="X122" i="17"/>
  <c r="R122" i="17"/>
  <c r="K122" i="17"/>
  <c r="U122" i="17"/>
  <c r="Q122" i="17"/>
  <c r="F122" i="17"/>
  <c r="S122" i="17"/>
  <c r="H122" i="17"/>
  <c r="N122" i="17"/>
  <c r="L133" i="32"/>
  <c r="C133" i="32"/>
  <c r="I133" i="32"/>
  <c r="M133" i="32"/>
  <c r="H133" i="32"/>
  <c r="N133" i="32"/>
  <c r="G133" i="32"/>
  <c r="D133" i="32"/>
  <c r="O133" i="32"/>
  <c r="K133" i="32"/>
  <c r="R133" i="32"/>
  <c r="J133" i="32"/>
  <c r="Q133" i="32"/>
  <c r="B133" i="32"/>
  <c r="F133" i="32"/>
  <c r="P133" i="32"/>
  <c r="H27" i="23"/>
  <c r="I27" i="23"/>
  <c r="F27" i="23"/>
  <c r="C27" i="23"/>
  <c r="G27" i="23"/>
  <c r="D27" i="23"/>
  <c r="B27" i="23"/>
  <c r="K41" i="20"/>
  <c r="I41" i="20"/>
  <c r="B41" i="20"/>
  <c r="C41" i="20"/>
  <c r="N41" i="20"/>
  <c r="F41" i="20"/>
  <c r="G41" i="20"/>
  <c r="D41" i="20"/>
  <c r="M41" i="20"/>
  <c r="J41" i="20"/>
  <c r="H41" i="20"/>
  <c r="L41" i="20"/>
  <c r="F101" i="21"/>
  <c r="D101" i="21"/>
  <c r="J101" i="21"/>
  <c r="I101" i="21"/>
  <c r="K101" i="21"/>
  <c r="B101" i="21"/>
  <c r="C101" i="21"/>
  <c r="M101" i="21"/>
  <c r="H101" i="21"/>
  <c r="G101" i="21"/>
  <c r="L101" i="21"/>
  <c r="N101" i="21"/>
  <c r="H22" i="14"/>
  <c r="F22" i="14"/>
  <c r="D22" i="14"/>
  <c r="E22" i="14"/>
  <c r="G22" i="14"/>
  <c r="I22" i="14"/>
  <c r="C22" i="14"/>
  <c r="B22" i="23"/>
  <c r="G22" i="23"/>
  <c r="C22" i="23"/>
  <c r="F22" i="23"/>
  <c r="I22" i="23"/>
  <c r="H22" i="23"/>
  <c r="D22" i="23"/>
  <c r="J141" i="26"/>
  <c r="G141" i="26"/>
  <c r="S141" i="26"/>
  <c r="P141" i="26"/>
  <c r="C141" i="26"/>
  <c r="M141" i="26"/>
  <c r="E141" i="26"/>
  <c r="L141" i="26"/>
  <c r="O141" i="26"/>
  <c r="H141" i="26"/>
  <c r="D141" i="26"/>
  <c r="R141" i="26"/>
  <c r="I141" i="26"/>
  <c r="Q141" i="26"/>
  <c r="F141" i="26"/>
  <c r="K141" i="26"/>
  <c r="U141" i="26"/>
  <c r="N141" i="26"/>
  <c r="T141" i="26"/>
  <c r="I30" i="21"/>
  <c r="H30" i="21"/>
  <c r="C30" i="21"/>
  <c r="J30" i="21"/>
  <c r="B30" i="21"/>
  <c r="F30" i="21"/>
  <c r="L30" i="21"/>
  <c r="G30" i="21"/>
  <c r="K30" i="21"/>
  <c r="M30" i="21"/>
  <c r="N30" i="21"/>
  <c r="D30" i="21"/>
  <c r="C133" i="24"/>
  <c r="D133" i="24"/>
  <c r="G133" i="24"/>
  <c r="E133" i="24"/>
  <c r="F133" i="24"/>
  <c r="C188" i="22"/>
  <c r="F188" i="22"/>
  <c r="I188" i="22"/>
  <c r="B188" i="22"/>
  <c r="D188" i="22"/>
  <c r="G188" i="22"/>
  <c r="H188" i="22"/>
  <c r="P32" i="32"/>
  <c r="Q32" i="32"/>
  <c r="L32" i="32"/>
  <c r="D32" i="32"/>
  <c r="B32" i="32"/>
  <c r="O32" i="32"/>
  <c r="K32" i="32"/>
  <c r="C32" i="32"/>
  <c r="I32" i="32"/>
  <c r="F32" i="32"/>
  <c r="M32" i="32"/>
  <c r="J32" i="32"/>
  <c r="G32" i="32"/>
  <c r="N32" i="32"/>
  <c r="R32" i="32"/>
  <c r="H32" i="32"/>
  <c r="G122" i="14"/>
  <c r="H122" i="14"/>
  <c r="F122" i="14"/>
  <c r="I122" i="14"/>
  <c r="D122" i="14"/>
  <c r="C122" i="14"/>
  <c r="E122" i="14"/>
  <c r="O139" i="32"/>
  <c r="K139" i="32"/>
  <c r="D139" i="32"/>
  <c r="G139" i="32"/>
  <c r="B139" i="32"/>
  <c r="F139" i="32"/>
  <c r="C139" i="32"/>
  <c r="R139" i="32"/>
  <c r="H139" i="32"/>
  <c r="N139" i="32"/>
  <c r="J139" i="32"/>
  <c r="M139" i="32"/>
  <c r="Q139" i="32"/>
  <c r="P139" i="32"/>
  <c r="L139" i="32"/>
  <c r="I139" i="32"/>
  <c r="Q166" i="32"/>
  <c r="R166" i="32"/>
  <c r="M166" i="32"/>
  <c r="O166" i="32"/>
  <c r="J166" i="32"/>
  <c r="C166" i="32"/>
  <c r="N166" i="32"/>
  <c r="H166" i="32"/>
  <c r="P166" i="32"/>
  <c r="B166" i="32"/>
  <c r="K166" i="32"/>
  <c r="D166" i="32"/>
  <c r="F166" i="32"/>
  <c r="I166" i="32"/>
  <c r="L166" i="32"/>
  <c r="G166" i="32"/>
  <c r="D165" i="23"/>
  <c r="B165" i="23"/>
  <c r="G165" i="23"/>
  <c r="I165" i="23"/>
  <c r="C165" i="23"/>
  <c r="F165" i="23"/>
  <c r="H165" i="23"/>
  <c r="E61" i="14"/>
  <c r="C61" i="14"/>
  <c r="F61" i="14"/>
  <c r="H61" i="14"/>
  <c r="D61" i="14"/>
  <c r="G61" i="14"/>
  <c r="I61" i="14"/>
  <c r="N46" i="17"/>
  <c r="T46" i="17"/>
  <c r="L46" i="17"/>
  <c r="I46" i="17"/>
  <c r="H46" i="17"/>
  <c r="X46" i="17"/>
  <c r="J46" i="17"/>
  <c r="W46" i="17"/>
  <c r="M46" i="17"/>
  <c r="G46" i="17"/>
  <c r="U46" i="17"/>
  <c r="C46" i="17"/>
  <c r="V46" i="17"/>
  <c r="R46" i="17"/>
  <c r="S46" i="17"/>
  <c r="F46" i="17"/>
  <c r="Q46" i="17"/>
  <c r="K46" i="17"/>
  <c r="D46" i="17"/>
  <c r="B46" i="17"/>
  <c r="G38" i="21"/>
  <c r="J38" i="21"/>
  <c r="L38" i="21"/>
  <c r="D38" i="21"/>
  <c r="N38" i="21"/>
  <c r="K38" i="21"/>
  <c r="F38" i="21"/>
  <c r="I38" i="21"/>
  <c r="M38" i="21"/>
  <c r="C38" i="21"/>
  <c r="H38" i="21"/>
  <c r="B38" i="21"/>
  <c r="B119" i="23"/>
  <c r="I119" i="23"/>
  <c r="C119" i="23"/>
  <c r="H119" i="23"/>
  <c r="F119" i="23"/>
  <c r="G119" i="23"/>
  <c r="D119" i="23"/>
  <c r="N76" i="19"/>
  <c r="Q76" i="19"/>
  <c r="P76" i="19"/>
  <c r="L76" i="19"/>
  <c r="R76" i="19"/>
  <c r="O76" i="19"/>
  <c r="F76" i="19"/>
  <c r="H76" i="19"/>
  <c r="J76" i="19"/>
  <c r="M76" i="19"/>
  <c r="D76" i="19"/>
  <c r="G76" i="19"/>
  <c r="I76" i="19"/>
  <c r="C76" i="19"/>
  <c r="B76" i="19"/>
  <c r="K76" i="19"/>
  <c r="M38" i="20"/>
  <c r="G38" i="20"/>
  <c r="D38" i="20"/>
  <c r="F38" i="20"/>
  <c r="B38" i="20"/>
  <c r="L38" i="20"/>
  <c r="I38" i="20"/>
  <c r="K38" i="20"/>
  <c r="J38" i="20"/>
  <c r="H38" i="20"/>
  <c r="C38" i="20"/>
  <c r="N38" i="20"/>
  <c r="R50" i="19"/>
  <c r="O50" i="19"/>
  <c r="D50" i="19"/>
  <c r="G50" i="19"/>
  <c r="K50" i="19"/>
  <c r="M50" i="19"/>
  <c r="P50" i="19"/>
  <c r="C50" i="19"/>
  <c r="N50" i="19"/>
  <c r="I50" i="19"/>
  <c r="H50" i="19"/>
  <c r="L50" i="19"/>
  <c r="F50" i="19"/>
  <c r="J50" i="19"/>
  <c r="Q50" i="19"/>
  <c r="B50" i="19"/>
  <c r="F48" i="22"/>
  <c r="G48" i="22"/>
  <c r="D48" i="22"/>
  <c r="H48" i="22"/>
  <c r="I48" i="22"/>
  <c r="B48" i="22"/>
  <c r="C48" i="22"/>
  <c r="J81" i="20"/>
  <c r="H81" i="20"/>
  <c r="K81" i="20"/>
  <c r="N81" i="20"/>
  <c r="F81" i="20"/>
  <c r="M81" i="20"/>
  <c r="C81" i="20"/>
  <c r="I81" i="20"/>
  <c r="B81" i="20"/>
  <c r="D81" i="20"/>
  <c r="L81" i="20"/>
  <c r="G81" i="20"/>
  <c r="R141" i="19"/>
  <c r="L141" i="19"/>
  <c r="D141" i="19"/>
  <c r="C141" i="19"/>
  <c r="O141" i="19"/>
  <c r="H141" i="19"/>
  <c r="G141" i="19"/>
  <c r="M141" i="19"/>
  <c r="P141" i="19"/>
  <c r="B141" i="19"/>
  <c r="K141" i="19"/>
  <c r="I141" i="19"/>
  <c r="Q141" i="19"/>
  <c r="J141" i="19"/>
  <c r="N141" i="19"/>
  <c r="F141" i="19"/>
  <c r="R113" i="19"/>
  <c r="N113" i="19"/>
  <c r="M113" i="19"/>
  <c r="K113" i="19"/>
  <c r="F113" i="19"/>
  <c r="L113" i="19"/>
  <c r="Q113" i="19"/>
  <c r="H113" i="19"/>
  <c r="O113" i="19"/>
  <c r="J113" i="19"/>
  <c r="C113" i="19"/>
  <c r="G113" i="19"/>
  <c r="B113" i="19"/>
  <c r="D113" i="19"/>
  <c r="P113" i="19"/>
  <c r="I113" i="19"/>
  <c r="M53" i="21"/>
  <c r="F53" i="21"/>
  <c r="B53" i="21"/>
  <c r="G53" i="21"/>
  <c r="N53" i="21"/>
  <c r="I53" i="21"/>
  <c r="J53" i="21"/>
  <c r="H53" i="21"/>
  <c r="L53" i="21"/>
  <c r="D53" i="21"/>
  <c r="K53" i="21"/>
  <c r="C53" i="21"/>
  <c r="H116" i="26"/>
  <c r="Q116" i="26"/>
  <c r="I116" i="26"/>
  <c r="E116" i="26"/>
  <c r="N116" i="26"/>
  <c r="L116" i="26"/>
  <c r="O116" i="26"/>
  <c r="U116" i="26"/>
  <c r="F116" i="26"/>
  <c r="P116" i="26"/>
  <c r="S116" i="26"/>
  <c r="C116" i="26"/>
  <c r="R116" i="26"/>
  <c r="G116" i="26"/>
  <c r="T116" i="26"/>
  <c r="J116" i="26"/>
  <c r="M116" i="26"/>
  <c r="D116" i="26"/>
  <c r="K116" i="26"/>
  <c r="H29" i="21"/>
  <c r="B29" i="21"/>
  <c r="D29" i="21"/>
  <c r="L29" i="21"/>
  <c r="J29" i="21"/>
  <c r="G29" i="21"/>
  <c r="C29" i="21"/>
  <c r="N29" i="21"/>
  <c r="I29" i="21"/>
  <c r="M29" i="21"/>
  <c r="F29" i="21"/>
  <c r="K29" i="21"/>
  <c r="I72" i="32"/>
  <c r="J72" i="32"/>
  <c r="F72" i="32"/>
  <c r="N72" i="32"/>
  <c r="P72" i="32"/>
  <c r="R72" i="32"/>
  <c r="D72" i="32"/>
  <c r="H72" i="32"/>
  <c r="K72" i="32"/>
  <c r="C72" i="32"/>
  <c r="B72" i="32"/>
  <c r="Q72" i="32"/>
  <c r="M72" i="32"/>
  <c r="L72" i="32"/>
  <c r="G72" i="32"/>
  <c r="O72" i="32"/>
  <c r="D21" i="22"/>
  <c r="B21" i="22"/>
  <c r="C21" i="22"/>
  <c r="I21" i="22"/>
  <c r="H21" i="22"/>
  <c r="F21" i="22"/>
  <c r="G21" i="22"/>
  <c r="D128" i="23"/>
  <c r="H128" i="23"/>
  <c r="C128" i="23"/>
  <c r="G128" i="23"/>
  <c r="B128" i="23"/>
  <c r="F128" i="23"/>
  <c r="I128" i="23"/>
  <c r="L146" i="21"/>
  <c r="N146" i="21"/>
  <c r="K146" i="21"/>
  <c r="H146" i="21"/>
  <c r="M146" i="21"/>
  <c r="D146" i="21"/>
  <c r="G146" i="21"/>
  <c r="C146" i="21"/>
  <c r="B146" i="21"/>
  <c r="J146" i="21"/>
  <c r="I146" i="21"/>
  <c r="F146" i="21"/>
  <c r="F172" i="20"/>
  <c r="M172" i="20"/>
  <c r="K172" i="20"/>
  <c r="H172" i="20"/>
  <c r="C172" i="20"/>
  <c r="J172" i="20"/>
  <c r="L172" i="20"/>
  <c r="B172" i="20"/>
  <c r="D172" i="20"/>
  <c r="N172" i="20"/>
  <c r="G172" i="20"/>
  <c r="I172" i="20"/>
  <c r="R177" i="18"/>
  <c r="M177" i="18"/>
  <c r="C177" i="18"/>
  <c r="N177" i="18"/>
  <c r="K177" i="18"/>
  <c r="G177" i="18"/>
  <c r="O177" i="18"/>
  <c r="J177" i="18"/>
  <c r="D177" i="18"/>
  <c r="P177" i="18"/>
  <c r="L177" i="18"/>
  <c r="B177" i="18"/>
  <c r="I177" i="18"/>
  <c r="H177" i="18"/>
  <c r="F177" i="18"/>
  <c r="Q177" i="18"/>
  <c r="R29" i="18"/>
  <c r="K29" i="18"/>
  <c r="N29" i="18"/>
  <c r="P29" i="18"/>
  <c r="D29" i="18"/>
  <c r="B29" i="18"/>
  <c r="M29" i="18"/>
  <c r="J29" i="18"/>
  <c r="O29" i="18"/>
  <c r="C29" i="18"/>
  <c r="L29" i="18"/>
  <c r="G29" i="18"/>
  <c r="Q29" i="18"/>
  <c r="I29" i="18"/>
  <c r="H29" i="18"/>
  <c r="F29" i="18"/>
  <c r="O118" i="19"/>
  <c r="N118" i="19"/>
  <c r="K118" i="19"/>
  <c r="H118" i="19"/>
  <c r="M118" i="19"/>
  <c r="C118" i="19"/>
  <c r="P118" i="19"/>
  <c r="D118" i="19"/>
  <c r="L118" i="19"/>
  <c r="R118" i="19"/>
  <c r="G118" i="19"/>
  <c r="F118" i="19"/>
  <c r="B118" i="19"/>
  <c r="Q118" i="19"/>
  <c r="I118" i="19"/>
  <c r="J118" i="19"/>
  <c r="O157" i="32"/>
  <c r="H157" i="32"/>
  <c r="K157" i="32"/>
  <c r="C157" i="32"/>
  <c r="L157" i="32"/>
  <c r="D157" i="32"/>
  <c r="R157" i="32"/>
  <c r="M157" i="32"/>
  <c r="J157" i="32"/>
  <c r="F157" i="32"/>
  <c r="B157" i="32"/>
  <c r="P157" i="32"/>
  <c r="G157" i="32"/>
  <c r="I157" i="32"/>
  <c r="Q157" i="32"/>
  <c r="N157" i="32"/>
  <c r="G138" i="24"/>
  <c r="E138" i="24"/>
  <c r="F138" i="24"/>
  <c r="D138" i="24"/>
  <c r="C138" i="24"/>
  <c r="G176" i="21"/>
  <c r="F176" i="21"/>
  <c r="B176" i="21"/>
  <c r="J176" i="21"/>
  <c r="N176" i="21"/>
  <c r="I176" i="21"/>
  <c r="L176" i="21"/>
  <c r="D176" i="21"/>
  <c r="K176" i="21"/>
  <c r="M176" i="21"/>
  <c r="H176" i="21"/>
  <c r="C176" i="21"/>
  <c r="G88" i="22"/>
  <c r="D88" i="22"/>
  <c r="H88" i="22"/>
  <c r="B88" i="22"/>
  <c r="C88" i="22"/>
  <c r="I88" i="22"/>
  <c r="F88" i="22"/>
  <c r="H117" i="23"/>
  <c r="B117" i="23"/>
  <c r="G117" i="23"/>
  <c r="D117" i="23"/>
  <c r="I117" i="23"/>
  <c r="C117" i="23"/>
  <c r="F117" i="23"/>
  <c r="C52" i="22"/>
  <c r="I52" i="22"/>
  <c r="F52" i="22"/>
  <c r="B52" i="22"/>
  <c r="D52" i="22"/>
  <c r="H52" i="22"/>
  <c r="G52" i="22"/>
  <c r="B128" i="18"/>
  <c r="I128" i="18"/>
  <c r="M128" i="18"/>
  <c r="O128" i="18"/>
  <c r="C128" i="18"/>
  <c r="J128" i="18"/>
  <c r="F128" i="18"/>
  <c r="K128" i="18"/>
  <c r="L128" i="18"/>
  <c r="Q128" i="18"/>
  <c r="N128" i="18"/>
  <c r="G128" i="18"/>
  <c r="P128" i="18"/>
  <c r="R128" i="18"/>
  <c r="D128" i="18"/>
  <c r="H128" i="18"/>
  <c r="M126" i="19"/>
  <c r="I126" i="19"/>
  <c r="Q126" i="19"/>
  <c r="L126" i="19"/>
  <c r="R126" i="19"/>
  <c r="F126" i="19"/>
  <c r="O126" i="19"/>
  <c r="P126" i="19"/>
  <c r="N126" i="19"/>
  <c r="G126" i="19"/>
  <c r="H126" i="19"/>
  <c r="D126" i="19"/>
  <c r="C126" i="19"/>
  <c r="K126" i="19"/>
  <c r="J126" i="19"/>
  <c r="B126" i="19"/>
  <c r="G22" i="19"/>
  <c r="P22" i="19"/>
  <c r="C22" i="19"/>
  <c r="O22" i="19"/>
  <c r="I22" i="19"/>
  <c r="B22" i="19"/>
  <c r="R22" i="19"/>
  <c r="F22" i="19"/>
  <c r="J22" i="19"/>
  <c r="H22" i="19"/>
  <c r="L22" i="19"/>
  <c r="M22" i="19"/>
  <c r="Q22" i="19"/>
  <c r="N22" i="19"/>
  <c r="D22" i="19"/>
  <c r="K22" i="19"/>
  <c r="B103" i="18"/>
  <c r="C103" i="18"/>
  <c r="G103" i="18"/>
  <c r="P103" i="18"/>
  <c r="Q103" i="18"/>
  <c r="J103" i="18"/>
  <c r="M103" i="18"/>
  <c r="I103" i="18"/>
  <c r="D103" i="18"/>
  <c r="L103" i="18"/>
  <c r="O103" i="18"/>
  <c r="R103" i="18"/>
  <c r="F103" i="18"/>
  <c r="K103" i="18"/>
  <c r="N103" i="18"/>
  <c r="H103" i="18"/>
  <c r="H84" i="22"/>
  <c r="B84" i="22"/>
  <c r="C84" i="22"/>
  <c r="F84" i="22"/>
  <c r="D84" i="22"/>
  <c r="G84" i="22"/>
  <c r="I84" i="22"/>
  <c r="H148" i="20"/>
  <c r="D148" i="20"/>
  <c r="B148" i="20"/>
  <c r="F148" i="20"/>
  <c r="L148" i="20"/>
  <c r="C148" i="20"/>
  <c r="J148" i="20"/>
  <c r="I148" i="20"/>
  <c r="K148" i="20"/>
  <c r="N148" i="20"/>
  <c r="M148" i="20"/>
  <c r="G148" i="20"/>
  <c r="R56" i="19"/>
  <c r="P56" i="19"/>
  <c r="F56" i="19"/>
  <c r="N56" i="19"/>
  <c r="G56" i="19"/>
  <c r="D56" i="19"/>
  <c r="K56" i="19"/>
  <c r="H56" i="19"/>
  <c r="C56" i="19"/>
  <c r="J56" i="19"/>
  <c r="Q56" i="19"/>
  <c r="I56" i="19"/>
  <c r="B56" i="19"/>
  <c r="L56" i="19"/>
  <c r="O56" i="19"/>
  <c r="M56" i="19"/>
  <c r="B52" i="32"/>
  <c r="K52" i="32"/>
  <c r="Q52" i="32"/>
  <c r="G52" i="32"/>
  <c r="J52" i="32"/>
  <c r="C52" i="32"/>
  <c r="H52" i="32"/>
  <c r="R52" i="32"/>
  <c r="I52" i="32"/>
  <c r="N52" i="32"/>
  <c r="P52" i="32"/>
  <c r="F52" i="32"/>
  <c r="D52" i="32"/>
  <c r="L52" i="32"/>
  <c r="O52" i="32"/>
  <c r="M52" i="32"/>
  <c r="I96" i="19"/>
  <c r="J96" i="19"/>
  <c r="B96" i="19"/>
  <c r="L96" i="19"/>
  <c r="R96" i="19"/>
  <c r="N96" i="19"/>
  <c r="O96" i="19"/>
  <c r="F96" i="19"/>
  <c r="H96" i="19"/>
  <c r="K96" i="19"/>
  <c r="C96" i="19"/>
  <c r="P96" i="19"/>
  <c r="Q96" i="19"/>
  <c r="D96" i="19"/>
  <c r="M96" i="19"/>
  <c r="G96" i="19"/>
  <c r="E43" i="26"/>
  <c r="N43" i="26"/>
  <c r="C43" i="26"/>
  <c r="D43" i="26"/>
  <c r="I43" i="26"/>
  <c r="K43" i="26"/>
  <c r="F43" i="26"/>
  <c r="R43" i="26"/>
  <c r="P43" i="26"/>
  <c r="J43" i="26"/>
  <c r="H43" i="26"/>
  <c r="S43" i="26"/>
  <c r="G43" i="26"/>
  <c r="M43" i="26"/>
  <c r="L43" i="26"/>
  <c r="U43" i="26"/>
  <c r="Q43" i="26"/>
  <c r="T43" i="26"/>
  <c r="O43" i="26"/>
  <c r="D79" i="24"/>
  <c r="F79" i="24"/>
  <c r="G79" i="24"/>
  <c r="E79" i="24"/>
  <c r="C79" i="24"/>
  <c r="F104" i="20"/>
  <c r="I104" i="20"/>
  <c r="B104" i="20"/>
  <c r="H104" i="20"/>
  <c r="J104" i="20"/>
  <c r="G104" i="20"/>
  <c r="M104" i="20"/>
  <c r="K104" i="20"/>
  <c r="D104" i="20"/>
  <c r="N104" i="20"/>
  <c r="C104" i="20"/>
  <c r="L104" i="20"/>
  <c r="G126" i="24"/>
  <c r="D126" i="24"/>
  <c r="F126" i="24"/>
  <c r="E126" i="24"/>
  <c r="C126" i="24"/>
  <c r="N137" i="19"/>
  <c r="F137" i="19"/>
  <c r="G137" i="19"/>
  <c r="O137" i="19"/>
  <c r="I137" i="19"/>
  <c r="M137" i="19"/>
  <c r="L137" i="19"/>
  <c r="P137" i="19"/>
  <c r="Q137" i="19"/>
  <c r="D137" i="19"/>
  <c r="R137" i="19"/>
  <c r="H137" i="19"/>
  <c r="J137" i="19"/>
  <c r="C137" i="19"/>
  <c r="K137" i="19"/>
  <c r="B137" i="19"/>
  <c r="I72" i="22"/>
  <c r="D72" i="22"/>
  <c r="C72" i="22"/>
  <c r="F72" i="22"/>
  <c r="H72" i="22"/>
  <c r="G72" i="22"/>
  <c r="B72" i="22"/>
  <c r="L101" i="26"/>
  <c r="C101" i="26"/>
  <c r="K101" i="26"/>
  <c r="N101" i="26"/>
  <c r="I101" i="26"/>
  <c r="G101" i="26"/>
  <c r="U101" i="26"/>
  <c r="P101" i="26"/>
  <c r="H101" i="26"/>
  <c r="J101" i="26"/>
  <c r="O101" i="26"/>
  <c r="M101" i="26"/>
  <c r="S101" i="26"/>
  <c r="T101" i="26"/>
  <c r="D101" i="26"/>
  <c r="E101" i="26"/>
  <c r="Q101" i="26"/>
  <c r="F101" i="26"/>
  <c r="R101" i="26"/>
  <c r="F49" i="23"/>
  <c r="C49" i="23"/>
  <c r="G49" i="23"/>
  <c r="H49" i="23"/>
  <c r="B49" i="23"/>
  <c r="I49" i="23"/>
  <c r="D49" i="23"/>
  <c r="Q164" i="19"/>
  <c r="D164" i="19"/>
  <c r="G164" i="19"/>
  <c r="L164" i="19"/>
  <c r="I164" i="19"/>
  <c r="P164" i="19"/>
  <c r="F164" i="19"/>
  <c r="K164" i="19"/>
  <c r="J164" i="19"/>
  <c r="B164" i="19"/>
  <c r="H164" i="19"/>
  <c r="N164" i="19"/>
  <c r="O164" i="19"/>
  <c r="R164" i="19"/>
  <c r="M164" i="19"/>
  <c r="C164" i="19"/>
  <c r="O165" i="19"/>
  <c r="H165" i="19"/>
  <c r="P165" i="19"/>
  <c r="B165" i="19"/>
  <c r="F165" i="19"/>
  <c r="L165" i="19"/>
  <c r="K165" i="19"/>
  <c r="C165" i="19"/>
  <c r="N165" i="19"/>
  <c r="J165" i="19"/>
  <c r="Q165" i="19"/>
  <c r="M165" i="19"/>
  <c r="D165" i="19"/>
  <c r="I165" i="19"/>
  <c r="R165" i="19"/>
  <c r="G165" i="19"/>
  <c r="M85" i="19"/>
  <c r="K85" i="19"/>
  <c r="N85" i="19"/>
  <c r="P85" i="19"/>
  <c r="B85" i="19"/>
  <c r="F85" i="19"/>
  <c r="Q85" i="19"/>
  <c r="I85" i="19"/>
  <c r="L85" i="19"/>
  <c r="O85" i="19"/>
  <c r="H85" i="19"/>
  <c r="D85" i="19"/>
  <c r="R85" i="19"/>
  <c r="J85" i="19"/>
  <c r="C85" i="19"/>
  <c r="G85" i="19"/>
  <c r="D33" i="24"/>
  <c r="F33" i="24"/>
  <c r="G33" i="24"/>
  <c r="C33" i="24"/>
  <c r="E33" i="24"/>
  <c r="P38" i="26"/>
  <c r="C38" i="26"/>
  <c r="N38" i="26"/>
  <c r="E38" i="26"/>
  <c r="D38" i="26"/>
  <c r="H38" i="26"/>
  <c r="L38" i="26"/>
  <c r="T38" i="26"/>
  <c r="S38" i="26"/>
  <c r="F38" i="26"/>
  <c r="Q38" i="26"/>
  <c r="G38" i="26"/>
  <c r="U38" i="26"/>
  <c r="M38" i="26"/>
  <c r="K38" i="26"/>
  <c r="R38" i="26"/>
  <c r="I38" i="26"/>
  <c r="J38" i="26"/>
  <c r="O38" i="26"/>
  <c r="K189" i="18"/>
  <c r="B189" i="18"/>
  <c r="I189" i="18"/>
  <c r="F189" i="18"/>
  <c r="N189" i="18"/>
  <c r="O189" i="18"/>
  <c r="M189" i="18"/>
  <c r="H189" i="18"/>
  <c r="D189" i="18"/>
  <c r="R189" i="18"/>
  <c r="L189" i="18"/>
  <c r="C189" i="18"/>
  <c r="P189" i="18"/>
  <c r="G189" i="18"/>
  <c r="Q189" i="18"/>
  <c r="J189" i="18"/>
  <c r="G84" i="21"/>
  <c r="H84" i="21"/>
  <c r="N84" i="21"/>
  <c r="J84" i="21"/>
  <c r="K84" i="21"/>
  <c r="B84" i="21"/>
  <c r="C84" i="21"/>
  <c r="L84" i="21"/>
  <c r="F84" i="21"/>
  <c r="I84" i="21"/>
  <c r="D84" i="21"/>
  <c r="M84" i="21"/>
  <c r="M124" i="19"/>
  <c r="N124" i="19"/>
  <c r="P124" i="19"/>
  <c r="R124" i="19"/>
  <c r="G124" i="19"/>
  <c r="Q124" i="19"/>
  <c r="F124" i="19"/>
  <c r="C124" i="19"/>
  <c r="J124" i="19"/>
  <c r="H124" i="19"/>
  <c r="D124" i="19"/>
  <c r="I124" i="19"/>
  <c r="L124" i="19"/>
  <c r="O124" i="19"/>
  <c r="B124" i="19"/>
  <c r="K124" i="19"/>
  <c r="H158" i="22"/>
  <c r="D158" i="22"/>
  <c r="G158" i="22"/>
  <c r="C158" i="22"/>
  <c r="F158" i="22"/>
  <c r="I158" i="22"/>
  <c r="B158" i="22"/>
  <c r="D115" i="26"/>
  <c r="E115" i="26"/>
  <c r="M115" i="26"/>
  <c r="C115" i="26"/>
  <c r="U115" i="26"/>
  <c r="K115" i="26"/>
  <c r="P115" i="26"/>
  <c r="G115" i="26"/>
  <c r="S115" i="26"/>
  <c r="T115" i="26"/>
  <c r="R115" i="26"/>
  <c r="N115" i="26"/>
  <c r="Q115" i="26"/>
  <c r="I115" i="26"/>
  <c r="J115" i="26"/>
  <c r="O115" i="26"/>
  <c r="F115" i="26"/>
  <c r="H115" i="26"/>
  <c r="L115" i="26"/>
  <c r="K109" i="18"/>
  <c r="I109" i="18"/>
  <c r="B109" i="18"/>
  <c r="C109" i="18"/>
  <c r="M109" i="18"/>
  <c r="J109" i="18"/>
  <c r="Q109" i="18"/>
  <c r="P109" i="18"/>
  <c r="L109" i="18"/>
  <c r="O109" i="18"/>
  <c r="D109" i="18"/>
  <c r="G109" i="18"/>
  <c r="N109" i="18"/>
  <c r="H109" i="18"/>
  <c r="R109" i="18"/>
  <c r="F109" i="18"/>
  <c r="E66" i="24"/>
  <c r="D66" i="24"/>
  <c r="F66" i="24"/>
  <c r="G66" i="24"/>
  <c r="C66" i="24"/>
  <c r="C38" i="23"/>
  <c r="I38" i="23"/>
  <c r="G38" i="23"/>
  <c r="H38" i="23"/>
  <c r="F38" i="23"/>
  <c r="D38" i="23"/>
  <c r="B38" i="23"/>
  <c r="F142" i="21"/>
  <c r="M142" i="21"/>
  <c r="C142" i="21"/>
  <c r="I142" i="21"/>
  <c r="N142" i="21"/>
  <c r="J142" i="21"/>
  <c r="G142" i="21"/>
  <c r="K142" i="21"/>
  <c r="L142" i="21"/>
  <c r="H142" i="21"/>
  <c r="D142" i="21"/>
  <c r="B142" i="21"/>
  <c r="N120" i="19"/>
  <c r="R120" i="19"/>
  <c r="P120" i="19"/>
  <c r="M120" i="19"/>
  <c r="G120" i="19"/>
  <c r="B120" i="19"/>
  <c r="F120" i="19"/>
  <c r="O120" i="19"/>
  <c r="I120" i="19"/>
  <c r="K120" i="19"/>
  <c r="L120" i="19"/>
  <c r="D120" i="19"/>
  <c r="J120" i="19"/>
  <c r="C120" i="19"/>
  <c r="Q120" i="19"/>
  <c r="H120" i="19"/>
  <c r="G126" i="21"/>
  <c r="I126" i="21"/>
  <c r="B126" i="21"/>
  <c r="D126" i="21"/>
  <c r="J126" i="21"/>
  <c r="K126" i="21"/>
  <c r="N126" i="21"/>
  <c r="L126" i="21"/>
  <c r="H126" i="21"/>
  <c r="C126" i="21"/>
  <c r="F126" i="21"/>
  <c r="M126" i="21"/>
  <c r="D166" i="14"/>
  <c r="G166" i="14"/>
  <c r="E166" i="14"/>
  <c r="I166" i="14"/>
  <c r="H166" i="14"/>
  <c r="C166" i="14"/>
  <c r="F166" i="14"/>
  <c r="F39" i="19"/>
  <c r="J39" i="19"/>
  <c r="B39" i="19"/>
  <c r="N39" i="19"/>
  <c r="R39" i="19"/>
  <c r="Q39" i="19"/>
  <c r="K39" i="19"/>
  <c r="P39" i="19"/>
  <c r="D39" i="19"/>
  <c r="I39" i="19"/>
  <c r="O39" i="19"/>
  <c r="M39" i="19"/>
  <c r="C39" i="19"/>
  <c r="G39" i="19"/>
  <c r="L39" i="19"/>
  <c r="H39" i="19"/>
  <c r="F26" i="17"/>
  <c r="S26" i="17"/>
  <c r="T26" i="17"/>
  <c r="H26" i="17"/>
  <c r="J26" i="17"/>
  <c r="V26" i="17"/>
  <c r="C26" i="17"/>
  <c r="U26" i="17"/>
  <c r="K26" i="17"/>
  <c r="R26" i="17"/>
  <c r="B26" i="17"/>
  <c r="W26" i="17"/>
  <c r="X26" i="17"/>
  <c r="N26" i="17"/>
  <c r="L26" i="17"/>
  <c r="D26" i="17"/>
  <c r="I26" i="17"/>
  <c r="M26" i="17"/>
  <c r="G26" i="17"/>
  <c r="Q26" i="17"/>
  <c r="G47" i="22"/>
  <c r="I47" i="22"/>
  <c r="H47" i="22"/>
  <c r="F47" i="22"/>
  <c r="D47" i="22"/>
  <c r="B47" i="22"/>
  <c r="C47" i="22"/>
  <c r="S168" i="17"/>
  <c r="H168" i="17"/>
  <c r="C168" i="17"/>
  <c r="D168" i="17"/>
  <c r="M168" i="17"/>
  <c r="N168" i="17"/>
  <c r="U168" i="17"/>
  <c r="T168" i="17"/>
  <c r="X168" i="17"/>
  <c r="R168" i="17"/>
  <c r="W168" i="17"/>
  <c r="V168" i="17"/>
  <c r="L168" i="17"/>
  <c r="G168" i="17"/>
  <c r="F168" i="17"/>
  <c r="Q168" i="17"/>
  <c r="J168" i="17"/>
  <c r="I168" i="17"/>
  <c r="B168" i="17"/>
  <c r="K168" i="17"/>
  <c r="H81" i="18"/>
  <c r="C81" i="18"/>
  <c r="D81" i="18"/>
  <c r="P81" i="18"/>
  <c r="I81" i="18"/>
  <c r="O81" i="18"/>
  <c r="G81" i="18"/>
  <c r="K81" i="18"/>
  <c r="J81" i="18"/>
  <c r="F81" i="18"/>
  <c r="N81" i="18"/>
  <c r="B81" i="18"/>
  <c r="M81" i="18"/>
  <c r="L81" i="18"/>
  <c r="R81" i="18"/>
  <c r="Q81" i="18"/>
  <c r="D51" i="24"/>
  <c r="F51" i="24"/>
  <c r="C51" i="24"/>
  <c r="E51" i="24"/>
  <c r="G51" i="24"/>
  <c r="Q108" i="18"/>
  <c r="M108" i="18"/>
  <c r="R108" i="18"/>
  <c r="L108" i="18"/>
  <c r="I108" i="18"/>
  <c r="B108" i="18"/>
  <c r="D108" i="18"/>
  <c r="F108" i="18"/>
  <c r="K108" i="18"/>
  <c r="G108" i="18"/>
  <c r="H108" i="18"/>
  <c r="N108" i="18"/>
  <c r="O108" i="18"/>
  <c r="C108" i="18"/>
  <c r="J108" i="18"/>
  <c r="P108" i="18"/>
  <c r="I132" i="23"/>
  <c r="B132" i="23"/>
  <c r="G132" i="23"/>
  <c r="D132" i="23"/>
  <c r="C132" i="23"/>
  <c r="F132" i="23"/>
  <c r="H132" i="23"/>
  <c r="M89" i="32"/>
  <c r="N89" i="32"/>
  <c r="Q89" i="32"/>
  <c r="F89" i="32"/>
  <c r="G89" i="32"/>
  <c r="R89" i="32"/>
  <c r="P89" i="32"/>
  <c r="C89" i="32"/>
  <c r="J89" i="32"/>
  <c r="L89" i="32"/>
  <c r="K89" i="32"/>
  <c r="O89" i="32"/>
  <c r="D89" i="32"/>
  <c r="H89" i="32"/>
  <c r="B89" i="32"/>
  <c r="I89" i="32"/>
  <c r="I177" i="20"/>
  <c r="N177" i="20"/>
  <c r="C177" i="20"/>
  <c r="J177" i="20"/>
  <c r="L177" i="20"/>
  <c r="K177" i="20"/>
  <c r="H177" i="20"/>
  <c r="M177" i="20"/>
  <c r="G177" i="20"/>
  <c r="F177" i="20"/>
  <c r="B177" i="20"/>
  <c r="D177" i="20"/>
  <c r="C75" i="22"/>
  <c r="G75" i="22"/>
  <c r="D75" i="22"/>
  <c r="I75" i="22"/>
  <c r="B75" i="22"/>
  <c r="F75" i="22"/>
  <c r="H75" i="22"/>
  <c r="G45" i="26"/>
  <c r="U45" i="26"/>
  <c r="M45" i="26"/>
  <c r="O45" i="26"/>
  <c r="T45" i="26"/>
  <c r="C45" i="26"/>
  <c r="I45" i="26"/>
  <c r="N45" i="26"/>
  <c r="E45" i="26"/>
  <c r="F45" i="26"/>
  <c r="H45" i="26"/>
  <c r="S45" i="26"/>
  <c r="Q45" i="26"/>
  <c r="D45" i="26"/>
  <c r="R45" i="26"/>
  <c r="K45" i="26"/>
  <c r="J45" i="26"/>
  <c r="L45" i="26"/>
  <c r="P45" i="26"/>
  <c r="H73" i="23"/>
  <c r="C73" i="23"/>
  <c r="I73" i="23"/>
  <c r="F73" i="23"/>
  <c r="D73" i="23"/>
  <c r="G73" i="23"/>
  <c r="B73" i="23"/>
  <c r="C140" i="19"/>
  <c r="I140" i="19"/>
  <c r="B140" i="19"/>
  <c r="P140" i="19"/>
  <c r="O140" i="19"/>
  <c r="N140" i="19"/>
  <c r="M140" i="19"/>
  <c r="L140" i="19"/>
  <c r="Q140" i="19"/>
  <c r="F140" i="19"/>
  <c r="J140" i="19"/>
  <c r="D140" i="19"/>
  <c r="G140" i="19"/>
  <c r="R140" i="19"/>
  <c r="H140" i="19"/>
  <c r="K140" i="19"/>
  <c r="L34" i="21"/>
  <c r="N34" i="21"/>
  <c r="D34" i="21"/>
  <c r="H34" i="21"/>
  <c r="G34" i="21"/>
  <c r="J34" i="21"/>
  <c r="B34" i="21"/>
  <c r="I34" i="21"/>
  <c r="M34" i="21"/>
  <c r="C34" i="21"/>
  <c r="F34" i="21"/>
  <c r="K34" i="21"/>
  <c r="H95" i="19"/>
  <c r="K95" i="19"/>
  <c r="P95" i="19"/>
  <c r="I95" i="19"/>
  <c r="D95" i="19"/>
  <c r="J95" i="19"/>
  <c r="N95" i="19"/>
  <c r="R95" i="19"/>
  <c r="F95" i="19"/>
  <c r="B95" i="19"/>
  <c r="Q95" i="19"/>
  <c r="M95" i="19"/>
  <c r="L95" i="19"/>
  <c r="C95" i="19"/>
  <c r="G95" i="19"/>
  <c r="O95" i="19"/>
  <c r="H44" i="20"/>
  <c r="M44" i="20"/>
  <c r="N44" i="20"/>
  <c r="D44" i="20"/>
  <c r="B44" i="20"/>
  <c r="C44" i="20"/>
  <c r="K44" i="20"/>
  <c r="L44" i="20"/>
  <c r="I44" i="20"/>
  <c r="J44" i="20"/>
  <c r="F44" i="20"/>
  <c r="G44" i="20"/>
  <c r="G52" i="23"/>
  <c r="F52" i="23"/>
  <c r="C52" i="23"/>
  <c r="D52" i="23"/>
  <c r="H52" i="23"/>
  <c r="B52" i="23"/>
  <c r="I52" i="23"/>
  <c r="P103" i="26"/>
  <c r="S103" i="26"/>
  <c r="O103" i="26"/>
  <c r="M103" i="26"/>
  <c r="Q103" i="26"/>
  <c r="G103" i="26"/>
  <c r="K103" i="26"/>
  <c r="D103" i="26"/>
  <c r="R103" i="26"/>
  <c r="L103" i="26"/>
  <c r="U103" i="26"/>
  <c r="F103" i="26"/>
  <c r="I103" i="26"/>
  <c r="T103" i="26"/>
  <c r="H103" i="26"/>
  <c r="J103" i="26"/>
  <c r="N103" i="26"/>
  <c r="C103" i="26"/>
  <c r="E103" i="26"/>
  <c r="N36" i="19"/>
  <c r="D36" i="19"/>
  <c r="I36" i="19"/>
  <c r="O36" i="19"/>
  <c r="C36" i="19"/>
  <c r="L36" i="19"/>
  <c r="M36" i="19"/>
  <c r="G36" i="19"/>
  <c r="F36" i="19"/>
  <c r="B36" i="19"/>
  <c r="H36" i="19"/>
  <c r="K36" i="19"/>
  <c r="J36" i="19"/>
  <c r="R36" i="19"/>
  <c r="Q36" i="19"/>
  <c r="P36" i="19"/>
  <c r="G164" i="18"/>
  <c r="F164" i="18"/>
  <c r="K164" i="18"/>
  <c r="N164" i="18"/>
  <c r="I164" i="18"/>
  <c r="M164" i="18"/>
  <c r="L164" i="18"/>
  <c r="D164" i="18"/>
  <c r="Q164" i="18"/>
  <c r="P164" i="18"/>
  <c r="B164" i="18"/>
  <c r="H164" i="18"/>
  <c r="R164" i="18"/>
  <c r="O164" i="18"/>
  <c r="C164" i="18"/>
  <c r="J164" i="18"/>
  <c r="L168" i="20"/>
  <c r="N168" i="20"/>
  <c r="J168" i="20"/>
  <c r="C168" i="20"/>
  <c r="I168" i="20"/>
  <c r="K168" i="20"/>
  <c r="D168" i="20"/>
  <c r="G168" i="20"/>
  <c r="M168" i="20"/>
  <c r="F168" i="20"/>
  <c r="H168" i="20"/>
  <c r="B168" i="20"/>
  <c r="I49" i="20"/>
  <c r="K49" i="20"/>
  <c r="H49" i="20"/>
  <c r="B49" i="20"/>
  <c r="J49" i="20"/>
  <c r="N49" i="20"/>
  <c r="G49" i="20"/>
  <c r="L49" i="20"/>
  <c r="F49" i="20"/>
  <c r="M49" i="20"/>
  <c r="C49" i="20"/>
  <c r="D49" i="20"/>
  <c r="D90" i="18"/>
  <c r="R90" i="18"/>
  <c r="O90" i="18"/>
  <c r="G90" i="18"/>
  <c r="F90" i="18"/>
  <c r="H90" i="18"/>
  <c r="Q90" i="18"/>
  <c r="M90" i="18"/>
  <c r="N90" i="18"/>
  <c r="C90" i="18"/>
  <c r="I90" i="18"/>
  <c r="J90" i="18"/>
  <c r="K90" i="18"/>
  <c r="P90" i="18"/>
  <c r="L90" i="18"/>
  <c r="B90" i="18"/>
  <c r="Q44" i="32"/>
  <c r="H44" i="32"/>
  <c r="O44" i="32"/>
  <c r="F44" i="32"/>
  <c r="L44" i="32"/>
  <c r="M44" i="32"/>
  <c r="N44" i="32"/>
  <c r="P44" i="32"/>
  <c r="R44" i="32"/>
  <c r="D44" i="32"/>
  <c r="G44" i="32"/>
  <c r="B44" i="32"/>
  <c r="I44" i="32"/>
  <c r="J44" i="32"/>
  <c r="C44" i="32"/>
  <c r="K44" i="32"/>
  <c r="N100" i="20"/>
  <c r="C100" i="20"/>
  <c r="F100" i="20"/>
  <c r="D100" i="20"/>
  <c r="H100" i="20"/>
  <c r="G100" i="20"/>
  <c r="B100" i="20"/>
  <c r="M100" i="20"/>
  <c r="K100" i="20"/>
  <c r="L100" i="20"/>
  <c r="J100" i="20"/>
  <c r="I100" i="20"/>
  <c r="K147" i="32"/>
  <c r="M147" i="32"/>
  <c r="R147" i="32"/>
  <c r="H147" i="32"/>
  <c r="F147" i="32"/>
  <c r="B147" i="32"/>
  <c r="O147" i="32"/>
  <c r="Q147" i="32"/>
  <c r="J147" i="32"/>
  <c r="C147" i="32"/>
  <c r="N147" i="32"/>
  <c r="P147" i="32"/>
  <c r="D147" i="32"/>
  <c r="G147" i="32"/>
  <c r="I147" i="32"/>
  <c r="L147" i="32"/>
  <c r="G83" i="20"/>
  <c r="K83" i="20"/>
  <c r="C83" i="20"/>
  <c r="M83" i="20"/>
  <c r="B83" i="20"/>
  <c r="D83" i="20"/>
  <c r="J83" i="20"/>
  <c r="F83" i="20"/>
  <c r="N83" i="20"/>
  <c r="I83" i="20"/>
  <c r="H83" i="20"/>
  <c r="L83" i="20"/>
  <c r="G187" i="32"/>
  <c r="Q187" i="32"/>
  <c r="P187" i="32"/>
  <c r="K187" i="32"/>
  <c r="M187" i="32"/>
  <c r="J187" i="32"/>
  <c r="I187" i="32"/>
  <c r="D187" i="32"/>
  <c r="B187" i="32"/>
  <c r="L187" i="32"/>
  <c r="N187" i="32"/>
  <c r="R187" i="32"/>
  <c r="C187" i="32"/>
  <c r="H187" i="32"/>
  <c r="F187" i="32"/>
  <c r="O187" i="32"/>
  <c r="B28" i="22"/>
  <c r="F28" i="22"/>
  <c r="H28" i="22"/>
  <c r="C28" i="22"/>
  <c r="I28" i="22"/>
  <c r="G28" i="22"/>
  <c r="D28" i="22"/>
  <c r="G58" i="24"/>
  <c r="F58" i="24"/>
  <c r="E58" i="24"/>
  <c r="D58" i="24"/>
  <c r="C58" i="24"/>
  <c r="H192" i="18"/>
  <c r="P192" i="18"/>
  <c r="K192" i="18"/>
  <c r="I192" i="18"/>
  <c r="N192" i="18"/>
  <c r="O192" i="18"/>
  <c r="C192" i="18"/>
  <c r="J192" i="18"/>
  <c r="B192" i="18"/>
  <c r="G192" i="18"/>
  <c r="L192" i="18"/>
  <c r="Q192" i="18"/>
  <c r="M192" i="18"/>
  <c r="D192" i="18"/>
  <c r="R192" i="18"/>
  <c r="F192" i="18"/>
  <c r="I48" i="21"/>
  <c r="C48" i="21"/>
  <c r="F48" i="21"/>
  <c r="N48" i="21"/>
  <c r="J48" i="21"/>
  <c r="K48" i="21"/>
  <c r="D48" i="21"/>
  <c r="M48" i="21"/>
  <c r="L48" i="21"/>
  <c r="G48" i="21"/>
  <c r="B48" i="21"/>
  <c r="H48" i="21"/>
  <c r="F56" i="18"/>
  <c r="K56" i="18"/>
  <c r="G56" i="18"/>
  <c r="N56" i="18"/>
  <c r="P56" i="18"/>
  <c r="B56" i="18"/>
  <c r="C56" i="18"/>
  <c r="Q56" i="18"/>
  <c r="J56" i="18"/>
  <c r="R56" i="18"/>
  <c r="I56" i="18"/>
  <c r="H56" i="18"/>
  <c r="D56" i="18"/>
  <c r="L56" i="18"/>
  <c r="M56" i="18"/>
  <c r="O56" i="18"/>
  <c r="I141" i="14"/>
  <c r="E141" i="14"/>
  <c r="G141" i="14"/>
  <c r="F141" i="14"/>
  <c r="D141" i="14"/>
  <c r="H141" i="14"/>
  <c r="C141" i="14"/>
  <c r="G23" i="20"/>
  <c r="J23" i="20"/>
  <c r="C23" i="20"/>
  <c r="N23" i="20"/>
  <c r="F23" i="20"/>
  <c r="H23" i="20"/>
  <c r="B23" i="20"/>
  <c r="M23" i="20"/>
  <c r="L23" i="20"/>
  <c r="I23" i="20"/>
  <c r="K23" i="20"/>
  <c r="D23" i="20"/>
  <c r="G29" i="23"/>
  <c r="H29" i="23"/>
  <c r="I29" i="23"/>
  <c r="B29" i="23"/>
  <c r="D29" i="23"/>
  <c r="C29" i="23"/>
  <c r="F29" i="23"/>
  <c r="I161" i="26"/>
  <c r="D161" i="26"/>
  <c r="P161" i="26"/>
  <c r="N161" i="26"/>
  <c r="K161" i="26"/>
  <c r="E161" i="26"/>
  <c r="G161" i="26"/>
  <c r="T161" i="26"/>
  <c r="L161" i="26"/>
  <c r="H161" i="26"/>
  <c r="U161" i="26"/>
  <c r="F161" i="26"/>
  <c r="C161" i="26"/>
  <c r="M161" i="26"/>
  <c r="Q161" i="26"/>
  <c r="J161" i="26"/>
  <c r="O161" i="26"/>
  <c r="R161" i="26"/>
  <c r="S161" i="26"/>
  <c r="C160" i="19"/>
  <c r="B160" i="19"/>
  <c r="O160" i="19"/>
  <c r="I160" i="19"/>
  <c r="P160" i="19"/>
  <c r="H160" i="19"/>
  <c r="D160" i="19"/>
  <c r="J160" i="19"/>
  <c r="R160" i="19"/>
  <c r="M160" i="19"/>
  <c r="G160" i="19"/>
  <c r="N160" i="19"/>
  <c r="Q160" i="19"/>
  <c r="K160" i="19"/>
  <c r="L160" i="19"/>
  <c r="F160" i="19"/>
  <c r="F97" i="22"/>
  <c r="H97" i="22"/>
  <c r="C97" i="22"/>
  <c r="G97" i="22"/>
  <c r="D97" i="22"/>
  <c r="I97" i="22"/>
  <c r="B97" i="22"/>
  <c r="L157" i="19"/>
  <c r="P157" i="19"/>
  <c r="Q157" i="19"/>
  <c r="H157" i="19"/>
  <c r="K157" i="19"/>
  <c r="B157" i="19"/>
  <c r="I157" i="19"/>
  <c r="J157" i="19"/>
  <c r="O157" i="19"/>
  <c r="F157" i="19"/>
  <c r="G157" i="19"/>
  <c r="R157" i="19"/>
  <c r="D157" i="19"/>
  <c r="C157" i="19"/>
  <c r="N157" i="19"/>
  <c r="M157" i="19"/>
  <c r="F153" i="14"/>
  <c r="C153" i="14"/>
  <c r="D153" i="14"/>
  <c r="I153" i="14"/>
  <c r="H153" i="14"/>
  <c r="E153" i="14"/>
  <c r="G153" i="14"/>
  <c r="G77" i="24"/>
  <c r="C77" i="24"/>
  <c r="E77" i="24"/>
  <c r="F77" i="24"/>
  <c r="D77" i="24"/>
  <c r="Q126" i="32"/>
  <c r="F126" i="32"/>
  <c r="M126" i="32"/>
  <c r="D126" i="32"/>
  <c r="C126" i="32"/>
  <c r="R126" i="32"/>
  <c r="I126" i="32"/>
  <c r="L126" i="32"/>
  <c r="B126" i="32"/>
  <c r="P126" i="32"/>
  <c r="G126" i="32"/>
  <c r="J126" i="32"/>
  <c r="N126" i="32"/>
  <c r="K126" i="32"/>
  <c r="H126" i="32"/>
  <c r="O126" i="32"/>
  <c r="Q28" i="19"/>
  <c r="I28" i="19"/>
  <c r="H28" i="19"/>
  <c r="J28" i="19"/>
  <c r="M28" i="19"/>
  <c r="L28" i="19"/>
  <c r="O28" i="19"/>
  <c r="P28" i="19"/>
  <c r="F28" i="19"/>
  <c r="C28" i="19"/>
  <c r="D28" i="19"/>
  <c r="B28" i="19"/>
  <c r="N28" i="19"/>
  <c r="K28" i="19"/>
  <c r="G28" i="19"/>
  <c r="R28" i="19"/>
  <c r="F157" i="14"/>
  <c r="E157" i="14"/>
  <c r="H157" i="14"/>
  <c r="D157" i="14"/>
  <c r="I157" i="14"/>
  <c r="G157" i="14"/>
  <c r="C157" i="14"/>
  <c r="S143" i="17"/>
  <c r="B143" i="17"/>
  <c r="K143" i="17"/>
  <c r="V143" i="17"/>
  <c r="N143" i="17"/>
  <c r="H143" i="17"/>
  <c r="U143" i="17"/>
  <c r="L143" i="17"/>
  <c r="J143" i="17"/>
  <c r="G143" i="17"/>
  <c r="I143" i="17"/>
  <c r="Q143" i="17"/>
  <c r="C143" i="17"/>
  <c r="F143" i="17"/>
  <c r="R143" i="17"/>
  <c r="D143" i="17"/>
  <c r="T143" i="17"/>
  <c r="W143" i="17"/>
  <c r="X143" i="17"/>
  <c r="M143" i="17"/>
  <c r="Q162" i="26"/>
  <c r="O162" i="26"/>
  <c r="K162" i="26"/>
  <c r="P162" i="26"/>
  <c r="D162" i="26"/>
  <c r="S162" i="26"/>
  <c r="M162" i="26"/>
  <c r="J162" i="26"/>
  <c r="F162" i="26"/>
  <c r="H162" i="26"/>
  <c r="G162" i="26"/>
  <c r="L162" i="26"/>
  <c r="T162" i="26"/>
  <c r="U162" i="26"/>
  <c r="N162" i="26"/>
  <c r="E162" i="26"/>
  <c r="R162" i="26"/>
  <c r="C162" i="26"/>
  <c r="I162" i="26"/>
  <c r="L133" i="21"/>
  <c r="B133" i="21"/>
  <c r="C133" i="21"/>
  <c r="N133" i="21"/>
  <c r="J133" i="21"/>
  <c r="H133" i="21"/>
  <c r="D133" i="21"/>
  <c r="K133" i="21"/>
  <c r="G133" i="21"/>
  <c r="I133" i="21"/>
  <c r="M133" i="21"/>
  <c r="F133" i="21"/>
  <c r="D149" i="24"/>
  <c r="G149" i="24"/>
  <c r="C149" i="24"/>
  <c r="E149" i="24"/>
  <c r="F149" i="24"/>
  <c r="R42" i="19"/>
  <c r="N42" i="19"/>
  <c r="G42" i="19"/>
  <c r="C42" i="19"/>
  <c r="M42" i="19"/>
  <c r="F42" i="19"/>
  <c r="P42" i="19"/>
  <c r="D42" i="19"/>
  <c r="H42" i="19"/>
  <c r="J42" i="19"/>
  <c r="Q42" i="19"/>
  <c r="L42" i="19"/>
  <c r="I42" i="19"/>
  <c r="B42" i="19"/>
  <c r="O42" i="19"/>
  <c r="K42" i="19"/>
  <c r="L147" i="21"/>
  <c r="H147" i="21"/>
  <c r="N147" i="21"/>
  <c r="F147" i="21"/>
  <c r="K147" i="21"/>
  <c r="G147" i="21"/>
  <c r="C147" i="21"/>
  <c r="B147" i="21"/>
  <c r="I147" i="21"/>
  <c r="J147" i="21"/>
  <c r="D147" i="21"/>
  <c r="M147" i="21"/>
  <c r="C41" i="14"/>
  <c r="H41" i="14"/>
  <c r="D41" i="14"/>
  <c r="I41" i="14"/>
  <c r="E41" i="14"/>
  <c r="G41" i="14"/>
  <c r="F41" i="14"/>
  <c r="F33" i="23"/>
  <c r="D33" i="23"/>
  <c r="H33" i="23"/>
  <c r="G33" i="23"/>
  <c r="C33" i="23"/>
  <c r="I33" i="23"/>
  <c r="B33" i="23"/>
  <c r="C185" i="23"/>
  <c r="G185" i="23"/>
  <c r="B185" i="23"/>
  <c r="F185" i="23"/>
  <c r="I185" i="23"/>
  <c r="H185" i="23"/>
  <c r="D185" i="23"/>
  <c r="K175" i="20"/>
  <c r="J175" i="20"/>
  <c r="G175" i="20"/>
  <c r="H175" i="20"/>
  <c r="I175" i="20"/>
  <c r="M175" i="20"/>
  <c r="C175" i="20"/>
  <c r="L175" i="20"/>
  <c r="F175" i="20"/>
  <c r="B175" i="20"/>
  <c r="D175" i="20"/>
  <c r="N175" i="20"/>
  <c r="K132" i="21"/>
  <c r="C132" i="21"/>
  <c r="B132" i="21"/>
  <c r="F132" i="21"/>
  <c r="N132" i="21"/>
  <c r="D132" i="21"/>
  <c r="M132" i="21"/>
  <c r="I132" i="21"/>
  <c r="J132" i="21"/>
  <c r="H132" i="21"/>
  <c r="G132" i="21"/>
  <c r="L132" i="21"/>
  <c r="D90" i="22"/>
  <c r="I90" i="22"/>
  <c r="C90" i="22"/>
  <c r="G90" i="22"/>
  <c r="B90" i="22"/>
  <c r="F90" i="22"/>
  <c r="H90" i="22"/>
  <c r="O149" i="19"/>
  <c r="H149" i="19"/>
  <c r="B149" i="19"/>
  <c r="M149" i="19"/>
  <c r="J149" i="19"/>
  <c r="D149" i="19"/>
  <c r="Q149" i="19"/>
  <c r="P149" i="19"/>
  <c r="K149" i="19"/>
  <c r="N149" i="19"/>
  <c r="R149" i="19"/>
  <c r="I149" i="19"/>
  <c r="G149" i="19"/>
  <c r="L149" i="19"/>
  <c r="F149" i="19"/>
  <c r="C149" i="19"/>
  <c r="B19" i="23"/>
  <c r="F19" i="23"/>
  <c r="H19" i="23"/>
  <c r="D19" i="23"/>
  <c r="G19" i="23"/>
  <c r="I19" i="23"/>
  <c r="C19" i="23"/>
  <c r="D173" i="26"/>
  <c r="J173" i="26"/>
  <c r="F173" i="26"/>
  <c r="G173" i="26"/>
  <c r="H173" i="26"/>
  <c r="N173" i="26"/>
  <c r="P173" i="26"/>
  <c r="L173" i="26"/>
  <c r="M173" i="26"/>
  <c r="T173" i="26"/>
  <c r="C173" i="26"/>
  <c r="I173" i="26"/>
  <c r="U173" i="26"/>
  <c r="O173" i="26"/>
  <c r="E173" i="26"/>
  <c r="R173" i="26"/>
  <c r="Q173" i="26"/>
  <c r="K173" i="26"/>
  <c r="S173" i="26"/>
  <c r="C178" i="21"/>
  <c r="B178" i="21"/>
  <c r="K178" i="21"/>
  <c r="D178" i="21"/>
  <c r="I178" i="21"/>
  <c r="J178" i="21"/>
  <c r="F178" i="21"/>
  <c r="M178" i="21"/>
  <c r="H178" i="21"/>
  <c r="G178" i="21"/>
  <c r="L178" i="21"/>
  <c r="N178" i="21"/>
  <c r="J64" i="18"/>
  <c r="H64" i="18"/>
  <c r="O64" i="18"/>
  <c r="F64" i="18"/>
  <c r="Q64" i="18"/>
  <c r="K64" i="18"/>
  <c r="C64" i="18"/>
  <c r="D64" i="18"/>
  <c r="P64" i="18"/>
  <c r="B64" i="18"/>
  <c r="M64" i="18"/>
  <c r="R64" i="18"/>
  <c r="I64" i="18"/>
  <c r="N64" i="18"/>
  <c r="G64" i="18"/>
  <c r="L64" i="18"/>
  <c r="D18" i="14"/>
  <c r="H18" i="14"/>
  <c r="G18" i="14"/>
  <c r="F18" i="14"/>
  <c r="I18" i="14"/>
  <c r="C18" i="14"/>
  <c r="E18" i="14"/>
  <c r="F160" i="22"/>
  <c r="I160" i="22"/>
  <c r="D160" i="22"/>
  <c r="B160" i="22"/>
  <c r="C160" i="22"/>
  <c r="G160" i="22"/>
  <c r="H160" i="22"/>
  <c r="I143" i="19"/>
  <c r="O143" i="19"/>
  <c r="G143" i="19"/>
  <c r="K143" i="19"/>
  <c r="C143" i="19"/>
  <c r="P143" i="19"/>
  <c r="F143" i="19"/>
  <c r="H143" i="19"/>
  <c r="M143" i="19"/>
  <c r="L143" i="19"/>
  <c r="R143" i="19"/>
  <c r="B143" i="19"/>
  <c r="D143" i="19"/>
  <c r="J143" i="19"/>
  <c r="Q143" i="19"/>
  <c r="N143" i="19"/>
  <c r="O21" i="19"/>
  <c r="L21" i="19"/>
  <c r="D21" i="19"/>
  <c r="Q21" i="19"/>
  <c r="M21" i="19"/>
  <c r="B21" i="19"/>
  <c r="J21" i="19"/>
  <c r="C21" i="19"/>
  <c r="K21" i="19"/>
  <c r="F21" i="19"/>
  <c r="G21" i="19"/>
  <c r="N21" i="19"/>
  <c r="H21" i="19"/>
  <c r="I21" i="19"/>
  <c r="R21" i="19"/>
  <c r="P21" i="19"/>
  <c r="F114" i="26"/>
  <c r="N114" i="26"/>
  <c r="K114" i="26"/>
  <c r="P114" i="26"/>
  <c r="U114" i="26"/>
  <c r="H114" i="26"/>
  <c r="C114" i="26"/>
  <c r="Q114" i="26"/>
  <c r="G114" i="26"/>
  <c r="M114" i="26"/>
  <c r="E114" i="26"/>
  <c r="O114" i="26"/>
  <c r="L114" i="26"/>
  <c r="I114" i="26"/>
  <c r="T114" i="26"/>
  <c r="D114" i="26"/>
  <c r="R114" i="26"/>
  <c r="S114" i="26"/>
  <c r="J114" i="26"/>
  <c r="D71" i="21"/>
  <c r="J71" i="21"/>
  <c r="I71" i="21"/>
  <c r="F71" i="21"/>
  <c r="L71" i="21"/>
  <c r="G71" i="21"/>
  <c r="K71" i="21"/>
  <c r="C71" i="21"/>
  <c r="M71" i="21"/>
  <c r="H71" i="21"/>
  <c r="B71" i="21"/>
  <c r="N71" i="21"/>
  <c r="R73" i="17"/>
  <c r="J73" i="17"/>
  <c r="X73" i="17"/>
  <c r="I73" i="17"/>
  <c r="B73" i="17"/>
  <c r="S73" i="17"/>
  <c r="L73" i="17"/>
  <c r="V73" i="17"/>
  <c r="Q73" i="17"/>
  <c r="T73" i="17"/>
  <c r="M73" i="17"/>
  <c r="N73" i="17"/>
  <c r="D73" i="17"/>
  <c r="F73" i="17"/>
  <c r="W73" i="17"/>
  <c r="K73" i="17"/>
  <c r="C73" i="17"/>
  <c r="U73" i="17"/>
  <c r="H73" i="17"/>
  <c r="G73" i="17"/>
  <c r="H113" i="23"/>
  <c r="D113" i="23"/>
  <c r="C113" i="23"/>
  <c r="F113" i="23"/>
  <c r="I113" i="23"/>
  <c r="G113" i="23"/>
  <c r="B113" i="23"/>
  <c r="V150" i="17"/>
  <c r="I150" i="17"/>
  <c r="N150" i="17"/>
  <c r="R150" i="17"/>
  <c r="C150" i="17"/>
  <c r="G150" i="17"/>
  <c r="X150" i="17"/>
  <c r="K150" i="17"/>
  <c r="U150" i="17"/>
  <c r="M150" i="17"/>
  <c r="L150" i="17"/>
  <c r="W150" i="17"/>
  <c r="F150" i="17"/>
  <c r="B150" i="17"/>
  <c r="H150" i="17"/>
  <c r="Q150" i="17"/>
  <c r="S150" i="17"/>
  <c r="J150" i="17"/>
  <c r="D150" i="17"/>
  <c r="T150" i="17"/>
  <c r="C127" i="18"/>
  <c r="N127" i="18"/>
  <c r="F127" i="18"/>
  <c r="Q127" i="18"/>
  <c r="D127" i="18"/>
  <c r="B127" i="18"/>
  <c r="L127" i="18"/>
  <c r="O127" i="18"/>
  <c r="M127" i="18"/>
  <c r="G127" i="18"/>
  <c r="I127" i="18"/>
  <c r="R127" i="18"/>
  <c r="P127" i="18"/>
  <c r="K127" i="18"/>
  <c r="H127" i="18"/>
  <c r="J127" i="18"/>
  <c r="D49" i="22"/>
  <c r="H49" i="22"/>
  <c r="I49" i="22"/>
  <c r="G49" i="22"/>
  <c r="B49" i="22"/>
  <c r="F49" i="22"/>
  <c r="C49" i="22"/>
  <c r="C45" i="24"/>
  <c r="G45" i="24"/>
  <c r="D45" i="24"/>
  <c r="F45" i="24"/>
  <c r="E45" i="24"/>
  <c r="G87" i="26"/>
  <c r="O87" i="26"/>
  <c r="L87" i="26"/>
  <c r="Q87" i="26"/>
  <c r="H87" i="26"/>
  <c r="F87" i="26"/>
  <c r="N87" i="26"/>
  <c r="C87" i="26"/>
  <c r="I87" i="26"/>
  <c r="P87" i="26"/>
  <c r="K87" i="26"/>
  <c r="R87" i="26"/>
  <c r="U87" i="26"/>
  <c r="S87" i="26"/>
  <c r="T87" i="26"/>
  <c r="J87" i="26"/>
  <c r="D87" i="26"/>
  <c r="E87" i="26"/>
  <c r="M87" i="26"/>
  <c r="M22" i="20"/>
  <c r="G22" i="20"/>
  <c r="N22" i="20"/>
  <c r="B22" i="20"/>
  <c r="D22" i="20"/>
  <c r="L22" i="20"/>
  <c r="K22" i="20"/>
  <c r="J22" i="20"/>
  <c r="I22" i="20"/>
  <c r="F22" i="20"/>
  <c r="H22" i="20"/>
  <c r="C22" i="20"/>
  <c r="T82" i="17"/>
  <c r="D82" i="17"/>
  <c r="L82" i="17"/>
  <c r="I82" i="17"/>
  <c r="H82" i="17"/>
  <c r="Q82" i="17"/>
  <c r="X82" i="17"/>
  <c r="V82" i="17"/>
  <c r="B82" i="17"/>
  <c r="U82" i="17"/>
  <c r="W82" i="17"/>
  <c r="M82" i="17"/>
  <c r="C82" i="17"/>
  <c r="R82" i="17"/>
  <c r="K82" i="17"/>
  <c r="S82" i="17"/>
  <c r="J82" i="17"/>
  <c r="G82" i="17"/>
  <c r="F82" i="17"/>
  <c r="N82" i="17"/>
  <c r="B185" i="17"/>
  <c r="C185" i="17"/>
  <c r="T185" i="17"/>
  <c r="W185" i="17"/>
  <c r="G185" i="17"/>
  <c r="K185" i="17"/>
  <c r="R185" i="17"/>
  <c r="I185" i="17"/>
  <c r="S185" i="17"/>
  <c r="Q185" i="17"/>
  <c r="N185" i="17"/>
  <c r="V185" i="17"/>
  <c r="M185" i="17"/>
  <c r="X185" i="17"/>
  <c r="L185" i="17"/>
  <c r="J185" i="17"/>
  <c r="U185" i="17"/>
  <c r="H185" i="17"/>
  <c r="F185" i="17"/>
  <c r="D185" i="17"/>
  <c r="M132" i="19"/>
  <c r="G132" i="19"/>
  <c r="F132" i="19"/>
  <c r="P132" i="19"/>
  <c r="B132" i="19"/>
  <c r="L132" i="19"/>
  <c r="H132" i="19"/>
  <c r="Q132" i="19"/>
  <c r="I132" i="19"/>
  <c r="O132" i="19"/>
  <c r="N132" i="19"/>
  <c r="J132" i="19"/>
  <c r="K132" i="19"/>
  <c r="C132" i="19"/>
  <c r="R132" i="19"/>
  <c r="D132" i="19"/>
  <c r="R134" i="32"/>
  <c r="C134" i="32"/>
  <c r="Q134" i="32"/>
  <c r="L134" i="32"/>
  <c r="F134" i="32"/>
  <c r="H134" i="32"/>
  <c r="M134" i="32"/>
  <c r="N134" i="32"/>
  <c r="D134" i="32"/>
  <c r="P134" i="32"/>
  <c r="I134" i="32"/>
  <c r="O134" i="32"/>
  <c r="B134" i="32"/>
  <c r="J134" i="32"/>
  <c r="K134" i="32"/>
  <c r="G134" i="32"/>
  <c r="S105" i="17"/>
  <c r="G105" i="17"/>
  <c r="B105" i="17"/>
  <c r="U105" i="17"/>
  <c r="H105" i="17"/>
  <c r="C105" i="17"/>
  <c r="V105" i="17"/>
  <c r="K105" i="17"/>
  <c r="N105" i="17"/>
  <c r="J105" i="17"/>
  <c r="T105" i="17"/>
  <c r="R105" i="17"/>
  <c r="L105" i="17"/>
  <c r="Q105" i="17"/>
  <c r="F105" i="17"/>
  <c r="X105" i="17"/>
  <c r="W105" i="17"/>
  <c r="M105" i="17"/>
  <c r="D105" i="17"/>
  <c r="I105" i="17"/>
  <c r="I80" i="14"/>
  <c r="H80" i="14"/>
  <c r="C80" i="14"/>
  <c r="G80" i="14"/>
  <c r="F80" i="14"/>
  <c r="D80" i="14"/>
  <c r="E80" i="14"/>
  <c r="S32" i="26"/>
  <c r="F32" i="26"/>
  <c r="K32" i="26"/>
  <c r="T32" i="26"/>
  <c r="G32" i="26"/>
  <c r="I32" i="26"/>
  <c r="O32" i="26"/>
  <c r="P32" i="26"/>
  <c r="L32" i="26"/>
  <c r="J32" i="26"/>
  <c r="E32" i="26"/>
  <c r="C32" i="26"/>
  <c r="D32" i="26"/>
  <c r="N32" i="26"/>
  <c r="M32" i="26"/>
  <c r="R32" i="26"/>
  <c r="U32" i="26"/>
  <c r="H32" i="26"/>
  <c r="Q32" i="26"/>
  <c r="I174" i="19"/>
  <c r="P174" i="19"/>
  <c r="H174" i="19"/>
  <c r="J174" i="19"/>
  <c r="Q174" i="19"/>
  <c r="F174" i="19"/>
  <c r="L174" i="19"/>
  <c r="O174" i="19"/>
  <c r="C174" i="19"/>
  <c r="B174" i="19"/>
  <c r="K174" i="19"/>
  <c r="N174" i="19"/>
  <c r="G174" i="19"/>
  <c r="M174" i="19"/>
  <c r="R174" i="19"/>
  <c r="D174" i="19"/>
  <c r="H38" i="17"/>
  <c r="T38" i="17"/>
  <c r="S38" i="17"/>
  <c r="G38" i="17"/>
  <c r="M38" i="17"/>
  <c r="D38" i="17"/>
  <c r="K38" i="17"/>
  <c r="B38" i="17"/>
  <c r="N38" i="17"/>
  <c r="J38" i="17"/>
  <c r="L38" i="17"/>
  <c r="U38" i="17"/>
  <c r="R38" i="17"/>
  <c r="V38" i="17"/>
  <c r="Q38" i="17"/>
  <c r="W38" i="17"/>
  <c r="C38" i="17"/>
  <c r="F38" i="17"/>
  <c r="I38" i="17"/>
  <c r="X38" i="17"/>
  <c r="D93" i="24"/>
  <c r="C93" i="24"/>
  <c r="G93" i="24"/>
  <c r="F93" i="24"/>
  <c r="E93" i="24"/>
  <c r="E87" i="14"/>
  <c r="F87" i="14"/>
  <c r="D87" i="14"/>
  <c r="G87" i="14"/>
  <c r="I87" i="14"/>
  <c r="C87" i="14"/>
  <c r="H87" i="14"/>
  <c r="D146" i="24"/>
  <c r="G146" i="24"/>
  <c r="C146" i="24"/>
  <c r="F146" i="24"/>
  <c r="E146" i="24"/>
  <c r="H166" i="20"/>
  <c r="N166" i="20"/>
  <c r="F166" i="20"/>
  <c r="J166" i="20"/>
  <c r="B166" i="20"/>
  <c r="G166" i="20"/>
  <c r="K166" i="20"/>
  <c r="M166" i="20"/>
  <c r="L166" i="20"/>
  <c r="C166" i="20"/>
  <c r="I166" i="20"/>
  <c r="D166" i="20"/>
  <c r="R36" i="17"/>
  <c r="H36" i="17"/>
  <c r="F36" i="17"/>
  <c r="M36" i="17"/>
  <c r="K36" i="17"/>
  <c r="L36" i="17"/>
  <c r="X36" i="17"/>
  <c r="N36" i="17"/>
  <c r="S36" i="17"/>
  <c r="G36" i="17"/>
  <c r="D36" i="17"/>
  <c r="I36" i="17"/>
  <c r="V36" i="17"/>
  <c r="B36" i="17"/>
  <c r="T36" i="17"/>
  <c r="Q36" i="17"/>
  <c r="C36" i="17"/>
  <c r="W36" i="17"/>
  <c r="J36" i="17"/>
  <c r="U36" i="17"/>
  <c r="Q88" i="18"/>
  <c r="P88" i="18"/>
  <c r="G88" i="18"/>
  <c r="F88" i="18"/>
  <c r="O88" i="18"/>
  <c r="H88" i="18"/>
  <c r="L88" i="18"/>
  <c r="I88" i="18"/>
  <c r="D88" i="18"/>
  <c r="C88" i="18"/>
  <c r="R88" i="18"/>
  <c r="M88" i="18"/>
  <c r="K88" i="18"/>
  <c r="B88" i="18"/>
  <c r="N88" i="18"/>
  <c r="J88" i="18"/>
  <c r="D173" i="22"/>
  <c r="H173" i="22"/>
  <c r="F173" i="22"/>
  <c r="B173" i="22"/>
  <c r="G173" i="22"/>
  <c r="I173" i="22"/>
  <c r="C173" i="22"/>
  <c r="H22" i="18"/>
  <c r="F22" i="18"/>
  <c r="O22" i="18"/>
  <c r="L22" i="18"/>
  <c r="P22" i="18"/>
  <c r="M22" i="18"/>
  <c r="R22" i="18"/>
  <c r="Q22" i="18"/>
  <c r="N22" i="18"/>
  <c r="B22" i="18"/>
  <c r="K22" i="18"/>
  <c r="D22" i="18"/>
  <c r="G22" i="18"/>
  <c r="C22" i="18"/>
  <c r="J22" i="18"/>
  <c r="I22" i="18"/>
  <c r="B94" i="22"/>
  <c r="G94" i="22"/>
  <c r="D94" i="22"/>
  <c r="H94" i="22"/>
  <c r="F94" i="22"/>
  <c r="I94" i="22"/>
  <c r="C94" i="22"/>
  <c r="F186" i="21"/>
  <c r="K186" i="21"/>
  <c r="I186" i="21"/>
  <c r="N186" i="21"/>
  <c r="C186" i="21"/>
  <c r="B186" i="21"/>
  <c r="G186" i="21"/>
  <c r="J186" i="21"/>
  <c r="M186" i="21"/>
  <c r="H186" i="21"/>
  <c r="D186" i="21"/>
  <c r="L186" i="21"/>
  <c r="N19" i="21"/>
  <c r="H19" i="21"/>
  <c r="D19" i="21"/>
  <c r="K19" i="21"/>
  <c r="F19" i="21"/>
  <c r="M19" i="21"/>
  <c r="C19" i="21"/>
  <c r="B19" i="21"/>
  <c r="J19" i="21"/>
  <c r="I19" i="21"/>
  <c r="G19" i="21"/>
  <c r="L19" i="21"/>
  <c r="N150" i="21"/>
  <c r="B150" i="21"/>
  <c r="G150" i="21"/>
  <c r="C150" i="21"/>
  <c r="H150" i="21"/>
  <c r="D150" i="21"/>
  <c r="J150" i="21"/>
  <c r="L150" i="21"/>
  <c r="K150" i="21"/>
  <c r="I150" i="21"/>
  <c r="M150" i="21"/>
  <c r="F150" i="21"/>
  <c r="O123" i="19"/>
  <c r="C123" i="19"/>
  <c r="I123" i="19"/>
  <c r="P123" i="19"/>
  <c r="D123" i="19"/>
  <c r="N123" i="19"/>
  <c r="M123" i="19"/>
  <c r="Q123" i="19"/>
  <c r="R123" i="19"/>
  <c r="H123" i="19"/>
  <c r="L123" i="19"/>
  <c r="G123" i="19"/>
  <c r="B123" i="19"/>
  <c r="K123" i="19"/>
  <c r="J123" i="19"/>
  <c r="F123" i="19"/>
  <c r="K84" i="20"/>
  <c r="G84" i="20"/>
  <c r="F84" i="20"/>
  <c r="B84" i="20"/>
  <c r="D84" i="20"/>
  <c r="M84" i="20"/>
  <c r="C84" i="20"/>
  <c r="H84" i="20"/>
  <c r="N84" i="20"/>
  <c r="L84" i="20"/>
  <c r="I84" i="20"/>
  <c r="J84" i="20"/>
  <c r="F135" i="17"/>
  <c r="N135" i="17"/>
  <c r="I135" i="17"/>
  <c r="G135" i="17"/>
  <c r="Q135" i="17"/>
  <c r="U135" i="17"/>
  <c r="W135" i="17"/>
  <c r="C135" i="17"/>
  <c r="V135" i="17"/>
  <c r="J135" i="17"/>
  <c r="S135" i="17"/>
  <c r="T135" i="17"/>
  <c r="M135" i="17"/>
  <c r="X135" i="17"/>
  <c r="B135" i="17"/>
  <c r="L135" i="17"/>
  <c r="D135" i="17"/>
  <c r="R135" i="17"/>
  <c r="H135" i="17"/>
  <c r="K135" i="17"/>
  <c r="J182" i="20"/>
  <c r="F182" i="20"/>
  <c r="I182" i="20"/>
  <c r="B182" i="20"/>
  <c r="D182" i="20"/>
  <c r="M182" i="20"/>
  <c r="K182" i="20"/>
  <c r="L182" i="20"/>
  <c r="C182" i="20"/>
  <c r="N182" i="20"/>
  <c r="G182" i="20"/>
  <c r="H182" i="20"/>
  <c r="H76" i="21"/>
  <c r="D76" i="21"/>
  <c r="J76" i="21"/>
  <c r="I76" i="21"/>
  <c r="C76" i="21"/>
  <c r="B76" i="21"/>
  <c r="G76" i="21"/>
  <c r="N76" i="21"/>
  <c r="L76" i="21"/>
  <c r="F76" i="21"/>
  <c r="M76" i="21"/>
  <c r="K76" i="21"/>
  <c r="F112" i="24"/>
  <c r="G112" i="24"/>
  <c r="E112" i="24"/>
  <c r="C112" i="24"/>
  <c r="D112" i="24"/>
  <c r="G22" i="24"/>
  <c r="C22" i="24"/>
  <c r="F22" i="24"/>
  <c r="D22" i="24"/>
  <c r="E22" i="24"/>
  <c r="J122" i="21"/>
  <c r="D122" i="21"/>
  <c r="K122" i="21"/>
  <c r="L122" i="21"/>
  <c r="B122" i="21"/>
  <c r="G122" i="21"/>
  <c r="N122" i="21"/>
  <c r="F122" i="21"/>
  <c r="C122" i="21"/>
  <c r="H122" i="21"/>
  <c r="M122" i="21"/>
  <c r="I122" i="21"/>
  <c r="K106" i="26"/>
  <c r="U106" i="26"/>
  <c r="P106" i="26"/>
  <c r="R106" i="26"/>
  <c r="J106" i="26"/>
  <c r="F106" i="26"/>
  <c r="I106" i="26"/>
  <c r="L106" i="26"/>
  <c r="N106" i="26"/>
  <c r="M106" i="26"/>
  <c r="H106" i="26"/>
  <c r="T106" i="26"/>
  <c r="O106" i="26"/>
  <c r="D106" i="26"/>
  <c r="C106" i="26"/>
  <c r="S106" i="26"/>
  <c r="G106" i="26"/>
  <c r="Q106" i="26"/>
  <c r="E106" i="26"/>
  <c r="M119" i="20"/>
  <c r="I119" i="20"/>
  <c r="N119" i="20"/>
  <c r="J119" i="20"/>
  <c r="D119" i="20"/>
  <c r="K119" i="20"/>
  <c r="C119" i="20"/>
  <c r="G119" i="20"/>
  <c r="B119" i="20"/>
  <c r="H119" i="20"/>
  <c r="L119" i="20"/>
  <c r="F119" i="20"/>
  <c r="G73" i="32"/>
  <c r="R73" i="32"/>
  <c r="K73" i="32"/>
  <c r="C73" i="32"/>
  <c r="H73" i="32"/>
  <c r="M73" i="32"/>
  <c r="B73" i="32"/>
  <c r="O73" i="32"/>
  <c r="D73" i="32"/>
  <c r="P73" i="32"/>
  <c r="L73" i="32"/>
  <c r="Q73" i="32"/>
  <c r="N73" i="32"/>
  <c r="J73" i="32"/>
  <c r="F73" i="32"/>
  <c r="I73" i="32"/>
  <c r="B126" i="22"/>
  <c r="I126" i="22"/>
  <c r="C126" i="22"/>
  <c r="F126" i="22"/>
  <c r="G126" i="22"/>
  <c r="D126" i="22"/>
  <c r="H126" i="22"/>
  <c r="C39" i="22"/>
  <c r="F39" i="22"/>
  <c r="I39" i="22"/>
  <c r="B39" i="22"/>
  <c r="G39" i="22"/>
  <c r="H39" i="22"/>
  <c r="D39" i="22"/>
  <c r="F136" i="19"/>
  <c r="P136" i="19"/>
  <c r="Q136" i="19"/>
  <c r="C136" i="19"/>
  <c r="M136" i="19"/>
  <c r="G136" i="19"/>
  <c r="K136" i="19"/>
  <c r="D136" i="19"/>
  <c r="I136" i="19"/>
  <c r="N136" i="19"/>
  <c r="B136" i="19"/>
  <c r="L136" i="19"/>
  <c r="J136" i="19"/>
  <c r="O136" i="19"/>
  <c r="R136" i="19"/>
  <c r="H136" i="19"/>
  <c r="I143" i="32"/>
  <c r="D143" i="32"/>
  <c r="L143" i="32"/>
  <c r="M143" i="32"/>
  <c r="N143" i="32"/>
  <c r="H143" i="32"/>
  <c r="F143" i="32"/>
  <c r="O143" i="32"/>
  <c r="G143" i="32"/>
  <c r="J143" i="32"/>
  <c r="C143" i="32"/>
  <c r="P143" i="32"/>
  <c r="R143" i="32"/>
  <c r="B143" i="32"/>
  <c r="K143" i="32"/>
  <c r="Q143" i="32"/>
  <c r="H118" i="22"/>
  <c r="B118" i="22"/>
  <c r="C118" i="22"/>
  <c r="G118" i="22"/>
  <c r="F118" i="22"/>
  <c r="I118" i="22"/>
  <c r="D118" i="22"/>
  <c r="R100" i="18"/>
  <c r="B100" i="18"/>
  <c r="M100" i="18"/>
  <c r="F100" i="18"/>
  <c r="P100" i="18"/>
  <c r="J100" i="18"/>
  <c r="K100" i="18"/>
  <c r="G100" i="18"/>
  <c r="H100" i="18"/>
  <c r="C100" i="18"/>
  <c r="D100" i="18"/>
  <c r="L100" i="18"/>
  <c r="N100" i="18"/>
  <c r="Q100" i="18"/>
  <c r="O100" i="18"/>
  <c r="I100" i="18"/>
  <c r="N165" i="18"/>
  <c r="B165" i="18"/>
  <c r="M165" i="18"/>
  <c r="G165" i="18"/>
  <c r="D165" i="18"/>
  <c r="J165" i="18"/>
  <c r="F165" i="18"/>
  <c r="C165" i="18"/>
  <c r="Q165" i="18"/>
  <c r="L165" i="18"/>
  <c r="O165" i="18"/>
  <c r="P165" i="18"/>
  <c r="K165" i="18"/>
  <c r="H165" i="18"/>
  <c r="R165" i="18"/>
  <c r="I165" i="18"/>
  <c r="F146" i="23"/>
  <c r="B146" i="23"/>
  <c r="C146" i="23"/>
  <c r="D146" i="23"/>
  <c r="H146" i="23"/>
  <c r="I146" i="23"/>
  <c r="G146" i="23"/>
  <c r="M24" i="17"/>
  <c r="I24" i="17"/>
  <c r="S24" i="17"/>
  <c r="B24" i="17"/>
  <c r="T24" i="17"/>
  <c r="L24" i="17"/>
  <c r="J24" i="17"/>
  <c r="N24" i="17"/>
  <c r="R24" i="17"/>
  <c r="K24" i="17"/>
  <c r="Q24" i="17"/>
  <c r="W24" i="17"/>
  <c r="H24" i="17"/>
  <c r="C24" i="17"/>
  <c r="U24" i="17"/>
  <c r="V24" i="17"/>
  <c r="D24" i="17"/>
  <c r="F24" i="17"/>
  <c r="G24" i="17"/>
  <c r="X24" i="17"/>
  <c r="K95" i="18"/>
  <c r="M95" i="18"/>
  <c r="H95" i="18"/>
  <c r="D95" i="18"/>
  <c r="J95" i="18"/>
  <c r="C95" i="18"/>
  <c r="O95" i="18"/>
  <c r="Q95" i="18"/>
  <c r="G95" i="18"/>
  <c r="R95" i="18"/>
  <c r="P95" i="18"/>
  <c r="N95" i="18"/>
  <c r="B95" i="18"/>
  <c r="F95" i="18"/>
  <c r="L95" i="18"/>
  <c r="I95" i="18"/>
  <c r="L108" i="21"/>
  <c r="M108" i="21"/>
  <c r="H108" i="21"/>
  <c r="D108" i="21"/>
  <c r="K108" i="21"/>
  <c r="J108" i="21"/>
  <c r="F108" i="21"/>
  <c r="I108" i="21"/>
  <c r="N108" i="21"/>
  <c r="B108" i="21"/>
  <c r="G108" i="21"/>
  <c r="C108" i="21"/>
  <c r="C164" i="24"/>
  <c r="D164" i="24"/>
  <c r="F164" i="24"/>
  <c r="E164" i="24"/>
  <c r="G164" i="24"/>
  <c r="K80" i="20"/>
  <c r="I80" i="20"/>
  <c r="N80" i="20"/>
  <c r="H80" i="20"/>
  <c r="J80" i="20"/>
  <c r="M80" i="20"/>
  <c r="L80" i="20"/>
  <c r="C80" i="20"/>
  <c r="B80" i="20"/>
  <c r="G80" i="20"/>
  <c r="D80" i="20"/>
  <c r="F80" i="20"/>
  <c r="V49" i="17"/>
  <c r="G49" i="17"/>
  <c r="S49" i="17"/>
  <c r="R49" i="17"/>
  <c r="T49" i="17"/>
  <c r="N49" i="17"/>
  <c r="X49" i="17"/>
  <c r="K49" i="17"/>
  <c r="U49" i="17"/>
  <c r="I49" i="17"/>
  <c r="F49" i="17"/>
  <c r="W49" i="17"/>
  <c r="M49" i="17"/>
  <c r="J49" i="17"/>
  <c r="Q49" i="17"/>
  <c r="B49" i="17"/>
  <c r="L49" i="17"/>
  <c r="H49" i="17"/>
  <c r="D49" i="17"/>
  <c r="C49" i="17"/>
  <c r="D49" i="24"/>
  <c r="E49" i="24"/>
  <c r="F49" i="24"/>
  <c r="G49" i="24"/>
  <c r="C49" i="24"/>
  <c r="E45" i="14"/>
  <c r="F45" i="14"/>
  <c r="G45" i="14"/>
  <c r="C45" i="14"/>
  <c r="H45" i="14"/>
  <c r="D45" i="14"/>
  <c r="I45" i="14"/>
  <c r="U177" i="17"/>
  <c r="Q177" i="17"/>
  <c r="I177" i="17"/>
  <c r="M177" i="17"/>
  <c r="B177" i="17"/>
  <c r="H177" i="17"/>
  <c r="S177" i="17"/>
  <c r="N177" i="17"/>
  <c r="C177" i="17"/>
  <c r="K177" i="17"/>
  <c r="V177" i="17"/>
  <c r="F177" i="17"/>
  <c r="X177" i="17"/>
  <c r="T177" i="17"/>
  <c r="D177" i="17"/>
  <c r="G177" i="17"/>
  <c r="L177" i="17"/>
  <c r="R177" i="17"/>
  <c r="W177" i="17"/>
  <c r="J177" i="17"/>
  <c r="F162" i="24"/>
  <c r="C162" i="24"/>
  <c r="G162" i="24"/>
  <c r="D162" i="24"/>
  <c r="E162" i="24"/>
  <c r="S151" i="26"/>
  <c r="O151" i="26"/>
  <c r="E151" i="26"/>
  <c r="K151" i="26"/>
  <c r="M151" i="26"/>
  <c r="G151" i="26"/>
  <c r="U151" i="26"/>
  <c r="F151" i="26"/>
  <c r="T151" i="26"/>
  <c r="C151" i="26"/>
  <c r="L151" i="26"/>
  <c r="H151" i="26"/>
  <c r="D151" i="26"/>
  <c r="R151" i="26"/>
  <c r="N151" i="26"/>
  <c r="J151" i="26"/>
  <c r="P151" i="26"/>
  <c r="I151" i="26"/>
  <c r="Q151" i="26"/>
  <c r="D63" i="22"/>
  <c r="F63" i="22"/>
  <c r="I63" i="22"/>
  <c r="C63" i="22"/>
  <c r="G63" i="22"/>
  <c r="H63" i="22"/>
  <c r="B63" i="22"/>
  <c r="C29" i="14"/>
  <c r="E29" i="14"/>
  <c r="G29" i="14"/>
  <c r="I29" i="14"/>
  <c r="F29" i="14"/>
  <c r="D29" i="14"/>
  <c r="H29" i="14"/>
  <c r="F118" i="14"/>
  <c r="C118" i="14"/>
  <c r="E118" i="14"/>
  <c r="D118" i="14"/>
  <c r="G118" i="14"/>
  <c r="I118" i="14"/>
  <c r="H118" i="14"/>
  <c r="C171" i="21"/>
  <c r="L171" i="21"/>
  <c r="H171" i="21"/>
  <c r="N171" i="21"/>
  <c r="B171" i="21"/>
  <c r="J171" i="21"/>
  <c r="G171" i="21"/>
  <c r="F171" i="21"/>
  <c r="I171" i="21"/>
  <c r="K171" i="21"/>
  <c r="M171" i="21"/>
  <c r="D171" i="21"/>
  <c r="D78" i="14"/>
  <c r="E78" i="14"/>
  <c r="G78" i="14"/>
  <c r="F78" i="14"/>
  <c r="C78" i="14"/>
  <c r="I78" i="14"/>
  <c r="H78" i="14"/>
  <c r="F190" i="23"/>
  <c r="I190" i="23"/>
  <c r="D190" i="23"/>
  <c r="H190" i="23"/>
  <c r="B190" i="23"/>
  <c r="C190" i="23"/>
  <c r="G190" i="23"/>
  <c r="D17" i="20"/>
  <c r="L17" i="20"/>
  <c r="B17" i="20"/>
  <c r="I17" i="20"/>
  <c r="F17" i="20"/>
  <c r="M17" i="20"/>
  <c r="K17" i="20"/>
  <c r="J17" i="20"/>
  <c r="C17" i="20"/>
  <c r="G17" i="20"/>
  <c r="N17" i="20"/>
  <c r="H17" i="20"/>
  <c r="J57" i="26"/>
  <c r="M57" i="26"/>
  <c r="S57" i="26"/>
  <c r="G57" i="26"/>
  <c r="I57" i="26"/>
  <c r="N57" i="26"/>
  <c r="T57" i="26"/>
  <c r="L57" i="26"/>
  <c r="F57" i="26"/>
  <c r="H57" i="26"/>
  <c r="O57" i="26"/>
  <c r="R57" i="26"/>
  <c r="D57" i="26"/>
  <c r="K57" i="26"/>
  <c r="Q57" i="26"/>
  <c r="C57" i="26"/>
  <c r="E57" i="26"/>
  <c r="P57" i="26"/>
  <c r="U57" i="26"/>
  <c r="M40" i="21"/>
  <c r="K40" i="21"/>
  <c r="I40" i="21"/>
  <c r="F40" i="21"/>
  <c r="G40" i="21"/>
  <c r="N40" i="21"/>
  <c r="H40" i="21"/>
  <c r="L40" i="21"/>
  <c r="C40" i="21"/>
  <c r="J40" i="21"/>
  <c r="D40" i="21"/>
  <c r="B40" i="21"/>
  <c r="K161" i="32"/>
  <c r="J161" i="32"/>
  <c r="C161" i="32"/>
  <c r="O161" i="32"/>
  <c r="G161" i="32"/>
  <c r="F161" i="32"/>
  <c r="H161" i="32"/>
  <c r="I161" i="32"/>
  <c r="P161" i="32"/>
  <c r="D161" i="32"/>
  <c r="N161" i="32"/>
  <c r="M161" i="32"/>
  <c r="Q161" i="32"/>
  <c r="B161" i="32"/>
  <c r="L161" i="32"/>
  <c r="R161" i="32"/>
  <c r="F49" i="21"/>
  <c r="J49" i="21"/>
  <c r="N49" i="21"/>
  <c r="D49" i="21"/>
  <c r="H49" i="21"/>
  <c r="L49" i="21"/>
  <c r="B49" i="21"/>
  <c r="I49" i="21"/>
  <c r="G49" i="21"/>
  <c r="C49" i="21"/>
  <c r="K49" i="21"/>
  <c r="M49" i="21"/>
  <c r="K175" i="21"/>
  <c r="J175" i="21"/>
  <c r="M175" i="21"/>
  <c r="G175" i="21"/>
  <c r="I175" i="21"/>
  <c r="L175" i="21"/>
  <c r="H175" i="21"/>
  <c r="B175" i="21"/>
  <c r="C175" i="21"/>
  <c r="F175" i="21"/>
  <c r="N175" i="21"/>
  <c r="D175" i="21"/>
  <c r="D23" i="24"/>
  <c r="C23" i="24"/>
  <c r="F23" i="24"/>
  <c r="G23" i="24"/>
  <c r="E23" i="24"/>
  <c r="C151" i="14"/>
  <c r="F151" i="14"/>
  <c r="I151" i="14"/>
  <c r="H151" i="14"/>
  <c r="E151" i="14"/>
  <c r="D151" i="14"/>
  <c r="G151" i="14"/>
  <c r="D98" i="22"/>
  <c r="I98" i="22"/>
  <c r="H98" i="22"/>
  <c r="B98" i="22"/>
  <c r="C98" i="22"/>
  <c r="F98" i="22"/>
  <c r="G98" i="22"/>
  <c r="F147" i="23"/>
  <c r="H147" i="23"/>
  <c r="I147" i="23"/>
  <c r="C147" i="23"/>
  <c r="G147" i="23"/>
  <c r="D147" i="23"/>
  <c r="B147" i="23"/>
  <c r="L124" i="17"/>
  <c r="F124" i="17"/>
  <c r="V124" i="17"/>
  <c r="Q124" i="17"/>
  <c r="G124" i="17"/>
  <c r="X124" i="17"/>
  <c r="N124" i="17"/>
  <c r="S124" i="17"/>
  <c r="W124" i="17"/>
  <c r="J124" i="17"/>
  <c r="T124" i="17"/>
  <c r="D124" i="17"/>
  <c r="H124" i="17"/>
  <c r="I124" i="17"/>
  <c r="R124" i="17"/>
  <c r="K124" i="17"/>
  <c r="U124" i="17"/>
  <c r="B124" i="17"/>
  <c r="M124" i="17"/>
  <c r="C124" i="17"/>
  <c r="N140" i="20"/>
  <c r="M140" i="20"/>
  <c r="D140" i="20"/>
  <c r="B140" i="20"/>
  <c r="K140" i="20"/>
  <c r="C140" i="20"/>
  <c r="H140" i="20"/>
  <c r="J140" i="20"/>
  <c r="I140" i="20"/>
  <c r="G140" i="20"/>
  <c r="L140" i="20"/>
  <c r="F140" i="20"/>
  <c r="B174" i="20"/>
  <c r="D174" i="20"/>
  <c r="L174" i="20"/>
  <c r="N174" i="20"/>
  <c r="M174" i="20"/>
  <c r="K174" i="20"/>
  <c r="I174" i="20"/>
  <c r="G174" i="20"/>
  <c r="F174" i="20"/>
  <c r="C174" i="20"/>
  <c r="H174" i="20"/>
  <c r="J174" i="20"/>
  <c r="F31" i="22"/>
  <c r="I31" i="22"/>
  <c r="B31" i="22"/>
  <c r="G31" i="22"/>
  <c r="C31" i="22"/>
  <c r="D31" i="22"/>
  <c r="H31" i="22"/>
  <c r="D112" i="18"/>
  <c r="B112" i="18"/>
  <c r="H112" i="18"/>
  <c r="N112" i="18"/>
  <c r="P112" i="18"/>
  <c r="K112" i="18"/>
  <c r="O112" i="18"/>
  <c r="J112" i="18"/>
  <c r="R112" i="18"/>
  <c r="Q112" i="18"/>
  <c r="F112" i="18"/>
  <c r="I112" i="18"/>
  <c r="C112" i="18"/>
  <c r="G112" i="18"/>
  <c r="M112" i="18"/>
  <c r="L112" i="18"/>
  <c r="H110" i="22"/>
  <c r="D110" i="22"/>
  <c r="B110" i="22"/>
  <c r="F110" i="22"/>
  <c r="G110" i="22"/>
  <c r="C110" i="22"/>
  <c r="I110" i="22"/>
  <c r="D128" i="22"/>
  <c r="H128" i="22"/>
  <c r="G128" i="22"/>
  <c r="I128" i="22"/>
  <c r="C128" i="22"/>
  <c r="B128" i="22"/>
  <c r="F128" i="22"/>
  <c r="C54" i="21"/>
  <c r="N54" i="21"/>
  <c r="G54" i="21"/>
  <c r="K54" i="21"/>
  <c r="M54" i="21"/>
  <c r="D54" i="21"/>
  <c r="I54" i="21"/>
  <c r="L54" i="21"/>
  <c r="F54" i="21"/>
  <c r="J54" i="21"/>
  <c r="H54" i="21"/>
  <c r="B54" i="21"/>
  <c r="M130" i="19"/>
  <c r="P130" i="19"/>
  <c r="C130" i="19"/>
  <c r="I130" i="19"/>
  <c r="K130" i="19"/>
  <c r="N130" i="19"/>
  <c r="J130" i="19"/>
  <c r="L130" i="19"/>
  <c r="F130" i="19"/>
  <c r="Q130" i="19"/>
  <c r="D130" i="19"/>
  <c r="O130" i="19"/>
  <c r="G130" i="19"/>
  <c r="B130" i="19"/>
  <c r="R130" i="19"/>
  <c r="H130" i="19"/>
  <c r="J126" i="20"/>
  <c r="L126" i="20"/>
  <c r="B126" i="20"/>
  <c r="D126" i="20"/>
  <c r="M126" i="20"/>
  <c r="G126" i="20"/>
  <c r="H126" i="20"/>
  <c r="F126" i="20"/>
  <c r="C126" i="20"/>
  <c r="I126" i="20"/>
  <c r="N126" i="20"/>
  <c r="K126" i="20"/>
  <c r="F166" i="26"/>
  <c r="S166" i="26"/>
  <c r="P166" i="26"/>
  <c r="G166" i="26"/>
  <c r="M166" i="26"/>
  <c r="O166" i="26"/>
  <c r="N166" i="26"/>
  <c r="T166" i="26"/>
  <c r="K166" i="26"/>
  <c r="D166" i="26"/>
  <c r="R166" i="26"/>
  <c r="E166" i="26"/>
  <c r="Q166" i="26"/>
  <c r="C166" i="26"/>
  <c r="J166" i="26"/>
  <c r="U166" i="26"/>
  <c r="L166" i="26"/>
  <c r="H166" i="26"/>
  <c r="I166" i="26"/>
  <c r="N183" i="17"/>
  <c r="F183" i="17"/>
  <c r="K183" i="17"/>
  <c r="U183" i="17"/>
  <c r="M183" i="17"/>
  <c r="X183" i="17"/>
  <c r="Q183" i="17"/>
  <c r="H183" i="17"/>
  <c r="B183" i="17"/>
  <c r="T183" i="17"/>
  <c r="C183" i="17"/>
  <c r="V183" i="17"/>
  <c r="G183" i="17"/>
  <c r="L183" i="17"/>
  <c r="S183" i="17"/>
  <c r="J183" i="17"/>
  <c r="W183" i="17"/>
  <c r="R183" i="17"/>
  <c r="D183" i="17"/>
  <c r="I183" i="17"/>
  <c r="M58" i="32"/>
  <c r="R58" i="32"/>
  <c r="P58" i="32"/>
  <c r="G58" i="32"/>
  <c r="B58" i="32"/>
  <c r="I58" i="32"/>
  <c r="H58" i="32"/>
  <c r="D58" i="32"/>
  <c r="N58" i="32"/>
  <c r="L58" i="32"/>
  <c r="J58" i="32"/>
  <c r="F58" i="32"/>
  <c r="Q58" i="32"/>
  <c r="O58" i="32"/>
  <c r="C58" i="32"/>
  <c r="K58" i="32"/>
  <c r="Q50" i="18"/>
  <c r="L50" i="18"/>
  <c r="H50" i="18"/>
  <c r="G50" i="18"/>
  <c r="P50" i="18"/>
  <c r="I50" i="18"/>
  <c r="C50" i="18"/>
  <c r="F50" i="18"/>
  <c r="K50" i="18"/>
  <c r="D50" i="18"/>
  <c r="M50" i="18"/>
  <c r="R50" i="18"/>
  <c r="O50" i="18"/>
  <c r="N50" i="18"/>
  <c r="B50" i="18"/>
  <c r="J50" i="18"/>
  <c r="G21" i="20"/>
  <c r="C21" i="20"/>
  <c r="F21" i="20"/>
  <c r="L21" i="20"/>
  <c r="M21" i="20"/>
  <c r="B21" i="20"/>
  <c r="K21" i="20"/>
  <c r="H21" i="20"/>
  <c r="I21" i="20"/>
  <c r="D21" i="20"/>
  <c r="N21" i="20"/>
  <c r="J21" i="20"/>
  <c r="H125" i="14"/>
  <c r="C125" i="14"/>
  <c r="I125" i="14"/>
  <c r="D125" i="14"/>
  <c r="E125" i="14"/>
  <c r="F125" i="14"/>
  <c r="G125" i="14"/>
  <c r="P29" i="26"/>
  <c r="Q29" i="26"/>
  <c r="E29" i="26"/>
  <c r="O29" i="26"/>
  <c r="H29" i="26"/>
  <c r="M29" i="26"/>
  <c r="D29" i="26"/>
  <c r="J29" i="26"/>
  <c r="C29" i="26"/>
  <c r="T29" i="26"/>
  <c r="F29" i="26"/>
  <c r="L29" i="26"/>
  <c r="I29" i="26"/>
  <c r="R29" i="26"/>
  <c r="G29" i="26"/>
  <c r="S29" i="26"/>
  <c r="K29" i="26"/>
  <c r="N29" i="26"/>
  <c r="U29" i="26"/>
  <c r="L67" i="20"/>
  <c r="C67" i="20"/>
  <c r="J67" i="20"/>
  <c r="G67" i="20"/>
  <c r="M67" i="20"/>
  <c r="N67" i="20"/>
  <c r="K67" i="20"/>
  <c r="I67" i="20"/>
  <c r="B67" i="20"/>
  <c r="D67" i="20"/>
  <c r="H67" i="20"/>
  <c r="F67" i="20"/>
  <c r="M74" i="17"/>
  <c r="L74" i="17"/>
  <c r="N74" i="17"/>
  <c r="J74" i="17"/>
  <c r="D74" i="17"/>
  <c r="G74" i="17"/>
  <c r="X74" i="17"/>
  <c r="C74" i="17"/>
  <c r="S74" i="17"/>
  <c r="H74" i="17"/>
  <c r="U74" i="17"/>
  <c r="K74" i="17"/>
  <c r="T74" i="17"/>
  <c r="W74" i="17"/>
  <c r="V74" i="17"/>
  <c r="F74" i="17"/>
  <c r="B74" i="17"/>
  <c r="Q74" i="17"/>
  <c r="I74" i="17"/>
  <c r="R74" i="17"/>
  <c r="M167" i="19"/>
  <c r="B167" i="19"/>
  <c r="P167" i="19"/>
  <c r="J167" i="19"/>
  <c r="L167" i="19"/>
  <c r="F167" i="19"/>
  <c r="O167" i="19"/>
  <c r="H167" i="19"/>
  <c r="K167" i="19"/>
  <c r="D167" i="19"/>
  <c r="N167" i="19"/>
  <c r="R167" i="19"/>
  <c r="I167" i="19"/>
  <c r="Q167" i="19"/>
  <c r="G167" i="19"/>
  <c r="C167" i="19"/>
  <c r="D126" i="18"/>
  <c r="K126" i="18"/>
  <c r="F126" i="18"/>
  <c r="M126" i="18"/>
  <c r="C126" i="18"/>
  <c r="I126" i="18"/>
  <c r="P126" i="18"/>
  <c r="H126" i="18"/>
  <c r="Q126" i="18"/>
  <c r="L126" i="18"/>
  <c r="R126" i="18"/>
  <c r="B126" i="18"/>
  <c r="G126" i="18"/>
  <c r="N126" i="18"/>
  <c r="J126" i="18"/>
  <c r="O126" i="18"/>
  <c r="E84" i="14"/>
  <c r="G84" i="14"/>
  <c r="H84" i="14"/>
  <c r="C84" i="14"/>
  <c r="F84" i="14"/>
  <c r="I84" i="14"/>
  <c r="D84" i="14"/>
  <c r="C137" i="14"/>
  <c r="D137" i="14"/>
  <c r="G137" i="14"/>
  <c r="F137" i="14"/>
  <c r="E137" i="14"/>
  <c r="I137" i="14"/>
  <c r="H137" i="14"/>
  <c r="T149" i="26"/>
  <c r="S149" i="26"/>
  <c r="J149" i="26"/>
  <c r="Q149" i="26"/>
  <c r="U149" i="26"/>
  <c r="G149" i="26"/>
  <c r="N149" i="26"/>
  <c r="I149" i="26"/>
  <c r="R149" i="26"/>
  <c r="P149" i="26"/>
  <c r="O149" i="26"/>
  <c r="M149" i="26"/>
  <c r="K149" i="26"/>
  <c r="F149" i="26"/>
  <c r="E149" i="26"/>
  <c r="L149" i="26"/>
  <c r="H149" i="26"/>
  <c r="D149" i="26"/>
  <c r="C149" i="26"/>
  <c r="C152" i="20"/>
  <c r="F152" i="20"/>
  <c r="M152" i="20"/>
  <c r="B152" i="20"/>
  <c r="I152" i="20"/>
  <c r="K152" i="20"/>
  <c r="H152" i="20"/>
  <c r="D152" i="20"/>
  <c r="J152" i="20"/>
  <c r="G152" i="20"/>
  <c r="N152" i="20"/>
  <c r="L152" i="20"/>
  <c r="B158" i="21"/>
  <c r="H158" i="21"/>
  <c r="J158" i="21"/>
  <c r="G158" i="21"/>
  <c r="L158" i="21"/>
  <c r="I158" i="21"/>
  <c r="D158" i="21"/>
  <c r="K158" i="21"/>
  <c r="F158" i="21"/>
  <c r="N158" i="21"/>
  <c r="C158" i="21"/>
  <c r="M158" i="21"/>
  <c r="C93" i="22"/>
  <c r="I93" i="22"/>
  <c r="B93" i="22"/>
  <c r="F93" i="22"/>
  <c r="G93" i="22"/>
  <c r="D93" i="22"/>
  <c r="H93" i="22"/>
  <c r="I123" i="22"/>
  <c r="C123" i="22"/>
  <c r="G123" i="22"/>
  <c r="H123" i="22"/>
  <c r="D123" i="22"/>
  <c r="F123" i="22"/>
  <c r="B123" i="22"/>
  <c r="N136" i="17"/>
  <c r="G136" i="17"/>
  <c r="S136" i="17"/>
  <c r="L136" i="17"/>
  <c r="R136" i="17"/>
  <c r="I136" i="17"/>
  <c r="J136" i="17"/>
  <c r="U136" i="17"/>
  <c r="D136" i="17"/>
  <c r="M136" i="17"/>
  <c r="Q136" i="17"/>
  <c r="H136" i="17"/>
  <c r="C136" i="17"/>
  <c r="B136" i="17"/>
  <c r="F136" i="17"/>
  <c r="T136" i="17"/>
  <c r="X136" i="17"/>
  <c r="W136" i="17"/>
  <c r="V136" i="17"/>
  <c r="K136" i="17"/>
  <c r="J103" i="20"/>
  <c r="I103" i="20"/>
  <c r="M103" i="20"/>
  <c r="G103" i="20"/>
  <c r="H103" i="20"/>
  <c r="K103" i="20"/>
  <c r="B103" i="20"/>
  <c r="D103" i="20"/>
  <c r="L103" i="20"/>
  <c r="N103" i="20"/>
  <c r="F103" i="20"/>
  <c r="C103" i="20"/>
  <c r="I102" i="17"/>
  <c r="N102" i="17"/>
  <c r="T102" i="17"/>
  <c r="L102" i="17"/>
  <c r="V102" i="17"/>
  <c r="R102" i="17"/>
  <c r="H102" i="17"/>
  <c r="C102" i="17"/>
  <c r="Q102" i="17"/>
  <c r="K102" i="17"/>
  <c r="D102" i="17"/>
  <c r="J102" i="17"/>
  <c r="X102" i="17"/>
  <c r="U102" i="17"/>
  <c r="B102" i="17"/>
  <c r="F102" i="17"/>
  <c r="M102" i="17"/>
  <c r="W102" i="17"/>
  <c r="S102" i="17"/>
  <c r="G102" i="17"/>
  <c r="L54" i="32"/>
  <c r="I54" i="32"/>
  <c r="O54" i="32"/>
  <c r="K54" i="32"/>
  <c r="B54" i="32"/>
  <c r="C54" i="32"/>
  <c r="F54" i="32"/>
  <c r="Q54" i="32"/>
  <c r="R54" i="32"/>
  <c r="M54" i="32"/>
  <c r="G54" i="32"/>
  <c r="D54" i="32"/>
  <c r="P54" i="32"/>
  <c r="J54" i="32"/>
  <c r="N54" i="32"/>
  <c r="H54" i="32"/>
  <c r="G78" i="22"/>
  <c r="I78" i="22"/>
  <c r="D78" i="22"/>
  <c r="B78" i="22"/>
  <c r="H78" i="22"/>
  <c r="F78" i="22"/>
  <c r="C78" i="22"/>
  <c r="F136" i="18"/>
  <c r="C136" i="18"/>
  <c r="D136" i="18"/>
  <c r="P136" i="18"/>
  <c r="I136" i="18"/>
  <c r="J136" i="18"/>
  <c r="L136" i="18"/>
  <c r="O136" i="18"/>
  <c r="M136" i="18"/>
  <c r="N136" i="18"/>
  <c r="B136" i="18"/>
  <c r="K136" i="18"/>
  <c r="Q136" i="18"/>
  <c r="G136" i="18"/>
  <c r="R136" i="18"/>
  <c r="H136" i="18"/>
  <c r="B79" i="22"/>
  <c r="D79" i="22"/>
  <c r="F79" i="22"/>
  <c r="C79" i="22"/>
  <c r="G79" i="22"/>
  <c r="H79" i="22"/>
  <c r="I79" i="22"/>
  <c r="M151" i="21"/>
  <c r="F151" i="21"/>
  <c r="C151" i="21"/>
  <c r="N151" i="21"/>
  <c r="L151" i="21"/>
  <c r="G151" i="21"/>
  <c r="H151" i="21"/>
  <c r="B151" i="21"/>
  <c r="D151" i="21"/>
  <c r="I151" i="21"/>
  <c r="J151" i="21"/>
  <c r="K151" i="21"/>
  <c r="M99" i="32"/>
  <c r="O99" i="32"/>
  <c r="B99" i="32"/>
  <c r="J99" i="32"/>
  <c r="H99" i="32"/>
  <c r="D99" i="32"/>
  <c r="F99" i="32"/>
  <c r="Q99" i="32"/>
  <c r="I99" i="32"/>
  <c r="K99" i="32"/>
  <c r="N99" i="32"/>
  <c r="L99" i="32"/>
  <c r="P99" i="32"/>
  <c r="C99" i="32"/>
  <c r="R99" i="32"/>
  <c r="G99" i="32"/>
  <c r="H49" i="14"/>
  <c r="F49" i="14"/>
  <c r="E49" i="14"/>
  <c r="I49" i="14"/>
  <c r="G49" i="14"/>
  <c r="D49" i="14"/>
  <c r="C49" i="14"/>
  <c r="D44" i="19"/>
  <c r="Q44" i="19"/>
  <c r="N44" i="19"/>
  <c r="C44" i="19"/>
  <c r="I44" i="19"/>
  <c r="L44" i="19"/>
  <c r="B44" i="19"/>
  <c r="F44" i="19"/>
  <c r="M44" i="19"/>
  <c r="G44" i="19"/>
  <c r="J44" i="19"/>
  <c r="H44" i="19"/>
  <c r="P44" i="19"/>
  <c r="O44" i="19"/>
  <c r="R44" i="19"/>
  <c r="K44" i="19"/>
  <c r="E70" i="24"/>
  <c r="F70" i="24"/>
  <c r="C70" i="24"/>
  <c r="G70" i="24"/>
  <c r="D70" i="24"/>
  <c r="N187" i="20"/>
  <c r="J187" i="20"/>
  <c r="L187" i="20"/>
  <c r="C187" i="20"/>
  <c r="G187" i="20"/>
  <c r="I187" i="20"/>
  <c r="H187" i="20"/>
  <c r="M187" i="20"/>
  <c r="F187" i="20"/>
  <c r="K187" i="20"/>
  <c r="B187" i="20"/>
  <c r="D187" i="20"/>
  <c r="C103" i="14"/>
  <c r="H103" i="14"/>
  <c r="F103" i="14"/>
  <c r="D103" i="14"/>
  <c r="I103" i="14"/>
  <c r="G103" i="14"/>
  <c r="E103" i="14"/>
  <c r="C85" i="23"/>
  <c r="D85" i="23"/>
  <c r="B85" i="23"/>
  <c r="G85" i="23"/>
  <c r="F85" i="23"/>
  <c r="I85" i="23"/>
  <c r="H85" i="23"/>
  <c r="I141" i="22"/>
  <c r="B141" i="22"/>
  <c r="G141" i="22"/>
  <c r="D141" i="22"/>
  <c r="C141" i="22"/>
  <c r="H141" i="22"/>
  <c r="F141" i="22"/>
  <c r="D73" i="14"/>
  <c r="C73" i="14"/>
  <c r="I73" i="14"/>
  <c r="H73" i="14"/>
  <c r="F73" i="14"/>
  <c r="G73" i="14"/>
  <c r="E73" i="14"/>
  <c r="H71" i="32"/>
  <c r="I71" i="32"/>
  <c r="C71" i="32"/>
  <c r="P71" i="32"/>
  <c r="N71" i="32"/>
  <c r="F71" i="32"/>
  <c r="K71" i="32"/>
  <c r="B71" i="32"/>
  <c r="J71" i="32"/>
  <c r="D71" i="32"/>
  <c r="M71" i="32"/>
  <c r="L71" i="32"/>
  <c r="R71" i="32"/>
  <c r="Q71" i="32"/>
  <c r="O71" i="32"/>
  <c r="G71" i="32"/>
  <c r="G67" i="14"/>
  <c r="H67" i="14"/>
  <c r="D67" i="14"/>
  <c r="C67" i="14"/>
  <c r="F67" i="14"/>
  <c r="E67" i="14"/>
  <c r="I67" i="14"/>
  <c r="N155" i="17"/>
  <c r="B155" i="17"/>
  <c r="F155" i="17"/>
  <c r="G155" i="17"/>
  <c r="D155" i="17"/>
  <c r="T155" i="17"/>
  <c r="Q155" i="17"/>
  <c r="V155" i="17"/>
  <c r="X155" i="17"/>
  <c r="W155" i="17"/>
  <c r="L155" i="17"/>
  <c r="K155" i="17"/>
  <c r="S155" i="17"/>
  <c r="U155" i="17"/>
  <c r="J155" i="17"/>
  <c r="M155" i="17"/>
  <c r="I155" i="17"/>
  <c r="H155" i="17"/>
  <c r="C155" i="17"/>
  <c r="R155" i="17"/>
  <c r="F109" i="24"/>
  <c r="G109" i="24"/>
  <c r="E109" i="24"/>
  <c r="D109" i="24"/>
  <c r="C109" i="24"/>
  <c r="N81" i="32"/>
  <c r="K81" i="32"/>
  <c r="H81" i="32"/>
  <c r="R81" i="32"/>
  <c r="J81" i="32"/>
  <c r="B81" i="32"/>
  <c r="D81" i="32"/>
  <c r="F81" i="32"/>
  <c r="C81" i="32"/>
  <c r="M81" i="32"/>
  <c r="O81" i="32"/>
  <c r="G81" i="32"/>
  <c r="Q81" i="32"/>
  <c r="P81" i="32"/>
  <c r="I81" i="32"/>
  <c r="L81" i="32"/>
  <c r="G54" i="23"/>
  <c r="D54" i="23"/>
  <c r="H54" i="23"/>
  <c r="F54" i="23"/>
  <c r="C54" i="23"/>
  <c r="I54" i="23"/>
  <c r="B54" i="23"/>
  <c r="B119" i="18"/>
  <c r="I119" i="18"/>
  <c r="L119" i="18"/>
  <c r="F119" i="18"/>
  <c r="J119" i="18"/>
  <c r="P119" i="18"/>
  <c r="Q119" i="18"/>
  <c r="N119" i="18"/>
  <c r="H119" i="18"/>
  <c r="K119" i="18"/>
  <c r="R119" i="18"/>
  <c r="M119" i="18"/>
  <c r="O119" i="18"/>
  <c r="C119" i="18"/>
  <c r="G119" i="18"/>
  <c r="D119" i="18"/>
  <c r="C104" i="24"/>
  <c r="G104" i="24"/>
  <c r="F104" i="24"/>
  <c r="D104" i="24"/>
  <c r="E104" i="24"/>
  <c r="G112" i="19"/>
  <c r="P112" i="19"/>
  <c r="B112" i="19"/>
  <c r="O112" i="19"/>
  <c r="L112" i="19"/>
  <c r="K112" i="19"/>
  <c r="C112" i="19"/>
  <c r="N112" i="19"/>
  <c r="R112" i="19"/>
  <c r="I112" i="19"/>
  <c r="F112" i="19"/>
  <c r="Q112" i="19"/>
  <c r="D112" i="19"/>
  <c r="H112" i="19"/>
  <c r="J112" i="19"/>
  <c r="M112" i="19"/>
  <c r="D65" i="23"/>
  <c r="H65" i="23"/>
  <c r="C65" i="23"/>
  <c r="F65" i="23"/>
  <c r="G65" i="23"/>
  <c r="B65" i="23"/>
  <c r="I65" i="23"/>
  <c r="B27" i="20"/>
  <c r="C27" i="20"/>
  <c r="F27" i="20"/>
  <c r="D27" i="20"/>
  <c r="N27" i="20"/>
  <c r="J27" i="20"/>
  <c r="L27" i="20"/>
  <c r="K27" i="20"/>
  <c r="G27" i="20"/>
  <c r="M27" i="20"/>
  <c r="H27" i="20"/>
  <c r="I27" i="20"/>
  <c r="L79" i="21"/>
  <c r="G79" i="21"/>
  <c r="M79" i="21"/>
  <c r="D79" i="21"/>
  <c r="B79" i="21"/>
  <c r="I79" i="21"/>
  <c r="K79" i="21"/>
  <c r="J79" i="21"/>
  <c r="F79" i="21"/>
  <c r="H79" i="21"/>
  <c r="N79" i="21"/>
  <c r="C79" i="21"/>
  <c r="I86" i="32"/>
  <c r="D86" i="32"/>
  <c r="K86" i="32"/>
  <c r="B86" i="32"/>
  <c r="G86" i="32"/>
  <c r="C86" i="32"/>
  <c r="P86" i="32"/>
  <c r="O86" i="32"/>
  <c r="J86" i="32"/>
  <c r="F86" i="32"/>
  <c r="L86" i="32"/>
  <c r="R86" i="32"/>
  <c r="N86" i="32"/>
  <c r="H86" i="32"/>
  <c r="Q86" i="32"/>
  <c r="M86" i="32"/>
  <c r="P33" i="18"/>
  <c r="L33" i="18"/>
  <c r="F33" i="18"/>
  <c r="Q33" i="18"/>
  <c r="R33" i="18"/>
  <c r="J33" i="18"/>
  <c r="G33" i="18"/>
  <c r="C33" i="18"/>
  <c r="K33" i="18"/>
  <c r="B33" i="18"/>
  <c r="O33" i="18"/>
  <c r="I33" i="18"/>
  <c r="H33" i="18"/>
  <c r="M33" i="18"/>
  <c r="N33" i="18"/>
  <c r="D33" i="18"/>
  <c r="D149" i="14"/>
  <c r="F149" i="14"/>
  <c r="H149" i="14"/>
  <c r="G149" i="14"/>
  <c r="I149" i="14"/>
  <c r="C149" i="14"/>
  <c r="E149" i="14"/>
  <c r="I110" i="14"/>
  <c r="E110" i="14"/>
  <c r="D110" i="14"/>
  <c r="G110" i="14"/>
  <c r="H110" i="14"/>
  <c r="F110" i="14"/>
  <c r="C110" i="14"/>
  <c r="D152" i="22"/>
  <c r="C152" i="22"/>
  <c r="G152" i="22"/>
  <c r="F152" i="22"/>
  <c r="H152" i="22"/>
  <c r="B152" i="22"/>
  <c r="I152" i="22"/>
  <c r="I180" i="17"/>
  <c r="F180" i="17"/>
  <c r="U180" i="17"/>
  <c r="D180" i="17"/>
  <c r="G180" i="17"/>
  <c r="X180" i="17"/>
  <c r="R180" i="17"/>
  <c r="J180" i="17"/>
  <c r="B180" i="17"/>
  <c r="V180" i="17"/>
  <c r="N180" i="17"/>
  <c r="W180" i="17"/>
  <c r="K180" i="17"/>
  <c r="M180" i="17"/>
  <c r="C180" i="17"/>
  <c r="Q180" i="17"/>
  <c r="H180" i="17"/>
  <c r="L180" i="17"/>
  <c r="T180" i="17"/>
  <c r="S180" i="17"/>
  <c r="H77" i="22"/>
  <c r="F77" i="22"/>
  <c r="G77" i="22"/>
  <c r="D77" i="22"/>
  <c r="C77" i="22"/>
  <c r="B77" i="22"/>
  <c r="I77" i="22"/>
  <c r="G91" i="24"/>
  <c r="F91" i="24"/>
  <c r="D91" i="24"/>
  <c r="E91" i="24"/>
  <c r="C91" i="24"/>
  <c r="M47" i="18"/>
  <c r="H47" i="18"/>
  <c r="I47" i="18"/>
  <c r="L47" i="18"/>
  <c r="R47" i="18"/>
  <c r="D47" i="18"/>
  <c r="F47" i="18"/>
  <c r="K47" i="18"/>
  <c r="Q47" i="18"/>
  <c r="G47" i="18"/>
  <c r="B47" i="18"/>
  <c r="N47" i="18"/>
  <c r="C47" i="18"/>
  <c r="J47" i="18"/>
  <c r="O47" i="18"/>
  <c r="P47" i="18"/>
  <c r="B12" i="23"/>
  <c r="D12" i="23"/>
  <c r="H12" i="23"/>
  <c r="F12" i="23"/>
  <c r="C12" i="23"/>
  <c r="G12" i="23"/>
  <c r="I12" i="23"/>
  <c r="E43" i="24"/>
  <c r="C43" i="24"/>
  <c r="F43" i="24"/>
  <c r="G43" i="24"/>
  <c r="D43" i="24"/>
  <c r="I114" i="22"/>
  <c r="D114" i="22"/>
  <c r="B114" i="22"/>
  <c r="G114" i="22"/>
  <c r="F114" i="22"/>
  <c r="C114" i="22"/>
  <c r="H114" i="22"/>
  <c r="G109" i="14"/>
  <c r="C109" i="14"/>
  <c r="F109" i="14"/>
  <c r="I109" i="14"/>
  <c r="D109" i="14"/>
  <c r="E109" i="14"/>
  <c r="H109" i="14"/>
  <c r="D176" i="19"/>
  <c r="M176" i="19"/>
  <c r="L176" i="19"/>
  <c r="K176" i="19"/>
  <c r="Q176" i="19"/>
  <c r="B176" i="19"/>
  <c r="P176" i="19"/>
  <c r="H176" i="19"/>
  <c r="F176" i="19"/>
  <c r="G176" i="19"/>
  <c r="R176" i="19"/>
  <c r="J176" i="19"/>
  <c r="I176" i="19"/>
  <c r="N176" i="19"/>
  <c r="O176" i="19"/>
  <c r="C176" i="19"/>
  <c r="C55" i="19"/>
  <c r="B55" i="19"/>
  <c r="J55" i="19"/>
  <c r="O55" i="19"/>
  <c r="G55" i="19"/>
  <c r="D55" i="19"/>
  <c r="I55" i="19"/>
  <c r="F55" i="19"/>
  <c r="M55" i="19"/>
  <c r="P55" i="19"/>
  <c r="K55" i="19"/>
  <c r="L55" i="19"/>
  <c r="Q55" i="19"/>
  <c r="N55" i="19"/>
  <c r="R55" i="19"/>
  <c r="H55" i="19"/>
  <c r="D72" i="21"/>
  <c r="H72" i="21"/>
  <c r="G72" i="21"/>
  <c r="C72" i="21"/>
  <c r="K72" i="21"/>
  <c r="M72" i="21"/>
  <c r="F72" i="21"/>
  <c r="I72" i="21"/>
  <c r="J72" i="21"/>
  <c r="N72" i="21"/>
  <c r="B72" i="21"/>
  <c r="L72" i="21"/>
  <c r="R114" i="19"/>
  <c r="L114" i="19"/>
  <c r="P114" i="19"/>
  <c r="K114" i="19"/>
  <c r="F114" i="19"/>
  <c r="D114" i="19"/>
  <c r="I114" i="19"/>
  <c r="B114" i="19"/>
  <c r="C114" i="19"/>
  <c r="J114" i="19"/>
  <c r="N114" i="19"/>
  <c r="M114" i="19"/>
  <c r="Q114" i="19"/>
  <c r="G114" i="19"/>
  <c r="O114" i="19"/>
  <c r="H114" i="19"/>
  <c r="J75" i="18"/>
  <c r="H75" i="18"/>
  <c r="N75" i="18"/>
  <c r="G75" i="18"/>
  <c r="D75" i="18"/>
  <c r="R75" i="18"/>
  <c r="M75" i="18"/>
  <c r="P75" i="18"/>
  <c r="O75" i="18"/>
  <c r="L75" i="18"/>
  <c r="B75" i="18"/>
  <c r="C75" i="18"/>
  <c r="I75" i="18"/>
  <c r="K75" i="18"/>
  <c r="F75" i="18"/>
  <c r="Q75" i="18"/>
  <c r="P170" i="19"/>
  <c r="Q170" i="19"/>
  <c r="J170" i="19"/>
  <c r="D170" i="19"/>
  <c r="O170" i="19"/>
  <c r="B170" i="19"/>
  <c r="F170" i="19"/>
  <c r="G170" i="19"/>
  <c r="M170" i="19"/>
  <c r="L170" i="19"/>
  <c r="H170" i="19"/>
  <c r="R170" i="19"/>
  <c r="N170" i="19"/>
  <c r="K170" i="19"/>
  <c r="C170" i="19"/>
  <c r="I170" i="19"/>
  <c r="D153" i="22"/>
  <c r="B153" i="22"/>
  <c r="H153" i="22"/>
  <c r="G153" i="22"/>
  <c r="C153" i="22"/>
  <c r="F153" i="22"/>
  <c r="I153" i="22"/>
  <c r="J179" i="32"/>
  <c r="M179" i="32"/>
  <c r="F179" i="32"/>
  <c r="P179" i="32"/>
  <c r="I179" i="32"/>
  <c r="C179" i="32"/>
  <c r="B179" i="32"/>
  <c r="D179" i="32"/>
  <c r="K179" i="32"/>
  <c r="N179" i="32"/>
  <c r="R179" i="32"/>
  <c r="O179" i="32"/>
  <c r="G179" i="32"/>
  <c r="H179" i="32"/>
  <c r="L179" i="32"/>
  <c r="Q179" i="32"/>
  <c r="D108" i="24"/>
  <c r="C108" i="24"/>
  <c r="F108" i="24"/>
  <c r="G108" i="24"/>
  <c r="E108" i="24"/>
  <c r="F144" i="14"/>
  <c r="H144" i="14"/>
  <c r="G144" i="14"/>
  <c r="D144" i="14"/>
  <c r="C144" i="14"/>
  <c r="E144" i="14"/>
  <c r="I144" i="14"/>
  <c r="D101" i="19"/>
  <c r="C101" i="19"/>
  <c r="N101" i="19"/>
  <c r="F101" i="19"/>
  <c r="J101" i="19"/>
  <c r="K101" i="19"/>
  <c r="R101" i="19"/>
  <c r="O101" i="19"/>
  <c r="M101" i="19"/>
  <c r="Q101" i="19"/>
  <c r="L101" i="19"/>
  <c r="P101" i="19"/>
  <c r="H101" i="19"/>
  <c r="B101" i="19"/>
  <c r="I101" i="19"/>
  <c r="G101" i="19"/>
  <c r="L59" i="19"/>
  <c r="K59" i="19"/>
  <c r="R59" i="19"/>
  <c r="F59" i="19"/>
  <c r="M59" i="19"/>
  <c r="H59" i="19"/>
  <c r="G59" i="19"/>
  <c r="J59" i="19"/>
  <c r="O59" i="19"/>
  <c r="P59" i="19"/>
  <c r="N59" i="19"/>
  <c r="B59" i="19"/>
  <c r="C59" i="19"/>
  <c r="D59" i="19"/>
  <c r="I59" i="19"/>
  <c r="Q59" i="19"/>
  <c r="G145" i="24"/>
  <c r="C145" i="24"/>
  <c r="F145" i="24"/>
  <c r="D145" i="24"/>
  <c r="E145" i="24"/>
  <c r="I147" i="18"/>
  <c r="C147" i="18"/>
  <c r="P147" i="18"/>
  <c r="O147" i="18"/>
  <c r="G147" i="18"/>
  <c r="R147" i="18"/>
  <c r="N147" i="18"/>
  <c r="K147" i="18"/>
  <c r="D147" i="18"/>
  <c r="H147" i="18"/>
  <c r="M147" i="18"/>
  <c r="J147" i="18"/>
  <c r="L147" i="18"/>
  <c r="Q147" i="18"/>
  <c r="F147" i="18"/>
  <c r="B147" i="18"/>
  <c r="N53" i="17"/>
  <c r="W53" i="17"/>
  <c r="T53" i="17"/>
  <c r="J53" i="17"/>
  <c r="I53" i="17"/>
  <c r="C53" i="17"/>
  <c r="D53" i="17"/>
  <c r="X53" i="17"/>
  <c r="S53" i="17"/>
  <c r="B53" i="17"/>
  <c r="G53" i="17"/>
  <c r="R53" i="17"/>
  <c r="H53" i="17"/>
  <c r="U53" i="17"/>
  <c r="V53" i="17"/>
  <c r="K53" i="17"/>
  <c r="Q53" i="17"/>
  <c r="M53" i="17"/>
  <c r="L53" i="17"/>
  <c r="F53" i="17"/>
  <c r="C28" i="14"/>
  <c r="H28" i="14"/>
  <c r="F28" i="14"/>
  <c r="D28" i="14"/>
  <c r="E28" i="14"/>
  <c r="I28" i="14"/>
  <c r="G28" i="14"/>
  <c r="G72" i="17"/>
  <c r="J72" i="17"/>
  <c r="R72" i="17"/>
  <c r="B72" i="17"/>
  <c r="L72" i="17"/>
  <c r="D72" i="17"/>
  <c r="M72" i="17"/>
  <c r="F72" i="17"/>
  <c r="N72" i="17"/>
  <c r="C72" i="17"/>
  <c r="K72" i="17"/>
  <c r="U72" i="17"/>
  <c r="V72" i="17"/>
  <c r="W72" i="17"/>
  <c r="Q72" i="17"/>
  <c r="I72" i="17"/>
  <c r="H72" i="17"/>
  <c r="S72" i="17"/>
  <c r="X72" i="17"/>
  <c r="T72" i="17"/>
  <c r="I36" i="23"/>
  <c r="B36" i="23"/>
  <c r="G36" i="23"/>
  <c r="F36" i="23"/>
  <c r="D36" i="23"/>
  <c r="H36" i="23"/>
  <c r="C36" i="23"/>
  <c r="D125" i="24"/>
  <c r="G125" i="24"/>
  <c r="F125" i="24"/>
  <c r="C125" i="24"/>
  <c r="E125" i="24"/>
  <c r="F92" i="20"/>
  <c r="K92" i="20"/>
  <c r="C92" i="20"/>
  <c r="G92" i="20"/>
  <c r="B92" i="20"/>
  <c r="D92" i="20"/>
  <c r="M92" i="20"/>
  <c r="H92" i="20"/>
  <c r="J92" i="20"/>
  <c r="N92" i="20"/>
  <c r="L92" i="20"/>
  <c r="I92" i="20"/>
  <c r="D135" i="18"/>
  <c r="N135" i="18"/>
  <c r="L135" i="18"/>
  <c r="F135" i="18"/>
  <c r="R135" i="18"/>
  <c r="Q135" i="18"/>
  <c r="H135" i="18"/>
  <c r="J135" i="18"/>
  <c r="C135" i="18"/>
  <c r="B135" i="18"/>
  <c r="I135" i="18"/>
  <c r="G135" i="18"/>
  <c r="K135" i="18"/>
  <c r="O135" i="18"/>
  <c r="P135" i="18"/>
  <c r="M135" i="18"/>
  <c r="N57" i="19"/>
  <c r="D57" i="19"/>
  <c r="M57" i="19"/>
  <c r="Q57" i="19"/>
  <c r="I57" i="19"/>
  <c r="O57" i="19"/>
  <c r="J57" i="19"/>
  <c r="L57" i="19"/>
  <c r="R57" i="19"/>
  <c r="C57" i="19"/>
  <c r="B57" i="19"/>
  <c r="F57" i="19"/>
  <c r="P57" i="19"/>
  <c r="G57" i="19"/>
  <c r="H57" i="19"/>
  <c r="K57" i="19"/>
  <c r="C90" i="20"/>
  <c r="G90" i="20"/>
  <c r="N90" i="20"/>
  <c r="F90" i="20"/>
  <c r="J90" i="20"/>
  <c r="H90" i="20"/>
  <c r="K90" i="20"/>
  <c r="B90" i="20"/>
  <c r="M90" i="20"/>
  <c r="D90" i="20"/>
  <c r="L90" i="20"/>
  <c r="I90" i="20"/>
  <c r="G58" i="23"/>
  <c r="F58" i="23"/>
  <c r="I58" i="23"/>
  <c r="D58" i="23"/>
  <c r="H58" i="23"/>
  <c r="C58" i="23"/>
  <c r="B58" i="23"/>
  <c r="F146" i="18"/>
  <c r="J146" i="18"/>
  <c r="H146" i="18"/>
  <c r="I146" i="18"/>
  <c r="C146" i="18"/>
  <c r="R146" i="18"/>
  <c r="N146" i="18"/>
  <c r="G146" i="18"/>
  <c r="B146" i="18"/>
  <c r="P146" i="18"/>
  <c r="L146" i="18"/>
  <c r="O146" i="18"/>
  <c r="K146" i="18"/>
  <c r="D146" i="18"/>
  <c r="M146" i="18"/>
  <c r="Q146" i="18"/>
  <c r="I176" i="22"/>
  <c r="D176" i="22"/>
  <c r="H176" i="22"/>
  <c r="G176" i="22"/>
  <c r="F176" i="22"/>
  <c r="C176" i="22"/>
  <c r="B176" i="22"/>
  <c r="L110" i="20"/>
  <c r="M110" i="20"/>
  <c r="G110" i="20"/>
  <c r="H110" i="20"/>
  <c r="J110" i="20"/>
  <c r="F110" i="20"/>
  <c r="D110" i="20"/>
  <c r="K110" i="20"/>
  <c r="N110" i="20"/>
  <c r="B110" i="20"/>
  <c r="C110" i="20"/>
  <c r="I110" i="20"/>
  <c r="I61" i="22"/>
  <c r="C61" i="22"/>
  <c r="B61" i="22"/>
  <c r="G61" i="22"/>
  <c r="H61" i="22"/>
  <c r="F61" i="22"/>
  <c r="D61" i="22"/>
  <c r="Q91" i="32"/>
  <c r="H91" i="32"/>
  <c r="B91" i="32"/>
  <c r="J91" i="32"/>
  <c r="F91" i="32"/>
  <c r="N91" i="32"/>
  <c r="R91" i="32"/>
  <c r="P91" i="32"/>
  <c r="K91" i="32"/>
  <c r="L91" i="32"/>
  <c r="O91" i="32"/>
  <c r="M91" i="32"/>
  <c r="D91" i="32"/>
  <c r="C91" i="32"/>
  <c r="G91" i="32"/>
  <c r="I91" i="32"/>
  <c r="I36" i="21"/>
  <c r="H36" i="21"/>
  <c r="F36" i="21"/>
  <c r="N36" i="21"/>
  <c r="C36" i="21"/>
  <c r="B36" i="21"/>
  <c r="D36" i="21"/>
  <c r="L36" i="21"/>
  <c r="K36" i="21"/>
  <c r="M36" i="21"/>
  <c r="G36" i="21"/>
  <c r="J36" i="21"/>
  <c r="B152" i="17"/>
  <c r="V152" i="17"/>
  <c r="N152" i="17"/>
  <c r="X152" i="17"/>
  <c r="L152" i="17"/>
  <c r="J152" i="17"/>
  <c r="R152" i="17"/>
  <c r="C152" i="17"/>
  <c r="U152" i="17"/>
  <c r="S152" i="17"/>
  <c r="D152" i="17"/>
  <c r="I152" i="17"/>
  <c r="K152" i="17"/>
  <c r="H152" i="17"/>
  <c r="Q152" i="17"/>
  <c r="F152" i="17"/>
  <c r="T152" i="17"/>
  <c r="M152" i="17"/>
  <c r="W152" i="17"/>
  <c r="G152" i="17"/>
  <c r="R153" i="32"/>
  <c r="L153" i="32"/>
  <c r="B153" i="32"/>
  <c r="P153" i="32"/>
  <c r="J153" i="32"/>
  <c r="C153" i="32"/>
  <c r="H153" i="32"/>
  <c r="O153" i="32"/>
  <c r="K153" i="32"/>
  <c r="I153" i="32"/>
  <c r="F153" i="32"/>
  <c r="N153" i="32"/>
  <c r="G153" i="32"/>
  <c r="M153" i="32"/>
  <c r="D153" i="32"/>
  <c r="Q153" i="32"/>
  <c r="F99" i="24"/>
  <c r="D99" i="24"/>
  <c r="C99" i="24"/>
  <c r="G99" i="24"/>
  <c r="E99" i="24"/>
  <c r="H130" i="32"/>
  <c r="I130" i="32"/>
  <c r="L130" i="32"/>
  <c r="K130" i="32"/>
  <c r="O130" i="32"/>
  <c r="B130" i="32"/>
  <c r="N130" i="32"/>
  <c r="J130" i="32"/>
  <c r="Q130" i="32"/>
  <c r="P130" i="32"/>
  <c r="R130" i="32"/>
  <c r="F130" i="32"/>
  <c r="D130" i="32"/>
  <c r="G130" i="32"/>
  <c r="C130" i="32"/>
  <c r="M130" i="32"/>
  <c r="B22" i="22"/>
  <c r="G22" i="22"/>
  <c r="H22" i="22"/>
  <c r="D22" i="22"/>
  <c r="F22" i="22"/>
  <c r="I22" i="22"/>
  <c r="C22" i="22"/>
  <c r="C31" i="23"/>
  <c r="F31" i="23"/>
  <c r="D31" i="23"/>
  <c r="I31" i="23"/>
  <c r="G31" i="23"/>
  <c r="B31" i="23"/>
  <c r="H31" i="23"/>
  <c r="C76" i="14"/>
  <c r="H76" i="14"/>
  <c r="G76" i="14"/>
  <c r="F76" i="14"/>
  <c r="I76" i="14"/>
  <c r="E76" i="14"/>
  <c r="D76" i="14"/>
  <c r="H48" i="26"/>
  <c r="Q48" i="26"/>
  <c r="K48" i="26"/>
  <c r="L48" i="26"/>
  <c r="D48" i="26"/>
  <c r="E48" i="26"/>
  <c r="T48" i="26"/>
  <c r="R48" i="26"/>
  <c r="M48" i="26"/>
  <c r="G48" i="26"/>
  <c r="I48" i="26"/>
  <c r="C48" i="26"/>
  <c r="F48" i="26"/>
  <c r="U48" i="26"/>
  <c r="P48" i="26"/>
  <c r="S48" i="26"/>
  <c r="J48" i="26"/>
  <c r="O48" i="26"/>
  <c r="N48" i="26"/>
  <c r="L119" i="21"/>
  <c r="M119" i="21"/>
  <c r="N119" i="21"/>
  <c r="D119" i="21"/>
  <c r="C119" i="21"/>
  <c r="J119" i="21"/>
  <c r="H119" i="21"/>
  <c r="I119" i="21"/>
  <c r="K119" i="21"/>
  <c r="F119" i="21"/>
  <c r="G119" i="21"/>
  <c r="B119" i="21"/>
  <c r="J41" i="19"/>
  <c r="L41" i="19"/>
  <c r="O41" i="19"/>
  <c r="C41" i="19"/>
  <c r="F41" i="19"/>
  <c r="I41" i="19"/>
  <c r="K41" i="19"/>
  <c r="H41" i="19"/>
  <c r="Q41" i="19"/>
  <c r="P41" i="19"/>
  <c r="B41" i="19"/>
  <c r="G41" i="19"/>
  <c r="M41" i="19"/>
  <c r="D41" i="19"/>
  <c r="R41" i="19"/>
  <c r="N41" i="19"/>
  <c r="F51" i="32"/>
  <c r="P51" i="32"/>
  <c r="O51" i="32"/>
  <c r="R51" i="32"/>
  <c r="M51" i="32"/>
  <c r="J51" i="32"/>
  <c r="I51" i="32"/>
  <c r="Q51" i="32"/>
  <c r="B51" i="32"/>
  <c r="D51" i="32"/>
  <c r="N51" i="32"/>
  <c r="H51" i="32"/>
  <c r="C51" i="32"/>
  <c r="L51" i="32"/>
  <c r="K51" i="32"/>
  <c r="G51" i="32"/>
  <c r="F122" i="22"/>
  <c r="H122" i="22"/>
  <c r="C122" i="22"/>
  <c r="I122" i="22"/>
  <c r="G122" i="22"/>
  <c r="D122" i="22"/>
  <c r="B122" i="22"/>
  <c r="D36" i="26"/>
  <c r="R36" i="26"/>
  <c r="E36" i="26"/>
  <c r="M36" i="26"/>
  <c r="Q36" i="26"/>
  <c r="O36" i="26"/>
  <c r="P36" i="26"/>
  <c r="G36" i="26"/>
  <c r="T36" i="26"/>
  <c r="U36" i="26"/>
  <c r="N36" i="26"/>
  <c r="K36" i="26"/>
  <c r="H36" i="26"/>
  <c r="I36" i="26"/>
  <c r="S36" i="26"/>
  <c r="L36" i="26"/>
  <c r="C36" i="26"/>
  <c r="J36" i="26"/>
  <c r="F36" i="26"/>
  <c r="C51" i="26"/>
  <c r="E51" i="26"/>
  <c r="F51" i="26"/>
  <c r="O51" i="26"/>
  <c r="N51" i="26"/>
  <c r="S51" i="26"/>
  <c r="G51" i="26"/>
  <c r="K51" i="26"/>
  <c r="R51" i="26"/>
  <c r="P51" i="26"/>
  <c r="U51" i="26"/>
  <c r="M51" i="26"/>
  <c r="H51" i="26"/>
  <c r="D51" i="26"/>
  <c r="L51" i="26"/>
  <c r="T51" i="26"/>
  <c r="I51" i="26"/>
  <c r="Q51" i="26"/>
  <c r="J51" i="26"/>
  <c r="L96" i="32"/>
  <c r="F96" i="32"/>
  <c r="K96" i="32"/>
  <c r="M96" i="32"/>
  <c r="D96" i="32"/>
  <c r="Q96" i="32"/>
  <c r="O96" i="32"/>
  <c r="R96" i="32"/>
  <c r="C96" i="32"/>
  <c r="J96" i="32"/>
  <c r="H96" i="32"/>
  <c r="G96" i="32"/>
  <c r="B96" i="32"/>
  <c r="N96" i="32"/>
  <c r="I96" i="32"/>
  <c r="P96" i="32"/>
  <c r="E61" i="24"/>
  <c r="C61" i="24"/>
  <c r="F61" i="24"/>
  <c r="G61" i="24"/>
  <c r="D61" i="24"/>
  <c r="F47" i="26"/>
  <c r="M47" i="26"/>
  <c r="P47" i="26"/>
  <c r="O47" i="26"/>
  <c r="D47" i="26"/>
  <c r="I47" i="26"/>
  <c r="U47" i="26"/>
  <c r="L47" i="26"/>
  <c r="S47" i="26"/>
  <c r="K47" i="26"/>
  <c r="C47" i="26"/>
  <c r="J47" i="26"/>
  <c r="H47" i="26"/>
  <c r="R47" i="26"/>
  <c r="E47" i="26"/>
  <c r="T47" i="26"/>
  <c r="N47" i="26"/>
  <c r="Q47" i="26"/>
  <c r="G47" i="26"/>
  <c r="I75" i="14"/>
  <c r="C75" i="14"/>
  <c r="H75" i="14"/>
  <c r="G75" i="14"/>
  <c r="D75" i="14"/>
  <c r="E75" i="14"/>
  <c r="F75" i="14"/>
  <c r="O186" i="18"/>
  <c r="L186" i="18"/>
  <c r="I186" i="18"/>
  <c r="F186" i="18"/>
  <c r="H186" i="18"/>
  <c r="G186" i="18"/>
  <c r="J186" i="18"/>
  <c r="C186" i="18"/>
  <c r="M186" i="18"/>
  <c r="Q186" i="18"/>
  <c r="K186" i="18"/>
  <c r="P186" i="18"/>
  <c r="D186" i="18"/>
  <c r="B186" i="18"/>
  <c r="N186" i="18"/>
  <c r="R186" i="18"/>
  <c r="M102" i="19"/>
  <c r="G102" i="19"/>
  <c r="B102" i="19"/>
  <c r="K102" i="19"/>
  <c r="F102" i="19"/>
  <c r="N102" i="19"/>
  <c r="Q102" i="19"/>
  <c r="O102" i="19"/>
  <c r="P102" i="19"/>
  <c r="I102" i="19"/>
  <c r="D102" i="19"/>
  <c r="C102" i="19"/>
  <c r="J102" i="19"/>
  <c r="L102" i="19"/>
  <c r="H102" i="19"/>
  <c r="R102" i="19"/>
  <c r="K78" i="20"/>
  <c r="F78" i="20"/>
  <c r="J78" i="20"/>
  <c r="C78" i="20"/>
  <c r="L78" i="20"/>
  <c r="D78" i="20"/>
  <c r="H78" i="20"/>
  <c r="N78" i="20"/>
  <c r="B78" i="20"/>
  <c r="I78" i="20"/>
  <c r="M78" i="20"/>
  <c r="G78" i="20"/>
  <c r="G42" i="21"/>
  <c r="N42" i="21"/>
  <c r="H42" i="21"/>
  <c r="J42" i="21"/>
  <c r="I42" i="21"/>
  <c r="K42" i="21"/>
  <c r="C42" i="21"/>
  <c r="D42" i="21"/>
  <c r="L42" i="21"/>
  <c r="F42" i="21"/>
  <c r="B42" i="21"/>
  <c r="M42" i="21"/>
  <c r="Q50" i="17"/>
  <c r="S50" i="17"/>
  <c r="C50" i="17"/>
  <c r="X50" i="17"/>
  <c r="J50" i="17"/>
  <c r="I50" i="17"/>
  <c r="N50" i="17"/>
  <c r="K50" i="17"/>
  <c r="U50" i="17"/>
  <c r="R50" i="17"/>
  <c r="H50" i="17"/>
  <c r="V50" i="17"/>
  <c r="W50" i="17"/>
  <c r="L50" i="17"/>
  <c r="T50" i="17"/>
  <c r="M50" i="17"/>
  <c r="B50" i="17"/>
  <c r="F50" i="17"/>
  <c r="D50" i="17"/>
  <c r="G50" i="17"/>
  <c r="O53" i="32"/>
  <c r="Q53" i="32"/>
  <c r="M53" i="32"/>
  <c r="R53" i="32"/>
  <c r="D53" i="32"/>
  <c r="N53" i="32"/>
  <c r="L53" i="32"/>
  <c r="K53" i="32"/>
  <c r="B53" i="32"/>
  <c r="G53" i="32"/>
  <c r="P53" i="32"/>
  <c r="J53" i="32"/>
  <c r="F53" i="32"/>
  <c r="I53" i="32"/>
  <c r="H53" i="32"/>
  <c r="C53" i="32"/>
  <c r="G114" i="14"/>
  <c r="E114" i="14"/>
  <c r="C114" i="14"/>
  <c r="I114" i="14"/>
  <c r="D114" i="14"/>
  <c r="F114" i="14"/>
  <c r="H114" i="14"/>
  <c r="G163" i="26"/>
  <c r="O163" i="26"/>
  <c r="D163" i="26"/>
  <c r="T163" i="26"/>
  <c r="R163" i="26"/>
  <c r="M163" i="26"/>
  <c r="I163" i="26"/>
  <c r="F163" i="26"/>
  <c r="C163" i="26"/>
  <c r="E163" i="26"/>
  <c r="J163" i="26"/>
  <c r="L163" i="26"/>
  <c r="H163" i="26"/>
  <c r="S163" i="26"/>
  <c r="N163" i="26"/>
  <c r="Q163" i="26"/>
  <c r="U163" i="26"/>
  <c r="K163" i="26"/>
  <c r="P163" i="26"/>
  <c r="G84" i="23"/>
  <c r="D84" i="23"/>
  <c r="H84" i="23"/>
  <c r="C84" i="23"/>
  <c r="F84" i="23"/>
  <c r="I84" i="23"/>
  <c r="B84" i="23"/>
  <c r="B103" i="21"/>
  <c r="J103" i="21"/>
  <c r="I103" i="21"/>
  <c r="M103" i="21"/>
  <c r="L103" i="21"/>
  <c r="G103" i="21"/>
  <c r="F103" i="21"/>
  <c r="C103" i="21"/>
  <c r="N103" i="21"/>
  <c r="H103" i="21"/>
  <c r="D103" i="21"/>
  <c r="K103" i="21"/>
  <c r="W174" i="17"/>
  <c r="S174" i="17"/>
  <c r="U174" i="17"/>
  <c r="X174" i="17"/>
  <c r="M174" i="17"/>
  <c r="J174" i="17"/>
  <c r="I174" i="17"/>
  <c r="G174" i="17"/>
  <c r="T174" i="17"/>
  <c r="F174" i="17"/>
  <c r="R174" i="17"/>
  <c r="V174" i="17"/>
  <c r="H174" i="17"/>
  <c r="N174" i="17"/>
  <c r="D174" i="17"/>
  <c r="K174" i="17"/>
  <c r="L174" i="17"/>
  <c r="Q174" i="17"/>
  <c r="C174" i="17"/>
  <c r="B174" i="17"/>
  <c r="C79" i="14"/>
  <c r="I79" i="14"/>
  <c r="E79" i="14"/>
  <c r="G79" i="14"/>
  <c r="D79" i="14"/>
  <c r="H79" i="14"/>
  <c r="F79" i="14"/>
  <c r="N78" i="26"/>
  <c r="J78" i="26"/>
  <c r="Q78" i="26"/>
  <c r="K78" i="26"/>
  <c r="E78" i="26"/>
  <c r="F78" i="26"/>
  <c r="L78" i="26"/>
  <c r="D78" i="26"/>
  <c r="M78" i="26"/>
  <c r="S78" i="26"/>
  <c r="H78" i="26"/>
  <c r="P78" i="26"/>
  <c r="C78" i="26"/>
  <c r="U78" i="26"/>
  <c r="T78" i="26"/>
  <c r="O78" i="26"/>
  <c r="G78" i="26"/>
  <c r="R78" i="26"/>
  <c r="I78" i="26"/>
  <c r="G150" i="22"/>
  <c r="C150" i="22"/>
  <c r="H150" i="22"/>
  <c r="B150" i="22"/>
  <c r="D150" i="22"/>
  <c r="I150" i="22"/>
  <c r="F150" i="22"/>
  <c r="I105" i="22"/>
  <c r="B105" i="22"/>
  <c r="H105" i="22"/>
  <c r="C105" i="22"/>
  <c r="F105" i="22"/>
  <c r="G105" i="22"/>
  <c r="D105" i="22"/>
  <c r="W120" i="17"/>
  <c r="R120" i="17"/>
  <c r="B120" i="17"/>
  <c r="V120" i="17"/>
  <c r="N120" i="17"/>
  <c r="I120" i="17"/>
  <c r="C120" i="17"/>
  <c r="M120" i="17"/>
  <c r="Q120" i="17"/>
  <c r="H120" i="17"/>
  <c r="L120" i="17"/>
  <c r="T120" i="17"/>
  <c r="G120" i="17"/>
  <c r="X120" i="17"/>
  <c r="U120" i="17"/>
  <c r="F120" i="17"/>
  <c r="S120" i="17"/>
  <c r="D120" i="17"/>
  <c r="J120" i="17"/>
  <c r="K120" i="17"/>
  <c r="J122" i="26"/>
  <c r="L122" i="26"/>
  <c r="R122" i="26"/>
  <c r="G122" i="26"/>
  <c r="M122" i="26"/>
  <c r="C122" i="26"/>
  <c r="T122" i="26"/>
  <c r="O122" i="26"/>
  <c r="S122" i="26"/>
  <c r="P122" i="26"/>
  <c r="N122" i="26"/>
  <c r="E122" i="26"/>
  <c r="U122" i="26"/>
  <c r="I122" i="26"/>
  <c r="K122" i="26"/>
  <c r="H122" i="26"/>
  <c r="Q122" i="26"/>
  <c r="F122" i="26"/>
  <c r="D122" i="26"/>
  <c r="S109" i="17"/>
  <c r="U109" i="17"/>
  <c r="X109" i="17"/>
  <c r="G109" i="17"/>
  <c r="B109" i="17"/>
  <c r="W109" i="17"/>
  <c r="M109" i="17"/>
  <c r="I109" i="17"/>
  <c r="F109" i="17"/>
  <c r="C109" i="17"/>
  <c r="H109" i="17"/>
  <c r="N109" i="17"/>
  <c r="R109" i="17"/>
  <c r="D109" i="17"/>
  <c r="J109" i="17"/>
  <c r="Q109" i="17"/>
  <c r="T109" i="17"/>
  <c r="L109" i="17"/>
  <c r="K109" i="17"/>
  <c r="V109" i="17"/>
  <c r="H184" i="23"/>
  <c r="G184" i="23"/>
  <c r="F184" i="23"/>
  <c r="B184" i="23"/>
  <c r="D184" i="23"/>
  <c r="C184" i="23"/>
  <c r="I184" i="23"/>
  <c r="E92" i="14"/>
  <c r="D92" i="14"/>
  <c r="I92" i="14"/>
  <c r="F92" i="14"/>
  <c r="C92" i="14"/>
  <c r="H92" i="14"/>
  <c r="G92" i="14"/>
  <c r="G172" i="32"/>
  <c r="K172" i="32"/>
  <c r="Q172" i="32"/>
  <c r="M172" i="32"/>
  <c r="F172" i="32"/>
  <c r="H172" i="32"/>
  <c r="N172" i="32"/>
  <c r="O172" i="32"/>
  <c r="J172" i="32"/>
  <c r="C172" i="32"/>
  <c r="D172" i="32"/>
  <c r="B172" i="32"/>
  <c r="P172" i="32"/>
  <c r="I172" i="32"/>
  <c r="R172" i="32"/>
  <c r="L172" i="32"/>
  <c r="I24" i="14"/>
  <c r="E24" i="14"/>
  <c r="C24" i="14"/>
  <c r="H24" i="14"/>
  <c r="D24" i="14"/>
  <c r="F24" i="14"/>
  <c r="G24" i="14"/>
  <c r="L75" i="32"/>
  <c r="K75" i="32"/>
  <c r="H75" i="32"/>
  <c r="N75" i="32"/>
  <c r="F75" i="32"/>
  <c r="J75" i="32"/>
  <c r="B75" i="32"/>
  <c r="D75" i="32"/>
  <c r="O75" i="32"/>
  <c r="R75" i="32"/>
  <c r="I75" i="32"/>
  <c r="Q75" i="32"/>
  <c r="P75" i="32"/>
  <c r="G75" i="32"/>
  <c r="C75" i="32"/>
  <c r="M75" i="32"/>
  <c r="C124" i="20"/>
  <c r="G124" i="20"/>
  <c r="L124" i="20"/>
  <c r="N124" i="20"/>
  <c r="M124" i="20"/>
  <c r="K124" i="20"/>
  <c r="B124" i="20"/>
  <c r="D124" i="20"/>
  <c r="J124" i="20"/>
  <c r="H124" i="20"/>
  <c r="I124" i="20"/>
  <c r="F124" i="20"/>
  <c r="C176" i="18"/>
  <c r="O176" i="18"/>
  <c r="B176" i="18"/>
  <c r="L176" i="18"/>
  <c r="R176" i="18"/>
  <c r="K176" i="18"/>
  <c r="I176" i="18"/>
  <c r="G176" i="18"/>
  <c r="F176" i="18"/>
  <c r="N176" i="18"/>
  <c r="P176" i="18"/>
  <c r="Q176" i="18"/>
  <c r="H176" i="18"/>
  <c r="M176" i="18"/>
  <c r="D176" i="18"/>
  <c r="J176" i="18"/>
  <c r="I30" i="26"/>
  <c r="M30" i="26"/>
  <c r="P30" i="26"/>
  <c r="T30" i="26"/>
  <c r="K30" i="26"/>
  <c r="C30" i="26"/>
  <c r="S30" i="26"/>
  <c r="O30" i="26"/>
  <c r="D30" i="26"/>
  <c r="E30" i="26"/>
  <c r="J30" i="26"/>
  <c r="G30" i="26"/>
  <c r="F30" i="26"/>
  <c r="H30" i="26"/>
  <c r="L30" i="26"/>
  <c r="U30" i="26"/>
  <c r="Q30" i="26"/>
  <c r="R30" i="26"/>
  <c r="N30" i="26"/>
  <c r="R159" i="32"/>
  <c r="Q159" i="32"/>
  <c r="M159" i="32"/>
  <c r="N159" i="32"/>
  <c r="I159" i="32"/>
  <c r="P159" i="32"/>
  <c r="G159" i="32"/>
  <c r="K159" i="32"/>
  <c r="O159" i="32"/>
  <c r="L159" i="32"/>
  <c r="C159" i="32"/>
  <c r="J159" i="32"/>
  <c r="F159" i="32"/>
  <c r="B159" i="32"/>
  <c r="H159" i="32"/>
  <c r="D159" i="32"/>
  <c r="J141" i="32"/>
  <c r="L141" i="32"/>
  <c r="F141" i="32"/>
  <c r="M141" i="32"/>
  <c r="D141" i="32"/>
  <c r="N141" i="32"/>
  <c r="Q141" i="32"/>
  <c r="P141" i="32"/>
  <c r="G141" i="32"/>
  <c r="K141" i="32"/>
  <c r="C141" i="32"/>
  <c r="B141" i="32"/>
  <c r="H141" i="32"/>
  <c r="O141" i="32"/>
  <c r="I141" i="32"/>
  <c r="R141" i="32"/>
  <c r="C106" i="17"/>
  <c r="W106" i="17"/>
  <c r="T106" i="17"/>
  <c r="G106" i="17"/>
  <c r="F106" i="17"/>
  <c r="L106" i="17"/>
  <c r="I106" i="17"/>
  <c r="Q106" i="17"/>
  <c r="N106" i="17"/>
  <c r="S106" i="17"/>
  <c r="R106" i="17"/>
  <c r="X106" i="17"/>
  <c r="J106" i="17"/>
  <c r="D106" i="17"/>
  <c r="B106" i="17"/>
  <c r="M106" i="17"/>
  <c r="H106" i="17"/>
  <c r="U106" i="17"/>
  <c r="V106" i="17"/>
  <c r="K106" i="17"/>
  <c r="F37" i="24"/>
  <c r="G37" i="24"/>
  <c r="E37" i="24"/>
  <c r="C37" i="24"/>
  <c r="D37" i="24"/>
  <c r="J171" i="20"/>
  <c r="G171" i="20"/>
  <c r="C171" i="20"/>
  <c r="F171" i="20"/>
  <c r="B171" i="20"/>
  <c r="I171" i="20"/>
  <c r="H171" i="20"/>
  <c r="M171" i="20"/>
  <c r="N171" i="20"/>
  <c r="D171" i="20"/>
  <c r="L171" i="20"/>
  <c r="K171" i="20"/>
  <c r="D59" i="23"/>
  <c r="B59" i="23"/>
  <c r="H59" i="23"/>
  <c r="F59" i="23"/>
  <c r="G59" i="23"/>
  <c r="C59" i="23"/>
  <c r="I59" i="23"/>
  <c r="T170" i="26"/>
  <c r="I170" i="26"/>
  <c r="Q170" i="26"/>
  <c r="D170" i="26"/>
  <c r="H170" i="26"/>
  <c r="C170" i="26"/>
  <c r="N170" i="26"/>
  <c r="P170" i="26"/>
  <c r="L170" i="26"/>
  <c r="S170" i="26"/>
  <c r="J170" i="26"/>
  <c r="O170" i="26"/>
  <c r="U170" i="26"/>
  <c r="G170" i="26"/>
  <c r="K170" i="26"/>
  <c r="M170" i="26"/>
  <c r="F170" i="26"/>
  <c r="R170" i="26"/>
  <c r="E170" i="26"/>
  <c r="I32" i="20"/>
  <c r="B32" i="20"/>
  <c r="D32" i="20"/>
  <c r="N32" i="20"/>
  <c r="M32" i="20"/>
  <c r="L32" i="20"/>
  <c r="G32" i="20"/>
  <c r="C32" i="20"/>
  <c r="K32" i="20"/>
  <c r="J32" i="20"/>
  <c r="H32" i="20"/>
  <c r="F32" i="20"/>
  <c r="U90" i="17"/>
  <c r="M90" i="17"/>
  <c r="K90" i="17"/>
  <c r="D90" i="17"/>
  <c r="T90" i="17"/>
  <c r="X90" i="17"/>
  <c r="H90" i="17"/>
  <c r="V90" i="17"/>
  <c r="L90" i="17"/>
  <c r="Q90" i="17"/>
  <c r="J90" i="17"/>
  <c r="F90" i="17"/>
  <c r="R90" i="17"/>
  <c r="N90" i="17"/>
  <c r="W90" i="17"/>
  <c r="I90" i="17"/>
  <c r="G90" i="17"/>
  <c r="B90" i="17"/>
  <c r="C90" i="17"/>
  <c r="S90" i="17"/>
  <c r="J104" i="19"/>
  <c r="G104" i="19"/>
  <c r="B104" i="19"/>
  <c r="I104" i="19"/>
  <c r="D104" i="19"/>
  <c r="L104" i="19"/>
  <c r="Q104" i="19"/>
  <c r="F104" i="19"/>
  <c r="M104" i="19"/>
  <c r="C104" i="19"/>
  <c r="O104" i="19"/>
  <c r="H104" i="19"/>
  <c r="K104" i="19"/>
  <c r="N104" i="19"/>
  <c r="R104" i="19"/>
  <c r="P104" i="19"/>
  <c r="G179" i="22"/>
  <c r="I179" i="22"/>
  <c r="F179" i="22"/>
  <c r="C179" i="22"/>
  <c r="B179" i="22"/>
  <c r="D179" i="22"/>
  <c r="H179" i="22"/>
  <c r="F37" i="14"/>
  <c r="C37" i="14"/>
  <c r="E37" i="14"/>
  <c r="H37" i="14"/>
  <c r="G37" i="14"/>
  <c r="I37" i="14"/>
  <c r="D37" i="14"/>
  <c r="C136" i="14"/>
  <c r="I136" i="14"/>
  <c r="F136" i="14"/>
  <c r="H136" i="14"/>
  <c r="E136" i="14"/>
  <c r="D136" i="14"/>
  <c r="G136" i="14"/>
  <c r="H185" i="21"/>
  <c r="D185" i="21"/>
  <c r="J185" i="21"/>
  <c r="K185" i="21"/>
  <c r="M185" i="21"/>
  <c r="B185" i="21"/>
  <c r="L185" i="21"/>
  <c r="N185" i="21"/>
  <c r="I185" i="21"/>
  <c r="G185" i="21"/>
  <c r="C185" i="21"/>
  <c r="F185" i="21"/>
  <c r="J135" i="19"/>
  <c r="H135" i="19"/>
  <c r="O135" i="19"/>
  <c r="D135" i="19"/>
  <c r="N135" i="19"/>
  <c r="M135" i="19"/>
  <c r="B135" i="19"/>
  <c r="K135" i="19"/>
  <c r="P135" i="19"/>
  <c r="I135" i="19"/>
  <c r="Q135" i="19"/>
  <c r="R135" i="19"/>
  <c r="C135" i="19"/>
  <c r="L135" i="19"/>
  <c r="F135" i="19"/>
  <c r="G135" i="19"/>
  <c r="C179" i="17"/>
  <c r="W179" i="17"/>
  <c r="V179" i="17"/>
  <c r="U179" i="17"/>
  <c r="R179" i="17"/>
  <c r="H179" i="17"/>
  <c r="M179" i="17"/>
  <c r="J179" i="17"/>
  <c r="G179" i="17"/>
  <c r="I179" i="17"/>
  <c r="D179" i="17"/>
  <c r="S179" i="17"/>
  <c r="Q179" i="17"/>
  <c r="B179" i="17"/>
  <c r="L179" i="17"/>
  <c r="F179" i="17"/>
  <c r="X179" i="17"/>
  <c r="T179" i="17"/>
  <c r="N179" i="17"/>
  <c r="K179" i="17"/>
  <c r="K166" i="17"/>
  <c r="N166" i="17"/>
  <c r="B166" i="17"/>
  <c r="H166" i="17"/>
  <c r="I166" i="17"/>
  <c r="D166" i="17"/>
  <c r="W166" i="17"/>
  <c r="L166" i="17"/>
  <c r="F166" i="17"/>
  <c r="Q166" i="17"/>
  <c r="S166" i="17"/>
  <c r="M166" i="17"/>
  <c r="G166" i="17"/>
  <c r="C166" i="17"/>
  <c r="V166" i="17"/>
  <c r="U166" i="17"/>
  <c r="X166" i="17"/>
  <c r="T166" i="17"/>
  <c r="R166" i="17"/>
  <c r="J166" i="17"/>
  <c r="Q70" i="17"/>
  <c r="J70" i="17"/>
  <c r="M70" i="17"/>
  <c r="V70" i="17"/>
  <c r="X70" i="17"/>
  <c r="U70" i="17"/>
  <c r="K70" i="17"/>
  <c r="I70" i="17"/>
  <c r="W70" i="17"/>
  <c r="G70" i="17"/>
  <c r="C70" i="17"/>
  <c r="T70" i="17"/>
  <c r="B70" i="17"/>
  <c r="L70" i="17"/>
  <c r="N70" i="17"/>
  <c r="F70" i="17"/>
  <c r="D70" i="17"/>
  <c r="S70" i="17"/>
  <c r="R70" i="17"/>
  <c r="H70" i="17"/>
  <c r="C132" i="22"/>
  <c r="F132" i="22"/>
  <c r="H132" i="22"/>
  <c r="B132" i="22"/>
  <c r="D132" i="22"/>
  <c r="G132" i="22"/>
  <c r="I132" i="22"/>
  <c r="G128" i="20"/>
  <c r="K128" i="20"/>
  <c r="I128" i="20"/>
  <c r="F128" i="20"/>
  <c r="D128" i="20"/>
  <c r="N128" i="20"/>
  <c r="M128" i="20"/>
  <c r="L128" i="20"/>
  <c r="B128" i="20"/>
  <c r="C128" i="20"/>
  <c r="H128" i="20"/>
  <c r="J128" i="20"/>
  <c r="H120" i="26"/>
  <c r="F120" i="26"/>
  <c r="J120" i="26"/>
  <c r="U120" i="26"/>
  <c r="D120" i="26"/>
  <c r="O120" i="26"/>
  <c r="P120" i="26"/>
  <c r="S120" i="26"/>
  <c r="I120" i="26"/>
  <c r="E120" i="26"/>
  <c r="L120" i="26"/>
  <c r="K120" i="26"/>
  <c r="N120" i="26"/>
  <c r="R120" i="26"/>
  <c r="C120" i="26"/>
  <c r="M120" i="26"/>
  <c r="Q120" i="26"/>
  <c r="T120" i="26"/>
  <c r="G120" i="26"/>
  <c r="C152" i="21"/>
  <c r="J152" i="21"/>
  <c r="K152" i="21"/>
  <c r="I152" i="21"/>
  <c r="H152" i="21"/>
  <c r="B152" i="21"/>
  <c r="G152" i="21"/>
  <c r="F152" i="21"/>
  <c r="L152" i="21"/>
  <c r="M152" i="21"/>
  <c r="D152" i="21"/>
  <c r="N152" i="21"/>
  <c r="K165" i="20"/>
  <c r="N165" i="20"/>
  <c r="B165" i="20"/>
  <c r="D165" i="20"/>
  <c r="H165" i="20"/>
  <c r="F165" i="20"/>
  <c r="M165" i="20"/>
  <c r="L165" i="20"/>
  <c r="C165" i="20"/>
  <c r="J165" i="20"/>
  <c r="I165" i="20"/>
  <c r="G165" i="20"/>
  <c r="D167" i="32"/>
  <c r="N167" i="32"/>
  <c r="B167" i="32"/>
  <c r="I167" i="32"/>
  <c r="R167" i="32"/>
  <c r="J167" i="32"/>
  <c r="Q167" i="32"/>
  <c r="L167" i="32"/>
  <c r="P167" i="32"/>
  <c r="O167" i="32"/>
  <c r="H167" i="32"/>
  <c r="K167" i="32"/>
  <c r="C167" i="32"/>
  <c r="G167" i="32"/>
  <c r="M167" i="32"/>
  <c r="F167" i="32"/>
  <c r="E122" i="24"/>
  <c r="F122" i="24"/>
  <c r="D122" i="24"/>
  <c r="G122" i="24"/>
  <c r="C122" i="24"/>
  <c r="G140" i="14"/>
  <c r="E140" i="14"/>
  <c r="I140" i="14"/>
  <c r="C140" i="14"/>
  <c r="H140" i="14"/>
  <c r="F140" i="14"/>
  <c r="D140" i="14"/>
  <c r="N117" i="26"/>
  <c r="O117" i="26"/>
  <c r="U117" i="26"/>
  <c r="S117" i="26"/>
  <c r="I117" i="26"/>
  <c r="P117" i="26"/>
  <c r="R117" i="26"/>
  <c r="M117" i="26"/>
  <c r="J117" i="26"/>
  <c r="T117" i="26"/>
  <c r="C117" i="26"/>
  <c r="H117" i="26"/>
  <c r="D117" i="26"/>
  <c r="E117" i="26"/>
  <c r="L117" i="26"/>
  <c r="F117" i="26"/>
  <c r="G117" i="26"/>
  <c r="Q117" i="26"/>
  <c r="K117" i="26"/>
  <c r="F151" i="20"/>
  <c r="D151" i="20"/>
  <c r="B151" i="20"/>
  <c r="H151" i="20"/>
  <c r="N151" i="20"/>
  <c r="L151" i="20"/>
  <c r="C151" i="20"/>
  <c r="M151" i="20"/>
  <c r="I151" i="20"/>
  <c r="G151" i="20"/>
  <c r="J151" i="20"/>
  <c r="K151" i="20"/>
  <c r="F68" i="23"/>
  <c r="G68" i="23"/>
  <c r="H68" i="23"/>
  <c r="D68" i="23"/>
  <c r="C68" i="23"/>
  <c r="I68" i="23"/>
  <c r="B68" i="23"/>
  <c r="Q57" i="18"/>
  <c r="H57" i="18"/>
  <c r="K57" i="18"/>
  <c r="D57" i="18"/>
  <c r="J57" i="18"/>
  <c r="C57" i="18"/>
  <c r="G57" i="18"/>
  <c r="L57" i="18"/>
  <c r="R57" i="18"/>
  <c r="O57" i="18"/>
  <c r="I57" i="18"/>
  <c r="M57" i="18"/>
  <c r="P57" i="18"/>
  <c r="F57" i="18"/>
  <c r="N57" i="18"/>
  <c r="B57" i="18"/>
  <c r="G27" i="19"/>
  <c r="M27" i="19"/>
  <c r="J27" i="19"/>
  <c r="C27" i="19"/>
  <c r="K27" i="19"/>
  <c r="R27" i="19"/>
  <c r="D27" i="19"/>
  <c r="B27" i="19"/>
  <c r="N27" i="19"/>
  <c r="L27" i="19"/>
  <c r="O27" i="19"/>
  <c r="F27" i="19"/>
  <c r="I27" i="19"/>
  <c r="P27" i="19"/>
  <c r="Q27" i="19"/>
  <c r="H27" i="19"/>
  <c r="D25" i="32"/>
  <c r="Q25" i="32"/>
  <c r="B25" i="32"/>
  <c r="N25" i="32"/>
  <c r="H25" i="32"/>
  <c r="M25" i="32"/>
  <c r="I25" i="32"/>
  <c r="R25" i="32"/>
  <c r="J25" i="32"/>
  <c r="K25" i="32"/>
  <c r="F25" i="32"/>
  <c r="C25" i="32"/>
  <c r="O25" i="32"/>
  <c r="L25" i="32"/>
  <c r="G25" i="32"/>
  <c r="P25" i="32"/>
  <c r="G101" i="24"/>
  <c r="F101" i="24"/>
  <c r="D101" i="24"/>
  <c r="C101" i="24"/>
  <c r="E101" i="24"/>
  <c r="I160" i="20"/>
  <c r="L160" i="20"/>
  <c r="M160" i="20"/>
  <c r="H160" i="20"/>
  <c r="K160" i="20"/>
  <c r="F160" i="20"/>
  <c r="C160" i="20"/>
  <c r="J160" i="20"/>
  <c r="D160" i="20"/>
  <c r="N160" i="20"/>
  <c r="G160" i="20"/>
  <c r="B160" i="20"/>
  <c r="G113" i="18"/>
  <c r="B113" i="18"/>
  <c r="I113" i="18"/>
  <c r="L113" i="18"/>
  <c r="P113" i="18"/>
  <c r="J113" i="18"/>
  <c r="K113" i="18"/>
  <c r="C113" i="18"/>
  <c r="D113" i="18"/>
  <c r="M113" i="18"/>
  <c r="H113" i="18"/>
  <c r="N113" i="18"/>
  <c r="R113" i="18"/>
  <c r="Q113" i="18"/>
  <c r="O113" i="18"/>
  <c r="F113" i="18"/>
  <c r="P178" i="19"/>
  <c r="K178" i="19"/>
  <c r="H178" i="19"/>
  <c r="M178" i="19"/>
  <c r="I178" i="19"/>
  <c r="C178" i="19"/>
  <c r="B178" i="19"/>
  <c r="L178" i="19"/>
  <c r="Q178" i="19"/>
  <c r="J178" i="19"/>
  <c r="O178" i="19"/>
  <c r="G178" i="19"/>
  <c r="D178" i="19"/>
  <c r="F178" i="19"/>
  <c r="R178" i="19"/>
  <c r="N178" i="19"/>
  <c r="D134" i="19"/>
  <c r="B134" i="19"/>
  <c r="H134" i="19"/>
  <c r="P134" i="19"/>
  <c r="N134" i="19"/>
  <c r="F134" i="19"/>
  <c r="C134" i="19"/>
  <c r="G134" i="19"/>
  <c r="L134" i="19"/>
  <c r="J134" i="19"/>
  <c r="M134" i="19"/>
  <c r="I134" i="19"/>
  <c r="Q134" i="19"/>
  <c r="R134" i="19"/>
  <c r="K134" i="19"/>
  <c r="O134" i="19"/>
  <c r="F161" i="23"/>
  <c r="C161" i="23"/>
  <c r="H161" i="23"/>
  <c r="G161" i="23"/>
  <c r="I161" i="23"/>
  <c r="B161" i="23"/>
  <c r="D161" i="23"/>
  <c r="B160" i="21"/>
  <c r="L160" i="21"/>
  <c r="N160" i="21"/>
  <c r="J160" i="21"/>
  <c r="M160" i="21"/>
  <c r="F160" i="21"/>
  <c r="C160" i="21"/>
  <c r="I160" i="21"/>
  <c r="H160" i="21"/>
  <c r="G160" i="21"/>
  <c r="K160" i="21"/>
  <c r="D160" i="21"/>
  <c r="G100" i="17"/>
  <c r="C100" i="17"/>
  <c r="K100" i="17"/>
  <c r="U100" i="17"/>
  <c r="N100" i="17"/>
  <c r="X100" i="17"/>
  <c r="S100" i="17"/>
  <c r="I100" i="17"/>
  <c r="H100" i="17"/>
  <c r="D100" i="17"/>
  <c r="W100" i="17"/>
  <c r="M100" i="17"/>
  <c r="F100" i="17"/>
  <c r="L100" i="17"/>
  <c r="T100" i="17"/>
  <c r="B100" i="17"/>
  <c r="V100" i="17"/>
  <c r="J100" i="17"/>
  <c r="R100" i="17"/>
  <c r="Q100" i="17"/>
  <c r="D47" i="21"/>
  <c r="L47" i="21"/>
  <c r="H47" i="21"/>
  <c r="C47" i="21"/>
  <c r="F47" i="21"/>
  <c r="M47" i="21"/>
  <c r="I47" i="21"/>
  <c r="B47" i="21"/>
  <c r="G47" i="21"/>
  <c r="N47" i="21"/>
  <c r="J47" i="21"/>
  <c r="K47" i="21"/>
  <c r="E130" i="24"/>
  <c r="C130" i="24"/>
  <c r="F130" i="24"/>
  <c r="D130" i="24"/>
  <c r="G130" i="24"/>
  <c r="F51" i="21"/>
  <c r="G51" i="21"/>
  <c r="K51" i="21"/>
  <c r="D51" i="21"/>
  <c r="I51" i="21"/>
  <c r="L51" i="21"/>
  <c r="B51" i="21"/>
  <c r="H51" i="21"/>
  <c r="N51" i="21"/>
  <c r="C51" i="21"/>
  <c r="J51" i="21"/>
  <c r="M51" i="21"/>
  <c r="D160" i="26"/>
  <c r="S160" i="26"/>
  <c r="O160" i="26"/>
  <c r="N160" i="26"/>
  <c r="L160" i="26"/>
  <c r="K160" i="26"/>
  <c r="Q160" i="26"/>
  <c r="M160" i="26"/>
  <c r="U160" i="26"/>
  <c r="H160" i="26"/>
  <c r="F160" i="26"/>
  <c r="C160" i="26"/>
  <c r="G160" i="26"/>
  <c r="E160" i="26"/>
  <c r="R160" i="26"/>
  <c r="P160" i="26"/>
  <c r="T160" i="26"/>
  <c r="J160" i="26"/>
  <c r="I160" i="26"/>
  <c r="E111" i="14"/>
  <c r="F111" i="14"/>
  <c r="C111" i="14"/>
  <c r="I111" i="14"/>
  <c r="H111" i="14"/>
  <c r="G111" i="14"/>
  <c r="D111" i="14"/>
  <c r="B189" i="23"/>
  <c r="D189" i="23"/>
  <c r="I189" i="23"/>
  <c r="F189" i="23"/>
  <c r="C189" i="23"/>
  <c r="G189" i="23"/>
  <c r="H189" i="23"/>
  <c r="D34" i="26"/>
  <c r="Q34" i="26"/>
  <c r="M34" i="26"/>
  <c r="E34" i="26"/>
  <c r="F34" i="26"/>
  <c r="O34" i="26"/>
  <c r="T34" i="26"/>
  <c r="I34" i="26"/>
  <c r="C34" i="26"/>
  <c r="P34" i="26"/>
  <c r="G34" i="26"/>
  <c r="R34" i="26"/>
  <c r="K34" i="26"/>
  <c r="N34" i="26"/>
  <c r="H34" i="26"/>
  <c r="S34" i="26"/>
  <c r="L34" i="26"/>
  <c r="U34" i="26"/>
  <c r="J34" i="26"/>
  <c r="P59" i="32"/>
  <c r="O59" i="32"/>
  <c r="D59" i="32"/>
  <c r="Q59" i="32"/>
  <c r="H59" i="32"/>
  <c r="J59" i="32"/>
  <c r="G59" i="32"/>
  <c r="K59" i="32"/>
  <c r="B59" i="32"/>
  <c r="F59" i="32"/>
  <c r="M59" i="32"/>
  <c r="C59" i="32"/>
  <c r="L59" i="32"/>
  <c r="I59" i="32"/>
  <c r="N59" i="32"/>
  <c r="R59" i="32"/>
  <c r="H110" i="18"/>
  <c r="C110" i="18"/>
  <c r="L110" i="18"/>
  <c r="F110" i="18"/>
  <c r="R110" i="18"/>
  <c r="J110" i="18"/>
  <c r="P110" i="18"/>
  <c r="M110" i="18"/>
  <c r="O110" i="18"/>
  <c r="B110" i="18"/>
  <c r="I110" i="18"/>
  <c r="D110" i="18"/>
  <c r="K110" i="18"/>
  <c r="N110" i="18"/>
  <c r="Q110" i="18"/>
  <c r="G110" i="18"/>
  <c r="H101" i="22"/>
  <c r="F101" i="22"/>
  <c r="B101" i="22"/>
  <c r="D101" i="22"/>
  <c r="C101" i="22"/>
  <c r="G101" i="22"/>
  <c r="I101" i="22"/>
  <c r="F122" i="23"/>
  <c r="C122" i="23"/>
  <c r="H122" i="23"/>
  <c r="G122" i="23"/>
  <c r="I122" i="23"/>
  <c r="B122" i="23"/>
  <c r="D122" i="23"/>
  <c r="C181" i="21"/>
  <c r="G181" i="21"/>
  <c r="K181" i="21"/>
  <c r="I181" i="21"/>
  <c r="J181" i="21"/>
  <c r="F181" i="21"/>
  <c r="M181" i="21"/>
  <c r="H181" i="21"/>
  <c r="B181" i="21"/>
  <c r="D181" i="21"/>
  <c r="N181" i="21"/>
  <c r="L181" i="21"/>
  <c r="H150" i="14"/>
  <c r="I150" i="14"/>
  <c r="E150" i="14"/>
  <c r="F150" i="14"/>
  <c r="G150" i="14"/>
  <c r="C150" i="14"/>
  <c r="D150" i="14"/>
  <c r="K46" i="19"/>
  <c r="J46" i="19"/>
  <c r="R46" i="19"/>
  <c r="O46" i="19"/>
  <c r="M46" i="19"/>
  <c r="F46" i="19"/>
  <c r="P46" i="19"/>
  <c r="D46" i="19"/>
  <c r="L46" i="19"/>
  <c r="Q46" i="19"/>
  <c r="H46" i="19"/>
  <c r="I46" i="19"/>
  <c r="C46" i="19"/>
  <c r="G46" i="19"/>
  <c r="N46" i="19"/>
  <c r="B46" i="19"/>
  <c r="F73" i="26"/>
  <c r="H73" i="26"/>
  <c r="C73" i="26"/>
  <c r="R73" i="26"/>
  <c r="P73" i="26"/>
  <c r="D73" i="26"/>
  <c r="I73" i="26"/>
  <c r="L73" i="26"/>
  <c r="S73" i="26"/>
  <c r="J73" i="26"/>
  <c r="O73" i="26"/>
  <c r="T73" i="26"/>
  <c r="U73" i="26"/>
  <c r="G73" i="26"/>
  <c r="N73" i="26"/>
  <c r="E73" i="26"/>
  <c r="Q73" i="26"/>
  <c r="M73" i="26"/>
  <c r="K73" i="26"/>
  <c r="I62" i="14"/>
  <c r="E62" i="14"/>
  <c r="D62" i="14"/>
  <c r="F62" i="14"/>
  <c r="G62" i="14"/>
  <c r="C62" i="14"/>
  <c r="H62" i="14"/>
  <c r="J23" i="18"/>
  <c r="P23" i="18"/>
  <c r="M23" i="18"/>
  <c r="Q23" i="18"/>
  <c r="N23" i="18"/>
  <c r="G23" i="18"/>
  <c r="H23" i="18"/>
  <c r="R23" i="18"/>
  <c r="D23" i="18"/>
  <c r="L23" i="18"/>
  <c r="B23" i="18"/>
  <c r="K23" i="18"/>
  <c r="O23" i="18"/>
  <c r="I23" i="18"/>
  <c r="F23" i="18"/>
  <c r="C23" i="18"/>
  <c r="C158" i="14"/>
  <c r="H158" i="14"/>
  <c r="G158" i="14"/>
  <c r="E158" i="14"/>
  <c r="D158" i="14"/>
  <c r="I158" i="14"/>
  <c r="F158" i="14"/>
  <c r="K119" i="32"/>
  <c r="P119" i="32"/>
  <c r="C119" i="32"/>
  <c r="H119" i="32"/>
  <c r="R119" i="32"/>
  <c r="D119" i="32"/>
  <c r="G119" i="32"/>
  <c r="B119" i="32"/>
  <c r="Q119" i="32"/>
  <c r="F119" i="32"/>
  <c r="L119" i="32"/>
  <c r="J119" i="32"/>
  <c r="O119" i="32"/>
  <c r="N119" i="32"/>
  <c r="I119" i="32"/>
  <c r="M119" i="32"/>
  <c r="I152" i="18"/>
  <c r="N152" i="18"/>
  <c r="H152" i="18"/>
  <c r="K152" i="18"/>
  <c r="R152" i="18"/>
  <c r="F152" i="18"/>
  <c r="J152" i="18"/>
  <c r="M152" i="18"/>
  <c r="C152" i="18"/>
  <c r="D152" i="18"/>
  <c r="L152" i="18"/>
  <c r="O152" i="18"/>
  <c r="G152" i="18"/>
  <c r="Q152" i="18"/>
  <c r="P152" i="18"/>
  <c r="B152" i="18"/>
  <c r="H164" i="23"/>
  <c r="D164" i="23"/>
  <c r="C164" i="23"/>
  <c r="F164" i="23"/>
  <c r="I164" i="23"/>
  <c r="B164" i="23"/>
  <c r="G164" i="23"/>
  <c r="J20" i="32"/>
  <c r="R20" i="32"/>
  <c r="K20" i="32"/>
  <c r="D20" i="32"/>
  <c r="I20" i="32"/>
  <c r="Q20" i="32"/>
  <c r="M20" i="32"/>
  <c r="G20" i="32"/>
  <c r="P20" i="32"/>
  <c r="H20" i="32"/>
  <c r="N20" i="32"/>
  <c r="O20" i="32"/>
  <c r="B20" i="32"/>
  <c r="F20" i="32"/>
  <c r="C20" i="32"/>
  <c r="L20" i="32"/>
  <c r="J59" i="26"/>
  <c r="K59" i="26"/>
  <c r="I59" i="26"/>
  <c r="P59" i="26"/>
  <c r="C59" i="26"/>
  <c r="N59" i="26"/>
  <c r="H59" i="26"/>
  <c r="U59" i="26"/>
  <c r="F59" i="26"/>
  <c r="L59" i="26"/>
  <c r="O59" i="26"/>
  <c r="D59" i="26"/>
  <c r="E59" i="26"/>
  <c r="G59" i="26"/>
  <c r="R59" i="26"/>
  <c r="T59" i="26"/>
  <c r="M59" i="26"/>
  <c r="S59" i="26"/>
  <c r="Q59" i="26"/>
  <c r="C41" i="18"/>
  <c r="R41" i="18"/>
  <c r="K41" i="18"/>
  <c r="D41" i="18"/>
  <c r="I41" i="18"/>
  <c r="Q41" i="18"/>
  <c r="P41" i="18"/>
  <c r="F41" i="18"/>
  <c r="G41" i="18"/>
  <c r="J41" i="18"/>
  <c r="M41" i="18"/>
  <c r="H41" i="18"/>
  <c r="O41" i="18"/>
  <c r="N41" i="18"/>
  <c r="L41" i="18"/>
  <c r="B41" i="18"/>
  <c r="H85" i="14"/>
  <c r="E85" i="14"/>
  <c r="F85" i="14"/>
  <c r="D85" i="14"/>
  <c r="I85" i="14"/>
  <c r="G85" i="14"/>
  <c r="C85" i="14"/>
  <c r="K155" i="20"/>
  <c r="L155" i="20"/>
  <c r="M155" i="20"/>
  <c r="C155" i="20"/>
  <c r="J155" i="20"/>
  <c r="D155" i="20"/>
  <c r="I155" i="20"/>
  <c r="F155" i="20"/>
  <c r="N155" i="20"/>
  <c r="H155" i="20"/>
  <c r="G155" i="20"/>
  <c r="B155" i="20"/>
  <c r="B80" i="22"/>
  <c r="D80" i="22"/>
  <c r="H80" i="22"/>
  <c r="F80" i="22"/>
  <c r="C80" i="22"/>
  <c r="I80" i="22"/>
  <c r="G80" i="22"/>
  <c r="D79" i="20"/>
  <c r="L79" i="20"/>
  <c r="B79" i="20"/>
  <c r="J79" i="20"/>
  <c r="F79" i="20"/>
  <c r="G79" i="20"/>
  <c r="M79" i="20"/>
  <c r="N79" i="20"/>
  <c r="C79" i="20"/>
  <c r="I79" i="20"/>
  <c r="K79" i="20"/>
  <c r="H79" i="20"/>
  <c r="H33" i="20"/>
  <c r="G33" i="20"/>
  <c r="K33" i="20"/>
  <c r="F33" i="20"/>
  <c r="D33" i="20"/>
  <c r="J33" i="20"/>
  <c r="B33" i="20"/>
  <c r="C33" i="20"/>
  <c r="L33" i="20"/>
  <c r="M33" i="20"/>
  <c r="I33" i="20"/>
  <c r="N33" i="20"/>
  <c r="H96" i="14"/>
  <c r="C96" i="14"/>
  <c r="I96" i="14"/>
  <c r="F96" i="14"/>
  <c r="D96" i="14"/>
  <c r="G96" i="14"/>
  <c r="E96" i="14"/>
  <c r="G132" i="24"/>
  <c r="E132" i="24"/>
  <c r="C132" i="24"/>
  <c r="D132" i="24"/>
  <c r="F132" i="24"/>
  <c r="F167" i="24"/>
  <c r="C167" i="24"/>
  <c r="G167" i="24"/>
  <c r="E167" i="24"/>
  <c r="D167" i="24"/>
  <c r="I112" i="22"/>
  <c r="D112" i="22"/>
  <c r="F112" i="22"/>
  <c r="G112" i="22"/>
  <c r="C112" i="22"/>
  <c r="B112" i="22"/>
  <c r="H112" i="22"/>
  <c r="L108" i="17"/>
  <c r="N108" i="17"/>
  <c r="V108" i="17"/>
  <c r="G108" i="17"/>
  <c r="C108" i="17"/>
  <c r="S108" i="17"/>
  <c r="Q108" i="17"/>
  <c r="H108" i="17"/>
  <c r="J108" i="17"/>
  <c r="F108" i="17"/>
  <c r="K108" i="17"/>
  <c r="X108" i="17"/>
  <c r="W108" i="17"/>
  <c r="R108" i="17"/>
  <c r="U108" i="17"/>
  <c r="T108" i="17"/>
  <c r="D108" i="17"/>
  <c r="B108" i="17"/>
  <c r="M108" i="17"/>
  <c r="I108" i="17"/>
  <c r="I88" i="32"/>
  <c r="P88" i="32"/>
  <c r="D88" i="32"/>
  <c r="O88" i="32"/>
  <c r="M88" i="32"/>
  <c r="G88" i="32"/>
  <c r="J88" i="32"/>
  <c r="N88" i="32"/>
  <c r="Q88" i="32"/>
  <c r="H88" i="32"/>
  <c r="L88" i="32"/>
  <c r="R88" i="32"/>
  <c r="K88" i="32"/>
  <c r="C88" i="32"/>
  <c r="B88" i="32"/>
  <c r="F88" i="32"/>
  <c r="C70" i="23"/>
  <c r="B70" i="23"/>
  <c r="F70" i="23"/>
  <c r="I70" i="23"/>
  <c r="G70" i="23"/>
  <c r="H70" i="23"/>
  <c r="D70" i="23"/>
  <c r="M90" i="26"/>
  <c r="R90" i="26"/>
  <c r="N90" i="26"/>
  <c r="E90" i="26"/>
  <c r="T90" i="26"/>
  <c r="Q90" i="26"/>
  <c r="J90" i="26"/>
  <c r="F90" i="26"/>
  <c r="C90" i="26"/>
  <c r="H90" i="26"/>
  <c r="S90" i="26"/>
  <c r="G90" i="26"/>
  <c r="L90" i="26"/>
  <c r="I90" i="26"/>
  <c r="D90" i="26"/>
  <c r="O90" i="26"/>
  <c r="U90" i="26"/>
  <c r="K90" i="26"/>
  <c r="P90" i="26"/>
  <c r="J82" i="21"/>
  <c r="K82" i="21"/>
  <c r="I82" i="21"/>
  <c r="F82" i="21"/>
  <c r="M82" i="21"/>
  <c r="L82" i="21"/>
  <c r="D82" i="21"/>
  <c r="B82" i="21"/>
  <c r="C82" i="21"/>
  <c r="G82" i="21"/>
  <c r="H82" i="21"/>
  <c r="N82" i="21"/>
  <c r="I60" i="22"/>
  <c r="F60" i="22"/>
  <c r="H60" i="22"/>
  <c r="C60" i="22"/>
  <c r="D60" i="22"/>
  <c r="B60" i="22"/>
  <c r="G60" i="22"/>
  <c r="F135" i="24"/>
  <c r="E135" i="24"/>
  <c r="C135" i="24"/>
  <c r="G135" i="24"/>
  <c r="D135" i="24"/>
  <c r="I57" i="22"/>
  <c r="H57" i="22"/>
  <c r="D57" i="22"/>
  <c r="C57" i="22"/>
  <c r="B57" i="22"/>
  <c r="G57" i="22"/>
  <c r="F57" i="22"/>
  <c r="I87" i="23"/>
  <c r="B87" i="23"/>
  <c r="D87" i="23"/>
  <c r="G87" i="23"/>
  <c r="H87" i="23"/>
  <c r="F87" i="23"/>
  <c r="C87" i="23"/>
  <c r="I64" i="19"/>
  <c r="D64" i="19"/>
  <c r="H64" i="19"/>
  <c r="K64" i="19"/>
  <c r="O64" i="19"/>
  <c r="L64" i="19"/>
  <c r="F64" i="19"/>
  <c r="J64" i="19"/>
  <c r="B64" i="19"/>
  <c r="Q64" i="19"/>
  <c r="P64" i="19"/>
  <c r="N64" i="19"/>
  <c r="C64" i="19"/>
  <c r="R64" i="19"/>
  <c r="G64" i="19"/>
  <c r="M64" i="19"/>
  <c r="C191" i="32"/>
  <c r="J191" i="32"/>
  <c r="O191" i="32"/>
  <c r="L191" i="32"/>
  <c r="B191" i="32"/>
  <c r="G191" i="32"/>
  <c r="F191" i="32"/>
  <c r="Q191" i="32"/>
  <c r="I191" i="32"/>
  <c r="D191" i="32"/>
  <c r="N191" i="32"/>
  <c r="M191" i="32"/>
  <c r="P191" i="32"/>
  <c r="R191" i="32"/>
  <c r="K191" i="32"/>
  <c r="H191" i="32"/>
  <c r="H73" i="19"/>
  <c r="K73" i="19"/>
  <c r="N73" i="19"/>
  <c r="G73" i="19"/>
  <c r="O73" i="19"/>
  <c r="L73" i="19"/>
  <c r="J73" i="19"/>
  <c r="B73" i="19"/>
  <c r="C73" i="19"/>
  <c r="P73" i="19"/>
  <c r="D73" i="19"/>
  <c r="R73" i="19"/>
  <c r="F73" i="19"/>
  <c r="Q73" i="19"/>
  <c r="I73" i="19"/>
  <c r="M73" i="19"/>
  <c r="E55" i="24"/>
  <c r="F55" i="24"/>
  <c r="C55" i="24"/>
  <c r="D55" i="24"/>
  <c r="G55" i="24"/>
  <c r="B188" i="21"/>
  <c r="C188" i="21"/>
  <c r="M188" i="21"/>
  <c r="L188" i="21"/>
  <c r="F188" i="21"/>
  <c r="J188" i="21"/>
  <c r="G188" i="21"/>
  <c r="D188" i="21"/>
  <c r="H188" i="21"/>
  <c r="K188" i="21"/>
  <c r="N188" i="21"/>
  <c r="I188" i="21"/>
  <c r="M59" i="17"/>
  <c r="N59" i="17"/>
  <c r="T59" i="17"/>
  <c r="D59" i="17"/>
  <c r="U59" i="17"/>
  <c r="G59" i="17"/>
  <c r="C59" i="17"/>
  <c r="V59" i="17"/>
  <c r="I59" i="17"/>
  <c r="J59" i="17"/>
  <c r="X59" i="17"/>
  <c r="H59" i="17"/>
  <c r="K59" i="17"/>
  <c r="S59" i="17"/>
  <c r="L59" i="17"/>
  <c r="B59" i="17"/>
  <c r="R59" i="17"/>
  <c r="F59" i="17"/>
  <c r="W59" i="17"/>
  <c r="Q59" i="17"/>
  <c r="M72" i="20"/>
  <c r="B72" i="20"/>
  <c r="I72" i="20"/>
  <c r="G72" i="20"/>
  <c r="D72" i="20"/>
  <c r="F72" i="20"/>
  <c r="L72" i="20"/>
  <c r="K72" i="20"/>
  <c r="J72" i="20"/>
  <c r="C72" i="20"/>
  <c r="H72" i="20"/>
  <c r="N72" i="20"/>
  <c r="N59" i="20"/>
  <c r="B59" i="20"/>
  <c r="J59" i="20"/>
  <c r="F59" i="20"/>
  <c r="G59" i="20"/>
  <c r="L59" i="20"/>
  <c r="I59" i="20"/>
  <c r="C59" i="20"/>
  <c r="D59" i="20"/>
  <c r="H59" i="20"/>
  <c r="M59" i="20"/>
  <c r="K59" i="20"/>
  <c r="F101" i="14"/>
  <c r="C101" i="14"/>
  <c r="G101" i="14"/>
  <c r="D101" i="14"/>
  <c r="I101" i="14"/>
  <c r="H101" i="14"/>
  <c r="E101" i="14"/>
  <c r="F112" i="20"/>
  <c r="G112" i="20"/>
  <c r="C112" i="20"/>
  <c r="M112" i="20"/>
  <c r="D112" i="20"/>
  <c r="J112" i="20"/>
  <c r="N112" i="20"/>
  <c r="B112" i="20"/>
  <c r="H112" i="20"/>
  <c r="K112" i="20"/>
  <c r="L112" i="20"/>
  <c r="I112" i="20"/>
  <c r="L18" i="21"/>
  <c r="K18" i="21"/>
  <c r="G18" i="21"/>
  <c r="I18" i="21"/>
  <c r="C18" i="21"/>
  <c r="D18" i="21"/>
  <c r="M18" i="21"/>
  <c r="B18" i="21"/>
  <c r="N18" i="21"/>
  <c r="J18" i="21"/>
  <c r="F18" i="21"/>
  <c r="H18" i="21"/>
  <c r="L98" i="20"/>
  <c r="I98" i="20"/>
  <c r="F98" i="20"/>
  <c r="H98" i="20"/>
  <c r="M98" i="20"/>
  <c r="N98" i="20"/>
  <c r="B98" i="20"/>
  <c r="C98" i="20"/>
  <c r="J98" i="20"/>
  <c r="K98" i="20"/>
  <c r="D98" i="20"/>
  <c r="G98" i="20"/>
  <c r="I159" i="21"/>
  <c r="F159" i="21"/>
  <c r="H159" i="21"/>
  <c r="D159" i="21"/>
  <c r="N159" i="21"/>
  <c r="K159" i="21"/>
  <c r="G159" i="21"/>
  <c r="L159" i="21"/>
  <c r="M159" i="21"/>
  <c r="C159" i="21"/>
  <c r="B159" i="21"/>
  <c r="J159" i="21"/>
  <c r="C41" i="23"/>
  <c r="I41" i="23"/>
  <c r="F41" i="23"/>
  <c r="G41" i="23"/>
  <c r="D41" i="23"/>
  <c r="B41" i="23"/>
  <c r="H41" i="23"/>
  <c r="I45" i="21"/>
  <c r="N45" i="21"/>
  <c r="B45" i="21"/>
  <c r="G45" i="21"/>
  <c r="J45" i="21"/>
  <c r="L45" i="21"/>
  <c r="H45" i="21"/>
  <c r="D45" i="21"/>
  <c r="M45" i="21"/>
  <c r="F45" i="21"/>
  <c r="K45" i="21"/>
  <c r="C45" i="21"/>
  <c r="L63" i="20"/>
  <c r="I63" i="20"/>
  <c r="F63" i="20"/>
  <c r="M63" i="20"/>
  <c r="H63" i="20"/>
  <c r="C63" i="20"/>
  <c r="N63" i="20"/>
  <c r="K63" i="20"/>
  <c r="D63" i="20"/>
  <c r="G63" i="20"/>
  <c r="J63" i="20"/>
  <c r="B63" i="20"/>
  <c r="F56" i="20"/>
  <c r="L56" i="20"/>
  <c r="J56" i="20"/>
  <c r="C56" i="20"/>
  <c r="B56" i="20"/>
  <c r="G56" i="20"/>
  <c r="H56" i="20"/>
  <c r="K56" i="20"/>
  <c r="N56" i="20"/>
  <c r="I56" i="20"/>
  <c r="M56" i="20"/>
  <c r="D56" i="20"/>
  <c r="H53" i="14"/>
  <c r="G53" i="14"/>
  <c r="F53" i="14"/>
  <c r="D53" i="14"/>
  <c r="E53" i="14"/>
  <c r="C53" i="14"/>
  <c r="I53" i="14"/>
  <c r="C97" i="14"/>
  <c r="E97" i="14"/>
  <c r="D97" i="14"/>
  <c r="H97" i="14"/>
  <c r="I97" i="14"/>
  <c r="F97" i="14"/>
  <c r="G97" i="14"/>
  <c r="J172" i="26"/>
  <c r="C172" i="26"/>
  <c r="E172" i="26"/>
  <c r="F172" i="26"/>
  <c r="R172" i="26"/>
  <c r="K172" i="26"/>
  <c r="S172" i="26"/>
  <c r="D172" i="26"/>
  <c r="L172" i="26"/>
  <c r="H172" i="26"/>
  <c r="I172" i="26"/>
  <c r="O172" i="26"/>
  <c r="N172" i="26"/>
  <c r="T172" i="26"/>
  <c r="M172" i="26"/>
  <c r="U172" i="26"/>
  <c r="G172" i="26"/>
  <c r="Q172" i="26"/>
  <c r="P172" i="26"/>
  <c r="C99" i="14"/>
  <c r="G99" i="14"/>
  <c r="F99" i="14"/>
  <c r="H99" i="14"/>
  <c r="E99" i="14"/>
  <c r="D99" i="14"/>
  <c r="I99" i="14"/>
  <c r="B51" i="20"/>
  <c r="I51" i="20"/>
  <c r="L51" i="20"/>
  <c r="F51" i="20"/>
  <c r="K51" i="20"/>
  <c r="H51" i="20"/>
  <c r="D51" i="20"/>
  <c r="J51" i="20"/>
  <c r="M51" i="20"/>
  <c r="N51" i="20"/>
  <c r="G51" i="20"/>
  <c r="C51" i="20"/>
  <c r="E170" i="24"/>
  <c r="C170" i="24"/>
  <c r="G170" i="24"/>
  <c r="F170" i="24"/>
  <c r="D170" i="24"/>
  <c r="C46" i="22"/>
  <c r="G46" i="22"/>
  <c r="I46" i="22"/>
  <c r="H46" i="22"/>
  <c r="F46" i="22"/>
  <c r="D46" i="22"/>
  <c r="B46" i="22"/>
  <c r="L111" i="32"/>
  <c r="C111" i="32"/>
  <c r="N111" i="32"/>
  <c r="G111" i="32"/>
  <c r="Q111" i="32"/>
  <c r="H111" i="32"/>
  <c r="F111" i="32"/>
  <c r="B111" i="32"/>
  <c r="M111" i="32"/>
  <c r="J111" i="32"/>
  <c r="P111" i="32"/>
  <c r="R111" i="32"/>
  <c r="K111" i="32"/>
  <c r="I111" i="32"/>
  <c r="D111" i="32"/>
  <c r="O111" i="32"/>
  <c r="R46" i="18"/>
  <c r="C46" i="18"/>
  <c r="Q46" i="18"/>
  <c r="N46" i="18"/>
  <c r="O46" i="18"/>
  <c r="M46" i="18"/>
  <c r="F46" i="18"/>
  <c r="J46" i="18"/>
  <c r="P46" i="18"/>
  <c r="B46" i="18"/>
  <c r="L46" i="18"/>
  <c r="I46" i="18"/>
  <c r="K46" i="18"/>
  <c r="G46" i="18"/>
  <c r="H46" i="18"/>
  <c r="D46" i="18"/>
  <c r="I186" i="17"/>
  <c r="G186" i="17"/>
  <c r="S186" i="17"/>
  <c r="R186" i="17"/>
  <c r="F186" i="17"/>
  <c r="T186" i="17"/>
  <c r="Q186" i="17"/>
  <c r="H186" i="17"/>
  <c r="X186" i="17"/>
  <c r="V186" i="17"/>
  <c r="N186" i="17"/>
  <c r="L186" i="17"/>
  <c r="M186" i="17"/>
  <c r="J186" i="17"/>
  <c r="U186" i="17"/>
  <c r="B186" i="17"/>
  <c r="C186" i="17"/>
  <c r="K186" i="17"/>
  <c r="D186" i="17"/>
  <c r="W186" i="17"/>
  <c r="F120" i="23"/>
  <c r="D120" i="23"/>
  <c r="H120" i="23"/>
  <c r="G120" i="23"/>
  <c r="I120" i="23"/>
  <c r="B120" i="23"/>
  <c r="C120" i="23"/>
  <c r="G57" i="14"/>
  <c r="F57" i="14"/>
  <c r="I57" i="14"/>
  <c r="H57" i="14"/>
  <c r="C57" i="14"/>
  <c r="E57" i="14"/>
  <c r="D57" i="14"/>
  <c r="C64" i="22"/>
  <c r="H64" i="22"/>
  <c r="F64" i="22"/>
  <c r="I64" i="22"/>
  <c r="D64" i="22"/>
  <c r="G64" i="22"/>
  <c r="B64" i="22"/>
  <c r="K21" i="21"/>
  <c r="M21" i="21"/>
  <c r="L21" i="21"/>
  <c r="J21" i="21"/>
  <c r="N21" i="21"/>
  <c r="G21" i="21"/>
  <c r="C21" i="21"/>
  <c r="F21" i="21"/>
  <c r="B21" i="21"/>
  <c r="H21" i="21"/>
  <c r="D21" i="21"/>
  <c r="I21" i="21"/>
  <c r="F20" i="19"/>
  <c r="G20" i="19"/>
  <c r="I20" i="19"/>
  <c r="L20" i="19"/>
  <c r="B20" i="19"/>
  <c r="O20" i="19"/>
  <c r="K20" i="19"/>
  <c r="C20" i="19"/>
  <c r="D20" i="19"/>
  <c r="H20" i="19"/>
  <c r="Q20" i="19"/>
  <c r="J20" i="19"/>
  <c r="N20" i="19"/>
  <c r="P20" i="19"/>
  <c r="R20" i="19"/>
  <c r="M20" i="19"/>
  <c r="L58" i="20"/>
  <c r="M58" i="20"/>
  <c r="F58" i="20"/>
  <c r="D58" i="20"/>
  <c r="J58" i="20"/>
  <c r="G58" i="20"/>
  <c r="B58" i="20"/>
  <c r="I58" i="20"/>
  <c r="H58" i="20"/>
  <c r="K58" i="20"/>
  <c r="C58" i="20"/>
  <c r="N58" i="20"/>
  <c r="D79" i="23"/>
  <c r="F79" i="23"/>
  <c r="G79" i="23"/>
  <c r="H79" i="23"/>
  <c r="C79" i="23"/>
  <c r="I79" i="23"/>
  <c r="B79" i="23"/>
  <c r="H39" i="23"/>
  <c r="F39" i="23"/>
  <c r="C39" i="23"/>
  <c r="D39" i="23"/>
  <c r="I39" i="23"/>
  <c r="G39" i="23"/>
  <c r="B39" i="23"/>
  <c r="E51" i="14"/>
  <c r="G51" i="14"/>
  <c r="I51" i="14"/>
  <c r="H51" i="14"/>
  <c r="D51" i="14"/>
  <c r="C51" i="14"/>
  <c r="F51" i="14"/>
  <c r="Q127" i="19"/>
  <c r="G127" i="19"/>
  <c r="O127" i="19"/>
  <c r="B127" i="19"/>
  <c r="I127" i="19"/>
  <c r="C127" i="19"/>
  <c r="M127" i="19"/>
  <c r="H127" i="19"/>
  <c r="L127" i="19"/>
  <c r="P127" i="19"/>
  <c r="D127" i="19"/>
  <c r="R127" i="19"/>
  <c r="K127" i="19"/>
  <c r="J127" i="19"/>
  <c r="F127" i="19"/>
  <c r="N127" i="19"/>
  <c r="C106" i="24"/>
  <c r="D106" i="24"/>
  <c r="E106" i="24"/>
  <c r="F106" i="24"/>
  <c r="G106" i="24"/>
  <c r="F142" i="24"/>
  <c r="E142" i="24"/>
  <c r="G142" i="24"/>
  <c r="D142" i="24"/>
  <c r="C142" i="24"/>
  <c r="B100" i="22"/>
  <c r="I100" i="22"/>
  <c r="H100" i="22"/>
  <c r="F100" i="22"/>
  <c r="G100" i="22"/>
  <c r="C100" i="22"/>
  <c r="D100" i="22"/>
  <c r="I66" i="22"/>
  <c r="D66" i="22"/>
  <c r="H66" i="22"/>
  <c r="B66" i="22"/>
  <c r="C66" i="22"/>
  <c r="F66" i="22"/>
  <c r="G66" i="22"/>
  <c r="G168" i="24"/>
  <c r="C168" i="24"/>
  <c r="D168" i="24"/>
  <c r="F168" i="24"/>
  <c r="E168" i="24"/>
  <c r="I85" i="22"/>
  <c r="D85" i="22"/>
  <c r="H85" i="22"/>
  <c r="B85" i="22"/>
  <c r="G85" i="22"/>
  <c r="F85" i="22"/>
  <c r="C85" i="22"/>
  <c r="I107" i="20"/>
  <c r="D107" i="20"/>
  <c r="C107" i="20"/>
  <c r="G107" i="20"/>
  <c r="N107" i="20"/>
  <c r="M107" i="20"/>
  <c r="B107" i="20"/>
  <c r="H107" i="20"/>
  <c r="F107" i="20"/>
  <c r="J107" i="20"/>
  <c r="K107" i="20"/>
  <c r="L107" i="20"/>
  <c r="S182" i="17"/>
  <c r="B182" i="17"/>
  <c r="R182" i="17"/>
  <c r="T182" i="17"/>
  <c r="D182" i="17"/>
  <c r="C182" i="17"/>
  <c r="W182" i="17"/>
  <c r="K182" i="17"/>
  <c r="L182" i="17"/>
  <c r="X182" i="17"/>
  <c r="J182" i="17"/>
  <c r="U182" i="17"/>
  <c r="V182" i="17"/>
  <c r="I182" i="17"/>
  <c r="F182" i="17"/>
  <c r="M182" i="17"/>
  <c r="Q182" i="17"/>
  <c r="N182" i="17"/>
  <c r="G182" i="17"/>
  <c r="H182" i="17"/>
  <c r="G64" i="17"/>
  <c r="H64" i="17"/>
  <c r="B64" i="17"/>
  <c r="N64" i="17"/>
  <c r="W64" i="17"/>
  <c r="R64" i="17"/>
  <c r="Q64" i="17"/>
  <c r="M64" i="17"/>
  <c r="V64" i="17"/>
  <c r="J64" i="17"/>
  <c r="F64" i="17"/>
  <c r="D64" i="17"/>
  <c r="U64" i="17"/>
  <c r="S64" i="17"/>
  <c r="C64" i="17"/>
  <c r="L64" i="17"/>
  <c r="T64" i="17"/>
  <c r="X64" i="17"/>
  <c r="K64" i="17"/>
  <c r="I64" i="17"/>
  <c r="P137" i="18"/>
  <c r="M137" i="18"/>
  <c r="L137" i="18"/>
  <c r="K137" i="18"/>
  <c r="N137" i="18"/>
  <c r="F137" i="18"/>
  <c r="R137" i="18"/>
  <c r="G137" i="18"/>
  <c r="J137" i="18"/>
  <c r="Q137" i="18"/>
  <c r="I137" i="18"/>
  <c r="D137" i="18"/>
  <c r="C137" i="18"/>
  <c r="B137" i="18"/>
  <c r="H137" i="18"/>
  <c r="O137" i="18"/>
  <c r="H96" i="23"/>
  <c r="C96" i="23"/>
  <c r="I96" i="23"/>
  <c r="G96" i="23"/>
  <c r="F96" i="23"/>
  <c r="D96" i="23"/>
  <c r="B96" i="23"/>
  <c r="E156" i="24"/>
  <c r="C156" i="24"/>
  <c r="F156" i="24"/>
  <c r="G156" i="24"/>
  <c r="D156" i="24"/>
  <c r="C81" i="14"/>
  <c r="H81" i="14"/>
  <c r="F81" i="14"/>
  <c r="D81" i="14"/>
  <c r="E81" i="14"/>
  <c r="G81" i="14"/>
  <c r="I81" i="14"/>
  <c r="D180" i="20"/>
  <c r="I180" i="20"/>
  <c r="B180" i="20"/>
  <c r="H180" i="20"/>
  <c r="C180" i="20"/>
  <c r="F180" i="20"/>
  <c r="J180" i="20"/>
  <c r="M180" i="20"/>
  <c r="G180" i="20"/>
  <c r="K180" i="20"/>
  <c r="N180" i="20"/>
  <c r="L180" i="20"/>
  <c r="D82" i="18"/>
  <c r="C82" i="18"/>
  <c r="J82" i="18"/>
  <c r="L82" i="18"/>
  <c r="F82" i="18"/>
  <c r="P82" i="18"/>
  <c r="G82" i="18"/>
  <c r="I82" i="18"/>
  <c r="H82" i="18"/>
  <c r="B82" i="18"/>
  <c r="R82" i="18"/>
  <c r="O82" i="18"/>
  <c r="N82" i="18"/>
  <c r="Q82" i="18"/>
  <c r="M82" i="18"/>
  <c r="K82" i="18"/>
  <c r="C20" i="21"/>
  <c r="K20" i="21"/>
  <c r="D20" i="21"/>
  <c r="I20" i="21"/>
  <c r="G20" i="21"/>
  <c r="N20" i="21"/>
  <c r="J20" i="21"/>
  <c r="M20" i="21"/>
  <c r="H20" i="21"/>
  <c r="B20" i="21"/>
  <c r="F20" i="21"/>
  <c r="L20" i="21"/>
  <c r="F87" i="24"/>
  <c r="C87" i="24"/>
  <c r="G87" i="24"/>
  <c r="D87" i="24"/>
  <c r="E87" i="24"/>
  <c r="D115" i="32"/>
  <c r="J115" i="32"/>
  <c r="M115" i="32"/>
  <c r="G115" i="32"/>
  <c r="I115" i="32"/>
  <c r="H115" i="32"/>
  <c r="R115" i="32"/>
  <c r="C115" i="32"/>
  <c r="F115" i="32"/>
  <c r="L115" i="32"/>
  <c r="K115" i="32"/>
  <c r="O115" i="32"/>
  <c r="N115" i="32"/>
  <c r="Q115" i="32"/>
  <c r="P115" i="32"/>
  <c r="B115" i="32"/>
  <c r="H143" i="23"/>
  <c r="C143" i="23"/>
  <c r="F143" i="23"/>
  <c r="I143" i="23"/>
  <c r="G143" i="23"/>
  <c r="D143" i="23"/>
  <c r="B143" i="23"/>
  <c r="R27" i="17"/>
  <c r="X27" i="17"/>
  <c r="T27" i="17"/>
  <c r="S27" i="17"/>
  <c r="U27" i="17"/>
  <c r="K27" i="17"/>
  <c r="Q27" i="17"/>
  <c r="D27" i="17"/>
  <c r="I27" i="17"/>
  <c r="W27" i="17"/>
  <c r="F27" i="17"/>
  <c r="B27" i="17"/>
  <c r="N27" i="17"/>
  <c r="G27" i="17"/>
  <c r="L27" i="17"/>
  <c r="V27" i="17"/>
  <c r="C27" i="17"/>
  <c r="M27" i="17"/>
  <c r="J27" i="17"/>
  <c r="H27" i="17"/>
  <c r="L83" i="32"/>
  <c r="D83" i="32"/>
  <c r="R83" i="32"/>
  <c r="O83" i="32"/>
  <c r="H83" i="32"/>
  <c r="N83" i="32"/>
  <c r="I83" i="32"/>
  <c r="M83" i="32"/>
  <c r="P83" i="32"/>
  <c r="J83" i="32"/>
  <c r="K83" i="32"/>
  <c r="B83" i="32"/>
  <c r="Q83" i="32"/>
  <c r="G83" i="32"/>
  <c r="C83" i="32"/>
  <c r="F83" i="32"/>
  <c r="M59" i="18"/>
  <c r="P59" i="18"/>
  <c r="C59" i="18"/>
  <c r="F59" i="18"/>
  <c r="H59" i="18"/>
  <c r="I59" i="18"/>
  <c r="D59" i="18"/>
  <c r="R59" i="18"/>
  <c r="O59" i="18"/>
  <c r="G59" i="18"/>
  <c r="N59" i="18"/>
  <c r="B59" i="18"/>
  <c r="K59" i="18"/>
  <c r="Q59" i="18"/>
  <c r="J59" i="18"/>
  <c r="L59" i="18"/>
  <c r="V133" i="17"/>
  <c r="C133" i="17"/>
  <c r="U133" i="17"/>
  <c r="Q133" i="17"/>
  <c r="W133" i="17"/>
  <c r="N133" i="17"/>
  <c r="K133" i="17"/>
  <c r="T133" i="17"/>
  <c r="D133" i="17"/>
  <c r="G133" i="17"/>
  <c r="I133" i="17"/>
  <c r="B133" i="17"/>
  <c r="J133" i="17"/>
  <c r="S133" i="17"/>
  <c r="F133" i="17"/>
  <c r="R133" i="17"/>
  <c r="X133" i="17"/>
  <c r="L133" i="17"/>
  <c r="H133" i="17"/>
  <c r="M133" i="17"/>
  <c r="R56" i="32"/>
  <c r="C56" i="32"/>
  <c r="Q56" i="32"/>
  <c r="H56" i="32"/>
  <c r="O56" i="32"/>
  <c r="D56" i="32"/>
  <c r="L56" i="32"/>
  <c r="I56" i="32"/>
  <c r="N56" i="32"/>
  <c r="G56" i="32"/>
  <c r="J56" i="32"/>
  <c r="P56" i="32"/>
  <c r="B56" i="32"/>
  <c r="K56" i="32"/>
  <c r="F56" i="32"/>
  <c r="M56" i="32"/>
  <c r="M156" i="21"/>
  <c r="K156" i="21"/>
  <c r="I156" i="21"/>
  <c r="G156" i="21"/>
  <c r="L156" i="21"/>
  <c r="B156" i="21"/>
  <c r="J156" i="21"/>
  <c r="N156" i="21"/>
  <c r="F156" i="21"/>
  <c r="D156" i="21"/>
  <c r="H156" i="21"/>
  <c r="C156" i="21"/>
  <c r="B17" i="23"/>
  <c r="D17" i="23"/>
  <c r="I17" i="23"/>
  <c r="H17" i="23"/>
  <c r="F17" i="23"/>
  <c r="C17" i="23"/>
  <c r="G17" i="23"/>
  <c r="E153" i="24"/>
  <c r="G153" i="24"/>
  <c r="C153" i="24"/>
  <c r="F153" i="24"/>
  <c r="D153" i="24"/>
  <c r="G161" i="22"/>
  <c r="C161" i="22"/>
  <c r="I161" i="22"/>
  <c r="H161" i="22"/>
  <c r="D161" i="22"/>
  <c r="B161" i="22"/>
  <c r="F161" i="22"/>
  <c r="E96" i="24"/>
  <c r="C96" i="24"/>
  <c r="F96" i="24"/>
  <c r="D96" i="24"/>
  <c r="G96" i="24"/>
  <c r="D125" i="32"/>
  <c r="R125" i="32"/>
  <c r="H125" i="32"/>
  <c r="G125" i="32"/>
  <c r="N125" i="32"/>
  <c r="F125" i="32"/>
  <c r="M125" i="32"/>
  <c r="C125" i="32"/>
  <c r="I125" i="32"/>
  <c r="L125" i="32"/>
  <c r="K125" i="32"/>
  <c r="P125" i="32"/>
  <c r="J125" i="32"/>
  <c r="O125" i="32"/>
  <c r="Q125" i="32"/>
  <c r="B125" i="32"/>
  <c r="O162" i="32"/>
  <c r="J162" i="32"/>
  <c r="R162" i="32"/>
  <c r="M162" i="32"/>
  <c r="L162" i="32"/>
  <c r="D162" i="32"/>
  <c r="C162" i="32"/>
  <c r="Q162" i="32"/>
  <c r="H162" i="32"/>
  <c r="P162" i="32"/>
  <c r="I162" i="32"/>
  <c r="N162" i="32"/>
  <c r="F162" i="32"/>
  <c r="B162" i="32"/>
  <c r="G162" i="32"/>
  <c r="K162" i="32"/>
  <c r="G179" i="20"/>
  <c r="N179" i="20"/>
  <c r="F179" i="20"/>
  <c r="J179" i="20"/>
  <c r="C179" i="20"/>
  <c r="D179" i="20"/>
  <c r="K179" i="20"/>
  <c r="I179" i="20"/>
  <c r="M179" i="20"/>
  <c r="H179" i="20"/>
  <c r="B179" i="20"/>
  <c r="L179" i="20"/>
  <c r="H180" i="32"/>
  <c r="F180" i="32"/>
  <c r="D180" i="32"/>
  <c r="R180" i="32"/>
  <c r="M180" i="32"/>
  <c r="O180" i="32"/>
  <c r="C180" i="32"/>
  <c r="I180" i="32"/>
  <c r="L180" i="32"/>
  <c r="G180" i="32"/>
  <c r="K180" i="32"/>
  <c r="Q180" i="32"/>
  <c r="J180" i="32"/>
  <c r="P180" i="32"/>
  <c r="N180" i="32"/>
  <c r="B180" i="32"/>
  <c r="K125" i="20"/>
  <c r="J125" i="20"/>
  <c r="B125" i="20"/>
  <c r="L125" i="20"/>
  <c r="G125" i="20"/>
  <c r="M125" i="20"/>
  <c r="F125" i="20"/>
  <c r="C125" i="20"/>
  <c r="H125" i="20"/>
  <c r="I125" i="20"/>
  <c r="D125" i="20"/>
  <c r="N125" i="20"/>
  <c r="D159" i="14"/>
  <c r="H159" i="14"/>
  <c r="C159" i="14"/>
  <c r="G159" i="14"/>
  <c r="F159" i="14"/>
  <c r="E159" i="14"/>
  <c r="I159" i="14"/>
  <c r="G166" i="22"/>
  <c r="B166" i="22"/>
  <c r="H166" i="22"/>
  <c r="F166" i="22"/>
  <c r="C166" i="22"/>
  <c r="I166" i="22"/>
  <c r="D166" i="22"/>
  <c r="I94" i="20"/>
  <c r="J94" i="20"/>
  <c r="C94" i="20"/>
  <c r="N94" i="20"/>
  <c r="B94" i="20"/>
  <c r="H94" i="20"/>
  <c r="D94" i="20"/>
  <c r="M94" i="20"/>
  <c r="L94" i="20"/>
  <c r="G94" i="20"/>
  <c r="F94" i="20"/>
  <c r="K94" i="20"/>
  <c r="H88" i="23"/>
  <c r="D88" i="23"/>
  <c r="G88" i="23"/>
  <c r="C88" i="23"/>
  <c r="B88" i="23"/>
  <c r="F88" i="23"/>
  <c r="I88" i="23"/>
  <c r="I130" i="23"/>
  <c r="D130" i="23"/>
  <c r="B130" i="23"/>
  <c r="H130" i="23"/>
  <c r="G130" i="23"/>
  <c r="F130" i="23"/>
  <c r="C130" i="23"/>
  <c r="P66" i="18"/>
  <c r="C66" i="18"/>
  <c r="O66" i="18"/>
  <c r="I66" i="18"/>
  <c r="F66" i="18"/>
  <c r="D66" i="18"/>
  <c r="Q66" i="18"/>
  <c r="K66" i="18"/>
  <c r="J66" i="18"/>
  <c r="B66" i="18"/>
  <c r="M66" i="18"/>
  <c r="H66" i="18"/>
  <c r="R66" i="18"/>
  <c r="N66" i="18"/>
  <c r="G66" i="18"/>
  <c r="L66" i="18"/>
  <c r="I65" i="14"/>
  <c r="G65" i="14"/>
  <c r="H65" i="14"/>
  <c r="C65" i="14"/>
  <c r="F65" i="14"/>
  <c r="D65" i="14"/>
  <c r="E65" i="14"/>
  <c r="C129" i="24"/>
  <c r="G129" i="24"/>
  <c r="F129" i="24"/>
  <c r="E129" i="24"/>
  <c r="D129" i="24"/>
  <c r="B25" i="18"/>
  <c r="C25" i="18"/>
  <c r="P25" i="18"/>
  <c r="K25" i="18"/>
  <c r="M25" i="18"/>
  <c r="L25" i="18"/>
  <c r="G25" i="18"/>
  <c r="D25" i="18"/>
  <c r="N25" i="18"/>
  <c r="O25" i="18"/>
  <c r="F25" i="18"/>
  <c r="H25" i="18"/>
  <c r="Q25" i="18"/>
  <c r="J25" i="18"/>
  <c r="R25" i="18"/>
  <c r="I25" i="18"/>
  <c r="G157" i="22"/>
  <c r="F157" i="22"/>
  <c r="H157" i="22"/>
  <c r="I157" i="22"/>
  <c r="C157" i="22"/>
  <c r="D157" i="22"/>
  <c r="B157" i="22"/>
  <c r="D43" i="18"/>
  <c r="C43" i="18"/>
  <c r="H43" i="18"/>
  <c r="R43" i="18"/>
  <c r="O43" i="18"/>
  <c r="P43" i="18"/>
  <c r="L43" i="18"/>
  <c r="B43" i="18"/>
  <c r="Q43" i="18"/>
  <c r="I43" i="18"/>
  <c r="N43" i="18"/>
  <c r="K43" i="18"/>
  <c r="F43" i="18"/>
  <c r="J43" i="18"/>
  <c r="M43" i="18"/>
  <c r="G43" i="18"/>
  <c r="C115" i="20"/>
  <c r="M115" i="20"/>
  <c r="N115" i="20"/>
  <c r="K115" i="20"/>
  <c r="D115" i="20"/>
  <c r="H115" i="20"/>
  <c r="F115" i="20"/>
  <c r="I115" i="20"/>
  <c r="B115" i="20"/>
  <c r="G115" i="20"/>
  <c r="L115" i="20"/>
  <c r="J115" i="20"/>
  <c r="K148" i="32"/>
  <c r="R148" i="32"/>
  <c r="G148" i="32"/>
  <c r="H148" i="32"/>
  <c r="C148" i="32"/>
  <c r="I148" i="32"/>
  <c r="M148" i="32"/>
  <c r="B148" i="32"/>
  <c r="Q148" i="32"/>
  <c r="J148" i="32"/>
  <c r="D148" i="32"/>
  <c r="N148" i="32"/>
  <c r="F148" i="32"/>
  <c r="L148" i="32"/>
  <c r="P148" i="32"/>
  <c r="O148" i="32"/>
  <c r="Q21" i="17"/>
  <c r="W21" i="17"/>
  <c r="N21" i="17"/>
  <c r="B21" i="17"/>
  <c r="R21" i="17"/>
  <c r="K21" i="17"/>
  <c r="U21" i="17"/>
  <c r="M21" i="17"/>
  <c r="X21" i="17"/>
  <c r="T21" i="17"/>
  <c r="J21" i="17"/>
  <c r="I21" i="17"/>
  <c r="H21" i="17"/>
  <c r="S21" i="17"/>
  <c r="V21" i="17"/>
  <c r="C21" i="17"/>
  <c r="G21" i="17"/>
  <c r="D21" i="17"/>
  <c r="L21" i="17"/>
  <c r="F21" i="17"/>
  <c r="D14" i="17"/>
  <c r="I14" i="17"/>
  <c r="V14" i="17"/>
  <c r="F14" i="17"/>
  <c r="K14" i="17"/>
  <c r="H14" i="17"/>
  <c r="S14" i="17"/>
  <c r="B14" i="17"/>
  <c r="W14" i="17"/>
  <c r="L14" i="17"/>
  <c r="J14" i="17"/>
  <c r="X14" i="17"/>
  <c r="T14" i="17"/>
  <c r="M14" i="17"/>
  <c r="N14" i="17"/>
  <c r="G14" i="17"/>
  <c r="R14" i="17"/>
  <c r="C14" i="17"/>
  <c r="U14" i="17"/>
  <c r="Q14" i="17"/>
  <c r="L121" i="20"/>
  <c r="D121" i="20"/>
  <c r="M121" i="20"/>
  <c r="C121" i="20"/>
  <c r="K121" i="20"/>
  <c r="H121" i="20"/>
  <c r="B121" i="20"/>
  <c r="F121" i="20"/>
  <c r="N121" i="20"/>
  <c r="I121" i="20"/>
  <c r="J121" i="20"/>
  <c r="G121" i="20"/>
  <c r="D98" i="14"/>
  <c r="G98" i="14"/>
  <c r="E98" i="14"/>
  <c r="I98" i="14"/>
  <c r="H98" i="14"/>
  <c r="C98" i="14"/>
  <c r="F98" i="14"/>
  <c r="F56" i="26"/>
  <c r="K56" i="26"/>
  <c r="S56" i="26"/>
  <c r="O56" i="26"/>
  <c r="P56" i="26"/>
  <c r="Q56" i="26"/>
  <c r="U56" i="26"/>
  <c r="M56" i="26"/>
  <c r="L56" i="26"/>
  <c r="H56" i="26"/>
  <c r="I56" i="26"/>
  <c r="T56" i="26"/>
  <c r="E56" i="26"/>
  <c r="C56" i="26"/>
  <c r="G56" i="26"/>
  <c r="R56" i="26"/>
  <c r="D56" i="26"/>
  <c r="N56" i="26"/>
  <c r="J56" i="26"/>
  <c r="F97" i="24"/>
  <c r="D97" i="24"/>
  <c r="C97" i="24"/>
  <c r="G97" i="24"/>
  <c r="E97" i="24"/>
  <c r="J20" i="20"/>
  <c r="N20" i="20"/>
  <c r="H20" i="20"/>
  <c r="C20" i="20"/>
  <c r="L20" i="20"/>
  <c r="G20" i="20"/>
  <c r="B20" i="20"/>
  <c r="D20" i="20"/>
  <c r="K20" i="20"/>
  <c r="M20" i="20"/>
  <c r="I20" i="20"/>
  <c r="F20" i="20"/>
  <c r="M105" i="26"/>
  <c r="K105" i="26"/>
  <c r="I105" i="26"/>
  <c r="F105" i="26"/>
  <c r="E105" i="26"/>
  <c r="U105" i="26"/>
  <c r="O105" i="26"/>
  <c r="Q105" i="26"/>
  <c r="R105" i="26"/>
  <c r="P105" i="26"/>
  <c r="D105" i="26"/>
  <c r="T105" i="26"/>
  <c r="S105" i="26"/>
  <c r="C105" i="26"/>
  <c r="G105" i="26"/>
  <c r="J105" i="26"/>
  <c r="H105" i="26"/>
  <c r="N105" i="26"/>
  <c r="L105" i="26"/>
  <c r="J158" i="32"/>
  <c r="B158" i="32"/>
  <c r="F158" i="32"/>
  <c r="Q158" i="32"/>
  <c r="G158" i="32"/>
  <c r="C158" i="32"/>
  <c r="O158" i="32"/>
  <c r="P158" i="32"/>
  <c r="L158" i="32"/>
  <c r="R158" i="32"/>
  <c r="N158" i="32"/>
  <c r="M158" i="32"/>
  <c r="K158" i="32"/>
  <c r="D158" i="32"/>
  <c r="I158" i="32"/>
  <c r="H158" i="32"/>
  <c r="H156" i="19"/>
  <c r="P156" i="19"/>
  <c r="L156" i="19"/>
  <c r="B156" i="19"/>
  <c r="C156" i="19"/>
  <c r="R156" i="19"/>
  <c r="G156" i="19"/>
  <c r="I156" i="19"/>
  <c r="N156" i="19"/>
  <c r="J156" i="19"/>
  <c r="K156" i="19"/>
  <c r="M156" i="19"/>
  <c r="D156" i="19"/>
  <c r="F156" i="19"/>
  <c r="Q156" i="19"/>
  <c r="O156" i="19"/>
  <c r="G104" i="23"/>
  <c r="H104" i="23"/>
  <c r="I104" i="23"/>
  <c r="F104" i="23"/>
  <c r="C104" i="23"/>
  <c r="B104" i="23"/>
  <c r="D104" i="23"/>
  <c r="D127" i="14"/>
  <c r="G127" i="14"/>
  <c r="I127" i="14"/>
  <c r="F127" i="14"/>
  <c r="C127" i="14"/>
  <c r="E127" i="14"/>
  <c r="H127" i="14"/>
  <c r="G131" i="18"/>
  <c r="R131" i="18"/>
  <c r="M131" i="18"/>
  <c r="I131" i="18"/>
  <c r="Q131" i="18"/>
  <c r="N131" i="18"/>
  <c r="L131" i="18"/>
  <c r="B131" i="18"/>
  <c r="K131" i="18"/>
  <c r="P131" i="18"/>
  <c r="O131" i="18"/>
  <c r="F131" i="18"/>
  <c r="D131" i="18"/>
  <c r="H131" i="18"/>
  <c r="J131" i="18"/>
  <c r="C131" i="18"/>
  <c r="I99" i="18"/>
  <c r="L99" i="18"/>
  <c r="B99" i="18"/>
  <c r="D99" i="18"/>
  <c r="O99" i="18"/>
  <c r="G99" i="18"/>
  <c r="R99" i="18"/>
  <c r="H99" i="18"/>
  <c r="N99" i="18"/>
  <c r="C99" i="18"/>
  <c r="K99" i="18"/>
  <c r="M99" i="18"/>
  <c r="P99" i="18"/>
  <c r="F99" i="18"/>
  <c r="J99" i="18"/>
  <c r="Q99" i="18"/>
  <c r="I80" i="17"/>
  <c r="S80" i="17"/>
  <c r="D80" i="17"/>
  <c r="W80" i="17"/>
  <c r="X80" i="17"/>
  <c r="H80" i="17"/>
  <c r="C80" i="17"/>
  <c r="Q80" i="17"/>
  <c r="N80" i="17"/>
  <c r="V80" i="17"/>
  <c r="L80" i="17"/>
  <c r="R80" i="17"/>
  <c r="B80" i="17"/>
  <c r="K80" i="17"/>
  <c r="G80" i="17"/>
  <c r="F80" i="17"/>
  <c r="M80" i="17"/>
  <c r="T80" i="17"/>
  <c r="J80" i="17"/>
  <c r="U80" i="17"/>
  <c r="J129" i="19"/>
  <c r="R129" i="19"/>
  <c r="B129" i="19"/>
  <c r="I129" i="19"/>
  <c r="C129" i="19"/>
  <c r="G129" i="19"/>
  <c r="Q129" i="19"/>
  <c r="P129" i="19"/>
  <c r="D129" i="19"/>
  <c r="L129" i="19"/>
  <c r="F129" i="19"/>
  <c r="K129" i="19"/>
  <c r="M129" i="19"/>
  <c r="O129" i="19"/>
  <c r="N129" i="19"/>
  <c r="H129" i="19"/>
  <c r="K58" i="19"/>
  <c r="Q58" i="19"/>
  <c r="J58" i="19"/>
  <c r="B58" i="19"/>
  <c r="L58" i="19"/>
  <c r="M58" i="19"/>
  <c r="N58" i="19"/>
  <c r="R58" i="19"/>
  <c r="F58" i="19"/>
  <c r="D58" i="19"/>
  <c r="G58" i="19"/>
  <c r="P58" i="19"/>
  <c r="H58" i="19"/>
  <c r="O58" i="19"/>
  <c r="C58" i="19"/>
  <c r="I58" i="19"/>
  <c r="C35" i="21"/>
  <c r="M35" i="21"/>
  <c r="D35" i="21"/>
  <c r="F35" i="21"/>
  <c r="N35" i="21"/>
  <c r="H35" i="21"/>
  <c r="I35" i="21"/>
  <c r="L35" i="21"/>
  <c r="J35" i="21"/>
  <c r="G35" i="21"/>
  <c r="B35" i="21"/>
  <c r="K35" i="21"/>
  <c r="D25" i="22"/>
  <c r="B25" i="22"/>
  <c r="H25" i="22"/>
  <c r="I25" i="22"/>
  <c r="F25" i="22"/>
  <c r="C25" i="22"/>
  <c r="G25" i="22"/>
  <c r="G60" i="21"/>
  <c r="F60" i="21"/>
  <c r="J60" i="21"/>
  <c r="N60" i="21"/>
  <c r="K60" i="21"/>
  <c r="M60" i="21"/>
  <c r="I60" i="21"/>
  <c r="B60" i="21"/>
  <c r="H60" i="21"/>
  <c r="C60" i="21"/>
  <c r="D60" i="21"/>
  <c r="L60" i="21"/>
  <c r="H16" i="23"/>
  <c r="G16" i="23"/>
  <c r="F16" i="23"/>
  <c r="D16" i="23"/>
  <c r="B16" i="23"/>
  <c r="I16" i="23"/>
  <c r="C16" i="23"/>
  <c r="U61" i="26"/>
  <c r="D61" i="26"/>
  <c r="P61" i="26"/>
  <c r="T61" i="26"/>
  <c r="E61" i="26"/>
  <c r="Q61" i="26"/>
  <c r="C61" i="26"/>
  <c r="O61" i="26"/>
  <c r="N61" i="26"/>
  <c r="S61" i="26"/>
  <c r="K61" i="26"/>
  <c r="R61" i="26"/>
  <c r="M61" i="26"/>
  <c r="H61" i="26"/>
  <c r="I61" i="26"/>
  <c r="F61" i="26"/>
  <c r="L61" i="26"/>
  <c r="J61" i="26"/>
  <c r="G61" i="26"/>
  <c r="F137" i="22"/>
  <c r="C137" i="22"/>
  <c r="G137" i="22"/>
  <c r="D137" i="22"/>
  <c r="B137" i="22"/>
  <c r="I137" i="22"/>
  <c r="H137" i="22"/>
  <c r="C12" i="22"/>
  <c r="B12" i="22"/>
  <c r="D12" i="22"/>
  <c r="G12" i="22"/>
  <c r="I12" i="22"/>
  <c r="H12" i="22"/>
  <c r="F12" i="22"/>
  <c r="K118" i="18"/>
  <c r="L118" i="18"/>
  <c r="C118" i="18"/>
  <c r="F118" i="18"/>
  <c r="I118" i="18"/>
  <c r="Q118" i="18"/>
  <c r="N118" i="18"/>
  <c r="M118" i="18"/>
  <c r="O118" i="18"/>
  <c r="G118" i="18"/>
  <c r="R118" i="18"/>
  <c r="P118" i="18"/>
  <c r="H118" i="18"/>
  <c r="J118" i="18"/>
  <c r="B118" i="18"/>
  <c r="D118" i="18"/>
  <c r="G156" i="18"/>
  <c r="P156" i="18"/>
  <c r="K156" i="18"/>
  <c r="C156" i="18"/>
  <c r="L156" i="18"/>
  <c r="Q156" i="18"/>
  <c r="D156" i="18"/>
  <c r="I156" i="18"/>
  <c r="F156" i="18"/>
  <c r="H156" i="18"/>
  <c r="B156" i="18"/>
  <c r="O156" i="18"/>
  <c r="N156" i="18"/>
  <c r="J156" i="18"/>
  <c r="R156" i="18"/>
  <c r="M156" i="18"/>
  <c r="F145" i="23"/>
  <c r="B145" i="23"/>
  <c r="H145" i="23"/>
  <c r="C145" i="23"/>
  <c r="G145" i="23"/>
  <c r="I145" i="23"/>
  <c r="D145" i="23"/>
  <c r="B162" i="19"/>
  <c r="G162" i="19"/>
  <c r="J162" i="19"/>
  <c r="H162" i="19"/>
  <c r="O162" i="19"/>
  <c r="Q162" i="19"/>
  <c r="D162" i="19"/>
  <c r="C162" i="19"/>
  <c r="K162" i="19"/>
  <c r="F162" i="19"/>
  <c r="R162" i="19"/>
  <c r="N162" i="19"/>
  <c r="P162" i="19"/>
  <c r="I162" i="19"/>
  <c r="M162" i="19"/>
  <c r="L162" i="19"/>
  <c r="D64" i="20"/>
  <c r="G64" i="20"/>
  <c r="K64" i="20"/>
  <c r="J64" i="20"/>
  <c r="B64" i="20"/>
  <c r="I64" i="20"/>
  <c r="L64" i="20"/>
  <c r="H64" i="20"/>
  <c r="F64" i="20"/>
  <c r="C64" i="20"/>
  <c r="M64" i="20"/>
  <c r="N64" i="20"/>
  <c r="J16" i="17"/>
  <c r="X16" i="17"/>
  <c r="G16" i="17"/>
  <c r="K16" i="17"/>
  <c r="V16" i="17"/>
  <c r="M16" i="17"/>
  <c r="B16" i="17"/>
  <c r="Q16" i="17"/>
  <c r="C16" i="17"/>
  <c r="W16" i="17"/>
  <c r="T16" i="17"/>
  <c r="N16" i="17"/>
  <c r="L16" i="17"/>
  <c r="H16" i="17"/>
  <c r="I16" i="17"/>
  <c r="U16" i="17"/>
  <c r="R16" i="17"/>
  <c r="D16" i="17"/>
  <c r="F16" i="17"/>
  <c r="S16" i="17"/>
  <c r="F127" i="20"/>
  <c r="D127" i="20"/>
  <c r="K127" i="20"/>
  <c r="M127" i="20"/>
  <c r="C127" i="20"/>
  <c r="H127" i="20"/>
  <c r="J127" i="20"/>
  <c r="G127" i="20"/>
  <c r="I127" i="20"/>
  <c r="B127" i="20"/>
  <c r="N127" i="20"/>
  <c r="L127" i="20"/>
  <c r="D173" i="32"/>
  <c r="R173" i="32"/>
  <c r="L173" i="32"/>
  <c r="B173" i="32"/>
  <c r="K173" i="32"/>
  <c r="P173" i="32"/>
  <c r="F173" i="32"/>
  <c r="C173" i="32"/>
  <c r="O173" i="32"/>
  <c r="G173" i="32"/>
  <c r="I173" i="32"/>
  <c r="J173" i="32"/>
  <c r="M173" i="32"/>
  <c r="Q173" i="32"/>
  <c r="H173" i="32"/>
  <c r="N173" i="32"/>
  <c r="E70" i="14"/>
  <c r="H70" i="14"/>
  <c r="G70" i="14"/>
  <c r="C70" i="14"/>
  <c r="I70" i="14"/>
  <c r="D70" i="14"/>
  <c r="F70" i="14"/>
  <c r="G163" i="14"/>
  <c r="D163" i="14"/>
  <c r="F163" i="14"/>
  <c r="C163" i="14"/>
  <c r="I163" i="14"/>
  <c r="E163" i="14"/>
  <c r="H163" i="14"/>
  <c r="F141" i="23"/>
  <c r="G141" i="23"/>
  <c r="I141" i="23"/>
  <c r="B141" i="23"/>
  <c r="D141" i="23"/>
  <c r="C141" i="23"/>
  <c r="H141" i="23"/>
  <c r="L25" i="19"/>
  <c r="I25" i="19"/>
  <c r="O25" i="19"/>
  <c r="Q25" i="19"/>
  <c r="H25" i="19"/>
  <c r="B25" i="19"/>
  <c r="M25" i="19"/>
  <c r="N25" i="19"/>
  <c r="R25" i="19"/>
  <c r="J25" i="19"/>
  <c r="K25" i="19"/>
  <c r="D25" i="19"/>
  <c r="F25" i="19"/>
  <c r="C25" i="19"/>
  <c r="G25" i="19"/>
  <c r="P25" i="19"/>
  <c r="G151" i="24"/>
  <c r="D151" i="24"/>
  <c r="E151" i="24"/>
  <c r="C151" i="24"/>
  <c r="F151" i="24"/>
  <c r="F105" i="23"/>
  <c r="I105" i="23"/>
  <c r="H105" i="23"/>
  <c r="D105" i="23"/>
  <c r="G105" i="23"/>
  <c r="B105" i="23"/>
  <c r="C105" i="23"/>
  <c r="N117" i="18"/>
  <c r="D117" i="18"/>
  <c r="M117" i="18"/>
  <c r="L117" i="18"/>
  <c r="H117" i="18"/>
  <c r="I117" i="18"/>
  <c r="B117" i="18"/>
  <c r="R117" i="18"/>
  <c r="O117" i="18"/>
  <c r="J117" i="18"/>
  <c r="C117" i="18"/>
  <c r="F117" i="18"/>
  <c r="G117" i="18"/>
  <c r="P117" i="18"/>
  <c r="Q117" i="18"/>
  <c r="K117" i="18"/>
  <c r="K106" i="21"/>
  <c r="B106" i="21"/>
  <c r="N106" i="21"/>
  <c r="H106" i="21"/>
  <c r="I106" i="21"/>
  <c r="M106" i="21"/>
  <c r="C106" i="21"/>
  <c r="J106" i="21"/>
  <c r="F106" i="21"/>
  <c r="G106" i="21"/>
  <c r="D106" i="21"/>
  <c r="L106" i="21"/>
  <c r="J116" i="20"/>
  <c r="M116" i="20"/>
  <c r="D116" i="20"/>
  <c r="G116" i="20"/>
  <c r="I116" i="20"/>
  <c r="B116" i="20"/>
  <c r="H116" i="20"/>
  <c r="C116" i="20"/>
  <c r="N116" i="20"/>
  <c r="K116" i="20"/>
  <c r="F116" i="20"/>
  <c r="L116" i="20"/>
  <c r="M138" i="20"/>
  <c r="B138" i="20"/>
  <c r="N138" i="20"/>
  <c r="I138" i="20"/>
  <c r="D138" i="20"/>
  <c r="L138" i="20"/>
  <c r="K138" i="20"/>
  <c r="J138" i="20"/>
  <c r="G138" i="20"/>
  <c r="F138" i="20"/>
  <c r="H138" i="20"/>
  <c r="C138" i="20"/>
  <c r="C146" i="22"/>
  <c r="F146" i="22"/>
  <c r="B146" i="22"/>
  <c r="G146" i="22"/>
  <c r="H146" i="22"/>
  <c r="D146" i="22"/>
  <c r="I146" i="22"/>
  <c r="D125" i="23"/>
  <c r="G125" i="23"/>
  <c r="F125" i="23"/>
  <c r="B125" i="23"/>
  <c r="C125" i="23"/>
  <c r="I125" i="23"/>
  <c r="H125" i="23"/>
  <c r="O172" i="19"/>
  <c r="R172" i="19"/>
  <c r="G172" i="19"/>
  <c r="F172" i="19"/>
  <c r="H172" i="19"/>
  <c r="C172" i="19"/>
  <c r="M172" i="19"/>
  <c r="Q172" i="19"/>
  <c r="L172" i="19"/>
  <c r="J172" i="19"/>
  <c r="I172" i="19"/>
  <c r="K172" i="19"/>
  <c r="P172" i="19"/>
  <c r="N172" i="19"/>
  <c r="B172" i="19"/>
  <c r="D172" i="19"/>
  <c r="C162" i="18"/>
  <c r="H162" i="18"/>
  <c r="I162" i="18"/>
  <c r="B162" i="18"/>
  <c r="K162" i="18"/>
  <c r="D162" i="18"/>
  <c r="F162" i="18"/>
  <c r="R162" i="18"/>
  <c r="J162" i="18"/>
  <c r="L162" i="18"/>
  <c r="O162" i="18"/>
  <c r="M162" i="18"/>
  <c r="Q162" i="18"/>
  <c r="G162" i="18"/>
  <c r="P162" i="18"/>
  <c r="N162" i="18"/>
  <c r="I17" i="19"/>
  <c r="H17" i="19"/>
  <c r="L17" i="19"/>
  <c r="M17" i="19"/>
  <c r="K17" i="19"/>
  <c r="G17" i="19"/>
  <c r="J17" i="19"/>
  <c r="N17" i="19"/>
  <c r="B17" i="19"/>
  <c r="P17" i="19"/>
  <c r="F17" i="19"/>
  <c r="Q17" i="19"/>
  <c r="O17" i="19"/>
  <c r="C17" i="19"/>
  <c r="R17" i="19"/>
  <c r="D17" i="19"/>
  <c r="C34" i="18"/>
  <c r="B34" i="18"/>
  <c r="L34" i="18"/>
  <c r="D34" i="18"/>
  <c r="G34" i="18"/>
  <c r="H34" i="18"/>
  <c r="F34" i="18"/>
  <c r="M34" i="18"/>
  <c r="Q34" i="18"/>
  <c r="R34" i="18"/>
  <c r="P34" i="18"/>
  <c r="K34" i="18"/>
  <c r="O34" i="18"/>
  <c r="J34" i="18"/>
  <c r="N34" i="18"/>
  <c r="I34" i="18"/>
  <c r="D72" i="24"/>
  <c r="F72" i="24"/>
  <c r="C72" i="24"/>
  <c r="E72" i="24"/>
  <c r="G72" i="24"/>
  <c r="B66" i="32"/>
  <c r="I66" i="32"/>
  <c r="G66" i="32"/>
  <c r="O66" i="32"/>
  <c r="M66" i="32"/>
  <c r="J66" i="32"/>
  <c r="C66" i="32"/>
  <c r="F66" i="32"/>
  <c r="P66" i="32"/>
  <c r="H66" i="32"/>
  <c r="Q66" i="32"/>
  <c r="R66" i="32"/>
  <c r="D66" i="32"/>
  <c r="K66" i="32"/>
  <c r="N66" i="32"/>
  <c r="L66" i="32"/>
  <c r="H19" i="22"/>
  <c r="B19" i="22"/>
  <c r="F19" i="22"/>
  <c r="G19" i="22"/>
  <c r="C19" i="22"/>
  <c r="D19" i="22"/>
  <c r="I19" i="22"/>
  <c r="B124" i="18"/>
  <c r="M124" i="18"/>
  <c r="I124" i="18"/>
  <c r="P124" i="18"/>
  <c r="C124" i="18"/>
  <c r="D124" i="18"/>
  <c r="H124" i="18"/>
  <c r="O124" i="18"/>
  <c r="Q124" i="18"/>
  <c r="N124" i="18"/>
  <c r="G124" i="18"/>
  <c r="K124" i="18"/>
  <c r="R124" i="18"/>
  <c r="L124" i="18"/>
  <c r="J124" i="18"/>
  <c r="F124" i="18"/>
  <c r="O42" i="32"/>
  <c r="D42" i="32"/>
  <c r="C42" i="32"/>
  <c r="N42" i="32"/>
  <c r="H42" i="32"/>
  <c r="Q42" i="32"/>
  <c r="R42" i="32"/>
  <c r="G42" i="32"/>
  <c r="I42" i="32"/>
  <c r="B42" i="32"/>
  <c r="L42" i="32"/>
  <c r="F42" i="32"/>
  <c r="P42" i="32"/>
  <c r="M42" i="32"/>
  <c r="J42" i="32"/>
  <c r="K42" i="32"/>
  <c r="I54" i="22"/>
  <c r="B54" i="22"/>
  <c r="F54" i="22"/>
  <c r="G54" i="22"/>
  <c r="H54" i="22"/>
  <c r="C54" i="22"/>
  <c r="D54" i="22"/>
  <c r="V51" i="17"/>
  <c r="B51" i="17"/>
  <c r="Q51" i="17"/>
  <c r="R51" i="17"/>
  <c r="U51" i="17"/>
  <c r="I51" i="17"/>
  <c r="N51" i="17"/>
  <c r="G51" i="17"/>
  <c r="F51" i="17"/>
  <c r="K51" i="17"/>
  <c r="M51" i="17"/>
  <c r="D51" i="17"/>
  <c r="L51" i="17"/>
  <c r="T51" i="17"/>
  <c r="J51" i="17"/>
  <c r="W51" i="17"/>
  <c r="X51" i="17"/>
  <c r="S51" i="17"/>
  <c r="C51" i="17"/>
  <c r="H51" i="17"/>
  <c r="B49" i="18"/>
  <c r="I49" i="18"/>
  <c r="Q49" i="18"/>
  <c r="H49" i="18"/>
  <c r="C49" i="18"/>
  <c r="K49" i="18"/>
  <c r="J49" i="18"/>
  <c r="M49" i="18"/>
  <c r="P49" i="18"/>
  <c r="F49" i="18"/>
  <c r="R49" i="18"/>
  <c r="G49" i="18"/>
  <c r="L49" i="18"/>
  <c r="D49" i="18"/>
  <c r="N49" i="18"/>
  <c r="O49" i="18"/>
  <c r="B109" i="23"/>
  <c r="F109" i="23"/>
  <c r="D109" i="23"/>
  <c r="C109" i="23"/>
  <c r="G109" i="23"/>
  <c r="I109" i="23"/>
  <c r="H109" i="23"/>
  <c r="G131" i="26"/>
  <c r="P131" i="26"/>
  <c r="U131" i="26"/>
  <c r="R131" i="26"/>
  <c r="N131" i="26"/>
  <c r="O131" i="26"/>
  <c r="J131" i="26"/>
  <c r="T131" i="26"/>
  <c r="I131" i="26"/>
  <c r="Q131" i="26"/>
  <c r="M131" i="26"/>
  <c r="L131" i="26"/>
  <c r="F131" i="26"/>
  <c r="D131" i="26"/>
  <c r="H131" i="26"/>
  <c r="S131" i="26"/>
  <c r="K131" i="26"/>
  <c r="E131" i="26"/>
  <c r="C131" i="26"/>
  <c r="G113" i="32"/>
  <c r="C113" i="32"/>
  <c r="R113" i="32"/>
  <c r="I113" i="32"/>
  <c r="P113" i="32"/>
  <c r="H113" i="32"/>
  <c r="J113" i="32"/>
  <c r="M113" i="32"/>
  <c r="N113" i="32"/>
  <c r="O113" i="32"/>
  <c r="B113" i="32"/>
  <c r="K113" i="32"/>
  <c r="Q113" i="32"/>
  <c r="F113" i="32"/>
  <c r="D113" i="32"/>
  <c r="L113" i="32"/>
  <c r="S108" i="26"/>
  <c r="L108" i="26"/>
  <c r="C108" i="26"/>
  <c r="J108" i="26"/>
  <c r="T108" i="26"/>
  <c r="N108" i="26"/>
  <c r="G108" i="26"/>
  <c r="Q108" i="26"/>
  <c r="D108" i="26"/>
  <c r="O108" i="26"/>
  <c r="P108" i="26"/>
  <c r="K108" i="26"/>
  <c r="I108" i="26"/>
  <c r="H108" i="26"/>
  <c r="F108" i="26"/>
  <c r="U108" i="26"/>
  <c r="R108" i="26"/>
  <c r="M108" i="26"/>
  <c r="E108" i="26"/>
  <c r="H97" i="23"/>
  <c r="C97" i="23"/>
  <c r="I97" i="23"/>
  <c r="F97" i="23"/>
  <c r="D97" i="23"/>
  <c r="G97" i="23"/>
  <c r="B97" i="23"/>
  <c r="B117" i="21"/>
  <c r="C117" i="21"/>
  <c r="F117" i="21"/>
  <c r="K117" i="21"/>
  <c r="L117" i="21"/>
  <c r="N117" i="21"/>
  <c r="D117" i="21"/>
  <c r="G117" i="21"/>
  <c r="M117" i="21"/>
  <c r="H117" i="21"/>
  <c r="J117" i="21"/>
  <c r="I117" i="21"/>
  <c r="G88" i="24"/>
  <c r="E88" i="24"/>
  <c r="D88" i="24"/>
  <c r="F88" i="24"/>
  <c r="C88" i="24"/>
  <c r="E63" i="14"/>
  <c r="F63" i="14"/>
  <c r="I63" i="14"/>
  <c r="C63" i="14"/>
  <c r="H63" i="14"/>
  <c r="D63" i="14"/>
  <c r="G63" i="14"/>
  <c r="C28" i="24"/>
  <c r="D28" i="24"/>
  <c r="F28" i="24"/>
  <c r="E28" i="24"/>
  <c r="G28" i="24"/>
  <c r="C130" i="22"/>
  <c r="G130" i="22"/>
  <c r="I130" i="22"/>
  <c r="F130" i="22"/>
  <c r="H130" i="22"/>
  <c r="B130" i="22"/>
  <c r="D130" i="22"/>
  <c r="J31" i="26"/>
  <c r="O31" i="26"/>
  <c r="K31" i="26"/>
  <c r="F31" i="26"/>
  <c r="Q31" i="26"/>
  <c r="N31" i="26"/>
  <c r="P31" i="26"/>
  <c r="T31" i="26"/>
  <c r="H31" i="26"/>
  <c r="C31" i="26"/>
  <c r="L31" i="26"/>
  <c r="S31" i="26"/>
  <c r="D31" i="26"/>
  <c r="U31" i="26"/>
  <c r="M31" i="26"/>
  <c r="G31" i="26"/>
  <c r="R31" i="26"/>
  <c r="E31" i="26"/>
  <c r="I31" i="26"/>
  <c r="F102" i="22"/>
  <c r="B102" i="22"/>
  <c r="I102" i="22"/>
  <c r="C102" i="22"/>
  <c r="G102" i="22"/>
  <c r="D102" i="22"/>
  <c r="H102" i="22"/>
  <c r="R170" i="18"/>
  <c r="I170" i="18"/>
  <c r="O170" i="18"/>
  <c r="L170" i="18"/>
  <c r="F170" i="18"/>
  <c r="Q170" i="18"/>
  <c r="N170" i="18"/>
  <c r="G170" i="18"/>
  <c r="M170" i="18"/>
  <c r="K170" i="18"/>
  <c r="B170" i="18"/>
  <c r="D170" i="18"/>
  <c r="H170" i="18"/>
  <c r="J170" i="18"/>
  <c r="C170" i="18"/>
  <c r="P170" i="18"/>
  <c r="B191" i="21"/>
  <c r="L191" i="21"/>
  <c r="J191" i="21"/>
  <c r="D191" i="21"/>
  <c r="C191" i="21"/>
  <c r="I191" i="21"/>
  <c r="F191" i="21"/>
  <c r="H191" i="21"/>
  <c r="G191" i="21"/>
  <c r="K191" i="21"/>
  <c r="M191" i="21"/>
  <c r="N191" i="21"/>
  <c r="B24" i="32"/>
  <c r="O24" i="32"/>
  <c r="I24" i="32"/>
  <c r="L24" i="32"/>
  <c r="H24" i="32"/>
  <c r="K24" i="32"/>
  <c r="D24" i="32"/>
  <c r="G24" i="32"/>
  <c r="M24" i="32"/>
  <c r="F24" i="32"/>
  <c r="N24" i="32"/>
  <c r="R24" i="32"/>
  <c r="J24" i="32"/>
  <c r="P24" i="32"/>
  <c r="Q24" i="32"/>
  <c r="C24" i="32"/>
  <c r="F89" i="14"/>
  <c r="G89" i="14"/>
  <c r="C89" i="14"/>
  <c r="I89" i="14"/>
  <c r="E89" i="14"/>
  <c r="D89" i="14"/>
  <c r="H89" i="14"/>
  <c r="I113" i="14"/>
  <c r="E113" i="14"/>
  <c r="D113" i="14"/>
  <c r="F113" i="14"/>
  <c r="G113" i="14"/>
  <c r="H113" i="14"/>
  <c r="C113" i="14"/>
  <c r="E127" i="26"/>
  <c r="K127" i="26"/>
  <c r="I127" i="26"/>
  <c r="M127" i="26"/>
  <c r="G127" i="26"/>
  <c r="L127" i="26"/>
  <c r="J127" i="26"/>
  <c r="O127" i="26"/>
  <c r="T127" i="26"/>
  <c r="P127" i="26"/>
  <c r="H127" i="26"/>
  <c r="S127" i="26"/>
  <c r="D127" i="26"/>
  <c r="U127" i="26"/>
  <c r="N127" i="26"/>
  <c r="C127" i="26"/>
  <c r="F127" i="26"/>
  <c r="R127" i="26"/>
  <c r="Q127" i="26"/>
  <c r="L69" i="26"/>
  <c r="T69" i="26"/>
  <c r="N69" i="26"/>
  <c r="R69" i="26"/>
  <c r="H69" i="26"/>
  <c r="G69" i="26"/>
  <c r="U69" i="26"/>
  <c r="J69" i="26"/>
  <c r="K69" i="26"/>
  <c r="O69" i="26"/>
  <c r="Q69" i="26"/>
  <c r="C69" i="26"/>
  <c r="S69" i="26"/>
  <c r="M69" i="26"/>
  <c r="E69" i="26"/>
  <c r="P69" i="26"/>
  <c r="I69" i="26"/>
  <c r="D69" i="26"/>
  <c r="F69" i="26"/>
  <c r="G42" i="20"/>
  <c r="B42" i="20"/>
  <c r="I42" i="20"/>
  <c r="L42" i="20"/>
  <c r="N42" i="20"/>
  <c r="M42" i="20"/>
  <c r="D42" i="20"/>
  <c r="K42" i="20"/>
  <c r="H42" i="20"/>
  <c r="J42" i="20"/>
  <c r="F42" i="20"/>
  <c r="C42" i="20"/>
  <c r="C67" i="22"/>
  <c r="I67" i="22"/>
  <c r="B67" i="22"/>
  <c r="G67" i="22"/>
  <c r="F67" i="22"/>
  <c r="H67" i="22"/>
  <c r="D67" i="22"/>
  <c r="R156" i="32"/>
  <c r="F156" i="32"/>
  <c r="Q156" i="32"/>
  <c r="J156" i="32"/>
  <c r="M156" i="32"/>
  <c r="I156" i="32"/>
  <c r="P156" i="32"/>
  <c r="O156" i="32"/>
  <c r="D156" i="32"/>
  <c r="K156" i="32"/>
  <c r="N156" i="32"/>
  <c r="B156" i="32"/>
  <c r="G156" i="32"/>
  <c r="L156" i="32"/>
  <c r="C156" i="32"/>
  <c r="H156" i="32"/>
  <c r="F163" i="22"/>
  <c r="G163" i="22"/>
  <c r="D163" i="22"/>
  <c r="H163" i="22"/>
  <c r="C163" i="22"/>
  <c r="I163" i="22"/>
  <c r="B163" i="22"/>
  <c r="C82" i="32"/>
  <c r="K82" i="32"/>
  <c r="I82" i="32"/>
  <c r="L82" i="32"/>
  <c r="J82" i="32"/>
  <c r="G82" i="32"/>
  <c r="N82" i="32"/>
  <c r="P82" i="32"/>
  <c r="R82" i="32"/>
  <c r="M82" i="32"/>
  <c r="Q82" i="32"/>
  <c r="H82" i="32"/>
  <c r="O82" i="32"/>
  <c r="D82" i="32"/>
  <c r="F82" i="32"/>
  <c r="B82" i="32"/>
  <c r="D69" i="17"/>
  <c r="L69" i="17"/>
  <c r="V69" i="17"/>
  <c r="Q69" i="17"/>
  <c r="T69" i="17"/>
  <c r="J69" i="17"/>
  <c r="X69" i="17"/>
  <c r="N69" i="17"/>
  <c r="U69" i="17"/>
  <c r="G69" i="17"/>
  <c r="M69" i="17"/>
  <c r="R69" i="17"/>
  <c r="B69" i="17"/>
  <c r="F69" i="17"/>
  <c r="H69" i="17"/>
  <c r="K69" i="17"/>
  <c r="W69" i="17"/>
  <c r="C69" i="17"/>
  <c r="S69" i="17"/>
  <c r="I69" i="17"/>
  <c r="F51" i="19"/>
  <c r="L51" i="19"/>
  <c r="P51" i="19"/>
  <c r="C51" i="19"/>
  <c r="K51" i="19"/>
  <c r="D51" i="19"/>
  <c r="J51" i="19"/>
  <c r="Q51" i="19"/>
  <c r="H51" i="19"/>
  <c r="M51" i="19"/>
  <c r="B51" i="19"/>
  <c r="O51" i="19"/>
  <c r="G51" i="19"/>
  <c r="R51" i="19"/>
  <c r="I51" i="19"/>
  <c r="N51" i="19"/>
  <c r="C134" i="18"/>
  <c r="N134" i="18"/>
  <c r="I134" i="18"/>
  <c r="Q134" i="18"/>
  <c r="R134" i="18"/>
  <c r="G134" i="18"/>
  <c r="H134" i="18"/>
  <c r="J134" i="18"/>
  <c r="B134" i="18"/>
  <c r="P134" i="18"/>
  <c r="O134" i="18"/>
  <c r="D134" i="18"/>
  <c r="F134" i="18"/>
  <c r="L134" i="18"/>
  <c r="K134" i="18"/>
  <c r="M134" i="18"/>
  <c r="H133" i="19"/>
  <c r="O133" i="19"/>
  <c r="M133" i="19"/>
  <c r="I133" i="19"/>
  <c r="R133" i="19"/>
  <c r="K133" i="19"/>
  <c r="Q133" i="19"/>
  <c r="J133" i="19"/>
  <c r="F133" i="19"/>
  <c r="B133" i="19"/>
  <c r="L133" i="19"/>
  <c r="P133" i="19"/>
  <c r="C133" i="19"/>
  <c r="D133" i="19"/>
  <c r="N133" i="19"/>
  <c r="G133" i="19"/>
  <c r="R34" i="32"/>
  <c r="K34" i="32"/>
  <c r="C34" i="32"/>
  <c r="O34" i="32"/>
  <c r="D34" i="32"/>
  <c r="H34" i="32"/>
  <c r="M34" i="32"/>
  <c r="J34" i="32"/>
  <c r="G34" i="32"/>
  <c r="N34" i="32"/>
  <c r="I34" i="32"/>
  <c r="B34" i="32"/>
  <c r="F34" i="32"/>
  <c r="L34" i="32"/>
  <c r="Q34" i="32"/>
  <c r="P34" i="32"/>
  <c r="M101" i="20"/>
  <c r="J101" i="20"/>
  <c r="F101" i="20"/>
  <c r="H101" i="20"/>
  <c r="D101" i="20"/>
  <c r="K101" i="20"/>
  <c r="G101" i="20"/>
  <c r="N101" i="20"/>
  <c r="C101" i="20"/>
  <c r="B101" i="20"/>
  <c r="I101" i="20"/>
  <c r="L101" i="20"/>
  <c r="K47" i="20"/>
  <c r="I47" i="20"/>
  <c r="F47" i="20"/>
  <c r="G47" i="20"/>
  <c r="H47" i="20"/>
  <c r="D47" i="20"/>
  <c r="N47" i="20"/>
  <c r="C47" i="20"/>
  <c r="J47" i="20"/>
  <c r="B47" i="20"/>
  <c r="M47" i="20"/>
  <c r="L47" i="20"/>
  <c r="G85" i="18"/>
  <c r="D85" i="18"/>
  <c r="C85" i="18"/>
  <c r="P85" i="18"/>
  <c r="F85" i="18"/>
  <c r="I85" i="18"/>
  <c r="N85" i="18"/>
  <c r="B85" i="18"/>
  <c r="J85" i="18"/>
  <c r="K85" i="18"/>
  <c r="H85" i="18"/>
  <c r="M85" i="18"/>
  <c r="L85" i="18"/>
  <c r="R85" i="18"/>
  <c r="O85" i="18"/>
  <c r="Q85" i="18"/>
  <c r="F136" i="24"/>
  <c r="G136" i="24"/>
  <c r="C136" i="24"/>
  <c r="E136" i="24"/>
  <c r="D136" i="24"/>
  <c r="O109" i="19"/>
  <c r="P109" i="19"/>
  <c r="D109" i="19"/>
  <c r="M109" i="19"/>
  <c r="K109" i="19"/>
  <c r="G109" i="19"/>
  <c r="Q109" i="19"/>
  <c r="H109" i="19"/>
  <c r="N109" i="19"/>
  <c r="I109" i="19"/>
  <c r="F109" i="19"/>
  <c r="J109" i="19"/>
  <c r="L109" i="19"/>
  <c r="R109" i="19"/>
  <c r="C109" i="19"/>
  <c r="B109" i="19"/>
  <c r="G96" i="26"/>
  <c r="K96" i="26"/>
  <c r="N96" i="26"/>
  <c r="Q96" i="26"/>
  <c r="U96" i="26"/>
  <c r="T96" i="26"/>
  <c r="P96" i="26"/>
  <c r="R96" i="26"/>
  <c r="D96" i="26"/>
  <c r="J96" i="26"/>
  <c r="O96" i="26"/>
  <c r="C96" i="26"/>
  <c r="H96" i="26"/>
  <c r="M96" i="26"/>
  <c r="I96" i="26"/>
  <c r="S96" i="26"/>
  <c r="E96" i="26"/>
  <c r="F96" i="26"/>
  <c r="L96" i="26"/>
  <c r="C105" i="14"/>
  <c r="E105" i="14"/>
  <c r="D105" i="14"/>
  <c r="F105" i="14"/>
  <c r="I105" i="14"/>
  <c r="G105" i="14"/>
  <c r="H105" i="14"/>
  <c r="L78" i="18"/>
  <c r="Q78" i="18"/>
  <c r="P78" i="18"/>
  <c r="F78" i="18"/>
  <c r="M78" i="18"/>
  <c r="B78" i="18"/>
  <c r="J78" i="18"/>
  <c r="K78" i="18"/>
  <c r="N78" i="18"/>
  <c r="H78" i="18"/>
  <c r="D78" i="18"/>
  <c r="O78" i="18"/>
  <c r="G78" i="18"/>
  <c r="C78" i="18"/>
  <c r="R78" i="18"/>
  <c r="I78" i="18"/>
  <c r="D139" i="18"/>
  <c r="Q139" i="18"/>
  <c r="I139" i="18"/>
  <c r="G139" i="18"/>
  <c r="K139" i="18"/>
  <c r="P139" i="18"/>
  <c r="F139" i="18"/>
  <c r="H139" i="18"/>
  <c r="N139" i="18"/>
  <c r="O139" i="18"/>
  <c r="J139" i="18"/>
  <c r="C139" i="18"/>
  <c r="L139" i="18"/>
  <c r="M139" i="18"/>
  <c r="B139" i="18"/>
  <c r="R139" i="18"/>
  <c r="R107" i="19"/>
  <c r="Q107" i="19"/>
  <c r="M107" i="19"/>
  <c r="J107" i="19"/>
  <c r="I107" i="19"/>
  <c r="N107" i="19"/>
  <c r="F107" i="19"/>
  <c r="G107" i="19"/>
  <c r="K107" i="19"/>
  <c r="P107" i="19"/>
  <c r="B107" i="19"/>
  <c r="L107" i="19"/>
  <c r="O107" i="19"/>
  <c r="D107" i="19"/>
  <c r="H107" i="19"/>
  <c r="C107" i="19"/>
  <c r="B65" i="20"/>
  <c r="D65" i="20"/>
  <c r="G65" i="20"/>
  <c r="F65" i="20"/>
  <c r="H65" i="20"/>
  <c r="J65" i="20"/>
  <c r="N65" i="20"/>
  <c r="L65" i="20"/>
  <c r="C65" i="20"/>
  <c r="M65" i="20"/>
  <c r="I65" i="20"/>
  <c r="K65" i="20"/>
  <c r="G67" i="18"/>
  <c r="D67" i="18"/>
  <c r="M67" i="18"/>
  <c r="Q67" i="18"/>
  <c r="R67" i="18"/>
  <c r="F67" i="18"/>
  <c r="L67" i="18"/>
  <c r="O67" i="18"/>
  <c r="B67" i="18"/>
  <c r="H67" i="18"/>
  <c r="C67" i="18"/>
  <c r="I67" i="18"/>
  <c r="P67" i="18"/>
  <c r="N67" i="18"/>
  <c r="J67" i="18"/>
  <c r="K67" i="18"/>
  <c r="Q162" i="17"/>
  <c r="U162" i="17"/>
  <c r="W162" i="17"/>
  <c r="T162" i="17"/>
  <c r="V162" i="17"/>
  <c r="B162" i="17"/>
  <c r="G162" i="17"/>
  <c r="N162" i="17"/>
  <c r="S162" i="17"/>
  <c r="I162" i="17"/>
  <c r="F162" i="17"/>
  <c r="D162" i="17"/>
  <c r="M162" i="17"/>
  <c r="K162" i="17"/>
  <c r="C162" i="17"/>
  <c r="J162" i="17"/>
  <c r="X162" i="17"/>
  <c r="R162" i="17"/>
  <c r="H162" i="17"/>
  <c r="L162" i="17"/>
  <c r="C77" i="21"/>
  <c r="N77" i="21"/>
  <c r="F77" i="21"/>
  <c r="K77" i="21"/>
  <c r="J77" i="21"/>
  <c r="H77" i="21"/>
  <c r="M77" i="21"/>
  <c r="G77" i="21"/>
  <c r="D77" i="21"/>
  <c r="I77" i="21"/>
  <c r="L77" i="21"/>
  <c r="B77" i="21"/>
  <c r="T63" i="26"/>
  <c r="E63" i="26"/>
  <c r="C63" i="26"/>
  <c r="Q63" i="26"/>
  <c r="F63" i="26"/>
  <c r="G63" i="26"/>
  <c r="K63" i="26"/>
  <c r="U63" i="26"/>
  <c r="O63" i="26"/>
  <c r="D63" i="26"/>
  <c r="J63" i="26"/>
  <c r="I63" i="26"/>
  <c r="M63" i="26"/>
  <c r="R63" i="26"/>
  <c r="H63" i="26"/>
  <c r="P63" i="26"/>
  <c r="S63" i="26"/>
  <c r="L63" i="26"/>
  <c r="N63" i="26"/>
  <c r="U32" i="17"/>
  <c r="T32" i="17"/>
  <c r="D32" i="17"/>
  <c r="X32" i="17"/>
  <c r="C32" i="17"/>
  <c r="J32" i="17"/>
  <c r="V32" i="17"/>
  <c r="W32" i="17"/>
  <c r="F32" i="17"/>
  <c r="I32" i="17"/>
  <c r="K32" i="17"/>
  <c r="N32" i="17"/>
  <c r="Q32" i="17"/>
  <c r="G32" i="17"/>
  <c r="H32" i="17"/>
  <c r="L32" i="17"/>
  <c r="B32" i="17"/>
  <c r="S32" i="17"/>
  <c r="R32" i="17"/>
  <c r="M32" i="17"/>
  <c r="H42" i="23"/>
  <c r="D42" i="23"/>
  <c r="G42" i="23"/>
  <c r="F42" i="23"/>
  <c r="C42" i="23"/>
  <c r="I42" i="23"/>
  <c r="B42" i="23"/>
  <c r="I137" i="20"/>
  <c r="C137" i="20"/>
  <c r="F137" i="20"/>
  <c r="G137" i="20"/>
  <c r="L137" i="20"/>
  <c r="K137" i="20"/>
  <c r="N137" i="20"/>
  <c r="H137" i="20"/>
  <c r="M137" i="20"/>
  <c r="J137" i="20"/>
  <c r="D137" i="20"/>
  <c r="B137" i="20"/>
  <c r="G123" i="18"/>
  <c r="M123" i="18"/>
  <c r="N123" i="18"/>
  <c r="L123" i="18"/>
  <c r="P123" i="18"/>
  <c r="K123" i="18"/>
  <c r="F123" i="18"/>
  <c r="Q123" i="18"/>
  <c r="D123" i="18"/>
  <c r="H123" i="18"/>
  <c r="B123" i="18"/>
  <c r="J123" i="18"/>
  <c r="I123" i="18"/>
  <c r="C123" i="18"/>
  <c r="O123" i="18"/>
  <c r="R123" i="18"/>
  <c r="I94" i="14"/>
  <c r="D94" i="14"/>
  <c r="F94" i="14"/>
  <c r="E94" i="14"/>
  <c r="H94" i="14"/>
  <c r="C94" i="14"/>
  <c r="G94" i="14"/>
  <c r="M48" i="32"/>
  <c r="G48" i="32"/>
  <c r="F48" i="32"/>
  <c r="C48" i="32"/>
  <c r="H48" i="32"/>
  <c r="D48" i="32"/>
  <c r="Q48" i="32"/>
  <c r="N48" i="32"/>
  <c r="K48" i="32"/>
  <c r="O48" i="32"/>
  <c r="J48" i="32"/>
  <c r="P48" i="32"/>
  <c r="B48" i="32"/>
  <c r="L48" i="32"/>
  <c r="I48" i="32"/>
  <c r="R48" i="32"/>
  <c r="C187" i="23"/>
  <c r="F187" i="23"/>
  <c r="B187" i="23"/>
  <c r="H187" i="23"/>
  <c r="D187" i="23"/>
  <c r="G187" i="23"/>
  <c r="I187" i="23"/>
  <c r="I100" i="26"/>
  <c r="G100" i="26"/>
  <c r="F100" i="26"/>
  <c r="S100" i="26"/>
  <c r="D100" i="26"/>
  <c r="C100" i="26"/>
  <c r="N100" i="26"/>
  <c r="T100" i="26"/>
  <c r="M100" i="26"/>
  <c r="E100" i="26"/>
  <c r="O100" i="26"/>
  <c r="P100" i="26"/>
  <c r="U100" i="26"/>
  <c r="L100" i="26"/>
  <c r="J100" i="26"/>
  <c r="K100" i="26"/>
  <c r="H100" i="26"/>
  <c r="R100" i="26"/>
  <c r="Q100" i="26"/>
  <c r="B110" i="19"/>
  <c r="D110" i="19"/>
  <c r="M110" i="19"/>
  <c r="L110" i="19"/>
  <c r="N110" i="19"/>
  <c r="Q110" i="19"/>
  <c r="J110" i="19"/>
  <c r="G110" i="19"/>
  <c r="H110" i="19"/>
  <c r="R110" i="19"/>
  <c r="K110" i="19"/>
  <c r="P110" i="19"/>
  <c r="I110" i="19"/>
  <c r="O110" i="19"/>
  <c r="C110" i="19"/>
  <c r="F110" i="19"/>
  <c r="D167" i="23"/>
  <c r="I167" i="23"/>
  <c r="F167" i="23"/>
  <c r="C167" i="23"/>
  <c r="G167" i="23"/>
  <c r="B167" i="23"/>
  <c r="H167" i="23"/>
  <c r="C154" i="14"/>
  <c r="F154" i="14"/>
  <c r="E154" i="14"/>
  <c r="D154" i="14"/>
  <c r="I154" i="14"/>
  <c r="G154" i="14"/>
  <c r="H154" i="14"/>
  <c r="B139" i="23"/>
  <c r="I139" i="23"/>
  <c r="C139" i="23"/>
  <c r="H139" i="23"/>
  <c r="G139" i="23"/>
  <c r="D139" i="23"/>
  <c r="F139" i="23"/>
  <c r="K110" i="26"/>
  <c r="Q110" i="26"/>
  <c r="N110" i="26"/>
  <c r="H110" i="26"/>
  <c r="P110" i="26"/>
  <c r="F110" i="26"/>
  <c r="I110" i="26"/>
  <c r="R110" i="26"/>
  <c r="D110" i="26"/>
  <c r="L110" i="26"/>
  <c r="J110" i="26"/>
  <c r="O110" i="26"/>
  <c r="G110" i="26"/>
  <c r="E110" i="26"/>
  <c r="S110" i="26"/>
  <c r="C110" i="26"/>
  <c r="M110" i="26"/>
  <c r="T110" i="26"/>
  <c r="U110" i="26"/>
  <c r="C48" i="17"/>
  <c r="V48" i="17"/>
  <c r="W48" i="17"/>
  <c r="Q48" i="17"/>
  <c r="R48" i="17"/>
  <c r="L48" i="17"/>
  <c r="T48" i="17"/>
  <c r="F48" i="17"/>
  <c r="G48" i="17"/>
  <c r="J48" i="17"/>
  <c r="I48" i="17"/>
  <c r="K48" i="17"/>
  <c r="U48" i="17"/>
  <c r="M48" i="17"/>
  <c r="X48" i="17"/>
  <c r="S48" i="17"/>
  <c r="B48" i="17"/>
  <c r="H48" i="17"/>
  <c r="D48" i="17"/>
  <c r="N48" i="17"/>
  <c r="C73" i="24"/>
  <c r="E73" i="24"/>
  <c r="D73" i="24"/>
  <c r="G73" i="24"/>
  <c r="F73" i="24"/>
  <c r="M129" i="18"/>
  <c r="Q129" i="18"/>
  <c r="O129" i="18"/>
  <c r="C129" i="18"/>
  <c r="K129" i="18"/>
  <c r="B129" i="18"/>
  <c r="G129" i="18"/>
  <c r="D129" i="18"/>
  <c r="J129" i="18"/>
  <c r="I129" i="18"/>
  <c r="F129" i="18"/>
  <c r="R129" i="18"/>
  <c r="N129" i="18"/>
  <c r="P129" i="18"/>
  <c r="L129" i="18"/>
  <c r="H129" i="18"/>
  <c r="J68" i="20"/>
  <c r="H68" i="20"/>
  <c r="M68" i="20"/>
  <c r="I68" i="20"/>
  <c r="B68" i="20"/>
  <c r="L68" i="20"/>
  <c r="N68" i="20"/>
  <c r="K68" i="20"/>
  <c r="G68" i="20"/>
  <c r="F68" i="20"/>
  <c r="C68" i="20"/>
  <c r="D68" i="20"/>
  <c r="E58" i="14"/>
  <c r="H58" i="14"/>
  <c r="F58" i="14"/>
  <c r="C58" i="14"/>
  <c r="D58" i="14"/>
  <c r="G58" i="14"/>
  <c r="I58" i="14"/>
  <c r="I137" i="21"/>
  <c r="L137" i="21"/>
  <c r="F137" i="21"/>
  <c r="G137" i="21"/>
  <c r="D137" i="21"/>
  <c r="C137" i="21"/>
  <c r="K137" i="21"/>
  <c r="H137" i="21"/>
  <c r="J137" i="21"/>
  <c r="N137" i="21"/>
  <c r="M137" i="21"/>
  <c r="B137" i="21"/>
  <c r="H34" i="22"/>
  <c r="D34" i="22"/>
  <c r="F34" i="22"/>
  <c r="B34" i="22"/>
  <c r="C34" i="22"/>
  <c r="I34" i="22"/>
  <c r="G34" i="22"/>
  <c r="N165" i="32"/>
  <c r="B165" i="32"/>
  <c r="J165" i="32"/>
  <c r="G165" i="32"/>
  <c r="O165" i="32"/>
  <c r="M165" i="32"/>
  <c r="D165" i="32"/>
  <c r="P165" i="32"/>
  <c r="K165" i="32"/>
  <c r="H165" i="32"/>
  <c r="F165" i="32"/>
  <c r="C165" i="32"/>
  <c r="L165" i="32"/>
  <c r="Q165" i="32"/>
  <c r="I165" i="32"/>
  <c r="R165" i="32"/>
  <c r="L86" i="19"/>
  <c r="R86" i="19"/>
  <c r="O86" i="19"/>
  <c r="C86" i="19"/>
  <c r="P86" i="19"/>
  <c r="I86" i="19"/>
  <c r="M86" i="19"/>
  <c r="Q86" i="19"/>
  <c r="B86" i="19"/>
  <c r="F86" i="19"/>
  <c r="K86" i="19"/>
  <c r="J86" i="19"/>
  <c r="D86" i="19"/>
  <c r="G86" i="19"/>
  <c r="N86" i="19"/>
  <c r="H86" i="19"/>
  <c r="R74" i="19"/>
  <c r="F74" i="19"/>
  <c r="G74" i="19"/>
  <c r="I74" i="19"/>
  <c r="D74" i="19"/>
  <c r="H74" i="19"/>
  <c r="K74" i="19"/>
  <c r="J74" i="19"/>
  <c r="P74" i="19"/>
  <c r="O74" i="19"/>
  <c r="C74" i="19"/>
  <c r="Q74" i="19"/>
  <c r="N74" i="19"/>
  <c r="B74" i="19"/>
  <c r="L74" i="19"/>
  <c r="M74" i="19"/>
  <c r="B52" i="21"/>
  <c r="K52" i="21"/>
  <c r="J52" i="21"/>
  <c r="D52" i="21"/>
  <c r="L52" i="21"/>
  <c r="M52" i="21"/>
  <c r="G52" i="21"/>
  <c r="F52" i="21"/>
  <c r="H52" i="21"/>
  <c r="I52" i="21"/>
  <c r="C52" i="21"/>
  <c r="N52" i="21"/>
  <c r="H50" i="26"/>
  <c r="F50" i="26"/>
  <c r="K50" i="26"/>
  <c r="T50" i="26"/>
  <c r="M50" i="26"/>
  <c r="D50" i="26"/>
  <c r="S50" i="26"/>
  <c r="L50" i="26"/>
  <c r="J50" i="26"/>
  <c r="O50" i="26"/>
  <c r="R50" i="26"/>
  <c r="U50" i="26"/>
  <c r="C50" i="26"/>
  <c r="P50" i="26"/>
  <c r="Q50" i="26"/>
  <c r="I50" i="26"/>
  <c r="N50" i="26"/>
  <c r="G50" i="26"/>
  <c r="E50" i="26"/>
  <c r="E111" i="24"/>
  <c r="G111" i="24"/>
  <c r="D111" i="24"/>
  <c r="F111" i="24"/>
  <c r="C111" i="24"/>
  <c r="N175" i="19"/>
  <c r="K175" i="19"/>
  <c r="I175" i="19"/>
  <c r="P175" i="19"/>
  <c r="Q175" i="19"/>
  <c r="O175" i="19"/>
  <c r="D175" i="19"/>
  <c r="J175" i="19"/>
  <c r="R175" i="19"/>
  <c r="G175" i="19"/>
  <c r="F175" i="19"/>
  <c r="L175" i="19"/>
  <c r="B175" i="19"/>
  <c r="C175" i="19"/>
  <c r="M175" i="19"/>
  <c r="H175" i="19"/>
  <c r="D116" i="23"/>
  <c r="I116" i="23"/>
  <c r="C116" i="23"/>
  <c r="H116" i="23"/>
  <c r="B116" i="23"/>
  <c r="F116" i="23"/>
  <c r="G116" i="23"/>
  <c r="N27" i="18"/>
  <c r="J27" i="18"/>
  <c r="Q27" i="18"/>
  <c r="D27" i="18"/>
  <c r="B27" i="18"/>
  <c r="L27" i="18"/>
  <c r="G27" i="18"/>
  <c r="P27" i="18"/>
  <c r="O27" i="18"/>
  <c r="C27" i="18"/>
  <c r="K27" i="18"/>
  <c r="M27" i="18"/>
  <c r="H27" i="18"/>
  <c r="I27" i="18"/>
  <c r="R27" i="18"/>
  <c r="F27" i="18"/>
  <c r="E158" i="26"/>
  <c r="J158" i="26"/>
  <c r="K158" i="26"/>
  <c r="D158" i="26"/>
  <c r="G158" i="26"/>
  <c r="U158" i="26"/>
  <c r="T158" i="26"/>
  <c r="S158" i="26"/>
  <c r="N158" i="26"/>
  <c r="Q158" i="26"/>
  <c r="H158" i="26"/>
  <c r="R158" i="26"/>
  <c r="F158" i="26"/>
  <c r="C158" i="26"/>
  <c r="M158" i="26"/>
  <c r="O158" i="26"/>
  <c r="P158" i="26"/>
  <c r="L158" i="26"/>
  <c r="I158" i="26"/>
  <c r="K76" i="32"/>
  <c r="R76" i="32"/>
  <c r="D76" i="32"/>
  <c r="I76" i="32"/>
  <c r="Q76" i="32"/>
  <c r="M76" i="32"/>
  <c r="N76" i="32"/>
  <c r="F76" i="32"/>
  <c r="B76" i="32"/>
  <c r="J76" i="32"/>
  <c r="P76" i="32"/>
  <c r="O76" i="32"/>
  <c r="H76" i="32"/>
  <c r="C76" i="32"/>
  <c r="L76" i="32"/>
  <c r="G76" i="32"/>
  <c r="F100" i="19"/>
  <c r="Q100" i="19"/>
  <c r="M100" i="19"/>
  <c r="O100" i="19"/>
  <c r="P100" i="19"/>
  <c r="K100" i="19"/>
  <c r="H100" i="19"/>
  <c r="L100" i="19"/>
  <c r="J100" i="19"/>
  <c r="N100" i="19"/>
  <c r="I100" i="19"/>
  <c r="G100" i="19"/>
  <c r="R100" i="19"/>
  <c r="C100" i="19"/>
  <c r="B100" i="19"/>
  <c r="D100" i="19"/>
  <c r="F41" i="24"/>
  <c r="C41" i="24"/>
  <c r="E41" i="24"/>
  <c r="D41" i="24"/>
  <c r="G41" i="24"/>
  <c r="G154" i="24"/>
  <c r="E154" i="24"/>
  <c r="F154" i="24"/>
  <c r="D154" i="24"/>
  <c r="C154" i="24"/>
  <c r="M31" i="17"/>
  <c r="I31" i="17"/>
  <c r="L31" i="17"/>
  <c r="F31" i="17"/>
  <c r="U31" i="17"/>
  <c r="X31" i="17"/>
  <c r="B31" i="17"/>
  <c r="S31" i="17"/>
  <c r="H31" i="17"/>
  <c r="N31" i="17"/>
  <c r="C31" i="17"/>
  <c r="D31" i="17"/>
  <c r="K31" i="17"/>
  <c r="V31" i="17"/>
  <c r="T31" i="17"/>
  <c r="Q31" i="17"/>
  <c r="W31" i="17"/>
  <c r="R31" i="17"/>
  <c r="G31" i="17"/>
  <c r="J31" i="17"/>
  <c r="C74" i="24"/>
  <c r="D74" i="24"/>
  <c r="E74" i="24"/>
  <c r="G74" i="24"/>
  <c r="F74" i="24"/>
  <c r="D19" i="14"/>
  <c r="G19" i="14"/>
  <c r="H19" i="14"/>
  <c r="E19" i="14"/>
  <c r="F19" i="14"/>
  <c r="C19" i="14"/>
  <c r="I19" i="14"/>
  <c r="J84" i="19"/>
  <c r="I84" i="19"/>
  <c r="L84" i="19"/>
  <c r="F84" i="19"/>
  <c r="B84" i="19"/>
  <c r="M84" i="19"/>
  <c r="N84" i="19"/>
  <c r="Q84" i="19"/>
  <c r="H84" i="19"/>
  <c r="K84" i="19"/>
  <c r="R84" i="19"/>
  <c r="O84" i="19"/>
  <c r="G84" i="19"/>
  <c r="C84" i="19"/>
  <c r="P84" i="19"/>
  <c r="D84" i="19"/>
  <c r="G167" i="14"/>
  <c r="D167" i="14"/>
  <c r="C167" i="14"/>
  <c r="F167" i="14"/>
  <c r="I167" i="14"/>
  <c r="E167" i="14"/>
  <c r="H167" i="14"/>
  <c r="G14" i="22"/>
  <c r="D14" i="22"/>
  <c r="F14" i="22"/>
  <c r="I14" i="22"/>
  <c r="H14" i="22"/>
  <c r="B14" i="22"/>
  <c r="C14" i="22"/>
  <c r="S62" i="17"/>
  <c r="H62" i="17"/>
  <c r="V62" i="17"/>
  <c r="K62" i="17"/>
  <c r="Q62" i="17"/>
  <c r="G62" i="17"/>
  <c r="M62" i="17"/>
  <c r="U62" i="17"/>
  <c r="F62" i="17"/>
  <c r="I62" i="17"/>
  <c r="W62" i="17"/>
  <c r="R62" i="17"/>
  <c r="N62" i="17"/>
  <c r="D62" i="17"/>
  <c r="C62" i="17"/>
  <c r="L62" i="17"/>
  <c r="T62" i="17"/>
  <c r="X62" i="17"/>
  <c r="B62" i="17"/>
  <c r="J62" i="17"/>
  <c r="D158" i="24"/>
  <c r="F158" i="24"/>
  <c r="G158" i="24"/>
  <c r="C158" i="24"/>
  <c r="E158" i="24"/>
  <c r="F135" i="26"/>
  <c r="Q135" i="26"/>
  <c r="R135" i="26"/>
  <c r="O135" i="26"/>
  <c r="S135" i="26"/>
  <c r="K135" i="26"/>
  <c r="U135" i="26"/>
  <c r="D135" i="26"/>
  <c r="H135" i="26"/>
  <c r="M135" i="26"/>
  <c r="J135" i="26"/>
  <c r="L135" i="26"/>
  <c r="I135" i="26"/>
  <c r="E135" i="26"/>
  <c r="P135" i="26"/>
  <c r="C135" i="26"/>
  <c r="G135" i="26"/>
  <c r="N135" i="26"/>
  <c r="T135" i="26"/>
  <c r="B182" i="32"/>
  <c r="C182" i="32"/>
  <c r="N182" i="32"/>
  <c r="H182" i="32"/>
  <c r="R182" i="32"/>
  <c r="D182" i="32"/>
  <c r="Q182" i="32"/>
  <c r="K182" i="32"/>
  <c r="I182" i="32"/>
  <c r="G182" i="32"/>
  <c r="M182" i="32"/>
  <c r="O182" i="32"/>
  <c r="P182" i="32"/>
  <c r="F182" i="32"/>
  <c r="L182" i="32"/>
  <c r="J182" i="32"/>
  <c r="X92" i="17"/>
  <c r="Q92" i="17"/>
  <c r="W92" i="17"/>
  <c r="G92" i="17"/>
  <c r="J92" i="17"/>
  <c r="I92" i="17"/>
  <c r="K92" i="17"/>
  <c r="S92" i="17"/>
  <c r="V92" i="17"/>
  <c r="B92" i="17"/>
  <c r="N92" i="17"/>
  <c r="F92" i="17"/>
  <c r="R92" i="17"/>
  <c r="M92" i="17"/>
  <c r="H92" i="17"/>
  <c r="T92" i="17"/>
  <c r="U92" i="17"/>
  <c r="C92" i="17"/>
  <c r="D92" i="17"/>
  <c r="L92" i="17"/>
  <c r="H162" i="14"/>
  <c r="E162" i="14"/>
  <c r="C162" i="14"/>
  <c r="D162" i="14"/>
  <c r="G162" i="14"/>
  <c r="I162" i="14"/>
  <c r="F162" i="14"/>
  <c r="D68" i="18"/>
  <c r="J68" i="18"/>
  <c r="G68" i="18"/>
  <c r="Q68" i="18"/>
  <c r="K68" i="18"/>
  <c r="P68" i="18"/>
  <c r="R68" i="18"/>
  <c r="C68" i="18"/>
  <c r="M68" i="18"/>
  <c r="F68" i="18"/>
  <c r="O68" i="18"/>
  <c r="N68" i="18"/>
  <c r="B68" i="18"/>
  <c r="H68" i="18"/>
  <c r="L68" i="18"/>
  <c r="I68" i="18"/>
  <c r="H190" i="19"/>
  <c r="G190" i="19"/>
  <c r="D190" i="19"/>
  <c r="K190" i="19"/>
  <c r="Q190" i="19"/>
  <c r="I190" i="19"/>
  <c r="J190" i="19"/>
  <c r="N190" i="19"/>
  <c r="P190" i="19"/>
  <c r="L190" i="19"/>
  <c r="M190" i="19"/>
  <c r="O190" i="19"/>
  <c r="C190" i="19"/>
  <c r="F190" i="19"/>
  <c r="B190" i="19"/>
  <c r="R190" i="19"/>
  <c r="R166" i="19"/>
  <c r="H166" i="19"/>
  <c r="B166" i="19"/>
  <c r="M166" i="19"/>
  <c r="I166" i="19"/>
  <c r="J166" i="19"/>
  <c r="K166" i="19"/>
  <c r="D166" i="19"/>
  <c r="P166" i="19"/>
  <c r="Q166" i="19"/>
  <c r="O166" i="19"/>
  <c r="F166" i="19"/>
  <c r="L166" i="19"/>
  <c r="N166" i="19"/>
  <c r="G166" i="19"/>
  <c r="C166" i="19"/>
  <c r="F87" i="22"/>
  <c r="B87" i="22"/>
  <c r="I87" i="22"/>
  <c r="C87" i="22"/>
  <c r="G87" i="22"/>
  <c r="H87" i="22"/>
  <c r="D87" i="22"/>
  <c r="E40" i="14"/>
  <c r="G40" i="14"/>
  <c r="H40" i="14"/>
  <c r="I40" i="14"/>
  <c r="D40" i="14"/>
  <c r="F40" i="14"/>
  <c r="C40" i="14"/>
  <c r="R44" i="26"/>
  <c r="K44" i="26"/>
  <c r="M44" i="26"/>
  <c r="O44" i="26"/>
  <c r="G44" i="26"/>
  <c r="Q44" i="26"/>
  <c r="P44" i="26"/>
  <c r="D44" i="26"/>
  <c r="N44" i="26"/>
  <c r="C44" i="26"/>
  <c r="H44" i="26"/>
  <c r="F44" i="26"/>
  <c r="U44" i="26"/>
  <c r="J44" i="26"/>
  <c r="E44" i="26"/>
  <c r="L44" i="26"/>
  <c r="I44" i="26"/>
  <c r="S44" i="26"/>
  <c r="T44" i="26"/>
  <c r="F89" i="18"/>
  <c r="P89" i="18"/>
  <c r="G89" i="18"/>
  <c r="H89" i="18"/>
  <c r="B89" i="18"/>
  <c r="C89" i="18"/>
  <c r="O89" i="18"/>
  <c r="K89" i="18"/>
  <c r="N89" i="18"/>
  <c r="J89" i="18"/>
  <c r="M89" i="18"/>
  <c r="L89" i="18"/>
  <c r="R89" i="18"/>
  <c r="D89" i="18"/>
  <c r="Q89" i="18"/>
  <c r="I89" i="18"/>
  <c r="C78" i="23"/>
  <c r="H78" i="23"/>
  <c r="I78" i="23"/>
  <c r="F78" i="23"/>
  <c r="G78" i="23"/>
  <c r="B78" i="23"/>
  <c r="D78" i="23"/>
  <c r="D98" i="24"/>
  <c r="G98" i="24"/>
  <c r="F98" i="24"/>
  <c r="C98" i="24"/>
  <c r="E98" i="24"/>
  <c r="M28" i="26"/>
  <c r="E28" i="26"/>
  <c r="U28" i="26"/>
  <c r="I28" i="26"/>
  <c r="J28" i="26"/>
  <c r="T28" i="26"/>
  <c r="Q28" i="26"/>
  <c r="H28" i="26"/>
  <c r="L28" i="26"/>
  <c r="N28" i="26"/>
  <c r="C28" i="26"/>
  <c r="F28" i="26"/>
  <c r="R28" i="26"/>
  <c r="P28" i="26"/>
  <c r="K28" i="26"/>
  <c r="O28" i="26"/>
  <c r="S28" i="26"/>
  <c r="G28" i="26"/>
  <c r="D28" i="26"/>
  <c r="R125" i="26"/>
  <c r="O125" i="26"/>
  <c r="E125" i="26"/>
  <c r="Q125" i="26"/>
  <c r="S125" i="26"/>
  <c r="I125" i="26"/>
  <c r="M125" i="26"/>
  <c r="G125" i="26"/>
  <c r="D125" i="26"/>
  <c r="L125" i="26"/>
  <c r="P125" i="26"/>
  <c r="K125" i="26"/>
  <c r="H125" i="26"/>
  <c r="N125" i="26"/>
  <c r="T125" i="26"/>
  <c r="C125" i="26"/>
  <c r="U125" i="26"/>
  <c r="F125" i="26"/>
  <c r="J125" i="26"/>
  <c r="M150" i="18"/>
  <c r="B150" i="18"/>
  <c r="H150" i="18"/>
  <c r="K150" i="18"/>
  <c r="P150" i="18"/>
  <c r="L150" i="18"/>
  <c r="N150" i="18"/>
  <c r="J150" i="18"/>
  <c r="C150" i="18"/>
  <c r="D150" i="18"/>
  <c r="R150" i="18"/>
  <c r="I150" i="18"/>
  <c r="O150" i="18"/>
  <c r="Q150" i="18"/>
  <c r="G150" i="18"/>
  <c r="F150" i="18"/>
  <c r="K60" i="19"/>
  <c r="R60" i="19"/>
  <c r="H60" i="19"/>
  <c r="C60" i="19"/>
  <c r="J60" i="19"/>
  <c r="N60" i="19"/>
  <c r="D60" i="19"/>
  <c r="B60" i="19"/>
  <c r="I60" i="19"/>
  <c r="P60" i="19"/>
  <c r="L60" i="19"/>
  <c r="Q60" i="19"/>
  <c r="M60" i="19"/>
  <c r="O60" i="19"/>
  <c r="G60" i="19"/>
  <c r="F60" i="19"/>
  <c r="P68" i="32"/>
  <c r="R68" i="32"/>
  <c r="F68" i="32"/>
  <c r="M68" i="32"/>
  <c r="N68" i="32"/>
  <c r="Q68" i="32"/>
  <c r="D68" i="32"/>
  <c r="L68" i="32"/>
  <c r="I68" i="32"/>
  <c r="C68" i="32"/>
  <c r="K68" i="32"/>
  <c r="O68" i="32"/>
  <c r="B68" i="32"/>
  <c r="J68" i="32"/>
  <c r="G68" i="32"/>
  <c r="H68" i="32"/>
  <c r="T159" i="26"/>
  <c r="P159" i="26"/>
  <c r="M159" i="26"/>
  <c r="O159" i="26"/>
  <c r="J159" i="26"/>
  <c r="L159" i="26"/>
  <c r="C159" i="26"/>
  <c r="R159" i="26"/>
  <c r="I159" i="26"/>
  <c r="K159" i="26"/>
  <c r="D159" i="26"/>
  <c r="U159" i="26"/>
  <c r="G159" i="26"/>
  <c r="F159" i="26"/>
  <c r="H159" i="26"/>
  <c r="N159" i="26"/>
  <c r="Q159" i="26"/>
  <c r="S159" i="26"/>
  <c r="E159" i="26"/>
  <c r="F45" i="23"/>
  <c r="I45" i="23"/>
  <c r="G45" i="23"/>
  <c r="D45" i="23"/>
  <c r="B45" i="23"/>
  <c r="C45" i="23"/>
  <c r="H45" i="23"/>
  <c r="H158" i="18"/>
  <c r="F158" i="18"/>
  <c r="C158" i="18"/>
  <c r="Q158" i="18"/>
  <c r="D158" i="18"/>
  <c r="B158" i="18"/>
  <c r="I158" i="18"/>
  <c r="L158" i="18"/>
  <c r="P158" i="18"/>
  <c r="K158" i="18"/>
  <c r="N158" i="18"/>
  <c r="M158" i="18"/>
  <c r="G158" i="18"/>
  <c r="O158" i="18"/>
  <c r="J158" i="18"/>
  <c r="R158" i="18"/>
  <c r="W19" i="17"/>
  <c r="B19" i="17"/>
  <c r="V19" i="17"/>
  <c r="F19" i="17"/>
  <c r="G19" i="17"/>
  <c r="K19" i="17"/>
  <c r="C19" i="17"/>
  <c r="I19" i="17"/>
  <c r="D19" i="17"/>
  <c r="T19" i="17"/>
  <c r="Q19" i="17"/>
  <c r="M19" i="17"/>
  <c r="H19" i="17"/>
  <c r="R19" i="17"/>
  <c r="U19" i="17"/>
  <c r="J19" i="17"/>
  <c r="L19" i="17"/>
  <c r="X19" i="17"/>
  <c r="S19" i="17"/>
  <c r="N19" i="17"/>
  <c r="K86" i="18"/>
  <c r="C86" i="18"/>
  <c r="N86" i="18"/>
  <c r="H86" i="18"/>
  <c r="B86" i="18"/>
  <c r="G86" i="18"/>
  <c r="I86" i="18"/>
  <c r="D86" i="18"/>
  <c r="P86" i="18"/>
  <c r="O86" i="18"/>
  <c r="R86" i="18"/>
  <c r="J86" i="18"/>
  <c r="L86" i="18"/>
  <c r="F86" i="18"/>
  <c r="M86" i="18"/>
  <c r="Q86" i="18"/>
  <c r="W151" i="17"/>
  <c r="F151" i="17"/>
  <c r="J151" i="17"/>
  <c r="D151" i="17"/>
  <c r="L151" i="17"/>
  <c r="N151" i="17"/>
  <c r="U151" i="17"/>
  <c r="S151" i="17"/>
  <c r="I151" i="17"/>
  <c r="X151" i="17"/>
  <c r="T151" i="17"/>
  <c r="M151" i="17"/>
  <c r="V151" i="17"/>
  <c r="R151" i="17"/>
  <c r="G151" i="17"/>
  <c r="B151" i="17"/>
  <c r="H151" i="17"/>
  <c r="C151" i="17"/>
  <c r="K151" i="17"/>
  <c r="Q151" i="17"/>
  <c r="E81" i="24"/>
  <c r="C81" i="24"/>
  <c r="F81" i="24"/>
  <c r="D81" i="24"/>
  <c r="G81" i="24"/>
  <c r="G54" i="14"/>
  <c r="D54" i="14"/>
  <c r="H54" i="14"/>
  <c r="C54" i="14"/>
  <c r="E54" i="14"/>
  <c r="F54" i="14"/>
  <c r="I54" i="14"/>
  <c r="M121" i="17"/>
  <c r="N121" i="17"/>
  <c r="U121" i="17"/>
  <c r="V121" i="17"/>
  <c r="F121" i="17"/>
  <c r="S121" i="17"/>
  <c r="R121" i="17"/>
  <c r="L121" i="17"/>
  <c r="D121" i="17"/>
  <c r="I121" i="17"/>
  <c r="H121" i="17"/>
  <c r="C121" i="17"/>
  <c r="Q121" i="17"/>
  <c r="G121" i="17"/>
  <c r="W121" i="17"/>
  <c r="T121" i="17"/>
  <c r="B121" i="17"/>
  <c r="K121" i="17"/>
  <c r="J121" i="17"/>
  <c r="X121" i="17"/>
  <c r="E132" i="14"/>
  <c r="I132" i="14"/>
  <c r="D132" i="14"/>
  <c r="F132" i="14"/>
  <c r="G132" i="14"/>
  <c r="H132" i="14"/>
  <c r="C132" i="14"/>
  <c r="C70" i="22"/>
  <c r="D70" i="22"/>
  <c r="H70" i="22"/>
  <c r="G70" i="22"/>
  <c r="F70" i="22"/>
  <c r="I70" i="22"/>
  <c r="B70" i="22"/>
  <c r="P111" i="19"/>
  <c r="H111" i="19"/>
  <c r="G111" i="19"/>
  <c r="N111" i="19"/>
  <c r="D111" i="19"/>
  <c r="J111" i="19"/>
  <c r="I111" i="19"/>
  <c r="C111" i="19"/>
  <c r="O111" i="19"/>
  <c r="K111" i="19"/>
  <c r="B111" i="19"/>
  <c r="Q111" i="19"/>
  <c r="M111" i="19"/>
  <c r="F111" i="19"/>
  <c r="R111" i="19"/>
  <c r="L111" i="19"/>
  <c r="L98" i="19"/>
  <c r="Q98" i="19"/>
  <c r="O98" i="19"/>
  <c r="H98" i="19"/>
  <c r="P98" i="19"/>
  <c r="C98" i="19"/>
  <c r="D98" i="19"/>
  <c r="J98" i="19"/>
  <c r="F98" i="19"/>
  <c r="N98" i="19"/>
  <c r="M98" i="19"/>
  <c r="B98" i="19"/>
  <c r="G98" i="19"/>
  <c r="K98" i="19"/>
  <c r="I98" i="19"/>
  <c r="R98" i="19"/>
  <c r="C83" i="14"/>
  <c r="E83" i="14"/>
  <c r="G83" i="14"/>
  <c r="D83" i="14"/>
  <c r="F83" i="14"/>
  <c r="H83" i="14"/>
  <c r="I83" i="14"/>
  <c r="M177" i="32"/>
  <c r="G177" i="32"/>
  <c r="N177" i="32"/>
  <c r="B177" i="32"/>
  <c r="Q177" i="32"/>
  <c r="K177" i="32"/>
  <c r="D177" i="32"/>
  <c r="F177" i="32"/>
  <c r="J177" i="32"/>
  <c r="I177" i="32"/>
  <c r="H177" i="32"/>
  <c r="L177" i="32"/>
  <c r="O177" i="32"/>
  <c r="P177" i="32"/>
  <c r="C177" i="32"/>
  <c r="R177" i="32"/>
  <c r="D54" i="24"/>
  <c r="C54" i="24"/>
  <c r="F54" i="24"/>
  <c r="E54" i="24"/>
  <c r="G54" i="24"/>
  <c r="F188" i="17"/>
  <c r="K188" i="17"/>
  <c r="V188" i="17"/>
  <c r="N188" i="17"/>
  <c r="Q188" i="17"/>
  <c r="I188" i="17"/>
  <c r="T188" i="17"/>
  <c r="X188" i="17"/>
  <c r="M188" i="17"/>
  <c r="W188" i="17"/>
  <c r="S188" i="17"/>
  <c r="H188" i="17"/>
  <c r="B188" i="17"/>
  <c r="R188" i="17"/>
  <c r="G188" i="17"/>
  <c r="D188" i="17"/>
  <c r="J188" i="17"/>
  <c r="L188" i="17"/>
  <c r="U188" i="17"/>
  <c r="C188" i="17"/>
  <c r="I28" i="23"/>
  <c r="H28" i="23"/>
  <c r="C28" i="23"/>
  <c r="D28" i="23"/>
  <c r="B28" i="23"/>
  <c r="F28" i="23"/>
  <c r="G28" i="23"/>
  <c r="J167" i="20"/>
  <c r="M167" i="20"/>
  <c r="H167" i="20"/>
  <c r="B167" i="20"/>
  <c r="G167" i="20"/>
  <c r="L167" i="20"/>
  <c r="D167" i="20"/>
  <c r="I167" i="20"/>
  <c r="N167" i="20"/>
  <c r="F167" i="20"/>
  <c r="K167" i="20"/>
  <c r="C167" i="20"/>
  <c r="R74" i="18"/>
  <c r="C74" i="18"/>
  <c r="F74" i="18"/>
  <c r="Q74" i="18"/>
  <c r="N74" i="18"/>
  <c r="M74" i="18"/>
  <c r="D74" i="18"/>
  <c r="H74" i="18"/>
  <c r="B74" i="18"/>
  <c r="P74" i="18"/>
  <c r="I74" i="18"/>
  <c r="L74" i="18"/>
  <c r="G74" i="18"/>
  <c r="K74" i="18"/>
  <c r="O74" i="18"/>
  <c r="J74" i="18"/>
  <c r="D46" i="24"/>
  <c r="F46" i="24"/>
  <c r="C46" i="24"/>
  <c r="G46" i="24"/>
  <c r="E46" i="24"/>
  <c r="C49" i="32"/>
  <c r="Q49" i="32"/>
  <c r="P49" i="32"/>
  <c r="F49" i="32"/>
  <c r="J49" i="32"/>
  <c r="G49" i="32"/>
  <c r="O49" i="32"/>
  <c r="R49" i="32"/>
  <c r="H49" i="32"/>
  <c r="L49" i="32"/>
  <c r="N49" i="32"/>
  <c r="B49" i="32"/>
  <c r="K49" i="32"/>
  <c r="I49" i="32"/>
  <c r="M49" i="32"/>
  <c r="D49" i="32"/>
  <c r="C79" i="32"/>
  <c r="J79" i="32"/>
  <c r="G79" i="32"/>
  <c r="I79" i="32"/>
  <c r="L79" i="32"/>
  <c r="P79" i="32"/>
  <c r="D79" i="32"/>
  <c r="Q79" i="32"/>
  <c r="N79" i="32"/>
  <c r="H79" i="32"/>
  <c r="K79" i="32"/>
  <c r="F79" i="32"/>
  <c r="B79" i="32"/>
  <c r="M79" i="32"/>
  <c r="O79" i="32"/>
  <c r="R79" i="32"/>
  <c r="Q130" i="18"/>
  <c r="K130" i="18"/>
  <c r="P130" i="18"/>
  <c r="N130" i="18"/>
  <c r="H130" i="18"/>
  <c r="I130" i="18"/>
  <c r="J130" i="18"/>
  <c r="C130" i="18"/>
  <c r="O130" i="18"/>
  <c r="B130" i="18"/>
  <c r="G130" i="18"/>
  <c r="F130" i="18"/>
  <c r="L130" i="18"/>
  <c r="M130" i="18"/>
  <c r="D130" i="18"/>
  <c r="R130" i="18"/>
  <c r="S77" i="17"/>
  <c r="R77" i="17"/>
  <c r="Q77" i="17"/>
  <c r="W77" i="17"/>
  <c r="T77" i="17"/>
  <c r="X77" i="17"/>
  <c r="J77" i="17"/>
  <c r="D77" i="17"/>
  <c r="F77" i="17"/>
  <c r="G77" i="17"/>
  <c r="U77" i="17"/>
  <c r="M77" i="17"/>
  <c r="C77" i="17"/>
  <c r="H77" i="17"/>
  <c r="N77" i="17"/>
  <c r="B77" i="17"/>
  <c r="K77" i="17"/>
  <c r="I77" i="17"/>
  <c r="L77" i="17"/>
  <c r="V77" i="17"/>
  <c r="G82" i="20"/>
  <c r="D82" i="20"/>
  <c r="I82" i="20"/>
  <c r="C82" i="20"/>
  <c r="B82" i="20"/>
  <c r="M82" i="20"/>
  <c r="F82" i="20"/>
  <c r="K82" i="20"/>
  <c r="L82" i="20"/>
  <c r="H82" i="20"/>
  <c r="J82" i="20"/>
  <c r="N82" i="20"/>
  <c r="H187" i="18"/>
  <c r="P187" i="18"/>
  <c r="L187" i="18"/>
  <c r="C187" i="18"/>
  <c r="O187" i="18"/>
  <c r="R187" i="18"/>
  <c r="J187" i="18"/>
  <c r="B187" i="18"/>
  <c r="I187" i="18"/>
  <c r="G187" i="18"/>
  <c r="F187" i="18"/>
  <c r="K187" i="18"/>
  <c r="N187" i="18"/>
  <c r="Q187" i="18"/>
  <c r="M187" i="18"/>
  <c r="D187" i="18"/>
  <c r="I111" i="22"/>
  <c r="C111" i="22"/>
  <c r="D111" i="22"/>
  <c r="F111" i="22"/>
  <c r="G111" i="22"/>
  <c r="B111" i="22"/>
  <c r="H111" i="22"/>
  <c r="G48" i="23"/>
  <c r="C48" i="23"/>
  <c r="H48" i="23"/>
  <c r="B48" i="23"/>
  <c r="F48" i="23"/>
  <c r="D48" i="23"/>
  <c r="I48" i="23"/>
  <c r="H124" i="21"/>
  <c r="G124" i="21"/>
  <c r="I124" i="21"/>
  <c r="K124" i="21"/>
  <c r="B124" i="21"/>
  <c r="L124" i="21"/>
  <c r="J124" i="21"/>
  <c r="C124" i="21"/>
  <c r="F124" i="21"/>
  <c r="N124" i="21"/>
  <c r="D124" i="21"/>
  <c r="M124" i="21"/>
  <c r="G67" i="23"/>
  <c r="F67" i="23"/>
  <c r="B67" i="23"/>
  <c r="D67" i="23"/>
  <c r="I67" i="23"/>
  <c r="H67" i="23"/>
  <c r="C67" i="23"/>
  <c r="G164" i="32"/>
  <c r="D164" i="32"/>
  <c r="C164" i="32"/>
  <c r="M164" i="32"/>
  <c r="P164" i="32"/>
  <c r="F164" i="32"/>
  <c r="B164" i="32"/>
  <c r="Q164" i="32"/>
  <c r="L164" i="32"/>
  <c r="K164" i="32"/>
  <c r="I164" i="32"/>
  <c r="N164" i="32"/>
  <c r="H164" i="32"/>
  <c r="J164" i="32"/>
  <c r="O164" i="32"/>
  <c r="R164" i="32"/>
  <c r="G180" i="22"/>
  <c r="I180" i="22"/>
  <c r="B180" i="22"/>
  <c r="C180" i="22"/>
  <c r="D180" i="22"/>
  <c r="F180" i="22"/>
  <c r="H180" i="22"/>
  <c r="F65" i="22"/>
  <c r="H65" i="22"/>
  <c r="B65" i="22"/>
  <c r="C65" i="22"/>
  <c r="G65" i="22"/>
  <c r="I65" i="22"/>
  <c r="D65" i="22"/>
  <c r="C184" i="22"/>
  <c r="I184" i="22"/>
  <c r="D184" i="22"/>
  <c r="G184" i="22"/>
  <c r="F184" i="22"/>
  <c r="H184" i="22"/>
  <c r="B184" i="22"/>
  <c r="G169" i="21"/>
  <c r="K169" i="21"/>
  <c r="D169" i="21"/>
  <c r="J169" i="21"/>
  <c r="N169" i="21"/>
  <c r="C169" i="21"/>
  <c r="F169" i="21"/>
  <c r="I169" i="21"/>
  <c r="L169" i="21"/>
  <c r="M169" i="21"/>
  <c r="B169" i="21"/>
  <c r="H169" i="21"/>
  <c r="L172" i="18"/>
  <c r="I172" i="18"/>
  <c r="N172" i="18"/>
  <c r="B172" i="18"/>
  <c r="D172" i="18"/>
  <c r="Q172" i="18"/>
  <c r="C172" i="18"/>
  <c r="J172" i="18"/>
  <c r="F172" i="18"/>
  <c r="P172" i="18"/>
  <c r="M172" i="18"/>
  <c r="H172" i="18"/>
  <c r="O172" i="18"/>
  <c r="R172" i="18"/>
  <c r="K172" i="18"/>
  <c r="G172" i="18"/>
  <c r="J46" i="21"/>
  <c r="K46" i="21"/>
  <c r="H46" i="21"/>
  <c r="C46" i="21"/>
  <c r="L46" i="21"/>
  <c r="B46" i="21"/>
  <c r="M46" i="21"/>
  <c r="F46" i="21"/>
  <c r="G46" i="21"/>
  <c r="D46" i="21"/>
  <c r="N46" i="21"/>
  <c r="I46" i="21"/>
  <c r="N154" i="21"/>
  <c r="B154" i="21"/>
  <c r="M154" i="21"/>
  <c r="G154" i="21"/>
  <c r="D154" i="21"/>
  <c r="C154" i="21"/>
  <c r="L154" i="21"/>
  <c r="F154" i="21"/>
  <c r="K154" i="21"/>
  <c r="I154" i="21"/>
  <c r="J154" i="21"/>
  <c r="H154" i="21"/>
  <c r="C148" i="22"/>
  <c r="B148" i="22"/>
  <c r="F148" i="22"/>
  <c r="I148" i="22"/>
  <c r="G148" i="22"/>
  <c r="D148" i="22"/>
  <c r="H148" i="22"/>
  <c r="G170" i="20"/>
  <c r="C170" i="20"/>
  <c r="K170" i="20"/>
  <c r="B170" i="20"/>
  <c r="L170" i="20"/>
  <c r="M170" i="20"/>
  <c r="F170" i="20"/>
  <c r="D170" i="20"/>
  <c r="I170" i="20"/>
  <c r="J170" i="20"/>
  <c r="N170" i="20"/>
  <c r="H170" i="20"/>
  <c r="M29" i="20"/>
  <c r="J29" i="20"/>
  <c r="F29" i="20"/>
  <c r="G29" i="20"/>
  <c r="K29" i="20"/>
  <c r="B29" i="20"/>
  <c r="D29" i="20"/>
  <c r="H29" i="20"/>
  <c r="L29" i="20"/>
  <c r="C29" i="20"/>
  <c r="I29" i="20"/>
  <c r="N29" i="20"/>
  <c r="Q154" i="19"/>
  <c r="B154" i="19"/>
  <c r="M154" i="19"/>
  <c r="H154" i="19"/>
  <c r="L154" i="19"/>
  <c r="J154" i="19"/>
  <c r="C154" i="19"/>
  <c r="N154" i="19"/>
  <c r="O154" i="19"/>
  <c r="D154" i="19"/>
  <c r="P154" i="19"/>
  <c r="F154" i="19"/>
  <c r="G154" i="19"/>
  <c r="I154" i="19"/>
  <c r="R154" i="19"/>
  <c r="K154" i="19"/>
  <c r="F32" i="14"/>
  <c r="H32" i="14"/>
  <c r="D32" i="14"/>
  <c r="E32" i="14"/>
  <c r="C32" i="14"/>
  <c r="I32" i="14"/>
  <c r="G32" i="14"/>
  <c r="O121" i="26"/>
  <c r="C121" i="26"/>
  <c r="I121" i="26"/>
  <c r="H121" i="26"/>
  <c r="T121" i="26"/>
  <c r="R121" i="26"/>
  <c r="M121" i="26"/>
  <c r="Q121" i="26"/>
  <c r="N121" i="26"/>
  <c r="S121" i="26"/>
  <c r="K121" i="26"/>
  <c r="E121" i="26"/>
  <c r="P121" i="26"/>
  <c r="F121" i="26"/>
  <c r="U121" i="26"/>
  <c r="L121" i="26"/>
  <c r="D121" i="26"/>
  <c r="G121" i="26"/>
  <c r="J121" i="26"/>
  <c r="U44" i="17"/>
  <c r="M44" i="17"/>
  <c r="I44" i="17"/>
  <c r="B44" i="17"/>
  <c r="T44" i="17"/>
  <c r="S44" i="17"/>
  <c r="L44" i="17"/>
  <c r="Q44" i="17"/>
  <c r="K44" i="17"/>
  <c r="G44" i="17"/>
  <c r="V44" i="17"/>
  <c r="X44" i="17"/>
  <c r="F44" i="17"/>
  <c r="W44" i="17"/>
  <c r="D44" i="17"/>
  <c r="C44" i="17"/>
  <c r="H44" i="17"/>
  <c r="J44" i="17"/>
  <c r="N44" i="17"/>
  <c r="R44" i="17"/>
  <c r="H186" i="20"/>
  <c r="I186" i="20"/>
  <c r="B186" i="20"/>
  <c r="J186" i="20"/>
  <c r="F186" i="20"/>
  <c r="N186" i="20"/>
  <c r="L186" i="20"/>
  <c r="C186" i="20"/>
  <c r="G186" i="20"/>
  <c r="D186" i="20"/>
  <c r="K186" i="20"/>
  <c r="M186" i="20"/>
  <c r="I16" i="22"/>
  <c r="C16" i="22"/>
  <c r="G16" i="22"/>
  <c r="F16" i="22"/>
  <c r="B16" i="22"/>
  <c r="H16" i="22"/>
  <c r="D16" i="22"/>
  <c r="G105" i="24"/>
  <c r="F105" i="24"/>
  <c r="D105" i="24"/>
  <c r="E105" i="24"/>
  <c r="C105" i="24"/>
  <c r="F160" i="24"/>
  <c r="D160" i="24"/>
  <c r="C160" i="24"/>
  <c r="G160" i="24"/>
  <c r="E160" i="24"/>
  <c r="I184" i="18"/>
  <c r="F184" i="18"/>
  <c r="Q184" i="18"/>
  <c r="O184" i="18"/>
  <c r="D184" i="18"/>
  <c r="C184" i="18"/>
  <c r="H184" i="18"/>
  <c r="B184" i="18"/>
  <c r="R184" i="18"/>
  <c r="J184" i="18"/>
  <c r="P184" i="18"/>
  <c r="K184" i="18"/>
  <c r="N184" i="18"/>
  <c r="G184" i="18"/>
  <c r="L184" i="18"/>
  <c r="M184" i="18"/>
  <c r="F56" i="22"/>
  <c r="G56" i="22"/>
  <c r="H56" i="22"/>
  <c r="I56" i="22"/>
  <c r="C56" i="22"/>
  <c r="B56" i="22"/>
  <c r="D56" i="22"/>
  <c r="F32" i="22"/>
  <c r="H32" i="22"/>
  <c r="I32" i="22"/>
  <c r="C32" i="22"/>
  <c r="B32" i="22"/>
  <c r="D32" i="22"/>
  <c r="G32" i="22"/>
  <c r="I76" i="18"/>
  <c r="F76" i="18"/>
  <c r="B76" i="18"/>
  <c r="P76" i="18"/>
  <c r="L76" i="18"/>
  <c r="K76" i="18"/>
  <c r="N76" i="18"/>
  <c r="H76" i="18"/>
  <c r="R76" i="18"/>
  <c r="C76" i="18"/>
  <c r="M76" i="18"/>
  <c r="Q76" i="18"/>
  <c r="G76" i="18"/>
  <c r="D76" i="18"/>
  <c r="O76" i="18"/>
  <c r="J76" i="18"/>
  <c r="D38" i="22"/>
  <c r="G38" i="22"/>
  <c r="I38" i="22"/>
  <c r="F38" i="22"/>
  <c r="C38" i="22"/>
  <c r="H38" i="22"/>
  <c r="B38" i="22"/>
  <c r="F40" i="22"/>
  <c r="D40" i="22"/>
  <c r="I40" i="22"/>
  <c r="C40" i="22"/>
  <c r="G40" i="22"/>
  <c r="H40" i="22"/>
  <c r="B40" i="22"/>
  <c r="F137" i="23"/>
  <c r="B137" i="23"/>
  <c r="I137" i="23"/>
  <c r="G137" i="23"/>
  <c r="C137" i="23"/>
  <c r="H137" i="23"/>
  <c r="D137" i="23"/>
  <c r="I145" i="22"/>
  <c r="D145" i="22"/>
  <c r="G145" i="22"/>
  <c r="B145" i="22"/>
  <c r="F145" i="22"/>
  <c r="C145" i="22"/>
  <c r="H145" i="22"/>
  <c r="F168" i="21"/>
  <c r="B168" i="21"/>
  <c r="G168" i="21"/>
  <c r="D168" i="21"/>
  <c r="N168" i="21"/>
  <c r="C168" i="21"/>
  <c r="M168" i="21"/>
  <c r="J168" i="21"/>
  <c r="I168" i="21"/>
  <c r="L168" i="21"/>
  <c r="K168" i="21"/>
  <c r="H168" i="21"/>
  <c r="O121" i="19"/>
  <c r="R121" i="19"/>
  <c r="I121" i="19"/>
  <c r="J121" i="19"/>
  <c r="G121" i="19"/>
  <c r="B121" i="19"/>
  <c r="F121" i="19"/>
  <c r="M121" i="19"/>
  <c r="K121" i="19"/>
  <c r="L121" i="19"/>
  <c r="Q121" i="19"/>
  <c r="D121" i="19"/>
  <c r="H121" i="19"/>
  <c r="N121" i="19"/>
  <c r="C121" i="19"/>
  <c r="P121" i="19"/>
  <c r="F77" i="14"/>
  <c r="E77" i="14"/>
  <c r="G77" i="14"/>
  <c r="I77" i="14"/>
  <c r="H77" i="14"/>
  <c r="D77" i="14"/>
  <c r="C77" i="14"/>
  <c r="L88" i="20"/>
  <c r="B88" i="20"/>
  <c r="C88" i="20"/>
  <c r="F88" i="20"/>
  <c r="D88" i="20"/>
  <c r="G88" i="20"/>
  <c r="H88" i="20"/>
  <c r="N88" i="20"/>
  <c r="K88" i="20"/>
  <c r="J88" i="20"/>
  <c r="I88" i="20"/>
  <c r="M88" i="20"/>
  <c r="C171" i="24"/>
  <c r="G171" i="24"/>
  <c r="E171" i="24"/>
  <c r="F171" i="24"/>
  <c r="D171" i="24"/>
  <c r="T94" i="26"/>
  <c r="D94" i="26"/>
  <c r="S94" i="26"/>
  <c r="C94" i="26"/>
  <c r="K94" i="26"/>
  <c r="E94" i="26"/>
  <c r="L94" i="26"/>
  <c r="O94" i="26"/>
  <c r="F94" i="26"/>
  <c r="P94" i="26"/>
  <c r="J94" i="26"/>
  <c r="G94" i="26"/>
  <c r="M94" i="26"/>
  <c r="N94" i="26"/>
  <c r="I94" i="26"/>
  <c r="R94" i="26"/>
  <c r="U94" i="26"/>
  <c r="Q94" i="26"/>
  <c r="H94" i="26"/>
  <c r="J175" i="18"/>
  <c r="Q175" i="18"/>
  <c r="K175" i="18"/>
  <c r="N175" i="18"/>
  <c r="C175" i="18"/>
  <c r="P175" i="18"/>
  <c r="H175" i="18"/>
  <c r="F175" i="18"/>
  <c r="O175" i="18"/>
  <c r="D175" i="18"/>
  <c r="G175" i="18"/>
  <c r="M175" i="18"/>
  <c r="L175" i="18"/>
  <c r="I175" i="18"/>
  <c r="B175" i="18"/>
  <c r="R175" i="18"/>
  <c r="F150" i="20"/>
  <c r="C150" i="20"/>
  <c r="M150" i="20"/>
  <c r="D150" i="20"/>
  <c r="J150" i="20"/>
  <c r="H150" i="20"/>
  <c r="N150" i="20"/>
  <c r="G150" i="20"/>
  <c r="K150" i="20"/>
  <c r="L150" i="20"/>
  <c r="B150" i="20"/>
  <c r="I150" i="20"/>
  <c r="R175" i="32"/>
  <c r="F175" i="32"/>
  <c r="B175" i="32"/>
  <c r="C175" i="32"/>
  <c r="K175" i="32"/>
  <c r="L175" i="32"/>
  <c r="N175" i="32"/>
  <c r="D175" i="32"/>
  <c r="I175" i="32"/>
  <c r="J175" i="32"/>
  <c r="Q175" i="32"/>
  <c r="H175" i="32"/>
  <c r="M175" i="32"/>
  <c r="O175" i="32"/>
  <c r="G175" i="32"/>
  <c r="P175" i="32"/>
  <c r="M156" i="26"/>
  <c r="R156" i="26"/>
  <c r="C156" i="26"/>
  <c r="O156" i="26"/>
  <c r="Q156" i="26"/>
  <c r="D156" i="26"/>
  <c r="K156" i="26"/>
  <c r="N156" i="26"/>
  <c r="I156" i="26"/>
  <c r="G156" i="26"/>
  <c r="H156" i="26"/>
  <c r="T156" i="26"/>
  <c r="F156" i="26"/>
  <c r="U156" i="26"/>
  <c r="E156" i="26"/>
  <c r="J156" i="26"/>
  <c r="L156" i="26"/>
  <c r="P156" i="26"/>
  <c r="S156" i="26"/>
  <c r="L67" i="17"/>
  <c r="V67" i="17"/>
  <c r="G67" i="17"/>
  <c r="I67" i="17"/>
  <c r="X67" i="17"/>
  <c r="T67" i="17"/>
  <c r="R67" i="17"/>
  <c r="K67" i="17"/>
  <c r="J67" i="17"/>
  <c r="D67" i="17"/>
  <c r="W67" i="17"/>
  <c r="N67" i="17"/>
  <c r="M67" i="17"/>
  <c r="S67" i="17"/>
  <c r="C67" i="17"/>
  <c r="B67" i="17"/>
  <c r="F67" i="17"/>
  <c r="Q67" i="17"/>
  <c r="U67" i="17"/>
  <c r="H67" i="17"/>
  <c r="F157" i="21"/>
  <c r="M157" i="21"/>
  <c r="H157" i="21"/>
  <c r="I157" i="21"/>
  <c r="B157" i="21"/>
  <c r="K157" i="21"/>
  <c r="D157" i="21"/>
  <c r="N157" i="21"/>
  <c r="L157" i="21"/>
  <c r="G157" i="21"/>
  <c r="J157" i="21"/>
  <c r="C157" i="21"/>
  <c r="K137" i="17"/>
  <c r="T137" i="17"/>
  <c r="W137" i="17"/>
  <c r="L137" i="17"/>
  <c r="V137" i="17"/>
  <c r="N137" i="17"/>
  <c r="B137" i="17"/>
  <c r="H137" i="17"/>
  <c r="J137" i="17"/>
  <c r="S137" i="17"/>
  <c r="R137" i="17"/>
  <c r="I137" i="17"/>
  <c r="G137" i="17"/>
  <c r="F137" i="17"/>
  <c r="D137" i="17"/>
  <c r="M137" i="17"/>
  <c r="X137" i="17"/>
  <c r="U137" i="17"/>
  <c r="Q137" i="17"/>
  <c r="C137" i="17"/>
  <c r="I97" i="17"/>
  <c r="L97" i="17"/>
  <c r="J97" i="17"/>
  <c r="K97" i="17"/>
  <c r="M97" i="17"/>
  <c r="B97" i="17"/>
  <c r="R97" i="17"/>
  <c r="X97" i="17"/>
  <c r="S97" i="17"/>
  <c r="Q97" i="17"/>
  <c r="G97" i="17"/>
  <c r="W97" i="17"/>
  <c r="D97" i="17"/>
  <c r="C97" i="17"/>
  <c r="T97" i="17"/>
  <c r="N97" i="17"/>
  <c r="U97" i="17"/>
  <c r="V97" i="17"/>
  <c r="H97" i="17"/>
  <c r="F97" i="17"/>
  <c r="F86" i="23"/>
  <c r="C86" i="23"/>
  <c r="H86" i="23"/>
  <c r="I86" i="23"/>
  <c r="G86" i="23"/>
  <c r="B86" i="23"/>
  <c r="D86" i="23"/>
  <c r="D94" i="17"/>
  <c r="U94" i="17"/>
  <c r="T94" i="17"/>
  <c r="I94" i="17"/>
  <c r="N94" i="17"/>
  <c r="M94" i="17"/>
  <c r="V94" i="17"/>
  <c r="X94" i="17"/>
  <c r="Q94" i="17"/>
  <c r="S94" i="17"/>
  <c r="W94" i="17"/>
  <c r="C94" i="17"/>
  <c r="F94" i="17"/>
  <c r="B94" i="17"/>
  <c r="J94" i="17"/>
  <c r="G94" i="17"/>
  <c r="R94" i="17"/>
  <c r="K94" i="17"/>
  <c r="L94" i="17"/>
  <c r="H94" i="17"/>
  <c r="C40" i="23"/>
  <c r="H40" i="23"/>
  <c r="G40" i="23"/>
  <c r="I40" i="23"/>
  <c r="B40" i="23"/>
  <c r="D40" i="23"/>
  <c r="F40" i="23"/>
  <c r="H102" i="14"/>
  <c r="D102" i="14"/>
  <c r="F102" i="14"/>
  <c r="I102" i="14"/>
  <c r="C102" i="14"/>
  <c r="E102" i="14"/>
  <c r="G102" i="14"/>
  <c r="K187" i="21"/>
  <c r="C187" i="21"/>
  <c r="H187" i="21"/>
  <c r="N187" i="21"/>
  <c r="I187" i="21"/>
  <c r="J187" i="21"/>
  <c r="B187" i="21"/>
  <c r="F187" i="21"/>
  <c r="D187" i="21"/>
  <c r="L187" i="21"/>
  <c r="M187" i="21"/>
  <c r="G187" i="21"/>
  <c r="D83" i="23"/>
  <c r="C83" i="23"/>
  <c r="G83" i="23"/>
  <c r="B83" i="23"/>
  <c r="I83" i="23"/>
  <c r="F83" i="23"/>
  <c r="H83" i="23"/>
  <c r="K111" i="26"/>
  <c r="N111" i="26"/>
  <c r="U111" i="26"/>
  <c r="P111" i="26"/>
  <c r="I111" i="26"/>
  <c r="D111" i="26"/>
  <c r="M111" i="26"/>
  <c r="L111" i="26"/>
  <c r="F111" i="26"/>
  <c r="H111" i="26"/>
  <c r="E111" i="26"/>
  <c r="S111" i="26"/>
  <c r="J111" i="26"/>
  <c r="O111" i="26"/>
  <c r="R111" i="26"/>
  <c r="C111" i="26"/>
  <c r="G111" i="26"/>
  <c r="T111" i="26"/>
  <c r="Q111" i="26"/>
  <c r="T45" i="17"/>
  <c r="B45" i="17"/>
  <c r="R45" i="17"/>
  <c r="C45" i="17"/>
  <c r="D45" i="17"/>
  <c r="X45" i="17"/>
  <c r="H45" i="17"/>
  <c r="V45" i="17"/>
  <c r="I45" i="17"/>
  <c r="S45" i="17"/>
  <c r="L45" i="17"/>
  <c r="G45" i="17"/>
  <c r="J45" i="17"/>
  <c r="F45" i="17"/>
  <c r="U45" i="17"/>
  <c r="K45" i="17"/>
  <c r="Q45" i="17"/>
  <c r="W45" i="17"/>
  <c r="M45" i="17"/>
  <c r="N45" i="17"/>
  <c r="N149" i="21"/>
  <c r="M149" i="21"/>
  <c r="H149" i="21"/>
  <c r="F149" i="21"/>
  <c r="L149" i="21"/>
  <c r="K149" i="21"/>
  <c r="I149" i="21"/>
  <c r="B149" i="21"/>
  <c r="D149" i="21"/>
  <c r="G149" i="21"/>
  <c r="C149" i="21"/>
  <c r="J149" i="21"/>
  <c r="Q26" i="18"/>
  <c r="M26" i="18"/>
  <c r="I26" i="18"/>
  <c r="L26" i="18"/>
  <c r="J26" i="18"/>
  <c r="G26" i="18"/>
  <c r="C26" i="18"/>
  <c r="B26" i="18"/>
  <c r="O26" i="18"/>
  <c r="D26" i="18"/>
  <c r="F26" i="18"/>
  <c r="R26" i="18"/>
  <c r="H26" i="18"/>
  <c r="N26" i="18"/>
  <c r="P26" i="18"/>
  <c r="K26" i="18"/>
  <c r="D53" i="23"/>
  <c r="H53" i="23"/>
  <c r="B53" i="23"/>
  <c r="C53" i="23"/>
  <c r="I53" i="23"/>
  <c r="F53" i="23"/>
  <c r="G53" i="23"/>
  <c r="G31" i="14"/>
  <c r="H31" i="14"/>
  <c r="I31" i="14"/>
  <c r="E31" i="14"/>
  <c r="C31" i="14"/>
  <c r="F31" i="14"/>
  <c r="D31" i="14"/>
  <c r="J161" i="19"/>
  <c r="M161" i="19"/>
  <c r="G161" i="19"/>
  <c r="Q161" i="19"/>
  <c r="R161" i="19"/>
  <c r="F161" i="19"/>
  <c r="B161" i="19"/>
  <c r="H161" i="19"/>
  <c r="I161" i="19"/>
  <c r="P161" i="19"/>
  <c r="D161" i="19"/>
  <c r="L161" i="19"/>
  <c r="K161" i="19"/>
  <c r="O161" i="19"/>
  <c r="N161" i="19"/>
  <c r="C161" i="19"/>
  <c r="J134" i="21"/>
  <c r="H134" i="21"/>
  <c r="M134" i="21"/>
  <c r="G134" i="21"/>
  <c r="I134" i="21"/>
  <c r="F134" i="21"/>
  <c r="C134" i="21"/>
  <c r="K134" i="21"/>
  <c r="N134" i="21"/>
  <c r="D134" i="21"/>
  <c r="L134" i="21"/>
  <c r="B134" i="21"/>
  <c r="F187" i="22"/>
  <c r="B187" i="22"/>
  <c r="D187" i="22"/>
  <c r="I187" i="22"/>
  <c r="C187" i="22"/>
  <c r="H187" i="22"/>
  <c r="G187" i="22"/>
  <c r="I79" i="17"/>
  <c r="W79" i="17"/>
  <c r="X79" i="17"/>
  <c r="J79" i="17"/>
  <c r="M79" i="17"/>
  <c r="S79" i="17"/>
  <c r="U79" i="17"/>
  <c r="B79" i="17"/>
  <c r="L79" i="17"/>
  <c r="F79" i="17"/>
  <c r="T79" i="17"/>
  <c r="C79" i="17"/>
  <c r="R79" i="17"/>
  <c r="G79" i="17"/>
  <c r="H79" i="17"/>
  <c r="V79" i="17"/>
  <c r="K79" i="17"/>
  <c r="N79" i="17"/>
  <c r="Q79" i="17"/>
  <c r="D79" i="17"/>
  <c r="F38" i="14"/>
  <c r="H38" i="14"/>
  <c r="C38" i="14"/>
  <c r="I38" i="14"/>
  <c r="D38" i="14"/>
  <c r="E38" i="14"/>
  <c r="G38" i="14"/>
  <c r="J150" i="19"/>
  <c r="K150" i="19"/>
  <c r="Q150" i="19"/>
  <c r="M150" i="19"/>
  <c r="I150" i="19"/>
  <c r="C150" i="19"/>
  <c r="D150" i="19"/>
  <c r="H150" i="19"/>
  <c r="B150" i="19"/>
  <c r="R150" i="19"/>
  <c r="N150" i="19"/>
  <c r="L150" i="19"/>
  <c r="G150" i="19"/>
  <c r="O150" i="19"/>
  <c r="F150" i="19"/>
  <c r="P150" i="19"/>
  <c r="F166" i="24"/>
  <c r="E166" i="24"/>
  <c r="C166" i="24"/>
  <c r="G166" i="24"/>
  <c r="D166" i="24"/>
  <c r="C35" i="20"/>
  <c r="B35" i="20"/>
  <c r="K35" i="20"/>
  <c r="D35" i="20"/>
  <c r="M35" i="20"/>
  <c r="H35" i="20"/>
  <c r="N35" i="20"/>
  <c r="I35" i="20"/>
  <c r="L35" i="20"/>
  <c r="G35" i="20"/>
  <c r="F35" i="20"/>
  <c r="J35" i="20"/>
  <c r="D26" i="20"/>
  <c r="K26" i="20"/>
  <c r="G26" i="20"/>
  <c r="F26" i="20"/>
  <c r="B26" i="20"/>
  <c r="N26" i="20"/>
  <c r="M26" i="20"/>
  <c r="J26" i="20"/>
  <c r="C26" i="20"/>
  <c r="L26" i="20"/>
  <c r="I26" i="20"/>
  <c r="H26" i="20"/>
  <c r="H188" i="20"/>
  <c r="M188" i="20"/>
  <c r="J188" i="20"/>
  <c r="K188" i="20"/>
  <c r="L188" i="20"/>
  <c r="I188" i="20"/>
  <c r="N188" i="20"/>
  <c r="C188" i="20"/>
  <c r="B188" i="20"/>
  <c r="D188" i="20"/>
  <c r="F188" i="20"/>
  <c r="G188" i="20"/>
  <c r="O83" i="19"/>
  <c r="F83" i="19"/>
  <c r="R83" i="19"/>
  <c r="Q83" i="19"/>
  <c r="I83" i="19"/>
  <c r="B83" i="19"/>
  <c r="N83" i="19"/>
  <c r="L83" i="19"/>
  <c r="M83" i="19"/>
  <c r="C83" i="19"/>
  <c r="H83" i="19"/>
  <c r="J83" i="19"/>
  <c r="G83" i="19"/>
  <c r="P83" i="19"/>
  <c r="K83" i="19"/>
  <c r="D83" i="19"/>
  <c r="D111" i="18"/>
  <c r="F111" i="18"/>
  <c r="C111" i="18"/>
  <c r="G111" i="18"/>
  <c r="N111" i="18"/>
  <c r="L111" i="18"/>
  <c r="I111" i="18"/>
  <c r="O111" i="18"/>
  <c r="R111" i="18"/>
  <c r="K111" i="18"/>
  <c r="J111" i="18"/>
  <c r="Q111" i="18"/>
  <c r="P111" i="18"/>
  <c r="B111" i="18"/>
  <c r="M111" i="18"/>
  <c r="H111" i="18"/>
  <c r="J17" i="18"/>
  <c r="K17" i="18"/>
  <c r="N17" i="18"/>
  <c r="P17" i="18"/>
  <c r="F17" i="18"/>
  <c r="O17" i="18"/>
  <c r="Q17" i="18"/>
  <c r="G17" i="18"/>
  <c r="C17" i="18"/>
  <c r="H17" i="18"/>
  <c r="B17" i="18"/>
  <c r="L17" i="18"/>
  <c r="M17" i="18"/>
  <c r="I17" i="18"/>
  <c r="D17" i="18"/>
  <c r="R17" i="18"/>
  <c r="G83" i="24"/>
  <c r="F83" i="24"/>
  <c r="E83" i="24"/>
  <c r="C83" i="24"/>
  <c r="D83" i="24"/>
  <c r="J17" i="32"/>
  <c r="N17" i="32"/>
  <c r="C17" i="32"/>
  <c r="H17" i="32"/>
  <c r="Q17" i="32"/>
  <c r="D17" i="32"/>
  <c r="G17" i="32"/>
  <c r="I17" i="32"/>
  <c r="R17" i="32"/>
  <c r="L17" i="32"/>
  <c r="M17" i="32"/>
  <c r="B17" i="32"/>
  <c r="F17" i="32"/>
  <c r="P17" i="32"/>
  <c r="O17" i="32"/>
  <c r="K17" i="32"/>
  <c r="G42" i="24"/>
  <c r="C42" i="24"/>
  <c r="D42" i="24"/>
  <c r="E42" i="24"/>
  <c r="F42" i="24"/>
  <c r="B151" i="19"/>
  <c r="D151" i="19"/>
  <c r="O151" i="19"/>
  <c r="Q151" i="19"/>
  <c r="P151" i="19"/>
  <c r="H151" i="19"/>
  <c r="G151" i="19"/>
  <c r="K151" i="19"/>
  <c r="R151" i="19"/>
  <c r="J151" i="19"/>
  <c r="C151" i="19"/>
  <c r="F151" i="19"/>
  <c r="L151" i="19"/>
  <c r="N151" i="19"/>
  <c r="I151" i="19"/>
  <c r="M151" i="19"/>
  <c r="J81" i="17"/>
  <c r="T81" i="17"/>
  <c r="S81" i="17"/>
  <c r="R81" i="17"/>
  <c r="W81" i="17"/>
  <c r="X81" i="17"/>
  <c r="M81" i="17"/>
  <c r="H81" i="17"/>
  <c r="N81" i="17"/>
  <c r="F81" i="17"/>
  <c r="Q81" i="17"/>
  <c r="L81" i="17"/>
  <c r="B81" i="17"/>
  <c r="G81" i="17"/>
  <c r="V81" i="17"/>
  <c r="C81" i="17"/>
  <c r="I81" i="17"/>
  <c r="K81" i="17"/>
  <c r="D81" i="17"/>
  <c r="U81" i="17"/>
  <c r="H20" i="18"/>
  <c r="Q20" i="18"/>
  <c r="O20" i="18"/>
  <c r="F20" i="18"/>
  <c r="N20" i="18"/>
  <c r="C20" i="18"/>
  <c r="G20" i="18"/>
  <c r="L20" i="18"/>
  <c r="M20" i="18"/>
  <c r="I20" i="18"/>
  <c r="R20" i="18"/>
  <c r="B20" i="18"/>
  <c r="K20" i="18"/>
  <c r="D20" i="18"/>
  <c r="P20" i="18"/>
  <c r="J20" i="18"/>
  <c r="R71" i="19"/>
  <c r="H71" i="19"/>
  <c r="J71" i="19"/>
  <c r="N71" i="19"/>
  <c r="C71" i="19"/>
  <c r="M71" i="19"/>
  <c r="B71" i="19"/>
  <c r="D71" i="19"/>
  <c r="G71" i="19"/>
  <c r="L71" i="19"/>
  <c r="Q71" i="19"/>
  <c r="I71" i="19"/>
  <c r="K71" i="19"/>
  <c r="F71" i="19"/>
  <c r="P71" i="19"/>
  <c r="O71" i="19"/>
  <c r="P148" i="19"/>
  <c r="M148" i="19"/>
  <c r="C148" i="19"/>
  <c r="Q148" i="19"/>
  <c r="B148" i="19"/>
  <c r="O148" i="19"/>
  <c r="K148" i="19"/>
  <c r="I148" i="19"/>
  <c r="R148" i="19"/>
  <c r="L148" i="19"/>
  <c r="G148" i="19"/>
  <c r="H148" i="19"/>
  <c r="J148" i="19"/>
  <c r="F148" i="19"/>
  <c r="D148" i="19"/>
  <c r="N148" i="19"/>
  <c r="B69" i="20"/>
  <c r="L69" i="20"/>
  <c r="M69" i="20"/>
  <c r="D69" i="20"/>
  <c r="C69" i="20"/>
  <c r="J69" i="20"/>
  <c r="G69" i="20"/>
  <c r="F69" i="20"/>
  <c r="H69" i="20"/>
  <c r="K69" i="20"/>
  <c r="I69" i="20"/>
  <c r="N69" i="20"/>
  <c r="T164" i="17"/>
  <c r="B164" i="17"/>
  <c r="J164" i="17"/>
  <c r="S164" i="17"/>
  <c r="X164" i="17"/>
  <c r="H164" i="17"/>
  <c r="D164" i="17"/>
  <c r="L164" i="17"/>
  <c r="F164" i="17"/>
  <c r="V164" i="17"/>
  <c r="M164" i="17"/>
  <c r="U164" i="17"/>
  <c r="I164" i="17"/>
  <c r="N164" i="17"/>
  <c r="K164" i="17"/>
  <c r="W164" i="17"/>
  <c r="G164" i="17"/>
  <c r="C164" i="17"/>
  <c r="Q164" i="17"/>
  <c r="R164" i="17"/>
  <c r="Q65" i="18"/>
  <c r="B65" i="18"/>
  <c r="R65" i="18"/>
  <c r="H65" i="18"/>
  <c r="C65" i="18"/>
  <c r="D65" i="18"/>
  <c r="G65" i="18"/>
  <c r="I65" i="18"/>
  <c r="L65" i="18"/>
  <c r="F65" i="18"/>
  <c r="K65" i="18"/>
  <c r="J65" i="18"/>
  <c r="P65" i="18"/>
  <c r="M65" i="18"/>
  <c r="O65" i="18"/>
  <c r="N65" i="18"/>
  <c r="H154" i="32"/>
  <c r="R154" i="32"/>
  <c r="B154" i="32"/>
  <c r="Q154" i="32"/>
  <c r="N154" i="32"/>
  <c r="M154" i="32"/>
  <c r="P154" i="32"/>
  <c r="L154" i="32"/>
  <c r="D154" i="32"/>
  <c r="J154" i="32"/>
  <c r="F154" i="32"/>
  <c r="O154" i="32"/>
  <c r="G154" i="32"/>
  <c r="K154" i="32"/>
  <c r="I154" i="32"/>
  <c r="C154" i="32"/>
  <c r="C57" i="20"/>
  <c r="D57" i="20"/>
  <c r="L57" i="20"/>
  <c r="F57" i="20"/>
  <c r="B57" i="20"/>
  <c r="N57" i="20"/>
  <c r="I57" i="20"/>
  <c r="M57" i="20"/>
  <c r="J57" i="20"/>
  <c r="K57" i="20"/>
  <c r="G57" i="20"/>
  <c r="H57" i="20"/>
  <c r="I50" i="32"/>
  <c r="N50" i="32"/>
  <c r="D50" i="32"/>
  <c r="M50" i="32"/>
  <c r="J50" i="32"/>
  <c r="R50" i="32"/>
  <c r="B50" i="32"/>
  <c r="P50" i="32"/>
  <c r="F50" i="32"/>
  <c r="G50" i="32"/>
  <c r="K50" i="32"/>
  <c r="Q50" i="32"/>
  <c r="O50" i="32"/>
  <c r="H50" i="32"/>
  <c r="C50" i="32"/>
  <c r="L50" i="32"/>
  <c r="V52" i="17"/>
  <c r="F52" i="17"/>
  <c r="Q52" i="17"/>
  <c r="I52" i="17"/>
  <c r="K52" i="17"/>
  <c r="R52" i="17"/>
  <c r="S52" i="17"/>
  <c r="X52" i="17"/>
  <c r="J52" i="17"/>
  <c r="G52" i="17"/>
  <c r="N52" i="17"/>
  <c r="T52" i="17"/>
  <c r="M52" i="17"/>
  <c r="C52" i="17"/>
  <c r="W52" i="17"/>
  <c r="H52" i="17"/>
  <c r="B52" i="17"/>
  <c r="U52" i="17"/>
  <c r="L52" i="17"/>
  <c r="D52" i="17"/>
  <c r="G146" i="26"/>
  <c r="C146" i="26"/>
  <c r="O146" i="26"/>
  <c r="K146" i="26"/>
  <c r="M146" i="26"/>
  <c r="L146" i="26"/>
  <c r="F146" i="26"/>
  <c r="N146" i="26"/>
  <c r="S146" i="26"/>
  <c r="E146" i="26"/>
  <c r="U146" i="26"/>
  <c r="H146" i="26"/>
  <c r="T146" i="26"/>
  <c r="P146" i="26"/>
  <c r="D146" i="26"/>
  <c r="I146" i="26"/>
  <c r="Q146" i="26"/>
  <c r="J146" i="26"/>
  <c r="R146" i="26"/>
  <c r="D25" i="14"/>
  <c r="E25" i="14"/>
  <c r="I25" i="14"/>
  <c r="C25" i="14"/>
  <c r="F25" i="14"/>
  <c r="H25" i="14"/>
  <c r="G25" i="14"/>
  <c r="G95" i="20"/>
  <c r="K95" i="20"/>
  <c r="J95" i="20"/>
  <c r="B95" i="20"/>
  <c r="D95" i="20"/>
  <c r="F95" i="20"/>
  <c r="L95" i="20"/>
  <c r="M95" i="20"/>
  <c r="C95" i="20"/>
  <c r="I95" i="20"/>
  <c r="H95" i="20"/>
  <c r="N95" i="20"/>
  <c r="D86" i="26"/>
  <c r="T86" i="26"/>
  <c r="J86" i="26"/>
  <c r="Q86" i="26"/>
  <c r="H86" i="26"/>
  <c r="N86" i="26"/>
  <c r="I86" i="26"/>
  <c r="M86" i="26"/>
  <c r="S86" i="26"/>
  <c r="U86" i="26"/>
  <c r="C86" i="26"/>
  <c r="K86" i="26"/>
  <c r="F86" i="26"/>
  <c r="L86" i="26"/>
  <c r="E86" i="26"/>
  <c r="R86" i="26"/>
  <c r="P86" i="26"/>
  <c r="G86" i="26"/>
  <c r="O86" i="26"/>
  <c r="K65" i="19"/>
  <c r="J65" i="19"/>
  <c r="D65" i="19"/>
  <c r="Q65" i="19"/>
  <c r="G65" i="19"/>
  <c r="O65" i="19"/>
  <c r="H65" i="19"/>
  <c r="B65" i="19"/>
  <c r="L65" i="19"/>
  <c r="C65" i="19"/>
  <c r="I65" i="19"/>
  <c r="R65" i="19"/>
  <c r="F65" i="19"/>
  <c r="M65" i="19"/>
  <c r="N65" i="19"/>
  <c r="P65" i="19"/>
  <c r="I153" i="23"/>
  <c r="F153" i="23"/>
  <c r="C153" i="23"/>
  <c r="B153" i="23"/>
  <c r="D153" i="23"/>
  <c r="H153" i="23"/>
  <c r="G153" i="23"/>
  <c r="H97" i="20"/>
  <c r="K97" i="20"/>
  <c r="C97" i="20"/>
  <c r="L97" i="20"/>
  <c r="G97" i="20"/>
  <c r="B97" i="20"/>
  <c r="I97" i="20"/>
  <c r="J97" i="20"/>
  <c r="N97" i="20"/>
  <c r="M97" i="20"/>
  <c r="D97" i="20"/>
  <c r="F97" i="20"/>
  <c r="F50" i="24"/>
  <c r="E50" i="24"/>
  <c r="D50" i="24"/>
  <c r="C50" i="24"/>
  <c r="G50" i="24"/>
  <c r="D140" i="22"/>
  <c r="C140" i="22"/>
  <c r="G140" i="22"/>
  <c r="B140" i="22"/>
  <c r="H140" i="22"/>
  <c r="I140" i="22"/>
  <c r="F140" i="22"/>
  <c r="J138" i="19"/>
  <c r="Q138" i="19"/>
  <c r="B138" i="19"/>
  <c r="P138" i="19"/>
  <c r="C138" i="19"/>
  <c r="K138" i="19"/>
  <c r="D138" i="19"/>
  <c r="M138" i="19"/>
  <c r="L138" i="19"/>
  <c r="F138" i="19"/>
  <c r="R138" i="19"/>
  <c r="G138" i="19"/>
  <c r="N138" i="19"/>
  <c r="I138" i="19"/>
  <c r="O138" i="19"/>
  <c r="H138" i="19"/>
  <c r="F127" i="21"/>
  <c r="G127" i="21"/>
  <c r="N127" i="21"/>
  <c r="I127" i="21"/>
  <c r="D127" i="21"/>
  <c r="C127" i="21"/>
  <c r="K127" i="21"/>
  <c r="J127" i="21"/>
  <c r="B127" i="21"/>
  <c r="H127" i="21"/>
  <c r="M127" i="21"/>
  <c r="L127" i="21"/>
  <c r="D89" i="23"/>
  <c r="H89" i="23"/>
  <c r="G89" i="23"/>
  <c r="I89" i="23"/>
  <c r="C89" i="23"/>
  <c r="F89" i="23"/>
  <c r="B89" i="23"/>
  <c r="D60" i="23"/>
  <c r="H60" i="23"/>
  <c r="G60" i="23"/>
  <c r="B60" i="23"/>
  <c r="C60" i="23"/>
  <c r="F60" i="23"/>
  <c r="I60" i="23"/>
  <c r="L80" i="18"/>
  <c r="P80" i="18"/>
  <c r="D80" i="18"/>
  <c r="I80" i="18"/>
  <c r="R80" i="18"/>
  <c r="H80" i="18"/>
  <c r="O80" i="18"/>
  <c r="K80" i="18"/>
  <c r="N80" i="18"/>
  <c r="G80" i="18"/>
  <c r="C80" i="18"/>
  <c r="F80" i="18"/>
  <c r="Q80" i="18"/>
  <c r="J80" i="18"/>
  <c r="M80" i="18"/>
  <c r="B80" i="18"/>
  <c r="H36" i="18"/>
  <c r="B36" i="18"/>
  <c r="O36" i="18"/>
  <c r="D36" i="18"/>
  <c r="J36" i="18"/>
  <c r="Q36" i="18"/>
  <c r="F36" i="18"/>
  <c r="G36" i="18"/>
  <c r="K36" i="18"/>
  <c r="I36" i="18"/>
  <c r="C36" i="18"/>
  <c r="R36" i="18"/>
  <c r="P36" i="18"/>
  <c r="M36" i="18"/>
  <c r="N36" i="18"/>
  <c r="L36" i="18"/>
  <c r="H39" i="14"/>
  <c r="C39" i="14"/>
  <c r="I39" i="14"/>
  <c r="D39" i="14"/>
  <c r="F39" i="14"/>
  <c r="E39" i="14"/>
  <c r="G39" i="14"/>
  <c r="I161" i="17"/>
  <c r="J161" i="17"/>
  <c r="F161" i="17"/>
  <c r="C161" i="17"/>
  <c r="Q161" i="17"/>
  <c r="N161" i="17"/>
  <c r="V161" i="17"/>
  <c r="G161" i="17"/>
  <c r="H161" i="17"/>
  <c r="U161" i="17"/>
  <c r="M161" i="17"/>
  <c r="X161" i="17"/>
  <c r="R161" i="17"/>
  <c r="S161" i="17"/>
  <c r="W161" i="17"/>
  <c r="D161" i="17"/>
  <c r="L161" i="17"/>
  <c r="T161" i="17"/>
  <c r="K161" i="17"/>
  <c r="B161" i="17"/>
  <c r="T60" i="26"/>
  <c r="G60" i="26"/>
  <c r="D60" i="26"/>
  <c r="L60" i="26"/>
  <c r="R60" i="26"/>
  <c r="I60" i="26"/>
  <c r="C60" i="26"/>
  <c r="J60" i="26"/>
  <c r="E60" i="26"/>
  <c r="K60" i="26"/>
  <c r="F60" i="26"/>
  <c r="Q60" i="26"/>
  <c r="M60" i="26"/>
  <c r="O60" i="26"/>
  <c r="U60" i="26"/>
  <c r="H60" i="26"/>
  <c r="S60" i="26"/>
  <c r="P60" i="26"/>
  <c r="N60" i="26"/>
  <c r="S52" i="26"/>
  <c r="N52" i="26"/>
  <c r="E52" i="26"/>
  <c r="G52" i="26"/>
  <c r="P52" i="26"/>
  <c r="D52" i="26"/>
  <c r="I52" i="26"/>
  <c r="M52" i="26"/>
  <c r="K52" i="26"/>
  <c r="F52" i="26"/>
  <c r="T52" i="26"/>
  <c r="R52" i="26"/>
  <c r="H52" i="26"/>
  <c r="J52" i="26"/>
  <c r="Q52" i="26"/>
  <c r="U52" i="26"/>
  <c r="C52" i="26"/>
  <c r="L52" i="26"/>
  <c r="O52" i="26"/>
  <c r="D164" i="14"/>
  <c r="H164" i="14"/>
  <c r="G164" i="14"/>
  <c r="F164" i="14"/>
  <c r="E164" i="14"/>
  <c r="C164" i="14"/>
  <c r="I164" i="14"/>
  <c r="R12" i="17"/>
  <c r="L12" i="17"/>
  <c r="Q12" i="17"/>
  <c r="F12" i="17"/>
  <c r="X12" i="17"/>
  <c r="G12" i="17"/>
  <c r="K12" i="17"/>
  <c r="N12" i="17"/>
  <c r="W12" i="17"/>
  <c r="J12" i="17"/>
  <c r="I12" i="17"/>
  <c r="S12" i="17"/>
  <c r="T12" i="17"/>
  <c r="U12" i="17"/>
  <c r="C12" i="17"/>
  <c r="D12" i="17"/>
  <c r="B12" i="17"/>
  <c r="M12" i="17"/>
  <c r="H12" i="17"/>
  <c r="V12" i="17"/>
  <c r="K115" i="18"/>
  <c r="J115" i="18"/>
  <c r="N115" i="18"/>
  <c r="F115" i="18"/>
  <c r="D115" i="18"/>
  <c r="G115" i="18"/>
  <c r="B115" i="18"/>
  <c r="R115" i="18"/>
  <c r="Q115" i="18"/>
  <c r="O115" i="18"/>
  <c r="P115" i="18"/>
  <c r="L115" i="18"/>
  <c r="M115" i="18"/>
  <c r="C115" i="18"/>
  <c r="H115" i="18"/>
  <c r="I115" i="18"/>
  <c r="Q151" i="32"/>
  <c r="F151" i="32"/>
  <c r="N151" i="32"/>
  <c r="G151" i="32"/>
  <c r="D151" i="32"/>
  <c r="H151" i="32"/>
  <c r="P151" i="32"/>
  <c r="I151" i="32"/>
  <c r="C151" i="32"/>
  <c r="R151" i="32"/>
  <c r="O151" i="32"/>
  <c r="L151" i="32"/>
  <c r="M151" i="32"/>
  <c r="J151" i="32"/>
  <c r="B151" i="32"/>
  <c r="K151" i="32"/>
  <c r="M176" i="32"/>
  <c r="D176" i="32"/>
  <c r="J176" i="32"/>
  <c r="P176" i="32"/>
  <c r="F176" i="32"/>
  <c r="H176" i="32"/>
  <c r="C176" i="32"/>
  <c r="B176" i="32"/>
  <c r="K176" i="32"/>
  <c r="Q176" i="32"/>
  <c r="L176" i="32"/>
  <c r="N176" i="32"/>
  <c r="G176" i="32"/>
  <c r="R176" i="32"/>
  <c r="I176" i="32"/>
  <c r="O176" i="32"/>
  <c r="C114" i="24"/>
  <c r="F114" i="24"/>
  <c r="G114" i="24"/>
  <c r="D114" i="24"/>
  <c r="E114" i="24"/>
  <c r="J28" i="32"/>
  <c r="M28" i="32"/>
  <c r="G28" i="32"/>
  <c r="B28" i="32"/>
  <c r="O28" i="32"/>
  <c r="R28" i="32"/>
  <c r="N28" i="32"/>
  <c r="I28" i="32"/>
  <c r="C28" i="32"/>
  <c r="F28" i="32"/>
  <c r="P28" i="32"/>
  <c r="D28" i="32"/>
  <c r="Q28" i="32"/>
  <c r="K28" i="32"/>
  <c r="L28" i="32"/>
  <c r="H28" i="32"/>
  <c r="K168" i="32"/>
  <c r="D168" i="32"/>
  <c r="M168" i="32"/>
  <c r="P168" i="32"/>
  <c r="R168" i="32"/>
  <c r="J168" i="32"/>
  <c r="O168" i="32"/>
  <c r="L168" i="32"/>
  <c r="Q168" i="32"/>
  <c r="N168" i="32"/>
  <c r="G168" i="32"/>
  <c r="B168" i="32"/>
  <c r="H168" i="32"/>
  <c r="C168" i="32"/>
  <c r="I168" i="32"/>
  <c r="F168" i="32"/>
  <c r="F69" i="19"/>
  <c r="P69" i="19"/>
  <c r="K69" i="19"/>
  <c r="H69" i="19"/>
  <c r="Q69" i="19"/>
  <c r="C69" i="19"/>
  <c r="N69" i="19"/>
  <c r="B69" i="19"/>
  <c r="J69" i="19"/>
  <c r="I69" i="19"/>
  <c r="R69" i="19"/>
  <c r="M69" i="19"/>
  <c r="L69" i="19"/>
  <c r="D69" i="19"/>
  <c r="G69" i="19"/>
  <c r="O69" i="19"/>
  <c r="C124" i="23"/>
  <c r="H124" i="23"/>
  <c r="I124" i="23"/>
  <c r="F124" i="23"/>
  <c r="D124" i="23"/>
  <c r="B124" i="23"/>
  <c r="G124" i="23"/>
  <c r="N120" i="21"/>
  <c r="G120" i="21"/>
  <c r="H120" i="21"/>
  <c r="L120" i="21"/>
  <c r="F120" i="21"/>
  <c r="C120" i="21"/>
  <c r="D120" i="21"/>
  <c r="J120" i="21"/>
  <c r="K120" i="21"/>
  <c r="B120" i="21"/>
  <c r="M120" i="21"/>
  <c r="I120" i="21"/>
  <c r="I141" i="17"/>
  <c r="X141" i="17"/>
  <c r="C141" i="17"/>
  <c r="T141" i="17"/>
  <c r="U141" i="17"/>
  <c r="H141" i="17"/>
  <c r="D141" i="17"/>
  <c r="G141" i="17"/>
  <c r="W141" i="17"/>
  <c r="S141" i="17"/>
  <c r="K141" i="17"/>
  <c r="J141" i="17"/>
  <c r="N141" i="17"/>
  <c r="Q141" i="17"/>
  <c r="V141" i="17"/>
  <c r="R141" i="17"/>
  <c r="F141" i="17"/>
  <c r="B141" i="17"/>
  <c r="M141" i="17"/>
  <c r="L141" i="17"/>
  <c r="D177" i="21"/>
  <c r="N177" i="21"/>
  <c r="F177" i="21"/>
  <c r="M177" i="21"/>
  <c r="B177" i="21"/>
  <c r="K177" i="21"/>
  <c r="J177" i="21"/>
  <c r="I177" i="21"/>
  <c r="H177" i="21"/>
  <c r="C177" i="21"/>
  <c r="L177" i="21"/>
  <c r="G177" i="21"/>
  <c r="G26" i="23"/>
  <c r="B26" i="23"/>
  <c r="C26" i="23"/>
  <c r="F26" i="23"/>
  <c r="D26" i="23"/>
  <c r="I26" i="23"/>
  <c r="H26" i="23"/>
  <c r="R45" i="32"/>
  <c r="K45" i="32"/>
  <c r="D45" i="32"/>
  <c r="J45" i="32"/>
  <c r="F45" i="32"/>
  <c r="C45" i="32"/>
  <c r="P45" i="32"/>
  <c r="G45" i="32"/>
  <c r="I45" i="32"/>
  <c r="O45" i="32"/>
  <c r="H45" i="32"/>
  <c r="N45" i="32"/>
  <c r="B45" i="32"/>
  <c r="M45" i="32"/>
  <c r="L45" i="32"/>
  <c r="Q45" i="32"/>
  <c r="D79" i="26"/>
  <c r="H79" i="26"/>
  <c r="M79" i="26"/>
  <c r="T79" i="26"/>
  <c r="F79" i="26"/>
  <c r="K79" i="26"/>
  <c r="P79" i="26"/>
  <c r="I79" i="26"/>
  <c r="E79" i="26"/>
  <c r="R79" i="26"/>
  <c r="U79" i="26"/>
  <c r="O79" i="26"/>
  <c r="Q79" i="26"/>
  <c r="C79" i="26"/>
  <c r="S79" i="26"/>
  <c r="N79" i="26"/>
  <c r="L79" i="26"/>
  <c r="G79" i="26"/>
  <c r="J79" i="26"/>
  <c r="L95" i="17"/>
  <c r="X95" i="17"/>
  <c r="H95" i="17"/>
  <c r="U95" i="17"/>
  <c r="C95" i="17"/>
  <c r="N95" i="17"/>
  <c r="W95" i="17"/>
  <c r="F95" i="17"/>
  <c r="R95" i="17"/>
  <c r="J95" i="17"/>
  <c r="D95" i="17"/>
  <c r="G95" i="17"/>
  <c r="M95" i="17"/>
  <c r="I95" i="17"/>
  <c r="Q95" i="17"/>
  <c r="S95" i="17"/>
  <c r="K95" i="17"/>
  <c r="V95" i="17"/>
  <c r="B95" i="17"/>
  <c r="T95" i="17"/>
  <c r="P77" i="19"/>
  <c r="H77" i="19"/>
  <c r="K77" i="19"/>
  <c r="R77" i="19"/>
  <c r="F77" i="19"/>
  <c r="G77" i="19"/>
  <c r="C77" i="19"/>
  <c r="B77" i="19"/>
  <c r="O77" i="19"/>
  <c r="J77" i="19"/>
  <c r="M77" i="19"/>
  <c r="Q77" i="19"/>
  <c r="L77" i="19"/>
  <c r="I77" i="19"/>
  <c r="D77" i="19"/>
  <c r="N77" i="19"/>
  <c r="H80" i="21"/>
  <c r="B80" i="21"/>
  <c r="D80" i="21"/>
  <c r="M80" i="21"/>
  <c r="G80" i="21"/>
  <c r="C80" i="21"/>
  <c r="J80" i="21"/>
  <c r="K80" i="21"/>
  <c r="F80" i="21"/>
  <c r="I80" i="21"/>
  <c r="L80" i="21"/>
  <c r="N80" i="21"/>
  <c r="W60" i="17"/>
  <c r="K60" i="17"/>
  <c r="N60" i="17"/>
  <c r="H60" i="17"/>
  <c r="M60" i="17"/>
  <c r="T60" i="17"/>
  <c r="S60" i="17"/>
  <c r="D60" i="17"/>
  <c r="C60" i="17"/>
  <c r="V60" i="17"/>
  <c r="X60" i="17"/>
  <c r="I60" i="17"/>
  <c r="Q60" i="17"/>
  <c r="F60" i="17"/>
  <c r="J60" i="17"/>
  <c r="B60" i="17"/>
  <c r="R60" i="17"/>
  <c r="G60" i="17"/>
  <c r="L60" i="17"/>
  <c r="U60" i="17"/>
  <c r="L183" i="20"/>
  <c r="J183" i="20"/>
  <c r="M183" i="20"/>
  <c r="F183" i="20"/>
  <c r="D183" i="20"/>
  <c r="B183" i="20"/>
  <c r="K183" i="20"/>
  <c r="I183" i="20"/>
  <c r="C183" i="20"/>
  <c r="N183" i="20"/>
  <c r="G183" i="20"/>
  <c r="H183" i="20"/>
  <c r="O169" i="26"/>
  <c r="R169" i="26"/>
  <c r="J169" i="26"/>
  <c r="K169" i="26"/>
  <c r="D169" i="26"/>
  <c r="N169" i="26"/>
  <c r="G169" i="26"/>
  <c r="C169" i="26"/>
  <c r="P169" i="26"/>
  <c r="F169" i="26"/>
  <c r="M169" i="26"/>
  <c r="L169" i="26"/>
  <c r="S169" i="26"/>
  <c r="U169" i="26"/>
  <c r="E169" i="26"/>
  <c r="I169" i="26"/>
  <c r="H169" i="26"/>
  <c r="Q169" i="26"/>
  <c r="T169" i="26"/>
  <c r="J145" i="19"/>
  <c r="B145" i="19"/>
  <c r="I145" i="19"/>
  <c r="P145" i="19"/>
  <c r="C145" i="19"/>
  <c r="F145" i="19"/>
  <c r="O145" i="19"/>
  <c r="Q145" i="19"/>
  <c r="H145" i="19"/>
  <c r="K145" i="19"/>
  <c r="G145" i="19"/>
  <c r="R145" i="19"/>
  <c r="L145" i="19"/>
  <c r="D145" i="19"/>
  <c r="N145" i="19"/>
  <c r="M145" i="19"/>
  <c r="C167" i="18"/>
  <c r="Q167" i="18"/>
  <c r="J167" i="18"/>
  <c r="B167" i="18"/>
  <c r="D167" i="18"/>
  <c r="I167" i="18"/>
  <c r="F167" i="18"/>
  <c r="O167" i="18"/>
  <c r="L167" i="18"/>
  <c r="G167" i="18"/>
  <c r="P167" i="18"/>
  <c r="M167" i="18"/>
  <c r="N167" i="18"/>
  <c r="H167" i="18"/>
  <c r="K167" i="18"/>
  <c r="R167" i="18"/>
  <c r="Q31" i="18"/>
  <c r="O31" i="18"/>
  <c r="B31" i="18"/>
  <c r="R31" i="18"/>
  <c r="H31" i="18"/>
  <c r="D31" i="18"/>
  <c r="P31" i="18"/>
  <c r="G31" i="18"/>
  <c r="I31" i="18"/>
  <c r="L31" i="18"/>
  <c r="C31" i="18"/>
  <c r="M31" i="18"/>
  <c r="K31" i="18"/>
  <c r="F31" i="18"/>
  <c r="N31" i="18"/>
  <c r="J31" i="18"/>
  <c r="F94" i="21"/>
  <c r="H94" i="21"/>
  <c r="I94" i="21"/>
  <c r="K94" i="21"/>
  <c r="N94" i="21"/>
  <c r="C94" i="21"/>
  <c r="B94" i="21"/>
  <c r="M94" i="21"/>
  <c r="D94" i="21"/>
  <c r="L94" i="21"/>
  <c r="J94" i="21"/>
  <c r="G94" i="21"/>
  <c r="M164" i="20"/>
  <c r="J164" i="20"/>
  <c r="D164" i="20"/>
  <c r="L164" i="20"/>
  <c r="G164" i="20"/>
  <c r="I164" i="20"/>
  <c r="B164" i="20"/>
  <c r="H164" i="20"/>
  <c r="F164" i="20"/>
  <c r="K164" i="20"/>
  <c r="N164" i="20"/>
  <c r="C164" i="20"/>
  <c r="E82" i="24"/>
  <c r="C82" i="24"/>
  <c r="G82" i="24"/>
  <c r="D82" i="24"/>
  <c r="F82" i="24"/>
  <c r="N84" i="18"/>
  <c r="J84" i="18"/>
  <c r="H84" i="18"/>
  <c r="L84" i="18"/>
  <c r="K84" i="18"/>
  <c r="O84" i="18"/>
  <c r="F84" i="18"/>
  <c r="D84" i="18"/>
  <c r="Q84" i="18"/>
  <c r="B84" i="18"/>
  <c r="G84" i="18"/>
  <c r="C84" i="18"/>
  <c r="P84" i="18"/>
  <c r="R84" i="18"/>
  <c r="I84" i="18"/>
  <c r="M84" i="18"/>
  <c r="I103" i="23"/>
  <c r="D103" i="23"/>
  <c r="C103" i="23"/>
  <c r="B103" i="23"/>
  <c r="G103" i="23"/>
  <c r="H103" i="23"/>
  <c r="F103" i="23"/>
  <c r="H93" i="23"/>
  <c r="F93" i="23"/>
  <c r="D93" i="23"/>
  <c r="B93" i="23"/>
  <c r="C93" i="23"/>
  <c r="I93" i="23"/>
  <c r="G93" i="23"/>
  <c r="L78" i="21"/>
  <c r="M78" i="21"/>
  <c r="H78" i="21"/>
  <c r="K78" i="21"/>
  <c r="F78" i="21"/>
  <c r="N78" i="21"/>
  <c r="I78" i="21"/>
  <c r="G78" i="21"/>
  <c r="C78" i="21"/>
  <c r="J78" i="21"/>
  <c r="B78" i="21"/>
  <c r="D78" i="21"/>
  <c r="H121" i="23"/>
  <c r="B121" i="23"/>
  <c r="F121" i="23"/>
  <c r="C121" i="23"/>
  <c r="I121" i="23"/>
  <c r="G121" i="23"/>
  <c r="D121" i="23"/>
  <c r="R116" i="32"/>
  <c r="I116" i="32"/>
  <c r="B116" i="32"/>
  <c r="M116" i="32"/>
  <c r="C116" i="32"/>
  <c r="H116" i="32"/>
  <c r="F116" i="32"/>
  <c r="L116" i="32"/>
  <c r="G116" i="32"/>
  <c r="O116" i="32"/>
  <c r="Q116" i="32"/>
  <c r="P116" i="32"/>
  <c r="K116" i="32"/>
  <c r="J116" i="32"/>
  <c r="N116" i="32"/>
  <c r="D116" i="32"/>
  <c r="C66" i="26"/>
  <c r="G66" i="26"/>
  <c r="Q66" i="26"/>
  <c r="T66" i="26"/>
  <c r="R66" i="26"/>
  <c r="U66" i="26"/>
  <c r="K66" i="26"/>
  <c r="H66" i="26"/>
  <c r="L66" i="26"/>
  <c r="S66" i="26"/>
  <c r="D66" i="26"/>
  <c r="E66" i="26"/>
  <c r="N66" i="26"/>
  <c r="J66" i="26"/>
  <c r="O66" i="26"/>
  <c r="I66" i="26"/>
  <c r="M66" i="26"/>
  <c r="F66" i="26"/>
  <c r="P66" i="26"/>
  <c r="C89" i="24"/>
  <c r="E89" i="24"/>
  <c r="D89" i="24"/>
  <c r="G89" i="24"/>
  <c r="F89" i="24"/>
  <c r="P128" i="19"/>
  <c r="R128" i="19"/>
  <c r="Q128" i="19"/>
  <c r="J128" i="19"/>
  <c r="B128" i="19"/>
  <c r="H128" i="19"/>
  <c r="N128" i="19"/>
  <c r="G128" i="19"/>
  <c r="I128" i="19"/>
  <c r="L128" i="19"/>
  <c r="O128" i="19"/>
  <c r="M128" i="19"/>
  <c r="F128" i="19"/>
  <c r="K128" i="19"/>
  <c r="C128" i="19"/>
  <c r="D128" i="19"/>
  <c r="G64" i="21"/>
  <c r="N64" i="21"/>
  <c r="J64" i="21"/>
  <c r="D64" i="21"/>
  <c r="H64" i="21"/>
  <c r="I64" i="21"/>
  <c r="C64" i="21"/>
  <c r="B64" i="21"/>
  <c r="K64" i="21"/>
  <c r="L64" i="21"/>
  <c r="M64" i="21"/>
  <c r="F64" i="21"/>
  <c r="I171" i="18"/>
  <c r="G171" i="18"/>
  <c r="Q171" i="18"/>
  <c r="H171" i="18"/>
  <c r="F171" i="18"/>
  <c r="C171" i="18"/>
  <c r="K171" i="18"/>
  <c r="D171" i="18"/>
  <c r="N171" i="18"/>
  <c r="B171" i="18"/>
  <c r="L171" i="18"/>
  <c r="P171" i="18"/>
  <c r="O171" i="18"/>
  <c r="R171" i="18"/>
  <c r="M171" i="18"/>
  <c r="J171" i="18"/>
  <c r="G71" i="20"/>
  <c r="L71" i="20"/>
  <c r="J71" i="20"/>
  <c r="H71" i="20"/>
  <c r="I71" i="20"/>
  <c r="F71" i="20"/>
  <c r="K71" i="20"/>
  <c r="C71" i="20"/>
  <c r="N71" i="20"/>
  <c r="M71" i="20"/>
  <c r="B71" i="20"/>
  <c r="D71" i="20"/>
  <c r="M155" i="21"/>
  <c r="B155" i="21"/>
  <c r="D155" i="21"/>
  <c r="N155" i="21"/>
  <c r="G155" i="21"/>
  <c r="H155" i="21"/>
  <c r="K155" i="21"/>
  <c r="I155" i="21"/>
  <c r="C155" i="21"/>
  <c r="F155" i="21"/>
  <c r="L155" i="21"/>
  <c r="J155" i="21"/>
  <c r="G28" i="20"/>
  <c r="D28" i="20"/>
  <c r="B28" i="20"/>
  <c r="H28" i="20"/>
  <c r="M28" i="20"/>
  <c r="C28" i="20"/>
  <c r="I28" i="20"/>
  <c r="F28" i="20"/>
  <c r="J28" i="20"/>
  <c r="L28" i="20"/>
  <c r="K28" i="20"/>
  <c r="N28" i="20"/>
  <c r="R46" i="32"/>
  <c r="M46" i="32"/>
  <c r="I46" i="32"/>
  <c r="P46" i="32"/>
  <c r="N46" i="32"/>
  <c r="L46" i="32"/>
  <c r="B46" i="32"/>
  <c r="G46" i="32"/>
  <c r="J46" i="32"/>
  <c r="H46" i="32"/>
  <c r="C46" i="32"/>
  <c r="K46" i="32"/>
  <c r="F46" i="32"/>
  <c r="Q46" i="32"/>
  <c r="O46" i="32"/>
  <c r="D46" i="32"/>
  <c r="F77" i="20"/>
  <c r="D77" i="20"/>
  <c r="K77" i="20"/>
  <c r="H77" i="20"/>
  <c r="I77" i="20"/>
  <c r="G77" i="20"/>
  <c r="B77" i="20"/>
  <c r="N77" i="20"/>
  <c r="J77" i="20"/>
  <c r="L77" i="20"/>
  <c r="M77" i="20"/>
  <c r="C77" i="20"/>
  <c r="H44" i="23"/>
  <c r="F44" i="23"/>
  <c r="C44" i="23"/>
  <c r="G44" i="23"/>
  <c r="I44" i="23"/>
  <c r="D44" i="23"/>
  <c r="B44" i="23"/>
  <c r="H73" i="18"/>
  <c r="F73" i="18"/>
  <c r="P73" i="18"/>
  <c r="K73" i="18"/>
  <c r="I73" i="18"/>
  <c r="G73" i="18"/>
  <c r="N73" i="18"/>
  <c r="M73" i="18"/>
  <c r="L73" i="18"/>
  <c r="O73" i="18"/>
  <c r="Q73" i="18"/>
  <c r="B73" i="18"/>
  <c r="D73" i="18"/>
  <c r="C73" i="18"/>
  <c r="R73" i="18"/>
  <c r="J73" i="18"/>
  <c r="F95" i="14"/>
  <c r="G95" i="14"/>
  <c r="D95" i="14"/>
  <c r="I95" i="14"/>
  <c r="E95" i="14"/>
  <c r="C95" i="14"/>
  <c r="H95" i="14"/>
  <c r="E143" i="26"/>
  <c r="T143" i="26"/>
  <c r="D143" i="26"/>
  <c r="U143" i="26"/>
  <c r="M143" i="26"/>
  <c r="O143" i="26"/>
  <c r="C143" i="26"/>
  <c r="I143" i="26"/>
  <c r="P143" i="26"/>
  <c r="F143" i="26"/>
  <c r="N143" i="26"/>
  <c r="G143" i="26"/>
  <c r="L143" i="26"/>
  <c r="S143" i="26"/>
  <c r="R143" i="26"/>
  <c r="H143" i="26"/>
  <c r="Q143" i="26"/>
  <c r="K143" i="26"/>
  <c r="J143" i="26"/>
  <c r="E143" i="14"/>
  <c r="G143" i="14"/>
  <c r="D143" i="14"/>
  <c r="C143" i="14"/>
  <c r="H143" i="14"/>
  <c r="I143" i="14"/>
  <c r="F143" i="14"/>
  <c r="J102" i="18"/>
  <c r="B102" i="18"/>
  <c r="C102" i="18"/>
  <c r="M102" i="18"/>
  <c r="N102" i="18"/>
  <c r="F102" i="18"/>
  <c r="H102" i="18"/>
  <c r="Q102" i="18"/>
  <c r="R102" i="18"/>
  <c r="K102" i="18"/>
  <c r="L102" i="18"/>
  <c r="D102" i="18"/>
  <c r="G102" i="18"/>
  <c r="P102" i="18"/>
  <c r="I102" i="18"/>
  <c r="O102" i="18"/>
  <c r="F169" i="24"/>
  <c r="D169" i="24"/>
  <c r="G169" i="24"/>
  <c r="E169" i="24"/>
  <c r="C169" i="24"/>
  <c r="G124" i="22"/>
  <c r="I124" i="22"/>
  <c r="C124" i="22"/>
  <c r="H124" i="22"/>
  <c r="D124" i="22"/>
  <c r="B124" i="22"/>
  <c r="F124" i="22"/>
  <c r="N116" i="19"/>
  <c r="K116" i="19"/>
  <c r="M116" i="19"/>
  <c r="P116" i="19"/>
  <c r="Q116" i="19"/>
  <c r="H116" i="19"/>
  <c r="B116" i="19"/>
  <c r="G116" i="19"/>
  <c r="R116" i="19"/>
  <c r="O116" i="19"/>
  <c r="I116" i="19"/>
  <c r="D116" i="19"/>
  <c r="F116" i="19"/>
  <c r="L116" i="19"/>
  <c r="J116" i="19"/>
  <c r="C116" i="19"/>
  <c r="F55" i="22"/>
  <c r="B55" i="22"/>
  <c r="D55" i="22"/>
  <c r="H55" i="22"/>
  <c r="C55" i="22"/>
  <c r="I55" i="22"/>
  <c r="G55" i="22"/>
  <c r="C84" i="24"/>
  <c r="D84" i="24"/>
  <c r="G84" i="24"/>
  <c r="E84" i="24"/>
  <c r="F84" i="24"/>
  <c r="N105" i="20"/>
  <c r="B105" i="20"/>
  <c r="K105" i="20"/>
  <c r="M105" i="20"/>
  <c r="D105" i="20"/>
  <c r="G105" i="20"/>
  <c r="C105" i="20"/>
  <c r="H105" i="20"/>
  <c r="J105" i="20"/>
  <c r="F105" i="20"/>
  <c r="I105" i="20"/>
  <c r="L105" i="20"/>
  <c r="F39" i="24"/>
  <c r="D39" i="24"/>
  <c r="E39" i="24"/>
  <c r="G39" i="24"/>
  <c r="C39" i="24"/>
  <c r="C45" i="19"/>
  <c r="H45" i="19"/>
  <c r="B45" i="19"/>
  <c r="P45" i="19"/>
  <c r="L45" i="19"/>
  <c r="J45" i="19"/>
  <c r="D45" i="19"/>
  <c r="I45" i="19"/>
  <c r="K45" i="19"/>
  <c r="F45" i="19"/>
  <c r="R45" i="19"/>
  <c r="N45" i="19"/>
  <c r="Q45" i="19"/>
  <c r="M45" i="19"/>
  <c r="G45" i="19"/>
  <c r="O45" i="19"/>
  <c r="J35" i="32"/>
  <c r="C35" i="32"/>
  <c r="K35" i="32"/>
  <c r="D35" i="32"/>
  <c r="O35" i="32"/>
  <c r="H35" i="32"/>
  <c r="I35" i="32"/>
  <c r="G35" i="32"/>
  <c r="B35" i="32"/>
  <c r="M35" i="32"/>
  <c r="F35" i="32"/>
  <c r="R35" i="32"/>
  <c r="P35" i="32"/>
  <c r="Q35" i="32"/>
  <c r="L35" i="32"/>
  <c r="N35" i="32"/>
  <c r="M138" i="32"/>
  <c r="B138" i="32"/>
  <c r="O138" i="32"/>
  <c r="N138" i="32"/>
  <c r="R138" i="32"/>
  <c r="J138" i="32"/>
  <c r="C138" i="32"/>
  <c r="K138" i="32"/>
  <c r="Q138" i="32"/>
  <c r="F138" i="32"/>
  <c r="P138" i="32"/>
  <c r="I138" i="32"/>
  <c r="L138" i="32"/>
  <c r="D138" i="32"/>
  <c r="G138" i="32"/>
  <c r="H138" i="32"/>
  <c r="I132" i="17"/>
  <c r="F132" i="17"/>
  <c r="Q132" i="17"/>
  <c r="N132" i="17"/>
  <c r="C132" i="17"/>
  <c r="X132" i="17"/>
  <c r="H132" i="17"/>
  <c r="L132" i="17"/>
  <c r="G132" i="17"/>
  <c r="B132" i="17"/>
  <c r="V132" i="17"/>
  <c r="U132" i="17"/>
  <c r="S132" i="17"/>
  <c r="D132" i="17"/>
  <c r="R132" i="17"/>
  <c r="M132" i="17"/>
  <c r="W132" i="17"/>
  <c r="T132" i="17"/>
  <c r="K132" i="17"/>
  <c r="J132" i="17"/>
  <c r="G128" i="14"/>
  <c r="C128" i="14"/>
  <c r="D128" i="14"/>
  <c r="E128" i="14"/>
  <c r="F128" i="14"/>
  <c r="H128" i="14"/>
  <c r="I128" i="14"/>
  <c r="H91" i="20"/>
  <c r="J91" i="20"/>
  <c r="G91" i="20"/>
  <c r="K91" i="20"/>
  <c r="L91" i="20"/>
  <c r="N91" i="20"/>
  <c r="M91" i="20"/>
  <c r="C91" i="20"/>
  <c r="D91" i="20"/>
  <c r="F91" i="20"/>
  <c r="I91" i="20"/>
  <c r="B91" i="20"/>
  <c r="C178" i="20"/>
  <c r="K178" i="20"/>
  <c r="N178" i="20"/>
  <c r="B178" i="20"/>
  <c r="D178" i="20"/>
  <c r="I178" i="20"/>
  <c r="L178" i="20"/>
  <c r="G178" i="20"/>
  <c r="M178" i="20"/>
  <c r="F178" i="20"/>
  <c r="H178" i="20"/>
  <c r="J178" i="20"/>
  <c r="H171" i="23"/>
  <c r="D171" i="23"/>
  <c r="F171" i="23"/>
  <c r="C171" i="23"/>
  <c r="G171" i="23"/>
  <c r="B171" i="23"/>
  <c r="I171" i="23"/>
  <c r="C95" i="32"/>
  <c r="O95" i="32"/>
  <c r="F95" i="32"/>
  <c r="I95" i="32"/>
  <c r="N95" i="32"/>
  <c r="B95" i="32"/>
  <c r="L95" i="32"/>
  <c r="D95" i="32"/>
  <c r="J95" i="32"/>
  <c r="G95" i="32"/>
  <c r="K95" i="32"/>
  <c r="H95" i="32"/>
  <c r="R95" i="32"/>
  <c r="Q95" i="32"/>
  <c r="M95" i="32"/>
  <c r="P95" i="32"/>
  <c r="I63" i="23"/>
  <c r="G63" i="23"/>
  <c r="D63" i="23"/>
  <c r="F63" i="23"/>
  <c r="B63" i="23"/>
  <c r="C63" i="23"/>
  <c r="H63" i="23"/>
  <c r="E76" i="24"/>
  <c r="C76" i="24"/>
  <c r="F76" i="24"/>
  <c r="G76" i="24"/>
  <c r="D76" i="24"/>
  <c r="J187" i="17"/>
  <c r="V187" i="17"/>
  <c r="M187" i="17"/>
  <c r="N187" i="17"/>
  <c r="U187" i="17"/>
  <c r="G187" i="17"/>
  <c r="L187" i="17"/>
  <c r="T187" i="17"/>
  <c r="F187" i="17"/>
  <c r="B187" i="17"/>
  <c r="D187" i="17"/>
  <c r="R187" i="17"/>
  <c r="X187" i="17"/>
  <c r="H187" i="17"/>
  <c r="W187" i="17"/>
  <c r="I187" i="17"/>
  <c r="Q187" i="17"/>
  <c r="C187" i="17"/>
  <c r="K187" i="17"/>
  <c r="S187" i="17"/>
  <c r="I134" i="14"/>
  <c r="C134" i="14"/>
  <c r="F134" i="14"/>
  <c r="G134" i="14"/>
  <c r="E134" i="14"/>
  <c r="H134" i="14"/>
  <c r="D134" i="14"/>
  <c r="U152" i="26"/>
  <c r="T152" i="26"/>
  <c r="S152" i="26"/>
  <c r="J152" i="26"/>
  <c r="D152" i="26"/>
  <c r="E152" i="26"/>
  <c r="N152" i="26"/>
  <c r="F152" i="26"/>
  <c r="I152" i="26"/>
  <c r="C152" i="26"/>
  <c r="Q152" i="26"/>
  <c r="L152" i="26"/>
  <c r="P152" i="26"/>
  <c r="G152" i="26"/>
  <c r="K152" i="26"/>
  <c r="M152" i="26"/>
  <c r="O152" i="26"/>
  <c r="H152" i="26"/>
  <c r="R152" i="26"/>
  <c r="F112" i="32"/>
  <c r="P112" i="32"/>
  <c r="C112" i="32"/>
  <c r="K112" i="32"/>
  <c r="G112" i="32"/>
  <c r="O112" i="32"/>
  <c r="D112" i="32"/>
  <c r="B112" i="32"/>
  <c r="Q112" i="32"/>
  <c r="N112" i="32"/>
  <c r="H112" i="32"/>
  <c r="J112" i="32"/>
  <c r="M112" i="32"/>
  <c r="L112" i="32"/>
  <c r="R112" i="32"/>
  <c r="I112" i="32"/>
  <c r="C24" i="20"/>
  <c r="G24" i="20"/>
  <c r="M24" i="20"/>
  <c r="K24" i="20"/>
  <c r="H24" i="20"/>
  <c r="D24" i="20"/>
  <c r="F24" i="20"/>
  <c r="L24" i="20"/>
  <c r="J24" i="20"/>
  <c r="I24" i="20"/>
  <c r="N24" i="20"/>
  <c r="B24" i="20"/>
  <c r="O173" i="18"/>
  <c r="D173" i="18"/>
  <c r="F173" i="18"/>
  <c r="M173" i="18"/>
  <c r="K173" i="18"/>
  <c r="G173" i="18"/>
  <c r="C173" i="18"/>
  <c r="I173" i="18"/>
  <c r="L173" i="18"/>
  <c r="R173" i="18"/>
  <c r="N173" i="18"/>
  <c r="P173" i="18"/>
  <c r="Q173" i="18"/>
  <c r="H173" i="18"/>
  <c r="J173" i="18"/>
  <c r="B173" i="18"/>
  <c r="I82" i="14"/>
  <c r="H82" i="14"/>
  <c r="E82" i="14"/>
  <c r="D82" i="14"/>
  <c r="G82" i="14"/>
  <c r="F82" i="14"/>
  <c r="C82" i="14"/>
  <c r="H169" i="22"/>
  <c r="D169" i="22"/>
  <c r="I169" i="22"/>
  <c r="G169" i="22"/>
  <c r="C169" i="22"/>
  <c r="F169" i="22"/>
  <c r="B169" i="22"/>
  <c r="H175" i="23"/>
  <c r="F175" i="23"/>
  <c r="B175" i="23"/>
  <c r="I175" i="23"/>
  <c r="C175" i="23"/>
  <c r="D175" i="23"/>
  <c r="G175" i="23"/>
  <c r="C137" i="32"/>
  <c r="R137" i="32"/>
  <c r="P137" i="32"/>
  <c r="H137" i="32"/>
  <c r="G137" i="32"/>
  <c r="Q137" i="32"/>
  <c r="J137" i="32"/>
  <c r="D137" i="32"/>
  <c r="L137" i="32"/>
  <c r="F137" i="32"/>
  <c r="M137" i="32"/>
  <c r="N137" i="32"/>
  <c r="K137" i="32"/>
  <c r="O137" i="32"/>
  <c r="I137" i="32"/>
  <c r="B137" i="32"/>
  <c r="C54" i="17"/>
  <c r="B54" i="17"/>
  <c r="G54" i="17"/>
  <c r="H54" i="17"/>
  <c r="N54" i="17"/>
  <c r="W54" i="17"/>
  <c r="T54" i="17"/>
  <c r="U54" i="17"/>
  <c r="I54" i="17"/>
  <c r="M54" i="17"/>
  <c r="L54" i="17"/>
  <c r="S54" i="17"/>
  <c r="K54" i="17"/>
  <c r="J54" i="17"/>
  <c r="V54" i="17"/>
  <c r="D54" i="17"/>
  <c r="R54" i="17"/>
  <c r="Q54" i="17"/>
  <c r="X54" i="17"/>
  <c r="F54" i="17"/>
  <c r="D143" i="18"/>
  <c r="C143" i="18"/>
  <c r="G143" i="18"/>
  <c r="M143" i="18"/>
  <c r="J143" i="18"/>
  <c r="Q143" i="18"/>
  <c r="B143" i="18"/>
  <c r="R143" i="18"/>
  <c r="O143" i="18"/>
  <c r="H143" i="18"/>
  <c r="F143" i="18"/>
  <c r="N143" i="18"/>
  <c r="K143" i="18"/>
  <c r="L143" i="18"/>
  <c r="P143" i="18"/>
  <c r="I143" i="18"/>
  <c r="M176" i="17"/>
  <c r="N176" i="17"/>
  <c r="C176" i="17"/>
  <c r="S176" i="17"/>
  <c r="H176" i="17"/>
  <c r="V176" i="17"/>
  <c r="L176" i="17"/>
  <c r="I176" i="17"/>
  <c r="X176" i="17"/>
  <c r="J176" i="17"/>
  <c r="K176" i="17"/>
  <c r="B176" i="17"/>
  <c r="Q176" i="17"/>
  <c r="F176" i="17"/>
  <c r="U176" i="17"/>
  <c r="G176" i="17"/>
  <c r="W176" i="17"/>
  <c r="D176" i="17"/>
  <c r="T176" i="17"/>
  <c r="R176" i="17"/>
  <c r="P62" i="19"/>
  <c r="M62" i="19"/>
  <c r="I62" i="19"/>
  <c r="N62" i="19"/>
  <c r="D62" i="19"/>
  <c r="L62" i="19"/>
  <c r="G62" i="19"/>
  <c r="B62" i="19"/>
  <c r="R62" i="19"/>
  <c r="F62" i="19"/>
  <c r="Q62" i="19"/>
  <c r="K62" i="19"/>
  <c r="H62" i="19"/>
  <c r="J62" i="19"/>
  <c r="C62" i="19"/>
  <c r="O62" i="19"/>
  <c r="N139" i="17"/>
  <c r="W139" i="17"/>
  <c r="I139" i="17"/>
  <c r="V139" i="17"/>
  <c r="G139" i="17"/>
  <c r="K139" i="17"/>
  <c r="L139" i="17"/>
  <c r="M139" i="17"/>
  <c r="X139" i="17"/>
  <c r="Q139" i="17"/>
  <c r="J139" i="17"/>
  <c r="T139" i="17"/>
  <c r="C139" i="17"/>
  <c r="U139" i="17"/>
  <c r="H139" i="17"/>
  <c r="R139" i="17"/>
  <c r="S139" i="17"/>
  <c r="B139" i="17"/>
  <c r="F139" i="17"/>
  <c r="D139" i="17"/>
  <c r="L149" i="20"/>
  <c r="D149" i="20"/>
  <c r="M149" i="20"/>
  <c r="G149" i="20"/>
  <c r="F149" i="20"/>
  <c r="B149" i="20"/>
  <c r="K149" i="20"/>
  <c r="J149" i="20"/>
  <c r="C149" i="20"/>
  <c r="H149" i="20"/>
  <c r="N149" i="20"/>
  <c r="I149" i="20"/>
  <c r="I161" i="14"/>
  <c r="E161" i="14"/>
  <c r="D161" i="14"/>
  <c r="G161" i="14"/>
  <c r="F161" i="14"/>
  <c r="C161" i="14"/>
  <c r="H161" i="14"/>
  <c r="D54" i="18"/>
  <c r="Q54" i="18"/>
  <c r="L54" i="18"/>
  <c r="J54" i="18"/>
  <c r="B54" i="18"/>
  <c r="F54" i="18"/>
  <c r="M54" i="18"/>
  <c r="P54" i="18"/>
  <c r="R54" i="18"/>
  <c r="H54" i="18"/>
  <c r="O54" i="18"/>
  <c r="I54" i="18"/>
  <c r="K54" i="18"/>
  <c r="G54" i="18"/>
  <c r="N54" i="18"/>
  <c r="C54" i="18"/>
  <c r="O177" i="19"/>
  <c r="L177" i="19"/>
  <c r="B177" i="19"/>
  <c r="H177" i="19"/>
  <c r="N177" i="19"/>
  <c r="F177" i="19"/>
  <c r="C177" i="19"/>
  <c r="G177" i="19"/>
  <c r="I177" i="19"/>
  <c r="D177" i="19"/>
  <c r="P177" i="19"/>
  <c r="K177" i="19"/>
  <c r="J177" i="19"/>
  <c r="Q177" i="19"/>
  <c r="R177" i="19"/>
  <c r="M177" i="19"/>
  <c r="D190" i="32"/>
  <c r="N190" i="32"/>
  <c r="G190" i="32"/>
  <c r="M190" i="32"/>
  <c r="F190" i="32"/>
  <c r="R190" i="32"/>
  <c r="J190" i="32"/>
  <c r="I190" i="32"/>
  <c r="L190" i="32"/>
  <c r="O190" i="32"/>
  <c r="C190" i="32"/>
  <c r="K190" i="32"/>
  <c r="H190" i="32"/>
  <c r="P190" i="32"/>
  <c r="B190" i="32"/>
  <c r="Q190" i="32"/>
  <c r="Q89" i="17"/>
  <c r="W89" i="17"/>
  <c r="J89" i="17"/>
  <c r="S89" i="17"/>
  <c r="K89" i="17"/>
  <c r="B89" i="17"/>
  <c r="M89" i="17"/>
  <c r="L89" i="17"/>
  <c r="V89" i="17"/>
  <c r="C89" i="17"/>
  <c r="F89" i="17"/>
  <c r="U89" i="17"/>
  <c r="T89" i="17"/>
  <c r="N89" i="17"/>
  <c r="I89" i="17"/>
  <c r="X89" i="17"/>
  <c r="D89" i="17"/>
  <c r="H89" i="17"/>
  <c r="G89" i="17"/>
  <c r="R89" i="17"/>
  <c r="C152" i="24"/>
  <c r="G152" i="24"/>
  <c r="D152" i="24"/>
  <c r="F152" i="24"/>
  <c r="E152" i="24"/>
  <c r="E130" i="26"/>
  <c r="Q130" i="26"/>
  <c r="N130" i="26"/>
  <c r="J130" i="26"/>
  <c r="O130" i="26"/>
  <c r="D130" i="26"/>
  <c r="K130" i="26"/>
  <c r="S130" i="26"/>
  <c r="U130" i="26"/>
  <c r="R130" i="26"/>
  <c r="H130" i="26"/>
  <c r="L130" i="26"/>
  <c r="I130" i="26"/>
  <c r="C130" i="26"/>
  <c r="T130" i="26"/>
  <c r="G130" i="26"/>
  <c r="F130" i="26"/>
  <c r="P130" i="26"/>
  <c r="M130" i="26"/>
  <c r="G34" i="14"/>
  <c r="F34" i="14"/>
  <c r="I34" i="14"/>
  <c r="D34" i="14"/>
  <c r="E34" i="14"/>
  <c r="C34" i="14"/>
  <c r="H34" i="14"/>
  <c r="F114" i="18"/>
  <c r="L114" i="18"/>
  <c r="C114" i="18"/>
  <c r="R114" i="18"/>
  <c r="H114" i="18"/>
  <c r="O114" i="18"/>
  <c r="I114" i="18"/>
  <c r="Q114" i="18"/>
  <c r="K114" i="18"/>
  <c r="P114" i="18"/>
  <c r="G114" i="18"/>
  <c r="D114" i="18"/>
  <c r="B114" i="18"/>
  <c r="N114" i="18"/>
  <c r="J114" i="18"/>
  <c r="M114" i="18"/>
  <c r="G167" i="22"/>
  <c r="H167" i="22"/>
  <c r="F167" i="22"/>
  <c r="B167" i="22"/>
  <c r="C167" i="22"/>
  <c r="D167" i="22"/>
  <c r="I167" i="22"/>
  <c r="F118" i="20"/>
  <c r="I118" i="20"/>
  <c r="D118" i="20"/>
  <c r="J118" i="20"/>
  <c r="K118" i="20"/>
  <c r="B118" i="20"/>
  <c r="L118" i="20"/>
  <c r="C118" i="20"/>
  <c r="N118" i="20"/>
  <c r="M118" i="20"/>
  <c r="H118" i="20"/>
  <c r="G118" i="20"/>
  <c r="L98" i="18"/>
  <c r="F98" i="18"/>
  <c r="D98" i="18"/>
  <c r="J98" i="18"/>
  <c r="B98" i="18"/>
  <c r="O98" i="18"/>
  <c r="I98" i="18"/>
  <c r="C98" i="18"/>
  <c r="N98" i="18"/>
  <c r="H98" i="18"/>
  <c r="K98" i="18"/>
  <c r="P98" i="18"/>
  <c r="Q98" i="18"/>
  <c r="G98" i="18"/>
  <c r="R98" i="18"/>
  <c r="M98" i="18"/>
  <c r="P167" i="26"/>
  <c r="Q167" i="26"/>
  <c r="C167" i="26"/>
  <c r="F167" i="26"/>
  <c r="S167" i="26"/>
  <c r="G167" i="26"/>
  <c r="R167" i="26"/>
  <c r="M167" i="26"/>
  <c r="O167" i="26"/>
  <c r="N167" i="26"/>
  <c r="I167" i="26"/>
  <c r="L167" i="26"/>
  <c r="H167" i="26"/>
  <c r="J167" i="26"/>
  <c r="K167" i="26"/>
  <c r="D167" i="26"/>
  <c r="E167" i="26"/>
  <c r="T167" i="26"/>
  <c r="U167" i="26"/>
  <c r="L96" i="18"/>
  <c r="F96" i="18"/>
  <c r="I96" i="18"/>
  <c r="P96" i="18"/>
  <c r="M96" i="18"/>
  <c r="J96" i="18"/>
  <c r="G96" i="18"/>
  <c r="K96" i="18"/>
  <c r="B96" i="18"/>
  <c r="Q96" i="18"/>
  <c r="H96" i="18"/>
  <c r="R96" i="18"/>
  <c r="D96" i="18"/>
  <c r="C96" i="18"/>
  <c r="N96" i="18"/>
  <c r="O96" i="18"/>
  <c r="D121" i="14"/>
  <c r="E121" i="14"/>
  <c r="G121" i="14"/>
  <c r="H121" i="14"/>
  <c r="F121" i="14"/>
  <c r="I121" i="14"/>
  <c r="C121" i="14"/>
  <c r="K173" i="20"/>
  <c r="G173" i="20"/>
  <c r="L173" i="20"/>
  <c r="M173" i="20"/>
  <c r="I173" i="20"/>
  <c r="N173" i="20"/>
  <c r="D173" i="20"/>
  <c r="F173" i="20"/>
  <c r="C173" i="20"/>
  <c r="B173" i="20"/>
  <c r="J173" i="20"/>
  <c r="H173" i="20"/>
  <c r="F155" i="23"/>
  <c r="G155" i="23"/>
  <c r="C155" i="23"/>
  <c r="D155" i="23"/>
  <c r="H155" i="23"/>
  <c r="B155" i="23"/>
  <c r="I155" i="23"/>
  <c r="K185" i="18"/>
  <c r="O185" i="18"/>
  <c r="D185" i="18"/>
  <c r="N185" i="18"/>
  <c r="H185" i="18"/>
  <c r="B185" i="18"/>
  <c r="Q185" i="18"/>
  <c r="R185" i="18"/>
  <c r="G185" i="18"/>
  <c r="F185" i="18"/>
  <c r="P185" i="18"/>
  <c r="L185" i="18"/>
  <c r="M185" i="18"/>
  <c r="J185" i="18"/>
  <c r="C185" i="18"/>
  <c r="I185" i="18"/>
  <c r="G69" i="22"/>
  <c r="H69" i="22"/>
  <c r="B69" i="22"/>
  <c r="I69" i="22"/>
  <c r="F69" i="22"/>
  <c r="D69" i="22"/>
  <c r="C69" i="22"/>
  <c r="N105" i="19"/>
  <c r="H105" i="19"/>
  <c r="O105" i="19"/>
  <c r="Q105" i="19"/>
  <c r="F105" i="19"/>
  <c r="C105" i="19"/>
  <c r="D105" i="19"/>
  <c r="B105" i="19"/>
  <c r="L105" i="19"/>
  <c r="K105" i="19"/>
  <c r="I105" i="19"/>
  <c r="P105" i="19"/>
  <c r="M105" i="19"/>
  <c r="G105" i="19"/>
  <c r="R105" i="19"/>
  <c r="J105" i="19"/>
  <c r="H183" i="19"/>
  <c r="G183" i="19"/>
  <c r="N183" i="19"/>
  <c r="R183" i="19"/>
  <c r="L183" i="19"/>
  <c r="I183" i="19"/>
  <c r="C183" i="19"/>
  <c r="M183" i="19"/>
  <c r="J183" i="19"/>
  <c r="D183" i="19"/>
  <c r="K183" i="19"/>
  <c r="B183" i="19"/>
  <c r="Q183" i="19"/>
  <c r="O183" i="19"/>
  <c r="P183" i="19"/>
  <c r="F183" i="19"/>
  <c r="B190" i="22"/>
  <c r="H190" i="22"/>
  <c r="G190" i="22"/>
  <c r="F190" i="22"/>
  <c r="D190" i="22"/>
  <c r="C190" i="22"/>
  <c r="I190" i="22"/>
  <c r="E68" i="24"/>
  <c r="F68" i="24"/>
  <c r="C68" i="24"/>
  <c r="D68" i="24"/>
  <c r="G68" i="24"/>
  <c r="K174" i="32"/>
  <c r="R174" i="32"/>
  <c r="B174" i="32"/>
  <c r="C174" i="32"/>
  <c r="H174" i="32"/>
  <c r="O174" i="32"/>
  <c r="L174" i="32"/>
  <c r="D174" i="32"/>
  <c r="F174" i="32"/>
  <c r="J174" i="32"/>
  <c r="P174" i="32"/>
  <c r="I174" i="32"/>
  <c r="M174" i="32"/>
  <c r="N174" i="32"/>
  <c r="G174" i="32"/>
  <c r="Q174" i="32"/>
  <c r="G38" i="24"/>
  <c r="D38" i="24"/>
  <c r="E38" i="24"/>
  <c r="F38" i="24"/>
  <c r="C38" i="24"/>
  <c r="H57" i="32"/>
  <c r="C57" i="32"/>
  <c r="L57" i="32"/>
  <c r="N57" i="32"/>
  <c r="R57" i="32"/>
  <c r="K57" i="32"/>
  <c r="P57" i="32"/>
  <c r="I57" i="32"/>
  <c r="B57" i="32"/>
  <c r="F57" i="32"/>
  <c r="O57" i="32"/>
  <c r="G57" i="32"/>
  <c r="Q57" i="32"/>
  <c r="J57" i="32"/>
  <c r="M57" i="32"/>
  <c r="D57" i="32"/>
  <c r="K104" i="21"/>
  <c r="M104" i="21"/>
  <c r="D104" i="21"/>
  <c r="B104" i="21"/>
  <c r="G104" i="21"/>
  <c r="F104" i="21"/>
  <c r="H104" i="21"/>
  <c r="C104" i="21"/>
  <c r="I104" i="21"/>
  <c r="L104" i="21"/>
  <c r="J104" i="21"/>
  <c r="N104" i="21"/>
  <c r="F155" i="22"/>
  <c r="D155" i="22"/>
  <c r="I155" i="22"/>
  <c r="G155" i="22"/>
  <c r="C155" i="22"/>
  <c r="B155" i="22"/>
  <c r="H155" i="22"/>
  <c r="P61" i="18"/>
  <c r="Q61" i="18"/>
  <c r="L61" i="18"/>
  <c r="G61" i="18"/>
  <c r="C61" i="18"/>
  <c r="K61" i="18"/>
  <c r="R61" i="18"/>
  <c r="O61" i="18"/>
  <c r="N61" i="18"/>
  <c r="I61" i="18"/>
  <c r="B61" i="18"/>
  <c r="M61" i="18"/>
  <c r="F61" i="18"/>
  <c r="H61" i="18"/>
  <c r="D61" i="18"/>
  <c r="J61" i="18"/>
  <c r="K189" i="17"/>
  <c r="H189" i="17"/>
  <c r="X189" i="17"/>
  <c r="D189" i="17"/>
  <c r="T189" i="17"/>
  <c r="C189" i="17"/>
  <c r="J189" i="17"/>
  <c r="F189" i="17"/>
  <c r="Q189" i="17"/>
  <c r="M189" i="17"/>
  <c r="L189" i="17"/>
  <c r="G189" i="17"/>
  <c r="R189" i="17"/>
  <c r="W189" i="17"/>
  <c r="B189" i="17"/>
  <c r="I189" i="17"/>
  <c r="N189" i="17"/>
  <c r="V189" i="17"/>
  <c r="U189" i="17"/>
  <c r="S189" i="17"/>
  <c r="G46" i="20"/>
  <c r="J46" i="20"/>
  <c r="K46" i="20"/>
  <c r="M46" i="20"/>
  <c r="N46" i="20"/>
  <c r="B46" i="20"/>
  <c r="L46" i="20"/>
  <c r="H46" i="20"/>
  <c r="I46" i="20"/>
  <c r="D46" i="20"/>
  <c r="C46" i="20"/>
  <c r="F46" i="20"/>
  <c r="C120" i="22"/>
  <c r="B120" i="22"/>
  <c r="I120" i="22"/>
  <c r="D120" i="22"/>
  <c r="G120" i="22"/>
  <c r="H120" i="22"/>
  <c r="F120" i="22"/>
  <c r="I107" i="23"/>
  <c r="C107" i="23"/>
  <c r="F107" i="23"/>
  <c r="H107" i="23"/>
  <c r="G107" i="23"/>
  <c r="B107" i="23"/>
  <c r="D107" i="23"/>
  <c r="D147" i="14"/>
  <c r="I147" i="14"/>
  <c r="C147" i="14"/>
  <c r="F147" i="14"/>
  <c r="G147" i="14"/>
  <c r="H147" i="14"/>
  <c r="E147" i="14"/>
  <c r="F62" i="26"/>
  <c r="K62" i="26"/>
  <c r="I62" i="26"/>
  <c r="D62" i="26"/>
  <c r="L62" i="26"/>
  <c r="C62" i="26"/>
  <c r="E62" i="26"/>
  <c r="R62" i="26"/>
  <c r="G62" i="26"/>
  <c r="H62" i="26"/>
  <c r="O62" i="26"/>
  <c r="S62" i="26"/>
  <c r="N62" i="26"/>
  <c r="U62" i="26"/>
  <c r="M62" i="26"/>
  <c r="P62" i="26"/>
  <c r="J62" i="26"/>
  <c r="Q62" i="26"/>
  <c r="T62" i="26"/>
  <c r="K54" i="20"/>
  <c r="J54" i="20"/>
  <c r="I54" i="20"/>
  <c r="D54" i="20"/>
  <c r="M54" i="20"/>
  <c r="L54" i="20"/>
  <c r="F54" i="20"/>
  <c r="N54" i="20"/>
  <c r="B54" i="20"/>
  <c r="C54" i="20"/>
  <c r="G54" i="20"/>
  <c r="H54" i="20"/>
  <c r="F140" i="26"/>
  <c r="U140" i="26"/>
  <c r="N140" i="26"/>
  <c r="O140" i="26"/>
  <c r="D140" i="26"/>
  <c r="M140" i="26"/>
  <c r="T140" i="26"/>
  <c r="K140" i="26"/>
  <c r="G140" i="26"/>
  <c r="C140" i="26"/>
  <c r="E140" i="26"/>
  <c r="S140" i="26"/>
  <c r="J140" i="26"/>
  <c r="R140" i="26"/>
  <c r="P140" i="26"/>
  <c r="Q140" i="26"/>
  <c r="H140" i="26"/>
  <c r="L140" i="26"/>
  <c r="I140" i="26"/>
  <c r="X57" i="17"/>
  <c r="G57" i="17"/>
  <c r="K57" i="17"/>
  <c r="I57" i="17"/>
  <c r="B57" i="17"/>
  <c r="D57" i="17"/>
  <c r="T57" i="17"/>
  <c r="F57" i="17"/>
  <c r="W57" i="17"/>
  <c r="U57" i="17"/>
  <c r="C57" i="17"/>
  <c r="N57" i="17"/>
  <c r="M57" i="17"/>
  <c r="Q57" i="17"/>
  <c r="R57" i="17"/>
  <c r="V57" i="17"/>
  <c r="H57" i="17"/>
  <c r="S57" i="17"/>
  <c r="J57" i="17"/>
  <c r="L57" i="17"/>
  <c r="G23" i="23"/>
  <c r="I23" i="23"/>
  <c r="H23" i="23"/>
  <c r="C23" i="23"/>
  <c r="B23" i="23"/>
  <c r="D23" i="23"/>
  <c r="F23" i="23"/>
  <c r="D87" i="20"/>
  <c r="C87" i="20"/>
  <c r="L87" i="20"/>
  <c r="J87" i="20"/>
  <c r="H87" i="20"/>
  <c r="I87" i="20"/>
  <c r="N87" i="20"/>
  <c r="B87" i="20"/>
  <c r="M87" i="20"/>
  <c r="F87" i="20"/>
  <c r="G87" i="20"/>
  <c r="K87" i="20"/>
  <c r="L55" i="21"/>
  <c r="D55" i="21"/>
  <c r="J55" i="21"/>
  <c r="C55" i="21"/>
  <c r="I55" i="21"/>
  <c r="G55" i="21"/>
  <c r="N55" i="21"/>
  <c r="F55" i="21"/>
  <c r="K55" i="21"/>
  <c r="M55" i="21"/>
  <c r="H55" i="21"/>
  <c r="B55" i="21"/>
  <c r="I40" i="18"/>
  <c r="R40" i="18"/>
  <c r="F40" i="18"/>
  <c r="B40" i="18"/>
  <c r="G40" i="18"/>
  <c r="C40" i="18"/>
  <c r="K40" i="18"/>
  <c r="L40" i="18"/>
  <c r="N40" i="18"/>
  <c r="D40" i="18"/>
  <c r="H40" i="18"/>
  <c r="Q40" i="18"/>
  <c r="J40" i="18"/>
  <c r="P40" i="18"/>
  <c r="O40" i="18"/>
  <c r="M40" i="18"/>
  <c r="G72" i="23"/>
  <c r="B72" i="23"/>
  <c r="C72" i="23"/>
  <c r="I72" i="23"/>
  <c r="F72" i="23"/>
  <c r="D72" i="23"/>
  <c r="H72" i="23"/>
  <c r="D88" i="26"/>
  <c r="P88" i="26"/>
  <c r="C88" i="26"/>
  <c r="U88" i="26"/>
  <c r="O88" i="26"/>
  <c r="R88" i="26"/>
  <c r="M88" i="26"/>
  <c r="N88" i="26"/>
  <c r="F88" i="26"/>
  <c r="H88" i="26"/>
  <c r="Q88" i="26"/>
  <c r="K88" i="26"/>
  <c r="G88" i="26"/>
  <c r="T88" i="26"/>
  <c r="S88" i="26"/>
  <c r="L88" i="26"/>
  <c r="J88" i="26"/>
  <c r="I88" i="26"/>
  <c r="E88" i="26"/>
  <c r="B56" i="17"/>
  <c r="C56" i="17"/>
  <c r="K56" i="17"/>
  <c r="L56" i="17"/>
  <c r="V56" i="17"/>
  <c r="W56" i="17"/>
  <c r="U56" i="17"/>
  <c r="J56" i="17"/>
  <c r="N56" i="17"/>
  <c r="Q56" i="17"/>
  <c r="D56" i="17"/>
  <c r="S56" i="17"/>
  <c r="T56" i="17"/>
  <c r="X56" i="17"/>
  <c r="H56" i="17"/>
  <c r="G56" i="17"/>
  <c r="F56" i="17"/>
  <c r="R56" i="17"/>
  <c r="M56" i="17"/>
  <c r="I56" i="17"/>
  <c r="C48" i="14"/>
  <c r="D48" i="14"/>
  <c r="E48" i="14"/>
  <c r="I48" i="14"/>
  <c r="H48" i="14"/>
  <c r="G48" i="14"/>
  <c r="F48" i="14"/>
  <c r="K119" i="17"/>
  <c r="I119" i="17"/>
  <c r="G119" i="17"/>
  <c r="M119" i="17"/>
  <c r="Q119" i="17"/>
  <c r="H119" i="17"/>
  <c r="R119" i="17"/>
  <c r="D119" i="17"/>
  <c r="W119" i="17"/>
  <c r="N119" i="17"/>
  <c r="B119" i="17"/>
  <c r="T119" i="17"/>
  <c r="V119" i="17"/>
  <c r="C119" i="17"/>
  <c r="X119" i="17"/>
  <c r="F119" i="17"/>
  <c r="L119" i="17"/>
  <c r="U119" i="17"/>
  <c r="J119" i="17"/>
  <c r="S119" i="17"/>
  <c r="F24" i="22"/>
  <c r="G24" i="22"/>
  <c r="H24" i="22"/>
  <c r="D24" i="22"/>
  <c r="B24" i="22"/>
  <c r="C24" i="22"/>
  <c r="I24" i="22"/>
  <c r="B40" i="20"/>
  <c r="D40" i="20"/>
  <c r="F40" i="20"/>
  <c r="C40" i="20"/>
  <c r="I40" i="20"/>
  <c r="H40" i="20"/>
  <c r="G40" i="20"/>
  <c r="M40" i="20"/>
  <c r="N40" i="20"/>
  <c r="K40" i="20"/>
  <c r="L40" i="20"/>
  <c r="J40" i="20"/>
  <c r="G139" i="14"/>
  <c r="H139" i="14"/>
  <c r="E139" i="14"/>
  <c r="I139" i="14"/>
  <c r="D139" i="14"/>
  <c r="F139" i="14"/>
  <c r="C139" i="14"/>
  <c r="G102" i="32"/>
  <c r="L102" i="32"/>
  <c r="R102" i="32"/>
  <c r="K102" i="32"/>
  <c r="Q102" i="32"/>
  <c r="H102" i="32"/>
  <c r="J102" i="32"/>
  <c r="P102" i="32"/>
  <c r="I102" i="32"/>
  <c r="C102" i="32"/>
  <c r="O102" i="32"/>
  <c r="F102" i="32"/>
  <c r="M102" i="32"/>
  <c r="N102" i="32"/>
  <c r="D102" i="32"/>
  <c r="B102" i="32"/>
  <c r="G136" i="32"/>
  <c r="D136" i="32"/>
  <c r="K136" i="32"/>
  <c r="J136" i="32"/>
  <c r="O136" i="32"/>
  <c r="N136" i="32"/>
  <c r="H136" i="32"/>
  <c r="Q136" i="32"/>
  <c r="I136" i="32"/>
  <c r="C136" i="32"/>
  <c r="M136" i="32"/>
  <c r="F136" i="32"/>
  <c r="B136" i="32"/>
  <c r="P136" i="32"/>
  <c r="L136" i="32"/>
  <c r="R136" i="32"/>
  <c r="O92" i="32"/>
  <c r="D92" i="32"/>
  <c r="P92" i="32"/>
  <c r="Q92" i="32"/>
  <c r="K92" i="32"/>
  <c r="I92" i="32"/>
  <c r="M92" i="32"/>
  <c r="C92" i="32"/>
  <c r="B92" i="32"/>
  <c r="L92" i="32"/>
  <c r="F92" i="32"/>
  <c r="J92" i="32"/>
  <c r="R92" i="32"/>
  <c r="H92" i="32"/>
  <c r="G92" i="32"/>
  <c r="N92" i="32"/>
  <c r="G92" i="21"/>
  <c r="M92" i="21"/>
  <c r="H92" i="21"/>
  <c r="I92" i="21"/>
  <c r="D92" i="21"/>
  <c r="B92" i="21"/>
  <c r="K92" i="21"/>
  <c r="F92" i="21"/>
  <c r="N92" i="21"/>
  <c r="L92" i="21"/>
  <c r="C92" i="21"/>
  <c r="J92" i="21"/>
  <c r="G185" i="20"/>
  <c r="L185" i="20"/>
  <c r="F185" i="20"/>
  <c r="I185" i="20"/>
  <c r="M185" i="20"/>
  <c r="B185" i="20"/>
  <c r="C185" i="20"/>
  <c r="N185" i="20"/>
  <c r="K185" i="20"/>
  <c r="H185" i="20"/>
  <c r="J185" i="20"/>
  <c r="D185" i="20"/>
  <c r="I74" i="23"/>
  <c r="D74" i="23"/>
  <c r="H74" i="23"/>
  <c r="C74" i="23"/>
  <c r="B74" i="23"/>
  <c r="G74" i="23"/>
  <c r="F74" i="23"/>
  <c r="M61" i="20"/>
  <c r="C61" i="20"/>
  <c r="F61" i="20"/>
  <c r="J61" i="20"/>
  <c r="B61" i="20"/>
  <c r="D61" i="20"/>
  <c r="I61" i="20"/>
  <c r="N61" i="20"/>
  <c r="G61" i="20"/>
  <c r="H61" i="20"/>
  <c r="L61" i="20"/>
  <c r="K61" i="20"/>
  <c r="C99" i="21"/>
  <c r="B99" i="21"/>
  <c r="H99" i="21"/>
  <c r="F99" i="21"/>
  <c r="L99" i="21"/>
  <c r="M99" i="21"/>
  <c r="I99" i="21"/>
  <c r="G99" i="21"/>
  <c r="D99" i="21"/>
  <c r="K99" i="21"/>
  <c r="J99" i="21"/>
  <c r="N99" i="21"/>
  <c r="H148" i="21"/>
  <c r="F148" i="21"/>
  <c r="I148" i="21"/>
  <c r="M148" i="21"/>
  <c r="G148" i="21"/>
  <c r="N148" i="21"/>
  <c r="L148" i="21"/>
  <c r="K148" i="21"/>
  <c r="B148" i="21"/>
  <c r="D148" i="21"/>
  <c r="J148" i="21"/>
  <c r="C148" i="21"/>
  <c r="D106" i="22"/>
  <c r="I106" i="22"/>
  <c r="G106" i="22"/>
  <c r="H106" i="22"/>
  <c r="F106" i="22"/>
  <c r="B106" i="22"/>
  <c r="C106" i="22"/>
  <c r="P62" i="32"/>
  <c r="J62" i="32"/>
  <c r="F62" i="32"/>
  <c r="Q62" i="32"/>
  <c r="C62" i="32"/>
  <c r="B62" i="32"/>
  <c r="D62" i="32"/>
  <c r="L62" i="32"/>
  <c r="H62" i="32"/>
  <c r="G62" i="32"/>
  <c r="K62" i="32"/>
  <c r="I62" i="32"/>
  <c r="R62" i="32"/>
  <c r="N62" i="32"/>
  <c r="M62" i="32"/>
  <c r="O62" i="32"/>
  <c r="I180" i="21"/>
  <c r="C180" i="21"/>
  <c r="M180" i="21"/>
  <c r="G180" i="21"/>
  <c r="J180" i="21"/>
  <c r="K180" i="21"/>
  <c r="N180" i="21"/>
  <c r="L180" i="21"/>
  <c r="B180" i="21"/>
  <c r="H180" i="21"/>
  <c r="F180" i="21"/>
  <c r="D180" i="21"/>
  <c r="D55" i="17"/>
  <c r="S55" i="17"/>
  <c r="V55" i="17"/>
  <c r="G55" i="17"/>
  <c r="C55" i="17"/>
  <c r="J55" i="17"/>
  <c r="L55" i="17"/>
  <c r="I55" i="17"/>
  <c r="W55" i="17"/>
  <c r="H55" i="17"/>
  <c r="R55" i="17"/>
  <c r="T55" i="17"/>
  <c r="N55" i="17"/>
  <c r="K55" i="17"/>
  <c r="M55" i="17"/>
  <c r="F55" i="17"/>
  <c r="Q55" i="17"/>
  <c r="U55" i="17"/>
  <c r="X55" i="17"/>
  <c r="B55" i="17"/>
  <c r="K120" i="20"/>
  <c r="I120" i="20"/>
  <c r="H120" i="20"/>
  <c r="C120" i="20"/>
  <c r="F120" i="20"/>
  <c r="D120" i="20"/>
  <c r="M120" i="20"/>
  <c r="L120" i="20"/>
  <c r="N120" i="20"/>
  <c r="B120" i="20"/>
  <c r="G120" i="20"/>
  <c r="J120" i="20"/>
  <c r="F18" i="23"/>
  <c r="B18" i="23"/>
  <c r="I18" i="23"/>
  <c r="C18" i="23"/>
  <c r="G18" i="23"/>
  <c r="H18" i="23"/>
  <c r="D18" i="23"/>
  <c r="N47" i="32"/>
  <c r="O47" i="32"/>
  <c r="M47" i="32"/>
  <c r="J47" i="32"/>
  <c r="C47" i="32"/>
  <c r="B47" i="32"/>
  <c r="G47" i="32"/>
  <c r="L47" i="32"/>
  <c r="I47" i="32"/>
  <c r="Q47" i="32"/>
  <c r="R47" i="32"/>
  <c r="H47" i="32"/>
  <c r="K47" i="32"/>
  <c r="D47" i="32"/>
  <c r="F47" i="32"/>
  <c r="P47" i="32"/>
  <c r="M144" i="20"/>
  <c r="I144" i="20"/>
  <c r="D144" i="20"/>
  <c r="N144" i="20"/>
  <c r="B144" i="20"/>
  <c r="F144" i="20"/>
  <c r="K144" i="20"/>
  <c r="C144" i="20"/>
  <c r="J144" i="20"/>
  <c r="H144" i="20"/>
  <c r="L144" i="20"/>
  <c r="G144" i="20"/>
  <c r="L141" i="20"/>
  <c r="G141" i="20"/>
  <c r="M141" i="20"/>
  <c r="H141" i="20"/>
  <c r="N141" i="20"/>
  <c r="F141" i="20"/>
  <c r="B141" i="20"/>
  <c r="K141" i="20"/>
  <c r="I141" i="20"/>
  <c r="D141" i="20"/>
  <c r="J141" i="20"/>
  <c r="C141" i="20"/>
  <c r="O129" i="32"/>
  <c r="I129" i="32"/>
  <c r="L129" i="32"/>
  <c r="R129" i="32"/>
  <c r="N129" i="32"/>
  <c r="J129" i="32"/>
  <c r="Q129" i="32"/>
  <c r="K129" i="32"/>
  <c r="B129" i="32"/>
  <c r="C129" i="32"/>
  <c r="P129" i="32"/>
  <c r="D129" i="32"/>
  <c r="G129" i="32"/>
  <c r="H129" i="32"/>
  <c r="F129" i="32"/>
  <c r="M129" i="32"/>
  <c r="F113" i="24"/>
  <c r="E113" i="24"/>
  <c r="D113" i="24"/>
  <c r="C113" i="24"/>
  <c r="G113" i="24"/>
  <c r="I189" i="21"/>
  <c r="K189" i="21"/>
  <c r="C189" i="21"/>
  <c r="J189" i="21"/>
  <c r="D189" i="21"/>
  <c r="L189" i="21"/>
  <c r="H189" i="21"/>
  <c r="F189" i="21"/>
  <c r="N189" i="21"/>
  <c r="M189" i="21"/>
  <c r="B189" i="21"/>
  <c r="G189" i="21"/>
  <c r="C130" i="14"/>
  <c r="I130" i="14"/>
  <c r="F130" i="14"/>
  <c r="E130" i="14"/>
  <c r="G130" i="14"/>
  <c r="H130" i="14"/>
  <c r="D130" i="14"/>
  <c r="E146" i="14"/>
  <c r="F146" i="14"/>
  <c r="D146" i="14"/>
  <c r="C146" i="14"/>
  <c r="H146" i="14"/>
  <c r="I146" i="14"/>
  <c r="G146" i="14"/>
  <c r="G176" i="23"/>
  <c r="C176" i="23"/>
  <c r="H176" i="23"/>
  <c r="B176" i="23"/>
  <c r="F176" i="23"/>
  <c r="D176" i="23"/>
  <c r="I176" i="23"/>
  <c r="G159" i="22"/>
  <c r="C159" i="22"/>
  <c r="F159" i="22"/>
  <c r="B159" i="22"/>
  <c r="D159" i="22"/>
  <c r="I159" i="22"/>
  <c r="H159" i="22"/>
  <c r="H149" i="23"/>
  <c r="F149" i="23"/>
  <c r="B149" i="23"/>
  <c r="I149" i="23"/>
  <c r="G149" i="23"/>
  <c r="C149" i="23"/>
  <c r="D149" i="23"/>
  <c r="H89" i="26"/>
  <c r="K89" i="26"/>
  <c r="M89" i="26"/>
  <c r="R89" i="26"/>
  <c r="G89" i="26"/>
  <c r="F89" i="26"/>
  <c r="N89" i="26"/>
  <c r="Q89" i="26"/>
  <c r="U89" i="26"/>
  <c r="I89" i="26"/>
  <c r="J89" i="26"/>
  <c r="P89" i="26"/>
  <c r="C89" i="26"/>
  <c r="L89" i="26"/>
  <c r="E89" i="26"/>
  <c r="O89" i="26"/>
  <c r="T89" i="26"/>
  <c r="S89" i="26"/>
  <c r="D89" i="26"/>
  <c r="C131" i="14"/>
  <c r="F131" i="14"/>
  <c r="D131" i="14"/>
  <c r="H131" i="14"/>
  <c r="G131" i="14"/>
  <c r="E131" i="14"/>
  <c r="I131" i="14"/>
  <c r="G90" i="23"/>
  <c r="F90" i="23"/>
  <c r="H90" i="23"/>
  <c r="D90" i="23"/>
  <c r="B90" i="23"/>
  <c r="C90" i="23"/>
  <c r="I90" i="23"/>
  <c r="Q157" i="17"/>
  <c r="S157" i="17"/>
  <c r="N157" i="17"/>
  <c r="U157" i="17"/>
  <c r="W157" i="17"/>
  <c r="J157" i="17"/>
  <c r="B157" i="17"/>
  <c r="V157" i="17"/>
  <c r="D157" i="17"/>
  <c r="C157" i="17"/>
  <c r="I157" i="17"/>
  <c r="R157" i="17"/>
  <c r="X157" i="17"/>
  <c r="G157" i="17"/>
  <c r="F157" i="17"/>
  <c r="H157" i="17"/>
  <c r="T157" i="17"/>
  <c r="M157" i="17"/>
  <c r="L157" i="17"/>
  <c r="K157" i="17"/>
  <c r="G86" i="24"/>
  <c r="D86" i="24"/>
  <c r="F86" i="24"/>
  <c r="C86" i="24"/>
  <c r="E86" i="24"/>
  <c r="F163" i="24"/>
  <c r="G163" i="24"/>
  <c r="E163" i="24"/>
  <c r="C163" i="24"/>
  <c r="D163" i="24"/>
  <c r="F71" i="24"/>
  <c r="G71" i="24"/>
  <c r="C71" i="24"/>
  <c r="E71" i="24"/>
  <c r="D71" i="24"/>
  <c r="B43" i="20"/>
  <c r="D43" i="20"/>
  <c r="H43" i="20"/>
  <c r="F43" i="20"/>
  <c r="G43" i="20"/>
  <c r="N43" i="20"/>
  <c r="C43" i="20"/>
  <c r="J43" i="20"/>
  <c r="L43" i="20"/>
  <c r="K43" i="20"/>
  <c r="I43" i="20"/>
  <c r="M43" i="20"/>
  <c r="D115" i="23"/>
  <c r="H115" i="23"/>
  <c r="F115" i="23"/>
  <c r="G115" i="23"/>
  <c r="I115" i="23"/>
  <c r="C115" i="23"/>
  <c r="B115" i="23"/>
  <c r="I18" i="20"/>
  <c r="F18" i="20"/>
  <c r="G18" i="20"/>
  <c r="J18" i="20"/>
  <c r="C18" i="20"/>
  <c r="N18" i="20"/>
  <c r="H18" i="20"/>
  <c r="M18" i="20"/>
  <c r="D18" i="20"/>
  <c r="L18" i="20"/>
  <c r="B18" i="20"/>
  <c r="K18" i="20"/>
  <c r="G163" i="23"/>
  <c r="C163" i="23"/>
  <c r="H163" i="23"/>
  <c r="B163" i="23"/>
  <c r="I163" i="23"/>
  <c r="F163" i="23"/>
  <c r="D163" i="23"/>
  <c r="B181" i="32"/>
  <c r="C181" i="32"/>
  <c r="F181" i="32"/>
  <c r="L181" i="32"/>
  <c r="I181" i="32"/>
  <c r="H181" i="32"/>
  <c r="N181" i="32"/>
  <c r="K181" i="32"/>
  <c r="J181" i="32"/>
  <c r="M181" i="32"/>
  <c r="D181" i="32"/>
  <c r="G181" i="32"/>
  <c r="P181" i="32"/>
  <c r="Q181" i="32"/>
  <c r="R181" i="32"/>
  <c r="O181" i="32"/>
  <c r="F119" i="22"/>
  <c r="D119" i="22"/>
  <c r="C119" i="22"/>
  <c r="H119" i="22"/>
  <c r="B119" i="22"/>
  <c r="I119" i="22"/>
  <c r="G119" i="22"/>
  <c r="H173" i="23"/>
  <c r="C173" i="23"/>
  <c r="F173" i="23"/>
  <c r="G173" i="23"/>
  <c r="B173" i="23"/>
  <c r="I173" i="23"/>
  <c r="D173" i="23"/>
  <c r="R42" i="17"/>
  <c r="C42" i="17"/>
  <c r="H42" i="17"/>
  <c r="I42" i="17"/>
  <c r="J42" i="17"/>
  <c r="D42" i="17"/>
  <c r="X42" i="17"/>
  <c r="G42" i="17"/>
  <c r="N42" i="17"/>
  <c r="W42" i="17"/>
  <c r="Q42" i="17"/>
  <c r="V42" i="17"/>
  <c r="T42" i="17"/>
  <c r="M42" i="17"/>
  <c r="K42" i="17"/>
  <c r="F42" i="17"/>
  <c r="U42" i="17"/>
  <c r="B42" i="17"/>
  <c r="S42" i="17"/>
  <c r="L42" i="17"/>
  <c r="E57" i="24"/>
  <c r="C57" i="24"/>
  <c r="F57" i="24"/>
  <c r="G57" i="24"/>
  <c r="D57" i="24"/>
  <c r="D44" i="24"/>
  <c r="C44" i="24"/>
  <c r="E44" i="24"/>
  <c r="F44" i="24"/>
  <c r="G44" i="24"/>
  <c r="H15" i="20"/>
  <c r="J15" i="20"/>
  <c r="L15" i="20"/>
  <c r="D15" i="20"/>
  <c r="F15" i="20"/>
  <c r="M15" i="20"/>
  <c r="I15" i="20"/>
  <c r="C15" i="20"/>
  <c r="K15" i="20"/>
  <c r="B15" i="20"/>
  <c r="N15" i="20"/>
  <c r="G15" i="20"/>
  <c r="C155" i="32"/>
  <c r="B155" i="32"/>
  <c r="N155" i="32"/>
  <c r="J155" i="32"/>
  <c r="F155" i="32"/>
  <c r="P155" i="32"/>
  <c r="O155" i="32"/>
  <c r="G155" i="32"/>
  <c r="K155" i="32"/>
  <c r="H155" i="32"/>
  <c r="I155" i="32"/>
  <c r="Q155" i="32"/>
  <c r="D155" i="32"/>
  <c r="R155" i="32"/>
  <c r="L155" i="32"/>
  <c r="M155" i="32"/>
  <c r="C60" i="24"/>
  <c r="E60" i="24"/>
  <c r="G60" i="24"/>
  <c r="F60" i="24"/>
  <c r="D60" i="24"/>
  <c r="F88" i="14"/>
  <c r="G88" i="14"/>
  <c r="D88" i="14"/>
  <c r="I88" i="14"/>
  <c r="E88" i="14"/>
  <c r="H88" i="14"/>
  <c r="C88" i="14"/>
  <c r="L189" i="20"/>
  <c r="H189" i="20"/>
  <c r="K189" i="20"/>
  <c r="I189" i="20"/>
  <c r="C189" i="20"/>
  <c r="G189" i="20"/>
  <c r="B189" i="20"/>
  <c r="N189" i="20"/>
  <c r="J189" i="20"/>
  <c r="F189" i="20"/>
  <c r="D189" i="20"/>
  <c r="M189" i="20"/>
  <c r="I145" i="26"/>
  <c r="N145" i="26"/>
  <c r="C145" i="26"/>
  <c r="F145" i="26"/>
  <c r="S145" i="26"/>
  <c r="H145" i="26"/>
  <c r="D145" i="26"/>
  <c r="G145" i="26"/>
  <c r="U145" i="26"/>
  <c r="M145" i="26"/>
  <c r="R145" i="26"/>
  <c r="Q145" i="26"/>
  <c r="E145" i="26"/>
  <c r="J145" i="26"/>
  <c r="L145" i="26"/>
  <c r="T145" i="26"/>
  <c r="P145" i="26"/>
  <c r="K145" i="26"/>
  <c r="O145" i="26"/>
  <c r="I123" i="26"/>
  <c r="J123" i="26"/>
  <c r="Q123" i="26"/>
  <c r="S123" i="26"/>
  <c r="N123" i="26"/>
  <c r="C123" i="26"/>
  <c r="E123" i="26"/>
  <c r="H123" i="26"/>
  <c r="U123" i="26"/>
  <c r="F123" i="26"/>
  <c r="G123" i="26"/>
  <c r="R123" i="26"/>
  <c r="T123" i="26"/>
  <c r="D123" i="26"/>
  <c r="M123" i="26"/>
  <c r="L123" i="26"/>
  <c r="P123" i="26"/>
  <c r="O123" i="26"/>
  <c r="K123" i="26"/>
  <c r="F157" i="23"/>
  <c r="I157" i="23"/>
  <c r="B157" i="23"/>
  <c r="H157" i="23"/>
  <c r="G157" i="23"/>
  <c r="C157" i="23"/>
  <c r="D157" i="23"/>
  <c r="F44" i="14"/>
  <c r="H44" i="14"/>
  <c r="E44" i="14"/>
  <c r="G44" i="14"/>
  <c r="D44" i="14"/>
  <c r="C44" i="14"/>
  <c r="I44" i="14"/>
  <c r="N16" i="18"/>
  <c r="K16" i="18"/>
  <c r="C16" i="18"/>
  <c r="O16" i="18"/>
  <c r="Q16" i="18"/>
  <c r="D16" i="18"/>
  <c r="F16" i="18"/>
  <c r="J16" i="18"/>
  <c r="M16" i="18"/>
  <c r="B16" i="18"/>
  <c r="H16" i="18"/>
  <c r="I16" i="18"/>
  <c r="R16" i="18"/>
  <c r="L16" i="18"/>
  <c r="P16" i="18"/>
  <c r="G16" i="18"/>
  <c r="B103" i="19"/>
  <c r="P103" i="19"/>
  <c r="L103" i="19"/>
  <c r="R103" i="19"/>
  <c r="I103" i="19"/>
  <c r="K103" i="19"/>
  <c r="N103" i="19"/>
  <c r="H103" i="19"/>
  <c r="Q103" i="19"/>
  <c r="C103" i="19"/>
  <c r="M103" i="19"/>
  <c r="G103" i="19"/>
  <c r="D103" i="19"/>
  <c r="F103" i="19"/>
  <c r="J103" i="19"/>
  <c r="O103" i="19"/>
  <c r="I37" i="32"/>
  <c r="H37" i="32"/>
  <c r="G37" i="32"/>
  <c r="R37" i="32"/>
  <c r="F37" i="32"/>
  <c r="Q37" i="32"/>
  <c r="K37" i="32"/>
  <c r="O37" i="32"/>
  <c r="D37" i="32"/>
  <c r="P37" i="32"/>
  <c r="M37" i="32"/>
  <c r="L37" i="32"/>
  <c r="C37" i="32"/>
  <c r="B37" i="32"/>
  <c r="N37" i="32"/>
  <c r="J37" i="32"/>
  <c r="H160" i="14"/>
  <c r="G160" i="14"/>
  <c r="F160" i="14"/>
  <c r="I160" i="14"/>
  <c r="D160" i="14"/>
  <c r="E160" i="14"/>
  <c r="C160" i="14"/>
  <c r="F37" i="22"/>
  <c r="H37" i="22"/>
  <c r="C37" i="22"/>
  <c r="B37" i="22"/>
  <c r="G37" i="22"/>
  <c r="D37" i="22"/>
  <c r="I37" i="22"/>
  <c r="N142" i="18"/>
  <c r="P142" i="18"/>
  <c r="I142" i="18"/>
  <c r="B142" i="18"/>
  <c r="J142" i="18"/>
  <c r="C142" i="18"/>
  <c r="Q142" i="18"/>
  <c r="F142" i="18"/>
  <c r="O142" i="18"/>
  <c r="K142" i="18"/>
  <c r="G142" i="18"/>
  <c r="D142" i="18"/>
  <c r="M142" i="18"/>
  <c r="L142" i="18"/>
  <c r="H142" i="18"/>
  <c r="R142" i="18"/>
  <c r="H190" i="21"/>
  <c r="D190" i="21"/>
  <c r="G190" i="21"/>
  <c r="J190" i="21"/>
  <c r="N190" i="21"/>
  <c r="M190" i="21"/>
  <c r="I190" i="21"/>
  <c r="C190" i="21"/>
  <c r="L190" i="21"/>
  <c r="B190" i="21"/>
  <c r="F190" i="21"/>
  <c r="K190" i="21"/>
  <c r="G101" i="18"/>
  <c r="K101" i="18"/>
  <c r="Q101" i="18"/>
  <c r="N101" i="18"/>
  <c r="J101" i="18"/>
  <c r="L101" i="18"/>
  <c r="H101" i="18"/>
  <c r="P101" i="18"/>
  <c r="D101" i="18"/>
  <c r="M101" i="18"/>
  <c r="F101" i="18"/>
  <c r="C101" i="18"/>
  <c r="I101" i="18"/>
  <c r="R101" i="18"/>
  <c r="B101" i="18"/>
  <c r="O101" i="18"/>
  <c r="H83" i="18"/>
  <c r="F83" i="18"/>
  <c r="P83" i="18"/>
  <c r="C83" i="18"/>
  <c r="K83" i="18"/>
  <c r="I83" i="18"/>
  <c r="O83" i="18"/>
  <c r="N83" i="18"/>
  <c r="G83" i="18"/>
  <c r="R83" i="18"/>
  <c r="M83" i="18"/>
  <c r="L83" i="18"/>
  <c r="Q83" i="18"/>
  <c r="D83" i="18"/>
  <c r="B83" i="18"/>
  <c r="J83" i="18"/>
  <c r="R64" i="32"/>
  <c r="C64" i="32"/>
  <c r="D64" i="32"/>
  <c r="I64" i="32"/>
  <c r="B64" i="32"/>
  <c r="G64" i="32"/>
  <c r="P64" i="32"/>
  <c r="H64" i="32"/>
  <c r="O64" i="32"/>
  <c r="L64" i="32"/>
  <c r="Q64" i="32"/>
  <c r="K64" i="32"/>
  <c r="J64" i="32"/>
  <c r="F64" i="32"/>
  <c r="N64" i="32"/>
  <c r="M64" i="32"/>
  <c r="C39" i="21"/>
  <c r="N39" i="21"/>
  <c r="I39" i="21"/>
  <c r="G39" i="21"/>
  <c r="M39" i="21"/>
  <c r="D39" i="21"/>
  <c r="K39" i="21"/>
  <c r="F39" i="21"/>
  <c r="J39" i="21"/>
  <c r="L39" i="21"/>
  <c r="B39" i="21"/>
  <c r="H39" i="21"/>
  <c r="B144" i="17"/>
  <c r="V144" i="17"/>
  <c r="C144" i="17"/>
  <c r="G144" i="17"/>
  <c r="K144" i="17"/>
  <c r="U144" i="17"/>
  <c r="H144" i="17"/>
  <c r="S144" i="17"/>
  <c r="M144" i="17"/>
  <c r="F144" i="17"/>
  <c r="N144" i="17"/>
  <c r="R144" i="17"/>
  <c r="W144" i="17"/>
  <c r="L144" i="17"/>
  <c r="D144" i="17"/>
  <c r="T144" i="17"/>
  <c r="J144" i="17"/>
  <c r="X144" i="17"/>
  <c r="I144" i="17"/>
  <c r="Q144" i="17"/>
  <c r="E54" i="26"/>
  <c r="J54" i="26"/>
  <c r="U54" i="26"/>
  <c r="P54" i="26"/>
  <c r="G54" i="26"/>
  <c r="I54" i="26"/>
  <c r="O54" i="26"/>
  <c r="K54" i="26"/>
  <c r="N54" i="26"/>
  <c r="D54" i="26"/>
  <c r="C54" i="26"/>
  <c r="R54" i="26"/>
  <c r="H54" i="26"/>
  <c r="L54" i="26"/>
  <c r="T54" i="26"/>
  <c r="M54" i="26"/>
  <c r="Q54" i="26"/>
  <c r="F54" i="26"/>
  <c r="S54" i="26"/>
  <c r="C53" i="22"/>
  <c r="I53" i="22"/>
  <c r="B53" i="22"/>
  <c r="G53" i="22"/>
  <c r="F53" i="22"/>
  <c r="H53" i="22"/>
  <c r="D53" i="22"/>
  <c r="I130" i="21"/>
  <c r="D130" i="21"/>
  <c r="B130" i="21"/>
  <c r="G130" i="21"/>
  <c r="F130" i="21"/>
  <c r="H130" i="21"/>
  <c r="L130" i="21"/>
  <c r="C130" i="21"/>
  <c r="M130" i="21"/>
  <c r="K130" i="21"/>
  <c r="N130" i="21"/>
  <c r="J130" i="21"/>
  <c r="H123" i="14"/>
  <c r="G123" i="14"/>
  <c r="E123" i="14"/>
  <c r="F123" i="14"/>
  <c r="I123" i="14"/>
  <c r="D123" i="14"/>
  <c r="C123" i="14"/>
  <c r="G96" i="22"/>
  <c r="H96" i="22"/>
  <c r="B96" i="22"/>
  <c r="F96" i="22"/>
  <c r="D96" i="22"/>
  <c r="I96" i="22"/>
  <c r="C96" i="22"/>
  <c r="R189" i="19"/>
  <c r="D189" i="19"/>
  <c r="L189" i="19"/>
  <c r="P189" i="19"/>
  <c r="F189" i="19"/>
  <c r="O189" i="19"/>
  <c r="I189" i="19"/>
  <c r="C189" i="19"/>
  <c r="N189" i="19"/>
  <c r="K189" i="19"/>
  <c r="B189" i="19"/>
  <c r="G189" i="19"/>
  <c r="J189" i="19"/>
  <c r="Q189" i="19"/>
  <c r="H189" i="19"/>
  <c r="M189" i="19"/>
  <c r="F67" i="24"/>
  <c r="C67" i="24"/>
  <c r="E67" i="24"/>
  <c r="G67" i="24"/>
  <c r="D67" i="24"/>
  <c r="H17" i="22"/>
  <c r="B17" i="22"/>
  <c r="D17" i="22"/>
  <c r="C17" i="22"/>
  <c r="G17" i="22"/>
  <c r="I17" i="22"/>
  <c r="F17" i="22"/>
  <c r="V125" i="17"/>
  <c r="H125" i="17"/>
  <c r="Q125" i="17"/>
  <c r="U125" i="17"/>
  <c r="W125" i="17"/>
  <c r="N125" i="17"/>
  <c r="K125" i="17"/>
  <c r="C125" i="17"/>
  <c r="J125" i="17"/>
  <c r="I125" i="17"/>
  <c r="S125" i="17"/>
  <c r="B125" i="17"/>
  <c r="M125" i="17"/>
  <c r="F125" i="17"/>
  <c r="T125" i="17"/>
  <c r="D125" i="17"/>
  <c r="L125" i="17"/>
  <c r="G125" i="17"/>
  <c r="R125" i="17"/>
  <c r="X125" i="17"/>
  <c r="K87" i="32"/>
  <c r="B87" i="32"/>
  <c r="O87" i="32"/>
  <c r="M87" i="32"/>
  <c r="G87" i="32"/>
  <c r="J87" i="32"/>
  <c r="H87" i="32"/>
  <c r="L87" i="32"/>
  <c r="D87" i="32"/>
  <c r="F87" i="32"/>
  <c r="P87" i="32"/>
  <c r="C87" i="32"/>
  <c r="N87" i="32"/>
  <c r="R87" i="32"/>
  <c r="Q87" i="32"/>
  <c r="I87" i="32"/>
  <c r="I181" i="23"/>
  <c r="G181" i="23"/>
  <c r="D181" i="23"/>
  <c r="B181" i="23"/>
  <c r="H181" i="23"/>
  <c r="F181" i="23"/>
  <c r="C181" i="23"/>
  <c r="G43" i="23"/>
  <c r="H43" i="23"/>
  <c r="C43" i="23"/>
  <c r="B43" i="23"/>
  <c r="D43" i="23"/>
  <c r="I43" i="23"/>
  <c r="F43" i="23"/>
  <c r="U140" i="17"/>
  <c r="X140" i="17"/>
  <c r="M140" i="17"/>
  <c r="H140" i="17"/>
  <c r="B140" i="17"/>
  <c r="D140" i="17"/>
  <c r="I140" i="17"/>
  <c r="K140" i="17"/>
  <c r="N140" i="17"/>
  <c r="W140" i="17"/>
  <c r="J140" i="17"/>
  <c r="G140" i="17"/>
  <c r="R140" i="17"/>
  <c r="S140" i="17"/>
  <c r="Q140" i="17"/>
  <c r="C140" i="17"/>
  <c r="L140" i="17"/>
  <c r="F140" i="17"/>
  <c r="T140" i="17"/>
  <c r="V140" i="17"/>
  <c r="L69" i="18"/>
  <c r="J69" i="18"/>
  <c r="B69" i="18"/>
  <c r="M69" i="18"/>
  <c r="N69" i="18"/>
  <c r="R69" i="18"/>
  <c r="G69" i="18"/>
  <c r="F69" i="18"/>
  <c r="O69" i="18"/>
  <c r="D69" i="18"/>
  <c r="K69" i="18"/>
  <c r="P69" i="18"/>
  <c r="Q69" i="18"/>
  <c r="C69" i="18"/>
  <c r="I69" i="18"/>
  <c r="H69" i="18"/>
  <c r="B108" i="23"/>
  <c r="F108" i="23"/>
  <c r="C108" i="23"/>
  <c r="D108" i="23"/>
  <c r="I108" i="23"/>
  <c r="H108" i="23"/>
  <c r="G108" i="23"/>
  <c r="D120" i="24"/>
  <c r="C120" i="24"/>
  <c r="F120" i="24"/>
  <c r="G120" i="24"/>
  <c r="E120" i="24"/>
  <c r="N30" i="20"/>
  <c r="D30" i="20"/>
  <c r="L30" i="20"/>
  <c r="J30" i="20"/>
  <c r="G30" i="20"/>
  <c r="C30" i="20"/>
  <c r="K30" i="20"/>
  <c r="H30" i="20"/>
  <c r="M30" i="20"/>
  <c r="B30" i="20"/>
  <c r="I30" i="20"/>
  <c r="F30" i="20"/>
  <c r="O26" i="32"/>
  <c r="M26" i="32"/>
  <c r="F26" i="32"/>
  <c r="R26" i="32"/>
  <c r="Q26" i="32"/>
  <c r="J26" i="32"/>
  <c r="G26" i="32"/>
  <c r="K26" i="32"/>
  <c r="B26" i="32"/>
  <c r="L26" i="32"/>
  <c r="H26" i="32"/>
  <c r="I26" i="32"/>
  <c r="C26" i="32"/>
  <c r="D26" i="32"/>
  <c r="P26" i="32"/>
  <c r="N26" i="32"/>
  <c r="C70" i="20"/>
  <c r="D70" i="20"/>
  <c r="F70" i="20"/>
  <c r="L70" i="20"/>
  <c r="N70" i="20"/>
  <c r="K70" i="20"/>
  <c r="B70" i="20"/>
  <c r="M70" i="20"/>
  <c r="J70" i="20"/>
  <c r="H70" i="20"/>
  <c r="I70" i="20"/>
  <c r="G70" i="20"/>
  <c r="M191" i="20"/>
  <c r="N191" i="20"/>
  <c r="C191" i="20"/>
  <c r="L191" i="20"/>
  <c r="K191" i="20"/>
  <c r="B191" i="20"/>
  <c r="J191" i="20"/>
  <c r="H191" i="20"/>
  <c r="G191" i="20"/>
  <c r="F191" i="20"/>
  <c r="D191" i="20"/>
  <c r="I191" i="20"/>
  <c r="N142" i="32"/>
  <c r="C142" i="32"/>
  <c r="L142" i="32"/>
  <c r="P142" i="32"/>
  <c r="G142" i="32"/>
  <c r="J142" i="32"/>
  <c r="O142" i="32"/>
  <c r="F142" i="32"/>
  <c r="D142" i="32"/>
  <c r="R142" i="32"/>
  <c r="K142" i="32"/>
  <c r="M142" i="32"/>
  <c r="Q142" i="32"/>
  <c r="B142" i="32"/>
  <c r="H142" i="32"/>
  <c r="I142" i="32"/>
  <c r="E116" i="24"/>
  <c r="C116" i="24"/>
  <c r="D116" i="24"/>
  <c r="G116" i="24"/>
  <c r="F116" i="24"/>
  <c r="D103" i="24"/>
  <c r="G103" i="24"/>
  <c r="F103" i="24"/>
  <c r="E103" i="24"/>
  <c r="C103" i="24"/>
  <c r="N83" i="21"/>
  <c r="C83" i="21"/>
  <c r="M83" i="21"/>
  <c r="F83" i="21"/>
  <c r="J83" i="21"/>
  <c r="H83" i="21"/>
  <c r="K83" i="21"/>
  <c r="D83" i="21"/>
  <c r="I83" i="21"/>
  <c r="L83" i="21"/>
  <c r="G83" i="21"/>
  <c r="B83" i="21"/>
  <c r="H185" i="22"/>
  <c r="F185" i="22"/>
  <c r="I185" i="22"/>
  <c r="G185" i="22"/>
  <c r="D185" i="22"/>
  <c r="B185" i="22"/>
  <c r="C185" i="22"/>
  <c r="D94" i="24"/>
  <c r="C94" i="24"/>
  <c r="E94" i="24"/>
  <c r="G94" i="24"/>
  <c r="F94" i="24"/>
  <c r="G52" i="14"/>
  <c r="E52" i="14"/>
  <c r="F52" i="14"/>
  <c r="H52" i="14"/>
  <c r="I52" i="14"/>
  <c r="C52" i="14"/>
  <c r="D52" i="14"/>
  <c r="U23" i="17"/>
  <c r="G23" i="17"/>
  <c r="H23" i="17"/>
  <c r="B23" i="17"/>
  <c r="J23" i="17"/>
  <c r="W23" i="17"/>
  <c r="M23" i="17"/>
  <c r="T23" i="17"/>
  <c r="Q23" i="17"/>
  <c r="S23" i="17"/>
  <c r="L23" i="17"/>
  <c r="V23" i="17"/>
  <c r="C23" i="17"/>
  <c r="K23" i="17"/>
  <c r="N23" i="17"/>
  <c r="R23" i="17"/>
  <c r="I23" i="17"/>
  <c r="F23" i="17"/>
  <c r="X23" i="17"/>
  <c r="D23" i="17"/>
  <c r="M78" i="19"/>
  <c r="I78" i="19"/>
  <c r="R78" i="19"/>
  <c r="Q78" i="19"/>
  <c r="G78" i="19"/>
  <c r="D78" i="19"/>
  <c r="O78" i="19"/>
  <c r="L78" i="19"/>
  <c r="N78" i="19"/>
  <c r="P78" i="19"/>
  <c r="F78" i="19"/>
  <c r="B78" i="19"/>
  <c r="K78" i="19"/>
  <c r="C78" i="19"/>
  <c r="H78" i="19"/>
  <c r="J78" i="19"/>
  <c r="D156" i="14"/>
  <c r="G156" i="14"/>
  <c r="I156" i="14"/>
  <c r="H156" i="14"/>
  <c r="F156" i="14"/>
  <c r="C156" i="14"/>
  <c r="E156" i="14"/>
  <c r="G27" i="14"/>
  <c r="I27" i="14"/>
  <c r="H27" i="14"/>
  <c r="C27" i="14"/>
  <c r="E27" i="14"/>
  <c r="F27" i="14"/>
  <c r="D27" i="14"/>
  <c r="S148" i="17"/>
  <c r="D148" i="17"/>
  <c r="R148" i="17"/>
  <c r="W148" i="17"/>
  <c r="M148" i="17"/>
  <c r="G148" i="17"/>
  <c r="N148" i="17"/>
  <c r="F148" i="17"/>
  <c r="C148" i="17"/>
  <c r="T148" i="17"/>
  <c r="Q148" i="17"/>
  <c r="V148" i="17"/>
  <c r="K148" i="17"/>
  <c r="I148" i="17"/>
  <c r="L148" i="17"/>
  <c r="X148" i="17"/>
  <c r="J148" i="17"/>
  <c r="H148" i="17"/>
  <c r="U148" i="17"/>
  <c r="B148" i="17"/>
  <c r="O79" i="19"/>
  <c r="D79" i="19"/>
  <c r="F79" i="19"/>
  <c r="P79" i="19"/>
  <c r="G79" i="19"/>
  <c r="K79" i="19"/>
  <c r="Q79" i="19"/>
  <c r="B79" i="19"/>
  <c r="M79" i="19"/>
  <c r="H79" i="19"/>
  <c r="R79" i="19"/>
  <c r="I79" i="19"/>
  <c r="L79" i="19"/>
  <c r="J79" i="19"/>
  <c r="N79" i="19"/>
  <c r="C79" i="19"/>
  <c r="X158" i="17"/>
  <c r="K158" i="17"/>
  <c r="G158" i="17"/>
  <c r="Q158" i="17"/>
  <c r="H158" i="17"/>
  <c r="U158" i="17"/>
  <c r="F158" i="17"/>
  <c r="T158" i="17"/>
  <c r="W158" i="17"/>
  <c r="S158" i="17"/>
  <c r="L158" i="17"/>
  <c r="M158" i="17"/>
  <c r="R158" i="17"/>
  <c r="V158" i="17"/>
  <c r="I158" i="17"/>
  <c r="D158" i="17"/>
  <c r="B158" i="17"/>
  <c r="C158" i="17"/>
  <c r="N158" i="17"/>
  <c r="J158" i="17"/>
  <c r="B109" i="20"/>
  <c r="L109" i="20"/>
  <c r="F109" i="20"/>
  <c r="C109" i="20"/>
  <c r="D109" i="20"/>
  <c r="K109" i="20"/>
  <c r="J109" i="20"/>
  <c r="N109" i="20"/>
  <c r="I109" i="20"/>
  <c r="M109" i="20"/>
  <c r="H109" i="20"/>
  <c r="G109" i="20"/>
  <c r="C52" i="20"/>
  <c r="J52" i="20"/>
  <c r="B52" i="20"/>
  <c r="N52" i="20"/>
  <c r="H52" i="20"/>
  <c r="K52" i="20"/>
  <c r="M52" i="20"/>
  <c r="F52" i="20"/>
  <c r="L52" i="20"/>
  <c r="I52" i="20"/>
  <c r="D52" i="20"/>
  <c r="G52" i="20"/>
  <c r="D152" i="23"/>
  <c r="B152" i="23"/>
  <c r="I152" i="23"/>
  <c r="C152" i="23"/>
  <c r="H152" i="23"/>
  <c r="G152" i="23"/>
  <c r="F152" i="23"/>
  <c r="I106" i="18"/>
  <c r="J106" i="18"/>
  <c r="H106" i="18"/>
  <c r="R106" i="18"/>
  <c r="N106" i="18"/>
  <c r="Q106" i="18"/>
  <c r="F106" i="18"/>
  <c r="L106" i="18"/>
  <c r="K106" i="18"/>
  <c r="G106" i="18"/>
  <c r="C106" i="18"/>
  <c r="O106" i="18"/>
  <c r="M106" i="18"/>
  <c r="P106" i="18"/>
  <c r="D106" i="18"/>
  <c r="B106" i="18"/>
  <c r="N72" i="18"/>
  <c r="L72" i="18"/>
  <c r="K72" i="18"/>
  <c r="P72" i="18"/>
  <c r="G72" i="18"/>
  <c r="O72" i="18"/>
  <c r="H72" i="18"/>
  <c r="B72" i="18"/>
  <c r="J72" i="18"/>
  <c r="F72" i="18"/>
  <c r="R72" i="18"/>
  <c r="M72" i="18"/>
  <c r="I72" i="18"/>
  <c r="D72" i="18"/>
  <c r="Q72" i="18"/>
  <c r="C72" i="18"/>
  <c r="B56" i="23"/>
  <c r="C56" i="23"/>
  <c r="F56" i="23"/>
  <c r="H56" i="23"/>
  <c r="I56" i="23"/>
  <c r="D56" i="23"/>
  <c r="G56" i="23"/>
  <c r="D66" i="21"/>
  <c r="I66" i="21"/>
  <c r="N66" i="21"/>
  <c r="H66" i="21"/>
  <c r="L66" i="21"/>
  <c r="K66" i="21"/>
  <c r="M66" i="21"/>
  <c r="G66" i="21"/>
  <c r="B66" i="21"/>
  <c r="J66" i="21"/>
  <c r="F66" i="21"/>
  <c r="C66" i="21"/>
  <c r="G119" i="26"/>
  <c r="F119" i="26"/>
  <c r="K119" i="26"/>
  <c r="T119" i="26"/>
  <c r="C119" i="26"/>
  <c r="U119" i="26"/>
  <c r="L119" i="26"/>
  <c r="J119" i="26"/>
  <c r="S119" i="26"/>
  <c r="N119" i="26"/>
  <c r="P119" i="26"/>
  <c r="D119" i="26"/>
  <c r="Q119" i="26"/>
  <c r="I119" i="26"/>
  <c r="O119" i="26"/>
  <c r="H119" i="26"/>
  <c r="M119" i="26"/>
  <c r="R119" i="26"/>
  <c r="E119" i="26"/>
  <c r="I61" i="21"/>
  <c r="J61" i="21"/>
  <c r="D61" i="21"/>
  <c r="N61" i="21"/>
  <c r="L61" i="21"/>
  <c r="C61" i="21"/>
  <c r="F61" i="21"/>
  <c r="M61" i="21"/>
  <c r="G61" i="21"/>
  <c r="B61" i="21"/>
  <c r="K61" i="21"/>
  <c r="H61" i="21"/>
  <c r="K163" i="19"/>
  <c r="H163" i="19"/>
  <c r="I163" i="19"/>
  <c r="G163" i="19"/>
  <c r="O163" i="19"/>
  <c r="P163" i="19"/>
  <c r="L163" i="19"/>
  <c r="J163" i="19"/>
  <c r="Q163" i="19"/>
  <c r="M163" i="19"/>
  <c r="B163" i="19"/>
  <c r="R163" i="19"/>
  <c r="N163" i="19"/>
  <c r="C163" i="19"/>
  <c r="F163" i="19"/>
  <c r="D163" i="19"/>
  <c r="G70" i="26"/>
  <c r="I70" i="26"/>
  <c r="M70" i="26"/>
  <c r="E70" i="26"/>
  <c r="L70" i="26"/>
  <c r="U70" i="26"/>
  <c r="N70" i="26"/>
  <c r="D70" i="26"/>
  <c r="O70" i="26"/>
  <c r="F70" i="26"/>
  <c r="H70" i="26"/>
  <c r="R70" i="26"/>
  <c r="S70" i="26"/>
  <c r="T70" i="26"/>
  <c r="Q70" i="26"/>
  <c r="J70" i="26"/>
  <c r="C70" i="26"/>
  <c r="P70" i="26"/>
  <c r="K70" i="26"/>
  <c r="G102" i="24"/>
  <c r="E102" i="24"/>
  <c r="F102" i="24"/>
  <c r="C102" i="24"/>
  <c r="D102" i="24"/>
  <c r="L125" i="18"/>
  <c r="O125" i="18"/>
  <c r="B125" i="18"/>
  <c r="Q125" i="18"/>
  <c r="N125" i="18"/>
  <c r="P125" i="18"/>
  <c r="D125" i="18"/>
  <c r="M125" i="18"/>
  <c r="J125" i="18"/>
  <c r="F125" i="18"/>
  <c r="G125" i="18"/>
  <c r="K125" i="18"/>
  <c r="C125" i="18"/>
  <c r="H125" i="18"/>
  <c r="I125" i="18"/>
  <c r="R125" i="18"/>
  <c r="C26" i="26"/>
  <c r="H26" i="26"/>
  <c r="I26" i="26"/>
  <c r="D26" i="26"/>
  <c r="T26" i="26"/>
  <c r="Q26" i="26"/>
  <c r="U26" i="26"/>
  <c r="L26" i="26"/>
  <c r="O26" i="26"/>
  <c r="N26" i="26"/>
  <c r="G26" i="26"/>
  <c r="E26" i="26"/>
  <c r="R26" i="26"/>
  <c r="P26" i="26"/>
  <c r="M26" i="26"/>
  <c r="K26" i="26"/>
  <c r="J26" i="26"/>
  <c r="S26" i="26"/>
  <c r="F26" i="26"/>
  <c r="N102" i="20"/>
  <c r="I102" i="20"/>
  <c r="B102" i="20"/>
  <c r="L102" i="20"/>
  <c r="H102" i="20"/>
  <c r="G102" i="20"/>
  <c r="D102" i="20"/>
  <c r="K102" i="20"/>
  <c r="M102" i="20"/>
  <c r="F102" i="20"/>
  <c r="C102" i="20"/>
  <c r="J102" i="20"/>
  <c r="L85" i="21"/>
  <c r="J85" i="21"/>
  <c r="M85" i="21"/>
  <c r="N85" i="21"/>
  <c r="C85" i="21"/>
  <c r="G85" i="21"/>
  <c r="D85" i="21"/>
  <c r="B85" i="21"/>
  <c r="H85" i="21"/>
  <c r="K85" i="21"/>
  <c r="F85" i="21"/>
  <c r="I85" i="21"/>
  <c r="G109" i="22"/>
  <c r="B109" i="22"/>
  <c r="I109" i="22"/>
  <c r="F109" i="22"/>
  <c r="C109" i="22"/>
  <c r="D109" i="22"/>
  <c r="H109" i="22"/>
  <c r="D13" i="23"/>
  <c r="H13" i="23"/>
  <c r="B13" i="23"/>
  <c r="C13" i="23"/>
  <c r="I13" i="23"/>
  <c r="G13" i="23"/>
  <c r="F13" i="23"/>
  <c r="H165" i="14"/>
  <c r="G165" i="14"/>
  <c r="E165" i="14"/>
  <c r="D165" i="14"/>
  <c r="I165" i="14"/>
  <c r="C165" i="14"/>
  <c r="F165" i="14"/>
  <c r="E74" i="14"/>
  <c r="G74" i="14"/>
  <c r="H74" i="14"/>
  <c r="C74" i="14"/>
  <c r="D74" i="14"/>
  <c r="I74" i="14"/>
  <c r="F74" i="14"/>
  <c r="B90" i="19"/>
  <c r="P90" i="19"/>
  <c r="K90" i="19"/>
  <c r="N90" i="19"/>
  <c r="Q90" i="19"/>
  <c r="H90" i="19"/>
  <c r="R90" i="19"/>
  <c r="F90" i="19"/>
  <c r="J90" i="19"/>
  <c r="M90" i="19"/>
  <c r="O90" i="19"/>
  <c r="C90" i="19"/>
  <c r="G90" i="19"/>
  <c r="I90" i="19"/>
  <c r="D90" i="19"/>
  <c r="L90" i="19"/>
  <c r="C32" i="21"/>
  <c r="F32" i="21"/>
  <c r="D32" i="21"/>
  <c r="B32" i="21"/>
  <c r="H32" i="21"/>
  <c r="I32" i="21"/>
  <c r="N32" i="21"/>
  <c r="J32" i="21"/>
  <c r="K32" i="21"/>
  <c r="L32" i="21"/>
  <c r="G32" i="21"/>
  <c r="M32" i="21"/>
  <c r="G121" i="22"/>
  <c r="C121" i="22"/>
  <c r="I121" i="22"/>
  <c r="D121" i="22"/>
  <c r="F121" i="22"/>
  <c r="H121" i="22"/>
  <c r="B121" i="22"/>
  <c r="B167" i="21"/>
  <c r="D167" i="21"/>
  <c r="N167" i="21"/>
  <c r="G167" i="21"/>
  <c r="I167" i="21"/>
  <c r="H167" i="21"/>
  <c r="L167" i="21"/>
  <c r="K167" i="21"/>
  <c r="J167" i="21"/>
  <c r="M167" i="21"/>
  <c r="F167" i="21"/>
  <c r="C167" i="21"/>
  <c r="F76" i="17"/>
  <c r="B76" i="17"/>
  <c r="U76" i="17"/>
  <c r="W76" i="17"/>
  <c r="T76" i="17"/>
  <c r="I76" i="17"/>
  <c r="K76" i="17"/>
  <c r="R76" i="17"/>
  <c r="N76" i="17"/>
  <c r="G76" i="17"/>
  <c r="J76" i="17"/>
  <c r="L76" i="17"/>
  <c r="V76" i="17"/>
  <c r="S76" i="17"/>
  <c r="H76" i="17"/>
  <c r="X76" i="17"/>
  <c r="M76" i="17"/>
  <c r="D76" i="17"/>
  <c r="Q76" i="17"/>
  <c r="C76" i="17"/>
  <c r="O48" i="19"/>
  <c r="Q48" i="19"/>
  <c r="J48" i="19"/>
  <c r="L48" i="19"/>
  <c r="I48" i="19"/>
  <c r="D48" i="19"/>
  <c r="B48" i="19"/>
  <c r="M48" i="19"/>
  <c r="H48" i="19"/>
  <c r="F48" i="19"/>
  <c r="N48" i="19"/>
  <c r="R48" i="19"/>
  <c r="C48" i="19"/>
  <c r="P48" i="19"/>
  <c r="G48" i="19"/>
  <c r="K48" i="19"/>
  <c r="F94" i="18"/>
  <c r="L94" i="18"/>
  <c r="I94" i="18"/>
  <c r="P94" i="18"/>
  <c r="B94" i="18"/>
  <c r="G94" i="18"/>
  <c r="M94" i="18"/>
  <c r="N94" i="18"/>
  <c r="K94" i="18"/>
  <c r="Q94" i="18"/>
  <c r="H94" i="18"/>
  <c r="D94" i="18"/>
  <c r="J94" i="18"/>
  <c r="C94" i="18"/>
  <c r="R94" i="18"/>
  <c r="O94" i="18"/>
  <c r="F172" i="23"/>
  <c r="G172" i="23"/>
  <c r="D172" i="23"/>
  <c r="I172" i="23"/>
  <c r="H172" i="23"/>
  <c r="C172" i="23"/>
  <c r="B172" i="23"/>
  <c r="B50" i="21"/>
  <c r="N50" i="21"/>
  <c r="J50" i="21"/>
  <c r="F50" i="21"/>
  <c r="G50" i="21"/>
  <c r="M50" i="21"/>
  <c r="K50" i="21"/>
  <c r="H50" i="21"/>
  <c r="C50" i="21"/>
  <c r="L50" i="21"/>
  <c r="D50" i="21"/>
  <c r="I50" i="21"/>
  <c r="H133" i="20"/>
  <c r="G133" i="20"/>
  <c r="I133" i="20"/>
  <c r="J133" i="20"/>
  <c r="N133" i="20"/>
  <c r="C133" i="20"/>
  <c r="D133" i="20"/>
  <c r="F133" i="20"/>
  <c r="K133" i="20"/>
  <c r="M133" i="20"/>
  <c r="B133" i="20"/>
  <c r="L133" i="20"/>
  <c r="D145" i="14"/>
  <c r="C145" i="14"/>
  <c r="F145" i="14"/>
  <c r="I145" i="14"/>
  <c r="G145" i="14"/>
  <c r="E145" i="14"/>
  <c r="H145" i="14"/>
  <c r="L153" i="21"/>
  <c r="M153" i="21"/>
  <c r="N153" i="21"/>
  <c r="D153" i="21"/>
  <c r="F153" i="21"/>
  <c r="B153" i="21"/>
  <c r="K153" i="21"/>
  <c r="C153" i="21"/>
  <c r="G153" i="21"/>
  <c r="H153" i="21"/>
  <c r="I153" i="21"/>
  <c r="J153" i="21"/>
  <c r="L36" i="20"/>
  <c r="C36" i="20"/>
  <c r="M36" i="20"/>
  <c r="J36" i="20"/>
  <c r="G36" i="20"/>
  <c r="H36" i="20"/>
  <c r="K36" i="20"/>
  <c r="B36" i="20"/>
  <c r="F36" i="20"/>
  <c r="I36" i="20"/>
  <c r="D36" i="20"/>
  <c r="N36" i="20"/>
  <c r="Q160" i="32"/>
  <c r="J160" i="32"/>
  <c r="N160" i="32"/>
  <c r="F160" i="32"/>
  <c r="I160" i="32"/>
  <c r="O160" i="32"/>
  <c r="H160" i="32"/>
  <c r="L160" i="32"/>
  <c r="G160" i="32"/>
  <c r="D160" i="32"/>
  <c r="R160" i="32"/>
  <c r="C160" i="32"/>
  <c r="P160" i="32"/>
  <c r="M160" i="32"/>
  <c r="K160" i="32"/>
  <c r="B160" i="32"/>
  <c r="W103" i="17"/>
  <c r="K103" i="17"/>
  <c r="J103" i="17"/>
  <c r="M103" i="17"/>
  <c r="N103" i="17"/>
  <c r="B103" i="17"/>
  <c r="S103" i="17"/>
  <c r="F103" i="17"/>
  <c r="R103" i="17"/>
  <c r="T103" i="17"/>
  <c r="I103" i="17"/>
  <c r="G103" i="17"/>
  <c r="U103" i="17"/>
  <c r="X103" i="17"/>
  <c r="H103" i="17"/>
  <c r="V103" i="17"/>
  <c r="D103" i="17"/>
  <c r="C103" i="17"/>
  <c r="L103" i="17"/>
  <c r="Q103" i="17"/>
  <c r="H47" i="14"/>
  <c r="G47" i="14"/>
  <c r="D47" i="14"/>
  <c r="F47" i="14"/>
  <c r="C47" i="14"/>
  <c r="I47" i="14"/>
  <c r="E47" i="14"/>
  <c r="E41" i="26"/>
  <c r="J41" i="26"/>
  <c r="F41" i="26"/>
  <c r="H41" i="26"/>
  <c r="O41" i="26"/>
  <c r="R41" i="26"/>
  <c r="T41" i="26"/>
  <c r="S41" i="26"/>
  <c r="K41" i="26"/>
  <c r="U41" i="26"/>
  <c r="Q41" i="26"/>
  <c r="P41" i="26"/>
  <c r="M41" i="26"/>
  <c r="L41" i="26"/>
  <c r="N41" i="26"/>
  <c r="G41" i="26"/>
  <c r="C41" i="26"/>
  <c r="I41" i="26"/>
  <c r="D41" i="26"/>
  <c r="D152" i="19"/>
  <c r="F152" i="19"/>
  <c r="Q152" i="19"/>
  <c r="J152" i="19"/>
  <c r="P152" i="19"/>
  <c r="H152" i="19"/>
  <c r="L152" i="19"/>
  <c r="O152" i="19"/>
  <c r="I152" i="19"/>
  <c r="N152" i="19"/>
  <c r="M152" i="19"/>
  <c r="G152" i="19"/>
  <c r="C152" i="19"/>
  <c r="R152" i="19"/>
  <c r="K152" i="19"/>
  <c r="B152" i="19"/>
  <c r="Q77" i="32"/>
  <c r="P77" i="32"/>
  <c r="G77" i="32"/>
  <c r="K77" i="32"/>
  <c r="C77" i="32"/>
  <c r="L77" i="32"/>
  <c r="H77" i="32"/>
  <c r="I77" i="32"/>
  <c r="D77" i="32"/>
  <c r="F77" i="32"/>
  <c r="M77" i="32"/>
  <c r="R77" i="32"/>
  <c r="O77" i="32"/>
  <c r="B77" i="32"/>
  <c r="J77" i="32"/>
  <c r="N77" i="32"/>
  <c r="C69" i="21"/>
  <c r="L69" i="21"/>
  <c r="N69" i="21"/>
  <c r="D69" i="21"/>
  <c r="J69" i="21"/>
  <c r="K69" i="21"/>
  <c r="I69" i="21"/>
  <c r="F69" i="21"/>
  <c r="M69" i="21"/>
  <c r="G69" i="21"/>
  <c r="H69" i="21"/>
  <c r="B69" i="21"/>
  <c r="M33" i="17"/>
  <c r="U33" i="17"/>
  <c r="T33" i="17"/>
  <c r="I33" i="17"/>
  <c r="F33" i="17"/>
  <c r="N33" i="17"/>
  <c r="Q33" i="17"/>
  <c r="G33" i="17"/>
  <c r="R33" i="17"/>
  <c r="J33" i="17"/>
  <c r="L33" i="17"/>
  <c r="X33" i="17"/>
  <c r="K33" i="17"/>
  <c r="H33" i="17"/>
  <c r="C33" i="17"/>
  <c r="W33" i="17"/>
  <c r="D33" i="17"/>
  <c r="B33" i="17"/>
  <c r="V33" i="17"/>
  <c r="S33" i="17"/>
  <c r="D107" i="21"/>
  <c r="H107" i="21"/>
  <c r="I107" i="21"/>
  <c r="K107" i="21"/>
  <c r="C107" i="21"/>
  <c r="M107" i="21"/>
  <c r="L107" i="21"/>
  <c r="B107" i="21"/>
  <c r="F107" i="21"/>
  <c r="N107" i="21"/>
  <c r="J107" i="21"/>
  <c r="G107" i="21"/>
  <c r="D62" i="21"/>
  <c r="M62" i="21"/>
  <c r="I62" i="21"/>
  <c r="L62" i="21"/>
  <c r="B62" i="21"/>
  <c r="F62" i="21"/>
  <c r="G62" i="21"/>
  <c r="N62" i="21"/>
  <c r="K62" i="21"/>
  <c r="J62" i="21"/>
  <c r="H62" i="21"/>
  <c r="C62" i="21"/>
  <c r="N75" i="26"/>
  <c r="K75" i="26"/>
  <c r="U75" i="26"/>
  <c r="G75" i="26"/>
  <c r="T75" i="26"/>
  <c r="R75" i="26"/>
  <c r="L75" i="26"/>
  <c r="C75" i="26"/>
  <c r="M75" i="26"/>
  <c r="I75" i="26"/>
  <c r="D75" i="26"/>
  <c r="P75" i="26"/>
  <c r="Q75" i="26"/>
  <c r="J75" i="26"/>
  <c r="H75" i="26"/>
  <c r="O75" i="26"/>
  <c r="E75" i="26"/>
  <c r="F75" i="26"/>
  <c r="S75" i="26"/>
  <c r="K51" i="18"/>
  <c r="O51" i="18"/>
  <c r="Q51" i="18"/>
  <c r="B51" i="18"/>
  <c r="H51" i="18"/>
  <c r="L51" i="18"/>
  <c r="G51" i="18"/>
  <c r="P51" i="18"/>
  <c r="I51" i="18"/>
  <c r="M51" i="18"/>
  <c r="F51" i="18"/>
  <c r="C51" i="18"/>
  <c r="J51" i="18"/>
  <c r="D51" i="18"/>
  <c r="R51" i="18"/>
  <c r="N51" i="18"/>
  <c r="L24" i="18"/>
  <c r="Q24" i="18"/>
  <c r="J24" i="18"/>
  <c r="R24" i="18"/>
  <c r="C24" i="18"/>
  <c r="D24" i="18"/>
  <c r="M24" i="18"/>
  <c r="B24" i="18"/>
  <c r="O24" i="18"/>
  <c r="N24" i="18"/>
  <c r="H24" i="18"/>
  <c r="P24" i="18"/>
  <c r="K24" i="18"/>
  <c r="F24" i="18"/>
  <c r="G24" i="18"/>
  <c r="I24" i="18"/>
  <c r="C27" i="22"/>
  <c r="F27" i="22"/>
  <c r="G27" i="22"/>
  <c r="D27" i="22"/>
  <c r="B27" i="22"/>
  <c r="I27" i="22"/>
  <c r="H27" i="22"/>
  <c r="M161" i="18"/>
  <c r="R161" i="18"/>
  <c r="H161" i="18"/>
  <c r="G161" i="18"/>
  <c r="C161" i="18"/>
  <c r="I161" i="18"/>
  <c r="F161" i="18"/>
  <c r="B161" i="18"/>
  <c r="J161" i="18"/>
  <c r="D161" i="18"/>
  <c r="N161" i="18"/>
  <c r="P161" i="18"/>
  <c r="L161" i="18"/>
  <c r="K161" i="18"/>
  <c r="Q161" i="18"/>
  <c r="O161" i="18"/>
  <c r="C96" i="17"/>
  <c r="I96" i="17"/>
  <c r="B96" i="17"/>
  <c r="D96" i="17"/>
  <c r="H96" i="17"/>
  <c r="V96" i="17"/>
  <c r="W96" i="17"/>
  <c r="T96" i="17"/>
  <c r="M96" i="17"/>
  <c r="R96" i="17"/>
  <c r="S96" i="17"/>
  <c r="J96" i="17"/>
  <c r="N96" i="17"/>
  <c r="Q96" i="17"/>
  <c r="F96" i="17"/>
  <c r="X96" i="17"/>
  <c r="L96" i="17"/>
  <c r="U96" i="17"/>
  <c r="G96" i="17"/>
  <c r="K96" i="17"/>
  <c r="F37" i="21"/>
  <c r="N37" i="21"/>
  <c r="K37" i="21"/>
  <c r="G37" i="21"/>
  <c r="M37" i="21"/>
  <c r="J37" i="21"/>
  <c r="I37" i="21"/>
  <c r="L37" i="21"/>
  <c r="C37" i="21"/>
  <c r="B37" i="21"/>
  <c r="H37" i="21"/>
  <c r="D37" i="21"/>
  <c r="K169" i="20"/>
  <c r="B169" i="20"/>
  <c r="C169" i="20"/>
  <c r="H169" i="20"/>
  <c r="M169" i="20"/>
  <c r="G169" i="20"/>
  <c r="F169" i="20"/>
  <c r="J169" i="20"/>
  <c r="D169" i="20"/>
  <c r="L169" i="20"/>
  <c r="I169" i="20"/>
  <c r="N169" i="20"/>
  <c r="B57" i="23"/>
  <c r="F57" i="23"/>
  <c r="G57" i="23"/>
  <c r="C57" i="23"/>
  <c r="H57" i="23"/>
  <c r="D57" i="23"/>
  <c r="I57" i="23"/>
  <c r="J108" i="32"/>
  <c r="Q108" i="32"/>
  <c r="H108" i="32"/>
  <c r="L108" i="32"/>
  <c r="N108" i="32"/>
  <c r="F108" i="32"/>
  <c r="P108" i="32"/>
  <c r="R108" i="32"/>
  <c r="I108" i="32"/>
  <c r="B108" i="32"/>
  <c r="O108" i="32"/>
  <c r="D108" i="32"/>
  <c r="M108" i="32"/>
  <c r="K108" i="32"/>
  <c r="G108" i="32"/>
  <c r="C108" i="32"/>
  <c r="K43" i="21"/>
  <c r="D43" i="21"/>
  <c r="J43" i="21"/>
  <c r="L43" i="21"/>
  <c r="N43" i="21"/>
  <c r="I43" i="21"/>
  <c r="F43" i="21"/>
  <c r="B43" i="21"/>
  <c r="M43" i="21"/>
  <c r="G43" i="21"/>
  <c r="C43" i="21"/>
  <c r="H43" i="21"/>
  <c r="B180" i="18"/>
  <c r="P180" i="18"/>
  <c r="Q180" i="18"/>
  <c r="I180" i="18"/>
  <c r="C180" i="18"/>
  <c r="J180" i="18"/>
  <c r="L180" i="18"/>
  <c r="F180" i="18"/>
  <c r="N180" i="18"/>
  <c r="M180" i="18"/>
  <c r="G180" i="18"/>
  <c r="H180" i="18"/>
  <c r="D180" i="18"/>
  <c r="K180" i="18"/>
  <c r="O180" i="18"/>
  <c r="R180" i="18"/>
  <c r="D90" i="24"/>
  <c r="F90" i="24"/>
  <c r="C90" i="24"/>
  <c r="E90" i="24"/>
  <c r="G90" i="24"/>
  <c r="S82" i="26"/>
  <c r="H82" i="26"/>
  <c r="F82" i="26"/>
  <c r="E82" i="26"/>
  <c r="K82" i="26"/>
  <c r="R82" i="26"/>
  <c r="G82" i="26"/>
  <c r="C82" i="26"/>
  <c r="O82" i="26"/>
  <c r="T82" i="26"/>
  <c r="D82" i="26"/>
  <c r="P82" i="26"/>
  <c r="U82" i="26"/>
  <c r="N82" i="26"/>
  <c r="J82" i="26"/>
  <c r="Q82" i="26"/>
  <c r="L82" i="26"/>
  <c r="I82" i="26"/>
  <c r="M82" i="26"/>
  <c r="I39" i="32"/>
  <c r="O39" i="32"/>
  <c r="G39" i="32"/>
  <c r="K39" i="32"/>
  <c r="H39" i="32"/>
  <c r="N39" i="32"/>
  <c r="F39" i="32"/>
  <c r="P39" i="32"/>
  <c r="Q39" i="32"/>
  <c r="C39" i="32"/>
  <c r="B39" i="32"/>
  <c r="D39" i="32"/>
  <c r="L39" i="32"/>
  <c r="M39" i="32"/>
  <c r="R39" i="32"/>
  <c r="J39" i="32"/>
  <c r="C185" i="32"/>
  <c r="G185" i="32"/>
  <c r="M185" i="32"/>
  <c r="Q185" i="32"/>
  <c r="H185" i="32"/>
  <c r="O185" i="32"/>
  <c r="R185" i="32"/>
  <c r="F185" i="32"/>
  <c r="N185" i="32"/>
  <c r="J185" i="32"/>
  <c r="K185" i="32"/>
  <c r="D185" i="32"/>
  <c r="P185" i="32"/>
  <c r="I185" i="32"/>
  <c r="B185" i="32"/>
  <c r="L185" i="32"/>
  <c r="J123" i="32"/>
  <c r="P123" i="32"/>
  <c r="M123" i="32"/>
  <c r="R123" i="32"/>
  <c r="O123" i="32"/>
  <c r="N123" i="32"/>
  <c r="L123" i="32"/>
  <c r="I123" i="32"/>
  <c r="Q123" i="32"/>
  <c r="G123" i="32"/>
  <c r="F123" i="32"/>
  <c r="D123" i="32"/>
  <c r="C123" i="32"/>
  <c r="B123" i="32"/>
  <c r="K123" i="32"/>
  <c r="H123" i="32"/>
  <c r="Q97" i="19"/>
  <c r="N97" i="19"/>
  <c r="F97" i="19"/>
  <c r="H97" i="19"/>
  <c r="B97" i="19"/>
  <c r="L97" i="19"/>
  <c r="G97" i="19"/>
  <c r="J97" i="19"/>
  <c r="D97" i="19"/>
  <c r="O97" i="19"/>
  <c r="M97" i="19"/>
  <c r="I97" i="19"/>
  <c r="P97" i="19"/>
  <c r="R97" i="19"/>
  <c r="K97" i="19"/>
  <c r="C97" i="19"/>
  <c r="N45" i="20"/>
  <c r="F45" i="20"/>
  <c r="D45" i="20"/>
  <c r="H45" i="20"/>
  <c r="G45" i="20"/>
  <c r="J45" i="20"/>
  <c r="L45" i="20"/>
  <c r="I45" i="20"/>
  <c r="M45" i="20"/>
  <c r="C45" i="20"/>
  <c r="B45" i="20"/>
  <c r="K45" i="20"/>
  <c r="P61" i="32"/>
  <c r="G61" i="32"/>
  <c r="F61" i="32"/>
  <c r="H61" i="32"/>
  <c r="J61" i="32"/>
  <c r="R61" i="32"/>
  <c r="Q61" i="32"/>
  <c r="O61" i="32"/>
  <c r="M61" i="32"/>
  <c r="I61" i="32"/>
  <c r="N61" i="32"/>
  <c r="D61" i="32"/>
  <c r="K61" i="32"/>
  <c r="B61" i="32"/>
  <c r="C61" i="32"/>
  <c r="L61" i="32"/>
  <c r="J22" i="21"/>
  <c r="F22" i="21"/>
  <c r="I22" i="21"/>
  <c r="L22" i="21"/>
  <c r="H22" i="21"/>
  <c r="K22" i="21"/>
  <c r="C22" i="21"/>
  <c r="G22" i="21"/>
  <c r="N22" i="21"/>
  <c r="M22" i="21"/>
  <c r="B22" i="21"/>
  <c r="D22" i="21"/>
  <c r="Q135" i="32"/>
  <c r="B135" i="32"/>
  <c r="R135" i="32"/>
  <c r="D135" i="32"/>
  <c r="K135" i="32"/>
  <c r="H135" i="32"/>
  <c r="G135" i="32"/>
  <c r="M135" i="32"/>
  <c r="J135" i="32"/>
  <c r="L135" i="32"/>
  <c r="O135" i="32"/>
  <c r="P135" i="32"/>
  <c r="N135" i="32"/>
  <c r="C135" i="32"/>
  <c r="I135" i="32"/>
  <c r="F135" i="32"/>
  <c r="D123" i="24"/>
  <c r="F123" i="24"/>
  <c r="G123" i="24"/>
  <c r="C123" i="24"/>
  <c r="E123" i="24"/>
  <c r="C165" i="24"/>
  <c r="G165" i="24"/>
  <c r="E165" i="24"/>
  <c r="F165" i="24"/>
  <c r="D165" i="24"/>
  <c r="S146" i="17"/>
  <c r="M146" i="17"/>
  <c r="T146" i="17"/>
  <c r="X146" i="17"/>
  <c r="C146" i="17"/>
  <c r="U146" i="17"/>
  <c r="W146" i="17"/>
  <c r="D146" i="17"/>
  <c r="R146" i="17"/>
  <c r="J146" i="17"/>
  <c r="I146" i="17"/>
  <c r="F146" i="17"/>
  <c r="G146" i="17"/>
  <c r="Q146" i="17"/>
  <c r="K146" i="17"/>
  <c r="H146" i="17"/>
  <c r="L146" i="17"/>
  <c r="B146" i="17"/>
  <c r="V146" i="17"/>
  <c r="N146" i="17"/>
  <c r="F114" i="23"/>
  <c r="D114" i="23"/>
  <c r="I114" i="23"/>
  <c r="C114" i="23"/>
  <c r="B114" i="23"/>
  <c r="H114" i="23"/>
  <c r="G114" i="23"/>
  <c r="D177" i="23"/>
  <c r="H177" i="23"/>
  <c r="G177" i="23"/>
  <c r="F177" i="23"/>
  <c r="I177" i="23"/>
  <c r="C177" i="23"/>
  <c r="B177" i="23"/>
  <c r="M55" i="26"/>
  <c r="T55" i="26"/>
  <c r="E55" i="26"/>
  <c r="S55" i="26"/>
  <c r="U55" i="26"/>
  <c r="K55" i="26"/>
  <c r="Q55" i="26"/>
  <c r="I55" i="26"/>
  <c r="L55" i="26"/>
  <c r="H55" i="26"/>
  <c r="R55" i="26"/>
  <c r="N55" i="26"/>
  <c r="P55" i="26"/>
  <c r="D55" i="26"/>
  <c r="C55" i="26"/>
  <c r="O55" i="26"/>
  <c r="G55" i="26"/>
  <c r="F55" i="26"/>
  <c r="J55" i="26"/>
  <c r="C34" i="19"/>
  <c r="O34" i="19"/>
  <c r="F34" i="19"/>
  <c r="J34" i="19"/>
  <c r="D34" i="19"/>
  <c r="P34" i="19"/>
  <c r="L34" i="19"/>
  <c r="K34" i="19"/>
  <c r="H34" i="19"/>
  <c r="R34" i="19"/>
  <c r="I34" i="19"/>
  <c r="Q34" i="19"/>
  <c r="B34" i="19"/>
  <c r="N34" i="19"/>
  <c r="G34" i="19"/>
  <c r="M34" i="19"/>
  <c r="J143" i="21"/>
  <c r="I143" i="21"/>
  <c r="H143" i="21"/>
  <c r="B143" i="21"/>
  <c r="C143" i="21"/>
  <c r="K143" i="21"/>
  <c r="G143" i="21"/>
  <c r="L143" i="21"/>
  <c r="N143" i="21"/>
  <c r="M143" i="21"/>
  <c r="D143" i="21"/>
  <c r="F143" i="21"/>
  <c r="O150" i="26"/>
  <c r="N150" i="26"/>
  <c r="D150" i="26"/>
  <c r="M150" i="26"/>
  <c r="L150" i="26"/>
  <c r="C150" i="26"/>
  <c r="T150" i="26"/>
  <c r="I150" i="26"/>
  <c r="Q150" i="26"/>
  <c r="P150" i="26"/>
  <c r="E150" i="26"/>
  <c r="K150" i="26"/>
  <c r="H150" i="26"/>
  <c r="U150" i="26"/>
  <c r="S150" i="26"/>
  <c r="F150" i="26"/>
  <c r="J150" i="26"/>
  <c r="R150" i="26"/>
  <c r="G150" i="26"/>
  <c r="H63" i="18"/>
  <c r="O63" i="18"/>
  <c r="F63" i="18"/>
  <c r="K63" i="18"/>
  <c r="Q63" i="18"/>
  <c r="P63" i="18"/>
  <c r="B63" i="18"/>
  <c r="R63" i="18"/>
  <c r="I63" i="18"/>
  <c r="L63" i="18"/>
  <c r="J63" i="18"/>
  <c r="C63" i="18"/>
  <c r="N63" i="18"/>
  <c r="G63" i="18"/>
  <c r="M63" i="18"/>
  <c r="D63" i="18"/>
  <c r="I179" i="23"/>
  <c r="B179" i="23"/>
  <c r="F179" i="23"/>
  <c r="H179" i="23"/>
  <c r="D179" i="23"/>
  <c r="G179" i="23"/>
  <c r="C179" i="23"/>
  <c r="K24" i="21"/>
  <c r="C24" i="21"/>
  <c r="M24" i="21"/>
  <c r="L24" i="21"/>
  <c r="D24" i="21"/>
  <c r="F24" i="21"/>
  <c r="G24" i="21"/>
  <c r="N24" i="21"/>
  <c r="J24" i="21"/>
  <c r="I24" i="21"/>
  <c r="H24" i="21"/>
  <c r="B24" i="21"/>
  <c r="B40" i="17"/>
  <c r="T40" i="17"/>
  <c r="M40" i="17"/>
  <c r="R40" i="17"/>
  <c r="J40" i="17"/>
  <c r="F40" i="17"/>
  <c r="S40" i="17"/>
  <c r="K40" i="17"/>
  <c r="I40" i="17"/>
  <c r="V40" i="17"/>
  <c r="H40" i="17"/>
  <c r="D40" i="17"/>
  <c r="X40" i="17"/>
  <c r="C40" i="17"/>
  <c r="G40" i="17"/>
  <c r="L40" i="17"/>
  <c r="Q40" i="17"/>
  <c r="N40" i="17"/>
  <c r="U40" i="17"/>
  <c r="W40" i="17"/>
  <c r="L104" i="18"/>
  <c r="J104" i="18"/>
  <c r="F104" i="18"/>
  <c r="C104" i="18"/>
  <c r="G104" i="18"/>
  <c r="R104" i="18"/>
  <c r="D104" i="18"/>
  <c r="I104" i="18"/>
  <c r="H104" i="18"/>
  <c r="K104" i="18"/>
  <c r="O104" i="18"/>
  <c r="N104" i="18"/>
  <c r="M104" i="18"/>
  <c r="P104" i="18"/>
  <c r="Q104" i="18"/>
  <c r="B104" i="18"/>
  <c r="M111" i="20"/>
  <c r="H111" i="20"/>
  <c r="N111" i="20"/>
  <c r="I111" i="20"/>
  <c r="C111" i="20"/>
  <c r="K111" i="20"/>
  <c r="J111" i="20"/>
  <c r="B111" i="20"/>
  <c r="D111" i="20"/>
  <c r="G111" i="20"/>
  <c r="L111" i="20"/>
  <c r="F111" i="20"/>
  <c r="F142" i="23"/>
  <c r="I142" i="23"/>
  <c r="G142" i="23"/>
  <c r="B142" i="23"/>
  <c r="D142" i="23"/>
  <c r="C142" i="23"/>
  <c r="H142" i="23"/>
  <c r="G133" i="22"/>
  <c r="B133" i="22"/>
  <c r="C133" i="22"/>
  <c r="F133" i="22"/>
  <c r="D133" i="22"/>
  <c r="I133" i="22"/>
  <c r="H133" i="22"/>
  <c r="Q63" i="17"/>
  <c r="J63" i="17"/>
  <c r="V63" i="17"/>
  <c r="R63" i="17"/>
  <c r="S63" i="17"/>
  <c r="I63" i="17"/>
  <c r="L63" i="17"/>
  <c r="K63" i="17"/>
  <c r="N63" i="17"/>
  <c r="D63" i="17"/>
  <c r="C63" i="17"/>
  <c r="F63" i="17"/>
  <c r="M63" i="17"/>
  <c r="U63" i="17"/>
  <c r="T63" i="17"/>
  <c r="W63" i="17"/>
  <c r="G63" i="17"/>
  <c r="H63" i="17"/>
  <c r="B63" i="17"/>
  <c r="X63" i="17"/>
  <c r="I140" i="23"/>
  <c r="C140" i="23"/>
  <c r="F140" i="23"/>
  <c r="B140" i="23"/>
  <c r="G140" i="23"/>
  <c r="H140" i="23"/>
  <c r="D140" i="23"/>
  <c r="G98" i="32"/>
  <c r="M98" i="32"/>
  <c r="C98" i="32"/>
  <c r="P98" i="32"/>
  <c r="O98" i="32"/>
  <c r="B98" i="32"/>
  <c r="J98" i="32"/>
  <c r="F98" i="32"/>
  <c r="D98" i="32"/>
  <c r="I98" i="32"/>
  <c r="H98" i="32"/>
  <c r="N98" i="32"/>
  <c r="Q98" i="32"/>
  <c r="L98" i="32"/>
  <c r="K98" i="32"/>
  <c r="R98" i="32"/>
  <c r="M48" i="20"/>
  <c r="B48" i="20"/>
  <c r="H48" i="20"/>
  <c r="L48" i="20"/>
  <c r="G48" i="20"/>
  <c r="N48" i="20"/>
  <c r="F48" i="20"/>
  <c r="C48" i="20"/>
  <c r="J48" i="20"/>
  <c r="I48" i="20"/>
  <c r="D48" i="20"/>
  <c r="K48" i="20"/>
  <c r="J73" i="21"/>
  <c r="D73" i="21"/>
  <c r="N73" i="21"/>
  <c r="H73" i="21"/>
  <c r="L73" i="21"/>
  <c r="F73" i="21"/>
  <c r="K73" i="21"/>
  <c r="I73" i="21"/>
  <c r="C73" i="21"/>
  <c r="G73" i="21"/>
  <c r="B73" i="21"/>
  <c r="M73" i="21"/>
  <c r="L74" i="26"/>
  <c r="O74" i="26"/>
  <c r="D74" i="26"/>
  <c r="K74" i="26"/>
  <c r="H74" i="26"/>
  <c r="S74" i="26"/>
  <c r="P74" i="26"/>
  <c r="R74" i="26"/>
  <c r="I74" i="26"/>
  <c r="M74" i="26"/>
  <c r="E74" i="26"/>
  <c r="C74" i="26"/>
  <c r="U74" i="26"/>
  <c r="G74" i="26"/>
  <c r="T74" i="26"/>
  <c r="Q74" i="26"/>
  <c r="F74" i="26"/>
  <c r="N74" i="26"/>
  <c r="J74" i="26"/>
  <c r="F144" i="22"/>
  <c r="D144" i="22"/>
  <c r="C144" i="22"/>
  <c r="H144" i="22"/>
  <c r="G144" i="22"/>
  <c r="I144" i="22"/>
  <c r="B144" i="22"/>
  <c r="B46" i="23"/>
  <c r="I46" i="23"/>
  <c r="D46" i="23"/>
  <c r="F46" i="23"/>
  <c r="C46" i="23"/>
  <c r="H46" i="23"/>
  <c r="G46" i="23"/>
  <c r="D126" i="14"/>
  <c r="E126" i="14"/>
  <c r="F126" i="14"/>
  <c r="H126" i="14"/>
  <c r="C126" i="14"/>
  <c r="I126" i="14"/>
  <c r="G126" i="14"/>
  <c r="N119" i="19"/>
  <c r="F119" i="19"/>
  <c r="G119" i="19"/>
  <c r="L119" i="19"/>
  <c r="C119" i="19"/>
  <c r="J119" i="19"/>
  <c r="M119" i="19"/>
  <c r="D119" i="19"/>
  <c r="H119" i="19"/>
  <c r="P119" i="19"/>
  <c r="Q119" i="19"/>
  <c r="I119" i="19"/>
  <c r="B119" i="19"/>
  <c r="K119" i="19"/>
  <c r="R119" i="19"/>
  <c r="O119" i="19"/>
  <c r="D91" i="14"/>
  <c r="G91" i="14"/>
  <c r="I91" i="14"/>
  <c r="E91" i="14"/>
  <c r="H91" i="14"/>
  <c r="C91" i="14"/>
  <c r="F91" i="14"/>
  <c r="D69" i="23"/>
  <c r="B69" i="23"/>
  <c r="G69" i="23"/>
  <c r="C69" i="23"/>
  <c r="I69" i="23"/>
  <c r="H69" i="23"/>
  <c r="F69" i="23"/>
  <c r="G115" i="24"/>
  <c r="F115" i="24"/>
  <c r="D115" i="24"/>
  <c r="E115" i="24"/>
  <c r="C115" i="24"/>
  <c r="B183" i="22"/>
  <c r="G183" i="22"/>
  <c r="C183" i="22"/>
  <c r="I183" i="22"/>
  <c r="D183" i="22"/>
  <c r="F183" i="22"/>
  <c r="H183" i="22"/>
  <c r="J131" i="19"/>
  <c r="Q131" i="19"/>
  <c r="H131" i="19"/>
  <c r="F131" i="19"/>
  <c r="M131" i="19"/>
  <c r="G131" i="19"/>
  <c r="I131" i="19"/>
  <c r="B131" i="19"/>
  <c r="O131" i="19"/>
  <c r="N131" i="19"/>
  <c r="C131" i="19"/>
  <c r="P131" i="19"/>
  <c r="K131" i="19"/>
  <c r="L131" i="19"/>
  <c r="R131" i="19"/>
  <c r="D131" i="19"/>
  <c r="H80" i="23"/>
  <c r="G80" i="23"/>
  <c r="D80" i="23"/>
  <c r="F80" i="23"/>
  <c r="B80" i="23"/>
  <c r="C80" i="23"/>
  <c r="I80" i="23"/>
  <c r="I28" i="18"/>
  <c r="B28" i="18"/>
  <c r="G28" i="18"/>
  <c r="C28" i="18"/>
  <c r="P28" i="18"/>
  <c r="M28" i="18"/>
  <c r="K28" i="18"/>
  <c r="D28" i="18"/>
  <c r="N28" i="18"/>
  <c r="R28" i="18"/>
  <c r="H28" i="18"/>
  <c r="J28" i="18"/>
  <c r="O28" i="18"/>
  <c r="Q28" i="18"/>
  <c r="L28" i="18"/>
  <c r="F28" i="18"/>
  <c r="W84" i="17"/>
  <c r="V84" i="17"/>
  <c r="F84" i="17"/>
  <c r="U84" i="17"/>
  <c r="C84" i="17"/>
  <c r="J84" i="17"/>
  <c r="S84" i="17"/>
  <c r="N84" i="17"/>
  <c r="Q84" i="17"/>
  <c r="R84" i="17"/>
  <c r="T84" i="17"/>
  <c r="X84" i="17"/>
  <c r="I84" i="17"/>
  <c r="B84" i="17"/>
  <c r="L84" i="17"/>
  <c r="D84" i="17"/>
  <c r="K84" i="17"/>
  <c r="G84" i="17"/>
  <c r="M84" i="17"/>
  <c r="H84" i="17"/>
  <c r="I43" i="22"/>
  <c r="B43" i="22"/>
  <c r="G43" i="22"/>
  <c r="F43" i="22"/>
  <c r="C43" i="22"/>
  <c r="D43" i="22"/>
  <c r="H43" i="22"/>
  <c r="D92" i="18"/>
  <c r="F92" i="18"/>
  <c r="H92" i="18"/>
  <c r="R92" i="18"/>
  <c r="Q92" i="18"/>
  <c r="J92" i="18"/>
  <c r="M92" i="18"/>
  <c r="L92" i="18"/>
  <c r="K92" i="18"/>
  <c r="N92" i="18"/>
  <c r="G92" i="18"/>
  <c r="P92" i="18"/>
  <c r="C92" i="18"/>
  <c r="B92" i="18"/>
  <c r="O92" i="18"/>
  <c r="I92" i="18"/>
  <c r="H93" i="32"/>
  <c r="J93" i="32"/>
  <c r="G93" i="32"/>
  <c r="R93" i="32"/>
  <c r="I93" i="32"/>
  <c r="L93" i="32"/>
  <c r="D93" i="32"/>
  <c r="P93" i="32"/>
  <c r="O93" i="32"/>
  <c r="B93" i="32"/>
  <c r="Q93" i="32"/>
  <c r="K93" i="32"/>
  <c r="M93" i="32"/>
  <c r="N93" i="32"/>
  <c r="F93" i="32"/>
  <c r="C93" i="32"/>
  <c r="D36" i="22"/>
  <c r="G36" i="22"/>
  <c r="B36" i="22"/>
  <c r="I36" i="22"/>
  <c r="H36" i="22"/>
  <c r="F36" i="22"/>
  <c r="C36" i="22"/>
  <c r="N53" i="18"/>
  <c r="P53" i="18"/>
  <c r="K53" i="18"/>
  <c r="J53" i="18"/>
  <c r="F53" i="18"/>
  <c r="I53" i="18"/>
  <c r="C53" i="18"/>
  <c r="R53" i="18"/>
  <c r="G53" i="18"/>
  <c r="D53" i="18"/>
  <c r="H53" i="18"/>
  <c r="O53" i="18"/>
  <c r="Q53" i="18"/>
  <c r="L53" i="18"/>
  <c r="B53" i="18"/>
  <c r="M53" i="18"/>
  <c r="B58" i="22"/>
  <c r="F58" i="22"/>
  <c r="G58" i="22"/>
  <c r="D58" i="22"/>
  <c r="H58" i="22"/>
  <c r="C58" i="22"/>
  <c r="I58" i="22"/>
  <c r="J123" i="20"/>
  <c r="D123" i="20"/>
  <c r="C123" i="20"/>
  <c r="I123" i="20"/>
  <c r="H123" i="20"/>
  <c r="N123" i="20"/>
  <c r="B123" i="20"/>
  <c r="L123" i="20"/>
  <c r="K123" i="20"/>
  <c r="M123" i="20"/>
  <c r="F123" i="20"/>
  <c r="G123" i="20"/>
  <c r="S40" i="26"/>
  <c r="U40" i="26"/>
  <c r="L40" i="26"/>
  <c r="P40" i="26"/>
  <c r="F40" i="26"/>
  <c r="N40" i="26"/>
  <c r="H40" i="26"/>
  <c r="D40" i="26"/>
  <c r="Q40" i="26"/>
  <c r="M40" i="26"/>
  <c r="J40" i="26"/>
  <c r="K40" i="26"/>
  <c r="E40" i="26"/>
  <c r="G40" i="26"/>
  <c r="O40" i="26"/>
  <c r="T40" i="26"/>
  <c r="C40" i="26"/>
  <c r="I40" i="26"/>
  <c r="R40" i="26"/>
  <c r="C93" i="20"/>
  <c r="F93" i="20"/>
  <c r="J93" i="20"/>
  <c r="B93" i="20"/>
  <c r="G93" i="20"/>
  <c r="H93" i="20"/>
  <c r="K93" i="20"/>
  <c r="N93" i="20"/>
  <c r="L93" i="20"/>
  <c r="M93" i="20"/>
  <c r="D93" i="20"/>
  <c r="I93" i="20"/>
  <c r="C144" i="19"/>
  <c r="K144" i="19"/>
  <c r="B144" i="19"/>
  <c r="P144" i="19"/>
  <c r="D144" i="19"/>
  <c r="R144" i="19"/>
  <c r="O144" i="19"/>
  <c r="G144" i="19"/>
  <c r="N144" i="19"/>
  <c r="J144" i="19"/>
  <c r="Q144" i="19"/>
  <c r="M144" i="19"/>
  <c r="L144" i="19"/>
  <c r="H144" i="19"/>
  <c r="I144" i="19"/>
  <c r="F144" i="19"/>
  <c r="D41" i="17"/>
  <c r="U41" i="17"/>
  <c r="M41" i="17"/>
  <c r="L41" i="17"/>
  <c r="F41" i="17"/>
  <c r="J41" i="17"/>
  <c r="T41" i="17"/>
  <c r="K41" i="17"/>
  <c r="S41" i="17"/>
  <c r="W41" i="17"/>
  <c r="R41" i="17"/>
  <c r="H41" i="17"/>
  <c r="N41" i="17"/>
  <c r="V41" i="17"/>
  <c r="X41" i="17"/>
  <c r="B41" i="17"/>
  <c r="I41" i="17"/>
  <c r="C41" i="17"/>
  <c r="G41" i="17"/>
  <c r="Q41" i="17"/>
  <c r="G30" i="23"/>
  <c r="C30" i="23"/>
  <c r="F30" i="23"/>
  <c r="D30" i="23"/>
  <c r="B30" i="23"/>
  <c r="I30" i="23"/>
  <c r="H30" i="23"/>
  <c r="D34" i="24"/>
  <c r="C34" i="24"/>
  <c r="E34" i="24"/>
  <c r="G34" i="24"/>
  <c r="F34" i="24"/>
  <c r="B110" i="21"/>
  <c r="I110" i="21"/>
  <c r="K110" i="21"/>
  <c r="C110" i="21"/>
  <c r="L110" i="21"/>
  <c r="M110" i="21"/>
  <c r="D110" i="21"/>
  <c r="J110" i="21"/>
  <c r="H110" i="21"/>
  <c r="F110" i="21"/>
  <c r="N110" i="21"/>
  <c r="G110" i="21"/>
  <c r="D85" i="24"/>
  <c r="G85" i="24"/>
  <c r="E85" i="24"/>
  <c r="F85" i="24"/>
  <c r="C85" i="24"/>
  <c r="D86" i="22"/>
  <c r="G86" i="22"/>
  <c r="H86" i="22"/>
  <c r="I86" i="22"/>
  <c r="B86" i="22"/>
  <c r="F86" i="22"/>
  <c r="C86" i="22"/>
  <c r="D21" i="14"/>
  <c r="H21" i="14"/>
  <c r="E21" i="14"/>
  <c r="G21" i="14"/>
  <c r="I21" i="14"/>
  <c r="C21" i="14"/>
  <c r="F21" i="14"/>
  <c r="F26" i="21"/>
  <c r="M26" i="21"/>
  <c r="L26" i="21"/>
  <c r="C26" i="21"/>
  <c r="G26" i="21"/>
  <c r="D26" i="21"/>
  <c r="J26" i="21"/>
  <c r="K26" i="21"/>
  <c r="H26" i="21"/>
  <c r="N26" i="21"/>
  <c r="B26" i="21"/>
  <c r="I26" i="21"/>
  <c r="G141" i="24"/>
  <c r="D141" i="24"/>
  <c r="C141" i="24"/>
  <c r="E141" i="24"/>
  <c r="F141" i="24"/>
  <c r="K63" i="21"/>
  <c r="L63" i="21"/>
  <c r="B63" i="21"/>
  <c r="H63" i="21"/>
  <c r="C63" i="21"/>
  <c r="N63" i="21"/>
  <c r="D63" i="21"/>
  <c r="M63" i="21"/>
  <c r="G63" i="21"/>
  <c r="J63" i="21"/>
  <c r="F63" i="21"/>
  <c r="I63" i="21"/>
  <c r="O157" i="18"/>
  <c r="B157" i="18"/>
  <c r="K157" i="18"/>
  <c r="G157" i="18"/>
  <c r="C157" i="18"/>
  <c r="F157" i="18"/>
  <c r="D157" i="18"/>
  <c r="H157" i="18"/>
  <c r="I157" i="18"/>
  <c r="R157" i="18"/>
  <c r="J157" i="18"/>
  <c r="M157" i="18"/>
  <c r="Q157" i="18"/>
  <c r="L157" i="18"/>
  <c r="P157" i="18"/>
  <c r="N157" i="18"/>
  <c r="O150" i="32"/>
  <c r="J150" i="32"/>
  <c r="D150" i="32"/>
  <c r="H150" i="32"/>
  <c r="M150" i="32"/>
  <c r="K150" i="32"/>
  <c r="L150" i="32"/>
  <c r="G150" i="32"/>
  <c r="F150" i="32"/>
  <c r="P150" i="32"/>
  <c r="C150" i="32"/>
  <c r="I150" i="32"/>
  <c r="Q150" i="32"/>
  <c r="R150" i="32"/>
  <c r="N150" i="32"/>
  <c r="B150" i="32"/>
  <c r="H156" i="23"/>
  <c r="I156" i="23"/>
  <c r="B156" i="23"/>
  <c r="G156" i="23"/>
  <c r="C156" i="23"/>
  <c r="D156" i="23"/>
  <c r="F156" i="23"/>
  <c r="D148" i="26"/>
  <c r="G148" i="26"/>
  <c r="R148" i="26"/>
  <c r="H148" i="26"/>
  <c r="Q148" i="26"/>
  <c r="I148" i="26"/>
  <c r="C148" i="26"/>
  <c r="U148" i="26"/>
  <c r="T148" i="26"/>
  <c r="S148" i="26"/>
  <c r="M148" i="26"/>
  <c r="E148" i="26"/>
  <c r="F148" i="26"/>
  <c r="L148" i="26"/>
  <c r="P148" i="26"/>
  <c r="N148" i="26"/>
  <c r="O148" i="26"/>
  <c r="K148" i="26"/>
  <c r="J148" i="26"/>
  <c r="C144" i="23"/>
  <c r="G144" i="23"/>
  <c r="I144" i="23"/>
  <c r="H144" i="23"/>
  <c r="F144" i="23"/>
  <c r="D144" i="23"/>
  <c r="B144" i="23"/>
  <c r="E71" i="14"/>
  <c r="G71" i="14"/>
  <c r="F71" i="14"/>
  <c r="I71" i="14"/>
  <c r="H71" i="14"/>
  <c r="C71" i="14"/>
  <c r="D71" i="14"/>
  <c r="N130" i="20"/>
  <c r="B130" i="20"/>
  <c r="H130" i="20"/>
  <c r="J130" i="20"/>
  <c r="I130" i="20"/>
  <c r="C130" i="20"/>
  <c r="D130" i="20"/>
  <c r="M130" i="20"/>
  <c r="G130" i="20"/>
  <c r="K130" i="20"/>
  <c r="F130" i="20"/>
  <c r="L130" i="20"/>
  <c r="C40" i="24"/>
  <c r="G40" i="24"/>
  <c r="D40" i="24"/>
  <c r="F40" i="24"/>
  <c r="E40" i="24"/>
  <c r="F113" i="21"/>
  <c r="G113" i="21"/>
  <c r="I113" i="21"/>
  <c r="N113" i="21"/>
  <c r="B113" i="21"/>
  <c r="M113" i="21"/>
  <c r="J113" i="21"/>
  <c r="K113" i="21"/>
  <c r="D113" i="21"/>
  <c r="H113" i="21"/>
  <c r="L113" i="21"/>
  <c r="C113" i="21"/>
  <c r="I125" i="21"/>
  <c r="N125" i="21"/>
  <c r="G125" i="21"/>
  <c r="C125" i="21"/>
  <c r="K125" i="21"/>
  <c r="H125" i="21"/>
  <c r="F125" i="21"/>
  <c r="L125" i="21"/>
  <c r="J125" i="21"/>
  <c r="M125" i="21"/>
  <c r="B125" i="21"/>
  <c r="D125" i="21"/>
  <c r="S72" i="26"/>
  <c r="D72" i="26"/>
  <c r="J72" i="26"/>
  <c r="L72" i="26"/>
  <c r="C72" i="26"/>
  <c r="O72" i="26"/>
  <c r="M72" i="26"/>
  <c r="F72" i="26"/>
  <c r="Q72" i="26"/>
  <c r="K72" i="26"/>
  <c r="H72" i="26"/>
  <c r="I72" i="26"/>
  <c r="G72" i="26"/>
  <c r="T72" i="26"/>
  <c r="E72" i="26"/>
  <c r="P72" i="26"/>
  <c r="R72" i="26"/>
  <c r="U72" i="26"/>
  <c r="N72" i="26"/>
  <c r="I60" i="18"/>
  <c r="K60" i="18"/>
  <c r="R60" i="18"/>
  <c r="O60" i="18"/>
  <c r="J60" i="18"/>
  <c r="F60" i="18"/>
  <c r="D60" i="18"/>
  <c r="M60" i="18"/>
  <c r="Q60" i="18"/>
  <c r="H60" i="18"/>
  <c r="B60" i="18"/>
  <c r="G60" i="18"/>
  <c r="C60" i="18"/>
  <c r="L60" i="18"/>
  <c r="P60" i="18"/>
  <c r="N60" i="18"/>
  <c r="B150" i="23"/>
  <c r="C150" i="23"/>
  <c r="D150" i="23"/>
  <c r="F150" i="23"/>
  <c r="G150" i="23"/>
  <c r="I150" i="23"/>
  <c r="H150" i="23"/>
  <c r="C71" i="22"/>
  <c r="H71" i="22"/>
  <c r="D71" i="22"/>
  <c r="F71" i="22"/>
  <c r="I71" i="22"/>
  <c r="B71" i="22"/>
  <c r="G71" i="22"/>
  <c r="N37" i="19"/>
  <c r="K37" i="19"/>
  <c r="L37" i="19"/>
  <c r="M37" i="19"/>
  <c r="D37" i="19"/>
  <c r="H37" i="19"/>
  <c r="O37" i="19"/>
  <c r="J37" i="19"/>
  <c r="Q37" i="19"/>
  <c r="G37" i="19"/>
  <c r="I37" i="19"/>
  <c r="F37" i="19"/>
  <c r="P37" i="19"/>
  <c r="B37" i="19"/>
  <c r="C37" i="19"/>
  <c r="R37" i="19"/>
  <c r="B71" i="23"/>
  <c r="F71" i="23"/>
  <c r="C71" i="23"/>
  <c r="G71" i="23"/>
  <c r="I71" i="23"/>
  <c r="D71" i="23"/>
  <c r="H71" i="23"/>
  <c r="H175" i="17"/>
  <c r="M175" i="17"/>
  <c r="C175" i="17"/>
  <c r="U175" i="17"/>
  <c r="G175" i="17"/>
  <c r="N175" i="17"/>
  <c r="R175" i="17"/>
  <c r="I175" i="17"/>
  <c r="W175" i="17"/>
  <c r="L175" i="17"/>
  <c r="T175" i="17"/>
  <c r="X175" i="17"/>
  <c r="B175" i="17"/>
  <c r="S175" i="17"/>
  <c r="Q175" i="17"/>
  <c r="V175" i="17"/>
  <c r="D175" i="17"/>
  <c r="F175" i="17"/>
  <c r="J175" i="17"/>
  <c r="K175" i="17"/>
  <c r="L53" i="19"/>
  <c r="H53" i="19"/>
  <c r="B53" i="19"/>
  <c r="G53" i="19"/>
  <c r="I53" i="19"/>
  <c r="C53" i="19"/>
  <c r="M53" i="19"/>
  <c r="Q53" i="19"/>
  <c r="D53" i="19"/>
  <c r="K53" i="19"/>
  <c r="J53" i="19"/>
  <c r="F53" i="19"/>
  <c r="R53" i="19"/>
  <c r="N53" i="19"/>
  <c r="O53" i="19"/>
  <c r="P53" i="19"/>
  <c r="C99" i="17"/>
  <c r="B99" i="17"/>
  <c r="I99" i="17"/>
  <c r="X99" i="17"/>
  <c r="W99" i="17"/>
  <c r="N99" i="17"/>
  <c r="H99" i="17"/>
  <c r="U99" i="17"/>
  <c r="G99" i="17"/>
  <c r="F99" i="17"/>
  <c r="J99" i="17"/>
  <c r="Q99" i="17"/>
  <c r="K99" i="17"/>
  <c r="R99" i="17"/>
  <c r="T99" i="17"/>
  <c r="V99" i="17"/>
  <c r="S99" i="17"/>
  <c r="D99" i="17"/>
  <c r="L99" i="17"/>
  <c r="M99" i="17"/>
  <c r="J13" i="32"/>
  <c r="F13" i="32"/>
  <c r="D13" i="32"/>
  <c r="N13" i="32"/>
  <c r="R13" i="32"/>
  <c r="P13" i="32"/>
  <c r="O13" i="32"/>
  <c r="G13" i="32"/>
  <c r="K13" i="32"/>
  <c r="Q13" i="32"/>
  <c r="H13" i="32"/>
  <c r="B13" i="32"/>
  <c r="L13" i="32"/>
  <c r="M13" i="32"/>
  <c r="I13" i="32"/>
  <c r="C13" i="32"/>
  <c r="L56" i="21"/>
  <c r="H56" i="21"/>
  <c r="D56" i="21"/>
  <c r="B56" i="21"/>
  <c r="F56" i="21"/>
  <c r="J56" i="21"/>
  <c r="G56" i="21"/>
  <c r="N56" i="21"/>
  <c r="K56" i="21"/>
  <c r="M56" i="21"/>
  <c r="I56" i="21"/>
  <c r="C56" i="21"/>
  <c r="B94" i="32"/>
  <c r="J94" i="32"/>
  <c r="I94" i="32"/>
  <c r="F94" i="32"/>
  <c r="L94" i="32"/>
  <c r="R94" i="32"/>
  <c r="D94" i="32"/>
  <c r="P94" i="32"/>
  <c r="M94" i="32"/>
  <c r="O94" i="32"/>
  <c r="G94" i="32"/>
  <c r="N94" i="32"/>
  <c r="Q94" i="32"/>
  <c r="C94" i="32"/>
  <c r="H94" i="32"/>
  <c r="K94" i="32"/>
  <c r="C174" i="23"/>
  <c r="I174" i="23"/>
  <c r="H174" i="23"/>
  <c r="B174" i="23"/>
  <c r="F174" i="23"/>
  <c r="D174" i="23"/>
  <c r="G174" i="23"/>
  <c r="E161" i="24"/>
  <c r="F161" i="24"/>
  <c r="C161" i="24"/>
  <c r="G161" i="24"/>
  <c r="D161" i="24"/>
  <c r="G143" i="24"/>
  <c r="E143" i="24"/>
  <c r="F143" i="24"/>
  <c r="D143" i="24"/>
  <c r="C143" i="24"/>
  <c r="N14" i="18"/>
  <c r="K14" i="18"/>
  <c r="M14" i="18"/>
  <c r="H14" i="18"/>
  <c r="Q14" i="18"/>
  <c r="B14" i="18"/>
  <c r="R14" i="18"/>
  <c r="G14" i="18"/>
  <c r="F14" i="18"/>
  <c r="D14" i="18"/>
  <c r="I14" i="18"/>
  <c r="O14" i="18"/>
  <c r="L14" i="18"/>
  <c r="P14" i="18"/>
  <c r="C14" i="18"/>
  <c r="J14" i="18"/>
  <c r="D62" i="20"/>
  <c r="J62" i="20"/>
  <c r="H62" i="20"/>
  <c r="I62" i="20"/>
  <c r="L62" i="20"/>
  <c r="C62" i="20"/>
  <c r="G62" i="20"/>
  <c r="B62" i="20"/>
  <c r="F62" i="20"/>
  <c r="N62" i="20"/>
  <c r="M62" i="20"/>
  <c r="K62" i="20"/>
  <c r="H90" i="21"/>
  <c r="L90" i="21"/>
  <c r="K90" i="21"/>
  <c r="N90" i="21"/>
  <c r="J90" i="21"/>
  <c r="G90" i="21"/>
  <c r="C90" i="21"/>
  <c r="I90" i="21"/>
  <c r="B90" i="21"/>
  <c r="D90" i="21"/>
  <c r="M90" i="21"/>
  <c r="F90" i="21"/>
  <c r="C31" i="20"/>
  <c r="B31" i="20"/>
  <c r="J31" i="20"/>
  <c r="L31" i="20"/>
  <c r="N31" i="20"/>
  <c r="M31" i="20"/>
  <c r="G31" i="20"/>
  <c r="H31" i="20"/>
  <c r="F31" i="20"/>
  <c r="D31" i="20"/>
  <c r="K31" i="20"/>
  <c r="I31" i="20"/>
  <c r="D107" i="24"/>
  <c r="G107" i="24"/>
  <c r="C107" i="24"/>
  <c r="F107" i="24"/>
  <c r="E107" i="24"/>
  <c r="K85" i="20"/>
  <c r="F85" i="20"/>
  <c r="G85" i="20"/>
  <c r="H85" i="20"/>
  <c r="B85" i="20"/>
  <c r="D85" i="20"/>
  <c r="M85" i="20"/>
  <c r="C85" i="20"/>
  <c r="J85" i="20"/>
  <c r="L85" i="20"/>
  <c r="I85" i="20"/>
  <c r="N85" i="20"/>
  <c r="I33" i="22"/>
  <c r="C33" i="22"/>
  <c r="H33" i="22"/>
  <c r="G33" i="22"/>
  <c r="F33" i="22"/>
  <c r="B33" i="22"/>
  <c r="D33" i="22"/>
  <c r="B182" i="22"/>
  <c r="F182" i="22"/>
  <c r="C182" i="22"/>
  <c r="H182" i="22"/>
  <c r="I182" i="22"/>
  <c r="D182" i="22"/>
  <c r="G182" i="22"/>
  <c r="I96" i="21"/>
  <c r="F96" i="21"/>
  <c r="G96" i="21"/>
  <c r="C96" i="21"/>
  <c r="H96" i="21"/>
  <c r="M96" i="21"/>
  <c r="D96" i="21"/>
  <c r="L96" i="21"/>
  <c r="J96" i="21"/>
  <c r="B96" i="21"/>
  <c r="K96" i="21"/>
  <c r="N96" i="21"/>
  <c r="M91" i="26"/>
  <c r="Q91" i="26"/>
  <c r="E91" i="26"/>
  <c r="I91" i="26"/>
  <c r="G91" i="26"/>
  <c r="D91" i="26"/>
  <c r="N91" i="26"/>
  <c r="S91" i="26"/>
  <c r="H91" i="26"/>
  <c r="R91" i="26"/>
  <c r="L91" i="26"/>
  <c r="O91" i="26"/>
  <c r="C91" i="26"/>
  <c r="T91" i="26"/>
  <c r="P91" i="26"/>
  <c r="J91" i="26"/>
  <c r="K91" i="26"/>
  <c r="U91" i="26"/>
  <c r="F91" i="26"/>
  <c r="D142" i="22"/>
  <c r="H142" i="22"/>
  <c r="C142" i="22"/>
  <c r="G142" i="22"/>
  <c r="F142" i="22"/>
  <c r="I142" i="22"/>
  <c r="B142" i="22"/>
  <c r="M190" i="20"/>
  <c r="D190" i="20"/>
  <c r="F190" i="20"/>
  <c r="I190" i="20"/>
  <c r="N190" i="20"/>
  <c r="J190" i="20"/>
  <c r="C190" i="20"/>
  <c r="B190" i="20"/>
  <c r="G190" i="20"/>
  <c r="H190" i="20"/>
  <c r="L190" i="20"/>
  <c r="K190" i="20"/>
  <c r="J32" i="19"/>
  <c r="H32" i="19"/>
  <c r="Q32" i="19"/>
  <c r="C32" i="19"/>
  <c r="G32" i="19"/>
  <c r="N32" i="19"/>
  <c r="L32" i="19"/>
  <c r="P32" i="19"/>
  <c r="R32" i="19"/>
  <c r="I32" i="19"/>
  <c r="F32" i="19"/>
  <c r="K32" i="19"/>
  <c r="B32" i="19"/>
  <c r="D32" i="19"/>
  <c r="M32" i="19"/>
  <c r="O32" i="19"/>
  <c r="C118" i="24"/>
  <c r="G118" i="24"/>
  <c r="E118" i="24"/>
  <c r="D118" i="24"/>
  <c r="F118" i="24"/>
  <c r="C88" i="21"/>
  <c r="I88" i="21"/>
  <c r="H88" i="21"/>
  <c r="K88" i="21"/>
  <c r="B88" i="21"/>
  <c r="M88" i="21"/>
  <c r="D88" i="21"/>
  <c r="F88" i="21"/>
  <c r="J88" i="21"/>
  <c r="G88" i="21"/>
  <c r="N88" i="21"/>
  <c r="L88" i="21"/>
  <c r="D129" i="23"/>
  <c r="F129" i="23"/>
  <c r="C129" i="23"/>
  <c r="H129" i="23"/>
  <c r="G129" i="23"/>
  <c r="I129" i="23"/>
  <c r="B129" i="23"/>
  <c r="K162" i="21"/>
  <c r="F162" i="21"/>
  <c r="D162" i="21"/>
  <c r="J162" i="21"/>
  <c r="G162" i="21"/>
  <c r="C162" i="21"/>
  <c r="M162" i="21"/>
  <c r="N162" i="21"/>
  <c r="H162" i="21"/>
  <c r="I162" i="21"/>
  <c r="B162" i="21"/>
  <c r="L162" i="21"/>
  <c r="U104" i="17"/>
  <c r="H104" i="17"/>
  <c r="G104" i="17"/>
  <c r="S104" i="17"/>
  <c r="X104" i="17"/>
  <c r="D104" i="17"/>
  <c r="M104" i="17"/>
  <c r="T104" i="17"/>
  <c r="K104" i="17"/>
  <c r="Q104" i="17"/>
  <c r="N104" i="17"/>
  <c r="I104" i="17"/>
  <c r="J104" i="17"/>
  <c r="L104" i="17"/>
  <c r="C104" i="17"/>
  <c r="V104" i="17"/>
  <c r="W104" i="17"/>
  <c r="R104" i="17"/>
  <c r="F104" i="17"/>
  <c r="B104" i="17"/>
  <c r="G171" i="32"/>
  <c r="K171" i="32"/>
  <c r="P171" i="32"/>
  <c r="C171" i="32"/>
  <c r="I171" i="32"/>
  <c r="N171" i="32"/>
  <c r="R171" i="32"/>
  <c r="D171" i="32"/>
  <c r="O171" i="32"/>
  <c r="H171" i="32"/>
  <c r="M171" i="32"/>
  <c r="F171" i="32"/>
  <c r="L171" i="32"/>
  <c r="Q171" i="32"/>
  <c r="J171" i="32"/>
  <c r="B171" i="32"/>
  <c r="G20" i="22"/>
  <c r="D20" i="22"/>
  <c r="B20" i="22"/>
  <c r="F20" i="22"/>
  <c r="I20" i="22"/>
  <c r="H20" i="22"/>
  <c r="C20" i="22"/>
  <c r="G101" i="32"/>
  <c r="O101" i="32"/>
  <c r="B101" i="32"/>
  <c r="R101" i="32"/>
  <c r="D101" i="32"/>
  <c r="J101" i="32"/>
  <c r="C101" i="32"/>
  <c r="K101" i="32"/>
  <c r="I101" i="32"/>
  <c r="L101" i="32"/>
  <c r="H101" i="32"/>
  <c r="M101" i="32"/>
  <c r="F101" i="32"/>
  <c r="Q101" i="32"/>
  <c r="P101" i="32"/>
  <c r="N101" i="32"/>
  <c r="F154" i="22"/>
  <c r="D154" i="22"/>
  <c r="B154" i="22"/>
  <c r="I154" i="22"/>
  <c r="C154" i="22"/>
  <c r="G154" i="22"/>
  <c r="H154" i="22"/>
  <c r="D75" i="17"/>
  <c r="B75" i="17"/>
  <c r="W75" i="17"/>
  <c r="T75" i="17"/>
  <c r="C75" i="17"/>
  <c r="L75" i="17"/>
  <c r="G75" i="17"/>
  <c r="U75" i="17"/>
  <c r="V75" i="17"/>
  <c r="I75" i="17"/>
  <c r="S75" i="17"/>
  <c r="R75" i="17"/>
  <c r="J75" i="17"/>
  <c r="H75" i="17"/>
  <c r="N75" i="17"/>
  <c r="F75" i="17"/>
  <c r="K75" i="17"/>
  <c r="X75" i="17"/>
  <c r="Q75" i="17"/>
  <c r="M75" i="17"/>
  <c r="D170" i="32"/>
  <c r="P170" i="32"/>
  <c r="C170" i="32"/>
  <c r="K170" i="32"/>
  <c r="O170" i="32"/>
  <c r="M170" i="32"/>
  <c r="I170" i="32"/>
  <c r="L170" i="32"/>
  <c r="N170" i="32"/>
  <c r="H170" i="32"/>
  <c r="R170" i="32"/>
  <c r="J170" i="32"/>
  <c r="B170" i="32"/>
  <c r="F170" i="32"/>
  <c r="Q170" i="32"/>
  <c r="G170" i="32"/>
  <c r="F75" i="23"/>
  <c r="B75" i="23"/>
  <c r="H75" i="23"/>
  <c r="G75" i="23"/>
  <c r="D75" i="23"/>
  <c r="C75" i="23"/>
  <c r="I75" i="23"/>
  <c r="M46" i="26"/>
  <c r="J46" i="26"/>
  <c r="N46" i="26"/>
  <c r="U46" i="26"/>
  <c r="H46" i="26"/>
  <c r="O46" i="26"/>
  <c r="P46" i="26"/>
  <c r="T46" i="26"/>
  <c r="R46" i="26"/>
  <c r="F46" i="26"/>
  <c r="Q46" i="26"/>
  <c r="E46" i="26"/>
  <c r="C46" i="26"/>
  <c r="G46" i="26"/>
  <c r="S46" i="26"/>
  <c r="D46" i="26"/>
  <c r="L46" i="26"/>
  <c r="I46" i="26"/>
  <c r="K46" i="26"/>
  <c r="H135" i="14"/>
  <c r="G135" i="14"/>
  <c r="D135" i="14"/>
  <c r="I135" i="14"/>
  <c r="E135" i="14"/>
  <c r="F135" i="14"/>
  <c r="C135" i="14"/>
  <c r="T181" i="17"/>
  <c r="X181" i="17"/>
  <c r="N181" i="17"/>
  <c r="V181" i="17"/>
  <c r="R181" i="17"/>
  <c r="Q181" i="17"/>
  <c r="D181" i="17"/>
  <c r="J181" i="17"/>
  <c r="K181" i="17"/>
  <c r="I181" i="17"/>
  <c r="S181" i="17"/>
  <c r="F181" i="17"/>
  <c r="U181" i="17"/>
  <c r="B181" i="17"/>
  <c r="L181" i="17"/>
  <c r="H181" i="17"/>
  <c r="C181" i="17"/>
  <c r="G181" i="17"/>
  <c r="M181" i="17"/>
  <c r="W181" i="17"/>
  <c r="Q160" i="18"/>
  <c r="G160" i="18"/>
  <c r="K160" i="18"/>
  <c r="I160" i="18"/>
  <c r="P160" i="18"/>
  <c r="C160" i="18"/>
  <c r="B160" i="18"/>
  <c r="R160" i="18"/>
  <c r="D160" i="18"/>
  <c r="M160" i="18"/>
  <c r="N160" i="18"/>
  <c r="H160" i="18"/>
  <c r="O160" i="18"/>
  <c r="J160" i="18"/>
  <c r="F160" i="18"/>
  <c r="L160" i="18"/>
  <c r="I106" i="23"/>
  <c r="D106" i="23"/>
  <c r="H106" i="23"/>
  <c r="G106" i="23"/>
  <c r="C106" i="23"/>
  <c r="B106" i="23"/>
  <c r="F106" i="23"/>
  <c r="Q60" i="32"/>
  <c r="C60" i="32"/>
  <c r="G60" i="32"/>
  <c r="N60" i="32"/>
  <c r="B60" i="32"/>
  <c r="M60" i="32"/>
  <c r="I60" i="32"/>
  <c r="D60" i="32"/>
  <c r="H60" i="32"/>
  <c r="L60" i="32"/>
  <c r="R60" i="32"/>
  <c r="O60" i="32"/>
  <c r="K60" i="32"/>
  <c r="P60" i="32"/>
  <c r="J60" i="32"/>
  <c r="F60" i="32"/>
  <c r="C154" i="26"/>
  <c r="D154" i="26"/>
  <c r="Q154" i="26"/>
  <c r="I154" i="26"/>
  <c r="O154" i="26"/>
  <c r="G154" i="26"/>
  <c r="L154" i="26"/>
  <c r="U154" i="26"/>
  <c r="E154" i="26"/>
  <c r="K154" i="26"/>
  <c r="R154" i="26"/>
  <c r="H154" i="26"/>
  <c r="F154" i="26"/>
  <c r="N154" i="26"/>
  <c r="S154" i="26"/>
  <c r="M154" i="26"/>
  <c r="P154" i="26"/>
  <c r="J154" i="26"/>
  <c r="T154" i="26"/>
  <c r="H168" i="23"/>
  <c r="C168" i="23"/>
  <c r="G168" i="23"/>
  <c r="D168" i="23"/>
  <c r="I168" i="23"/>
  <c r="F168" i="23"/>
  <c r="B168" i="23"/>
  <c r="C176" i="20"/>
  <c r="D176" i="20"/>
  <c r="K176" i="20"/>
  <c r="M176" i="20"/>
  <c r="B176" i="20"/>
  <c r="I176" i="20"/>
  <c r="G176" i="20"/>
  <c r="F176" i="20"/>
  <c r="H176" i="20"/>
  <c r="L176" i="20"/>
  <c r="N176" i="20"/>
  <c r="J176" i="20"/>
  <c r="X131" i="17"/>
  <c r="F131" i="17"/>
  <c r="N131" i="17"/>
  <c r="M131" i="17"/>
  <c r="B131" i="17"/>
  <c r="J131" i="17"/>
  <c r="H131" i="17"/>
  <c r="C131" i="17"/>
  <c r="G131" i="17"/>
  <c r="Q131" i="17"/>
  <c r="L131" i="17"/>
  <c r="S131" i="17"/>
  <c r="R131" i="17"/>
  <c r="W131" i="17"/>
  <c r="V131" i="17"/>
  <c r="K131" i="17"/>
  <c r="I131" i="17"/>
  <c r="U131" i="17"/>
  <c r="D131" i="17"/>
  <c r="T131" i="17"/>
  <c r="G154" i="23"/>
  <c r="B154" i="23"/>
  <c r="H154" i="23"/>
  <c r="F154" i="23"/>
  <c r="C154" i="23"/>
  <c r="I154" i="23"/>
  <c r="D154" i="23"/>
  <c r="F137" i="24"/>
  <c r="G137" i="24"/>
  <c r="C137" i="24"/>
  <c r="D137" i="24"/>
  <c r="E137" i="24"/>
  <c r="D188" i="23"/>
  <c r="H188" i="23"/>
  <c r="B188" i="23"/>
  <c r="C188" i="23"/>
  <c r="G188" i="23"/>
  <c r="I188" i="23"/>
  <c r="F188" i="23"/>
  <c r="G181" i="18"/>
  <c r="K181" i="18"/>
  <c r="N181" i="18"/>
  <c r="M181" i="18"/>
  <c r="I181" i="18"/>
  <c r="L181" i="18"/>
  <c r="P181" i="18"/>
  <c r="F181" i="18"/>
  <c r="R181" i="18"/>
  <c r="B181" i="18"/>
  <c r="D181" i="18"/>
  <c r="H181" i="18"/>
  <c r="J181" i="18"/>
  <c r="O181" i="18"/>
  <c r="C181" i="18"/>
  <c r="Q181" i="18"/>
  <c r="N15" i="17"/>
  <c r="V15" i="17"/>
  <c r="C15" i="17"/>
  <c r="X15" i="17"/>
  <c r="I15" i="17"/>
  <c r="W15" i="17"/>
  <c r="F15" i="17"/>
  <c r="H15" i="17"/>
  <c r="Q15" i="17"/>
  <c r="K15" i="17"/>
  <c r="J15" i="17"/>
  <c r="L15" i="17"/>
  <c r="R15" i="17"/>
  <c r="M15" i="17"/>
  <c r="B15" i="17"/>
  <c r="G15" i="17"/>
  <c r="S15" i="17"/>
  <c r="T15" i="17"/>
  <c r="U15" i="17"/>
  <c r="D15" i="17"/>
  <c r="I85" i="26"/>
  <c r="S85" i="26"/>
  <c r="T85" i="26"/>
  <c r="D85" i="26"/>
  <c r="H85" i="26"/>
  <c r="N85" i="26"/>
  <c r="O85" i="26"/>
  <c r="Q85" i="26"/>
  <c r="J85" i="26"/>
  <c r="E85" i="26"/>
  <c r="P85" i="26"/>
  <c r="G85" i="26"/>
  <c r="C85" i="26"/>
  <c r="F85" i="26"/>
  <c r="M85" i="26"/>
  <c r="L85" i="26"/>
  <c r="U85" i="26"/>
  <c r="K85" i="26"/>
  <c r="R85" i="26"/>
  <c r="I74" i="22"/>
  <c r="B74" i="22"/>
  <c r="D74" i="22"/>
  <c r="G74" i="22"/>
  <c r="C74" i="22"/>
  <c r="F74" i="22"/>
  <c r="H74" i="22"/>
  <c r="B175" i="22"/>
  <c r="F175" i="22"/>
  <c r="H175" i="22"/>
  <c r="D175" i="22"/>
  <c r="G175" i="22"/>
  <c r="C175" i="22"/>
  <c r="I175" i="22"/>
  <c r="D157" i="24"/>
  <c r="G157" i="24"/>
  <c r="F157" i="24"/>
  <c r="C157" i="24"/>
  <c r="E157" i="24"/>
  <c r="G24" i="19"/>
  <c r="B24" i="19"/>
  <c r="Q24" i="19"/>
  <c r="R24" i="19"/>
  <c r="O24" i="19"/>
  <c r="C24" i="19"/>
  <c r="P24" i="19"/>
  <c r="J24" i="19"/>
  <c r="H24" i="19"/>
  <c r="D24" i="19"/>
  <c r="K24" i="19"/>
  <c r="N24" i="19"/>
  <c r="F24" i="19"/>
  <c r="I24" i="19"/>
  <c r="M24" i="19"/>
  <c r="L24" i="19"/>
  <c r="B143" i="22"/>
  <c r="F143" i="22"/>
  <c r="I143" i="22"/>
  <c r="G143" i="22"/>
  <c r="H143" i="22"/>
  <c r="D143" i="22"/>
  <c r="C143" i="22"/>
  <c r="E75" i="24"/>
  <c r="D75" i="24"/>
  <c r="G75" i="24"/>
  <c r="F75" i="24"/>
  <c r="C75" i="24"/>
  <c r="R121" i="32"/>
  <c r="Q121" i="32"/>
  <c r="O121" i="32"/>
  <c r="N121" i="32"/>
  <c r="J121" i="32"/>
  <c r="G121" i="32"/>
  <c r="F121" i="32"/>
  <c r="L121" i="32"/>
  <c r="C121" i="32"/>
  <c r="H121" i="32"/>
  <c r="B121" i="32"/>
  <c r="K121" i="32"/>
  <c r="M121" i="32"/>
  <c r="D121" i="32"/>
  <c r="I121" i="32"/>
  <c r="P121" i="32"/>
  <c r="X127" i="17"/>
  <c r="W127" i="17"/>
  <c r="B127" i="17"/>
  <c r="V127" i="17"/>
  <c r="F127" i="17"/>
  <c r="T127" i="17"/>
  <c r="I127" i="17"/>
  <c r="K127" i="17"/>
  <c r="H127" i="17"/>
  <c r="S127" i="17"/>
  <c r="N127" i="17"/>
  <c r="C127" i="17"/>
  <c r="U127" i="17"/>
  <c r="L127" i="17"/>
  <c r="Q127" i="17"/>
  <c r="R127" i="17"/>
  <c r="G127" i="17"/>
  <c r="J127" i="17"/>
  <c r="D127" i="17"/>
  <c r="M127" i="17"/>
  <c r="I182" i="19"/>
  <c r="K182" i="19"/>
  <c r="C182" i="19"/>
  <c r="N182" i="19"/>
  <c r="H182" i="19"/>
  <c r="O182" i="19"/>
  <c r="L182" i="19"/>
  <c r="B182" i="19"/>
  <c r="J182" i="19"/>
  <c r="M182" i="19"/>
  <c r="G182" i="19"/>
  <c r="F182" i="19"/>
  <c r="R182" i="19"/>
  <c r="P182" i="19"/>
  <c r="D182" i="19"/>
  <c r="Q182" i="19"/>
  <c r="K149" i="32"/>
  <c r="J149" i="32"/>
  <c r="O149" i="32"/>
  <c r="M149" i="32"/>
  <c r="C149" i="32"/>
  <c r="P149" i="32"/>
  <c r="D149" i="32"/>
  <c r="N149" i="32"/>
  <c r="F149" i="32"/>
  <c r="G149" i="32"/>
  <c r="B149" i="32"/>
  <c r="L149" i="32"/>
  <c r="R149" i="32"/>
  <c r="Q149" i="32"/>
  <c r="H149" i="32"/>
  <c r="I149" i="32"/>
  <c r="D127" i="22"/>
  <c r="C127" i="22"/>
  <c r="H127" i="22"/>
  <c r="B127" i="22"/>
  <c r="F127" i="22"/>
  <c r="G127" i="22"/>
  <c r="I127" i="22"/>
  <c r="D68" i="21"/>
  <c r="K68" i="21"/>
  <c r="I68" i="21"/>
  <c r="H68" i="21"/>
  <c r="F68" i="21"/>
  <c r="G68" i="21"/>
  <c r="B68" i="21"/>
  <c r="L68" i="21"/>
  <c r="C68" i="21"/>
  <c r="N68" i="21"/>
  <c r="M68" i="21"/>
  <c r="J68" i="21"/>
  <c r="B122" i="32"/>
  <c r="F122" i="32"/>
  <c r="Q122" i="32"/>
  <c r="P122" i="32"/>
  <c r="D122" i="32"/>
  <c r="O122" i="32"/>
  <c r="K122" i="32"/>
  <c r="H122" i="32"/>
  <c r="N122" i="32"/>
  <c r="C122" i="32"/>
  <c r="L122" i="32"/>
  <c r="J122" i="32"/>
  <c r="M122" i="32"/>
  <c r="R122" i="32"/>
  <c r="I122" i="32"/>
  <c r="G122" i="32"/>
  <c r="R21" i="26" l="1"/>
  <c r="R13" i="26"/>
  <c r="R19" i="26"/>
  <c r="R17" i="26"/>
  <c r="R15" i="26"/>
  <c r="T13" i="26"/>
  <c r="T19" i="26"/>
  <c r="T17" i="26"/>
  <c r="T15" i="26"/>
  <c r="T21" i="26"/>
  <c r="E15" i="24"/>
  <c r="E17" i="24"/>
  <c r="E13" i="24"/>
  <c r="E13" i="26"/>
  <c r="E15" i="26"/>
  <c r="E17" i="26"/>
  <c r="E21" i="26"/>
  <c r="E19" i="26"/>
  <c r="D13" i="24"/>
  <c r="D17" i="24"/>
  <c r="D15" i="24"/>
  <c r="F17" i="24"/>
  <c r="F15" i="24"/>
  <c r="F13" i="24"/>
  <c r="F14" i="14"/>
  <c r="F12" i="14"/>
  <c r="D19" i="26"/>
  <c r="D13" i="26"/>
  <c r="D21" i="26"/>
  <c r="D15" i="26"/>
  <c r="D17" i="26"/>
  <c r="S19" i="26"/>
  <c r="S21" i="26"/>
  <c r="S13" i="26"/>
  <c r="S17" i="26"/>
  <c r="S15" i="26"/>
  <c r="H21" i="26"/>
  <c r="H19" i="26"/>
  <c r="H15" i="26"/>
  <c r="H13" i="26"/>
  <c r="H17" i="26"/>
  <c r="G14" i="14"/>
  <c r="G12" i="14"/>
  <c r="I13" i="26"/>
  <c r="I17" i="26"/>
  <c r="I19" i="26"/>
  <c r="I15" i="26"/>
  <c r="I21" i="26"/>
  <c r="J21" i="26"/>
  <c r="J13" i="26"/>
  <c r="J17" i="26"/>
  <c r="J19" i="26"/>
  <c r="J15" i="26"/>
  <c r="O15" i="26"/>
  <c r="O21" i="26"/>
  <c r="O17" i="26"/>
  <c r="O19" i="26"/>
  <c r="O13" i="26"/>
  <c r="G13" i="24"/>
  <c r="G15" i="24"/>
  <c r="G17" i="24"/>
  <c r="H12" i="14"/>
  <c r="H14" i="14"/>
  <c r="F21" i="26"/>
  <c r="F19" i="26"/>
  <c r="F15" i="26"/>
  <c r="F17" i="26"/>
  <c r="F13" i="26"/>
  <c r="G19" i="26"/>
  <c r="G15" i="26"/>
  <c r="G13" i="26"/>
  <c r="G17" i="26"/>
  <c r="G21" i="26"/>
  <c r="N21" i="26"/>
  <c r="N13" i="26"/>
  <c r="N19" i="26"/>
  <c r="N17" i="26"/>
  <c r="N15" i="26"/>
  <c r="K15" i="26"/>
  <c r="K19" i="26"/>
  <c r="K17" i="26"/>
  <c r="K13" i="26"/>
  <c r="K21" i="26"/>
  <c r="L17" i="26"/>
  <c r="L13" i="26"/>
  <c r="L21" i="26"/>
  <c r="L19" i="26"/>
  <c r="L15" i="26"/>
  <c r="D14" i="14"/>
  <c r="D12" i="14"/>
  <c r="M19" i="26"/>
  <c r="M17" i="26"/>
  <c r="M21" i="26"/>
  <c r="M13" i="26"/>
  <c r="M15" i="26"/>
  <c r="U19" i="26"/>
  <c r="U17" i="26"/>
  <c r="U15" i="26"/>
  <c r="U13" i="26"/>
  <c r="U21" i="26"/>
  <c r="P13" i="26"/>
  <c r="P19" i="26"/>
  <c r="P21" i="26"/>
  <c r="P17" i="26"/>
  <c r="P15" i="26"/>
  <c r="Q17" i="26"/>
  <c r="Q19" i="26"/>
  <c r="Q15" i="26"/>
  <c r="Q21" i="26"/>
  <c r="Q13" i="26"/>
  <c r="E12" i="14"/>
  <c r="E14" i="14"/>
  <c r="F11" i="14" l="1"/>
  <c r="F13" i="14" s="1"/>
  <c r="G11" i="14"/>
  <c r="G13" i="14" s="1"/>
  <c r="H11" i="14"/>
  <c r="H13" i="14" s="1"/>
  <c r="R12" i="26"/>
  <c r="R14" i="26" s="1"/>
  <c r="H12" i="26"/>
  <c r="H18" i="26" s="1"/>
  <c r="F12" i="24"/>
  <c r="F16" i="24" s="1"/>
  <c r="E11" i="14"/>
  <c r="E15" i="14" s="1"/>
  <c r="G12" i="26"/>
  <c r="G18" i="26" s="1"/>
  <c r="Q12" i="26"/>
  <c r="Q14" i="26" s="1"/>
  <c r="M12" i="26"/>
  <c r="M18" i="26" s="1"/>
  <c r="E12" i="26"/>
  <c r="E14" i="26" s="1"/>
  <c r="T12" i="26"/>
  <c r="T18" i="26" s="1"/>
  <c r="P12" i="26"/>
  <c r="P16" i="26" s="1"/>
  <c r="L12" i="26"/>
  <c r="L20" i="26" s="1"/>
  <c r="E12" i="24"/>
  <c r="E18" i="24" s="1"/>
  <c r="F12" i="26"/>
  <c r="F14" i="26" s="1"/>
  <c r="I12" i="26"/>
  <c r="I16" i="26" s="1"/>
  <c r="D12" i="26"/>
  <c r="D16" i="26" s="1"/>
  <c r="U12" i="26"/>
  <c r="U16" i="26" s="1"/>
  <c r="N12" i="26"/>
  <c r="N20" i="26" s="1"/>
  <c r="G12" i="24"/>
  <c r="G16" i="24" s="1"/>
  <c r="D12" i="24"/>
  <c r="D14" i="24" s="1"/>
  <c r="R20" i="26"/>
  <c r="D11" i="14"/>
  <c r="D15" i="14" s="1"/>
  <c r="K12" i="26"/>
  <c r="K18" i="26" s="1"/>
  <c r="O12" i="26"/>
  <c r="O14" i="26" s="1"/>
  <c r="J12" i="26"/>
  <c r="J18" i="26" s="1"/>
  <c r="G15" i="14"/>
  <c r="S12" i="26"/>
  <c r="S14" i="26" s="1"/>
  <c r="F15" i="14"/>
  <c r="R22" i="26"/>
  <c r="H15" i="14" l="1"/>
  <c r="P14" i="26"/>
  <c r="I14" i="26"/>
  <c r="L22" i="26"/>
  <c r="R16" i="26"/>
  <c r="N14" i="26"/>
  <c r="O20" i="26"/>
  <c r="F18" i="24"/>
  <c r="J14" i="26"/>
  <c r="J22" i="26"/>
  <c r="Q20" i="26"/>
  <c r="Q22" i="26"/>
  <c r="G20" i="26"/>
  <c r="F20" i="26"/>
  <c r="Q18" i="26"/>
  <c r="D14" i="26"/>
  <c r="D22" i="26"/>
  <c r="M14" i="26"/>
  <c r="M16" i="26"/>
  <c r="G18" i="24"/>
  <c r="P22" i="26"/>
  <c r="P20" i="26"/>
  <c r="K22" i="26"/>
  <c r="N18" i="26"/>
  <c r="S22" i="26"/>
  <c r="M20" i="26"/>
  <c r="G22" i="26"/>
  <c r="F16" i="26"/>
  <c r="U14" i="26"/>
  <c r="L18" i="26"/>
  <c r="L14" i="26"/>
  <c r="E16" i="26"/>
  <c r="P18" i="26"/>
  <c r="N22" i="26"/>
  <c r="D20" i="26"/>
  <c r="G16" i="26"/>
  <c r="D18" i="26"/>
  <c r="E22" i="26"/>
  <c r="E20" i="26"/>
  <c r="K14" i="26"/>
  <c r="G14" i="24"/>
  <c r="R18" i="26"/>
  <c r="E14" i="24"/>
  <c r="M22" i="26"/>
  <c r="N16" i="26"/>
  <c r="H14" i="26"/>
  <c r="S18" i="26"/>
  <c r="T14" i="26"/>
  <c r="H16" i="26"/>
  <c r="I22" i="26"/>
  <c r="J20" i="26"/>
  <c r="D16" i="24"/>
  <c r="O22" i="26"/>
  <c r="E13" i="14"/>
  <c r="O18" i="26"/>
  <c r="E18" i="26"/>
  <c r="F22" i="26"/>
  <c r="D13" i="14"/>
  <c r="T16" i="26"/>
  <c r="F18" i="26"/>
  <c r="D18" i="24"/>
  <c r="H22" i="26"/>
  <c r="H20" i="26"/>
  <c r="K20" i="26"/>
  <c r="U22" i="26"/>
  <c r="I18" i="26"/>
  <c r="I20" i="26"/>
  <c r="G14" i="26"/>
  <c r="F14" i="24"/>
  <c r="L16" i="26"/>
  <c r="S16" i="26"/>
  <c r="U18" i="26"/>
  <c r="T22" i="26"/>
  <c r="E16" i="24"/>
  <c r="Q16" i="26"/>
  <c r="J16" i="26"/>
  <c r="O16" i="26"/>
  <c r="T20" i="26"/>
  <c r="K16" i="26"/>
  <c r="S20" i="26"/>
  <c r="U20" i="26"/>
</calcChain>
</file>

<file path=xl/sharedStrings.xml><?xml version="1.0" encoding="utf-8"?>
<sst xmlns="http://schemas.openxmlformats.org/spreadsheetml/2006/main" count="35763" uniqueCount="1184">
  <si>
    <t>Paste values in</t>
  </si>
  <si>
    <t>Health &amp; Wellbeing Board</t>
  </si>
  <si>
    <t>Completed by:</t>
  </si>
  <si>
    <t>E-mail:</t>
  </si>
  <si>
    <t>Contact number:</t>
  </si>
  <si>
    <t>Who signed off the report on behalf of the Health and Wellbeing Board:</t>
  </si>
  <si>
    <t>Cover pending</t>
  </si>
  <si>
    <t>s75 pending</t>
  </si>
  <si>
    <t>Metrics pending</t>
  </si>
  <si>
    <t>HICM pending</t>
  </si>
  <si>
    <t>Narrative pending</t>
  </si>
  <si>
    <t>iBCF 1 pending</t>
  </si>
  <si>
    <t>1) Plans to be jointly agreed?</t>
  </si>
  <si>
    <t>2) Planned contribution to social care from the CCG minimum contribution is agreed in line with the Planning Requirements?</t>
  </si>
  <si>
    <t>3) Agreement to invest in NHS commissioned out of hospital services?</t>
  </si>
  <si>
    <t>4) Managing transfers of care?</t>
  </si>
  <si>
    <t>1) Plans to be jointly agreed? If no</t>
  </si>
  <si>
    <t>2) Planned contribution to social care from the CCG minimum contribution is agreed in line with the Planning Requirements? If no</t>
  </si>
  <si>
    <t>3) Agreement to invest in NHS commissioned out of hospital services? If no</t>
  </si>
  <si>
    <t>4) Managing transfers of care? If no</t>
  </si>
  <si>
    <t>Have the funds been pooled via a s.75 pooled budget?</t>
  </si>
  <si>
    <t>s75, if no please detail</t>
  </si>
  <si>
    <t>s75 Pooled date</t>
  </si>
  <si>
    <t>NEA progress</t>
  </si>
  <si>
    <t>Res Admissions progress</t>
  </si>
  <si>
    <t>Reablement progress</t>
  </si>
  <si>
    <t>DToC progress</t>
  </si>
  <si>
    <t>NEA challenges</t>
  </si>
  <si>
    <t>Res Admissions challenges</t>
  </si>
  <si>
    <t>Reablement challenges</t>
  </si>
  <si>
    <t>DToC challenges</t>
  </si>
  <si>
    <t>NEA achievements</t>
  </si>
  <si>
    <t>Res Admissions achievements</t>
  </si>
  <si>
    <t>Reablement achievements</t>
  </si>
  <si>
    <t>DToC achievements</t>
  </si>
  <si>
    <t>NEA support needs</t>
  </si>
  <si>
    <t>Res Admissions support needs</t>
  </si>
  <si>
    <t>Reablement support needs</t>
  </si>
  <si>
    <t>DToC support needs</t>
  </si>
  <si>
    <t>Chg 1 - Early discharge planning Q3 18/19 Plan</t>
  </si>
  <si>
    <t>Chg 2 - Systems to monitor patient flow Q3 18/19 Plan</t>
  </si>
  <si>
    <t>Chg 3 - Multi-disciplinary/multi-agency discharge teams Q3 18/19 Plan</t>
  </si>
  <si>
    <t>Chg 4 - Home first/discharge to assess Q3 18/19 Plan</t>
  </si>
  <si>
    <t>Chg 5 - Seven-day service Q3 18/19 Plan</t>
  </si>
  <si>
    <t>Chg 6 - Trusted assessors Q3 18/19 Plan</t>
  </si>
  <si>
    <t>Chg 7 - Focus on choice Q3 18/19 Plan</t>
  </si>
  <si>
    <t>Chg 8 - Enhancing health in care homes Q3 18/19 Plan</t>
  </si>
  <si>
    <t>UEC - Red Bag scheme Q3 18/19 Plan</t>
  </si>
  <si>
    <t>Chg 1 - Early discharge planning Q4 18/19 Plan</t>
  </si>
  <si>
    <t>Chg 2 - Systems to monitor patient flow Q4 18/19 Plan</t>
  </si>
  <si>
    <t>Chg 3 - Multi-disciplinary/multi-agency discharge teams Q4 18/19 Plan</t>
  </si>
  <si>
    <t>Chg 4 - Home first/discharge to assess Q4 18/19 Plan</t>
  </si>
  <si>
    <t>Chg 5 - Seven-day service Q4 18/19 Plan</t>
  </si>
  <si>
    <t>Chg 6 - Trusted assessors Q4 18/19 Plan</t>
  </si>
  <si>
    <t>Chg 7 - Focus on choice Q4 18/19 Plan</t>
  </si>
  <si>
    <t>Chg 8 - Enhancing health in care homes Q4 18/19 Plan</t>
  </si>
  <si>
    <t>UEC - Red Bag scheme Q4 18/19 Plan</t>
  </si>
  <si>
    <t>C8</t>
  </si>
  <si>
    <t>C10</t>
  </si>
  <si>
    <t>C12</t>
  </si>
  <si>
    <t>C14</t>
  </si>
  <si>
    <t>C16</t>
  </si>
  <si>
    <t>C23</t>
  </si>
  <si>
    <t>C24</t>
  </si>
  <si>
    <t>C25</t>
  </si>
  <si>
    <t>C26</t>
  </si>
  <si>
    <t>C27</t>
  </si>
  <si>
    <t>C28</t>
  </si>
  <si>
    <t>C9</t>
  </si>
  <si>
    <t>C11</t>
  </si>
  <si>
    <t>D8</t>
  </si>
  <si>
    <t>D9</t>
  </si>
  <si>
    <t>D10</t>
  </si>
  <si>
    <t>D11</t>
  </si>
  <si>
    <t>C15</t>
  </si>
  <si>
    <t>D15</t>
  </si>
  <si>
    <t>E15</t>
  </si>
  <si>
    <t>D12</t>
  </si>
  <si>
    <t>D13</t>
  </si>
  <si>
    <t>D14</t>
  </si>
  <si>
    <t>E11</t>
  </si>
  <si>
    <t>E12</t>
  </si>
  <si>
    <t>E13</t>
  </si>
  <si>
    <t>E14</t>
  </si>
  <si>
    <t>F11</t>
  </si>
  <si>
    <t>F12</t>
  </si>
  <si>
    <t>F13</t>
  </si>
  <si>
    <t>F14</t>
  </si>
  <si>
    <t>G11</t>
  </si>
  <si>
    <t>G12</t>
  </si>
  <si>
    <t>G13</t>
  </si>
  <si>
    <t>G14</t>
  </si>
  <si>
    <t>F15</t>
  </si>
  <si>
    <t>F16</t>
  </si>
  <si>
    <t>F17</t>
  </si>
  <si>
    <t>F18</t>
  </si>
  <si>
    <t>F19</t>
  </si>
  <si>
    <t>F23</t>
  </si>
  <si>
    <t>G15</t>
  </si>
  <si>
    <t>G16</t>
  </si>
  <si>
    <t>G17</t>
  </si>
  <si>
    <t>G18</t>
  </si>
  <si>
    <t>G19</t>
  </si>
  <si>
    <t>G23</t>
  </si>
  <si>
    <t>H12</t>
  </si>
  <si>
    <t>H13</t>
  </si>
  <si>
    <t>H14</t>
  </si>
  <si>
    <t>H15</t>
  </si>
  <si>
    <t>H16</t>
  </si>
  <si>
    <t>H17</t>
  </si>
  <si>
    <t>H18</t>
  </si>
  <si>
    <t>H19</t>
  </si>
  <si>
    <t>H23</t>
  </si>
  <si>
    <t>1. Cover</t>
  </si>
  <si>
    <t>2. National Conidtions &amp; s75</t>
  </si>
  <si>
    <t>3. Metrics</t>
  </si>
  <si>
    <t>4. HICM</t>
  </si>
  <si>
    <t>Code</t>
  </si>
  <si>
    <t>Data Sources</t>
  </si>
  <si>
    <t>Period Covered</t>
  </si>
  <si>
    <t>Source</t>
  </si>
  <si>
    <t>Better Care Fund Data Collection</t>
  </si>
  <si>
    <t>NHS England</t>
  </si>
  <si>
    <t>Annual Residential Admissions Return</t>
  </si>
  <si>
    <t>NHS Digital</t>
  </si>
  <si>
    <t>Annual Reablement Return</t>
  </si>
  <si>
    <t>Non-Elective Admissions - Secondary Uses Service (SUS)</t>
  </si>
  <si>
    <t>Better Care Fund : Data Collection and Performance Report</t>
  </si>
  <si>
    <t>Contents</t>
  </si>
  <si>
    <t>Cover</t>
  </si>
  <si>
    <t>Cover:</t>
  </si>
  <si>
    <t>HWBs</t>
  </si>
  <si>
    <t>All Codes</t>
  </si>
  <si>
    <t>Sub Regions</t>
  </si>
  <si>
    <t>Offset</t>
  </si>
  <si>
    <t>Selected org:</t>
  </si>
  <si>
    <t>Barking and Dagenham</t>
  </si>
  <si>
    <t>Health and Wellbeing Board</t>
  </si>
  <si>
    <t>NHS England North (Yorkshire And Humber)</t>
  </si>
  <si>
    <t>Selected org code:</t>
  </si>
  <si>
    <t>E09000002</t>
  </si>
  <si>
    <t>HWB</t>
  </si>
  <si>
    <t>Q72</t>
  </si>
  <si>
    <t>E12000001</t>
  </si>
  <si>
    <t>Regions Lookup</t>
  </si>
  <si>
    <t>LO Lookup</t>
  </si>
  <si>
    <t>07L</t>
  </si>
  <si>
    <t>NHS Barking and Dagenham CCG</t>
  </si>
  <si>
    <t>Y54</t>
  </si>
  <si>
    <t>North of England Commissioning Region</t>
  </si>
  <si>
    <t>07M</t>
  </si>
  <si>
    <t>NHS Barnet CCG</t>
  </si>
  <si>
    <t>E09000003</t>
  </si>
  <si>
    <t>Barnet</t>
  </si>
  <si>
    <t>Y55</t>
  </si>
  <si>
    <t>Midlands and East of England Commissioning Region</t>
  </si>
  <si>
    <t>Q74</t>
  </si>
  <si>
    <t>NHS England North (Cumbria And North East)</t>
  </si>
  <si>
    <t>E12000002</t>
  </si>
  <si>
    <t>02P</t>
  </si>
  <si>
    <t>NHS Barnsley CCG</t>
  </si>
  <si>
    <t>E08000016</t>
  </si>
  <si>
    <t>Barnsley</t>
  </si>
  <si>
    <t>Y56</t>
  </si>
  <si>
    <t>London Commissioning Region</t>
  </si>
  <si>
    <t>Q75</t>
  </si>
  <si>
    <t>NHS England North (Cheshire And Merseyside)</t>
  </si>
  <si>
    <t>E12000003</t>
  </si>
  <si>
    <t>11E</t>
  </si>
  <si>
    <t>NHS Bath and North East Somerset CCG</t>
  </si>
  <si>
    <t>E06000022</t>
  </si>
  <si>
    <t>Bath and North East Somerset</t>
  </si>
  <si>
    <t>Y58</t>
  </si>
  <si>
    <t>South West England Commissioning Region</t>
  </si>
  <si>
    <t>Q83</t>
  </si>
  <si>
    <t>NHS England North (Greater Manchester)</t>
  </si>
  <si>
    <t>E12000004</t>
  </si>
  <si>
    <t>06F</t>
  </si>
  <si>
    <t>NHS Bedfordshire CCG</t>
  </si>
  <si>
    <t>E06000055</t>
  </si>
  <si>
    <t>Bedford</t>
  </si>
  <si>
    <t>Y59</t>
  </si>
  <si>
    <t>South East England Commissioning Region</t>
  </si>
  <si>
    <t>Q84</t>
  </si>
  <si>
    <t>NHS England North (Lancashire)</t>
  </si>
  <si>
    <t>E12000005</t>
  </si>
  <si>
    <t>07N</t>
  </si>
  <si>
    <t>NHS Bexley CCG</t>
  </si>
  <si>
    <t>E09000004</t>
  </si>
  <si>
    <t>Bexley</t>
  </si>
  <si>
    <t>Q76</t>
  </si>
  <si>
    <t>NHS England Midlands And East (North Midlands)</t>
  </si>
  <si>
    <t>E12000006</t>
  </si>
  <si>
    <t>NHS Birmingham Crosscity CCG</t>
  </si>
  <si>
    <t>E08000025</t>
  </si>
  <si>
    <t>Birmingham</t>
  </si>
  <si>
    <t>Q77</t>
  </si>
  <si>
    <t>NHS England Midlands And East (West Midlands)</t>
  </si>
  <si>
    <t>E12000007</t>
  </si>
  <si>
    <t>00Q</t>
  </si>
  <si>
    <t>NHS Blackburn with Darwen CCG</t>
  </si>
  <si>
    <t>E06000008</t>
  </si>
  <si>
    <t>Blackburn with Darwen</t>
  </si>
  <si>
    <t>Q78</t>
  </si>
  <si>
    <t>NHS England Midlands And East (Central Midlands)</t>
  </si>
  <si>
    <t>E12000008</t>
  </si>
  <si>
    <t>Y57</t>
  </si>
  <si>
    <t>00R</t>
  </si>
  <si>
    <t>NHS Blackpool CCG</t>
  </si>
  <si>
    <t>E06000009</t>
  </si>
  <si>
    <t>Blackpool</t>
  </si>
  <si>
    <t>Q79</t>
  </si>
  <si>
    <t>NHS England Midlands And East (East)</t>
  </si>
  <si>
    <t>E12000009</t>
  </si>
  <si>
    <t>00T</t>
  </si>
  <si>
    <t>NHS Bolton CCG</t>
  </si>
  <si>
    <t>E08000001</t>
  </si>
  <si>
    <t>Bolton</t>
  </si>
  <si>
    <t>Q85</t>
  </si>
  <si>
    <t>NHS England South West (South West South)</t>
  </si>
  <si>
    <t>11J</t>
  </si>
  <si>
    <t>NHS Dorset CCG</t>
  </si>
  <si>
    <t>E06000028 &amp; E06000029</t>
  </si>
  <si>
    <t>Bournemouth &amp; Poole</t>
  </si>
  <si>
    <t>Q86</t>
  </si>
  <si>
    <t>NHS England South West (South West North)</t>
  </si>
  <si>
    <t>NHS Bracknell and Ascot CCG</t>
  </si>
  <si>
    <t>E06000036</t>
  </si>
  <si>
    <t>Bracknell Forest</t>
  </si>
  <si>
    <t>Q87</t>
  </si>
  <si>
    <t>NHS England South East (Hampshire, Isle of Wight and Thames Valley)</t>
  </si>
  <si>
    <t>02N</t>
  </si>
  <si>
    <t>NHS Airedale, Wharfdale and Craven CCG</t>
  </si>
  <si>
    <t>E08000032</t>
  </si>
  <si>
    <t>Bradford</t>
  </si>
  <si>
    <t>Q88</t>
  </si>
  <si>
    <t>NHS England South East (Kent, Surrey and Sussex)</t>
  </si>
  <si>
    <t>E09000005</t>
  </si>
  <si>
    <t>Brent</t>
  </si>
  <si>
    <t>Q71</t>
  </si>
  <si>
    <t>NHS England London</t>
  </si>
  <si>
    <t>09D</t>
  </si>
  <si>
    <t>NHS Brighton and Hove CCG</t>
  </si>
  <si>
    <t>E06000043</t>
  </si>
  <si>
    <t>Brighton and Hove</t>
  </si>
  <si>
    <t>NHS Bristol CCG</t>
  </si>
  <si>
    <t>E06000023</t>
  </si>
  <si>
    <t>Bristol, City of</t>
  </si>
  <si>
    <t>E09000006</t>
  </si>
  <si>
    <t>Bromley</t>
  </si>
  <si>
    <t>NHS Aylesbury Vale CCG</t>
  </si>
  <si>
    <t>E10000002</t>
  </si>
  <si>
    <t>Buckinghamshire</t>
  </si>
  <si>
    <t>E08000002</t>
  </si>
  <si>
    <t>Bury</t>
  </si>
  <si>
    <t>02R</t>
  </si>
  <si>
    <t>NHS Bradford Districts CCG</t>
  </si>
  <si>
    <t>E08000033</t>
  </si>
  <si>
    <t>Calderdale</t>
  </si>
  <si>
    <t>E10000003</t>
  </si>
  <si>
    <t>Cambridgeshire</t>
  </si>
  <si>
    <t>E09000007</t>
  </si>
  <si>
    <t>Camden</t>
  </si>
  <si>
    <t>E06000056</t>
  </si>
  <si>
    <t>Central Bedfordshire</t>
  </si>
  <si>
    <t>01C</t>
  </si>
  <si>
    <t>NHS Eastern Cheshire CCG</t>
  </si>
  <si>
    <t>E06000049</t>
  </si>
  <si>
    <t>Cheshire East</t>
  </si>
  <si>
    <t>E06000050</t>
  </si>
  <si>
    <t>Cheshire West and Chester</t>
  </si>
  <si>
    <t>07R</t>
  </si>
  <si>
    <t>NHS Camden CCG</t>
  </si>
  <si>
    <t>E09000001</t>
  </si>
  <si>
    <t>City of London</t>
  </si>
  <si>
    <t>11N</t>
  </si>
  <si>
    <t>NHS Kernow CCG</t>
  </si>
  <si>
    <t>E06000052</t>
  </si>
  <si>
    <t>Cornwall &amp; Scilly</t>
  </si>
  <si>
    <t>00D</t>
  </si>
  <si>
    <t>NHS Durham Dales, Easington and Sedgefield CCG</t>
  </si>
  <si>
    <t>E06000047</t>
  </si>
  <si>
    <t>County Durham</t>
  </si>
  <si>
    <t>05A</t>
  </si>
  <si>
    <t>NHS Coventry and Rugby CCG</t>
  </si>
  <si>
    <t>E08000026</t>
  </si>
  <si>
    <t>Coventry</t>
  </si>
  <si>
    <t>07Q</t>
  </si>
  <si>
    <t>NHS Bromley CCG</t>
  </si>
  <si>
    <t>E09000008</t>
  </si>
  <si>
    <t>Croydon</t>
  </si>
  <si>
    <t>01H</t>
  </si>
  <si>
    <t>NHS Cumbria CCG</t>
  </si>
  <si>
    <t>E10000006</t>
  </si>
  <si>
    <t>Cumbria</t>
  </si>
  <si>
    <t>00C</t>
  </si>
  <si>
    <t>NHS Darlington CCG</t>
  </si>
  <si>
    <t>E06000005</t>
  </si>
  <si>
    <t>Darlington</t>
  </si>
  <si>
    <t>04R</t>
  </si>
  <si>
    <t>NHS Southern Derbyshire CCG</t>
  </si>
  <si>
    <t>E06000015</t>
  </si>
  <si>
    <t>Derby</t>
  </si>
  <si>
    <t>02Q</t>
  </si>
  <si>
    <t>NHS Bassetlaw CCG</t>
  </si>
  <si>
    <t>E10000007</t>
  </si>
  <si>
    <t>Derbyshire</t>
  </si>
  <si>
    <t>E10000008</t>
  </si>
  <si>
    <t>Devon</t>
  </si>
  <si>
    <t>E08000017</t>
  </si>
  <si>
    <t>Doncaster</t>
  </si>
  <si>
    <t>E10000009</t>
  </si>
  <si>
    <t>Dorset</t>
  </si>
  <si>
    <t>E08000027</t>
  </si>
  <si>
    <t>Dudley</t>
  </si>
  <si>
    <t>07P</t>
  </si>
  <si>
    <t>NHS Brent CCG</t>
  </si>
  <si>
    <t>E09000009</t>
  </si>
  <si>
    <t>Ealing</t>
  </si>
  <si>
    <t>02Y</t>
  </si>
  <si>
    <t>NHS East Riding of Yorkshire CCG</t>
  </si>
  <si>
    <t>E06000011</t>
  </si>
  <si>
    <t>East Riding of Yorkshire</t>
  </si>
  <si>
    <t>E10000011</t>
  </si>
  <si>
    <t>East Sussex</t>
  </si>
  <si>
    <t>E09000010</t>
  </si>
  <si>
    <t>Enfield</t>
  </si>
  <si>
    <t>99E</t>
  </si>
  <si>
    <t>NHS Basildon and Brentwood CCG</t>
  </si>
  <si>
    <t>E10000012</t>
  </si>
  <si>
    <t>Essex</t>
  </si>
  <si>
    <t>NHS Gateshead CCG</t>
  </si>
  <si>
    <t>E08000037</t>
  </si>
  <si>
    <t>Gateshead</t>
  </si>
  <si>
    <t>11M</t>
  </si>
  <si>
    <t>NHS Gloucestershire CCG</t>
  </si>
  <si>
    <t>E10000013</t>
  </si>
  <si>
    <t>Gloucestershire</t>
  </si>
  <si>
    <t>E09000011</t>
  </si>
  <si>
    <t>Greenwich</t>
  </si>
  <si>
    <t>E09000012</t>
  </si>
  <si>
    <t>Hackney</t>
  </si>
  <si>
    <t>01F</t>
  </si>
  <si>
    <t>NHS Halton CCG</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</si>
  <si>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</si>
  <si>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</si>
  <si>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</si>
  <si>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</si>
  <si>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</si>
  <si>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</si>
  <si>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</si>
  <si>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</si>
  <si>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</si>
  <si>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</si>
  <si>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</si>
  <si>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</si>
  <si>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</si>
  <si>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</si>
  <si>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</si>
  <si>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 County of</t>
  </si>
  <si>
    <t>E10000015</t>
  </si>
  <si>
    <t>Hertfordshire</t>
  </si>
  <si>
    <t>NHS Chiltern CCG</t>
  </si>
  <si>
    <t>E09000017</t>
  </si>
  <si>
    <t>Hillingdon</t>
  </si>
  <si>
    <t>07W</t>
  </si>
  <si>
    <t>NHS Ealing CCG</t>
  </si>
  <si>
    <t>E09000018</t>
  </si>
  <si>
    <t>Hounslow</t>
  </si>
  <si>
    <t>10L</t>
  </si>
  <si>
    <t>NHS Isle of Wight CCG</t>
  </si>
  <si>
    <t>E06000046</t>
  </si>
  <si>
    <t>Isle of Wight</t>
  </si>
  <si>
    <t>E09000019</t>
  </si>
  <si>
    <t>Islington</t>
  </si>
  <si>
    <t>E09000020</t>
  </si>
  <si>
    <t>Kensington and Chelsea</t>
  </si>
  <si>
    <t>09C</t>
  </si>
  <si>
    <t>NHS Ashford CCG</t>
  </si>
  <si>
    <t>E10000016</t>
  </si>
  <si>
    <t>Kent</t>
  </si>
  <si>
    <t>E06000010</t>
  </si>
  <si>
    <t>Kingston upon Hull, City of</t>
  </si>
  <si>
    <t>08J</t>
  </si>
  <si>
    <t>NHS Kingston CCG</t>
  </si>
  <si>
    <t>E09000021</t>
  </si>
  <si>
    <t>Kingston upon Thames</t>
  </si>
  <si>
    <t>E08000034</t>
  </si>
  <si>
    <t>Kirklees</t>
  </si>
  <si>
    <t>E08000011</t>
  </si>
  <si>
    <t>Knowsley</t>
  </si>
  <si>
    <t>09A</t>
  </si>
  <si>
    <t>NHS Central London (Westminster) CCG</t>
  </si>
  <si>
    <t>E09000022</t>
  </si>
  <si>
    <t>Lambeth</t>
  </si>
  <si>
    <t>E10000017</t>
  </si>
  <si>
    <t>Lancashire</t>
  </si>
  <si>
    <t>02W</t>
  </si>
  <si>
    <t>NHS Bradford City CCG</t>
  </si>
  <si>
    <t>E08000035</t>
  </si>
  <si>
    <t>Leeds</t>
  </si>
  <si>
    <t>03W</t>
  </si>
  <si>
    <t>NHS East Leicestershire and Rutland CCG</t>
  </si>
  <si>
    <t>E06000016</t>
  </si>
  <si>
    <t>Leicester</t>
  </si>
  <si>
    <t>03V</t>
  </si>
  <si>
    <t>NHS Corby CCG</t>
  </si>
  <si>
    <t>E10000018</t>
  </si>
  <si>
    <t>Leicestershire</t>
  </si>
  <si>
    <t>E09000023</t>
  </si>
  <si>
    <t>Lewisham</t>
  </si>
  <si>
    <t>06H</t>
  </si>
  <si>
    <t>NHS Cambridgeshire and Peterborough CCG</t>
  </si>
  <si>
    <t>E10000019</t>
  </si>
  <si>
    <t>Lincolnshire</t>
  </si>
  <si>
    <t>01J</t>
  </si>
  <si>
    <t>NHS Knowsley CCG</t>
  </si>
  <si>
    <t>E08000012</t>
  </si>
  <si>
    <t>Liverpool</t>
  </si>
  <si>
    <t>E06000032</t>
  </si>
  <si>
    <t>Luton</t>
  </si>
  <si>
    <t>00V</t>
  </si>
  <si>
    <t>NHS Bury CCG</t>
  </si>
  <si>
    <t>E08000003</t>
  </si>
  <si>
    <t>Manchester</t>
  </si>
  <si>
    <t>09J</t>
  </si>
  <si>
    <t>NHS Dartford, Gravesham and Swanley CCG</t>
  </si>
  <si>
    <t>E06000035</t>
  </si>
  <si>
    <t>Medway</t>
  </si>
  <si>
    <t>07V</t>
  </si>
  <si>
    <t>NHS Croydon CCG</t>
  </si>
  <si>
    <t>E09000024</t>
  </si>
  <si>
    <t>Merton</t>
  </si>
  <si>
    <t>03D</t>
  </si>
  <si>
    <t>NHS Hambleton, Richmondshire and Whitby CCG</t>
  </si>
  <si>
    <t>E06000002</t>
  </si>
  <si>
    <t>Middlesbrough</t>
  </si>
  <si>
    <t>E06000042</t>
  </si>
  <si>
    <t>Milton Keynes</t>
  </si>
  <si>
    <t>NHS Newcastle North and East CCG</t>
  </si>
  <si>
    <t>E08000021</t>
  </si>
  <si>
    <t>Newcastle upon Tyne</t>
  </si>
  <si>
    <t>E09000025</t>
  </si>
  <si>
    <t>Newham</t>
  </si>
  <si>
    <t>E10000020</t>
  </si>
  <si>
    <t>Norfolk</t>
  </si>
  <si>
    <t>03T</t>
  </si>
  <si>
    <t>NHS Lincolnshire East CCG</t>
  </si>
  <si>
    <t>E06000012</t>
  </si>
  <si>
    <t>North East Lincolnshire</t>
  </si>
  <si>
    <t>E06000013</t>
  </si>
  <si>
    <t>North Lincolnshire</t>
  </si>
  <si>
    <t>E06000024</t>
  </si>
  <si>
    <t>North Somerset</t>
  </si>
  <si>
    <t>E08000022</t>
  </si>
  <si>
    <t>North Tyneside</t>
  </si>
  <si>
    <t>E10000023</t>
  </si>
  <si>
    <t>North Yorkshire</t>
  </si>
  <si>
    <t>E10000021</t>
  </si>
  <si>
    <t>Northamptonshire</t>
  </si>
  <si>
    <t>E06000057</t>
  </si>
  <si>
    <t>Northumberland</t>
  </si>
  <si>
    <t>04K</t>
  </si>
  <si>
    <t>NHS Nottingham City CCG</t>
  </si>
  <si>
    <t>E06000018</t>
  </si>
  <si>
    <t>Nottingham</t>
  </si>
  <si>
    <t>E10000024</t>
  </si>
  <si>
    <t>Nottinghamshire</t>
  </si>
  <si>
    <t>01D</t>
  </si>
  <si>
    <t>NHS Heywood, Middleton and Rochdale CCG</t>
  </si>
  <si>
    <t>E08000004</t>
  </si>
  <si>
    <t>Oldham</t>
  </si>
  <si>
    <t>E10000025</t>
  </si>
  <si>
    <t>Oxfordshire</t>
  </si>
  <si>
    <t>E06000031</t>
  </si>
  <si>
    <t>Peterborough</t>
  </si>
  <si>
    <t>99P</t>
  </si>
  <si>
    <t>NHS North, East, West Devon CCG</t>
  </si>
  <si>
    <t>E06000026</t>
  </si>
  <si>
    <t>Plymouth</t>
  </si>
  <si>
    <t>10K</t>
  </si>
  <si>
    <t>NHS Fareham and Gosport CCG</t>
  </si>
  <si>
    <t>E06000044</t>
  </si>
  <si>
    <t>Portsmouth</t>
  </si>
  <si>
    <t>NHS North &amp; West Reading CCG</t>
  </si>
  <si>
    <t>E06000038</t>
  </si>
  <si>
    <t>Reading</t>
  </si>
  <si>
    <t>E09000026</t>
  </si>
  <si>
    <t>Redbridge</t>
  </si>
  <si>
    <t>E06000003</t>
  </si>
  <si>
    <t>Redcar and Cleveland</t>
  </si>
  <si>
    <t>08C</t>
  </si>
  <si>
    <t>NHS Hammersmith and Fulham CCG</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</si>
  <si>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</si>
  <si>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</si>
  <si>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</si>
  <si>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</si>
  <si>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</si>
  <si>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</si>
  <si>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</si>
  <si>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</si>
  <si>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</si>
  <si>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</si>
  <si>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</si>
  <si>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</si>
  <si>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</si>
  <si>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</si>
  <si>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</si>
  <si>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</si>
  <si>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05F</t>
  </si>
  <si>
    <t>NHS Herefordshire CCG</t>
  </si>
  <si>
    <t>E06000051</t>
  </si>
  <si>
    <t>Shropshire</t>
  </si>
  <si>
    <t>E06000039</t>
  </si>
  <si>
    <t>Slough</t>
  </si>
  <si>
    <t>E08000029</t>
  </si>
  <si>
    <t>Solihull</t>
  </si>
  <si>
    <t>E10000027</t>
  </si>
  <si>
    <t>Somerset</t>
  </si>
  <si>
    <t>E06000025</t>
  </si>
  <si>
    <t>South Gloucestershire</t>
  </si>
  <si>
    <t>E08000023</t>
  </si>
  <si>
    <t>South Tyneside</t>
  </si>
  <si>
    <t>10X</t>
  </si>
  <si>
    <t>NHS Southampton CCG</t>
  </si>
  <si>
    <t>E06000045</t>
  </si>
  <si>
    <t>Southampton</t>
  </si>
  <si>
    <t>99F</t>
  </si>
  <si>
    <t>NHS Castle Point and Rochford CCG</t>
  </si>
  <si>
    <t>E06000033</t>
  </si>
  <si>
    <t>Southend-on-Sea</t>
  </si>
  <si>
    <t>E09000028</t>
  </si>
  <si>
    <t>Southwark</t>
  </si>
  <si>
    <t>E08000013</t>
  </si>
  <si>
    <t>St. Helens</t>
  </si>
  <si>
    <t>E10000028</t>
  </si>
  <si>
    <t>Staffordshire</t>
  </si>
  <si>
    <t>NHS Central Manchester CCG</t>
  </si>
  <si>
    <t>E08000007</t>
  </si>
  <si>
    <t>Stockport</t>
  </si>
  <si>
    <t>E06000004</t>
  </si>
  <si>
    <t>Stockton-on-Tees</t>
  </si>
  <si>
    <t>05G</t>
  </si>
  <si>
    <t>NHS North Staffordshire CCG</t>
  </si>
  <si>
    <t>E06000021</t>
  </si>
  <si>
    <t>Stoke-on-Trent</t>
  </si>
  <si>
    <t>E10000029</t>
  </si>
  <si>
    <t>Suffolk</t>
  </si>
  <si>
    <t>E08000024</t>
  </si>
  <si>
    <t>Sunderland</t>
  </si>
  <si>
    <t>E10000030</t>
  </si>
  <si>
    <t>Surrey</t>
  </si>
  <si>
    <t>E09000029</t>
  </si>
  <si>
    <t>Sutton</t>
  </si>
  <si>
    <t>E06000030</t>
  </si>
  <si>
    <t>Swindon</t>
  </si>
  <si>
    <t>E08000008</t>
  </si>
  <si>
    <t>Tameside</t>
  </si>
  <si>
    <t>05N</t>
  </si>
  <si>
    <t>NHS Shropshire CCG</t>
  </si>
  <si>
    <t>E06000020</t>
  </si>
  <si>
    <t>Telford and Wrekin</t>
  </si>
  <si>
    <t>E06000034</t>
  </si>
  <si>
    <t>Thurrock</t>
  </si>
  <si>
    <t>99Q</t>
  </si>
  <si>
    <t>NHS South Devon and Torbay CCG</t>
  </si>
  <si>
    <t>E06000027</t>
  </si>
  <si>
    <t>Torbay</t>
  </si>
  <si>
    <t>E09000030</t>
  </si>
  <si>
    <t>Tower Hamlets</t>
  </si>
  <si>
    <t>E08000009</t>
  </si>
  <si>
    <t>Trafford</t>
  </si>
  <si>
    <t>E08000036</t>
  </si>
  <si>
    <t>Wakefield</t>
  </si>
  <si>
    <t>E08000030</t>
  </si>
  <si>
    <t>Walsall</t>
  </si>
  <si>
    <t>07T</t>
  </si>
  <si>
    <t>NHS City and Hackney CCG</t>
  </si>
  <si>
    <t>E09000031</t>
  </si>
  <si>
    <t>Waltham Forest</t>
  </si>
  <si>
    <t>E09000032</t>
  </si>
  <si>
    <t>Wandsworth</t>
  </si>
  <si>
    <t>E06000007</t>
  </si>
  <si>
    <t>Warrington</t>
  </si>
  <si>
    <t>E10000031</t>
  </si>
  <si>
    <t>Warwickshire</t>
  </si>
  <si>
    <t>NHS Newbury and District CCG</t>
  </si>
  <si>
    <t>E06000037</t>
  </si>
  <si>
    <t>West Berkshire</t>
  </si>
  <si>
    <t>E10000032</t>
  </si>
  <si>
    <t>West Sussex</t>
  </si>
  <si>
    <t>E09000033</t>
  </si>
  <si>
    <t>Westminster</t>
  </si>
  <si>
    <t>E08000010</t>
  </si>
  <si>
    <t>Wigan</t>
  </si>
  <si>
    <t>E06000054</t>
  </si>
  <si>
    <t>Wiltshire</t>
  </si>
  <si>
    <t>E06000040</t>
  </si>
  <si>
    <t>Windsor and Maidenhead</t>
  </si>
  <si>
    <t>02F</t>
  </si>
  <si>
    <t>NHS West Cheshire CCG</t>
  </si>
  <si>
    <t>E08000015</t>
  </si>
  <si>
    <t>Wirral</t>
  </si>
  <si>
    <t>E06000041</t>
  </si>
  <si>
    <t>Wokingham</t>
  </si>
  <si>
    <t>05C</t>
  </si>
  <si>
    <t>NHS Dudley CCG</t>
  </si>
  <si>
    <t>E08000031</t>
  </si>
  <si>
    <t>Wolverhampton</t>
  </si>
  <si>
    <t>E10000034</t>
  </si>
  <si>
    <t>Worcestershire</t>
  </si>
  <si>
    <t>03E</t>
  </si>
  <si>
    <t>NHS Harrogate and Rural District CCG</t>
  </si>
  <si>
    <t>E06000014</t>
  </si>
  <si>
    <t>York</t>
  </si>
  <si>
    <t>CCG Name</t>
  </si>
  <si>
    <t>15E</t>
  </si>
  <si>
    <t>NHS Birmingham and Solihull CCG</t>
  </si>
  <si>
    <t>15D</t>
  </si>
  <si>
    <t>NHS East Berkshire CCG</t>
  </si>
  <si>
    <t>15C</t>
  </si>
  <si>
    <t>NHS Bristol, North Somerset and South Gloucestershire CCG</t>
  </si>
  <si>
    <t>14Y</t>
  </si>
  <si>
    <t>NHS Buckinghamshire CCG</t>
  </si>
  <si>
    <t>02T</t>
  </si>
  <si>
    <t>NHS Calderdale CCG</t>
  </si>
  <si>
    <t>NHS North Cumbria CCG</t>
  </si>
  <si>
    <t>04J</t>
  </si>
  <si>
    <t>NHS North Derbyshire CCG</t>
  </si>
  <si>
    <t>02X</t>
  </si>
  <si>
    <t>NHS Doncaster CCG</t>
  </si>
  <si>
    <t>09F</t>
  </si>
  <si>
    <t>NHS Eastbourne, Hailsham and Seaford CCG</t>
  </si>
  <si>
    <t>07X</t>
  </si>
  <si>
    <t>NHS Enfield CCG</t>
  </si>
  <si>
    <t>06T</t>
  </si>
  <si>
    <t>NHS North East Essex CCG</t>
  </si>
  <si>
    <t>13T</t>
  </si>
  <si>
    <t>NHS Newcastle Gateshead CCG</t>
  </si>
  <si>
    <t>08A</t>
  </si>
  <si>
    <t>NHS Greenwich CCG</t>
  </si>
  <si>
    <t>11A</t>
  </si>
  <si>
    <t>NHS West Hampshire CCG</t>
  </si>
  <si>
    <t>08D</t>
  </si>
  <si>
    <t>NHS Haringey CCG</t>
  </si>
  <si>
    <t>08E</t>
  </si>
  <si>
    <t>NHS Harrow CCG</t>
  </si>
  <si>
    <t>00K</t>
  </si>
  <si>
    <t>NHS Hartlepool and Stockton-On-Tees CCG</t>
  </si>
  <si>
    <t>08F</t>
  </si>
  <si>
    <t>NHS Havering CCG</t>
  </si>
  <si>
    <t>06N</t>
  </si>
  <si>
    <t>NHS Herts Valleys CCG</t>
  </si>
  <si>
    <t>08G</t>
  </si>
  <si>
    <t>NHS Hillingdon CCG</t>
  </si>
  <si>
    <t>03Q</t>
  </si>
  <si>
    <t>NHS Vale of York CCG</t>
  </si>
  <si>
    <t>12F</t>
  </si>
  <si>
    <t>NHS Wirral CCG</t>
  </si>
  <si>
    <t>00M</t>
  </si>
  <si>
    <t>NHS South Tees CCG</t>
  </si>
  <si>
    <t>09W</t>
  </si>
  <si>
    <t>NHS Medway CCG</t>
  </si>
  <si>
    <t>15A</t>
  </si>
  <si>
    <t>NHS Berkshire West CCG</t>
  </si>
  <si>
    <t>00N</t>
  </si>
  <si>
    <t>NHS South Tyneside CCG</t>
  </si>
  <si>
    <t>03N</t>
  </si>
  <si>
    <t>NHS Sheffield CCG</t>
  </si>
  <si>
    <t>07G</t>
  </si>
  <si>
    <t>NHS Thurrock CCG</t>
  </si>
  <si>
    <t>15F</t>
  </si>
  <si>
    <t>NHS Leeds CCG</t>
  </si>
  <si>
    <t>00L</t>
  </si>
  <si>
    <t>NHS Northumberland CCG</t>
  </si>
  <si>
    <t>03F</t>
  </si>
  <si>
    <t>NHS Hull CCG</t>
  </si>
  <si>
    <t>03H</t>
  </si>
  <si>
    <t>NHS North East Lincolnshire CCG</t>
  </si>
  <si>
    <t>07Y</t>
  </si>
  <si>
    <t>NHS Hounslow CCG</t>
  </si>
  <si>
    <t>08H</t>
  </si>
  <si>
    <t>NHS Islington CCG</t>
  </si>
  <si>
    <t>08Y</t>
  </si>
  <si>
    <t>NHS West London (K&amp;C &amp; QPP) CCG</t>
  </si>
  <si>
    <t>99J</t>
  </si>
  <si>
    <t>NHS West Kent CCG</t>
  </si>
  <si>
    <t>03A</t>
  </si>
  <si>
    <t>NHS Greater Huddersfield CCG</t>
  </si>
  <si>
    <t>08K</t>
  </si>
  <si>
    <t>NHS Lambeth CCG</t>
  </si>
  <si>
    <t>01A</t>
  </si>
  <si>
    <t>NHS East Lancashire CCG</t>
  </si>
  <si>
    <t>04C</t>
  </si>
  <si>
    <t>NHS Leicester City CCG</t>
  </si>
  <si>
    <t>04V</t>
  </si>
  <si>
    <t>NHS West Leicestershire CCG</t>
  </si>
  <si>
    <t>08L</t>
  </si>
  <si>
    <t>NHS Lewisham CCG</t>
  </si>
  <si>
    <t>99A</t>
  </si>
  <si>
    <t>NHS Liverpool CCG</t>
  </si>
  <si>
    <t>06P</t>
  </si>
  <si>
    <t>NHS Luton CCG</t>
  </si>
  <si>
    <t>14L</t>
  </si>
  <si>
    <t>NHS Manchester CCG</t>
  </si>
  <si>
    <t>08R</t>
  </si>
  <si>
    <t>NHS Merton CCG</t>
  </si>
  <si>
    <t>04F</t>
  </si>
  <si>
    <t>NHS Milton Keynes CCG</t>
  </si>
  <si>
    <t>08M</t>
  </si>
  <si>
    <t>NHS Newham CCG</t>
  </si>
  <si>
    <t>06W</t>
  </si>
  <si>
    <t>NHS Norwich CCG</t>
  </si>
  <si>
    <t>03K</t>
  </si>
  <si>
    <t>NHS North Lincolnshire CCG</t>
  </si>
  <si>
    <t>99C</t>
  </si>
  <si>
    <t>NHS North Tyneside CCG</t>
  </si>
  <si>
    <t>04G</t>
  </si>
  <si>
    <t>NHS Nene CCG</t>
  </si>
  <si>
    <t>04E</t>
  </si>
  <si>
    <t>NHS Mansfield and Ashfield CCG</t>
  </si>
  <si>
    <t>00Y</t>
  </si>
  <si>
    <t>NHS Oldham CCG</t>
  </si>
  <si>
    <t>10Q</t>
  </si>
  <si>
    <t>NHS Oxfordshire CCG</t>
  </si>
  <si>
    <t>10R</t>
  </si>
  <si>
    <t>NHS Portsmouth CCG</t>
  </si>
  <si>
    <t>08N</t>
  </si>
  <si>
    <t>NHS Redbridge CCG</t>
  </si>
  <si>
    <t>08P</t>
  </si>
  <si>
    <t>NHS Richmond CCG</t>
  </si>
  <si>
    <t>03L</t>
  </si>
  <si>
    <t>NHS Rotherham CCG</t>
  </si>
  <si>
    <t>01G</t>
  </si>
  <si>
    <t>NHS Salford CCG</t>
  </si>
  <si>
    <t>05L</t>
  </si>
  <si>
    <t>NHS Sandwell and West Birmingham CCG</t>
  </si>
  <si>
    <t>01T</t>
  </si>
  <si>
    <t>NHS South Sefton CCG</t>
  </si>
  <si>
    <t>11X</t>
  </si>
  <si>
    <t>NHS Somerset CCG</t>
  </si>
  <si>
    <t>99G</t>
  </si>
  <si>
    <t>NHS Southend CCG</t>
  </si>
  <si>
    <t>08Q</t>
  </si>
  <si>
    <t>NHS Southwark CCG</t>
  </si>
  <si>
    <t>01X</t>
  </si>
  <si>
    <t>NHS St Helens CCG</t>
  </si>
  <si>
    <t>05Q</t>
  </si>
  <si>
    <t>NHS South East Staffs and Seisdon Peninsular CCG</t>
  </si>
  <si>
    <t>01W</t>
  </si>
  <si>
    <t>NHS Stockport CCG</t>
  </si>
  <si>
    <t>05W</t>
  </si>
  <si>
    <t>NHS Stoke on Trent CCG</t>
  </si>
  <si>
    <t>06L</t>
  </si>
  <si>
    <t>NHS Ipswich and East Suffolk CCG</t>
  </si>
  <si>
    <t>00P</t>
  </si>
  <si>
    <t>NHS Sunderland CCG</t>
  </si>
  <si>
    <t>09Y</t>
  </si>
  <si>
    <t>NHS North West Surrey CCG</t>
  </si>
  <si>
    <t>08T</t>
  </si>
  <si>
    <t>NHS Sutton CCG</t>
  </si>
  <si>
    <t>12D</t>
  </si>
  <si>
    <t>NHS Swindon CCG</t>
  </si>
  <si>
    <t>01Y</t>
  </si>
  <si>
    <t>NHS Tameside and Glossop CCG</t>
  </si>
  <si>
    <t>05X</t>
  </si>
  <si>
    <t>NHS Telford and Wrekin CCG</t>
  </si>
  <si>
    <t>08V</t>
  </si>
  <si>
    <t>NHS Tower Hamlets CCG</t>
  </si>
  <si>
    <t>02A</t>
  </si>
  <si>
    <t>NHS Trafford CCG</t>
  </si>
  <si>
    <t>03R</t>
  </si>
  <si>
    <t>NHS Wakefield CCG</t>
  </si>
  <si>
    <t>05Y</t>
  </si>
  <si>
    <t>NHS Walsall CCG</t>
  </si>
  <si>
    <t>08W</t>
  </si>
  <si>
    <t>NHS Waltham Forest CCG</t>
  </si>
  <si>
    <t>08X</t>
  </si>
  <si>
    <t>NHS Wandsworth CCG</t>
  </si>
  <si>
    <t>02E</t>
  </si>
  <si>
    <t>NHS Warrington CCG</t>
  </si>
  <si>
    <t>05R</t>
  </si>
  <si>
    <t>NHS South Warwickshire CCG</t>
  </si>
  <si>
    <t>09G</t>
  </si>
  <si>
    <t>NHS Coastal West Sussex CCG</t>
  </si>
  <si>
    <t>02H</t>
  </si>
  <si>
    <t>NHS Wigan Borough CCG</t>
  </si>
  <si>
    <t>99N</t>
  </si>
  <si>
    <t>NHS Wiltshire CCG</t>
  </si>
  <si>
    <t>06A</t>
  </si>
  <si>
    <t>NHS Wolverhampton CCG</t>
  </si>
  <si>
    <t>05T</t>
  </si>
  <si>
    <t>NHS South Worcestershire CCG</t>
  </si>
  <si>
    <t>England</t>
  </si>
  <si>
    <t>Comm reg code</t>
  </si>
  <si>
    <t>Local gov reg code</t>
  </si>
  <si>
    <t>Area team code</t>
  </si>
  <si>
    <t>Baseline</t>
  </si>
  <si>
    <t>Q1 17/18</t>
  </si>
  <si>
    <t>Q2 17/18</t>
  </si>
  <si>
    <t>Q3 17/18</t>
  </si>
  <si>
    <t>Q4 17/18</t>
  </si>
  <si>
    <t>Plan</t>
  </si>
  <si>
    <t>Q1 18/19</t>
  </si>
  <si>
    <t>Q2 18/19</t>
  </si>
  <si>
    <t>Q3 18/19</t>
  </si>
  <si>
    <t>Q4 18/19</t>
  </si>
  <si>
    <t>Actual</t>
  </si>
  <si>
    <t>Population</t>
  </si>
  <si>
    <t>Baseline Rate</t>
  </si>
  <si>
    <t>Plan Rate</t>
  </si>
  <si>
    <t>Actual Rate</t>
  </si>
  <si>
    <t>Population (18+)</t>
  </si>
  <si>
    <t>Residential Admissions</t>
  </si>
  <si>
    <t>Reablement</t>
  </si>
  <si>
    <t>Numerator</t>
  </si>
  <si>
    <t>Population 65+</t>
  </si>
  <si>
    <t>Rate</t>
  </si>
  <si>
    <t>Denominator</t>
  </si>
  <si>
    <t>National Conditions</t>
  </si>
  <si>
    <t>If s75 budget not pooled yet, when?</t>
  </si>
  <si>
    <t>Have the funds been pooled via a s.75 pooled budget? Commentary if no</t>
  </si>
  <si>
    <t>Metrics</t>
  </si>
  <si>
    <t>High Impact Change Model</t>
  </si>
  <si>
    <t>CCG to Health and Well-Being Board Mapping for 2018/19</t>
  </si>
  <si>
    <t>HWB Code</t>
  </si>
  <si>
    <t>LA Name</t>
  </si>
  <si>
    <t>CCG Code</t>
  </si>
  <si>
    <t>% CCG in HWB</t>
  </si>
  <si>
    <t>% HWB in CCG</t>
  </si>
  <si>
    <t>05J</t>
  </si>
  <si>
    <t>NHS Redditch and Bromsgrove CCG</t>
  </si>
  <si>
    <t>02M</t>
  </si>
  <si>
    <t>NHS Fylde &amp; Wyre CCG</t>
  </si>
  <si>
    <t>00X</t>
  </si>
  <si>
    <t>NHS Chorley and South Ribble CCG</t>
  </si>
  <si>
    <t>99M</t>
  </si>
  <si>
    <t>NHS North East Hampshire and Farnham CCG</t>
  </si>
  <si>
    <t>10C</t>
  </si>
  <si>
    <t>NHS Surrey Heath CCG</t>
  </si>
  <si>
    <t>03J</t>
  </si>
  <si>
    <t>NHS North Kirklees CCG</t>
  </si>
  <si>
    <t>99K</t>
  </si>
  <si>
    <t>NHS High Weald Lewes Havens CCG</t>
  </si>
  <si>
    <t>06K</t>
  </si>
  <si>
    <t>NHS East and North Hertfordshire CCG</t>
  </si>
  <si>
    <t>99D</t>
  </si>
  <si>
    <t>NHS South Lincolnshire CCG</t>
  </si>
  <si>
    <t>07H</t>
  </si>
  <si>
    <t>NHS West Essex CCG</t>
  </si>
  <si>
    <t>07J</t>
  </si>
  <si>
    <t>NHS West Norfolk CCG</t>
  </si>
  <si>
    <t>07K</t>
  </si>
  <si>
    <t>NHS West Suffolk CCG</t>
  </si>
  <si>
    <t>01R</t>
  </si>
  <si>
    <t>NHS South Cheshire CCG</t>
  </si>
  <si>
    <t>02D</t>
  </si>
  <si>
    <t>NHS Vale Royal CCG</t>
  </si>
  <si>
    <t>00J</t>
  </si>
  <si>
    <t>NHS North Durham CCG</t>
  </si>
  <si>
    <t>05H</t>
  </si>
  <si>
    <t>NHS Warwickshire North CCG</t>
  </si>
  <si>
    <t>09L</t>
  </si>
  <si>
    <t>NHS East Surrey CCG</t>
  </si>
  <si>
    <t>01K</t>
  </si>
  <si>
    <t>NHS Morecambe Bay CCG</t>
  </si>
  <si>
    <t>05D</t>
  </si>
  <si>
    <t>NHS East Staffordshire CCG</t>
  </si>
  <si>
    <t>03X</t>
  </si>
  <si>
    <t>NHS Erewash CCG</t>
  </si>
  <si>
    <t>03Y</t>
  </si>
  <si>
    <t>NHS Hardwick CCG</t>
  </si>
  <si>
    <t>04L</t>
  </si>
  <si>
    <t>NHS Nottingham North and East CCG</t>
  </si>
  <si>
    <t>04M</t>
  </si>
  <si>
    <t>NHS Nottingham West CCG</t>
  </si>
  <si>
    <t>06D</t>
  </si>
  <si>
    <t>NHS Wyre Forest CCG</t>
  </si>
  <si>
    <t>03M</t>
  </si>
  <si>
    <t>NHS Scarborough and Ryedale CCG</t>
  </si>
  <si>
    <t>09P</t>
  </si>
  <si>
    <t>NHS Hastings and Rother CCG</t>
  </si>
  <si>
    <t>09X</t>
  </si>
  <si>
    <t>NHS Horsham and Mid Sussex CCG</t>
  </si>
  <si>
    <t>06Q</t>
  </si>
  <si>
    <t>NHS Mid Essex CCG</t>
  </si>
  <si>
    <t>09N</t>
  </si>
  <si>
    <t>NHS Guildford and Waverley CCG</t>
  </si>
  <si>
    <t>10J</t>
  </si>
  <si>
    <t>NHS North Hampshire CCG</t>
  </si>
  <si>
    <t>10V</t>
  </si>
  <si>
    <t>NHS South Eastern Hampshire CCG</t>
  </si>
  <si>
    <t>09E</t>
  </si>
  <si>
    <t>NHS Canterbury and Coastal CCG</t>
  </si>
  <si>
    <t>10A</t>
  </si>
  <si>
    <t>NHS South Kent Coast CCG</t>
  </si>
  <si>
    <t>10D</t>
  </si>
  <si>
    <t>NHS Swale CCG</t>
  </si>
  <si>
    <t>10E</t>
  </si>
  <si>
    <t>NHS Thanet CCG</t>
  </si>
  <si>
    <t>99H</t>
  </si>
  <si>
    <t>NHS Surrey Downs CCG</t>
  </si>
  <si>
    <t>01E</t>
  </si>
  <si>
    <t>NHS Greater Preston CCG</t>
  </si>
  <si>
    <t>01V</t>
  </si>
  <si>
    <t>NHS Southport and Formby CCG</t>
  </si>
  <si>
    <t>02G</t>
  </si>
  <si>
    <t>NHS West Lancashire CCG</t>
  </si>
  <si>
    <t>04N</t>
  </si>
  <si>
    <t>NHS Rushcliffe CCG</t>
  </si>
  <si>
    <t>04Q</t>
  </si>
  <si>
    <t>NHS South West Lincolnshire CCG</t>
  </si>
  <si>
    <t>04D</t>
  </si>
  <si>
    <t>NHS Lincolnshire West CCG</t>
  </si>
  <si>
    <t>04H</t>
  </si>
  <si>
    <t>NHS Newark &amp; Sherwood CCG</t>
  </si>
  <si>
    <t>06M</t>
  </si>
  <si>
    <t>NHS Great Yarmouth and Waveney CCG</t>
  </si>
  <si>
    <t>06V</t>
  </si>
  <si>
    <t>NHS North Norfolk CCG</t>
  </si>
  <si>
    <t>06Y</t>
  </si>
  <si>
    <t>NHS South Norfolk CCG</t>
  </si>
  <si>
    <t>04Y</t>
  </si>
  <si>
    <t>NHS Cannock Chase CCG</t>
  </si>
  <si>
    <t>05V</t>
  </si>
  <si>
    <t>NHS Stafford and Surrounds CCG</t>
  </si>
  <si>
    <t>09H</t>
  </si>
  <si>
    <t>NHS Crawley CCG</t>
  </si>
  <si>
    <t>National Conditions &amp; s75</t>
  </si>
  <si>
    <t>Select Health and Wellbeing Board:</t>
  </si>
  <si>
    <t>HWB, Commissioning Region, Local Government Region and NHS England Local Office Summary</t>
  </si>
  <si>
    <t>Name</t>
  </si>
  <si>
    <t>Total Count</t>
  </si>
  <si>
    <t>Yes</t>
  </si>
  <si>
    <t>Yes %</t>
  </si>
  <si>
    <t>No</t>
  </si>
  <si>
    <t>No %</t>
  </si>
  <si>
    <t>-</t>
  </si>
  <si>
    <t>National Conditions and s75 Budget:</t>
  </si>
  <si>
    <t>Nat Conditions &amp; s75</t>
  </si>
  <si>
    <t>Agreement of BCF national conditions and when the s75 budget will be pooled</t>
  </si>
  <si>
    <t>Dashboard and Trends:</t>
  </si>
  <si>
    <t>Region</t>
  </si>
  <si>
    <t>GOR</t>
  </si>
  <si>
    <t>LO</t>
  </si>
  <si>
    <t>NEA Actual Rate (per 100,000 population)</t>
  </si>
  <si>
    <t>DTOC Baseline Rate (per 100,000 population 18+)</t>
  </si>
  <si>
    <t>DTOC Actual Rate (per 100,000 population 18+)</t>
  </si>
  <si>
    <t>Trend</t>
  </si>
  <si>
    <t>Sparkline</t>
  </si>
  <si>
    <t>Non-Elective Admissions Performance</t>
  </si>
  <si>
    <t>Non-Elective Admissions Rate Performance</t>
  </si>
  <si>
    <t>Delayed Transfers of Care Performance</t>
  </si>
  <si>
    <t>Delayed Transfers of Care Rate Performance</t>
  </si>
  <si>
    <t>Residential Admissions Rate Performance</t>
  </si>
  <si>
    <t>2016 / 17</t>
  </si>
  <si>
    <t>Reablement Performance</t>
  </si>
  <si>
    <t>Assessment of progress against the planned target</t>
  </si>
  <si>
    <t>Non-Elective Admissions</t>
  </si>
  <si>
    <t>Delayed Transfers of Care</t>
  </si>
  <si>
    <t>On track to meet target</t>
  </si>
  <si>
    <t>On track to meet target %</t>
  </si>
  <si>
    <t>Not on track to meet target</t>
  </si>
  <si>
    <t>Not on track to meet target %</t>
  </si>
  <si>
    <t>Data not available to assess progress</t>
  </si>
  <si>
    <t>Data not available to assess progress %</t>
  </si>
  <si>
    <t>NEA</t>
  </si>
  <si>
    <t>DTOC</t>
  </si>
  <si>
    <t>Early discharge planning</t>
  </si>
  <si>
    <t>Systems to monitor patient flow</t>
  </si>
  <si>
    <t>Multi-disciplinary/multi-agency discharge teams</t>
  </si>
  <si>
    <t>Home first/discharge to assess</t>
  </si>
  <si>
    <t>Seven-day service</t>
  </si>
  <si>
    <t>Trusted assessors</t>
  </si>
  <si>
    <t>Focus on choice</t>
  </si>
  <si>
    <t>Enhancing health in care homes</t>
  </si>
  <si>
    <t>Red Bag scheme</t>
  </si>
  <si>
    <t>Q4 2018/19 (Plan)</t>
  </si>
  <si>
    <t>Not yet established</t>
  </si>
  <si>
    <t>Not yet established %</t>
  </si>
  <si>
    <t>Plans in place</t>
  </si>
  <si>
    <t>Plans in place %</t>
  </si>
  <si>
    <t>Established</t>
  </si>
  <si>
    <t>Established %</t>
  </si>
  <si>
    <t>Mature</t>
  </si>
  <si>
    <t>Mature %</t>
  </si>
  <si>
    <t>Exemplary</t>
  </si>
  <si>
    <t>Exemplary %</t>
  </si>
  <si>
    <t>NEAs Performance:</t>
  </si>
  <si>
    <t>DTOC Performance:</t>
  </si>
  <si>
    <t>High Impact Change Model:</t>
  </si>
  <si>
    <t>CCG - HWB Mapping</t>
  </si>
  <si>
    <t>Res and Reablement:</t>
  </si>
  <si>
    <t>Metrics Self Assesment:</t>
  </si>
  <si>
    <t>Non-Elective Admissions performance rate</t>
  </si>
  <si>
    <t>Delayed Transfers of Care (monthly) performance rate</t>
  </si>
  <si>
    <t>All metrics self assesment by HWBs</t>
  </si>
  <si>
    <t>High Impact Change Model self assesment by HWBs</t>
  </si>
  <si>
    <t>NEA Performance</t>
  </si>
  <si>
    <t>NEA Performance (Rate)</t>
  </si>
  <si>
    <t>DTOC Performance</t>
  </si>
  <si>
    <t>DTOC Performance (Rate)</t>
  </si>
  <si>
    <t>Res Adms Performance</t>
  </si>
  <si>
    <t>HICM</t>
  </si>
  <si>
    <t>2018-19 CCG &lt;-&gt; HWB Mapping</t>
  </si>
  <si>
    <t>Footnotes</t>
  </si>
  <si>
    <t>Delayed Transfers Of Care (delayed days) from hospital per 100,000 population (aged 18+) is the metric as specified in the technical guidance and calculated in the BCF metrics analytical tool.</t>
  </si>
  <si>
    <t>Population projections are based on mid-2016 Subnational Population projections.</t>
  </si>
  <si>
    <t>Residential Admissions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</si>
  <si>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Reablement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</si>
  <si>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The assessment of progress against the Delayed Transfer of Care target reflects the progress against the trajectory submitted separately to the Department of Health &amp; Social Care.</t>
  </si>
  <si>
    <t>Produced by NHS England using data from National Health Applications and Infrastructure Services (NHAIS) as supplied by NHS Digital</t>
  </si>
  <si>
    <t>North East Region</t>
  </si>
  <si>
    <t>North West Region</t>
  </si>
  <si>
    <t>Yorkshire and The Humber Region</t>
  </si>
  <si>
    <t>East Midlands Region</t>
  </si>
  <si>
    <t>West Midlands Region</t>
  </si>
  <si>
    <t>East Region</t>
  </si>
  <si>
    <t>London Region</t>
  </si>
  <si>
    <t>South East Region</t>
  </si>
  <si>
    <t>South West Region</t>
  </si>
  <si>
    <t>Local Government Region</t>
  </si>
  <si>
    <t>Local Government Region Lookup</t>
  </si>
  <si>
    <t>LGR</t>
  </si>
  <si>
    <t>0 LOS Baseline</t>
  </si>
  <si>
    <t>0 LOS Actual</t>
  </si>
  <si>
    <t>0 LOS Plan</t>
  </si>
  <si>
    <t>1+ LOS Baseline</t>
  </si>
  <si>
    <t>1+ LOS Plan</t>
  </si>
  <si>
    <t>1+ LOS Actual</t>
  </si>
  <si>
    <t>NEA Baseline</t>
  </si>
  <si>
    <t>NEA Plan</t>
  </si>
  <si>
    <t>NEA Actual</t>
  </si>
  <si>
    <t>0 LOS Baseline Rate</t>
  </si>
  <si>
    <t>0 LOS Plan Rate</t>
  </si>
  <si>
    <t>0 LOS Actual Rate</t>
  </si>
  <si>
    <t>1+ LOS Baseline Rate</t>
  </si>
  <si>
    <t>1+ LOS Plan Rate</t>
  </si>
  <si>
    <t>1+ LOS Actual Rate</t>
  </si>
  <si>
    <t>NEA Baseline Rate</t>
  </si>
  <si>
    <t>NEA Plan Rate</t>
  </si>
  <si>
    <t>NEA Actual Rate</t>
  </si>
  <si>
    <t>Delayed Transfers of Care Return</t>
  </si>
  <si>
    <t>Non-Elective Admissions - 0/1+ Length of Stay</t>
  </si>
  <si>
    <t>Total Non-Elective Admissions</t>
  </si>
  <si>
    <t>1+ Length of Stay Non-Elective Admissions</t>
  </si>
  <si>
    <t>0 Length of Stay Non-Elective Admissions</t>
  </si>
  <si>
    <t>NEA Length of Stay Admissions</t>
  </si>
  <si>
    <t>NEA figures for 0 Length of Stay, 1+ Length Stay and the total NEA figures.</t>
  </si>
  <si>
    <t>code</t>
  </si>
  <si>
    <t>Chg 1 - Early discharge planning Q2 18/19</t>
  </si>
  <si>
    <t>Chg 2 - Systems to monitor patient flow Q2 18/19</t>
  </si>
  <si>
    <t>Chg 3 - Multi-disciplinary/multi-agency discharge teams Q2 18/19</t>
  </si>
  <si>
    <t>Chg 4 - Home first/discharge to assess Q2 18/19</t>
  </si>
  <si>
    <t>Chg 5 - Seven-day service Q2 18/19</t>
  </si>
  <si>
    <t>Chg 6 - Trusted assessors Q2 18/19</t>
  </si>
  <si>
    <t>Chg 7 - Focus on choice Q2 18/19</t>
  </si>
  <si>
    <t>Chg 8 - Enhancing health in care homes Q2 18/19</t>
  </si>
  <si>
    <t>UEC - Red Bag scheme Q2 18/19</t>
  </si>
  <si>
    <t>Residential Admissions: The number of council-supported older adults (aged 65 and over) whose long-term support needs were met by a change of setting to residential and nursing care during the year (excluding transfers between residential and nursing care).</t>
  </si>
  <si>
    <t>Reablement: Proportion of older people (aged 65 and over) discharged from acute or community hospitals to their own home or to a residential or nursing care home or extra care housing for rehabilitation, with a clear intention that they will move on/back to their own home (including a place in extra care housing or an adult placement scheme setting), who are at home or in extra care housing or an adult placement scheme setting 91 days after the date of their discharge from hospital (%).</t>
  </si>
  <si>
    <t>High Impact Change Models</t>
  </si>
  <si>
    <t/>
  </si>
  <si>
    <t>2016 / 2017 &amp; 2017 / 2018</t>
  </si>
  <si>
    <t>2017 / 18</t>
  </si>
  <si>
    <r>
      <rPr>
        <b/>
        <sz val="11"/>
        <color theme="1"/>
        <rFont val="Calibri"/>
        <family val="2"/>
        <scheme val="minor"/>
      </rPr>
      <t xml:space="preserve">Note: </t>
    </r>
    <r>
      <rPr>
        <sz val="11"/>
        <color theme="1"/>
        <rFont val="Calibri"/>
        <family val="2"/>
        <scheme val="minor"/>
      </rPr>
      <t>This tab contains annual residential admissions data for 17/18, last published within the 'Measures from the Adult Social Care Outcomes Framework' (ASCOF) on 23rd October 2018. The 18/19 ASCOF data is due to be published in October 2019.</t>
    </r>
  </si>
  <si>
    <r>
      <rPr>
        <b/>
        <sz val="11"/>
        <color theme="1"/>
        <rFont val="Calibri"/>
        <family val="2"/>
        <scheme val="minor"/>
      </rPr>
      <t xml:space="preserve">Note: </t>
    </r>
    <r>
      <rPr>
        <sz val="11"/>
        <color theme="1"/>
        <rFont val="Calibri"/>
        <family val="2"/>
        <scheme val="minor"/>
      </rPr>
      <t>This tab contains reablement data for 17/18, last published within the 'Measures from the Adult Social Care Outcomes Framework' (ASCOF) on 23rd October 2018. The 18/19 ASCOF data is due to be published in October 2019.</t>
    </r>
  </si>
  <si>
    <t>Baseline - 16/17</t>
  </si>
  <si>
    <t>Plan - 17/18</t>
  </si>
  <si>
    <t>Actual - 17/18</t>
  </si>
  <si>
    <t>Residential Admissions actual and baseline data has been sourced from the annual ASCOF 2016-17 return found https://digital.nhs.uk/data-and-information/publications/clinical-indicators/adult-social-care-outcomes-framework-ascof/current - data was published 23/10/2018.</t>
  </si>
  <si>
    <t>Reablement actual and baseline data has been sourced from the annual ASCOF 2016-17 annual return - https://digital.nhs.uk/data-and-information/publications/clinical-indicators/adult-social-care-outcomes-framework-ascof/current - data was published on 23/10/2018.</t>
  </si>
  <si>
    <t>Data collected as part of the BCF quarterly collections</t>
  </si>
  <si>
    <t>Data included from other sources</t>
  </si>
  <si>
    <t>BCF partners (DHSC, MHCLG, NHSE, LGA)</t>
  </si>
  <si>
    <t xml:space="preserve"> - Limited data cleaning has been undertaken on the data.</t>
  </si>
  <si>
    <t xml:space="preserve"> - Please note that where possible all data for Cornwall and Isles of Scilly and Bournemouth and Poole has been combined to form Cornwall &amp; Scilly HWB and Bournemouth &amp; Poole HWB respectively. This has included the addition of comments from the data collection. Isles of Scilly is a HWB in its own right but has a combined Better Care Fund plan with Cornwall HWB, against which performance is reported jointly.</t>
  </si>
  <si>
    <t>Footnotes:</t>
  </si>
  <si>
    <t>Data Sources:</t>
  </si>
  <si>
    <t>Overview:</t>
  </si>
  <si>
    <t xml:space="preserve"> - The non-elective activity counts are limited to those records that are identified as being CCG commissioned using the commissioner assignment method (CAM) and identification rules (IR) prevailing at the time of reporting, changes to these rules will limit comparability of the time series. Delayed transfers of care data is comprised of those delays attributable to the NHS, social care and those jointly attributable.</t>
  </si>
  <si>
    <t xml:space="preserve"> - The information presented in the BCF reports is correct at the time of reporting. In the event that a trust or local authority revises their non-elective admissions or DTOC activity data respectively, such changes do not result in a revised BCF report being produced. Depending on the type and timing of change these may be incorporated into subsequent BCF reports.</t>
  </si>
  <si>
    <t>&lt;&lt; Contents</t>
  </si>
  <si>
    <t>Accurate as of : 21/11/2018 09:30</t>
  </si>
  <si>
    <t>Notes:</t>
  </si>
  <si>
    <t>Notes</t>
  </si>
  <si>
    <t>Notes on the aggregated data from the Better Care Fund quarterly collection</t>
  </si>
  <si>
    <t>National Condition &amp; Section 75</t>
  </si>
  <si>
    <t>Home first / discharge to assess</t>
  </si>
  <si>
    <t>Multi-disciplinary/multi-agency discharge</t>
  </si>
  <si>
    <t>Section 75 Budget</t>
  </si>
  <si>
    <t>NB: () = If available, data from the previous quarter</t>
  </si>
  <si>
    <t>Accurate as of : 29/08/2018 08:00</t>
  </si>
  <si>
    <t>C29</t>
  </si>
  <si>
    <t>E16</t>
  </si>
  <si>
    <t>E17</t>
  </si>
  <si>
    <t>E18</t>
  </si>
  <si>
    <t>E19</t>
  </si>
  <si>
    <t>E23</t>
  </si>
  <si>
    <t>iBCF 2 pending</t>
  </si>
  <si>
    <t>Chg 1 - Early discharge planning Q1 18/19</t>
  </si>
  <si>
    <t>Chg 2 - Systems to monitor patient flow Q1 18/19</t>
  </si>
  <si>
    <t>Chg 3 - Multi-disciplinary/multi-agency discharge teams Q1 18/19</t>
  </si>
  <si>
    <t>Chg 4 - Home first/discharge to assess Q1 18/19</t>
  </si>
  <si>
    <t>Chg 5 - Seven-day service Q1 18/19</t>
  </si>
  <si>
    <t>Chg 6 - Trusted assessors Q1 18/19</t>
  </si>
  <si>
    <t>Chg 7 - Focus on choice Q1 18/19</t>
  </si>
  <si>
    <t>Chg 8 - Enhancing health in care homes Q1 18/19</t>
  </si>
  <si>
    <t>UEC - Red Bag scheme Q1 18/19</t>
  </si>
  <si>
    <t>Chg 1 - Early discharge planning Q2 18/19 Plan</t>
  </si>
  <si>
    <t>Chg 2 - Systems to monitor patient flow Q2 18/19 Plan</t>
  </si>
  <si>
    <t>Chg 3 - Multi-disciplinary/multi-agency discharge teams Q2 18/19 Plan</t>
  </si>
  <si>
    <t>Chg 4 - Home first/discharge to assess Q2 18/19 Plan</t>
  </si>
  <si>
    <t>Chg 5 - Seven-day service Q2 18/19 Plan</t>
  </si>
  <si>
    <t>Chg 6 - Trusted assessors Q2 18/19 Plan</t>
  </si>
  <si>
    <t>Chg 7 - Focus on choice Q2 18/19 Plan</t>
  </si>
  <si>
    <t>Chg 8 - Enhancing health in care homes Q2 18/19 Plan</t>
  </si>
  <si>
    <t>UEC - Red Bag scheme Q2 18/19 Plan</t>
  </si>
  <si>
    <t>Notes Backsheet</t>
  </si>
  <si>
    <t>s75 Budget</t>
  </si>
  <si>
    <t>Nat Con &amp; s75</t>
  </si>
  <si>
    <t>EN</t>
  </si>
  <si>
    <t>Previous Quarter</t>
  </si>
  <si>
    <t>Current Quarter</t>
  </si>
  <si>
    <t>Q3 2018/19</t>
  </si>
  <si>
    <t xml:space="preserve"> - This report is an aggregation of the BCF quarterly returns received for Q3 2018/19 nationally via the Better Care Fund quarterly reporting collection template.</t>
  </si>
  <si>
    <t>Q3 2018/19 (Current)</t>
  </si>
  <si>
    <t>Chg 1 - Early discharge planning Q3 18/19</t>
  </si>
  <si>
    <t>Chg 2 - Systems to monitor patient flow Q3 18/19</t>
  </si>
  <si>
    <t>Chg 3 - Multi-disciplinary/multi-agency discharge teams Q3 18/19</t>
  </si>
  <si>
    <t>Chg 4 - Home first/discharge to assess Q3 18/19</t>
  </si>
  <si>
    <t>Chg 5 - Seven-day service Q3 18/19</t>
  </si>
  <si>
    <t>Chg 6 - Trusted assessors Q3 18/19</t>
  </si>
  <si>
    <t>Chg 7 - Focus on choice Q3 18/19</t>
  </si>
  <si>
    <t>Chg 8 - Enhancing health in care homes Q3 18/19</t>
  </si>
  <si>
    <t>UEC - Red Bag scheme Q3 18/19</t>
  </si>
  <si>
    <t>Adjusted</t>
  </si>
  <si>
    <t>Adjusted Non-Elective Admissions and Delayed Transfers of Care Rate Trends</t>
  </si>
  <si>
    <t>Adj NEA Baseline Rate (per 100,000 population)</t>
  </si>
  <si>
    <t>Adjusted Non-Elective Admissions Rate Performance</t>
  </si>
  <si>
    <t>Adjusted Non-Elective Admissions Performance</t>
  </si>
  <si>
    <t>Adjusted Non-Elective Admissions - 0/1+ Length of Stay</t>
  </si>
  <si>
    <t>plans in place</t>
  </si>
  <si>
    <t>established</t>
  </si>
  <si>
    <t>Quarterly trends for adjusted Non-Elective Admissions and Delayed Transfers of Care rates</t>
  </si>
  <si>
    <t>Adjusted NEAs Performance:</t>
  </si>
  <si>
    <t>Adjusted NEA figures for 0 Length of Stay, 1+ Length Stay and the total adjusted NEA figures.</t>
  </si>
  <si>
    <t>Adjusted Non-Elective Admissions performance rate</t>
  </si>
  <si>
    <t>Adjusted NEA and DTOC Trends</t>
  </si>
  <si>
    <t>Adj NEA Length of Stay Admissions</t>
  </si>
  <si>
    <t>Adj NEA Performance</t>
  </si>
  <si>
    <t>Adj NEA Performance (Rate)</t>
  </si>
  <si>
    <t>Submitted</t>
  </si>
  <si>
    <t>Nat Con</t>
  </si>
  <si>
    <t>S75</t>
  </si>
  <si>
    <t xml:space="preserve"> - From Q3 18/19 BCF reports will include the adjusted Non-Elective Admissions counts alongside the unadjusted Non-Elective Admissions counts.</t>
  </si>
  <si>
    <t>- Please note from 2019/20 only adjusted counts will be included in BCF reports.</t>
  </si>
  <si>
    <t>Q1 17/18 - Q3 18/19</t>
  </si>
  <si>
    <t>Adjusted Non-Elective Admissions - SUS</t>
  </si>
  <si>
    <t>Accurate as of : 10:00 22/02/2019</t>
  </si>
  <si>
    <t>- For further information please see the reasoning and methodology document accompanying the quarterly reports on the website.</t>
  </si>
  <si>
    <t>2017/18 Residential Admissions performance with the baseline (16/17) and target figures</t>
  </si>
  <si>
    <t>DTOC (monthly) performance with the baseline (17/18) and target figures</t>
  </si>
  <si>
    <t>NEA performance with the baseline (17/18) and plan figures</t>
  </si>
  <si>
    <t>Adjusted NEA performance with the adjusted baseline (17/18) and plan figures</t>
  </si>
  <si>
    <t>2017/18 Reablement performance with the baseline (16/17) and target figures</t>
  </si>
  <si>
    <t>149 (150) of the 150 HWBs (Health and Wellbeing Boards) reported met all four National Conditions</t>
  </si>
  <si>
    <t>145 (143) of the 150 HWBs reported have pooled funds via the s75 budget</t>
  </si>
  <si>
    <t>56 (61) of the 150 HWBs reported being ‘On track to meet target’, 86 (76) reported being ‘Not on track to meet target’, 8 (13) reported that the data was not available to progress</t>
  </si>
  <si>
    <t>114 (117) of the 150 HWBs reported being ‘On track to meet target’, 36 (32) reported being ‘Not on track to meet target’, 0 (1) reported that the data was not available to progress</t>
  </si>
  <si>
    <t>75 (83) of the 150 HWBs reported being ‘On track to meet target’, 36 (28) reported being ‘Not on track to meet target’, 39 (39) reported that the data was not available to progress</t>
  </si>
  <si>
    <t>75 (74) of the 150 HWBs reported being ‘On track to meet target’, 71 (71) reported being ‘Not on track to meet target’, 4 (5) reported that the data was not available to progress</t>
  </si>
  <si>
    <t>131 (121) of the 150 HWBs reported being ‘Established’ or greater, 0 (0) HWBs reported being ‘Not yet established’, 19 (29) reported having ‘Plans in place’</t>
  </si>
  <si>
    <t>136 (129) of the 150 HWBs reported being ‘Established’ or greater, 0 (1) HWBs reported being ‘Not yet established’, 14 (20) reported having ‘Plans in place’</t>
  </si>
  <si>
    <t>142 (131) of the 150 HWBs reported being ‘Established’ or greater, 0 (0) HWBs reported being ‘Not yet established’, 8 (19) reported having ‘Plans in place’</t>
  </si>
  <si>
    <t>131 (120) of the 150 HWBs reported being ‘Established’ or greater, 0 (2) HWBs reported being ‘Not yet established’, 19 (28) reported having ‘Plans in place’</t>
  </si>
  <si>
    <t>103 (89) of the 150 HWBs reported being ‘Established’ or greater, 1 (4) HWBs reported being ‘Not yet established’, 46 (57) reported having ‘Plans in place’</t>
  </si>
  <si>
    <t>105 (92) of the 150 HWBs reported being ‘Established’ or greater, 1 (0) HWBs reported being ‘Not yet established’, 44 (58) reported having ‘Plans in place’</t>
  </si>
  <si>
    <t>139 (118) of the 150 HWBs reported being ‘Established’ or greater, 0 (1) HWBs reported being ‘Not yet established’, 11 (31) reported having ‘Plans in place’</t>
  </si>
  <si>
    <t>136 (126) of the 150 HWBs reported being ‘Established’ or greater, 0 (0) HWBs reported being ‘Not yet established’, 14 (24) reported having ‘Plans in place’</t>
  </si>
  <si>
    <t>111 (96) of the 150 HWBs reported being ‘Established’ or greater, 8 (11) HWBs reported being ‘Not yet established’, 31 (43) reported having ‘Plans in place’</t>
  </si>
  <si>
    <t>Where possible validations have been undertaken on the returns but data quality issues exist. Where a response was received before the 12th March 2019 we have included in this report.</t>
  </si>
  <si>
    <t>&gt; Data collected as part of BCF quarterly reporting</t>
  </si>
  <si>
    <t>&gt; Data included from other sources for context and ease of access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</si>
</sst>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_-;\-* #,##0_-;_-* &quot;-&quot;??_-;_-@_-"/>
    <numFmt numFmtId="165" formatCode="0.0%"/>
    <numFmt numFmtId="166" formatCode="_-* #,##0.0_-;\-* #,##0.0_-;_-* &quot;-&quot;??_-;_-@_-"/>
  </numFmts>
  <fonts count="27" x14ac:knownFonts="1">
    <font>
      <sz val="11"/>
      <color theme="1"/>
      <name val="Calibri"/>
      <family val="2"/>
      <scheme val="minor"/>
    </font>
    <font>
      <b/>
      <sz val="11"/>
      <color theme="0"/>
      <name val="Calibri"/>
      <family val="2"/>
      <scheme val="minor"/>
    </font>
    <font>
      <b/>
      <sz val="11"/>
      <color theme="1"/>
      <name val="Calibri"/>
      <family val="2"/>
      <scheme val="minor"/>
    </font>
    <font>
      <b/>
      <sz val="20"/>
      <color theme="0"/>
      <name val="Calibri"/>
      <family val="2"/>
      <scheme val="minor"/>
    </font>
    <font>
      <u/>
      <sz val="11"/>
      <color theme="10"/>
      <name val="Calibri"/>
      <family val="2"/>
      <scheme val="minor"/>
    </font>
    <font>
      <u/>
      <sz val="11"/>
      <color theme="4" tint="-0.499984740745262"/>
      <name val="Calibri"/>
      <family val="2"/>
      <scheme val="minor"/>
    </font>
    <font>
      <sz val="11"/>
      <color theme="1"/>
      <name val="Calibri"/>
      <family val="2"/>
      <scheme val="minor"/>
    </font>
    <font>
      <sz val="11"/>
      <color theme="0"/>
      <name val="Calibri"/>
      <family val="2"/>
      <scheme val="minor"/>
    </font>
    <font>
      <sz val="10"/>
      <name val="Arial"/>
      <family val="2"/>
    </font>
    <font>
      <b/>
      <u/>
      <sz val="16"/>
      <name val="Calibri"/>
      <family val="2"/>
      <scheme val="minor"/>
    </font>
    <font>
      <sz val="10"/>
      <name val="Calibri"/>
      <family val="2"/>
      <scheme val="minor"/>
    </font>
    <font>
      <sz val="11"/>
      <name val="Calibri"/>
      <family val="2"/>
      <scheme val="minor"/>
    </font>
    <font>
      <b/>
      <sz val="14"/>
      <color indexed="60"/>
      <name val="Arial"/>
      <family val="2"/>
    </font>
    <font>
      <b/>
      <sz val="12"/>
      <color indexed="60"/>
      <name val="Arial"/>
      <family val="2"/>
    </font>
    <font>
      <sz val="12"/>
      <color theme="1"/>
      <name val="Calibri"/>
      <family val="2"/>
      <scheme val="minor"/>
    </font>
    <font>
      <b/>
      <sz val="16"/>
      <color theme="0"/>
      <name val="Calibri"/>
      <family val="2"/>
      <scheme val="minor"/>
    </font>
    <font>
      <sz val="11"/>
      <color rgb="FF333399"/>
      <name val="Calibri"/>
      <family val="2"/>
      <scheme val="minor"/>
    </font>
    <font>
      <b/>
      <sz val="11"/>
      <name val="Calibri"/>
      <family val="2"/>
      <scheme val="minor"/>
    </font>
    <font>
      <b/>
      <sz val="26"/>
      <color theme="4" tint="-0.249977111117893"/>
      <name val="Calibri"/>
      <family val="2"/>
      <scheme val="minor"/>
    </font>
    <font>
      <b/>
      <sz val="20"/>
      <color theme="4" tint="-0.249977111117893"/>
      <name val="Calibri"/>
      <family val="2"/>
      <scheme val="minor"/>
    </font>
    <font>
      <i/>
      <sz val="11"/>
      <color theme="1"/>
      <name val="Calibri"/>
      <family val="2"/>
      <scheme val="minor"/>
    </font>
    <font>
      <b/>
      <sz val="12"/>
      <name val="Calibri"/>
      <family val="2"/>
      <scheme val="minor"/>
    </font>
    <font>
      <sz val="11"/>
      <color theme="4" tint="-0.499984740745262"/>
      <name val="Calibri"/>
      <family val="2"/>
      <scheme val="minor"/>
    </font>
    <font>
      <b/>
      <sz val="11"/>
      <color theme="4" tint="-0.499984740745262"/>
      <name val="Calibri"/>
      <family val="2"/>
      <scheme val="minor"/>
    </font>
    <font>
      <b/>
      <i/>
      <sz val="12"/>
      <color theme="1"/>
      <name val="Calibri"/>
      <family val="2"/>
      <scheme val="minor"/>
    </font>
    <font>
      <b/>
      <sz val="16"/>
      <color theme="3"/>
      <name val="Calibri"/>
      <family val="2"/>
      <scheme val="minor"/>
    </font>
    <font>
      <b/>
      <sz val="14"/>
      <color theme="1" tint="0.34998626667073579"/>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333399"/>
        <bgColor indexed="64"/>
      </patternFill>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DEDEDE"/>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top style="medium">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right/>
      <top style="medium">
        <color theme="0" tint="-0.34998626667073579"/>
      </top>
      <bottom style="thin">
        <color theme="0" tint="-0.34998626667073579"/>
      </bottom>
      <diagonal/>
    </border>
    <border>
      <left style="thin">
        <color theme="0" tint="-0.34998626667073579"/>
      </left>
      <right/>
      <top style="medium">
        <color theme="0" tint="-0.34998626667073579"/>
      </top>
      <bottom/>
      <diagonal/>
    </border>
    <border>
      <left style="thin">
        <color theme="0" tint="-0.34998626667073579"/>
      </left>
      <right/>
      <top/>
      <bottom style="medium">
        <color theme="0" tint="-0.34998626667073579"/>
      </bottom>
      <diagonal/>
    </border>
    <border>
      <left style="medium">
        <color theme="0" tint="-0.34998626667073579"/>
      </left>
      <right/>
      <top style="medium">
        <color theme="0" tint="-0.34998626667073579"/>
      </top>
      <bottom style="thin">
        <color theme="0" tint="-0.34998626667073579"/>
      </bottom>
      <diagonal/>
    </border>
    <border>
      <left style="medium">
        <color theme="0" tint="-0.34998626667073579"/>
      </left>
      <right/>
      <top style="thin">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right/>
      <top/>
      <bottom style="thin">
        <color indexed="64"/>
      </bottom>
      <diagonal/>
    </border>
    <border>
      <left/>
      <right/>
      <top style="thin">
        <color indexed="64"/>
      </top>
      <bottom/>
      <diagonal/>
    </border>
    <border>
      <left style="thin">
        <color theme="0" tint="-0.34998626667073579"/>
      </left>
      <right style="medium">
        <color theme="0" tint="-0.34998626667073579"/>
      </right>
      <top/>
      <bottom/>
      <diagonal/>
    </border>
    <border>
      <left style="thin">
        <color theme="0" tint="-0.34998626667073579"/>
      </left>
      <right style="thin">
        <color theme="0" tint="-0.34998626667073579"/>
      </right>
      <top/>
      <bottom/>
      <diagonal/>
    </border>
    <border>
      <left/>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s>
  <cellStyleXfs count="10">
    <xf numFmtId="0" fontId="0" fillId="0" borderId="0"/>
    <xf numFmtId="0" fontId="4"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8" fillId="0" borderId="0"/>
    <xf numFmtId="0" fontId="12" fillId="0" borderId="0">
      <alignment horizontal="left"/>
    </xf>
    <xf numFmtId="0" fontId="13" fillId="0" borderId="0">
      <alignment horizontal="left" indent="1"/>
    </xf>
    <xf numFmtId="0" fontId="8" fillId="0" borderId="0">
      <alignment horizontal="left" vertical="top" wrapText="1" indent="2"/>
    </xf>
    <xf numFmtId="0" fontId="8" fillId="0" borderId="0"/>
    <xf numFmtId="0" fontId="8" fillId="0" borderId="0">
      <alignment horizontal="left" wrapText="1" indent="1"/>
    </xf>
  </cellStyleXfs>
  <cellXfs count="309">
    <xf numFmtId="0" fontId="0" fillId="0" borderId="0" xfId="0"/>
    <xf numFmtId="0" fontId="0" fillId="2" borderId="0" xfId="0" applyFill="1"/>
    <xf numFmtId="0" fontId="0" fillId="3" borderId="0" xfId="0" applyFill="1"/>
    <xf numFmtId="0" fontId="0" fillId="0" borderId="0" xfId="0" applyFont="1"/>
    <xf numFmtId="0" fontId="0" fillId="0" borderId="2" xfId="0" applyFont="1" applyBorder="1"/>
    <xf numFmtId="0" fontId="0" fillId="0" borderId="3" xfId="0" applyFont="1" applyBorder="1"/>
    <xf numFmtId="0" fontId="0" fillId="0" borderId="4" xfId="0" applyFont="1" applyBorder="1"/>
    <xf numFmtId="0" fontId="0" fillId="0" borderId="5" xfId="0" applyFont="1" applyBorder="1"/>
    <xf numFmtId="0" fontId="0" fillId="0" borderId="0" xfId="0" applyFont="1" applyBorder="1"/>
    <xf numFmtId="0" fontId="0" fillId="0" borderId="6" xfId="0" applyFont="1" applyBorder="1"/>
    <xf numFmtId="0" fontId="0" fillId="0" borderId="7" xfId="0" applyFont="1" applyBorder="1"/>
    <xf numFmtId="0" fontId="0" fillId="0" borderId="8" xfId="0" applyFont="1" applyBorder="1"/>
    <xf numFmtId="0" fontId="0" fillId="0" borderId="9" xfId="0" applyFont="1" applyBorder="1"/>
    <xf numFmtId="164" fontId="0" fillId="5" borderId="0" xfId="2" applyNumberFormat="1" applyFont="1" applyFill="1"/>
    <xf numFmtId="164" fontId="0" fillId="0" borderId="0" xfId="0" applyNumberFormat="1"/>
    <xf numFmtId="164" fontId="0" fillId="0" borderId="0" xfId="2" applyNumberFormat="1" applyFont="1"/>
    <xf numFmtId="165" fontId="0" fillId="0" borderId="0" xfId="3" applyNumberFormat="1" applyFont="1"/>
    <xf numFmtId="0" fontId="9" fillId="0" borderId="0" xfId="4" applyFont="1"/>
    <xf numFmtId="0" fontId="10" fillId="0" borderId="0" xfId="4" applyFont="1"/>
    <xf numFmtId="0" fontId="2" fillId="0" borderId="10" xfId="4" applyFont="1" applyBorder="1"/>
    <xf numFmtId="0" fontId="2" fillId="0" borderId="11" xfId="4" applyFont="1" applyBorder="1"/>
    <xf numFmtId="0" fontId="2" fillId="0" borderId="11" xfId="4" applyFont="1" applyBorder="1" applyAlignment="1">
      <alignment wrapText="1"/>
    </xf>
    <xf numFmtId="0" fontId="2" fillId="0" borderId="12" xfId="4" applyFont="1" applyBorder="1" applyAlignment="1">
      <alignment wrapText="1"/>
    </xf>
    <xf numFmtId="0" fontId="11" fillId="0" borderId="13" xfId="4" applyFont="1" applyBorder="1"/>
    <xf numFmtId="0" fontId="11" fillId="0" borderId="14" xfId="4" applyFont="1" applyBorder="1"/>
    <xf numFmtId="165" fontId="11" fillId="0" borderId="14" xfId="3" applyNumberFormat="1" applyFont="1" applyBorder="1"/>
    <xf numFmtId="165" fontId="11" fillId="0" borderId="15" xfId="3" applyNumberFormat="1" applyFont="1" applyBorder="1"/>
    <xf numFmtId="0" fontId="11" fillId="0" borderId="16" xfId="4" applyFont="1" applyBorder="1"/>
    <xf numFmtId="0" fontId="11" fillId="0" borderId="17" xfId="4" applyFont="1" applyBorder="1"/>
    <xf numFmtId="165" fontId="11" fillId="0" borderId="17" xfId="3" applyNumberFormat="1" applyFont="1" applyBorder="1"/>
    <xf numFmtId="165" fontId="11" fillId="0" borderId="18" xfId="3" applyNumberFormat="1" applyFont="1" applyBorder="1"/>
    <xf numFmtId="0" fontId="11" fillId="0" borderId="19" xfId="4" applyFont="1" applyBorder="1"/>
    <xf numFmtId="0" fontId="11" fillId="0" borderId="20" xfId="4" applyFont="1" applyBorder="1"/>
    <xf numFmtId="165" fontId="11" fillId="0" borderId="20" xfId="3" applyNumberFormat="1" applyFont="1" applyBorder="1"/>
    <xf numFmtId="165" fontId="11" fillId="0" borderId="21" xfId="3" applyNumberFormat="1" applyFont="1" applyBorder="1"/>
    <xf numFmtId="0" fontId="10" fillId="0" borderId="0" xfId="4" applyFont="1" applyAlignment="1">
      <alignment wrapText="1"/>
    </xf>
    <xf numFmtId="0" fontId="14" fillId="0" borderId="1" xfId="0" applyFont="1" applyBorder="1"/>
    <xf numFmtId="0" fontId="0" fillId="4" borderId="0" xfId="0" applyFill="1"/>
    <xf numFmtId="0" fontId="1" fillId="4" borderId="0" xfId="0" applyFont="1" applyFill="1"/>
    <xf numFmtId="0" fontId="16" fillId="4" borderId="0" xfId="0" applyFont="1" applyFill="1"/>
    <xf numFmtId="0" fontId="11" fillId="4" borderId="0" xfId="0" applyFont="1" applyFill="1"/>
    <xf numFmtId="0" fontId="0" fillId="7" borderId="23" xfId="0" applyFill="1" applyBorder="1"/>
    <xf numFmtId="0" fontId="0" fillId="7" borderId="25" xfId="0" applyFill="1" applyBorder="1"/>
    <xf numFmtId="0" fontId="0" fillId="7" borderId="27" xfId="0" applyFill="1" applyBorder="1" applyAlignment="1">
      <alignment vertical="top" wrapText="1"/>
    </xf>
    <xf numFmtId="0" fontId="0" fillId="7" borderId="24" xfId="0" applyFill="1" applyBorder="1" applyAlignment="1">
      <alignment vertical="top" wrapText="1"/>
    </xf>
    <xf numFmtId="0" fontId="0" fillId="7" borderId="26" xfId="0" applyFill="1" applyBorder="1" applyAlignment="1">
      <alignment vertical="top" wrapText="1"/>
    </xf>
    <xf numFmtId="0" fontId="0" fillId="7" borderId="23" xfId="0" applyFill="1" applyBorder="1" applyAlignment="1">
      <alignment vertical="top" wrapText="1"/>
    </xf>
    <xf numFmtId="0" fontId="0" fillId="7" borderId="25" xfId="0" applyFill="1" applyBorder="1" applyAlignment="1">
      <alignment vertical="top" wrapText="1"/>
    </xf>
    <xf numFmtId="0" fontId="0" fillId="0" borderId="28"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5" xfId="0" applyBorder="1"/>
    <xf numFmtId="0" fontId="0" fillId="0" borderId="28" xfId="0" applyBorder="1" applyAlignment="1">
      <alignment horizontal="center"/>
    </xf>
    <xf numFmtId="0" fontId="0" fillId="0" borderId="31" xfId="0" applyBorder="1" applyAlignment="1">
      <alignment horizontal="center"/>
    </xf>
    <xf numFmtId="0" fontId="0" fillId="0" borderId="33" xfId="0" applyBorder="1" applyAlignment="1">
      <alignment horizontal="center"/>
    </xf>
    <xf numFmtId="0" fontId="7" fillId="0" borderId="0" xfId="0" applyFont="1"/>
    <xf numFmtId="0" fontId="0" fillId="0" borderId="36" xfId="0" applyBorder="1" applyAlignment="1">
      <alignment horizontal="center"/>
    </xf>
    <xf numFmtId="0" fontId="0" fillId="0" borderId="29" xfId="0" applyBorder="1" applyAlignment="1">
      <alignment horizontal="center"/>
    </xf>
    <xf numFmtId="0" fontId="0" fillId="0" borderId="39" xfId="0" applyBorder="1" applyAlignment="1">
      <alignment horizontal="center"/>
    </xf>
    <xf numFmtId="0" fontId="0" fillId="0" borderId="30" xfId="0" applyBorder="1" applyAlignment="1">
      <alignment horizontal="center"/>
    </xf>
    <xf numFmtId="0" fontId="0" fillId="0" borderId="37" xfId="0" applyBorder="1" applyAlignment="1">
      <alignment horizontal="center"/>
    </xf>
    <xf numFmtId="0" fontId="0" fillId="0" borderId="22" xfId="0" applyBorder="1" applyAlignment="1">
      <alignment horizontal="center"/>
    </xf>
    <xf numFmtId="0" fontId="0" fillId="0" borderId="40" xfId="0" applyBorder="1" applyAlignment="1">
      <alignment horizontal="center"/>
    </xf>
    <xf numFmtId="0" fontId="0" fillId="0" borderId="32" xfId="0" applyBorder="1" applyAlignment="1">
      <alignment horizontal="center"/>
    </xf>
    <xf numFmtId="0" fontId="0" fillId="0" borderId="38" xfId="0" applyBorder="1" applyAlignment="1">
      <alignment horizontal="center"/>
    </xf>
    <xf numFmtId="0" fontId="0" fillId="0" borderId="34" xfId="0" applyBorder="1" applyAlignment="1">
      <alignment horizontal="center"/>
    </xf>
    <xf numFmtId="0" fontId="0" fillId="0" borderId="41" xfId="0" applyBorder="1" applyAlignment="1">
      <alignment horizontal="center"/>
    </xf>
    <xf numFmtId="165" fontId="0" fillId="0" borderId="37" xfId="3" applyNumberFormat="1" applyFont="1" applyBorder="1" applyAlignment="1">
      <alignment horizontal="center"/>
    </xf>
    <xf numFmtId="165" fontId="0" fillId="0" borderId="22" xfId="3" applyNumberFormat="1" applyFont="1" applyBorder="1" applyAlignment="1">
      <alignment horizontal="center"/>
    </xf>
    <xf numFmtId="165" fontId="0" fillId="0" borderId="40" xfId="3" applyNumberFormat="1" applyFont="1" applyBorder="1" applyAlignment="1">
      <alignment horizontal="center"/>
    </xf>
    <xf numFmtId="165" fontId="0" fillId="0" borderId="31" xfId="3" applyNumberFormat="1" applyFont="1" applyBorder="1" applyAlignment="1">
      <alignment horizontal="center"/>
    </xf>
    <xf numFmtId="165" fontId="0" fillId="0" borderId="32" xfId="3" applyNumberFormat="1" applyFont="1" applyBorder="1" applyAlignment="1">
      <alignment horizontal="center"/>
    </xf>
    <xf numFmtId="165" fontId="0" fillId="0" borderId="38" xfId="3" applyNumberFormat="1" applyFont="1" applyBorder="1" applyAlignment="1">
      <alignment horizontal="center"/>
    </xf>
    <xf numFmtId="165" fontId="0" fillId="0" borderId="34" xfId="3" applyNumberFormat="1" applyFont="1" applyBorder="1" applyAlignment="1">
      <alignment horizontal="center"/>
    </xf>
    <xf numFmtId="165" fontId="0" fillId="0" borderId="41" xfId="3" applyNumberFormat="1" applyFont="1" applyBorder="1" applyAlignment="1">
      <alignment horizontal="center"/>
    </xf>
    <xf numFmtId="165" fontId="0" fillId="0" borderId="33" xfId="3" applyNumberFormat="1" applyFont="1" applyBorder="1" applyAlignment="1">
      <alignment horizontal="center"/>
    </xf>
    <xf numFmtId="165" fontId="0" fillId="0" borderId="35" xfId="3" applyNumberFormat="1" applyFont="1" applyBorder="1" applyAlignment="1">
      <alignment horizontal="center"/>
    </xf>
    <xf numFmtId="14" fontId="0" fillId="0" borderId="30" xfId="0" applyNumberFormat="1" applyBorder="1" applyAlignment="1">
      <alignment horizontal="center"/>
    </xf>
    <xf numFmtId="14" fontId="0" fillId="0" borderId="32" xfId="0" applyNumberFormat="1" applyBorder="1" applyAlignment="1">
      <alignment horizontal="center"/>
    </xf>
    <xf numFmtId="14" fontId="0" fillId="0" borderId="35" xfId="0" applyNumberFormat="1" applyBorder="1" applyAlignment="1">
      <alignment horizontal="center"/>
    </xf>
    <xf numFmtId="0" fontId="1" fillId="4" borderId="0" xfId="0" applyFont="1" applyFill="1" applyAlignment="1">
      <alignment horizontal="center"/>
    </xf>
    <xf numFmtId="0" fontId="15" fillId="4" borderId="0" xfId="0" applyFont="1" applyFill="1" applyAlignment="1">
      <alignment horizontal="center"/>
    </xf>
    <xf numFmtId="0" fontId="2" fillId="0" borderId="0" xfId="0" applyFont="1"/>
    <xf numFmtId="166" fontId="0" fillId="0" borderId="0" xfId="2" applyNumberFormat="1" applyFont="1"/>
    <xf numFmtId="0" fontId="0" fillId="7" borderId="34" xfId="0" applyFill="1" applyBorder="1"/>
    <xf numFmtId="0" fontId="0" fillId="7" borderId="33" xfId="0" applyFill="1" applyBorder="1"/>
    <xf numFmtId="0" fontId="0" fillId="7" borderId="38" xfId="0" applyFill="1" applyBorder="1"/>
    <xf numFmtId="0" fontId="0" fillId="7" borderId="35" xfId="0" applyFill="1" applyBorder="1"/>
    <xf numFmtId="0" fontId="0" fillId="7" borderId="45" xfId="0" applyFill="1" applyBorder="1" applyAlignment="1">
      <alignment horizontal="center" vertical="center" wrapText="1"/>
    </xf>
    <xf numFmtId="0" fontId="0" fillId="7" borderId="47" xfId="0" applyFill="1" applyBorder="1" applyAlignment="1">
      <alignment horizontal="center" vertical="center" wrapText="1"/>
    </xf>
    <xf numFmtId="0" fontId="0" fillId="0" borderId="48" xfId="0" applyBorder="1"/>
    <xf numFmtId="0" fontId="0" fillId="0" borderId="50" xfId="0" applyBorder="1"/>
    <xf numFmtId="0" fontId="0" fillId="0" borderId="49" xfId="0" applyBorder="1"/>
    <xf numFmtId="0" fontId="0" fillId="0" borderId="28" xfId="0" applyBorder="1" applyAlignment="1">
      <alignment wrapText="1"/>
    </xf>
    <xf numFmtId="0" fontId="0" fillId="0" borderId="29" xfId="0" applyBorder="1" applyAlignment="1">
      <alignment wrapText="1"/>
    </xf>
    <xf numFmtId="0" fontId="0" fillId="0" borderId="30" xfId="0" applyBorder="1" applyAlignment="1">
      <alignment wrapText="1"/>
    </xf>
    <xf numFmtId="0" fontId="0" fillId="0" borderId="31" xfId="0" applyBorder="1" applyAlignment="1">
      <alignment wrapText="1"/>
    </xf>
    <xf numFmtId="0" fontId="0" fillId="0" borderId="22" xfId="0" applyBorder="1" applyAlignment="1">
      <alignment wrapText="1"/>
    </xf>
    <xf numFmtId="0" fontId="0" fillId="0" borderId="32" xfId="0" applyBorder="1" applyAlignment="1">
      <alignment wrapText="1"/>
    </xf>
    <xf numFmtId="0" fontId="0" fillId="0" borderId="33" xfId="0" applyBorder="1" applyAlignment="1">
      <alignment wrapText="1"/>
    </xf>
    <xf numFmtId="0" fontId="0" fillId="0" borderId="34" xfId="0" applyBorder="1" applyAlignment="1">
      <alignment wrapText="1"/>
    </xf>
    <xf numFmtId="0" fontId="0" fillId="0" borderId="35" xfId="0" applyBorder="1" applyAlignment="1">
      <alignment wrapText="1"/>
    </xf>
    <xf numFmtId="166" fontId="0" fillId="0" borderId="28" xfId="2" applyNumberFormat="1" applyFont="1" applyBorder="1"/>
    <xf numFmtId="166" fontId="0" fillId="0" borderId="29" xfId="2" applyNumberFormat="1" applyFont="1" applyBorder="1"/>
    <xf numFmtId="166" fontId="0" fillId="0" borderId="30" xfId="2" applyNumberFormat="1" applyFont="1" applyBorder="1"/>
    <xf numFmtId="166" fontId="0" fillId="0" borderId="31" xfId="2" applyNumberFormat="1" applyFont="1" applyBorder="1"/>
    <xf numFmtId="166" fontId="0" fillId="0" borderId="22" xfId="2" applyNumberFormat="1" applyFont="1" applyBorder="1"/>
    <xf numFmtId="166" fontId="0" fillId="0" borderId="32" xfId="2" applyNumberFormat="1" applyFont="1" applyBorder="1"/>
    <xf numFmtId="166" fontId="0" fillId="0" borderId="33" xfId="2" applyNumberFormat="1" applyFont="1" applyBorder="1"/>
    <xf numFmtId="166" fontId="0" fillId="0" borderId="34" xfId="2" applyNumberFormat="1" applyFont="1" applyBorder="1"/>
    <xf numFmtId="166" fontId="0" fillId="0" borderId="35" xfId="2" applyNumberFormat="1" applyFont="1" applyBorder="1"/>
    <xf numFmtId="0" fontId="0" fillId="0" borderId="39" xfId="0" applyBorder="1" applyAlignment="1">
      <alignment wrapText="1"/>
    </xf>
    <xf numFmtId="0" fontId="0" fillId="0" borderId="40" xfId="0" applyBorder="1" applyAlignment="1">
      <alignment wrapText="1"/>
    </xf>
    <xf numFmtId="0" fontId="0" fillId="0" borderId="41" xfId="0" applyBorder="1" applyAlignment="1">
      <alignment wrapText="1"/>
    </xf>
    <xf numFmtId="164" fontId="0" fillId="0" borderId="28" xfId="2" applyNumberFormat="1" applyFont="1" applyBorder="1"/>
    <xf numFmtId="164" fontId="0" fillId="0" borderId="29" xfId="2" applyNumberFormat="1" applyFont="1" applyBorder="1"/>
    <xf numFmtId="164" fontId="0" fillId="0" borderId="39" xfId="2" applyNumberFormat="1" applyFont="1" applyBorder="1"/>
    <xf numFmtId="164" fontId="0" fillId="0" borderId="30" xfId="2" applyNumberFormat="1" applyFont="1" applyBorder="1"/>
    <xf numFmtId="164" fontId="0" fillId="0" borderId="36" xfId="2" applyNumberFormat="1" applyFont="1" applyBorder="1"/>
    <xf numFmtId="164" fontId="0" fillId="0" borderId="31" xfId="2" applyNumberFormat="1" applyFont="1" applyBorder="1"/>
    <xf numFmtId="164" fontId="0" fillId="0" borderId="22" xfId="2" applyNumberFormat="1" applyFont="1" applyBorder="1"/>
    <xf numFmtId="164" fontId="0" fillId="0" borderId="40" xfId="2" applyNumberFormat="1" applyFont="1" applyBorder="1"/>
    <xf numFmtId="164" fontId="0" fillId="0" borderId="32" xfId="2" applyNumberFormat="1" applyFont="1" applyBorder="1"/>
    <xf numFmtId="164" fontId="0" fillId="0" borderId="37" xfId="2" applyNumberFormat="1" applyFont="1" applyBorder="1"/>
    <xf numFmtId="164" fontId="0" fillId="0" borderId="33" xfId="2" applyNumberFormat="1" applyFont="1" applyBorder="1"/>
    <xf numFmtId="164" fontId="0" fillId="0" borderId="34" xfId="2" applyNumberFormat="1" applyFont="1" applyBorder="1"/>
    <xf numFmtId="164" fontId="0" fillId="0" borderId="41" xfId="2" applyNumberFormat="1" applyFont="1" applyBorder="1"/>
    <xf numFmtId="164" fontId="0" fillId="0" borderId="35" xfId="2" applyNumberFormat="1" applyFont="1" applyBorder="1"/>
    <xf numFmtId="164" fontId="0" fillId="0" borderId="38" xfId="2" applyNumberFormat="1" applyFont="1" applyBorder="1"/>
    <xf numFmtId="0" fontId="0" fillId="7" borderId="26" xfId="0" applyFill="1" applyBorder="1"/>
    <xf numFmtId="0" fontId="0" fillId="7" borderId="45" xfId="0" applyFill="1" applyBorder="1" applyAlignment="1">
      <alignment horizontal="center" vertical="center"/>
    </xf>
    <xf numFmtId="0" fontId="0" fillId="7" borderId="47" xfId="0" applyFill="1" applyBorder="1" applyAlignment="1">
      <alignment horizontal="center"/>
    </xf>
    <xf numFmtId="166" fontId="0" fillId="0" borderId="45" xfId="2" applyNumberFormat="1" applyFont="1" applyBorder="1" applyAlignment="1">
      <alignment wrapText="1"/>
    </xf>
    <xf numFmtId="166" fontId="0" fillId="0" borderId="46" xfId="2" applyNumberFormat="1" applyFont="1" applyBorder="1" applyAlignment="1">
      <alignment wrapText="1"/>
    </xf>
    <xf numFmtId="166" fontId="0" fillId="0" borderId="47" xfId="2" applyNumberFormat="1" applyFont="1" applyBorder="1" applyAlignment="1">
      <alignment wrapText="1"/>
    </xf>
    <xf numFmtId="165" fontId="0" fillId="0" borderId="45" xfId="3" applyNumberFormat="1" applyFont="1" applyBorder="1" applyAlignment="1">
      <alignment wrapText="1"/>
    </xf>
    <xf numFmtId="165" fontId="0" fillId="0" borderId="46" xfId="3" applyNumberFormat="1" applyFont="1" applyBorder="1" applyAlignment="1">
      <alignment wrapText="1"/>
    </xf>
    <xf numFmtId="165" fontId="0" fillId="0" borderId="47" xfId="3" applyNumberFormat="1" applyFont="1" applyBorder="1" applyAlignment="1">
      <alignment wrapText="1"/>
    </xf>
    <xf numFmtId="0" fontId="0" fillId="0" borderId="39" xfId="0" applyBorder="1"/>
    <xf numFmtId="0" fontId="0" fillId="0" borderId="40" xfId="0" applyBorder="1"/>
    <xf numFmtId="0" fontId="0" fillId="0" borderId="41" xfId="0" applyBorder="1"/>
    <xf numFmtId="0" fontId="0" fillId="0" borderId="36" xfId="0" applyBorder="1" applyAlignment="1">
      <alignment wrapText="1"/>
    </xf>
    <xf numFmtId="0" fontId="0" fillId="0" borderId="37" xfId="0" applyBorder="1" applyAlignment="1">
      <alignment wrapText="1"/>
    </xf>
    <xf numFmtId="0" fontId="0" fillId="0" borderId="38" xfId="0" applyBorder="1" applyAlignment="1">
      <alignment wrapText="1"/>
    </xf>
    <xf numFmtId="0" fontId="0" fillId="7" borderId="41" xfId="0" applyFill="1" applyBorder="1"/>
    <xf numFmtId="0" fontId="0" fillId="7" borderId="34" xfId="0" applyFill="1" applyBorder="1" applyAlignment="1">
      <alignment vertical="top" wrapText="1"/>
    </xf>
    <xf numFmtId="0" fontId="0" fillId="7" borderId="35" xfId="0" applyFill="1" applyBorder="1" applyAlignment="1">
      <alignment vertical="top" wrapText="1"/>
    </xf>
    <xf numFmtId="0" fontId="0" fillId="7" borderId="33" xfId="0" applyFill="1" applyBorder="1" applyAlignment="1">
      <alignment vertical="top" wrapText="1"/>
    </xf>
    <xf numFmtId="0" fontId="11" fillId="0" borderId="28" xfId="0" applyFont="1" applyBorder="1" applyAlignment="1">
      <alignment wrapText="1"/>
    </xf>
    <xf numFmtId="0" fontId="11" fillId="0" borderId="29" xfId="0" applyFont="1" applyBorder="1" applyAlignment="1">
      <alignment wrapText="1"/>
    </xf>
    <xf numFmtId="0" fontId="11" fillId="0" borderId="30" xfId="0" applyFont="1" applyBorder="1" applyAlignment="1">
      <alignment wrapText="1"/>
    </xf>
    <xf numFmtId="0" fontId="11" fillId="0" borderId="31" xfId="0" applyFont="1" applyBorder="1" applyAlignment="1">
      <alignment wrapText="1"/>
    </xf>
    <xf numFmtId="0" fontId="11" fillId="0" borderId="22" xfId="0" applyFont="1" applyBorder="1" applyAlignment="1">
      <alignment wrapText="1"/>
    </xf>
    <xf numFmtId="0" fontId="11" fillId="0" borderId="32" xfId="0" applyFont="1" applyBorder="1" applyAlignment="1">
      <alignment wrapText="1"/>
    </xf>
    <xf numFmtId="0" fontId="11" fillId="0" borderId="33" xfId="0" applyFont="1" applyBorder="1" applyAlignment="1">
      <alignment wrapText="1"/>
    </xf>
    <xf numFmtId="0" fontId="11" fillId="0" borderId="34" xfId="0" applyFont="1" applyBorder="1" applyAlignment="1">
      <alignment wrapText="1"/>
    </xf>
    <xf numFmtId="0" fontId="11" fillId="0" borderId="35" xfId="0" applyFont="1" applyBorder="1" applyAlignment="1">
      <alignment wrapText="1"/>
    </xf>
    <xf numFmtId="0" fontId="0" fillId="0" borderId="0" xfId="0" applyFill="1"/>
    <xf numFmtId="14" fontId="0" fillId="0" borderId="0" xfId="0" applyNumberFormat="1"/>
    <xf numFmtId="0" fontId="0" fillId="0" borderId="0" xfId="0"/>
    <xf numFmtId="0" fontId="7" fillId="0" borderId="0" xfId="0" applyFont="1" applyProtection="1">
      <protection hidden="1"/>
    </xf>
    <xf numFmtId="0" fontId="0" fillId="0" borderId="0" xfId="0"/>
    <xf numFmtId="0" fontId="0" fillId="0" borderId="0" xfId="0"/>
    <xf numFmtId="164" fontId="0" fillId="5" borderId="0" xfId="0" applyNumberFormat="1" applyFill="1"/>
    <xf numFmtId="0" fontId="0" fillId="0" borderId="0" xfId="0"/>
    <xf numFmtId="0" fontId="11" fillId="4" borderId="0" xfId="0" applyFont="1" applyFill="1" applyAlignment="1"/>
    <xf numFmtId="0" fontId="0" fillId="0" borderId="0" xfId="0"/>
    <xf numFmtId="0" fontId="0" fillId="0" borderId="0" xfId="0"/>
    <xf numFmtId="0" fontId="0" fillId="7" borderId="59" xfId="0" applyFill="1" applyBorder="1"/>
    <xf numFmtId="166" fontId="0" fillId="0" borderId="58" xfId="2" applyNumberFormat="1" applyFont="1" applyBorder="1"/>
    <xf numFmtId="166" fontId="0" fillId="0" borderId="60" xfId="2" applyNumberFormat="1" applyFont="1" applyBorder="1"/>
    <xf numFmtId="166" fontId="0" fillId="0" borderId="59" xfId="2" applyNumberFormat="1" applyFont="1" applyBorder="1"/>
    <xf numFmtId="164" fontId="0" fillId="0" borderId="58" xfId="2" applyNumberFormat="1" applyFont="1" applyBorder="1"/>
    <xf numFmtId="164" fontId="0" fillId="0" borderId="60" xfId="2" applyNumberFormat="1" applyFont="1" applyBorder="1"/>
    <xf numFmtId="164" fontId="0" fillId="0" borderId="59" xfId="2" applyNumberFormat="1" applyFont="1" applyBorder="1"/>
    <xf numFmtId="0" fontId="0" fillId="0" borderId="0" xfId="0" applyFont="1" applyBorder="1"/>
    <xf numFmtId="0" fontId="14" fillId="0" borderId="62" xfId="0" applyFont="1" applyBorder="1"/>
    <xf numFmtId="0" fontId="14" fillId="0" borderId="61" xfId="0" applyFont="1" applyBorder="1"/>
    <xf numFmtId="0" fontId="20" fillId="0" borderId="61" xfId="0" applyFont="1" applyBorder="1"/>
    <xf numFmtId="0" fontId="2" fillId="7" borderId="0" xfId="0" applyFont="1" applyFill="1"/>
    <xf numFmtId="0" fontId="5" fillId="7" borderId="0" xfId="1" applyFont="1" applyFill="1"/>
    <xf numFmtId="0" fontId="0" fillId="7" borderId="0" xfId="0" applyFill="1"/>
    <xf numFmtId="0" fontId="2" fillId="8" borderId="0" xfId="0" applyFont="1" applyFill="1"/>
    <xf numFmtId="0" fontId="5" fillId="8" borderId="0" xfId="1" applyFont="1" applyFill="1"/>
    <xf numFmtId="0" fontId="21" fillId="8" borderId="1" xfId="0" applyFont="1" applyFill="1" applyBorder="1"/>
    <xf numFmtId="0" fontId="2" fillId="9" borderId="0" xfId="0" applyFont="1" applyFill="1"/>
    <xf numFmtId="0" fontId="5" fillId="9" borderId="0" xfId="1" applyFont="1" applyFill="1"/>
    <xf numFmtId="0" fontId="0" fillId="9" borderId="0" xfId="0" applyFill="1"/>
    <xf numFmtId="0" fontId="0" fillId="9" borderId="0" xfId="0" applyFont="1" applyFill="1"/>
    <xf numFmtId="0" fontId="0" fillId="0" borderId="0" xfId="0" applyFont="1" applyBorder="1"/>
    <xf numFmtId="0" fontId="0" fillId="0" borderId="0" xfId="0"/>
    <xf numFmtId="0" fontId="0" fillId="7" borderId="42" xfId="0" applyFill="1" applyBorder="1" applyAlignment="1"/>
    <xf numFmtId="0" fontId="0" fillId="7" borderId="44" xfId="0" applyFill="1" applyBorder="1" applyAlignment="1"/>
    <xf numFmtId="0" fontId="0" fillId="7" borderId="52" xfId="0" applyFill="1" applyBorder="1" applyAlignment="1"/>
    <xf numFmtId="0" fontId="0" fillId="7" borderId="54" xfId="0" applyFill="1" applyBorder="1" applyAlignment="1"/>
    <xf numFmtId="0" fontId="2" fillId="0" borderId="0" xfId="0" applyFont="1" applyBorder="1"/>
    <xf numFmtId="0" fontId="0" fillId="7" borderId="42" xfId="0" applyFill="1" applyBorder="1" applyAlignment="1">
      <alignment vertical="center"/>
    </xf>
    <xf numFmtId="0" fontId="0" fillId="7" borderId="51" xfId="0" applyFill="1" applyBorder="1" applyAlignment="1">
      <alignment vertical="center"/>
    </xf>
    <xf numFmtId="0" fontId="0" fillId="7" borderId="52" xfId="0" applyFill="1" applyBorder="1" applyAlignment="1">
      <alignment vertical="center"/>
    </xf>
    <xf numFmtId="0" fontId="0" fillId="7" borderId="44" xfId="0" applyFill="1" applyBorder="1" applyAlignment="1">
      <alignment vertical="center"/>
    </xf>
    <xf numFmtId="0" fontId="0" fillId="7" borderId="53" xfId="0" applyFill="1" applyBorder="1" applyAlignment="1">
      <alignment vertical="center"/>
    </xf>
    <xf numFmtId="0" fontId="0" fillId="7" borderId="54" xfId="0" applyFill="1" applyBorder="1" applyAlignment="1">
      <alignment vertical="center"/>
    </xf>
    <xf numFmtId="0" fontId="0" fillId="7" borderId="43" xfId="0" applyFill="1" applyBorder="1" applyAlignment="1"/>
    <xf numFmtId="0" fontId="0" fillId="7" borderId="63" xfId="0" applyFill="1" applyBorder="1" applyAlignment="1"/>
    <xf numFmtId="0" fontId="0" fillId="7" borderId="43" xfId="0" applyFill="1" applyBorder="1" applyAlignment="1">
      <alignment vertical="center"/>
    </xf>
    <xf numFmtId="0" fontId="0" fillId="7" borderId="64" xfId="0" applyFill="1" applyBorder="1" applyAlignment="1">
      <alignment vertical="center"/>
    </xf>
    <xf numFmtId="0" fontId="0" fillId="7" borderId="63" xfId="0" applyFill="1" applyBorder="1" applyAlignment="1">
      <alignment vertical="center"/>
    </xf>
    <xf numFmtId="0" fontId="22" fillId="0" borderId="0" xfId="1" applyFont="1" applyAlignment="1">
      <alignment vertical="center"/>
    </xf>
    <xf numFmtId="0" fontId="0" fillId="0" borderId="0" xfId="0"/>
    <xf numFmtId="0" fontId="0" fillId="0" borderId="0" xfId="0" applyAlignment="1"/>
    <xf numFmtId="0" fontId="0" fillId="0" borderId="0" xfId="0" quotePrefix="1" applyAlignment="1">
      <alignment horizontal="center"/>
    </xf>
    <xf numFmtId="0" fontId="20" fillId="0" borderId="0" xfId="0" applyFont="1" applyAlignment="1">
      <alignment horizontal="right" vertical="top"/>
    </xf>
    <xf numFmtId="0" fontId="2" fillId="0" borderId="0" xfId="0" applyFont="1" applyFill="1"/>
    <xf numFmtId="0" fontId="0" fillId="0" borderId="0" xfId="0" applyBorder="1"/>
    <xf numFmtId="0" fontId="0" fillId="0" borderId="0" xfId="0" applyFont="1" applyAlignment="1">
      <alignment vertical="top"/>
    </xf>
    <xf numFmtId="0" fontId="0" fillId="0" borderId="0" xfId="0" applyBorder="1" applyAlignment="1">
      <alignment vertical="top" wrapText="1"/>
    </xf>
    <xf numFmtId="0" fontId="0" fillId="0" borderId="0" xfId="0" quotePrefix="1" applyBorder="1" applyAlignment="1">
      <alignment vertical="top" wrapText="1"/>
    </xf>
    <xf numFmtId="0" fontId="0" fillId="0" borderId="0" xfId="0" applyBorder="1" applyAlignment="1">
      <alignment vertical="top"/>
    </xf>
    <xf numFmtId="0" fontId="0" fillId="0" borderId="0" xfId="0" quotePrefix="1" applyBorder="1" applyAlignment="1">
      <alignment vertical="top"/>
    </xf>
    <xf numFmtId="0" fontId="0" fillId="0" borderId="0" xfId="0" applyBorder="1" applyAlignment="1"/>
    <xf numFmtId="0" fontId="2" fillId="0" borderId="0" xfId="0" applyFont="1" applyFill="1" applyAlignment="1"/>
    <xf numFmtId="0" fontId="0" fillId="0" borderId="0" xfId="0"/>
    <xf numFmtId="0" fontId="0" fillId="0" borderId="69" xfId="0" applyBorder="1"/>
    <xf numFmtId="0" fontId="0" fillId="0" borderId="70" xfId="0" applyBorder="1"/>
    <xf numFmtId="0" fontId="0" fillId="0" borderId="62" xfId="0" applyBorder="1"/>
    <xf numFmtId="0" fontId="0" fillId="0" borderId="71" xfId="0" applyBorder="1"/>
    <xf numFmtId="0" fontId="0" fillId="0" borderId="72" xfId="0" applyBorder="1"/>
    <xf numFmtId="0" fontId="0" fillId="0" borderId="0" xfId="0" applyFont="1" applyBorder="1"/>
    <xf numFmtId="0" fontId="0" fillId="0" borderId="0" xfId="0"/>
    <xf numFmtId="0" fontId="0" fillId="7" borderId="42" xfId="0" applyFill="1" applyBorder="1" applyAlignment="1"/>
    <xf numFmtId="0" fontId="0" fillId="7" borderId="44" xfId="0" applyFill="1" applyBorder="1" applyAlignment="1"/>
    <xf numFmtId="0" fontId="0" fillId="0" borderId="0" xfId="0"/>
    <xf numFmtId="0" fontId="0" fillId="0" borderId="0" xfId="0"/>
    <xf numFmtId="164" fontId="0" fillId="0" borderId="48" xfId="2" applyNumberFormat="1" applyFont="1" applyBorder="1"/>
    <xf numFmtId="164" fontId="0" fillId="0" borderId="50" xfId="2" applyNumberFormat="1" applyFont="1" applyBorder="1"/>
    <xf numFmtId="164" fontId="0" fillId="0" borderId="49" xfId="2" applyNumberFormat="1" applyFont="1" applyBorder="1"/>
    <xf numFmtId="0" fontId="0" fillId="7" borderId="49" xfId="0" applyFill="1" applyBorder="1"/>
    <xf numFmtId="166" fontId="0" fillId="0" borderId="39" xfId="2" applyNumberFormat="1" applyFont="1" applyBorder="1"/>
    <xf numFmtId="166" fontId="0" fillId="0" borderId="40" xfId="2" applyNumberFormat="1" applyFont="1" applyBorder="1"/>
    <xf numFmtId="166" fontId="0" fillId="0" borderId="41" xfId="2" applyNumberFormat="1" applyFont="1" applyBorder="1"/>
    <xf numFmtId="166" fontId="0" fillId="0" borderId="48" xfId="2" applyNumberFormat="1" applyFont="1" applyBorder="1"/>
    <xf numFmtId="166" fontId="0" fillId="0" borderId="50" xfId="2" applyNumberFormat="1" applyFont="1" applyBorder="1"/>
    <xf numFmtId="166" fontId="0" fillId="0" borderId="49" xfId="2" applyNumberFormat="1" applyFont="1" applyBorder="1"/>
    <xf numFmtId="0" fontId="0" fillId="0" borderId="0" xfId="0"/>
    <xf numFmtId="0" fontId="18" fillId="0" borderId="0" xfId="0" applyFont="1" applyBorder="1" applyAlignment="1">
      <alignment horizontal="center"/>
    </xf>
    <xf numFmtId="0" fontId="17" fillId="0" borderId="0" xfId="0" applyFont="1" applyFill="1" applyAlignment="1">
      <alignment horizontal="center"/>
    </xf>
    <xf numFmtId="0" fontId="11" fillId="0" borderId="0" xfId="0" quotePrefix="1" applyFont="1" applyBorder="1" applyAlignment="1">
      <alignment wrapText="1"/>
    </xf>
    <xf numFmtId="0" fontId="11" fillId="0" borderId="0" xfId="0" applyFont="1" applyBorder="1" applyAlignment="1">
      <alignment wrapText="1"/>
    </xf>
    <xf numFmtId="0" fontId="0" fillId="0" borderId="0" xfId="0" quotePrefix="1" applyFont="1" applyBorder="1"/>
    <xf numFmtId="0" fontId="0" fillId="0" borderId="0" xfId="0" applyFont="1" applyBorder="1"/>
    <xf numFmtId="0" fontId="19" fillId="0" borderId="0" xfId="0" applyFont="1" applyBorder="1" applyAlignment="1">
      <alignment horizontal="center"/>
    </xf>
    <xf numFmtId="0" fontId="0" fillId="0" borderId="0" xfId="0" quotePrefix="1" applyFont="1" applyBorder="1" applyAlignment="1">
      <alignment wrapText="1"/>
    </xf>
    <xf numFmtId="0" fontId="0" fillId="0" borderId="0" xfId="0" applyFont="1" applyBorder="1" applyAlignment="1">
      <alignment wrapText="1"/>
    </xf>
    <xf numFmtId="0" fontId="2" fillId="0" borderId="0" xfId="0" applyFont="1" applyBorder="1" applyAlignment="1">
      <alignment wrapText="1"/>
    </xf>
    <xf numFmtId="0" fontId="0" fillId="0" borderId="0" xfId="0" quotePrefix="1" applyFont="1" applyBorder="1" applyAlignment="1"/>
    <xf numFmtId="0" fontId="3" fillId="4" borderId="0" xfId="0" applyFont="1" applyFill="1" applyAlignment="1">
      <alignment horizontal="center"/>
    </xf>
    <xf numFmtId="0" fontId="0" fillId="0" borderId="40" xfId="0" applyBorder="1" applyAlignment="1">
      <alignment vertical="top" wrapText="1"/>
    </xf>
    <xf numFmtId="0" fontId="0" fillId="0" borderId="65" xfId="0" applyBorder="1" applyAlignment="1">
      <alignment vertical="top" wrapText="1"/>
    </xf>
    <xf numFmtId="0" fontId="0" fillId="0" borderId="37" xfId="0" applyBorder="1" applyAlignment="1">
      <alignment vertical="top" wrapText="1"/>
    </xf>
    <xf numFmtId="0" fontId="1" fillId="4" borderId="0" xfId="0" applyFont="1" applyFill="1" applyAlignment="1">
      <alignment horizontal="center"/>
    </xf>
    <xf numFmtId="0" fontId="0" fillId="0" borderId="40" xfId="0" quotePrefix="1" applyBorder="1" applyAlignment="1">
      <alignment vertical="top" wrapText="1"/>
    </xf>
    <xf numFmtId="0" fontId="0" fillId="0" borderId="65" xfId="0" quotePrefix="1" applyBorder="1" applyAlignment="1">
      <alignment vertical="top" wrapText="1"/>
    </xf>
    <xf numFmtId="0" fontId="0" fillId="0" borderId="37" xfId="0" quotePrefix="1" applyBorder="1" applyAlignment="1">
      <alignment vertical="top" wrapText="1"/>
    </xf>
    <xf numFmtId="0" fontId="15" fillId="4" borderId="0" xfId="0" applyFont="1" applyFill="1" applyAlignment="1">
      <alignment horizontal="center"/>
    </xf>
    <xf numFmtId="0" fontId="23" fillId="0" borderId="0" xfId="1" applyFont="1"/>
    <xf numFmtId="0" fontId="24" fillId="0" borderId="66" xfId="0" applyFont="1" applyBorder="1" applyAlignment="1">
      <alignment horizontal="center"/>
    </xf>
    <xf numFmtId="0" fontId="24" fillId="0" borderId="67" xfId="0" applyFont="1" applyBorder="1" applyAlignment="1">
      <alignment horizontal="center"/>
    </xf>
    <xf numFmtId="0" fontId="24" fillId="0" borderId="68" xfId="0" applyFont="1" applyBorder="1" applyAlignment="1">
      <alignment horizontal="center"/>
    </xf>
    <xf numFmtId="0" fontId="0" fillId="0" borderId="0" xfId="0" applyBorder="1" applyAlignment="1">
      <alignment horizontal="center"/>
    </xf>
    <xf numFmtId="0" fontId="0" fillId="0" borderId="62" xfId="0" applyBorder="1" applyAlignment="1">
      <alignment horizontal="center"/>
    </xf>
    <xf numFmtId="0" fontId="0" fillId="0" borderId="72" xfId="0" applyBorder="1" applyAlignment="1">
      <alignment horizontal="center"/>
    </xf>
    <xf numFmtId="0" fontId="0" fillId="0" borderId="0" xfId="0" applyAlignment="1">
      <alignment horizontal="center"/>
    </xf>
    <xf numFmtId="0" fontId="0" fillId="0" borderId="42" xfId="0" applyBorder="1" applyAlignment="1">
      <alignment vertical="center" wrapText="1"/>
    </xf>
    <xf numFmtId="0" fontId="0" fillId="0" borderId="43" xfId="0" applyBorder="1" applyAlignment="1">
      <alignment vertical="center" wrapText="1"/>
    </xf>
    <xf numFmtId="0" fontId="0" fillId="0" borderId="44" xfId="0" applyBorder="1" applyAlignment="1">
      <alignment vertical="center" wrapText="1"/>
    </xf>
    <xf numFmtId="0" fontId="0" fillId="0" borderId="0" xfId="0"/>
    <xf numFmtId="0" fontId="0" fillId="7" borderId="58" xfId="0" applyFill="1" applyBorder="1" applyAlignment="1">
      <alignment horizontal="center"/>
    </xf>
    <xf numFmtId="0" fontId="0" fillId="7" borderId="55" xfId="0" applyFill="1" applyBorder="1" applyAlignment="1">
      <alignment horizontal="center"/>
    </xf>
    <xf numFmtId="0" fontId="0" fillId="7" borderId="48" xfId="0" applyFill="1" applyBorder="1" applyAlignment="1">
      <alignment horizontal="center"/>
    </xf>
    <xf numFmtId="0" fontId="0" fillId="7" borderId="42" xfId="0" applyFill="1" applyBorder="1" applyAlignment="1"/>
    <xf numFmtId="0" fontId="0" fillId="7" borderId="44" xfId="0" applyFill="1" applyBorder="1" applyAlignment="1"/>
    <xf numFmtId="0" fontId="0" fillId="7" borderId="56" xfId="0" applyFill="1" applyBorder="1" applyAlignment="1">
      <alignment horizontal="center"/>
    </xf>
    <xf numFmtId="0" fontId="0" fillId="7" borderId="57" xfId="0" applyFill="1" applyBorder="1" applyAlignment="1">
      <alignment horizontal="center"/>
    </xf>
    <xf numFmtId="0" fontId="0" fillId="0" borderId="28" xfId="0" applyBorder="1" applyAlignment="1">
      <alignment horizontal="left" vertical="center" wrapText="1"/>
    </xf>
    <xf numFmtId="0" fontId="0" fillId="0" borderId="31" xfId="0" applyBorder="1" applyAlignment="1">
      <alignment horizontal="left" vertical="center" wrapText="1"/>
    </xf>
    <xf numFmtId="0" fontId="0" fillId="0" borderId="33" xfId="0" applyBorder="1" applyAlignment="1">
      <alignment horizontal="left" vertical="center" wrapText="1"/>
    </xf>
    <xf numFmtId="0" fontId="0" fillId="7" borderId="28" xfId="0" applyFill="1" applyBorder="1" applyAlignment="1">
      <alignment horizontal="center"/>
    </xf>
    <xf numFmtId="0" fontId="0" fillId="7" borderId="29" xfId="0" applyFill="1" applyBorder="1" applyAlignment="1">
      <alignment horizontal="center"/>
    </xf>
    <xf numFmtId="0" fontId="0" fillId="7" borderId="30" xfId="0" applyFill="1" applyBorder="1" applyAlignment="1">
      <alignment horizontal="center"/>
    </xf>
    <xf numFmtId="0" fontId="0" fillId="7" borderId="52" xfId="0" applyFill="1" applyBorder="1" applyAlignment="1">
      <alignment horizontal="center"/>
    </xf>
    <xf numFmtId="0" fontId="0" fillId="7" borderId="54" xfId="0" applyFill="1" applyBorder="1" applyAlignment="1">
      <alignment horizontal="center"/>
    </xf>
    <xf numFmtId="0" fontId="0" fillId="0" borderId="28" xfId="0" applyBorder="1" applyAlignment="1">
      <alignment vertical="center" wrapText="1"/>
    </xf>
    <xf numFmtId="0" fontId="0" fillId="0" borderId="31" xfId="0" applyBorder="1" applyAlignment="1">
      <alignment vertical="center" wrapText="1"/>
    </xf>
    <xf numFmtId="0" fontId="0" fillId="0" borderId="33" xfId="0" applyBorder="1" applyAlignment="1">
      <alignment vertical="center" wrapText="1"/>
    </xf>
    <xf numFmtId="0" fontId="0" fillId="7" borderId="28" xfId="0" applyFill="1" applyBorder="1" applyAlignment="1"/>
    <xf numFmtId="0" fontId="0" fillId="7" borderId="33" xfId="0" applyFill="1" applyBorder="1" applyAlignment="1"/>
    <xf numFmtId="0" fontId="0" fillId="7" borderId="28" xfId="0" applyFill="1" applyBorder="1" applyAlignment="1">
      <alignment horizontal="center" vertical="center" wrapText="1"/>
    </xf>
    <xf numFmtId="0" fontId="0" fillId="7" borderId="29" xfId="0" applyFill="1" applyBorder="1" applyAlignment="1">
      <alignment horizontal="center" vertical="center" wrapText="1"/>
    </xf>
    <xf numFmtId="0" fontId="0" fillId="7" borderId="30" xfId="0" applyFill="1" applyBorder="1" applyAlignment="1">
      <alignment horizontal="center" vertical="center" wrapText="1"/>
    </xf>
    <xf numFmtId="0" fontId="0" fillId="7" borderId="31" xfId="0" applyFill="1" applyBorder="1" applyAlignment="1">
      <alignment horizontal="center" vertical="center" wrapText="1"/>
    </xf>
    <xf numFmtId="0" fontId="0" fillId="7" borderId="22" xfId="0" applyFill="1" applyBorder="1" applyAlignment="1">
      <alignment horizontal="center" vertical="center" wrapText="1"/>
    </xf>
    <xf numFmtId="0" fontId="0" fillId="7" borderId="32" xfId="0" applyFill="1" applyBorder="1" applyAlignment="1">
      <alignment horizontal="center" vertical="center" wrapText="1"/>
    </xf>
    <xf numFmtId="0" fontId="0" fillId="0" borderId="0" xfId="0" applyAlignment="1"/>
    <xf numFmtId="0" fontId="0" fillId="0" borderId="0" xfId="0" applyAlignment="1">
      <alignment wrapText="1"/>
    </xf>
    <xf numFmtId="0" fontId="0" fillId="6" borderId="0" xfId="0" applyFill="1" applyAlignment="1">
      <alignment wrapText="1"/>
    </xf>
    <xf numFmtId="0" fontId="25" fillId="0" borderId="8" xfId="0" applyFont="1" applyBorder="1"/>
    <xf numFmtId="0" fontId="26" fillId="0" borderId="8" xfId="0" applyFont="1" applyBorder="1"/>
  </cellXfs>
  <cellStyles count="10">
    <cellStyle name="Comma" xfId="2" builtinId="3"/>
    <cellStyle name="H1" xfId="5"/>
    <cellStyle name="H2" xfId="6"/>
    <cellStyle name="Hyperlink" xfId="1" builtinId="8"/>
    <cellStyle name="IndentedPlain" xfId="7"/>
    <cellStyle name="Normal" xfId="0" builtinId="0"/>
    <cellStyle name="Normal 10" xfId="8"/>
    <cellStyle name="Normal 2" xfId="4"/>
    <cellStyle name="Percent" xfId="3" builtinId="5"/>
    <cellStyle name="Plain" xfId="9"/>
  </cellStyles>
  <dxfs count="0"/>
  <tableStyles count="0" defaultTableStyle="TableStyleMedium2" defaultPivotStyle="PivotStyleLight16"/>
  <colors>
    <mruColors>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Drop" dropLines="5" dropStyle="combo" dx="16" fmlaLink="'Org List'!$J$5" fmlaRange="'Org List'!$K$10:$K$38" noThreeD="1" sel="1" val="0"/>
</file>

<file path=xl/ctrlProps/ctrlProp10.xml><?xml version="1.0" encoding="utf-8"?>
<formControlPr xmlns="http://schemas.microsoft.com/office/spreadsheetml/2009/9/main" objectType="Drop" dropLines="5" dropStyle="combo" dx="16" fmlaLink="'Org List'!$J$5" fmlaRange="'Org List'!$K$10:$K$38" noThreeD="1" sel="1" val="0"/>
</file>

<file path=xl/ctrlProps/ctrlProp11.xml><?xml version="1.0" encoding="utf-8"?>
<formControlPr xmlns="http://schemas.microsoft.com/office/spreadsheetml/2009/9/main" objectType="Drop" dropLines="5" dropStyle="combo" dx="16" fmlaLink="'Org List'!$J$5" fmlaRange="'Org List'!$K$10:$K$38" noThreeD="1" sel="1" val="0"/>
</file>

<file path=xl/ctrlProps/ctrlProp12.xml><?xml version="1.0" encoding="utf-8"?>
<formControlPr xmlns="http://schemas.microsoft.com/office/spreadsheetml/2009/9/main" objectType="Drop" dropLines="5" dropStyle="combo" dx="16" fmlaLink="'Org List'!$J$5" fmlaRange="'Org List'!$K$10:$K$38" noThreeD="1" sel="1" val="0"/>
</file>

<file path=xl/ctrlProps/ctrlProp13.xml><?xml version="1.0" encoding="utf-8"?>
<formControlPr xmlns="http://schemas.microsoft.com/office/spreadsheetml/2009/9/main" objectType="Drop" dropLines="5" dropStyle="combo" dx="16" fmlaLink="'Org List'!$J$5" fmlaRange="'Org List'!$K$10:$K$38" noThreeD="1" sel="1" val="0"/>
</file>

<file path=xl/ctrlProps/ctrlProp14.xml><?xml version="1.0" encoding="utf-8"?>
<formControlPr xmlns="http://schemas.microsoft.com/office/spreadsheetml/2009/9/main" objectType="Drop" dropLines="5" dropStyle="combo" dx="16" fmlaLink="'Org List'!$J$5" fmlaRange="'Org List'!$K$10:$K$38" noThreeD="1" sel="1" val="0"/>
</file>

<file path=xl/ctrlProps/ctrlProp2.xml><?xml version="1.0" encoding="utf-8"?>
<formControlPr xmlns="http://schemas.microsoft.com/office/spreadsheetml/2009/9/main" objectType="Drop" dropLines="5" dropStyle="combo" dx="16" fmlaLink="'Org List'!$J$5" fmlaRange="'Org List'!$K$10:$K$38" noThreeD="1" sel="1" val="0"/>
</file>

<file path=xl/ctrlProps/ctrlProp3.xml><?xml version="1.0" encoding="utf-8"?>
<formControlPr xmlns="http://schemas.microsoft.com/office/spreadsheetml/2009/9/main" objectType="Drop" dropLines="5" dropStyle="combo" dx="16" fmlaLink="'Org List'!$J$5" fmlaRange="'Org List'!$K$10:$K$38" noThreeD="1" sel="1" val="0"/>
</file>

<file path=xl/ctrlProps/ctrlProp4.xml><?xml version="1.0" encoding="utf-8"?>
<formControlPr xmlns="http://schemas.microsoft.com/office/spreadsheetml/2009/9/main" objectType="Drop" dropLines="5" dropStyle="combo" dx="16" fmlaLink="'Org List'!$J$5" fmlaRange="'Org List'!$K$10:$K$38" noThreeD="1" sel="1" val="0"/>
</file>

<file path=xl/ctrlProps/ctrlProp5.xml><?xml version="1.0" encoding="utf-8"?>
<formControlPr xmlns="http://schemas.microsoft.com/office/spreadsheetml/2009/9/main" objectType="Drop" dropLines="5" dropStyle="combo" dx="16" fmlaLink="'Org List'!$J$5" fmlaRange="'Org List'!$K$10:$K$38" noThreeD="1" sel="1" val="0"/>
</file>

<file path=xl/ctrlProps/ctrlProp6.xml><?xml version="1.0" encoding="utf-8"?>
<formControlPr xmlns="http://schemas.microsoft.com/office/spreadsheetml/2009/9/main" objectType="Drop" dropLines="5" dropStyle="combo" dx="16" fmlaLink="'Org List'!$J$5" fmlaRange="'Org List'!$K$10:$K$38" noThreeD="1" sel="1" val="0"/>
</file>

<file path=xl/ctrlProps/ctrlProp7.xml><?xml version="1.0" encoding="utf-8"?>
<formControlPr xmlns="http://schemas.microsoft.com/office/spreadsheetml/2009/9/main" objectType="Drop" dropLines="5" dropStyle="combo" dx="16" fmlaLink="'Org List'!$J$5" fmlaRange="'Org List'!$K$10:$K$38" noThreeD="1" sel="1" val="0"/>
</file>

<file path=xl/ctrlProps/ctrlProp8.xml><?xml version="1.0" encoding="utf-8"?>
<formControlPr xmlns="http://schemas.microsoft.com/office/spreadsheetml/2009/9/main" objectType="Drop" dropLines="5" dropStyle="combo" dx="16" fmlaLink="'Org List'!$J$5" fmlaRange="'Org List'!$K$10:$K$38" noThreeD="1" sel="1" val="0"/>
</file>

<file path=xl/ctrlProps/ctrlProp9.xml><?xml version="1.0" encoding="utf-8"?>
<formControlPr xmlns="http://schemas.microsoft.com/office/spreadsheetml/2009/9/main" objectType="Drop" dropLines="5" dropStyle="combo" dx="16" fmlaLink="'Org List'!$J$5" fmlaRange="'Org List'!$K$10:$K$38"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xdr:col>
      <xdr:colOff>1483745</xdr:colOff>
      <xdr:row>2</xdr:row>
      <xdr:rowOff>21166</xdr:rowOff>
    </xdr:from>
    <xdr:to>
      <xdr:col>4</xdr:col>
      <xdr:colOff>2251037</xdr:colOff>
      <xdr:row>6</xdr:row>
      <xdr:rowOff>43426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27212" y="402166"/>
          <a:ext cx="6084358" cy="7673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7649" name="Drop Down 1" hidden="1">
              <a:extLst>
                <a:ext uri="{63B3BB69-23CF-44E3-9099-C40C66FF867C}">
                  <a14:compatExt spid="_x0000_s27649"/>
                </a:ext>
                <a:ext uri="{FF2B5EF4-FFF2-40B4-BE49-F238E27FC236}">
                  <a16:creationId xmlns:a16="http://schemas.microsoft.com/office/drawing/2014/main" id="{00000000-0008-0000-1500-00000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8673" name="Drop Down 1" hidden="1">
              <a:extLst>
                <a:ext uri="{63B3BB69-23CF-44E3-9099-C40C66FF867C}">
                  <a14:compatExt spid="_x0000_s28673"/>
                </a:ext>
                <a:ext uri="{FF2B5EF4-FFF2-40B4-BE49-F238E27FC236}">
                  <a16:creationId xmlns:a16="http://schemas.microsoft.com/office/drawing/2014/main" id="{00000000-0008-0000-16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9697" name="Drop Down 1" hidden="1">
              <a:extLst>
                <a:ext uri="{63B3BB69-23CF-44E3-9099-C40C66FF867C}">
                  <a14:compatExt spid="_x0000_s29697"/>
                </a:ext>
                <a:ext uri="{FF2B5EF4-FFF2-40B4-BE49-F238E27FC236}">
                  <a16:creationId xmlns:a16="http://schemas.microsoft.com/office/drawing/2014/main" id="{00000000-0008-0000-17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30721" name="Drop Down 1" hidden="1">
              <a:extLst>
                <a:ext uri="{63B3BB69-23CF-44E3-9099-C40C66FF867C}">
                  <a14:compatExt spid="_x0000_s30721"/>
                </a:ext>
                <a:ext uri="{FF2B5EF4-FFF2-40B4-BE49-F238E27FC236}">
                  <a16:creationId xmlns:a16="http://schemas.microsoft.com/office/drawing/2014/main" id="{00000000-0008-0000-19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1280160</xdr:colOff>
          <xdr:row>2</xdr:row>
          <xdr:rowOff>114300</xdr:rowOff>
        </xdr:from>
        <xdr:to>
          <xdr:col>6</xdr:col>
          <xdr:colOff>1752600</xdr:colOff>
          <xdr:row>4</xdr:row>
          <xdr:rowOff>68580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1A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647700</xdr:colOff>
          <xdr:row>2</xdr:row>
          <xdr:rowOff>114300</xdr:rowOff>
        </xdr:from>
        <xdr:to>
          <xdr:col>6</xdr:col>
          <xdr:colOff>1127760</xdr:colOff>
          <xdr:row>4</xdr:row>
          <xdr:rowOff>68580</xdr:rowOff>
        </xdr:to>
        <xdr:sp macro="" textlink="">
          <xdr:nvSpPr>
            <xdr:cNvPr id="32769" name="Drop Down 1" hidden="1">
              <a:extLst>
                <a:ext uri="{63B3BB69-23CF-44E3-9099-C40C66FF867C}">
                  <a14:compatExt spid="_x0000_s32769"/>
                </a:ext>
                <a:ext uri="{FF2B5EF4-FFF2-40B4-BE49-F238E27FC236}">
                  <a16:creationId xmlns:a16="http://schemas.microsoft.com/office/drawing/2014/main" id="{00000000-0008-0000-1C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617220</xdr:colOff>
          <xdr:row>2</xdr:row>
          <xdr:rowOff>152400</xdr:rowOff>
        </xdr:from>
        <xdr:to>
          <xdr:col>4</xdr:col>
          <xdr:colOff>335280</xdr:colOff>
          <xdr:row>4</xdr:row>
          <xdr:rowOff>22860</xdr:rowOff>
        </xdr:to>
        <xdr:sp macro="" textlink="">
          <xdr:nvSpPr>
            <xdr:cNvPr id="13313" name="Drop Down 1" hidden="1">
              <a:extLst>
                <a:ext uri="{63B3BB69-23CF-44E3-9099-C40C66FF867C}">
                  <a14:compatExt spid="_x0000_s13313"/>
                </a:ext>
                <a:ext uri="{FF2B5EF4-FFF2-40B4-BE49-F238E27FC236}">
                  <a16:creationId xmlns:a16="http://schemas.microsoft.com/office/drawing/2014/main" id="{00000000-0008-0000-09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579120</xdr:colOff>
          <xdr:row>2</xdr:row>
          <xdr:rowOff>175260</xdr:rowOff>
        </xdr:from>
        <xdr:to>
          <xdr:col>3</xdr:col>
          <xdr:colOff>1798320</xdr:colOff>
          <xdr:row>4</xdr:row>
          <xdr:rowOff>60960</xdr:rowOff>
        </xdr:to>
        <xdr:sp macro="" textlink="">
          <xdr:nvSpPr>
            <xdr:cNvPr id="33793" name="Drop Down 1" hidden="1">
              <a:extLst>
                <a:ext uri="{63B3BB69-23CF-44E3-9099-C40C66FF867C}">
                  <a14:compatExt spid="_x0000_s33793"/>
                </a:ext>
                <a:ext uri="{FF2B5EF4-FFF2-40B4-BE49-F238E27FC236}">
                  <a16:creationId xmlns:a16="http://schemas.microsoft.com/office/drawing/2014/main" id="{00000000-0008-0000-0B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822960</xdr:colOff>
          <xdr:row>2</xdr:row>
          <xdr:rowOff>152400</xdr:rowOff>
        </xdr:from>
        <xdr:to>
          <xdr:col>5</xdr:col>
          <xdr:colOff>144780</xdr:colOff>
          <xdr:row>4</xdr:row>
          <xdr:rowOff>38100</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C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1219200</xdr:colOff>
          <xdr:row>2</xdr:row>
          <xdr:rowOff>114300</xdr:rowOff>
        </xdr:from>
        <xdr:to>
          <xdr:col>8</xdr:col>
          <xdr:colOff>106680</xdr:colOff>
          <xdr:row>4</xdr:row>
          <xdr:rowOff>83820</xdr:rowOff>
        </xdr:to>
        <xdr:sp macro="" textlink="">
          <xdr:nvSpPr>
            <xdr:cNvPr id="26625" name="Drop Down 1" hidden="1">
              <a:extLst>
                <a:ext uri="{63B3BB69-23CF-44E3-9099-C40C66FF867C}">
                  <a14:compatExt spid="_x0000_s26625"/>
                </a:ext>
                <a:ext uri="{FF2B5EF4-FFF2-40B4-BE49-F238E27FC236}">
                  <a16:creationId xmlns:a16="http://schemas.microsoft.com/office/drawing/2014/main" id="{00000000-0008-0000-0E00-000001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90113" name="Drop Down 1" hidden="1">
              <a:extLst>
                <a:ext uri="{63B3BB69-23CF-44E3-9099-C40C66FF867C}">
                  <a14:compatExt spid="_x0000_s90113"/>
                </a:ext>
                <a:ext uri="{FF2B5EF4-FFF2-40B4-BE49-F238E27FC236}">
                  <a16:creationId xmlns:a16="http://schemas.microsoft.com/office/drawing/2014/main" id="{00000000-0008-0000-0F00-000001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88065" name="Drop Down 1" hidden="1">
              <a:extLst>
                <a:ext uri="{63B3BB69-23CF-44E3-9099-C40C66FF867C}">
                  <a14:compatExt spid="_x0000_s88065"/>
                </a:ext>
                <a:ext uri="{FF2B5EF4-FFF2-40B4-BE49-F238E27FC236}">
                  <a16:creationId xmlns:a16="http://schemas.microsoft.com/office/drawing/2014/main" id="{00000000-0008-0000-1100-000001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89089" name="Drop Down 1" hidden="1">
              <a:extLst>
                <a:ext uri="{63B3BB69-23CF-44E3-9099-C40C66FF867C}">
                  <a14:compatExt spid="_x0000_s89089"/>
                </a:ext>
                <a:ext uri="{FF2B5EF4-FFF2-40B4-BE49-F238E27FC236}">
                  <a16:creationId xmlns:a16="http://schemas.microsoft.com/office/drawing/2014/main" id="{00000000-0008-0000-1200-000001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65537" name="Drop Down 1" hidden="1">
              <a:extLst>
                <a:ext uri="{63B3BB69-23CF-44E3-9099-C40C66FF867C}">
                  <a14:compatExt spid="_x0000_s65537"/>
                </a:ext>
                <a:ext uri="{FF2B5EF4-FFF2-40B4-BE49-F238E27FC236}">
                  <a16:creationId xmlns:a16="http://schemas.microsoft.com/office/drawing/2014/main" id="{00000000-0008-0000-1400-00000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child\AppData\Local\Microsoft\Windows\Temporary%20Internet%20Files\Content.Outlook\2OR3V2UD\BCF%20Quarterly%20Upload%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_Panel"/>
      <sheetName val="Admin_Controls"/>
      <sheetName val="Full_Period_References"/>
      <sheetName val="Index"/>
      <sheetName val="1. Cover"/>
      <sheetName val="2. I&amp;E"/>
      <sheetName val="3. P4P"/>
      <sheetName val="4. Non-Elective"/>
      <sheetName val="5. Support Metrics"/>
      <sheetName val="6. National Conditions"/>
      <sheetName val="Backsheet"/>
    </sheetNames>
    <sheetDataSet>
      <sheetData sheetId="0" refreshError="1"/>
      <sheetData sheetId="1"/>
      <sheetData sheetId="2" refreshError="1"/>
      <sheetData sheetId="3" refreshError="1"/>
      <sheetData sheetId="4">
        <row r="2">
          <cell r="G2" t="str">
            <v>Q1 2015/16</v>
          </cell>
          <cell r="H2">
            <v>10254</v>
          </cell>
        </row>
        <row r="3">
          <cell r="G3" t="str">
            <v>Q2 2015/16</v>
          </cell>
          <cell r="H3">
            <v>10255</v>
          </cell>
        </row>
        <row r="4">
          <cell r="G4" t="str">
            <v>Q3 2015/16</v>
          </cell>
          <cell r="H4">
            <v>10256</v>
          </cell>
        </row>
        <row r="5">
          <cell r="G5" t="str">
            <v>Q4 2015/16</v>
          </cell>
          <cell r="H5">
            <v>10253</v>
          </cell>
        </row>
      </sheetData>
      <sheetData sheetId="5"/>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trlProp" Target="../ctrlProps/ctrlProp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trlProp" Target="../ctrlProps/ctrlProp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trlProp" Target="../ctrlProps/ctrlProp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trlProp" Target="../ctrlProps/ctrlProp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trlProp" Target="../ctrlProps/ctrlProp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trlProp" Target="../ctrlProps/ctrlProp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trlProp" Target="../ctrlProps/ctrlProp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trlProp" Target="../ctrlProps/ctrlProp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trlProp" Target="../ctrlProps/ctrlProp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trlProp" Target="../ctrlProps/ctrlProp1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trlProp" Target="../ctrlProps/ctrlProp14.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BX159"/>
  <sheetViews>
    <sheetView zoomScale="80" zoomScaleNormal="80" workbookViewId="0">
      <selection activeCell="A7" sqref="A7"/>
    </sheetView>
  </sheetViews>
  <sheetFormatPr defaultColWidth="9.109375" defaultRowHeight="14.4" x14ac:dyDescent="0.3"/>
  <cols>
    <col min="1" max="23" width="9.109375" style="210"/>
    <col min="24" max="24" width="11.44140625" style="210" customWidth="1"/>
    <col min="25" max="16384" width="9.109375" style="210"/>
  </cols>
  <sheetData>
    <row r="1" spans="1:76" x14ac:dyDescent="0.3">
      <c r="A1" s="1" t="s">
        <v>0</v>
      </c>
    </row>
    <row r="2" spans="1:76" x14ac:dyDescent="0.3">
      <c r="A2" s="2" t="s">
        <v>1092</v>
      </c>
      <c r="B2" s="2"/>
      <c r="C2" s="2"/>
      <c r="D2" s="2"/>
    </row>
    <row r="3" spans="1:76" x14ac:dyDescent="0.3">
      <c r="A3" s="210">
        <v>1</v>
      </c>
      <c r="B3" s="210">
        <v>2</v>
      </c>
      <c r="C3" s="210">
        <v>3</v>
      </c>
      <c r="D3" s="210">
        <v>4</v>
      </c>
      <c r="E3" s="210">
        <v>5</v>
      </c>
      <c r="F3" s="210">
        <v>6</v>
      </c>
      <c r="G3" s="210">
        <v>7</v>
      </c>
      <c r="H3" s="210">
        <v>8</v>
      </c>
      <c r="I3" s="210">
        <v>9</v>
      </c>
      <c r="J3" s="210">
        <v>10</v>
      </c>
      <c r="K3" s="210">
        <v>11</v>
      </c>
      <c r="L3" s="210">
        <v>12</v>
      </c>
      <c r="M3" s="210">
        <v>13</v>
      </c>
      <c r="N3" s="210">
        <v>14</v>
      </c>
      <c r="O3" s="210">
        <v>15</v>
      </c>
      <c r="P3" s="210">
        <v>16</v>
      </c>
      <c r="Q3" s="210">
        <v>17</v>
      </c>
      <c r="R3" s="210">
        <v>18</v>
      </c>
      <c r="S3" s="210">
        <v>19</v>
      </c>
      <c r="T3" s="210">
        <v>20</v>
      </c>
      <c r="U3" s="210">
        <v>21</v>
      </c>
      <c r="V3" s="210">
        <v>22</v>
      </c>
      <c r="W3" s="210">
        <v>23</v>
      </c>
      <c r="X3" s="210">
        <v>24</v>
      </c>
      <c r="Y3" s="210">
        <v>25</v>
      </c>
      <c r="Z3" s="210">
        <v>26</v>
      </c>
      <c r="AA3" s="210">
        <v>27</v>
      </c>
      <c r="AB3" s="210">
        <v>28</v>
      </c>
      <c r="AC3" s="210">
        <v>29</v>
      </c>
      <c r="AD3" s="210">
        <v>30</v>
      </c>
      <c r="AE3" s="210">
        <v>31</v>
      </c>
      <c r="AF3" s="210">
        <v>32</v>
      </c>
      <c r="AG3" s="210">
        <v>33</v>
      </c>
      <c r="AH3" s="210">
        <v>34</v>
      </c>
      <c r="AI3" s="210">
        <v>35</v>
      </c>
      <c r="AJ3" s="210">
        <v>36</v>
      </c>
      <c r="AK3" s="210">
        <v>37</v>
      </c>
      <c r="AL3" s="210">
        <v>38</v>
      </c>
      <c r="AM3" s="210">
        <v>39</v>
      </c>
      <c r="AN3" s="210">
        <v>40</v>
      </c>
      <c r="AO3" s="210">
        <v>41</v>
      </c>
      <c r="AP3" s="210">
        <v>42</v>
      </c>
      <c r="AQ3" s="210">
        <v>43</v>
      </c>
      <c r="AR3" s="210">
        <v>44</v>
      </c>
      <c r="AS3" s="210">
        <v>45</v>
      </c>
      <c r="AT3" s="210">
        <v>46</v>
      </c>
      <c r="AU3" s="210">
        <v>47</v>
      </c>
      <c r="AV3" s="210">
        <v>48</v>
      </c>
      <c r="AW3" s="210">
        <v>49</v>
      </c>
      <c r="AX3" s="210">
        <v>50</v>
      </c>
      <c r="AY3" s="210">
        <v>51</v>
      </c>
      <c r="AZ3" s="210">
        <v>52</v>
      </c>
      <c r="BA3" s="210">
        <v>53</v>
      </c>
      <c r="BB3" s="210">
        <v>54</v>
      </c>
      <c r="BC3" s="210">
        <v>55</v>
      </c>
      <c r="BD3" s="210">
        <v>56</v>
      </c>
      <c r="BE3" s="210">
        <v>57</v>
      </c>
      <c r="BF3" s="210">
        <v>58</v>
      </c>
      <c r="BG3" s="210">
        <v>59</v>
      </c>
      <c r="BH3" s="210">
        <v>60</v>
      </c>
      <c r="BI3" s="210">
        <v>61</v>
      </c>
      <c r="BJ3" s="210">
        <v>62</v>
      </c>
      <c r="BK3" s="210">
        <v>63</v>
      </c>
      <c r="BL3" s="210">
        <v>64</v>
      </c>
      <c r="BM3" s="210">
        <v>65</v>
      </c>
      <c r="BN3" s="210">
        <v>66</v>
      </c>
      <c r="BO3" s="210">
        <v>67</v>
      </c>
      <c r="BP3" s="210">
        <v>68</v>
      </c>
      <c r="BQ3" s="210">
        <v>69</v>
      </c>
      <c r="BR3" s="210">
        <v>70</v>
      </c>
      <c r="BS3" s="210">
        <v>71</v>
      </c>
      <c r="BT3" s="210">
        <v>72</v>
      </c>
      <c r="BU3" s="210">
        <v>73</v>
      </c>
      <c r="BV3" s="210">
        <v>74</v>
      </c>
      <c r="BW3" s="210">
        <v>75</v>
      </c>
      <c r="BX3" s="210">
        <v>76</v>
      </c>
    </row>
    <row r="5" spans="1:76" x14ac:dyDescent="0.3">
      <c r="B5" s="210" t="s">
        <v>113</v>
      </c>
      <c r="N5" s="210" t="s">
        <v>114</v>
      </c>
      <c r="Y5" s="210" t="s">
        <v>115</v>
      </c>
      <c r="AO5" s="210" t="s">
        <v>116</v>
      </c>
    </row>
    <row r="6" spans="1:76" x14ac:dyDescent="0.3">
      <c r="B6" s="210" t="s">
        <v>113</v>
      </c>
      <c r="C6" s="210" t="s">
        <v>113</v>
      </c>
      <c r="D6" s="210" t="s">
        <v>113</v>
      </c>
      <c r="E6" s="210" t="s">
        <v>113</v>
      </c>
      <c r="F6" s="210" t="s">
        <v>113</v>
      </c>
      <c r="G6" s="210" t="s">
        <v>113</v>
      </c>
      <c r="H6" s="210" t="s">
        <v>113</v>
      </c>
      <c r="I6" s="210" t="s">
        <v>113</v>
      </c>
      <c r="J6" s="210" t="s">
        <v>113</v>
      </c>
      <c r="K6" s="210" t="s">
        <v>113</v>
      </c>
      <c r="L6" s="210" t="s">
        <v>113</v>
      </c>
      <c r="M6" s="210" t="s">
        <v>113</v>
      </c>
      <c r="N6" s="210" t="s">
        <v>114</v>
      </c>
      <c r="O6" s="210" t="s">
        <v>114</v>
      </c>
      <c r="P6" s="210" t="s">
        <v>114</v>
      </c>
      <c r="Q6" s="210" t="s">
        <v>114</v>
      </c>
      <c r="R6" s="210" t="s">
        <v>114</v>
      </c>
      <c r="S6" s="210" t="s">
        <v>114</v>
      </c>
      <c r="T6" s="210" t="s">
        <v>114</v>
      </c>
      <c r="U6" s="210" t="s">
        <v>114</v>
      </c>
      <c r="V6" s="210" t="s">
        <v>114</v>
      </c>
      <c r="W6" s="210" t="s">
        <v>114</v>
      </c>
      <c r="X6" s="210" t="s">
        <v>114</v>
      </c>
      <c r="Y6" s="210" t="s">
        <v>115</v>
      </c>
      <c r="Z6" s="210" t="s">
        <v>115</v>
      </c>
      <c r="AA6" s="210" t="s">
        <v>115</v>
      </c>
      <c r="AB6" s="210" t="s">
        <v>115</v>
      </c>
      <c r="AC6" s="210" t="s">
        <v>115</v>
      </c>
      <c r="AD6" s="210" t="s">
        <v>115</v>
      </c>
      <c r="AE6" s="210" t="s">
        <v>115</v>
      </c>
      <c r="AF6" s="210" t="s">
        <v>115</v>
      </c>
      <c r="AG6" s="210" t="s">
        <v>115</v>
      </c>
      <c r="AH6" s="210" t="s">
        <v>115</v>
      </c>
      <c r="AI6" s="210" t="s">
        <v>115</v>
      </c>
      <c r="AJ6" s="210" t="s">
        <v>115</v>
      </c>
      <c r="AK6" s="210" t="s">
        <v>115</v>
      </c>
      <c r="AL6" s="210" t="s">
        <v>115</v>
      </c>
      <c r="AM6" s="210" t="s">
        <v>115</v>
      </c>
      <c r="AN6" s="210" t="s">
        <v>115</v>
      </c>
      <c r="AO6" s="210" t="s">
        <v>116</v>
      </c>
      <c r="AP6" s="210" t="s">
        <v>116</v>
      </c>
      <c r="AQ6" s="210" t="s">
        <v>116</v>
      </c>
      <c r="AR6" s="210" t="s">
        <v>116</v>
      </c>
      <c r="AS6" s="210" t="s">
        <v>116</v>
      </c>
      <c r="AT6" s="210" t="s">
        <v>116</v>
      </c>
      <c r="AU6" s="210" t="s">
        <v>116</v>
      </c>
      <c r="AV6" s="210" t="s">
        <v>116</v>
      </c>
      <c r="AW6" s="210" t="s">
        <v>116</v>
      </c>
      <c r="AX6" s="210" t="s">
        <v>116</v>
      </c>
      <c r="AY6" s="210" t="s">
        <v>116</v>
      </c>
      <c r="AZ6" s="210" t="s">
        <v>116</v>
      </c>
      <c r="BA6" s="210" t="s">
        <v>116</v>
      </c>
      <c r="BB6" s="210" t="s">
        <v>116</v>
      </c>
      <c r="BC6" s="210" t="s">
        <v>116</v>
      </c>
      <c r="BD6" s="210" t="s">
        <v>116</v>
      </c>
      <c r="BE6" s="210" t="s">
        <v>116</v>
      </c>
      <c r="BF6" s="210" t="s">
        <v>116</v>
      </c>
      <c r="BG6" s="210" t="s">
        <v>116</v>
      </c>
      <c r="BH6" s="210" t="s">
        <v>116</v>
      </c>
      <c r="BI6" s="210" t="s">
        <v>116</v>
      </c>
      <c r="BJ6" s="210" t="s">
        <v>116</v>
      </c>
      <c r="BK6" s="210" t="s">
        <v>116</v>
      </c>
      <c r="BL6" s="210" t="s">
        <v>116</v>
      </c>
      <c r="BM6" s="210" t="s">
        <v>116</v>
      </c>
      <c r="BN6" s="210" t="s">
        <v>116</v>
      </c>
      <c r="BO6" s="210" t="s">
        <v>116</v>
      </c>
      <c r="BP6" s="210" t="s">
        <v>116</v>
      </c>
      <c r="BQ6" s="210" t="s">
        <v>116</v>
      </c>
      <c r="BR6" s="210" t="s">
        <v>116</v>
      </c>
      <c r="BS6" s="210" t="s">
        <v>116</v>
      </c>
      <c r="BT6" s="210" t="s">
        <v>116</v>
      </c>
      <c r="BU6" s="210" t="s">
        <v>116</v>
      </c>
      <c r="BV6" s="210" t="s">
        <v>116</v>
      </c>
      <c r="BW6" s="210" t="s">
        <v>116</v>
      </c>
      <c r="BX6" s="210" t="s">
        <v>116</v>
      </c>
    </row>
    <row r="7" spans="1:76" x14ac:dyDescent="0.3">
      <c r="B7" s="210" t="s">
        <v>57</v>
      </c>
      <c r="C7" s="210" t="s">
        <v>58</v>
      </c>
      <c r="D7" s="210" t="s">
        <v>59</v>
      </c>
      <c r="E7" s="210" t="s">
        <v>60</v>
      </c>
      <c r="F7" s="210" t="s">
        <v>61</v>
      </c>
      <c r="G7" s="210" t="s">
        <v>62</v>
      </c>
      <c r="H7" s="210" t="s">
        <v>63</v>
      </c>
      <c r="I7" s="210" t="s">
        <v>64</v>
      </c>
      <c r="J7" s="210" t="s">
        <v>65</v>
      </c>
      <c r="K7" s="210" t="s">
        <v>66</v>
      </c>
      <c r="L7" s="210" t="s">
        <v>67</v>
      </c>
      <c r="M7" s="210" t="s">
        <v>1093</v>
      </c>
      <c r="N7" s="210" t="s">
        <v>57</v>
      </c>
      <c r="O7" s="210" t="s">
        <v>68</v>
      </c>
      <c r="P7" s="210" t="s">
        <v>58</v>
      </c>
      <c r="Q7" s="210" t="s">
        <v>69</v>
      </c>
      <c r="R7" s="210" t="s">
        <v>70</v>
      </c>
      <c r="S7" s="210" t="s">
        <v>71</v>
      </c>
      <c r="T7" s="210" t="s">
        <v>72</v>
      </c>
      <c r="U7" s="210" t="s">
        <v>73</v>
      </c>
      <c r="V7" s="210" t="s">
        <v>74</v>
      </c>
      <c r="W7" s="210" t="s">
        <v>75</v>
      </c>
      <c r="X7" s="210" t="s">
        <v>76</v>
      </c>
      <c r="Y7" s="210" t="s">
        <v>73</v>
      </c>
      <c r="Z7" s="210" t="s">
        <v>77</v>
      </c>
      <c r="AA7" s="210" t="s">
        <v>78</v>
      </c>
      <c r="AB7" s="210" t="s">
        <v>79</v>
      </c>
      <c r="AC7" s="210" t="s">
        <v>80</v>
      </c>
      <c r="AD7" s="210" t="s">
        <v>81</v>
      </c>
      <c r="AE7" s="210" t="s">
        <v>82</v>
      </c>
      <c r="AF7" s="210" t="s">
        <v>83</v>
      </c>
      <c r="AG7" s="210" t="s">
        <v>84</v>
      </c>
      <c r="AH7" s="210" t="s">
        <v>85</v>
      </c>
      <c r="AI7" s="210" t="s">
        <v>86</v>
      </c>
      <c r="AJ7" s="210" t="s">
        <v>87</v>
      </c>
      <c r="AK7" s="210" t="s">
        <v>88</v>
      </c>
      <c r="AL7" s="210" t="s">
        <v>89</v>
      </c>
      <c r="AM7" s="210" t="s">
        <v>90</v>
      </c>
      <c r="AN7" s="210" t="s">
        <v>91</v>
      </c>
      <c r="AO7" s="210" t="s">
        <v>81</v>
      </c>
      <c r="AP7" s="210" t="s">
        <v>82</v>
      </c>
      <c r="AQ7" s="210" t="s">
        <v>83</v>
      </c>
      <c r="AR7" s="210" t="s">
        <v>76</v>
      </c>
      <c r="AS7" s="210" t="s">
        <v>1094</v>
      </c>
      <c r="AT7" s="210" t="s">
        <v>1095</v>
      </c>
      <c r="AU7" s="210" t="s">
        <v>1096</v>
      </c>
      <c r="AV7" s="210" t="s">
        <v>1097</v>
      </c>
      <c r="AW7" s="210" t="s">
        <v>1098</v>
      </c>
      <c r="AX7" s="210" t="s">
        <v>85</v>
      </c>
      <c r="AY7" s="210" t="s">
        <v>86</v>
      </c>
      <c r="AZ7" s="210" t="s">
        <v>87</v>
      </c>
      <c r="BA7" s="210" t="s">
        <v>92</v>
      </c>
      <c r="BB7" s="210" t="s">
        <v>93</v>
      </c>
      <c r="BC7" s="210" t="s">
        <v>94</v>
      </c>
      <c r="BD7" s="210" t="s">
        <v>95</v>
      </c>
      <c r="BE7" s="210" t="s">
        <v>96</v>
      </c>
      <c r="BF7" s="210" t="s">
        <v>97</v>
      </c>
      <c r="BG7" s="210" t="s">
        <v>89</v>
      </c>
      <c r="BH7" s="210" t="s">
        <v>90</v>
      </c>
      <c r="BI7" s="210" t="s">
        <v>91</v>
      </c>
      <c r="BJ7" s="210" t="s">
        <v>98</v>
      </c>
      <c r="BK7" s="210" t="s">
        <v>99</v>
      </c>
      <c r="BL7" s="210" t="s">
        <v>100</v>
      </c>
      <c r="BM7" s="210" t="s">
        <v>101</v>
      </c>
      <c r="BN7" s="210" t="s">
        <v>102</v>
      </c>
      <c r="BO7" s="210" t="s">
        <v>103</v>
      </c>
      <c r="BP7" s="210" t="s">
        <v>104</v>
      </c>
      <c r="BQ7" s="210" t="s">
        <v>105</v>
      </c>
      <c r="BR7" s="210" t="s">
        <v>106</v>
      </c>
      <c r="BS7" s="210" t="s">
        <v>107</v>
      </c>
      <c r="BT7" s="210" t="s">
        <v>108</v>
      </c>
      <c r="BU7" s="210" t="s">
        <v>109</v>
      </c>
      <c r="BV7" s="210" t="s">
        <v>110</v>
      </c>
      <c r="BW7" s="210" t="s">
        <v>111</v>
      </c>
      <c r="BX7" s="210" t="s">
        <v>112</v>
      </c>
    </row>
    <row r="8" spans="1:76" x14ac:dyDescent="0.3">
      <c r="A8" s="210" t="s">
        <v>117</v>
      </c>
      <c r="B8" s="210" t="s">
        <v>1</v>
      </c>
      <c r="C8" s="210" t="s">
        <v>2</v>
      </c>
      <c r="D8" s="210" t="s">
        <v>3</v>
      </c>
      <c r="E8" s="210" t="s">
        <v>4</v>
      </c>
      <c r="F8" s="210" t="s">
        <v>5</v>
      </c>
      <c r="G8" s="210" t="s">
        <v>6</v>
      </c>
      <c r="H8" s="210" t="s">
        <v>7</v>
      </c>
      <c r="I8" s="210" t="s">
        <v>8</v>
      </c>
      <c r="J8" s="210" t="s">
        <v>9</v>
      </c>
      <c r="K8" s="210" t="s">
        <v>10</v>
      </c>
      <c r="L8" s="210" t="s">
        <v>11</v>
      </c>
      <c r="M8" s="210" t="s">
        <v>1099</v>
      </c>
      <c r="N8" s="210" t="s">
        <v>12</v>
      </c>
      <c r="O8" s="210" t="s">
        <v>13</v>
      </c>
      <c r="P8" s="210" t="s">
        <v>14</v>
      </c>
      <c r="Q8" s="210" t="s">
        <v>15</v>
      </c>
      <c r="R8" s="210" t="s">
        <v>16</v>
      </c>
      <c r="S8" s="210" t="s">
        <v>17</v>
      </c>
      <c r="T8" s="210" t="s">
        <v>18</v>
      </c>
      <c r="U8" s="210" t="s">
        <v>19</v>
      </c>
      <c r="V8" s="210" t="s">
        <v>20</v>
      </c>
      <c r="W8" s="210" t="s">
        <v>21</v>
      </c>
      <c r="X8" s="210" t="s">
        <v>22</v>
      </c>
      <c r="Y8" s="210" t="s">
        <v>23</v>
      </c>
      <c r="Z8" s="210" t="s">
        <v>24</v>
      </c>
      <c r="AA8" s="210" t="s">
        <v>25</v>
      </c>
      <c r="AB8" s="210" t="s">
        <v>26</v>
      </c>
      <c r="AC8" s="210" t="s">
        <v>27</v>
      </c>
      <c r="AD8" s="210" t="s">
        <v>28</v>
      </c>
      <c r="AE8" s="210" t="s">
        <v>29</v>
      </c>
      <c r="AF8" s="210" t="s">
        <v>30</v>
      </c>
      <c r="AG8" s="210" t="s">
        <v>31</v>
      </c>
      <c r="AH8" s="210" t="s">
        <v>32</v>
      </c>
      <c r="AI8" s="210" t="s">
        <v>33</v>
      </c>
      <c r="AJ8" s="210" t="s">
        <v>34</v>
      </c>
      <c r="AK8" s="210" t="s">
        <v>35</v>
      </c>
      <c r="AL8" s="210" t="s">
        <v>36</v>
      </c>
      <c r="AM8" s="210" t="s">
        <v>37</v>
      </c>
      <c r="AN8" s="210" t="s">
        <v>38</v>
      </c>
      <c r="AO8" s="210" t="s">
        <v>1100</v>
      </c>
      <c r="AP8" s="210" t="s">
        <v>1101</v>
      </c>
      <c r="AQ8" s="210" t="s">
        <v>1102</v>
      </c>
      <c r="AR8" s="210" t="s">
        <v>1103</v>
      </c>
      <c r="AS8" s="210" t="s">
        <v>1104</v>
      </c>
      <c r="AT8" s="210" t="s">
        <v>1105</v>
      </c>
      <c r="AU8" s="210" t="s">
        <v>1106</v>
      </c>
      <c r="AV8" s="210" t="s">
        <v>1107</v>
      </c>
      <c r="AW8" s="210" t="s">
        <v>1108</v>
      </c>
      <c r="AX8" s="210" t="s">
        <v>1109</v>
      </c>
      <c r="AY8" s="210" t="s">
        <v>1110</v>
      </c>
      <c r="AZ8" s="210" t="s">
        <v>1111</v>
      </c>
      <c r="BA8" s="210" t="s">
        <v>1112</v>
      </c>
      <c r="BB8" s="210" t="s">
        <v>1113</v>
      </c>
      <c r="BC8" s="210" t="s">
        <v>1114</v>
      </c>
      <c r="BD8" s="210" t="s">
        <v>1115</v>
      </c>
      <c r="BE8" s="210" t="s">
        <v>1116</v>
      </c>
      <c r="BF8" s="210" t="s">
        <v>1117</v>
      </c>
      <c r="BG8" s="210" t="s">
        <v>39</v>
      </c>
      <c r="BH8" s="210" t="s">
        <v>40</v>
      </c>
      <c r="BI8" s="210" t="s">
        <v>41</v>
      </c>
      <c r="BJ8" s="210" t="s">
        <v>42</v>
      </c>
      <c r="BK8" s="210" t="s">
        <v>43</v>
      </c>
      <c r="BL8" s="210" t="s">
        <v>44</v>
      </c>
      <c r="BM8" s="210" t="s">
        <v>45</v>
      </c>
      <c r="BN8" s="210" t="s">
        <v>46</v>
      </c>
      <c r="BO8" s="210" t="s">
        <v>47</v>
      </c>
      <c r="BP8" s="210" t="s">
        <v>48</v>
      </c>
      <c r="BQ8" s="210" t="s">
        <v>49</v>
      </c>
      <c r="BR8" s="210" t="s">
        <v>50</v>
      </c>
      <c r="BS8" s="210" t="s">
        <v>51</v>
      </c>
      <c r="BT8" s="210" t="s">
        <v>52</v>
      </c>
      <c r="BU8" s="210" t="s">
        <v>53</v>
      </c>
      <c r="BV8" s="210" t="s">
        <v>54</v>
      </c>
      <c r="BW8" s="210" t="s">
        <v>55</v>
      </c>
      <c r="BX8" s="210" t="s">
        <v>56</v>
      </c>
    </row>
    <row r="9" spans="1:76" x14ac:dyDescent="0.3">
      <c r="A9" s="1" t="s">
        <v>140</v>
      </c>
      <c r="B9" s="210" t="s">
        <v>136</v>
      </c>
      <c r="N9" s="210" t="s">
        <v>933</v>
      </c>
      <c r="O9" s="210" t="s">
        <v>933</v>
      </c>
      <c r="P9" s="210" t="s">
        <v>933</v>
      </c>
      <c r="Q9" s="210" t="s">
        <v>933</v>
      </c>
      <c r="V9" s="210" t="s">
        <v>933</v>
      </c>
      <c r="X9" s="160"/>
      <c r="Y9" s="210" t="s">
        <v>962</v>
      </c>
      <c r="Z9" s="210" t="s">
        <v>960</v>
      </c>
      <c r="AA9" s="210" t="s">
        <v>960</v>
      </c>
      <c r="AB9" s="210" t="s">
        <v>960</v>
      </c>
      <c r="AO9" s="210" t="s">
        <v>982</v>
      </c>
      <c r="AP9" s="210" t="s">
        <v>982</v>
      </c>
      <c r="AQ9" s="210" t="s">
        <v>984</v>
      </c>
      <c r="AR9" s="210" t="s">
        <v>982</v>
      </c>
      <c r="AS9" s="210" t="s">
        <v>982</v>
      </c>
      <c r="AT9" s="210" t="s">
        <v>982</v>
      </c>
      <c r="AU9" s="210" t="s">
        <v>984</v>
      </c>
      <c r="AV9" s="210" t="s">
        <v>982</v>
      </c>
      <c r="AW9" s="210" t="s">
        <v>980</v>
      </c>
      <c r="AX9" s="210" t="s">
        <v>984</v>
      </c>
      <c r="AY9" s="210" t="s">
        <v>984</v>
      </c>
      <c r="AZ9" s="210" t="s">
        <v>984</v>
      </c>
      <c r="BA9" s="210" t="s">
        <v>984</v>
      </c>
      <c r="BB9" s="210" t="s">
        <v>984</v>
      </c>
      <c r="BC9" s="210" t="s">
        <v>984</v>
      </c>
      <c r="BD9" s="210" t="s">
        <v>984</v>
      </c>
      <c r="BE9" s="210" t="s">
        <v>984</v>
      </c>
      <c r="BF9" s="210" t="s">
        <v>982</v>
      </c>
      <c r="BG9" s="210" t="s">
        <v>986</v>
      </c>
      <c r="BH9" s="210" t="s">
        <v>984</v>
      </c>
      <c r="BI9" s="210" t="s">
        <v>986</v>
      </c>
      <c r="BJ9" s="210" t="s">
        <v>984</v>
      </c>
      <c r="BK9" s="210" t="s">
        <v>984</v>
      </c>
      <c r="BL9" s="210" t="s">
        <v>984</v>
      </c>
      <c r="BM9" s="210" t="s">
        <v>984</v>
      </c>
      <c r="BN9" s="210" t="s">
        <v>984</v>
      </c>
      <c r="BO9" s="210" t="s">
        <v>982</v>
      </c>
      <c r="BP9" s="210" t="s">
        <v>986</v>
      </c>
      <c r="BQ9" s="210" t="s">
        <v>984</v>
      </c>
      <c r="BR9" s="210" t="s">
        <v>986</v>
      </c>
      <c r="BS9" s="210" t="s">
        <v>986</v>
      </c>
      <c r="BT9" s="210" t="s">
        <v>986</v>
      </c>
      <c r="BU9" s="210" t="s">
        <v>986</v>
      </c>
      <c r="BV9" s="210" t="s">
        <v>984</v>
      </c>
      <c r="BW9" s="210" t="s">
        <v>984</v>
      </c>
      <c r="BX9" s="210" t="s">
        <v>982</v>
      </c>
    </row>
    <row r="10" spans="1:76" x14ac:dyDescent="0.3">
      <c r="A10" s="210" t="s">
        <v>152</v>
      </c>
      <c r="B10" s="210" t="s">
        <v>153</v>
      </c>
      <c r="N10" s="210" t="s">
        <v>933</v>
      </c>
      <c r="O10" s="210" t="s">
        <v>933</v>
      </c>
      <c r="P10" s="210" t="s">
        <v>933</v>
      </c>
      <c r="Q10" s="210" t="s">
        <v>933</v>
      </c>
      <c r="V10" s="210" t="s">
        <v>933</v>
      </c>
      <c r="X10" s="160"/>
      <c r="Y10" s="210" t="s">
        <v>960</v>
      </c>
      <c r="Z10" s="210" t="s">
        <v>960</v>
      </c>
      <c r="AA10" s="210" t="s">
        <v>960</v>
      </c>
      <c r="AB10" s="210" t="s">
        <v>960</v>
      </c>
      <c r="AO10" s="210" t="s">
        <v>980</v>
      </c>
      <c r="AP10" s="210" t="s">
        <v>982</v>
      </c>
      <c r="AQ10" s="210" t="s">
        <v>984</v>
      </c>
      <c r="AR10" s="210" t="s">
        <v>982</v>
      </c>
      <c r="AS10" s="210" t="s">
        <v>980</v>
      </c>
      <c r="AT10" s="210" t="s">
        <v>984</v>
      </c>
      <c r="AU10" s="210" t="s">
        <v>982</v>
      </c>
      <c r="AV10" s="210" t="s">
        <v>982</v>
      </c>
      <c r="AW10" s="210" t="s">
        <v>982</v>
      </c>
      <c r="AX10" s="210" t="s">
        <v>980</v>
      </c>
      <c r="AY10" s="210" t="s">
        <v>982</v>
      </c>
      <c r="AZ10" s="210" t="s">
        <v>984</v>
      </c>
      <c r="BA10" s="210" t="s">
        <v>982</v>
      </c>
      <c r="BB10" s="210" t="s">
        <v>980</v>
      </c>
      <c r="BC10" s="210" t="s">
        <v>984</v>
      </c>
      <c r="BD10" s="210" t="s">
        <v>982</v>
      </c>
      <c r="BE10" s="210" t="s">
        <v>982</v>
      </c>
      <c r="BF10" s="210" t="s">
        <v>982</v>
      </c>
      <c r="BG10" s="210" t="s">
        <v>982</v>
      </c>
      <c r="BH10" s="210" t="s">
        <v>982</v>
      </c>
      <c r="BI10" s="210" t="s">
        <v>984</v>
      </c>
      <c r="BJ10" s="210" t="s">
        <v>982</v>
      </c>
      <c r="BK10" s="210" t="s">
        <v>980</v>
      </c>
      <c r="BL10" s="210" t="s">
        <v>984</v>
      </c>
      <c r="BM10" s="210" t="s">
        <v>982</v>
      </c>
      <c r="BN10" s="210" t="s">
        <v>982</v>
      </c>
      <c r="BO10" s="210" t="s">
        <v>984</v>
      </c>
      <c r="BP10" s="210" t="s">
        <v>982</v>
      </c>
      <c r="BQ10" s="210" t="s">
        <v>982</v>
      </c>
      <c r="BR10" s="210" t="s">
        <v>984</v>
      </c>
      <c r="BS10" s="210" t="s">
        <v>982</v>
      </c>
      <c r="BT10" s="210" t="s">
        <v>980</v>
      </c>
      <c r="BU10" s="210" t="s">
        <v>984</v>
      </c>
      <c r="BV10" s="210" t="s">
        <v>982</v>
      </c>
      <c r="BW10" s="210" t="s">
        <v>982</v>
      </c>
      <c r="BX10" s="210" t="s">
        <v>982</v>
      </c>
    </row>
    <row r="11" spans="1:76" x14ac:dyDescent="0.3">
      <c r="A11" s="210" t="s">
        <v>161</v>
      </c>
      <c r="B11" s="210" t="s">
        <v>162</v>
      </c>
      <c r="N11" s="210" t="s">
        <v>933</v>
      </c>
      <c r="O11" s="210" t="s">
        <v>933</v>
      </c>
      <c r="P11" s="210" t="s">
        <v>933</v>
      </c>
      <c r="Q11" s="210" t="s">
        <v>933</v>
      </c>
      <c r="V11" s="210" t="s">
        <v>933</v>
      </c>
      <c r="X11" s="160"/>
      <c r="Y11" s="210" t="s">
        <v>964</v>
      </c>
      <c r="Z11" s="210" t="s">
        <v>962</v>
      </c>
      <c r="AA11" s="210" t="s">
        <v>960</v>
      </c>
      <c r="AB11" s="210" t="s">
        <v>960</v>
      </c>
      <c r="AO11" s="210" t="s">
        <v>982</v>
      </c>
      <c r="AP11" s="210" t="s">
        <v>980</v>
      </c>
      <c r="AQ11" s="210" t="s">
        <v>982</v>
      </c>
      <c r="AR11" s="210" t="s">
        <v>980</v>
      </c>
      <c r="AS11" s="210" t="s">
        <v>984</v>
      </c>
      <c r="AT11" s="210" t="s">
        <v>982</v>
      </c>
      <c r="AU11" s="210" t="s">
        <v>982</v>
      </c>
      <c r="AV11" s="210" t="s">
        <v>982</v>
      </c>
      <c r="AW11" s="210" t="s">
        <v>982</v>
      </c>
      <c r="AX11" s="210" t="s">
        <v>982</v>
      </c>
      <c r="AY11" s="210" t="s">
        <v>982</v>
      </c>
      <c r="AZ11" s="210" t="s">
        <v>984</v>
      </c>
      <c r="BA11" s="210" t="s">
        <v>980</v>
      </c>
      <c r="BB11" s="210" t="s">
        <v>984</v>
      </c>
      <c r="BC11" s="210" t="s">
        <v>984</v>
      </c>
      <c r="BD11" s="210" t="s">
        <v>984</v>
      </c>
      <c r="BE11" s="210" t="s">
        <v>984</v>
      </c>
      <c r="BF11" s="210" t="s">
        <v>982</v>
      </c>
      <c r="BG11" s="210" t="s">
        <v>984</v>
      </c>
      <c r="BH11" s="210" t="s">
        <v>982</v>
      </c>
      <c r="BI11" s="210" t="s">
        <v>984</v>
      </c>
      <c r="BJ11" s="210" t="s">
        <v>982</v>
      </c>
      <c r="BK11" s="210" t="s">
        <v>984</v>
      </c>
      <c r="BL11" s="210" t="s">
        <v>984</v>
      </c>
      <c r="BM11" s="210" t="s">
        <v>984</v>
      </c>
      <c r="BN11" s="210" t="s">
        <v>984</v>
      </c>
      <c r="BO11" s="210" t="s">
        <v>982</v>
      </c>
      <c r="BP11" s="210" t="s">
        <v>984</v>
      </c>
      <c r="BQ11" s="210" t="s">
        <v>982</v>
      </c>
      <c r="BR11" s="210" t="s">
        <v>984</v>
      </c>
      <c r="BS11" s="210" t="s">
        <v>982</v>
      </c>
      <c r="BT11" s="210" t="s">
        <v>984</v>
      </c>
      <c r="BU11" s="210" t="s">
        <v>984</v>
      </c>
      <c r="BV11" s="210" t="s">
        <v>984</v>
      </c>
      <c r="BW11" s="210" t="s">
        <v>984</v>
      </c>
      <c r="BX11" s="210" t="s">
        <v>984</v>
      </c>
    </row>
    <row r="12" spans="1:76" x14ac:dyDescent="0.3">
      <c r="A12" s="210" t="s">
        <v>170</v>
      </c>
      <c r="B12" s="210" t="s">
        <v>171</v>
      </c>
      <c r="N12" s="210" t="s">
        <v>933</v>
      </c>
      <c r="O12" s="210" t="s">
        <v>933</v>
      </c>
      <c r="P12" s="210" t="s">
        <v>933</v>
      </c>
      <c r="Q12" s="210" t="s">
        <v>933</v>
      </c>
      <c r="V12" s="210" t="s">
        <v>933</v>
      </c>
      <c r="X12" s="160"/>
      <c r="Y12" s="210" t="s">
        <v>962</v>
      </c>
      <c r="Z12" s="210" t="s">
        <v>960</v>
      </c>
      <c r="AA12" s="210" t="s">
        <v>964</v>
      </c>
      <c r="AB12" s="210" t="s">
        <v>960</v>
      </c>
      <c r="AO12" s="210" t="s">
        <v>982</v>
      </c>
      <c r="AP12" s="210" t="s">
        <v>982</v>
      </c>
      <c r="AQ12" s="210" t="s">
        <v>982</v>
      </c>
      <c r="AR12" s="210" t="s">
        <v>982</v>
      </c>
      <c r="AS12" s="210" t="s">
        <v>982</v>
      </c>
      <c r="AT12" s="210" t="s">
        <v>980</v>
      </c>
      <c r="AU12" s="210" t="s">
        <v>982</v>
      </c>
      <c r="AV12" s="210" t="s">
        <v>982</v>
      </c>
      <c r="AW12" s="210" t="s">
        <v>982</v>
      </c>
      <c r="AX12" s="210" t="s">
        <v>982</v>
      </c>
      <c r="AY12" s="210" t="s">
        <v>982</v>
      </c>
      <c r="AZ12" s="210" t="s">
        <v>982</v>
      </c>
      <c r="BA12" s="210" t="s">
        <v>982</v>
      </c>
      <c r="BB12" s="210" t="s">
        <v>982</v>
      </c>
      <c r="BC12" s="210" t="s">
        <v>982</v>
      </c>
      <c r="BD12" s="210" t="s">
        <v>982</v>
      </c>
      <c r="BE12" s="210" t="s">
        <v>982</v>
      </c>
      <c r="BF12" s="210" t="s">
        <v>982</v>
      </c>
      <c r="BG12" s="210" t="s">
        <v>982</v>
      </c>
      <c r="BH12" s="210" t="s">
        <v>982</v>
      </c>
      <c r="BI12" s="210" t="s">
        <v>982</v>
      </c>
      <c r="BJ12" s="210" t="s">
        <v>982</v>
      </c>
      <c r="BK12" s="210" t="s">
        <v>982</v>
      </c>
      <c r="BL12" s="210" t="s">
        <v>982</v>
      </c>
      <c r="BM12" s="210" t="s">
        <v>982</v>
      </c>
      <c r="BN12" s="210" t="s">
        <v>982</v>
      </c>
      <c r="BO12" s="210" t="s">
        <v>982</v>
      </c>
      <c r="BP12" s="210" t="s">
        <v>982</v>
      </c>
      <c r="BQ12" s="210" t="s">
        <v>982</v>
      </c>
      <c r="BR12" s="210" t="s">
        <v>982</v>
      </c>
      <c r="BS12" s="210" t="s">
        <v>982</v>
      </c>
      <c r="BT12" s="210" t="s">
        <v>982</v>
      </c>
      <c r="BU12" s="210" t="s">
        <v>982</v>
      </c>
      <c r="BV12" s="210" t="s">
        <v>982</v>
      </c>
      <c r="BW12" s="210" t="s">
        <v>982</v>
      </c>
      <c r="BX12" s="210" t="s">
        <v>982</v>
      </c>
    </row>
    <row r="13" spans="1:76" x14ac:dyDescent="0.3">
      <c r="A13" s="210" t="s">
        <v>179</v>
      </c>
      <c r="B13" s="210" t="s">
        <v>180</v>
      </c>
      <c r="N13" s="210" t="s">
        <v>933</v>
      </c>
      <c r="O13" s="210" t="s">
        <v>933</v>
      </c>
      <c r="P13" s="210" t="s">
        <v>933</v>
      </c>
      <c r="Q13" s="210" t="s">
        <v>933</v>
      </c>
      <c r="V13" s="210" t="s">
        <v>933</v>
      </c>
      <c r="X13" s="160"/>
      <c r="Y13" s="210" t="s">
        <v>962</v>
      </c>
      <c r="Z13" s="210" t="s">
        <v>960</v>
      </c>
      <c r="AA13" s="210" t="s">
        <v>960</v>
      </c>
      <c r="AB13" s="210" t="s">
        <v>960</v>
      </c>
      <c r="AO13" s="210" t="s">
        <v>982</v>
      </c>
      <c r="AP13" s="210" t="s">
        <v>984</v>
      </c>
      <c r="AQ13" s="210" t="s">
        <v>982</v>
      </c>
      <c r="AR13" s="210" t="s">
        <v>982</v>
      </c>
      <c r="AS13" s="210" t="s">
        <v>980</v>
      </c>
      <c r="AT13" s="210" t="s">
        <v>982</v>
      </c>
      <c r="AU13" s="210" t="s">
        <v>980</v>
      </c>
      <c r="AV13" s="210" t="s">
        <v>982</v>
      </c>
      <c r="AW13" s="210" t="s">
        <v>982</v>
      </c>
      <c r="AX13" s="210" t="s">
        <v>982</v>
      </c>
      <c r="AY13" s="210" t="s">
        <v>984</v>
      </c>
      <c r="AZ13" s="210" t="s">
        <v>982</v>
      </c>
      <c r="BA13" s="210" t="s">
        <v>982</v>
      </c>
      <c r="BB13" s="210" t="s">
        <v>980</v>
      </c>
      <c r="BC13" s="210" t="s">
        <v>982</v>
      </c>
      <c r="BD13" s="210" t="s">
        <v>980</v>
      </c>
      <c r="BE13" s="210" t="s">
        <v>982</v>
      </c>
      <c r="BF13" s="210" t="s">
        <v>982</v>
      </c>
      <c r="BG13" s="210" t="s">
        <v>982</v>
      </c>
      <c r="BH13" s="210" t="s">
        <v>984</v>
      </c>
      <c r="BI13" s="210" t="s">
        <v>982</v>
      </c>
      <c r="BJ13" s="210" t="s">
        <v>982</v>
      </c>
      <c r="BK13" s="210" t="s">
        <v>980</v>
      </c>
      <c r="BL13" s="210" t="s">
        <v>984</v>
      </c>
      <c r="BM13" s="210" t="s">
        <v>980</v>
      </c>
      <c r="BN13" s="210" t="s">
        <v>982</v>
      </c>
      <c r="BO13" s="210" t="s">
        <v>982</v>
      </c>
      <c r="BP13" s="210" t="s">
        <v>982</v>
      </c>
      <c r="BQ13" s="210" t="s">
        <v>984</v>
      </c>
      <c r="BR13" s="210" t="s">
        <v>982</v>
      </c>
      <c r="BS13" s="210" t="s">
        <v>982</v>
      </c>
      <c r="BT13" s="210" t="s">
        <v>980</v>
      </c>
      <c r="BU13" s="210" t="s">
        <v>984</v>
      </c>
      <c r="BV13" s="210" t="s">
        <v>980</v>
      </c>
      <c r="BW13" s="210" t="s">
        <v>982</v>
      </c>
      <c r="BX13" s="210" t="s">
        <v>984</v>
      </c>
    </row>
    <row r="14" spans="1:76" x14ac:dyDescent="0.3">
      <c r="A14" s="210" t="s">
        <v>188</v>
      </c>
      <c r="B14" s="210" t="s">
        <v>189</v>
      </c>
      <c r="N14" s="210" t="s">
        <v>933</v>
      </c>
      <c r="O14" s="210" t="s">
        <v>933</v>
      </c>
      <c r="P14" s="210" t="s">
        <v>933</v>
      </c>
      <c r="Q14" s="210" t="s">
        <v>933</v>
      </c>
      <c r="V14" s="210" t="s">
        <v>933</v>
      </c>
      <c r="X14" s="160"/>
      <c r="Y14" s="210" t="s">
        <v>964</v>
      </c>
      <c r="Z14" s="210" t="s">
        <v>960</v>
      </c>
      <c r="AA14" s="210" t="s">
        <v>960</v>
      </c>
      <c r="AB14" s="210" t="s">
        <v>960</v>
      </c>
      <c r="AO14" s="210" t="s">
        <v>980</v>
      </c>
      <c r="AP14" s="210" t="s">
        <v>984</v>
      </c>
      <c r="AQ14" s="210" t="s">
        <v>982</v>
      </c>
      <c r="AR14" s="210" t="s">
        <v>986</v>
      </c>
      <c r="AS14" s="210" t="s">
        <v>984</v>
      </c>
      <c r="AT14" s="210" t="s">
        <v>980</v>
      </c>
      <c r="AU14" s="210" t="s">
        <v>984</v>
      </c>
      <c r="AV14" s="210" t="s">
        <v>982</v>
      </c>
      <c r="AW14" s="210" t="s">
        <v>982</v>
      </c>
      <c r="AX14" s="210" t="s">
        <v>980</v>
      </c>
      <c r="AY14" s="210" t="s">
        <v>984</v>
      </c>
      <c r="AZ14" s="210" t="s">
        <v>982</v>
      </c>
      <c r="BA14" s="210" t="s">
        <v>986</v>
      </c>
      <c r="BB14" s="210" t="s">
        <v>984</v>
      </c>
      <c r="BC14" s="210" t="s">
        <v>980</v>
      </c>
      <c r="BD14" s="210" t="s">
        <v>984</v>
      </c>
      <c r="BE14" s="210" t="s">
        <v>982</v>
      </c>
      <c r="BF14" s="210" t="s">
        <v>982</v>
      </c>
      <c r="BG14" s="210" t="s">
        <v>980</v>
      </c>
      <c r="BH14" s="210" t="s">
        <v>984</v>
      </c>
      <c r="BI14" s="210" t="s">
        <v>982</v>
      </c>
      <c r="BJ14" s="210" t="s">
        <v>986</v>
      </c>
      <c r="BK14" s="210" t="s">
        <v>984</v>
      </c>
      <c r="BL14" s="210" t="s">
        <v>980</v>
      </c>
      <c r="BM14" s="210" t="s">
        <v>984</v>
      </c>
      <c r="BN14" s="210" t="s">
        <v>982</v>
      </c>
      <c r="BO14" s="210" t="s">
        <v>982</v>
      </c>
      <c r="BP14" s="210" t="s">
        <v>982</v>
      </c>
      <c r="BQ14" s="210" t="s">
        <v>984</v>
      </c>
      <c r="BR14" s="210" t="s">
        <v>982</v>
      </c>
      <c r="BS14" s="210" t="s">
        <v>986</v>
      </c>
      <c r="BT14" s="210" t="s">
        <v>984</v>
      </c>
      <c r="BU14" s="210" t="s">
        <v>982</v>
      </c>
      <c r="BV14" s="210" t="s">
        <v>984</v>
      </c>
      <c r="BW14" s="210" t="s">
        <v>982</v>
      </c>
      <c r="BX14" s="210" t="s">
        <v>982</v>
      </c>
    </row>
    <row r="15" spans="1:76" x14ac:dyDescent="0.3">
      <c r="A15" s="210" t="s">
        <v>194</v>
      </c>
      <c r="B15" s="210" t="s">
        <v>195</v>
      </c>
      <c r="N15" s="210" t="s">
        <v>933</v>
      </c>
      <c r="O15" s="210" t="s">
        <v>933</v>
      </c>
      <c r="P15" s="210" t="s">
        <v>933</v>
      </c>
      <c r="Q15" s="210" t="s">
        <v>933</v>
      </c>
      <c r="V15" s="210" t="s">
        <v>933</v>
      </c>
      <c r="X15" s="160"/>
      <c r="Y15" s="210" t="s">
        <v>960</v>
      </c>
      <c r="Z15" s="210" t="s">
        <v>960</v>
      </c>
      <c r="AA15" s="210" t="s">
        <v>964</v>
      </c>
      <c r="AB15" s="210" t="s">
        <v>962</v>
      </c>
      <c r="AO15" s="210" t="s">
        <v>980</v>
      </c>
      <c r="AP15" s="210" t="s">
        <v>980</v>
      </c>
      <c r="AQ15" s="210" t="s">
        <v>982</v>
      </c>
      <c r="AR15" s="210" t="s">
        <v>982</v>
      </c>
      <c r="AS15" s="210" t="s">
        <v>980</v>
      </c>
      <c r="AT15" s="210" t="s">
        <v>982</v>
      </c>
      <c r="AU15" s="210" t="s">
        <v>980</v>
      </c>
      <c r="AV15" s="210" t="s">
        <v>980</v>
      </c>
      <c r="AW15" s="210" t="s">
        <v>978</v>
      </c>
      <c r="AX15" s="210" t="s">
        <v>980</v>
      </c>
      <c r="AY15" s="210" t="s">
        <v>980</v>
      </c>
      <c r="AZ15" s="210" t="s">
        <v>982</v>
      </c>
      <c r="BA15" s="210" t="s">
        <v>982</v>
      </c>
      <c r="BB15" s="210" t="s">
        <v>980</v>
      </c>
      <c r="BC15" s="210" t="s">
        <v>982</v>
      </c>
      <c r="BD15" s="210" t="s">
        <v>980</v>
      </c>
      <c r="BE15" s="210" t="s">
        <v>980</v>
      </c>
      <c r="BF15" s="210" t="s">
        <v>978</v>
      </c>
      <c r="BG15" s="210" t="s">
        <v>982</v>
      </c>
      <c r="BH15" s="210" t="s">
        <v>982</v>
      </c>
      <c r="BI15" s="210" t="s">
        <v>984</v>
      </c>
      <c r="BJ15" s="210" t="s">
        <v>982</v>
      </c>
      <c r="BK15" s="210" t="s">
        <v>982</v>
      </c>
      <c r="BL15" s="210" t="s">
        <v>982</v>
      </c>
      <c r="BM15" s="210" t="s">
        <v>982</v>
      </c>
      <c r="BN15" s="210" t="s">
        <v>982</v>
      </c>
      <c r="BO15" s="210" t="s">
        <v>980</v>
      </c>
      <c r="BP15" s="210" t="s">
        <v>984</v>
      </c>
      <c r="BQ15" s="210" t="s">
        <v>982</v>
      </c>
      <c r="BR15" s="210" t="s">
        <v>984</v>
      </c>
      <c r="BS15" s="210" t="s">
        <v>984</v>
      </c>
      <c r="BT15" s="210" t="s">
        <v>982</v>
      </c>
      <c r="BU15" s="210" t="s">
        <v>982</v>
      </c>
      <c r="BV15" s="210" t="s">
        <v>982</v>
      </c>
      <c r="BW15" s="210" t="s">
        <v>982</v>
      </c>
      <c r="BX15" s="210" t="s">
        <v>980</v>
      </c>
    </row>
    <row r="16" spans="1:76" x14ac:dyDescent="0.3">
      <c r="A16" s="210" t="s">
        <v>201</v>
      </c>
      <c r="B16" s="210" t="s">
        <v>202</v>
      </c>
      <c r="N16" s="210" t="s">
        <v>933</v>
      </c>
      <c r="O16" s="210" t="s">
        <v>933</v>
      </c>
      <c r="P16" s="210" t="s">
        <v>933</v>
      </c>
      <c r="Q16" s="210" t="s">
        <v>933</v>
      </c>
      <c r="V16" s="210" t="s">
        <v>933</v>
      </c>
      <c r="X16" s="160"/>
      <c r="Y16" s="210" t="s">
        <v>964</v>
      </c>
      <c r="Z16" s="210" t="s">
        <v>964</v>
      </c>
      <c r="AA16" s="210" t="s">
        <v>964</v>
      </c>
      <c r="AB16" s="210" t="s">
        <v>964</v>
      </c>
      <c r="AO16" s="210" t="s">
        <v>984</v>
      </c>
      <c r="AP16" s="210" t="s">
        <v>982</v>
      </c>
      <c r="AQ16" s="210" t="s">
        <v>982</v>
      </c>
      <c r="AR16" s="210" t="s">
        <v>982</v>
      </c>
      <c r="AS16" s="210" t="s">
        <v>982</v>
      </c>
      <c r="AT16" s="210" t="s">
        <v>982</v>
      </c>
      <c r="AU16" s="210" t="s">
        <v>980</v>
      </c>
      <c r="AV16" s="210" t="s">
        <v>980</v>
      </c>
      <c r="AW16" s="210" t="s">
        <v>980</v>
      </c>
      <c r="AX16" s="210" t="s">
        <v>984</v>
      </c>
      <c r="AY16" s="210" t="s">
        <v>982</v>
      </c>
      <c r="AZ16" s="210" t="s">
        <v>982</v>
      </c>
      <c r="BA16" s="210" t="s">
        <v>982</v>
      </c>
      <c r="BB16" s="210" t="s">
        <v>982</v>
      </c>
      <c r="BC16" s="210" t="s">
        <v>982</v>
      </c>
      <c r="BD16" s="210" t="s">
        <v>980</v>
      </c>
      <c r="BE16" s="210" t="s">
        <v>980</v>
      </c>
      <c r="BF16" s="210" t="s">
        <v>980</v>
      </c>
      <c r="BG16" s="210" t="s">
        <v>984</v>
      </c>
      <c r="BH16" s="210" t="s">
        <v>982</v>
      </c>
      <c r="BI16" s="210" t="s">
        <v>982</v>
      </c>
      <c r="BJ16" s="210" t="s">
        <v>982</v>
      </c>
      <c r="BK16" s="210" t="s">
        <v>982</v>
      </c>
      <c r="BL16" s="210" t="s">
        <v>982</v>
      </c>
      <c r="BM16" s="210" t="s">
        <v>982</v>
      </c>
      <c r="BN16" s="210" t="s">
        <v>980</v>
      </c>
      <c r="BO16" s="210" t="s">
        <v>980</v>
      </c>
      <c r="BP16" s="210" t="s">
        <v>984</v>
      </c>
      <c r="BQ16" s="210" t="s">
        <v>982</v>
      </c>
      <c r="BR16" s="210" t="s">
        <v>982</v>
      </c>
      <c r="BS16" s="210" t="s">
        <v>982</v>
      </c>
      <c r="BT16" s="210" t="s">
        <v>982</v>
      </c>
      <c r="BU16" s="210" t="s">
        <v>982</v>
      </c>
      <c r="BV16" s="210" t="s">
        <v>982</v>
      </c>
      <c r="BW16" s="210" t="s">
        <v>982</v>
      </c>
      <c r="BX16" s="210" t="s">
        <v>982</v>
      </c>
    </row>
    <row r="17" spans="1:76" x14ac:dyDescent="0.3">
      <c r="A17" s="210" t="s">
        <v>209</v>
      </c>
      <c r="B17" s="210" t="s">
        <v>210</v>
      </c>
      <c r="N17" s="210" t="s">
        <v>933</v>
      </c>
      <c r="O17" s="210" t="s">
        <v>933</v>
      </c>
      <c r="P17" s="210" t="s">
        <v>933</v>
      </c>
      <c r="Q17" s="210" t="s">
        <v>933</v>
      </c>
      <c r="V17" s="210" t="s">
        <v>933</v>
      </c>
      <c r="X17" s="160"/>
      <c r="Y17" s="210" t="s">
        <v>960</v>
      </c>
      <c r="Z17" s="210" t="s">
        <v>960</v>
      </c>
      <c r="AA17" s="210" t="s">
        <v>964</v>
      </c>
      <c r="AB17" s="210" t="s">
        <v>962</v>
      </c>
      <c r="AO17" s="210" t="s">
        <v>984</v>
      </c>
      <c r="AP17" s="210" t="s">
        <v>982</v>
      </c>
      <c r="AQ17" s="210" t="s">
        <v>982</v>
      </c>
      <c r="AR17" s="210" t="s">
        <v>982</v>
      </c>
      <c r="AS17" s="210" t="s">
        <v>984</v>
      </c>
      <c r="AT17" s="210" t="s">
        <v>980</v>
      </c>
      <c r="AU17" s="210" t="s">
        <v>982</v>
      </c>
      <c r="AV17" s="210" t="s">
        <v>984</v>
      </c>
      <c r="AW17" s="210" t="s">
        <v>982</v>
      </c>
      <c r="AX17" s="210" t="s">
        <v>984</v>
      </c>
      <c r="AY17" s="210" t="s">
        <v>982</v>
      </c>
      <c r="AZ17" s="210" t="s">
        <v>982</v>
      </c>
      <c r="BA17" s="210" t="s">
        <v>982</v>
      </c>
      <c r="BB17" s="210" t="s">
        <v>984</v>
      </c>
      <c r="BC17" s="210" t="s">
        <v>980</v>
      </c>
      <c r="BD17" s="210" t="s">
        <v>982</v>
      </c>
      <c r="BE17" s="210" t="s">
        <v>984</v>
      </c>
      <c r="BF17" s="210" t="s">
        <v>982</v>
      </c>
      <c r="BG17" s="210" t="s">
        <v>984</v>
      </c>
      <c r="BH17" s="210" t="s">
        <v>982</v>
      </c>
      <c r="BI17" s="210" t="s">
        <v>982</v>
      </c>
      <c r="BJ17" s="210" t="s">
        <v>982</v>
      </c>
      <c r="BK17" s="210" t="s">
        <v>984</v>
      </c>
      <c r="BL17" s="210" t="s">
        <v>980</v>
      </c>
      <c r="BM17" s="210" t="s">
        <v>982</v>
      </c>
      <c r="BN17" s="210" t="s">
        <v>984</v>
      </c>
      <c r="BO17" s="210" t="s">
        <v>982</v>
      </c>
      <c r="BP17" s="210" t="s">
        <v>984</v>
      </c>
      <c r="BQ17" s="210" t="s">
        <v>982</v>
      </c>
      <c r="BR17" s="210" t="s">
        <v>982</v>
      </c>
      <c r="BS17" s="210" t="s">
        <v>982</v>
      </c>
      <c r="BT17" s="210" t="s">
        <v>984</v>
      </c>
      <c r="BU17" s="210" t="s">
        <v>980</v>
      </c>
      <c r="BV17" s="210" t="s">
        <v>982</v>
      </c>
      <c r="BW17" s="210" t="s">
        <v>984</v>
      </c>
      <c r="BX17" s="210" t="s">
        <v>982</v>
      </c>
    </row>
    <row r="18" spans="1:76" x14ac:dyDescent="0.3">
      <c r="A18" s="210" t="s">
        <v>216</v>
      </c>
      <c r="B18" s="210" t="s">
        <v>217</v>
      </c>
      <c r="N18" s="210" t="s">
        <v>933</v>
      </c>
      <c r="O18" s="210" t="s">
        <v>933</v>
      </c>
      <c r="P18" s="210" t="s">
        <v>933</v>
      </c>
      <c r="Q18" s="210" t="s">
        <v>933</v>
      </c>
      <c r="V18" s="210" t="s">
        <v>933</v>
      </c>
      <c r="X18" s="160"/>
      <c r="Y18" s="210" t="s">
        <v>962</v>
      </c>
      <c r="Z18" s="210" t="s">
        <v>962</v>
      </c>
      <c r="AA18" s="210" t="s">
        <v>960</v>
      </c>
      <c r="AB18" s="210" t="s">
        <v>960</v>
      </c>
      <c r="AO18" s="210" t="s">
        <v>982</v>
      </c>
      <c r="AP18" s="210" t="s">
        <v>984</v>
      </c>
      <c r="AQ18" s="210" t="s">
        <v>982</v>
      </c>
      <c r="AR18" s="210" t="s">
        <v>982</v>
      </c>
      <c r="AS18" s="210" t="s">
        <v>980</v>
      </c>
      <c r="AT18" s="210" t="s">
        <v>982</v>
      </c>
      <c r="AU18" s="210" t="s">
        <v>982</v>
      </c>
      <c r="AV18" s="210" t="s">
        <v>982</v>
      </c>
      <c r="AW18" s="210" t="s">
        <v>982</v>
      </c>
      <c r="AX18" s="210" t="s">
        <v>982</v>
      </c>
      <c r="AY18" s="210" t="s">
        <v>984</v>
      </c>
      <c r="AZ18" s="210" t="s">
        <v>982</v>
      </c>
      <c r="BA18" s="210" t="s">
        <v>982</v>
      </c>
      <c r="BB18" s="210" t="s">
        <v>980</v>
      </c>
      <c r="BC18" s="210" t="s">
        <v>982</v>
      </c>
      <c r="BD18" s="210" t="s">
        <v>982</v>
      </c>
      <c r="BE18" s="210" t="s">
        <v>982</v>
      </c>
      <c r="BF18" s="210" t="s">
        <v>982</v>
      </c>
      <c r="BG18" s="210" t="s">
        <v>982</v>
      </c>
      <c r="BH18" s="210" t="s">
        <v>984</v>
      </c>
      <c r="BI18" s="210" t="s">
        <v>982</v>
      </c>
      <c r="BJ18" s="210" t="s">
        <v>982</v>
      </c>
      <c r="BK18" s="210" t="s">
        <v>982</v>
      </c>
      <c r="BL18" s="210" t="s">
        <v>984</v>
      </c>
      <c r="BM18" s="210" t="s">
        <v>982</v>
      </c>
      <c r="BN18" s="210" t="s">
        <v>984</v>
      </c>
      <c r="BO18" s="210" t="s">
        <v>982</v>
      </c>
      <c r="BP18" s="210" t="s">
        <v>982</v>
      </c>
      <c r="BQ18" s="210" t="s">
        <v>984</v>
      </c>
      <c r="BR18" s="210" t="s">
        <v>982</v>
      </c>
      <c r="BS18" s="210" t="s">
        <v>982</v>
      </c>
      <c r="BT18" s="210" t="s">
        <v>982</v>
      </c>
      <c r="BU18" s="210" t="s">
        <v>984</v>
      </c>
      <c r="BV18" s="210" t="s">
        <v>982</v>
      </c>
      <c r="BW18" s="210" t="s">
        <v>984</v>
      </c>
      <c r="BX18" s="210" t="s">
        <v>984</v>
      </c>
    </row>
    <row r="19" spans="1:76" x14ac:dyDescent="0.3">
      <c r="A19" s="210" t="s">
        <v>222</v>
      </c>
      <c r="B19" s="210" t="s">
        <v>223</v>
      </c>
      <c r="N19" s="210" t="s">
        <v>933</v>
      </c>
      <c r="O19" s="210" t="s">
        <v>933</v>
      </c>
      <c r="P19" s="210" t="s">
        <v>933</v>
      </c>
      <c r="Q19" s="210" t="s">
        <v>933</v>
      </c>
      <c r="V19" s="210" t="s">
        <v>933</v>
      </c>
      <c r="X19" s="160"/>
      <c r="Y19" s="210" t="s">
        <v>962</v>
      </c>
      <c r="Z19" s="210" t="s">
        <v>962</v>
      </c>
      <c r="AA19" s="210" t="s">
        <v>962</v>
      </c>
      <c r="AB19" s="210" t="s">
        <v>960</v>
      </c>
      <c r="AO19" s="210" t="s">
        <v>982</v>
      </c>
      <c r="AP19" s="210" t="s">
        <v>982</v>
      </c>
      <c r="AQ19" s="210" t="s">
        <v>982</v>
      </c>
      <c r="AR19" s="210" t="s">
        <v>982</v>
      </c>
      <c r="AS19" s="210" t="s">
        <v>980</v>
      </c>
      <c r="AT19" s="210" t="s">
        <v>982</v>
      </c>
      <c r="AU19" s="210" t="s">
        <v>982</v>
      </c>
      <c r="AV19" s="210" t="s">
        <v>982</v>
      </c>
      <c r="AW19" s="210" t="s">
        <v>982</v>
      </c>
      <c r="AX19" s="210" t="s">
        <v>982</v>
      </c>
      <c r="AY19" s="210" t="s">
        <v>982</v>
      </c>
      <c r="AZ19" s="210" t="s">
        <v>982</v>
      </c>
      <c r="BA19" s="210" t="s">
        <v>982</v>
      </c>
      <c r="BB19" s="210" t="s">
        <v>980</v>
      </c>
      <c r="BC19" s="210" t="s">
        <v>982</v>
      </c>
      <c r="BD19" s="210" t="s">
        <v>982</v>
      </c>
      <c r="BE19" s="210" t="s">
        <v>982</v>
      </c>
      <c r="BF19" s="210" t="s">
        <v>982</v>
      </c>
      <c r="BG19" s="210" t="s">
        <v>982</v>
      </c>
      <c r="BH19" s="210" t="s">
        <v>982</v>
      </c>
      <c r="BI19" s="210" t="s">
        <v>982</v>
      </c>
      <c r="BJ19" s="210" t="s">
        <v>982</v>
      </c>
      <c r="BK19" s="210" t="s">
        <v>980</v>
      </c>
      <c r="BL19" s="210" t="s">
        <v>982</v>
      </c>
      <c r="BM19" s="210" t="s">
        <v>982</v>
      </c>
      <c r="BN19" s="210" t="s">
        <v>982</v>
      </c>
      <c r="BO19" s="210" t="s">
        <v>982</v>
      </c>
      <c r="BP19" s="210" t="s">
        <v>982</v>
      </c>
      <c r="BQ19" s="210" t="s">
        <v>984</v>
      </c>
      <c r="BR19" s="210" t="s">
        <v>984</v>
      </c>
      <c r="BS19" s="210" t="s">
        <v>982</v>
      </c>
      <c r="BT19" s="210" t="s">
        <v>982</v>
      </c>
      <c r="BU19" s="210" t="s">
        <v>982</v>
      </c>
      <c r="BV19" s="210" t="s">
        <v>984</v>
      </c>
      <c r="BW19" s="210" t="s">
        <v>982</v>
      </c>
      <c r="BX19" s="210" t="s">
        <v>982</v>
      </c>
    </row>
    <row r="20" spans="1:76" x14ac:dyDescent="0.3">
      <c r="A20" s="210" t="s">
        <v>227</v>
      </c>
      <c r="B20" s="210" t="s">
        <v>228</v>
      </c>
      <c r="N20" s="210" t="s">
        <v>933</v>
      </c>
      <c r="O20" s="210" t="s">
        <v>933</v>
      </c>
      <c r="P20" s="210" t="s">
        <v>933</v>
      </c>
      <c r="Q20" s="210" t="s">
        <v>933</v>
      </c>
      <c r="V20" s="210" t="s">
        <v>933</v>
      </c>
      <c r="X20" s="160"/>
      <c r="Y20" s="210" t="s">
        <v>960</v>
      </c>
      <c r="Z20" s="210" t="s">
        <v>964</v>
      </c>
      <c r="AA20" s="210" t="s">
        <v>964</v>
      </c>
      <c r="AB20" s="210" t="s">
        <v>962</v>
      </c>
      <c r="AO20" s="210" t="s">
        <v>982</v>
      </c>
      <c r="AP20" s="210" t="s">
        <v>982</v>
      </c>
      <c r="AQ20" s="210" t="s">
        <v>982</v>
      </c>
      <c r="AR20" s="210" t="s">
        <v>982</v>
      </c>
      <c r="AS20" s="210" t="s">
        <v>980</v>
      </c>
      <c r="AT20" s="210" t="s">
        <v>980</v>
      </c>
      <c r="AU20" s="210" t="s">
        <v>982</v>
      </c>
      <c r="AV20" s="210" t="s">
        <v>982</v>
      </c>
      <c r="AW20" s="210" t="s">
        <v>982</v>
      </c>
      <c r="AX20" s="210" t="s">
        <v>982</v>
      </c>
      <c r="AY20" s="210" t="s">
        <v>982</v>
      </c>
      <c r="AZ20" s="210" t="s">
        <v>982</v>
      </c>
      <c r="BA20" s="210" t="s">
        <v>982</v>
      </c>
      <c r="BB20" s="210" t="s">
        <v>980</v>
      </c>
      <c r="BC20" s="210" t="s">
        <v>980</v>
      </c>
      <c r="BD20" s="210" t="s">
        <v>982</v>
      </c>
      <c r="BE20" s="210" t="s">
        <v>982</v>
      </c>
      <c r="BF20" s="210" t="s">
        <v>982</v>
      </c>
      <c r="BG20" s="210" t="s">
        <v>982</v>
      </c>
      <c r="BH20" s="210" t="s">
        <v>982</v>
      </c>
      <c r="BI20" s="210" t="s">
        <v>982</v>
      </c>
      <c r="BJ20" s="210" t="s">
        <v>982</v>
      </c>
      <c r="BK20" s="210" t="s">
        <v>982</v>
      </c>
      <c r="BL20" s="210" t="s">
        <v>982</v>
      </c>
      <c r="BM20" s="210" t="s">
        <v>982</v>
      </c>
      <c r="BN20" s="210" t="s">
        <v>982</v>
      </c>
      <c r="BO20" s="210" t="s">
        <v>982</v>
      </c>
      <c r="BP20" s="210" t="s">
        <v>984</v>
      </c>
      <c r="BQ20" s="210" t="s">
        <v>984</v>
      </c>
      <c r="BR20" s="210" t="s">
        <v>982</v>
      </c>
      <c r="BS20" s="210" t="s">
        <v>982</v>
      </c>
      <c r="BT20" s="210" t="s">
        <v>982</v>
      </c>
      <c r="BU20" s="210" t="s">
        <v>982</v>
      </c>
      <c r="BV20" s="210" t="s">
        <v>982</v>
      </c>
      <c r="BW20" s="210" t="s">
        <v>984</v>
      </c>
      <c r="BX20" s="210" t="s">
        <v>984</v>
      </c>
    </row>
    <row r="21" spans="1:76" x14ac:dyDescent="0.3">
      <c r="A21" s="210" t="s">
        <v>233</v>
      </c>
      <c r="B21" s="210" t="s">
        <v>234</v>
      </c>
      <c r="N21" s="210" t="s">
        <v>933</v>
      </c>
      <c r="O21" s="210" t="s">
        <v>933</v>
      </c>
      <c r="P21" s="210" t="s">
        <v>933</v>
      </c>
      <c r="Q21" s="210" t="s">
        <v>933</v>
      </c>
      <c r="V21" s="210" t="s">
        <v>933</v>
      </c>
      <c r="X21" s="160"/>
      <c r="Y21" s="210" t="s">
        <v>964</v>
      </c>
      <c r="Z21" s="210" t="s">
        <v>960</v>
      </c>
      <c r="AA21" s="210" t="s">
        <v>960</v>
      </c>
      <c r="AB21" s="210" t="s">
        <v>960</v>
      </c>
      <c r="AO21" s="210" t="s">
        <v>982</v>
      </c>
      <c r="AP21" s="210" t="s">
        <v>982</v>
      </c>
      <c r="AQ21" s="210" t="s">
        <v>982</v>
      </c>
      <c r="AR21" s="210" t="s">
        <v>982</v>
      </c>
      <c r="AS21" s="210" t="s">
        <v>982</v>
      </c>
      <c r="AT21" s="210" t="s">
        <v>982</v>
      </c>
      <c r="AU21" s="210" t="s">
        <v>982</v>
      </c>
      <c r="AV21" s="210" t="s">
        <v>982</v>
      </c>
      <c r="AW21" s="210" t="s">
        <v>980</v>
      </c>
      <c r="AX21" s="210" t="s">
        <v>982</v>
      </c>
      <c r="AY21" s="210" t="s">
        <v>982</v>
      </c>
      <c r="AZ21" s="210" t="s">
        <v>982</v>
      </c>
      <c r="BA21" s="210" t="s">
        <v>982</v>
      </c>
      <c r="BB21" s="210" t="s">
        <v>982</v>
      </c>
      <c r="BC21" s="210" t="s">
        <v>982</v>
      </c>
      <c r="BD21" s="210" t="s">
        <v>982</v>
      </c>
      <c r="BE21" s="210" t="s">
        <v>982</v>
      </c>
      <c r="BF21" s="210" t="s">
        <v>980</v>
      </c>
      <c r="BG21" s="210" t="s">
        <v>982</v>
      </c>
      <c r="BH21" s="210" t="s">
        <v>982</v>
      </c>
      <c r="BI21" s="210" t="s">
        <v>982</v>
      </c>
      <c r="BJ21" s="210" t="s">
        <v>982</v>
      </c>
      <c r="BK21" s="210" t="s">
        <v>982</v>
      </c>
      <c r="BL21" s="210" t="s">
        <v>982</v>
      </c>
      <c r="BM21" s="210" t="s">
        <v>982</v>
      </c>
      <c r="BN21" s="210" t="s">
        <v>982</v>
      </c>
      <c r="BO21" s="210" t="s">
        <v>980</v>
      </c>
      <c r="BP21" s="210" t="s">
        <v>982</v>
      </c>
      <c r="BQ21" s="210" t="s">
        <v>982</v>
      </c>
      <c r="BR21" s="210" t="s">
        <v>982</v>
      </c>
      <c r="BS21" s="210" t="s">
        <v>982</v>
      </c>
      <c r="BT21" s="210" t="s">
        <v>982</v>
      </c>
      <c r="BU21" s="210" t="s">
        <v>982</v>
      </c>
      <c r="BV21" s="210" t="s">
        <v>982</v>
      </c>
      <c r="BW21" s="210" t="s">
        <v>982</v>
      </c>
      <c r="BX21" s="210" t="s">
        <v>982</v>
      </c>
    </row>
    <row r="22" spans="1:76" x14ac:dyDescent="0.3">
      <c r="A22" s="210" t="s">
        <v>237</v>
      </c>
      <c r="B22" s="210" t="s">
        <v>238</v>
      </c>
      <c r="N22" s="210" t="s">
        <v>933</v>
      </c>
      <c r="O22" s="210" t="s">
        <v>933</v>
      </c>
      <c r="P22" s="210" t="s">
        <v>933</v>
      </c>
      <c r="Q22" s="210" t="s">
        <v>933</v>
      </c>
      <c r="V22" s="210" t="s">
        <v>933</v>
      </c>
      <c r="X22" s="160"/>
      <c r="Y22" s="210" t="s">
        <v>962</v>
      </c>
      <c r="Z22" s="210" t="s">
        <v>962</v>
      </c>
      <c r="AA22" s="210" t="s">
        <v>960</v>
      </c>
      <c r="AB22" s="210" t="s">
        <v>962</v>
      </c>
      <c r="AO22" s="210" t="s">
        <v>982</v>
      </c>
      <c r="AP22" s="210" t="s">
        <v>982</v>
      </c>
      <c r="AQ22" s="210" t="s">
        <v>984</v>
      </c>
      <c r="AR22" s="210" t="s">
        <v>984</v>
      </c>
      <c r="AS22" s="210" t="s">
        <v>982</v>
      </c>
      <c r="AT22" s="210" t="s">
        <v>982</v>
      </c>
      <c r="AU22" s="210" t="s">
        <v>982</v>
      </c>
      <c r="AV22" s="210" t="s">
        <v>980</v>
      </c>
      <c r="AW22" s="210" t="s">
        <v>982</v>
      </c>
      <c r="AX22" s="210" t="s">
        <v>982</v>
      </c>
      <c r="AY22" s="210" t="s">
        <v>982</v>
      </c>
      <c r="AZ22" s="210" t="s">
        <v>984</v>
      </c>
      <c r="BA22" s="210" t="s">
        <v>984</v>
      </c>
      <c r="BB22" s="210" t="s">
        <v>982</v>
      </c>
      <c r="BC22" s="210" t="s">
        <v>982</v>
      </c>
      <c r="BD22" s="210" t="s">
        <v>982</v>
      </c>
      <c r="BE22" s="210" t="s">
        <v>980</v>
      </c>
      <c r="BF22" s="210" t="s">
        <v>982</v>
      </c>
      <c r="BG22" s="210" t="s">
        <v>982</v>
      </c>
      <c r="BH22" s="210" t="s">
        <v>982</v>
      </c>
      <c r="BI22" s="210" t="s">
        <v>984</v>
      </c>
      <c r="BJ22" s="210" t="s">
        <v>984</v>
      </c>
      <c r="BK22" s="210" t="s">
        <v>982</v>
      </c>
      <c r="BL22" s="210" t="s">
        <v>982</v>
      </c>
      <c r="BM22" s="210" t="s">
        <v>982</v>
      </c>
      <c r="BN22" s="210" t="s">
        <v>980</v>
      </c>
      <c r="BO22" s="210" t="s">
        <v>982</v>
      </c>
      <c r="BP22" s="210" t="s">
        <v>982</v>
      </c>
      <c r="BQ22" s="210" t="s">
        <v>982</v>
      </c>
      <c r="BR22" s="210" t="s">
        <v>984</v>
      </c>
      <c r="BS22" s="210" t="s">
        <v>984</v>
      </c>
      <c r="BT22" s="210" t="s">
        <v>982</v>
      </c>
      <c r="BU22" s="210" t="s">
        <v>982</v>
      </c>
      <c r="BV22" s="210" t="s">
        <v>982</v>
      </c>
      <c r="BW22" s="210" t="s">
        <v>980</v>
      </c>
      <c r="BX22" s="210" t="s">
        <v>982</v>
      </c>
    </row>
    <row r="23" spans="1:76" x14ac:dyDescent="0.3">
      <c r="A23" s="210" t="s">
        <v>243</v>
      </c>
      <c r="B23" s="210" t="s">
        <v>244</v>
      </c>
      <c r="N23" s="210" t="s">
        <v>933</v>
      </c>
      <c r="O23" s="210" t="s">
        <v>933</v>
      </c>
      <c r="P23" s="210" t="s">
        <v>933</v>
      </c>
      <c r="Q23" s="210" t="s">
        <v>933</v>
      </c>
      <c r="V23" s="210" t="s">
        <v>933</v>
      </c>
      <c r="X23" s="160"/>
      <c r="Y23" s="210" t="s">
        <v>960</v>
      </c>
      <c r="Z23" s="210" t="s">
        <v>962</v>
      </c>
      <c r="AA23" s="210" t="s">
        <v>964</v>
      </c>
      <c r="AB23" s="210" t="s">
        <v>962</v>
      </c>
      <c r="AO23" s="210" t="s">
        <v>982</v>
      </c>
      <c r="AP23" s="210" t="s">
        <v>982</v>
      </c>
      <c r="AQ23" s="210" t="s">
        <v>982</v>
      </c>
      <c r="AR23" s="210" t="s">
        <v>982</v>
      </c>
      <c r="AS23" s="210" t="s">
        <v>982</v>
      </c>
      <c r="AT23" s="210" t="s">
        <v>982</v>
      </c>
      <c r="AU23" s="210" t="s">
        <v>982</v>
      </c>
      <c r="AV23" s="210" t="s">
        <v>982</v>
      </c>
      <c r="AW23" s="210" t="s">
        <v>982</v>
      </c>
      <c r="AX23" s="210" t="s">
        <v>982</v>
      </c>
      <c r="AY23" s="210" t="s">
        <v>982</v>
      </c>
      <c r="AZ23" s="210" t="s">
        <v>982</v>
      </c>
      <c r="BA23" s="210" t="s">
        <v>982</v>
      </c>
      <c r="BB23" s="210" t="s">
        <v>982</v>
      </c>
      <c r="BC23" s="210" t="s">
        <v>982</v>
      </c>
      <c r="BD23" s="210" t="s">
        <v>982</v>
      </c>
      <c r="BE23" s="210" t="s">
        <v>982</v>
      </c>
      <c r="BF23" s="210" t="s">
        <v>982</v>
      </c>
      <c r="BG23" s="210" t="s">
        <v>982</v>
      </c>
      <c r="BH23" s="210" t="s">
        <v>982</v>
      </c>
      <c r="BI23" s="210" t="s">
        <v>982</v>
      </c>
      <c r="BJ23" s="210" t="s">
        <v>982</v>
      </c>
      <c r="BK23" s="210" t="s">
        <v>982</v>
      </c>
      <c r="BL23" s="210" t="s">
        <v>982</v>
      </c>
      <c r="BM23" s="210" t="s">
        <v>982</v>
      </c>
      <c r="BN23" s="210" t="s">
        <v>982</v>
      </c>
      <c r="BO23" s="210" t="s">
        <v>982</v>
      </c>
      <c r="BP23" s="210" t="s">
        <v>982</v>
      </c>
      <c r="BQ23" s="210" t="s">
        <v>982</v>
      </c>
      <c r="BR23" s="210" t="s">
        <v>982</v>
      </c>
      <c r="BS23" s="210" t="s">
        <v>982</v>
      </c>
      <c r="BT23" s="210" t="s">
        <v>982</v>
      </c>
      <c r="BU23" s="210" t="s">
        <v>982</v>
      </c>
      <c r="BV23" s="210" t="s">
        <v>982</v>
      </c>
      <c r="BW23" s="210" t="s">
        <v>982</v>
      </c>
      <c r="BX23" s="210" t="s">
        <v>982</v>
      </c>
    </row>
    <row r="24" spans="1:76" x14ac:dyDescent="0.3">
      <c r="A24" s="210" t="s">
        <v>246</v>
      </c>
      <c r="B24" s="210" t="s">
        <v>247</v>
      </c>
      <c r="N24" s="210" t="s">
        <v>933</v>
      </c>
      <c r="O24" s="210" t="s">
        <v>933</v>
      </c>
      <c r="P24" s="210" t="s">
        <v>933</v>
      </c>
      <c r="Q24" s="210" t="s">
        <v>933</v>
      </c>
      <c r="V24" s="210" t="s">
        <v>935</v>
      </c>
      <c r="X24" s="160"/>
      <c r="Y24" s="210" t="s">
        <v>962</v>
      </c>
      <c r="Z24" s="210" t="s">
        <v>960</v>
      </c>
      <c r="AA24" s="210" t="s">
        <v>960</v>
      </c>
      <c r="AB24" s="210" t="s">
        <v>962</v>
      </c>
      <c r="AO24" s="210" t="s">
        <v>982</v>
      </c>
      <c r="AP24" s="210" t="s">
        <v>982</v>
      </c>
      <c r="AQ24" s="210" t="s">
        <v>982</v>
      </c>
      <c r="AR24" s="210" t="s">
        <v>982</v>
      </c>
      <c r="AS24" s="210" t="s">
        <v>980</v>
      </c>
      <c r="AT24" s="210" t="s">
        <v>980</v>
      </c>
      <c r="AU24" s="210" t="s">
        <v>982</v>
      </c>
      <c r="AV24" s="210" t="s">
        <v>980</v>
      </c>
      <c r="AW24" s="210" t="s">
        <v>980</v>
      </c>
      <c r="AX24" s="210" t="s">
        <v>984</v>
      </c>
      <c r="AY24" s="210" t="s">
        <v>982</v>
      </c>
      <c r="AZ24" s="210" t="s">
        <v>984</v>
      </c>
      <c r="BA24" s="210" t="s">
        <v>982</v>
      </c>
      <c r="BB24" s="210" t="s">
        <v>980</v>
      </c>
      <c r="BC24" s="210" t="s">
        <v>980</v>
      </c>
      <c r="BD24" s="210" t="s">
        <v>982</v>
      </c>
      <c r="BE24" s="210" t="s">
        <v>980</v>
      </c>
      <c r="BF24" s="210" t="s">
        <v>982</v>
      </c>
      <c r="BG24" s="210" t="s">
        <v>984</v>
      </c>
      <c r="BH24" s="210" t="s">
        <v>984</v>
      </c>
      <c r="BI24" s="210" t="s">
        <v>984</v>
      </c>
      <c r="BJ24" s="210" t="s">
        <v>982</v>
      </c>
      <c r="BK24" s="210" t="s">
        <v>980</v>
      </c>
      <c r="BL24" s="210" t="s">
        <v>980</v>
      </c>
      <c r="BM24" s="210" t="s">
        <v>982</v>
      </c>
      <c r="BN24" s="210" t="s">
        <v>980</v>
      </c>
      <c r="BO24" s="210" t="s">
        <v>982</v>
      </c>
      <c r="BP24" s="210" t="s">
        <v>984</v>
      </c>
      <c r="BQ24" s="210" t="s">
        <v>984</v>
      </c>
      <c r="BR24" s="210" t="s">
        <v>984</v>
      </c>
      <c r="BS24" s="210" t="s">
        <v>982</v>
      </c>
      <c r="BT24" s="210" t="s">
        <v>980</v>
      </c>
      <c r="BU24" s="210" t="s">
        <v>980</v>
      </c>
      <c r="BV24" s="210" t="s">
        <v>982</v>
      </c>
      <c r="BW24" s="210" t="s">
        <v>980</v>
      </c>
      <c r="BX24" s="210" t="s">
        <v>982</v>
      </c>
    </row>
    <row r="25" spans="1:76" x14ac:dyDescent="0.3">
      <c r="A25" s="210" t="s">
        <v>248</v>
      </c>
      <c r="B25" s="210" t="s">
        <v>249</v>
      </c>
      <c r="N25" s="210" t="s">
        <v>933</v>
      </c>
      <c r="O25" s="210" t="s">
        <v>933</v>
      </c>
      <c r="P25" s="210" t="s">
        <v>933</v>
      </c>
      <c r="Q25" s="210" t="s">
        <v>933</v>
      </c>
      <c r="V25" s="210" t="s">
        <v>933</v>
      </c>
      <c r="X25" s="160"/>
      <c r="Y25" s="210" t="s">
        <v>960</v>
      </c>
      <c r="Z25" s="210" t="s">
        <v>960</v>
      </c>
      <c r="AA25" s="210" t="s">
        <v>964</v>
      </c>
      <c r="AB25" s="210" t="s">
        <v>962</v>
      </c>
      <c r="AO25" s="210" t="s">
        <v>982</v>
      </c>
      <c r="AP25" s="210" t="s">
        <v>984</v>
      </c>
      <c r="AQ25" s="210" t="s">
        <v>986</v>
      </c>
      <c r="AR25" s="210" t="s">
        <v>986</v>
      </c>
      <c r="AS25" s="210" t="s">
        <v>984</v>
      </c>
      <c r="AT25" s="210" t="s">
        <v>982</v>
      </c>
      <c r="AU25" s="210" t="s">
        <v>986</v>
      </c>
      <c r="AV25" s="210" t="s">
        <v>982</v>
      </c>
      <c r="AW25" s="210" t="s">
        <v>982</v>
      </c>
      <c r="AX25" s="210" t="s">
        <v>984</v>
      </c>
      <c r="AY25" s="210" t="s">
        <v>984</v>
      </c>
      <c r="AZ25" s="210" t="s">
        <v>986</v>
      </c>
      <c r="BA25" s="210" t="s">
        <v>986</v>
      </c>
      <c r="BB25" s="210" t="s">
        <v>984</v>
      </c>
      <c r="BC25" s="210" t="s">
        <v>982</v>
      </c>
      <c r="BD25" s="210" t="s">
        <v>986</v>
      </c>
      <c r="BE25" s="210" t="s">
        <v>982</v>
      </c>
      <c r="BF25" s="210" t="s">
        <v>982</v>
      </c>
      <c r="BG25" s="210" t="s">
        <v>984</v>
      </c>
      <c r="BH25" s="210" t="s">
        <v>984</v>
      </c>
      <c r="BI25" s="210" t="s">
        <v>986</v>
      </c>
      <c r="BJ25" s="210" t="s">
        <v>986</v>
      </c>
      <c r="BK25" s="210" t="s">
        <v>984</v>
      </c>
      <c r="BL25" s="210" t="s">
        <v>982</v>
      </c>
      <c r="BM25" s="210" t="s">
        <v>986</v>
      </c>
      <c r="BN25" s="210" t="s">
        <v>982</v>
      </c>
      <c r="BO25" s="210" t="s">
        <v>982</v>
      </c>
      <c r="BP25" s="210" t="s">
        <v>982</v>
      </c>
      <c r="BQ25" s="210" t="s">
        <v>984</v>
      </c>
      <c r="BR25" s="210" t="s">
        <v>986</v>
      </c>
      <c r="BS25" s="210" t="s">
        <v>986</v>
      </c>
      <c r="BT25" s="210" t="s">
        <v>984</v>
      </c>
      <c r="BU25" s="210" t="s">
        <v>982</v>
      </c>
      <c r="BV25" s="210" t="s">
        <v>986</v>
      </c>
      <c r="BW25" s="210" t="s">
        <v>982</v>
      </c>
      <c r="BX25" s="210" t="s">
        <v>982</v>
      </c>
    </row>
    <row r="26" spans="1:76" x14ac:dyDescent="0.3">
      <c r="A26" s="210" t="s">
        <v>251</v>
      </c>
      <c r="B26" s="210" t="s">
        <v>252</v>
      </c>
      <c r="N26" s="210" t="s">
        <v>933</v>
      </c>
      <c r="O26" s="210" t="s">
        <v>933</v>
      </c>
      <c r="P26" s="210" t="s">
        <v>933</v>
      </c>
      <c r="Q26" s="210" t="s">
        <v>933</v>
      </c>
      <c r="V26" s="210" t="s">
        <v>933</v>
      </c>
      <c r="X26" s="160"/>
      <c r="Y26" s="210" t="s">
        <v>962</v>
      </c>
      <c r="Z26" s="210" t="s">
        <v>960</v>
      </c>
      <c r="AA26" s="210" t="s">
        <v>964</v>
      </c>
      <c r="AB26" s="210" t="s">
        <v>962</v>
      </c>
      <c r="AO26" s="210" t="s">
        <v>982</v>
      </c>
      <c r="AP26" s="210" t="s">
        <v>982</v>
      </c>
      <c r="AQ26" s="210" t="s">
        <v>980</v>
      </c>
      <c r="AR26" s="210" t="s">
        <v>978</v>
      </c>
      <c r="AS26" s="210" t="s">
        <v>980</v>
      </c>
      <c r="AT26" s="210" t="s">
        <v>978</v>
      </c>
      <c r="AU26" s="210" t="s">
        <v>982</v>
      </c>
      <c r="AV26" s="210" t="s">
        <v>982</v>
      </c>
      <c r="AW26" s="210" t="s">
        <v>980</v>
      </c>
      <c r="AX26" s="210" t="s">
        <v>982</v>
      </c>
      <c r="AY26" s="210" t="s">
        <v>982</v>
      </c>
      <c r="AZ26" s="210" t="s">
        <v>980</v>
      </c>
      <c r="BA26" s="210" t="s">
        <v>980</v>
      </c>
      <c r="BB26" s="210" t="s">
        <v>980</v>
      </c>
      <c r="BC26" s="210" t="s">
        <v>980</v>
      </c>
      <c r="BD26" s="210" t="s">
        <v>982</v>
      </c>
      <c r="BE26" s="210" t="s">
        <v>982</v>
      </c>
      <c r="BF26" s="210" t="s">
        <v>980</v>
      </c>
      <c r="BG26" s="210" t="s">
        <v>982</v>
      </c>
      <c r="BH26" s="210" t="s">
        <v>982</v>
      </c>
      <c r="BI26" s="210" t="s">
        <v>982</v>
      </c>
      <c r="BJ26" s="210" t="s">
        <v>982</v>
      </c>
      <c r="BK26" s="210" t="s">
        <v>980</v>
      </c>
      <c r="BL26" s="210" t="s">
        <v>982</v>
      </c>
      <c r="BM26" s="210" t="s">
        <v>982</v>
      </c>
      <c r="BN26" s="210" t="s">
        <v>982</v>
      </c>
      <c r="BO26" s="210" t="s">
        <v>982</v>
      </c>
      <c r="BP26" s="210" t="s">
        <v>982</v>
      </c>
      <c r="BQ26" s="210" t="s">
        <v>982</v>
      </c>
      <c r="BR26" s="210" t="s">
        <v>982</v>
      </c>
      <c r="BS26" s="210" t="s">
        <v>982</v>
      </c>
      <c r="BT26" s="210" t="s">
        <v>982</v>
      </c>
      <c r="BU26" s="210" t="s">
        <v>982</v>
      </c>
      <c r="BV26" s="210" t="s">
        <v>982</v>
      </c>
      <c r="BW26" s="210" t="s">
        <v>982</v>
      </c>
      <c r="BX26" s="210" t="s">
        <v>982</v>
      </c>
    </row>
    <row r="27" spans="1:76" x14ac:dyDescent="0.3">
      <c r="A27" s="210" t="s">
        <v>253</v>
      </c>
      <c r="B27" s="210" t="s">
        <v>254</v>
      </c>
      <c r="N27" s="210" t="s">
        <v>933</v>
      </c>
      <c r="O27" s="210" t="s">
        <v>933</v>
      </c>
      <c r="P27" s="210" t="s">
        <v>933</v>
      </c>
      <c r="Q27" s="210" t="s">
        <v>933</v>
      </c>
      <c r="V27" s="210" t="s">
        <v>933</v>
      </c>
      <c r="X27" s="160"/>
      <c r="Y27" s="210" t="s">
        <v>962</v>
      </c>
      <c r="Z27" s="210" t="s">
        <v>962</v>
      </c>
      <c r="AA27" s="210" t="s">
        <v>964</v>
      </c>
      <c r="AB27" s="210" t="s">
        <v>962</v>
      </c>
      <c r="AO27" s="210" t="s">
        <v>982</v>
      </c>
      <c r="AP27" s="210" t="s">
        <v>982</v>
      </c>
      <c r="AQ27" s="210" t="s">
        <v>984</v>
      </c>
      <c r="AR27" s="210" t="s">
        <v>980</v>
      </c>
      <c r="AS27" s="210" t="s">
        <v>982</v>
      </c>
      <c r="AT27" s="210" t="s">
        <v>982</v>
      </c>
      <c r="AU27" s="210" t="s">
        <v>982</v>
      </c>
      <c r="AV27" s="210" t="s">
        <v>982</v>
      </c>
      <c r="AW27" s="210" t="s">
        <v>980</v>
      </c>
      <c r="AX27" s="210" t="s">
        <v>982</v>
      </c>
      <c r="AY27" s="210" t="s">
        <v>982</v>
      </c>
      <c r="AZ27" s="210" t="s">
        <v>984</v>
      </c>
      <c r="BA27" s="210" t="s">
        <v>980</v>
      </c>
      <c r="BB27" s="210" t="s">
        <v>982</v>
      </c>
      <c r="BC27" s="210" t="s">
        <v>982</v>
      </c>
      <c r="BD27" s="210" t="s">
        <v>982</v>
      </c>
      <c r="BE27" s="210" t="s">
        <v>982</v>
      </c>
      <c r="BF27" s="210" t="s">
        <v>982</v>
      </c>
      <c r="BG27" s="210" t="s">
        <v>982</v>
      </c>
      <c r="BH27" s="210" t="s">
        <v>984</v>
      </c>
      <c r="BI27" s="210" t="s">
        <v>984</v>
      </c>
      <c r="BJ27" s="210" t="s">
        <v>982</v>
      </c>
      <c r="BK27" s="210" t="s">
        <v>982</v>
      </c>
      <c r="BL27" s="210" t="s">
        <v>982</v>
      </c>
      <c r="BM27" s="210" t="s">
        <v>982</v>
      </c>
      <c r="BN27" s="210" t="s">
        <v>982</v>
      </c>
      <c r="BO27" s="210" t="s">
        <v>982</v>
      </c>
      <c r="BP27" s="210" t="s">
        <v>982</v>
      </c>
      <c r="BQ27" s="210" t="s">
        <v>984</v>
      </c>
      <c r="BR27" s="210" t="s">
        <v>984</v>
      </c>
      <c r="BS27" s="210" t="s">
        <v>982</v>
      </c>
      <c r="BT27" s="210" t="s">
        <v>984</v>
      </c>
      <c r="BU27" s="210" t="s">
        <v>984</v>
      </c>
      <c r="BV27" s="210" t="s">
        <v>984</v>
      </c>
      <c r="BW27" s="210" t="s">
        <v>984</v>
      </c>
      <c r="BX27" s="210" t="s">
        <v>982</v>
      </c>
    </row>
    <row r="28" spans="1:76" x14ac:dyDescent="0.3">
      <c r="A28" s="210" t="s">
        <v>257</v>
      </c>
      <c r="B28" s="210" t="s">
        <v>258</v>
      </c>
      <c r="N28" s="210" t="s">
        <v>933</v>
      </c>
      <c r="O28" s="210" t="s">
        <v>933</v>
      </c>
      <c r="P28" s="210" t="s">
        <v>933</v>
      </c>
      <c r="Q28" s="210" t="s">
        <v>933</v>
      </c>
      <c r="V28" s="210" t="s">
        <v>933</v>
      </c>
      <c r="X28" s="160"/>
      <c r="Y28" s="210" t="s">
        <v>962</v>
      </c>
      <c r="Z28" s="210" t="s">
        <v>960</v>
      </c>
      <c r="AA28" s="210" t="s">
        <v>960</v>
      </c>
      <c r="AB28" s="210" t="s">
        <v>960</v>
      </c>
      <c r="AO28" s="210" t="s">
        <v>982</v>
      </c>
      <c r="AP28" s="210" t="s">
        <v>982</v>
      </c>
      <c r="AQ28" s="210" t="s">
        <v>984</v>
      </c>
      <c r="AR28" s="210" t="s">
        <v>982</v>
      </c>
      <c r="AS28" s="210" t="s">
        <v>980</v>
      </c>
      <c r="AT28" s="210" t="s">
        <v>980</v>
      </c>
      <c r="AU28" s="210" t="s">
        <v>984</v>
      </c>
      <c r="AV28" s="210" t="s">
        <v>984</v>
      </c>
      <c r="AW28" s="210" t="s">
        <v>980</v>
      </c>
      <c r="AX28" s="210" t="s">
        <v>982</v>
      </c>
      <c r="AY28" s="210" t="s">
        <v>982</v>
      </c>
      <c r="AZ28" s="210" t="s">
        <v>984</v>
      </c>
      <c r="BA28" s="210" t="s">
        <v>982</v>
      </c>
      <c r="BB28" s="210" t="s">
        <v>980</v>
      </c>
      <c r="BC28" s="210" t="s">
        <v>980</v>
      </c>
      <c r="BD28" s="210" t="s">
        <v>984</v>
      </c>
      <c r="BE28" s="210" t="s">
        <v>984</v>
      </c>
      <c r="BF28" s="210" t="s">
        <v>980</v>
      </c>
      <c r="BG28" s="210" t="s">
        <v>982</v>
      </c>
      <c r="BH28" s="210" t="s">
        <v>982</v>
      </c>
      <c r="BI28" s="210" t="s">
        <v>984</v>
      </c>
      <c r="BJ28" s="210" t="s">
        <v>982</v>
      </c>
      <c r="BK28" s="210" t="s">
        <v>980</v>
      </c>
      <c r="BL28" s="210" t="s">
        <v>980</v>
      </c>
      <c r="BM28" s="210" t="s">
        <v>984</v>
      </c>
      <c r="BN28" s="210" t="s">
        <v>984</v>
      </c>
      <c r="BO28" s="210" t="s">
        <v>982</v>
      </c>
      <c r="BP28" s="210" t="s">
        <v>982</v>
      </c>
      <c r="BQ28" s="210" t="s">
        <v>982</v>
      </c>
      <c r="BR28" s="210" t="s">
        <v>984</v>
      </c>
      <c r="BS28" s="210" t="s">
        <v>982</v>
      </c>
      <c r="BT28" s="210" t="s">
        <v>980</v>
      </c>
      <c r="BU28" s="210" t="s">
        <v>980</v>
      </c>
      <c r="BV28" s="210" t="s">
        <v>984</v>
      </c>
      <c r="BW28" s="210" t="s">
        <v>984</v>
      </c>
      <c r="BX28" s="210" t="s">
        <v>982</v>
      </c>
    </row>
    <row r="29" spans="1:76" x14ac:dyDescent="0.3">
      <c r="A29" s="210" t="s">
        <v>259</v>
      </c>
      <c r="B29" s="210" t="s">
        <v>260</v>
      </c>
      <c r="N29" s="210" t="s">
        <v>933</v>
      </c>
      <c r="O29" s="210" t="s">
        <v>933</v>
      </c>
      <c r="P29" s="210" t="s">
        <v>933</v>
      </c>
      <c r="Q29" s="210" t="s">
        <v>933</v>
      </c>
      <c r="V29" s="210" t="s">
        <v>933</v>
      </c>
      <c r="X29" s="160"/>
      <c r="Y29" s="210" t="s">
        <v>962</v>
      </c>
      <c r="Z29" s="210" t="s">
        <v>960</v>
      </c>
      <c r="AA29" s="210" t="s">
        <v>964</v>
      </c>
      <c r="AB29" s="210" t="s">
        <v>962</v>
      </c>
      <c r="AO29" s="210" t="s">
        <v>984</v>
      </c>
      <c r="AP29" s="210" t="s">
        <v>982</v>
      </c>
      <c r="AQ29" s="210" t="s">
        <v>982</v>
      </c>
      <c r="AR29" s="210" t="s">
        <v>982</v>
      </c>
      <c r="AS29" s="210" t="s">
        <v>980</v>
      </c>
      <c r="AT29" s="210" t="s">
        <v>982</v>
      </c>
      <c r="AU29" s="210" t="s">
        <v>982</v>
      </c>
      <c r="AV29" s="210" t="s">
        <v>982</v>
      </c>
      <c r="AW29" s="210" t="s">
        <v>984</v>
      </c>
      <c r="AX29" s="210" t="s">
        <v>984</v>
      </c>
      <c r="AY29" s="210" t="s">
        <v>982</v>
      </c>
      <c r="AZ29" s="210" t="s">
        <v>980</v>
      </c>
      <c r="BA29" s="210" t="s">
        <v>982</v>
      </c>
      <c r="BB29" s="210" t="s">
        <v>980</v>
      </c>
      <c r="BC29" s="210" t="s">
        <v>982</v>
      </c>
      <c r="BD29" s="210" t="s">
        <v>982</v>
      </c>
      <c r="BE29" s="210" t="s">
        <v>982</v>
      </c>
      <c r="BF29" s="210" t="s">
        <v>984</v>
      </c>
      <c r="BG29" s="210" t="s">
        <v>984</v>
      </c>
      <c r="BH29" s="210" t="s">
        <v>982</v>
      </c>
      <c r="BI29" s="210" t="s">
        <v>982</v>
      </c>
      <c r="BJ29" s="210" t="s">
        <v>982</v>
      </c>
      <c r="BK29" s="210" t="s">
        <v>982</v>
      </c>
      <c r="BL29" s="210" t="s">
        <v>982</v>
      </c>
      <c r="BM29" s="210" t="s">
        <v>984</v>
      </c>
      <c r="BN29" s="210" t="s">
        <v>982</v>
      </c>
      <c r="BO29" s="210" t="s">
        <v>984</v>
      </c>
      <c r="BP29" s="210" t="s">
        <v>984</v>
      </c>
      <c r="BQ29" s="210" t="s">
        <v>984</v>
      </c>
      <c r="BR29" s="210" t="s">
        <v>984</v>
      </c>
      <c r="BS29" s="210" t="s">
        <v>984</v>
      </c>
      <c r="BT29" s="210" t="s">
        <v>982</v>
      </c>
      <c r="BU29" s="210" t="s">
        <v>982</v>
      </c>
      <c r="BV29" s="210" t="s">
        <v>984</v>
      </c>
      <c r="BW29" s="210" t="s">
        <v>984</v>
      </c>
      <c r="BX29" s="210" t="s">
        <v>984</v>
      </c>
    </row>
    <row r="30" spans="1:76" x14ac:dyDescent="0.3">
      <c r="A30" s="210" t="s">
        <v>261</v>
      </c>
      <c r="B30" s="210" t="s">
        <v>262</v>
      </c>
      <c r="N30" s="210" t="s">
        <v>933</v>
      </c>
      <c r="O30" s="210" t="s">
        <v>933</v>
      </c>
      <c r="P30" s="210" t="s">
        <v>933</v>
      </c>
      <c r="Q30" s="210" t="s">
        <v>933</v>
      </c>
      <c r="V30" s="210" t="s">
        <v>933</v>
      </c>
      <c r="X30" s="160"/>
      <c r="Y30" s="210" t="s">
        <v>962</v>
      </c>
      <c r="Z30" s="210" t="s">
        <v>960</v>
      </c>
      <c r="AA30" s="210" t="s">
        <v>960</v>
      </c>
      <c r="AB30" s="210" t="s">
        <v>962</v>
      </c>
      <c r="AO30" s="210" t="s">
        <v>984</v>
      </c>
      <c r="AP30" s="210" t="s">
        <v>984</v>
      </c>
      <c r="AQ30" s="210" t="s">
        <v>982</v>
      </c>
      <c r="AR30" s="210" t="s">
        <v>982</v>
      </c>
      <c r="AS30" s="210" t="s">
        <v>982</v>
      </c>
      <c r="AT30" s="210" t="s">
        <v>982</v>
      </c>
      <c r="AU30" s="210" t="s">
        <v>980</v>
      </c>
      <c r="AV30" s="210" t="s">
        <v>982</v>
      </c>
      <c r="AW30" s="210" t="s">
        <v>978</v>
      </c>
      <c r="AX30" s="210" t="s">
        <v>984</v>
      </c>
      <c r="AY30" s="210" t="s">
        <v>984</v>
      </c>
      <c r="AZ30" s="210" t="s">
        <v>982</v>
      </c>
      <c r="BA30" s="210" t="s">
        <v>982</v>
      </c>
      <c r="BB30" s="210" t="s">
        <v>982</v>
      </c>
      <c r="BC30" s="210" t="s">
        <v>982</v>
      </c>
      <c r="BD30" s="210" t="s">
        <v>980</v>
      </c>
      <c r="BE30" s="210" t="s">
        <v>982</v>
      </c>
      <c r="BF30" s="210" t="s">
        <v>978</v>
      </c>
      <c r="BG30" s="210" t="s">
        <v>984</v>
      </c>
      <c r="BH30" s="210" t="s">
        <v>984</v>
      </c>
      <c r="BI30" s="210" t="s">
        <v>982</v>
      </c>
      <c r="BJ30" s="210" t="s">
        <v>984</v>
      </c>
      <c r="BK30" s="210" t="s">
        <v>982</v>
      </c>
      <c r="BL30" s="210" t="s">
        <v>982</v>
      </c>
      <c r="BM30" s="210" t="s">
        <v>982</v>
      </c>
      <c r="BN30" s="210" t="s">
        <v>982</v>
      </c>
      <c r="BO30" s="210" t="s">
        <v>978</v>
      </c>
      <c r="BP30" s="210" t="s">
        <v>984</v>
      </c>
      <c r="BQ30" s="210" t="s">
        <v>984</v>
      </c>
      <c r="BR30" s="210" t="s">
        <v>982</v>
      </c>
      <c r="BS30" s="210" t="s">
        <v>984</v>
      </c>
      <c r="BT30" s="210" t="s">
        <v>982</v>
      </c>
      <c r="BU30" s="210" t="s">
        <v>982</v>
      </c>
      <c r="BV30" s="210" t="s">
        <v>982</v>
      </c>
      <c r="BW30" s="210" t="s">
        <v>982</v>
      </c>
      <c r="BX30" s="210" t="s">
        <v>978</v>
      </c>
    </row>
    <row r="31" spans="1:76" x14ac:dyDescent="0.3">
      <c r="A31" s="210" t="s">
        <v>263</v>
      </c>
      <c r="B31" s="210" t="s">
        <v>264</v>
      </c>
      <c r="N31" s="210" t="s">
        <v>933</v>
      </c>
      <c r="O31" s="210" t="s">
        <v>933</v>
      </c>
      <c r="P31" s="210" t="s">
        <v>933</v>
      </c>
      <c r="Q31" s="210" t="s">
        <v>933</v>
      </c>
      <c r="V31" s="210" t="s">
        <v>933</v>
      </c>
      <c r="X31" s="160"/>
      <c r="Y31" s="210" t="s">
        <v>962</v>
      </c>
      <c r="Z31" s="210" t="s">
        <v>960</v>
      </c>
      <c r="AA31" s="210" t="s">
        <v>964</v>
      </c>
      <c r="AB31" s="210" t="s">
        <v>960</v>
      </c>
      <c r="AO31" s="210" t="s">
        <v>982</v>
      </c>
      <c r="AP31" s="210" t="s">
        <v>982</v>
      </c>
      <c r="AQ31" s="210" t="s">
        <v>984</v>
      </c>
      <c r="AR31" s="210" t="s">
        <v>980</v>
      </c>
      <c r="AS31" s="210" t="s">
        <v>982</v>
      </c>
      <c r="AT31" s="210" t="s">
        <v>982</v>
      </c>
      <c r="AU31" s="210" t="s">
        <v>984</v>
      </c>
      <c r="AV31" s="210" t="s">
        <v>982</v>
      </c>
      <c r="AW31" s="210" t="s">
        <v>982</v>
      </c>
      <c r="AX31" s="210" t="s">
        <v>984</v>
      </c>
      <c r="AY31" s="210" t="s">
        <v>984</v>
      </c>
      <c r="AZ31" s="210" t="s">
        <v>984</v>
      </c>
      <c r="BA31" s="210" t="s">
        <v>980</v>
      </c>
      <c r="BB31" s="210" t="s">
        <v>982</v>
      </c>
      <c r="BC31" s="210" t="s">
        <v>984</v>
      </c>
      <c r="BD31" s="210" t="s">
        <v>984</v>
      </c>
      <c r="BE31" s="210" t="s">
        <v>982</v>
      </c>
      <c r="BF31" s="210" t="s">
        <v>982</v>
      </c>
      <c r="BG31" s="210" t="s">
        <v>984</v>
      </c>
      <c r="BH31" s="210" t="s">
        <v>984</v>
      </c>
      <c r="BI31" s="210" t="s">
        <v>984</v>
      </c>
      <c r="BJ31" s="210" t="s">
        <v>980</v>
      </c>
      <c r="BK31" s="210" t="s">
        <v>982</v>
      </c>
      <c r="BL31" s="210" t="s">
        <v>984</v>
      </c>
      <c r="BM31" s="210" t="s">
        <v>984</v>
      </c>
      <c r="BN31" s="210" t="s">
        <v>984</v>
      </c>
      <c r="BO31" s="210" t="s">
        <v>984</v>
      </c>
      <c r="BP31" s="210" t="s">
        <v>984</v>
      </c>
      <c r="BQ31" s="210" t="s">
        <v>984</v>
      </c>
      <c r="BR31" s="210" t="s">
        <v>984</v>
      </c>
      <c r="BS31" s="210" t="s">
        <v>980</v>
      </c>
      <c r="BT31" s="210" t="s">
        <v>982</v>
      </c>
      <c r="BU31" s="210" t="s">
        <v>984</v>
      </c>
      <c r="BV31" s="210" t="s">
        <v>984</v>
      </c>
      <c r="BW31" s="210" t="s">
        <v>984</v>
      </c>
      <c r="BX31" s="210" t="s">
        <v>984</v>
      </c>
    </row>
    <row r="32" spans="1:76" x14ac:dyDescent="0.3">
      <c r="A32" s="210" t="s">
        <v>267</v>
      </c>
      <c r="B32" s="210" t="s">
        <v>268</v>
      </c>
      <c r="N32" s="210" t="s">
        <v>933</v>
      </c>
      <c r="O32" s="210" t="s">
        <v>933</v>
      </c>
      <c r="P32" s="210" t="s">
        <v>933</v>
      </c>
      <c r="Q32" s="210" t="s">
        <v>933</v>
      </c>
      <c r="V32" s="210" t="s">
        <v>933</v>
      </c>
      <c r="X32" s="160"/>
      <c r="Y32" s="210" t="s">
        <v>962</v>
      </c>
      <c r="Z32" s="210" t="s">
        <v>960</v>
      </c>
      <c r="AA32" s="210" t="s">
        <v>962</v>
      </c>
      <c r="AB32" s="210" t="s">
        <v>960</v>
      </c>
      <c r="AO32" s="210" t="s">
        <v>984</v>
      </c>
      <c r="AP32" s="210" t="s">
        <v>982</v>
      </c>
      <c r="AQ32" s="210" t="s">
        <v>984</v>
      </c>
      <c r="AR32" s="210" t="s">
        <v>984</v>
      </c>
      <c r="AS32" s="210" t="s">
        <v>984</v>
      </c>
      <c r="AT32" s="210" t="s">
        <v>982</v>
      </c>
      <c r="AU32" s="210" t="s">
        <v>984</v>
      </c>
      <c r="AV32" s="210" t="s">
        <v>982</v>
      </c>
      <c r="AW32" s="210" t="s">
        <v>982</v>
      </c>
      <c r="AX32" s="210" t="s">
        <v>984</v>
      </c>
      <c r="AY32" s="210" t="s">
        <v>982</v>
      </c>
      <c r="AZ32" s="210" t="s">
        <v>984</v>
      </c>
      <c r="BA32" s="210" t="s">
        <v>984</v>
      </c>
      <c r="BB32" s="210" t="s">
        <v>984</v>
      </c>
      <c r="BC32" s="210" t="s">
        <v>982</v>
      </c>
      <c r="BD32" s="210" t="s">
        <v>984</v>
      </c>
      <c r="BE32" s="210" t="s">
        <v>982</v>
      </c>
      <c r="BF32" s="210" t="s">
        <v>982</v>
      </c>
      <c r="BG32" s="210" t="s">
        <v>984</v>
      </c>
      <c r="BH32" s="210" t="s">
        <v>982</v>
      </c>
      <c r="BI32" s="210" t="s">
        <v>984</v>
      </c>
      <c r="BJ32" s="210" t="s">
        <v>984</v>
      </c>
      <c r="BK32" s="210" t="s">
        <v>984</v>
      </c>
      <c r="BL32" s="210" t="s">
        <v>982</v>
      </c>
      <c r="BM32" s="210" t="s">
        <v>984</v>
      </c>
      <c r="BN32" s="210" t="s">
        <v>982</v>
      </c>
      <c r="BO32" s="210" t="s">
        <v>982</v>
      </c>
      <c r="BP32" s="210" t="s">
        <v>984</v>
      </c>
      <c r="BQ32" s="210" t="s">
        <v>982</v>
      </c>
      <c r="BR32" s="210" t="s">
        <v>984</v>
      </c>
      <c r="BS32" s="210" t="s">
        <v>984</v>
      </c>
      <c r="BT32" s="210" t="s">
        <v>984</v>
      </c>
      <c r="BU32" s="210" t="s">
        <v>982</v>
      </c>
      <c r="BV32" s="210" t="s">
        <v>984</v>
      </c>
      <c r="BW32" s="210" t="s">
        <v>982</v>
      </c>
      <c r="BX32" s="210" t="s">
        <v>982</v>
      </c>
    </row>
    <row r="33" spans="1:76" x14ac:dyDescent="0.3">
      <c r="A33" s="210" t="s">
        <v>269</v>
      </c>
      <c r="B33" s="210" t="s">
        <v>270</v>
      </c>
      <c r="N33" s="210" t="s">
        <v>933</v>
      </c>
      <c r="O33" s="210" t="s">
        <v>933</v>
      </c>
      <c r="P33" s="210" t="s">
        <v>933</v>
      </c>
      <c r="Q33" s="210" t="s">
        <v>933</v>
      </c>
      <c r="V33" s="210" t="s">
        <v>933</v>
      </c>
      <c r="X33" s="160"/>
      <c r="Y33" s="210" t="s">
        <v>964</v>
      </c>
      <c r="Z33" s="210" t="s">
        <v>962</v>
      </c>
      <c r="AA33" s="210" t="s">
        <v>960</v>
      </c>
      <c r="AB33" s="210" t="s">
        <v>964</v>
      </c>
      <c r="AO33" s="210" t="s">
        <v>984</v>
      </c>
      <c r="AP33" s="210" t="s">
        <v>984</v>
      </c>
      <c r="AQ33" s="210" t="s">
        <v>984</v>
      </c>
      <c r="AR33" s="210" t="s">
        <v>982</v>
      </c>
      <c r="AS33" s="210" t="s">
        <v>980</v>
      </c>
      <c r="AT33" s="210" t="s">
        <v>980</v>
      </c>
      <c r="AU33" s="210" t="s">
        <v>984</v>
      </c>
      <c r="AV33" s="210" t="s">
        <v>982</v>
      </c>
      <c r="AW33" s="210" t="s">
        <v>984</v>
      </c>
      <c r="AX33" s="210" t="s">
        <v>984</v>
      </c>
      <c r="AY33" s="210" t="s">
        <v>984</v>
      </c>
      <c r="AZ33" s="210" t="s">
        <v>984</v>
      </c>
      <c r="BA33" s="210" t="s">
        <v>982</v>
      </c>
      <c r="BB33" s="210" t="s">
        <v>980</v>
      </c>
      <c r="BC33" s="210" t="s">
        <v>980</v>
      </c>
      <c r="BD33" s="210" t="s">
        <v>984</v>
      </c>
      <c r="BE33" s="210" t="s">
        <v>982</v>
      </c>
      <c r="BF33" s="210" t="s">
        <v>984</v>
      </c>
      <c r="BG33" s="210" t="s">
        <v>984</v>
      </c>
      <c r="BH33" s="210" t="s">
        <v>984</v>
      </c>
      <c r="BI33" s="210" t="s">
        <v>984</v>
      </c>
      <c r="BJ33" s="210" t="s">
        <v>982</v>
      </c>
      <c r="BK33" s="210" t="s">
        <v>980</v>
      </c>
      <c r="BL33" s="210" t="s">
        <v>980</v>
      </c>
      <c r="BM33" s="210" t="s">
        <v>984</v>
      </c>
      <c r="BN33" s="210" t="s">
        <v>982</v>
      </c>
      <c r="BO33" s="210" t="s">
        <v>984</v>
      </c>
      <c r="BP33" s="210" t="s">
        <v>984</v>
      </c>
      <c r="BQ33" s="210" t="s">
        <v>984</v>
      </c>
      <c r="BR33" s="210" t="s">
        <v>984</v>
      </c>
      <c r="BS33" s="210" t="s">
        <v>982</v>
      </c>
      <c r="BT33" s="210" t="s">
        <v>980</v>
      </c>
      <c r="BU33" s="210" t="s">
        <v>980</v>
      </c>
      <c r="BV33" s="210" t="s">
        <v>984</v>
      </c>
      <c r="BW33" s="210" t="s">
        <v>982</v>
      </c>
      <c r="BX33" s="210" t="s">
        <v>984</v>
      </c>
    </row>
    <row r="34" spans="1:76" x14ac:dyDescent="0.3">
      <c r="A34" s="210" t="s">
        <v>273</v>
      </c>
      <c r="B34" s="210" t="s">
        <v>274</v>
      </c>
      <c r="N34" s="210" t="s">
        <v>933</v>
      </c>
      <c r="O34" s="210" t="s">
        <v>933</v>
      </c>
      <c r="P34" s="210" t="s">
        <v>933</v>
      </c>
      <c r="Q34" s="210" t="s">
        <v>933</v>
      </c>
      <c r="V34" s="210" t="s">
        <v>933</v>
      </c>
      <c r="X34" s="160"/>
      <c r="Y34" s="210" t="s">
        <v>960</v>
      </c>
      <c r="Z34" s="210" t="s">
        <v>960</v>
      </c>
      <c r="AA34" s="210" t="s">
        <v>960</v>
      </c>
      <c r="AB34" s="210" t="s">
        <v>960</v>
      </c>
      <c r="AO34" s="210" t="s">
        <v>984</v>
      </c>
      <c r="AP34" s="210" t="s">
        <v>984</v>
      </c>
      <c r="AQ34" s="210" t="s">
        <v>984</v>
      </c>
      <c r="AR34" s="210" t="s">
        <v>984</v>
      </c>
      <c r="AS34" s="210" t="s">
        <v>982</v>
      </c>
      <c r="AT34" s="210" t="s">
        <v>978</v>
      </c>
      <c r="AU34" s="210" t="s">
        <v>982</v>
      </c>
      <c r="AV34" s="210" t="s">
        <v>984</v>
      </c>
      <c r="AW34" s="210" t="s">
        <v>978</v>
      </c>
      <c r="AX34" s="210" t="s">
        <v>984</v>
      </c>
      <c r="AY34" s="210" t="s">
        <v>984</v>
      </c>
      <c r="AZ34" s="210" t="s">
        <v>984</v>
      </c>
      <c r="BA34" s="210" t="s">
        <v>984</v>
      </c>
      <c r="BB34" s="210" t="s">
        <v>982</v>
      </c>
      <c r="BC34" s="210" t="s">
        <v>980</v>
      </c>
      <c r="BD34" s="210" t="s">
        <v>982</v>
      </c>
      <c r="BE34" s="210" t="s">
        <v>982</v>
      </c>
      <c r="BF34" s="210" t="s">
        <v>978</v>
      </c>
      <c r="BG34" s="210" t="s">
        <v>984</v>
      </c>
      <c r="BH34" s="210" t="s">
        <v>984</v>
      </c>
      <c r="BI34" s="210" t="s">
        <v>984</v>
      </c>
      <c r="BJ34" s="210" t="s">
        <v>984</v>
      </c>
      <c r="BK34" s="210" t="s">
        <v>982</v>
      </c>
      <c r="BL34" s="210" t="s">
        <v>980</v>
      </c>
      <c r="BM34" s="210" t="s">
        <v>984</v>
      </c>
      <c r="BN34" s="210" t="s">
        <v>982</v>
      </c>
      <c r="BO34" s="210" t="s">
        <v>978</v>
      </c>
      <c r="BP34" s="210" t="s">
        <v>984</v>
      </c>
      <c r="BQ34" s="210" t="s">
        <v>984</v>
      </c>
      <c r="BR34" s="210" t="s">
        <v>984</v>
      </c>
      <c r="BS34" s="210" t="s">
        <v>984</v>
      </c>
      <c r="BT34" s="210" t="s">
        <v>982</v>
      </c>
      <c r="BU34" s="210" t="s">
        <v>982</v>
      </c>
      <c r="BV34" s="210" t="s">
        <v>984</v>
      </c>
      <c r="BW34" s="210" t="s">
        <v>982</v>
      </c>
      <c r="BX34" s="210" t="s">
        <v>978</v>
      </c>
    </row>
    <row r="35" spans="1:76" x14ac:dyDescent="0.3">
      <c r="A35" s="210" t="s">
        <v>277</v>
      </c>
      <c r="B35" s="210" t="s">
        <v>278</v>
      </c>
      <c r="N35" s="210" t="s">
        <v>933</v>
      </c>
      <c r="O35" s="210" t="s">
        <v>933</v>
      </c>
      <c r="P35" s="210" t="s">
        <v>933</v>
      </c>
      <c r="Q35" s="210" t="s">
        <v>933</v>
      </c>
      <c r="V35" s="210" t="s">
        <v>933</v>
      </c>
      <c r="X35" s="160"/>
      <c r="Y35" s="210" t="s">
        <v>962</v>
      </c>
      <c r="Z35" s="210" t="s">
        <v>962</v>
      </c>
      <c r="AA35" s="210" t="s">
        <v>960</v>
      </c>
      <c r="AB35" s="210" t="s">
        <v>960</v>
      </c>
      <c r="AO35" s="210" t="s">
        <v>982</v>
      </c>
      <c r="AP35" s="210" t="s">
        <v>982</v>
      </c>
      <c r="AQ35" s="210" t="s">
        <v>982</v>
      </c>
      <c r="AR35" s="210" t="s">
        <v>982</v>
      </c>
      <c r="AS35" s="210" t="s">
        <v>982</v>
      </c>
      <c r="AT35" s="210" t="s">
        <v>982</v>
      </c>
      <c r="AU35" s="210" t="s">
        <v>982</v>
      </c>
      <c r="AV35" s="210" t="s">
        <v>980</v>
      </c>
      <c r="AW35" s="210" t="s">
        <v>980</v>
      </c>
      <c r="AX35" s="210" t="s">
        <v>982</v>
      </c>
      <c r="AY35" s="210" t="s">
        <v>982</v>
      </c>
      <c r="AZ35" s="210" t="s">
        <v>982</v>
      </c>
      <c r="BA35" s="210" t="s">
        <v>982</v>
      </c>
      <c r="BB35" s="210" t="s">
        <v>982</v>
      </c>
      <c r="BC35" s="210" t="s">
        <v>982</v>
      </c>
      <c r="BD35" s="210" t="s">
        <v>982</v>
      </c>
      <c r="BE35" s="210" t="s">
        <v>980</v>
      </c>
      <c r="BF35" s="210" t="s">
        <v>982</v>
      </c>
      <c r="BG35" s="210" t="s">
        <v>982</v>
      </c>
      <c r="BH35" s="210" t="s">
        <v>982</v>
      </c>
      <c r="BI35" s="210" t="s">
        <v>982</v>
      </c>
      <c r="BJ35" s="210" t="s">
        <v>982</v>
      </c>
      <c r="BK35" s="210" t="s">
        <v>982</v>
      </c>
      <c r="BL35" s="210" t="s">
        <v>982</v>
      </c>
      <c r="BM35" s="210" t="s">
        <v>982</v>
      </c>
      <c r="BN35" s="210" t="s">
        <v>982</v>
      </c>
      <c r="BO35" s="210" t="s">
        <v>982</v>
      </c>
      <c r="BP35" s="210" t="s">
        <v>982</v>
      </c>
      <c r="BQ35" s="210" t="s">
        <v>982</v>
      </c>
      <c r="BR35" s="210" t="s">
        <v>984</v>
      </c>
      <c r="BS35" s="210" t="s">
        <v>982</v>
      </c>
      <c r="BT35" s="210" t="s">
        <v>982</v>
      </c>
      <c r="BU35" s="210" t="s">
        <v>982</v>
      </c>
      <c r="BV35" s="210" t="s">
        <v>982</v>
      </c>
      <c r="BW35" s="210" t="s">
        <v>982</v>
      </c>
      <c r="BX35" s="210" t="s">
        <v>982</v>
      </c>
    </row>
    <row r="36" spans="1:76" x14ac:dyDescent="0.3">
      <c r="A36" s="210" t="s">
        <v>281</v>
      </c>
      <c r="B36" s="210" t="s">
        <v>282</v>
      </c>
      <c r="N36" s="210" t="s">
        <v>933</v>
      </c>
      <c r="O36" s="210" t="s">
        <v>933</v>
      </c>
      <c r="P36" s="210" t="s">
        <v>933</v>
      </c>
      <c r="Q36" s="210" t="s">
        <v>933</v>
      </c>
      <c r="V36" s="210" t="s">
        <v>933</v>
      </c>
      <c r="X36" s="160"/>
      <c r="Y36" s="210" t="s">
        <v>960</v>
      </c>
      <c r="Z36" s="210" t="s">
        <v>960</v>
      </c>
      <c r="AA36" s="210" t="s">
        <v>960</v>
      </c>
      <c r="AB36" s="210" t="s">
        <v>960</v>
      </c>
      <c r="AO36" s="210" t="s">
        <v>980</v>
      </c>
      <c r="AP36" s="210" t="s">
        <v>982</v>
      </c>
      <c r="AQ36" s="210" t="s">
        <v>982</v>
      </c>
      <c r="AR36" s="210" t="s">
        <v>982</v>
      </c>
      <c r="AS36" s="210" t="s">
        <v>980</v>
      </c>
      <c r="AT36" s="210" t="s">
        <v>982</v>
      </c>
      <c r="AU36" s="210" t="s">
        <v>980</v>
      </c>
      <c r="AV36" s="210" t="s">
        <v>982</v>
      </c>
      <c r="AW36" s="210" t="s">
        <v>982</v>
      </c>
      <c r="AX36" s="210" t="s">
        <v>982</v>
      </c>
      <c r="AY36" s="210" t="s">
        <v>982</v>
      </c>
      <c r="AZ36" s="210" t="s">
        <v>982</v>
      </c>
      <c r="BA36" s="210" t="s">
        <v>982</v>
      </c>
      <c r="BB36" s="210" t="s">
        <v>980</v>
      </c>
      <c r="BC36" s="210" t="s">
        <v>982</v>
      </c>
      <c r="BD36" s="210" t="s">
        <v>982</v>
      </c>
      <c r="BE36" s="210" t="s">
        <v>982</v>
      </c>
      <c r="BF36" s="210" t="s">
        <v>982</v>
      </c>
      <c r="BG36" s="210" t="s">
        <v>982</v>
      </c>
      <c r="BH36" s="210" t="s">
        <v>982</v>
      </c>
      <c r="BI36" s="210" t="s">
        <v>982</v>
      </c>
      <c r="BJ36" s="210" t="s">
        <v>982</v>
      </c>
      <c r="BK36" s="210" t="s">
        <v>980</v>
      </c>
      <c r="BL36" s="210" t="s">
        <v>982</v>
      </c>
      <c r="BM36" s="210" t="s">
        <v>982</v>
      </c>
      <c r="BN36" s="210" t="s">
        <v>982</v>
      </c>
      <c r="BO36" s="210" t="s">
        <v>982</v>
      </c>
      <c r="BP36" s="210" t="s">
        <v>982</v>
      </c>
      <c r="BQ36" s="210" t="s">
        <v>982</v>
      </c>
      <c r="BR36" s="210" t="s">
        <v>982</v>
      </c>
      <c r="BS36" s="210" t="s">
        <v>982</v>
      </c>
      <c r="BT36" s="210" t="s">
        <v>982</v>
      </c>
      <c r="BU36" s="210" t="s">
        <v>982</v>
      </c>
      <c r="BV36" s="210" t="s">
        <v>982</v>
      </c>
      <c r="BW36" s="210" t="s">
        <v>982</v>
      </c>
      <c r="BX36" s="210" t="s">
        <v>982</v>
      </c>
    </row>
    <row r="37" spans="1:76" x14ac:dyDescent="0.3">
      <c r="A37" s="210" t="s">
        <v>285</v>
      </c>
      <c r="B37" s="210" t="s">
        <v>286</v>
      </c>
      <c r="N37" s="210" t="s">
        <v>933</v>
      </c>
      <c r="O37" s="210" t="s">
        <v>933</v>
      </c>
      <c r="P37" s="210" t="s">
        <v>933</v>
      </c>
      <c r="Q37" s="210" t="s">
        <v>933</v>
      </c>
      <c r="V37" s="210" t="s">
        <v>933</v>
      </c>
      <c r="X37" s="160"/>
      <c r="Y37" s="210" t="s">
        <v>962</v>
      </c>
      <c r="Z37" s="210" t="s">
        <v>962</v>
      </c>
      <c r="AA37" s="210" t="s">
        <v>962</v>
      </c>
      <c r="AB37" s="210" t="s">
        <v>960</v>
      </c>
      <c r="AO37" s="210" t="s">
        <v>982</v>
      </c>
      <c r="AP37" s="210" t="s">
        <v>982</v>
      </c>
      <c r="AQ37" s="210" t="s">
        <v>984</v>
      </c>
      <c r="AR37" s="210" t="s">
        <v>984</v>
      </c>
      <c r="AS37" s="210" t="s">
        <v>980</v>
      </c>
      <c r="AT37" s="210" t="s">
        <v>980</v>
      </c>
      <c r="AU37" s="210" t="s">
        <v>980</v>
      </c>
      <c r="AV37" s="210" t="s">
        <v>982</v>
      </c>
      <c r="AW37" s="210" t="s">
        <v>980</v>
      </c>
      <c r="AX37" s="210" t="s">
        <v>982</v>
      </c>
      <c r="AY37" s="210" t="s">
        <v>982</v>
      </c>
      <c r="AZ37" s="210" t="s">
        <v>984</v>
      </c>
      <c r="BA37" s="210" t="s">
        <v>984</v>
      </c>
      <c r="BB37" s="210" t="s">
        <v>980</v>
      </c>
      <c r="BC37" s="210" t="s">
        <v>980</v>
      </c>
      <c r="BD37" s="210" t="s">
        <v>982</v>
      </c>
      <c r="BE37" s="210" t="s">
        <v>982</v>
      </c>
      <c r="BF37" s="210" t="s">
        <v>982</v>
      </c>
      <c r="BG37" s="210" t="s">
        <v>982</v>
      </c>
      <c r="BH37" s="210" t="s">
        <v>984</v>
      </c>
      <c r="BI37" s="210" t="s">
        <v>984</v>
      </c>
      <c r="BJ37" s="210" t="s">
        <v>984</v>
      </c>
      <c r="BK37" s="210" t="s">
        <v>982</v>
      </c>
      <c r="BL37" s="210" t="s">
        <v>982</v>
      </c>
      <c r="BM37" s="210" t="s">
        <v>982</v>
      </c>
      <c r="BN37" s="210" t="s">
        <v>982</v>
      </c>
      <c r="BO37" s="210" t="s">
        <v>982</v>
      </c>
      <c r="BP37" s="210" t="s">
        <v>984</v>
      </c>
      <c r="BQ37" s="210" t="s">
        <v>984</v>
      </c>
      <c r="BR37" s="210" t="s">
        <v>984</v>
      </c>
      <c r="BS37" s="210" t="s">
        <v>984</v>
      </c>
      <c r="BT37" s="210" t="s">
        <v>984</v>
      </c>
      <c r="BU37" s="210" t="s">
        <v>984</v>
      </c>
      <c r="BV37" s="210" t="s">
        <v>984</v>
      </c>
      <c r="BW37" s="210" t="s">
        <v>984</v>
      </c>
      <c r="BX37" s="210" t="s">
        <v>982</v>
      </c>
    </row>
    <row r="38" spans="1:76" x14ac:dyDescent="0.3">
      <c r="A38" s="210" t="s">
        <v>289</v>
      </c>
      <c r="B38" s="210" t="s">
        <v>290</v>
      </c>
      <c r="N38" s="210" t="s">
        <v>933</v>
      </c>
      <c r="O38" s="210" t="s">
        <v>933</v>
      </c>
      <c r="P38" s="210" t="s">
        <v>933</v>
      </c>
      <c r="Q38" s="210" t="s">
        <v>933</v>
      </c>
      <c r="V38" s="210" t="s">
        <v>933</v>
      </c>
      <c r="X38" s="160"/>
      <c r="Y38" s="210" t="s">
        <v>960</v>
      </c>
      <c r="Z38" s="210" t="s">
        <v>960</v>
      </c>
      <c r="AA38" s="210" t="s">
        <v>960</v>
      </c>
      <c r="AB38" s="210" t="s">
        <v>962</v>
      </c>
      <c r="AO38" s="210" t="s">
        <v>982</v>
      </c>
      <c r="AP38" s="210" t="s">
        <v>980</v>
      </c>
      <c r="AQ38" s="210" t="s">
        <v>982</v>
      </c>
      <c r="AR38" s="210" t="s">
        <v>982</v>
      </c>
      <c r="AS38" s="210" t="s">
        <v>982</v>
      </c>
      <c r="AT38" s="210" t="s">
        <v>982</v>
      </c>
      <c r="AU38" s="210" t="s">
        <v>982</v>
      </c>
      <c r="AV38" s="210" t="s">
        <v>980</v>
      </c>
      <c r="AW38" s="210" t="s">
        <v>978</v>
      </c>
      <c r="AX38" s="210" t="s">
        <v>982</v>
      </c>
      <c r="AY38" s="210" t="s">
        <v>982</v>
      </c>
      <c r="AZ38" s="210" t="s">
        <v>984</v>
      </c>
      <c r="BA38" s="210" t="s">
        <v>984</v>
      </c>
      <c r="BB38" s="210" t="s">
        <v>982</v>
      </c>
      <c r="BC38" s="210" t="s">
        <v>982</v>
      </c>
      <c r="BD38" s="210" t="s">
        <v>982</v>
      </c>
      <c r="BE38" s="210" t="s">
        <v>982</v>
      </c>
      <c r="BF38" s="210" t="s">
        <v>980</v>
      </c>
      <c r="BG38" s="210" t="s">
        <v>982</v>
      </c>
      <c r="BH38" s="210" t="s">
        <v>982</v>
      </c>
      <c r="BI38" s="210" t="s">
        <v>984</v>
      </c>
      <c r="BJ38" s="210" t="s">
        <v>984</v>
      </c>
      <c r="BK38" s="210" t="s">
        <v>984</v>
      </c>
      <c r="BL38" s="210" t="s">
        <v>982</v>
      </c>
      <c r="BM38" s="210" t="s">
        <v>982</v>
      </c>
      <c r="BN38" s="210" t="s">
        <v>982</v>
      </c>
      <c r="BO38" s="210" t="s">
        <v>982</v>
      </c>
      <c r="BP38" s="210" t="s">
        <v>982</v>
      </c>
      <c r="BQ38" s="210" t="s">
        <v>982</v>
      </c>
      <c r="BR38" s="210" t="s">
        <v>984</v>
      </c>
      <c r="BS38" s="210" t="s">
        <v>984</v>
      </c>
      <c r="BT38" s="210" t="s">
        <v>984</v>
      </c>
      <c r="BU38" s="210" t="s">
        <v>982</v>
      </c>
      <c r="BV38" s="210" t="s">
        <v>982</v>
      </c>
      <c r="BW38" s="210" t="s">
        <v>984</v>
      </c>
      <c r="BX38" s="210" t="s">
        <v>982</v>
      </c>
    </row>
    <row r="39" spans="1:76" x14ac:dyDescent="0.3">
      <c r="A39" s="210" t="s">
        <v>293</v>
      </c>
      <c r="B39" s="210" t="s">
        <v>294</v>
      </c>
      <c r="N39" s="210" t="s">
        <v>933</v>
      </c>
      <c r="O39" s="210" t="s">
        <v>933</v>
      </c>
      <c r="P39" s="210" t="s">
        <v>933</v>
      </c>
      <c r="Q39" s="210" t="s">
        <v>933</v>
      </c>
      <c r="V39" s="210" t="s">
        <v>933</v>
      </c>
      <c r="X39" s="160"/>
      <c r="Y39" s="210" t="s">
        <v>960</v>
      </c>
      <c r="Z39" s="210" t="s">
        <v>960</v>
      </c>
      <c r="AA39" s="210" t="s">
        <v>962</v>
      </c>
      <c r="AB39" s="210" t="s">
        <v>960</v>
      </c>
      <c r="AO39" s="210" t="s">
        <v>982</v>
      </c>
      <c r="AP39" s="210" t="s">
        <v>982</v>
      </c>
      <c r="AQ39" s="210" t="s">
        <v>982</v>
      </c>
      <c r="AR39" s="210" t="s">
        <v>982</v>
      </c>
      <c r="AS39" s="210" t="s">
        <v>982</v>
      </c>
      <c r="AT39" s="210" t="s">
        <v>978</v>
      </c>
      <c r="AU39" s="210" t="s">
        <v>982</v>
      </c>
      <c r="AV39" s="210" t="s">
        <v>980</v>
      </c>
      <c r="AW39" s="210" t="s">
        <v>980</v>
      </c>
      <c r="AX39" s="210" t="s">
        <v>982</v>
      </c>
      <c r="AY39" s="210" t="s">
        <v>982</v>
      </c>
      <c r="AZ39" s="210" t="s">
        <v>982</v>
      </c>
      <c r="BA39" s="210" t="s">
        <v>982</v>
      </c>
      <c r="BB39" s="210" t="s">
        <v>982</v>
      </c>
      <c r="BC39" s="210" t="s">
        <v>978</v>
      </c>
      <c r="BD39" s="210" t="s">
        <v>982</v>
      </c>
      <c r="BE39" s="210" t="s">
        <v>980</v>
      </c>
      <c r="BF39" s="210" t="s">
        <v>980</v>
      </c>
      <c r="BG39" s="210" t="s">
        <v>982</v>
      </c>
      <c r="BH39" s="210" t="s">
        <v>982</v>
      </c>
      <c r="BI39" s="210" t="s">
        <v>982</v>
      </c>
      <c r="BJ39" s="210" t="s">
        <v>982</v>
      </c>
      <c r="BK39" s="210" t="s">
        <v>982</v>
      </c>
      <c r="BL39" s="210" t="s">
        <v>980</v>
      </c>
      <c r="BM39" s="210" t="s">
        <v>982</v>
      </c>
      <c r="BN39" s="210" t="s">
        <v>980</v>
      </c>
      <c r="BO39" s="210" t="s">
        <v>982</v>
      </c>
      <c r="BP39" s="210" t="s">
        <v>982</v>
      </c>
      <c r="BQ39" s="210" t="s">
        <v>982</v>
      </c>
      <c r="BR39" s="210" t="s">
        <v>982</v>
      </c>
      <c r="BS39" s="210" t="s">
        <v>982</v>
      </c>
      <c r="BT39" s="210" t="s">
        <v>982</v>
      </c>
      <c r="BU39" s="210" t="s">
        <v>980</v>
      </c>
      <c r="BV39" s="210" t="s">
        <v>982</v>
      </c>
      <c r="BW39" s="210" t="s">
        <v>980</v>
      </c>
      <c r="BX39" s="210" t="s">
        <v>982</v>
      </c>
    </row>
    <row r="40" spans="1:76" x14ac:dyDescent="0.3">
      <c r="A40" s="210" t="s">
        <v>297</v>
      </c>
      <c r="B40" s="210" t="s">
        <v>298</v>
      </c>
      <c r="N40" s="210" t="s">
        <v>933</v>
      </c>
      <c r="O40" s="210" t="s">
        <v>933</v>
      </c>
      <c r="P40" s="210" t="s">
        <v>933</v>
      </c>
      <c r="Q40" s="210" t="s">
        <v>933</v>
      </c>
      <c r="V40" s="210" t="s">
        <v>933</v>
      </c>
      <c r="X40" s="160"/>
      <c r="Y40" s="210" t="s">
        <v>960</v>
      </c>
      <c r="Z40" s="210" t="s">
        <v>960</v>
      </c>
      <c r="AA40" s="210" t="s">
        <v>964</v>
      </c>
      <c r="AB40" s="210" t="s">
        <v>960</v>
      </c>
      <c r="AO40" s="210" t="s">
        <v>982</v>
      </c>
      <c r="AP40" s="210" t="s">
        <v>982</v>
      </c>
      <c r="AQ40" s="210" t="s">
        <v>984</v>
      </c>
      <c r="AR40" s="210" t="s">
        <v>980</v>
      </c>
      <c r="AS40" s="210" t="s">
        <v>982</v>
      </c>
      <c r="AT40" s="210" t="s">
        <v>980</v>
      </c>
      <c r="AU40" s="210" t="s">
        <v>980</v>
      </c>
      <c r="AV40" s="210" t="s">
        <v>982</v>
      </c>
      <c r="AW40" s="210" t="s">
        <v>980</v>
      </c>
      <c r="AX40" s="210" t="s">
        <v>982</v>
      </c>
      <c r="AY40" s="210" t="s">
        <v>982</v>
      </c>
      <c r="AZ40" s="210" t="s">
        <v>984</v>
      </c>
      <c r="BA40" s="210" t="s">
        <v>980</v>
      </c>
      <c r="BB40" s="210" t="s">
        <v>982</v>
      </c>
      <c r="BC40" s="210" t="s">
        <v>980</v>
      </c>
      <c r="BD40" s="210" t="s">
        <v>982</v>
      </c>
      <c r="BE40" s="210" t="s">
        <v>982</v>
      </c>
      <c r="BF40" s="210" t="s">
        <v>982</v>
      </c>
      <c r="BG40" s="210" t="s">
        <v>982</v>
      </c>
      <c r="BH40" s="210" t="s">
        <v>982</v>
      </c>
      <c r="BI40" s="210" t="s">
        <v>984</v>
      </c>
      <c r="BJ40" s="210" t="s">
        <v>982</v>
      </c>
      <c r="BK40" s="210" t="s">
        <v>982</v>
      </c>
      <c r="BL40" s="210" t="s">
        <v>980</v>
      </c>
      <c r="BM40" s="210" t="s">
        <v>982</v>
      </c>
      <c r="BN40" s="210" t="s">
        <v>984</v>
      </c>
      <c r="BO40" s="210" t="s">
        <v>982</v>
      </c>
      <c r="BP40" s="210" t="s">
        <v>982</v>
      </c>
      <c r="BQ40" s="210" t="s">
        <v>982</v>
      </c>
      <c r="BR40" s="210" t="s">
        <v>984</v>
      </c>
      <c r="BS40" s="210" t="s">
        <v>982</v>
      </c>
      <c r="BT40" s="210" t="s">
        <v>982</v>
      </c>
      <c r="BU40" s="210" t="s">
        <v>982</v>
      </c>
      <c r="BV40" s="210" t="s">
        <v>982</v>
      </c>
      <c r="BW40" s="210" t="s">
        <v>984</v>
      </c>
      <c r="BX40" s="210" t="s">
        <v>982</v>
      </c>
    </row>
    <row r="41" spans="1:76" x14ac:dyDescent="0.3">
      <c r="A41" s="210" t="s">
        <v>301</v>
      </c>
      <c r="B41" s="210" t="s">
        <v>302</v>
      </c>
      <c r="N41" s="210" t="s">
        <v>933</v>
      </c>
      <c r="O41" s="210" t="s">
        <v>933</v>
      </c>
      <c r="P41" s="210" t="s">
        <v>933</v>
      </c>
      <c r="Q41" s="210" t="s">
        <v>933</v>
      </c>
      <c r="V41" s="210" t="s">
        <v>933</v>
      </c>
      <c r="X41" s="160"/>
      <c r="Y41" s="210" t="s">
        <v>964</v>
      </c>
      <c r="Z41" s="210" t="s">
        <v>960</v>
      </c>
      <c r="AA41" s="210" t="s">
        <v>960</v>
      </c>
      <c r="AB41" s="210" t="s">
        <v>964</v>
      </c>
      <c r="AO41" s="210" t="s">
        <v>982</v>
      </c>
      <c r="AP41" s="210" t="s">
        <v>980</v>
      </c>
      <c r="AQ41" s="210" t="s">
        <v>982</v>
      </c>
      <c r="AR41" s="210" t="s">
        <v>982</v>
      </c>
      <c r="AS41" s="210" t="s">
        <v>980</v>
      </c>
      <c r="AT41" s="210" t="s">
        <v>980</v>
      </c>
      <c r="AU41" s="210" t="s">
        <v>982</v>
      </c>
      <c r="AV41" s="210" t="s">
        <v>982</v>
      </c>
      <c r="AW41" s="210" t="s">
        <v>980</v>
      </c>
      <c r="AX41" s="210" t="s">
        <v>982</v>
      </c>
      <c r="AY41" s="210" t="s">
        <v>982</v>
      </c>
      <c r="AZ41" s="210" t="s">
        <v>982</v>
      </c>
      <c r="BA41" s="210" t="s">
        <v>982</v>
      </c>
      <c r="BB41" s="210" t="s">
        <v>980</v>
      </c>
      <c r="BC41" s="210" t="s">
        <v>980</v>
      </c>
      <c r="BD41" s="210" t="s">
        <v>982</v>
      </c>
      <c r="BE41" s="210" t="s">
        <v>982</v>
      </c>
      <c r="BF41" s="210" t="s">
        <v>980</v>
      </c>
      <c r="BG41" s="210" t="s">
        <v>982</v>
      </c>
      <c r="BH41" s="210" t="s">
        <v>982</v>
      </c>
      <c r="BI41" s="210" t="s">
        <v>982</v>
      </c>
      <c r="BJ41" s="210" t="s">
        <v>982</v>
      </c>
      <c r="BK41" s="210" t="s">
        <v>980</v>
      </c>
      <c r="BL41" s="210" t="s">
        <v>982</v>
      </c>
      <c r="BM41" s="210" t="s">
        <v>982</v>
      </c>
      <c r="BN41" s="210" t="s">
        <v>982</v>
      </c>
      <c r="BO41" s="210" t="s">
        <v>980</v>
      </c>
      <c r="BP41" s="210" t="s">
        <v>984</v>
      </c>
      <c r="BQ41" s="210" t="s">
        <v>982</v>
      </c>
      <c r="BR41" s="210" t="s">
        <v>984</v>
      </c>
      <c r="BS41" s="210" t="s">
        <v>984</v>
      </c>
      <c r="BT41" s="210" t="s">
        <v>982</v>
      </c>
      <c r="BU41" s="210" t="s">
        <v>984</v>
      </c>
      <c r="BV41" s="210" t="s">
        <v>984</v>
      </c>
      <c r="BW41" s="210" t="s">
        <v>984</v>
      </c>
      <c r="BX41" s="210" t="s">
        <v>982</v>
      </c>
    </row>
    <row r="42" spans="1:76" x14ac:dyDescent="0.3">
      <c r="A42" s="210" t="s">
        <v>305</v>
      </c>
      <c r="B42" s="210" t="s">
        <v>306</v>
      </c>
      <c r="N42" s="210" t="s">
        <v>933</v>
      </c>
      <c r="O42" s="210" t="s">
        <v>933</v>
      </c>
      <c r="P42" s="210" t="s">
        <v>933</v>
      </c>
      <c r="Q42" s="210" t="s">
        <v>933</v>
      </c>
      <c r="V42" s="210" t="s">
        <v>933</v>
      </c>
      <c r="X42" s="160"/>
      <c r="Y42" s="210" t="s">
        <v>960</v>
      </c>
      <c r="Z42" s="210" t="s">
        <v>960</v>
      </c>
      <c r="AA42" s="210" t="s">
        <v>962</v>
      </c>
      <c r="AB42" s="210" t="s">
        <v>960</v>
      </c>
      <c r="AO42" s="210" t="s">
        <v>982</v>
      </c>
      <c r="AP42" s="210" t="s">
        <v>980</v>
      </c>
      <c r="AQ42" s="210" t="s">
        <v>982</v>
      </c>
      <c r="AR42" s="210" t="s">
        <v>982</v>
      </c>
      <c r="AS42" s="210" t="s">
        <v>980</v>
      </c>
      <c r="AT42" s="210" t="s">
        <v>980</v>
      </c>
      <c r="AU42" s="210" t="s">
        <v>982</v>
      </c>
      <c r="AV42" s="210" t="s">
        <v>982</v>
      </c>
      <c r="AW42" s="210" t="s">
        <v>982</v>
      </c>
      <c r="AX42" s="210" t="s">
        <v>982</v>
      </c>
      <c r="AY42" s="210" t="s">
        <v>980</v>
      </c>
      <c r="AZ42" s="210" t="s">
        <v>982</v>
      </c>
      <c r="BA42" s="210" t="s">
        <v>982</v>
      </c>
      <c r="BB42" s="210" t="s">
        <v>980</v>
      </c>
      <c r="BC42" s="210" t="s">
        <v>980</v>
      </c>
      <c r="BD42" s="210" t="s">
        <v>982</v>
      </c>
      <c r="BE42" s="210" t="s">
        <v>982</v>
      </c>
      <c r="BF42" s="210" t="s">
        <v>982</v>
      </c>
      <c r="BG42" s="210" t="s">
        <v>982</v>
      </c>
      <c r="BH42" s="210" t="s">
        <v>980</v>
      </c>
      <c r="BI42" s="210" t="s">
        <v>982</v>
      </c>
      <c r="BJ42" s="210" t="s">
        <v>982</v>
      </c>
      <c r="BK42" s="210" t="s">
        <v>980</v>
      </c>
      <c r="BL42" s="210" t="s">
        <v>980</v>
      </c>
      <c r="BM42" s="210" t="s">
        <v>982</v>
      </c>
      <c r="BN42" s="210" t="s">
        <v>982</v>
      </c>
      <c r="BO42" s="210" t="s">
        <v>984</v>
      </c>
      <c r="BP42" s="210" t="s">
        <v>984</v>
      </c>
      <c r="BQ42" s="210" t="s">
        <v>982</v>
      </c>
      <c r="BR42" s="210" t="s">
        <v>984</v>
      </c>
      <c r="BS42" s="210" t="s">
        <v>984</v>
      </c>
      <c r="BT42" s="210" t="s">
        <v>982</v>
      </c>
      <c r="BU42" s="210" t="s">
        <v>982</v>
      </c>
      <c r="BV42" s="210" t="s">
        <v>984</v>
      </c>
      <c r="BW42" s="210" t="s">
        <v>984</v>
      </c>
      <c r="BX42" s="210" t="s">
        <v>984</v>
      </c>
    </row>
    <row r="43" spans="1:76" x14ac:dyDescent="0.3">
      <c r="A43" s="210" t="s">
        <v>307</v>
      </c>
      <c r="B43" s="210" t="s">
        <v>308</v>
      </c>
      <c r="N43" s="210" t="s">
        <v>933</v>
      </c>
      <c r="O43" s="210" t="s">
        <v>933</v>
      </c>
      <c r="P43" s="210" t="s">
        <v>933</v>
      </c>
      <c r="Q43" s="210" t="s">
        <v>933</v>
      </c>
      <c r="V43" s="210" t="s">
        <v>933</v>
      </c>
      <c r="X43" s="160"/>
      <c r="Y43" s="210" t="s">
        <v>962</v>
      </c>
      <c r="Z43" s="210" t="s">
        <v>960</v>
      </c>
      <c r="AA43" s="210" t="s">
        <v>960</v>
      </c>
      <c r="AB43" s="210" t="s">
        <v>960</v>
      </c>
      <c r="AO43" s="210" t="s">
        <v>982</v>
      </c>
      <c r="AP43" s="210" t="s">
        <v>984</v>
      </c>
      <c r="AQ43" s="210" t="s">
        <v>984</v>
      </c>
      <c r="AR43" s="210" t="s">
        <v>982</v>
      </c>
      <c r="AS43" s="210" t="s">
        <v>982</v>
      </c>
      <c r="AT43" s="210" t="s">
        <v>982</v>
      </c>
      <c r="AU43" s="210" t="s">
        <v>982</v>
      </c>
      <c r="AV43" s="210" t="s">
        <v>982</v>
      </c>
      <c r="AW43" s="210" t="s">
        <v>984</v>
      </c>
      <c r="AX43" s="210" t="s">
        <v>982</v>
      </c>
      <c r="AY43" s="210" t="s">
        <v>984</v>
      </c>
      <c r="AZ43" s="210" t="s">
        <v>984</v>
      </c>
      <c r="BA43" s="210" t="s">
        <v>982</v>
      </c>
      <c r="BB43" s="210" t="s">
        <v>982</v>
      </c>
      <c r="BC43" s="210" t="s">
        <v>982</v>
      </c>
      <c r="BD43" s="210" t="s">
        <v>982</v>
      </c>
      <c r="BE43" s="210" t="s">
        <v>982</v>
      </c>
      <c r="BF43" s="210" t="s">
        <v>984</v>
      </c>
      <c r="BG43" s="210" t="s">
        <v>982</v>
      </c>
      <c r="BH43" s="210" t="s">
        <v>984</v>
      </c>
      <c r="BI43" s="210" t="s">
        <v>984</v>
      </c>
      <c r="BJ43" s="210" t="s">
        <v>982</v>
      </c>
      <c r="BK43" s="210" t="s">
        <v>982</v>
      </c>
      <c r="BL43" s="210" t="s">
        <v>982</v>
      </c>
      <c r="BM43" s="210" t="s">
        <v>982</v>
      </c>
      <c r="BN43" s="210" t="s">
        <v>982</v>
      </c>
      <c r="BO43" s="210" t="s">
        <v>984</v>
      </c>
      <c r="BP43" s="210" t="s">
        <v>982</v>
      </c>
      <c r="BQ43" s="210" t="s">
        <v>984</v>
      </c>
      <c r="BR43" s="210" t="s">
        <v>984</v>
      </c>
      <c r="BS43" s="210" t="s">
        <v>982</v>
      </c>
      <c r="BT43" s="210" t="s">
        <v>982</v>
      </c>
      <c r="BU43" s="210" t="s">
        <v>982</v>
      </c>
      <c r="BV43" s="210" t="s">
        <v>982</v>
      </c>
      <c r="BW43" s="210" t="s">
        <v>982</v>
      </c>
      <c r="BX43" s="210" t="s">
        <v>984</v>
      </c>
    </row>
    <row r="44" spans="1:76" x14ac:dyDescent="0.3">
      <c r="A44" s="210" t="s">
        <v>309</v>
      </c>
      <c r="B44" s="210" t="s">
        <v>310</v>
      </c>
      <c r="N44" s="210" t="s">
        <v>933</v>
      </c>
      <c r="O44" s="210" t="s">
        <v>933</v>
      </c>
      <c r="P44" s="210" t="s">
        <v>933</v>
      </c>
      <c r="Q44" s="210" t="s">
        <v>933</v>
      </c>
      <c r="V44" s="210" t="s">
        <v>933</v>
      </c>
      <c r="X44" s="160"/>
      <c r="Y44" s="210" t="s">
        <v>960</v>
      </c>
      <c r="Z44" s="210" t="s">
        <v>960</v>
      </c>
      <c r="AA44" s="210" t="s">
        <v>960</v>
      </c>
      <c r="AB44" s="210" t="s">
        <v>960</v>
      </c>
      <c r="AO44" s="210" t="s">
        <v>982</v>
      </c>
      <c r="AP44" s="210" t="s">
        <v>982</v>
      </c>
      <c r="AQ44" s="210" t="s">
        <v>982</v>
      </c>
      <c r="AR44" s="210" t="s">
        <v>982</v>
      </c>
      <c r="AS44" s="210" t="s">
        <v>982</v>
      </c>
      <c r="AT44" s="210" t="s">
        <v>982</v>
      </c>
      <c r="AU44" s="210" t="s">
        <v>982</v>
      </c>
      <c r="AV44" s="210" t="s">
        <v>980</v>
      </c>
      <c r="AW44" s="210" t="s">
        <v>980</v>
      </c>
      <c r="AX44" s="210" t="s">
        <v>982</v>
      </c>
      <c r="AY44" s="210" t="s">
        <v>982</v>
      </c>
      <c r="AZ44" s="210" t="s">
        <v>984</v>
      </c>
      <c r="BA44" s="210" t="s">
        <v>982</v>
      </c>
      <c r="BB44" s="210" t="s">
        <v>982</v>
      </c>
      <c r="BC44" s="210" t="s">
        <v>982</v>
      </c>
      <c r="BD44" s="210" t="s">
        <v>982</v>
      </c>
      <c r="BE44" s="210" t="s">
        <v>982</v>
      </c>
      <c r="BF44" s="210" t="s">
        <v>980</v>
      </c>
      <c r="BG44" s="210" t="s">
        <v>984</v>
      </c>
      <c r="BH44" s="210" t="s">
        <v>984</v>
      </c>
      <c r="BI44" s="210" t="s">
        <v>984</v>
      </c>
      <c r="BJ44" s="210" t="s">
        <v>982</v>
      </c>
      <c r="BK44" s="210" t="s">
        <v>982</v>
      </c>
      <c r="BL44" s="210" t="s">
        <v>982</v>
      </c>
      <c r="BM44" s="210" t="s">
        <v>982</v>
      </c>
      <c r="BN44" s="210" t="s">
        <v>982</v>
      </c>
      <c r="BO44" s="210" t="s">
        <v>980</v>
      </c>
      <c r="BP44" s="210" t="s">
        <v>984</v>
      </c>
      <c r="BQ44" s="210" t="s">
        <v>984</v>
      </c>
      <c r="BR44" s="210" t="s">
        <v>984</v>
      </c>
      <c r="BS44" s="210" t="s">
        <v>982</v>
      </c>
      <c r="BT44" s="210" t="s">
        <v>982</v>
      </c>
      <c r="BU44" s="210" t="s">
        <v>982</v>
      </c>
      <c r="BV44" s="210" t="s">
        <v>984</v>
      </c>
      <c r="BW44" s="210" t="s">
        <v>982</v>
      </c>
      <c r="BX44" s="210" t="s">
        <v>982</v>
      </c>
    </row>
    <row r="45" spans="1:76" x14ac:dyDescent="0.3">
      <c r="A45" s="210" t="s">
        <v>311</v>
      </c>
      <c r="B45" s="210" t="s">
        <v>312</v>
      </c>
      <c r="N45" s="210" t="s">
        <v>933</v>
      </c>
      <c r="O45" s="210" t="s">
        <v>933</v>
      </c>
      <c r="P45" s="210" t="s">
        <v>933</v>
      </c>
      <c r="Q45" s="210" t="s">
        <v>933</v>
      </c>
      <c r="V45" s="210" t="s">
        <v>933</v>
      </c>
      <c r="X45" s="160"/>
      <c r="Y45" s="210" t="s">
        <v>962</v>
      </c>
      <c r="Z45" s="210" t="s">
        <v>960</v>
      </c>
      <c r="AA45" s="210" t="s">
        <v>962</v>
      </c>
      <c r="AB45" s="210" t="s">
        <v>964</v>
      </c>
      <c r="AO45" s="210" t="s">
        <v>982</v>
      </c>
      <c r="AP45" s="210" t="s">
        <v>982</v>
      </c>
      <c r="AQ45" s="210" t="s">
        <v>982</v>
      </c>
      <c r="AR45" s="210" t="s">
        <v>982</v>
      </c>
      <c r="AS45" s="210" t="s">
        <v>980</v>
      </c>
      <c r="AT45" s="210" t="s">
        <v>982</v>
      </c>
      <c r="AU45" s="210" t="s">
        <v>982</v>
      </c>
      <c r="AV45" s="210" t="s">
        <v>982</v>
      </c>
      <c r="AW45" s="210" t="s">
        <v>982</v>
      </c>
      <c r="AX45" s="210" t="s">
        <v>982</v>
      </c>
      <c r="AY45" s="210" t="s">
        <v>982</v>
      </c>
      <c r="AZ45" s="210" t="s">
        <v>982</v>
      </c>
      <c r="BA45" s="210" t="s">
        <v>982</v>
      </c>
      <c r="BB45" s="210" t="s">
        <v>982</v>
      </c>
      <c r="BC45" s="210" t="s">
        <v>982</v>
      </c>
      <c r="BD45" s="210" t="s">
        <v>982</v>
      </c>
      <c r="BE45" s="210" t="s">
        <v>982</v>
      </c>
      <c r="BF45" s="210" t="s">
        <v>982</v>
      </c>
      <c r="BG45" s="210" t="s">
        <v>982</v>
      </c>
      <c r="BH45" s="210" t="s">
        <v>982</v>
      </c>
      <c r="BI45" s="210" t="s">
        <v>982</v>
      </c>
      <c r="BJ45" s="210" t="s">
        <v>982</v>
      </c>
      <c r="BK45" s="210" t="s">
        <v>980</v>
      </c>
      <c r="BL45" s="210" t="s">
        <v>982</v>
      </c>
      <c r="BM45" s="210" t="s">
        <v>982</v>
      </c>
      <c r="BN45" s="210" t="s">
        <v>982</v>
      </c>
      <c r="BO45" s="210" t="s">
        <v>982</v>
      </c>
      <c r="BP45" s="210" t="s">
        <v>982</v>
      </c>
      <c r="BQ45" s="210" t="s">
        <v>982</v>
      </c>
      <c r="BR45" s="210" t="s">
        <v>982</v>
      </c>
      <c r="BS45" s="210" t="s">
        <v>982</v>
      </c>
      <c r="BT45" s="210" t="s">
        <v>980</v>
      </c>
      <c r="BU45" s="210" t="s">
        <v>982</v>
      </c>
      <c r="BV45" s="210" t="s">
        <v>982</v>
      </c>
      <c r="BW45" s="210" t="s">
        <v>982</v>
      </c>
      <c r="BX45" s="210" t="s">
        <v>982</v>
      </c>
    </row>
    <row r="46" spans="1:76" x14ac:dyDescent="0.3">
      <c r="A46" s="210" t="s">
        <v>313</v>
      </c>
      <c r="B46" s="210" t="s">
        <v>314</v>
      </c>
      <c r="N46" s="210" t="s">
        <v>933</v>
      </c>
      <c r="O46" s="210" t="s">
        <v>933</v>
      </c>
      <c r="P46" s="210" t="s">
        <v>933</v>
      </c>
      <c r="Q46" s="210" t="s">
        <v>933</v>
      </c>
      <c r="V46" s="210" t="s">
        <v>933</v>
      </c>
      <c r="X46" s="160"/>
      <c r="Y46" s="210" t="s">
        <v>960</v>
      </c>
      <c r="Z46" s="210" t="s">
        <v>960</v>
      </c>
      <c r="AA46" s="210" t="s">
        <v>962</v>
      </c>
      <c r="AB46" s="210" t="s">
        <v>960</v>
      </c>
      <c r="AO46" s="210" t="s">
        <v>982</v>
      </c>
      <c r="AP46" s="210" t="s">
        <v>982</v>
      </c>
      <c r="AQ46" s="210" t="s">
        <v>982</v>
      </c>
      <c r="AR46" s="210" t="s">
        <v>986</v>
      </c>
      <c r="AS46" s="210" t="s">
        <v>984</v>
      </c>
      <c r="AT46" s="210" t="s">
        <v>982</v>
      </c>
      <c r="AU46" s="210" t="s">
        <v>980</v>
      </c>
      <c r="AV46" s="210" t="s">
        <v>982</v>
      </c>
      <c r="AW46" s="210" t="s">
        <v>982</v>
      </c>
      <c r="AX46" s="210" t="s">
        <v>984</v>
      </c>
      <c r="AY46" s="210" t="s">
        <v>982</v>
      </c>
      <c r="AZ46" s="210" t="s">
        <v>984</v>
      </c>
      <c r="BA46" s="210" t="s">
        <v>986</v>
      </c>
      <c r="BB46" s="210" t="s">
        <v>984</v>
      </c>
      <c r="BC46" s="210" t="s">
        <v>982</v>
      </c>
      <c r="BD46" s="210" t="s">
        <v>982</v>
      </c>
      <c r="BE46" s="210" t="s">
        <v>982</v>
      </c>
      <c r="BF46" s="210" t="s">
        <v>982</v>
      </c>
      <c r="BG46" s="210" t="s">
        <v>984</v>
      </c>
      <c r="BH46" s="210" t="s">
        <v>982</v>
      </c>
      <c r="BI46" s="210" t="s">
        <v>984</v>
      </c>
      <c r="BJ46" s="210" t="s">
        <v>986</v>
      </c>
      <c r="BK46" s="210" t="s">
        <v>984</v>
      </c>
      <c r="BL46" s="210" t="s">
        <v>984</v>
      </c>
      <c r="BM46" s="210" t="s">
        <v>982</v>
      </c>
      <c r="BN46" s="210" t="s">
        <v>982</v>
      </c>
      <c r="BO46" s="210" t="s">
        <v>982</v>
      </c>
      <c r="BP46" s="210" t="s">
        <v>984</v>
      </c>
      <c r="BQ46" s="210" t="s">
        <v>984</v>
      </c>
      <c r="BR46" s="210" t="s">
        <v>984</v>
      </c>
      <c r="BS46" s="210" t="s">
        <v>986</v>
      </c>
      <c r="BT46" s="210" t="s">
        <v>984</v>
      </c>
      <c r="BU46" s="210" t="s">
        <v>984</v>
      </c>
      <c r="BV46" s="210" t="s">
        <v>982</v>
      </c>
      <c r="BW46" s="210" t="s">
        <v>984</v>
      </c>
      <c r="BX46" s="210" t="s">
        <v>982</v>
      </c>
    </row>
    <row r="47" spans="1:76" x14ac:dyDescent="0.3">
      <c r="A47" s="210" t="s">
        <v>317</v>
      </c>
      <c r="B47" s="210" t="s">
        <v>318</v>
      </c>
      <c r="N47" s="210" t="s">
        <v>933</v>
      </c>
      <c r="O47" s="210" t="s">
        <v>933</v>
      </c>
      <c r="P47" s="210" t="s">
        <v>933</v>
      </c>
      <c r="Q47" s="210" t="s">
        <v>933</v>
      </c>
      <c r="V47" s="210" t="s">
        <v>933</v>
      </c>
      <c r="X47" s="160"/>
      <c r="Y47" s="210" t="s">
        <v>960</v>
      </c>
      <c r="Z47" s="210" t="s">
        <v>960</v>
      </c>
      <c r="AA47" s="210" t="s">
        <v>964</v>
      </c>
      <c r="AB47" s="210" t="s">
        <v>960</v>
      </c>
      <c r="AO47" s="210" t="s">
        <v>982</v>
      </c>
      <c r="AP47" s="210" t="s">
        <v>982</v>
      </c>
      <c r="AQ47" s="210" t="s">
        <v>982</v>
      </c>
      <c r="AR47" s="210" t="s">
        <v>982</v>
      </c>
      <c r="AS47" s="210" t="s">
        <v>982</v>
      </c>
      <c r="AT47" s="210" t="s">
        <v>980</v>
      </c>
      <c r="AU47" s="210" t="s">
        <v>982</v>
      </c>
      <c r="AV47" s="210" t="s">
        <v>982</v>
      </c>
      <c r="AW47" s="210" t="s">
        <v>980</v>
      </c>
      <c r="AX47" s="210" t="s">
        <v>982</v>
      </c>
      <c r="AY47" s="210" t="s">
        <v>982</v>
      </c>
      <c r="AZ47" s="210" t="s">
        <v>982</v>
      </c>
      <c r="BA47" s="210" t="s">
        <v>982</v>
      </c>
      <c r="BB47" s="210" t="s">
        <v>982</v>
      </c>
      <c r="BC47" s="210" t="s">
        <v>982</v>
      </c>
      <c r="BD47" s="210" t="s">
        <v>982</v>
      </c>
      <c r="BE47" s="210" t="s">
        <v>982</v>
      </c>
      <c r="BF47" s="210" t="s">
        <v>980</v>
      </c>
      <c r="BG47" s="210" t="s">
        <v>982</v>
      </c>
      <c r="BH47" s="210" t="s">
        <v>984</v>
      </c>
      <c r="BI47" s="210" t="s">
        <v>984</v>
      </c>
      <c r="BJ47" s="210" t="s">
        <v>984</v>
      </c>
      <c r="BK47" s="210" t="s">
        <v>982</v>
      </c>
      <c r="BL47" s="210" t="s">
        <v>982</v>
      </c>
      <c r="BM47" s="210" t="s">
        <v>982</v>
      </c>
      <c r="BN47" s="210" t="s">
        <v>984</v>
      </c>
      <c r="BO47" s="210" t="s">
        <v>980</v>
      </c>
      <c r="BP47" s="210" t="s">
        <v>984</v>
      </c>
      <c r="BQ47" s="210" t="s">
        <v>984</v>
      </c>
      <c r="BR47" s="210" t="s">
        <v>984</v>
      </c>
      <c r="BS47" s="210" t="s">
        <v>984</v>
      </c>
      <c r="BT47" s="210" t="s">
        <v>984</v>
      </c>
      <c r="BU47" s="210" t="s">
        <v>982</v>
      </c>
      <c r="BV47" s="210" t="s">
        <v>982</v>
      </c>
      <c r="BW47" s="210" t="s">
        <v>984</v>
      </c>
      <c r="BX47" s="210" t="s">
        <v>980</v>
      </c>
    </row>
    <row r="48" spans="1:76" x14ac:dyDescent="0.3">
      <c r="A48" s="210" t="s">
        <v>321</v>
      </c>
      <c r="B48" s="210" t="s">
        <v>322</v>
      </c>
      <c r="N48" s="210" t="s">
        <v>933</v>
      </c>
      <c r="O48" s="210" t="s">
        <v>933</v>
      </c>
      <c r="P48" s="210" t="s">
        <v>933</v>
      </c>
      <c r="Q48" s="210" t="s">
        <v>933</v>
      </c>
      <c r="V48" s="210" t="s">
        <v>933</v>
      </c>
      <c r="X48" s="160"/>
      <c r="Y48" s="210" t="s">
        <v>960</v>
      </c>
      <c r="Z48" s="210" t="s">
        <v>960</v>
      </c>
      <c r="AA48" s="210" t="s">
        <v>960</v>
      </c>
      <c r="AB48" s="210" t="s">
        <v>960</v>
      </c>
      <c r="AO48" s="210" t="s">
        <v>980</v>
      </c>
      <c r="AP48" s="210" t="s">
        <v>982</v>
      </c>
      <c r="AQ48" s="210" t="s">
        <v>982</v>
      </c>
      <c r="AR48" s="210" t="s">
        <v>980</v>
      </c>
      <c r="AS48" s="210" t="s">
        <v>982</v>
      </c>
      <c r="AT48" s="210" t="s">
        <v>980</v>
      </c>
      <c r="AU48" s="210" t="s">
        <v>982</v>
      </c>
      <c r="AV48" s="210" t="s">
        <v>982</v>
      </c>
      <c r="AW48" s="210" t="s">
        <v>980</v>
      </c>
      <c r="AX48" s="210" t="s">
        <v>980</v>
      </c>
      <c r="AY48" s="210" t="s">
        <v>982</v>
      </c>
      <c r="AZ48" s="210" t="s">
        <v>982</v>
      </c>
      <c r="BA48" s="210" t="s">
        <v>980</v>
      </c>
      <c r="BB48" s="210" t="s">
        <v>982</v>
      </c>
      <c r="BC48" s="210" t="s">
        <v>980</v>
      </c>
      <c r="BD48" s="210" t="s">
        <v>982</v>
      </c>
      <c r="BE48" s="210" t="s">
        <v>982</v>
      </c>
      <c r="BF48" s="210" t="s">
        <v>980</v>
      </c>
      <c r="BG48" s="210" t="s">
        <v>980</v>
      </c>
      <c r="BH48" s="210" t="s">
        <v>982</v>
      </c>
      <c r="BI48" s="210" t="s">
        <v>982</v>
      </c>
      <c r="BJ48" s="210" t="s">
        <v>980</v>
      </c>
      <c r="BK48" s="210" t="s">
        <v>982</v>
      </c>
      <c r="BL48" s="210" t="s">
        <v>980</v>
      </c>
      <c r="BM48" s="210" t="s">
        <v>982</v>
      </c>
      <c r="BN48" s="210" t="s">
        <v>982</v>
      </c>
      <c r="BO48" s="210" t="s">
        <v>980</v>
      </c>
      <c r="BP48" s="210" t="s">
        <v>982</v>
      </c>
      <c r="BQ48" s="210" t="s">
        <v>982</v>
      </c>
      <c r="BR48" s="210" t="s">
        <v>982</v>
      </c>
      <c r="BS48" s="210" t="s">
        <v>982</v>
      </c>
      <c r="BT48" s="210" t="s">
        <v>982</v>
      </c>
      <c r="BU48" s="210" t="s">
        <v>980</v>
      </c>
      <c r="BV48" s="210" t="s">
        <v>982</v>
      </c>
      <c r="BW48" s="210" t="s">
        <v>982</v>
      </c>
      <c r="BX48" s="210" t="s">
        <v>982</v>
      </c>
    </row>
    <row r="49" spans="1:76" x14ac:dyDescent="0.3">
      <c r="A49" s="210" t="s">
        <v>323</v>
      </c>
      <c r="B49" s="210" t="s">
        <v>324</v>
      </c>
      <c r="N49" s="210" t="s">
        <v>933</v>
      </c>
      <c r="O49" s="210" t="s">
        <v>933</v>
      </c>
      <c r="P49" s="210" t="s">
        <v>933</v>
      </c>
      <c r="Q49" s="210" t="s">
        <v>933</v>
      </c>
      <c r="V49" s="210" t="s">
        <v>935</v>
      </c>
      <c r="X49" s="160"/>
      <c r="Y49" s="210" t="s">
        <v>964</v>
      </c>
      <c r="Z49" s="210" t="s">
        <v>960</v>
      </c>
      <c r="AA49" s="210" t="s">
        <v>960</v>
      </c>
      <c r="AB49" s="210" t="s">
        <v>960</v>
      </c>
      <c r="AO49" s="210" t="s">
        <v>982</v>
      </c>
      <c r="AP49" s="210" t="s">
        <v>982</v>
      </c>
      <c r="AQ49" s="210" t="s">
        <v>982</v>
      </c>
      <c r="AR49" s="210" t="s">
        <v>980</v>
      </c>
      <c r="AS49" s="210" t="s">
        <v>982</v>
      </c>
      <c r="AT49" s="210" t="s">
        <v>982</v>
      </c>
      <c r="AU49" s="210" t="s">
        <v>982</v>
      </c>
      <c r="AV49" s="210" t="s">
        <v>982</v>
      </c>
      <c r="AW49" s="210" t="s">
        <v>978</v>
      </c>
      <c r="AX49" s="210" t="s">
        <v>982</v>
      </c>
      <c r="AY49" s="210" t="s">
        <v>982</v>
      </c>
      <c r="AZ49" s="210" t="s">
        <v>982</v>
      </c>
      <c r="BA49" s="210" t="s">
        <v>982</v>
      </c>
      <c r="BB49" s="210" t="s">
        <v>982</v>
      </c>
      <c r="BC49" s="210" t="s">
        <v>982</v>
      </c>
      <c r="BD49" s="210" t="s">
        <v>982</v>
      </c>
      <c r="BE49" s="210" t="s">
        <v>982</v>
      </c>
      <c r="BF49" s="210" t="s">
        <v>980</v>
      </c>
      <c r="BG49" s="210" t="s">
        <v>982</v>
      </c>
      <c r="BH49" s="210" t="s">
        <v>982</v>
      </c>
      <c r="BI49" s="210" t="s">
        <v>982</v>
      </c>
      <c r="BJ49" s="210" t="s">
        <v>982</v>
      </c>
      <c r="BK49" s="210" t="s">
        <v>982</v>
      </c>
      <c r="BL49" s="210" t="s">
        <v>982</v>
      </c>
      <c r="BM49" s="210" t="s">
        <v>982</v>
      </c>
      <c r="BN49" s="210" t="s">
        <v>982</v>
      </c>
      <c r="BO49" s="210" t="s">
        <v>980</v>
      </c>
      <c r="BP49" s="210" t="s">
        <v>982</v>
      </c>
      <c r="BQ49" s="210" t="s">
        <v>982</v>
      </c>
      <c r="BR49" s="210" t="s">
        <v>982</v>
      </c>
      <c r="BS49" s="210" t="s">
        <v>982</v>
      </c>
      <c r="BT49" s="210" t="s">
        <v>982</v>
      </c>
      <c r="BU49" s="210" t="s">
        <v>982</v>
      </c>
      <c r="BV49" s="210" t="s">
        <v>982</v>
      </c>
      <c r="BW49" s="210" t="s">
        <v>982</v>
      </c>
      <c r="BX49" s="210" t="s">
        <v>978</v>
      </c>
    </row>
    <row r="50" spans="1:76" x14ac:dyDescent="0.3">
      <c r="A50" s="210" t="s">
        <v>325</v>
      </c>
      <c r="B50" s="210" t="s">
        <v>326</v>
      </c>
      <c r="N50" s="210" t="s">
        <v>933</v>
      </c>
      <c r="O50" s="210" t="s">
        <v>933</v>
      </c>
      <c r="P50" s="210" t="s">
        <v>933</v>
      </c>
      <c r="Q50" s="210" t="s">
        <v>933</v>
      </c>
      <c r="V50" s="210" t="s">
        <v>933</v>
      </c>
      <c r="X50" s="160"/>
      <c r="Y50" s="210" t="s">
        <v>964</v>
      </c>
      <c r="Z50" s="210" t="s">
        <v>960</v>
      </c>
      <c r="AA50" s="210" t="s">
        <v>960</v>
      </c>
      <c r="AB50" s="210" t="s">
        <v>960</v>
      </c>
      <c r="AO50" s="210" t="s">
        <v>980</v>
      </c>
      <c r="AP50" s="210" t="s">
        <v>982</v>
      </c>
      <c r="AQ50" s="210" t="s">
        <v>980</v>
      </c>
      <c r="AR50" s="210" t="s">
        <v>982</v>
      </c>
      <c r="AS50" s="210" t="s">
        <v>980</v>
      </c>
      <c r="AT50" s="210" t="s">
        <v>980</v>
      </c>
      <c r="AU50" s="210" t="s">
        <v>982</v>
      </c>
      <c r="AV50" s="210" t="s">
        <v>984</v>
      </c>
      <c r="AW50" s="210" t="s">
        <v>980</v>
      </c>
      <c r="AX50" s="210" t="s">
        <v>980</v>
      </c>
      <c r="AY50" s="210" t="s">
        <v>982</v>
      </c>
      <c r="AZ50" s="210" t="s">
        <v>980</v>
      </c>
      <c r="BA50" s="210" t="s">
        <v>982</v>
      </c>
      <c r="BB50" s="210" t="s">
        <v>980</v>
      </c>
      <c r="BC50" s="210" t="s">
        <v>980</v>
      </c>
      <c r="BD50" s="210" t="s">
        <v>982</v>
      </c>
      <c r="BE50" s="210" t="s">
        <v>984</v>
      </c>
      <c r="BF50" s="210" t="s">
        <v>980</v>
      </c>
      <c r="BG50" s="210" t="s">
        <v>982</v>
      </c>
      <c r="BH50" s="210" t="s">
        <v>982</v>
      </c>
      <c r="BI50" s="210" t="s">
        <v>980</v>
      </c>
      <c r="BJ50" s="210" t="s">
        <v>982</v>
      </c>
      <c r="BK50" s="210" t="s">
        <v>980</v>
      </c>
      <c r="BL50" s="210" t="s">
        <v>982</v>
      </c>
      <c r="BM50" s="210" t="s">
        <v>982</v>
      </c>
      <c r="BN50" s="210" t="s">
        <v>984</v>
      </c>
      <c r="BO50" s="210" t="s">
        <v>980</v>
      </c>
      <c r="BP50" s="210" t="s">
        <v>982</v>
      </c>
      <c r="BQ50" s="210" t="s">
        <v>982</v>
      </c>
      <c r="BR50" s="210" t="s">
        <v>982</v>
      </c>
      <c r="BS50" s="210" t="s">
        <v>982</v>
      </c>
      <c r="BT50" s="210" t="s">
        <v>982</v>
      </c>
      <c r="BU50" s="210" t="s">
        <v>982</v>
      </c>
      <c r="BV50" s="210" t="s">
        <v>982</v>
      </c>
      <c r="BW50" s="210" t="s">
        <v>984</v>
      </c>
      <c r="BX50" s="210" t="s">
        <v>982</v>
      </c>
    </row>
    <row r="51" spans="1:76" x14ac:dyDescent="0.3">
      <c r="A51" s="210" t="s">
        <v>329</v>
      </c>
      <c r="B51" s="210" t="s">
        <v>330</v>
      </c>
      <c r="N51" s="210" t="s">
        <v>933</v>
      </c>
      <c r="O51" s="210" t="s">
        <v>933</v>
      </c>
      <c r="P51" s="210" t="s">
        <v>933</v>
      </c>
      <c r="Q51" s="210" t="s">
        <v>933</v>
      </c>
      <c r="V51" s="210" t="s">
        <v>933</v>
      </c>
      <c r="X51" s="160"/>
      <c r="Y51" s="210" t="s">
        <v>962</v>
      </c>
      <c r="Z51" s="210" t="s">
        <v>960</v>
      </c>
      <c r="AA51" s="210" t="s">
        <v>960</v>
      </c>
      <c r="AB51" s="210" t="s">
        <v>960</v>
      </c>
      <c r="AO51" s="210" t="s">
        <v>982</v>
      </c>
      <c r="AP51" s="210" t="s">
        <v>982</v>
      </c>
      <c r="AQ51" s="210" t="s">
        <v>982</v>
      </c>
      <c r="AR51" s="210" t="s">
        <v>982</v>
      </c>
      <c r="AS51" s="210" t="s">
        <v>982</v>
      </c>
      <c r="AT51" s="210" t="s">
        <v>980</v>
      </c>
      <c r="AU51" s="210" t="s">
        <v>982</v>
      </c>
      <c r="AV51" s="210" t="s">
        <v>982</v>
      </c>
      <c r="AW51" s="210" t="s">
        <v>980</v>
      </c>
      <c r="AX51" s="210" t="s">
        <v>982</v>
      </c>
      <c r="AY51" s="210" t="s">
        <v>982</v>
      </c>
      <c r="AZ51" s="210" t="s">
        <v>982</v>
      </c>
      <c r="BA51" s="210" t="s">
        <v>982</v>
      </c>
      <c r="BB51" s="210" t="s">
        <v>984</v>
      </c>
      <c r="BC51" s="210" t="s">
        <v>980</v>
      </c>
      <c r="BD51" s="210" t="s">
        <v>982</v>
      </c>
      <c r="BE51" s="210" t="s">
        <v>982</v>
      </c>
      <c r="BF51" s="210" t="s">
        <v>982</v>
      </c>
      <c r="BG51" s="210" t="s">
        <v>982</v>
      </c>
      <c r="BH51" s="210" t="s">
        <v>982</v>
      </c>
      <c r="BI51" s="210" t="s">
        <v>982</v>
      </c>
      <c r="BJ51" s="210" t="s">
        <v>982</v>
      </c>
      <c r="BK51" s="210" t="s">
        <v>984</v>
      </c>
      <c r="BL51" s="210" t="s">
        <v>980</v>
      </c>
      <c r="BM51" s="210" t="s">
        <v>982</v>
      </c>
      <c r="BN51" s="210" t="s">
        <v>982</v>
      </c>
      <c r="BO51" s="210" t="s">
        <v>982</v>
      </c>
      <c r="BP51" s="210" t="s">
        <v>982</v>
      </c>
      <c r="BQ51" s="210" t="s">
        <v>982</v>
      </c>
      <c r="BR51" s="210" t="s">
        <v>982</v>
      </c>
      <c r="BS51" s="210" t="s">
        <v>982</v>
      </c>
      <c r="BT51" s="210" t="s">
        <v>984</v>
      </c>
      <c r="BU51" s="210" t="s">
        <v>982</v>
      </c>
      <c r="BV51" s="210" t="s">
        <v>982</v>
      </c>
      <c r="BW51" s="210" t="s">
        <v>982</v>
      </c>
      <c r="BX51" s="210" t="s">
        <v>982</v>
      </c>
    </row>
    <row r="52" spans="1:76" x14ac:dyDescent="0.3">
      <c r="A52" s="210" t="s">
        <v>332</v>
      </c>
      <c r="B52" s="210" t="s">
        <v>333</v>
      </c>
      <c r="N52" s="210" t="s">
        <v>933</v>
      </c>
      <c r="O52" s="210" t="s">
        <v>933</v>
      </c>
      <c r="P52" s="210" t="s">
        <v>933</v>
      </c>
      <c r="Q52" s="210" t="s">
        <v>933</v>
      </c>
      <c r="V52" s="210" t="s">
        <v>933</v>
      </c>
      <c r="X52" s="160"/>
      <c r="Y52" s="210" t="s">
        <v>960</v>
      </c>
      <c r="Z52" s="210" t="s">
        <v>960</v>
      </c>
      <c r="AA52" s="210" t="s">
        <v>960</v>
      </c>
      <c r="AB52" s="210" t="s">
        <v>962</v>
      </c>
      <c r="AO52" s="210" t="s">
        <v>984</v>
      </c>
      <c r="AP52" s="210" t="s">
        <v>984</v>
      </c>
      <c r="AQ52" s="210" t="s">
        <v>982</v>
      </c>
      <c r="AR52" s="210" t="s">
        <v>980</v>
      </c>
      <c r="AS52" s="210" t="s">
        <v>980</v>
      </c>
      <c r="AT52" s="210" t="s">
        <v>982</v>
      </c>
      <c r="AU52" s="210" t="s">
        <v>984</v>
      </c>
      <c r="AV52" s="210" t="s">
        <v>984</v>
      </c>
      <c r="AW52" s="210" t="s">
        <v>986</v>
      </c>
      <c r="AX52" s="210" t="s">
        <v>984</v>
      </c>
      <c r="AY52" s="210" t="s">
        <v>984</v>
      </c>
      <c r="AZ52" s="210" t="s">
        <v>982</v>
      </c>
      <c r="BA52" s="210" t="s">
        <v>980</v>
      </c>
      <c r="BB52" s="210" t="s">
        <v>980</v>
      </c>
      <c r="BC52" s="210" t="s">
        <v>982</v>
      </c>
      <c r="BD52" s="210" t="s">
        <v>984</v>
      </c>
      <c r="BE52" s="210" t="s">
        <v>986</v>
      </c>
      <c r="BF52" s="210" t="s">
        <v>986</v>
      </c>
      <c r="BG52" s="210" t="s">
        <v>984</v>
      </c>
      <c r="BH52" s="210" t="s">
        <v>984</v>
      </c>
      <c r="BI52" s="210" t="s">
        <v>982</v>
      </c>
      <c r="BJ52" s="210" t="s">
        <v>982</v>
      </c>
      <c r="BK52" s="210" t="s">
        <v>980</v>
      </c>
      <c r="BL52" s="210" t="s">
        <v>982</v>
      </c>
      <c r="BM52" s="210" t="s">
        <v>984</v>
      </c>
      <c r="BN52" s="210" t="s">
        <v>986</v>
      </c>
      <c r="BO52" s="210" t="s">
        <v>986</v>
      </c>
      <c r="BP52" s="210" t="s">
        <v>984</v>
      </c>
      <c r="BQ52" s="210" t="s">
        <v>984</v>
      </c>
      <c r="BR52" s="210" t="s">
        <v>984</v>
      </c>
      <c r="BS52" s="210" t="s">
        <v>982</v>
      </c>
      <c r="BT52" s="210" t="s">
        <v>982</v>
      </c>
      <c r="BU52" s="210" t="s">
        <v>982</v>
      </c>
      <c r="BV52" s="210" t="s">
        <v>984</v>
      </c>
      <c r="BW52" s="210" t="s">
        <v>986</v>
      </c>
      <c r="BX52" s="210" t="s">
        <v>986</v>
      </c>
    </row>
    <row r="53" spans="1:76" x14ac:dyDescent="0.3">
      <c r="A53" s="210" t="s">
        <v>336</v>
      </c>
      <c r="B53" s="210" t="s">
        <v>337</v>
      </c>
      <c r="N53" s="210" t="s">
        <v>933</v>
      </c>
      <c r="O53" s="210" t="s">
        <v>933</v>
      </c>
      <c r="P53" s="210" t="s">
        <v>933</v>
      </c>
      <c r="Q53" s="210" t="s">
        <v>933</v>
      </c>
      <c r="V53" s="210" t="s">
        <v>933</v>
      </c>
      <c r="X53" s="160"/>
      <c r="Y53" s="210" t="s">
        <v>960</v>
      </c>
      <c r="Z53" s="210" t="s">
        <v>960</v>
      </c>
      <c r="AA53" s="210" t="s">
        <v>964</v>
      </c>
      <c r="AB53" s="210" t="s">
        <v>960</v>
      </c>
      <c r="AO53" s="210" t="s">
        <v>982</v>
      </c>
      <c r="AP53" s="210" t="s">
        <v>982</v>
      </c>
      <c r="AQ53" s="210" t="s">
        <v>982</v>
      </c>
      <c r="AR53" s="210" t="s">
        <v>982</v>
      </c>
      <c r="AS53" s="210" t="s">
        <v>982</v>
      </c>
      <c r="AT53" s="210" t="s">
        <v>982</v>
      </c>
      <c r="AU53" s="210" t="s">
        <v>982</v>
      </c>
      <c r="AV53" s="210" t="s">
        <v>984</v>
      </c>
      <c r="AW53" s="210" t="s">
        <v>982</v>
      </c>
      <c r="AX53" s="210" t="s">
        <v>982</v>
      </c>
      <c r="AY53" s="210" t="s">
        <v>982</v>
      </c>
      <c r="AZ53" s="210" t="s">
        <v>982</v>
      </c>
      <c r="BA53" s="210" t="s">
        <v>982</v>
      </c>
      <c r="BB53" s="210" t="s">
        <v>982</v>
      </c>
      <c r="BC53" s="210" t="s">
        <v>982</v>
      </c>
      <c r="BD53" s="210" t="s">
        <v>982</v>
      </c>
      <c r="BE53" s="210" t="s">
        <v>984</v>
      </c>
      <c r="BF53" s="210" t="s">
        <v>982</v>
      </c>
      <c r="BG53" s="210" t="s">
        <v>982</v>
      </c>
      <c r="BH53" s="210" t="s">
        <v>982</v>
      </c>
      <c r="BI53" s="210" t="s">
        <v>982</v>
      </c>
      <c r="BJ53" s="210" t="s">
        <v>982</v>
      </c>
      <c r="BK53" s="210" t="s">
        <v>982</v>
      </c>
      <c r="BL53" s="210" t="s">
        <v>982</v>
      </c>
      <c r="BM53" s="210" t="s">
        <v>982</v>
      </c>
      <c r="BN53" s="210" t="s">
        <v>984</v>
      </c>
      <c r="BO53" s="210" t="s">
        <v>982</v>
      </c>
      <c r="BP53" s="210" t="s">
        <v>982</v>
      </c>
      <c r="BQ53" s="210" t="s">
        <v>982</v>
      </c>
      <c r="BR53" s="210" t="s">
        <v>982</v>
      </c>
      <c r="BS53" s="210" t="s">
        <v>982</v>
      </c>
      <c r="BT53" s="210" t="s">
        <v>982</v>
      </c>
      <c r="BU53" s="210" t="s">
        <v>982</v>
      </c>
      <c r="BV53" s="210" t="s">
        <v>982</v>
      </c>
      <c r="BW53" s="210" t="s">
        <v>984</v>
      </c>
      <c r="BX53" s="210" t="s">
        <v>982</v>
      </c>
    </row>
    <row r="54" spans="1:76" x14ac:dyDescent="0.3">
      <c r="A54" s="210" t="s">
        <v>338</v>
      </c>
      <c r="B54" s="210" t="s">
        <v>339</v>
      </c>
      <c r="N54" s="210" t="s">
        <v>933</v>
      </c>
      <c r="O54" s="210" t="s">
        <v>933</v>
      </c>
      <c r="P54" s="210" t="s">
        <v>933</v>
      </c>
      <c r="Q54" s="210" t="s">
        <v>933</v>
      </c>
      <c r="V54" s="210" t="s">
        <v>933</v>
      </c>
      <c r="X54" s="160"/>
      <c r="Y54" s="210" t="s">
        <v>960</v>
      </c>
      <c r="Z54" s="210" t="s">
        <v>960</v>
      </c>
      <c r="AA54" s="210" t="s">
        <v>960</v>
      </c>
      <c r="AB54" s="210" t="s">
        <v>960</v>
      </c>
      <c r="AO54" s="210" t="s">
        <v>982</v>
      </c>
      <c r="AP54" s="210" t="s">
        <v>982</v>
      </c>
      <c r="AQ54" s="210" t="s">
        <v>982</v>
      </c>
      <c r="AR54" s="210" t="s">
        <v>982</v>
      </c>
      <c r="AS54" s="210" t="s">
        <v>982</v>
      </c>
      <c r="AT54" s="210" t="s">
        <v>982</v>
      </c>
      <c r="AU54" s="210" t="s">
        <v>982</v>
      </c>
      <c r="AV54" s="210" t="s">
        <v>982</v>
      </c>
      <c r="AW54" s="210" t="s">
        <v>982</v>
      </c>
      <c r="AX54" s="210" t="s">
        <v>982</v>
      </c>
      <c r="AY54" s="210" t="s">
        <v>982</v>
      </c>
      <c r="AZ54" s="210" t="s">
        <v>982</v>
      </c>
      <c r="BA54" s="210" t="s">
        <v>982</v>
      </c>
      <c r="BB54" s="210" t="s">
        <v>982</v>
      </c>
      <c r="BC54" s="210" t="s">
        <v>982</v>
      </c>
      <c r="BD54" s="210" t="s">
        <v>982</v>
      </c>
      <c r="BE54" s="210" t="s">
        <v>982</v>
      </c>
      <c r="BF54" s="210" t="s">
        <v>982</v>
      </c>
      <c r="BG54" s="210" t="s">
        <v>982</v>
      </c>
      <c r="BH54" s="210" t="s">
        <v>982</v>
      </c>
      <c r="BI54" s="210" t="s">
        <v>982</v>
      </c>
      <c r="BJ54" s="210" t="s">
        <v>982</v>
      </c>
      <c r="BK54" s="210" t="s">
        <v>982</v>
      </c>
      <c r="BL54" s="210" t="s">
        <v>982</v>
      </c>
      <c r="BM54" s="210" t="s">
        <v>982</v>
      </c>
      <c r="BN54" s="210" t="s">
        <v>984</v>
      </c>
      <c r="BO54" s="210" t="s">
        <v>982</v>
      </c>
      <c r="BP54" s="210" t="s">
        <v>982</v>
      </c>
      <c r="BQ54" s="210" t="s">
        <v>982</v>
      </c>
      <c r="BR54" s="210" t="s">
        <v>982</v>
      </c>
      <c r="BS54" s="210" t="s">
        <v>984</v>
      </c>
      <c r="BT54" s="210" t="s">
        <v>982</v>
      </c>
      <c r="BU54" s="210" t="s">
        <v>982</v>
      </c>
      <c r="BV54" s="210" t="s">
        <v>982</v>
      </c>
      <c r="BW54" s="210" t="s">
        <v>982</v>
      </c>
      <c r="BX54" s="210" t="s">
        <v>982</v>
      </c>
    </row>
    <row r="55" spans="1:76" x14ac:dyDescent="0.3">
      <c r="A55" s="210" t="s">
        <v>340</v>
      </c>
      <c r="B55" s="210" t="s">
        <v>341</v>
      </c>
      <c r="N55" s="210" t="s">
        <v>933</v>
      </c>
      <c r="O55" s="210" t="s">
        <v>933</v>
      </c>
      <c r="P55" s="210" t="s">
        <v>933</v>
      </c>
      <c r="Q55" s="210" t="s">
        <v>933</v>
      </c>
      <c r="V55" s="210" t="s">
        <v>933</v>
      </c>
      <c r="X55" s="160"/>
      <c r="Y55" s="210" t="s">
        <v>962</v>
      </c>
      <c r="Z55" s="210" t="s">
        <v>960</v>
      </c>
      <c r="AA55" s="210" t="s">
        <v>960</v>
      </c>
      <c r="AB55" s="210" t="s">
        <v>960</v>
      </c>
      <c r="AO55" s="210" t="s">
        <v>984</v>
      </c>
      <c r="AP55" s="210" t="s">
        <v>982</v>
      </c>
      <c r="AQ55" s="210" t="s">
        <v>984</v>
      </c>
      <c r="AR55" s="210" t="s">
        <v>982</v>
      </c>
      <c r="AS55" s="210" t="s">
        <v>982</v>
      </c>
      <c r="AT55" s="210" t="s">
        <v>982</v>
      </c>
      <c r="AU55" s="210" t="s">
        <v>984</v>
      </c>
      <c r="AV55" s="210" t="s">
        <v>982</v>
      </c>
      <c r="AW55" s="210" t="s">
        <v>978</v>
      </c>
      <c r="AX55" s="210" t="s">
        <v>984</v>
      </c>
      <c r="AY55" s="210" t="s">
        <v>982</v>
      </c>
      <c r="AZ55" s="210" t="s">
        <v>984</v>
      </c>
      <c r="BA55" s="210" t="s">
        <v>982</v>
      </c>
      <c r="BB55" s="210" t="s">
        <v>982</v>
      </c>
      <c r="BC55" s="210" t="s">
        <v>982</v>
      </c>
      <c r="BD55" s="210" t="s">
        <v>984</v>
      </c>
      <c r="BE55" s="210" t="s">
        <v>982</v>
      </c>
      <c r="BF55" s="210" t="s">
        <v>978</v>
      </c>
      <c r="BG55" s="210" t="s">
        <v>984</v>
      </c>
      <c r="BH55" s="210" t="s">
        <v>984</v>
      </c>
      <c r="BI55" s="210" t="s">
        <v>984</v>
      </c>
      <c r="BJ55" s="210" t="s">
        <v>982</v>
      </c>
      <c r="BK55" s="210" t="s">
        <v>982</v>
      </c>
      <c r="BL55" s="210" t="s">
        <v>982</v>
      </c>
      <c r="BM55" s="210" t="s">
        <v>984</v>
      </c>
      <c r="BN55" s="210" t="s">
        <v>982</v>
      </c>
      <c r="BO55" s="210" t="s">
        <v>978</v>
      </c>
      <c r="BP55" s="210" t="s">
        <v>984</v>
      </c>
      <c r="BQ55" s="210" t="s">
        <v>984</v>
      </c>
      <c r="BR55" s="210" t="s">
        <v>984</v>
      </c>
      <c r="BS55" s="210" t="s">
        <v>982</v>
      </c>
      <c r="BT55" s="210" t="s">
        <v>982</v>
      </c>
      <c r="BU55" s="210" t="s">
        <v>982</v>
      </c>
      <c r="BV55" s="210" t="s">
        <v>984</v>
      </c>
      <c r="BW55" s="210" t="s">
        <v>984</v>
      </c>
      <c r="BX55" s="210" t="s">
        <v>978</v>
      </c>
    </row>
    <row r="56" spans="1:76" x14ac:dyDescent="0.3">
      <c r="A56" s="210" t="s">
        <v>344</v>
      </c>
      <c r="B56" s="210" t="s">
        <v>345</v>
      </c>
      <c r="N56" s="210" t="s">
        <v>933</v>
      </c>
      <c r="O56" s="210" t="s">
        <v>933</v>
      </c>
      <c r="P56" s="210" t="s">
        <v>933</v>
      </c>
      <c r="Q56" s="210" t="s">
        <v>933</v>
      </c>
      <c r="V56" s="210" t="s">
        <v>933</v>
      </c>
      <c r="X56" s="160"/>
      <c r="Y56" s="210" t="s">
        <v>962</v>
      </c>
      <c r="Z56" s="210" t="s">
        <v>960</v>
      </c>
      <c r="AA56" s="210" t="s">
        <v>964</v>
      </c>
      <c r="AB56" s="210" t="s">
        <v>964</v>
      </c>
      <c r="AO56" s="210" t="s">
        <v>984</v>
      </c>
      <c r="AP56" s="210" t="s">
        <v>982</v>
      </c>
      <c r="AQ56" s="210" t="s">
        <v>984</v>
      </c>
      <c r="AR56" s="210" t="s">
        <v>980</v>
      </c>
      <c r="AS56" s="210" t="s">
        <v>982</v>
      </c>
      <c r="AT56" s="210" t="s">
        <v>980</v>
      </c>
      <c r="AU56" s="210" t="s">
        <v>984</v>
      </c>
      <c r="AV56" s="210" t="s">
        <v>982</v>
      </c>
      <c r="AW56" s="210" t="s">
        <v>982</v>
      </c>
      <c r="AX56" s="210" t="s">
        <v>984</v>
      </c>
      <c r="AY56" s="210" t="s">
        <v>982</v>
      </c>
      <c r="AZ56" s="210" t="s">
        <v>984</v>
      </c>
      <c r="BA56" s="210" t="s">
        <v>982</v>
      </c>
      <c r="BB56" s="210" t="s">
        <v>984</v>
      </c>
      <c r="BC56" s="210" t="s">
        <v>980</v>
      </c>
      <c r="BD56" s="210" t="s">
        <v>984</v>
      </c>
      <c r="BE56" s="210" t="s">
        <v>982</v>
      </c>
      <c r="BF56" s="210" t="s">
        <v>982</v>
      </c>
      <c r="BG56" s="210" t="s">
        <v>984</v>
      </c>
      <c r="BH56" s="210" t="s">
        <v>982</v>
      </c>
      <c r="BI56" s="210" t="s">
        <v>984</v>
      </c>
      <c r="BJ56" s="210" t="s">
        <v>982</v>
      </c>
      <c r="BK56" s="210" t="s">
        <v>984</v>
      </c>
      <c r="BL56" s="210" t="s">
        <v>982</v>
      </c>
      <c r="BM56" s="210" t="s">
        <v>984</v>
      </c>
      <c r="BN56" s="210" t="s">
        <v>982</v>
      </c>
      <c r="BO56" s="210" t="s">
        <v>984</v>
      </c>
      <c r="BP56" s="210" t="s">
        <v>984</v>
      </c>
      <c r="BQ56" s="210" t="s">
        <v>982</v>
      </c>
      <c r="BR56" s="210" t="s">
        <v>984</v>
      </c>
      <c r="BS56" s="210" t="s">
        <v>982</v>
      </c>
      <c r="BT56" s="210" t="s">
        <v>984</v>
      </c>
      <c r="BU56" s="210" t="s">
        <v>982</v>
      </c>
      <c r="BV56" s="210" t="s">
        <v>984</v>
      </c>
      <c r="BW56" s="210" t="s">
        <v>982</v>
      </c>
      <c r="BX56" s="210" t="s">
        <v>984</v>
      </c>
    </row>
    <row r="57" spans="1:76" x14ac:dyDescent="0.3">
      <c r="A57" s="210" t="s">
        <v>346</v>
      </c>
      <c r="B57" s="210" t="s">
        <v>347</v>
      </c>
      <c r="N57" s="210" t="s">
        <v>933</v>
      </c>
      <c r="O57" s="210" t="s">
        <v>933</v>
      </c>
      <c r="P57" s="210" t="s">
        <v>933</v>
      </c>
      <c r="Q57" s="210" t="s">
        <v>933</v>
      </c>
      <c r="V57" s="210" t="s">
        <v>933</v>
      </c>
      <c r="X57" s="160"/>
      <c r="Y57" s="210" t="s">
        <v>962</v>
      </c>
      <c r="Z57" s="210" t="s">
        <v>960</v>
      </c>
      <c r="AA57" s="210" t="s">
        <v>960</v>
      </c>
      <c r="AB57" s="210" t="s">
        <v>960</v>
      </c>
      <c r="AO57" s="210" t="s">
        <v>982</v>
      </c>
      <c r="AP57" s="210" t="s">
        <v>982</v>
      </c>
      <c r="AQ57" s="210" t="s">
        <v>982</v>
      </c>
      <c r="AR57" s="210" t="s">
        <v>982</v>
      </c>
      <c r="AS57" s="210" t="s">
        <v>984</v>
      </c>
      <c r="AT57" s="210" t="s">
        <v>982</v>
      </c>
      <c r="AU57" s="210" t="s">
        <v>982</v>
      </c>
      <c r="AV57" s="210" t="s">
        <v>982</v>
      </c>
      <c r="AW57" s="210" t="s">
        <v>982</v>
      </c>
      <c r="AX57" s="210" t="s">
        <v>982</v>
      </c>
      <c r="AY57" s="210" t="s">
        <v>982</v>
      </c>
      <c r="AZ57" s="210" t="s">
        <v>982</v>
      </c>
      <c r="BA57" s="210" t="s">
        <v>982</v>
      </c>
      <c r="BB57" s="210" t="s">
        <v>984</v>
      </c>
      <c r="BC57" s="210" t="s">
        <v>982</v>
      </c>
      <c r="BD57" s="210" t="s">
        <v>982</v>
      </c>
      <c r="BE57" s="210" t="s">
        <v>982</v>
      </c>
      <c r="BF57" s="210" t="s">
        <v>982</v>
      </c>
      <c r="BG57" s="210" t="s">
        <v>982</v>
      </c>
      <c r="BH57" s="210" t="s">
        <v>982</v>
      </c>
      <c r="BI57" s="210" t="s">
        <v>982</v>
      </c>
      <c r="BJ57" s="210" t="s">
        <v>982</v>
      </c>
      <c r="BK57" s="210" t="s">
        <v>984</v>
      </c>
      <c r="BL57" s="210" t="s">
        <v>982</v>
      </c>
      <c r="BM57" s="210" t="s">
        <v>984</v>
      </c>
      <c r="BN57" s="210" t="s">
        <v>982</v>
      </c>
      <c r="BO57" s="210" t="s">
        <v>982</v>
      </c>
      <c r="BP57" s="210" t="s">
        <v>982</v>
      </c>
      <c r="BQ57" s="210" t="s">
        <v>982</v>
      </c>
      <c r="BR57" s="210" t="s">
        <v>982</v>
      </c>
      <c r="BS57" s="210" t="s">
        <v>982</v>
      </c>
      <c r="BT57" s="210" t="s">
        <v>984</v>
      </c>
      <c r="BU57" s="210" t="s">
        <v>982</v>
      </c>
      <c r="BV57" s="210" t="s">
        <v>984</v>
      </c>
      <c r="BW57" s="210" t="s">
        <v>982</v>
      </c>
      <c r="BX57" s="210" t="s">
        <v>982</v>
      </c>
    </row>
    <row r="58" spans="1:76" x14ac:dyDescent="0.3">
      <c r="A58" s="210" t="s">
        <v>348</v>
      </c>
      <c r="B58" s="210" t="s">
        <v>349</v>
      </c>
      <c r="N58" s="210" t="s">
        <v>933</v>
      </c>
      <c r="O58" s="210" t="s">
        <v>933</v>
      </c>
      <c r="P58" s="210" t="s">
        <v>933</v>
      </c>
      <c r="Q58" s="210" t="s">
        <v>933</v>
      </c>
      <c r="V58" s="210" t="s">
        <v>933</v>
      </c>
      <c r="X58" s="160"/>
      <c r="Y58" s="210" t="s">
        <v>964</v>
      </c>
      <c r="Z58" s="210" t="s">
        <v>960</v>
      </c>
      <c r="AA58" s="210" t="s">
        <v>960</v>
      </c>
      <c r="AB58" s="210" t="s">
        <v>962</v>
      </c>
      <c r="AO58" s="210" t="s">
        <v>980</v>
      </c>
      <c r="AP58" s="210" t="s">
        <v>980</v>
      </c>
      <c r="AQ58" s="210" t="s">
        <v>982</v>
      </c>
      <c r="AR58" s="210" t="s">
        <v>980</v>
      </c>
      <c r="AS58" s="210" t="s">
        <v>980</v>
      </c>
      <c r="AT58" s="210" t="s">
        <v>982</v>
      </c>
      <c r="AU58" s="210" t="s">
        <v>982</v>
      </c>
      <c r="AV58" s="210" t="s">
        <v>980</v>
      </c>
      <c r="AW58" s="210" t="s">
        <v>980</v>
      </c>
      <c r="AX58" s="210" t="s">
        <v>982</v>
      </c>
      <c r="AY58" s="210" t="s">
        <v>980</v>
      </c>
      <c r="AZ58" s="210" t="s">
        <v>982</v>
      </c>
      <c r="BA58" s="210" t="s">
        <v>982</v>
      </c>
      <c r="BB58" s="210" t="s">
        <v>982</v>
      </c>
      <c r="BC58" s="210" t="s">
        <v>982</v>
      </c>
      <c r="BD58" s="210" t="s">
        <v>982</v>
      </c>
      <c r="BE58" s="210" t="s">
        <v>982</v>
      </c>
      <c r="BF58" s="210" t="s">
        <v>982</v>
      </c>
      <c r="BG58" s="210" t="s">
        <v>982</v>
      </c>
      <c r="BH58" s="210" t="s">
        <v>982</v>
      </c>
      <c r="BI58" s="210" t="s">
        <v>982</v>
      </c>
      <c r="BJ58" s="210" t="s">
        <v>982</v>
      </c>
      <c r="BK58" s="210" t="s">
        <v>982</v>
      </c>
      <c r="BL58" s="210" t="s">
        <v>982</v>
      </c>
      <c r="BM58" s="210" t="s">
        <v>982</v>
      </c>
      <c r="BN58" s="210" t="s">
        <v>982</v>
      </c>
      <c r="BO58" s="210" t="s">
        <v>982</v>
      </c>
      <c r="BP58" s="210" t="s">
        <v>982</v>
      </c>
      <c r="BQ58" s="210" t="s">
        <v>982</v>
      </c>
      <c r="BR58" s="210" t="s">
        <v>982</v>
      </c>
      <c r="BS58" s="210" t="s">
        <v>982</v>
      </c>
      <c r="BT58" s="210" t="s">
        <v>982</v>
      </c>
      <c r="BU58" s="210" t="s">
        <v>982</v>
      </c>
      <c r="BV58" s="210" t="s">
        <v>982</v>
      </c>
      <c r="BW58" s="210" t="s">
        <v>982</v>
      </c>
      <c r="BX58" s="210" t="s">
        <v>982</v>
      </c>
    </row>
    <row r="59" spans="1:76" x14ac:dyDescent="0.3">
      <c r="A59" s="210" t="s">
        <v>350</v>
      </c>
      <c r="B59" s="210" t="s">
        <v>351</v>
      </c>
      <c r="N59" s="210" t="s">
        <v>933</v>
      </c>
      <c r="O59" s="210" t="s">
        <v>933</v>
      </c>
      <c r="P59" s="210" t="s">
        <v>933</v>
      </c>
      <c r="Q59" s="210" t="s">
        <v>933</v>
      </c>
      <c r="V59" s="210" t="s">
        <v>933</v>
      </c>
      <c r="X59" s="160"/>
      <c r="Y59" s="210" t="s">
        <v>962</v>
      </c>
      <c r="Z59" s="210" t="s">
        <v>960</v>
      </c>
      <c r="AA59" s="210" t="s">
        <v>964</v>
      </c>
      <c r="AB59" s="210" t="s">
        <v>960</v>
      </c>
      <c r="AO59" s="210" t="s">
        <v>980</v>
      </c>
      <c r="AP59" s="210" t="s">
        <v>980</v>
      </c>
      <c r="AQ59" s="210" t="s">
        <v>982</v>
      </c>
      <c r="AR59" s="210" t="s">
        <v>982</v>
      </c>
      <c r="AS59" s="210" t="s">
        <v>980</v>
      </c>
      <c r="AT59" s="210" t="s">
        <v>980</v>
      </c>
      <c r="AU59" s="210" t="s">
        <v>982</v>
      </c>
      <c r="AV59" s="210" t="s">
        <v>980</v>
      </c>
      <c r="AW59" s="210" t="s">
        <v>980</v>
      </c>
      <c r="AX59" s="210" t="s">
        <v>980</v>
      </c>
      <c r="AY59" s="210" t="s">
        <v>980</v>
      </c>
      <c r="AZ59" s="210" t="s">
        <v>982</v>
      </c>
      <c r="BA59" s="210" t="s">
        <v>982</v>
      </c>
      <c r="BB59" s="210" t="s">
        <v>980</v>
      </c>
      <c r="BC59" s="210" t="s">
        <v>980</v>
      </c>
      <c r="BD59" s="210" t="s">
        <v>982</v>
      </c>
      <c r="BE59" s="210" t="s">
        <v>980</v>
      </c>
      <c r="BF59" s="210" t="s">
        <v>980</v>
      </c>
      <c r="BG59" s="210" t="s">
        <v>980</v>
      </c>
      <c r="BH59" s="210" t="s">
        <v>980</v>
      </c>
      <c r="BI59" s="210" t="s">
        <v>982</v>
      </c>
      <c r="BJ59" s="210" t="s">
        <v>982</v>
      </c>
      <c r="BK59" s="210" t="s">
        <v>980</v>
      </c>
      <c r="BL59" s="210" t="s">
        <v>980</v>
      </c>
      <c r="BM59" s="210" t="s">
        <v>982</v>
      </c>
      <c r="BN59" s="210" t="s">
        <v>980</v>
      </c>
      <c r="BO59" s="210" t="s">
        <v>980</v>
      </c>
      <c r="BP59" s="210" t="s">
        <v>982</v>
      </c>
      <c r="BQ59" s="210" t="s">
        <v>980</v>
      </c>
      <c r="BR59" s="210" t="s">
        <v>982</v>
      </c>
      <c r="BS59" s="210" t="s">
        <v>982</v>
      </c>
      <c r="BT59" s="210" t="s">
        <v>980</v>
      </c>
      <c r="BU59" s="210" t="s">
        <v>980</v>
      </c>
      <c r="BV59" s="210" t="s">
        <v>982</v>
      </c>
      <c r="BW59" s="210" t="s">
        <v>982</v>
      </c>
      <c r="BX59" s="210" t="s">
        <v>982</v>
      </c>
    </row>
    <row r="60" spans="1:76" x14ac:dyDescent="0.3">
      <c r="A60" s="210" t="s">
        <v>352</v>
      </c>
      <c r="B60" s="210" t="s">
        <v>353</v>
      </c>
      <c r="N60" s="210" t="s">
        <v>933</v>
      </c>
      <c r="O60" s="210" t="s">
        <v>933</v>
      </c>
      <c r="P60" s="210" t="s">
        <v>933</v>
      </c>
      <c r="Q60" s="210" t="s">
        <v>933</v>
      </c>
      <c r="V60" s="210" t="s">
        <v>933</v>
      </c>
      <c r="X60" s="160"/>
      <c r="Y60" s="210" t="s">
        <v>960</v>
      </c>
      <c r="Z60" s="210" t="s">
        <v>960</v>
      </c>
      <c r="AA60" s="210" t="s">
        <v>964</v>
      </c>
      <c r="AB60" s="210" t="s">
        <v>960</v>
      </c>
      <c r="AO60" s="210" t="s">
        <v>982</v>
      </c>
      <c r="AP60" s="210" t="s">
        <v>982</v>
      </c>
      <c r="AQ60" s="210" t="s">
        <v>982</v>
      </c>
      <c r="AR60" s="210" t="s">
        <v>982</v>
      </c>
      <c r="AS60" s="210" t="s">
        <v>982</v>
      </c>
      <c r="AT60" s="210" t="s">
        <v>982</v>
      </c>
      <c r="AU60" s="210" t="s">
        <v>982</v>
      </c>
      <c r="AV60" s="210" t="s">
        <v>982</v>
      </c>
      <c r="AW60" s="210" t="s">
        <v>982</v>
      </c>
      <c r="AX60" s="210" t="s">
        <v>982</v>
      </c>
      <c r="AY60" s="210" t="s">
        <v>982</v>
      </c>
      <c r="AZ60" s="210" t="s">
        <v>982</v>
      </c>
      <c r="BA60" s="210" t="s">
        <v>982</v>
      </c>
      <c r="BB60" s="210" t="s">
        <v>982</v>
      </c>
      <c r="BC60" s="210" t="s">
        <v>982</v>
      </c>
      <c r="BD60" s="210" t="s">
        <v>982</v>
      </c>
      <c r="BE60" s="210" t="s">
        <v>982</v>
      </c>
      <c r="BF60" s="210" t="s">
        <v>982</v>
      </c>
      <c r="BG60" s="210" t="s">
        <v>982</v>
      </c>
      <c r="BH60" s="210" t="s">
        <v>982</v>
      </c>
      <c r="BI60" s="210" t="s">
        <v>982</v>
      </c>
      <c r="BJ60" s="210" t="s">
        <v>982</v>
      </c>
      <c r="BK60" s="210" t="s">
        <v>982</v>
      </c>
      <c r="BL60" s="210" t="s">
        <v>982</v>
      </c>
      <c r="BM60" s="210" t="s">
        <v>982</v>
      </c>
      <c r="BN60" s="210" t="s">
        <v>982</v>
      </c>
      <c r="BO60" s="210" t="s">
        <v>982</v>
      </c>
      <c r="BP60" s="210" t="s">
        <v>982</v>
      </c>
      <c r="BQ60" s="210" t="s">
        <v>982</v>
      </c>
      <c r="BR60" s="210" t="s">
        <v>982</v>
      </c>
      <c r="BS60" s="210" t="s">
        <v>982</v>
      </c>
      <c r="BT60" s="210" t="s">
        <v>982</v>
      </c>
      <c r="BU60" s="210" t="s">
        <v>982</v>
      </c>
      <c r="BV60" s="210" t="s">
        <v>982</v>
      </c>
      <c r="BW60" s="210" t="s">
        <v>982</v>
      </c>
      <c r="BX60" s="210" t="s">
        <v>982</v>
      </c>
    </row>
    <row r="61" spans="1:76" x14ac:dyDescent="0.3">
      <c r="A61" s="210" t="s">
        <v>354</v>
      </c>
      <c r="B61" s="210" t="s">
        <v>355</v>
      </c>
      <c r="N61" s="210" t="s">
        <v>933</v>
      </c>
      <c r="O61" s="210" t="s">
        <v>933</v>
      </c>
      <c r="P61" s="210" t="s">
        <v>933</v>
      </c>
      <c r="Q61" s="210" t="s">
        <v>933</v>
      </c>
      <c r="V61" s="210" t="s">
        <v>933</v>
      </c>
      <c r="X61" s="160"/>
      <c r="Y61" s="210" t="s">
        <v>960</v>
      </c>
      <c r="Z61" s="210" t="s">
        <v>960</v>
      </c>
      <c r="AA61" s="210" t="s">
        <v>960</v>
      </c>
      <c r="AB61" s="210" t="s">
        <v>962</v>
      </c>
      <c r="AO61" s="210" t="s">
        <v>982</v>
      </c>
      <c r="AP61" s="210" t="s">
        <v>984</v>
      </c>
      <c r="AQ61" s="210" t="s">
        <v>984</v>
      </c>
      <c r="AR61" s="210" t="s">
        <v>982</v>
      </c>
      <c r="AS61" s="210" t="s">
        <v>980</v>
      </c>
      <c r="AT61" s="210" t="s">
        <v>982</v>
      </c>
      <c r="AU61" s="210" t="s">
        <v>984</v>
      </c>
      <c r="AV61" s="210" t="s">
        <v>984</v>
      </c>
      <c r="AW61" s="210" t="s">
        <v>980</v>
      </c>
      <c r="AX61" s="210" t="s">
        <v>982</v>
      </c>
      <c r="AY61" s="210" t="s">
        <v>984</v>
      </c>
      <c r="AZ61" s="210" t="s">
        <v>984</v>
      </c>
      <c r="BA61" s="210" t="s">
        <v>982</v>
      </c>
      <c r="BB61" s="210" t="s">
        <v>980</v>
      </c>
      <c r="BC61" s="210" t="s">
        <v>982</v>
      </c>
      <c r="BD61" s="210" t="s">
        <v>984</v>
      </c>
      <c r="BE61" s="210" t="s">
        <v>984</v>
      </c>
      <c r="BF61" s="210" t="s">
        <v>982</v>
      </c>
      <c r="BG61" s="210" t="s">
        <v>982</v>
      </c>
      <c r="BH61" s="210" t="s">
        <v>984</v>
      </c>
      <c r="BI61" s="210" t="s">
        <v>984</v>
      </c>
      <c r="BJ61" s="210" t="s">
        <v>982</v>
      </c>
      <c r="BK61" s="210" t="s">
        <v>982</v>
      </c>
      <c r="BL61" s="210" t="s">
        <v>982</v>
      </c>
      <c r="BM61" s="210" t="s">
        <v>984</v>
      </c>
      <c r="BN61" s="210" t="s">
        <v>984</v>
      </c>
      <c r="BO61" s="210" t="s">
        <v>982</v>
      </c>
      <c r="BP61" s="210" t="s">
        <v>984</v>
      </c>
      <c r="BQ61" s="210" t="s">
        <v>984</v>
      </c>
      <c r="BR61" s="210" t="s">
        <v>986</v>
      </c>
      <c r="BS61" s="210" t="s">
        <v>984</v>
      </c>
      <c r="BT61" s="210" t="s">
        <v>982</v>
      </c>
      <c r="BU61" s="210" t="s">
        <v>984</v>
      </c>
      <c r="BV61" s="210" t="s">
        <v>984</v>
      </c>
      <c r="BW61" s="210" t="s">
        <v>984</v>
      </c>
      <c r="BX61" s="210" t="s">
        <v>982</v>
      </c>
    </row>
    <row r="62" spans="1:76" x14ac:dyDescent="0.3">
      <c r="A62" s="210" t="s">
        <v>356</v>
      </c>
      <c r="B62" s="210" t="s">
        <v>357</v>
      </c>
      <c r="N62" s="210" t="s">
        <v>933</v>
      </c>
      <c r="O62" s="210" t="s">
        <v>933</v>
      </c>
      <c r="P62" s="210" t="s">
        <v>933</v>
      </c>
      <c r="Q62" s="210" t="s">
        <v>933</v>
      </c>
      <c r="V62" s="210" t="s">
        <v>933</v>
      </c>
      <c r="X62" s="160"/>
      <c r="Y62" s="210" t="s">
        <v>964</v>
      </c>
      <c r="Z62" s="210" t="s">
        <v>960</v>
      </c>
      <c r="AA62" s="210" t="s">
        <v>964</v>
      </c>
      <c r="AB62" s="210" t="s">
        <v>962</v>
      </c>
      <c r="AO62" s="210" t="s">
        <v>982</v>
      </c>
      <c r="AP62" s="210" t="s">
        <v>982</v>
      </c>
      <c r="AQ62" s="210" t="s">
        <v>982</v>
      </c>
      <c r="AR62" s="210" t="s">
        <v>982</v>
      </c>
      <c r="AS62" s="210" t="s">
        <v>982</v>
      </c>
      <c r="AT62" s="210" t="s">
        <v>982</v>
      </c>
      <c r="AU62" s="210" t="s">
        <v>982</v>
      </c>
      <c r="AV62" s="210" t="s">
        <v>980</v>
      </c>
      <c r="AW62" s="210" t="s">
        <v>980</v>
      </c>
      <c r="AX62" s="210" t="s">
        <v>982</v>
      </c>
      <c r="AY62" s="210" t="s">
        <v>982</v>
      </c>
      <c r="AZ62" s="210" t="s">
        <v>982</v>
      </c>
      <c r="BA62" s="210" t="s">
        <v>982</v>
      </c>
      <c r="BB62" s="210" t="s">
        <v>982</v>
      </c>
      <c r="BC62" s="210" t="s">
        <v>982</v>
      </c>
      <c r="BD62" s="210" t="s">
        <v>982</v>
      </c>
      <c r="BE62" s="210" t="s">
        <v>982</v>
      </c>
      <c r="BF62" s="210" t="s">
        <v>982</v>
      </c>
      <c r="BG62" s="210" t="s">
        <v>982</v>
      </c>
      <c r="BH62" s="210" t="s">
        <v>982</v>
      </c>
      <c r="BI62" s="210" t="s">
        <v>982</v>
      </c>
      <c r="BJ62" s="210" t="s">
        <v>982</v>
      </c>
      <c r="BK62" s="210" t="s">
        <v>982</v>
      </c>
      <c r="BL62" s="210" t="s">
        <v>982</v>
      </c>
      <c r="BM62" s="210" t="s">
        <v>982</v>
      </c>
      <c r="BN62" s="210" t="s">
        <v>982</v>
      </c>
      <c r="BO62" s="210" t="s">
        <v>982</v>
      </c>
      <c r="BP62" s="210" t="s">
        <v>982</v>
      </c>
      <c r="BQ62" s="210" t="s">
        <v>982</v>
      </c>
      <c r="BR62" s="210" t="s">
        <v>982</v>
      </c>
      <c r="BS62" s="210" t="s">
        <v>982</v>
      </c>
      <c r="BT62" s="210" t="s">
        <v>982</v>
      </c>
      <c r="BU62" s="210" t="s">
        <v>982</v>
      </c>
      <c r="BV62" s="210" t="s">
        <v>982</v>
      </c>
      <c r="BW62" s="210" t="s">
        <v>982</v>
      </c>
      <c r="BX62" s="210" t="s">
        <v>982</v>
      </c>
    </row>
    <row r="63" spans="1:76" x14ac:dyDescent="0.3">
      <c r="A63" s="210" t="s">
        <v>358</v>
      </c>
      <c r="B63" s="210" t="s">
        <v>359</v>
      </c>
      <c r="N63" s="210" t="s">
        <v>933</v>
      </c>
      <c r="O63" s="210" t="s">
        <v>933</v>
      </c>
      <c r="P63" s="210" t="s">
        <v>933</v>
      </c>
      <c r="Q63" s="210" t="s">
        <v>933</v>
      </c>
      <c r="V63" s="210" t="s">
        <v>933</v>
      </c>
      <c r="X63" s="160"/>
      <c r="Y63" s="210" t="s">
        <v>960</v>
      </c>
      <c r="Z63" s="210" t="s">
        <v>960</v>
      </c>
      <c r="AA63" s="210" t="s">
        <v>962</v>
      </c>
      <c r="AB63" s="210" t="s">
        <v>962</v>
      </c>
      <c r="AO63" s="210" t="s">
        <v>982</v>
      </c>
      <c r="AP63" s="210" t="s">
        <v>980</v>
      </c>
      <c r="AQ63" s="210" t="s">
        <v>980</v>
      </c>
      <c r="AR63" s="210" t="s">
        <v>980</v>
      </c>
      <c r="AS63" s="210" t="s">
        <v>980</v>
      </c>
      <c r="AT63" s="210" t="s">
        <v>980</v>
      </c>
      <c r="AU63" s="210" t="s">
        <v>980</v>
      </c>
      <c r="AV63" s="210" t="s">
        <v>982</v>
      </c>
      <c r="AW63" s="210" t="s">
        <v>982</v>
      </c>
      <c r="AX63" s="210" t="s">
        <v>982</v>
      </c>
      <c r="AY63" s="210" t="s">
        <v>980</v>
      </c>
      <c r="AZ63" s="210" t="s">
        <v>982</v>
      </c>
      <c r="BA63" s="210" t="s">
        <v>982</v>
      </c>
      <c r="BB63" s="210" t="s">
        <v>980</v>
      </c>
      <c r="BC63" s="210" t="s">
        <v>980</v>
      </c>
      <c r="BD63" s="210" t="s">
        <v>982</v>
      </c>
      <c r="BE63" s="210" t="s">
        <v>982</v>
      </c>
      <c r="BF63" s="210" t="s">
        <v>982</v>
      </c>
      <c r="BG63" s="210" t="s">
        <v>982</v>
      </c>
      <c r="BH63" s="210" t="s">
        <v>980</v>
      </c>
      <c r="BI63" s="210" t="s">
        <v>982</v>
      </c>
      <c r="BJ63" s="210" t="s">
        <v>982</v>
      </c>
      <c r="BK63" s="210" t="s">
        <v>980</v>
      </c>
      <c r="BL63" s="210" t="s">
        <v>980</v>
      </c>
      <c r="BM63" s="210" t="s">
        <v>982</v>
      </c>
      <c r="BN63" s="210" t="s">
        <v>982</v>
      </c>
      <c r="BO63" s="210" t="s">
        <v>982</v>
      </c>
      <c r="BP63" s="210" t="s">
        <v>984</v>
      </c>
      <c r="BQ63" s="210" t="s">
        <v>982</v>
      </c>
      <c r="BR63" s="210" t="s">
        <v>984</v>
      </c>
      <c r="BS63" s="210" t="s">
        <v>984</v>
      </c>
      <c r="BT63" s="210" t="s">
        <v>982</v>
      </c>
      <c r="BU63" s="210" t="s">
        <v>982</v>
      </c>
      <c r="BV63" s="210" t="s">
        <v>984</v>
      </c>
      <c r="BW63" s="210" t="s">
        <v>984</v>
      </c>
      <c r="BX63" s="210" t="s">
        <v>984</v>
      </c>
    </row>
    <row r="64" spans="1:76" x14ac:dyDescent="0.3">
      <c r="A64" s="210" t="s">
        <v>360</v>
      </c>
      <c r="B64" s="210" t="s">
        <v>361</v>
      </c>
      <c r="N64" s="210" t="s">
        <v>933</v>
      </c>
      <c r="O64" s="210" t="s">
        <v>933</v>
      </c>
      <c r="P64" s="210" t="s">
        <v>933</v>
      </c>
      <c r="Q64" s="210" t="s">
        <v>933</v>
      </c>
      <c r="V64" s="210" t="s">
        <v>933</v>
      </c>
      <c r="X64" s="160"/>
      <c r="Y64" s="210" t="s">
        <v>960</v>
      </c>
      <c r="Z64" s="210" t="s">
        <v>960</v>
      </c>
      <c r="AA64" s="210" t="s">
        <v>960</v>
      </c>
      <c r="AB64" s="210" t="s">
        <v>962</v>
      </c>
      <c r="AO64" s="210" t="s">
        <v>982</v>
      </c>
      <c r="AP64" s="210" t="s">
        <v>980</v>
      </c>
      <c r="AQ64" s="210" t="s">
        <v>982</v>
      </c>
      <c r="AR64" s="210" t="s">
        <v>982</v>
      </c>
      <c r="AS64" s="210" t="s">
        <v>982</v>
      </c>
      <c r="AT64" s="210" t="s">
        <v>982</v>
      </c>
      <c r="AU64" s="210" t="s">
        <v>982</v>
      </c>
      <c r="AV64" s="210" t="s">
        <v>982</v>
      </c>
      <c r="AW64" s="210" t="s">
        <v>982</v>
      </c>
      <c r="AX64" s="210" t="s">
        <v>984</v>
      </c>
      <c r="AY64" s="210" t="s">
        <v>982</v>
      </c>
      <c r="AZ64" s="210" t="s">
        <v>984</v>
      </c>
      <c r="BA64" s="210" t="s">
        <v>982</v>
      </c>
      <c r="BB64" s="210" t="s">
        <v>982</v>
      </c>
      <c r="BC64" s="210" t="s">
        <v>984</v>
      </c>
      <c r="BD64" s="210" t="s">
        <v>982</v>
      </c>
      <c r="BE64" s="210" t="s">
        <v>984</v>
      </c>
      <c r="BF64" s="210" t="s">
        <v>984</v>
      </c>
      <c r="BG64" s="210" t="s">
        <v>984</v>
      </c>
      <c r="BH64" s="210" t="s">
        <v>982</v>
      </c>
      <c r="BI64" s="210" t="s">
        <v>984</v>
      </c>
      <c r="BJ64" s="210" t="s">
        <v>984</v>
      </c>
      <c r="BK64" s="210" t="s">
        <v>984</v>
      </c>
      <c r="BL64" s="210" t="s">
        <v>984</v>
      </c>
      <c r="BM64" s="210" t="s">
        <v>984</v>
      </c>
      <c r="BN64" s="210" t="s">
        <v>984</v>
      </c>
      <c r="BO64" s="210" t="s">
        <v>984</v>
      </c>
      <c r="BP64" s="210" t="s">
        <v>984</v>
      </c>
      <c r="BQ64" s="210" t="s">
        <v>984</v>
      </c>
      <c r="BR64" s="210" t="s">
        <v>984</v>
      </c>
      <c r="BS64" s="210" t="s">
        <v>984</v>
      </c>
      <c r="BT64" s="210" t="s">
        <v>984</v>
      </c>
      <c r="BU64" s="210" t="s">
        <v>984</v>
      </c>
      <c r="BV64" s="210" t="s">
        <v>984</v>
      </c>
      <c r="BW64" s="210" t="s">
        <v>986</v>
      </c>
      <c r="BX64" s="210" t="s">
        <v>984</v>
      </c>
    </row>
    <row r="65" spans="1:76" x14ac:dyDescent="0.3">
      <c r="A65" s="210" t="s">
        <v>363</v>
      </c>
      <c r="B65" s="210" t="s">
        <v>364</v>
      </c>
      <c r="N65" s="210" t="s">
        <v>933</v>
      </c>
      <c r="O65" s="210" t="s">
        <v>933</v>
      </c>
      <c r="P65" s="210" t="s">
        <v>933</v>
      </c>
      <c r="Q65" s="210" t="s">
        <v>933</v>
      </c>
      <c r="V65" s="210" t="s">
        <v>933</v>
      </c>
      <c r="X65" s="160"/>
      <c r="Y65" s="210" t="s">
        <v>960</v>
      </c>
      <c r="Z65" s="210" t="s">
        <v>962</v>
      </c>
      <c r="AA65" s="210" t="s">
        <v>960</v>
      </c>
      <c r="AB65" s="210" t="s">
        <v>962</v>
      </c>
      <c r="AO65" s="210" t="s">
        <v>982</v>
      </c>
      <c r="AP65" s="210" t="s">
        <v>982</v>
      </c>
      <c r="AQ65" s="210" t="s">
        <v>982</v>
      </c>
      <c r="AR65" s="210" t="s">
        <v>982</v>
      </c>
      <c r="AS65" s="210" t="s">
        <v>980</v>
      </c>
      <c r="AT65" s="210" t="s">
        <v>980</v>
      </c>
      <c r="AU65" s="210" t="s">
        <v>980</v>
      </c>
      <c r="AV65" s="210" t="s">
        <v>982</v>
      </c>
      <c r="AW65" s="210" t="s">
        <v>982</v>
      </c>
      <c r="AX65" s="210" t="s">
        <v>982</v>
      </c>
      <c r="AY65" s="210" t="s">
        <v>982</v>
      </c>
      <c r="AZ65" s="210" t="s">
        <v>982</v>
      </c>
      <c r="BA65" s="210" t="s">
        <v>982</v>
      </c>
      <c r="BB65" s="210" t="s">
        <v>980</v>
      </c>
      <c r="BC65" s="210" t="s">
        <v>980</v>
      </c>
      <c r="BD65" s="210" t="s">
        <v>980</v>
      </c>
      <c r="BE65" s="210" t="s">
        <v>982</v>
      </c>
      <c r="BF65" s="210" t="s">
        <v>984</v>
      </c>
      <c r="BG65" s="210" t="s">
        <v>982</v>
      </c>
      <c r="BH65" s="210" t="s">
        <v>982</v>
      </c>
      <c r="BI65" s="210" t="s">
        <v>982</v>
      </c>
      <c r="BJ65" s="210" t="s">
        <v>984</v>
      </c>
      <c r="BK65" s="210" t="s">
        <v>980</v>
      </c>
      <c r="BL65" s="210" t="s">
        <v>980</v>
      </c>
      <c r="BM65" s="210" t="s">
        <v>980</v>
      </c>
      <c r="BN65" s="210" t="s">
        <v>982</v>
      </c>
      <c r="BO65" s="210" t="s">
        <v>984</v>
      </c>
      <c r="BP65" s="210" t="s">
        <v>982</v>
      </c>
      <c r="BQ65" s="210" t="s">
        <v>984</v>
      </c>
      <c r="BR65" s="210" t="s">
        <v>984</v>
      </c>
      <c r="BS65" s="210" t="s">
        <v>986</v>
      </c>
      <c r="BT65" s="210" t="s">
        <v>982</v>
      </c>
      <c r="BU65" s="210" t="s">
        <v>982</v>
      </c>
      <c r="BV65" s="210" t="s">
        <v>982</v>
      </c>
      <c r="BW65" s="210" t="s">
        <v>982</v>
      </c>
      <c r="BX65" s="210" t="s">
        <v>984</v>
      </c>
    </row>
    <row r="66" spans="1:76" x14ac:dyDescent="0.3">
      <c r="A66" s="210" t="s">
        <v>367</v>
      </c>
      <c r="B66" s="210" t="s">
        <v>368</v>
      </c>
      <c r="N66" s="210" t="s">
        <v>933</v>
      </c>
      <c r="O66" s="210" t="s">
        <v>933</v>
      </c>
      <c r="P66" s="210" t="s">
        <v>933</v>
      </c>
      <c r="Q66" s="210" t="s">
        <v>933</v>
      </c>
      <c r="V66" s="210" t="s">
        <v>933</v>
      </c>
      <c r="X66" s="160"/>
      <c r="Y66" s="210" t="s">
        <v>962</v>
      </c>
      <c r="Z66" s="210" t="s">
        <v>960</v>
      </c>
      <c r="AA66" s="210" t="s">
        <v>960</v>
      </c>
      <c r="AB66" s="210" t="s">
        <v>960</v>
      </c>
      <c r="AO66" s="210" t="s">
        <v>984</v>
      </c>
      <c r="AP66" s="210" t="s">
        <v>982</v>
      </c>
      <c r="AQ66" s="210" t="s">
        <v>982</v>
      </c>
      <c r="AR66" s="210" t="s">
        <v>982</v>
      </c>
      <c r="AS66" s="210" t="s">
        <v>982</v>
      </c>
      <c r="AT66" s="210" t="s">
        <v>982</v>
      </c>
      <c r="AU66" s="210" t="s">
        <v>982</v>
      </c>
      <c r="AV66" s="210" t="s">
        <v>982</v>
      </c>
      <c r="AW66" s="210" t="s">
        <v>982</v>
      </c>
      <c r="AX66" s="210" t="s">
        <v>984</v>
      </c>
      <c r="AY66" s="210" t="s">
        <v>982</v>
      </c>
      <c r="AZ66" s="210" t="s">
        <v>982</v>
      </c>
      <c r="BA66" s="210" t="s">
        <v>982</v>
      </c>
      <c r="BB66" s="210" t="s">
        <v>984</v>
      </c>
      <c r="BC66" s="210" t="s">
        <v>982</v>
      </c>
      <c r="BD66" s="210" t="s">
        <v>982</v>
      </c>
      <c r="BE66" s="210" t="s">
        <v>982</v>
      </c>
      <c r="BF66" s="210" t="s">
        <v>982</v>
      </c>
      <c r="BG66" s="210" t="s">
        <v>984</v>
      </c>
      <c r="BH66" s="210" t="s">
        <v>982</v>
      </c>
      <c r="BI66" s="210" t="s">
        <v>982</v>
      </c>
      <c r="BJ66" s="210" t="s">
        <v>982</v>
      </c>
      <c r="BK66" s="210" t="s">
        <v>984</v>
      </c>
      <c r="BL66" s="210" t="s">
        <v>982</v>
      </c>
      <c r="BM66" s="210" t="s">
        <v>982</v>
      </c>
      <c r="BN66" s="210" t="s">
        <v>982</v>
      </c>
      <c r="BO66" s="210" t="s">
        <v>982</v>
      </c>
      <c r="BP66" s="210" t="s">
        <v>984</v>
      </c>
      <c r="BQ66" s="210" t="s">
        <v>982</v>
      </c>
      <c r="BR66" s="210" t="s">
        <v>982</v>
      </c>
      <c r="BS66" s="210" t="s">
        <v>982</v>
      </c>
      <c r="BT66" s="210" t="s">
        <v>984</v>
      </c>
      <c r="BU66" s="210" t="s">
        <v>982</v>
      </c>
      <c r="BV66" s="210" t="s">
        <v>982</v>
      </c>
      <c r="BW66" s="210" t="s">
        <v>982</v>
      </c>
      <c r="BX66" s="210" t="s">
        <v>982</v>
      </c>
    </row>
    <row r="67" spans="1:76" x14ac:dyDescent="0.3">
      <c r="A67" s="210" t="s">
        <v>371</v>
      </c>
      <c r="B67" s="210" t="s">
        <v>372</v>
      </c>
      <c r="N67" s="210" t="s">
        <v>933</v>
      </c>
      <c r="O67" s="210" t="s">
        <v>933</v>
      </c>
      <c r="P67" s="210" t="s">
        <v>933</v>
      </c>
      <c r="Q67" s="210" t="s">
        <v>933</v>
      </c>
      <c r="V67" s="210" t="s">
        <v>933</v>
      </c>
      <c r="X67" s="160"/>
      <c r="Y67" s="210" t="s">
        <v>962</v>
      </c>
      <c r="Z67" s="210" t="s">
        <v>960</v>
      </c>
      <c r="AA67" s="210" t="s">
        <v>962</v>
      </c>
      <c r="AB67" s="210" t="s">
        <v>960</v>
      </c>
      <c r="AO67" s="210" t="s">
        <v>980</v>
      </c>
      <c r="AP67" s="210" t="s">
        <v>980</v>
      </c>
      <c r="AQ67" s="210" t="s">
        <v>980</v>
      </c>
      <c r="AR67" s="210" t="s">
        <v>980</v>
      </c>
      <c r="AS67" s="210" t="s">
        <v>980</v>
      </c>
      <c r="AT67" s="210" t="s">
        <v>980</v>
      </c>
      <c r="AU67" s="210" t="s">
        <v>980</v>
      </c>
      <c r="AV67" s="210" t="s">
        <v>980</v>
      </c>
      <c r="AW67" s="210" t="s">
        <v>982</v>
      </c>
      <c r="AX67" s="210" t="s">
        <v>980</v>
      </c>
      <c r="AY67" s="210" t="s">
        <v>980</v>
      </c>
      <c r="AZ67" s="210" t="s">
        <v>980</v>
      </c>
      <c r="BA67" s="210" t="s">
        <v>980</v>
      </c>
      <c r="BB67" s="210" t="s">
        <v>982</v>
      </c>
      <c r="BC67" s="210" t="s">
        <v>980</v>
      </c>
      <c r="BD67" s="210" t="s">
        <v>980</v>
      </c>
      <c r="BE67" s="210" t="s">
        <v>980</v>
      </c>
      <c r="BF67" s="210" t="s">
        <v>982</v>
      </c>
      <c r="BG67" s="210" t="s">
        <v>982</v>
      </c>
      <c r="BH67" s="210" t="s">
        <v>982</v>
      </c>
      <c r="BI67" s="210" t="s">
        <v>982</v>
      </c>
      <c r="BJ67" s="210" t="s">
        <v>982</v>
      </c>
      <c r="BK67" s="210" t="s">
        <v>982</v>
      </c>
      <c r="BL67" s="210" t="s">
        <v>982</v>
      </c>
      <c r="BM67" s="210" t="s">
        <v>982</v>
      </c>
      <c r="BN67" s="210" t="s">
        <v>982</v>
      </c>
      <c r="BO67" s="210" t="s">
        <v>984</v>
      </c>
      <c r="BP67" s="210" t="s">
        <v>982</v>
      </c>
      <c r="BQ67" s="210" t="s">
        <v>982</v>
      </c>
      <c r="BR67" s="210" t="s">
        <v>982</v>
      </c>
      <c r="BS67" s="210" t="s">
        <v>982</v>
      </c>
      <c r="BT67" s="210" t="s">
        <v>984</v>
      </c>
      <c r="BU67" s="210" t="s">
        <v>982</v>
      </c>
      <c r="BV67" s="210" t="s">
        <v>982</v>
      </c>
      <c r="BW67" s="210" t="s">
        <v>982</v>
      </c>
      <c r="BX67" s="210" t="s">
        <v>984</v>
      </c>
    </row>
    <row r="68" spans="1:76" x14ac:dyDescent="0.3">
      <c r="A68" s="210" t="s">
        <v>373</v>
      </c>
      <c r="B68" s="210" t="s">
        <v>374</v>
      </c>
      <c r="N68" s="210" t="s">
        <v>933</v>
      </c>
      <c r="O68" s="210" t="s">
        <v>933</v>
      </c>
      <c r="P68" s="210" t="s">
        <v>933</v>
      </c>
      <c r="Q68" s="210" t="s">
        <v>933</v>
      </c>
      <c r="V68" s="210" t="s">
        <v>933</v>
      </c>
      <c r="X68" s="160"/>
      <c r="Y68" s="210" t="s">
        <v>960</v>
      </c>
      <c r="Z68" s="210" t="s">
        <v>960</v>
      </c>
      <c r="AA68" s="210" t="s">
        <v>960</v>
      </c>
      <c r="AB68" s="210" t="s">
        <v>962</v>
      </c>
      <c r="AO68" s="210" t="s">
        <v>980</v>
      </c>
      <c r="AP68" s="210" t="s">
        <v>980</v>
      </c>
      <c r="AQ68" s="210" t="s">
        <v>984</v>
      </c>
      <c r="AR68" s="210" t="s">
        <v>982</v>
      </c>
      <c r="AS68" s="210" t="s">
        <v>980</v>
      </c>
      <c r="AT68" s="210" t="s">
        <v>980</v>
      </c>
      <c r="AU68" s="210" t="s">
        <v>980</v>
      </c>
      <c r="AV68" s="210" t="s">
        <v>982</v>
      </c>
      <c r="AW68" s="210" t="s">
        <v>984</v>
      </c>
      <c r="AX68" s="210" t="s">
        <v>982</v>
      </c>
      <c r="AY68" s="210" t="s">
        <v>982</v>
      </c>
      <c r="AZ68" s="210" t="s">
        <v>984</v>
      </c>
      <c r="BA68" s="210" t="s">
        <v>982</v>
      </c>
      <c r="BB68" s="210" t="s">
        <v>980</v>
      </c>
      <c r="BC68" s="210" t="s">
        <v>982</v>
      </c>
      <c r="BD68" s="210" t="s">
        <v>982</v>
      </c>
      <c r="BE68" s="210" t="s">
        <v>982</v>
      </c>
      <c r="BF68" s="210" t="s">
        <v>984</v>
      </c>
      <c r="BG68" s="210" t="s">
        <v>982</v>
      </c>
      <c r="BH68" s="210" t="s">
        <v>982</v>
      </c>
      <c r="BI68" s="210" t="s">
        <v>984</v>
      </c>
      <c r="BJ68" s="210" t="s">
        <v>982</v>
      </c>
      <c r="BK68" s="210" t="s">
        <v>980</v>
      </c>
      <c r="BL68" s="210" t="s">
        <v>982</v>
      </c>
      <c r="BM68" s="210" t="s">
        <v>982</v>
      </c>
      <c r="BN68" s="210" t="s">
        <v>982</v>
      </c>
      <c r="BO68" s="210" t="s">
        <v>984</v>
      </c>
      <c r="BP68" s="210" t="s">
        <v>982</v>
      </c>
      <c r="BQ68" s="210" t="s">
        <v>982</v>
      </c>
      <c r="BR68" s="210" t="s">
        <v>984</v>
      </c>
      <c r="BS68" s="210" t="s">
        <v>982</v>
      </c>
      <c r="BT68" s="210" t="s">
        <v>982</v>
      </c>
      <c r="BU68" s="210" t="s">
        <v>982</v>
      </c>
      <c r="BV68" s="210" t="s">
        <v>982</v>
      </c>
      <c r="BW68" s="210" t="s">
        <v>982</v>
      </c>
      <c r="BX68" s="210" t="s">
        <v>984</v>
      </c>
    </row>
    <row r="69" spans="1:76" x14ac:dyDescent="0.3">
      <c r="A69" s="210" t="s">
        <v>375</v>
      </c>
      <c r="B69" s="210" t="s">
        <v>376</v>
      </c>
      <c r="N69" s="210" t="s">
        <v>933</v>
      </c>
      <c r="O69" s="210" t="s">
        <v>933</v>
      </c>
      <c r="P69" s="210" t="s">
        <v>933</v>
      </c>
      <c r="Q69" s="210" t="s">
        <v>933</v>
      </c>
      <c r="V69" s="210" t="s">
        <v>933</v>
      </c>
      <c r="X69" s="160"/>
      <c r="Y69" s="210" t="s">
        <v>962</v>
      </c>
      <c r="Z69" s="210" t="s">
        <v>960</v>
      </c>
      <c r="AA69" s="210" t="s">
        <v>960</v>
      </c>
      <c r="AB69" s="210" t="s">
        <v>960</v>
      </c>
      <c r="AO69" s="210" t="s">
        <v>982</v>
      </c>
      <c r="AP69" s="210" t="s">
        <v>982</v>
      </c>
      <c r="AQ69" s="210" t="s">
        <v>982</v>
      </c>
      <c r="AR69" s="210" t="s">
        <v>982</v>
      </c>
      <c r="AS69" s="210" t="s">
        <v>984</v>
      </c>
      <c r="AT69" s="210" t="s">
        <v>982</v>
      </c>
      <c r="AU69" s="210" t="s">
        <v>982</v>
      </c>
      <c r="AV69" s="210" t="s">
        <v>982</v>
      </c>
      <c r="AW69" s="210" t="s">
        <v>982</v>
      </c>
      <c r="AX69" s="210" t="s">
        <v>982</v>
      </c>
      <c r="AY69" s="210" t="s">
        <v>982</v>
      </c>
      <c r="AZ69" s="210" t="s">
        <v>982</v>
      </c>
      <c r="BA69" s="210" t="s">
        <v>982</v>
      </c>
      <c r="BB69" s="210" t="s">
        <v>984</v>
      </c>
      <c r="BC69" s="210" t="s">
        <v>982</v>
      </c>
      <c r="BD69" s="210" t="s">
        <v>984</v>
      </c>
      <c r="BE69" s="210" t="s">
        <v>982</v>
      </c>
      <c r="BF69" s="210" t="s">
        <v>982</v>
      </c>
      <c r="BG69" s="210" t="s">
        <v>982</v>
      </c>
      <c r="BH69" s="210" t="s">
        <v>982</v>
      </c>
      <c r="BI69" s="210" t="s">
        <v>982</v>
      </c>
      <c r="BJ69" s="210" t="s">
        <v>982</v>
      </c>
      <c r="BK69" s="210" t="s">
        <v>984</v>
      </c>
      <c r="BL69" s="210" t="s">
        <v>982</v>
      </c>
      <c r="BM69" s="210" t="s">
        <v>984</v>
      </c>
      <c r="BN69" s="210" t="s">
        <v>982</v>
      </c>
      <c r="BO69" s="210" t="s">
        <v>982</v>
      </c>
      <c r="BP69" s="210" t="s">
        <v>982</v>
      </c>
      <c r="BQ69" s="210" t="s">
        <v>982</v>
      </c>
      <c r="BR69" s="210" t="s">
        <v>982</v>
      </c>
      <c r="BS69" s="210" t="s">
        <v>982</v>
      </c>
      <c r="BT69" s="210" t="s">
        <v>984</v>
      </c>
      <c r="BU69" s="210" t="s">
        <v>982</v>
      </c>
      <c r="BV69" s="210" t="s">
        <v>984</v>
      </c>
      <c r="BW69" s="210" t="s">
        <v>982</v>
      </c>
      <c r="BX69" s="210" t="s">
        <v>982</v>
      </c>
    </row>
    <row r="70" spans="1:76" x14ac:dyDescent="0.3">
      <c r="A70" s="210" t="s">
        <v>379</v>
      </c>
      <c r="B70" s="210" t="s">
        <v>380</v>
      </c>
      <c r="N70" s="210" t="s">
        <v>933</v>
      </c>
      <c r="O70" s="210" t="s">
        <v>933</v>
      </c>
      <c r="P70" s="210" t="s">
        <v>933</v>
      </c>
      <c r="Q70" s="210" t="s">
        <v>933</v>
      </c>
      <c r="V70" s="210" t="s">
        <v>933</v>
      </c>
      <c r="X70" s="160"/>
      <c r="Y70" s="210" t="s">
        <v>964</v>
      </c>
      <c r="Z70" s="210" t="s">
        <v>960</v>
      </c>
      <c r="AA70" s="210" t="s">
        <v>964</v>
      </c>
      <c r="AB70" s="210" t="s">
        <v>962</v>
      </c>
      <c r="AO70" s="210" t="s">
        <v>982</v>
      </c>
      <c r="AP70" s="210" t="s">
        <v>982</v>
      </c>
      <c r="AQ70" s="210" t="s">
        <v>982</v>
      </c>
      <c r="AR70" s="210" t="s">
        <v>982</v>
      </c>
      <c r="AS70" s="210" t="s">
        <v>984</v>
      </c>
      <c r="AT70" s="210" t="s">
        <v>984</v>
      </c>
      <c r="AU70" s="210" t="s">
        <v>980</v>
      </c>
      <c r="AV70" s="210" t="s">
        <v>980</v>
      </c>
      <c r="AW70" s="210" t="s">
        <v>980</v>
      </c>
      <c r="AX70" s="210" t="s">
        <v>982</v>
      </c>
      <c r="AY70" s="210" t="s">
        <v>982</v>
      </c>
      <c r="AZ70" s="210" t="s">
        <v>982</v>
      </c>
      <c r="BA70" s="210" t="s">
        <v>982</v>
      </c>
      <c r="BB70" s="210" t="s">
        <v>984</v>
      </c>
      <c r="BC70" s="210" t="s">
        <v>982</v>
      </c>
      <c r="BD70" s="210" t="s">
        <v>980</v>
      </c>
      <c r="BE70" s="210" t="s">
        <v>980</v>
      </c>
      <c r="BF70" s="210" t="s">
        <v>980</v>
      </c>
      <c r="BG70" s="210" t="s">
        <v>982</v>
      </c>
      <c r="BH70" s="210" t="s">
        <v>984</v>
      </c>
      <c r="BI70" s="210" t="s">
        <v>982</v>
      </c>
      <c r="BJ70" s="210" t="s">
        <v>982</v>
      </c>
      <c r="BK70" s="210" t="s">
        <v>984</v>
      </c>
      <c r="BL70" s="210" t="s">
        <v>982</v>
      </c>
      <c r="BM70" s="210" t="s">
        <v>982</v>
      </c>
      <c r="BN70" s="210" t="s">
        <v>982</v>
      </c>
      <c r="BO70" s="210" t="s">
        <v>982</v>
      </c>
      <c r="BP70" s="210" t="s">
        <v>982</v>
      </c>
      <c r="BQ70" s="210" t="s">
        <v>986</v>
      </c>
      <c r="BR70" s="210" t="s">
        <v>984</v>
      </c>
      <c r="BS70" s="210" t="s">
        <v>984</v>
      </c>
      <c r="BT70" s="210" t="s">
        <v>984</v>
      </c>
      <c r="BU70" s="210" t="s">
        <v>982</v>
      </c>
      <c r="BV70" s="210" t="s">
        <v>982</v>
      </c>
      <c r="BW70" s="210" t="s">
        <v>982</v>
      </c>
      <c r="BX70" s="210" t="s">
        <v>982</v>
      </c>
    </row>
    <row r="71" spans="1:76" x14ac:dyDescent="0.3">
      <c r="A71" s="210" t="s">
        <v>381</v>
      </c>
      <c r="B71" s="210" t="s">
        <v>382</v>
      </c>
      <c r="N71" s="210" t="s">
        <v>933</v>
      </c>
      <c r="O71" s="210" t="s">
        <v>933</v>
      </c>
      <c r="P71" s="210" t="s">
        <v>933</v>
      </c>
      <c r="Q71" s="210" t="s">
        <v>933</v>
      </c>
      <c r="V71" s="210" t="s">
        <v>933</v>
      </c>
      <c r="X71" s="160"/>
      <c r="Y71" s="210" t="s">
        <v>964</v>
      </c>
      <c r="Z71" s="210" t="s">
        <v>964</v>
      </c>
      <c r="AA71" s="210" t="s">
        <v>964</v>
      </c>
      <c r="AB71" s="210" t="s">
        <v>964</v>
      </c>
      <c r="AO71" s="210" t="s">
        <v>980</v>
      </c>
      <c r="AP71" s="210" t="s">
        <v>982</v>
      </c>
      <c r="AQ71" s="210" t="s">
        <v>982</v>
      </c>
      <c r="AR71" s="210" t="s">
        <v>982</v>
      </c>
      <c r="AS71" s="210" t="s">
        <v>982</v>
      </c>
      <c r="AT71" s="210" t="s">
        <v>980</v>
      </c>
      <c r="AU71" s="210" t="s">
        <v>982</v>
      </c>
      <c r="AV71" s="210" t="s">
        <v>982</v>
      </c>
      <c r="AW71" s="210" t="s">
        <v>978</v>
      </c>
      <c r="AX71" s="210" t="s">
        <v>980</v>
      </c>
      <c r="AY71" s="210" t="s">
        <v>982</v>
      </c>
      <c r="AZ71" s="210" t="s">
        <v>982</v>
      </c>
      <c r="BA71" s="210" t="s">
        <v>982</v>
      </c>
      <c r="BB71" s="210" t="s">
        <v>982</v>
      </c>
      <c r="BC71" s="210" t="s">
        <v>982</v>
      </c>
      <c r="BD71" s="210" t="s">
        <v>982</v>
      </c>
      <c r="BE71" s="210" t="s">
        <v>982</v>
      </c>
      <c r="BF71" s="210" t="s">
        <v>978</v>
      </c>
      <c r="BG71" s="210" t="s">
        <v>982</v>
      </c>
      <c r="BH71" s="210" t="s">
        <v>982</v>
      </c>
      <c r="BI71" s="210" t="s">
        <v>982</v>
      </c>
      <c r="BJ71" s="210" t="s">
        <v>982</v>
      </c>
      <c r="BK71" s="210" t="s">
        <v>982</v>
      </c>
      <c r="BL71" s="210" t="s">
        <v>982</v>
      </c>
      <c r="BM71" s="210" t="s">
        <v>982</v>
      </c>
      <c r="BN71" s="210" t="s">
        <v>982</v>
      </c>
      <c r="BO71" s="210" t="s">
        <v>978</v>
      </c>
      <c r="BP71" s="210" t="s">
        <v>982</v>
      </c>
      <c r="BQ71" s="210" t="s">
        <v>982</v>
      </c>
      <c r="BR71" s="210" t="s">
        <v>982</v>
      </c>
      <c r="BS71" s="210" t="s">
        <v>982</v>
      </c>
      <c r="BT71" s="210" t="s">
        <v>982</v>
      </c>
      <c r="BU71" s="210" t="s">
        <v>982</v>
      </c>
      <c r="BV71" s="210" t="s">
        <v>982</v>
      </c>
      <c r="BW71" s="210" t="s">
        <v>982</v>
      </c>
      <c r="BX71" s="210" t="s">
        <v>978</v>
      </c>
    </row>
    <row r="72" spans="1:76" x14ac:dyDescent="0.3">
      <c r="A72" s="210" t="s">
        <v>385</v>
      </c>
      <c r="B72" s="210" t="s">
        <v>386</v>
      </c>
      <c r="N72" s="210" t="s">
        <v>933</v>
      </c>
      <c r="O72" s="210" t="s">
        <v>933</v>
      </c>
      <c r="P72" s="210" t="s">
        <v>933</v>
      </c>
      <c r="Q72" s="210" t="s">
        <v>933</v>
      </c>
      <c r="V72" s="210" t="s">
        <v>933</v>
      </c>
      <c r="X72" s="160"/>
      <c r="Y72" s="210" t="s">
        <v>960</v>
      </c>
      <c r="Z72" s="210" t="s">
        <v>960</v>
      </c>
      <c r="AA72" s="210" t="s">
        <v>964</v>
      </c>
      <c r="AB72" s="210" t="s">
        <v>964</v>
      </c>
      <c r="AO72" s="210" t="s">
        <v>984</v>
      </c>
      <c r="AP72" s="210" t="s">
        <v>980</v>
      </c>
      <c r="AQ72" s="210" t="s">
        <v>980</v>
      </c>
      <c r="AR72" s="210" t="s">
        <v>980</v>
      </c>
      <c r="AS72" s="210" t="s">
        <v>982</v>
      </c>
      <c r="AT72" s="210" t="s">
        <v>980</v>
      </c>
      <c r="AU72" s="210" t="s">
        <v>982</v>
      </c>
      <c r="AV72" s="210" t="s">
        <v>982</v>
      </c>
      <c r="AW72" s="210" t="s">
        <v>984</v>
      </c>
      <c r="AX72" s="210" t="s">
        <v>984</v>
      </c>
      <c r="AY72" s="210" t="s">
        <v>982</v>
      </c>
      <c r="AZ72" s="210" t="s">
        <v>980</v>
      </c>
      <c r="BA72" s="210" t="s">
        <v>980</v>
      </c>
      <c r="BB72" s="210" t="s">
        <v>982</v>
      </c>
      <c r="BC72" s="210" t="s">
        <v>982</v>
      </c>
      <c r="BD72" s="210" t="s">
        <v>982</v>
      </c>
      <c r="BE72" s="210" t="s">
        <v>982</v>
      </c>
      <c r="BF72" s="210" t="s">
        <v>984</v>
      </c>
      <c r="BG72" s="210" t="s">
        <v>984</v>
      </c>
      <c r="BH72" s="210" t="s">
        <v>982</v>
      </c>
      <c r="BI72" s="210" t="s">
        <v>982</v>
      </c>
      <c r="BJ72" s="210" t="s">
        <v>982</v>
      </c>
      <c r="BK72" s="210" t="s">
        <v>982</v>
      </c>
      <c r="BL72" s="210" t="s">
        <v>982</v>
      </c>
      <c r="BM72" s="210" t="s">
        <v>984</v>
      </c>
      <c r="BN72" s="210" t="s">
        <v>982</v>
      </c>
      <c r="BO72" s="210" t="s">
        <v>986</v>
      </c>
      <c r="BP72" s="210" t="s">
        <v>984</v>
      </c>
      <c r="BQ72" s="210" t="s">
        <v>984</v>
      </c>
      <c r="BR72" s="210" t="s">
        <v>982</v>
      </c>
      <c r="BS72" s="210" t="s">
        <v>984</v>
      </c>
      <c r="BT72" s="210" t="s">
        <v>984</v>
      </c>
      <c r="BU72" s="210" t="s">
        <v>982</v>
      </c>
      <c r="BV72" s="210" t="s">
        <v>984</v>
      </c>
      <c r="BW72" s="210" t="s">
        <v>984</v>
      </c>
      <c r="BX72" s="210" t="s">
        <v>986</v>
      </c>
    </row>
    <row r="73" spans="1:76" x14ac:dyDescent="0.3">
      <c r="A73" s="210" t="s">
        <v>387</v>
      </c>
      <c r="B73" s="210" t="s">
        <v>388</v>
      </c>
      <c r="N73" s="210" t="s">
        <v>933</v>
      </c>
      <c r="O73" s="210" t="s">
        <v>933</v>
      </c>
      <c r="P73" s="210" t="s">
        <v>933</v>
      </c>
      <c r="Q73" s="210" t="s">
        <v>933</v>
      </c>
      <c r="V73" s="210" t="s">
        <v>933</v>
      </c>
      <c r="X73" s="160"/>
      <c r="Y73" s="210" t="s">
        <v>964</v>
      </c>
      <c r="Z73" s="210" t="s">
        <v>960</v>
      </c>
      <c r="AA73" s="210" t="s">
        <v>962</v>
      </c>
      <c r="AB73" s="210" t="s">
        <v>960</v>
      </c>
      <c r="AO73" s="210" t="s">
        <v>980</v>
      </c>
      <c r="AP73" s="210" t="s">
        <v>980</v>
      </c>
      <c r="AQ73" s="210" t="s">
        <v>982</v>
      </c>
      <c r="AR73" s="210" t="s">
        <v>980</v>
      </c>
      <c r="AS73" s="210" t="s">
        <v>980</v>
      </c>
      <c r="AT73" s="210" t="s">
        <v>980</v>
      </c>
      <c r="AU73" s="210" t="s">
        <v>984</v>
      </c>
      <c r="AV73" s="210" t="s">
        <v>980</v>
      </c>
      <c r="AW73" s="210" t="s">
        <v>980</v>
      </c>
      <c r="AX73" s="210" t="s">
        <v>982</v>
      </c>
      <c r="AY73" s="210" t="s">
        <v>982</v>
      </c>
      <c r="AZ73" s="210" t="s">
        <v>982</v>
      </c>
      <c r="BA73" s="210" t="s">
        <v>980</v>
      </c>
      <c r="BB73" s="210" t="s">
        <v>980</v>
      </c>
      <c r="BC73" s="210" t="s">
        <v>980</v>
      </c>
      <c r="BD73" s="210" t="s">
        <v>984</v>
      </c>
      <c r="BE73" s="210" t="s">
        <v>980</v>
      </c>
      <c r="BF73" s="210" t="s">
        <v>982</v>
      </c>
      <c r="BG73" s="210" t="s">
        <v>982</v>
      </c>
      <c r="BH73" s="210" t="s">
        <v>982</v>
      </c>
      <c r="BI73" s="210" t="s">
        <v>982</v>
      </c>
      <c r="BJ73" s="210" t="s">
        <v>982</v>
      </c>
      <c r="BK73" s="210" t="s">
        <v>982</v>
      </c>
      <c r="BL73" s="210" t="s">
        <v>982</v>
      </c>
      <c r="BM73" s="210" t="s">
        <v>984</v>
      </c>
      <c r="BN73" s="210" t="s">
        <v>980</v>
      </c>
      <c r="BO73" s="210" t="s">
        <v>982</v>
      </c>
      <c r="BP73" s="210" t="s">
        <v>984</v>
      </c>
      <c r="BQ73" s="210" t="s">
        <v>984</v>
      </c>
      <c r="BR73" s="210" t="s">
        <v>984</v>
      </c>
      <c r="BS73" s="210" t="s">
        <v>982</v>
      </c>
      <c r="BT73" s="210" t="s">
        <v>982</v>
      </c>
      <c r="BU73" s="210" t="s">
        <v>982</v>
      </c>
      <c r="BV73" s="210" t="s">
        <v>984</v>
      </c>
      <c r="BW73" s="210" t="s">
        <v>980</v>
      </c>
      <c r="BX73" s="210" t="s">
        <v>984</v>
      </c>
    </row>
    <row r="74" spans="1:76" x14ac:dyDescent="0.3">
      <c r="A74" s="210" t="s">
        <v>389</v>
      </c>
      <c r="B74" s="210" t="s">
        <v>390</v>
      </c>
      <c r="N74" s="210" t="s">
        <v>933</v>
      </c>
      <c r="O74" s="210" t="s">
        <v>933</v>
      </c>
      <c r="P74" s="210" t="s">
        <v>933</v>
      </c>
      <c r="Q74" s="210" t="s">
        <v>933</v>
      </c>
      <c r="V74" s="210" t="s">
        <v>933</v>
      </c>
      <c r="X74" s="160"/>
      <c r="Y74" s="210" t="s">
        <v>962</v>
      </c>
      <c r="Z74" s="210" t="s">
        <v>960</v>
      </c>
      <c r="AA74" s="210" t="s">
        <v>960</v>
      </c>
      <c r="AB74" s="210" t="s">
        <v>960</v>
      </c>
      <c r="AO74" s="210" t="s">
        <v>984</v>
      </c>
      <c r="AP74" s="210" t="s">
        <v>984</v>
      </c>
      <c r="AQ74" s="210" t="s">
        <v>984</v>
      </c>
      <c r="AR74" s="210" t="s">
        <v>982</v>
      </c>
      <c r="AS74" s="210" t="s">
        <v>980</v>
      </c>
      <c r="AT74" s="210" t="s">
        <v>982</v>
      </c>
      <c r="AU74" s="210" t="s">
        <v>982</v>
      </c>
      <c r="AV74" s="210" t="s">
        <v>982</v>
      </c>
      <c r="AW74" s="210" t="s">
        <v>978</v>
      </c>
      <c r="AX74" s="210" t="s">
        <v>984</v>
      </c>
      <c r="AY74" s="210" t="s">
        <v>984</v>
      </c>
      <c r="AZ74" s="210" t="s">
        <v>984</v>
      </c>
      <c r="BA74" s="210" t="s">
        <v>982</v>
      </c>
      <c r="BB74" s="210" t="s">
        <v>980</v>
      </c>
      <c r="BC74" s="210" t="s">
        <v>982</v>
      </c>
      <c r="BD74" s="210" t="s">
        <v>982</v>
      </c>
      <c r="BE74" s="210" t="s">
        <v>982</v>
      </c>
      <c r="BF74" s="210" t="s">
        <v>980</v>
      </c>
      <c r="BG74" s="210" t="s">
        <v>984</v>
      </c>
      <c r="BH74" s="210" t="s">
        <v>984</v>
      </c>
      <c r="BI74" s="210" t="s">
        <v>984</v>
      </c>
      <c r="BJ74" s="210" t="s">
        <v>982</v>
      </c>
      <c r="BK74" s="210" t="s">
        <v>980</v>
      </c>
      <c r="BL74" s="210" t="s">
        <v>982</v>
      </c>
      <c r="BM74" s="210" t="s">
        <v>982</v>
      </c>
      <c r="BN74" s="210" t="s">
        <v>982</v>
      </c>
      <c r="BO74" s="210" t="s">
        <v>980</v>
      </c>
      <c r="BP74" s="210" t="s">
        <v>984</v>
      </c>
      <c r="BQ74" s="210" t="s">
        <v>984</v>
      </c>
      <c r="BR74" s="210" t="s">
        <v>984</v>
      </c>
      <c r="BS74" s="210" t="s">
        <v>982</v>
      </c>
      <c r="BT74" s="210" t="s">
        <v>980</v>
      </c>
      <c r="BU74" s="210" t="s">
        <v>982</v>
      </c>
      <c r="BV74" s="210" t="s">
        <v>982</v>
      </c>
      <c r="BW74" s="210" t="s">
        <v>982</v>
      </c>
      <c r="BX74" s="210" t="s">
        <v>980</v>
      </c>
    </row>
    <row r="75" spans="1:76" x14ac:dyDescent="0.3">
      <c r="A75" s="210" t="s">
        <v>393</v>
      </c>
      <c r="B75" s="210" t="s">
        <v>394</v>
      </c>
      <c r="N75" s="210" t="s">
        <v>933</v>
      </c>
      <c r="O75" s="210" t="s">
        <v>933</v>
      </c>
      <c r="P75" s="210" t="s">
        <v>933</v>
      </c>
      <c r="Q75" s="210" t="s">
        <v>933</v>
      </c>
      <c r="V75" s="210" t="s">
        <v>933</v>
      </c>
      <c r="X75" s="160"/>
      <c r="Y75" s="210" t="s">
        <v>960</v>
      </c>
      <c r="Z75" s="210" t="s">
        <v>960</v>
      </c>
      <c r="AA75" s="210" t="s">
        <v>960</v>
      </c>
      <c r="AB75" s="210" t="s">
        <v>962</v>
      </c>
      <c r="AO75" s="210" t="s">
        <v>982</v>
      </c>
      <c r="AP75" s="210" t="s">
        <v>982</v>
      </c>
      <c r="AQ75" s="210" t="s">
        <v>982</v>
      </c>
      <c r="AR75" s="210" t="s">
        <v>982</v>
      </c>
      <c r="AS75" s="210" t="s">
        <v>980</v>
      </c>
      <c r="AT75" s="210" t="s">
        <v>980</v>
      </c>
      <c r="AU75" s="210" t="s">
        <v>982</v>
      </c>
      <c r="AV75" s="210" t="s">
        <v>982</v>
      </c>
      <c r="AW75" s="210" t="s">
        <v>982</v>
      </c>
      <c r="AX75" s="210" t="s">
        <v>984</v>
      </c>
      <c r="AY75" s="210" t="s">
        <v>982</v>
      </c>
      <c r="AZ75" s="210" t="s">
        <v>982</v>
      </c>
      <c r="BA75" s="210" t="s">
        <v>982</v>
      </c>
      <c r="BB75" s="210" t="s">
        <v>980</v>
      </c>
      <c r="BC75" s="210" t="s">
        <v>980</v>
      </c>
      <c r="BD75" s="210" t="s">
        <v>982</v>
      </c>
      <c r="BE75" s="210" t="s">
        <v>982</v>
      </c>
      <c r="BF75" s="210" t="s">
        <v>982</v>
      </c>
      <c r="BG75" s="210" t="s">
        <v>984</v>
      </c>
      <c r="BH75" s="210" t="s">
        <v>984</v>
      </c>
      <c r="BI75" s="210" t="s">
        <v>984</v>
      </c>
      <c r="BJ75" s="210" t="s">
        <v>982</v>
      </c>
      <c r="BK75" s="210" t="s">
        <v>982</v>
      </c>
      <c r="BL75" s="210" t="s">
        <v>982</v>
      </c>
      <c r="BM75" s="210" t="s">
        <v>984</v>
      </c>
      <c r="BN75" s="210" t="s">
        <v>984</v>
      </c>
      <c r="BO75" s="210" t="s">
        <v>984</v>
      </c>
      <c r="BP75" s="210" t="s">
        <v>984</v>
      </c>
      <c r="BQ75" s="210" t="s">
        <v>984</v>
      </c>
      <c r="BR75" s="210" t="s">
        <v>984</v>
      </c>
      <c r="BS75" s="210" t="s">
        <v>984</v>
      </c>
      <c r="BT75" s="210" t="s">
        <v>982</v>
      </c>
      <c r="BU75" s="210" t="s">
        <v>984</v>
      </c>
      <c r="BV75" s="210" t="s">
        <v>984</v>
      </c>
      <c r="BW75" s="210" t="s">
        <v>984</v>
      </c>
      <c r="BX75" s="210" t="s">
        <v>984</v>
      </c>
    </row>
    <row r="76" spans="1:76" x14ac:dyDescent="0.3">
      <c r="A76" s="210" t="s">
        <v>395</v>
      </c>
      <c r="B76" s="210" t="s">
        <v>396</v>
      </c>
      <c r="N76" s="210" t="s">
        <v>933</v>
      </c>
      <c r="O76" s="210" t="s">
        <v>933</v>
      </c>
      <c r="P76" s="210" t="s">
        <v>933</v>
      </c>
      <c r="Q76" s="210" t="s">
        <v>933</v>
      </c>
      <c r="V76" s="210" t="s">
        <v>933</v>
      </c>
      <c r="X76" s="160"/>
      <c r="Y76" s="210" t="s">
        <v>960</v>
      </c>
      <c r="Z76" s="210" t="s">
        <v>960</v>
      </c>
      <c r="AA76" s="210" t="s">
        <v>960</v>
      </c>
      <c r="AB76" s="210" t="s">
        <v>962</v>
      </c>
      <c r="AO76" s="210" t="s">
        <v>982</v>
      </c>
      <c r="AP76" s="210" t="s">
        <v>982</v>
      </c>
      <c r="AQ76" s="210" t="s">
        <v>982</v>
      </c>
      <c r="AR76" s="210" t="s">
        <v>982</v>
      </c>
      <c r="AS76" s="210" t="s">
        <v>984</v>
      </c>
      <c r="AT76" s="210" t="s">
        <v>982</v>
      </c>
      <c r="AU76" s="210" t="s">
        <v>984</v>
      </c>
      <c r="AV76" s="210" t="s">
        <v>982</v>
      </c>
      <c r="AW76" s="210" t="s">
        <v>982</v>
      </c>
      <c r="AX76" s="210" t="s">
        <v>982</v>
      </c>
      <c r="AY76" s="210" t="s">
        <v>982</v>
      </c>
      <c r="AZ76" s="210" t="s">
        <v>982</v>
      </c>
      <c r="BA76" s="210" t="s">
        <v>982</v>
      </c>
      <c r="BB76" s="210" t="s">
        <v>984</v>
      </c>
      <c r="BC76" s="210" t="s">
        <v>982</v>
      </c>
      <c r="BD76" s="210" t="s">
        <v>984</v>
      </c>
      <c r="BE76" s="210" t="s">
        <v>982</v>
      </c>
      <c r="BF76" s="210" t="s">
        <v>982</v>
      </c>
      <c r="BG76" s="210" t="s">
        <v>982</v>
      </c>
      <c r="BH76" s="210" t="s">
        <v>982</v>
      </c>
      <c r="BI76" s="210" t="s">
        <v>984</v>
      </c>
      <c r="BJ76" s="210" t="s">
        <v>982</v>
      </c>
      <c r="BK76" s="210" t="s">
        <v>984</v>
      </c>
      <c r="BL76" s="210" t="s">
        <v>984</v>
      </c>
      <c r="BM76" s="210" t="s">
        <v>984</v>
      </c>
      <c r="BN76" s="210" t="s">
        <v>984</v>
      </c>
      <c r="BO76" s="210" t="s">
        <v>982</v>
      </c>
      <c r="BP76" s="210" t="s">
        <v>984</v>
      </c>
      <c r="BQ76" s="210" t="s">
        <v>982</v>
      </c>
      <c r="BR76" s="210" t="s">
        <v>984</v>
      </c>
      <c r="BS76" s="210" t="s">
        <v>984</v>
      </c>
      <c r="BT76" s="210" t="s">
        <v>984</v>
      </c>
      <c r="BU76" s="210" t="s">
        <v>984</v>
      </c>
      <c r="BV76" s="210" t="s">
        <v>984</v>
      </c>
      <c r="BW76" s="210" t="s">
        <v>984</v>
      </c>
      <c r="BX76" s="210" t="s">
        <v>982</v>
      </c>
    </row>
    <row r="77" spans="1:76" x14ac:dyDescent="0.3">
      <c r="A77" s="210" t="s">
        <v>399</v>
      </c>
      <c r="B77" s="210" t="s">
        <v>400</v>
      </c>
      <c r="N77" s="210" t="s">
        <v>933</v>
      </c>
      <c r="O77" s="210" t="s">
        <v>933</v>
      </c>
      <c r="P77" s="210" t="s">
        <v>933</v>
      </c>
      <c r="Q77" s="210" t="s">
        <v>933</v>
      </c>
      <c r="V77" s="210" t="s">
        <v>933</v>
      </c>
      <c r="X77" s="160"/>
      <c r="Y77" s="210" t="s">
        <v>960</v>
      </c>
      <c r="Z77" s="210" t="s">
        <v>960</v>
      </c>
      <c r="AA77" s="210" t="s">
        <v>960</v>
      </c>
      <c r="AB77" s="210" t="s">
        <v>962</v>
      </c>
      <c r="AO77" s="210" t="s">
        <v>982</v>
      </c>
      <c r="AP77" s="210" t="s">
        <v>982</v>
      </c>
      <c r="AQ77" s="210" t="s">
        <v>982</v>
      </c>
      <c r="AR77" s="210" t="s">
        <v>982</v>
      </c>
      <c r="AS77" s="210" t="s">
        <v>978</v>
      </c>
      <c r="AT77" s="210" t="s">
        <v>982</v>
      </c>
      <c r="AU77" s="210" t="s">
        <v>984</v>
      </c>
      <c r="AV77" s="210" t="s">
        <v>982</v>
      </c>
      <c r="AW77" s="210" t="s">
        <v>982</v>
      </c>
      <c r="AX77" s="210" t="s">
        <v>982</v>
      </c>
      <c r="AY77" s="210" t="s">
        <v>982</v>
      </c>
      <c r="AZ77" s="210" t="s">
        <v>982</v>
      </c>
      <c r="BA77" s="210" t="s">
        <v>982</v>
      </c>
      <c r="BB77" s="210" t="s">
        <v>978</v>
      </c>
      <c r="BC77" s="210" t="s">
        <v>982</v>
      </c>
      <c r="BD77" s="210" t="s">
        <v>984</v>
      </c>
      <c r="BE77" s="210" t="s">
        <v>982</v>
      </c>
      <c r="BF77" s="210" t="s">
        <v>982</v>
      </c>
      <c r="BG77" s="210" t="s">
        <v>982</v>
      </c>
      <c r="BH77" s="210" t="s">
        <v>982</v>
      </c>
      <c r="BI77" s="210" t="s">
        <v>984</v>
      </c>
      <c r="BJ77" s="210" t="s">
        <v>982</v>
      </c>
      <c r="BK77" s="210" t="s">
        <v>978</v>
      </c>
      <c r="BL77" s="210" t="s">
        <v>984</v>
      </c>
      <c r="BM77" s="210" t="s">
        <v>984</v>
      </c>
      <c r="BN77" s="210" t="s">
        <v>982</v>
      </c>
      <c r="BO77" s="210" t="s">
        <v>982</v>
      </c>
      <c r="BP77" s="210" t="s">
        <v>984</v>
      </c>
      <c r="BQ77" s="210" t="s">
        <v>984</v>
      </c>
      <c r="BR77" s="210" t="s">
        <v>984</v>
      </c>
      <c r="BS77" s="210" t="s">
        <v>982</v>
      </c>
      <c r="BT77" s="210" t="s">
        <v>980</v>
      </c>
      <c r="BU77" s="210" t="s">
        <v>984</v>
      </c>
      <c r="BV77" s="210" t="s">
        <v>984</v>
      </c>
      <c r="BW77" s="210" t="s">
        <v>982</v>
      </c>
      <c r="BX77" s="210" t="s">
        <v>982</v>
      </c>
    </row>
    <row r="78" spans="1:76" x14ac:dyDescent="0.3">
      <c r="A78" s="210" t="s">
        <v>403</v>
      </c>
      <c r="B78" s="210" t="s">
        <v>404</v>
      </c>
      <c r="N78" s="210" t="s">
        <v>933</v>
      </c>
      <c r="O78" s="210" t="s">
        <v>933</v>
      </c>
      <c r="P78" s="210" t="s">
        <v>933</v>
      </c>
      <c r="Q78" s="210" t="s">
        <v>933</v>
      </c>
      <c r="V78" s="210" t="s">
        <v>933</v>
      </c>
      <c r="X78" s="160"/>
      <c r="Y78" s="210" t="s">
        <v>964</v>
      </c>
      <c r="Z78" s="210" t="s">
        <v>960</v>
      </c>
      <c r="AA78" s="210" t="s">
        <v>960</v>
      </c>
      <c r="AB78" s="210" t="s">
        <v>960</v>
      </c>
      <c r="AO78" s="210" t="s">
        <v>982</v>
      </c>
      <c r="AP78" s="210" t="s">
        <v>982</v>
      </c>
      <c r="AQ78" s="210" t="s">
        <v>982</v>
      </c>
      <c r="AR78" s="210" t="s">
        <v>982</v>
      </c>
      <c r="AS78" s="210" t="s">
        <v>982</v>
      </c>
      <c r="AT78" s="210" t="s">
        <v>980</v>
      </c>
      <c r="AU78" s="210" t="s">
        <v>982</v>
      </c>
      <c r="AV78" s="210" t="s">
        <v>982</v>
      </c>
      <c r="AW78" s="210" t="s">
        <v>980</v>
      </c>
      <c r="AX78" s="210" t="s">
        <v>982</v>
      </c>
      <c r="AY78" s="210" t="s">
        <v>982</v>
      </c>
      <c r="AZ78" s="210" t="s">
        <v>982</v>
      </c>
      <c r="BA78" s="210" t="s">
        <v>982</v>
      </c>
      <c r="BB78" s="210" t="s">
        <v>982</v>
      </c>
      <c r="BC78" s="210" t="s">
        <v>980</v>
      </c>
      <c r="BD78" s="210" t="s">
        <v>984</v>
      </c>
      <c r="BE78" s="210" t="s">
        <v>982</v>
      </c>
      <c r="BF78" s="210" t="s">
        <v>982</v>
      </c>
      <c r="BG78" s="210" t="s">
        <v>982</v>
      </c>
      <c r="BH78" s="210" t="s">
        <v>982</v>
      </c>
      <c r="BI78" s="210" t="s">
        <v>982</v>
      </c>
      <c r="BJ78" s="210" t="s">
        <v>982</v>
      </c>
      <c r="BK78" s="210" t="s">
        <v>982</v>
      </c>
      <c r="BL78" s="210" t="s">
        <v>980</v>
      </c>
      <c r="BM78" s="210" t="s">
        <v>984</v>
      </c>
      <c r="BN78" s="210" t="s">
        <v>982</v>
      </c>
      <c r="BO78" s="210" t="s">
        <v>982</v>
      </c>
      <c r="BP78" s="210" t="s">
        <v>982</v>
      </c>
      <c r="BQ78" s="210" t="s">
        <v>982</v>
      </c>
      <c r="BR78" s="210" t="s">
        <v>982</v>
      </c>
      <c r="BS78" s="210" t="s">
        <v>982</v>
      </c>
      <c r="BT78" s="210" t="s">
        <v>982</v>
      </c>
      <c r="BU78" s="210" t="s">
        <v>982</v>
      </c>
      <c r="BV78" s="210" t="s">
        <v>984</v>
      </c>
      <c r="BW78" s="210" t="s">
        <v>982</v>
      </c>
      <c r="BX78" s="210" t="s">
        <v>982</v>
      </c>
    </row>
    <row r="79" spans="1:76" x14ac:dyDescent="0.3">
      <c r="A79" s="210" t="s">
        <v>407</v>
      </c>
      <c r="B79" s="210" t="s">
        <v>408</v>
      </c>
      <c r="N79" s="210" t="s">
        <v>933</v>
      </c>
      <c r="O79" s="210" t="s">
        <v>933</v>
      </c>
      <c r="P79" s="210" t="s">
        <v>933</v>
      </c>
      <c r="Q79" s="210" t="s">
        <v>933</v>
      </c>
      <c r="V79" s="210" t="s">
        <v>933</v>
      </c>
      <c r="X79" s="160"/>
      <c r="Y79" s="210" t="s">
        <v>962</v>
      </c>
      <c r="Z79" s="210" t="s">
        <v>960</v>
      </c>
      <c r="AA79" s="210" t="s">
        <v>960</v>
      </c>
      <c r="AB79" s="210" t="s">
        <v>960</v>
      </c>
      <c r="AO79" s="210" t="s">
        <v>980</v>
      </c>
      <c r="AP79" s="210" t="s">
        <v>982</v>
      </c>
      <c r="AQ79" s="210" t="s">
        <v>980</v>
      </c>
      <c r="AR79" s="210" t="s">
        <v>980</v>
      </c>
      <c r="AS79" s="210" t="s">
        <v>980</v>
      </c>
      <c r="AT79" s="210" t="s">
        <v>980</v>
      </c>
      <c r="AU79" s="210" t="s">
        <v>980</v>
      </c>
      <c r="AV79" s="210" t="s">
        <v>982</v>
      </c>
      <c r="AW79" s="210" t="s">
        <v>980</v>
      </c>
      <c r="AX79" s="210" t="s">
        <v>982</v>
      </c>
      <c r="AY79" s="210" t="s">
        <v>982</v>
      </c>
      <c r="AZ79" s="210" t="s">
        <v>980</v>
      </c>
      <c r="BA79" s="210" t="s">
        <v>980</v>
      </c>
      <c r="BB79" s="210" t="s">
        <v>980</v>
      </c>
      <c r="BC79" s="210" t="s">
        <v>980</v>
      </c>
      <c r="BD79" s="210" t="s">
        <v>980</v>
      </c>
      <c r="BE79" s="210" t="s">
        <v>982</v>
      </c>
      <c r="BF79" s="210" t="s">
        <v>980</v>
      </c>
      <c r="BG79" s="210" t="s">
        <v>982</v>
      </c>
      <c r="BH79" s="210" t="s">
        <v>984</v>
      </c>
      <c r="BI79" s="210" t="s">
        <v>982</v>
      </c>
      <c r="BJ79" s="210" t="s">
        <v>982</v>
      </c>
      <c r="BK79" s="210" t="s">
        <v>982</v>
      </c>
      <c r="BL79" s="210" t="s">
        <v>980</v>
      </c>
      <c r="BM79" s="210" t="s">
        <v>982</v>
      </c>
      <c r="BN79" s="210" t="s">
        <v>982</v>
      </c>
      <c r="BO79" s="210" t="s">
        <v>982</v>
      </c>
      <c r="BP79" s="210" t="s">
        <v>984</v>
      </c>
      <c r="BQ79" s="210" t="s">
        <v>984</v>
      </c>
      <c r="BR79" s="210" t="s">
        <v>984</v>
      </c>
      <c r="BS79" s="210" t="s">
        <v>984</v>
      </c>
      <c r="BT79" s="210" t="s">
        <v>984</v>
      </c>
      <c r="BU79" s="210" t="s">
        <v>982</v>
      </c>
      <c r="BV79" s="210" t="s">
        <v>984</v>
      </c>
      <c r="BW79" s="210" t="s">
        <v>984</v>
      </c>
      <c r="BX79" s="210" t="s">
        <v>982</v>
      </c>
    </row>
    <row r="80" spans="1:76" x14ac:dyDescent="0.3">
      <c r="A80" s="210" t="s">
        <v>409</v>
      </c>
      <c r="B80" s="210" t="s">
        <v>410</v>
      </c>
      <c r="N80" s="210" t="s">
        <v>933</v>
      </c>
      <c r="O80" s="210" t="s">
        <v>933</v>
      </c>
      <c r="P80" s="210" t="s">
        <v>933</v>
      </c>
      <c r="Q80" s="210" t="s">
        <v>933</v>
      </c>
      <c r="V80" s="210" t="s">
        <v>933</v>
      </c>
      <c r="X80" s="160"/>
      <c r="Y80" s="210" t="s">
        <v>960</v>
      </c>
      <c r="Z80" s="210" t="s">
        <v>960</v>
      </c>
      <c r="AA80" s="210" t="s">
        <v>960</v>
      </c>
      <c r="AB80" s="210" t="s">
        <v>960</v>
      </c>
      <c r="AO80" s="210" t="s">
        <v>982</v>
      </c>
      <c r="AP80" s="210" t="s">
        <v>982</v>
      </c>
      <c r="AQ80" s="210" t="s">
        <v>982</v>
      </c>
      <c r="AR80" s="210" t="s">
        <v>982</v>
      </c>
      <c r="AS80" s="210" t="s">
        <v>982</v>
      </c>
      <c r="AT80" s="210" t="s">
        <v>982</v>
      </c>
      <c r="AU80" s="210" t="s">
        <v>982</v>
      </c>
      <c r="AV80" s="210" t="s">
        <v>982</v>
      </c>
      <c r="AW80" s="210" t="s">
        <v>982</v>
      </c>
      <c r="AX80" s="210" t="s">
        <v>982</v>
      </c>
      <c r="AY80" s="210" t="s">
        <v>982</v>
      </c>
      <c r="AZ80" s="210" t="s">
        <v>982</v>
      </c>
      <c r="BA80" s="210" t="s">
        <v>982</v>
      </c>
      <c r="BB80" s="210" t="s">
        <v>982</v>
      </c>
      <c r="BC80" s="210" t="s">
        <v>982</v>
      </c>
      <c r="BD80" s="210" t="s">
        <v>982</v>
      </c>
      <c r="BE80" s="210" t="s">
        <v>982</v>
      </c>
      <c r="BF80" s="210" t="s">
        <v>982</v>
      </c>
      <c r="BG80" s="210" t="s">
        <v>982</v>
      </c>
      <c r="BH80" s="210" t="s">
        <v>982</v>
      </c>
      <c r="BI80" s="210" t="s">
        <v>982</v>
      </c>
      <c r="BJ80" s="210" t="s">
        <v>982</v>
      </c>
      <c r="BK80" s="210" t="s">
        <v>982</v>
      </c>
      <c r="BL80" s="210" t="s">
        <v>982</v>
      </c>
      <c r="BM80" s="210" t="s">
        <v>982</v>
      </c>
      <c r="BN80" s="210" t="s">
        <v>982</v>
      </c>
      <c r="BO80" s="210" t="s">
        <v>982</v>
      </c>
      <c r="BP80" s="210" t="s">
        <v>982</v>
      </c>
      <c r="BQ80" s="210" t="s">
        <v>982</v>
      </c>
      <c r="BR80" s="210" t="s">
        <v>982</v>
      </c>
      <c r="BS80" s="210" t="s">
        <v>982</v>
      </c>
      <c r="BT80" s="210" t="s">
        <v>982</v>
      </c>
      <c r="BU80" s="210" t="s">
        <v>982</v>
      </c>
      <c r="BV80" s="210" t="s">
        <v>982</v>
      </c>
      <c r="BW80" s="210" t="s">
        <v>982</v>
      </c>
      <c r="BX80" s="210" t="s">
        <v>982</v>
      </c>
    </row>
    <row r="81" spans="1:76" x14ac:dyDescent="0.3">
      <c r="A81" s="210" t="s">
        <v>413</v>
      </c>
      <c r="B81" s="210" t="s">
        <v>414</v>
      </c>
      <c r="N81" s="210" t="s">
        <v>933</v>
      </c>
      <c r="O81" s="210" t="s">
        <v>933</v>
      </c>
      <c r="P81" s="210" t="s">
        <v>933</v>
      </c>
      <c r="Q81" s="210" t="s">
        <v>933</v>
      </c>
      <c r="V81" s="210" t="s">
        <v>933</v>
      </c>
      <c r="X81" s="160"/>
      <c r="Y81" s="210" t="s">
        <v>962</v>
      </c>
      <c r="Z81" s="210" t="s">
        <v>960</v>
      </c>
      <c r="AA81" s="210" t="s">
        <v>964</v>
      </c>
      <c r="AB81" s="210" t="s">
        <v>962</v>
      </c>
      <c r="AO81" s="210" t="s">
        <v>982</v>
      </c>
      <c r="AP81" s="210" t="s">
        <v>982</v>
      </c>
      <c r="AQ81" s="210" t="s">
        <v>982</v>
      </c>
      <c r="AR81" s="210" t="s">
        <v>982</v>
      </c>
      <c r="AS81" s="210" t="s">
        <v>980</v>
      </c>
      <c r="AT81" s="210" t="s">
        <v>980</v>
      </c>
      <c r="AU81" s="210" t="s">
        <v>980</v>
      </c>
      <c r="AV81" s="210" t="s">
        <v>980</v>
      </c>
      <c r="AW81" s="210" t="s">
        <v>978</v>
      </c>
      <c r="AX81" s="210" t="s">
        <v>982</v>
      </c>
      <c r="AY81" s="210" t="s">
        <v>982</v>
      </c>
      <c r="AZ81" s="210" t="s">
        <v>982</v>
      </c>
      <c r="BA81" s="210" t="s">
        <v>982</v>
      </c>
      <c r="BB81" s="210" t="s">
        <v>980</v>
      </c>
      <c r="BC81" s="210" t="s">
        <v>980</v>
      </c>
      <c r="BD81" s="210" t="s">
        <v>980</v>
      </c>
      <c r="BE81" s="210" t="s">
        <v>980</v>
      </c>
      <c r="BF81" s="210" t="s">
        <v>980</v>
      </c>
      <c r="BG81" s="210" t="s">
        <v>982</v>
      </c>
      <c r="BH81" s="210" t="s">
        <v>982</v>
      </c>
      <c r="BI81" s="210" t="s">
        <v>982</v>
      </c>
      <c r="BJ81" s="210" t="s">
        <v>982</v>
      </c>
      <c r="BK81" s="210" t="s">
        <v>980</v>
      </c>
      <c r="BL81" s="210" t="s">
        <v>980</v>
      </c>
      <c r="BM81" s="210" t="s">
        <v>982</v>
      </c>
      <c r="BN81" s="210" t="s">
        <v>980</v>
      </c>
      <c r="BO81" s="210" t="s">
        <v>980</v>
      </c>
      <c r="BP81" s="210" t="s">
        <v>982</v>
      </c>
      <c r="BQ81" s="210" t="s">
        <v>982</v>
      </c>
      <c r="BR81" s="210" t="s">
        <v>984</v>
      </c>
      <c r="BS81" s="210" t="s">
        <v>982</v>
      </c>
      <c r="BT81" s="210" t="s">
        <v>982</v>
      </c>
      <c r="BU81" s="210" t="s">
        <v>982</v>
      </c>
      <c r="BV81" s="210" t="s">
        <v>984</v>
      </c>
      <c r="BW81" s="210" t="s">
        <v>982</v>
      </c>
      <c r="BX81" s="210" t="s">
        <v>982</v>
      </c>
    </row>
    <row r="82" spans="1:76" x14ac:dyDescent="0.3">
      <c r="A82" s="210" t="s">
        <v>417</v>
      </c>
      <c r="B82" s="210" t="s">
        <v>418</v>
      </c>
      <c r="N82" s="210" t="s">
        <v>933</v>
      </c>
      <c r="O82" s="210" t="s">
        <v>933</v>
      </c>
      <c r="P82" s="210" t="s">
        <v>933</v>
      </c>
      <c r="Q82" s="210" t="s">
        <v>933</v>
      </c>
      <c r="V82" s="210" t="s">
        <v>933</v>
      </c>
      <c r="X82" s="160"/>
      <c r="Y82" s="210" t="s">
        <v>964</v>
      </c>
      <c r="Z82" s="210" t="s">
        <v>964</v>
      </c>
      <c r="AA82" s="210" t="s">
        <v>964</v>
      </c>
      <c r="AB82" s="210" t="s">
        <v>964</v>
      </c>
      <c r="AO82" s="210" t="s">
        <v>980</v>
      </c>
      <c r="AP82" s="210" t="s">
        <v>982</v>
      </c>
      <c r="AQ82" s="210" t="s">
        <v>980</v>
      </c>
      <c r="AR82" s="210" t="s">
        <v>982</v>
      </c>
      <c r="AS82" s="210" t="s">
        <v>980</v>
      </c>
      <c r="AT82" s="210" t="s">
        <v>982</v>
      </c>
      <c r="AU82" s="210" t="s">
        <v>982</v>
      </c>
      <c r="AV82" s="210" t="s">
        <v>982</v>
      </c>
      <c r="AW82" s="210" t="s">
        <v>978</v>
      </c>
      <c r="AX82" s="210" t="s">
        <v>980</v>
      </c>
      <c r="AY82" s="210" t="s">
        <v>982</v>
      </c>
      <c r="AZ82" s="210" t="s">
        <v>980</v>
      </c>
      <c r="BA82" s="210" t="s">
        <v>982</v>
      </c>
      <c r="BB82" s="210" t="s">
        <v>980</v>
      </c>
      <c r="BC82" s="210" t="s">
        <v>982</v>
      </c>
      <c r="BD82" s="210" t="s">
        <v>982</v>
      </c>
      <c r="BE82" s="210" t="s">
        <v>982</v>
      </c>
      <c r="BF82" s="210" t="s">
        <v>978</v>
      </c>
      <c r="BG82" s="210" t="s">
        <v>980</v>
      </c>
      <c r="BH82" s="210" t="s">
        <v>982</v>
      </c>
      <c r="BI82" s="210" t="s">
        <v>980</v>
      </c>
      <c r="BJ82" s="210" t="s">
        <v>982</v>
      </c>
      <c r="BK82" s="210" t="s">
        <v>980</v>
      </c>
      <c r="BL82" s="210" t="s">
        <v>982</v>
      </c>
      <c r="BM82" s="210" t="s">
        <v>982</v>
      </c>
      <c r="BN82" s="210" t="s">
        <v>982</v>
      </c>
      <c r="BO82" s="210" t="s">
        <v>978</v>
      </c>
      <c r="BP82" s="210" t="s">
        <v>982</v>
      </c>
      <c r="BQ82" s="210" t="s">
        <v>982</v>
      </c>
      <c r="BR82" s="210" t="s">
        <v>982</v>
      </c>
      <c r="BS82" s="210" t="s">
        <v>984</v>
      </c>
      <c r="BT82" s="210" t="s">
        <v>982</v>
      </c>
      <c r="BU82" s="210" t="s">
        <v>984</v>
      </c>
      <c r="BV82" s="210" t="s">
        <v>982</v>
      </c>
      <c r="BW82" s="210" t="s">
        <v>982</v>
      </c>
      <c r="BX82" s="210" t="s">
        <v>978</v>
      </c>
    </row>
    <row r="83" spans="1:76" x14ac:dyDescent="0.3">
      <c r="A83" s="210" t="s">
        <v>419</v>
      </c>
      <c r="B83" s="210" t="s">
        <v>420</v>
      </c>
      <c r="N83" s="210" t="s">
        <v>933</v>
      </c>
      <c r="O83" s="210" t="s">
        <v>933</v>
      </c>
      <c r="P83" s="210" t="s">
        <v>933</v>
      </c>
      <c r="Q83" s="210" t="s">
        <v>933</v>
      </c>
      <c r="V83" s="210" t="s">
        <v>933</v>
      </c>
      <c r="X83" s="160"/>
      <c r="Y83" s="210" t="s">
        <v>962</v>
      </c>
      <c r="Z83" s="210" t="s">
        <v>962</v>
      </c>
      <c r="AA83" s="210" t="s">
        <v>960</v>
      </c>
      <c r="AB83" s="210" t="s">
        <v>960</v>
      </c>
      <c r="AO83" s="210" t="s">
        <v>986</v>
      </c>
      <c r="AP83" s="210" t="s">
        <v>984</v>
      </c>
      <c r="AQ83" s="210" t="s">
        <v>986</v>
      </c>
      <c r="AR83" s="210" t="s">
        <v>986</v>
      </c>
      <c r="AS83" s="210" t="s">
        <v>984</v>
      </c>
      <c r="AT83" s="210" t="s">
        <v>980</v>
      </c>
      <c r="AU83" s="210" t="s">
        <v>986</v>
      </c>
      <c r="AV83" s="210" t="s">
        <v>982</v>
      </c>
      <c r="AW83" s="210" t="s">
        <v>982</v>
      </c>
      <c r="AX83" s="210" t="s">
        <v>986</v>
      </c>
      <c r="AY83" s="210" t="s">
        <v>984</v>
      </c>
      <c r="AZ83" s="210" t="s">
        <v>986</v>
      </c>
      <c r="BA83" s="210" t="s">
        <v>986</v>
      </c>
      <c r="BB83" s="210" t="s">
        <v>984</v>
      </c>
      <c r="BC83" s="210" t="s">
        <v>982</v>
      </c>
      <c r="BD83" s="210" t="s">
        <v>986</v>
      </c>
      <c r="BE83" s="210" t="s">
        <v>982</v>
      </c>
      <c r="BF83" s="210" t="s">
        <v>982</v>
      </c>
      <c r="BG83" s="210" t="s">
        <v>986</v>
      </c>
      <c r="BH83" s="210" t="s">
        <v>986</v>
      </c>
      <c r="BI83" s="210" t="s">
        <v>986</v>
      </c>
      <c r="BJ83" s="210" t="s">
        <v>986</v>
      </c>
      <c r="BK83" s="210" t="s">
        <v>984</v>
      </c>
      <c r="BL83" s="210" t="s">
        <v>984</v>
      </c>
      <c r="BM83" s="210" t="s">
        <v>986</v>
      </c>
      <c r="BN83" s="210" t="s">
        <v>984</v>
      </c>
      <c r="BO83" s="210" t="s">
        <v>982</v>
      </c>
      <c r="BP83" s="210" t="s">
        <v>986</v>
      </c>
      <c r="BQ83" s="210" t="s">
        <v>986</v>
      </c>
      <c r="BR83" s="210" t="s">
        <v>986</v>
      </c>
      <c r="BS83" s="210" t="s">
        <v>986</v>
      </c>
      <c r="BT83" s="210" t="s">
        <v>986</v>
      </c>
      <c r="BU83" s="210" t="s">
        <v>984</v>
      </c>
      <c r="BV83" s="210" t="s">
        <v>986</v>
      </c>
      <c r="BW83" s="210" t="s">
        <v>984</v>
      </c>
      <c r="BX83" s="210" t="s">
        <v>984</v>
      </c>
    </row>
    <row r="84" spans="1:76" x14ac:dyDescent="0.3">
      <c r="A84" s="210" t="s">
        <v>423</v>
      </c>
      <c r="B84" s="210" t="s">
        <v>424</v>
      </c>
      <c r="N84" s="210" t="s">
        <v>933</v>
      </c>
      <c r="O84" s="210" t="s">
        <v>933</v>
      </c>
      <c r="P84" s="210" t="s">
        <v>933</v>
      </c>
      <c r="Q84" s="210" t="s">
        <v>933</v>
      </c>
      <c r="V84" s="210" t="s">
        <v>933</v>
      </c>
      <c r="X84" s="160"/>
      <c r="Y84" s="210" t="s">
        <v>964</v>
      </c>
      <c r="Z84" s="210" t="s">
        <v>960</v>
      </c>
      <c r="AA84" s="210" t="s">
        <v>960</v>
      </c>
      <c r="AB84" s="210" t="s">
        <v>964</v>
      </c>
      <c r="AO84" s="210" t="s">
        <v>980</v>
      </c>
      <c r="AP84" s="210" t="s">
        <v>982</v>
      </c>
      <c r="AQ84" s="210" t="s">
        <v>980</v>
      </c>
      <c r="AR84" s="210" t="s">
        <v>980</v>
      </c>
      <c r="AS84" s="210" t="s">
        <v>980</v>
      </c>
      <c r="AT84" s="210" t="s">
        <v>980</v>
      </c>
      <c r="AU84" s="210" t="s">
        <v>980</v>
      </c>
      <c r="AV84" s="210" t="s">
        <v>980</v>
      </c>
      <c r="AW84" s="210" t="s">
        <v>980</v>
      </c>
      <c r="AX84" s="210" t="s">
        <v>980</v>
      </c>
      <c r="AY84" s="210" t="s">
        <v>982</v>
      </c>
      <c r="AZ84" s="210" t="s">
        <v>980</v>
      </c>
      <c r="BA84" s="210" t="s">
        <v>980</v>
      </c>
      <c r="BB84" s="210" t="s">
        <v>980</v>
      </c>
      <c r="BC84" s="210" t="s">
        <v>980</v>
      </c>
      <c r="BD84" s="210" t="s">
        <v>980</v>
      </c>
      <c r="BE84" s="210" t="s">
        <v>980</v>
      </c>
      <c r="BF84" s="210" t="s">
        <v>980</v>
      </c>
      <c r="BG84" s="210" t="s">
        <v>980</v>
      </c>
      <c r="BH84" s="210" t="s">
        <v>982</v>
      </c>
      <c r="BI84" s="210" t="s">
        <v>980</v>
      </c>
      <c r="BJ84" s="210" t="s">
        <v>980</v>
      </c>
      <c r="BK84" s="210" t="s">
        <v>980</v>
      </c>
      <c r="BL84" s="210" t="s">
        <v>980</v>
      </c>
      <c r="BM84" s="210" t="s">
        <v>980</v>
      </c>
      <c r="BN84" s="210" t="s">
        <v>980</v>
      </c>
      <c r="BO84" s="210" t="s">
        <v>980</v>
      </c>
      <c r="BP84" s="210" t="s">
        <v>980</v>
      </c>
      <c r="BQ84" s="210" t="s">
        <v>982</v>
      </c>
      <c r="BR84" s="210" t="s">
        <v>980</v>
      </c>
      <c r="BS84" s="210" t="s">
        <v>980</v>
      </c>
      <c r="BT84" s="210" t="s">
        <v>980</v>
      </c>
      <c r="BU84" s="210" t="s">
        <v>980</v>
      </c>
      <c r="BV84" s="210" t="s">
        <v>980</v>
      </c>
      <c r="BW84" s="210" t="s">
        <v>980</v>
      </c>
      <c r="BX84" s="210" t="s">
        <v>980</v>
      </c>
    </row>
    <row r="85" spans="1:76" x14ac:dyDescent="0.3">
      <c r="A85" s="210" t="s">
        <v>427</v>
      </c>
      <c r="B85" s="210" t="s">
        <v>428</v>
      </c>
      <c r="N85" s="210" t="s">
        <v>933</v>
      </c>
      <c r="O85" s="210" t="s">
        <v>933</v>
      </c>
      <c r="P85" s="210" t="s">
        <v>933</v>
      </c>
      <c r="Q85" s="210" t="s">
        <v>933</v>
      </c>
      <c r="V85" s="210" t="s">
        <v>933</v>
      </c>
      <c r="X85" s="160"/>
      <c r="Y85" s="210" t="s">
        <v>964</v>
      </c>
      <c r="Z85" s="210" t="s">
        <v>960</v>
      </c>
      <c r="AA85" s="210" t="s">
        <v>962</v>
      </c>
      <c r="AB85" s="210" t="s">
        <v>960</v>
      </c>
      <c r="AO85" s="210" t="s">
        <v>982</v>
      </c>
      <c r="AP85" s="210" t="s">
        <v>982</v>
      </c>
      <c r="AQ85" s="210" t="s">
        <v>982</v>
      </c>
      <c r="AR85" s="210" t="s">
        <v>982</v>
      </c>
      <c r="AS85" s="210" t="s">
        <v>980</v>
      </c>
      <c r="AT85" s="210" t="s">
        <v>980</v>
      </c>
      <c r="AU85" s="210" t="s">
        <v>982</v>
      </c>
      <c r="AV85" s="210" t="s">
        <v>980</v>
      </c>
      <c r="AW85" s="210" t="s">
        <v>982</v>
      </c>
      <c r="AX85" s="210" t="s">
        <v>982</v>
      </c>
      <c r="AY85" s="210" t="s">
        <v>982</v>
      </c>
      <c r="AZ85" s="210" t="s">
        <v>982</v>
      </c>
      <c r="BA85" s="210" t="s">
        <v>982</v>
      </c>
      <c r="BB85" s="210" t="s">
        <v>980</v>
      </c>
      <c r="BC85" s="210" t="s">
        <v>980</v>
      </c>
      <c r="BD85" s="210" t="s">
        <v>982</v>
      </c>
      <c r="BE85" s="210" t="s">
        <v>980</v>
      </c>
      <c r="BF85" s="210" t="s">
        <v>982</v>
      </c>
      <c r="BG85" s="210" t="s">
        <v>982</v>
      </c>
      <c r="BH85" s="210" t="s">
        <v>982</v>
      </c>
      <c r="BI85" s="210" t="s">
        <v>984</v>
      </c>
      <c r="BJ85" s="210" t="s">
        <v>982</v>
      </c>
      <c r="BK85" s="210" t="s">
        <v>980</v>
      </c>
      <c r="BL85" s="210" t="s">
        <v>980</v>
      </c>
      <c r="BM85" s="210" t="s">
        <v>984</v>
      </c>
      <c r="BN85" s="210" t="s">
        <v>982</v>
      </c>
      <c r="BO85" s="210" t="s">
        <v>984</v>
      </c>
      <c r="BP85" s="210" t="s">
        <v>984</v>
      </c>
      <c r="BQ85" s="210" t="s">
        <v>984</v>
      </c>
      <c r="BR85" s="210" t="s">
        <v>984</v>
      </c>
      <c r="BS85" s="210" t="s">
        <v>984</v>
      </c>
      <c r="BT85" s="210" t="s">
        <v>982</v>
      </c>
      <c r="BU85" s="210" t="s">
        <v>980</v>
      </c>
      <c r="BV85" s="210" t="s">
        <v>984</v>
      </c>
      <c r="BW85" s="210" t="s">
        <v>982</v>
      </c>
      <c r="BX85" s="210" t="s">
        <v>984</v>
      </c>
    </row>
    <row r="86" spans="1:76" x14ac:dyDescent="0.3">
      <c r="A86" s="210" t="s">
        <v>431</v>
      </c>
      <c r="B86" s="210" t="s">
        <v>432</v>
      </c>
      <c r="N86" s="210" t="s">
        <v>933</v>
      </c>
      <c r="O86" s="210" t="s">
        <v>933</v>
      </c>
      <c r="P86" s="210" t="s">
        <v>933</v>
      </c>
      <c r="Q86" s="210" t="s">
        <v>933</v>
      </c>
      <c r="V86" s="210" t="s">
        <v>933</v>
      </c>
      <c r="X86" s="160"/>
      <c r="Y86" s="210" t="s">
        <v>960</v>
      </c>
      <c r="Z86" s="210" t="s">
        <v>960</v>
      </c>
      <c r="AA86" s="210" t="s">
        <v>960</v>
      </c>
      <c r="AB86" s="210" t="s">
        <v>962</v>
      </c>
      <c r="AO86" s="210" t="s">
        <v>980</v>
      </c>
      <c r="AP86" s="210" t="s">
        <v>982</v>
      </c>
      <c r="AQ86" s="210" t="s">
        <v>982</v>
      </c>
      <c r="AR86" s="210" t="s">
        <v>982</v>
      </c>
      <c r="AS86" s="210" t="s">
        <v>980</v>
      </c>
      <c r="AT86" s="210" t="s">
        <v>980</v>
      </c>
      <c r="AU86" s="210" t="s">
        <v>980</v>
      </c>
      <c r="AV86" s="210" t="s">
        <v>982</v>
      </c>
      <c r="AW86" s="210" t="s">
        <v>982</v>
      </c>
      <c r="AX86" s="210" t="s">
        <v>980</v>
      </c>
      <c r="AY86" s="210" t="s">
        <v>982</v>
      </c>
      <c r="AZ86" s="210" t="s">
        <v>982</v>
      </c>
      <c r="BA86" s="210" t="s">
        <v>982</v>
      </c>
      <c r="BB86" s="210" t="s">
        <v>980</v>
      </c>
      <c r="BC86" s="210" t="s">
        <v>980</v>
      </c>
      <c r="BD86" s="210" t="s">
        <v>982</v>
      </c>
      <c r="BE86" s="210" t="s">
        <v>982</v>
      </c>
      <c r="BF86" s="210" t="s">
        <v>982</v>
      </c>
      <c r="BG86" s="210" t="s">
        <v>982</v>
      </c>
      <c r="BH86" s="210" t="s">
        <v>982</v>
      </c>
      <c r="BI86" s="210" t="s">
        <v>982</v>
      </c>
      <c r="BJ86" s="210" t="s">
        <v>982</v>
      </c>
      <c r="BK86" s="210" t="s">
        <v>980</v>
      </c>
      <c r="BL86" s="210" t="s">
        <v>982</v>
      </c>
      <c r="BM86" s="210" t="s">
        <v>982</v>
      </c>
      <c r="BN86" s="210" t="s">
        <v>982</v>
      </c>
      <c r="BO86" s="210" t="s">
        <v>982</v>
      </c>
      <c r="BP86" s="210" t="s">
        <v>982</v>
      </c>
      <c r="BQ86" s="210" t="s">
        <v>982</v>
      </c>
      <c r="BR86" s="210" t="s">
        <v>982</v>
      </c>
      <c r="BS86" s="210" t="s">
        <v>982</v>
      </c>
      <c r="BT86" s="210" t="s">
        <v>982</v>
      </c>
      <c r="BU86" s="210" t="s">
        <v>982</v>
      </c>
      <c r="BV86" s="210" t="s">
        <v>982</v>
      </c>
      <c r="BW86" s="210" t="s">
        <v>982</v>
      </c>
      <c r="BX86" s="210" t="s">
        <v>982</v>
      </c>
    </row>
    <row r="87" spans="1:76" x14ac:dyDescent="0.3">
      <c r="A87" s="210" t="s">
        <v>435</v>
      </c>
      <c r="B87" s="210" t="s">
        <v>436</v>
      </c>
      <c r="N87" s="210" t="s">
        <v>933</v>
      </c>
      <c r="O87" s="210" t="s">
        <v>933</v>
      </c>
      <c r="P87" s="210" t="s">
        <v>933</v>
      </c>
      <c r="Q87" s="210" t="s">
        <v>933</v>
      </c>
      <c r="V87" s="210" t="s">
        <v>933</v>
      </c>
      <c r="X87" s="160"/>
      <c r="Y87" s="210" t="s">
        <v>964</v>
      </c>
      <c r="Z87" s="210" t="s">
        <v>964</v>
      </c>
      <c r="AA87" s="210" t="s">
        <v>964</v>
      </c>
      <c r="AB87" s="210" t="s">
        <v>964</v>
      </c>
      <c r="AO87" s="210" t="s">
        <v>980</v>
      </c>
      <c r="AP87" s="210" t="s">
        <v>982</v>
      </c>
      <c r="AQ87" s="210" t="s">
        <v>982</v>
      </c>
      <c r="AR87" s="210" t="s">
        <v>980</v>
      </c>
      <c r="AS87" s="210" t="s">
        <v>980</v>
      </c>
      <c r="AT87" s="210" t="s">
        <v>980</v>
      </c>
      <c r="AU87" s="210" t="s">
        <v>982</v>
      </c>
      <c r="AV87" s="210" t="s">
        <v>982</v>
      </c>
      <c r="AW87" s="210" t="s">
        <v>980</v>
      </c>
      <c r="AX87" s="210" t="s">
        <v>980</v>
      </c>
      <c r="AY87" s="210" t="s">
        <v>982</v>
      </c>
      <c r="AZ87" s="210" t="s">
        <v>982</v>
      </c>
      <c r="BA87" s="210" t="s">
        <v>982</v>
      </c>
      <c r="BB87" s="210" t="s">
        <v>980</v>
      </c>
      <c r="BC87" s="210" t="s">
        <v>980</v>
      </c>
      <c r="BD87" s="210" t="s">
        <v>982</v>
      </c>
      <c r="BE87" s="210" t="s">
        <v>982</v>
      </c>
      <c r="BF87" s="210" t="s">
        <v>982</v>
      </c>
      <c r="BG87" s="210" t="s">
        <v>980</v>
      </c>
      <c r="BH87" s="210" t="s">
        <v>982</v>
      </c>
      <c r="BI87" s="210" t="s">
        <v>982</v>
      </c>
      <c r="BJ87" s="210" t="s">
        <v>982</v>
      </c>
      <c r="BK87" s="210" t="s">
        <v>980</v>
      </c>
      <c r="BL87" s="210" t="s">
        <v>980</v>
      </c>
      <c r="BM87" s="210" t="s">
        <v>982</v>
      </c>
      <c r="BN87" s="210" t="s">
        <v>982</v>
      </c>
      <c r="BO87" s="210" t="s">
        <v>982</v>
      </c>
      <c r="BP87" s="210" t="s">
        <v>982</v>
      </c>
      <c r="BQ87" s="210" t="s">
        <v>982</v>
      </c>
      <c r="BR87" s="210" t="s">
        <v>982</v>
      </c>
      <c r="BS87" s="210" t="s">
        <v>982</v>
      </c>
      <c r="BT87" s="210" t="s">
        <v>982</v>
      </c>
      <c r="BU87" s="210" t="s">
        <v>982</v>
      </c>
      <c r="BV87" s="210" t="s">
        <v>982</v>
      </c>
      <c r="BW87" s="210" t="s">
        <v>982</v>
      </c>
      <c r="BX87" s="210" t="s">
        <v>982</v>
      </c>
    </row>
    <row r="88" spans="1:76" x14ac:dyDescent="0.3">
      <c r="A88" s="210" t="s">
        <v>437</v>
      </c>
      <c r="B88" s="210" t="s">
        <v>438</v>
      </c>
      <c r="N88" s="210" t="s">
        <v>933</v>
      </c>
      <c r="O88" s="210" t="s">
        <v>933</v>
      </c>
      <c r="P88" s="210" t="s">
        <v>933</v>
      </c>
      <c r="Q88" s="210" t="s">
        <v>933</v>
      </c>
      <c r="V88" s="210" t="s">
        <v>933</v>
      </c>
      <c r="X88" s="160"/>
      <c r="Y88" s="210" t="s">
        <v>964</v>
      </c>
      <c r="Z88" s="210" t="s">
        <v>960</v>
      </c>
      <c r="AA88" s="210" t="s">
        <v>960</v>
      </c>
      <c r="AB88" s="210" t="s">
        <v>962</v>
      </c>
      <c r="AO88" s="210" t="s">
        <v>980</v>
      </c>
      <c r="AP88" s="210" t="s">
        <v>982</v>
      </c>
      <c r="AQ88" s="210" t="s">
        <v>982</v>
      </c>
      <c r="AR88" s="210" t="s">
        <v>982</v>
      </c>
      <c r="AS88" s="210" t="s">
        <v>980</v>
      </c>
      <c r="AT88" s="210" t="s">
        <v>980</v>
      </c>
      <c r="AU88" s="210" t="s">
        <v>980</v>
      </c>
      <c r="AV88" s="210" t="s">
        <v>982</v>
      </c>
      <c r="AW88" s="210" t="s">
        <v>982</v>
      </c>
      <c r="AX88" s="210" t="s">
        <v>980</v>
      </c>
      <c r="AY88" s="210" t="s">
        <v>982</v>
      </c>
      <c r="AZ88" s="210" t="s">
        <v>982</v>
      </c>
      <c r="BA88" s="210" t="s">
        <v>982</v>
      </c>
      <c r="BB88" s="210" t="s">
        <v>980</v>
      </c>
      <c r="BC88" s="210" t="s">
        <v>980</v>
      </c>
      <c r="BD88" s="210" t="s">
        <v>980</v>
      </c>
      <c r="BE88" s="210" t="s">
        <v>982</v>
      </c>
      <c r="BF88" s="210" t="s">
        <v>982</v>
      </c>
      <c r="BG88" s="210" t="s">
        <v>982</v>
      </c>
      <c r="BH88" s="210" t="s">
        <v>982</v>
      </c>
      <c r="BI88" s="210" t="s">
        <v>982</v>
      </c>
      <c r="BJ88" s="210" t="s">
        <v>982</v>
      </c>
      <c r="BK88" s="210" t="s">
        <v>982</v>
      </c>
      <c r="BL88" s="210" t="s">
        <v>982</v>
      </c>
      <c r="BM88" s="210" t="s">
        <v>982</v>
      </c>
      <c r="BN88" s="210" t="s">
        <v>982</v>
      </c>
      <c r="BO88" s="210" t="s">
        <v>982</v>
      </c>
      <c r="BP88" s="210" t="s">
        <v>982</v>
      </c>
      <c r="BQ88" s="210" t="s">
        <v>982</v>
      </c>
      <c r="BR88" s="210" t="s">
        <v>982</v>
      </c>
      <c r="BS88" s="210" t="s">
        <v>982</v>
      </c>
      <c r="BT88" s="210" t="s">
        <v>982</v>
      </c>
      <c r="BU88" s="210" t="s">
        <v>982</v>
      </c>
      <c r="BV88" s="210" t="s">
        <v>982</v>
      </c>
      <c r="BW88" s="210" t="s">
        <v>982</v>
      </c>
      <c r="BX88" s="210" t="s">
        <v>982</v>
      </c>
    </row>
    <row r="89" spans="1:76" x14ac:dyDescent="0.3">
      <c r="A89" s="210" t="s">
        <v>440</v>
      </c>
      <c r="B89" s="210" t="s">
        <v>441</v>
      </c>
      <c r="N89" s="210" t="s">
        <v>933</v>
      </c>
      <c r="O89" s="210" t="s">
        <v>933</v>
      </c>
      <c r="P89" s="210" t="s">
        <v>933</v>
      </c>
      <c r="Q89" s="210" t="s">
        <v>933</v>
      </c>
      <c r="V89" s="210" t="s">
        <v>933</v>
      </c>
      <c r="X89" s="160"/>
      <c r="Y89" s="210" t="s">
        <v>960</v>
      </c>
      <c r="Z89" s="210" t="s">
        <v>962</v>
      </c>
      <c r="AA89" s="210" t="s">
        <v>960</v>
      </c>
      <c r="AB89" s="210" t="s">
        <v>960</v>
      </c>
      <c r="AO89" s="210" t="s">
        <v>982</v>
      </c>
      <c r="AP89" s="210" t="s">
        <v>984</v>
      </c>
      <c r="AQ89" s="210" t="s">
        <v>984</v>
      </c>
      <c r="AR89" s="210" t="s">
        <v>982</v>
      </c>
      <c r="AS89" s="210" t="s">
        <v>980</v>
      </c>
      <c r="AT89" s="210" t="s">
        <v>980</v>
      </c>
      <c r="AU89" s="210" t="s">
        <v>980</v>
      </c>
      <c r="AV89" s="210" t="s">
        <v>982</v>
      </c>
      <c r="AW89" s="210" t="s">
        <v>982</v>
      </c>
      <c r="AX89" s="210" t="s">
        <v>982</v>
      </c>
      <c r="AY89" s="210" t="s">
        <v>984</v>
      </c>
      <c r="AZ89" s="210" t="s">
        <v>984</v>
      </c>
      <c r="BA89" s="210" t="s">
        <v>982</v>
      </c>
      <c r="BB89" s="210" t="s">
        <v>980</v>
      </c>
      <c r="BC89" s="210" t="s">
        <v>980</v>
      </c>
      <c r="BD89" s="210" t="s">
        <v>980</v>
      </c>
      <c r="BE89" s="210" t="s">
        <v>982</v>
      </c>
      <c r="BF89" s="210" t="s">
        <v>982</v>
      </c>
      <c r="BG89" s="210" t="s">
        <v>982</v>
      </c>
      <c r="BH89" s="210" t="s">
        <v>984</v>
      </c>
      <c r="BI89" s="210" t="s">
        <v>984</v>
      </c>
      <c r="BJ89" s="210" t="s">
        <v>982</v>
      </c>
      <c r="BK89" s="210" t="s">
        <v>980</v>
      </c>
      <c r="BL89" s="210" t="s">
        <v>980</v>
      </c>
      <c r="BM89" s="210" t="s">
        <v>980</v>
      </c>
      <c r="BN89" s="210" t="s">
        <v>982</v>
      </c>
      <c r="BO89" s="210" t="s">
        <v>982</v>
      </c>
      <c r="BP89" s="210" t="s">
        <v>984</v>
      </c>
      <c r="BQ89" s="210" t="s">
        <v>984</v>
      </c>
      <c r="BR89" s="210" t="s">
        <v>984</v>
      </c>
      <c r="BS89" s="210" t="s">
        <v>982</v>
      </c>
      <c r="BT89" s="210" t="s">
        <v>982</v>
      </c>
      <c r="BU89" s="210" t="s">
        <v>982</v>
      </c>
      <c r="BV89" s="210" t="s">
        <v>982</v>
      </c>
      <c r="BW89" s="210" t="s">
        <v>982</v>
      </c>
      <c r="BX89" s="210" t="s">
        <v>984</v>
      </c>
    </row>
    <row r="90" spans="1:76" x14ac:dyDescent="0.3">
      <c r="A90" s="210" t="s">
        <v>442</v>
      </c>
      <c r="B90" s="210" t="s">
        <v>443</v>
      </c>
      <c r="N90" s="210" t="s">
        <v>933</v>
      </c>
      <c r="O90" s="210" t="s">
        <v>933</v>
      </c>
      <c r="P90" s="210" t="s">
        <v>933</v>
      </c>
      <c r="Q90" s="210" t="s">
        <v>933</v>
      </c>
      <c r="V90" s="210" t="s">
        <v>933</v>
      </c>
      <c r="X90" s="160"/>
      <c r="Y90" s="210" t="s">
        <v>960</v>
      </c>
      <c r="Z90" s="210" t="s">
        <v>960</v>
      </c>
      <c r="AA90" s="210" t="s">
        <v>964</v>
      </c>
      <c r="AB90" s="210" t="s">
        <v>960</v>
      </c>
      <c r="AO90" s="210" t="s">
        <v>980</v>
      </c>
      <c r="AP90" s="210" t="s">
        <v>982</v>
      </c>
      <c r="AQ90" s="210" t="s">
        <v>982</v>
      </c>
      <c r="AR90" s="210" t="s">
        <v>982</v>
      </c>
      <c r="AS90" s="210" t="s">
        <v>982</v>
      </c>
      <c r="AT90" s="210" t="s">
        <v>980</v>
      </c>
      <c r="AU90" s="210" t="s">
        <v>982</v>
      </c>
      <c r="AV90" s="210" t="s">
        <v>982</v>
      </c>
      <c r="AW90" s="210" t="s">
        <v>980</v>
      </c>
      <c r="AX90" s="210" t="s">
        <v>980</v>
      </c>
      <c r="AY90" s="210" t="s">
        <v>982</v>
      </c>
      <c r="AZ90" s="210" t="s">
        <v>982</v>
      </c>
      <c r="BA90" s="210" t="s">
        <v>982</v>
      </c>
      <c r="BB90" s="210" t="s">
        <v>982</v>
      </c>
      <c r="BC90" s="210" t="s">
        <v>980</v>
      </c>
      <c r="BD90" s="210" t="s">
        <v>982</v>
      </c>
      <c r="BE90" s="210" t="s">
        <v>982</v>
      </c>
      <c r="BF90" s="210" t="s">
        <v>982</v>
      </c>
      <c r="BG90" s="210" t="s">
        <v>980</v>
      </c>
      <c r="BH90" s="210" t="s">
        <v>982</v>
      </c>
      <c r="BI90" s="210" t="s">
        <v>982</v>
      </c>
      <c r="BJ90" s="210" t="s">
        <v>982</v>
      </c>
      <c r="BK90" s="210" t="s">
        <v>982</v>
      </c>
      <c r="BL90" s="210" t="s">
        <v>980</v>
      </c>
      <c r="BM90" s="210" t="s">
        <v>982</v>
      </c>
      <c r="BN90" s="210" t="s">
        <v>982</v>
      </c>
      <c r="BO90" s="210" t="s">
        <v>982</v>
      </c>
      <c r="BP90" s="210" t="s">
        <v>982</v>
      </c>
      <c r="BQ90" s="210" t="s">
        <v>982</v>
      </c>
      <c r="BR90" s="210" t="s">
        <v>982</v>
      </c>
      <c r="BS90" s="210" t="s">
        <v>982</v>
      </c>
      <c r="BT90" s="210" t="s">
        <v>982</v>
      </c>
      <c r="BU90" s="210" t="s">
        <v>982</v>
      </c>
      <c r="BV90" s="210" t="s">
        <v>982</v>
      </c>
      <c r="BW90" s="210" t="s">
        <v>982</v>
      </c>
      <c r="BX90" s="210" t="s">
        <v>982</v>
      </c>
    </row>
    <row r="91" spans="1:76" x14ac:dyDescent="0.3">
      <c r="A91" s="210" t="s">
        <v>444</v>
      </c>
      <c r="B91" s="210" t="s">
        <v>445</v>
      </c>
      <c r="N91" s="210" t="s">
        <v>933</v>
      </c>
      <c r="O91" s="210" t="s">
        <v>933</v>
      </c>
      <c r="P91" s="210" t="s">
        <v>933</v>
      </c>
      <c r="Q91" s="210" t="s">
        <v>933</v>
      </c>
      <c r="V91" s="210" t="s">
        <v>933</v>
      </c>
      <c r="X91" s="160"/>
      <c r="Y91" s="210" t="s">
        <v>964</v>
      </c>
      <c r="Z91" s="210" t="s">
        <v>960</v>
      </c>
      <c r="AA91" s="210" t="s">
        <v>960</v>
      </c>
      <c r="AB91" s="210" t="s">
        <v>962</v>
      </c>
      <c r="AO91" s="210" t="s">
        <v>980</v>
      </c>
      <c r="AP91" s="210" t="s">
        <v>980</v>
      </c>
      <c r="AQ91" s="210" t="s">
        <v>982</v>
      </c>
      <c r="AR91" s="210" t="s">
        <v>982</v>
      </c>
      <c r="AS91" s="210" t="s">
        <v>980</v>
      </c>
      <c r="AT91" s="210" t="s">
        <v>982</v>
      </c>
      <c r="AU91" s="210" t="s">
        <v>980</v>
      </c>
      <c r="AV91" s="210" t="s">
        <v>982</v>
      </c>
      <c r="AW91" s="210" t="s">
        <v>982</v>
      </c>
      <c r="AX91" s="210" t="s">
        <v>980</v>
      </c>
      <c r="AY91" s="210" t="s">
        <v>980</v>
      </c>
      <c r="AZ91" s="210" t="s">
        <v>982</v>
      </c>
      <c r="BA91" s="210" t="s">
        <v>982</v>
      </c>
      <c r="BB91" s="210" t="s">
        <v>980</v>
      </c>
      <c r="BC91" s="210" t="s">
        <v>982</v>
      </c>
      <c r="BD91" s="210" t="s">
        <v>980</v>
      </c>
      <c r="BE91" s="210" t="s">
        <v>982</v>
      </c>
      <c r="BF91" s="210" t="s">
        <v>982</v>
      </c>
      <c r="BG91" s="210" t="s">
        <v>982</v>
      </c>
      <c r="BH91" s="210" t="s">
        <v>982</v>
      </c>
      <c r="BI91" s="210" t="s">
        <v>982</v>
      </c>
      <c r="BJ91" s="210" t="s">
        <v>982</v>
      </c>
      <c r="BK91" s="210" t="s">
        <v>982</v>
      </c>
      <c r="BL91" s="210" t="s">
        <v>982</v>
      </c>
      <c r="BM91" s="210" t="s">
        <v>982</v>
      </c>
      <c r="BN91" s="210" t="s">
        <v>982</v>
      </c>
      <c r="BO91" s="210" t="s">
        <v>982</v>
      </c>
      <c r="BP91" s="210" t="s">
        <v>984</v>
      </c>
      <c r="BQ91" s="210" t="s">
        <v>984</v>
      </c>
      <c r="BR91" s="210" t="s">
        <v>984</v>
      </c>
      <c r="BS91" s="210" t="s">
        <v>984</v>
      </c>
      <c r="BT91" s="210" t="s">
        <v>982</v>
      </c>
      <c r="BU91" s="210" t="s">
        <v>984</v>
      </c>
      <c r="BV91" s="210" t="s">
        <v>984</v>
      </c>
      <c r="BW91" s="210" t="s">
        <v>984</v>
      </c>
      <c r="BX91" s="210" t="s">
        <v>984</v>
      </c>
    </row>
    <row r="92" spans="1:76" x14ac:dyDescent="0.3">
      <c r="A92" s="210" t="s">
        <v>448</v>
      </c>
      <c r="B92" s="210" t="s">
        <v>449</v>
      </c>
      <c r="N92" s="210" t="s">
        <v>933</v>
      </c>
      <c r="O92" s="210" t="s">
        <v>933</v>
      </c>
      <c r="P92" s="210" t="s">
        <v>933</v>
      </c>
      <c r="Q92" s="210" t="s">
        <v>933</v>
      </c>
      <c r="V92" s="210" t="s">
        <v>933</v>
      </c>
      <c r="X92" s="160"/>
      <c r="Y92" s="210" t="s">
        <v>960</v>
      </c>
      <c r="Z92" s="210" t="s">
        <v>960</v>
      </c>
      <c r="AA92" s="210" t="s">
        <v>960</v>
      </c>
      <c r="AB92" s="210" t="s">
        <v>960</v>
      </c>
      <c r="AO92" s="210" t="s">
        <v>982</v>
      </c>
      <c r="AP92" s="210" t="s">
        <v>982</v>
      </c>
      <c r="AQ92" s="210" t="s">
        <v>982</v>
      </c>
      <c r="AR92" s="210" t="s">
        <v>982</v>
      </c>
      <c r="AS92" s="210" t="s">
        <v>982</v>
      </c>
      <c r="AT92" s="210" t="s">
        <v>982</v>
      </c>
      <c r="AU92" s="210" t="s">
        <v>980</v>
      </c>
      <c r="AV92" s="210" t="s">
        <v>982</v>
      </c>
      <c r="AW92" s="210" t="s">
        <v>980</v>
      </c>
      <c r="AX92" s="210" t="s">
        <v>982</v>
      </c>
      <c r="AY92" s="210" t="s">
        <v>982</v>
      </c>
      <c r="AZ92" s="210" t="s">
        <v>982</v>
      </c>
      <c r="BA92" s="210" t="s">
        <v>982</v>
      </c>
      <c r="BB92" s="210" t="s">
        <v>982</v>
      </c>
      <c r="BC92" s="210" t="s">
        <v>982</v>
      </c>
      <c r="BD92" s="210" t="s">
        <v>980</v>
      </c>
      <c r="BE92" s="210" t="s">
        <v>982</v>
      </c>
      <c r="BF92" s="210" t="s">
        <v>982</v>
      </c>
      <c r="BG92" s="210" t="s">
        <v>982</v>
      </c>
      <c r="BH92" s="210" t="s">
        <v>982</v>
      </c>
      <c r="BI92" s="210" t="s">
        <v>982</v>
      </c>
      <c r="BJ92" s="210" t="s">
        <v>982</v>
      </c>
      <c r="BK92" s="210" t="s">
        <v>982</v>
      </c>
      <c r="BL92" s="210" t="s">
        <v>982</v>
      </c>
      <c r="BM92" s="210" t="s">
        <v>978</v>
      </c>
      <c r="BN92" s="210" t="s">
        <v>982</v>
      </c>
      <c r="BO92" s="210" t="s">
        <v>982</v>
      </c>
      <c r="BP92" s="210" t="s">
        <v>982</v>
      </c>
      <c r="BQ92" s="210" t="s">
        <v>982</v>
      </c>
      <c r="BR92" s="210" t="s">
        <v>982</v>
      </c>
      <c r="BS92" s="210" t="s">
        <v>982</v>
      </c>
      <c r="BT92" s="210" t="s">
        <v>982</v>
      </c>
      <c r="BU92" s="210" t="s">
        <v>982</v>
      </c>
      <c r="BV92" s="210" t="s">
        <v>978</v>
      </c>
      <c r="BW92" s="210" t="s">
        <v>982</v>
      </c>
      <c r="BX92" s="210" t="s">
        <v>982</v>
      </c>
    </row>
    <row r="93" spans="1:76" x14ac:dyDescent="0.3">
      <c r="A93" s="210" t="s">
        <v>450</v>
      </c>
      <c r="B93" s="210" t="s">
        <v>451</v>
      </c>
      <c r="N93" s="210" t="s">
        <v>933</v>
      </c>
      <c r="O93" s="210" t="s">
        <v>933</v>
      </c>
      <c r="P93" s="210" t="s">
        <v>933</v>
      </c>
      <c r="Q93" s="210" t="s">
        <v>933</v>
      </c>
      <c r="V93" s="210" t="s">
        <v>933</v>
      </c>
      <c r="X93" s="160"/>
      <c r="Y93" s="210" t="s">
        <v>962</v>
      </c>
      <c r="Z93" s="210" t="s">
        <v>960</v>
      </c>
      <c r="AA93" s="210" t="s">
        <v>960</v>
      </c>
      <c r="AB93" s="210" t="s">
        <v>960</v>
      </c>
      <c r="AO93" s="210" t="s">
        <v>982</v>
      </c>
      <c r="AP93" s="210" t="s">
        <v>982</v>
      </c>
      <c r="AQ93" s="210" t="s">
        <v>982</v>
      </c>
      <c r="AR93" s="210" t="s">
        <v>982</v>
      </c>
      <c r="AS93" s="210" t="s">
        <v>982</v>
      </c>
      <c r="AT93" s="210" t="s">
        <v>982</v>
      </c>
      <c r="AU93" s="210" t="s">
        <v>982</v>
      </c>
      <c r="AV93" s="210" t="s">
        <v>982</v>
      </c>
      <c r="AW93" s="210" t="s">
        <v>980</v>
      </c>
      <c r="AX93" s="210" t="s">
        <v>982</v>
      </c>
      <c r="AY93" s="210" t="s">
        <v>982</v>
      </c>
      <c r="AZ93" s="210" t="s">
        <v>984</v>
      </c>
      <c r="BA93" s="210" t="s">
        <v>982</v>
      </c>
      <c r="BB93" s="210" t="s">
        <v>982</v>
      </c>
      <c r="BC93" s="210" t="s">
        <v>982</v>
      </c>
      <c r="BD93" s="210" t="s">
        <v>982</v>
      </c>
      <c r="BE93" s="210" t="s">
        <v>982</v>
      </c>
      <c r="BF93" s="210" t="s">
        <v>982</v>
      </c>
      <c r="BG93" s="210" t="s">
        <v>982</v>
      </c>
      <c r="BH93" s="210" t="s">
        <v>982</v>
      </c>
      <c r="BI93" s="210" t="s">
        <v>984</v>
      </c>
      <c r="BJ93" s="210" t="s">
        <v>982</v>
      </c>
      <c r="BK93" s="210" t="s">
        <v>982</v>
      </c>
      <c r="BL93" s="210" t="s">
        <v>982</v>
      </c>
      <c r="BM93" s="210" t="s">
        <v>982</v>
      </c>
      <c r="BN93" s="210" t="s">
        <v>982</v>
      </c>
      <c r="BO93" s="210" t="s">
        <v>982</v>
      </c>
      <c r="BP93" s="210" t="s">
        <v>982</v>
      </c>
      <c r="BQ93" s="210" t="s">
        <v>982</v>
      </c>
      <c r="BR93" s="210" t="s">
        <v>984</v>
      </c>
      <c r="BS93" s="210" t="s">
        <v>982</v>
      </c>
      <c r="BT93" s="210" t="s">
        <v>982</v>
      </c>
      <c r="BU93" s="210" t="s">
        <v>982</v>
      </c>
      <c r="BV93" s="210" t="s">
        <v>982</v>
      </c>
      <c r="BW93" s="210" t="s">
        <v>982</v>
      </c>
      <c r="BX93" s="210" t="s">
        <v>982</v>
      </c>
    </row>
    <row r="94" spans="1:76" x14ac:dyDescent="0.3">
      <c r="A94" s="210" t="s">
        <v>452</v>
      </c>
      <c r="B94" s="210" t="s">
        <v>453</v>
      </c>
      <c r="N94" s="210" t="s">
        <v>933</v>
      </c>
      <c r="O94" s="210" t="s">
        <v>933</v>
      </c>
      <c r="P94" s="210" t="s">
        <v>933</v>
      </c>
      <c r="Q94" s="210" t="s">
        <v>933</v>
      </c>
      <c r="V94" s="210" t="s">
        <v>935</v>
      </c>
      <c r="X94" s="160"/>
      <c r="Y94" s="210" t="s">
        <v>962</v>
      </c>
      <c r="Z94" s="210" t="s">
        <v>960</v>
      </c>
      <c r="AA94" s="210" t="s">
        <v>960</v>
      </c>
      <c r="AB94" s="210" t="s">
        <v>960</v>
      </c>
      <c r="AO94" s="210" t="s">
        <v>982</v>
      </c>
      <c r="AP94" s="210" t="s">
        <v>982</v>
      </c>
      <c r="AQ94" s="210" t="s">
        <v>982</v>
      </c>
      <c r="AR94" s="210" t="s">
        <v>982</v>
      </c>
      <c r="AS94" s="210" t="s">
        <v>980</v>
      </c>
      <c r="AT94" s="210" t="s">
        <v>980</v>
      </c>
      <c r="AU94" s="210" t="s">
        <v>982</v>
      </c>
      <c r="AV94" s="210" t="s">
        <v>980</v>
      </c>
      <c r="AW94" s="210" t="s">
        <v>980</v>
      </c>
      <c r="AX94" s="210" t="s">
        <v>984</v>
      </c>
      <c r="AY94" s="210" t="s">
        <v>982</v>
      </c>
      <c r="AZ94" s="210" t="s">
        <v>984</v>
      </c>
      <c r="BA94" s="210" t="s">
        <v>982</v>
      </c>
      <c r="BB94" s="210" t="s">
        <v>980</v>
      </c>
      <c r="BC94" s="210" t="s">
        <v>980</v>
      </c>
      <c r="BD94" s="210" t="s">
        <v>982</v>
      </c>
      <c r="BE94" s="210" t="s">
        <v>980</v>
      </c>
      <c r="BF94" s="210" t="s">
        <v>982</v>
      </c>
      <c r="BG94" s="210" t="s">
        <v>984</v>
      </c>
      <c r="BH94" s="210" t="s">
        <v>984</v>
      </c>
      <c r="BI94" s="210" t="s">
        <v>984</v>
      </c>
      <c r="BJ94" s="210" t="s">
        <v>982</v>
      </c>
      <c r="BK94" s="210" t="s">
        <v>980</v>
      </c>
      <c r="BL94" s="210" t="s">
        <v>980</v>
      </c>
      <c r="BM94" s="210" t="s">
        <v>982</v>
      </c>
      <c r="BN94" s="210" t="s">
        <v>980</v>
      </c>
      <c r="BO94" s="210" t="s">
        <v>982</v>
      </c>
      <c r="BP94" s="210" t="s">
        <v>984</v>
      </c>
      <c r="BQ94" s="210" t="s">
        <v>984</v>
      </c>
      <c r="BR94" s="210" t="s">
        <v>984</v>
      </c>
      <c r="BS94" s="210" t="s">
        <v>982</v>
      </c>
      <c r="BT94" s="210" t="s">
        <v>980</v>
      </c>
      <c r="BU94" s="210" t="s">
        <v>980</v>
      </c>
      <c r="BV94" s="210" t="s">
        <v>982</v>
      </c>
      <c r="BW94" s="210" t="s">
        <v>980</v>
      </c>
      <c r="BX94" s="210" t="s">
        <v>982</v>
      </c>
    </row>
    <row r="95" spans="1:76" x14ac:dyDescent="0.3">
      <c r="A95" s="210" t="s">
        <v>454</v>
      </c>
      <c r="B95" s="210" t="s">
        <v>455</v>
      </c>
      <c r="N95" s="210" t="s">
        <v>933</v>
      </c>
      <c r="O95" s="210" t="s">
        <v>933</v>
      </c>
      <c r="P95" s="210" t="s">
        <v>933</v>
      </c>
      <c r="Q95" s="210" t="s">
        <v>933</v>
      </c>
      <c r="V95" s="210" t="s">
        <v>935</v>
      </c>
      <c r="X95" s="160"/>
      <c r="Y95" s="210" t="s">
        <v>960</v>
      </c>
      <c r="Z95" s="210" t="s">
        <v>960</v>
      </c>
      <c r="AA95" s="210" t="s">
        <v>960</v>
      </c>
      <c r="AB95" s="210" t="s">
        <v>960</v>
      </c>
      <c r="AO95" s="210" t="s">
        <v>980</v>
      </c>
      <c r="AP95" s="210" t="s">
        <v>980</v>
      </c>
      <c r="AQ95" s="210" t="s">
        <v>982</v>
      </c>
      <c r="AR95" s="210" t="s">
        <v>982</v>
      </c>
      <c r="AS95" s="210" t="s">
        <v>982</v>
      </c>
      <c r="AT95" s="210" t="s">
        <v>982</v>
      </c>
      <c r="AU95" s="210" t="s">
        <v>984</v>
      </c>
      <c r="AV95" s="210" t="s">
        <v>984</v>
      </c>
      <c r="AW95" s="210" t="s">
        <v>978</v>
      </c>
      <c r="AX95" s="210" t="s">
        <v>982</v>
      </c>
      <c r="AY95" s="210" t="s">
        <v>982</v>
      </c>
      <c r="AZ95" s="210" t="s">
        <v>982</v>
      </c>
      <c r="BA95" s="210" t="s">
        <v>982</v>
      </c>
      <c r="BB95" s="210" t="s">
        <v>982</v>
      </c>
      <c r="BC95" s="210" t="s">
        <v>982</v>
      </c>
      <c r="BD95" s="210" t="s">
        <v>982</v>
      </c>
      <c r="BE95" s="210" t="s">
        <v>982</v>
      </c>
      <c r="BF95" s="210" t="s">
        <v>978</v>
      </c>
      <c r="BG95" s="210" t="s">
        <v>982</v>
      </c>
      <c r="BH95" s="210" t="s">
        <v>982</v>
      </c>
      <c r="BI95" s="210" t="s">
        <v>982</v>
      </c>
      <c r="BJ95" s="210" t="s">
        <v>982</v>
      </c>
      <c r="BK95" s="210" t="s">
        <v>982</v>
      </c>
      <c r="BL95" s="210" t="s">
        <v>982</v>
      </c>
      <c r="BM95" s="210" t="s">
        <v>984</v>
      </c>
      <c r="BN95" s="210" t="s">
        <v>984</v>
      </c>
      <c r="BO95" s="210" t="s">
        <v>978</v>
      </c>
      <c r="BP95" s="210" t="s">
        <v>982</v>
      </c>
      <c r="BQ95" s="210" t="s">
        <v>982</v>
      </c>
      <c r="BR95" s="210" t="s">
        <v>982</v>
      </c>
      <c r="BS95" s="210" t="s">
        <v>982</v>
      </c>
      <c r="BT95" s="210" t="s">
        <v>982</v>
      </c>
      <c r="BU95" s="210" t="s">
        <v>982</v>
      </c>
      <c r="BV95" s="210" t="s">
        <v>984</v>
      </c>
      <c r="BW95" s="210" t="s">
        <v>984</v>
      </c>
      <c r="BX95" s="210" t="s">
        <v>978</v>
      </c>
    </row>
    <row r="96" spans="1:76" x14ac:dyDescent="0.3">
      <c r="A96" s="210" t="s">
        <v>456</v>
      </c>
      <c r="B96" s="210" t="s">
        <v>457</v>
      </c>
      <c r="N96" s="210" t="s">
        <v>933</v>
      </c>
      <c r="O96" s="210" t="s">
        <v>933</v>
      </c>
      <c r="P96" s="210" t="s">
        <v>933</v>
      </c>
      <c r="Q96" s="210" t="s">
        <v>933</v>
      </c>
      <c r="V96" s="210" t="s">
        <v>933</v>
      </c>
      <c r="X96" s="160"/>
      <c r="Y96" s="210" t="s">
        <v>960</v>
      </c>
      <c r="Z96" s="210" t="s">
        <v>960</v>
      </c>
      <c r="AA96" s="210" t="s">
        <v>964</v>
      </c>
      <c r="AB96" s="210" t="s">
        <v>962</v>
      </c>
      <c r="AO96" s="210" t="s">
        <v>982</v>
      </c>
      <c r="AP96" s="210" t="s">
        <v>984</v>
      </c>
      <c r="AQ96" s="210" t="s">
        <v>982</v>
      </c>
      <c r="AR96" s="210" t="s">
        <v>982</v>
      </c>
      <c r="AS96" s="210" t="s">
        <v>980</v>
      </c>
      <c r="AT96" s="210" t="s">
        <v>980</v>
      </c>
      <c r="AU96" s="210" t="s">
        <v>982</v>
      </c>
      <c r="AV96" s="210" t="s">
        <v>982</v>
      </c>
      <c r="AW96" s="210" t="s">
        <v>978</v>
      </c>
      <c r="AX96" s="210" t="s">
        <v>982</v>
      </c>
      <c r="AY96" s="210" t="s">
        <v>982</v>
      </c>
      <c r="AZ96" s="210" t="s">
        <v>982</v>
      </c>
      <c r="BA96" s="210" t="s">
        <v>982</v>
      </c>
      <c r="BB96" s="210" t="s">
        <v>982</v>
      </c>
      <c r="BC96" s="210" t="s">
        <v>982</v>
      </c>
      <c r="BD96" s="210" t="s">
        <v>982</v>
      </c>
      <c r="BE96" s="210" t="s">
        <v>982</v>
      </c>
      <c r="BF96" s="210" t="s">
        <v>980</v>
      </c>
      <c r="BG96" s="210" t="s">
        <v>982</v>
      </c>
      <c r="BH96" s="210" t="s">
        <v>982</v>
      </c>
      <c r="BI96" s="210" t="s">
        <v>982</v>
      </c>
      <c r="BJ96" s="210" t="s">
        <v>982</v>
      </c>
      <c r="BK96" s="210" t="s">
        <v>982</v>
      </c>
      <c r="BL96" s="210" t="s">
        <v>982</v>
      </c>
      <c r="BM96" s="210" t="s">
        <v>982</v>
      </c>
      <c r="BN96" s="210" t="s">
        <v>982</v>
      </c>
      <c r="BO96" s="210" t="s">
        <v>980</v>
      </c>
      <c r="BP96" s="210" t="s">
        <v>982</v>
      </c>
      <c r="BQ96" s="210" t="s">
        <v>982</v>
      </c>
      <c r="BR96" s="210" t="s">
        <v>982</v>
      </c>
      <c r="BS96" s="210" t="s">
        <v>982</v>
      </c>
      <c r="BT96" s="210" t="s">
        <v>982</v>
      </c>
      <c r="BU96" s="210" t="s">
        <v>982</v>
      </c>
      <c r="BV96" s="210" t="s">
        <v>982</v>
      </c>
      <c r="BW96" s="210" t="s">
        <v>982</v>
      </c>
      <c r="BX96" s="210" t="s">
        <v>980</v>
      </c>
    </row>
    <row r="97" spans="1:76" x14ac:dyDescent="0.3">
      <c r="A97" s="210" t="s">
        <v>458</v>
      </c>
      <c r="B97" s="210" t="s">
        <v>459</v>
      </c>
      <c r="N97" s="210" t="s">
        <v>933</v>
      </c>
      <c r="O97" s="210" t="s">
        <v>933</v>
      </c>
      <c r="P97" s="210" t="s">
        <v>933</v>
      </c>
      <c r="Q97" s="210" t="s">
        <v>933</v>
      </c>
      <c r="V97" s="210" t="s">
        <v>935</v>
      </c>
      <c r="X97" s="160"/>
      <c r="Y97" s="210" t="s">
        <v>960</v>
      </c>
      <c r="Z97" s="210" t="s">
        <v>960</v>
      </c>
      <c r="AA97" s="210" t="s">
        <v>960</v>
      </c>
      <c r="AB97" s="210" t="s">
        <v>960</v>
      </c>
      <c r="AO97" s="210" t="s">
        <v>982</v>
      </c>
      <c r="AP97" s="210" t="s">
        <v>982</v>
      </c>
      <c r="AQ97" s="210" t="s">
        <v>982</v>
      </c>
      <c r="AR97" s="210" t="s">
        <v>984</v>
      </c>
      <c r="AS97" s="210" t="s">
        <v>980</v>
      </c>
      <c r="AT97" s="210" t="s">
        <v>982</v>
      </c>
      <c r="AU97" s="210" t="s">
        <v>982</v>
      </c>
      <c r="AV97" s="210" t="s">
        <v>982</v>
      </c>
      <c r="AW97" s="210" t="s">
        <v>980</v>
      </c>
      <c r="AX97" s="210" t="s">
        <v>982</v>
      </c>
      <c r="AY97" s="210" t="s">
        <v>982</v>
      </c>
      <c r="AZ97" s="210" t="s">
        <v>982</v>
      </c>
      <c r="BA97" s="210" t="s">
        <v>984</v>
      </c>
      <c r="BB97" s="210" t="s">
        <v>980</v>
      </c>
      <c r="BC97" s="210" t="s">
        <v>982</v>
      </c>
      <c r="BD97" s="210" t="s">
        <v>982</v>
      </c>
      <c r="BE97" s="210" t="s">
        <v>982</v>
      </c>
      <c r="BF97" s="210" t="s">
        <v>980</v>
      </c>
      <c r="BG97" s="210" t="s">
        <v>982</v>
      </c>
      <c r="BH97" s="210" t="s">
        <v>982</v>
      </c>
      <c r="BI97" s="210" t="s">
        <v>982</v>
      </c>
      <c r="BJ97" s="210" t="s">
        <v>984</v>
      </c>
      <c r="BK97" s="210" t="s">
        <v>980</v>
      </c>
      <c r="BL97" s="210" t="s">
        <v>982</v>
      </c>
      <c r="BM97" s="210" t="s">
        <v>982</v>
      </c>
      <c r="BN97" s="210" t="s">
        <v>982</v>
      </c>
      <c r="BO97" s="210" t="s">
        <v>980</v>
      </c>
      <c r="BP97" s="210" t="s">
        <v>982</v>
      </c>
      <c r="BQ97" s="210" t="s">
        <v>982</v>
      </c>
      <c r="BR97" s="210" t="s">
        <v>982</v>
      </c>
      <c r="BS97" s="210" t="s">
        <v>984</v>
      </c>
      <c r="BT97" s="210" t="s">
        <v>980</v>
      </c>
      <c r="BU97" s="210" t="s">
        <v>982</v>
      </c>
      <c r="BV97" s="210" t="s">
        <v>982</v>
      </c>
      <c r="BW97" s="210" t="s">
        <v>982</v>
      </c>
      <c r="BX97" s="210" t="s">
        <v>982</v>
      </c>
    </row>
    <row r="98" spans="1:76" x14ac:dyDescent="0.3">
      <c r="A98" s="210" t="s">
        <v>460</v>
      </c>
      <c r="B98" s="210" t="s">
        <v>461</v>
      </c>
      <c r="N98" s="210" t="s">
        <v>933</v>
      </c>
      <c r="O98" s="210" t="s">
        <v>933</v>
      </c>
      <c r="P98" s="210" t="s">
        <v>933</v>
      </c>
      <c r="Q98" s="210" t="s">
        <v>933</v>
      </c>
      <c r="V98" s="210" t="s">
        <v>933</v>
      </c>
      <c r="X98" s="160"/>
      <c r="Y98" s="210" t="s">
        <v>960</v>
      </c>
      <c r="Z98" s="210" t="s">
        <v>962</v>
      </c>
      <c r="AA98" s="210" t="s">
        <v>960</v>
      </c>
      <c r="AB98" s="210" t="s">
        <v>960</v>
      </c>
      <c r="AO98" s="210" t="s">
        <v>982</v>
      </c>
      <c r="AP98" s="210" t="s">
        <v>982</v>
      </c>
      <c r="AQ98" s="210" t="s">
        <v>984</v>
      </c>
      <c r="AR98" s="210" t="s">
        <v>980</v>
      </c>
      <c r="AS98" s="210" t="s">
        <v>982</v>
      </c>
      <c r="AT98" s="210" t="s">
        <v>980</v>
      </c>
      <c r="AU98" s="210" t="s">
        <v>982</v>
      </c>
      <c r="AV98" s="210" t="s">
        <v>982</v>
      </c>
      <c r="AW98" s="210" t="s">
        <v>980</v>
      </c>
      <c r="AX98" s="210" t="s">
        <v>982</v>
      </c>
      <c r="AY98" s="210" t="s">
        <v>982</v>
      </c>
      <c r="AZ98" s="210" t="s">
        <v>984</v>
      </c>
      <c r="BA98" s="210" t="s">
        <v>980</v>
      </c>
      <c r="BB98" s="210" t="s">
        <v>982</v>
      </c>
      <c r="BC98" s="210" t="s">
        <v>980</v>
      </c>
      <c r="BD98" s="210" t="s">
        <v>982</v>
      </c>
      <c r="BE98" s="210" t="s">
        <v>982</v>
      </c>
      <c r="BF98" s="210" t="s">
        <v>980</v>
      </c>
      <c r="BG98" s="210" t="s">
        <v>982</v>
      </c>
      <c r="BH98" s="210" t="s">
        <v>982</v>
      </c>
      <c r="BI98" s="210" t="s">
        <v>984</v>
      </c>
      <c r="BJ98" s="210" t="s">
        <v>980</v>
      </c>
      <c r="BK98" s="210" t="s">
        <v>982</v>
      </c>
      <c r="BL98" s="210" t="s">
        <v>980</v>
      </c>
      <c r="BM98" s="210" t="s">
        <v>982</v>
      </c>
      <c r="BN98" s="210" t="s">
        <v>982</v>
      </c>
      <c r="BO98" s="210" t="s">
        <v>980</v>
      </c>
      <c r="BP98" s="210" t="s">
        <v>982</v>
      </c>
      <c r="BQ98" s="210" t="s">
        <v>982</v>
      </c>
      <c r="BR98" s="210" t="s">
        <v>984</v>
      </c>
      <c r="BS98" s="210" t="s">
        <v>982</v>
      </c>
      <c r="BT98" s="210" t="s">
        <v>982</v>
      </c>
      <c r="BU98" s="210" t="s">
        <v>982</v>
      </c>
      <c r="BV98" s="210" t="s">
        <v>982</v>
      </c>
      <c r="BW98" s="210" t="s">
        <v>982</v>
      </c>
      <c r="BX98" s="210" t="s">
        <v>982</v>
      </c>
    </row>
    <row r="99" spans="1:76" x14ac:dyDescent="0.3">
      <c r="A99" s="210" t="s">
        <v>464</v>
      </c>
      <c r="B99" s="210" t="s">
        <v>465</v>
      </c>
      <c r="N99" s="210" t="s">
        <v>933</v>
      </c>
      <c r="O99" s="210" t="s">
        <v>933</v>
      </c>
      <c r="P99" s="210" t="s">
        <v>933</v>
      </c>
      <c r="Q99" s="210" t="s">
        <v>933</v>
      </c>
      <c r="V99" s="210" t="s">
        <v>933</v>
      </c>
      <c r="X99" s="160"/>
      <c r="Y99" s="210" t="s">
        <v>964</v>
      </c>
      <c r="Z99" s="210" t="s">
        <v>960</v>
      </c>
      <c r="AA99" s="210" t="s">
        <v>960</v>
      </c>
      <c r="AB99" s="210" t="s">
        <v>964</v>
      </c>
      <c r="AO99" s="210" t="s">
        <v>982</v>
      </c>
      <c r="AP99" s="210" t="s">
        <v>982</v>
      </c>
      <c r="AQ99" s="210" t="s">
        <v>982</v>
      </c>
      <c r="AR99" s="210" t="s">
        <v>982</v>
      </c>
      <c r="AS99" s="210" t="s">
        <v>980</v>
      </c>
      <c r="AT99" s="210" t="s">
        <v>980</v>
      </c>
      <c r="AU99" s="210" t="s">
        <v>982</v>
      </c>
      <c r="AV99" s="210" t="s">
        <v>982</v>
      </c>
      <c r="AW99" s="210" t="s">
        <v>982</v>
      </c>
      <c r="AX99" s="210" t="s">
        <v>982</v>
      </c>
      <c r="AY99" s="210" t="s">
        <v>982</v>
      </c>
      <c r="AZ99" s="210" t="s">
        <v>982</v>
      </c>
      <c r="BA99" s="210" t="s">
        <v>982</v>
      </c>
      <c r="BB99" s="210" t="s">
        <v>980</v>
      </c>
      <c r="BC99" s="210" t="s">
        <v>980</v>
      </c>
      <c r="BD99" s="210" t="s">
        <v>982</v>
      </c>
      <c r="BE99" s="210" t="s">
        <v>982</v>
      </c>
      <c r="BF99" s="210" t="s">
        <v>982</v>
      </c>
      <c r="BG99" s="210" t="s">
        <v>982</v>
      </c>
      <c r="BH99" s="210" t="s">
        <v>982</v>
      </c>
      <c r="BI99" s="210" t="s">
        <v>982</v>
      </c>
      <c r="BJ99" s="210" t="s">
        <v>982</v>
      </c>
      <c r="BK99" s="210" t="s">
        <v>980</v>
      </c>
      <c r="BL99" s="210" t="s">
        <v>980</v>
      </c>
      <c r="BM99" s="210" t="s">
        <v>982</v>
      </c>
      <c r="BN99" s="210" t="s">
        <v>982</v>
      </c>
      <c r="BO99" s="210" t="s">
        <v>982</v>
      </c>
      <c r="BP99" s="210" t="s">
        <v>982</v>
      </c>
      <c r="BQ99" s="210" t="s">
        <v>982</v>
      </c>
      <c r="BR99" s="210" t="s">
        <v>982</v>
      </c>
      <c r="BS99" s="210" t="s">
        <v>982</v>
      </c>
      <c r="BT99" s="210" t="s">
        <v>980</v>
      </c>
      <c r="BU99" s="210" t="s">
        <v>982</v>
      </c>
      <c r="BV99" s="210" t="s">
        <v>982</v>
      </c>
      <c r="BW99" s="210" t="s">
        <v>982</v>
      </c>
      <c r="BX99" s="210" t="s">
        <v>982</v>
      </c>
    </row>
    <row r="100" spans="1:76" x14ac:dyDescent="0.3">
      <c r="A100" s="210" t="s">
        <v>466</v>
      </c>
      <c r="B100" s="210" t="s">
        <v>467</v>
      </c>
      <c r="N100" s="210" t="s">
        <v>933</v>
      </c>
      <c r="O100" s="210" t="s">
        <v>933</v>
      </c>
      <c r="P100" s="210" t="s">
        <v>933</v>
      </c>
      <c r="Q100" s="210" t="s">
        <v>933</v>
      </c>
      <c r="V100" s="210" t="s">
        <v>933</v>
      </c>
      <c r="X100" s="160"/>
      <c r="Y100" s="210" t="s">
        <v>964</v>
      </c>
      <c r="Z100" s="210" t="s">
        <v>964</v>
      </c>
      <c r="AA100" s="210" t="s">
        <v>964</v>
      </c>
      <c r="AB100" s="210" t="s">
        <v>964</v>
      </c>
      <c r="AO100" s="210" t="s">
        <v>982</v>
      </c>
      <c r="AP100" s="210" t="s">
        <v>982</v>
      </c>
      <c r="AQ100" s="210" t="s">
        <v>982</v>
      </c>
      <c r="AR100" s="210" t="s">
        <v>984</v>
      </c>
      <c r="AS100" s="210" t="s">
        <v>980</v>
      </c>
      <c r="AT100" s="210" t="s">
        <v>980</v>
      </c>
      <c r="AU100" s="210" t="s">
        <v>982</v>
      </c>
      <c r="AV100" s="210" t="s">
        <v>982</v>
      </c>
      <c r="AW100" s="210" t="s">
        <v>982</v>
      </c>
      <c r="AX100" s="210" t="s">
        <v>982</v>
      </c>
      <c r="AY100" s="210" t="s">
        <v>982</v>
      </c>
      <c r="AZ100" s="210" t="s">
        <v>982</v>
      </c>
      <c r="BA100" s="210" t="s">
        <v>984</v>
      </c>
      <c r="BB100" s="210" t="s">
        <v>980</v>
      </c>
      <c r="BC100" s="210" t="s">
        <v>980</v>
      </c>
      <c r="BD100" s="210" t="s">
        <v>982</v>
      </c>
      <c r="BE100" s="210" t="s">
        <v>982</v>
      </c>
      <c r="BF100" s="210" t="s">
        <v>982</v>
      </c>
      <c r="BG100" s="210" t="s">
        <v>982</v>
      </c>
      <c r="BH100" s="210" t="s">
        <v>982</v>
      </c>
      <c r="BI100" s="210" t="s">
        <v>982</v>
      </c>
      <c r="BJ100" s="210" t="s">
        <v>984</v>
      </c>
      <c r="BK100" s="210" t="s">
        <v>980</v>
      </c>
      <c r="BL100" s="210" t="s">
        <v>980</v>
      </c>
      <c r="BM100" s="210" t="s">
        <v>982</v>
      </c>
      <c r="BN100" s="210" t="s">
        <v>982</v>
      </c>
      <c r="BO100" s="210" t="s">
        <v>982</v>
      </c>
      <c r="BP100" s="210" t="s">
        <v>982</v>
      </c>
      <c r="BQ100" s="210" t="s">
        <v>982</v>
      </c>
      <c r="BR100" s="210" t="s">
        <v>982</v>
      </c>
      <c r="BS100" s="210" t="s">
        <v>984</v>
      </c>
      <c r="BT100" s="210" t="s">
        <v>980</v>
      </c>
      <c r="BU100" s="210" t="s">
        <v>980</v>
      </c>
      <c r="BV100" s="210" t="s">
        <v>982</v>
      </c>
      <c r="BW100" s="210" t="s">
        <v>982</v>
      </c>
      <c r="BX100" s="210" t="s">
        <v>982</v>
      </c>
    </row>
    <row r="101" spans="1:76" x14ac:dyDescent="0.3">
      <c r="A101" s="210" t="s">
        <v>470</v>
      </c>
      <c r="B101" s="210" t="s">
        <v>471</v>
      </c>
      <c r="N101" s="210" t="s">
        <v>933</v>
      </c>
      <c r="O101" s="210" t="s">
        <v>933</v>
      </c>
      <c r="P101" s="210" t="s">
        <v>933</v>
      </c>
      <c r="Q101" s="210" t="s">
        <v>933</v>
      </c>
      <c r="V101" s="210" t="s">
        <v>933</v>
      </c>
      <c r="X101" s="160"/>
      <c r="Y101" s="210" t="s">
        <v>962</v>
      </c>
      <c r="Z101" s="210" t="s">
        <v>960</v>
      </c>
      <c r="AA101" s="210" t="s">
        <v>960</v>
      </c>
      <c r="AB101" s="210" t="s">
        <v>960</v>
      </c>
      <c r="AO101" s="210" t="s">
        <v>982</v>
      </c>
      <c r="AP101" s="210" t="s">
        <v>982</v>
      </c>
      <c r="AQ101" s="210" t="s">
        <v>982</v>
      </c>
      <c r="AR101" s="210" t="s">
        <v>982</v>
      </c>
      <c r="AS101" s="210" t="s">
        <v>980</v>
      </c>
      <c r="AT101" s="210" t="s">
        <v>980</v>
      </c>
      <c r="AU101" s="210" t="s">
        <v>982</v>
      </c>
      <c r="AV101" s="210" t="s">
        <v>980</v>
      </c>
      <c r="AW101" s="210" t="s">
        <v>978</v>
      </c>
      <c r="AX101" s="210" t="s">
        <v>982</v>
      </c>
      <c r="AY101" s="210" t="s">
        <v>982</v>
      </c>
      <c r="AZ101" s="210" t="s">
        <v>984</v>
      </c>
      <c r="BA101" s="210" t="s">
        <v>984</v>
      </c>
      <c r="BB101" s="210" t="s">
        <v>980</v>
      </c>
      <c r="BC101" s="210" t="s">
        <v>982</v>
      </c>
      <c r="BD101" s="210" t="s">
        <v>982</v>
      </c>
      <c r="BE101" s="210" t="s">
        <v>980</v>
      </c>
      <c r="BF101" s="210" t="s">
        <v>978</v>
      </c>
      <c r="BG101" s="210" t="s">
        <v>982</v>
      </c>
      <c r="BH101" s="210" t="s">
        <v>982</v>
      </c>
      <c r="BI101" s="210" t="s">
        <v>984</v>
      </c>
      <c r="BJ101" s="210" t="s">
        <v>984</v>
      </c>
      <c r="BK101" s="210" t="s">
        <v>982</v>
      </c>
      <c r="BL101" s="210" t="s">
        <v>982</v>
      </c>
      <c r="BM101" s="210" t="s">
        <v>982</v>
      </c>
      <c r="BN101" s="210" t="s">
        <v>982</v>
      </c>
      <c r="BO101" s="210" t="s">
        <v>978</v>
      </c>
      <c r="BP101" s="210" t="s">
        <v>982</v>
      </c>
      <c r="BQ101" s="210" t="s">
        <v>982</v>
      </c>
      <c r="BR101" s="210" t="s">
        <v>984</v>
      </c>
      <c r="BS101" s="210" t="s">
        <v>984</v>
      </c>
      <c r="BT101" s="210" t="s">
        <v>982</v>
      </c>
      <c r="BU101" s="210" t="s">
        <v>982</v>
      </c>
      <c r="BV101" s="210" t="s">
        <v>984</v>
      </c>
      <c r="BW101" s="210" t="s">
        <v>982</v>
      </c>
      <c r="BX101" s="210" t="s">
        <v>978</v>
      </c>
    </row>
    <row r="102" spans="1:76" x14ac:dyDescent="0.3">
      <c r="A102" s="210" t="s">
        <v>472</v>
      </c>
      <c r="B102" s="210" t="s">
        <v>473</v>
      </c>
      <c r="N102" s="210" t="s">
        <v>933</v>
      </c>
      <c r="O102" s="210" t="s">
        <v>933</v>
      </c>
      <c r="P102" s="210" t="s">
        <v>933</v>
      </c>
      <c r="Q102" s="210" t="s">
        <v>933</v>
      </c>
      <c r="V102" s="210" t="s">
        <v>933</v>
      </c>
      <c r="X102" s="160"/>
      <c r="Y102" s="210" t="s">
        <v>962</v>
      </c>
      <c r="Z102" s="210" t="s">
        <v>960</v>
      </c>
      <c r="AA102" s="210" t="s">
        <v>964</v>
      </c>
      <c r="AB102" s="210" t="s">
        <v>960</v>
      </c>
      <c r="AO102" s="210" t="s">
        <v>980</v>
      </c>
      <c r="AP102" s="210" t="s">
        <v>980</v>
      </c>
      <c r="AQ102" s="210" t="s">
        <v>982</v>
      </c>
      <c r="AR102" s="210" t="s">
        <v>980</v>
      </c>
      <c r="AS102" s="210" t="s">
        <v>982</v>
      </c>
      <c r="AT102" s="210" t="s">
        <v>980</v>
      </c>
      <c r="AU102" s="210" t="s">
        <v>982</v>
      </c>
      <c r="AV102" s="210" t="s">
        <v>980</v>
      </c>
      <c r="AW102" s="210" t="s">
        <v>980</v>
      </c>
      <c r="AX102" s="210" t="s">
        <v>982</v>
      </c>
      <c r="AY102" s="210" t="s">
        <v>980</v>
      </c>
      <c r="AZ102" s="210" t="s">
        <v>982</v>
      </c>
      <c r="BA102" s="210" t="s">
        <v>980</v>
      </c>
      <c r="BB102" s="210" t="s">
        <v>982</v>
      </c>
      <c r="BC102" s="210" t="s">
        <v>980</v>
      </c>
      <c r="BD102" s="210" t="s">
        <v>982</v>
      </c>
      <c r="BE102" s="210" t="s">
        <v>980</v>
      </c>
      <c r="BF102" s="210" t="s">
        <v>980</v>
      </c>
      <c r="BG102" s="210" t="s">
        <v>984</v>
      </c>
      <c r="BH102" s="210" t="s">
        <v>984</v>
      </c>
      <c r="BI102" s="210" t="s">
        <v>984</v>
      </c>
      <c r="BJ102" s="210" t="s">
        <v>980</v>
      </c>
      <c r="BK102" s="210" t="s">
        <v>982</v>
      </c>
      <c r="BL102" s="210" t="s">
        <v>982</v>
      </c>
      <c r="BM102" s="210" t="s">
        <v>984</v>
      </c>
      <c r="BN102" s="210" t="s">
        <v>982</v>
      </c>
      <c r="BO102" s="210" t="s">
        <v>982</v>
      </c>
      <c r="BP102" s="210" t="s">
        <v>984</v>
      </c>
      <c r="BQ102" s="210" t="s">
        <v>984</v>
      </c>
      <c r="BR102" s="210" t="s">
        <v>984</v>
      </c>
      <c r="BS102" s="210" t="s">
        <v>982</v>
      </c>
      <c r="BT102" s="210" t="s">
        <v>984</v>
      </c>
      <c r="BU102" s="210" t="s">
        <v>982</v>
      </c>
      <c r="BV102" s="210" t="s">
        <v>984</v>
      </c>
      <c r="BW102" s="210" t="s">
        <v>982</v>
      </c>
      <c r="BX102" s="210" t="s">
        <v>982</v>
      </c>
    </row>
    <row r="103" spans="1:76" x14ac:dyDescent="0.3">
      <c r="A103" s="210" t="s">
        <v>474</v>
      </c>
      <c r="B103" s="210" t="s">
        <v>475</v>
      </c>
      <c r="N103" s="210" t="s">
        <v>933</v>
      </c>
      <c r="O103" s="210" t="s">
        <v>933</v>
      </c>
      <c r="P103" s="210" t="s">
        <v>933</v>
      </c>
      <c r="Q103" s="210" t="s">
        <v>933</v>
      </c>
      <c r="V103" s="210" t="s">
        <v>933</v>
      </c>
      <c r="X103" s="160"/>
      <c r="Y103" s="210" t="s">
        <v>962</v>
      </c>
      <c r="Z103" s="210" t="s">
        <v>960</v>
      </c>
      <c r="AA103" s="210" t="s">
        <v>960</v>
      </c>
      <c r="AB103" s="210" t="s">
        <v>962</v>
      </c>
      <c r="AO103" s="210" t="s">
        <v>984</v>
      </c>
      <c r="AP103" s="210" t="s">
        <v>982</v>
      </c>
      <c r="AQ103" s="210" t="s">
        <v>982</v>
      </c>
      <c r="AR103" s="210" t="s">
        <v>982</v>
      </c>
      <c r="AS103" s="210" t="s">
        <v>980</v>
      </c>
      <c r="AT103" s="210" t="s">
        <v>982</v>
      </c>
      <c r="AU103" s="210" t="s">
        <v>982</v>
      </c>
      <c r="AV103" s="210" t="s">
        <v>982</v>
      </c>
      <c r="AW103" s="210" t="s">
        <v>984</v>
      </c>
      <c r="AX103" s="210" t="s">
        <v>984</v>
      </c>
      <c r="AY103" s="210" t="s">
        <v>982</v>
      </c>
      <c r="AZ103" s="210" t="s">
        <v>982</v>
      </c>
      <c r="BA103" s="210" t="s">
        <v>982</v>
      </c>
      <c r="BB103" s="210" t="s">
        <v>980</v>
      </c>
      <c r="BC103" s="210" t="s">
        <v>982</v>
      </c>
      <c r="BD103" s="210" t="s">
        <v>982</v>
      </c>
      <c r="BE103" s="210" t="s">
        <v>982</v>
      </c>
      <c r="BF103" s="210" t="s">
        <v>984</v>
      </c>
      <c r="BG103" s="210" t="s">
        <v>984</v>
      </c>
      <c r="BH103" s="210" t="s">
        <v>982</v>
      </c>
      <c r="BI103" s="210" t="s">
        <v>984</v>
      </c>
      <c r="BJ103" s="210" t="s">
        <v>982</v>
      </c>
      <c r="BK103" s="210" t="s">
        <v>982</v>
      </c>
      <c r="BL103" s="210" t="s">
        <v>982</v>
      </c>
      <c r="BM103" s="210" t="s">
        <v>984</v>
      </c>
      <c r="BN103" s="210" t="s">
        <v>982</v>
      </c>
      <c r="BO103" s="210" t="s">
        <v>984</v>
      </c>
      <c r="BP103" s="210" t="s">
        <v>984</v>
      </c>
      <c r="BQ103" s="210" t="s">
        <v>984</v>
      </c>
      <c r="BR103" s="210" t="s">
        <v>984</v>
      </c>
      <c r="BS103" s="210" t="s">
        <v>984</v>
      </c>
      <c r="BT103" s="210" t="s">
        <v>982</v>
      </c>
      <c r="BU103" s="210" t="s">
        <v>982</v>
      </c>
      <c r="BV103" s="210" t="s">
        <v>984</v>
      </c>
      <c r="BW103" s="210" t="s">
        <v>984</v>
      </c>
      <c r="BX103" s="210" t="s">
        <v>984</v>
      </c>
    </row>
    <row r="104" spans="1:76" x14ac:dyDescent="0.3">
      <c r="A104" s="210" t="s">
        <v>478</v>
      </c>
      <c r="B104" s="210" t="s">
        <v>479</v>
      </c>
      <c r="N104" s="210" t="s">
        <v>933</v>
      </c>
      <c r="O104" s="210" t="s">
        <v>933</v>
      </c>
      <c r="P104" s="210" t="s">
        <v>933</v>
      </c>
      <c r="Q104" s="210" t="s">
        <v>933</v>
      </c>
      <c r="V104" s="210" t="s">
        <v>933</v>
      </c>
      <c r="X104" s="160"/>
      <c r="Y104" s="210" t="s">
        <v>962</v>
      </c>
      <c r="Z104" s="210" t="s">
        <v>962</v>
      </c>
      <c r="AA104" s="210" t="s">
        <v>962</v>
      </c>
      <c r="AB104" s="210" t="s">
        <v>960</v>
      </c>
      <c r="AO104" s="210" t="s">
        <v>984</v>
      </c>
      <c r="AP104" s="210" t="s">
        <v>984</v>
      </c>
      <c r="AQ104" s="210" t="s">
        <v>984</v>
      </c>
      <c r="AR104" s="210" t="s">
        <v>982</v>
      </c>
      <c r="AS104" s="210" t="s">
        <v>980</v>
      </c>
      <c r="AT104" s="210" t="s">
        <v>984</v>
      </c>
      <c r="AU104" s="210" t="s">
        <v>980</v>
      </c>
      <c r="AV104" s="210" t="s">
        <v>982</v>
      </c>
      <c r="AW104" s="210" t="s">
        <v>982</v>
      </c>
      <c r="AX104" s="210" t="s">
        <v>984</v>
      </c>
      <c r="AY104" s="210" t="s">
        <v>986</v>
      </c>
      <c r="AZ104" s="210" t="s">
        <v>984</v>
      </c>
      <c r="BA104" s="210" t="s">
        <v>982</v>
      </c>
      <c r="BB104" s="210" t="s">
        <v>980</v>
      </c>
      <c r="BC104" s="210" t="s">
        <v>984</v>
      </c>
      <c r="BD104" s="210" t="s">
        <v>982</v>
      </c>
      <c r="BE104" s="210" t="s">
        <v>982</v>
      </c>
      <c r="BF104" s="210" t="s">
        <v>982</v>
      </c>
      <c r="BG104" s="210" t="s">
        <v>984</v>
      </c>
      <c r="BH104" s="210" t="s">
        <v>986</v>
      </c>
      <c r="BI104" s="210" t="s">
        <v>984</v>
      </c>
      <c r="BJ104" s="210" t="s">
        <v>982</v>
      </c>
      <c r="BK104" s="210" t="s">
        <v>980</v>
      </c>
      <c r="BL104" s="210" t="s">
        <v>984</v>
      </c>
      <c r="BM104" s="210" t="s">
        <v>982</v>
      </c>
      <c r="BN104" s="210" t="s">
        <v>982</v>
      </c>
      <c r="BO104" s="210" t="s">
        <v>982</v>
      </c>
      <c r="BP104" s="210" t="s">
        <v>984</v>
      </c>
      <c r="BQ104" s="210" t="s">
        <v>986</v>
      </c>
      <c r="BR104" s="210" t="s">
        <v>984</v>
      </c>
      <c r="BS104" s="210" t="s">
        <v>982</v>
      </c>
      <c r="BT104" s="210" t="s">
        <v>980</v>
      </c>
      <c r="BU104" s="210" t="s">
        <v>984</v>
      </c>
      <c r="BV104" s="210" t="s">
        <v>982</v>
      </c>
      <c r="BW104" s="210" t="s">
        <v>982</v>
      </c>
      <c r="BX104" s="210" t="s">
        <v>982</v>
      </c>
    </row>
    <row r="105" spans="1:76" x14ac:dyDescent="0.3">
      <c r="A105" s="210" t="s">
        <v>482</v>
      </c>
      <c r="B105" s="210" t="s">
        <v>483</v>
      </c>
      <c r="N105" s="210" t="s">
        <v>933</v>
      </c>
      <c r="O105" s="210" t="s">
        <v>933</v>
      </c>
      <c r="P105" s="210" t="s">
        <v>933</v>
      </c>
      <c r="Q105" s="210" t="s">
        <v>933</v>
      </c>
      <c r="V105" s="210" t="s">
        <v>933</v>
      </c>
      <c r="X105" s="160"/>
      <c r="Y105" s="210" t="s">
        <v>960</v>
      </c>
      <c r="Z105" s="210" t="s">
        <v>962</v>
      </c>
      <c r="AA105" s="210" t="s">
        <v>962</v>
      </c>
      <c r="AB105" s="210" t="s">
        <v>960</v>
      </c>
      <c r="AO105" s="210" t="s">
        <v>980</v>
      </c>
      <c r="AP105" s="210" t="s">
        <v>980</v>
      </c>
      <c r="AQ105" s="210" t="s">
        <v>982</v>
      </c>
      <c r="AR105" s="210" t="s">
        <v>982</v>
      </c>
      <c r="AS105" s="210" t="s">
        <v>982</v>
      </c>
      <c r="AT105" s="210" t="s">
        <v>980</v>
      </c>
      <c r="AU105" s="210" t="s">
        <v>980</v>
      </c>
      <c r="AV105" s="210" t="s">
        <v>982</v>
      </c>
      <c r="AW105" s="210" t="s">
        <v>982</v>
      </c>
      <c r="AX105" s="210" t="s">
        <v>980</v>
      </c>
      <c r="AY105" s="210" t="s">
        <v>982</v>
      </c>
      <c r="AZ105" s="210" t="s">
        <v>982</v>
      </c>
      <c r="BA105" s="210" t="s">
        <v>982</v>
      </c>
      <c r="BB105" s="210" t="s">
        <v>982</v>
      </c>
      <c r="BC105" s="210" t="s">
        <v>980</v>
      </c>
      <c r="BD105" s="210" t="s">
        <v>980</v>
      </c>
      <c r="BE105" s="210" t="s">
        <v>982</v>
      </c>
      <c r="BF105" s="210" t="s">
        <v>982</v>
      </c>
      <c r="BG105" s="210" t="s">
        <v>980</v>
      </c>
      <c r="BH105" s="210" t="s">
        <v>982</v>
      </c>
      <c r="BI105" s="210" t="s">
        <v>982</v>
      </c>
      <c r="BJ105" s="210" t="s">
        <v>982</v>
      </c>
      <c r="BK105" s="210" t="s">
        <v>982</v>
      </c>
      <c r="BL105" s="210" t="s">
        <v>982</v>
      </c>
      <c r="BM105" s="210" t="s">
        <v>982</v>
      </c>
      <c r="BN105" s="210" t="s">
        <v>982</v>
      </c>
      <c r="BO105" s="210" t="s">
        <v>982</v>
      </c>
      <c r="BP105" s="210" t="s">
        <v>982</v>
      </c>
      <c r="BQ105" s="210" t="s">
        <v>982</v>
      </c>
      <c r="BR105" s="210" t="s">
        <v>982</v>
      </c>
      <c r="BS105" s="210" t="s">
        <v>982</v>
      </c>
      <c r="BT105" s="210" t="s">
        <v>982</v>
      </c>
      <c r="BU105" s="210" t="s">
        <v>982</v>
      </c>
      <c r="BV105" s="210" t="s">
        <v>982</v>
      </c>
      <c r="BW105" s="210" t="s">
        <v>982</v>
      </c>
      <c r="BX105" s="210" t="s">
        <v>982</v>
      </c>
    </row>
    <row r="106" spans="1:76" x14ac:dyDescent="0.3">
      <c r="A106" s="210" t="s">
        <v>485</v>
      </c>
      <c r="B106" s="210" t="s">
        <v>486</v>
      </c>
      <c r="N106" s="210" t="s">
        <v>933</v>
      </c>
      <c r="O106" s="210" t="s">
        <v>933</v>
      </c>
      <c r="P106" s="210" t="s">
        <v>933</v>
      </c>
      <c r="Q106" s="210" t="s">
        <v>933</v>
      </c>
      <c r="V106" s="210" t="s">
        <v>933</v>
      </c>
      <c r="X106" s="160"/>
      <c r="Y106" s="210" t="s">
        <v>962</v>
      </c>
      <c r="Z106" s="210" t="s">
        <v>960</v>
      </c>
      <c r="AA106" s="210" t="s">
        <v>960</v>
      </c>
      <c r="AB106" s="210" t="s">
        <v>960</v>
      </c>
      <c r="AO106" s="210" t="s">
        <v>978</v>
      </c>
      <c r="AP106" s="210" t="s">
        <v>978</v>
      </c>
      <c r="AQ106" s="210" t="s">
        <v>980</v>
      </c>
      <c r="AR106" s="210" t="s">
        <v>980</v>
      </c>
      <c r="AS106" s="210" t="s">
        <v>978</v>
      </c>
      <c r="AT106" s="210" t="s">
        <v>978</v>
      </c>
      <c r="AU106" s="210" t="s">
        <v>978</v>
      </c>
      <c r="AV106" s="210" t="s">
        <v>982</v>
      </c>
      <c r="AW106" s="210" t="s">
        <v>984</v>
      </c>
      <c r="AX106" s="210" t="s">
        <v>980</v>
      </c>
      <c r="AY106" s="210" t="s">
        <v>980</v>
      </c>
      <c r="AZ106" s="210" t="s">
        <v>980</v>
      </c>
      <c r="BA106" s="210" t="s">
        <v>980</v>
      </c>
      <c r="BB106" s="210" t="s">
        <v>980</v>
      </c>
      <c r="BC106" s="210" t="s">
        <v>980</v>
      </c>
      <c r="BD106" s="210" t="s">
        <v>978</v>
      </c>
      <c r="BE106" s="210" t="s">
        <v>982</v>
      </c>
      <c r="BF106" s="210" t="s">
        <v>984</v>
      </c>
      <c r="BG106" s="210" t="s">
        <v>982</v>
      </c>
      <c r="BH106" s="210" t="s">
        <v>980</v>
      </c>
      <c r="BI106" s="210" t="s">
        <v>982</v>
      </c>
      <c r="BJ106" s="210" t="s">
        <v>980</v>
      </c>
      <c r="BK106" s="210" t="s">
        <v>980</v>
      </c>
      <c r="BL106" s="210" t="s">
        <v>982</v>
      </c>
      <c r="BM106" s="210" t="s">
        <v>980</v>
      </c>
      <c r="BN106" s="210" t="s">
        <v>984</v>
      </c>
      <c r="BO106" s="210" t="s">
        <v>984</v>
      </c>
      <c r="BP106" s="210" t="s">
        <v>984</v>
      </c>
      <c r="BQ106" s="210" t="s">
        <v>982</v>
      </c>
      <c r="BR106" s="210" t="s">
        <v>982</v>
      </c>
      <c r="BS106" s="210" t="s">
        <v>982</v>
      </c>
      <c r="BT106" s="210" t="s">
        <v>982</v>
      </c>
      <c r="BU106" s="210" t="s">
        <v>982</v>
      </c>
      <c r="BV106" s="210" t="s">
        <v>980</v>
      </c>
      <c r="BW106" s="210" t="s">
        <v>984</v>
      </c>
      <c r="BX106" s="210" t="s">
        <v>984</v>
      </c>
    </row>
    <row r="107" spans="1:76" x14ac:dyDescent="0.3">
      <c r="A107" s="210" t="s">
        <v>487</v>
      </c>
      <c r="B107" s="210" t="s">
        <v>488</v>
      </c>
      <c r="N107" s="210" t="s">
        <v>933</v>
      </c>
      <c r="O107" s="210" t="s">
        <v>933</v>
      </c>
      <c r="P107" s="210" t="s">
        <v>933</v>
      </c>
      <c r="Q107" s="210" t="s">
        <v>933</v>
      </c>
      <c r="V107" s="210" t="s">
        <v>933</v>
      </c>
      <c r="X107" s="160"/>
      <c r="Y107" s="210" t="s">
        <v>964</v>
      </c>
      <c r="Z107" s="210" t="s">
        <v>960</v>
      </c>
      <c r="AA107" s="210" t="s">
        <v>964</v>
      </c>
      <c r="AB107" s="210" t="s">
        <v>962</v>
      </c>
      <c r="AO107" s="210" t="s">
        <v>984</v>
      </c>
      <c r="AP107" s="210" t="s">
        <v>982</v>
      </c>
      <c r="AQ107" s="210" t="s">
        <v>980</v>
      </c>
      <c r="AR107" s="210" t="s">
        <v>982</v>
      </c>
      <c r="AS107" s="210" t="s">
        <v>984</v>
      </c>
      <c r="AT107" s="210" t="s">
        <v>980</v>
      </c>
      <c r="AU107" s="210" t="s">
        <v>984</v>
      </c>
      <c r="AV107" s="210" t="s">
        <v>980</v>
      </c>
      <c r="AW107" s="210" t="s">
        <v>980</v>
      </c>
      <c r="AX107" s="210" t="s">
        <v>984</v>
      </c>
      <c r="AY107" s="210" t="s">
        <v>984</v>
      </c>
      <c r="AZ107" s="210" t="s">
        <v>982</v>
      </c>
      <c r="BA107" s="210" t="s">
        <v>984</v>
      </c>
      <c r="BB107" s="210" t="s">
        <v>984</v>
      </c>
      <c r="BC107" s="210" t="s">
        <v>982</v>
      </c>
      <c r="BD107" s="210" t="s">
        <v>984</v>
      </c>
      <c r="BE107" s="210" t="s">
        <v>982</v>
      </c>
      <c r="BF107" s="210" t="s">
        <v>982</v>
      </c>
      <c r="BG107" s="210" t="s">
        <v>984</v>
      </c>
      <c r="BH107" s="210" t="s">
        <v>984</v>
      </c>
      <c r="BI107" s="210" t="s">
        <v>982</v>
      </c>
      <c r="BJ107" s="210" t="s">
        <v>984</v>
      </c>
      <c r="BK107" s="210" t="s">
        <v>984</v>
      </c>
      <c r="BL107" s="210" t="s">
        <v>982</v>
      </c>
      <c r="BM107" s="210" t="s">
        <v>986</v>
      </c>
      <c r="BN107" s="210" t="s">
        <v>982</v>
      </c>
      <c r="BO107" s="210" t="s">
        <v>982</v>
      </c>
      <c r="BP107" s="210" t="s">
        <v>984</v>
      </c>
      <c r="BQ107" s="210" t="s">
        <v>984</v>
      </c>
      <c r="BR107" s="210" t="s">
        <v>984</v>
      </c>
      <c r="BS107" s="210" t="s">
        <v>984</v>
      </c>
      <c r="BT107" s="210" t="s">
        <v>984</v>
      </c>
      <c r="BU107" s="210" t="s">
        <v>984</v>
      </c>
      <c r="BV107" s="210" t="s">
        <v>986</v>
      </c>
      <c r="BW107" s="210" t="s">
        <v>984</v>
      </c>
      <c r="BX107" s="210" t="s">
        <v>982</v>
      </c>
    </row>
    <row r="108" spans="1:76" x14ac:dyDescent="0.3">
      <c r="A108" s="210" t="s">
        <v>489</v>
      </c>
      <c r="B108" s="210" t="s">
        <v>490</v>
      </c>
      <c r="N108" s="210" t="s">
        <v>933</v>
      </c>
      <c r="O108" s="210" t="s">
        <v>933</v>
      </c>
      <c r="P108" s="210" t="s">
        <v>933</v>
      </c>
      <c r="Q108" s="210" t="s">
        <v>933</v>
      </c>
      <c r="V108" s="210" t="s">
        <v>933</v>
      </c>
      <c r="X108" s="160"/>
      <c r="Y108" s="210" t="s">
        <v>964</v>
      </c>
      <c r="Z108" s="210" t="s">
        <v>964</v>
      </c>
      <c r="AA108" s="210" t="s">
        <v>964</v>
      </c>
      <c r="AB108" s="210" t="s">
        <v>964</v>
      </c>
      <c r="AO108" s="210" t="s">
        <v>980</v>
      </c>
      <c r="AP108" s="210" t="s">
        <v>982</v>
      </c>
      <c r="AQ108" s="210" t="s">
        <v>982</v>
      </c>
      <c r="AR108" s="210" t="s">
        <v>980</v>
      </c>
      <c r="AS108" s="210" t="s">
        <v>980</v>
      </c>
      <c r="AT108" s="210" t="s">
        <v>980</v>
      </c>
      <c r="AU108" s="210" t="s">
        <v>982</v>
      </c>
      <c r="AV108" s="210" t="s">
        <v>982</v>
      </c>
      <c r="AW108" s="210" t="s">
        <v>980</v>
      </c>
      <c r="AX108" s="210" t="s">
        <v>980</v>
      </c>
      <c r="AY108" s="210" t="s">
        <v>982</v>
      </c>
      <c r="AZ108" s="210" t="s">
        <v>982</v>
      </c>
      <c r="BA108" s="210" t="s">
        <v>982</v>
      </c>
      <c r="BB108" s="210" t="s">
        <v>980</v>
      </c>
      <c r="BC108" s="210" t="s">
        <v>982</v>
      </c>
      <c r="BD108" s="210" t="s">
        <v>982</v>
      </c>
      <c r="BE108" s="210" t="s">
        <v>982</v>
      </c>
      <c r="BF108" s="210" t="s">
        <v>982</v>
      </c>
      <c r="BG108" s="210" t="s">
        <v>980</v>
      </c>
      <c r="BH108" s="210" t="s">
        <v>982</v>
      </c>
      <c r="BI108" s="210" t="s">
        <v>982</v>
      </c>
      <c r="BJ108" s="210" t="s">
        <v>982</v>
      </c>
      <c r="BK108" s="210" t="s">
        <v>980</v>
      </c>
      <c r="BL108" s="210" t="s">
        <v>982</v>
      </c>
      <c r="BM108" s="210" t="s">
        <v>982</v>
      </c>
      <c r="BN108" s="210" t="s">
        <v>982</v>
      </c>
      <c r="BO108" s="210" t="s">
        <v>982</v>
      </c>
      <c r="BP108" s="210" t="s">
        <v>982</v>
      </c>
      <c r="BQ108" s="210" t="s">
        <v>982</v>
      </c>
      <c r="BR108" s="210" t="s">
        <v>982</v>
      </c>
      <c r="BS108" s="210" t="s">
        <v>982</v>
      </c>
      <c r="BT108" s="210" t="s">
        <v>982</v>
      </c>
      <c r="BU108" s="210" t="s">
        <v>982</v>
      </c>
      <c r="BV108" s="210" t="s">
        <v>982</v>
      </c>
      <c r="BW108" s="210" t="s">
        <v>982</v>
      </c>
      <c r="BX108" s="210" t="s">
        <v>982</v>
      </c>
    </row>
    <row r="109" spans="1:76" x14ac:dyDescent="0.3">
      <c r="A109" s="210" t="s">
        <v>493</v>
      </c>
      <c r="B109" s="210" t="s">
        <v>494</v>
      </c>
      <c r="N109" s="210" t="s">
        <v>933</v>
      </c>
      <c r="O109" s="210" t="s">
        <v>933</v>
      </c>
      <c r="P109" s="210" t="s">
        <v>933</v>
      </c>
      <c r="Q109" s="210" t="s">
        <v>933</v>
      </c>
      <c r="V109" s="210" t="s">
        <v>933</v>
      </c>
      <c r="X109" s="160"/>
      <c r="Y109" s="210" t="s">
        <v>960</v>
      </c>
      <c r="Z109" s="210" t="s">
        <v>960</v>
      </c>
      <c r="AA109" s="210" t="s">
        <v>964</v>
      </c>
      <c r="AB109" s="210" t="s">
        <v>962</v>
      </c>
      <c r="AO109" s="210" t="s">
        <v>982</v>
      </c>
      <c r="AP109" s="210" t="s">
        <v>982</v>
      </c>
      <c r="AQ109" s="210" t="s">
        <v>982</v>
      </c>
      <c r="AR109" s="210" t="s">
        <v>982</v>
      </c>
      <c r="AS109" s="210" t="s">
        <v>982</v>
      </c>
      <c r="AT109" s="210" t="s">
        <v>982</v>
      </c>
      <c r="AU109" s="210" t="s">
        <v>980</v>
      </c>
      <c r="AV109" s="210" t="s">
        <v>982</v>
      </c>
      <c r="AW109" s="210" t="s">
        <v>984</v>
      </c>
      <c r="AX109" s="210" t="s">
        <v>982</v>
      </c>
      <c r="AY109" s="210" t="s">
        <v>984</v>
      </c>
      <c r="AZ109" s="210" t="s">
        <v>984</v>
      </c>
      <c r="BA109" s="210" t="s">
        <v>984</v>
      </c>
      <c r="BB109" s="210" t="s">
        <v>982</v>
      </c>
      <c r="BC109" s="210" t="s">
        <v>984</v>
      </c>
      <c r="BD109" s="210" t="s">
        <v>982</v>
      </c>
      <c r="BE109" s="210" t="s">
        <v>984</v>
      </c>
      <c r="BF109" s="210" t="s">
        <v>984</v>
      </c>
      <c r="BG109" s="210" t="s">
        <v>982</v>
      </c>
      <c r="BH109" s="210" t="s">
        <v>984</v>
      </c>
      <c r="BI109" s="210" t="s">
        <v>984</v>
      </c>
      <c r="BJ109" s="210" t="s">
        <v>984</v>
      </c>
      <c r="BK109" s="210" t="s">
        <v>982</v>
      </c>
      <c r="BL109" s="210" t="s">
        <v>984</v>
      </c>
      <c r="BM109" s="210" t="s">
        <v>982</v>
      </c>
      <c r="BN109" s="210" t="s">
        <v>984</v>
      </c>
      <c r="BO109" s="210" t="s">
        <v>986</v>
      </c>
      <c r="BP109" s="210" t="s">
        <v>984</v>
      </c>
      <c r="BQ109" s="210" t="s">
        <v>984</v>
      </c>
      <c r="BR109" s="210" t="s">
        <v>984</v>
      </c>
      <c r="BS109" s="210" t="s">
        <v>984</v>
      </c>
      <c r="BT109" s="210" t="s">
        <v>982</v>
      </c>
      <c r="BU109" s="210" t="s">
        <v>984</v>
      </c>
      <c r="BV109" s="210" t="s">
        <v>982</v>
      </c>
      <c r="BW109" s="210" t="s">
        <v>984</v>
      </c>
      <c r="BX109" s="210" t="s">
        <v>986</v>
      </c>
    </row>
    <row r="110" spans="1:76" x14ac:dyDescent="0.3">
      <c r="A110" s="210" t="s">
        <v>495</v>
      </c>
      <c r="B110" s="210" t="s">
        <v>496</v>
      </c>
      <c r="N110" s="210" t="s">
        <v>933</v>
      </c>
      <c r="O110" s="210" t="s">
        <v>933</v>
      </c>
      <c r="P110" s="210" t="s">
        <v>933</v>
      </c>
      <c r="Q110" s="210" t="s">
        <v>933</v>
      </c>
      <c r="V110" s="210" t="s">
        <v>933</v>
      </c>
      <c r="X110" s="160"/>
      <c r="Y110" s="210" t="s">
        <v>960</v>
      </c>
      <c r="Z110" s="210" t="s">
        <v>960</v>
      </c>
      <c r="AA110" s="210" t="s">
        <v>960</v>
      </c>
      <c r="AB110" s="210" t="s">
        <v>962</v>
      </c>
      <c r="AO110" s="210" t="s">
        <v>982</v>
      </c>
      <c r="AP110" s="210" t="s">
        <v>982</v>
      </c>
      <c r="AQ110" s="210" t="s">
        <v>982</v>
      </c>
      <c r="AR110" s="210" t="s">
        <v>984</v>
      </c>
      <c r="AS110" s="210" t="s">
        <v>982</v>
      </c>
      <c r="AT110" s="210" t="s">
        <v>982</v>
      </c>
      <c r="AU110" s="210" t="s">
        <v>982</v>
      </c>
      <c r="AV110" s="210" t="s">
        <v>982</v>
      </c>
      <c r="AW110" s="210" t="s">
        <v>980</v>
      </c>
      <c r="AX110" s="210" t="s">
        <v>982</v>
      </c>
      <c r="AY110" s="210" t="s">
        <v>982</v>
      </c>
      <c r="AZ110" s="210" t="s">
        <v>982</v>
      </c>
      <c r="BA110" s="210" t="s">
        <v>984</v>
      </c>
      <c r="BB110" s="210" t="s">
        <v>982</v>
      </c>
      <c r="BC110" s="210" t="s">
        <v>982</v>
      </c>
      <c r="BD110" s="210" t="s">
        <v>982</v>
      </c>
      <c r="BE110" s="210" t="s">
        <v>982</v>
      </c>
      <c r="BF110" s="210" t="s">
        <v>980</v>
      </c>
      <c r="BG110" s="210" t="s">
        <v>982</v>
      </c>
      <c r="BH110" s="210" t="s">
        <v>982</v>
      </c>
      <c r="BI110" s="210" t="s">
        <v>982</v>
      </c>
      <c r="BJ110" s="210" t="s">
        <v>984</v>
      </c>
      <c r="BK110" s="210" t="s">
        <v>982</v>
      </c>
      <c r="BL110" s="210" t="s">
        <v>982</v>
      </c>
      <c r="BM110" s="210" t="s">
        <v>982</v>
      </c>
      <c r="BN110" s="210" t="s">
        <v>982</v>
      </c>
      <c r="BO110" s="210" t="s">
        <v>980</v>
      </c>
      <c r="BP110" s="210" t="s">
        <v>982</v>
      </c>
      <c r="BQ110" s="210" t="s">
        <v>982</v>
      </c>
      <c r="BR110" s="210" t="s">
        <v>982</v>
      </c>
      <c r="BS110" s="210" t="s">
        <v>984</v>
      </c>
      <c r="BT110" s="210" t="s">
        <v>982</v>
      </c>
      <c r="BU110" s="210" t="s">
        <v>982</v>
      </c>
      <c r="BV110" s="210" t="s">
        <v>982</v>
      </c>
      <c r="BW110" s="210" t="s">
        <v>982</v>
      </c>
      <c r="BX110" s="210" t="s">
        <v>980</v>
      </c>
    </row>
    <row r="111" spans="1:76" x14ac:dyDescent="0.3">
      <c r="A111" s="210" t="s">
        <v>497</v>
      </c>
      <c r="B111" s="210" t="s">
        <v>498</v>
      </c>
      <c r="N111" s="210" t="s">
        <v>933</v>
      </c>
      <c r="O111" s="210" t="s">
        <v>933</v>
      </c>
      <c r="P111" s="210" t="s">
        <v>933</v>
      </c>
      <c r="Q111" s="210" t="s">
        <v>933</v>
      </c>
      <c r="V111" s="210" t="s">
        <v>933</v>
      </c>
      <c r="X111" s="160"/>
      <c r="Y111" s="210" t="s">
        <v>962</v>
      </c>
      <c r="Z111" s="210" t="s">
        <v>960</v>
      </c>
      <c r="AA111" s="210" t="s">
        <v>964</v>
      </c>
      <c r="AB111" s="210" t="s">
        <v>960</v>
      </c>
      <c r="AO111" s="210" t="s">
        <v>982</v>
      </c>
      <c r="AP111" s="210" t="s">
        <v>984</v>
      </c>
      <c r="AQ111" s="210" t="s">
        <v>984</v>
      </c>
      <c r="AR111" s="210" t="s">
        <v>982</v>
      </c>
      <c r="AS111" s="210" t="s">
        <v>982</v>
      </c>
      <c r="AT111" s="210" t="s">
        <v>982</v>
      </c>
      <c r="AU111" s="210" t="s">
        <v>982</v>
      </c>
      <c r="AV111" s="210" t="s">
        <v>982</v>
      </c>
      <c r="AW111" s="210" t="s">
        <v>984</v>
      </c>
      <c r="AX111" s="210" t="s">
        <v>984</v>
      </c>
      <c r="AY111" s="210" t="s">
        <v>984</v>
      </c>
      <c r="AZ111" s="210" t="s">
        <v>984</v>
      </c>
      <c r="BA111" s="210" t="s">
        <v>982</v>
      </c>
      <c r="BB111" s="210" t="s">
        <v>982</v>
      </c>
      <c r="BC111" s="210" t="s">
        <v>984</v>
      </c>
      <c r="BD111" s="210" t="s">
        <v>982</v>
      </c>
      <c r="BE111" s="210" t="s">
        <v>984</v>
      </c>
      <c r="BF111" s="210" t="s">
        <v>984</v>
      </c>
      <c r="BG111" s="210" t="s">
        <v>984</v>
      </c>
      <c r="BH111" s="210" t="s">
        <v>984</v>
      </c>
      <c r="BI111" s="210" t="s">
        <v>984</v>
      </c>
      <c r="BJ111" s="210" t="s">
        <v>982</v>
      </c>
      <c r="BK111" s="210" t="s">
        <v>982</v>
      </c>
      <c r="BL111" s="210" t="s">
        <v>984</v>
      </c>
      <c r="BM111" s="210" t="s">
        <v>982</v>
      </c>
      <c r="BN111" s="210" t="s">
        <v>984</v>
      </c>
      <c r="BO111" s="210" t="s">
        <v>984</v>
      </c>
      <c r="BP111" s="210" t="s">
        <v>984</v>
      </c>
      <c r="BQ111" s="210" t="s">
        <v>984</v>
      </c>
      <c r="BR111" s="210" t="s">
        <v>984</v>
      </c>
      <c r="BS111" s="210" t="s">
        <v>984</v>
      </c>
      <c r="BT111" s="210" t="s">
        <v>984</v>
      </c>
      <c r="BU111" s="210" t="s">
        <v>984</v>
      </c>
      <c r="BV111" s="210" t="s">
        <v>984</v>
      </c>
      <c r="BW111" s="210" t="s">
        <v>984</v>
      </c>
      <c r="BX111" s="210" t="s">
        <v>984</v>
      </c>
    </row>
    <row r="112" spans="1:76" x14ac:dyDescent="0.3">
      <c r="A112" s="210" t="s">
        <v>499</v>
      </c>
      <c r="B112" s="210" t="s">
        <v>500</v>
      </c>
      <c r="N112" s="210" t="s">
        <v>933</v>
      </c>
      <c r="O112" s="210" t="s">
        <v>933</v>
      </c>
      <c r="P112" s="210" t="s">
        <v>933</v>
      </c>
      <c r="Q112" s="210" t="s">
        <v>933</v>
      </c>
      <c r="V112" s="210" t="s">
        <v>933</v>
      </c>
      <c r="X112" s="160"/>
      <c r="Y112" s="210" t="s">
        <v>962</v>
      </c>
      <c r="Z112" s="210" t="s">
        <v>960</v>
      </c>
      <c r="AA112" s="210" t="s">
        <v>960</v>
      </c>
      <c r="AB112" s="210" t="s">
        <v>962</v>
      </c>
      <c r="AO112" s="210" t="s">
        <v>984</v>
      </c>
      <c r="AP112" s="210" t="s">
        <v>984</v>
      </c>
      <c r="AQ112" s="210" t="s">
        <v>986</v>
      </c>
      <c r="AR112" s="210" t="s">
        <v>984</v>
      </c>
      <c r="AS112" s="210" t="s">
        <v>984</v>
      </c>
      <c r="AT112" s="210" t="s">
        <v>982</v>
      </c>
      <c r="AU112" s="210" t="s">
        <v>982</v>
      </c>
      <c r="AV112" s="210" t="s">
        <v>982</v>
      </c>
      <c r="AW112" s="210" t="s">
        <v>980</v>
      </c>
      <c r="AX112" s="210" t="s">
        <v>984</v>
      </c>
      <c r="AY112" s="210" t="s">
        <v>984</v>
      </c>
      <c r="AZ112" s="210" t="s">
        <v>986</v>
      </c>
      <c r="BA112" s="210" t="s">
        <v>984</v>
      </c>
      <c r="BB112" s="210" t="s">
        <v>984</v>
      </c>
      <c r="BC112" s="210" t="s">
        <v>982</v>
      </c>
      <c r="BD112" s="210" t="s">
        <v>982</v>
      </c>
      <c r="BE112" s="210" t="s">
        <v>982</v>
      </c>
      <c r="BF112" s="210" t="s">
        <v>982</v>
      </c>
      <c r="BG112" s="210" t="s">
        <v>984</v>
      </c>
      <c r="BH112" s="210" t="s">
        <v>984</v>
      </c>
      <c r="BI112" s="210" t="s">
        <v>986</v>
      </c>
      <c r="BJ112" s="210" t="s">
        <v>984</v>
      </c>
      <c r="BK112" s="210" t="s">
        <v>984</v>
      </c>
      <c r="BL112" s="210" t="s">
        <v>984</v>
      </c>
      <c r="BM112" s="210" t="s">
        <v>982</v>
      </c>
      <c r="BN112" s="210" t="s">
        <v>984</v>
      </c>
      <c r="BO112" s="210" t="s">
        <v>982</v>
      </c>
      <c r="BP112" s="210" t="s">
        <v>986</v>
      </c>
      <c r="BQ112" s="210" t="s">
        <v>984</v>
      </c>
      <c r="BR112" s="210" t="s">
        <v>986</v>
      </c>
      <c r="BS112" s="210" t="s">
        <v>984</v>
      </c>
      <c r="BT112" s="210" t="s">
        <v>984</v>
      </c>
      <c r="BU112" s="210" t="s">
        <v>984</v>
      </c>
      <c r="BV112" s="210" t="s">
        <v>984</v>
      </c>
      <c r="BW112" s="210" t="s">
        <v>984</v>
      </c>
      <c r="BX112" s="210" t="s">
        <v>982</v>
      </c>
    </row>
    <row r="113" spans="1:76" x14ac:dyDescent="0.3">
      <c r="A113" s="210" t="s">
        <v>501</v>
      </c>
      <c r="B113" s="210" t="s">
        <v>502</v>
      </c>
      <c r="N113" s="210" t="s">
        <v>933</v>
      </c>
      <c r="O113" s="210" t="s">
        <v>933</v>
      </c>
      <c r="P113" s="210" t="s">
        <v>933</v>
      </c>
      <c r="Q113" s="210" t="s">
        <v>933</v>
      </c>
      <c r="V113" s="210" t="s">
        <v>933</v>
      </c>
      <c r="X113" s="160"/>
      <c r="Y113" s="210" t="s">
        <v>962</v>
      </c>
      <c r="Z113" s="210" t="s">
        <v>962</v>
      </c>
      <c r="AA113" s="210" t="s">
        <v>960</v>
      </c>
      <c r="AB113" s="210" t="s">
        <v>960</v>
      </c>
      <c r="AO113" s="210" t="s">
        <v>982</v>
      </c>
      <c r="AP113" s="210" t="s">
        <v>982</v>
      </c>
      <c r="AQ113" s="210" t="s">
        <v>982</v>
      </c>
      <c r="AR113" s="210" t="s">
        <v>982</v>
      </c>
      <c r="AS113" s="210" t="s">
        <v>982</v>
      </c>
      <c r="AT113" s="210" t="s">
        <v>980</v>
      </c>
      <c r="AU113" s="210" t="s">
        <v>980</v>
      </c>
      <c r="AV113" s="210" t="s">
        <v>982</v>
      </c>
      <c r="AW113" s="210" t="s">
        <v>980</v>
      </c>
      <c r="AX113" s="210" t="s">
        <v>982</v>
      </c>
      <c r="AY113" s="210" t="s">
        <v>982</v>
      </c>
      <c r="AZ113" s="210" t="s">
        <v>982</v>
      </c>
      <c r="BA113" s="210" t="s">
        <v>982</v>
      </c>
      <c r="BB113" s="210" t="s">
        <v>982</v>
      </c>
      <c r="BC113" s="210" t="s">
        <v>980</v>
      </c>
      <c r="BD113" s="210" t="s">
        <v>980</v>
      </c>
      <c r="BE113" s="210" t="s">
        <v>982</v>
      </c>
      <c r="BF113" s="210" t="s">
        <v>980</v>
      </c>
      <c r="BG113" s="210" t="s">
        <v>982</v>
      </c>
      <c r="BH113" s="210" t="s">
        <v>982</v>
      </c>
      <c r="BI113" s="210" t="s">
        <v>982</v>
      </c>
      <c r="BJ113" s="210" t="s">
        <v>982</v>
      </c>
      <c r="BK113" s="210" t="s">
        <v>982</v>
      </c>
      <c r="BL113" s="210" t="s">
        <v>982</v>
      </c>
      <c r="BM113" s="210" t="s">
        <v>982</v>
      </c>
      <c r="BN113" s="210" t="s">
        <v>982</v>
      </c>
      <c r="BO113" s="210" t="s">
        <v>980</v>
      </c>
      <c r="BP113" s="210" t="s">
        <v>982</v>
      </c>
      <c r="BQ113" s="210" t="s">
        <v>982</v>
      </c>
      <c r="BR113" s="210" t="s">
        <v>982</v>
      </c>
      <c r="BS113" s="210" t="s">
        <v>982</v>
      </c>
      <c r="BT113" s="210" t="s">
        <v>982</v>
      </c>
      <c r="BU113" s="210" t="s">
        <v>982</v>
      </c>
      <c r="BV113" s="210" t="s">
        <v>982</v>
      </c>
      <c r="BW113" s="210" t="s">
        <v>982</v>
      </c>
      <c r="BX113" s="210" t="s">
        <v>982</v>
      </c>
    </row>
    <row r="114" spans="1:76" x14ac:dyDescent="0.3">
      <c r="A114" s="210" t="s">
        <v>503</v>
      </c>
      <c r="B114" s="210" t="s">
        <v>504</v>
      </c>
      <c r="N114" s="210" t="s">
        <v>933</v>
      </c>
      <c r="O114" s="210" t="s">
        <v>933</v>
      </c>
      <c r="P114" s="210" t="s">
        <v>933</v>
      </c>
      <c r="Q114" s="210" t="s">
        <v>933</v>
      </c>
      <c r="V114" s="210" t="s">
        <v>933</v>
      </c>
      <c r="X114" s="160"/>
      <c r="Y114" s="210" t="s">
        <v>960</v>
      </c>
      <c r="Z114" s="210" t="s">
        <v>962</v>
      </c>
      <c r="AA114" s="210" t="s">
        <v>962</v>
      </c>
      <c r="AB114" s="210" t="s">
        <v>960</v>
      </c>
      <c r="AO114" s="210" t="s">
        <v>982</v>
      </c>
      <c r="AP114" s="210" t="s">
        <v>982</v>
      </c>
      <c r="AQ114" s="210" t="s">
        <v>982</v>
      </c>
      <c r="AR114" s="210" t="s">
        <v>982</v>
      </c>
      <c r="AS114" s="210" t="s">
        <v>982</v>
      </c>
      <c r="AT114" s="210" t="s">
        <v>982</v>
      </c>
      <c r="AU114" s="210" t="s">
        <v>980</v>
      </c>
      <c r="AV114" s="210" t="s">
        <v>982</v>
      </c>
      <c r="AW114" s="210" t="s">
        <v>980</v>
      </c>
      <c r="AX114" s="210" t="s">
        <v>984</v>
      </c>
      <c r="AY114" s="210" t="s">
        <v>984</v>
      </c>
      <c r="AZ114" s="210" t="s">
        <v>984</v>
      </c>
      <c r="BA114" s="210" t="s">
        <v>984</v>
      </c>
      <c r="BB114" s="210" t="s">
        <v>982</v>
      </c>
      <c r="BC114" s="210" t="s">
        <v>982</v>
      </c>
      <c r="BD114" s="210" t="s">
        <v>982</v>
      </c>
      <c r="BE114" s="210" t="s">
        <v>982</v>
      </c>
      <c r="BF114" s="210" t="s">
        <v>982</v>
      </c>
      <c r="BG114" s="210" t="s">
        <v>984</v>
      </c>
      <c r="BH114" s="210" t="s">
        <v>984</v>
      </c>
      <c r="BI114" s="210" t="s">
        <v>984</v>
      </c>
      <c r="BJ114" s="210" t="s">
        <v>984</v>
      </c>
      <c r="BK114" s="210" t="s">
        <v>982</v>
      </c>
      <c r="BL114" s="210" t="s">
        <v>984</v>
      </c>
      <c r="BM114" s="210" t="s">
        <v>982</v>
      </c>
      <c r="BN114" s="210" t="s">
        <v>984</v>
      </c>
      <c r="BO114" s="210" t="s">
        <v>982</v>
      </c>
      <c r="BP114" s="210" t="s">
        <v>984</v>
      </c>
      <c r="BQ114" s="210" t="s">
        <v>984</v>
      </c>
      <c r="BR114" s="210" t="s">
        <v>984</v>
      </c>
      <c r="BS114" s="210" t="s">
        <v>984</v>
      </c>
      <c r="BT114" s="210" t="s">
        <v>982</v>
      </c>
      <c r="BU114" s="210" t="s">
        <v>984</v>
      </c>
      <c r="BV114" s="210" t="s">
        <v>982</v>
      </c>
      <c r="BW114" s="210" t="s">
        <v>984</v>
      </c>
      <c r="BX114" s="210" t="s">
        <v>984</v>
      </c>
    </row>
    <row r="115" spans="1:76" x14ac:dyDescent="0.3">
      <c r="A115" s="210" t="s">
        <v>505</v>
      </c>
      <c r="B115" s="210" t="s">
        <v>506</v>
      </c>
      <c r="N115" s="210" t="s">
        <v>933</v>
      </c>
      <c r="O115" s="210" t="s">
        <v>933</v>
      </c>
      <c r="P115" s="210" t="s">
        <v>933</v>
      </c>
      <c r="Q115" s="210" t="s">
        <v>933</v>
      </c>
      <c r="V115" s="210" t="s">
        <v>933</v>
      </c>
      <c r="X115" s="160"/>
      <c r="Y115" s="210" t="s">
        <v>960</v>
      </c>
      <c r="Z115" s="210" t="s">
        <v>960</v>
      </c>
      <c r="AA115" s="210" t="s">
        <v>964</v>
      </c>
      <c r="AB115" s="210" t="s">
        <v>962</v>
      </c>
      <c r="AO115" s="210" t="s">
        <v>980</v>
      </c>
      <c r="AP115" s="210" t="s">
        <v>980</v>
      </c>
      <c r="AQ115" s="210" t="s">
        <v>980</v>
      </c>
      <c r="AR115" s="210" t="s">
        <v>982</v>
      </c>
      <c r="AS115" s="210" t="s">
        <v>980</v>
      </c>
      <c r="AT115" s="210" t="s">
        <v>980</v>
      </c>
      <c r="AU115" s="210" t="s">
        <v>978</v>
      </c>
      <c r="AV115" s="210" t="s">
        <v>980</v>
      </c>
      <c r="AW115" s="210" t="s">
        <v>982</v>
      </c>
      <c r="AX115" s="210" t="s">
        <v>980</v>
      </c>
      <c r="AY115" s="210" t="s">
        <v>980</v>
      </c>
      <c r="AZ115" s="210" t="s">
        <v>980</v>
      </c>
      <c r="BA115" s="210" t="s">
        <v>982</v>
      </c>
      <c r="BB115" s="210" t="s">
        <v>980</v>
      </c>
      <c r="BC115" s="210" t="s">
        <v>980</v>
      </c>
      <c r="BD115" s="210" t="s">
        <v>980</v>
      </c>
      <c r="BE115" s="210" t="s">
        <v>980</v>
      </c>
      <c r="BF115" s="210" t="s">
        <v>982</v>
      </c>
      <c r="BG115" s="210" t="s">
        <v>982</v>
      </c>
      <c r="BH115" s="210" t="s">
        <v>980</v>
      </c>
      <c r="BI115" s="210" t="s">
        <v>982</v>
      </c>
      <c r="BJ115" s="210" t="s">
        <v>982</v>
      </c>
      <c r="BK115" s="210" t="s">
        <v>980</v>
      </c>
      <c r="BL115" s="210" t="s">
        <v>980</v>
      </c>
      <c r="BM115" s="210" t="s">
        <v>980</v>
      </c>
      <c r="BN115" s="210" t="s">
        <v>980</v>
      </c>
      <c r="BO115" s="210" t="s">
        <v>982</v>
      </c>
      <c r="BP115" s="210" t="s">
        <v>984</v>
      </c>
      <c r="BQ115" s="210" t="s">
        <v>984</v>
      </c>
      <c r="BR115" s="210" t="s">
        <v>984</v>
      </c>
      <c r="BS115" s="210" t="s">
        <v>984</v>
      </c>
      <c r="BT115" s="210" t="s">
        <v>982</v>
      </c>
      <c r="BU115" s="210" t="s">
        <v>982</v>
      </c>
      <c r="BV115" s="210" t="s">
        <v>982</v>
      </c>
      <c r="BW115" s="210" t="s">
        <v>982</v>
      </c>
      <c r="BX115" s="210" t="s">
        <v>984</v>
      </c>
    </row>
    <row r="116" spans="1:76" x14ac:dyDescent="0.3">
      <c r="A116" s="210" t="s">
        <v>507</v>
      </c>
      <c r="B116" s="210" t="s">
        <v>508</v>
      </c>
      <c r="N116" s="210" t="s">
        <v>933</v>
      </c>
      <c r="O116" s="210" t="s">
        <v>933</v>
      </c>
      <c r="P116" s="210" t="s">
        <v>933</v>
      </c>
      <c r="Q116" s="210" t="s">
        <v>933</v>
      </c>
      <c r="V116" s="210" t="s">
        <v>933</v>
      </c>
      <c r="X116" s="160"/>
      <c r="Y116" s="210" t="s">
        <v>962</v>
      </c>
      <c r="Z116" s="210" t="s">
        <v>960</v>
      </c>
      <c r="AA116" s="210" t="s">
        <v>960</v>
      </c>
      <c r="AB116" s="210" t="s">
        <v>962</v>
      </c>
      <c r="AO116" s="210" t="s">
        <v>982</v>
      </c>
      <c r="AP116" s="210" t="s">
        <v>984</v>
      </c>
      <c r="AQ116" s="210" t="s">
        <v>984</v>
      </c>
      <c r="AR116" s="210" t="s">
        <v>984</v>
      </c>
      <c r="AS116" s="210" t="s">
        <v>982</v>
      </c>
      <c r="AT116" s="210" t="s">
        <v>982</v>
      </c>
      <c r="AU116" s="210" t="s">
        <v>982</v>
      </c>
      <c r="AV116" s="210" t="s">
        <v>982</v>
      </c>
      <c r="AW116" s="210" t="s">
        <v>984</v>
      </c>
      <c r="AX116" s="210" t="s">
        <v>982</v>
      </c>
      <c r="AY116" s="210" t="s">
        <v>984</v>
      </c>
      <c r="AZ116" s="210" t="s">
        <v>984</v>
      </c>
      <c r="BA116" s="210" t="s">
        <v>984</v>
      </c>
      <c r="BB116" s="210" t="s">
        <v>982</v>
      </c>
      <c r="BC116" s="210" t="s">
        <v>982</v>
      </c>
      <c r="BD116" s="210" t="s">
        <v>982</v>
      </c>
      <c r="BE116" s="210" t="s">
        <v>982</v>
      </c>
      <c r="BF116" s="210" t="s">
        <v>984</v>
      </c>
      <c r="BG116" s="210" t="s">
        <v>984</v>
      </c>
      <c r="BH116" s="210" t="s">
        <v>984</v>
      </c>
      <c r="BI116" s="210" t="s">
        <v>984</v>
      </c>
      <c r="BJ116" s="210" t="s">
        <v>984</v>
      </c>
      <c r="BK116" s="210" t="s">
        <v>982</v>
      </c>
      <c r="BL116" s="210" t="s">
        <v>984</v>
      </c>
      <c r="BM116" s="210" t="s">
        <v>982</v>
      </c>
      <c r="BN116" s="210" t="s">
        <v>982</v>
      </c>
      <c r="BO116" s="210" t="s">
        <v>984</v>
      </c>
      <c r="BP116" s="210" t="s">
        <v>984</v>
      </c>
      <c r="BQ116" s="210" t="s">
        <v>984</v>
      </c>
      <c r="BR116" s="210" t="s">
        <v>984</v>
      </c>
      <c r="BS116" s="210" t="s">
        <v>984</v>
      </c>
      <c r="BT116" s="210" t="s">
        <v>982</v>
      </c>
      <c r="BU116" s="210" t="s">
        <v>984</v>
      </c>
      <c r="BV116" s="210" t="s">
        <v>984</v>
      </c>
      <c r="BW116" s="210" t="s">
        <v>982</v>
      </c>
      <c r="BX116" s="210" t="s">
        <v>984</v>
      </c>
    </row>
    <row r="117" spans="1:76" x14ac:dyDescent="0.3">
      <c r="A117" s="210" t="s">
        <v>511</v>
      </c>
      <c r="B117" s="210" t="s">
        <v>512</v>
      </c>
      <c r="N117" s="210" t="s">
        <v>933</v>
      </c>
      <c r="O117" s="210" t="s">
        <v>933</v>
      </c>
      <c r="P117" s="210" t="s">
        <v>933</v>
      </c>
      <c r="Q117" s="210" t="s">
        <v>933</v>
      </c>
      <c r="V117" s="210" t="s">
        <v>933</v>
      </c>
      <c r="X117" s="160"/>
      <c r="Y117" s="210" t="s">
        <v>960</v>
      </c>
      <c r="Z117" s="210" t="s">
        <v>960</v>
      </c>
      <c r="AA117" s="210" t="s">
        <v>960</v>
      </c>
      <c r="AB117" s="210" t="s">
        <v>960</v>
      </c>
      <c r="AO117" s="210" t="s">
        <v>982</v>
      </c>
      <c r="AP117" s="210" t="s">
        <v>982</v>
      </c>
      <c r="AQ117" s="210" t="s">
        <v>984</v>
      </c>
      <c r="AR117" s="210" t="s">
        <v>984</v>
      </c>
      <c r="AS117" s="210" t="s">
        <v>978</v>
      </c>
      <c r="AT117" s="210" t="s">
        <v>982</v>
      </c>
      <c r="AU117" s="210" t="s">
        <v>980</v>
      </c>
      <c r="AV117" s="210" t="s">
        <v>982</v>
      </c>
      <c r="AW117" s="210" t="s">
        <v>978</v>
      </c>
      <c r="AX117" s="210" t="s">
        <v>982</v>
      </c>
      <c r="AY117" s="210" t="s">
        <v>982</v>
      </c>
      <c r="AZ117" s="210" t="s">
        <v>984</v>
      </c>
      <c r="BA117" s="210" t="s">
        <v>984</v>
      </c>
      <c r="BB117" s="210" t="s">
        <v>978</v>
      </c>
      <c r="BC117" s="210" t="s">
        <v>984</v>
      </c>
      <c r="BD117" s="210" t="s">
        <v>982</v>
      </c>
      <c r="BE117" s="210" t="s">
        <v>982</v>
      </c>
      <c r="BF117" s="210" t="s">
        <v>978</v>
      </c>
      <c r="BG117" s="210" t="s">
        <v>982</v>
      </c>
      <c r="BH117" s="210" t="s">
        <v>984</v>
      </c>
      <c r="BI117" s="210" t="s">
        <v>984</v>
      </c>
      <c r="BJ117" s="210" t="s">
        <v>984</v>
      </c>
      <c r="BK117" s="210" t="s">
        <v>978</v>
      </c>
      <c r="BL117" s="210" t="s">
        <v>984</v>
      </c>
      <c r="BM117" s="210" t="s">
        <v>982</v>
      </c>
      <c r="BN117" s="210" t="s">
        <v>984</v>
      </c>
      <c r="BO117" s="210" t="s">
        <v>980</v>
      </c>
      <c r="BP117" s="210" t="s">
        <v>984</v>
      </c>
      <c r="BQ117" s="210" t="s">
        <v>984</v>
      </c>
      <c r="BR117" s="210" t="s">
        <v>984</v>
      </c>
      <c r="BS117" s="210" t="s">
        <v>984</v>
      </c>
      <c r="BT117" s="210" t="s">
        <v>980</v>
      </c>
      <c r="BU117" s="210" t="s">
        <v>984</v>
      </c>
      <c r="BV117" s="210" t="s">
        <v>984</v>
      </c>
      <c r="BW117" s="210" t="s">
        <v>984</v>
      </c>
      <c r="BX117" s="210" t="s">
        <v>982</v>
      </c>
    </row>
    <row r="118" spans="1:76" x14ac:dyDescent="0.3">
      <c r="A118" s="210" t="s">
        <v>513</v>
      </c>
      <c r="B118" s="210" t="s">
        <v>514</v>
      </c>
      <c r="N118" s="210" t="s">
        <v>933</v>
      </c>
      <c r="O118" s="210" t="s">
        <v>933</v>
      </c>
      <c r="P118" s="210" t="s">
        <v>933</v>
      </c>
      <c r="Q118" s="210" t="s">
        <v>933</v>
      </c>
      <c r="V118" s="210" t="s">
        <v>933</v>
      </c>
      <c r="X118" s="160"/>
      <c r="Y118" s="210" t="s">
        <v>960</v>
      </c>
      <c r="Z118" s="210" t="s">
        <v>960</v>
      </c>
      <c r="AA118" s="210" t="s">
        <v>964</v>
      </c>
      <c r="AB118" s="210" t="s">
        <v>962</v>
      </c>
      <c r="AO118" s="210" t="s">
        <v>982</v>
      </c>
      <c r="AP118" s="210" t="s">
        <v>982</v>
      </c>
      <c r="AQ118" s="210" t="s">
        <v>982</v>
      </c>
      <c r="AR118" s="210" t="s">
        <v>980</v>
      </c>
      <c r="AS118" s="210" t="s">
        <v>980</v>
      </c>
      <c r="AT118" s="210" t="s">
        <v>980</v>
      </c>
      <c r="AU118" s="210" t="s">
        <v>982</v>
      </c>
      <c r="AV118" s="210" t="s">
        <v>982</v>
      </c>
      <c r="AW118" s="210" t="s">
        <v>982</v>
      </c>
      <c r="AX118" s="210" t="s">
        <v>982</v>
      </c>
      <c r="AY118" s="210" t="s">
        <v>982</v>
      </c>
      <c r="AZ118" s="210" t="s">
        <v>982</v>
      </c>
      <c r="BA118" s="210" t="s">
        <v>982</v>
      </c>
      <c r="BB118" s="210" t="s">
        <v>980</v>
      </c>
      <c r="BC118" s="210" t="s">
        <v>980</v>
      </c>
      <c r="BD118" s="210" t="s">
        <v>982</v>
      </c>
      <c r="BE118" s="210" t="s">
        <v>982</v>
      </c>
      <c r="BF118" s="210" t="s">
        <v>982</v>
      </c>
      <c r="BG118" s="210" t="s">
        <v>982</v>
      </c>
      <c r="BH118" s="210" t="s">
        <v>982</v>
      </c>
      <c r="BI118" s="210" t="s">
        <v>982</v>
      </c>
      <c r="BJ118" s="210" t="s">
        <v>982</v>
      </c>
      <c r="BK118" s="210" t="s">
        <v>982</v>
      </c>
      <c r="BL118" s="210" t="s">
        <v>982</v>
      </c>
      <c r="BM118" s="210" t="s">
        <v>982</v>
      </c>
      <c r="BN118" s="210" t="s">
        <v>982</v>
      </c>
      <c r="BO118" s="210" t="s">
        <v>982</v>
      </c>
      <c r="BP118" s="210" t="s">
        <v>984</v>
      </c>
      <c r="BQ118" s="210" t="s">
        <v>982</v>
      </c>
      <c r="BR118" s="210" t="s">
        <v>982</v>
      </c>
      <c r="BS118" s="210" t="s">
        <v>982</v>
      </c>
      <c r="BT118" s="210" t="s">
        <v>982</v>
      </c>
      <c r="BU118" s="210" t="s">
        <v>982</v>
      </c>
      <c r="BV118" s="210" t="s">
        <v>984</v>
      </c>
      <c r="BW118" s="210" t="s">
        <v>984</v>
      </c>
      <c r="BX118" s="210" t="s">
        <v>982</v>
      </c>
    </row>
    <row r="119" spans="1:76" x14ac:dyDescent="0.3">
      <c r="A119" s="210" t="s">
        <v>515</v>
      </c>
      <c r="B119" s="210" t="s">
        <v>516</v>
      </c>
      <c r="N119" s="210" t="s">
        <v>933</v>
      </c>
      <c r="O119" s="210" t="s">
        <v>933</v>
      </c>
      <c r="P119" s="210" t="s">
        <v>933</v>
      </c>
      <c r="Q119" s="210" t="s">
        <v>933</v>
      </c>
      <c r="V119" s="210" t="s">
        <v>933</v>
      </c>
      <c r="X119" s="160"/>
      <c r="Y119" s="210" t="s">
        <v>962</v>
      </c>
      <c r="Z119" s="210" t="s">
        <v>960</v>
      </c>
      <c r="AA119" s="210" t="s">
        <v>960</v>
      </c>
      <c r="AB119" s="210" t="s">
        <v>960</v>
      </c>
      <c r="AO119" s="210" t="s">
        <v>980</v>
      </c>
      <c r="AP119" s="210" t="s">
        <v>980</v>
      </c>
      <c r="AQ119" s="210" t="s">
        <v>982</v>
      </c>
      <c r="AR119" s="210" t="s">
        <v>982</v>
      </c>
      <c r="AS119" s="210" t="s">
        <v>980</v>
      </c>
      <c r="AT119" s="210" t="s">
        <v>980</v>
      </c>
      <c r="AU119" s="210" t="s">
        <v>982</v>
      </c>
      <c r="AV119" s="210" t="s">
        <v>982</v>
      </c>
      <c r="AW119" s="210" t="s">
        <v>982</v>
      </c>
      <c r="AX119" s="210" t="s">
        <v>980</v>
      </c>
      <c r="AY119" s="210" t="s">
        <v>980</v>
      </c>
      <c r="AZ119" s="210" t="s">
        <v>982</v>
      </c>
      <c r="BA119" s="210" t="s">
        <v>982</v>
      </c>
      <c r="BB119" s="210" t="s">
        <v>982</v>
      </c>
      <c r="BC119" s="210" t="s">
        <v>982</v>
      </c>
      <c r="BD119" s="210" t="s">
        <v>982</v>
      </c>
      <c r="BE119" s="210" t="s">
        <v>982</v>
      </c>
      <c r="BF119" s="210" t="s">
        <v>982</v>
      </c>
      <c r="BG119" s="210" t="s">
        <v>980</v>
      </c>
      <c r="BH119" s="210" t="s">
        <v>980</v>
      </c>
      <c r="BI119" s="210" t="s">
        <v>982</v>
      </c>
      <c r="BJ119" s="210" t="s">
        <v>982</v>
      </c>
      <c r="BK119" s="210" t="s">
        <v>982</v>
      </c>
      <c r="BL119" s="210" t="s">
        <v>982</v>
      </c>
      <c r="BM119" s="210" t="s">
        <v>982</v>
      </c>
      <c r="BN119" s="210" t="s">
        <v>984</v>
      </c>
      <c r="BO119" s="210" t="s">
        <v>984</v>
      </c>
      <c r="BP119" s="210" t="s">
        <v>982</v>
      </c>
      <c r="BQ119" s="210" t="s">
        <v>982</v>
      </c>
      <c r="BR119" s="210" t="s">
        <v>984</v>
      </c>
      <c r="BS119" s="210" t="s">
        <v>984</v>
      </c>
      <c r="BT119" s="210" t="s">
        <v>984</v>
      </c>
      <c r="BU119" s="210" t="s">
        <v>984</v>
      </c>
      <c r="BV119" s="210" t="s">
        <v>984</v>
      </c>
      <c r="BW119" s="210" t="s">
        <v>986</v>
      </c>
      <c r="BX119" s="210" t="s">
        <v>984</v>
      </c>
    </row>
    <row r="120" spans="1:76" x14ac:dyDescent="0.3">
      <c r="A120" s="210" t="s">
        <v>517</v>
      </c>
      <c r="B120" s="210" t="s">
        <v>518</v>
      </c>
      <c r="N120" s="210" t="s">
        <v>933</v>
      </c>
      <c r="O120" s="210" t="s">
        <v>933</v>
      </c>
      <c r="P120" s="210" t="s">
        <v>933</v>
      </c>
      <c r="Q120" s="210" t="s">
        <v>933</v>
      </c>
      <c r="V120" s="210" t="s">
        <v>933</v>
      </c>
      <c r="X120" s="160"/>
      <c r="Y120" s="210" t="s">
        <v>962</v>
      </c>
      <c r="Z120" s="210" t="s">
        <v>960</v>
      </c>
      <c r="AA120" s="210" t="s">
        <v>964</v>
      </c>
      <c r="AB120" s="210" t="s">
        <v>960</v>
      </c>
      <c r="AO120" s="210" t="s">
        <v>982</v>
      </c>
      <c r="AP120" s="210" t="s">
        <v>984</v>
      </c>
      <c r="AQ120" s="210" t="s">
        <v>982</v>
      </c>
      <c r="AR120" s="210" t="s">
        <v>984</v>
      </c>
      <c r="AS120" s="210" t="s">
        <v>982</v>
      </c>
      <c r="AT120" s="210" t="s">
        <v>982</v>
      </c>
      <c r="AU120" s="210" t="s">
        <v>984</v>
      </c>
      <c r="AV120" s="210" t="s">
        <v>982</v>
      </c>
      <c r="AW120" s="210" t="s">
        <v>982</v>
      </c>
      <c r="AX120" s="210" t="s">
        <v>984</v>
      </c>
      <c r="AY120" s="210" t="s">
        <v>984</v>
      </c>
      <c r="AZ120" s="210" t="s">
        <v>984</v>
      </c>
      <c r="BA120" s="210" t="s">
        <v>984</v>
      </c>
      <c r="BB120" s="210" t="s">
        <v>982</v>
      </c>
      <c r="BC120" s="210" t="s">
        <v>982</v>
      </c>
      <c r="BD120" s="210" t="s">
        <v>984</v>
      </c>
      <c r="BE120" s="210" t="s">
        <v>982</v>
      </c>
      <c r="BF120" s="210" t="s">
        <v>982</v>
      </c>
      <c r="BG120" s="210" t="s">
        <v>984</v>
      </c>
      <c r="BH120" s="210" t="s">
        <v>984</v>
      </c>
      <c r="BI120" s="210" t="s">
        <v>984</v>
      </c>
      <c r="BJ120" s="210" t="s">
        <v>984</v>
      </c>
      <c r="BK120" s="210" t="s">
        <v>982</v>
      </c>
      <c r="BL120" s="210" t="s">
        <v>982</v>
      </c>
      <c r="BM120" s="210" t="s">
        <v>984</v>
      </c>
      <c r="BN120" s="210" t="s">
        <v>982</v>
      </c>
      <c r="BO120" s="210" t="s">
        <v>982</v>
      </c>
      <c r="BP120" s="210" t="s">
        <v>984</v>
      </c>
      <c r="BQ120" s="210" t="s">
        <v>984</v>
      </c>
      <c r="BR120" s="210" t="s">
        <v>984</v>
      </c>
      <c r="BS120" s="210" t="s">
        <v>984</v>
      </c>
      <c r="BT120" s="210" t="s">
        <v>982</v>
      </c>
      <c r="BU120" s="210" t="s">
        <v>982</v>
      </c>
      <c r="BV120" s="210" t="s">
        <v>984</v>
      </c>
      <c r="BW120" s="210" t="s">
        <v>982</v>
      </c>
      <c r="BX120" s="210" t="s">
        <v>982</v>
      </c>
    </row>
    <row r="121" spans="1:76" x14ac:dyDescent="0.3">
      <c r="A121" s="210" t="s">
        <v>519</v>
      </c>
      <c r="B121" s="210" t="s">
        <v>520</v>
      </c>
      <c r="N121" s="210" t="s">
        <v>933</v>
      </c>
      <c r="O121" s="210" t="s">
        <v>933</v>
      </c>
      <c r="P121" s="210" t="s">
        <v>933</v>
      </c>
      <c r="Q121" s="210" t="s">
        <v>933</v>
      </c>
      <c r="V121" s="210" t="s">
        <v>935</v>
      </c>
      <c r="X121" s="160"/>
      <c r="Y121" s="210" t="s">
        <v>962</v>
      </c>
      <c r="Z121" s="210" t="s">
        <v>960</v>
      </c>
      <c r="AA121" s="210" t="s">
        <v>960</v>
      </c>
      <c r="AB121" s="210" t="s">
        <v>960</v>
      </c>
      <c r="AO121" s="210" t="s">
        <v>982</v>
      </c>
      <c r="AP121" s="210" t="s">
        <v>982</v>
      </c>
      <c r="AQ121" s="210" t="s">
        <v>982</v>
      </c>
      <c r="AR121" s="210" t="s">
        <v>982</v>
      </c>
      <c r="AS121" s="210" t="s">
        <v>980</v>
      </c>
      <c r="AT121" s="210" t="s">
        <v>980</v>
      </c>
      <c r="AU121" s="210" t="s">
        <v>982</v>
      </c>
      <c r="AV121" s="210" t="s">
        <v>980</v>
      </c>
      <c r="AW121" s="210" t="s">
        <v>980</v>
      </c>
      <c r="AX121" s="210" t="s">
        <v>984</v>
      </c>
      <c r="AY121" s="210" t="s">
        <v>982</v>
      </c>
      <c r="AZ121" s="210" t="s">
        <v>984</v>
      </c>
      <c r="BA121" s="210" t="s">
        <v>982</v>
      </c>
      <c r="BB121" s="210" t="s">
        <v>980</v>
      </c>
      <c r="BC121" s="210" t="s">
        <v>980</v>
      </c>
      <c r="BD121" s="210" t="s">
        <v>982</v>
      </c>
      <c r="BE121" s="210" t="s">
        <v>980</v>
      </c>
      <c r="BF121" s="210" t="s">
        <v>982</v>
      </c>
      <c r="BG121" s="210" t="s">
        <v>984</v>
      </c>
      <c r="BH121" s="210" t="s">
        <v>984</v>
      </c>
      <c r="BI121" s="210" t="s">
        <v>984</v>
      </c>
      <c r="BJ121" s="210" t="s">
        <v>982</v>
      </c>
      <c r="BK121" s="210" t="s">
        <v>980</v>
      </c>
      <c r="BL121" s="210" t="s">
        <v>980</v>
      </c>
      <c r="BM121" s="210" t="s">
        <v>982</v>
      </c>
      <c r="BN121" s="210" t="s">
        <v>980</v>
      </c>
      <c r="BO121" s="210" t="s">
        <v>982</v>
      </c>
      <c r="BP121" s="210" t="s">
        <v>984</v>
      </c>
      <c r="BQ121" s="210" t="s">
        <v>984</v>
      </c>
      <c r="BR121" s="210" t="s">
        <v>984</v>
      </c>
      <c r="BS121" s="210" t="s">
        <v>982</v>
      </c>
      <c r="BT121" s="210" t="s">
        <v>980</v>
      </c>
      <c r="BU121" s="210" t="s">
        <v>980</v>
      </c>
      <c r="BV121" s="210" t="s">
        <v>982</v>
      </c>
      <c r="BW121" s="210" t="s">
        <v>980</v>
      </c>
      <c r="BX121" s="210" t="s">
        <v>982</v>
      </c>
    </row>
    <row r="122" spans="1:76" x14ac:dyDescent="0.3">
      <c r="A122" s="210" t="s">
        <v>521</v>
      </c>
      <c r="B122" s="210" t="s">
        <v>522</v>
      </c>
      <c r="N122" s="210" t="s">
        <v>933</v>
      </c>
      <c r="O122" s="210" t="s">
        <v>933</v>
      </c>
      <c r="P122" s="210" t="s">
        <v>933</v>
      </c>
      <c r="Q122" s="210" t="s">
        <v>933</v>
      </c>
      <c r="V122" s="210" t="s">
        <v>933</v>
      </c>
      <c r="X122" s="160"/>
      <c r="Y122" s="210" t="s">
        <v>964</v>
      </c>
      <c r="Z122" s="210" t="s">
        <v>960</v>
      </c>
      <c r="AA122" s="210" t="s">
        <v>960</v>
      </c>
      <c r="AB122" s="210" t="s">
        <v>960</v>
      </c>
      <c r="AO122" s="210" t="s">
        <v>984</v>
      </c>
      <c r="AP122" s="210" t="s">
        <v>984</v>
      </c>
      <c r="AQ122" s="210" t="s">
        <v>982</v>
      </c>
      <c r="AR122" s="210" t="s">
        <v>982</v>
      </c>
      <c r="AS122" s="210" t="s">
        <v>982</v>
      </c>
      <c r="AT122" s="210" t="s">
        <v>980</v>
      </c>
      <c r="AU122" s="210" t="s">
        <v>982</v>
      </c>
      <c r="AV122" s="210" t="s">
        <v>980</v>
      </c>
      <c r="AW122" s="210" t="s">
        <v>982</v>
      </c>
      <c r="AX122" s="210" t="s">
        <v>984</v>
      </c>
      <c r="AY122" s="210" t="s">
        <v>984</v>
      </c>
      <c r="AZ122" s="210" t="s">
        <v>982</v>
      </c>
      <c r="BA122" s="210" t="s">
        <v>984</v>
      </c>
      <c r="BB122" s="210" t="s">
        <v>982</v>
      </c>
      <c r="BC122" s="210" t="s">
        <v>982</v>
      </c>
      <c r="BD122" s="210" t="s">
        <v>982</v>
      </c>
      <c r="BE122" s="210" t="s">
        <v>982</v>
      </c>
      <c r="BF122" s="210" t="s">
        <v>984</v>
      </c>
      <c r="BG122" s="210" t="s">
        <v>984</v>
      </c>
      <c r="BH122" s="210" t="s">
        <v>984</v>
      </c>
      <c r="BI122" s="210" t="s">
        <v>984</v>
      </c>
      <c r="BJ122" s="210" t="s">
        <v>984</v>
      </c>
      <c r="BK122" s="210" t="s">
        <v>984</v>
      </c>
      <c r="BL122" s="210" t="s">
        <v>982</v>
      </c>
      <c r="BM122" s="210" t="s">
        <v>984</v>
      </c>
      <c r="BN122" s="210" t="s">
        <v>984</v>
      </c>
      <c r="BO122" s="210" t="s">
        <v>984</v>
      </c>
      <c r="BP122" s="210" t="s">
        <v>986</v>
      </c>
      <c r="BQ122" s="210" t="s">
        <v>986</v>
      </c>
      <c r="BR122" s="210" t="s">
        <v>984</v>
      </c>
      <c r="BS122" s="210" t="s">
        <v>984</v>
      </c>
      <c r="BT122" s="210" t="s">
        <v>984</v>
      </c>
      <c r="BU122" s="210" t="s">
        <v>984</v>
      </c>
      <c r="BV122" s="210" t="s">
        <v>984</v>
      </c>
      <c r="BW122" s="210" t="s">
        <v>984</v>
      </c>
      <c r="BX122" s="210" t="s">
        <v>986</v>
      </c>
    </row>
    <row r="123" spans="1:76" x14ac:dyDescent="0.3">
      <c r="A123" s="210" t="s">
        <v>525</v>
      </c>
      <c r="B123" s="210" t="s">
        <v>526</v>
      </c>
      <c r="N123" s="210" t="s">
        <v>933</v>
      </c>
      <c r="O123" s="210" t="s">
        <v>933</v>
      </c>
      <c r="P123" s="210" t="s">
        <v>933</v>
      </c>
      <c r="Q123" s="210" t="s">
        <v>933</v>
      </c>
      <c r="V123" s="210" t="s">
        <v>933</v>
      </c>
      <c r="X123" s="160"/>
      <c r="Y123" s="210" t="s">
        <v>960</v>
      </c>
      <c r="Z123" s="210" t="s">
        <v>960</v>
      </c>
      <c r="AA123" s="210" t="s">
        <v>964</v>
      </c>
      <c r="AB123" s="210" t="s">
        <v>962</v>
      </c>
      <c r="AO123" s="210" t="s">
        <v>982</v>
      </c>
      <c r="AP123" s="210" t="s">
        <v>982</v>
      </c>
      <c r="AQ123" s="210" t="s">
        <v>984</v>
      </c>
      <c r="AR123" s="210" t="s">
        <v>984</v>
      </c>
      <c r="AS123" s="210" t="s">
        <v>980</v>
      </c>
      <c r="AT123" s="210" t="s">
        <v>982</v>
      </c>
      <c r="AU123" s="210" t="s">
        <v>984</v>
      </c>
      <c r="AV123" s="210" t="s">
        <v>982</v>
      </c>
      <c r="AW123" s="210" t="s">
        <v>980</v>
      </c>
      <c r="AX123" s="210" t="s">
        <v>982</v>
      </c>
      <c r="AY123" s="210" t="s">
        <v>982</v>
      </c>
      <c r="AZ123" s="210" t="s">
        <v>984</v>
      </c>
      <c r="BA123" s="210" t="s">
        <v>984</v>
      </c>
      <c r="BB123" s="210" t="s">
        <v>980</v>
      </c>
      <c r="BC123" s="210" t="s">
        <v>982</v>
      </c>
      <c r="BD123" s="210" t="s">
        <v>984</v>
      </c>
      <c r="BE123" s="210" t="s">
        <v>984</v>
      </c>
      <c r="BF123" s="210" t="s">
        <v>982</v>
      </c>
      <c r="BG123" s="210" t="s">
        <v>982</v>
      </c>
      <c r="BH123" s="210" t="s">
        <v>982</v>
      </c>
      <c r="BI123" s="210" t="s">
        <v>984</v>
      </c>
      <c r="BJ123" s="210" t="s">
        <v>984</v>
      </c>
      <c r="BK123" s="210" t="s">
        <v>980</v>
      </c>
      <c r="BL123" s="210" t="s">
        <v>982</v>
      </c>
      <c r="BM123" s="210" t="s">
        <v>984</v>
      </c>
      <c r="BN123" s="210" t="s">
        <v>984</v>
      </c>
      <c r="BO123" s="210" t="s">
        <v>982</v>
      </c>
      <c r="BP123" s="210" t="s">
        <v>984</v>
      </c>
      <c r="BQ123" s="210" t="s">
        <v>982</v>
      </c>
      <c r="BR123" s="210" t="s">
        <v>984</v>
      </c>
      <c r="BS123" s="210" t="s">
        <v>984</v>
      </c>
      <c r="BT123" s="210" t="s">
        <v>982</v>
      </c>
      <c r="BU123" s="210" t="s">
        <v>982</v>
      </c>
      <c r="BV123" s="210" t="s">
        <v>984</v>
      </c>
      <c r="BW123" s="210" t="s">
        <v>984</v>
      </c>
      <c r="BX123" s="210" t="s">
        <v>982</v>
      </c>
    </row>
    <row r="124" spans="1:76" x14ac:dyDescent="0.3">
      <c r="A124" s="210" t="s">
        <v>529</v>
      </c>
      <c r="B124" s="210" t="s">
        <v>530</v>
      </c>
      <c r="N124" s="210" t="s">
        <v>933</v>
      </c>
      <c r="O124" s="210" t="s">
        <v>933</v>
      </c>
      <c r="P124" s="210" t="s">
        <v>933</v>
      </c>
      <c r="Q124" s="210" t="s">
        <v>933</v>
      </c>
      <c r="V124" s="210" t="s">
        <v>933</v>
      </c>
      <c r="X124" s="160"/>
      <c r="Y124" s="210" t="s">
        <v>960</v>
      </c>
      <c r="Z124" s="210" t="s">
        <v>960</v>
      </c>
      <c r="AA124" s="210" t="s">
        <v>960</v>
      </c>
      <c r="AB124" s="210" t="s">
        <v>960</v>
      </c>
      <c r="AO124" s="210" t="s">
        <v>982</v>
      </c>
      <c r="AP124" s="210" t="s">
        <v>982</v>
      </c>
      <c r="AQ124" s="210" t="s">
        <v>982</v>
      </c>
      <c r="AR124" s="210" t="s">
        <v>982</v>
      </c>
      <c r="AS124" s="210" t="s">
        <v>980</v>
      </c>
      <c r="AT124" s="210" t="s">
        <v>980</v>
      </c>
      <c r="AU124" s="210" t="s">
        <v>980</v>
      </c>
      <c r="AV124" s="210" t="s">
        <v>980</v>
      </c>
      <c r="AW124" s="210" t="s">
        <v>982</v>
      </c>
      <c r="AX124" s="210" t="s">
        <v>982</v>
      </c>
      <c r="AY124" s="210" t="s">
        <v>982</v>
      </c>
      <c r="AZ124" s="210" t="s">
        <v>982</v>
      </c>
      <c r="BA124" s="210" t="s">
        <v>982</v>
      </c>
      <c r="BB124" s="210" t="s">
        <v>980</v>
      </c>
      <c r="BC124" s="210" t="s">
        <v>982</v>
      </c>
      <c r="BD124" s="210" t="s">
        <v>980</v>
      </c>
      <c r="BE124" s="210" t="s">
        <v>982</v>
      </c>
      <c r="BF124" s="210" t="s">
        <v>982</v>
      </c>
      <c r="BG124" s="210" t="s">
        <v>984</v>
      </c>
      <c r="BH124" s="210" t="s">
        <v>984</v>
      </c>
      <c r="BI124" s="210" t="s">
        <v>984</v>
      </c>
      <c r="BJ124" s="210" t="s">
        <v>984</v>
      </c>
      <c r="BK124" s="210" t="s">
        <v>982</v>
      </c>
      <c r="BL124" s="210" t="s">
        <v>982</v>
      </c>
      <c r="BM124" s="210" t="s">
        <v>982</v>
      </c>
      <c r="BN124" s="210" t="s">
        <v>982</v>
      </c>
      <c r="BO124" s="210" t="s">
        <v>982</v>
      </c>
      <c r="BP124" s="210" t="s">
        <v>984</v>
      </c>
      <c r="BQ124" s="210" t="s">
        <v>984</v>
      </c>
      <c r="BR124" s="210" t="s">
        <v>984</v>
      </c>
      <c r="BS124" s="210" t="s">
        <v>984</v>
      </c>
      <c r="BT124" s="210" t="s">
        <v>982</v>
      </c>
      <c r="BU124" s="210" t="s">
        <v>982</v>
      </c>
      <c r="BV124" s="210" t="s">
        <v>982</v>
      </c>
      <c r="BW124" s="210" t="s">
        <v>982</v>
      </c>
      <c r="BX124" s="210" t="s">
        <v>984</v>
      </c>
    </row>
    <row r="125" spans="1:76" x14ac:dyDescent="0.3">
      <c r="A125" s="210" t="s">
        <v>531</v>
      </c>
      <c r="B125" s="210" t="s">
        <v>532</v>
      </c>
      <c r="N125" s="210" t="s">
        <v>933</v>
      </c>
      <c r="O125" s="210" t="s">
        <v>933</v>
      </c>
      <c r="P125" s="210" t="s">
        <v>933</v>
      </c>
      <c r="Q125" s="210" t="s">
        <v>933</v>
      </c>
      <c r="V125" s="210" t="s">
        <v>933</v>
      </c>
      <c r="X125" s="160"/>
      <c r="Y125" s="210" t="s">
        <v>964</v>
      </c>
      <c r="Z125" s="210" t="s">
        <v>962</v>
      </c>
      <c r="AA125" s="210" t="s">
        <v>962</v>
      </c>
      <c r="AB125" s="210" t="s">
        <v>960</v>
      </c>
      <c r="AO125" s="210" t="s">
        <v>980</v>
      </c>
      <c r="AP125" s="210" t="s">
        <v>980</v>
      </c>
      <c r="AQ125" s="210" t="s">
        <v>982</v>
      </c>
      <c r="AR125" s="210" t="s">
        <v>982</v>
      </c>
      <c r="AS125" s="210" t="s">
        <v>982</v>
      </c>
      <c r="AT125" s="210" t="s">
        <v>980</v>
      </c>
      <c r="AU125" s="210" t="s">
        <v>980</v>
      </c>
      <c r="AV125" s="210" t="s">
        <v>982</v>
      </c>
      <c r="AW125" s="210" t="s">
        <v>980</v>
      </c>
      <c r="AX125" s="210" t="s">
        <v>980</v>
      </c>
      <c r="AY125" s="210" t="s">
        <v>980</v>
      </c>
      <c r="AZ125" s="210" t="s">
        <v>982</v>
      </c>
      <c r="BA125" s="210" t="s">
        <v>982</v>
      </c>
      <c r="BB125" s="210" t="s">
        <v>982</v>
      </c>
      <c r="BC125" s="210" t="s">
        <v>982</v>
      </c>
      <c r="BD125" s="210" t="s">
        <v>980</v>
      </c>
      <c r="BE125" s="210" t="s">
        <v>982</v>
      </c>
      <c r="BF125" s="210" t="s">
        <v>980</v>
      </c>
      <c r="BG125" s="210" t="s">
        <v>980</v>
      </c>
      <c r="BH125" s="210" t="s">
        <v>982</v>
      </c>
      <c r="BI125" s="210" t="s">
        <v>982</v>
      </c>
      <c r="BJ125" s="210" t="s">
        <v>982</v>
      </c>
      <c r="BK125" s="210" t="s">
        <v>982</v>
      </c>
      <c r="BL125" s="210" t="s">
        <v>982</v>
      </c>
      <c r="BM125" s="210" t="s">
        <v>980</v>
      </c>
      <c r="BN125" s="210" t="s">
        <v>982</v>
      </c>
      <c r="BO125" s="210" t="s">
        <v>982</v>
      </c>
      <c r="BP125" s="210" t="s">
        <v>980</v>
      </c>
      <c r="BQ125" s="210" t="s">
        <v>984</v>
      </c>
      <c r="BR125" s="210" t="s">
        <v>982</v>
      </c>
      <c r="BS125" s="210" t="s">
        <v>982</v>
      </c>
      <c r="BT125" s="210" t="s">
        <v>984</v>
      </c>
      <c r="BU125" s="210" t="s">
        <v>984</v>
      </c>
      <c r="BV125" s="210" t="s">
        <v>982</v>
      </c>
      <c r="BW125" s="210" t="s">
        <v>982</v>
      </c>
      <c r="BX125" s="210" t="s">
        <v>982</v>
      </c>
    </row>
    <row r="126" spans="1:76" x14ac:dyDescent="0.3">
      <c r="A126" s="210" t="s">
        <v>533</v>
      </c>
      <c r="B126" s="210" t="s">
        <v>534</v>
      </c>
      <c r="N126" s="210" t="s">
        <v>933</v>
      </c>
      <c r="O126" s="210" t="s">
        <v>933</v>
      </c>
      <c r="P126" s="210" t="s">
        <v>933</v>
      </c>
      <c r="Q126" s="210" t="s">
        <v>933</v>
      </c>
      <c r="V126" s="210" t="s">
        <v>933</v>
      </c>
      <c r="X126" s="160"/>
      <c r="Y126" s="210" t="s">
        <v>962</v>
      </c>
      <c r="Z126" s="210" t="s">
        <v>960</v>
      </c>
      <c r="AA126" s="210" t="s">
        <v>962</v>
      </c>
      <c r="AB126" s="210" t="s">
        <v>960</v>
      </c>
      <c r="AO126" s="210" t="s">
        <v>984</v>
      </c>
      <c r="AP126" s="210" t="s">
        <v>982</v>
      </c>
      <c r="AQ126" s="210" t="s">
        <v>984</v>
      </c>
      <c r="AR126" s="210" t="s">
        <v>982</v>
      </c>
      <c r="AS126" s="210" t="s">
        <v>982</v>
      </c>
      <c r="AT126" s="210" t="s">
        <v>982</v>
      </c>
      <c r="AU126" s="210" t="s">
        <v>984</v>
      </c>
      <c r="AV126" s="210" t="s">
        <v>984</v>
      </c>
      <c r="AW126" s="210" t="s">
        <v>982</v>
      </c>
      <c r="AX126" s="210" t="s">
        <v>984</v>
      </c>
      <c r="AY126" s="210" t="s">
        <v>982</v>
      </c>
      <c r="AZ126" s="210" t="s">
        <v>984</v>
      </c>
      <c r="BA126" s="210" t="s">
        <v>982</v>
      </c>
      <c r="BB126" s="210" t="s">
        <v>982</v>
      </c>
      <c r="BC126" s="210" t="s">
        <v>982</v>
      </c>
      <c r="BD126" s="210" t="s">
        <v>984</v>
      </c>
      <c r="BE126" s="210" t="s">
        <v>984</v>
      </c>
      <c r="BF126" s="210" t="s">
        <v>982</v>
      </c>
      <c r="BG126" s="210" t="s">
        <v>984</v>
      </c>
      <c r="BH126" s="210" t="s">
        <v>982</v>
      </c>
      <c r="BI126" s="210" t="s">
        <v>984</v>
      </c>
      <c r="BJ126" s="210" t="s">
        <v>982</v>
      </c>
      <c r="BK126" s="210" t="s">
        <v>982</v>
      </c>
      <c r="BL126" s="210" t="s">
        <v>982</v>
      </c>
      <c r="BM126" s="210" t="s">
        <v>984</v>
      </c>
      <c r="BN126" s="210" t="s">
        <v>984</v>
      </c>
      <c r="BO126" s="210" t="s">
        <v>982</v>
      </c>
      <c r="BP126" s="210" t="s">
        <v>984</v>
      </c>
      <c r="BQ126" s="210" t="s">
        <v>982</v>
      </c>
      <c r="BR126" s="210" t="s">
        <v>984</v>
      </c>
      <c r="BS126" s="210" t="s">
        <v>982</v>
      </c>
      <c r="BT126" s="210" t="s">
        <v>982</v>
      </c>
      <c r="BU126" s="210" t="s">
        <v>982</v>
      </c>
      <c r="BV126" s="210" t="s">
        <v>984</v>
      </c>
      <c r="BW126" s="210" t="s">
        <v>984</v>
      </c>
      <c r="BX126" s="210" t="s">
        <v>982</v>
      </c>
    </row>
    <row r="127" spans="1:76" x14ac:dyDescent="0.3">
      <c r="A127" s="210" t="s">
        <v>535</v>
      </c>
      <c r="B127" s="210" t="s">
        <v>536</v>
      </c>
      <c r="N127" s="210" t="s">
        <v>933</v>
      </c>
      <c r="O127" s="210" t="s">
        <v>933</v>
      </c>
      <c r="P127" s="210" t="s">
        <v>933</v>
      </c>
      <c r="Q127" s="210" t="s">
        <v>933</v>
      </c>
      <c r="V127" s="210" t="s">
        <v>933</v>
      </c>
      <c r="X127" s="160"/>
      <c r="Y127" s="210" t="s">
        <v>960</v>
      </c>
      <c r="Z127" s="210" t="s">
        <v>960</v>
      </c>
      <c r="AA127" s="210" t="s">
        <v>960</v>
      </c>
      <c r="AB127" s="210" t="s">
        <v>960</v>
      </c>
      <c r="AO127" s="210" t="s">
        <v>982</v>
      </c>
      <c r="AP127" s="210" t="s">
        <v>982</v>
      </c>
      <c r="AQ127" s="210" t="s">
        <v>982</v>
      </c>
      <c r="AR127" s="210" t="s">
        <v>982</v>
      </c>
      <c r="AS127" s="210" t="s">
        <v>982</v>
      </c>
      <c r="AT127" s="210" t="s">
        <v>980</v>
      </c>
      <c r="AU127" s="210" t="s">
        <v>982</v>
      </c>
      <c r="AV127" s="210" t="s">
        <v>982</v>
      </c>
      <c r="AW127" s="210" t="s">
        <v>980</v>
      </c>
      <c r="AX127" s="210" t="s">
        <v>982</v>
      </c>
      <c r="AY127" s="210" t="s">
        <v>982</v>
      </c>
      <c r="AZ127" s="210" t="s">
        <v>982</v>
      </c>
      <c r="BA127" s="210" t="s">
        <v>982</v>
      </c>
      <c r="BB127" s="210" t="s">
        <v>982</v>
      </c>
      <c r="BC127" s="210" t="s">
        <v>982</v>
      </c>
      <c r="BD127" s="210" t="s">
        <v>982</v>
      </c>
      <c r="BE127" s="210" t="s">
        <v>982</v>
      </c>
      <c r="BF127" s="210" t="s">
        <v>980</v>
      </c>
      <c r="BG127" s="210" t="s">
        <v>982</v>
      </c>
      <c r="BH127" s="210" t="s">
        <v>982</v>
      </c>
      <c r="BI127" s="210" t="s">
        <v>982</v>
      </c>
      <c r="BJ127" s="210" t="s">
        <v>982</v>
      </c>
      <c r="BK127" s="210" t="s">
        <v>982</v>
      </c>
      <c r="BL127" s="210" t="s">
        <v>982</v>
      </c>
      <c r="BM127" s="210" t="s">
        <v>982</v>
      </c>
      <c r="BN127" s="210" t="s">
        <v>982</v>
      </c>
      <c r="BO127" s="210" t="s">
        <v>980</v>
      </c>
      <c r="BP127" s="210" t="s">
        <v>982</v>
      </c>
      <c r="BQ127" s="210" t="s">
        <v>982</v>
      </c>
      <c r="BR127" s="210" t="s">
        <v>982</v>
      </c>
      <c r="BS127" s="210" t="s">
        <v>984</v>
      </c>
      <c r="BT127" s="210" t="s">
        <v>982</v>
      </c>
      <c r="BU127" s="210" t="s">
        <v>984</v>
      </c>
      <c r="BV127" s="210" t="s">
        <v>982</v>
      </c>
      <c r="BW127" s="210" t="s">
        <v>982</v>
      </c>
      <c r="BX127" s="210" t="s">
        <v>982</v>
      </c>
    </row>
    <row r="128" spans="1:76" x14ac:dyDescent="0.3">
      <c r="A128" s="210" t="s">
        <v>538</v>
      </c>
      <c r="B128" s="210" t="s">
        <v>539</v>
      </c>
      <c r="N128" s="210" t="s">
        <v>933</v>
      </c>
      <c r="O128" s="210" t="s">
        <v>933</v>
      </c>
      <c r="P128" s="210" t="s">
        <v>933</v>
      </c>
      <c r="Q128" s="210" t="s">
        <v>933</v>
      </c>
      <c r="V128" s="210" t="s">
        <v>933</v>
      </c>
      <c r="X128" s="160"/>
      <c r="Y128" s="210" t="s">
        <v>962</v>
      </c>
      <c r="Z128" s="210" t="s">
        <v>962</v>
      </c>
      <c r="AA128" s="210" t="s">
        <v>960</v>
      </c>
      <c r="AB128" s="210" t="s">
        <v>962</v>
      </c>
      <c r="AO128" s="210" t="s">
        <v>980</v>
      </c>
      <c r="AP128" s="210" t="s">
        <v>982</v>
      </c>
      <c r="AQ128" s="210" t="s">
        <v>982</v>
      </c>
      <c r="AR128" s="210" t="s">
        <v>982</v>
      </c>
      <c r="AS128" s="210" t="s">
        <v>982</v>
      </c>
      <c r="AT128" s="210" t="s">
        <v>982</v>
      </c>
      <c r="AU128" s="210" t="s">
        <v>982</v>
      </c>
      <c r="AV128" s="210" t="s">
        <v>982</v>
      </c>
      <c r="AW128" s="210" t="s">
        <v>980</v>
      </c>
      <c r="AX128" s="210" t="s">
        <v>980</v>
      </c>
      <c r="AY128" s="210" t="s">
        <v>982</v>
      </c>
      <c r="AZ128" s="210" t="s">
        <v>982</v>
      </c>
      <c r="BA128" s="210" t="s">
        <v>982</v>
      </c>
      <c r="BB128" s="210" t="s">
        <v>982</v>
      </c>
      <c r="BC128" s="210" t="s">
        <v>982</v>
      </c>
      <c r="BD128" s="210" t="s">
        <v>982</v>
      </c>
      <c r="BE128" s="210" t="s">
        <v>982</v>
      </c>
      <c r="BF128" s="210" t="s">
        <v>982</v>
      </c>
      <c r="BG128" s="210" t="s">
        <v>980</v>
      </c>
      <c r="BH128" s="210" t="s">
        <v>982</v>
      </c>
      <c r="BI128" s="210" t="s">
        <v>982</v>
      </c>
      <c r="BJ128" s="210" t="s">
        <v>982</v>
      </c>
      <c r="BK128" s="210" t="s">
        <v>982</v>
      </c>
      <c r="BL128" s="210" t="s">
        <v>982</v>
      </c>
      <c r="BM128" s="210" t="s">
        <v>982</v>
      </c>
      <c r="BN128" s="210" t="s">
        <v>982</v>
      </c>
      <c r="BO128" s="210" t="s">
        <v>982</v>
      </c>
      <c r="BP128" s="210" t="s">
        <v>980</v>
      </c>
      <c r="BQ128" s="210" t="s">
        <v>982</v>
      </c>
      <c r="BR128" s="210" t="s">
        <v>982</v>
      </c>
      <c r="BS128" s="210" t="s">
        <v>982</v>
      </c>
      <c r="BT128" s="210" t="s">
        <v>982</v>
      </c>
      <c r="BU128" s="210" t="s">
        <v>982</v>
      </c>
      <c r="BV128" s="210" t="s">
        <v>982</v>
      </c>
      <c r="BW128" s="210" t="s">
        <v>982</v>
      </c>
      <c r="BX128" s="210" t="s">
        <v>982</v>
      </c>
    </row>
    <row r="129" spans="1:76" x14ac:dyDescent="0.3">
      <c r="A129" s="210" t="s">
        <v>540</v>
      </c>
      <c r="B129" s="210" t="s">
        <v>541</v>
      </c>
      <c r="N129" s="210" t="s">
        <v>933</v>
      </c>
      <c r="O129" s="210" t="s">
        <v>933</v>
      </c>
      <c r="P129" s="210" t="s">
        <v>933</v>
      </c>
      <c r="Q129" s="210" t="s">
        <v>933</v>
      </c>
      <c r="V129" s="210" t="s">
        <v>933</v>
      </c>
      <c r="X129" s="160"/>
      <c r="Y129" s="210" t="s">
        <v>960</v>
      </c>
      <c r="Z129" s="210" t="s">
        <v>962</v>
      </c>
      <c r="AA129" s="210" t="s">
        <v>962</v>
      </c>
      <c r="AB129" s="210" t="s">
        <v>960</v>
      </c>
      <c r="AO129" s="210" t="s">
        <v>982</v>
      </c>
      <c r="AP129" s="210" t="s">
        <v>984</v>
      </c>
      <c r="AQ129" s="210" t="s">
        <v>984</v>
      </c>
      <c r="AR129" s="210" t="s">
        <v>982</v>
      </c>
      <c r="AS129" s="210" t="s">
        <v>980</v>
      </c>
      <c r="AT129" s="210" t="s">
        <v>982</v>
      </c>
      <c r="AU129" s="210" t="s">
        <v>984</v>
      </c>
      <c r="AV129" s="210" t="s">
        <v>984</v>
      </c>
      <c r="AW129" s="210" t="s">
        <v>980</v>
      </c>
      <c r="AX129" s="210" t="s">
        <v>982</v>
      </c>
      <c r="AY129" s="210" t="s">
        <v>984</v>
      </c>
      <c r="AZ129" s="210" t="s">
        <v>984</v>
      </c>
      <c r="BA129" s="210" t="s">
        <v>982</v>
      </c>
      <c r="BB129" s="210" t="s">
        <v>980</v>
      </c>
      <c r="BC129" s="210" t="s">
        <v>982</v>
      </c>
      <c r="BD129" s="210" t="s">
        <v>984</v>
      </c>
      <c r="BE129" s="210" t="s">
        <v>984</v>
      </c>
      <c r="BF129" s="210" t="s">
        <v>982</v>
      </c>
      <c r="BG129" s="210" t="s">
        <v>982</v>
      </c>
      <c r="BH129" s="210" t="s">
        <v>984</v>
      </c>
      <c r="BI129" s="210" t="s">
        <v>984</v>
      </c>
      <c r="BJ129" s="210" t="s">
        <v>982</v>
      </c>
      <c r="BK129" s="210" t="s">
        <v>982</v>
      </c>
      <c r="BL129" s="210" t="s">
        <v>982</v>
      </c>
      <c r="BM129" s="210" t="s">
        <v>984</v>
      </c>
      <c r="BN129" s="210" t="s">
        <v>984</v>
      </c>
      <c r="BO129" s="210" t="s">
        <v>982</v>
      </c>
      <c r="BP129" s="210" t="s">
        <v>984</v>
      </c>
      <c r="BQ129" s="210" t="s">
        <v>984</v>
      </c>
      <c r="BR129" s="210" t="s">
        <v>986</v>
      </c>
      <c r="BS129" s="210" t="s">
        <v>984</v>
      </c>
      <c r="BT129" s="210" t="s">
        <v>982</v>
      </c>
      <c r="BU129" s="210" t="s">
        <v>984</v>
      </c>
      <c r="BV129" s="210" t="s">
        <v>984</v>
      </c>
      <c r="BW129" s="210" t="s">
        <v>984</v>
      </c>
      <c r="BX129" s="210" t="s">
        <v>982</v>
      </c>
    </row>
    <row r="130" spans="1:76" x14ac:dyDescent="0.3">
      <c r="A130" s="210" t="s">
        <v>544</v>
      </c>
      <c r="B130" s="210" t="s">
        <v>545</v>
      </c>
      <c r="N130" s="210" t="s">
        <v>933</v>
      </c>
      <c r="O130" s="210" t="s">
        <v>933</v>
      </c>
      <c r="P130" s="210" t="s">
        <v>933</v>
      </c>
      <c r="Q130" s="210" t="s">
        <v>933</v>
      </c>
      <c r="V130" s="210" t="s">
        <v>933</v>
      </c>
      <c r="X130" s="160"/>
      <c r="Y130" s="210" t="s">
        <v>962</v>
      </c>
      <c r="Z130" s="210" t="s">
        <v>960</v>
      </c>
      <c r="AA130" s="210" t="s">
        <v>964</v>
      </c>
      <c r="AB130" s="210" t="s">
        <v>960</v>
      </c>
      <c r="AO130" s="210" t="s">
        <v>982</v>
      </c>
      <c r="AP130" s="210" t="s">
        <v>982</v>
      </c>
      <c r="AQ130" s="210" t="s">
        <v>982</v>
      </c>
      <c r="AR130" s="210" t="s">
        <v>982</v>
      </c>
      <c r="AS130" s="210" t="s">
        <v>982</v>
      </c>
      <c r="AT130" s="210" t="s">
        <v>980</v>
      </c>
      <c r="AU130" s="210" t="s">
        <v>982</v>
      </c>
      <c r="AV130" s="210" t="s">
        <v>982</v>
      </c>
      <c r="AW130" s="210" t="s">
        <v>980</v>
      </c>
      <c r="AX130" s="210" t="s">
        <v>984</v>
      </c>
      <c r="AY130" s="210" t="s">
        <v>984</v>
      </c>
      <c r="AZ130" s="210" t="s">
        <v>984</v>
      </c>
      <c r="BA130" s="210" t="s">
        <v>984</v>
      </c>
      <c r="BB130" s="210" t="s">
        <v>982</v>
      </c>
      <c r="BC130" s="210" t="s">
        <v>980</v>
      </c>
      <c r="BD130" s="210" t="s">
        <v>984</v>
      </c>
      <c r="BE130" s="210" t="s">
        <v>982</v>
      </c>
      <c r="BF130" s="210" t="s">
        <v>982</v>
      </c>
      <c r="BG130" s="210" t="s">
        <v>984</v>
      </c>
      <c r="BH130" s="210" t="s">
        <v>984</v>
      </c>
      <c r="BI130" s="210" t="s">
        <v>984</v>
      </c>
      <c r="BJ130" s="210" t="s">
        <v>984</v>
      </c>
      <c r="BK130" s="210" t="s">
        <v>984</v>
      </c>
      <c r="BL130" s="210" t="s">
        <v>980</v>
      </c>
      <c r="BM130" s="210" t="s">
        <v>984</v>
      </c>
      <c r="BN130" s="210" t="s">
        <v>984</v>
      </c>
      <c r="BO130" s="210" t="s">
        <v>982</v>
      </c>
      <c r="BP130" s="210" t="s">
        <v>984</v>
      </c>
      <c r="BQ130" s="210" t="s">
        <v>984</v>
      </c>
      <c r="BR130" s="210" t="s">
        <v>984</v>
      </c>
      <c r="BS130" s="210" t="s">
        <v>984</v>
      </c>
      <c r="BT130" s="210" t="s">
        <v>984</v>
      </c>
      <c r="BU130" s="210" t="s">
        <v>982</v>
      </c>
      <c r="BV130" s="210" t="s">
        <v>984</v>
      </c>
      <c r="BW130" s="210" t="s">
        <v>984</v>
      </c>
      <c r="BX130" s="210" t="s">
        <v>984</v>
      </c>
    </row>
    <row r="131" spans="1:76" x14ac:dyDescent="0.3">
      <c r="A131" s="210" t="s">
        <v>546</v>
      </c>
      <c r="B131" s="210" t="s">
        <v>547</v>
      </c>
      <c r="N131" s="210" t="s">
        <v>933</v>
      </c>
      <c r="O131" s="210" t="s">
        <v>933</v>
      </c>
      <c r="P131" s="210" t="s">
        <v>933</v>
      </c>
      <c r="Q131" s="210" t="s">
        <v>933</v>
      </c>
      <c r="V131" s="210" t="s">
        <v>933</v>
      </c>
      <c r="X131" s="160"/>
      <c r="Y131" s="210" t="s">
        <v>960</v>
      </c>
      <c r="Z131" s="210" t="s">
        <v>960</v>
      </c>
      <c r="AA131" s="210" t="s">
        <v>962</v>
      </c>
      <c r="AB131" s="210" t="s">
        <v>962</v>
      </c>
      <c r="AO131" s="210" t="s">
        <v>980</v>
      </c>
      <c r="AP131" s="210" t="s">
        <v>980</v>
      </c>
      <c r="AQ131" s="210" t="s">
        <v>980</v>
      </c>
      <c r="AR131" s="210" t="s">
        <v>980</v>
      </c>
      <c r="AS131" s="210" t="s">
        <v>980</v>
      </c>
      <c r="AT131" s="210" t="s">
        <v>980</v>
      </c>
      <c r="AU131" s="210" t="s">
        <v>982</v>
      </c>
      <c r="AV131" s="210" t="s">
        <v>982</v>
      </c>
      <c r="AW131" s="210" t="s">
        <v>980</v>
      </c>
      <c r="AX131" s="210" t="s">
        <v>980</v>
      </c>
      <c r="AY131" s="210" t="s">
        <v>980</v>
      </c>
      <c r="AZ131" s="210" t="s">
        <v>980</v>
      </c>
      <c r="BA131" s="210" t="s">
        <v>980</v>
      </c>
      <c r="BB131" s="210" t="s">
        <v>980</v>
      </c>
      <c r="BC131" s="210" t="s">
        <v>980</v>
      </c>
      <c r="BD131" s="210" t="s">
        <v>982</v>
      </c>
      <c r="BE131" s="210" t="s">
        <v>982</v>
      </c>
      <c r="BF131" s="210" t="s">
        <v>982</v>
      </c>
      <c r="BG131" s="210" t="s">
        <v>982</v>
      </c>
      <c r="BH131" s="210" t="s">
        <v>982</v>
      </c>
      <c r="BI131" s="210" t="s">
        <v>982</v>
      </c>
      <c r="BJ131" s="210" t="s">
        <v>982</v>
      </c>
      <c r="BK131" s="210" t="s">
        <v>980</v>
      </c>
      <c r="BL131" s="210" t="s">
        <v>980</v>
      </c>
      <c r="BM131" s="210" t="s">
        <v>982</v>
      </c>
      <c r="BN131" s="210" t="s">
        <v>982</v>
      </c>
      <c r="BO131" s="210" t="s">
        <v>982</v>
      </c>
      <c r="BP131" s="210" t="s">
        <v>982</v>
      </c>
      <c r="BQ131" s="210" t="s">
        <v>982</v>
      </c>
      <c r="BR131" s="210" t="s">
        <v>982</v>
      </c>
      <c r="BS131" s="210" t="s">
        <v>982</v>
      </c>
      <c r="BT131" s="210" t="s">
        <v>982</v>
      </c>
      <c r="BU131" s="210" t="s">
        <v>980</v>
      </c>
      <c r="BV131" s="210" t="s">
        <v>982</v>
      </c>
      <c r="BW131" s="210" t="s">
        <v>982</v>
      </c>
      <c r="BX131" s="210" t="s">
        <v>982</v>
      </c>
    </row>
    <row r="132" spans="1:76" x14ac:dyDescent="0.3">
      <c r="A132" s="210" t="s">
        <v>548</v>
      </c>
      <c r="B132" s="210" t="s">
        <v>549</v>
      </c>
      <c r="N132" s="210" t="s">
        <v>933</v>
      </c>
      <c r="O132" s="210" t="s">
        <v>933</v>
      </c>
      <c r="P132" s="210" t="s">
        <v>933</v>
      </c>
      <c r="Q132" s="210" t="s">
        <v>933</v>
      </c>
      <c r="V132" s="210" t="s">
        <v>933</v>
      </c>
      <c r="X132" s="160"/>
      <c r="Y132" s="210" t="s">
        <v>962</v>
      </c>
      <c r="Z132" s="210" t="s">
        <v>962</v>
      </c>
      <c r="AA132" s="210" t="s">
        <v>962</v>
      </c>
      <c r="AB132" s="210" t="s">
        <v>960</v>
      </c>
      <c r="AO132" s="210" t="s">
        <v>980</v>
      </c>
      <c r="AP132" s="210" t="s">
        <v>984</v>
      </c>
      <c r="AQ132" s="210" t="s">
        <v>984</v>
      </c>
      <c r="AR132" s="210" t="s">
        <v>986</v>
      </c>
      <c r="AS132" s="210" t="s">
        <v>984</v>
      </c>
      <c r="AT132" s="210" t="s">
        <v>982</v>
      </c>
      <c r="AU132" s="210" t="s">
        <v>982</v>
      </c>
      <c r="AV132" s="210" t="s">
        <v>984</v>
      </c>
      <c r="AW132" s="210" t="s">
        <v>982</v>
      </c>
      <c r="AX132" s="210" t="s">
        <v>980</v>
      </c>
      <c r="AY132" s="210" t="s">
        <v>984</v>
      </c>
      <c r="AZ132" s="210" t="s">
        <v>984</v>
      </c>
      <c r="BA132" s="210" t="s">
        <v>986</v>
      </c>
      <c r="BB132" s="210" t="s">
        <v>984</v>
      </c>
      <c r="BC132" s="210" t="s">
        <v>982</v>
      </c>
      <c r="BD132" s="210" t="s">
        <v>982</v>
      </c>
      <c r="BE132" s="210" t="s">
        <v>984</v>
      </c>
      <c r="BF132" s="210" t="s">
        <v>982</v>
      </c>
      <c r="BG132" s="210" t="s">
        <v>980</v>
      </c>
      <c r="BH132" s="210" t="s">
        <v>984</v>
      </c>
      <c r="BI132" s="210" t="s">
        <v>984</v>
      </c>
      <c r="BJ132" s="210" t="s">
        <v>986</v>
      </c>
      <c r="BK132" s="210" t="s">
        <v>984</v>
      </c>
      <c r="BL132" s="210" t="s">
        <v>982</v>
      </c>
      <c r="BM132" s="210" t="s">
        <v>982</v>
      </c>
      <c r="BN132" s="210" t="s">
        <v>984</v>
      </c>
      <c r="BO132" s="210" t="s">
        <v>982</v>
      </c>
      <c r="BP132" s="210" t="s">
        <v>980</v>
      </c>
      <c r="BQ132" s="210" t="s">
        <v>984</v>
      </c>
      <c r="BR132" s="210" t="s">
        <v>984</v>
      </c>
      <c r="BS132" s="210" t="s">
        <v>986</v>
      </c>
      <c r="BT132" s="210" t="s">
        <v>984</v>
      </c>
      <c r="BU132" s="210" t="s">
        <v>982</v>
      </c>
      <c r="BV132" s="210" t="s">
        <v>982</v>
      </c>
      <c r="BW132" s="210" t="s">
        <v>984</v>
      </c>
      <c r="BX132" s="210" t="s">
        <v>982</v>
      </c>
    </row>
    <row r="133" spans="1:76" x14ac:dyDescent="0.3">
      <c r="A133" s="210" t="s">
        <v>550</v>
      </c>
      <c r="B133" s="210" t="s">
        <v>551</v>
      </c>
      <c r="N133" s="210" t="s">
        <v>933</v>
      </c>
      <c r="O133" s="210" t="s">
        <v>933</v>
      </c>
      <c r="P133" s="210" t="s">
        <v>933</v>
      </c>
      <c r="Q133" s="210" t="s">
        <v>933</v>
      </c>
      <c r="V133" s="210" t="s">
        <v>933</v>
      </c>
      <c r="X133" s="160"/>
      <c r="Y133" s="210" t="s">
        <v>962</v>
      </c>
      <c r="Z133" s="210" t="s">
        <v>962</v>
      </c>
      <c r="AA133" s="210" t="s">
        <v>960</v>
      </c>
      <c r="AB133" s="210" t="s">
        <v>960</v>
      </c>
      <c r="AO133" s="210" t="s">
        <v>982</v>
      </c>
      <c r="AP133" s="210" t="s">
        <v>984</v>
      </c>
      <c r="AQ133" s="210" t="s">
        <v>982</v>
      </c>
      <c r="AR133" s="210" t="s">
        <v>982</v>
      </c>
      <c r="AS133" s="210" t="s">
        <v>982</v>
      </c>
      <c r="AT133" s="210" t="s">
        <v>980</v>
      </c>
      <c r="AU133" s="210" t="s">
        <v>984</v>
      </c>
      <c r="AV133" s="210" t="s">
        <v>982</v>
      </c>
      <c r="AW133" s="210" t="s">
        <v>982</v>
      </c>
      <c r="AX133" s="210" t="s">
        <v>982</v>
      </c>
      <c r="AY133" s="210" t="s">
        <v>984</v>
      </c>
      <c r="AZ133" s="210" t="s">
        <v>982</v>
      </c>
      <c r="BA133" s="210" t="s">
        <v>982</v>
      </c>
      <c r="BB133" s="210" t="s">
        <v>982</v>
      </c>
      <c r="BC133" s="210" t="s">
        <v>980</v>
      </c>
      <c r="BD133" s="210" t="s">
        <v>984</v>
      </c>
      <c r="BE133" s="210" t="s">
        <v>982</v>
      </c>
      <c r="BF133" s="210" t="s">
        <v>982</v>
      </c>
      <c r="BG133" s="210" t="s">
        <v>982</v>
      </c>
      <c r="BH133" s="210" t="s">
        <v>984</v>
      </c>
      <c r="BI133" s="210" t="s">
        <v>982</v>
      </c>
      <c r="BJ133" s="210" t="s">
        <v>982</v>
      </c>
      <c r="BK133" s="210" t="s">
        <v>982</v>
      </c>
      <c r="BL133" s="210" t="s">
        <v>980</v>
      </c>
      <c r="BM133" s="210" t="s">
        <v>984</v>
      </c>
      <c r="BN133" s="210" t="s">
        <v>982</v>
      </c>
      <c r="BO133" s="210" t="s">
        <v>982</v>
      </c>
      <c r="BP133" s="210" t="s">
        <v>982</v>
      </c>
      <c r="BQ133" s="210" t="s">
        <v>984</v>
      </c>
      <c r="BR133" s="210" t="s">
        <v>982</v>
      </c>
      <c r="BS133" s="210" t="s">
        <v>982</v>
      </c>
      <c r="BT133" s="210" t="s">
        <v>982</v>
      </c>
      <c r="BU133" s="210" t="s">
        <v>982</v>
      </c>
      <c r="BV133" s="210" t="s">
        <v>984</v>
      </c>
      <c r="BW133" s="210" t="s">
        <v>982</v>
      </c>
      <c r="BX133" s="210" t="s">
        <v>982</v>
      </c>
    </row>
    <row r="134" spans="1:76" x14ac:dyDescent="0.3">
      <c r="A134" s="210" t="s">
        <v>552</v>
      </c>
      <c r="B134" s="210" t="s">
        <v>553</v>
      </c>
      <c r="N134" s="210" t="s">
        <v>933</v>
      </c>
      <c r="O134" s="210" t="s">
        <v>933</v>
      </c>
      <c r="P134" s="210" t="s">
        <v>933</v>
      </c>
      <c r="Q134" s="210" t="s">
        <v>933</v>
      </c>
      <c r="V134" s="210" t="s">
        <v>933</v>
      </c>
      <c r="X134" s="160"/>
      <c r="Y134" s="210" t="s">
        <v>962</v>
      </c>
      <c r="Z134" s="210" t="s">
        <v>960</v>
      </c>
      <c r="AA134" s="210" t="s">
        <v>960</v>
      </c>
      <c r="AB134" s="210" t="s">
        <v>962</v>
      </c>
      <c r="AO134" s="210" t="s">
        <v>982</v>
      </c>
      <c r="AP134" s="210" t="s">
        <v>982</v>
      </c>
      <c r="AQ134" s="210" t="s">
        <v>982</v>
      </c>
      <c r="AR134" s="210" t="s">
        <v>982</v>
      </c>
      <c r="AS134" s="210" t="s">
        <v>982</v>
      </c>
      <c r="AT134" s="210" t="s">
        <v>982</v>
      </c>
      <c r="AU134" s="210" t="s">
        <v>982</v>
      </c>
      <c r="AV134" s="210" t="s">
        <v>986</v>
      </c>
      <c r="AW134" s="210" t="s">
        <v>986</v>
      </c>
      <c r="AX134" s="210" t="s">
        <v>982</v>
      </c>
      <c r="AY134" s="210" t="s">
        <v>984</v>
      </c>
      <c r="AZ134" s="210" t="s">
        <v>984</v>
      </c>
      <c r="BA134" s="210" t="s">
        <v>982</v>
      </c>
      <c r="BB134" s="210" t="s">
        <v>984</v>
      </c>
      <c r="BC134" s="210" t="s">
        <v>984</v>
      </c>
      <c r="BD134" s="210" t="s">
        <v>982</v>
      </c>
      <c r="BE134" s="210" t="s">
        <v>986</v>
      </c>
      <c r="BF134" s="210" t="s">
        <v>986</v>
      </c>
      <c r="BG134" s="210" t="s">
        <v>984</v>
      </c>
      <c r="BH134" s="210" t="s">
        <v>984</v>
      </c>
      <c r="BI134" s="210" t="s">
        <v>984</v>
      </c>
      <c r="BJ134" s="210" t="s">
        <v>984</v>
      </c>
      <c r="BK134" s="210" t="s">
        <v>984</v>
      </c>
      <c r="BL134" s="210" t="s">
        <v>984</v>
      </c>
      <c r="BM134" s="210" t="s">
        <v>984</v>
      </c>
      <c r="BN134" s="210" t="s">
        <v>986</v>
      </c>
      <c r="BO134" s="210" t="s">
        <v>986</v>
      </c>
      <c r="BP134" s="210" t="s">
        <v>986</v>
      </c>
      <c r="BQ134" s="210" t="s">
        <v>986</v>
      </c>
      <c r="BR134" s="210" t="s">
        <v>986</v>
      </c>
      <c r="BS134" s="210" t="s">
        <v>984</v>
      </c>
      <c r="BT134" s="210" t="s">
        <v>986</v>
      </c>
      <c r="BU134" s="210" t="s">
        <v>986</v>
      </c>
      <c r="BV134" s="210" t="s">
        <v>986</v>
      </c>
      <c r="BW134" s="210" t="s">
        <v>986</v>
      </c>
      <c r="BX134" s="210" t="s">
        <v>986</v>
      </c>
    </row>
    <row r="135" spans="1:76" x14ac:dyDescent="0.3">
      <c r="A135" s="210" t="s">
        <v>554</v>
      </c>
      <c r="B135" s="210" t="s">
        <v>555</v>
      </c>
      <c r="N135" s="210" t="s">
        <v>933</v>
      </c>
      <c r="O135" s="210" t="s">
        <v>933</v>
      </c>
      <c r="P135" s="210" t="s">
        <v>933</v>
      </c>
      <c r="Q135" s="210" t="s">
        <v>933</v>
      </c>
      <c r="V135" s="210" t="s">
        <v>933</v>
      </c>
      <c r="X135" s="160"/>
      <c r="Y135" s="210" t="s">
        <v>962</v>
      </c>
      <c r="Z135" s="210" t="s">
        <v>960</v>
      </c>
      <c r="AA135" s="210" t="s">
        <v>960</v>
      </c>
      <c r="AB135" s="210" t="s">
        <v>960</v>
      </c>
      <c r="AO135" s="210" t="s">
        <v>982</v>
      </c>
      <c r="AP135" s="210" t="s">
        <v>982</v>
      </c>
      <c r="AQ135" s="210" t="s">
        <v>982</v>
      </c>
      <c r="AR135" s="210" t="s">
        <v>984</v>
      </c>
      <c r="AS135" s="210" t="s">
        <v>982</v>
      </c>
      <c r="AT135" s="210" t="s">
        <v>982</v>
      </c>
      <c r="AU135" s="210" t="s">
        <v>982</v>
      </c>
      <c r="AV135" s="210" t="s">
        <v>982</v>
      </c>
      <c r="AW135" s="210" t="s">
        <v>980</v>
      </c>
      <c r="AX135" s="210" t="s">
        <v>982</v>
      </c>
      <c r="AY135" s="210" t="s">
        <v>982</v>
      </c>
      <c r="AZ135" s="210" t="s">
        <v>982</v>
      </c>
      <c r="BA135" s="210" t="s">
        <v>984</v>
      </c>
      <c r="BB135" s="210" t="s">
        <v>982</v>
      </c>
      <c r="BC135" s="210" t="s">
        <v>982</v>
      </c>
      <c r="BD135" s="210" t="s">
        <v>982</v>
      </c>
      <c r="BE135" s="210" t="s">
        <v>982</v>
      </c>
      <c r="BF135" s="210" t="s">
        <v>980</v>
      </c>
      <c r="BG135" s="210" t="s">
        <v>982</v>
      </c>
      <c r="BH135" s="210" t="s">
        <v>982</v>
      </c>
      <c r="BI135" s="210" t="s">
        <v>982</v>
      </c>
      <c r="BJ135" s="210" t="s">
        <v>984</v>
      </c>
      <c r="BK135" s="210" t="s">
        <v>982</v>
      </c>
      <c r="BL135" s="210" t="s">
        <v>982</v>
      </c>
      <c r="BM135" s="210" t="s">
        <v>982</v>
      </c>
      <c r="BN135" s="210" t="s">
        <v>982</v>
      </c>
      <c r="BO135" s="210" t="s">
        <v>982</v>
      </c>
      <c r="BP135" s="210" t="s">
        <v>982</v>
      </c>
      <c r="BQ135" s="210" t="s">
        <v>982</v>
      </c>
      <c r="BR135" s="210" t="s">
        <v>982</v>
      </c>
      <c r="BS135" s="210" t="s">
        <v>984</v>
      </c>
      <c r="BT135" s="210" t="s">
        <v>982</v>
      </c>
      <c r="BU135" s="210" t="s">
        <v>982</v>
      </c>
      <c r="BV135" s="210" t="s">
        <v>982</v>
      </c>
      <c r="BW135" s="210" t="s">
        <v>982</v>
      </c>
      <c r="BX135" s="210" t="s">
        <v>982</v>
      </c>
    </row>
    <row r="136" spans="1:76" x14ac:dyDescent="0.3">
      <c r="A136" s="210" t="s">
        <v>556</v>
      </c>
      <c r="B136" s="210" t="s">
        <v>557</v>
      </c>
      <c r="N136" s="210" t="s">
        <v>933</v>
      </c>
      <c r="O136" s="210" t="s">
        <v>933</v>
      </c>
      <c r="P136" s="210" t="s">
        <v>933</v>
      </c>
      <c r="Q136" s="210" t="s">
        <v>933</v>
      </c>
      <c r="V136" s="210" t="s">
        <v>933</v>
      </c>
      <c r="X136" s="160"/>
      <c r="Y136" s="210" t="s">
        <v>962</v>
      </c>
      <c r="Z136" s="210" t="s">
        <v>960</v>
      </c>
      <c r="AA136" s="210" t="s">
        <v>960</v>
      </c>
      <c r="AB136" s="210" t="s">
        <v>962</v>
      </c>
      <c r="AO136" s="210" t="s">
        <v>980</v>
      </c>
      <c r="AP136" s="210" t="s">
        <v>984</v>
      </c>
      <c r="AQ136" s="210" t="s">
        <v>984</v>
      </c>
      <c r="AR136" s="210" t="s">
        <v>984</v>
      </c>
      <c r="AS136" s="210" t="s">
        <v>982</v>
      </c>
      <c r="AT136" s="210" t="s">
        <v>984</v>
      </c>
      <c r="AU136" s="210" t="s">
        <v>984</v>
      </c>
      <c r="AV136" s="210" t="s">
        <v>984</v>
      </c>
      <c r="AW136" s="210" t="s">
        <v>980</v>
      </c>
      <c r="AX136" s="210" t="s">
        <v>980</v>
      </c>
      <c r="AY136" s="210" t="s">
        <v>984</v>
      </c>
      <c r="AZ136" s="210" t="s">
        <v>984</v>
      </c>
      <c r="BA136" s="210" t="s">
        <v>984</v>
      </c>
      <c r="BB136" s="210" t="s">
        <v>982</v>
      </c>
      <c r="BC136" s="210" t="s">
        <v>984</v>
      </c>
      <c r="BD136" s="210" t="s">
        <v>984</v>
      </c>
      <c r="BE136" s="210" t="s">
        <v>984</v>
      </c>
      <c r="BF136" s="210" t="s">
        <v>982</v>
      </c>
      <c r="BG136" s="210" t="s">
        <v>980</v>
      </c>
      <c r="BH136" s="210" t="s">
        <v>984</v>
      </c>
      <c r="BI136" s="210" t="s">
        <v>984</v>
      </c>
      <c r="BJ136" s="210" t="s">
        <v>984</v>
      </c>
      <c r="BK136" s="210" t="s">
        <v>982</v>
      </c>
      <c r="BL136" s="210" t="s">
        <v>984</v>
      </c>
      <c r="BM136" s="210" t="s">
        <v>984</v>
      </c>
      <c r="BN136" s="210" t="s">
        <v>984</v>
      </c>
      <c r="BO136" s="210" t="s">
        <v>984</v>
      </c>
      <c r="BP136" s="210" t="s">
        <v>980</v>
      </c>
      <c r="BQ136" s="210" t="s">
        <v>984</v>
      </c>
      <c r="BR136" s="210" t="s">
        <v>984</v>
      </c>
      <c r="BS136" s="210" t="s">
        <v>984</v>
      </c>
      <c r="BT136" s="210" t="s">
        <v>982</v>
      </c>
      <c r="BU136" s="210" t="s">
        <v>984</v>
      </c>
      <c r="BV136" s="210" t="s">
        <v>984</v>
      </c>
      <c r="BW136" s="210" t="s">
        <v>984</v>
      </c>
      <c r="BX136" s="210" t="s">
        <v>984</v>
      </c>
    </row>
    <row r="137" spans="1:76" x14ac:dyDescent="0.3">
      <c r="A137" s="210" t="s">
        <v>560</v>
      </c>
      <c r="B137" s="210" t="s">
        <v>561</v>
      </c>
      <c r="N137" s="210" t="s">
        <v>933</v>
      </c>
      <c r="O137" s="210" t="s">
        <v>933</v>
      </c>
      <c r="P137" s="210" t="s">
        <v>933</v>
      </c>
      <c r="Q137" s="210" t="s">
        <v>933</v>
      </c>
      <c r="V137" s="210" t="s">
        <v>935</v>
      </c>
      <c r="X137" s="160"/>
      <c r="Y137" s="210" t="s">
        <v>962</v>
      </c>
      <c r="Z137" s="210" t="s">
        <v>960</v>
      </c>
      <c r="AA137" s="210" t="s">
        <v>960</v>
      </c>
      <c r="AB137" s="210" t="s">
        <v>960</v>
      </c>
      <c r="AO137" s="210" t="s">
        <v>980</v>
      </c>
      <c r="AP137" s="210" t="s">
        <v>982</v>
      </c>
      <c r="AQ137" s="210" t="s">
        <v>984</v>
      </c>
      <c r="AR137" s="210" t="s">
        <v>984</v>
      </c>
      <c r="AS137" s="210" t="s">
        <v>982</v>
      </c>
      <c r="AT137" s="210" t="s">
        <v>982</v>
      </c>
      <c r="AU137" s="210" t="s">
        <v>982</v>
      </c>
      <c r="AV137" s="210" t="s">
        <v>982</v>
      </c>
      <c r="AW137" s="210" t="s">
        <v>982</v>
      </c>
      <c r="AX137" s="210" t="s">
        <v>980</v>
      </c>
      <c r="AY137" s="210" t="s">
        <v>982</v>
      </c>
      <c r="AZ137" s="210" t="s">
        <v>984</v>
      </c>
      <c r="BA137" s="210" t="s">
        <v>984</v>
      </c>
      <c r="BB137" s="210" t="s">
        <v>982</v>
      </c>
      <c r="BC137" s="210" t="s">
        <v>982</v>
      </c>
      <c r="BD137" s="210" t="s">
        <v>982</v>
      </c>
      <c r="BE137" s="210" t="s">
        <v>982</v>
      </c>
      <c r="BF137" s="210" t="s">
        <v>980</v>
      </c>
      <c r="BG137" s="210" t="s">
        <v>982</v>
      </c>
      <c r="BH137" s="210" t="s">
        <v>984</v>
      </c>
      <c r="BI137" s="210" t="s">
        <v>984</v>
      </c>
      <c r="BJ137" s="210" t="s">
        <v>984</v>
      </c>
      <c r="BK137" s="210" t="s">
        <v>982</v>
      </c>
      <c r="BL137" s="210" t="s">
        <v>982</v>
      </c>
      <c r="BM137" s="210" t="s">
        <v>984</v>
      </c>
      <c r="BN137" s="210" t="s">
        <v>984</v>
      </c>
      <c r="BO137" s="210" t="s">
        <v>984</v>
      </c>
      <c r="BP137" s="210" t="s">
        <v>984</v>
      </c>
      <c r="BQ137" s="210" t="s">
        <v>984</v>
      </c>
      <c r="BR137" s="210" t="s">
        <v>986</v>
      </c>
      <c r="BS137" s="210" t="s">
        <v>984</v>
      </c>
      <c r="BT137" s="210" t="s">
        <v>982</v>
      </c>
      <c r="BU137" s="210" t="s">
        <v>984</v>
      </c>
      <c r="BV137" s="210" t="s">
        <v>984</v>
      </c>
      <c r="BW137" s="210" t="s">
        <v>984</v>
      </c>
      <c r="BX137" s="210" t="s">
        <v>984</v>
      </c>
    </row>
    <row r="138" spans="1:76" x14ac:dyDescent="0.3">
      <c r="A138" s="210" t="s">
        <v>562</v>
      </c>
      <c r="B138" s="210" t="s">
        <v>563</v>
      </c>
      <c r="N138" s="210" t="s">
        <v>933</v>
      </c>
      <c r="O138" s="210" t="s">
        <v>933</v>
      </c>
      <c r="P138" s="210" t="s">
        <v>933</v>
      </c>
      <c r="Q138" s="210" t="s">
        <v>933</v>
      </c>
      <c r="V138" s="210" t="s">
        <v>933</v>
      </c>
      <c r="X138" s="160"/>
      <c r="Y138" s="210" t="s">
        <v>964</v>
      </c>
      <c r="Z138" s="210" t="s">
        <v>960</v>
      </c>
      <c r="AA138" s="210" t="s">
        <v>960</v>
      </c>
      <c r="AB138" s="210" t="s">
        <v>960</v>
      </c>
      <c r="AO138" s="210" t="s">
        <v>982</v>
      </c>
      <c r="AP138" s="210" t="s">
        <v>982</v>
      </c>
      <c r="AQ138" s="210" t="s">
        <v>982</v>
      </c>
      <c r="AR138" s="210" t="s">
        <v>980</v>
      </c>
      <c r="AS138" s="210" t="s">
        <v>982</v>
      </c>
      <c r="AT138" s="210" t="s">
        <v>978</v>
      </c>
      <c r="AU138" s="210" t="s">
        <v>980</v>
      </c>
      <c r="AV138" s="210" t="s">
        <v>982</v>
      </c>
      <c r="AW138" s="210" t="s">
        <v>980</v>
      </c>
      <c r="AX138" s="210" t="s">
        <v>982</v>
      </c>
      <c r="AY138" s="210" t="s">
        <v>982</v>
      </c>
      <c r="AZ138" s="210" t="s">
        <v>982</v>
      </c>
      <c r="BA138" s="210" t="s">
        <v>980</v>
      </c>
      <c r="BB138" s="210" t="s">
        <v>982</v>
      </c>
      <c r="BC138" s="210" t="s">
        <v>980</v>
      </c>
      <c r="BD138" s="210" t="s">
        <v>982</v>
      </c>
      <c r="BE138" s="210" t="s">
        <v>982</v>
      </c>
      <c r="BF138" s="210" t="s">
        <v>980</v>
      </c>
      <c r="BG138" s="210" t="s">
        <v>982</v>
      </c>
      <c r="BH138" s="210" t="s">
        <v>984</v>
      </c>
      <c r="BI138" s="210" t="s">
        <v>982</v>
      </c>
      <c r="BJ138" s="210" t="s">
        <v>980</v>
      </c>
      <c r="BK138" s="210" t="s">
        <v>982</v>
      </c>
      <c r="BL138" s="210" t="s">
        <v>980</v>
      </c>
      <c r="BM138" s="210" t="s">
        <v>982</v>
      </c>
      <c r="BN138" s="210" t="s">
        <v>982</v>
      </c>
      <c r="BO138" s="210" t="s">
        <v>982</v>
      </c>
      <c r="BP138" s="210" t="s">
        <v>984</v>
      </c>
      <c r="BQ138" s="210" t="s">
        <v>984</v>
      </c>
      <c r="BR138" s="210" t="s">
        <v>982</v>
      </c>
      <c r="BS138" s="210" t="s">
        <v>982</v>
      </c>
      <c r="BT138" s="210" t="s">
        <v>982</v>
      </c>
      <c r="BU138" s="210" t="s">
        <v>982</v>
      </c>
      <c r="BV138" s="210" t="s">
        <v>982</v>
      </c>
      <c r="BW138" s="210" t="s">
        <v>982</v>
      </c>
      <c r="BX138" s="210" t="s">
        <v>982</v>
      </c>
    </row>
    <row r="139" spans="1:76" x14ac:dyDescent="0.3">
      <c r="A139" s="210" t="s">
        <v>566</v>
      </c>
      <c r="B139" s="210" t="s">
        <v>567</v>
      </c>
      <c r="N139" s="210" t="s">
        <v>933</v>
      </c>
      <c r="O139" s="210" t="s">
        <v>933</v>
      </c>
      <c r="P139" s="210" t="s">
        <v>933</v>
      </c>
      <c r="Q139" s="210" t="s">
        <v>933</v>
      </c>
      <c r="V139" s="210" t="s">
        <v>933</v>
      </c>
      <c r="X139" s="160"/>
      <c r="Y139" s="210" t="s">
        <v>960</v>
      </c>
      <c r="Z139" s="210" t="s">
        <v>960</v>
      </c>
      <c r="AA139" s="210" t="s">
        <v>964</v>
      </c>
      <c r="AB139" s="210" t="s">
        <v>960</v>
      </c>
      <c r="AO139" s="210" t="s">
        <v>986</v>
      </c>
      <c r="AP139" s="210" t="s">
        <v>984</v>
      </c>
      <c r="AQ139" s="210" t="s">
        <v>984</v>
      </c>
      <c r="AR139" s="210" t="s">
        <v>982</v>
      </c>
      <c r="AS139" s="210" t="s">
        <v>982</v>
      </c>
      <c r="AT139" s="210" t="s">
        <v>986</v>
      </c>
      <c r="AU139" s="210" t="s">
        <v>984</v>
      </c>
      <c r="AV139" s="210" t="s">
        <v>982</v>
      </c>
      <c r="AW139" s="210" t="s">
        <v>980</v>
      </c>
      <c r="AX139" s="210" t="s">
        <v>986</v>
      </c>
      <c r="AY139" s="210" t="s">
        <v>984</v>
      </c>
      <c r="AZ139" s="210" t="s">
        <v>984</v>
      </c>
      <c r="BA139" s="210" t="s">
        <v>982</v>
      </c>
      <c r="BB139" s="210" t="s">
        <v>982</v>
      </c>
      <c r="BC139" s="210" t="s">
        <v>986</v>
      </c>
      <c r="BD139" s="210" t="s">
        <v>982</v>
      </c>
      <c r="BE139" s="210" t="s">
        <v>982</v>
      </c>
      <c r="BF139" s="210" t="s">
        <v>980</v>
      </c>
      <c r="BG139" s="210" t="s">
        <v>986</v>
      </c>
      <c r="BH139" s="210" t="s">
        <v>984</v>
      </c>
      <c r="BI139" s="210" t="s">
        <v>984</v>
      </c>
      <c r="BJ139" s="210" t="s">
        <v>982</v>
      </c>
      <c r="BK139" s="210" t="s">
        <v>982</v>
      </c>
      <c r="BL139" s="210" t="s">
        <v>986</v>
      </c>
      <c r="BM139" s="210" t="s">
        <v>984</v>
      </c>
      <c r="BN139" s="210" t="s">
        <v>982</v>
      </c>
      <c r="BO139" s="210" t="s">
        <v>980</v>
      </c>
      <c r="BP139" s="210" t="s">
        <v>986</v>
      </c>
      <c r="BQ139" s="210" t="s">
        <v>984</v>
      </c>
      <c r="BR139" s="210" t="s">
        <v>984</v>
      </c>
      <c r="BS139" s="210" t="s">
        <v>982</v>
      </c>
      <c r="BT139" s="210" t="s">
        <v>982</v>
      </c>
      <c r="BU139" s="210" t="s">
        <v>986</v>
      </c>
      <c r="BV139" s="210" t="s">
        <v>984</v>
      </c>
      <c r="BW139" s="210" t="s">
        <v>982</v>
      </c>
      <c r="BX139" s="210" t="s">
        <v>980</v>
      </c>
    </row>
    <row r="140" spans="1:76" x14ac:dyDescent="0.3">
      <c r="A140" s="210" t="s">
        <v>568</v>
      </c>
      <c r="B140" s="210" t="s">
        <v>569</v>
      </c>
      <c r="N140" s="210" t="s">
        <v>933</v>
      </c>
      <c r="O140" s="210" t="s">
        <v>933</v>
      </c>
      <c r="P140" s="210" t="s">
        <v>933</v>
      </c>
      <c r="Q140" s="210" t="s">
        <v>933</v>
      </c>
      <c r="V140" s="210" t="s">
        <v>933</v>
      </c>
      <c r="X140" s="160"/>
      <c r="Y140" s="210" t="s">
        <v>962</v>
      </c>
      <c r="Z140" s="210" t="s">
        <v>960</v>
      </c>
      <c r="AA140" s="210" t="s">
        <v>960</v>
      </c>
      <c r="AB140" s="210" t="s">
        <v>962</v>
      </c>
      <c r="AO140" s="210" t="s">
        <v>982</v>
      </c>
      <c r="AP140" s="210" t="s">
        <v>984</v>
      </c>
      <c r="AQ140" s="210" t="s">
        <v>982</v>
      </c>
      <c r="AR140" s="210" t="s">
        <v>982</v>
      </c>
      <c r="AS140" s="210" t="s">
        <v>982</v>
      </c>
      <c r="AT140" s="210" t="s">
        <v>982</v>
      </c>
      <c r="AU140" s="210" t="s">
        <v>982</v>
      </c>
      <c r="AV140" s="210" t="s">
        <v>982</v>
      </c>
      <c r="AW140" s="210" t="s">
        <v>982</v>
      </c>
      <c r="AX140" s="210" t="s">
        <v>982</v>
      </c>
      <c r="AY140" s="210" t="s">
        <v>984</v>
      </c>
      <c r="AZ140" s="210" t="s">
        <v>982</v>
      </c>
      <c r="BA140" s="210" t="s">
        <v>982</v>
      </c>
      <c r="BB140" s="210" t="s">
        <v>982</v>
      </c>
      <c r="BC140" s="210" t="s">
        <v>982</v>
      </c>
      <c r="BD140" s="210" t="s">
        <v>982</v>
      </c>
      <c r="BE140" s="210" t="s">
        <v>982</v>
      </c>
      <c r="BF140" s="210" t="s">
        <v>982</v>
      </c>
      <c r="BG140" s="210" t="s">
        <v>982</v>
      </c>
      <c r="BH140" s="210" t="s">
        <v>984</v>
      </c>
      <c r="BI140" s="210" t="s">
        <v>982</v>
      </c>
      <c r="BJ140" s="210" t="s">
        <v>982</v>
      </c>
      <c r="BK140" s="210" t="s">
        <v>982</v>
      </c>
      <c r="BL140" s="210" t="s">
        <v>982</v>
      </c>
      <c r="BM140" s="210" t="s">
        <v>984</v>
      </c>
      <c r="BN140" s="210" t="s">
        <v>982</v>
      </c>
      <c r="BO140" s="210" t="s">
        <v>982</v>
      </c>
      <c r="BP140" s="210" t="s">
        <v>984</v>
      </c>
      <c r="BQ140" s="210" t="s">
        <v>984</v>
      </c>
      <c r="BR140" s="210" t="s">
        <v>984</v>
      </c>
      <c r="BS140" s="210" t="s">
        <v>984</v>
      </c>
      <c r="BT140" s="210" t="s">
        <v>984</v>
      </c>
      <c r="BU140" s="210" t="s">
        <v>984</v>
      </c>
      <c r="BV140" s="210" t="s">
        <v>984</v>
      </c>
      <c r="BW140" s="210" t="s">
        <v>984</v>
      </c>
      <c r="BX140" s="210" t="s">
        <v>984</v>
      </c>
    </row>
    <row r="141" spans="1:76" x14ac:dyDescent="0.3">
      <c r="A141" s="210" t="s">
        <v>570</v>
      </c>
      <c r="B141" s="210" t="s">
        <v>571</v>
      </c>
      <c r="N141" s="210" t="s">
        <v>933</v>
      </c>
      <c r="O141" s="210" t="s">
        <v>933</v>
      </c>
      <c r="P141" s="210" t="s">
        <v>933</v>
      </c>
      <c r="Q141" s="210" t="s">
        <v>933</v>
      </c>
      <c r="V141" s="210" t="s">
        <v>935</v>
      </c>
      <c r="X141" s="160"/>
      <c r="Y141" s="210" t="s">
        <v>960</v>
      </c>
      <c r="Z141" s="210" t="s">
        <v>960</v>
      </c>
      <c r="AA141" s="210" t="s">
        <v>962</v>
      </c>
      <c r="AB141" s="210" t="s">
        <v>960</v>
      </c>
      <c r="AO141" s="210" t="s">
        <v>982</v>
      </c>
      <c r="AP141" s="210" t="s">
        <v>982</v>
      </c>
      <c r="AQ141" s="210" t="s">
        <v>982</v>
      </c>
      <c r="AR141" s="210" t="s">
        <v>982</v>
      </c>
      <c r="AS141" s="210" t="s">
        <v>982</v>
      </c>
      <c r="AT141" s="210" t="s">
        <v>980</v>
      </c>
      <c r="AU141" s="210" t="s">
        <v>982</v>
      </c>
      <c r="AV141" s="210" t="s">
        <v>982</v>
      </c>
      <c r="AW141" s="210" t="s">
        <v>980</v>
      </c>
      <c r="AX141" s="210" t="s">
        <v>982</v>
      </c>
      <c r="AY141" s="210" t="s">
        <v>984</v>
      </c>
      <c r="AZ141" s="210" t="s">
        <v>982</v>
      </c>
      <c r="BA141" s="210" t="s">
        <v>982</v>
      </c>
      <c r="BB141" s="210" t="s">
        <v>982</v>
      </c>
      <c r="BC141" s="210" t="s">
        <v>982</v>
      </c>
      <c r="BD141" s="210" t="s">
        <v>982</v>
      </c>
      <c r="BE141" s="210" t="s">
        <v>982</v>
      </c>
      <c r="BF141" s="210" t="s">
        <v>980</v>
      </c>
      <c r="BG141" s="210" t="s">
        <v>982</v>
      </c>
      <c r="BH141" s="210" t="s">
        <v>984</v>
      </c>
      <c r="BI141" s="210" t="s">
        <v>982</v>
      </c>
      <c r="BJ141" s="210" t="s">
        <v>982</v>
      </c>
      <c r="BK141" s="210" t="s">
        <v>982</v>
      </c>
      <c r="BL141" s="210" t="s">
        <v>982</v>
      </c>
      <c r="BM141" s="210" t="s">
        <v>982</v>
      </c>
      <c r="BN141" s="210" t="s">
        <v>982</v>
      </c>
      <c r="BO141" s="210" t="s">
        <v>980</v>
      </c>
      <c r="BP141" s="210" t="s">
        <v>982</v>
      </c>
      <c r="BQ141" s="210" t="s">
        <v>984</v>
      </c>
      <c r="BR141" s="210" t="s">
        <v>982</v>
      </c>
      <c r="BS141" s="210" t="s">
        <v>982</v>
      </c>
      <c r="BT141" s="210" t="s">
        <v>982</v>
      </c>
      <c r="BU141" s="210" t="s">
        <v>982</v>
      </c>
      <c r="BV141" s="210" t="s">
        <v>982</v>
      </c>
      <c r="BW141" s="210" t="s">
        <v>982</v>
      </c>
      <c r="BX141" s="210" t="s">
        <v>980</v>
      </c>
    </row>
    <row r="142" spans="1:76" x14ac:dyDescent="0.3">
      <c r="A142" s="210" t="s">
        <v>572</v>
      </c>
      <c r="B142" s="210" t="s">
        <v>573</v>
      </c>
      <c r="N142" s="210" t="s">
        <v>933</v>
      </c>
      <c r="O142" s="210" t="s">
        <v>933</v>
      </c>
      <c r="P142" s="210" t="s">
        <v>933</v>
      </c>
      <c r="Q142" s="210" t="s">
        <v>933</v>
      </c>
      <c r="V142" s="210" t="s">
        <v>933</v>
      </c>
      <c r="X142" s="160"/>
      <c r="Y142" s="210" t="s">
        <v>960</v>
      </c>
      <c r="Z142" s="210" t="s">
        <v>960</v>
      </c>
      <c r="AA142" s="210" t="s">
        <v>960</v>
      </c>
      <c r="AB142" s="210" t="s">
        <v>962</v>
      </c>
      <c r="AO142" s="210" t="s">
        <v>982</v>
      </c>
      <c r="AP142" s="210" t="s">
        <v>980</v>
      </c>
      <c r="AQ142" s="210" t="s">
        <v>980</v>
      </c>
      <c r="AR142" s="210" t="s">
        <v>980</v>
      </c>
      <c r="AS142" s="210" t="s">
        <v>980</v>
      </c>
      <c r="AT142" s="210" t="s">
        <v>980</v>
      </c>
      <c r="AU142" s="210" t="s">
        <v>980</v>
      </c>
      <c r="AV142" s="210" t="s">
        <v>982</v>
      </c>
      <c r="AW142" s="210" t="s">
        <v>982</v>
      </c>
      <c r="AX142" s="210" t="s">
        <v>982</v>
      </c>
      <c r="AY142" s="210" t="s">
        <v>982</v>
      </c>
      <c r="AZ142" s="210" t="s">
        <v>980</v>
      </c>
      <c r="BA142" s="210" t="s">
        <v>982</v>
      </c>
      <c r="BB142" s="210" t="s">
        <v>980</v>
      </c>
      <c r="BC142" s="210" t="s">
        <v>982</v>
      </c>
      <c r="BD142" s="210" t="s">
        <v>982</v>
      </c>
      <c r="BE142" s="210" t="s">
        <v>982</v>
      </c>
      <c r="BF142" s="210" t="s">
        <v>982</v>
      </c>
      <c r="BG142" s="210" t="s">
        <v>982</v>
      </c>
      <c r="BH142" s="210" t="s">
        <v>982</v>
      </c>
      <c r="BI142" s="210" t="s">
        <v>980</v>
      </c>
      <c r="BJ142" s="210" t="s">
        <v>982</v>
      </c>
      <c r="BK142" s="210" t="s">
        <v>980</v>
      </c>
      <c r="BL142" s="210" t="s">
        <v>982</v>
      </c>
      <c r="BM142" s="210" t="s">
        <v>982</v>
      </c>
      <c r="BN142" s="210" t="s">
        <v>982</v>
      </c>
      <c r="BO142" s="210" t="s">
        <v>982</v>
      </c>
      <c r="BP142" s="210" t="s">
        <v>982</v>
      </c>
      <c r="BQ142" s="210" t="s">
        <v>982</v>
      </c>
      <c r="BR142" s="210" t="s">
        <v>980</v>
      </c>
      <c r="BS142" s="210" t="s">
        <v>982</v>
      </c>
      <c r="BT142" s="210" t="s">
        <v>980</v>
      </c>
      <c r="BU142" s="210" t="s">
        <v>982</v>
      </c>
      <c r="BV142" s="210" t="s">
        <v>982</v>
      </c>
      <c r="BW142" s="210" t="s">
        <v>982</v>
      </c>
      <c r="BX142" s="210" t="s">
        <v>982</v>
      </c>
    </row>
    <row r="143" spans="1:76" x14ac:dyDescent="0.3">
      <c r="A143" s="210" t="s">
        <v>574</v>
      </c>
      <c r="B143" s="210" t="s">
        <v>575</v>
      </c>
      <c r="N143" s="210" t="s">
        <v>933</v>
      </c>
      <c r="O143" s="210" t="s">
        <v>933</v>
      </c>
      <c r="P143" s="210" t="s">
        <v>933</v>
      </c>
      <c r="Q143" s="210" t="s">
        <v>933</v>
      </c>
      <c r="V143" s="210" t="s">
        <v>933</v>
      </c>
      <c r="X143" s="160"/>
      <c r="Y143" s="210" t="s">
        <v>962</v>
      </c>
      <c r="Z143" s="210" t="s">
        <v>960</v>
      </c>
      <c r="AA143" s="210" t="s">
        <v>960</v>
      </c>
      <c r="AB143" s="210" t="s">
        <v>962</v>
      </c>
      <c r="AO143" s="210" t="s">
        <v>982</v>
      </c>
      <c r="AP143" s="210" t="s">
        <v>982</v>
      </c>
      <c r="AQ143" s="210" t="s">
        <v>982</v>
      </c>
      <c r="AR143" s="210" t="s">
        <v>982</v>
      </c>
      <c r="AS143" s="210" t="s">
        <v>982</v>
      </c>
      <c r="AT143" s="210" t="s">
        <v>980</v>
      </c>
      <c r="AU143" s="210" t="s">
        <v>982</v>
      </c>
      <c r="AV143" s="210" t="s">
        <v>984</v>
      </c>
      <c r="AW143" s="210" t="s">
        <v>980</v>
      </c>
      <c r="AX143" s="210" t="s">
        <v>982</v>
      </c>
      <c r="AY143" s="210" t="s">
        <v>982</v>
      </c>
      <c r="AZ143" s="210" t="s">
        <v>982</v>
      </c>
      <c r="BA143" s="210" t="s">
        <v>982</v>
      </c>
      <c r="BB143" s="210" t="s">
        <v>982</v>
      </c>
      <c r="BC143" s="210" t="s">
        <v>980</v>
      </c>
      <c r="BD143" s="210" t="s">
        <v>982</v>
      </c>
      <c r="BE143" s="210" t="s">
        <v>984</v>
      </c>
      <c r="BF143" s="210" t="s">
        <v>980</v>
      </c>
      <c r="BG143" s="210" t="s">
        <v>982</v>
      </c>
      <c r="BH143" s="210" t="s">
        <v>982</v>
      </c>
      <c r="BI143" s="210" t="s">
        <v>982</v>
      </c>
      <c r="BJ143" s="210" t="s">
        <v>984</v>
      </c>
      <c r="BK143" s="210" t="s">
        <v>982</v>
      </c>
      <c r="BL143" s="210" t="s">
        <v>982</v>
      </c>
      <c r="BM143" s="210" t="s">
        <v>982</v>
      </c>
      <c r="BN143" s="210" t="s">
        <v>984</v>
      </c>
      <c r="BO143" s="210" t="s">
        <v>982</v>
      </c>
      <c r="BP143" s="210" t="s">
        <v>982</v>
      </c>
      <c r="BQ143" s="210" t="s">
        <v>982</v>
      </c>
      <c r="BR143" s="210" t="s">
        <v>982</v>
      </c>
      <c r="BS143" s="210" t="s">
        <v>984</v>
      </c>
      <c r="BT143" s="210" t="s">
        <v>982</v>
      </c>
      <c r="BU143" s="210" t="s">
        <v>982</v>
      </c>
      <c r="BV143" s="210" t="s">
        <v>982</v>
      </c>
      <c r="BW143" s="210" t="s">
        <v>984</v>
      </c>
      <c r="BX143" s="210" t="s">
        <v>982</v>
      </c>
    </row>
    <row r="144" spans="1:76" x14ac:dyDescent="0.3">
      <c r="A144" s="210" t="s">
        <v>578</v>
      </c>
      <c r="B144" s="210" t="s">
        <v>579</v>
      </c>
      <c r="N144" s="210" t="s">
        <v>933</v>
      </c>
      <c r="O144" s="210" t="s">
        <v>933</v>
      </c>
      <c r="P144" s="210" t="s">
        <v>933</v>
      </c>
      <c r="Q144" s="210" t="s">
        <v>933</v>
      </c>
      <c r="V144" s="210" t="s">
        <v>933</v>
      </c>
      <c r="X144" s="160"/>
      <c r="Y144" s="210" t="s">
        <v>960</v>
      </c>
      <c r="Z144" s="210" t="s">
        <v>960</v>
      </c>
      <c r="AA144" s="210" t="s">
        <v>964</v>
      </c>
      <c r="AB144" s="210" t="s">
        <v>962</v>
      </c>
      <c r="AO144" s="210" t="s">
        <v>982</v>
      </c>
      <c r="AP144" s="210" t="s">
        <v>982</v>
      </c>
      <c r="AQ144" s="210" t="s">
        <v>982</v>
      </c>
      <c r="AR144" s="210" t="s">
        <v>982</v>
      </c>
      <c r="AS144" s="210" t="s">
        <v>980</v>
      </c>
      <c r="AT144" s="210" t="s">
        <v>980</v>
      </c>
      <c r="AU144" s="210" t="s">
        <v>982</v>
      </c>
      <c r="AV144" s="210" t="s">
        <v>982</v>
      </c>
      <c r="AW144" s="210" t="s">
        <v>982</v>
      </c>
      <c r="AX144" s="210" t="s">
        <v>982</v>
      </c>
      <c r="AY144" s="210" t="s">
        <v>982</v>
      </c>
      <c r="AZ144" s="210" t="s">
        <v>982</v>
      </c>
      <c r="BA144" s="210" t="s">
        <v>982</v>
      </c>
      <c r="BB144" s="210" t="s">
        <v>980</v>
      </c>
      <c r="BC144" s="210" t="s">
        <v>982</v>
      </c>
      <c r="BD144" s="210" t="s">
        <v>984</v>
      </c>
      <c r="BE144" s="210" t="s">
        <v>984</v>
      </c>
      <c r="BF144" s="210" t="s">
        <v>982</v>
      </c>
      <c r="BG144" s="210" t="s">
        <v>984</v>
      </c>
      <c r="BH144" s="210" t="s">
        <v>984</v>
      </c>
      <c r="BI144" s="210" t="s">
        <v>984</v>
      </c>
      <c r="BJ144" s="210" t="s">
        <v>982</v>
      </c>
      <c r="BK144" s="210" t="s">
        <v>982</v>
      </c>
      <c r="BL144" s="210" t="s">
        <v>982</v>
      </c>
      <c r="BM144" s="210" t="s">
        <v>984</v>
      </c>
      <c r="BN144" s="210" t="s">
        <v>984</v>
      </c>
      <c r="BO144" s="210" t="s">
        <v>982</v>
      </c>
      <c r="BP144" s="210" t="s">
        <v>984</v>
      </c>
      <c r="BQ144" s="210" t="s">
        <v>984</v>
      </c>
      <c r="BR144" s="210" t="s">
        <v>984</v>
      </c>
      <c r="BS144" s="210" t="s">
        <v>984</v>
      </c>
      <c r="BT144" s="210" t="s">
        <v>982</v>
      </c>
      <c r="BU144" s="210" t="s">
        <v>984</v>
      </c>
      <c r="BV144" s="210" t="s">
        <v>984</v>
      </c>
      <c r="BW144" s="210" t="s">
        <v>984</v>
      </c>
      <c r="BX144" s="210" t="s">
        <v>982</v>
      </c>
    </row>
    <row r="145" spans="1:76" x14ac:dyDescent="0.3">
      <c r="A145" s="210" t="s">
        <v>580</v>
      </c>
      <c r="B145" s="210" t="s">
        <v>581</v>
      </c>
      <c r="N145" s="210" t="s">
        <v>933</v>
      </c>
      <c r="O145" s="210" t="s">
        <v>933</v>
      </c>
      <c r="P145" s="210" t="s">
        <v>933</v>
      </c>
      <c r="Q145" s="210" t="s">
        <v>933</v>
      </c>
      <c r="V145" s="210" t="s">
        <v>933</v>
      </c>
      <c r="X145" s="160"/>
      <c r="Y145" s="210" t="s">
        <v>960</v>
      </c>
      <c r="Z145" s="210" t="s">
        <v>960</v>
      </c>
      <c r="AA145" s="210" t="s">
        <v>964</v>
      </c>
      <c r="AB145" s="210" t="s">
        <v>962</v>
      </c>
      <c r="AO145" s="210" t="s">
        <v>980</v>
      </c>
      <c r="AP145" s="210" t="s">
        <v>982</v>
      </c>
      <c r="AQ145" s="210" t="s">
        <v>980</v>
      </c>
      <c r="AR145" s="210" t="s">
        <v>980</v>
      </c>
      <c r="AS145" s="210" t="s">
        <v>980</v>
      </c>
      <c r="AT145" s="210" t="s">
        <v>980</v>
      </c>
      <c r="AU145" s="210" t="s">
        <v>980</v>
      </c>
      <c r="AV145" s="210" t="s">
        <v>980</v>
      </c>
      <c r="AW145" s="210" t="s">
        <v>982</v>
      </c>
      <c r="AX145" s="210" t="s">
        <v>980</v>
      </c>
      <c r="AY145" s="210" t="s">
        <v>982</v>
      </c>
      <c r="AZ145" s="210" t="s">
        <v>980</v>
      </c>
      <c r="BA145" s="210" t="s">
        <v>980</v>
      </c>
      <c r="BB145" s="210" t="s">
        <v>980</v>
      </c>
      <c r="BC145" s="210" t="s">
        <v>980</v>
      </c>
      <c r="BD145" s="210" t="s">
        <v>980</v>
      </c>
      <c r="BE145" s="210" t="s">
        <v>980</v>
      </c>
      <c r="BF145" s="210" t="s">
        <v>984</v>
      </c>
      <c r="BG145" s="210" t="s">
        <v>982</v>
      </c>
      <c r="BH145" s="210" t="s">
        <v>984</v>
      </c>
      <c r="BI145" s="210" t="s">
        <v>982</v>
      </c>
      <c r="BJ145" s="210" t="s">
        <v>982</v>
      </c>
      <c r="BK145" s="210" t="s">
        <v>980</v>
      </c>
      <c r="BL145" s="210" t="s">
        <v>982</v>
      </c>
      <c r="BM145" s="210" t="s">
        <v>982</v>
      </c>
      <c r="BN145" s="210" t="s">
        <v>982</v>
      </c>
      <c r="BO145" s="210" t="s">
        <v>984</v>
      </c>
      <c r="BP145" s="210" t="s">
        <v>982</v>
      </c>
      <c r="BQ145" s="210" t="s">
        <v>984</v>
      </c>
      <c r="BR145" s="210" t="s">
        <v>982</v>
      </c>
      <c r="BS145" s="210" t="s">
        <v>982</v>
      </c>
      <c r="BT145" s="210" t="s">
        <v>982</v>
      </c>
      <c r="BU145" s="210" t="s">
        <v>982</v>
      </c>
      <c r="BV145" s="210" t="s">
        <v>982</v>
      </c>
      <c r="BW145" s="210" t="s">
        <v>982</v>
      </c>
      <c r="BX145" s="210" t="s">
        <v>986</v>
      </c>
    </row>
    <row r="146" spans="1:76" x14ac:dyDescent="0.3">
      <c r="A146" s="210" t="s">
        <v>582</v>
      </c>
      <c r="B146" s="210" t="s">
        <v>583</v>
      </c>
      <c r="N146" s="210" t="s">
        <v>933</v>
      </c>
      <c r="O146" s="210" t="s">
        <v>933</v>
      </c>
      <c r="P146" s="210" t="s">
        <v>933</v>
      </c>
      <c r="Q146" s="210" t="s">
        <v>933</v>
      </c>
      <c r="V146" s="210" t="s">
        <v>933</v>
      </c>
      <c r="X146" s="160"/>
      <c r="Y146" s="210" t="s">
        <v>960</v>
      </c>
      <c r="Z146" s="210" t="s">
        <v>960</v>
      </c>
      <c r="AA146" s="210" t="s">
        <v>960</v>
      </c>
      <c r="AB146" s="210" t="s">
        <v>962</v>
      </c>
      <c r="AO146" s="210" t="s">
        <v>982</v>
      </c>
      <c r="AP146" s="210" t="s">
        <v>982</v>
      </c>
      <c r="AQ146" s="210" t="s">
        <v>982</v>
      </c>
      <c r="AR146" s="210" t="s">
        <v>980</v>
      </c>
      <c r="AS146" s="210" t="s">
        <v>982</v>
      </c>
      <c r="AT146" s="210" t="s">
        <v>980</v>
      </c>
      <c r="AU146" s="210" t="s">
        <v>982</v>
      </c>
      <c r="AV146" s="210" t="s">
        <v>982</v>
      </c>
      <c r="AW146" s="210" t="s">
        <v>982</v>
      </c>
      <c r="AX146" s="210" t="s">
        <v>982</v>
      </c>
      <c r="AY146" s="210" t="s">
        <v>982</v>
      </c>
      <c r="AZ146" s="210" t="s">
        <v>982</v>
      </c>
      <c r="BA146" s="210" t="s">
        <v>980</v>
      </c>
      <c r="BB146" s="210" t="s">
        <v>982</v>
      </c>
      <c r="BC146" s="210" t="s">
        <v>982</v>
      </c>
      <c r="BD146" s="210" t="s">
        <v>982</v>
      </c>
      <c r="BE146" s="210" t="s">
        <v>982</v>
      </c>
      <c r="BF146" s="210" t="s">
        <v>982</v>
      </c>
      <c r="BG146" s="210" t="s">
        <v>984</v>
      </c>
      <c r="BH146" s="210" t="s">
        <v>982</v>
      </c>
      <c r="BI146" s="210" t="s">
        <v>984</v>
      </c>
      <c r="BJ146" s="210" t="s">
        <v>982</v>
      </c>
      <c r="BK146" s="210" t="s">
        <v>982</v>
      </c>
      <c r="BL146" s="210" t="s">
        <v>982</v>
      </c>
      <c r="BM146" s="210" t="s">
        <v>982</v>
      </c>
      <c r="BN146" s="210" t="s">
        <v>984</v>
      </c>
      <c r="BO146" s="210" t="s">
        <v>982</v>
      </c>
      <c r="BP146" s="210" t="s">
        <v>984</v>
      </c>
      <c r="BQ146" s="210" t="s">
        <v>984</v>
      </c>
      <c r="BR146" s="210" t="s">
        <v>984</v>
      </c>
      <c r="BS146" s="210" t="s">
        <v>982</v>
      </c>
      <c r="BT146" s="210" t="s">
        <v>982</v>
      </c>
      <c r="BU146" s="210" t="s">
        <v>984</v>
      </c>
      <c r="BV146" s="210" t="s">
        <v>982</v>
      </c>
      <c r="BW146" s="210" t="s">
        <v>984</v>
      </c>
      <c r="BX146" s="210" t="s">
        <v>982</v>
      </c>
    </row>
    <row r="147" spans="1:76" x14ac:dyDescent="0.3">
      <c r="A147" s="210" t="s">
        <v>584</v>
      </c>
      <c r="B147" s="210" t="s">
        <v>585</v>
      </c>
      <c r="N147" s="210" t="s">
        <v>933</v>
      </c>
      <c r="O147" s="210" t="s">
        <v>933</v>
      </c>
      <c r="P147" s="210" t="s">
        <v>933</v>
      </c>
      <c r="Q147" s="210" t="s">
        <v>933</v>
      </c>
      <c r="V147" s="210" t="s">
        <v>933</v>
      </c>
      <c r="X147" s="160"/>
      <c r="Y147" s="210" t="s">
        <v>962</v>
      </c>
      <c r="Z147" s="210" t="s">
        <v>962</v>
      </c>
      <c r="AA147" s="210" t="s">
        <v>960</v>
      </c>
      <c r="AB147" s="210" t="s">
        <v>960</v>
      </c>
      <c r="AO147" s="210" t="s">
        <v>982</v>
      </c>
      <c r="AP147" s="210" t="s">
        <v>982</v>
      </c>
      <c r="AQ147" s="210" t="s">
        <v>982</v>
      </c>
      <c r="AR147" s="210" t="s">
        <v>982</v>
      </c>
      <c r="AS147" s="210" t="s">
        <v>982</v>
      </c>
      <c r="AT147" s="210" t="s">
        <v>980</v>
      </c>
      <c r="AU147" s="210" t="s">
        <v>982</v>
      </c>
      <c r="AV147" s="210" t="s">
        <v>980</v>
      </c>
      <c r="AW147" s="210" t="s">
        <v>980</v>
      </c>
      <c r="AX147" s="210" t="s">
        <v>982</v>
      </c>
      <c r="AY147" s="210" t="s">
        <v>982</v>
      </c>
      <c r="AZ147" s="210" t="s">
        <v>982</v>
      </c>
      <c r="BA147" s="210" t="s">
        <v>982</v>
      </c>
      <c r="BB147" s="210" t="s">
        <v>982</v>
      </c>
      <c r="BC147" s="210" t="s">
        <v>982</v>
      </c>
      <c r="BD147" s="210" t="s">
        <v>982</v>
      </c>
      <c r="BE147" s="210" t="s">
        <v>980</v>
      </c>
      <c r="BF147" s="210" t="s">
        <v>980</v>
      </c>
      <c r="BG147" s="210" t="s">
        <v>982</v>
      </c>
      <c r="BH147" s="210" t="s">
        <v>982</v>
      </c>
      <c r="BI147" s="210" t="s">
        <v>982</v>
      </c>
      <c r="BJ147" s="210" t="s">
        <v>982</v>
      </c>
      <c r="BK147" s="210" t="s">
        <v>982</v>
      </c>
      <c r="BL147" s="210" t="s">
        <v>982</v>
      </c>
      <c r="BM147" s="210" t="s">
        <v>982</v>
      </c>
      <c r="BN147" s="210" t="s">
        <v>982</v>
      </c>
      <c r="BO147" s="210" t="s">
        <v>982</v>
      </c>
      <c r="BP147" s="210" t="s">
        <v>984</v>
      </c>
      <c r="BQ147" s="210" t="s">
        <v>984</v>
      </c>
      <c r="BR147" s="210" t="s">
        <v>984</v>
      </c>
      <c r="BS147" s="210" t="s">
        <v>982</v>
      </c>
      <c r="BT147" s="210" t="s">
        <v>982</v>
      </c>
      <c r="BU147" s="210" t="s">
        <v>982</v>
      </c>
      <c r="BV147" s="210" t="s">
        <v>982</v>
      </c>
      <c r="BW147" s="210" t="s">
        <v>982</v>
      </c>
      <c r="BX147" s="210" t="s">
        <v>982</v>
      </c>
    </row>
    <row r="148" spans="1:76" x14ac:dyDescent="0.3">
      <c r="A148" s="210" t="s">
        <v>587</v>
      </c>
      <c r="B148" s="210" t="s">
        <v>588</v>
      </c>
      <c r="N148" s="210" t="s">
        <v>933</v>
      </c>
      <c r="O148" s="210" t="s">
        <v>933</v>
      </c>
      <c r="P148" s="210" t="s">
        <v>933</v>
      </c>
      <c r="Q148" s="210" t="s">
        <v>933</v>
      </c>
      <c r="V148" s="210" t="s">
        <v>933</v>
      </c>
      <c r="X148" s="160"/>
      <c r="Y148" s="210" t="s">
        <v>960</v>
      </c>
      <c r="Z148" s="210" t="s">
        <v>964</v>
      </c>
      <c r="AA148" s="210" t="s">
        <v>960</v>
      </c>
      <c r="AB148" s="210" t="s">
        <v>960</v>
      </c>
      <c r="AO148" s="210" t="s">
        <v>978</v>
      </c>
      <c r="AP148" s="210" t="s">
        <v>978</v>
      </c>
      <c r="AQ148" s="210" t="s">
        <v>980</v>
      </c>
      <c r="AR148" s="210" t="s">
        <v>980</v>
      </c>
      <c r="AS148" s="210" t="s">
        <v>978</v>
      </c>
      <c r="AT148" s="210" t="s">
        <v>978</v>
      </c>
      <c r="AU148" s="210" t="s">
        <v>978</v>
      </c>
      <c r="AV148" s="210" t="s">
        <v>982</v>
      </c>
      <c r="AW148" s="210" t="s">
        <v>982</v>
      </c>
      <c r="AX148" s="210" t="s">
        <v>980</v>
      </c>
      <c r="AY148" s="210" t="s">
        <v>980</v>
      </c>
      <c r="AZ148" s="210" t="s">
        <v>980</v>
      </c>
      <c r="BA148" s="210" t="s">
        <v>980</v>
      </c>
      <c r="BB148" s="210" t="s">
        <v>980</v>
      </c>
      <c r="BC148" s="210" t="s">
        <v>980</v>
      </c>
      <c r="BD148" s="210" t="s">
        <v>978</v>
      </c>
      <c r="BE148" s="210" t="s">
        <v>982</v>
      </c>
      <c r="BF148" s="210" t="s">
        <v>982</v>
      </c>
      <c r="BG148" s="210" t="s">
        <v>982</v>
      </c>
      <c r="BH148" s="210" t="s">
        <v>980</v>
      </c>
      <c r="BI148" s="210" t="s">
        <v>982</v>
      </c>
      <c r="BJ148" s="210" t="s">
        <v>980</v>
      </c>
      <c r="BK148" s="210" t="s">
        <v>980</v>
      </c>
      <c r="BL148" s="210" t="s">
        <v>982</v>
      </c>
      <c r="BM148" s="210" t="s">
        <v>980</v>
      </c>
      <c r="BN148" s="210" t="s">
        <v>984</v>
      </c>
      <c r="BO148" s="210" t="s">
        <v>982</v>
      </c>
      <c r="BP148" s="210" t="s">
        <v>984</v>
      </c>
      <c r="BQ148" s="210" t="s">
        <v>982</v>
      </c>
      <c r="BR148" s="210" t="s">
        <v>982</v>
      </c>
      <c r="BS148" s="210" t="s">
        <v>982</v>
      </c>
      <c r="BT148" s="210" t="s">
        <v>982</v>
      </c>
      <c r="BU148" s="210" t="s">
        <v>982</v>
      </c>
      <c r="BV148" s="210" t="s">
        <v>980</v>
      </c>
      <c r="BW148" s="210" t="s">
        <v>984</v>
      </c>
      <c r="BX148" s="210" t="s">
        <v>982</v>
      </c>
    </row>
    <row r="149" spans="1:76" x14ac:dyDescent="0.3">
      <c r="A149" s="210" t="s">
        <v>589</v>
      </c>
      <c r="B149" s="210" t="s">
        <v>590</v>
      </c>
      <c r="N149" s="210" t="s">
        <v>933</v>
      </c>
      <c r="O149" s="210" t="s">
        <v>933</v>
      </c>
      <c r="P149" s="210" t="s">
        <v>933</v>
      </c>
      <c r="Q149" s="210" t="s">
        <v>933</v>
      </c>
      <c r="V149" s="210" t="s">
        <v>935</v>
      </c>
      <c r="X149" s="160"/>
      <c r="Y149" s="210" t="s">
        <v>962</v>
      </c>
      <c r="Z149" s="210" t="s">
        <v>960</v>
      </c>
      <c r="AA149" s="210" t="s">
        <v>964</v>
      </c>
      <c r="AB149" s="210" t="s">
        <v>960</v>
      </c>
      <c r="AO149" s="210" t="s">
        <v>982</v>
      </c>
      <c r="AP149" s="210" t="s">
        <v>982</v>
      </c>
      <c r="AQ149" s="210" t="s">
        <v>980</v>
      </c>
      <c r="AR149" s="210" t="s">
        <v>980</v>
      </c>
      <c r="AS149" s="210" t="s">
        <v>980</v>
      </c>
      <c r="AT149" s="210" t="s">
        <v>982</v>
      </c>
      <c r="AU149" s="210" t="s">
        <v>982</v>
      </c>
      <c r="AV149" s="210" t="s">
        <v>982</v>
      </c>
      <c r="AW149" s="210" t="s">
        <v>978</v>
      </c>
      <c r="AX149" s="210" t="s">
        <v>982</v>
      </c>
      <c r="AY149" s="210" t="s">
        <v>982</v>
      </c>
      <c r="AZ149" s="210" t="s">
        <v>980</v>
      </c>
      <c r="BA149" s="210" t="s">
        <v>980</v>
      </c>
      <c r="BB149" s="210" t="s">
        <v>980</v>
      </c>
      <c r="BC149" s="210" t="s">
        <v>982</v>
      </c>
      <c r="BD149" s="210" t="s">
        <v>982</v>
      </c>
      <c r="BE149" s="210" t="s">
        <v>982</v>
      </c>
      <c r="BF149" s="210" t="s">
        <v>978</v>
      </c>
      <c r="BG149" s="210" t="s">
        <v>982</v>
      </c>
      <c r="BH149" s="210" t="s">
        <v>982</v>
      </c>
      <c r="BI149" s="210" t="s">
        <v>982</v>
      </c>
      <c r="BJ149" s="210" t="s">
        <v>982</v>
      </c>
      <c r="BK149" s="210" t="s">
        <v>980</v>
      </c>
      <c r="BL149" s="210" t="s">
        <v>982</v>
      </c>
      <c r="BM149" s="210" t="s">
        <v>982</v>
      </c>
      <c r="BN149" s="210" t="s">
        <v>982</v>
      </c>
      <c r="BO149" s="210" t="s">
        <v>978</v>
      </c>
      <c r="BP149" s="210" t="s">
        <v>982</v>
      </c>
      <c r="BQ149" s="210" t="s">
        <v>982</v>
      </c>
      <c r="BR149" s="210" t="s">
        <v>982</v>
      </c>
      <c r="BS149" s="210" t="s">
        <v>982</v>
      </c>
      <c r="BT149" s="210" t="s">
        <v>980</v>
      </c>
      <c r="BU149" s="210" t="s">
        <v>982</v>
      </c>
      <c r="BV149" s="210" t="s">
        <v>982</v>
      </c>
      <c r="BW149" s="210" t="s">
        <v>982</v>
      </c>
      <c r="BX149" s="210" t="s">
        <v>978</v>
      </c>
    </row>
    <row r="150" spans="1:76" x14ac:dyDescent="0.3">
      <c r="A150" s="210" t="s">
        <v>591</v>
      </c>
      <c r="B150" s="210" t="s">
        <v>592</v>
      </c>
      <c r="N150" s="210" t="s">
        <v>933</v>
      </c>
      <c r="O150" s="210" t="s">
        <v>933</v>
      </c>
      <c r="P150" s="210" t="s">
        <v>933</v>
      </c>
      <c r="Q150" s="210" t="s">
        <v>933</v>
      </c>
      <c r="V150" s="210" t="s">
        <v>933</v>
      </c>
      <c r="X150" s="160"/>
      <c r="Y150" s="210" t="s">
        <v>962</v>
      </c>
      <c r="Z150" s="210" t="s">
        <v>960</v>
      </c>
      <c r="AA150" s="210" t="s">
        <v>960</v>
      </c>
      <c r="AB150" s="210" t="s">
        <v>962</v>
      </c>
      <c r="AO150" s="210" t="s">
        <v>982</v>
      </c>
      <c r="AP150" s="210" t="s">
        <v>982</v>
      </c>
      <c r="AQ150" s="210" t="s">
        <v>982</v>
      </c>
      <c r="AR150" s="210" t="s">
        <v>982</v>
      </c>
      <c r="AS150" s="210" t="s">
        <v>984</v>
      </c>
      <c r="AT150" s="210" t="s">
        <v>982</v>
      </c>
      <c r="AU150" s="210" t="s">
        <v>982</v>
      </c>
      <c r="AV150" s="210" t="s">
        <v>982</v>
      </c>
      <c r="AW150" s="210" t="s">
        <v>982</v>
      </c>
      <c r="AX150" s="210" t="s">
        <v>982</v>
      </c>
      <c r="AY150" s="210" t="s">
        <v>982</v>
      </c>
      <c r="AZ150" s="210" t="s">
        <v>982</v>
      </c>
      <c r="BA150" s="210" t="s">
        <v>982</v>
      </c>
      <c r="BB150" s="210" t="s">
        <v>984</v>
      </c>
      <c r="BC150" s="210" t="s">
        <v>984</v>
      </c>
      <c r="BD150" s="210" t="s">
        <v>982</v>
      </c>
      <c r="BE150" s="210" t="s">
        <v>982</v>
      </c>
      <c r="BF150" s="210" t="s">
        <v>982</v>
      </c>
      <c r="BG150" s="210" t="s">
        <v>982</v>
      </c>
      <c r="BH150" s="210" t="s">
        <v>982</v>
      </c>
      <c r="BI150" s="210" t="s">
        <v>982</v>
      </c>
      <c r="BJ150" s="210" t="s">
        <v>982</v>
      </c>
      <c r="BK150" s="210" t="s">
        <v>984</v>
      </c>
      <c r="BL150" s="210" t="s">
        <v>984</v>
      </c>
      <c r="BM150" s="210" t="s">
        <v>982</v>
      </c>
      <c r="BN150" s="210" t="s">
        <v>982</v>
      </c>
      <c r="BO150" s="210" t="s">
        <v>982</v>
      </c>
      <c r="BP150" s="210" t="s">
        <v>982</v>
      </c>
      <c r="BQ150" s="210" t="s">
        <v>982</v>
      </c>
      <c r="BR150" s="210" t="s">
        <v>982</v>
      </c>
      <c r="BS150" s="210" t="s">
        <v>982</v>
      </c>
      <c r="BT150" s="210" t="s">
        <v>984</v>
      </c>
      <c r="BU150" s="210" t="s">
        <v>984</v>
      </c>
      <c r="BV150" s="210" t="s">
        <v>984</v>
      </c>
      <c r="BW150" s="210" t="s">
        <v>982</v>
      </c>
      <c r="BX150" s="210" t="s">
        <v>982</v>
      </c>
    </row>
    <row r="151" spans="1:76" x14ac:dyDescent="0.3">
      <c r="A151" s="210" t="s">
        <v>593</v>
      </c>
      <c r="B151" s="210" t="s">
        <v>594</v>
      </c>
      <c r="N151" s="210" t="s">
        <v>933</v>
      </c>
      <c r="O151" s="210" t="s">
        <v>933</v>
      </c>
      <c r="P151" s="210" t="s">
        <v>933</v>
      </c>
      <c r="Q151" s="210" t="s">
        <v>933</v>
      </c>
      <c r="V151" s="210" t="s">
        <v>933</v>
      </c>
      <c r="X151" s="160"/>
      <c r="Y151" s="210" t="s">
        <v>962</v>
      </c>
      <c r="Z151" s="210" t="s">
        <v>964</v>
      </c>
      <c r="AA151" s="210" t="s">
        <v>964</v>
      </c>
      <c r="AB151" s="210" t="s">
        <v>960</v>
      </c>
      <c r="AO151" s="210" t="s">
        <v>982</v>
      </c>
      <c r="AP151" s="210" t="s">
        <v>982</v>
      </c>
      <c r="AQ151" s="210" t="s">
        <v>986</v>
      </c>
      <c r="AR151" s="210" t="s">
        <v>982</v>
      </c>
      <c r="AS151" s="210" t="s">
        <v>982</v>
      </c>
      <c r="AT151" s="210" t="s">
        <v>980</v>
      </c>
      <c r="AU151" s="210" t="s">
        <v>982</v>
      </c>
      <c r="AV151" s="210" t="s">
        <v>982</v>
      </c>
      <c r="AW151" s="210" t="s">
        <v>980</v>
      </c>
      <c r="AX151" s="210" t="s">
        <v>982</v>
      </c>
      <c r="AY151" s="210" t="s">
        <v>982</v>
      </c>
      <c r="AZ151" s="210" t="s">
        <v>986</v>
      </c>
      <c r="BA151" s="210" t="s">
        <v>982</v>
      </c>
      <c r="BB151" s="210" t="s">
        <v>982</v>
      </c>
      <c r="BC151" s="210" t="s">
        <v>980</v>
      </c>
      <c r="BD151" s="210" t="s">
        <v>982</v>
      </c>
      <c r="BE151" s="210" t="s">
        <v>982</v>
      </c>
      <c r="BF151" s="210" t="s">
        <v>980</v>
      </c>
      <c r="BG151" s="210" t="s">
        <v>982</v>
      </c>
      <c r="BH151" s="210" t="s">
        <v>982</v>
      </c>
      <c r="BI151" s="210" t="s">
        <v>986</v>
      </c>
      <c r="BJ151" s="210" t="s">
        <v>982</v>
      </c>
      <c r="BK151" s="210" t="s">
        <v>982</v>
      </c>
      <c r="BL151" s="210" t="s">
        <v>980</v>
      </c>
      <c r="BM151" s="210" t="s">
        <v>982</v>
      </c>
      <c r="BN151" s="210" t="s">
        <v>982</v>
      </c>
      <c r="BO151" s="210" t="s">
        <v>980</v>
      </c>
      <c r="BP151" s="210" t="s">
        <v>982</v>
      </c>
      <c r="BQ151" s="210" t="s">
        <v>982</v>
      </c>
      <c r="BR151" s="210" t="s">
        <v>986</v>
      </c>
      <c r="BS151" s="210" t="s">
        <v>982</v>
      </c>
      <c r="BT151" s="210" t="s">
        <v>982</v>
      </c>
      <c r="BU151" s="210" t="s">
        <v>980</v>
      </c>
      <c r="BV151" s="210" t="s">
        <v>982</v>
      </c>
      <c r="BW151" s="210" t="s">
        <v>982</v>
      </c>
      <c r="BX151" s="210" t="s">
        <v>980</v>
      </c>
    </row>
    <row r="152" spans="1:76" x14ac:dyDescent="0.3">
      <c r="A152" s="210" t="s">
        <v>595</v>
      </c>
      <c r="B152" s="210" t="s">
        <v>596</v>
      </c>
      <c r="N152" s="210" t="s">
        <v>933</v>
      </c>
      <c r="O152" s="210" t="s">
        <v>933</v>
      </c>
      <c r="P152" s="210" t="s">
        <v>933</v>
      </c>
      <c r="Q152" s="210" t="s">
        <v>933</v>
      </c>
      <c r="V152" s="210" t="s">
        <v>933</v>
      </c>
      <c r="X152" s="160"/>
      <c r="Y152" s="210" t="s">
        <v>962</v>
      </c>
      <c r="Z152" s="210" t="s">
        <v>960</v>
      </c>
      <c r="AA152" s="210" t="s">
        <v>964</v>
      </c>
      <c r="AB152" s="210" t="s">
        <v>962</v>
      </c>
      <c r="AO152" s="210" t="s">
        <v>984</v>
      </c>
      <c r="AP152" s="210" t="s">
        <v>982</v>
      </c>
      <c r="AQ152" s="210" t="s">
        <v>982</v>
      </c>
      <c r="AR152" s="210" t="s">
        <v>982</v>
      </c>
      <c r="AS152" s="210" t="s">
        <v>980</v>
      </c>
      <c r="AT152" s="210" t="s">
        <v>982</v>
      </c>
      <c r="AU152" s="210" t="s">
        <v>982</v>
      </c>
      <c r="AV152" s="210" t="s">
        <v>982</v>
      </c>
      <c r="AW152" s="210" t="s">
        <v>978</v>
      </c>
      <c r="AX152" s="210" t="s">
        <v>984</v>
      </c>
      <c r="AY152" s="210" t="s">
        <v>982</v>
      </c>
      <c r="AZ152" s="210" t="s">
        <v>982</v>
      </c>
      <c r="BA152" s="210" t="s">
        <v>984</v>
      </c>
      <c r="BB152" s="210" t="s">
        <v>982</v>
      </c>
      <c r="BC152" s="210" t="s">
        <v>982</v>
      </c>
      <c r="BD152" s="210" t="s">
        <v>984</v>
      </c>
      <c r="BE152" s="210" t="s">
        <v>982</v>
      </c>
      <c r="BF152" s="210" t="s">
        <v>980</v>
      </c>
      <c r="BG152" s="210" t="s">
        <v>984</v>
      </c>
      <c r="BH152" s="210" t="s">
        <v>982</v>
      </c>
      <c r="BI152" s="210" t="s">
        <v>982</v>
      </c>
      <c r="BJ152" s="210" t="s">
        <v>984</v>
      </c>
      <c r="BK152" s="210" t="s">
        <v>982</v>
      </c>
      <c r="BL152" s="210" t="s">
        <v>982</v>
      </c>
      <c r="BM152" s="210" t="s">
        <v>984</v>
      </c>
      <c r="BN152" s="210" t="s">
        <v>982</v>
      </c>
      <c r="BO152" s="210" t="s">
        <v>980</v>
      </c>
      <c r="BP152" s="210" t="s">
        <v>984</v>
      </c>
      <c r="BQ152" s="210" t="s">
        <v>984</v>
      </c>
      <c r="BR152" s="210" t="s">
        <v>984</v>
      </c>
      <c r="BS152" s="210" t="s">
        <v>984</v>
      </c>
      <c r="BT152" s="210" t="s">
        <v>982</v>
      </c>
      <c r="BU152" s="210" t="s">
        <v>984</v>
      </c>
      <c r="BV152" s="210" t="s">
        <v>984</v>
      </c>
      <c r="BW152" s="210" t="s">
        <v>984</v>
      </c>
      <c r="BX152" s="210" t="s">
        <v>982</v>
      </c>
    </row>
    <row r="153" spans="1:76" x14ac:dyDescent="0.3">
      <c r="A153" s="210" t="s">
        <v>597</v>
      </c>
      <c r="B153" s="210" t="s">
        <v>598</v>
      </c>
      <c r="N153" s="210" t="s">
        <v>933</v>
      </c>
      <c r="O153" s="210" t="s">
        <v>933</v>
      </c>
      <c r="P153" s="210" t="s">
        <v>933</v>
      </c>
      <c r="Q153" s="210" t="s">
        <v>933</v>
      </c>
      <c r="V153" s="210" t="s">
        <v>933</v>
      </c>
      <c r="X153" s="160"/>
      <c r="Y153" s="210" t="s">
        <v>960</v>
      </c>
      <c r="Z153" s="210" t="s">
        <v>960</v>
      </c>
      <c r="AA153" s="210" t="s">
        <v>960</v>
      </c>
      <c r="AB153" s="210" t="s">
        <v>962</v>
      </c>
      <c r="AO153" s="210" t="s">
        <v>982</v>
      </c>
      <c r="AP153" s="210" t="s">
        <v>982</v>
      </c>
      <c r="AQ153" s="210" t="s">
        <v>982</v>
      </c>
      <c r="AR153" s="210" t="s">
        <v>982</v>
      </c>
      <c r="AS153" s="210" t="s">
        <v>980</v>
      </c>
      <c r="AT153" s="210" t="s">
        <v>980</v>
      </c>
      <c r="AU153" s="210" t="s">
        <v>982</v>
      </c>
      <c r="AV153" s="210" t="s">
        <v>982</v>
      </c>
      <c r="AW153" s="210" t="s">
        <v>982</v>
      </c>
      <c r="AX153" s="210" t="s">
        <v>982</v>
      </c>
      <c r="AY153" s="210" t="s">
        <v>982</v>
      </c>
      <c r="AZ153" s="210" t="s">
        <v>982</v>
      </c>
      <c r="BA153" s="210" t="s">
        <v>982</v>
      </c>
      <c r="BB153" s="210" t="s">
        <v>980</v>
      </c>
      <c r="BC153" s="210" t="s">
        <v>980</v>
      </c>
      <c r="BD153" s="210" t="s">
        <v>982</v>
      </c>
      <c r="BE153" s="210" t="s">
        <v>982</v>
      </c>
      <c r="BF153" s="210" t="s">
        <v>982</v>
      </c>
      <c r="BG153" s="210" t="s">
        <v>982</v>
      </c>
      <c r="BH153" s="210" t="s">
        <v>982</v>
      </c>
      <c r="BI153" s="210" t="s">
        <v>982</v>
      </c>
      <c r="BJ153" s="210" t="s">
        <v>982</v>
      </c>
      <c r="BK153" s="210" t="s">
        <v>982</v>
      </c>
      <c r="BL153" s="210" t="s">
        <v>982</v>
      </c>
      <c r="BM153" s="210" t="s">
        <v>984</v>
      </c>
      <c r="BN153" s="210" t="s">
        <v>982</v>
      </c>
      <c r="BO153" s="210" t="s">
        <v>982</v>
      </c>
      <c r="BP153" s="210" t="s">
        <v>984</v>
      </c>
      <c r="BQ153" s="210" t="s">
        <v>982</v>
      </c>
      <c r="BR153" s="210" t="s">
        <v>982</v>
      </c>
      <c r="BS153" s="210" t="s">
        <v>982</v>
      </c>
      <c r="BT153" s="210" t="s">
        <v>982</v>
      </c>
      <c r="BU153" s="210" t="s">
        <v>982</v>
      </c>
      <c r="BV153" s="210" t="s">
        <v>984</v>
      </c>
      <c r="BW153" s="210" t="s">
        <v>984</v>
      </c>
      <c r="BX153" s="210" t="s">
        <v>984</v>
      </c>
    </row>
    <row r="154" spans="1:76" x14ac:dyDescent="0.3">
      <c r="A154" s="210" t="s">
        <v>601</v>
      </c>
      <c r="B154" s="210" t="s">
        <v>602</v>
      </c>
      <c r="N154" s="210" t="s">
        <v>933</v>
      </c>
      <c r="O154" s="210" t="s">
        <v>933</v>
      </c>
      <c r="P154" s="210" t="s">
        <v>933</v>
      </c>
      <c r="Q154" s="210" t="s">
        <v>933</v>
      </c>
      <c r="V154" s="210" t="s">
        <v>933</v>
      </c>
      <c r="X154" s="160"/>
      <c r="Y154" s="210" t="s">
        <v>962</v>
      </c>
      <c r="Z154" s="210" t="s">
        <v>960</v>
      </c>
      <c r="AA154" s="210" t="s">
        <v>960</v>
      </c>
      <c r="AB154" s="210" t="s">
        <v>960</v>
      </c>
      <c r="AO154" s="210" t="s">
        <v>982</v>
      </c>
      <c r="AP154" s="210" t="s">
        <v>982</v>
      </c>
      <c r="AQ154" s="210" t="s">
        <v>982</v>
      </c>
      <c r="AR154" s="210" t="s">
        <v>982</v>
      </c>
      <c r="AS154" s="210" t="s">
        <v>982</v>
      </c>
      <c r="AT154" s="210" t="s">
        <v>982</v>
      </c>
      <c r="AU154" s="210" t="s">
        <v>982</v>
      </c>
      <c r="AV154" s="210" t="s">
        <v>982</v>
      </c>
      <c r="AW154" s="210" t="s">
        <v>982</v>
      </c>
      <c r="AX154" s="210" t="s">
        <v>984</v>
      </c>
      <c r="AY154" s="210" t="s">
        <v>984</v>
      </c>
      <c r="AZ154" s="210" t="s">
        <v>984</v>
      </c>
      <c r="BA154" s="210" t="s">
        <v>984</v>
      </c>
      <c r="BB154" s="210" t="s">
        <v>984</v>
      </c>
      <c r="BC154" s="210" t="s">
        <v>984</v>
      </c>
      <c r="BD154" s="210" t="s">
        <v>984</v>
      </c>
      <c r="BE154" s="210" t="s">
        <v>984</v>
      </c>
      <c r="BF154" s="210" t="s">
        <v>982</v>
      </c>
      <c r="BG154" s="210" t="s">
        <v>984</v>
      </c>
      <c r="BH154" s="210" t="s">
        <v>984</v>
      </c>
      <c r="BI154" s="210" t="s">
        <v>984</v>
      </c>
      <c r="BJ154" s="210" t="s">
        <v>984</v>
      </c>
      <c r="BK154" s="210" t="s">
        <v>984</v>
      </c>
      <c r="BL154" s="210" t="s">
        <v>984</v>
      </c>
      <c r="BM154" s="210" t="s">
        <v>984</v>
      </c>
      <c r="BN154" s="210" t="s">
        <v>984</v>
      </c>
      <c r="BO154" s="210" t="s">
        <v>982</v>
      </c>
      <c r="BP154" s="210" t="s">
        <v>984</v>
      </c>
      <c r="BQ154" s="210" t="s">
        <v>984</v>
      </c>
      <c r="BR154" s="210" t="s">
        <v>984</v>
      </c>
      <c r="BS154" s="210" t="s">
        <v>984</v>
      </c>
      <c r="BT154" s="210" t="s">
        <v>984</v>
      </c>
      <c r="BU154" s="210" t="s">
        <v>984</v>
      </c>
      <c r="BV154" s="210" t="s">
        <v>984</v>
      </c>
      <c r="BW154" s="210" t="s">
        <v>984</v>
      </c>
      <c r="BX154" s="210" t="s">
        <v>982</v>
      </c>
    </row>
    <row r="155" spans="1:76" x14ac:dyDescent="0.3">
      <c r="A155" s="210" t="s">
        <v>603</v>
      </c>
      <c r="B155" s="210" t="s">
        <v>604</v>
      </c>
      <c r="N155" s="210" t="s">
        <v>933</v>
      </c>
      <c r="O155" s="210" t="s">
        <v>933</v>
      </c>
      <c r="P155" s="210" t="s">
        <v>933</v>
      </c>
      <c r="Q155" s="210" t="s">
        <v>933</v>
      </c>
      <c r="V155" s="210" t="s">
        <v>933</v>
      </c>
      <c r="X155" s="160"/>
      <c r="Y155" s="210" t="s">
        <v>962</v>
      </c>
      <c r="Z155" s="210" t="s">
        <v>960</v>
      </c>
      <c r="AA155" s="210" t="s">
        <v>960</v>
      </c>
      <c r="AB155" s="210" t="s">
        <v>960</v>
      </c>
      <c r="AO155" s="210" t="s">
        <v>978</v>
      </c>
      <c r="AP155" s="210" t="s">
        <v>978</v>
      </c>
      <c r="AQ155" s="210" t="s">
        <v>980</v>
      </c>
      <c r="AR155" s="210" t="s">
        <v>980</v>
      </c>
      <c r="AS155" s="210" t="s">
        <v>978</v>
      </c>
      <c r="AT155" s="210" t="s">
        <v>978</v>
      </c>
      <c r="AU155" s="210" t="s">
        <v>978</v>
      </c>
      <c r="AV155" s="210" t="s">
        <v>982</v>
      </c>
      <c r="AW155" s="210" t="s">
        <v>982</v>
      </c>
      <c r="AX155" s="210" t="s">
        <v>980</v>
      </c>
      <c r="AY155" s="210" t="s">
        <v>980</v>
      </c>
      <c r="AZ155" s="210" t="s">
        <v>980</v>
      </c>
      <c r="BA155" s="210" t="s">
        <v>980</v>
      </c>
      <c r="BB155" s="210" t="s">
        <v>980</v>
      </c>
      <c r="BC155" s="210" t="s">
        <v>980</v>
      </c>
      <c r="BD155" s="210" t="s">
        <v>978</v>
      </c>
      <c r="BE155" s="210" t="s">
        <v>982</v>
      </c>
      <c r="BF155" s="210" t="s">
        <v>982</v>
      </c>
      <c r="BG155" s="210" t="s">
        <v>982</v>
      </c>
      <c r="BH155" s="210" t="s">
        <v>980</v>
      </c>
      <c r="BI155" s="210" t="s">
        <v>982</v>
      </c>
      <c r="BJ155" s="210" t="s">
        <v>980</v>
      </c>
      <c r="BK155" s="210" t="s">
        <v>980</v>
      </c>
      <c r="BL155" s="210" t="s">
        <v>982</v>
      </c>
      <c r="BM155" s="210" t="s">
        <v>980</v>
      </c>
      <c r="BN155" s="210" t="s">
        <v>984</v>
      </c>
      <c r="BO155" s="210" t="s">
        <v>982</v>
      </c>
      <c r="BP155" s="210" t="s">
        <v>984</v>
      </c>
      <c r="BQ155" s="210" t="s">
        <v>982</v>
      </c>
      <c r="BR155" s="210" t="s">
        <v>982</v>
      </c>
      <c r="BS155" s="210" t="s">
        <v>982</v>
      </c>
      <c r="BT155" s="210" t="s">
        <v>982</v>
      </c>
      <c r="BU155" s="210" t="s">
        <v>982</v>
      </c>
      <c r="BV155" s="210" t="s">
        <v>980</v>
      </c>
      <c r="BW155" s="210" t="s">
        <v>984</v>
      </c>
      <c r="BX155" s="210" t="s">
        <v>984</v>
      </c>
    </row>
    <row r="156" spans="1:76" x14ac:dyDescent="0.3">
      <c r="A156" s="210" t="s">
        <v>607</v>
      </c>
      <c r="B156" s="210" t="s">
        <v>608</v>
      </c>
      <c r="N156" s="210" t="s">
        <v>933</v>
      </c>
      <c r="O156" s="210" t="s">
        <v>933</v>
      </c>
      <c r="P156" s="210" t="s">
        <v>933</v>
      </c>
      <c r="Q156" s="210" t="s">
        <v>933</v>
      </c>
      <c r="V156" s="210" t="s">
        <v>933</v>
      </c>
      <c r="X156" s="160"/>
      <c r="Y156" s="210" t="s">
        <v>960</v>
      </c>
      <c r="Z156" s="210" t="s">
        <v>962</v>
      </c>
      <c r="AA156" s="210" t="s">
        <v>964</v>
      </c>
      <c r="AB156" s="210" t="s">
        <v>960</v>
      </c>
      <c r="AO156" s="210" t="s">
        <v>982</v>
      </c>
      <c r="AP156" s="210" t="s">
        <v>982</v>
      </c>
      <c r="AQ156" s="210" t="s">
        <v>982</v>
      </c>
      <c r="AR156" s="210" t="s">
        <v>982</v>
      </c>
      <c r="AS156" s="210" t="s">
        <v>982</v>
      </c>
      <c r="AT156" s="210" t="s">
        <v>982</v>
      </c>
      <c r="AU156" s="210" t="s">
        <v>984</v>
      </c>
      <c r="AV156" s="210" t="s">
        <v>982</v>
      </c>
      <c r="AW156" s="210" t="s">
        <v>982</v>
      </c>
      <c r="AX156" s="210" t="s">
        <v>982</v>
      </c>
      <c r="AY156" s="210" t="s">
        <v>982</v>
      </c>
      <c r="AZ156" s="210" t="s">
        <v>982</v>
      </c>
      <c r="BA156" s="210" t="s">
        <v>982</v>
      </c>
      <c r="BB156" s="210" t="s">
        <v>982</v>
      </c>
      <c r="BC156" s="210" t="s">
        <v>982</v>
      </c>
      <c r="BD156" s="210" t="s">
        <v>984</v>
      </c>
      <c r="BE156" s="210" t="s">
        <v>982</v>
      </c>
      <c r="BF156" s="210" t="s">
        <v>982</v>
      </c>
      <c r="BG156" s="210" t="s">
        <v>982</v>
      </c>
      <c r="BH156" s="210" t="s">
        <v>982</v>
      </c>
      <c r="BI156" s="210" t="s">
        <v>982</v>
      </c>
      <c r="BJ156" s="210" t="s">
        <v>982</v>
      </c>
      <c r="BK156" s="210" t="s">
        <v>982</v>
      </c>
      <c r="BL156" s="210" t="s">
        <v>982</v>
      </c>
      <c r="BM156" s="210" t="s">
        <v>984</v>
      </c>
      <c r="BN156" s="210" t="s">
        <v>982</v>
      </c>
      <c r="BO156" s="210" t="s">
        <v>982</v>
      </c>
      <c r="BP156" s="210" t="s">
        <v>984</v>
      </c>
      <c r="BQ156" s="210" t="s">
        <v>984</v>
      </c>
      <c r="BR156" s="210" t="s">
        <v>984</v>
      </c>
      <c r="BS156" s="210" t="s">
        <v>984</v>
      </c>
      <c r="BT156" s="210" t="s">
        <v>984</v>
      </c>
      <c r="BU156" s="210" t="s">
        <v>984</v>
      </c>
      <c r="BV156" s="210" t="s">
        <v>986</v>
      </c>
      <c r="BW156" s="210" t="s">
        <v>984</v>
      </c>
      <c r="BX156" s="210" t="s">
        <v>984</v>
      </c>
    </row>
    <row r="157" spans="1:76" x14ac:dyDescent="0.3">
      <c r="A157" s="210" t="s">
        <v>609</v>
      </c>
      <c r="B157" s="210" t="s">
        <v>610</v>
      </c>
      <c r="N157" s="210" t="s">
        <v>933</v>
      </c>
      <c r="O157" s="210" t="s">
        <v>933</v>
      </c>
      <c r="P157" s="210" t="s">
        <v>933</v>
      </c>
      <c r="Q157" s="210" t="s">
        <v>933</v>
      </c>
      <c r="V157" s="210" t="s">
        <v>933</v>
      </c>
      <c r="X157" s="160"/>
      <c r="Y157" s="210" t="s">
        <v>964</v>
      </c>
      <c r="Z157" s="210" t="s">
        <v>960</v>
      </c>
      <c r="AA157" s="210" t="s">
        <v>962</v>
      </c>
      <c r="AB157" s="210" t="s">
        <v>962</v>
      </c>
      <c r="AO157" s="210" t="s">
        <v>980</v>
      </c>
      <c r="AP157" s="210" t="s">
        <v>984</v>
      </c>
      <c r="AQ157" s="210" t="s">
        <v>980</v>
      </c>
      <c r="AR157" s="210" t="s">
        <v>982</v>
      </c>
      <c r="AS157" s="210" t="s">
        <v>980</v>
      </c>
      <c r="AT157" s="210" t="s">
        <v>982</v>
      </c>
      <c r="AU157" s="210" t="s">
        <v>980</v>
      </c>
      <c r="AV157" s="210" t="s">
        <v>980</v>
      </c>
      <c r="AW157" s="210" t="s">
        <v>982</v>
      </c>
      <c r="AX157" s="210" t="s">
        <v>980</v>
      </c>
      <c r="AY157" s="210" t="s">
        <v>984</v>
      </c>
      <c r="AZ157" s="210" t="s">
        <v>980</v>
      </c>
      <c r="BA157" s="210" t="s">
        <v>982</v>
      </c>
      <c r="BB157" s="210" t="s">
        <v>980</v>
      </c>
      <c r="BC157" s="210" t="s">
        <v>982</v>
      </c>
      <c r="BD157" s="210" t="s">
        <v>980</v>
      </c>
      <c r="BE157" s="210" t="s">
        <v>980</v>
      </c>
      <c r="BF157" s="210" t="s">
        <v>982</v>
      </c>
      <c r="BG157" s="210" t="s">
        <v>980</v>
      </c>
      <c r="BH157" s="210" t="s">
        <v>984</v>
      </c>
      <c r="BI157" s="210" t="s">
        <v>980</v>
      </c>
      <c r="BJ157" s="210" t="s">
        <v>982</v>
      </c>
      <c r="BK157" s="210" t="s">
        <v>980</v>
      </c>
      <c r="BL157" s="210" t="s">
        <v>982</v>
      </c>
      <c r="BM157" s="210" t="s">
        <v>980</v>
      </c>
      <c r="BN157" s="210" t="s">
        <v>980</v>
      </c>
      <c r="BO157" s="210" t="s">
        <v>982</v>
      </c>
      <c r="BP157" s="210" t="s">
        <v>980</v>
      </c>
      <c r="BQ157" s="210" t="s">
        <v>984</v>
      </c>
      <c r="BR157" s="210" t="s">
        <v>980</v>
      </c>
      <c r="BS157" s="210" t="s">
        <v>982</v>
      </c>
      <c r="BT157" s="210" t="s">
        <v>980</v>
      </c>
      <c r="BU157" s="210" t="s">
        <v>982</v>
      </c>
      <c r="BV157" s="210" t="s">
        <v>980</v>
      </c>
      <c r="BW157" s="210" t="s">
        <v>980</v>
      </c>
      <c r="BX157" s="210" t="s">
        <v>982</v>
      </c>
    </row>
    <row r="158" spans="1:76" x14ac:dyDescent="0.3">
      <c r="A158" s="210" t="s">
        <v>613</v>
      </c>
      <c r="B158" s="210" t="s">
        <v>614</v>
      </c>
      <c r="N158" s="210" t="s">
        <v>933</v>
      </c>
      <c r="O158" s="210" t="s">
        <v>933</v>
      </c>
      <c r="P158" s="210" t="s">
        <v>933</v>
      </c>
      <c r="Q158" s="210" t="s">
        <v>933</v>
      </c>
      <c r="V158" s="210" t="s">
        <v>933</v>
      </c>
      <c r="X158" s="160"/>
      <c r="Y158" s="210" t="s">
        <v>962</v>
      </c>
      <c r="Z158" s="210" t="s">
        <v>962</v>
      </c>
      <c r="AA158" s="210" t="s">
        <v>960</v>
      </c>
      <c r="AB158" s="210" t="s">
        <v>962</v>
      </c>
      <c r="AO158" s="210" t="s">
        <v>982</v>
      </c>
      <c r="AP158" s="210" t="s">
        <v>980</v>
      </c>
      <c r="AQ158" s="210" t="s">
        <v>982</v>
      </c>
      <c r="AR158" s="210" t="s">
        <v>982</v>
      </c>
      <c r="AS158" s="210" t="s">
        <v>980</v>
      </c>
      <c r="AT158" s="210" t="s">
        <v>980</v>
      </c>
      <c r="AU158" s="210" t="s">
        <v>980</v>
      </c>
      <c r="AV158" s="210" t="s">
        <v>982</v>
      </c>
      <c r="AW158" s="210" t="s">
        <v>980</v>
      </c>
      <c r="AX158" s="210" t="s">
        <v>982</v>
      </c>
      <c r="AY158" s="210" t="s">
        <v>980</v>
      </c>
      <c r="AZ158" s="210" t="s">
        <v>982</v>
      </c>
      <c r="BA158" s="210" t="s">
        <v>982</v>
      </c>
      <c r="BB158" s="210" t="s">
        <v>980</v>
      </c>
      <c r="BC158" s="210" t="s">
        <v>980</v>
      </c>
      <c r="BD158" s="210" t="s">
        <v>980</v>
      </c>
      <c r="BE158" s="210" t="s">
        <v>982</v>
      </c>
      <c r="BF158" s="210" t="s">
        <v>980</v>
      </c>
      <c r="BG158" s="210" t="s">
        <v>982</v>
      </c>
      <c r="BH158" s="210" t="s">
        <v>980</v>
      </c>
      <c r="BI158" s="210" t="s">
        <v>982</v>
      </c>
      <c r="BJ158" s="210" t="s">
        <v>982</v>
      </c>
      <c r="BK158" s="210" t="s">
        <v>980</v>
      </c>
      <c r="BL158" s="210" t="s">
        <v>980</v>
      </c>
      <c r="BM158" s="210" t="s">
        <v>980</v>
      </c>
      <c r="BN158" s="210" t="s">
        <v>982</v>
      </c>
      <c r="BO158" s="210" t="s">
        <v>980</v>
      </c>
      <c r="BP158" s="210" t="s">
        <v>982</v>
      </c>
      <c r="BQ158" s="210" t="s">
        <v>980</v>
      </c>
      <c r="BR158" s="210" t="s">
        <v>982</v>
      </c>
      <c r="BS158" s="210" t="s">
        <v>982</v>
      </c>
      <c r="BT158" s="210" t="s">
        <v>980</v>
      </c>
      <c r="BU158" s="210" t="s">
        <v>980</v>
      </c>
      <c r="BV158" s="210" t="s">
        <v>980</v>
      </c>
      <c r="BW158" s="210" t="s">
        <v>982</v>
      </c>
      <c r="BX158" s="210" t="s">
        <v>980</v>
      </c>
    </row>
    <row r="159" spans="1:76" x14ac:dyDescent="0.3">
      <c r="X159" s="16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3" tint="0.79998168889431442"/>
  </sheetPr>
  <dimension ref="A1:L167"/>
  <sheetViews>
    <sheetView showGridLines="0" zoomScale="85" zoomScaleNormal="85" workbookViewId="0"/>
  </sheetViews>
  <sheetFormatPr defaultRowHeight="14.4" x14ac:dyDescent="0.3"/>
  <cols>
    <col min="1" max="1" width="4.6640625" customWidth="1"/>
    <col min="2" max="2" width="23.6640625" customWidth="1"/>
    <col min="3" max="3" width="36.6640625" customWidth="1"/>
    <col min="4" max="8" width="23.6640625" customWidth="1"/>
    <col min="9" max="9" width="13.6640625" customWidth="1"/>
    <col min="10" max="11" width="4.6640625" customWidth="1"/>
    <col min="12" max="12" width="9.109375" style="1" hidden="1" customWidth="1"/>
    <col min="13" max="13" width="4.6640625" customWidth="1"/>
  </cols>
  <sheetData>
    <row r="1" spans="1:12" ht="21" x14ac:dyDescent="0.4">
      <c r="A1" s="37"/>
      <c r="B1" s="265" t="s">
        <v>928</v>
      </c>
      <c r="C1" s="265"/>
      <c r="D1" s="265"/>
      <c r="E1" s="265"/>
      <c r="F1" s="265"/>
      <c r="G1" s="265"/>
      <c r="H1" s="265"/>
      <c r="I1" s="265"/>
      <c r="J1" s="40"/>
    </row>
    <row r="2" spans="1:12" x14ac:dyDescent="0.3">
      <c r="A2" s="37"/>
      <c r="B2" s="261"/>
      <c r="C2" s="261"/>
      <c r="D2" s="261"/>
      <c r="E2" s="261"/>
      <c r="F2" s="261"/>
      <c r="G2" s="261"/>
      <c r="H2" s="261"/>
      <c r="I2" s="261"/>
      <c r="J2" s="40"/>
    </row>
    <row r="3" spans="1:12" x14ac:dyDescent="0.3">
      <c r="A3" s="37"/>
      <c r="B3" s="37"/>
      <c r="C3" s="37"/>
      <c r="D3" s="37"/>
      <c r="E3" s="37"/>
      <c r="F3" s="37"/>
      <c r="G3" s="37"/>
      <c r="H3" s="37"/>
      <c r="I3" s="37"/>
      <c r="J3" s="40"/>
    </row>
    <row r="4" spans="1:12" x14ac:dyDescent="0.3">
      <c r="A4" s="37"/>
      <c r="B4" s="38" t="s">
        <v>929</v>
      </c>
      <c r="C4" s="37"/>
      <c r="D4" s="39" t="str">
        <f ca="1">'Org List'!J7</f>
        <v>HWB</v>
      </c>
      <c r="E4" s="37"/>
      <c r="F4" s="37"/>
      <c r="G4" s="37"/>
      <c r="H4" s="167"/>
      <c r="I4" s="167"/>
      <c r="J4" s="40"/>
      <c r="L4" s="1">
        <f ca="1">MATCH(D4,'Comms by AT'!$Y:$Y,0)</f>
        <v>4</v>
      </c>
    </row>
    <row r="5" spans="1:12" x14ac:dyDescent="0.3">
      <c r="A5" s="37"/>
      <c r="B5" s="37"/>
      <c r="C5" s="37"/>
      <c r="D5" s="37"/>
      <c r="E5" s="37"/>
      <c r="F5" s="37"/>
      <c r="G5" s="37"/>
      <c r="H5" s="37"/>
      <c r="I5" s="37"/>
      <c r="J5" s="40"/>
      <c r="L5" s="1">
        <f ca="1">COUNTIF('Comms by AT'!$Z:$Z,$D$4)</f>
        <v>150</v>
      </c>
    </row>
    <row r="6" spans="1:12" ht="20.100000000000001" customHeight="1" x14ac:dyDescent="0.3">
      <c r="B6" s="209" t="s">
        <v>1082</v>
      </c>
    </row>
    <row r="7" spans="1:12" x14ac:dyDescent="0.3">
      <c r="A7" s="37"/>
      <c r="B7" s="38" t="s">
        <v>930</v>
      </c>
      <c r="C7" s="37"/>
      <c r="D7" s="37"/>
      <c r="E7" s="37"/>
      <c r="F7" s="37"/>
      <c r="G7" s="37"/>
      <c r="H7" s="37"/>
      <c r="I7" s="37"/>
      <c r="J7" s="40"/>
    </row>
    <row r="8" spans="1:12" ht="15" thickBot="1" x14ac:dyDescent="0.35"/>
    <row r="9" spans="1:12" s="1" customFormat="1" ht="15" hidden="1" thickBot="1" x14ac:dyDescent="0.35">
      <c r="D9" s="1">
        <v>3</v>
      </c>
      <c r="E9" s="1">
        <v>4</v>
      </c>
      <c r="F9" s="1">
        <v>5</v>
      </c>
      <c r="G9" s="1">
        <v>6</v>
      </c>
      <c r="H9" s="1">
        <v>7</v>
      </c>
      <c r="I9" s="1">
        <v>8</v>
      </c>
    </row>
    <row r="10" spans="1:12" ht="90" customHeight="1" thickBot="1" x14ac:dyDescent="0.35">
      <c r="B10" s="41" t="s">
        <v>931</v>
      </c>
      <c r="C10" s="42"/>
      <c r="D10" s="43" t="s">
        <v>12</v>
      </c>
      <c r="E10" s="44" t="s">
        <v>13</v>
      </c>
      <c r="F10" s="44" t="s">
        <v>14</v>
      </c>
      <c r="G10" s="45" t="s">
        <v>15</v>
      </c>
      <c r="H10" s="46" t="s">
        <v>20</v>
      </c>
      <c r="I10" s="47" t="s">
        <v>820</v>
      </c>
    </row>
    <row r="11" spans="1:12" x14ac:dyDescent="0.3">
      <c r="B11" s="274" t="str">
        <f ca="1">'Org List'!$J$6</f>
        <v>Health and Wellbeing Board</v>
      </c>
      <c r="C11" s="49" t="s">
        <v>932</v>
      </c>
      <c r="D11" s="58">
        <f ca="1">SUM(D$12,D$14)</f>
        <v>150</v>
      </c>
      <c r="E11" s="59">
        <f t="shared" ref="E11:H11" ca="1" si="0">SUM(E$12,E$14)</f>
        <v>150</v>
      </c>
      <c r="F11" s="59">
        <f t="shared" ca="1" si="0"/>
        <v>150</v>
      </c>
      <c r="G11" s="60">
        <f t="shared" ca="1" si="0"/>
        <v>150</v>
      </c>
      <c r="H11" s="54">
        <f t="shared" ca="1" si="0"/>
        <v>150</v>
      </c>
      <c r="I11" s="61" t="s">
        <v>937</v>
      </c>
    </row>
    <row r="12" spans="1:12" x14ac:dyDescent="0.3">
      <c r="B12" s="275"/>
      <c r="C12" s="51" t="s">
        <v>933</v>
      </c>
      <c r="D12" s="62">
        <f ca="1">COUNTIF(D$18:D$167,$C12)</f>
        <v>150</v>
      </c>
      <c r="E12" s="63">
        <f t="shared" ref="E12:H12" ca="1" si="1">COUNTIF(E$18:E$167,$C12)</f>
        <v>149</v>
      </c>
      <c r="F12" s="63">
        <f t="shared" ca="1" si="1"/>
        <v>150</v>
      </c>
      <c r="G12" s="64">
        <f t="shared" ca="1" si="1"/>
        <v>150</v>
      </c>
      <c r="H12" s="55">
        <f t="shared" ca="1" si="1"/>
        <v>145</v>
      </c>
      <c r="I12" s="65" t="s">
        <v>937</v>
      </c>
    </row>
    <row r="13" spans="1:12" x14ac:dyDescent="0.3">
      <c r="B13" s="275"/>
      <c r="C13" s="51" t="s">
        <v>934</v>
      </c>
      <c r="D13" s="69">
        <f ca="1">IFERROR(IF((D12/D11)="","",(D12/D11)),"")</f>
        <v>1</v>
      </c>
      <c r="E13" s="70">
        <f t="shared" ref="E13:H13" ca="1" si="2">IFERROR(IF((E12/E11)="","",(E12/E11)),"")</f>
        <v>0.99333333333333329</v>
      </c>
      <c r="F13" s="70">
        <f t="shared" ca="1" si="2"/>
        <v>1</v>
      </c>
      <c r="G13" s="71">
        <f t="shared" ca="1" si="2"/>
        <v>1</v>
      </c>
      <c r="H13" s="72">
        <f t="shared" ca="1" si="2"/>
        <v>0.96666666666666667</v>
      </c>
      <c r="I13" s="73" t="s">
        <v>937</v>
      </c>
    </row>
    <row r="14" spans="1:12" x14ac:dyDescent="0.3">
      <c r="B14" s="275"/>
      <c r="C14" s="51" t="s">
        <v>935</v>
      </c>
      <c r="D14" s="62">
        <f ca="1">COUNTIF(D$18:D$167,$C14)</f>
        <v>0</v>
      </c>
      <c r="E14" s="63">
        <f t="shared" ref="E14:H14" ca="1" si="3">COUNTIF(E$18:E$167,$C14)</f>
        <v>1</v>
      </c>
      <c r="F14" s="63">
        <f t="shared" ca="1" si="3"/>
        <v>0</v>
      </c>
      <c r="G14" s="64">
        <f t="shared" ca="1" si="3"/>
        <v>0</v>
      </c>
      <c r="H14" s="55">
        <f t="shared" ca="1" si="3"/>
        <v>5</v>
      </c>
      <c r="I14" s="65" t="s">
        <v>937</v>
      </c>
    </row>
    <row r="15" spans="1:12" ht="15" thickBot="1" x14ac:dyDescent="0.35">
      <c r="B15" s="276"/>
      <c r="C15" s="53" t="s">
        <v>936</v>
      </c>
      <c r="D15" s="74">
        <f ca="1">IFERROR(IF((D14/D11)="","",(D14/D11)),"")</f>
        <v>0</v>
      </c>
      <c r="E15" s="75">
        <f t="shared" ref="E15:H15" ca="1" si="4">IFERROR(IF((E14/E11)="","",(E14/E11)),"")</f>
        <v>6.6666666666666671E-3</v>
      </c>
      <c r="F15" s="75">
        <f t="shared" ca="1" si="4"/>
        <v>0</v>
      </c>
      <c r="G15" s="76">
        <f t="shared" ca="1" si="4"/>
        <v>0</v>
      </c>
      <c r="H15" s="77">
        <f t="shared" ca="1" si="4"/>
        <v>3.3333333333333333E-2</v>
      </c>
      <c r="I15" s="78" t="s">
        <v>937</v>
      </c>
    </row>
    <row r="16" spans="1:12" ht="15" thickBot="1" x14ac:dyDescent="0.35"/>
    <row r="17" spans="1:9" ht="90" customHeight="1" thickBot="1" x14ac:dyDescent="0.35">
      <c r="B17" s="41" t="s">
        <v>117</v>
      </c>
      <c r="C17" s="42" t="s">
        <v>931</v>
      </c>
      <c r="D17" s="43" t="s">
        <v>12</v>
      </c>
      <c r="E17" s="44" t="s">
        <v>13</v>
      </c>
      <c r="F17" s="44" t="s">
        <v>14</v>
      </c>
      <c r="G17" s="45" t="s">
        <v>15</v>
      </c>
      <c r="H17" s="46" t="s">
        <v>20</v>
      </c>
      <c r="I17" s="47" t="s">
        <v>820</v>
      </c>
    </row>
    <row r="18" spans="1:9" x14ac:dyDescent="0.3">
      <c r="A18" s="57">
        <v>0</v>
      </c>
      <c r="B18" s="48" t="str">
        <f ca="1">IF($A18&gt;$L$5-1,"",INDIRECT("'Comms by AT'!AA"&amp;$A18+$L$4))</f>
        <v>E09000002</v>
      </c>
      <c r="C18" s="49" t="str">
        <f ca="1">IFERROR(VLOOKUP($B18,'Org List'!$J$9:$K$488,2,0), "")</f>
        <v>Barking and Dagenham</v>
      </c>
      <c r="D18" s="58" t="str">
        <f ca="1">IFERROR(IF((VLOOKUP($B18,'NatCon &amp; Metrics Backsheet'!$A$7:$Q$156,D$9,FALSE))="","",(VLOOKUP($B18,'NatCon &amp; Metrics Backsheet'!$A$7:$Q$156,D$9,FALSE))),"")</f>
        <v>Yes</v>
      </c>
      <c r="E18" s="59" t="str">
        <f ca="1">IFERROR(IF((VLOOKUP($B18,'NatCon &amp; Metrics Backsheet'!$A$7:$Q$156,E$9,FALSE))="","",(VLOOKUP($B18,'NatCon &amp; Metrics Backsheet'!$A$7:$Q$156,E$9,FALSE))),"")</f>
        <v>Yes</v>
      </c>
      <c r="F18" s="59" t="str">
        <f ca="1">IFERROR(IF((VLOOKUP($B18,'NatCon &amp; Metrics Backsheet'!$A$7:$Q$156,F$9,FALSE))="","",(VLOOKUP($B18,'NatCon &amp; Metrics Backsheet'!$A$7:$Q$156,F$9,FALSE))),"")</f>
        <v>Yes</v>
      </c>
      <c r="G18" s="60" t="str">
        <f ca="1">IFERROR(IF((VLOOKUP($B18,'NatCon &amp; Metrics Backsheet'!$A$7:$Q$156,G$9,FALSE))="","",(VLOOKUP($B18,'NatCon &amp; Metrics Backsheet'!$A$7:$Q$156,G$9,FALSE))),"")</f>
        <v>Yes</v>
      </c>
      <c r="H18" s="54" t="str">
        <f ca="1">IFERROR(IF((VLOOKUP($B18,'NatCon &amp; Metrics Backsheet'!$A$7:$Q$156,H$9,FALSE))="","",(VLOOKUP($B18,'NatCon &amp; Metrics Backsheet'!$A$7:$Q$156,H$9,FALSE))),"")</f>
        <v>Yes</v>
      </c>
      <c r="I18" s="79" t="str">
        <f ca="1">IFERROR(IF((VLOOKUP($B18,'NatCon &amp; Metrics Backsheet'!$A$7:$Q$156,I$9,FALSE))="","",(VLOOKUP($B18,'NatCon &amp; Metrics Backsheet'!$A$7:$Q$156,I$9,FALSE))),"")</f>
        <v/>
      </c>
    </row>
    <row r="19" spans="1:9" x14ac:dyDescent="0.3">
      <c r="A19" s="57">
        <v>1</v>
      </c>
      <c r="B19" s="50" t="str">
        <f t="shared" ref="B19:B82" ca="1" si="5">IF($A19&gt;$L$5-1,"",INDIRECT("'Comms by AT'!AA"&amp;$A19+$L$4))</f>
        <v>E09000003</v>
      </c>
      <c r="C19" s="51" t="str">
        <f ca="1">IFERROR(VLOOKUP($B19,'Org List'!$J$9:$K$488,2,0), "")</f>
        <v>Barnet</v>
      </c>
      <c r="D19" s="62" t="str">
        <f ca="1">IFERROR(IF((VLOOKUP($B19,'NatCon &amp; Metrics Backsheet'!$A$7:$Q$156,D$9,FALSE))="","",(VLOOKUP($B19,'NatCon &amp; Metrics Backsheet'!$A$7:$Q$156,D$9,FALSE))),"")</f>
        <v>Yes</v>
      </c>
      <c r="E19" s="63" t="str">
        <f ca="1">IFERROR(IF((VLOOKUP($B19,'NatCon &amp; Metrics Backsheet'!$A$7:$Q$156,E$9,FALSE))="","",(VLOOKUP($B19,'NatCon &amp; Metrics Backsheet'!$A$7:$Q$156,E$9,FALSE))),"")</f>
        <v>Yes</v>
      </c>
      <c r="F19" s="63" t="str">
        <f ca="1">IFERROR(IF((VLOOKUP($B19,'NatCon &amp; Metrics Backsheet'!$A$7:$Q$156,F$9,FALSE))="","",(VLOOKUP($B19,'NatCon &amp; Metrics Backsheet'!$A$7:$Q$156,F$9,FALSE))),"")</f>
        <v>Yes</v>
      </c>
      <c r="G19" s="64" t="str">
        <f ca="1">IFERROR(IF((VLOOKUP($B19,'NatCon &amp; Metrics Backsheet'!$A$7:$Q$156,G$9,FALSE))="","",(VLOOKUP($B19,'NatCon &amp; Metrics Backsheet'!$A$7:$Q$156,G$9,FALSE))),"")</f>
        <v>Yes</v>
      </c>
      <c r="H19" s="55" t="str">
        <f ca="1">IFERROR(IF((VLOOKUP($B19,'NatCon &amp; Metrics Backsheet'!$A$7:$Q$156,H$9,FALSE))="","",(VLOOKUP($B19,'NatCon &amp; Metrics Backsheet'!$A$7:$Q$156,H$9,FALSE))),"")</f>
        <v>Yes</v>
      </c>
      <c r="I19" s="80" t="str">
        <f ca="1">IFERROR(IF((VLOOKUP($B19,'NatCon &amp; Metrics Backsheet'!$A$7:$Q$156,I$9,FALSE))="","",(VLOOKUP($B19,'NatCon &amp; Metrics Backsheet'!$A$7:$Q$156,I$9,FALSE))),"")</f>
        <v/>
      </c>
    </row>
    <row r="20" spans="1:9" x14ac:dyDescent="0.3">
      <c r="A20" s="57">
        <v>2</v>
      </c>
      <c r="B20" s="50" t="str">
        <f t="shared" ca="1" si="5"/>
        <v>E08000016</v>
      </c>
      <c r="C20" s="51" t="str">
        <f ca="1">IFERROR(VLOOKUP($B20,'Org List'!$J$9:$K$488,2,0), "")</f>
        <v>Barnsley</v>
      </c>
      <c r="D20" s="62" t="str">
        <f ca="1">IFERROR(IF((VLOOKUP($B20,'NatCon &amp; Metrics Backsheet'!$A$7:$Q$156,D$9,FALSE))="","",(VLOOKUP($B20,'NatCon &amp; Metrics Backsheet'!$A$7:$Q$156,D$9,FALSE))),"")</f>
        <v>Yes</v>
      </c>
      <c r="E20" s="63" t="str">
        <f ca="1">IFERROR(IF((VLOOKUP($B20,'NatCon &amp; Metrics Backsheet'!$A$7:$Q$156,E$9,FALSE))="","",(VLOOKUP($B20,'NatCon &amp; Metrics Backsheet'!$A$7:$Q$156,E$9,FALSE))),"")</f>
        <v>Yes</v>
      </c>
      <c r="F20" s="63" t="str">
        <f ca="1">IFERROR(IF((VLOOKUP($B20,'NatCon &amp; Metrics Backsheet'!$A$7:$Q$156,F$9,FALSE))="","",(VLOOKUP($B20,'NatCon &amp; Metrics Backsheet'!$A$7:$Q$156,F$9,FALSE))),"")</f>
        <v>Yes</v>
      </c>
      <c r="G20" s="64" t="str">
        <f ca="1">IFERROR(IF((VLOOKUP($B20,'NatCon &amp; Metrics Backsheet'!$A$7:$Q$156,G$9,FALSE))="","",(VLOOKUP($B20,'NatCon &amp; Metrics Backsheet'!$A$7:$Q$156,G$9,FALSE))),"")</f>
        <v>Yes</v>
      </c>
      <c r="H20" s="55" t="str">
        <f ca="1">IFERROR(IF((VLOOKUP($B20,'NatCon &amp; Metrics Backsheet'!$A$7:$Q$156,H$9,FALSE))="","",(VLOOKUP($B20,'NatCon &amp; Metrics Backsheet'!$A$7:$Q$156,H$9,FALSE))),"")</f>
        <v>Yes</v>
      </c>
      <c r="I20" s="80" t="str">
        <f ca="1">IFERROR(IF((VLOOKUP($B20,'NatCon &amp; Metrics Backsheet'!$A$7:$Q$156,I$9,FALSE))="","",(VLOOKUP($B20,'NatCon &amp; Metrics Backsheet'!$A$7:$Q$156,I$9,FALSE))),"")</f>
        <v/>
      </c>
    </row>
    <row r="21" spans="1:9" x14ac:dyDescent="0.3">
      <c r="A21" s="57">
        <v>3</v>
      </c>
      <c r="B21" s="50" t="str">
        <f t="shared" ca="1" si="5"/>
        <v>E06000022</v>
      </c>
      <c r="C21" s="51" t="str">
        <f ca="1">IFERROR(VLOOKUP($B21,'Org List'!$J$9:$K$488,2,0), "")</f>
        <v>Bath and North East Somerset</v>
      </c>
      <c r="D21" s="62" t="str">
        <f ca="1">IFERROR(IF((VLOOKUP($B21,'NatCon &amp; Metrics Backsheet'!$A$7:$Q$156,D$9,FALSE))="","",(VLOOKUP($B21,'NatCon &amp; Metrics Backsheet'!$A$7:$Q$156,D$9,FALSE))),"")</f>
        <v>Yes</v>
      </c>
      <c r="E21" s="63" t="str">
        <f ca="1">IFERROR(IF((VLOOKUP($B21,'NatCon &amp; Metrics Backsheet'!$A$7:$Q$156,E$9,FALSE))="","",(VLOOKUP($B21,'NatCon &amp; Metrics Backsheet'!$A$7:$Q$156,E$9,FALSE))),"")</f>
        <v>Yes</v>
      </c>
      <c r="F21" s="63" t="str">
        <f ca="1">IFERROR(IF((VLOOKUP($B21,'NatCon &amp; Metrics Backsheet'!$A$7:$Q$156,F$9,FALSE))="","",(VLOOKUP($B21,'NatCon &amp; Metrics Backsheet'!$A$7:$Q$156,F$9,FALSE))),"")</f>
        <v>Yes</v>
      </c>
      <c r="G21" s="64" t="str">
        <f ca="1">IFERROR(IF((VLOOKUP($B21,'NatCon &amp; Metrics Backsheet'!$A$7:$Q$156,G$9,FALSE))="","",(VLOOKUP($B21,'NatCon &amp; Metrics Backsheet'!$A$7:$Q$156,G$9,FALSE))),"")</f>
        <v>Yes</v>
      </c>
      <c r="H21" s="55" t="str">
        <f ca="1">IFERROR(IF((VLOOKUP($B21,'NatCon &amp; Metrics Backsheet'!$A$7:$Q$156,H$9,FALSE))="","",(VLOOKUP($B21,'NatCon &amp; Metrics Backsheet'!$A$7:$Q$156,H$9,FALSE))),"")</f>
        <v>Yes</v>
      </c>
      <c r="I21" s="80" t="str">
        <f ca="1">IFERROR(IF((VLOOKUP($B21,'NatCon &amp; Metrics Backsheet'!$A$7:$Q$156,I$9,FALSE))="","",(VLOOKUP($B21,'NatCon &amp; Metrics Backsheet'!$A$7:$Q$156,I$9,FALSE))),"")</f>
        <v/>
      </c>
    </row>
    <row r="22" spans="1:9" x14ac:dyDescent="0.3">
      <c r="A22" s="57">
        <v>4</v>
      </c>
      <c r="B22" s="50" t="str">
        <f t="shared" ca="1" si="5"/>
        <v>E06000055</v>
      </c>
      <c r="C22" s="51" t="str">
        <f ca="1">IFERROR(VLOOKUP($B22,'Org List'!$J$9:$K$488,2,0), "")</f>
        <v>Bedford</v>
      </c>
      <c r="D22" s="62" t="str">
        <f ca="1">IFERROR(IF((VLOOKUP($B22,'NatCon &amp; Metrics Backsheet'!$A$7:$Q$156,D$9,FALSE))="","",(VLOOKUP($B22,'NatCon &amp; Metrics Backsheet'!$A$7:$Q$156,D$9,FALSE))),"")</f>
        <v>Yes</v>
      </c>
      <c r="E22" s="63" t="str">
        <f ca="1">IFERROR(IF((VLOOKUP($B22,'NatCon &amp; Metrics Backsheet'!$A$7:$Q$156,E$9,FALSE))="","",(VLOOKUP($B22,'NatCon &amp; Metrics Backsheet'!$A$7:$Q$156,E$9,FALSE))),"")</f>
        <v>Yes</v>
      </c>
      <c r="F22" s="63" t="str">
        <f ca="1">IFERROR(IF((VLOOKUP($B22,'NatCon &amp; Metrics Backsheet'!$A$7:$Q$156,F$9,FALSE))="","",(VLOOKUP($B22,'NatCon &amp; Metrics Backsheet'!$A$7:$Q$156,F$9,FALSE))),"")</f>
        <v>Yes</v>
      </c>
      <c r="G22" s="64" t="str">
        <f ca="1">IFERROR(IF((VLOOKUP($B22,'NatCon &amp; Metrics Backsheet'!$A$7:$Q$156,G$9,FALSE))="","",(VLOOKUP($B22,'NatCon &amp; Metrics Backsheet'!$A$7:$Q$156,G$9,FALSE))),"")</f>
        <v>Yes</v>
      </c>
      <c r="H22" s="55" t="str">
        <f ca="1">IFERROR(IF((VLOOKUP($B22,'NatCon &amp; Metrics Backsheet'!$A$7:$Q$156,H$9,FALSE))="","",(VLOOKUP($B22,'NatCon &amp; Metrics Backsheet'!$A$7:$Q$156,H$9,FALSE))),"")</f>
        <v>Yes</v>
      </c>
      <c r="I22" s="80" t="str">
        <f ca="1">IFERROR(IF((VLOOKUP($B22,'NatCon &amp; Metrics Backsheet'!$A$7:$Q$156,I$9,FALSE))="","",(VLOOKUP($B22,'NatCon &amp; Metrics Backsheet'!$A$7:$Q$156,I$9,FALSE))),"")</f>
        <v/>
      </c>
    </row>
    <row r="23" spans="1:9" ht="15" customHeight="1" x14ac:dyDescent="0.3">
      <c r="A23" s="57">
        <v>5</v>
      </c>
      <c r="B23" s="50" t="str">
        <f t="shared" ca="1" si="5"/>
        <v>E09000004</v>
      </c>
      <c r="C23" s="51" t="str">
        <f ca="1">IFERROR(VLOOKUP($B23,'Org List'!$J$9:$K$488,2,0), "")</f>
        <v>Bexley</v>
      </c>
      <c r="D23" s="62" t="str">
        <f ca="1">IFERROR(IF((VLOOKUP($B23,'NatCon &amp; Metrics Backsheet'!$A$7:$Q$156,D$9,FALSE))="","",(VLOOKUP($B23,'NatCon &amp; Metrics Backsheet'!$A$7:$Q$156,D$9,FALSE))),"")</f>
        <v>Yes</v>
      </c>
      <c r="E23" s="63" t="str">
        <f ca="1">IFERROR(IF((VLOOKUP($B23,'NatCon &amp; Metrics Backsheet'!$A$7:$Q$156,E$9,FALSE))="","",(VLOOKUP($B23,'NatCon &amp; Metrics Backsheet'!$A$7:$Q$156,E$9,FALSE))),"")</f>
        <v>Yes</v>
      </c>
      <c r="F23" s="63" t="str">
        <f ca="1">IFERROR(IF((VLOOKUP($B23,'NatCon &amp; Metrics Backsheet'!$A$7:$Q$156,F$9,FALSE))="","",(VLOOKUP($B23,'NatCon &amp; Metrics Backsheet'!$A$7:$Q$156,F$9,FALSE))),"")</f>
        <v>Yes</v>
      </c>
      <c r="G23" s="64" t="str">
        <f ca="1">IFERROR(IF((VLOOKUP($B23,'NatCon &amp; Metrics Backsheet'!$A$7:$Q$156,G$9,FALSE))="","",(VLOOKUP($B23,'NatCon &amp; Metrics Backsheet'!$A$7:$Q$156,G$9,FALSE))),"")</f>
        <v>Yes</v>
      </c>
      <c r="H23" s="55" t="str">
        <f ca="1">IFERROR(IF((VLOOKUP($B23,'NatCon &amp; Metrics Backsheet'!$A$7:$Q$156,H$9,FALSE))="","",(VLOOKUP($B23,'NatCon &amp; Metrics Backsheet'!$A$7:$Q$156,H$9,FALSE))),"")</f>
        <v>Yes</v>
      </c>
      <c r="I23" s="80" t="str">
        <f ca="1">IFERROR(IF((VLOOKUP($B23,'NatCon &amp; Metrics Backsheet'!$A$7:$Q$156,I$9,FALSE))="","",(VLOOKUP($B23,'NatCon &amp; Metrics Backsheet'!$A$7:$Q$156,I$9,FALSE))),"")</f>
        <v/>
      </c>
    </row>
    <row r="24" spans="1:9" x14ac:dyDescent="0.3">
      <c r="A24" s="57">
        <v>6</v>
      </c>
      <c r="B24" s="50" t="str">
        <f t="shared" ca="1" si="5"/>
        <v>E08000025</v>
      </c>
      <c r="C24" s="51" t="str">
        <f ca="1">IFERROR(VLOOKUP($B24,'Org List'!$J$9:$K$488,2,0), "")</f>
        <v>Birmingham</v>
      </c>
      <c r="D24" s="62" t="str">
        <f ca="1">IFERROR(IF((VLOOKUP($B24,'NatCon &amp; Metrics Backsheet'!$A$7:$Q$156,D$9,FALSE))="","",(VLOOKUP($B24,'NatCon &amp; Metrics Backsheet'!$A$7:$Q$156,D$9,FALSE))),"")</f>
        <v>Yes</v>
      </c>
      <c r="E24" s="63" t="str">
        <f ca="1">IFERROR(IF((VLOOKUP($B24,'NatCon &amp; Metrics Backsheet'!$A$7:$Q$156,E$9,FALSE))="","",(VLOOKUP($B24,'NatCon &amp; Metrics Backsheet'!$A$7:$Q$156,E$9,FALSE))),"")</f>
        <v>Yes</v>
      </c>
      <c r="F24" s="63" t="str">
        <f ca="1">IFERROR(IF((VLOOKUP($B24,'NatCon &amp; Metrics Backsheet'!$A$7:$Q$156,F$9,FALSE))="","",(VLOOKUP($B24,'NatCon &amp; Metrics Backsheet'!$A$7:$Q$156,F$9,FALSE))),"")</f>
        <v>Yes</v>
      </c>
      <c r="G24" s="64" t="str">
        <f ca="1">IFERROR(IF((VLOOKUP($B24,'NatCon &amp; Metrics Backsheet'!$A$7:$Q$156,G$9,FALSE))="","",(VLOOKUP($B24,'NatCon &amp; Metrics Backsheet'!$A$7:$Q$156,G$9,FALSE))),"")</f>
        <v>Yes</v>
      </c>
      <c r="H24" s="55" t="str">
        <f ca="1">IFERROR(IF((VLOOKUP($B24,'NatCon &amp; Metrics Backsheet'!$A$7:$Q$156,H$9,FALSE))="","",(VLOOKUP($B24,'NatCon &amp; Metrics Backsheet'!$A$7:$Q$156,H$9,FALSE))),"")</f>
        <v>Yes</v>
      </c>
      <c r="I24" s="80" t="str">
        <f ca="1">IFERROR(IF((VLOOKUP($B24,'NatCon &amp; Metrics Backsheet'!$A$7:$Q$156,I$9,FALSE))="","",(VLOOKUP($B24,'NatCon &amp; Metrics Backsheet'!$A$7:$Q$156,I$9,FALSE))),"")</f>
        <v/>
      </c>
    </row>
    <row r="25" spans="1:9" x14ac:dyDescent="0.3">
      <c r="A25" s="57">
        <v>7</v>
      </c>
      <c r="B25" s="50" t="str">
        <f t="shared" ca="1" si="5"/>
        <v>E06000008</v>
      </c>
      <c r="C25" s="51" t="str">
        <f ca="1">IFERROR(VLOOKUP($B25,'Org List'!$J$9:$K$488,2,0), "")</f>
        <v>Blackburn with Darwen</v>
      </c>
      <c r="D25" s="62" t="str">
        <f ca="1">IFERROR(IF((VLOOKUP($B25,'NatCon &amp; Metrics Backsheet'!$A$7:$Q$156,D$9,FALSE))="","",(VLOOKUP($B25,'NatCon &amp; Metrics Backsheet'!$A$7:$Q$156,D$9,FALSE))),"")</f>
        <v>Yes</v>
      </c>
      <c r="E25" s="63" t="str">
        <f ca="1">IFERROR(IF((VLOOKUP($B25,'NatCon &amp; Metrics Backsheet'!$A$7:$Q$156,E$9,FALSE))="","",(VLOOKUP($B25,'NatCon &amp; Metrics Backsheet'!$A$7:$Q$156,E$9,FALSE))),"")</f>
        <v>Yes</v>
      </c>
      <c r="F25" s="63" t="str">
        <f ca="1">IFERROR(IF((VLOOKUP($B25,'NatCon &amp; Metrics Backsheet'!$A$7:$Q$156,F$9,FALSE))="","",(VLOOKUP($B25,'NatCon &amp; Metrics Backsheet'!$A$7:$Q$156,F$9,FALSE))),"")</f>
        <v>Yes</v>
      </c>
      <c r="G25" s="64" t="str">
        <f ca="1">IFERROR(IF((VLOOKUP($B25,'NatCon &amp; Metrics Backsheet'!$A$7:$Q$156,G$9,FALSE))="","",(VLOOKUP($B25,'NatCon &amp; Metrics Backsheet'!$A$7:$Q$156,G$9,FALSE))),"")</f>
        <v>Yes</v>
      </c>
      <c r="H25" s="55" t="str">
        <f ca="1">IFERROR(IF((VLOOKUP($B25,'NatCon &amp; Metrics Backsheet'!$A$7:$Q$156,H$9,FALSE))="","",(VLOOKUP($B25,'NatCon &amp; Metrics Backsheet'!$A$7:$Q$156,H$9,FALSE))),"")</f>
        <v>Yes</v>
      </c>
      <c r="I25" s="80" t="str">
        <f ca="1">IFERROR(IF((VLOOKUP($B25,'NatCon &amp; Metrics Backsheet'!$A$7:$Q$156,I$9,FALSE))="","",(VLOOKUP($B25,'NatCon &amp; Metrics Backsheet'!$A$7:$Q$156,I$9,FALSE))),"")</f>
        <v/>
      </c>
    </row>
    <row r="26" spans="1:9" x14ac:dyDescent="0.3">
      <c r="A26" s="57">
        <v>8</v>
      </c>
      <c r="B26" s="50" t="str">
        <f t="shared" ca="1" si="5"/>
        <v>E06000009</v>
      </c>
      <c r="C26" s="51" t="str">
        <f ca="1">IFERROR(VLOOKUP($B26,'Org List'!$J$9:$K$488,2,0), "")</f>
        <v>Blackpool</v>
      </c>
      <c r="D26" s="62" t="str">
        <f ca="1">IFERROR(IF((VLOOKUP($B26,'NatCon &amp; Metrics Backsheet'!$A$7:$Q$156,D$9,FALSE))="","",(VLOOKUP($B26,'NatCon &amp; Metrics Backsheet'!$A$7:$Q$156,D$9,FALSE))),"")</f>
        <v>Yes</v>
      </c>
      <c r="E26" s="63" t="str">
        <f ca="1">IFERROR(IF((VLOOKUP($B26,'NatCon &amp; Metrics Backsheet'!$A$7:$Q$156,E$9,FALSE))="","",(VLOOKUP($B26,'NatCon &amp; Metrics Backsheet'!$A$7:$Q$156,E$9,FALSE))),"")</f>
        <v>Yes</v>
      </c>
      <c r="F26" s="63" t="str">
        <f ca="1">IFERROR(IF((VLOOKUP($B26,'NatCon &amp; Metrics Backsheet'!$A$7:$Q$156,F$9,FALSE))="","",(VLOOKUP($B26,'NatCon &amp; Metrics Backsheet'!$A$7:$Q$156,F$9,FALSE))),"")</f>
        <v>Yes</v>
      </c>
      <c r="G26" s="64" t="str">
        <f ca="1">IFERROR(IF((VLOOKUP($B26,'NatCon &amp; Metrics Backsheet'!$A$7:$Q$156,G$9,FALSE))="","",(VLOOKUP($B26,'NatCon &amp; Metrics Backsheet'!$A$7:$Q$156,G$9,FALSE))),"")</f>
        <v>Yes</v>
      </c>
      <c r="H26" s="55" t="str">
        <f ca="1">IFERROR(IF((VLOOKUP($B26,'NatCon &amp; Metrics Backsheet'!$A$7:$Q$156,H$9,FALSE))="","",(VLOOKUP($B26,'NatCon &amp; Metrics Backsheet'!$A$7:$Q$156,H$9,FALSE))),"")</f>
        <v>Yes</v>
      </c>
      <c r="I26" s="80" t="str">
        <f ca="1">IFERROR(IF((VLOOKUP($B26,'NatCon &amp; Metrics Backsheet'!$A$7:$Q$156,I$9,FALSE))="","",(VLOOKUP($B26,'NatCon &amp; Metrics Backsheet'!$A$7:$Q$156,I$9,FALSE))),"")</f>
        <v/>
      </c>
    </row>
    <row r="27" spans="1:9" x14ac:dyDescent="0.3">
      <c r="A27" s="57">
        <v>9</v>
      </c>
      <c r="B27" s="50" t="str">
        <f t="shared" ca="1" si="5"/>
        <v>E08000001</v>
      </c>
      <c r="C27" s="51" t="str">
        <f ca="1">IFERROR(VLOOKUP($B27,'Org List'!$J$9:$K$488,2,0), "")</f>
        <v>Bolton</v>
      </c>
      <c r="D27" s="62" t="str">
        <f ca="1">IFERROR(IF((VLOOKUP($B27,'NatCon &amp; Metrics Backsheet'!$A$7:$Q$156,D$9,FALSE))="","",(VLOOKUP($B27,'NatCon &amp; Metrics Backsheet'!$A$7:$Q$156,D$9,FALSE))),"")</f>
        <v>Yes</v>
      </c>
      <c r="E27" s="63" t="str">
        <f ca="1">IFERROR(IF((VLOOKUP($B27,'NatCon &amp; Metrics Backsheet'!$A$7:$Q$156,E$9,FALSE))="","",(VLOOKUP($B27,'NatCon &amp; Metrics Backsheet'!$A$7:$Q$156,E$9,FALSE))),"")</f>
        <v>Yes</v>
      </c>
      <c r="F27" s="63" t="str">
        <f ca="1">IFERROR(IF((VLOOKUP($B27,'NatCon &amp; Metrics Backsheet'!$A$7:$Q$156,F$9,FALSE))="","",(VLOOKUP($B27,'NatCon &amp; Metrics Backsheet'!$A$7:$Q$156,F$9,FALSE))),"")</f>
        <v>Yes</v>
      </c>
      <c r="G27" s="64" t="str">
        <f ca="1">IFERROR(IF((VLOOKUP($B27,'NatCon &amp; Metrics Backsheet'!$A$7:$Q$156,G$9,FALSE))="","",(VLOOKUP($B27,'NatCon &amp; Metrics Backsheet'!$A$7:$Q$156,G$9,FALSE))),"")</f>
        <v>Yes</v>
      </c>
      <c r="H27" s="55" t="str">
        <f ca="1">IFERROR(IF((VLOOKUP($B27,'NatCon &amp; Metrics Backsheet'!$A$7:$Q$156,H$9,FALSE))="","",(VLOOKUP($B27,'NatCon &amp; Metrics Backsheet'!$A$7:$Q$156,H$9,FALSE))),"")</f>
        <v>Yes</v>
      </c>
      <c r="I27" s="80" t="str">
        <f ca="1">IFERROR(IF((VLOOKUP($B27,'NatCon &amp; Metrics Backsheet'!$A$7:$Q$156,I$9,FALSE))="","",(VLOOKUP($B27,'NatCon &amp; Metrics Backsheet'!$A$7:$Q$156,I$9,FALSE))),"")</f>
        <v/>
      </c>
    </row>
    <row r="28" spans="1:9" x14ac:dyDescent="0.3">
      <c r="A28" s="57">
        <v>10</v>
      </c>
      <c r="B28" s="50" t="str">
        <f t="shared" ca="1" si="5"/>
        <v>E06000028 &amp; E06000029</v>
      </c>
      <c r="C28" s="51" t="str">
        <f ca="1">IFERROR(VLOOKUP($B28,'Org List'!$J$9:$K$488,2,0), "")</f>
        <v>Bournemouth &amp; Poole</v>
      </c>
      <c r="D28" s="62" t="str">
        <f ca="1">IFERROR(IF((VLOOKUP($B28,'NatCon &amp; Metrics Backsheet'!$A$7:$Q$156,D$9,FALSE))="","",(VLOOKUP($B28,'NatCon &amp; Metrics Backsheet'!$A$7:$Q$156,D$9,FALSE))),"")</f>
        <v>Yes</v>
      </c>
      <c r="E28" s="63" t="str">
        <f ca="1">IFERROR(IF((VLOOKUP($B28,'NatCon &amp; Metrics Backsheet'!$A$7:$Q$156,E$9,FALSE))="","",(VLOOKUP($B28,'NatCon &amp; Metrics Backsheet'!$A$7:$Q$156,E$9,FALSE))),"")</f>
        <v>Yes</v>
      </c>
      <c r="F28" s="63" t="str">
        <f ca="1">IFERROR(IF((VLOOKUP($B28,'NatCon &amp; Metrics Backsheet'!$A$7:$Q$156,F$9,FALSE))="","",(VLOOKUP($B28,'NatCon &amp; Metrics Backsheet'!$A$7:$Q$156,F$9,FALSE))),"")</f>
        <v>Yes</v>
      </c>
      <c r="G28" s="64" t="str">
        <f ca="1">IFERROR(IF((VLOOKUP($B28,'NatCon &amp; Metrics Backsheet'!$A$7:$Q$156,G$9,FALSE))="","",(VLOOKUP($B28,'NatCon &amp; Metrics Backsheet'!$A$7:$Q$156,G$9,FALSE))),"")</f>
        <v>Yes</v>
      </c>
      <c r="H28" s="55" t="str">
        <f ca="1">IFERROR(IF((VLOOKUP($B28,'NatCon &amp; Metrics Backsheet'!$A$7:$Q$156,H$9,FALSE))="","",(VLOOKUP($B28,'NatCon &amp; Metrics Backsheet'!$A$7:$Q$156,H$9,FALSE))),"")</f>
        <v>Yes</v>
      </c>
      <c r="I28" s="80" t="str">
        <f ca="1">IFERROR(IF((VLOOKUP($B28,'NatCon &amp; Metrics Backsheet'!$A$7:$Q$156,I$9,FALSE))="","",(VLOOKUP($B28,'NatCon &amp; Metrics Backsheet'!$A$7:$Q$156,I$9,FALSE))),"")</f>
        <v/>
      </c>
    </row>
    <row r="29" spans="1:9" x14ac:dyDescent="0.3">
      <c r="A29" s="57">
        <v>11</v>
      </c>
      <c r="B29" s="50" t="str">
        <f t="shared" ca="1" si="5"/>
        <v>E06000036</v>
      </c>
      <c r="C29" s="51" t="str">
        <f ca="1">IFERROR(VLOOKUP($B29,'Org List'!$J$9:$K$488,2,0), "")</f>
        <v>Bracknell Forest</v>
      </c>
      <c r="D29" s="62" t="str">
        <f ca="1">IFERROR(IF((VLOOKUP($B29,'NatCon &amp; Metrics Backsheet'!$A$7:$Q$156,D$9,FALSE))="","",(VLOOKUP($B29,'NatCon &amp; Metrics Backsheet'!$A$7:$Q$156,D$9,FALSE))),"")</f>
        <v>Yes</v>
      </c>
      <c r="E29" s="63" t="str">
        <f ca="1">IFERROR(IF((VLOOKUP($B29,'NatCon &amp; Metrics Backsheet'!$A$7:$Q$156,E$9,FALSE))="","",(VLOOKUP($B29,'NatCon &amp; Metrics Backsheet'!$A$7:$Q$156,E$9,FALSE))),"")</f>
        <v>Yes</v>
      </c>
      <c r="F29" s="63" t="str">
        <f ca="1">IFERROR(IF((VLOOKUP($B29,'NatCon &amp; Metrics Backsheet'!$A$7:$Q$156,F$9,FALSE))="","",(VLOOKUP($B29,'NatCon &amp; Metrics Backsheet'!$A$7:$Q$156,F$9,FALSE))),"")</f>
        <v>Yes</v>
      </c>
      <c r="G29" s="64" t="str">
        <f ca="1">IFERROR(IF((VLOOKUP($B29,'NatCon &amp; Metrics Backsheet'!$A$7:$Q$156,G$9,FALSE))="","",(VLOOKUP($B29,'NatCon &amp; Metrics Backsheet'!$A$7:$Q$156,G$9,FALSE))),"")</f>
        <v>Yes</v>
      </c>
      <c r="H29" s="55" t="str">
        <f ca="1">IFERROR(IF((VLOOKUP($B29,'NatCon &amp; Metrics Backsheet'!$A$7:$Q$156,H$9,FALSE))="","",(VLOOKUP($B29,'NatCon &amp; Metrics Backsheet'!$A$7:$Q$156,H$9,FALSE))),"")</f>
        <v>Yes</v>
      </c>
      <c r="I29" s="80" t="str">
        <f ca="1">IFERROR(IF((VLOOKUP($B29,'NatCon &amp; Metrics Backsheet'!$A$7:$Q$156,I$9,FALSE))="","",(VLOOKUP($B29,'NatCon &amp; Metrics Backsheet'!$A$7:$Q$156,I$9,FALSE))),"")</f>
        <v/>
      </c>
    </row>
    <row r="30" spans="1:9" x14ac:dyDescent="0.3">
      <c r="A30" s="57">
        <v>12</v>
      </c>
      <c r="B30" s="50" t="str">
        <f t="shared" ca="1" si="5"/>
        <v>E08000032</v>
      </c>
      <c r="C30" s="51" t="str">
        <f ca="1">IFERROR(VLOOKUP($B30,'Org List'!$J$9:$K$488,2,0), "")</f>
        <v>Bradford</v>
      </c>
      <c r="D30" s="62" t="str">
        <f ca="1">IFERROR(IF((VLOOKUP($B30,'NatCon &amp; Metrics Backsheet'!$A$7:$Q$156,D$9,FALSE))="","",(VLOOKUP($B30,'NatCon &amp; Metrics Backsheet'!$A$7:$Q$156,D$9,FALSE))),"")</f>
        <v>Yes</v>
      </c>
      <c r="E30" s="63" t="str">
        <f ca="1">IFERROR(IF((VLOOKUP($B30,'NatCon &amp; Metrics Backsheet'!$A$7:$Q$156,E$9,FALSE))="","",(VLOOKUP($B30,'NatCon &amp; Metrics Backsheet'!$A$7:$Q$156,E$9,FALSE))),"")</f>
        <v>Yes</v>
      </c>
      <c r="F30" s="63" t="str">
        <f ca="1">IFERROR(IF((VLOOKUP($B30,'NatCon &amp; Metrics Backsheet'!$A$7:$Q$156,F$9,FALSE))="","",(VLOOKUP($B30,'NatCon &amp; Metrics Backsheet'!$A$7:$Q$156,F$9,FALSE))),"")</f>
        <v>Yes</v>
      </c>
      <c r="G30" s="64" t="str">
        <f ca="1">IFERROR(IF((VLOOKUP($B30,'NatCon &amp; Metrics Backsheet'!$A$7:$Q$156,G$9,FALSE))="","",(VLOOKUP($B30,'NatCon &amp; Metrics Backsheet'!$A$7:$Q$156,G$9,FALSE))),"")</f>
        <v>Yes</v>
      </c>
      <c r="H30" s="55" t="str">
        <f ca="1">IFERROR(IF((VLOOKUP($B30,'NatCon &amp; Metrics Backsheet'!$A$7:$Q$156,H$9,FALSE))="","",(VLOOKUP($B30,'NatCon &amp; Metrics Backsheet'!$A$7:$Q$156,H$9,FALSE))),"")</f>
        <v>Yes</v>
      </c>
      <c r="I30" s="80" t="str">
        <f ca="1">IFERROR(IF((VLOOKUP($B30,'NatCon &amp; Metrics Backsheet'!$A$7:$Q$156,I$9,FALSE))="","",(VLOOKUP($B30,'NatCon &amp; Metrics Backsheet'!$A$7:$Q$156,I$9,FALSE))),"")</f>
        <v/>
      </c>
    </row>
    <row r="31" spans="1:9" x14ac:dyDescent="0.3">
      <c r="A31" s="57">
        <v>13</v>
      </c>
      <c r="B31" s="50" t="str">
        <f t="shared" ca="1" si="5"/>
        <v>E09000005</v>
      </c>
      <c r="C31" s="51" t="str">
        <f ca="1">IFERROR(VLOOKUP($B31,'Org List'!$J$9:$K$488,2,0), "")</f>
        <v>Brent</v>
      </c>
      <c r="D31" s="62" t="str">
        <f ca="1">IFERROR(IF((VLOOKUP($B31,'NatCon &amp; Metrics Backsheet'!$A$7:$Q$156,D$9,FALSE))="","",(VLOOKUP($B31,'NatCon &amp; Metrics Backsheet'!$A$7:$Q$156,D$9,FALSE))),"")</f>
        <v>Yes</v>
      </c>
      <c r="E31" s="63" t="str">
        <f ca="1">IFERROR(IF((VLOOKUP($B31,'NatCon &amp; Metrics Backsheet'!$A$7:$Q$156,E$9,FALSE))="","",(VLOOKUP($B31,'NatCon &amp; Metrics Backsheet'!$A$7:$Q$156,E$9,FALSE))),"")</f>
        <v>Yes</v>
      </c>
      <c r="F31" s="63" t="str">
        <f ca="1">IFERROR(IF((VLOOKUP($B31,'NatCon &amp; Metrics Backsheet'!$A$7:$Q$156,F$9,FALSE))="","",(VLOOKUP($B31,'NatCon &amp; Metrics Backsheet'!$A$7:$Q$156,F$9,FALSE))),"")</f>
        <v>Yes</v>
      </c>
      <c r="G31" s="64" t="str">
        <f ca="1">IFERROR(IF((VLOOKUP($B31,'NatCon &amp; Metrics Backsheet'!$A$7:$Q$156,G$9,FALSE))="","",(VLOOKUP($B31,'NatCon &amp; Metrics Backsheet'!$A$7:$Q$156,G$9,FALSE))),"")</f>
        <v>Yes</v>
      </c>
      <c r="H31" s="55" t="str">
        <f ca="1">IFERROR(IF((VLOOKUP($B31,'NatCon &amp; Metrics Backsheet'!$A$7:$Q$156,H$9,FALSE))="","",(VLOOKUP($B31,'NatCon &amp; Metrics Backsheet'!$A$7:$Q$156,H$9,FALSE))),"")</f>
        <v>Yes</v>
      </c>
      <c r="I31" s="80" t="str">
        <f ca="1">IFERROR(IF((VLOOKUP($B31,'NatCon &amp; Metrics Backsheet'!$A$7:$Q$156,I$9,FALSE))="","",(VLOOKUP($B31,'NatCon &amp; Metrics Backsheet'!$A$7:$Q$156,I$9,FALSE))),"")</f>
        <v/>
      </c>
    </row>
    <row r="32" spans="1:9" x14ac:dyDescent="0.3">
      <c r="A32" s="57">
        <v>14</v>
      </c>
      <c r="B32" s="50" t="str">
        <f t="shared" ca="1" si="5"/>
        <v>E06000043</v>
      </c>
      <c r="C32" s="51" t="str">
        <f ca="1">IFERROR(VLOOKUP($B32,'Org List'!$J$9:$K$488,2,0), "")</f>
        <v>Brighton and Hove</v>
      </c>
      <c r="D32" s="62" t="str">
        <f ca="1">IFERROR(IF((VLOOKUP($B32,'NatCon &amp; Metrics Backsheet'!$A$7:$Q$156,D$9,FALSE))="","",(VLOOKUP($B32,'NatCon &amp; Metrics Backsheet'!$A$7:$Q$156,D$9,FALSE))),"")</f>
        <v>Yes</v>
      </c>
      <c r="E32" s="63" t="str">
        <f ca="1">IFERROR(IF((VLOOKUP($B32,'NatCon &amp; Metrics Backsheet'!$A$7:$Q$156,E$9,FALSE))="","",(VLOOKUP($B32,'NatCon &amp; Metrics Backsheet'!$A$7:$Q$156,E$9,FALSE))),"")</f>
        <v>Yes</v>
      </c>
      <c r="F32" s="63" t="str">
        <f ca="1">IFERROR(IF((VLOOKUP($B32,'NatCon &amp; Metrics Backsheet'!$A$7:$Q$156,F$9,FALSE))="","",(VLOOKUP($B32,'NatCon &amp; Metrics Backsheet'!$A$7:$Q$156,F$9,FALSE))),"")</f>
        <v>Yes</v>
      </c>
      <c r="G32" s="64" t="str">
        <f ca="1">IFERROR(IF((VLOOKUP($B32,'NatCon &amp; Metrics Backsheet'!$A$7:$Q$156,G$9,FALSE))="","",(VLOOKUP($B32,'NatCon &amp; Metrics Backsheet'!$A$7:$Q$156,G$9,FALSE))),"")</f>
        <v>Yes</v>
      </c>
      <c r="H32" s="55" t="str">
        <f ca="1">IFERROR(IF((VLOOKUP($B32,'NatCon &amp; Metrics Backsheet'!$A$7:$Q$156,H$9,FALSE))="","",(VLOOKUP($B32,'NatCon &amp; Metrics Backsheet'!$A$7:$Q$156,H$9,FALSE))),"")</f>
        <v>Yes</v>
      </c>
      <c r="I32" s="80" t="str">
        <f ca="1">IFERROR(IF((VLOOKUP($B32,'NatCon &amp; Metrics Backsheet'!$A$7:$Q$156,I$9,FALSE))="","",(VLOOKUP($B32,'NatCon &amp; Metrics Backsheet'!$A$7:$Q$156,I$9,FALSE))),"")</f>
        <v/>
      </c>
    </row>
    <row r="33" spans="1:9" x14ac:dyDescent="0.3">
      <c r="A33" s="57">
        <v>15</v>
      </c>
      <c r="B33" s="50" t="str">
        <f t="shared" ca="1" si="5"/>
        <v>E06000023</v>
      </c>
      <c r="C33" s="51" t="str">
        <f ca="1">IFERROR(VLOOKUP($B33,'Org List'!$J$9:$K$488,2,0), "")</f>
        <v>Bristol, City of</v>
      </c>
      <c r="D33" s="62" t="str">
        <f ca="1">IFERROR(IF((VLOOKUP($B33,'NatCon &amp; Metrics Backsheet'!$A$7:$Q$156,D$9,FALSE))="","",(VLOOKUP($B33,'NatCon &amp; Metrics Backsheet'!$A$7:$Q$156,D$9,FALSE))),"")</f>
        <v>Yes</v>
      </c>
      <c r="E33" s="63" t="str">
        <f ca="1">IFERROR(IF((VLOOKUP($B33,'NatCon &amp; Metrics Backsheet'!$A$7:$Q$156,E$9,FALSE))="","",(VLOOKUP($B33,'NatCon &amp; Metrics Backsheet'!$A$7:$Q$156,E$9,FALSE))),"")</f>
        <v>Yes</v>
      </c>
      <c r="F33" s="63" t="str">
        <f ca="1">IFERROR(IF((VLOOKUP($B33,'NatCon &amp; Metrics Backsheet'!$A$7:$Q$156,F$9,FALSE))="","",(VLOOKUP($B33,'NatCon &amp; Metrics Backsheet'!$A$7:$Q$156,F$9,FALSE))),"")</f>
        <v>Yes</v>
      </c>
      <c r="G33" s="64" t="str">
        <f ca="1">IFERROR(IF((VLOOKUP($B33,'NatCon &amp; Metrics Backsheet'!$A$7:$Q$156,G$9,FALSE))="","",(VLOOKUP($B33,'NatCon &amp; Metrics Backsheet'!$A$7:$Q$156,G$9,FALSE))),"")</f>
        <v>Yes</v>
      </c>
      <c r="H33" s="55" t="str">
        <f ca="1">IFERROR(IF((VLOOKUP($B33,'NatCon &amp; Metrics Backsheet'!$A$7:$Q$156,H$9,FALSE))="","",(VLOOKUP($B33,'NatCon &amp; Metrics Backsheet'!$A$7:$Q$156,H$9,FALSE))),"")</f>
        <v>No</v>
      </c>
      <c r="I33" s="80" t="str">
        <f ca="1">IFERROR(IF((VLOOKUP($B33,'NatCon &amp; Metrics Backsheet'!$A$7:$Q$156,I$9,FALSE))="","",(VLOOKUP($B33,'NatCon &amp; Metrics Backsheet'!$A$7:$Q$156,I$9,FALSE))),"")</f>
        <v/>
      </c>
    </row>
    <row r="34" spans="1:9" x14ac:dyDescent="0.3">
      <c r="A34" s="57">
        <v>16</v>
      </c>
      <c r="B34" s="50" t="str">
        <f t="shared" ca="1" si="5"/>
        <v>E09000006</v>
      </c>
      <c r="C34" s="51" t="str">
        <f ca="1">IFERROR(VLOOKUP($B34,'Org List'!$J$9:$K$488,2,0), "")</f>
        <v>Bromley</v>
      </c>
      <c r="D34" s="62" t="str">
        <f ca="1">IFERROR(IF((VLOOKUP($B34,'NatCon &amp; Metrics Backsheet'!$A$7:$Q$156,D$9,FALSE))="","",(VLOOKUP($B34,'NatCon &amp; Metrics Backsheet'!$A$7:$Q$156,D$9,FALSE))),"")</f>
        <v>Yes</v>
      </c>
      <c r="E34" s="63" t="str">
        <f ca="1">IFERROR(IF((VLOOKUP($B34,'NatCon &amp; Metrics Backsheet'!$A$7:$Q$156,E$9,FALSE))="","",(VLOOKUP($B34,'NatCon &amp; Metrics Backsheet'!$A$7:$Q$156,E$9,FALSE))),"")</f>
        <v>Yes</v>
      </c>
      <c r="F34" s="63" t="str">
        <f ca="1">IFERROR(IF((VLOOKUP($B34,'NatCon &amp; Metrics Backsheet'!$A$7:$Q$156,F$9,FALSE))="","",(VLOOKUP($B34,'NatCon &amp; Metrics Backsheet'!$A$7:$Q$156,F$9,FALSE))),"")</f>
        <v>Yes</v>
      </c>
      <c r="G34" s="64" t="str">
        <f ca="1">IFERROR(IF((VLOOKUP($B34,'NatCon &amp; Metrics Backsheet'!$A$7:$Q$156,G$9,FALSE))="","",(VLOOKUP($B34,'NatCon &amp; Metrics Backsheet'!$A$7:$Q$156,G$9,FALSE))),"")</f>
        <v>Yes</v>
      </c>
      <c r="H34" s="55" t="str">
        <f ca="1">IFERROR(IF((VLOOKUP($B34,'NatCon &amp; Metrics Backsheet'!$A$7:$Q$156,H$9,FALSE))="","",(VLOOKUP($B34,'NatCon &amp; Metrics Backsheet'!$A$7:$Q$156,H$9,FALSE))),"")</f>
        <v>Yes</v>
      </c>
      <c r="I34" s="80" t="str">
        <f ca="1">IFERROR(IF((VLOOKUP($B34,'NatCon &amp; Metrics Backsheet'!$A$7:$Q$156,I$9,FALSE))="","",(VLOOKUP($B34,'NatCon &amp; Metrics Backsheet'!$A$7:$Q$156,I$9,FALSE))),"")</f>
        <v/>
      </c>
    </row>
    <row r="35" spans="1:9" x14ac:dyDescent="0.3">
      <c r="A35" s="57">
        <v>17</v>
      </c>
      <c r="B35" s="50" t="str">
        <f t="shared" ca="1" si="5"/>
        <v>E10000002</v>
      </c>
      <c r="C35" s="51" t="str">
        <f ca="1">IFERROR(VLOOKUP($B35,'Org List'!$J$9:$K$488,2,0), "")</f>
        <v>Buckinghamshire</v>
      </c>
      <c r="D35" s="62" t="str">
        <f ca="1">IFERROR(IF((VLOOKUP($B35,'NatCon &amp; Metrics Backsheet'!$A$7:$Q$156,D$9,FALSE))="","",(VLOOKUP($B35,'NatCon &amp; Metrics Backsheet'!$A$7:$Q$156,D$9,FALSE))),"")</f>
        <v>Yes</v>
      </c>
      <c r="E35" s="63" t="str">
        <f ca="1">IFERROR(IF((VLOOKUP($B35,'NatCon &amp; Metrics Backsheet'!$A$7:$Q$156,E$9,FALSE))="","",(VLOOKUP($B35,'NatCon &amp; Metrics Backsheet'!$A$7:$Q$156,E$9,FALSE))),"")</f>
        <v>Yes</v>
      </c>
      <c r="F35" s="63" t="str">
        <f ca="1">IFERROR(IF((VLOOKUP($B35,'NatCon &amp; Metrics Backsheet'!$A$7:$Q$156,F$9,FALSE))="","",(VLOOKUP($B35,'NatCon &amp; Metrics Backsheet'!$A$7:$Q$156,F$9,FALSE))),"")</f>
        <v>Yes</v>
      </c>
      <c r="G35" s="64" t="str">
        <f ca="1">IFERROR(IF((VLOOKUP($B35,'NatCon &amp; Metrics Backsheet'!$A$7:$Q$156,G$9,FALSE))="","",(VLOOKUP($B35,'NatCon &amp; Metrics Backsheet'!$A$7:$Q$156,G$9,FALSE))),"")</f>
        <v>Yes</v>
      </c>
      <c r="H35" s="55" t="str">
        <f ca="1">IFERROR(IF((VLOOKUP($B35,'NatCon &amp; Metrics Backsheet'!$A$7:$Q$156,H$9,FALSE))="","",(VLOOKUP($B35,'NatCon &amp; Metrics Backsheet'!$A$7:$Q$156,H$9,FALSE))),"")</f>
        <v>Yes</v>
      </c>
      <c r="I35" s="80" t="str">
        <f ca="1">IFERROR(IF((VLOOKUP($B35,'NatCon &amp; Metrics Backsheet'!$A$7:$Q$156,I$9,FALSE))="","",(VLOOKUP($B35,'NatCon &amp; Metrics Backsheet'!$A$7:$Q$156,I$9,FALSE))),"")</f>
        <v/>
      </c>
    </row>
    <row r="36" spans="1:9" x14ac:dyDescent="0.3">
      <c r="A36" s="57">
        <v>18</v>
      </c>
      <c r="B36" s="50" t="str">
        <f t="shared" ca="1" si="5"/>
        <v>E08000002</v>
      </c>
      <c r="C36" s="51" t="str">
        <f ca="1">IFERROR(VLOOKUP($B36,'Org List'!$J$9:$K$488,2,0), "")</f>
        <v>Bury</v>
      </c>
      <c r="D36" s="62" t="str">
        <f ca="1">IFERROR(IF((VLOOKUP($B36,'NatCon &amp; Metrics Backsheet'!$A$7:$Q$156,D$9,FALSE))="","",(VLOOKUP($B36,'NatCon &amp; Metrics Backsheet'!$A$7:$Q$156,D$9,FALSE))),"")</f>
        <v>Yes</v>
      </c>
      <c r="E36" s="63" t="str">
        <f ca="1">IFERROR(IF((VLOOKUP($B36,'NatCon &amp; Metrics Backsheet'!$A$7:$Q$156,E$9,FALSE))="","",(VLOOKUP($B36,'NatCon &amp; Metrics Backsheet'!$A$7:$Q$156,E$9,FALSE))),"")</f>
        <v>Yes</v>
      </c>
      <c r="F36" s="63" t="str">
        <f ca="1">IFERROR(IF((VLOOKUP($B36,'NatCon &amp; Metrics Backsheet'!$A$7:$Q$156,F$9,FALSE))="","",(VLOOKUP($B36,'NatCon &amp; Metrics Backsheet'!$A$7:$Q$156,F$9,FALSE))),"")</f>
        <v>Yes</v>
      </c>
      <c r="G36" s="64" t="str">
        <f ca="1">IFERROR(IF((VLOOKUP($B36,'NatCon &amp; Metrics Backsheet'!$A$7:$Q$156,G$9,FALSE))="","",(VLOOKUP($B36,'NatCon &amp; Metrics Backsheet'!$A$7:$Q$156,G$9,FALSE))),"")</f>
        <v>Yes</v>
      </c>
      <c r="H36" s="55" t="str">
        <f ca="1">IFERROR(IF((VLOOKUP($B36,'NatCon &amp; Metrics Backsheet'!$A$7:$Q$156,H$9,FALSE))="","",(VLOOKUP($B36,'NatCon &amp; Metrics Backsheet'!$A$7:$Q$156,H$9,FALSE))),"")</f>
        <v>Yes</v>
      </c>
      <c r="I36" s="80" t="str">
        <f ca="1">IFERROR(IF((VLOOKUP($B36,'NatCon &amp; Metrics Backsheet'!$A$7:$Q$156,I$9,FALSE))="","",(VLOOKUP($B36,'NatCon &amp; Metrics Backsheet'!$A$7:$Q$156,I$9,FALSE))),"")</f>
        <v/>
      </c>
    </row>
    <row r="37" spans="1:9" x14ac:dyDescent="0.3">
      <c r="A37" s="57">
        <v>19</v>
      </c>
      <c r="B37" s="50" t="str">
        <f t="shared" ca="1" si="5"/>
        <v>E08000033</v>
      </c>
      <c r="C37" s="51" t="str">
        <f ca="1">IFERROR(VLOOKUP($B37,'Org List'!$J$9:$K$488,2,0), "")</f>
        <v>Calderdale</v>
      </c>
      <c r="D37" s="62" t="str">
        <f ca="1">IFERROR(IF((VLOOKUP($B37,'NatCon &amp; Metrics Backsheet'!$A$7:$Q$156,D$9,FALSE))="","",(VLOOKUP($B37,'NatCon &amp; Metrics Backsheet'!$A$7:$Q$156,D$9,FALSE))),"")</f>
        <v>Yes</v>
      </c>
      <c r="E37" s="63" t="str">
        <f ca="1">IFERROR(IF((VLOOKUP($B37,'NatCon &amp; Metrics Backsheet'!$A$7:$Q$156,E$9,FALSE))="","",(VLOOKUP($B37,'NatCon &amp; Metrics Backsheet'!$A$7:$Q$156,E$9,FALSE))),"")</f>
        <v>Yes</v>
      </c>
      <c r="F37" s="63" t="str">
        <f ca="1">IFERROR(IF((VLOOKUP($B37,'NatCon &amp; Metrics Backsheet'!$A$7:$Q$156,F$9,FALSE))="","",(VLOOKUP($B37,'NatCon &amp; Metrics Backsheet'!$A$7:$Q$156,F$9,FALSE))),"")</f>
        <v>Yes</v>
      </c>
      <c r="G37" s="64" t="str">
        <f ca="1">IFERROR(IF((VLOOKUP($B37,'NatCon &amp; Metrics Backsheet'!$A$7:$Q$156,G$9,FALSE))="","",(VLOOKUP($B37,'NatCon &amp; Metrics Backsheet'!$A$7:$Q$156,G$9,FALSE))),"")</f>
        <v>Yes</v>
      </c>
      <c r="H37" s="55" t="str">
        <f ca="1">IFERROR(IF((VLOOKUP($B37,'NatCon &amp; Metrics Backsheet'!$A$7:$Q$156,H$9,FALSE))="","",(VLOOKUP($B37,'NatCon &amp; Metrics Backsheet'!$A$7:$Q$156,H$9,FALSE))),"")</f>
        <v>Yes</v>
      </c>
      <c r="I37" s="80" t="str">
        <f ca="1">IFERROR(IF((VLOOKUP($B37,'NatCon &amp; Metrics Backsheet'!$A$7:$Q$156,I$9,FALSE))="","",(VLOOKUP($B37,'NatCon &amp; Metrics Backsheet'!$A$7:$Q$156,I$9,FALSE))),"")</f>
        <v/>
      </c>
    </row>
    <row r="38" spans="1:9" x14ac:dyDescent="0.3">
      <c r="A38" s="57">
        <v>20</v>
      </c>
      <c r="B38" s="50" t="str">
        <f t="shared" ca="1" si="5"/>
        <v>E10000003</v>
      </c>
      <c r="C38" s="51" t="str">
        <f ca="1">IFERROR(VLOOKUP($B38,'Org List'!$J$9:$K$488,2,0), "")</f>
        <v>Cambridgeshire</v>
      </c>
      <c r="D38" s="62" t="str">
        <f ca="1">IFERROR(IF((VLOOKUP($B38,'NatCon &amp; Metrics Backsheet'!$A$7:$Q$156,D$9,FALSE))="","",(VLOOKUP($B38,'NatCon &amp; Metrics Backsheet'!$A$7:$Q$156,D$9,FALSE))),"")</f>
        <v>Yes</v>
      </c>
      <c r="E38" s="63" t="str">
        <f ca="1">IFERROR(IF((VLOOKUP($B38,'NatCon &amp; Metrics Backsheet'!$A$7:$Q$156,E$9,FALSE))="","",(VLOOKUP($B38,'NatCon &amp; Metrics Backsheet'!$A$7:$Q$156,E$9,FALSE))),"")</f>
        <v>Yes</v>
      </c>
      <c r="F38" s="63" t="str">
        <f ca="1">IFERROR(IF((VLOOKUP($B38,'NatCon &amp; Metrics Backsheet'!$A$7:$Q$156,F$9,FALSE))="","",(VLOOKUP($B38,'NatCon &amp; Metrics Backsheet'!$A$7:$Q$156,F$9,FALSE))),"")</f>
        <v>Yes</v>
      </c>
      <c r="G38" s="64" t="str">
        <f ca="1">IFERROR(IF((VLOOKUP($B38,'NatCon &amp; Metrics Backsheet'!$A$7:$Q$156,G$9,FALSE))="","",(VLOOKUP($B38,'NatCon &amp; Metrics Backsheet'!$A$7:$Q$156,G$9,FALSE))),"")</f>
        <v>Yes</v>
      </c>
      <c r="H38" s="55" t="str">
        <f ca="1">IFERROR(IF((VLOOKUP($B38,'NatCon &amp; Metrics Backsheet'!$A$7:$Q$156,H$9,FALSE))="","",(VLOOKUP($B38,'NatCon &amp; Metrics Backsheet'!$A$7:$Q$156,H$9,FALSE))),"")</f>
        <v>Yes</v>
      </c>
      <c r="I38" s="80" t="str">
        <f ca="1">IFERROR(IF((VLOOKUP($B38,'NatCon &amp; Metrics Backsheet'!$A$7:$Q$156,I$9,FALSE))="","",(VLOOKUP($B38,'NatCon &amp; Metrics Backsheet'!$A$7:$Q$156,I$9,FALSE))),"")</f>
        <v/>
      </c>
    </row>
    <row r="39" spans="1:9" x14ac:dyDescent="0.3">
      <c r="A39" s="57">
        <v>21</v>
      </c>
      <c r="B39" s="50" t="str">
        <f t="shared" ca="1" si="5"/>
        <v>E09000007</v>
      </c>
      <c r="C39" s="51" t="str">
        <f ca="1">IFERROR(VLOOKUP($B39,'Org List'!$J$9:$K$488,2,0), "")</f>
        <v>Camden</v>
      </c>
      <c r="D39" s="62" t="str">
        <f ca="1">IFERROR(IF((VLOOKUP($B39,'NatCon &amp; Metrics Backsheet'!$A$7:$Q$156,D$9,FALSE))="","",(VLOOKUP($B39,'NatCon &amp; Metrics Backsheet'!$A$7:$Q$156,D$9,FALSE))),"")</f>
        <v>Yes</v>
      </c>
      <c r="E39" s="63" t="str">
        <f ca="1">IFERROR(IF((VLOOKUP($B39,'NatCon &amp; Metrics Backsheet'!$A$7:$Q$156,E$9,FALSE))="","",(VLOOKUP($B39,'NatCon &amp; Metrics Backsheet'!$A$7:$Q$156,E$9,FALSE))),"")</f>
        <v>Yes</v>
      </c>
      <c r="F39" s="63" t="str">
        <f ca="1">IFERROR(IF((VLOOKUP($B39,'NatCon &amp; Metrics Backsheet'!$A$7:$Q$156,F$9,FALSE))="","",(VLOOKUP($B39,'NatCon &amp; Metrics Backsheet'!$A$7:$Q$156,F$9,FALSE))),"")</f>
        <v>Yes</v>
      </c>
      <c r="G39" s="64" t="str">
        <f ca="1">IFERROR(IF((VLOOKUP($B39,'NatCon &amp; Metrics Backsheet'!$A$7:$Q$156,G$9,FALSE))="","",(VLOOKUP($B39,'NatCon &amp; Metrics Backsheet'!$A$7:$Q$156,G$9,FALSE))),"")</f>
        <v>Yes</v>
      </c>
      <c r="H39" s="55" t="str">
        <f ca="1">IFERROR(IF((VLOOKUP($B39,'NatCon &amp; Metrics Backsheet'!$A$7:$Q$156,H$9,FALSE))="","",(VLOOKUP($B39,'NatCon &amp; Metrics Backsheet'!$A$7:$Q$156,H$9,FALSE))),"")</f>
        <v>Yes</v>
      </c>
      <c r="I39" s="80" t="str">
        <f ca="1">IFERROR(IF((VLOOKUP($B39,'NatCon &amp; Metrics Backsheet'!$A$7:$Q$156,I$9,FALSE))="","",(VLOOKUP($B39,'NatCon &amp; Metrics Backsheet'!$A$7:$Q$156,I$9,FALSE))),"")</f>
        <v/>
      </c>
    </row>
    <row r="40" spans="1:9" x14ac:dyDescent="0.3">
      <c r="A40" s="57">
        <v>22</v>
      </c>
      <c r="B40" s="50" t="str">
        <f t="shared" ca="1" si="5"/>
        <v>E06000056</v>
      </c>
      <c r="C40" s="51" t="str">
        <f ca="1">IFERROR(VLOOKUP($B40,'Org List'!$J$9:$K$488,2,0), "")</f>
        <v>Central Bedfordshire</v>
      </c>
      <c r="D40" s="62" t="str">
        <f ca="1">IFERROR(IF((VLOOKUP($B40,'NatCon &amp; Metrics Backsheet'!$A$7:$Q$156,D$9,FALSE))="","",(VLOOKUP($B40,'NatCon &amp; Metrics Backsheet'!$A$7:$Q$156,D$9,FALSE))),"")</f>
        <v>Yes</v>
      </c>
      <c r="E40" s="63" t="str">
        <f ca="1">IFERROR(IF((VLOOKUP($B40,'NatCon &amp; Metrics Backsheet'!$A$7:$Q$156,E$9,FALSE))="","",(VLOOKUP($B40,'NatCon &amp; Metrics Backsheet'!$A$7:$Q$156,E$9,FALSE))),"")</f>
        <v>Yes</v>
      </c>
      <c r="F40" s="63" t="str">
        <f ca="1">IFERROR(IF((VLOOKUP($B40,'NatCon &amp; Metrics Backsheet'!$A$7:$Q$156,F$9,FALSE))="","",(VLOOKUP($B40,'NatCon &amp; Metrics Backsheet'!$A$7:$Q$156,F$9,FALSE))),"")</f>
        <v>Yes</v>
      </c>
      <c r="G40" s="64" t="str">
        <f ca="1">IFERROR(IF((VLOOKUP($B40,'NatCon &amp; Metrics Backsheet'!$A$7:$Q$156,G$9,FALSE))="","",(VLOOKUP($B40,'NatCon &amp; Metrics Backsheet'!$A$7:$Q$156,G$9,FALSE))),"")</f>
        <v>Yes</v>
      </c>
      <c r="H40" s="55" t="str">
        <f ca="1">IFERROR(IF((VLOOKUP($B40,'NatCon &amp; Metrics Backsheet'!$A$7:$Q$156,H$9,FALSE))="","",(VLOOKUP($B40,'NatCon &amp; Metrics Backsheet'!$A$7:$Q$156,H$9,FALSE))),"")</f>
        <v>Yes</v>
      </c>
      <c r="I40" s="80" t="str">
        <f ca="1">IFERROR(IF((VLOOKUP($B40,'NatCon &amp; Metrics Backsheet'!$A$7:$Q$156,I$9,FALSE))="","",(VLOOKUP($B40,'NatCon &amp; Metrics Backsheet'!$A$7:$Q$156,I$9,FALSE))),"")</f>
        <v/>
      </c>
    </row>
    <row r="41" spans="1:9" x14ac:dyDescent="0.3">
      <c r="A41" s="57">
        <v>23</v>
      </c>
      <c r="B41" s="50" t="str">
        <f t="shared" ca="1" si="5"/>
        <v>E06000049</v>
      </c>
      <c r="C41" s="51" t="str">
        <f ca="1">IFERROR(VLOOKUP($B41,'Org List'!$J$9:$K$488,2,0), "")</f>
        <v>Cheshire East</v>
      </c>
      <c r="D41" s="62" t="str">
        <f ca="1">IFERROR(IF((VLOOKUP($B41,'NatCon &amp; Metrics Backsheet'!$A$7:$Q$156,D$9,FALSE))="","",(VLOOKUP($B41,'NatCon &amp; Metrics Backsheet'!$A$7:$Q$156,D$9,FALSE))),"")</f>
        <v>Yes</v>
      </c>
      <c r="E41" s="63" t="str">
        <f ca="1">IFERROR(IF((VLOOKUP($B41,'NatCon &amp; Metrics Backsheet'!$A$7:$Q$156,E$9,FALSE))="","",(VLOOKUP($B41,'NatCon &amp; Metrics Backsheet'!$A$7:$Q$156,E$9,FALSE))),"")</f>
        <v>Yes</v>
      </c>
      <c r="F41" s="63" t="str">
        <f ca="1">IFERROR(IF((VLOOKUP($B41,'NatCon &amp; Metrics Backsheet'!$A$7:$Q$156,F$9,FALSE))="","",(VLOOKUP($B41,'NatCon &amp; Metrics Backsheet'!$A$7:$Q$156,F$9,FALSE))),"")</f>
        <v>Yes</v>
      </c>
      <c r="G41" s="64" t="str">
        <f ca="1">IFERROR(IF((VLOOKUP($B41,'NatCon &amp; Metrics Backsheet'!$A$7:$Q$156,G$9,FALSE))="","",(VLOOKUP($B41,'NatCon &amp; Metrics Backsheet'!$A$7:$Q$156,G$9,FALSE))),"")</f>
        <v>Yes</v>
      </c>
      <c r="H41" s="55" t="str">
        <f ca="1">IFERROR(IF((VLOOKUP($B41,'NatCon &amp; Metrics Backsheet'!$A$7:$Q$156,H$9,FALSE))="","",(VLOOKUP($B41,'NatCon &amp; Metrics Backsheet'!$A$7:$Q$156,H$9,FALSE))),"")</f>
        <v>Yes</v>
      </c>
      <c r="I41" s="80" t="str">
        <f ca="1">IFERROR(IF((VLOOKUP($B41,'NatCon &amp; Metrics Backsheet'!$A$7:$Q$156,I$9,FALSE))="","",(VLOOKUP($B41,'NatCon &amp; Metrics Backsheet'!$A$7:$Q$156,I$9,FALSE))),"")</f>
        <v/>
      </c>
    </row>
    <row r="42" spans="1:9" x14ac:dyDescent="0.3">
      <c r="A42" s="57">
        <v>24</v>
      </c>
      <c r="B42" s="50" t="str">
        <f t="shared" ca="1" si="5"/>
        <v>E06000050</v>
      </c>
      <c r="C42" s="51" t="str">
        <f ca="1">IFERROR(VLOOKUP($B42,'Org List'!$J$9:$K$488,2,0), "")</f>
        <v>Cheshire West and Chester</v>
      </c>
      <c r="D42" s="62" t="str">
        <f ca="1">IFERROR(IF((VLOOKUP($B42,'NatCon &amp; Metrics Backsheet'!$A$7:$Q$156,D$9,FALSE))="","",(VLOOKUP($B42,'NatCon &amp; Metrics Backsheet'!$A$7:$Q$156,D$9,FALSE))),"")</f>
        <v>Yes</v>
      </c>
      <c r="E42" s="63" t="str">
        <f ca="1">IFERROR(IF((VLOOKUP($B42,'NatCon &amp; Metrics Backsheet'!$A$7:$Q$156,E$9,FALSE))="","",(VLOOKUP($B42,'NatCon &amp; Metrics Backsheet'!$A$7:$Q$156,E$9,FALSE))),"")</f>
        <v>Yes</v>
      </c>
      <c r="F42" s="63" t="str">
        <f ca="1">IFERROR(IF((VLOOKUP($B42,'NatCon &amp; Metrics Backsheet'!$A$7:$Q$156,F$9,FALSE))="","",(VLOOKUP($B42,'NatCon &amp; Metrics Backsheet'!$A$7:$Q$156,F$9,FALSE))),"")</f>
        <v>Yes</v>
      </c>
      <c r="G42" s="64" t="str">
        <f ca="1">IFERROR(IF((VLOOKUP($B42,'NatCon &amp; Metrics Backsheet'!$A$7:$Q$156,G$9,FALSE))="","",(VLOOKUP($B42,'NatCon &amp; Metrics Backsheet'!$A$7:$Q$156,G$9,FALSE))),"")</f>
        <v>Yes</v>
      </c>
      <c r="H42" s="55" t="str">
        <f ca="1">IFERROR(IF((VLOOKUP($B42,'NatCon &amp; Metrics Backsheet'!$A$7:$Q$156,H$9,FALSE))="","",(VLOOKUP($B42,'NatCon &amp; Metrics Backsheet'!$A$7:$Q$156,H$9,FALSE))),"")</f>
        <v>Yes</v>
      </c>
      <c r="I42" s="80" t="str">
        <f ca="1">IFERROR(IF((VLOOKUP($B42,'NatCon &amp; Metrics Backsheet'!$A$7:$Q$156,I$9,FALSE))="","",(VLOOKUP($B42,'NatCon &amp; Metrics Backsheet'!$A$7:$Q$156,I$9,FALSE))),"")</f>
        <v/>
      </c>
    </row>
    <row r="43" spans="1:9" x14ac:dyDescent="0.3">
      <c r="A43" s="57">
        <v>25</v>
      </c>
      <c r="B43" s="50" t="str">
        <f t="shared" ca="1" si="5"/>
        <v>E09000001</v>
      </c>
      <c r="C43" s="51" t="str">
        <f ca="1">IFERROR(VLOOKUP($B43,'Org List'!$J$9:$K$488,2,0), "")</f>
        <v>City of London</v>
      </c>
      <c r="D43" s="62" t="str">
        <f ca="1">IFERROR(IF((VLOOKUP($B43,'NatCon &amp; Metrics Backsheet'!$A$7:$Q$156,D$9,FALSE))="","",(VLOOKUP($B43,'NatCon &amp; Metrics Backsheet'!$A$7:$Q$156,D$9,FALSE))),"")</f>
        <v>Yes</v>
      </c>
      <c r="E43" s="63" t="str">
        <f ca="1">IFERROR(IF((VLOOKUP($B43,'NatCon &amp; Metrics Backsheet'!$A$7:$Q$156,E$9,FALSE))="","",(VLOOKUP($B43,'NatCon &amp; Metrics Backsheet'!$A$7:$Q$156,E$9,FALSE))),"")</f>
        <v>Yes</v>
      </c>
      <c r="F43" s="63" t="str">
        <f ca="1">IFERROR(IF((VLOOKUP($B43,'NatCon &amp; Metrics Backsheet'!$A$7:$Q$156,F$9,FALSE))="","",(VLOOKUP($B43,'NatCon &amp; Metrics Backsheet'!$A$7:$Q$156,F$9,FALSE))),"")</f>
        <v>Yes</v>
      </c>
      <c r="G43" s="64" t="str">
        <f ca="1">IFERROR(IF((VLOOKUP($B43,'NatCon &amp; Metrics Backsheet'!$A$7:$Q$156,G$9,FALSE))="","",(VLOOKUP($B43,'NatCon &amp; Metrics Backsheet'!$A$7:$Q$156,G$9,FALSE))),"")</f>
        <v>Yes</v>
      </c>
      <c r="H43" s="55" t="str">
        <f ca="1">IFERROR(IF((VLOOKUP($B43,'NatCon &amp; Metrics Backsheet'!$A$7:$Q$156,H$9,FALSE))="","",(VLOOKUP($B43,'NatCon &amp; Metrics Backsheet'!$A$7:$Q$156,H$9,FALSE))),"")</f>
        <v>Yes</v>
      </c>
      <c r="I43" s="80" t="str">
        <f ca="1">IFERROR(IF((VLOOKUP($B43,'NatCon &amp; Metrics Backsheet'!$A$7:$Q$156,I$9,FALSE))="","",(VLOOKUP($B43,'NatCon &amp; Metrics Backsheet'!$A$7:$Q$156,I$9,FALSE))),"")</f>
        <v/>
      </c>
    </row>
    <row r="44" spans="1:9" x14ac:dyDescent="0.3">
      <c r="A44" s="57">
        <v>26</v>
      </c>
      <c r="B44" s="50" t="str">
        <f t="shared" ca="1" si="5"/>
        <v>E06000052</v>
      </c>
      <c r="C44" s="51" t="str">
        <f ca="1">IFERROR(VLOOKUP($B44,'Org List'!$J$9:$K$488,2,0), "")</f>
        <v>Cornwall &amp; Scilly</v>
      </c>
      <c r="D44" s="62" t="str">
        <f ca="1">IFERROR(IF((VLOOKUP($B44,'NatCon &amp; Metrics Backsheet'!$A$7:$Q$156,D$9,FALSE))="","",(VLOOKUP($B44,'NatCon &amp; Metrics Backsheet'!$A$7:$Q$156,D$9,FALSE))),"")</f>
        <v>Yes</v>
      </c>
      <c r="E44" s="63" t="str">
        <f ca="1">IFERROR(IF((VLOOKUP($B44,'NatCon &amp; Metrics Backsheet'!$A$7:$Q$156,E$9,FALSE))="","",(VLOOKUP($B44,'NatCon &amp; Metrics Backsheet'!$A$7:$Q$156,E$9,FALSE))),"")</f>
        <v>Yes</v>
      </c>
      <c r="F44" s="63" t="str">
        <f ca="1">IFERROR(IF((VLOOKUP($B44,'NatCon &amp; Metrics Backsheet'!$A$7:$Q$156,F$9,FALSE))="","",(VLOOKUP($B44,'NatCon &amp; Metrics Backsheet'!$A$7:$Q$156,F$9,FALSE))),"")</f>
        <v>Yes</v>
      </c>
      <c r="G44" s="64" t="str">
        <f ca="1">IFERROR(IF((VLOOKUP($B44,'NatCon &amp; Metrics Backsheet'!$A$7:$Q$156,G$9,FALSE))="","",(VLOOKUP($B44,'NatCon &amp; Metrics Backsheet'!$A$7:$Q$156,G$9,FALSE))),"")</f>
        <v>Yes</v>
      </c>
      <c r="H44" s="55" t="str">
        <f ca="1">IFERROR(IF((VLOOKUP($B44,'NatCon &amp; Metrics Backsheet'!$A$7:$Q$156,H$9,FALSE))="","",(VLOOKUP($B44,'NatCon &amp; Metrics Backsheet'!$A$7:$Q$156,H$9,FALSE))),"")</f>
        <v>Yes</v>
      </c>
      <c r="I44" s="80" t="str">
        <f ca="1">IFERROR(IF((VLOOKUP($B44,'NatCon &amp; Metrics Backsheet'!$A$7:$Q$156,I$9,FALSE))="","",(VLOOKUP($B44,'NatCon &amp; Metrics Backsheet'!$A$7:$Q$156,I$9,FALSE))),"")</f>
        <v/>
      </c>
    </row>
    <row r="45" spans="1:9" x14ac:dyDescent="0.3">
      <c r="A45" s="57">
        <v>27</v>
      </c>
      <c r="B45" s="50" t="str">
        <f t="shared" ca="1" si="5"/>
        <v>E06000047</v>
      </c>
      <c r="C45" s="51" t="str">
        <f ca="1">IFERROR(VLOOKUP($B45,'Org List'!$J$9:$K$488,2,0), "")</f>
        <v>County Durham</v>
      </c>
      <c r="D45" s="62" t="str">
        <f ca="1">IFERROR(IF((VLOOKUP($B45,'NatCon &amp; Metrics Backsheet'!$A$7:$Q$156,D$9,FALSE))="","",(VLOOKUP($B45,'NatCon &amp; Metrics Backsheet'!$A$7:$Q$156,D$9,FALSE))),"")</f>
        <v>Yes</v>
      </c>
      <c r="E45" s="63" t="str">
        <f ca="1">IFERROR(IF((VLOOKUP($B45,'NatCon &amp; Metrics Backsheet'!$A$7:$Q$156,E$9,FALSE))="","",(VLOOKUP($B45,'NatCon &amp; Metrics Backsheet'!$A$7:$Q$156,E$9,FALSE))),"")</f>
        <v>Yes</v>
      </c>
      <c r="F45" s="63" t="str">
        <f ca="1">IFERROR(IF((VLOOKUP($B45,'NatCon &amp; Metrics Backsheet'!$A$7:$Q$156,F$9,FALSE))="","",(VLOOKUP($B45,'NatCon &amp; Metrics Backsheet'!$A$7:$Q$156,F$9,FALSE))),"")</f>
        <v>Yes</v>
      </c>
      <c r="G45" s="64" t="str">
        <f ca="1">IFERROR(IF((VLOOKUP($B45,'NatCon &amp; Metrics Backsheet'!$A$7:$Q$156,G$9,FALSE))="","",(VLOOKUP($B45,'NatCon &amp; Metrics Backsheet'!$A$7:$Q$156,G$9,FALSE))),"")</f>
        <v>Yes</v>
      </c>
      <c r="H45" s="55" t="str">
        <f ca="1">IFERROR(IF((VLOOKUP($B45,'NatCon &amp; Metrics Backsheet'!$A$7:$Q$156,H$9,FALSE))="","",(VLOOKUP($B45,'NatCon &amp; Metrics Backsheet'!$A$7:$Q$156,H$9,FALSE))),"")</f>
        <v>Yes</v>
      </c>
      <c r="I45" s="80" t="str">
        <f ca="1">IFERROR(IF((VLOOKUP($B45,'NatCon &amp; Metrics Backsheet'!$A$7:$Q$156,I$9,FALSE))="","",(VLOOKUP($B45,'NatCon &amp; Metrics Backsheet'!$A$7:$Q$156,I$9,FALSE))),"")</f>
        <v/>
      </c>
    </row>
    <row r="46" spans="1:9" x14ac:dyDescent="0.3">
      <c r="A46" s="57">
        <v>28</v>
      </c>
      <c r="B46" s="50" t="str">
        <f t="shared" ca="1" si="5"/>
        <v>E08000026</v>
      </c>
      <c r="C46" s="51" t="str">
        <f ca="1">IFERROR(VLOOKUP($B46,'Org List'!$J$9:$K$488,2,0), "")</f>
        <v>Coventry</v>
      </c>
      <c r="D46" s="62" t="str">
        <f ca="1">IFERROR(IF((VLOOKUP($B46,'NatCon &amp; Metrics Backsheet'!$A$7:$Q$156,D$9,FALSE))="","",(VLOOKUP($B46,'NatCon &amp; Metrics Backsheet'!$A$7:$Q$156,D$9,FALSE))),"")</f>
        <v>Yes</v>
      </c>
      <c r="E46" s="63" t="str">
        <f ca="1">IFERROR(IF((VLOOKUP($B46,'NatCon &amp; Metrics Backsheet'!$A$7:$Q$156,E$9,FALSE))="","",(VLOOKUP($B46,'NatCon &amp; Metrics Backsheet'!$A$7:$Q$156,E$9,FALSE))),"")</f>
        <v>Yes</v>
      </c>
      <c r="F46" s="63" t="str">
        <f ca="1">IFERROR(IF((VLOOKUP($B46,'NatCon &amp; Metrics Backsheet'!$A$7:$Q$156,F$9,FALSE))="","",(VLOOKUP($B46,'NatCon &amp; Metrics Backsheet'!$A$7:$Q$156,F$9,FALSE))),"")</f>
        <v>Yes</v>
      </c>
      <c r="G46" s="64" t="str">
        <f ca="1">IFERROR(IF((VLOOKUP($B46,'NatCon &amp; Metrics Backsheet'!$A$7:$Q$156,G$9,FALSE))="","",(VLOOKUP($B46,'NatCon &amp; Metrics Backsheet'!$A$7:$Q$156,G$9,FALSE))),"")</f>
        <v>Yes</v>
      </c>
      <c r="H46" s="55" t="str">
        <f ca="1">IFERROR(IF((VLOOKUP($B46,'NatCon &amp; Metrics Backsheet'!$A$7:$Q$156,H$9,FALSE))="","",(VLOOKUP($B46,'NatCon &amp; Metrics Backsheet'!$A$7:$Q$156,H$9,FALSE))),"")</f>
        <v>Yes</v>
      </c>
      <c r="I46" s="80" t="str">
        <f ca="1">IFERROR(IF((VLOOKUP($B46,'NatCon &amp; Metrics Backsheet'!$A$7:$Q$156,I$9,FALSE))="","",(VLOOKUP($B46,'NatCon &amp; Metrics Backsheet'!$A$7:$Q$156,I$9,FALSE))),"")</f>
        <v/>
      </c>
    </row>
    <row r="47" spans="1:9" x14ac:dyDescent="0.3">
      <c r="A47" s="57">
        <v>29</v>
      </c>
      <c r="B47" s="50" t="str">
        <f t="shared" ca="1" si="5"/>
        <v>E09000008</v>
      </c>
      <c r="C47" s="51" t="str">
        <f ca="1">IFERROR(VLOOKUP($B47,'Org List'!$J$9:$K$488,2,0), "")</f>
        <v>Croydon</v>
      </c>
      <c r="D47" s="62" t="str">
        <f ca="1">IFERROR(IF((VLOOKUP($B47,'NatCon &amp; Metrics Backsheet'!$A$7:$Q$156,D$9,FALSE))="","",(VLOOKUP($B47,'NatCon &amp; Metrics Backsheet'!$A$7:$Q$156,D$9,FALSE))),"")</f>
        <v>Yes</v>
      </c>
      <c r="E47" s="63" t="str">
        <f ca="1">IFERROR(IF((VLOOKUP($B47,'NatCon &amp; Metrics Backsheet'!$A$7:$Q$156,E$9,FALSE))="","",(VLOOKUP($B47,'NatCon &amp; Metrics Backsheet'!$A$7:$Q$156,E$9,FALSE))),"")</f>
        <v>Yes</v>
      </c>
      <c r="F47" s="63" t="str">
        <f ca="1">IFERROR(IF((VLOOKUP($B47,'NatCon &amp; Metrics Backsheet'!$A$7:$Q$156,F$9,FALSE))="","",(VLOOKUP($B47,'NatCon &amp; Metrics Backsheet'!$A$7:$Q$156,F$9,FALSE))),"")</f>
        <v>Yes</v>
      </c>
      <c r="G47" s="64" t="str">
        <f ca="1">IFERROR(IF((VLOOKUP($B47,'NatCon &amp; Metrics Backsheet'!$A$7:$Q$156,G$9,FALSE))="","",(VLOOKUP($B47,'NatCon &amp; Metrics Backsheet'!$A$7:$Q$156,G$9,FALSE))),"")</f>
        <v>Yes</v>
      </c>
      <c r="H47" s="55" t="str">
        <f ca="1">IFERROR(IF((VLOOKUP($B47,'NatCon &amp; Metrics Backsheet'!$A$7:$Q$156,H$9,FALSE))="","",(VLOOKUP($B47,'NatCon &amp; Metrics Backsheet'!$A$7:$Q$156,H$9,FALSE))),"")</f>
        <v>Yes</v>
      </c>
      <c r="I47" s="80" t="str">
        <f ca="1">IFERROR(IF((VLOOKUP($B47,'NatCon &amp; Metrics Backsheet'!$A$7:$Q$156,I$9,FALSE))="","",(VLOOKUP($B47,'NatCon &amp; Metrics Backsheet'!$A$7:$Q$156,I$9,FALSE))),"")</f>
        <v/>
      </c>
    </row>
    <row r="48" spans="1:9" x14ac:dyDescent="0.3">
      <c r="A48" s="57">
        <v>30</v>
      </c>
      <c r="B48" s="50" t="str">
        <f t="shared" ca="1" si="5"/>
        <v>E10000006</v>
      </c>
      <c r="C48" s="51" t="str">
        <f ca="1">IFERROR(VLOOKUP($B48,'Org List'!$J$9:$K$488,2,0), "")</f>
        <v>Cumbria</v>
      </c>
      <c r="D48" s="62" t="str">
        <f ca="1">IFERROR(IF((VLOOKUP($B48,'NatCon &amp; Metrics Backsheet'!$A$7:$Q$156,D$9,FALSE))="","",(VLOOKUP($B48,'NatCon &amp; Metrics Backsheet'!$A$7:$Q$156,D$9,FALSE))),"")</f>
        <v>Yes</v>
      </c>
      <c r="E48" s="63" t="str">
        <f ca="1">IFERROR(IF((VLOOKUP($B48,'NatCon &amp; Metrics Backsheet'!$A$7:$Q$156,E$9,FALSE))="","",(VLOOKUP($B48,'NatCon &amp; Metrics Backsheet'!$A$7:$Q$156,E$9,FALSE))),"")</f>
        <v>Yes</v>
      </c>
      <c r="F48" s="63" t="str">
        <f ca="1">IFERROR(IF((VLOOKUP($B48,'NatCon &amp; Metrics Backsheet'!$A$7:$Q$156,F$9,FALSE))="","",(VLOOKUP($B48,'NatCon &amp; Metrics Backsheet'!$A$7:$Q$156,F$9,FALSE))),"")</f>
        <v>Yes</v>
      </c>
      <c r="G48" s="64" t="str">
        <f ca="1">IFERROR(IF((VLOOKUP($B48,'NatCon &amp; Metrics Backsheet'!$A$7:$Q$156,G$9,FALSE))="","",(VLOOKUP($B48,'NatCon &amp; Metrics Backsheet'!$A$7:$Q$156,G$9,FALSE))),"")</f>
        <v>Yes</v>
      </c>
      <c r="H48" s="55" t="str">
        <f ca="1">IFERROR(IF((VLOOKUP($B48,'NatCon &amp; Metrics Backsheet'!$A$7:$Q$156,H$9,FALSE))="","",(VLOOKUP($B48,'NatCon &amp; Metrics Backsheet'!$A$7:$Q$156,H$9,FALSE))),"")</f>
        <v>Yes</v>
      </c>
      <c r="I48" s="80" t="str">
        <f ca="1">IFERROR(IF((VLOOKUP($B48,'NatCon &amp; Metrics Backsheet'!$A$7:$Q$156,I$9,FALSE))="","",(VLOOKUP($B48,'NatCon &amp; Metrics Backsheet'!$A$7:$Q$156,I$9,FALSE))),"")</f>
        <v/>
      </c>
    </row>
    <row r="49" spans="1:9" x14ac:dyDescent="0.3">
      <c r="A49" s="57">
        <v>31</v>
      </c>
      <c r="B49" s="50" t="str">
        <f t="shared" ca="1" si="5"/>
        <v>E06000005</v>
      </c>
      <c r="C49" s="51" t="str">
        <f ca="1">IFERROR(VLOOKUP($B49,'Org List'!$J$9:$K$488,2,0), "")</f>
        <v>Darlington</v>
      </c>
      <c r="D49" s="62" t="str">
        <f ca="1">IFERROR(IF((VLOOKUP($B49,'NatCon &amp; Metrics Backsheet'!$A$7:$Q$156,D$9,FALSE))="","",(VLOOKUP($B49,'NatCon &amp; Metrics Backsheet'!$A$7:$Q$156,D$9,FALSE))),"")</f>
        <v>Yes</v>
      </c>
      <c r="E49" s="63" t="str">
        <f ca="1">IFERROR(IF((VLOOKUP($B49,'NatCon &amp; Metrics Backsheet'!$A$7:$Q$156,E$9,FALSE))="","",(VLOOKUP($B49,'NatCon &amp; Metrics Backsheet'!$A$7:$Q$156,E$9,FALSE))),"")</f>
        <v>Yes</v>
      </c>
      <c r="F49" s="63" t="str">
        <f ca="1">IFERROR(IF((VLOOKUP($B49,'NatCon &amp; Metrics Backsheet'!$A$7:$Q$156,F$9,FALSE))="","",(VLOOKUP($B49,'NatCon &amp; Metrics Backsheet'!$A$7:$Q$156,F$9,FALSE))),"")</f>
        <v>Yes</v>
      </c>
      <c r="G49" s="64" t="str">
        <f ca="1">IFERROR(IF((VLOOKUP($B49,'NatCon &amp; Metrics Backsheet'!$A$7:$Q$156,G$9,FALSE))="","",(VLOOKUP($B49,'NatCon &amp; Metrics Backsheet'!$A$7:$Q$156,G$9,FALSE))),"")</f>
        <v>Yes</v>
      </c>
      <c r="H49" s="55" t="str">
        <f ca="1">IFERROR(IF((VLOOKUP($B49,'NatCon &amp; Metrics Backsheet'!$A$7:$Q$156,H$9,FALSE))="","",(VLOOKUP($B49,'NatCon &amp; Metrics Backsheet'!$A$7:$Q$156,H$9,FALSE))),"")</f>
        <v>Yes</v>
      </c>
      <c r="I49" s="80" t="str">
        <f ca="1">IFERROR(IF((VLOOKUP($B49,'NatCon &amp; Metrics Backsheet'!$A$7:$Q$156,I$9,FALSE))="","",(VLOOKUP($B49,'NatCon &amp; Metrics Backsheet'!$A$7:$Q$156,I$9,FALSE))),"")</f>
        <v/>
      </c>
    </row>
    <row r="50" spans="1:9" x14ac:dyDescent="0.3">
      <c r="A50" s="57">
        <v>32</v>
      </c>
      <c r="B50" s="50" t="str">
        <f t="shared" ca="1" si="5"/>
        <v>E06000015</v>
      </c>
      <c r="C50" s="51" t="str">
        <f ca="1">IFERROR(VLOOKUP($B50,'Org List'!$J$9:$K$488,2,0), "")</f>
        <v>Derby</v>
      </c>
      <c r="D50" s="62" t="str">
        <f ca="1">IFERROR(IF((VLOOKUP($B50,'NatCon &amp; Metrics Backsheet'!$A$7:$Q$156,D$9,FALSE))="","",(VLOOKUP($B50,'NatCon &amp; Metrics Backsheet'!$A$7:$Q$156,D$9,FALSE))),"")</f>
        <v>Yes</v>
      </c>
      <c r="E50" s="63" t="str">
        <f ca="1">IFERROR(IF((VLOOKUP($B50,'NatCon &amp; Metrics Backsheet'!$A$7:$Q$156,E$9,FALSE))="","",(VLOOKUP($B50,'NatCon &amp; Metrics Backsheet'!$A$7:$Q$156,E$9,FALSE))),"")</f>
        <v>Yes</v>
      </c>
      <c r="F50" s="63" t="str">
        <f ca="1">IFERROR(IF((VLOOKUP($B50,'NatCon &amp; Metrics Backsheet'!$A$7:$Q$156,F$9,FALSE))="","",(VLOOKUP($B50,'NatCon &amp; Metrics Backsheet'!$A$7:$Q$156,F$9,FALSE))),"")</f>
        <v>Yes</v>
      </c>
      <c r="G50" s="64" t="str">
        <f ca="1">IFERROR(IF((VLOOKUP($B50,'NatCon &amp; Metrics Backsheet'!$A$7:$Q$156,G$9,FALSE))="","",(VLOOKUP($B50,'NatCon &amp; Metrics Backsheet'!$A$7:$Q$156,G$9,FALSE))),"")</f>
        <v>Yes</v>
      </c>
      <c r="H50" s="55" t="str">
        <f ca="1">IFERROR(IF((VLOOKUP($B50,'NatCon &amp; Metrics Backsheet'!$A$7:$Q$156,H$9,FALSE))="","",(VLOOKUP($B50,'NatCon &amp; Metrics Backsheet'!$A$7:$Q$156,H$9,FALSE))),"")</f>
        <v>Yes</v>
      </c>
      <c r="I50" s="80" t="str">
        <f ca="1">IFERROR(IF((VLOOKUP($B50,'NatCon &amp; Metrics Backsheet'!$A$7:$Q$156,I$9,FALSE))="","",(VLOOKUP($B50,'NatCon &amp; Metrics Backsheet'!$A$7:$Q$156,I$9,FALSE))),"")</f>
        <v/>
      </c>
    </row>
    <row r="51" spans="1:9" x14ac:dyDescent="0.3">
      <c r="A51" s="57">
        <v>33</v>
      </c>
      <c r="B51" s="50" t="str">
        <f t="shared" ca="1" si="5"/>
        <v>E10000007</v>
      </c>
      <c r="C51" s="51" t="str">
        <f ca="1">IFERROR(VLOOKUP($B51,'Org List'!$J$9:$K$488,2,0), "")</f>
        <v>Derbyshire</v>
      </c>
      <c r="D51" s="62" t="str">
        <f ca="1">IFERROR(IF((VLOOKUP($B51,'NatCon &amp; Metrics Backsheet'!$A$7:$Q$156,D$9,FALSE))="","",(VLOOKUP($B51,'NatCon &amp; Metrics Backsheet'!$A$7:$Q$156,D$9,FALSE))),"")</f>
        <v>Yes</v>
      </c>
      <c r="E51" s="63" t="str">
        <f ca="1">IFERROR(IF((VLOOKUP($B51,'NatCon &amp; Metrics Backsheet'!$A$7:$Q$156,E$9,FALSE))="","",(VLOOKUP($B51,'NatCon &amp; Metrics Backsheet'!$A$7:$Q$156,E$9,FALSE))),"")</f>
        <v>Yes</v>
      </c>
      <c r="F51" s="63" t="str">
        <f ca="1">IFERROR(IF((VLOOKUP($B51,'NatCon &amp; Metrics Backsheet'!$A$7:$Q$156,F$9,FALSE))="","",(VLOOKUP($B51,'NatCon &amp; Metrics Backsheet'!$A$7:$Q$156,F$9,FALSE))),"")</f>
        <v>Yes</v>
      </c>
      <c r="G51" s="64" t="str">
        <f ca="1">IFERROR(IF((VLOOKUP($B51,'NatCon &amp; Metrics Backsheet'!$A$7:$Q$156,G$9,FALSE))="","",(VLOOKUP($B51,'NatCon &amp; Metrics Backsheet'!$A$7:$Q$156,G$9,FALSE))),"")</f>
        <v>Yes</v>
      </c>
      <c r="H51" s="55" t="str">
        <f ca="1">IFERROR(IF((VLOOKUP($B51,'NatCon &amp; Metrics Backsheet'!$A$7:$Q$156,H$9,FALSE))="","",(VLOOKUP($B51,'NatCon &amp; Metrics Backsheet'!$A$7:$Q$156,H$9,FALSE))),"")</f>
        <v>Yes</v>
      </c>
      <c r="I51" s="80" t="str">
        <f ca="1">IFERROR(IF((VLOOKUP($B51,'NatCon &amp; Metrics Backsheet'!$A$7:$Q$156,I$9,FALSE))="","",(VLOOKUP($B51,'NatCon &amp; Metrics Backsheet'!$A$7:$Q$156,I$9,FALSE))),"")</f>
        <v/>
      </c>
    </row>
    <row r="52" spans="1:9" x14ac:dyDescent="0.3">
      <c r="A52" s="57">
        <v>34</v>
      </c>
      <c r="B52" s="50" t="str">
        <f t="shared" ca="1" si="5"/>
        <v>E10000008</v>
      </c>
      <c r="C52" s="51" t="str">
        <f ca="1">IFERROR(VLOOKUP($B52,'Org List'!$J$9:$K$488,2,0), "")</f>
        <v>Devon</v>
      </c>
      <c r="D52" s="62" t="str">
        <f ca="1">IFERROR(IF((VLOOKUP($B52,'NatCon &amp; Metrics Backsheet'!$A$7:$Q$156,D$9,FALSE))="","",(VLOOKUP($B52,'NatCon &amp; Metrics Backsheet'!$A$7:$Q$156,D$9,FALSE))),"")</f>
        <v>Yes</v>
      </c>
      <c r="E52" s="63" t="str">
        <f ca="1">IFERROR(IF((VLOOKUP($B52,'NatCon &amp; Metrics Backsheet'!$A$7:$Q$156,E$9,FALSE))="","",(VLOOKUP($B52,'NatCon &amp; Metrics Backsheet'!$A$7:$Q$156,E$9,FALSE))),"")</f>
        <v>Yes</v>
      </c>
      <c r="F52" s="63" t="str">
        <f ca="1">IFERROR(IF((VLOOKUP($B52,'NatCon &amp; Metrics Backsheet'!$A$7:$Q$156,F$9,FALSE))="","",(VLOOKUP($B52,'NatCon &amp; Metrics Backsheet'!$A$7:$Q$156,F$9,FALSE))),"")</f>
        <v>Yes</v>
      </c>
      <c r="G52" s="64" t="str">
        <f ca="1">IFERROR(IF((VLOOKUP($B52,'NatCon &amp; Metrics Backsheet'!$A$7:$Q$156,G$9,FALSE))="","",(VLOOKUP($B52,'NatCon &amp; Metrics Backsheet'!$A$7:$Q$156,G$9,FALSE))),"")</f>
        <v>Yes</v>
      </c>
      <c r="H52" s="55" t="str">
        <f ca="1">IFERROR(IF((VLOOKUP($B52,'NatCon &amp; Metrics Backsheet'!$A$7:$Q$156,H$9,FALSE))="","",(VLOOKUP($B52,'NatCon &amp; Metrics Backsheet'!$A$7:$Q$156,H$9,FALSE))),"")</f>
        <v>Yes</v>
      </c>
      <c r="I52" s="80" t="str">
        <f ca="1">IFERROR(IF((VLOOKUP($B52,'NatCon &amp; Metrics Backsheet'!$A$7:$Q$156,I$9,FALSE))="","",(VLOOKUP($B52,'NatCon &amp; Metrics Backsheet'!$A$7:$Q$156,I$9,FALSE))),"")</f>
        <v/>
      </c>
    </row>
    <row r="53" spans="1:9" x14ac:dyDescent="0.3">
      <c r="A53" s="57">
        <v>35</v>
      </c>
      <c r="B53" s="50" t="str">
        <f t="shared" ca="1" si="5"/>
        <v>E08000017</v>
      </c>
      <c r="C53" s="51" t="str">
        <f ca="1">IFERROR(VLOOKUP($B53,'Org List'!$J$9:$K$488,2,0), "")</f>
        <v>Doncaster</v>
      </c>
      <c r="D53" s="62" t="str">
        <f ca="1">IFERROR(IF((VLOOKUP($B53,'NatCon &amp; Metrics Backsheet'!$A$7:$Q$156,D$9,FALSE))="","",(VLOOKUP($B53,'NatCon &amp; Metrics Backsheet'!$A$7:$Q$156,D$9,FALSE))),"")</f>
        <v>Yes</v>
      </c>
      <c r="E53" s="63" t="str">
        <f ca="1">IFERROR(IF((VLOOKUP($B53,'NatCon &amp; Metrics Backsheet'!$A$7:$Q$156,E$9,FALSE))="","",(VLOOKUP($B53,'NatCon &amp; Metrics Backsheet'!$A$7:$Q$156,E$9,FALSE))),"")</f>
        <v>Yes</v>
      </c>
      <c r="F53" s="63" t="str">
        <f ca="1">IFERROR(IF((VLOOKUP($B53,'NatCon &amp; Metrics Backsheet'!$A$7:$Q$156,F$9,FALSE))="","",(VLOOKUP($B53,'NatCon &amp; Metrics Backsheet'!$A$7:$Q$156,F$9,FALSE))),"")</f>
        <v>Yes</v>
      </c>
      <c r="G53" s="64" t="str">
        <f ca="1">IFERROR(IF((VLOOKUP($B53,'NatCon &amp; Metrics Backsheet'!$A$7:$Q$156,G$9,FALSE))="","",(VLOOKUP($B53,'NatCon &amp; Metrics Backsheet'!$A$7:$Q$156,G$9,FALSE))),"")</f>
        <v>Yes</v>
      </c>
      <c r="H53" s="55" t="str">
        <f ca="1">IFERROR(IF((VLOOKUP($B53,'NatCon &amp; Metrics Backsheet'!$A$7:$Q$156,H$9,FALSE))="","",(VLOOKUP($B53,'NatCon &amp; Metrics Backsheet'!$A$7:$Q$156,H$9,FALSE))),"")</f>
        <v>Yes</v>
      </c>
      <c r="I53" s="80" t="str">
        <f ca="1">IFERROR(IF((VLOOKUP($B53,'NatCon &amp; Metrics Backsheet'!$A$7:$Q$156,I$9,FALSE))="","",(VLOOKUP($B53,'NatCon &amp; Metrics Backsheet'!$A$7:$Q$156,I$9,FALSE))),"")</f>
        <v/>
      </c>
    </row>
    <row r="54" spans="1:9" x14ac:dyDescent="0.3">
      <c r="A54" s="57">
        <v>36</v>
      </c>
      <c r="B54" s="50" t="str">
        <f t="shared" ca="1" si="5"/>
        <v>E10000009</v>
      </c>
      <c r="C54" s="51" t="str">
        <f ca="1">IFERROR(VLOOKUP($B54,'Org List'!$J$9:$K$488,2,0), "")</f>
        <v>Dorset</v>
      </c>
      <c r="D54" s="62" t="str">
        <f ca="1">IFERROR(IF((VLOOKUP($B54,'NatCon &amp; Metrics Backsheet'!$A$7:$Q$156,D$9,FALSE))="","",(VLOOKUP($B54,'NatCon &amp; Metrics Backsheet'!$A$7:$Q$156,D$9,FALSE))),"")</f>
        <v>Yes</v>
      </c>
      <c r="E54" s="63" t="str">
        <f ca="1">IFERROR(IF((VLOOKUP($B54,'NatCon &amp; Metrics Backsheet'!$A$7:$Q$156,E$9,FALSE))="","",(VLOOKUP($B54,'NatCon &amp; Metrics Backsheet'!$A$7:$Q$156,E$9,FALSE))),"")</f>
        <v>Yes</v>
      </c>
      <c r="F54" s="63" t="str">
        <f ca="1">IFERROR(IF((VLOOKUP($B54,'NatCon &amp; Metrics Backsheet'!$A$7:$Q$156,F$9,FALSE))="","",(VLOOKUP($B54,'NatCon &amp; Metrics Backsheet'!$A$7:$Q$156,F$9,FALSE))),"")</f>
        <v>Yes</v>
      </c>
      <c r="G54" s="64" t="str">
        <f ca="1">IFERROR(IF((VLOOKUP($B54,'NatCon &amp; Metrics Backsheet'!$A$7:$Q$156,G$9,FALSE))="","",(VLOOKUP($B54,'NatCon &amp; Metrics Backsheet'!$A$7:$Q$156,G$9,FALSE))),"")</f>
        <v>Yes</v>
      </c>
      <c r="H54" s="55" t="str">
        <f ca="1">IFERROR(IF((VLOOKUP($B54,'NatCon &amp; Metrics Backsheet'!$A$7:$Q$156,H$9,FALSE))="","",(VLOOKUP($B54,'NatCon &amp; Metrics Backsheet'!$A$7:$Q$156,H$9,FALSE))),"")</f>
        <v>Yes</v>
      </c>
      <c r="I54" s="80" t="str">
        <f ca="1">IFERROR(IF((VLOOKUP($B54,'NatCon &amp; Metrics Backsheet'!$A$7:$Q$156,I$9,FALSE))="","",(VLOOKUP($B54,'NatCon &amp; Metrics Backsheet'!$A$7:$Q$156,I$9,FALSE))),"")</f>
        <v/>
      </c>
    </row>
    <row r="55" spans="1:9" x14ac:dyDescent="0.3">
      <c r="A55" s="57">
        <v>37</v>
      </c>
      <c r="B55" s="50" t="str">
        <f t="shared" ca="1" si="5"/>
        <v>E08000027</v>
      </c>
      <c r="C55" s="51" t="str">
        <f ca="1">IFERROR(VLOOKUP($B55,'Org List'!$J$9:$K$488,2,0), "")</f>
        <v>Dudley</v>
      </c>
      <c r="D55" s="62" t="str">
        <f ca="1">IFERROR(IF((VLOOKUP($B55,'NatCon &amp; Metrics Backsheet'!$A$7:$Q$156,D$9,FALSE))="","",(VLOOKUP($B55,'NatCon &amp; Metrics Backsheet'!$A$7:$Q$156,D$9,FALSE))),"")</f>
        <v>Yes</v>
      </c>
      <c r="E55" s="63" t="str">
        <f ca="1">IFERROR(IF((VLOOKUP($B55,'NatCon &amp; Metrics Backsheet'!$A$7:$Q$156,E$9,FALSE))="","",(VLOOKUP($B55,'NatCon &amp; Metrics Backsheet'!$A$7:$Q$156,E$9,FALSE))),"")</f>
        <v>Yes</v>
      </c>
      <c r="F55" s="63" t="str">
        <f ca="1">IFERROR(IF((VLOOKUP($B55,'NatCon &amp; Metrics Backsheet'!$A$7:$Q$156,F$9,FALSE))="","",(VLOOKUP($B55,'NatCon &amp; Metrics Backsheet'!$A$7:$Q$156,F$9,FALSE))),"")</f>
        <v>Yes</v>
      </c>
      <c r="G55" s="64" t="str">
        <f ca="1">IFERROR(IF((VLOOKUP($B55,'NatCon &amp; Metrics Backsheet'!$A$7:$Q$156,G$9,FALSE))="","",(VLOOKUP($B55,'NatCon &amp; Metrics Backsheet'!$A$7:$Q$156,G$9,FALSE))),"")</f>
        <v>Yes</v>
      </c>
      <c r="H55" s="55" t="str">
        <f ca="1">IFERROR(IF((VLOOKUP($B55,'NatCon &amp; Metrics Backsheet'!$A$7:$Q$156,H$9,FALSE))="","",(VLOOKUP($B55,'NatCon &amp; Metrics Backsheet'!$A$7:$Q$156,H$9,FALSE))),"")</f>
        <v>Yes</v>
      </c>
      <c r="I55" s="80" t="str">
        <f ca="1">IFERROR(IF((VLOOKUP($B55,'NatCon &amp; Metrics Backsheet'!$A$7:$Q$156,I$9,FALSE))="","",(VLOOKUP($B55,'NatCon &amp; Metrics Backsheet'!$A$7:$Q$156,I$9,FALSE))),"")</f>
        <v/>
      </c>
    </row>
    <row r="56" spans="1:9" x14ac:dyDescent="0.3">
      <c r="A56" s="57">
        <v>38</v>
      </c>
      <c r="B56" s="50" t="str">
        <f t="shared" ca="1" si="5"/>
        <v>E09000009</v>
      </c>
      <c r="C56" s="51" t="str">
        <f ca="1">IFERROR(VLOOKUP($B56,'Org List'!$J$9:$K$488,2,0), "")</f>
        <v>Ealing</v>
      </c>
      <c r="D56" s="62" t="str">
        <f ca="1">IFERROR(IF((VLOOKUP($B56,'NatCon &amp; Metrics Backsheet'!$A$7:$Q$156,D$9,FALSE))="","",(VLOOKUP($B56,'NatCon &amp; Metrics Backsheet'!$A$7:$Q$156,D$9,FALSE))),"")</f>
        <v>Yes</v>
      </c>
      <c r="E56" s="63" t="str">
        <f ca="1">IFERROR(IF((VLOOKUP($B56,'NatCon &amp; Metrics Backsheet'!$A$7:$Q$156,E$9,FALSE))="","",(VLOOKUP($B56,'NatCon &amp; Metrics Backsheet'!$A$7:$Q$156,E$9,FALSE))),"")</f>
        <v>Yes</v>
      </c>
      <c r="F56" s="63" t="str">
        <f ca="1">IFERROR(IF((VLOOKUP($B56,'NatCon &amp; Metrics Backsheet'!$A$7:$Q$156,F$9,FALSE))="","",(VLOOKUP($B56,'NatCon &amp; Metrics Backsheet'!$A$7:$Q$156,F$9,FALSE))),"")</f>
        <v>Yes</v>
      </c>
      <c r="G56" s="64" t="str">
        <f ca="1">IFERROR(IF((VLOOKUP($B56,'NatCon &amp; Metrics Backsheet'!$A$7:$Q$156,G$9,FALSE))="","",(VLOOKUP($B56,'NatCon &amp; Metrics Backsheet'!$A$7:$Q$156,G$9,FALSE))),"")</f>
        <v>Yes</v>
      </c>
      <c r="H56" s="55" t="str">
        <f ca="1">IFERROR(IF((VLOOKUP($B56,'NatCon &amp; Metrics Backsheet'!$A$7:$Q$156,H$9,FALSE))="","",(VLOOKUP($B56,'NatCon &amp; Metrics Backsheet'!$A$7:$Q$156,H$9,FALSE))),"")</f>
        <v>Yes</v>
      </c>
      <c r="I56" s="80" t="str">
        <f ca="1">IFERROR(IF((VLOOKUP($B56,'NatCon &amp; Metrics Backsheet'!$A$7:$Q$156,I$9,FALSE))="","",(VLOOKUP($B56,'NatCon &amp; Metrics Backsheet'!$A$7:$Q$156,I$9,FALSE))),"")</f>
        <v/>
      </c>
    </row>
    <row r="57" spans="1:9" x14ac:dyDescent="0.3">
      <c r="A57" s="57">
        <v>39</v>
      </c>
      <c r="B57" s="50" t="str">
        <f t="shared" ca="1" si="5"/>
        <v>E06000011</v>
      </c>
      <c r="C57" s="51" t="str">
        <f ca="1">IFERROR(VLOOKUP($B57,'Org List'!$J$9:$K$488,2,0), "")</f>
        <v>East Riding of Yorkshire</v>
      </c>
      <c r="D57" s="62" t="str">
        <f ca="1">IFERROR(IF((VLOOKUP($B57,'NatCon &amp; Metrics Backsheet'!$A$7:$Q$156,D$9,FALSE))="","",(VLOOKUP($B57,'NatCon &amp; Metrics Backsheet'!$A$7:$Q$156,D$9,FALSE))),"")</f>
        <v>Yes</v>
      </c>
      <c r="E57" s="63" t="str">
        <f ca="1">IFERROR(IF((VLOOKUP($B57,'NatCon &amp; Metrics Backsheet'!$A$7:$Q$156,E$9,FALSE))="","",(VLOOKUP($B57,'NatCon &amp; Metrics Backsheet'!$A$7:$Q$156,E$9,FALSE))),"")</f>
        <v>Yes</v>
      </c>
      <c r="F57" s="63" t="str">
        <f ca="1">IFERROR(IF((VLOOKUP($B57,'NatCon &amp; Metrics Backsheet'!$A$7:$Q$156,F$9,FALSE))="","",(VLOOKUP($B57,'NatCon &amp; Metrics Backsheet'!$A$7:$Q$156,F$9,FALSE))),"")</f>
        <v>Yes</v>
      </c>
      <c r="G57" s="64" t="str">
        <f ca="1">IFERROR(IF((VLOOKUP($B57,'NatCon &amp; Metrics Backsheet'!$A$7:$Q$156,G$9,FALSE))="","",(VLOOKUP($B57,'NatCon &amp; Metrics Backsheet'!$A$7:$Q$156,G$9,FALSE))),"")</f>
        <v>Yes</v>
      </c>
      <c r="H57" s="55" t="str">
        <f ca="1">IFERROR(IF((VLOOKUP($B57,'NatCon &amp; Metrics Backsheet'!$A$7:$Q$156,H$9,FALSE))="","",(VLOOKUP($B57,'NatCon &amp; Metrics Backsheet'!$A$7:$Q$156,H$9,FALSE))),"")</f>
        <v>Yes</v>
      </c>
      <c r="I57" s="80" t="str">
        <f ca="1">IFERROR(IF((VLOOKUP($B57,'NatCon &amp; Metrics Backsheet'!$A$7:$Q$156,I$9,FALSE))="","",(VLOOKUP($B57,'NatCon &amp; Metrics Backsheet'!$A$7:$Q$156,I$9,FALSE))),"")</f>
        <v/>
      </c>
    </row>
    <row r="58" spans="1:9" x14ac:dyDescent="0.3">
      <c r="A58" s="57">
        <v>40</v>
      </c>
      <c r="B58" s="50" t="str">
        <f t="shared" ca="1" si="5"/>
        <v>E10000011</v>
      </c>
      <c r="C58" s="51" t="str">
        <f ca="1">IFERROR(VLOOKUP($B58,'Org List'!$J$9:$K$488,2,0), "")</f>
        <v>East Sussex</v>
      </c>
      <c r="D58" s="62" t="str">
        <f ca="1">IFERROR(IF((VLOOKUP($B58,'NatCon &amp; Metrics Backsheet'!$A$7:$Q$156,D$9,FALSE))="","",(VLOOKUP($B58,'NatCon &amp; Metrics Backsheet'!$A$7:$Q$156,D$9,FALSE))),"")</f>
        <v>Yes</v>
      </c>
      <c r="E58" s="63" t="str">
        <f ca="1">IFERROR(IF((VLOOKUP($B58,'NatCon &amp; Metrics Backsheet'!$A$7:$Q$156,E$9,FALSE))="","",(VLOOKUP($B58,'NatCon &amp; Metrics Backsheet'!$A$7:$Q$156,E$9,FALSE))),"")</f>
        <v>Yes</v>
      </c>
      <c r="F58" s="63" t="str">
        <f ca="1">IFERROR(IF((VLOOKUP($B58,'NatCon &amp; Metrics Backsheet'!$A$7:$Q$156,F$9,FALSE))="","",(VLOOKUP($B58,'NatCon &amp; Metrics Backsheet'!$A$7:$Q$156,F$9,FALSE))),"")</f>
        <v>Yes</v>
      </c>
      <c r="G58" s="64" t="str">
        <f ca="1">IFERROR(IF((VLOOKUP($B58,'NatCon &amp; Metrics Backsheet'!$A$7:$Q$156,G$9,FALSE))="","",(VLOOKUP($B58,'NatCon &amp; Metrics Backsheet'!$A$7:$Q$156,G$9,FALSE))),"")</f>
        <v>Yes</v>
      </c>
      <c r="H58" s="55" t="str">
        <f ca="1">IFERROR(IF((VLOOKUP($B58,'NatCon &amp; Metrics Backsheet'!$A$7:$Q$156,H$9,FALSE))="","",(VLOOKUP($B58,'NatCon &amp; Metrics Backsheet'!$A$7:$Q$156,H$9,FALSE))),"")</f>
        <v>No</v>
      </c>
      <c r="I58" s="80" t="str">
        <f ca="1">IFERROR(IF((VLOOKUP($B58,'NatCon &amp; Metrics Backsheet'!$A$7:$Q$156,I$9,FALSE))="","",(VLOOKUP($B58,'NatCon &amp; Metrics Backsheet'!$A$7:$Q$156,I$9,FALSE))),"")</f>
        <v/>
      </c>
    </row>
    <row r="59" spans="1:9" x14ac:dyDescent="0.3">
      <c r="A59" s="57">
        <v>41</v>
      </c>
      <c r="B59" s="50" t="str">
        <f t="shared" ca="1" si="5"/>
        <v>E09000010</v>
      </c>
      <c r="C59" s="51" t="str">
        <f ca="1">IFERROR(VLOOKUP($B59,'Org List'!$J$9:$K$488,2,0), "")</f>
        <v>Enfield</v>
      </c>
      <c r="D59" s="62" t="str">
        <f ca="1">IFERROR(IF((VLOOKUP($B59,'NatCon &amp; Metrics Backsheet'!$A$7:$Q$156,D$9,FALSE))="","",(VLOOKUP($B59,'NatCon &amp; Metrics Backsheet'!$A$7:$Q$156,D$9,FALSE))),"")</f>
        <v>Yes</v>
      </c>
      <c r="E59" s="63" t="str">
        <f ca="1">IFERROR(IF((VLOOKUP($B59,'NatCon &amp; Metrics Backsheet'!$A$7:$Q$156,E$9,FALSE))="","",(VLOOKUP($B59,'NatCon &amp; Metrics Backsheet'!$A$7:$Q$156,E$9,FALSE))),"")</f>
        <v>Yes</v>
      </c>
      <c r="F59" s="63" t="str">
        <f ca="1">IFERROR(IF((VLOOKUP($B59,'NatCon &amp; Metrics Backsheet'!$A$7:$Q$156,F$9,FALSE))="","",(VLOOKUP($B59,'NatCon &amp; Metrics Backsheet'!$A$7:$Q$156,F$9,FALSE))),"")</f>
        <v>Yes</v>
      </c>
      <c r="G59" s="64" t="str">
        <f ca="1">IFERROR(IF((VLOOKUP($B59,'NatCon &amp; Metrics Backsheet'!$A$7:$Q$156,G$9,FALSE))="","",(VLOOKUP($B59,'NatCon &amp; Metrics Backsheet'!$A$7:$Q$156,G$9,FALSE))),"")</f>
        <v>Yes</v>
      </c>
      <c r="H59" s="55" t="str">
        <f ca="1">IFERROR(IF((VLOOKUP($B59,'NatCon &amp; Metrics Backsheet'!$A$7:$Q$156,H$9,FALSE))="","",(VLOOKUP($B59,'NatCon &amp; Metrics Backsheet'!$A$7:$Q$156,H$9,FALSE))),"")</f>
        <v>Yes</v>
      </c>
      <c r="I59" s="80" t="str">
        <f ca="1">IFERROR(IF((VLOOKUP($B59,'NatCon &amp; Metrics Backsheet'!$A$7:$Q$156,I$9,FALSE))="","",(VLOOKUP($B59,'NatCon &amp; Metrics Backsheet'!$A$7:$Q$156,I$9,FALSE))),"")</f>
        <v/>
      </c>
    </row>
    <row r="60" spans="1:9" x14ac:dyDescent="0.3">
      <c r="A60" s="57">
        <v>42</v>
      </c>
      <c r="B60" s="50" t="str">
        <f t="shared" ca="1" si="5"/>
        <v>E10000012</v>
      </c>
      <c r="C60" s="51" t="str">
        <f ca="1">IFERROR(VLOOKUP($B60,'Org List'!$J$9:$K$488,2,0), "")</f>
        <v>Essex</v>
      </c>
      <c r="D60" s="62" t="str">
        <f ca="1">IFERROR(IF((VLOOKUP($B60,'NatCon &amp; Metrics Backsheet'!$A$7:$Q$156,D$9,FALSE))="","",(VLOOKUP($B60,'NatCon &amp; Metrics Backsheet'!$A$7:$Q$156,D$9,FALSE))),"")</f>
        <v>Yes</v>
      </c>
      <c r="E60" s="63" t="str">
        <f ca="1">IFERROR(IF((VLOOKUP($B60,'NatCon &amp; Metrics Backsheet'!$A$7:$Q$156,E$9,FALSE))="","",(VLOOKUP($B60,'NatCon &amp; Metrics Backsheet'!$A$7:$Q$156,E$9,FALSE))),"")</f>
        <v>Yes</v>
      </c>
      <c r="F60" s="63" t="str">
        <f ca="1">IFERROR(IF((VLOOKUP($B60,'NatCon &amp; Metrics Backsheet'!$A$7:$Q$156,F$9,FALSE))="","",(VLOOKUP($B60,'NatCon &amp; Metrics Backsheet'!$A$7:$Q$156,F$9,FALSE))),"")</f>
        <v>Yes</v>
      </c>
      <c r="G60" s="64" t="str">
        <f ca="1">IFERROR(IF((VLOOKUP($B60,'NatCon &amp; Metrics Backsheet'!$A$7:$Q$156,G$9,FALSE))="","",(VLOOKUP($B60,'NatCon &amp; Metrics Backsheet'!$A$7:$Q$156,G$9,FALSE))),"")</f>
        <v>Yes</v>
      </c>
      <c r="H60" s="55" t="str">
        <f ca="1">IFERROR(IF((VLOOKUP($B60,'NatCon &amp; Metrics Backsheet'!$A$7:$Q$156,H$9,FALSE))="","",(VLOOKUP($B60,'NatCon &amp; Metrics Backsheet'!$A$7:$Q$156,H$9,FALSE))),"")</f>
        <v>Yes</v>
      </c>
      <c r="I60" s="80" t="str">
        <f ca="1">IFERROR(IF((VLOOKUP($B60,'NatCon &amp; Metrics Backsheet'!$A$7:$Q$156,I$9,FALSE))="","",(VLOOKUP($B60,'NatCon &amp; Metrics Backsheet'!$A$7:$Q$156,I$9,FALSE))),"")</f>
        <v/>
      </c>
    </row>
    <row r="61" spans="1:9" x14ac:dyDescent="0.3">
      <c r="A61" s="57">
        <v>43</v>
      </c>
      <c r="B61" s="50" t="str">
        <f t="shared" ca="1" si="5"/>
        <v>E08000037</v>
      </c>
      <c r="C61" s="51" t="str">
        <f ca="1">IFERROR(VLOOKUP($B61,'Org List'!$J$9:$K$488,2,0), "")</f>
        <v>Gateshead</v>
      </c>
      <c r="D61" s="62" t="str">
        <f ca="1">IFERROR(IF((VLOOKUP($B61,'NatCon &amp; Metrics Backsheet'!$A$7:$Q$156,D$9,FALSE))="","",(VLOOKUP($B61,'NatCon &amp; Metrics Backsheet'!$A$7:$Q$156,D$9,FALSE))),"")</f>
        <v>Yes</v>
      </c>
      <c r="E61" s="63" t="str">
        <f ca="1">IFERROR(IF((VLOOKUP($B61,'NatCon &amp; Metrics Backsheet'!$A$7:$Q$156,E$9,FALSE))="","",(VLOOKUP($B61,'NatCon &amp; Metrics Backsheet'!$A$7:$Q$156,E$9,FALSE))),"")</f>
        <v>Yes</v>
      </c>
      <c r="F61" s="63" t="str">
        <f ca="1">IFERROR(IF((VLOOKUP($B61,'NatCon &amp; Metrics Backsheet'!$A$7:$Q$156,F$9,FALSE))="","",(VLOOKUP($B61,'NatCon &amp; Metrics Backsheet'!$A$7:$Q$156,F$9,FALSE))),"")</f>
        <v>Yes</v>
      </c>
      <c r="G61" s="64" t="str">
        <f ca="1">IFERROR(IF((VLOOKUP($B61,'NatCon &amp; Metrics Backsheet'!$A$7:$Q$156,G$9,FALSE))="","",(VLOOKUP($B61,'NatCon &amp; Metrics Backsheet'!$A$7:$Q$156,G$9,FALSE))),"")</f>
        <v>Yes</v>
      </c>
      <c r="H61" s="55" t="str">
        <f ca="1">IFERROR(IF((VLOOKUP($B61,'NatCon &amp; Metrics Backsheet'!$A$7:$Q$156,H$9,FALSE))="","",(VLOOKUP($B61,'NatCon &amp; Metrics Backsheet'!$A$7:$Q$156,H$9,FALSE))),"")</f>
        <v>Yes</v>
      </c>
      <c r="I61" s="80" t="str">
        <f ca="1">IFERROR(IF((VLOOKUP($B61,'NatCon &amp; Metrics Backsheet'!$A$7:$Q$156,I$9,FALSE))="","",(VLOOKUP($B61,'NatCon &amp; Metrics Backsheet'!$A$7:$Q$156,I$9,FALSE))),"")</f>
        <v/>
      </c>
    </row>
    <row r="62" spans="1:9" x14ac:dyDescent="0.3">
      <c r="A62" s="57">
        <v>44</v>
      </c>
      <c r="B62" s="50" t="str">
        <f t="shared" ca="1" si="5"/>
        <v>E10000013</v>
      </c>
      <c r="C62" s="51" t="str">
        <f ca="1">IFERROR(VLOOKUP($B62,'Org List'!$J$9:$K$488,2,0), "")</f>
        <v>Gloucestershire</v>
      </c>
      <c r="D62" s="62" t="str">
        <f ca="1">IFERROR(IF((VLOOKUP($B62,'NatCon &amp; Metrics Backsheet'!$A$7:$Q$156,D$9,FALSE))="","",(VLOOKUP($B62,'NatCon &amp; Metrics Backsheet'!$A$7:$Q$156,D$9,FALSE))),"")</f>
        <v>Yes</v>
      </c>
      <c r="E62" s="63" t="str">
        <f ca="1">IFERROR(IF((VLOOKUP($B62,'NatCon &amp; Metrics Backsheet'!$A$7:$Q$156,E$9,FALSE))="","",(VLOOKUP($B62,'NatCon &amp; Metrics Backsheet'!$A$7:$Q$156,E$9,FALSE))),"")</f>
        <v>Yes</v>
      </c>
      <c r="F62" s="63" t="str">
        <f ca="1">IFERROR(IF((VLOOKUP($B62,'NatCon &amp; Metrics Backsheet'!$A$7:$Q$156,F$9,FALSE))="","",(VLOOKUP($B62,'NatCon &amp; Metrics Backsheet'!$A$7:$Q$156,F$9,FALSE))),"")</f>
        <v>Yes</v>
      </c>
      <c r="G62" s="64" t="str">
        <f ca="1">IFERROR(IF((VLOOKUP($B62,'NatCon &amp; Metrics Backsheet'!$A$7:$Q$156,G$9,FALSE))="","",(VLOOKUP($B62,'NatCon &amp; Metrics Backsheet'!$A$7:$Q$156,G$9,FALSE))),"")</f>
        <v>Yes</v>
      </c>
      <c r="H62" s="55" t="str">
        <f ca="1">IFERROR(IF((VLOOKUP($B62,'NatCon &amp; Metrics Backsheet'!$A$7:$Q$156,H$9,FALSE))="","",(VLOOKUP($B62,'NatCon &amp; Metrics Backsheet'!$A$7:$Q$156,H$9,FALSE))),"")</f>
        <v>Yes</v>
      </c>
      <c r="I62" s="80" t="str">
        <f ca="1">IFERROR(IF((VLOOKUP($B62,'NatCon &amp; Metrics Backsheet'!$A$7:$Q$156,I$9,FALSE))="","",(VLOOKUP($B62,'NatCon &amp; Metrics Backsheet'!$A$7:$Q$156,I$9,FALSE))),"")</f>
        <v/>
      </c>
    </row>
    <row r="63" spans="1:9" x14ac:dyDescent="0.3">
      <c r="A63" s="57">
        <v>45</v>
      </c>
      <c r="B63" s="50" t="str">
        <f t="shared" ca="1" si="5"/>
        <v>E09000011</v>
      </c>
      <c r="C63" s="51" t="str">
        <f ca="1">IFERROR(VLOOKUP($B63,'Org List'!$J$9:$K$488,2,0), "")</f>
        <v>Greenwich</v>
      </c>
      <c r="D63" s="62" t="str">
        <f ca="1">IFERROR(IF((VLOOKUP($B63,'NatCon &amp; Metrics Backsheet'!$A$7:$Q$156,D$9,FALSE))="","",(VLOOKUP($B63,'NatCon &amp; Metrics Backsheet'!$A$7:$Q$156,D$9,FALSE))),"")</f>
        <v>Yes</v>
      </c>
      <c r="E63" s="63" t="str">
        <f ca="1">IFERROR(IF((VLOOKUP($B63,'NatCon &amp; Metrics Backsheet'!$A$7:$Q$156,E$9,FALSE))="","",(VLOOKUP($B63,'NatCon &amp; Metrics Backsheet'!$A$7:$Q$156,E$9,FALSE))),"")</f>
        <v>No</v>
      </c>
      <c r="F63" s="63" t="str">
        <f ca="1">IFERROR(IF((VLOOKUP($B63,'NatCon &amp; Metrics Backsheet'!$A$7:$Q$156,F$9,FALSE))="","",(VLOOKUP($B63,'NatCon &amp; Metrics Backsheet'!$A$7:$Q$156,F$9,FALSE))),"")</f>
        <v>Yes</v>
      </c>
      <c r="G63" s="64" t="str">
        <f ca="1">IFERROR(IF((VLOOKUP($B63,'NatCon &amp; Metrics Backsheet'!$A$7:$Q$156,G$9,FALSE))="","",(VLOOKUP($B63,'NatCon &amp; Metrics Backsheet'!$A$7:$Q$156,G$9,FALSE))),"")</f>
        <v>Yes</v>
      </c>
      <c r="H63" s="55" t="str">
        <f ca="1">IFERROR(IF((VLOOKUP($B63,'NatCon &amp; Metrics Backsheet'!$A$7:$Q$156,H$9,FALSE))="","",(VLOOKUP($B63,'NatCon &amp; Metrics Backsheet'!$A$7:$Q$156,H$9,FALSE))),"")</f>
        <v>Yes</v>
      </c>
      <c r="I63" s="80" t="str">
        <f ca="1">IFERROR(IF((VLOOKUP($B63,'NatCon &amp; Metrics Backsheet'!$A$7:$Q$156,I$9,FALSE))="","",(VLOOKUP($B63,'NatCon &amp; Metrics Backsheet'!$A$7:$Q$156,I$9,FALSE))),"")</f>
        <v/>
      </c>
    </row>
    <row r="64" spans="1:9" x14ac:dyDescent="0.3">
      <c r="A64" s="57">
        <v>46</v>
      </c>
      <c r="B64" s="50" t="str">
        <f t="shared" ca="1" si="5"/>
        <v>E09000012</v>
      </c>
      <c r="C64" s="51" t="str">
        <f ca="1">IFERROR(VLOOKUP($B64,'Org List'!$J$9:$K$488,2,0), "")</f>
        <v>Hackney</v>
      </c>
      <c r="D64" s="62" t="str">
        <f ca="1">IFERROR(IF((VLOOKUP($B64,'NatCon &amp; Metrics Backsheet'!$A$7:$Q$156,D$9,FALSE))="","",(VLOOKUP($B64,'NatCon &amp; Metrics Backsheet'!$A$7:$Q$156,D$9,FALSE))),"")</f>
        <v>Yes</v>
      </c>
      <c r="E64" s="63" t="str">
        <f ca="1">IFERROR(IF((VLOOKUP($B64,'NatCon &amp; Metrics Backsheet'!$A$7:$Q$156,E$9,FALSE))="","",(VLOOKUP($B64,'NatCon &amp; Metrics Backsheet'!$A$7:$Q$156,E$9,FALSE))),"")</f>
        <v>Yes</v>
      </c>
      <c r="F64" s="63" t="str">
        <f ca="1">IFERROR(IF((VLOOKUP($B64,'NatCon &amp; Metrics Backsheet'!$A$7:$Q$156,F$9,FALSE))="","",(VLOOKUP($B64,'NatCon &amp; Metrics Backsheet'!$A$7:$Q$156,F$9,FALSE))),"")</f>
        <v>Yes</v>
      </c>
      <c r="G64" s="64" t="str">
        <f ca="1">IFERROR(IF((VLOOKUP($B64,'NatCon &amp; Metrics Backsheet'!$A$7:$Q$156,G$9,FALSE))="","",(VLOOKUP($B64,'NatCon &amp; Metrics Backsheet'!$A$7:$Q$156,G$9,FALSE))),"")</f>
        <v>Yes</v>
      </c>
      <c r="H64" s="55" t="str">
        <f ca="1">IFERROR(IF((VLOOKUP($B64,'NatCon &amp; Metrics Backsheet'!$A$7:$Q$156,H$9,FALSE))="","",(VLOOKUP($B64,'NatCon &amp; Metrics Backsheet'!$A$7:$Q$156,H$9,FALSE))),"")</f>
        <v>Yes</v>
      </c>
      <c r="I64" s="80" t="str">
        <f ca="1">IFERROR(IF((VLOOKUP($B64,'NatCon &amp; Metrics Backsheet'!$A$7:$Q$156,I$9,FALSE))="","",(VLOOKUP($B64,'NatCon &amp; Metrics Backsheet'!$A$7:$Q$156,I$9,FALSE))),"")</f>
        <v/>
      </c>
    </row>
    <row r="65" spans="1:9" x14ac:dyDescent="0.3">
      <c r="A65" s="57">
        <v>47</v>
      </c>
      <c r="B65" s="50" t="str">
        <f t="shared" ca="1" si="5"/>
        <v>E06000006</v>
      </c>
      <c r="C65" s="51" t="str">
        <f ca="1">IFERROR(VLOOKUP($B65,'Org List'!$J$9:$K$488,2,0), "")</f>
        <v>Halton</v>
      </c>
      <c r="D65" s="62" t="str">
        <f ca="1">IFERROR(IF((VLOOKUP($B65,'NatCon &amp; Metrics Backsheet'!$A$7:$Q$156,D$9,FALSE))="","",(VLOOKUP($B65,'NatCon &amp; Metrics Backsheet'!$A$7:$Q$156,D$9,FALSE))),"")</f>
        <v>Yes</v>
      </c>
      <c r="E65" s="63" t="str">
        <f ca="1">IFERROR(IF((VLOOKUP($B65,'NatCon &amp; Metrics Backsheet'!$A$7:$Q$156,E$9,FALSE))="","",(VLOOKUP($B65,'NatCon &amp; Metrics Backsheet'!$A$7:$Q$156,E$9,FALSE))),"")</f>
        <v>Yes</v>
      </c>
      <c r="F65" s="63" t="str">
        <f ca="1">IFERROR(IF((VLOOKUP($B65,'NatCon &amp; Metrics Backsheet'!$A$7:$Q$156,F$9,FALSE))="","",(VLOOKUP($B65,'NatCon &amp; Metrics Backsheet'!$A$7:$Q$156,F$9,FALSE))),"")</f>
        <v>Yes</v>
      </c>
      <c r="G65" s="64" t="str">
        <f ca="1">IFERROR(IF((VLOOKUP($B65,'NatCon &amp; Metrics Backsheet'!$A$7:$Q$156,G$9,FALSE))="","",(VLOOKUP($B65,'NatCon &amp; Metrics Backsheet'!$A$7:$Q$156,G$9,FALSE))),"")</f>
        <v>Yes</v>
      </c>
      <c r="H65" s="55" t="str">
        <f ca="1">IFERROR(IF((VLOOKUP($B65,'NatCon &amp; Metrics Backsheet'!$A$7:$Q$156,H$9,FALSE))="","",(VLOOKUP($B65,'NatCon &amp; Metrics Backsheet'!$A$7:$Q$156,H$9,FALSE))),"")</f>
        <v>Yes</v>
      </c>
      <c r="I65" s="80" t="str">
        <f ca="1">IFERROR(IF((VLOOKUP($B65,'NatCon &amp; Metrics Backsheet'!$A$7:$Q$156,I$9,FALSE))="","",(VLOOKUP($B65,'NatCon &amp; Metrics Backsheet'!$A$7:$Q$156,I$9,FALSE))),"")</f>
        <v/>
      </c>
    </row>
    <row r="66" spans="1:9" x14ac:dyDescent="0.3">
      <c r="A66" s="57">
        <v>48</v>
      </c>
      <c r="B66" s="50" t="str">
        <f t="shared" ca="1" si="5"/>
        <v>E09000013</v>
      </c>
      <c r="C66" s="51" t="str">
        <f ca="1">IFERROR(VLOOKUP($B66,'Org List'!$J$9:$K$488,2,0), "")</f>
        <v>Hammersmith and Fulham</v>
      </c>
      <c r="D66" s="62" t="str">
        <f ca="1">IFERROR(IF((VLOOKUP($B66,'NatCon &amp; Metrics Backsheet'!$A$7:$Q$156,D$9,FALSE))="","",(VLOOKUP($B66,'NatCon &amp; Metrics Backsheet'!$A$7:$Q$156,D$9,FALSE))),"")</f>
        <v>Yes</v>
      </c>
      <c r="E66" s="63" t="str">
        <f ca="1">IFERROR(IF((VLOOKUP($B66,'NatCon &amp; Metrics Backsheet'!$A$7:$Q$156,E$9,FALSE))="","",(VLOOKUP($B66,'NatCon &amp; Metrics Backsheet'!$A$7:$Q$156,E$9,FALSE))),"")</f>
        <v>Yes</v>
      </c>
      <c r="F66" s="63" t="str">
        <f ca="1">IFERROR(IF((VLOOKUP($B66,'NatCon &amp; Metrics Backsheet'!$A$7:$Q$156,F$9,FALSE))="","",(VLOOKUP($B66,'NatCon &amp; Metrics Backsheet'!$A$7:$Q$156,F$9,FALSE))),"")</f>
        <v>Yes</v>
      </c>
      <c r="G66" s="64" t="str">
        <f ca="1">IFERROR(IF((VLOOKUP($B66,'NatCon &amp; Metrics Backsheet'!$A$7:$Q$156,G$9,FALSE))="","",(VLOOKUP($B66,'NatCon &amp; Metrics Backsheet'!$A$7:$Q$156,G$9,FALSE))),"")</f>
        <v>Yes</v>
      </c>
      <c r="H66" s="55" t="str">
        <f ca="1">IFERROR(IF((VLOOKUP($B66,'NatCon &amp; Metrics Backsheet'!$A$7:$Q$156,H$9,FALSE))="","",(VLOOKUP($B66,'NatCon &amp; Metrics Backsheet'!$A$7:$Q$156,H$9,FALSE))),"")</f>
        <v>Yes</v>
      </c>
      <c r="I66" s="80" t="str">
        <f ca="1">IFERROR(IF((VLOOKUP($B66,'NatCon &amp; Metrics Backsheet'!$A$7:$Q$156,I$9,FALSE))="","",(VLOOKUP($B66,'NatCon &amp; Metrics Backsheet'!$A$7:$Q$156,I$9,FALSE))),"")</f>
        <v/>
      </c>
    </row>
    <row r="67" spans="1:9" x14ac:dyDescent="0.3">
      <c r="A67" s="57">
        <v>49</v>
      </c>
      <c r="B67" s="50" t="str">
        <f t="shared" ca="1" si="5"/>
        <v>E10000014</v>
      </c>
      <c r="C67" s="51" t="str">
        <f ca="1">IFERROR(VLOOKUP($B67,'Org List'!$J$9:$K$488,2,0), "")</f>
        <v>Hampshire</v>
      </c>
      <c r="D67" s="62" t="str">
        <f ca="1">IFERROR(IF((VLOOKUP($B67,'NatCon &amp; Metrics Backsheet'!$A$7:$Q$156,D$9,FALSE))="","",(VLOOKUP($B67,'NatCon &amp; Metrics Backsheet'!$A$7:$Q$156,D$9,FALSE))),"")</f>
        <v>Yes</v>
      </c>
      <c r="E67" s="63" t="str">
        <f ca="1">IFERROR(IF((VLOOKUP($B67,'NatCon &amp; Metrics Backsheet'!$A$7:$Q$156,E$9,FALSE))="","",(VLOOKUP($B67,'NatCon &amp; Metrics Backsheet'!$A$7:$Q$156,E$9,FALSE))),"")</f>
        <v>Yes</v>
      </c>
      <c r="F67" s="63" t="str">
        <f ca="1">IFERROR(IF((VLOOKUP($B67,'NatCon &amp; Metrics Backsheet'!$A$7:$Q$156,F$9,FALSE))="","",(VLOOKUP($B67,'NatCon &amp; Metrics Backsheet'!$A$7:$Q$156,F$9,FALSE))),"")</f>
        <v>Yes</v>
      </c>
      <c r="G67" s="64" t="str">
        <f ca="1">IFERROR(IF((VLOOKUP($B67,'NatCon &amp; Metrics Backsheet'!$A$7:$Q$156,G$9,FALSE))="","",(VLOOKUP($B67,'NatCon &amp; Metrics Backsheet'!$A$7:$Q$156,G$9,FALSE))),"")</f>
        <v>Yes</v>
      </c>
      <c r="H67" s="55" t="str">
        <f ca="1">IFERROR(IF((VLOOKUP($B67,'NatCon &amp; Metrics Backsheet'!$A$7:$Q$156,H$9,FALSE))="","",(VLOOKUP($B67,'NatCon &amp; Metrics Backsheet'!$A$7:$Q$156,H$9,FALSE))),"")</f>
        <v>Yes</v>
      </c>
      <c r="I67" s="80" t="str">
        <f ca="1">IFERROR(IF((VLOOKUP($B67,'NatCon &amp; Metrics Backsheet'!$A$7:$Q$156,I$9,FALSE))="","",(VLOOKUP($B67,'NatCon &amp; Metrics Backsheet'!$A$7:$Q$156,I$9,FALSE))),"")</f>
        <v/>
      </c>
    </row>
    <row r="68" spans="1:9" x14ac:dyDescent="0.3">
      <c r="A68" s="57">
        <v>50</v>
      </c>
      <c r="B68" s="50" t="str">
        <f t="shared" ca="1" si="5"/>
        <v>E09000014</v>
      </c>
      <c r="C68" s="51" t="str">
        <f ca="1">IFERROR(VLOOKUP($B68,'Org List'!$J$9:$K$488,2,0), "")</f>
        <v>Haringey</v>
      </c>
      <c r="D68" s="62" t="str">
        <f ca="1">IFERROR(IF((VLOOKUP($B68,'NatCon &amp; Metrics Backsheet'!$A$7:$Q$156,D$9,FALSE))="","",(VLOOKUP($B68,'NatCon &amp; Metrics Backsheet'!$A$7:$Q$156,D$9,FALSE))),"")</f>
        <v>Yes</v>
      </c>
      <c r="E68" s="63" t="str">
        <f ca="1">IFERROR(IF((VLOOKUP($B68,'NatCon &amp; Metrics Backsheet'!$A$7:$Q$156,E$9,FALSE))="","",(VLOOKUP($B68,'NatCon &amp; Metrics Backsheet'!$A$7:$Q$156,E$9,FALSE))),"")</f>
        <v>Yes</v>
      </c>
      <c r="F68" s="63" t="str">
        <f ca="1">IFERROR(IF((VLOOKUP($B68,'NatCon &amp; Metrics Backsheet'!$A$7:$Q$156,F$9,FALSE))="","",(VLOOKUP($B68,'NatCon &amp; Metrics Backsheet'!$A$7:$Q$156,F$9,FALSE))),"")</f>
        <v>Yes</v>
      </c>
      <c r="G68" s="64" t="str">
        <f ca="1">IFERROR(IF((VLOOKUP($B68,'NatCon &amp; Metrics Backsheet'!$A$7:$Q$156,G$9,FALSE))="","",(VLOOKUP($B68,'NatCon &amp; Metrics Backsheet'!$A$7:$Q$156,G$9,FALSE))),"")</f>
        <v>Yes</v>
      </c>
      <c r="H68" s="55" t="str">
        <f ca="1">IFERROR(IF((VLOOKUP($B68,'NatCon &amp; Metrics Backsheet'!$A$7:$Q$156,H$9,FALSE))="","",(VLOOKUP($B68,'NatCon &amp; Metrics Backsheet'!$A$7:$Q$156,H$9,FALSE))),"")</f>
        <v>Yes</v>
      </c>
      <c r="I68" s="80" t="str">
        <f ca="1">IFERROR(IF((VLOOKUP($B68,'NatCon &amp; Metrics Backsheet'!$A$7:$Q$156,I$9,FALSE))="","",(VLOOKUP($B68,'NatCon &amp; Metrics Backsheet'!$A$7:$Q$156,I$9,FALSE))),"")</f>
        <v/>
      </c>
    </row>
    <row r="69" spans="1:9" x14ac:dyDescent="0.3">
      <c r="A69" s="57">
        <v>51</v>
      </c>
      <c r="B69" s="50" t="str">
        <f t="shared" ca="1" si="5"/>
        <v>E09000015</v>
      </c>
      <c r="C69" s="51" t="str">
        <f ca="1">IFERROR(VLOOKUP($B69,'Org List'!$J$9:$K$488,2,0), "")</f>
        <v>Harrow</v>
      </c>
      <c r="D69" s="62" t="str">
        <f ca="1">IFERROR(IF((VLOOKUP($B69,'NatCon &amp; Metrics Backsheet'!$A$7:$Q$156,D$9,FALSE))="","",(VLOOKUP($B69,'NatCon &amp; Metrics Backsheet'!$A$7:$Q$156,D$9,FALSE))),"")</f>
        <v>Yes</v>
      </c>
      <c r="E69" s="63" t="str">
        <f ca="1">IFERROR(IF((VLOOKUP($B69,'NatCon &amp; Metrics Backsheet'!$A$7:$Q$156,E$9,FALSE))="","",(VLOOKUP($B69,'NatCon &amp; Metrics Backsheet'!$A$7:$Q$156,E$9,FALSE))),"")</f>
        <v>Yes</v>
      </c>
      <c r="F69" s="63" t="str">
        <f ca="1">IFERROR(IF((VLOOKUP($B69,'NatCon &amp; Metrics Backsheet'!$A$7:$Q$156,F$9,FALSE))="","",(VLOOKUP($B69,'NatCon &amp; Metrics Backsheet'!$A$7:$Q$156,F$9,FALSE))),"")</f>
        <v>Yes</v>
      </c>
      <c r="G69" s="64" t="str">
        <f ca="1">IFERROR(IF((VLOOKUP($B69,'NatCon &amp; Metrics Backsheet'!$A$7:$Q$156,G$9,FALSE))="","",(VLOOKUP($B69,'NatCon &amp; Metrics Backsheet'!$A$7:$Q$156,G$9,FALSE))),"")</f>
        <v>Yes</v>
      </c>
      <c r="H69" s="55" t="str">
        <f ca="1">IFERROR(IF((VLOOKUP($B69,'NatCon &amp; Metrics Backsheet'!$A$7:$Q$156,H$9,FALSE))="","",(VLOOKUP($B69,'NatCon &amp; Metrics Backsheet'!$A$7:$Q$156,H$9,FALSE))),"")</f>
        <v>Yes</v>
      </c>
      <c r="I69" s="80" t="str">
        <f ca="1">IFERROR(IF((VLOOKUP($B69,'NatCon &amp; Metrics Backsheet'!$A$7:$Q$156,I$9,FALSE))="","",(VLOOKUP($B69,'NatCon &amp; Metrics Backsheet'!$A$7:$Q$156,I$9,FALSE))),"")</f>
        <v/>
      </c>
    </row>
    <row r="70" spans="1:9" x14ac:dyDescent="0.3">
      <c r="A70" s="57">
        <v>52</v>
      </c>
      <c r="B70" s="50" t="str">
        <f t="shared" ca="1" si="5"/>
        <v>E06000001</v>
      </c>
      <c r="C70" s="51" t="str">
        <f ca="1">IFERROR(VLOOKUP($B70,'Org List'!$J$9:$K$488,2,0), "")</f>
        <v>Hartlepool</v>
      </c>
      <c r="D70" s="62" t="str">
        <f ca="1">IFERROR(IF((VLOOKUP($B70,'NatCon &amp; Metrics Backsheet'!$A$7:$Q$156,D$9,FALSE))="","",(VLOOKUP($B70,'NatCon &amp; Metrics Backsheet'!$A$7:$Q$156,D$9,FALSE))),"")</f>
        <v>Yes</v>
      </c>
      <c r="E70" s="63" t="str">
        <f ca="1">IFERROR(IF((VLOOKUP($B70,'NatCon &amp; Metrics Backsheet'!$A$7:$Q$156,E$9,FALSE))="","",(VLOOKUP($B70,'NatCon &amp; Metrics Backsheet'!$A$7:$Q$156,E$9,FALSE))),"")</f>
        <v>Yes</v>
      </c>
      <c r="F70" s="63" t="str">
        <f ca="1">IFERROR(IF((VLOOKUP($B70,'NatCon &amp; Metrics Backsheet'!$A$7:$Q$156,F$9,FALSE))="","",(VLOOKUP($B70,'NatCon &amp; Metrics Backsheet'!$A$7:$Q$156,F$9,FALSE))),"")</f>
        <v>Yes</v>
      </c>
      <c r="G70" s="64" t="str">
        <f ca="1">IFERROR(IF((VLOOKUP($B70,'NatCon &amp; Metrics Backsheet'!$A$7:$Q$156,G$9,FALSE))="","",(VLOOKUP($B70,'NatCon &amp; Metrics Backsheet'!$A$7:$Q$156,G$9,FALSE))),"")</f>
        <v>Yes</v>
      </c>
      <c r="H70" s="55" t="str">
        <f ca="1">IFERROR(IF((VLOOKUP($B70,'NatCon &amp; Metrics Backsheet'!$A$7:$Q$156,H$9,FALSE))="","",(VLOOKUP($B70,'NatCon &amp; Metrics Backsheet'!$A$7:$Q$156,H$9,FALSE))),"")</f>
        <v>Yes</v>
      </c>
      <c r="I70" s="80" t="str">
        <f ca="1">IFERROR(IF((VLOOKUP($B70,'NatCon &amp; Metrics Backsheet'!$A$7:$Q$156,I$9,FALSE))="","",(VLOOKUP($B70,'NatCon &amp; Metrics Backsheet'!$A$7:$Q$156,I$9,FALSE))),"")</f>
        <v/>
      </c>
    </row>
    <row r="71" spans="1:9" x14ac:dyDescent="0.3">
      <c r="A71" s="57">
        <v>53</v>
      </c>
      <c r="B71" s="50" t="str">
        <f t="shared" ca="1" si="5"/>
        <v>E09000016</v>
      </c>
      <c r="C71" s="51" t="str">
        <f ca="1">IFERROR(VLOOKUP($B71,'Org List'!$J$9:$K$488,2,0), "")</f>
        <v>Havering</v>
      </c>
      <c r="D71" s="62" t="str">
        <f ca="1">IFERROR(IF((VLOOKUP($B71,'NatCon &amp; Metrics Backsheet'!$A$7:$Q$156,D$9,FALSE))="","",(VLOOKUP($B71,'NatCon &amp; Metrics Backsheet'!$A$7:$Q$156,D$9,FALSE))),"")</f>
        <v>Yes</v>
      </c>
      <c r="E71" s="63" t="str">
        <f ca="1">IFERROR(IF((VLOOKUP($B71,'NatCon &amp; Metrics Backsheet'!$A$7:$Q$156,E$9,FALSE))="","",(VLOOKUP($B71,'NatCon &amp; Metrics Backsheet'!$A$7:$Q$156,E$9,FALSE))),"")</f>
        <v>Yes</v>
      </c>
      <c r="F71" s="63" t="str">
        <f ca="1">IFERROR(IF((VLOOKUP($B71,'NatCon &amp; Metrics Backsheet'!$A$7:$Q$156,F$9,FALSE))="","",(VLOOKUP($B71,'NatCon &amp; Metrics Backsheet'!$A$7:$Q$156,F$9,FALSE))),"")</f>
        <v>Yes</v>
      </c>
      <c r="G71" s="64" t="str">
        <f ca="1">IFERROR(IF((VLOOKUP($B71,'NatCon &amp; Metrics Backsheet'!$A$7:$Q$156,G$9,FALSE))="","",(VLOOKUP($B71,'NatCon &amp; Metrics Backsheet'!$A$7:$Q$156,G$9,FALSE))),"")</f>
        <v>Yes</v>
      </c>
      <c r="H71" s="55" t="str">
        <f ca="1">IFERROR(IF((VLOOKUP($B71,'NatCon &amp; Metrics Backsheet'!$A$7:$Q$156,H$9,FALSE))="","",(VLOOKUP($B71,'NatCon &amp; Metrics Backsheet'!$A$7:$Q$156,H$9,FALSE))),"")</f>
        <v>Yes</v>
      </c>
      <c r="I71" s="80" t="str">
        <f ca="1">IFERROR(IF((VLOOKUP($B71,'NatCon &amp; Metrics Backsheet'!$A$7:$Q$156,I$9,FALSE))="","",(VLOOKUP($B71,'NatCon &amp; Metrics Backsheet'!$A$7:$Q$156,I$9,FALSE))),"")</f>
        <v/>
      </c>
    </row>
    <row r="72" spans="1:9" x14ac:dyDescent="0.3">
      <c r="A72" s="57">
        <v>54</v>
      </c>
      <c r="B72" s="50" t="str">
        <f t="shared" ca="1" si="5"/>
        <v>E06000019</v>
      </c>
      <c r="C72" s="51" t="str">
        <f ca="1">IFERROR(VLOOKUP($B72,'Org List'!$J$9:$K$488,2,0), "")</f>
        <v>Herefordshire, County of</v>
      </c>
      <c r="D72" s="62" t="str">
        <f ca="1">IFERROR(IF((VLOOKUP($B72,'NatCon &amp; Metrics Backsheet'!$A$7:$Q$156,D$9,FALSE))="","",(VLOOKUP($B72,'NatCon &amp; Metrics Backsheet'!$A$7:$Q$156,D$9,FALSE))),"")</f>
        <v>Yes</v>
      </c>
      <c r="E72" s="63" t="str">
        <f ca="1">IFERROR(IF((VLOOKUP($B72,'NatCon &amp; Metrics Backsheet'!$A$7:$Q$156,E$9,FALSE))="","",(VLOOKUP($B72,'NatCon &amp; Metrics Backsheet'!$A$7:$Q$156,E$9,FALSE))),"")</f>
        <v>Yes</v>
      </c>
      <c r="F72" s="63" t="str">
        <f ca="1">IFERROR(IF((VLOOKUP($B72,'NatCon &amp; Metrics Backsheet'!$A$7:$Q$156,F$9,FALSE))="","",(VLOOKUP($B72,'NatCon &amp; Metrics Backsheet'!$A$7:$Q$156,F$9,FALSE))),"")</f>
        <v>Yes</v>
      </c>
      <c r="G72" s="64" t="str">
        <f ca="1">IFERROR(IF((VLOOKUP($B72,'NatCon &amp; Metrics Backsheet'!$A$7:$Q$156,G$9,FALSE))="","",(VLOOKUP($B72,'NatCon &amp; Metrics Backsheet'!$A$7:$Q$156,G$9,FALSE))),"")</f>
        <v>Yes</v>
      </c>
      <c r="H72" s="55" t="str">
        <f ca="1">IFERROR(IF((VLOOKUP($B72,'NatCon &amp; Metrics Backsheet'!$A$7:$Q$156,H$9,FALSE))="","",(VLOOKUP($B72,'NatCon &amp; Metrics Backsheet'!$A$7:$Q$156,H$9,FALSE))),"")</f>
        <v>Yes</v>
      </c>
      <c r="I72" s="80" t="str">
        <f ca="1">IFERROR(IF((VLOOKUP($B72,'NatCon &amp; Metrics Backsheet'!$A$7:$Q$156,I$9,FALSE))="","",(VLOOKUP($B72,'NatCon &amp; Metrics Backsheet'!$A$7:$Q$156,I$9,FALSE))),"")</f>
        <v/>
      </c>
    </row>
    <row r="73" spans="1:9" x14ac:dyDescent="0.3">
      <c r="A73" s="57">
        <v>55</v>
      </c>
      <c r="B73" s="50" t="str">
        <f t="shared" ca="1" si="5"/>
        <v>E10000015</v>
      </c>
      <c r="C73" s="51" t="str">
        <f ca="1">IFERROR(VLOOKUP($B73,'Org List'!$J$9:$K$488,2,0), "")</f>
        <v>Hertfordshire</v>
      </c>
      <c r="D73" s="62" t="str">
        <f ca="1">IFERROR(IF((VLOOKUP($B73,'NatCon &amp; Metrics Backsheet'!$A$7:$Q$156,D$9,FALSE))="","",(VLOOKUP($B73,'NatCon &amp; Metrics Backsheet'!$A$7:$Q$156,D$9,FALSE))),"")</f>
        <v>Yes</v>
      </c>
      <c r="E73" s="63" t="str">
        <f ca="1">IFERROR(IF((VLOOKUP($B73,'NatCon &amp; Metrics Backsheet'!$A$7:$Q$156,E$9,FALSE))="","",(VLOOKUP($B73,'NatCon &amp; Metrics Backsheet'!$A$7:$Q$156,E$9,FALSE))),"")</f>
        <v>Yes</v>
      </c>
      <c r="F73" s="63" t="str">
        <f ca="1">IFERROR(IF((VLOOKUP($B73,'NatCon &amp; Metrics Backsheet'!$A$7:$Q$156,F$9,FALSE))="","",(VLOOKUP($B73,'NatCon &amp; Metrics Backsheet'!$A$7:$Q$156,F$9,FALSE))),"")</f>
        <v>Yes</v>
      </c>
      <c r="G73" s="64" t="str">
        <f ca="1">IFERROR(IF((VLOOKUP($B73,'NatCon &amp; Metrics Backsheet'!$A$7:$Q$156,G$9,FALSE))="","",(VLOOKUP($B73,'NatCon &amp; Metrics Backsheet'!$A$7:$Q$156,G$9,FALSE))),"")</f>
        <v>Yes</v>
      </c>
      <c r="H73" s="55" t="str">
        <f ca="1">IFERROR(IF((VLOOKUP($B73,'NatCon &amp; Metrics Backsheet'!$A$7:$Q$156,H$9,FALSE))="","",(VLOOKUP($B73,'NatCon &amp; Metrics Backsheet'!$A$7:$Q$156,H$9,FALSE))),"")</f>
        <v>Yes</v>
      </c>
      <c r="I73" s="80" t="str">
        <f ca="1">IFERROR(IF((VLOOKUP($B73,'NatCon &amp; Metrics Backsheet'!$A$7:$Q$156,I$9,FALSE))="","",(VLOOKUP($B73,'NatCon &amp; Metrics Backsheet'!$A$7:$Q$156,I$9,FALSE))),"")</f>
        <v/>
      </c>
    </row>
    <row r="74" spans="1:9" x14ac:dyDescent="0.3">
      <c r="A74" s="57">
        <v>56</v>
      </c>
      <c r="B74" s="50" t="str">
        <f t="shared" ca="1" si="5"/>
        <v>E09000017</v>
      </c>
      <c r="C74" s="51" t="str">
        <f ca="1">IFERROR(VLOOKUP($B74,'Org List'!$J$9:$K$488,2,0), "")</f>
        <v>Hillingdon</v>
      </c>
      <c r="D74" s="62" t="str">
        <f ca="1">IFERROR(IF((VLOOKUP($B74,'NatCon &amp; Metrics Backsheet'!$A$7:$Q$156,D$9,FALSE))="","",(VLOOKUP($B74,'NatCon &amp; Metrics Backsheet'!$A$7:$Q$156,D$9,FALSE))),"")</f>
        <v>Yes</v>
      </c>
      <c r="E74" s="63" t="str">
        <f ca="1">IFERROR(IF((VLOOKUP($B74,'NatCon &amp; Metrics Backsheet'!$A$7:$Q$156,E$9,FALSE))="","",(VLOOKUP($B74,'NatCon &amp; Metrics Backsheet'!$A$7:$Q$156,E$9,FALSE))),"")</f>
        <v>Yes</v>
      </c>
      <c r="F74" s="63" t="str">
        <f ca="1">IFERROR(IF((VLOOKUP($B74,'NatCon &amp; Metrics Backsheet'!$A$7:$Q$156,F$9,FALSE))="","",(VLOOKUP($B74,'NatCon &amp; Metrics Backsheet'!$A$7:$Q$156,F$9,FALSE))),"")</f>
        <v>Yes</v>
      </c>
      <c r="G74" s="64" t="str">
        <f ca="1">IFERROR(IF((VLOOKUP($B74,'NatCon &amp; Metrics Backsheet'!$A$7:$Q$156,G$9,FALSE))="","",(VLOOKUP($B74,'NatCon &amp; Metrics Backsheet'!$A$7:$Q$156,G$9,FALSE))),"")</f>
        <v>Yes</v>
      </c>
      <c r="H74" s="55" t="str">
        <f ca="1">IFERROR(IF((VLOOKUP($B74,'NatCon &amp; Metrics Backsheet'!$A$7:$Q$156,H$9,FALSE))="","",(VLOOKUP($B74,'NatCon &amp; Metrics Backsheet'!$A$7:$Q$156,H$9,FALSE))),"")</f>
        <v>Yes</v>
      </c>
      <c r="I74" s="80" t="str">
        <f ca="1">IFERROR(IF((VLOOKUP($B74,'NatCon &amp; Metrics Backsheet'!$A$7:$Q$156,I$9,FALSE))="","",(VLOOKUP($B74,'NatCon &amp; Metrics Backsheet'!$A$7:$Q$156,I$9,FALSE))),"")</f>
        <v/>
      </c>
    </row>
    <row r="75" spans="1:9" x14ac:dyDescent="0.3">
      <c r="A75" s="57">
        <v>57</v>
      </c>
      <c r="B75" s="50" t="str">
        <f t="shared" ca="1" si="5"/>
        <v>E09000018</v>
      </c>
      <c r="C75" s="51" t="str">
        <f ca="1">IFERROR(VLOOKUP($B75,'Org List'!$J$9:$K$488,2,0), "")</f>
        <v>Hounslow</v>
      </c>
      <c r="D75" s="62" t="str">
        <f ca="1">IFERROR(IF((VLOOKUP($B75,'NatCon &amp; Metrics Backsheet'!$A$7:$Q$156,D$9,FALSE))="","",(VLOOKUP($B75,'NatCon &amp; Metrics Backsheet'!$A$7:$Q$156,D$9,FALSE))),"")</f>
        <v>Yes</v>
      </c>
      <c r="E75" s="63" t="str">
        <f ca="1">IFERROR(IF((VLOOKUP($B75,'NatCon &amp; Metrics Backsheet'!$A$7:$Q$156,E$9,FALSE))="","",(VLOOKUP($B75,'NatCon &amp; Metrics Backsheet'!$A$7:$Q$156,E$9,FALSE))),"")</f>
        <v>Yes</v>
      </c>
      <c r="F75" s="63" t="str">
        <f ca="1">IFERROR(IF((VLOOKUP($B75,'NatCon &amp; Metrics Backsheet'!$A$7:$Q$156,F$9,FALSE))="","",(VLOOKUP($B75,'NatCon &amp; Metrics Backsheet'!$A$7:$Q$156,F$9,FALSE))),"")</f>
        <v>Yes</v>
      </c>
      <c r="G75" s="64" t="str">
        <f ca="1">IFERROR(IF((VLOOKUP($B75,'NatCon &amp; Metrics Backsheet'!$A$7:$Q$156,G$9,FALSE))="","",(VLOOKUP($B75,'NatCon &amp; Metrics Backsheet'!$A$7:$Q$156,G$9,FALSE))),"")</f>
        <v>Yes</v>
      </c>
      <c r="H75" s="55" t="str">
        <f ca="1">IFERROR(IF((VLOOKUP($B75,'NatCon &amp; Metrics Backsheet'!$A$7:$Q$156,H$9,FALSE))="","",(VLOOKUP($B75,'NatCon &amp; Metrics Backsheet'!$A$7:$Q$156,H$9,FALSE))),"")</f>
        <v>Yes</v>
      </c>
      <c r="I75" s="80" t="str">
        <f ca="1">IFERROR(IF((VLOOKUP($B75,'NatCon &amp; Metrics Backsheet'!$A$7:$Q$156,I$9,FALSE))="","",(VLOOKUP($B75,'NatCon &amp; Metrics Backsheet'!$A$7:$Q$156,I$9,FALSE))),"")</f>
        <v/>
      </c>
    </row>
    <row r="76" spans="1:9" x14ac:dyDescent="0.3">
      <c r="A76" s="57">
        <v>58</v>
      </c>
      <c r="B76" s="50" t="str">
        <f t="shared" ca="1" si="5"/>
        <v>E06000046</v>
      </c>
      <c r="C76" s="51" t="str">
        <f ca="1">IFERROR(VLOOKUP($B76,'Org List'!$J$9:$K$488,2,0), "")</f>
        <v>Isle of Wight</v>
      </c>
      <c r="D76" s="62" t="str">
        <f ca="1">IFERROR(IF((VLOOKUP($B76,'NatCon &amp; Metrics Backsheet'!$A$7:$Q$156,D$9,FALSE))="","",(VLOOKUP($B76,'NatCon &amp; Metrics Backsheet'!$A$7:$Q$156,D$9,FALSE))),"")</f>
        <v>Yes</v>
      </c>
      <c r="E76" s="63" t="str">
        <f ca="1">IFERROR(IF((VLOOKUP($B76,'NatCon &amp; Metrics Backsheet'!$A$7:$Q$156,E$9,FALSE))="","",(VLOOKUP($B76,'NatCon &amp; Metrics Backsheet'!$A$7:$Q$156,E$9,FALSE))),"")</f>
        <v>Yes</v>
      </c>
      <c r="F76" s="63" t="str">
        <f ca="1">IFERROR(IF((VLOOKUP($B76,'NatCon &amp; Metrics Backsheet'!$A$7:$Q$156,F$9,FALSE))="","",(VLOOKUP($B76,'NatCon &amp; Metrics Backsheet'!$A$7:$Q$156,F$9,FALSE))),"")</f>
        <v>Yes</v>
      </c>
      <c r="G76" s="64" t="str">
        <f ca="1">IFERROR(IF((VLOOKUP($B76,'NatCon &amp; Metrics Backsheet'!$A$7:$Q$156,G$9,FALSE))="","",(VLOOKUP($B76,'NatCon &amp; Metrics Backsheet'!$A$7:$Q$156,G$9,FALSE))),"")</f>
        <v>Yes</v>
      </c>
      <c r="H76" s="55" t="str">
        <f ca="1">IFERROR(IF((VLOOKUP($B76,'NatCon &amp; Metrics Backsheet'!$A$7:$Q$156,H$9,FALSE))="","",(VLOOKUP($B76,'NatCon &amp; Metrics Backsheet'!$A$7:$Q$156,H$9,FALSE))),"")</f>
        <v>Yes</v>
      </c>
      <c r="I76" s="80" t="str">
        <f ca="1">IFERROR(IF((VLOOKUP($B76,'NatCon &amp; Metrics Backsheet'!$A$7:$Q$156,I$9,FALSE))="","",(VLOOKUP($B76,'NatCon &amp; Metrics Backsheet'!$A$7:$Q$156,I$9,FALSE))),"")</f>
        <v/>
      </c>
    </row>
    <row r="77" spans="1:9" x14ac:dyDescent="0.3">
      <c r="A77" s="57">
        <v>59</v>
      </c>
      <c r="B77" s="50" t="str">
        <f t="shared" ca="1" si="5"/>
        <v>E09000019</v>
      </c>
      <c r="C77" s="51" t="str">
        <f ca="1">IFERROR(VLOOKUP($B77,'Org List'!$J$9:$K$488,2,0), "")</f>
        <v>Islington</v>
      </c>
      <c r="D77" s="62" t="str">
        <f ca="1">IFERROR(IF((VLOOKUP($B77,'NatCon &amp; Metrics Backsheet'!$A$7:$Q$156,D$9,FALSE))="","",(VLOOKUP($B77,'NatCon &amp; Metrics Backsheet'!$A$7:$Q$156,D$9,FALSE))),"")</f>
        <v>Yes</v>
      </c>
      <c r="E77" s="63" t="str">
        <f ca="1">IFERROR(IF((VLOOKUP($B77,'NatCon &amp; Metrics Backsheet'!$A$7:$Q$156,E$9,FALSE))="","",(VLOOKUP($B77,'NatCon &amp; Metrics Backsheet'!$A$7:$Q$156,E$9,FALSE))),"")</f>
        <v>Yes</v>
      </c>
      <c r="F77" s="63" t="str">
        <f ca="1">IFERROR(IF((VLOOKUP($B77,'NatCon &amp; Metrics Backsheet'!$A$7:$Q$156,F$9,FALSE))="","",(VLOOKUP($B77,'NatCon &amp; Metrics Backsheet'!$A$7:$Q$156,F$9,FALSE))),"")</f>
        <v>Yes</v>
      </c>
      <c r="G77" s="64" t="str">
        <f ca="1">IFERROR(IF((VLOOKUP($B77,'NatCon &amp; Metrics Backsheet'!$A$7:$Q$156,G$9,FALSE))="","",(VLOOKUP($B77,'NatCon &amp; Metrics Backsheet'!$A$7:$Q$156,G$9,FALSE))),"")</f>
        <v>Yes</v>
      </c>
      <c r="H77" s="55" t="str">
        <f ca="1">IFERROR(IF((VLOOKUP($B77,'NatCon &amp; Metrics Backsheet'!$A$7:$Q$156,H$9,FALSE))="","",(VLOOKUP($B77,'NatCon &amp; Metrics Backsheet'!$A$7:$Q$156,H$9,FALSE))),"")</f>
        <v>Yes</v>
      </c>
      <c r="I77" s="80" t="str">
        <f ca="1">IFERROR(IF((VLOOKUP($B77,'NatCon &amp; Metrics Backsheet'!$A$7:$Q$156,I$9,FALSE))="","",(VLOOKUP($B77,'NatCon &amp; Metrics Backsheet'!$A$7:$Q$156,I$9,FALSE))),"")</f>
        <v/>
      </c>
    </row>
    <row r="78" spans="1:9" x14ac:dyDescent="0.3">
      <c r="A78" s="57">
        <v>60</v>
      </c>
      <c r="B78" s="50" t="str">
        <f t="shared" ca="1" si="5"/>
        <v>E09000020</v>
      </c>
      <c r="C78" s="51" t="str">
        <f ca="1">IFERROR(VLOOKUP($B78,'Org List'!$J$9:$K$488,2,0), "")</f>
        <v>Kensington and Chelsea</v>
      </c>
      <c r="D78" s="62" t="str">
        <f ca="1">IFERROR(IF((VLOOKUP($B78,'NatCon &amp; Metrics Backsheet'!$A$7:$Q$156,D$9,FALSE))="","",(VLOOKUP($B78,'NatCon &amp; Metrics Backsheet'!$A$7:$Q$156,D$9,FALSE))),"")</f>
        <v>Yes</v>
      </c>
      <c r="E78" s="63" t="str">
        <f ca="1">IFERROR(IF((VLOOKUP($B78,'NatCon &amp; Metrics Backsheet'!$A$7:$Q$156,E$9,FALSE))="","",(VLOOKUP($B78,'NatCon &amp; Metrics Backsheet'!$A$7:$Q$156,E$9,FALSE))),"")</f>
        <v>Yes</v>
      </c>
      <c r="F78" s="63" t="str">
        <f ca="1">IFERROR(IF((VLOOKUP($B78,'NatCon &amp; Metrics Backsheet'!$A$7:$Q$156,F$9,FALSE))="","",(VLOOKUP($B78,'NatCon &amp; Metrics Backsheet'!$A$7:$Q$156,F$9,FALSE))),"")</f>
        <v>Yes</v>
      </c>
      <c r="G78" s="64" t="str">
        <f ca="1">IFERROR(IF((VLOOKUP($B78,'NatCon &amp; Metrics Backsheet'!$A$7:$Q$156,G$9,FALSE))="","",(VLOOKUP($B78,'NatCon &amp; Metrics Backsheet'!$A$7:$Q$156,G$9,FALSE))),"")</f>
        <v>Yes</v>
      </c>
      <c r="H78" s="55" t="str">
        <f ca="1">IFERROR(IF((VLOOKUP($B78,'NatCon &amp; Metrics Backsheet'!$A$7:$Q$156,H$9,FALSE))="","",(VLOOKUP($B78,'NatCon &amp; Metrics Backsheet'!$A$7:$Q$156,H$9,FALSE))),"")</f>
        <v>Yes</v>
      </c>
      <c r="I78" s="80" t="str">
        <f ca="1">IFERROR(IF((VLOOKUP($B78,'NatCon &amp; Metrics Backsheet'!$A$7:$Q$156,I$9,FALSE))="","",(VLOOKUP($B78,'NatCon &amp; Metrics Backsheet'!$A$7:$Q$156,I$9,FALSE))),"")</f>
        <v/>
      </c>
    </row>
    <row r="79" spans="1:9" x14ac:dyDescent="0.3">
      <c r="A79" s="57">
        <v>61</v>
      </c>
      <c r="B79" s="50" t="str">
        <f t="shared" ca="1" si="5"/>
        <v>E10000016</v>
      </c>
      <c r="C79" s="51" t="str">
        <f ca="1">IFERROR(VLOOKUP($B79,'Org List'!$J$9:$K$488,2,0), "")</f>
        <v>Kent</v>
      </c>
      <c r="D79" s="62" t="str">
        <f ca="1">IFERROR(IF((VLOOKUP($B79,'NatCon &amp; Metrics Backsheet'!$A$7:$Q$156,D$9,FALSE))="","",(VLOOKUP($B79,'NatCon &amp; Metrics Backsheet'!$A$7:$Q$156,D$9,FALSE))),"")</f>
        <v>Yes</v>
      </c>
      <c r="E79" s="63" t="str">
        <f ca="1">IFERROR(IF((VLOOKUP($B79,'NatCon &amp; Metrics Backsheet'!$A$7:$Q$156,E$9,FALSE))="","",(VLOOKUP($B79,'NatCon &amp; Metrics Backsheet'!$A$7:$Q$156,E$9,FALSE))),"")</f>
        <v>Yes</v>
      </c>
      <c r="F79" s="63" t="str">
        <f ca="1">IFERROR(IF((VLOOKUP($B79,'NatCon &amp; Metrics Backsheet'!$A$7:$Q$156,F$9,FALSE))="","",(VLOOKUP($B79,'NatCon &amp; Metrics Backsheet'!$A$7:$Q$156,F$9,FALSE))),"")</f>
        <v>Yes</v>
      </c>
      <c r="G79" s="64" t="str">
        <f ca="1">IFERROR(IF((VLOOKUP($B79,'NatCon &amp; Metrics Backsheet'!$A$7:$Q$156,G$9,FALSE))="","",(VLOOKUP($B79,'NatCon &amp; Metrics Backsheet'!$A$7:$Q$156,G$9,FALSE))),"")</f>
        <v>Yes</v>
      </c>
      <c r="H79" s="55" t="str">
        <f ca="1">IFERROR(IF((VLOOKUP($B79,'NatCon &amp; Metrics Backsheet'!$A$7:$Q$156,H$9,FALSE))="","",(VLOOKUP($B79,'NatCon &amp; Metrics Backsheet'!$A$7:$Q$156,H$9,FALSE))),"")</f>
        <v>Yes</v>
      </c>
      <c r="I79" s="80" t="str">
        <f ca="1">IFERROR(IF((VLOOKUP($B79,'NatCon &amp; Metrics Backsheet'!$A$7:$Q$156,I$9,FALSE))="","",(VLOOKUP($B79,'NatCon &amp; Metrics Backsheet'!$A$7:$Q$156,I$9,FALSE))),"")</f>
        <v/>
      </c>
    </row>
    <row r="80" spans="1:9" x14ac:dyDescent="0.3">
      <c r="A80" s="57">
        <v>62</v>
      </c>
      <c r="B80" s="50" t="str">
        <f t="shared" ca="1" si="5"/>
        <v>E06000010</v>
      </c>
      <c r="C80" s="51" t="str">
        <f ca="1">IFERROR(VLOOKUP($B80,'Org List'!$J$9:$K$488,2,0), "")</f>
        <v>Kingston upon Hull, City of</v>
      </c>
      <c r="D80" s="62" t="str">
        <f ca="1">IFERROR(IF((VLOOKUP($B80,'NatCon &amp; Metrics Backsheet'!$A$7:$Q$156,D$9,FALSE))="","",(VLOOKUP($B80,'NatCon &amp; Metrics Backsheet'!$A$7:$Q$156,D$9,FALSE))),"")</f>
        <v>Yes</v>
      </c>
      <c r="E80" s="63" t="str">
        <f ca="1">IFERROR(IF((VLOOKUP($B80,'NatCon &amp; Metrics Backsheet'!$A$7:$Q$156,E$9,FALSE))="","",(VLOOKUP($B80,'NatCon &amp; Metrics Backsheet'!$A$7:$Q$156,E$9,FALSE))),"")</f>
        <v>Yes</v>
      </c>
      <c r="F80" s="63" t="str">
        <f ca="1">IFERROR(IF((VLOOKUP($B80,'NatCon &amp; Metrics Backsheet'!$A$7:$Q$156,F$9,FALSE))="","",(VLOOKUP($B80,'NatCon &amp; Metrics Backsheet'!$A$7:$Q$156,F$9,FALSE))),"")</f>
        <v>Yes</v>
      </c>
      <c r="G80" s="64" t="str">
        <f ca="1">IFERROR(IF((VLOOKUP($B80,'NatCon &amp; Metrics Backsheet'!$A$7:$Q$156,G$9,FALSE))="","",(VLOOKUP($B80,'NatCon &amp; Metrics Backsheet'!$A$7:$Q$156,G$9,FALSE))),"")</f>
        <v>Yes</v>
      </c>
      <c r="H80" s="55" t="str">
        <f ca="1">IFERROR(IF((VLOOKUP($B80,'NatCon &amp; Metrics Backsheet'!$A$7:$Q$156,H$9,FALSE))="","",(VLOOKUP($B80,'NatCon &amp; Metrics Backsheet'!$A$7:$Q$156,H$9,FALSE))),"")</f>
        <v>Yes</v>
      </c>
      <c r="I80" s="80" t="str">
        <f ca="1">IFERROR(IF((VLOOKUP($B80,'NatCon &amp; Metrics Backsheet'!$A$7:$Q$156,I$9,FALSE))="","",(VLOOKUP($B80,'NatCon &amp; Metrics Backsheet'!$A$7:$Q$156,I$9,FALSE))),"")</f>
        <v/>
      </c>
    </row>
    <row r="81" spans="1:9" x14ac:dyDescent="0.3">
      <c r="A81" s="57">
        <v>63</v>
      </c>
      <c r="B81" s="50" t="str">
        <f t="shared" ca="1" si="5"/>
        <v>E09000021</v>
      </c>
      <c r="C81" s="51" t="str">
        <f ca="1">IFERROR(VLOOKUP($B81,'Org List'!$J$9:$K$488,2,0), "")</f>
        <v>Kingston upon Thames</v>
      </c>
      <c r="D81" s="62" t="str">
        <f ca="1">IFERROR(IF((VLOOKUP($B81,'NatCon &amp; Metrics Backsheet'!$A$7:$Q$156,D$9,FALSE))="","",(VLOOKUP($B81,'NatCon &amp; Metrics Backsheet'!$A$7:$Q$156,D$9,FALSE))),"")</f>
        <v>Yes</v>
      </c>
      <c r="E81" s="63" t="str">
        <f ca="1">IFERROR(IF((VLOOKUP($B81,'NatCon &amp; Metrics Backsheet'!$A$7:$Q$156,E$9,FALSE))="","",(VLOOKUP($B81,'NatCon &amp; Metrics Backsheet'!$A$7:$Q$156,E$9,FALSE))),"")</f>
        <v>Yes</v>
      </c>
      <c r="F81" s="63" t="str">
        <f ca="1">IFERROR(IF((VLOOKUP($B81,'NatCon &amp; Metrics Backsheet'!$A$7:$Q$156,F$9,FALSE))="","",(VLOOKUP($B81,'NatCon &amp; Metrics Backsheet'!$A$7:$Q$156,F$9,FALSE))),"")</f>
        <v>Yes</v>
      </c>
      <c r="G81" s="64" t="str">
        <f ca="1">IFERROR(IF((VLOOKUP($B81,'NatCon &amp; Metrics Backsheet'!$A$7:$Q$156,G$9,FALSE))="","",(VLOOKUP($B81,'NatCon &amp; Metrics Backsheet'!$A$7:$Q$156,G$9,FALSE))),"")</f>
        <v>Yes</v>
      </c>
      <c r="H81" s="55" t="str">
        <f ca="1">IFERROR(IF((VLOOKUP($B81,'NatCon &amp; Metrics Backsheet'!$A$7:$Q$156,H$9,FALSE))="","",(VLOOKUP($B81,'NatCon &amp; Metrics Backsheet'!$A$7:$Q$156,H$9,FALSE))),"")</f>
        <v>Yes</v>
      </c>
      <c r="I81" s="80" t="str">
        <f ca="1">IFERROR(IF((VLOOKUP($B81,'NatCon &amp; Metrics Backsheet'!$A$7:$Q$156,I$9,FALSE))="","",(VLOOKUP($B81,'NatCon &amp; Metrics Backsheet'!$A$7:$Q$156,I$9,FALSE))),"")</f>
        <v/>
      </c>
    </row>
    <row r="82" spans="1:9" x14ac:dyDescent="0.3">
      <c r="A82" s="57">
        <v>64</v>
      </c>
      <c r="B82" s="50" t="str">
        <f t="shared" ca="1" si="5"/>
        <v>E08000034</v>
      </c>
      <c r="C82" s="51" t="str">
        <f ca="1">IFERROR(VLOOKUP($B82,'Org List'!$J$9:$K$488,2,0), "")</f>
        <v>Kirklees</v>
      </c>
      <c r="D82" s="62" t="str">
        <f ca="1">IFERROR(IF((VLOOKUP($B82,'NatCon &amp; Metrics Backsheet'!$A$7:$Q$156,D$9,FALSE))="","",(VLOOKUP($B82,'NatCon &amp; Metrics Backsheet'!$A$7:$Q$156,D$9,FALSE))),"")</f>
        <v>Yes</v>
      </c>
      <c r="E82" s="63" t="str">
        <f ca="1">IFERROR(IF((VLOOKUP($B82,'NatCon &amp; Metrics Backsheet'!$A$7:$Q$156,E$9,FALSE))="","",(VLOOKUP($B82,'NatCon &amp; Metrics Backsheet'!$A$7:$Q$156,E$9,FALSE))),"")</f>
        <v>Yes</v>
      </c>
      <c r="F82" s="63" t="str">
        <f ca="1">IFERROR(IF((VLOOKUP($B82,'NatCon &amp; Metrics Backsheet'!$A$7:$Q$156,F$9,FALSE))="","",(VLOOKUP($B82,'NatCon &amp; Metrics Backsheet'!$A$7:$Q$156,F$9,FALSE))),"")</f>
        <v>Yes</v>
      </c>
      <c r="G82" s="64" t="str">
        <f ca="1">IFERROR(IF((VLOOKUP($B82,'NatCon &amp; Metrics Backsheet'!$A$7:$Q$156,G$9,FALSE))="","",(VLOOKUP($B82,'NatCon &amp; Metrics Backsheet'!$A$7:$Q$156,G$9,FALSE))),"")</f>
        <v>Yes</v>
      </c>
      <c r="H82" s="55" t="str">
        <f ca="1">IFERROR(IF((VLOOKUP($B82,'NatCon &amp; Metrics Backsheet'!$A$7:$Q$156,H$9,FALSE))="","",(VLOOKUP($B82,'NatCon &amp; Metrics Backsheet'!$A$7:$Q$156,H$9,FALSE))),"")</f>
        <v>Yes</v>
      </c>
      <c r="I82" s="80" t="str">
        <f ca="1">IFERROR(IF((VLOOKUP($B82,'NatCon &amp; Metrics Backsheet'!$A$7:$Q$156,I$9,FALSE))="","",(VLOOKUP($B82,'NatCon &amp; Metrics Backsheet'!$A$7:$Q$156,I$9,FALSE))),"")</f>
        <v/>
      </c>
    </row>
    <row r="83" spans="1:9" x14ac:dyDescent="0.3">
      <c r="A83" s="57">
        <v>65</v>
      </c>
      <c r="B83" s="50" t="str">
        <f t="shared" ref="B83:B146" ca="1" si="6">IF($A83&gt;$L$5-1,"",INDIRECT("'Comms by AT'!AA"&amp;$A83+$L$4))</f>
        <v>E08000011</v>
      </c>
      <c r="C83" s="51" t="str">
        <f ca="1">IFERROR(VLOOKUP($B83,'Org List'!$J$9:$K$488,2,0), "")</f>
        <v>Knowsley</v>
      </c>
      <c r="D83" s="62" t="str">
        <f ca="1">IFERROR(IF((VLOOKUP($B83,'NatCon &amp; Metrics Backsheet'!$A$7:$Q$156,D$9,FALSE))="","",(VLOOKUP($B83,'NatCon &amp; Metrics Backsheet'!$A$7:$Q$156,D$9,FALSE))),"")</f>
        <v>Yes</v>
      </c>
      <c r="E83" s="63" t="str">
        <f ca="1">IFERROR(IF((VLOOKUP($B83,'NatCon &amp; Metrics Backsheet'!$A$7:$Q$156,E$9,FALSE))="","",(VLOOKUP($B83,'NatCon &amp; Metrics Backsheet'!$A$7:$Q$156,E$9,FALSE))),"")</f>
        <v>Yes</v>
      </c>
      <c r="F83" s="63" t="str">
        <f ca="1">IFERROR(IF((VLOOKUP($B83,'NatCon &amp; Metrics Backsheet'!$A$7:$Q$156,F$9,FALSE))="","",(VLOOKUP($B83,'NatCon &amp; Metrics Backsheet'!$A$7:$Q$156,F$9,FALSE))),"")</f>
        <v>Yes</v>
      </c>
      <c r="G83" s="64" t="str">
        <f ca="1">IFERROR(IF((VLOOKUP($B83,'NatCon &amp; Metrics Backsheet'!$A$7:$Q$156,G$9,FALSE))="","",(VLOOKUP($B83,'NatCon &amp; Metrics Backsheet'!$A$7:$Q$156,G$9,FALSE))),"")</f>
        <v>Yes</v>
      </c>
      <c r="H83" s="55" t="str">
        <f ca="1">IFERROR(IF((VLOOKUP($B83,'NatCon &amp; Metrics Backsheet'!$A$7:$Q$156,H$9,FALSE))="","",(VLOOKUP($B83,'NatCon &amp; Metrics Backsheet'!$A$7:$Q$156,H$9,FALSE))),"")</f>
        <v>Yes</v>
      </c>
      <c r="I83" s="80" t="str">
        <f ca="1">IFERROR(IF((VLOOKUP($B83,'NatCon &amp; Metrics Backsheet'!$A$7:$Q$156,I$9,FALSE))="","",(VLOOKUP($B83,'NatCon &amp; Metrics Backsheet'!$A$7:$Q$156,I$9,FALSE))),"")</f>
        <v/>
      </c>
    </row>
    <row r="84" spans="1:9" x14ac:dyDescent="0.3">
      <c r="A84" s="57">
        <v>66</v>
      </c>
      <c r="B84" s="50" t="str">
        <f t="shared" ca="1" si="6"/>
        <v>E09000022</v>
      </c>
      <c r="C84" s="51" t="str">
        <f ca="1">IFERROR(VLOOKUP($B84,'Org List'!$J$9:$K$488,2,0), "")</f>
        <v>Lambeth</v>
      </c>
      <c r="D84" s="62" t="str">
        <f ca="1">IFERROR(IF((VLOOKUP($B84,'NatCon &amp; Metrics Backsheet'!$A$7:$Q$156,D$9,FALSE))="","",(VLOOKUP($B84,'NatCon &amp; Metrics Backsheet'!$A$7:$Q$156,D$9,FALSE))),"")</f>
        <v>Yes</v>
      </c>
      <c r="E84" s="63" t="str">
        <f ca="1">IFERROR(IF((VLOOKUP($B84,'NatCon &amp; Metrics Backsheet'!$A$7:$Q$156,E$9,FALSE))="","",(VLOOKUP($B84,'NatCon &amp; Metrics Backsheet'!$A$7:$Q$156,E$9,FALSE))),"")</f>
        <v>Yes</v>
      </c>
      <c r="F84" s="63" t="str">
        <f ca="1">IFERROR(IF((VLOOKUP($B84,'NatCon &amp; Metrics Backsheet'!$A$7:$Q$156,F$9,FALSE))="","",(VLOOKUP($B84,'NatCon &amp; Metrics Backsheet'!$A$7:$Q$156,F$9,FALSE))),"")</f>
        <v>Yes</v>
      </c>
      <c r="G84" s="64" t="str">
        <f ca="1">IFERROR(IF((VLOOKUP($B84,'NatCon &amp; Metrics Backsheet'!$A$7:$Q$156,G$9,FALSE))="","",(VLOOKUP($B84,'NatCon &amp; Metrics Backsheet'!$A$7:$Q$156,G$9,FALSE))),"")</f>
        <v>Yes</v>
      </c>
      <c r="H84" s="55" t="str">
        <f ca="1">IFERROR(IF((VLOOKUP($B84,'NatCon &amp; Metrics Backsheet'!$A$7:$Q$156,H$9,FALSE))="","",(VLOOKUP($B84,'NatCon &amp; Metrics Backsheet'!$A$7:$Q$156,H$9,FALSE))),"")</f>
        <v>Yes</v>
      </c>
      <c r="I84" s="80" t="str">
        <f ca="1">IFERROR(IF((VLOOKUP($B84,'NatCon &amp; Metrics Backsheet'!$A$7:$Q$156,I$9,FALSE))="","",(VLOOKUP($B84,'NatCon &amp; Metrics Backsheet'!$A$7:$Q$156,I$9,FALSE))),"")</f>
        <v/>
      </c>
    </row>
    <row r="85" spans="1:9" x14ac:dyDescent="0.3">
      <c r="A85" s="57">
        <v>67</v>
      </c>
      <c r="B85" s="50" t="str">
        <f t="shared" ca="1" si="6"/>
        <v>E10000017</v>
      </c>
      <c r="C85" s="51" t="str">
        <f ca="1">IFERROR(VLOOKUP($B85,'Org List'!$J$9:$K$488,2,0), "")</f>
        <v>Lancashire</v>
      </c>
      <c r="D85" s="62" t="str">
        <f ca="1">IFERROR(IF((VLOOKUP($B85,'NatCon &amp; Metrics Backsheet'!$A$7:$Q$156,D$9,FALSE))="","",(VLOOKUP($B85,'NatCon &amp; Metrics Backsheet'!$A$7:$Q$156,D$9,FALSE))),"")</f>
        <v>Yes</v>
      </c>
      <c r="E85" s="63" t="str">
        <f ca="1">IFERROR(IF((VLOOKUP($B85,'NatCon &amp; Metrics Backsheet'!$A$7:$Q$156,E$9,FALSE))="","",(VLOOKUP($B85,'NatCon &amp; Metrics Backsheet'!$A$7:$Q$156,E$9,FALSE))),"")</f>
        <v>Yes</v>
      </c>
      <c r="F85" s="63" t="str">
        <f ca="1">IFERROR(IF((VLOOKUP($B85,'NatCon &amp; Metrics Backsheet'!$A$7:$Q$156,F$9,FALSE))="","",(VLOOKUP($B85,'NatCon &amp; Metrics Backsheet'!$A$7:$Q$156,F$9,FALSE))),"")</f>
        <v>Yes</v>
      </c>
      <c r="G85" s="64" t="str">
        <f ca="1">IFERROR(IF((VLOOKUP($B85,'NatCon &amp; Metrics Backsheet'!$A$7:$Q$156,G$9,FALSE))="","",(VLOOKUP($B85,'NatCon &amp; Metrics Backsheet'!$A$7:$Q$156,G$9,FALSE))),"")</f>
        <v>Yes</v>
      </c>
      <c r="H85" s="55" t="str">
        <f ca="1">IFERROR(IF((VLOOKUP($B85,'NatCon &amp; Metrics Backsheet'!$A$7:$Q$156,H$9,FALSE))="","",(VLOOKUP($B85,'NatCon &amp; Metrics Backsheet'!$A$7:$Q$156,H$9,FALSE))),"")</f>
        <v>Yes</v>
      </c>
      <c r="I85" s="80" t="str">
        <f ca="1">IFERROR(IF((VLOOKUP($B85,'NatCon &amp; Metrics Backsheet'!$A$7:$Q$156,I$9,FALSE))="","",(VLOOKUP($B85,'NatCon &amp; Metrics Backsheet'!$A$7:$Q$156,I$9,FALSE))),"")</f>
        <v/>
      </c>
    </row>
    <row r="86" spans="1:9" x14ac:dyDescent="0.3">
      <c r="A86" s="57">
        <v>68</v>
      </c>
      <c r="B86" s="50" t="str">
        <f t="shared" ca="1" si="6"/>
        <v>E08000035</v>
      </c>
      <c r="C86" s="51" t="str">
        <f ca="1">IFERROR(VLOOKUP($B86,'Org List'!$J$9:$K$488,2,0), "")</f>
        <v>Leeds</v>
      </c>
      <c r="D86" s="62" t="str">
        <f ca="1">IFERROR(IF((VLOOKUP($B86,'NatCon &amp; Metrics Backsheet'!$A$7:$Q$156,D$9,FALSE))="","",(VLOOKUP($B86,'NatCon &amp; Metrics Backsheet'!$A$7:$Q$156,D$9,FALSE))),"")</f>
        <v>Yes</v>
      </c>
      <c r="E86" s="63" t="str">
        <f ca="1">IFERROR(IF((VLOOKUP($B86,'NatCon &amp; Metrics Backsheet'!$A$7:$Q$156,E$9,FALSE))="","",(VLOOKUP($B86,'NatCon &amp; Metrics Backsheet'!$A$7:$Q$156,E$9,FALSE))),"")</f>
        <v>Yes</v>
      </c>
      <c r="F86" s="63" t="str">
        <f ca="1">IFERROR(IF((VLOOKUP($B86,'NatCon &amp; Metrics Backsheet'!$A$7:$Q$156,F$9,FALSE))="","",(VLOOKUP($B86,'NatCon &amp; Metrics Backsheet'!$A$7:$Q$156,F$9,FALSE))),"")</f>
        <v>Yes</v>
      </c>
      <c r="G86" s="64" t="str">
        <f ca="1">IFERROR(IF((VLOOKUP($B86,'NatCon &amp; Metrics Backsheet'!$A$7:$Q$156,G$9,FALSE))="","",(VLOOKUP($B86,'NatCon &amp; Metrics Backsheet'!$A$7:$Q$156,G$9,FALSE))),"")</f>
        <v>Yes</v>
      </c>
      <c r="H86" s="55" t="str">
        <f ca="1">IFERROR(IF((VLOOKUP($B86,'NatCon &amp; Metrics Backsheet'!$A$7:$Q$156,H$9,FALSE))="","",(VLOOKUP($B86,'NatCon &amp; Metrics Backsheet'!$A$7:$Q$156,H$9,FALSE))),"")</f>
        <v>Yes</v>
      </c>
      <c r="I86" s="80" t="str">
        <f ca="1">IFERROR(IF((VLOOKUP($B86,'NatCon &amp; Metrics Backsheet'!$A$7:$Q$156,I$9,FALSE))="","",(VLOOKUP($B86,'NatCon &amp; Metrics Backsheet'!$A$7:$Q$156,I$9,FALSE))),"")</f>
        <v/>
      </c>
    </row>
    <row r="87" spans="1:9" x14ac:dyDescent="0.3">
      <c r="A87" s="57">
        <v>69</v>
      </c>
      <c r="B87" s="50" t="str">
        <f t="shared" ca="1" si="6"/>
        <v>E06000016</v>
      </c>
      <c r="C87" s="51" t="str">
        <f ca="1">IFERROR(VLOOKUP($B87,'Org List'!$J$9:$K$488,2,0), "")</f>
        <v>Leicester</v>
      </c>
      <c r="D87" s="62" t="str">
        <f ca="1">IFERROR(IF((VLOOKUP($B87,'NatCon &amp; Metrics Backsheet'!$A$7:$Q$156,D$9,FALSE))="","",(VLOOKUP($B87,'NatCon &amp; Metrics Backsheet'!$A$7:$Q$156,D$9,FALSE))),"")</f>
        <v>Yes</v>
      </c>
      <c r="E87" s="63" t="str">
        <f ca="1">IFERROR(IF((VLOOKUP($B87,'NatCon &amp; Metrics Backsheet'!$A$7:$Q$156,E$9,FALSE))="","",(VLOOKUP($B87,'NatCon &amp; Metrics Backsheet'!$A$7:$Q$156,E$9,FALSE))),"")</f>
        <v>Yes</v>
      </c>
      <c r="F87" s="63" t="str">
        <f ca="1">IFERROR(IF((VLOOKUP($B87,'NatCon &amp; Metrics Backsheet'!$A$7:$Q$156,F$9,FALSE))="","",(VLOOKUP($B87,'NatCon &amp; Metrics Backsheet'!$A$7:$Q$156,F$9,FALSE))),"")</f>
        <v>Yes</v>
      </c>
      <c r="G87" s="64" t="str">
        <f ca="1">IFERROR(IF((VLOOKUP($B87,'NatCon &amp; Metrics Backsheet'!$A$7:$Q$156,G$9,FALSE))="","",(VLOOKUP($B87,'NatCon &amp; Metrics Backsheet'!$A$7:$Q$156,G$9,FALSE))),"")</f>
        <v>Yes</v>
      </c>
      <c r="H87" s="55" t="str">
        <f ca="1">IFERROR(IF((VLOOKUP($B87,'NatCon &amp; Metrics Backsheet'!$A$7:$Q$156,H$9,FALSE))="","",(VLOOKUP($B87,'NatCon &amp; Metrics Backsheet'!$A$7:$Q$156,H$9,FALSE))),"")</f>
        <v>Yes</v>
      </c>
      <c r="I87" s="80" t="str">
        <f ca="1">IFERROR(IF((VLOOKUP($B87,'NatCon &amp; Metrics Backsheet'!$A$7:$Q$156,I$9,FALSE))="","",(VLOOKUP($B87,'NatCon &amp; Metrics Backsheet'!$A$7:$Q$156,I$9,FALSE))),"")</f>
        <v/>
      </c>
    </row>
    <row r="88" spans="1:9" x14ac:dyDescent="0.3">
      <c r="A88" s="57">
        <v>70</v>
      </c>
      <c r="B88" s="50" t="str">
        <f t="shared" ca="1" si="6"/>
        <v>E10000018</v>
      </c>
      <c r="C88" s="51" t="str">
        <f ca="1">IFERROR(VLOOKUP($B88,'Org List'!$J$9:$K$488,2,0), "")</f>
        <v>Leicestershire</v>
      </c>
      <c r="D88" s="62" t="str">
        <f ca="1">IFERROR(IF((VLOOKUP($B88,'NatCon &amp; Metrics Backsheet'!$A$7:$Q$156,D$9,FALSE))="","",(VLOOKUP($B88,'NatCon &amp; Metrics Backsheet'!$A$7:$Q$156,D$9,FALSE))),"")</f>
        <v>Yes</v>
      </c>
      <c r="E88" s="63" t="str">
        <f ca="1">IFERROR(IF((VLOOKUP($B88,'NatCon &amp; Metrics Backsheet'!$A$7:$Q$156,E$9,FALSE))="","",(VLOOKUP($B88,'NatCon &amp; Metrics Backsheet'!$A$7:$Q$156,E$9,FALSE))),"")</f>
        <v>Yes</v>
      </c>
      <c r="F88" s="63" t="str">
        <f ca="1">IFERROR(IF((VLOOKUP($B88,'NatCon &amp; Metrics Backsheet'!$A$7:$Q$156,F$9,FALSE))="","",(VLOOKUP($B88,'NatCon &amp; Metrics Backsheet'!$A$7:$Q$156,F$9,FALSE))),"")</f>
        <v>Yes</v>
      </c>
      <c r="G88" s="64" t="str">
        <f ca="1">IFERROR(IF((VLOOKUP($B88,'NatCon &amp; Metrics Backsheet'!$A$7:$Q$156,G$9,FALSE))="","",(VLOOKUP($B88,'NatCon &amp; Metrics Backsheet'!$A$7:$Q$156,G$9,FALSE))),"")</f>
        <v>Yes</v>
      </c>
      <c r="H88" s="55" t="str">
        <f ca="1">IFERROR(IF((VLOOKUP($B88,'NatCon &amp; Metrics Backsheet'!$A$7:$Q$156,H$9,FALSE))="","",(VLOOKUP($B88,'NatCon &amp; Metrics Backsheet'!$A$7:$Q$156,H$9,FALSE))),"")</f>
        <v>Yes</v>
      </c>
      <c r="I88" s="80" t="str">
        <f ca="1">IFERROR(IF((VLOOKUP($B88,'NatCon &amp; Metrics Backsheet'!$A$7:$Q$156,I$9,FALSE))="","",(VLOOKUP($B88,'NatCon &amp; Metrics Backsheet'!$A$7:$Q$156,I$9,FALSE))),"")</f>
        <v/>
      </c>
    </row>
    <row r="89" spans="1:9" x14ac:dyDescent="0.3">
      <c r="A89" s="57">
        <v>71</v>
      </c>
      <c r="B89" s="50" t="str">
        <f t="shared" ca="1" si="6"/>
        <v>E09000023</v>
      </c>
      <c r="C89" s="51" t="str">
        <f ca="1">IFERROR(VLOOKUP($B89,'Org List'!$J$9:$K$488,2,0), "")</f>
        <v>Lewisham</v>
      </c>
      <c r="D89" s="62" t="str">
        <f ca="1">IFERROR(IF((VLOOKUP($B89,'NatCon &amp; Metrics Backsheet'!$A$7:$Q$156,D$9,FALSE))="","",(VLOOKUP($B89,'NatCon &amp; Metrics Backsheet'!$A$7:$Q$156,D$9,FALSE))),"")</f>
        <v>Yes</v>
      </c>
      <c r="E89" s="63" t="str">
        <f ca="1">IFERROR(IF((VLOOKUP($B89,'NatCon &amp; Metrics Backsheet'!$A$7:$Q$156,E$9,FALSE))="","",(VLOOKUP($B89,'NatCon &amp; Metrics Backsheet'!$A$7:$Q$156,E$9,FALSE))),"")</f>
        <v>Yes</v>
      </c>
      <c r="F89" s="63" t="str">
        <f ca="1">IFERROR(IF((VLOOKUP($B89,'NatCon &amp; Metrics Backsheet'!$A$7:$Q$156,F$9,FALSE))="","",(VLOOKUP($B89,'NatCon &amp; Metrics Backsheet'!$A$7:$Q$156,F$9,FALSE))),"")</f>
        <v>Yes</v>
      </c>
      <c r="G89" s="64" t="str">
        <f ca="1">IFERROR(IF((VLOOKUP($B89,'NatCon &amp; Metrics Backsheet'!$A$7:$Q$156,G$9,FALSE))="","",(VLOOKUP($B89,'NatCon &amp; Metrics Backsheet'!$A$7:$Q$156,G$9,FALSE))),"")</f>
        <v>Yes</v>
      </c>
      <c r="H89" s="55" t="str">
        <f ca="1">IFERROR(IF((VLOOKUP($B89,'NatCon &amp; Metrics Backsheet'!$A$7:$Q$156,H$9,FALSE))="","",(VLOOKUP($B89,'NatCon &amp; Metrics Backsheet'!$A$7:$Q$156,H$9,FALSE))),"")</f>
        <v>Yes</v>
      </c>
      <c r="I89" s="80" t="str">
        <f ca="1">IFERROR(IF((VLOOKUP($B89,'NatCon &amp; Metrics Backsheet'!$A$7:$Q$156,I$9,FALSE))="","",(VLOOKUP($B89,'NatCon &amp; Metrics Backsheet'!$A$7:$Q$156,I$9,FALSE))),"")</f>
        <v/>
      </c>
    </row>
    <row r="90" spans="1:9" x14ac:dyDescent="0.3">
      <c r="A90" s="57">
        <v>72</v>
      </c>
      <c r="B90" s="50" t="str">
        <f t="shared" ca="1" si="6"/>
        <v>E10000019</v>
      </c>
      <c r="C90" s="51" t="str">
        <f ca="1">IFERROR(VLOOKUP($B90,'Org List'!$J$9:$K$488,2,0), "")</f>
        <v>Lincolnshire</v>
      </c>
      <c r="D90" s="62" t="str">
        <f ca="1">IFERROR(IF((VLOOKUP($B90,'NatCon &amp; Metrics Backsheet'!$A$7:$Q$156,D$9,FALSE))="","",(VLOOKUP($B90,'NatCon &amp; Metrics Backsheet'!$A$7:$Q$156,D$9,FALSE))),"")</f>
        <v>Yes</v>
      </c>
      <c r="E90" s="63" t="str">
        <f ca="1">IFERROR(IF((VLOOKUP($B90,'NatCon &amp; Metrics Backsheet'!$A$7:$Q$156,E$9,FALSE))="","",(VLOOKUP($B90,'NatCon &amp; Metrics Backsheet'!$A$7:$Q$156,E$9,FALSE))),"")</f>
        <v>Yes</v>
      </c>
      <c r="F90" s="63" t="str">
        <f ca="1">IFERROR(IF((VLOOKUP($B90,'NatCon &amp; Metrics Backsheet'!$A$7:$Q$156,F$9,FALSE))="","",(VLOOKUP($B90,'NatCon &amp; Metrics Backsheet'!$A$7:$Q$156,F$9,FALSE))),"")</f>
        <v>Yes</v>
      </c>
      <c r="G90" s="64" t="str">
        <f ca="1">IFERROR(IF((VLOOKUP($B90,'NatCon &amp; Metrics Backsheet'!$A$7:$Q$156,G$9,FALSE))="","",(VLOOKUP($B90,'NatCon &amp; Metrics Backsheet'!$A$7:$Q$156,G$9,FALSE))),"")</f>
        <v>Yes</v>
      </c>
      <c r="H90" s="55" t="str">
        <f ca="1">IFERROR(IF((VLOOKUP($B90,'NatCon &amp; Metrics Backsheet'!$A$7:$Q$156,H$9,FALSE))="","",(VLOOKUP($B90,'NatCon &amp; Metrics Backsheet'!$A$7:$Q$156,H$9,FALSE))),"")</f>
        <v>Yes</v>
      </c>
      <c r="I90" s="80" t="str">
        <f ca="1">IFERROR(IF((VLOOKUP($B90,'NatCon &amp; Metrics Backsheet'!$A$7:$Q$156,I$9,FALSE))="","",(VLOOKUP($B90,'NatCon &amp; Metrics Backsheet'!$A$7:$Q$156,I$9,FALSE))),"")</f>
        <v/>
      </c>
    </row>
    <row r="91" spans="1:9" x14ac:dyDescent="0.3">
      <c r="A91" s="57">
        <v>73</v>
      </c>
      <c r="B91" s="50" t="str">
        <f t="shared" ca="1" si="6"/>
        <v>E08000012</v>
      </c>
      <c r="C91" s="51" t="str">
        <f ca="1">IFERROR(VLOOKUP($B91,'Org List'!$J$9:$K$488,2,0), "")</f>
        <v>Liverpool</v>
      </c>
      <c r="D91" s="62" t="str">
        <f ca="1">IFERROR(IF((VLOOKUP($B91,'NatCon &amp; Metrics Backsheet'!$A$7:$Q$156,D$9,FALSE))="","",(VLOOKUP($B91,'NatCon &amp; Metrics Backsheet'!$A$7:$Q$156,D$9,FALSE))),"")</f>
        <v>Yes</v>
      </c>
      <c r="E91" s="63" t="str">
        <f ca="1">IFERROR(IF((VLOOKUP($B91,'NatCon &amp; Metrics Backsheet'!$A$7:$Q$156,E$9,FALSE))="","",(VLOOKUP($B91,'NatCon &amp; Metrics Backsheet'!$A$7:$Q$156,E$9,FALSE))),"")</f>
        <v>Yes</v>
      </c>
      <c r="F91" s="63" t="str">
        <f ca="1">IFERROR(IF((VLOOKUP($B91,'NatCon &amp; Metrics Backsheet'!$A$7:$Q$156,F$9,FALSE))="","",(VLOOKUP($B91,'NatCon &amp; Metrics Backsheet'!$A$7:$Q$156,F$9,FALSE))),"")</f>
        <v>Yes</v>
      </c>
      <c r="G91" s="64" t="str">
        <f ca="1">IFERROR(IF((VLOOKUP($B91,'NatCon &amp; Metrics Backsheet'!$A$7:$Q$156,G$9,FALSE))="","",(VLOOKUP($B91,'NatCon &amp; Metrics Backsheet'!$A$7:$Q$156,G$9,FALSE))),"")</f>
        <v>Yes</v>
      </c>
      <c r="H91" s="55" t="str">
        <f ca="1">IFERROR(IF((VLOOKUP($B91,'NatCon &amp; Metrics Backsheet'!$A$7:$Q$156,H$9,FALSE))="","",(VLOOKUP($B91,'NatCon &amp; Metrics Backsheet'!$A$7:$Q$156,H$9,FALSE))),"")</f>
        <v>Yes</v>
      </c>
      <c r="I91" s="80" t="str">
        <f ca="1">IFERROR(IF((VLOOKUP($B91,'NatCon &amp; Metrics Backsheet'!$A$7:$Q$156,I$9,FALSE))="","",(VLOOKUP($B91,'NatCon &amp; Metrics Backsheet'!$A$7:$Q$156,I$9,FALSE))),"")</f>
        <v/>
      </c>
    </row>
    <row r="92" spans="1:9" x14ac:dyDescent="0.3">
      <c r="A92" s="57">
        <v>74</v>
      </c>
      <c r="B92" s="50" t="str">
        <f t="shared" ca="1" si="6"/>
        <v>E06000032</v>
      </c>
      <c r="C92" s="51" t="str">
        <f ca="1">IFERROR(VLOOKUP($B92,'Org List'!$J$9:$K$488,2,0), "")</f>
        <v>Luton</v>
      </c>
      <c r="D92" s="62" t="str">
        <f ca="1">IFERROR(IF((VLOOKUP($B92,'NatCon &amp; Metrics Backsheet'!$A$7:$Q$156,D$9,FALSE))="","",(VLOOKUP($B92,'NatCon &amp; Metrics Backsheet'!$A$7:$Q$156,D$9,FALSE))),"")</f>
        <v>Yes</v>
      </c>
      <c r="E92" s="63" t="str">
        <f ca="1">IFERROR(IF((VLOOKUP($B92,'NatCon &amp; Metrics Backsheet'!$A$7:$Q$156,E$9,FALSE))="","",(VLOOKUP($B92,'NatCon &amp; Metrics Backsheet'!$A$7:$Q$156,E$9,FALSE))),"")</f>
        <v>Yes</v>
      </c>
      <c r="F92" s="63" t="str">
        <f ca="1">IFERROR(IF((VLOOKUP($B92,'NatCon &amp; Metrics Backsheet'!$A$7:$Q$156,F$9,FALSE))="","",(VLOOKUP($B92,'NatCon &amp; Metrics Backsheet'!$A$7:$Q$156,F$9,FALSE))),"")</f>
        <v>Yes</v>
      </c>
      <c r="G92" s="64" t="str">
        <f ca="1">IFERROR(IF((VLOOKUP($B92,'NatCon &amp; Metrics Backsheet'!$A$7:$Q$156,G$9,FALSE))="","",(VLOOKUP($B92,'NatCon &amp; Metrics Backsheet'!$A$7:$Q$156,G$9,FALSE))),"")</f>
        <v>Yes</v>
      </c>
      <c r="H92" s="55" t="str">
        <f ca="1">IFERROR(IF((VLOOKUP($B92,'NatCon &amp; Metrics Backsheet'!$A$7:$Q$156,H$9,FALSE))="","",(VLOOKUP($B92,'NatCon &amp; Metrics Backsheet'!$A$7:$Q$156,H$9,FALSE))),"")</f>
        <v>Yes</v>
      </c>
      <c r="I92" s="80" t="str">
        <f ca="1">IFERROR(IF((VLOOKUP($B92,'NatCon &amp; Metrics Backsheet'!$A$7:$Q$156,I$9,FALSE))="","",(VLOOKUP($B92,'NatCon &amp; Metrics Backsheet'!$A$7:$Q$156,I$9,FALSE))),"")</f>
        <v/>
      </c>
    </row>
    <row r="93" spans="1:9" x14ac:dyDescent="0.3">
      <c r="A93" s="57">
        <v>75</v>
      </c>
      <c r="B93" s="50" t="str">
        <f t="shared" ca="1" si="6"/>
        <v>E08000003</v>
      </c>
      <c r="C93" s="51" t="str">
        <f ca="1">IFERROR(VLOOKUP($B93,'Org List'!$J$9:$K$488,2,0), "")</f>
        <v>Manchester</v>
      </c>
      <c r="D93" s="62" t="str">
        <f ca="1">IFERROR(IF((VLOOKUP($B93,'NatCon &amp; Metrics Backsheet'!$A$7:$Q$156,D$9,FALSE))="","",(VLOOKUP($B93,'NatCon &amp; Metrics Backsheet'!$A$7:$Q$156,D$9,FALSE))),"")</f>
        <v>Yes</v>
      </c>
      <c r="E93" s="63" t="str">
        <f ca="1">IFERROR(IF((VLOOKUP($B93,'NatCon &amp; Metrics Backsheet'!$A$7:$Q$156,E$9,FALSE))="","",(VLOOKUP($B93,'NatCon &amp; Metrics Backsheet'!$A$7:$Q$156,E$9,FALSE))),"")</f>
        <v>Yes</v>
      </c>
      <c r="F93" s="63" t="str">
        <f ca="1">IFERROR(IF((VLOOKUP($B93,'NatCon &amp; Metrics Backsheet'!$A$7:$Q$156,F$9,FALSE))="","",(VLOOKUP($B93,'NatCon &amp; Metrics Backsheet'!$A$7:$Q$156,F$9,FALSE))),"")</f>
        <v>Yes</v>
      </c>
      <c r="G93" s="64" t="str">
        <f ca="1">IFERROR(IF((VLOOKUP($B93,'NatCon &amp; Metrics Backsheet'!$A$7:$Q$156,G$9,FALSE))="","",(VLOOKUP($B93,'NatCon &amp; Metrics Backsheet'!$A$7:$Q$156,G$9,FALSE))),"")</f>
        <v>Yes</v>
      </c>
      <c r="H93" s="55" t="str">
        <f ca="1">IFERROR(IF((VLOOKUP($B93,'NatCon &amp; Metrics Backsheet'!$A$7:$Q$156,H$9,FALSE))="","",(VLOOKUP($B93,'NatCon &amp; Metrics Backsheet'!$A$7:$Q$156,H$9,FALSE))),"")</f>
        <v>Yes</v>
      </c>
      <c r="I93" s="80" t="str">
        <f ca="1">IFERROR(IF((VLOOKUP($B93,'NatCon &amp; Metrics Backsheet'!$A$7:$Q$156,I$9,FALSE))="","",(VLOOKUP($B93,'NatCon &amp; Metrics Backsheet'!$A$7:$Q$156,I$9,FALSE))),"")</f>
        <v/>
      </c>
    </row>
    <row r="94" spans="1:9" x14ac:dyDescent="0.3">
      <c r="A94" s="57">
        <v>76</v>
      </c>
      <c r="B94" s="50" t="str">
        <f t="shared" ca="1" si="6"/>
        <v>E06000035</v>
      </c>
      <c r="C94" s="51" t="str">
        <f ca="1">IFERROR(VLOOKUP($B94,'Org List'!$J$9:$K$488,2,0), "")</f>
        <v>Medway</v>
      </c>
      <c r="D94" s="62" t="str">
        <f ca="1">IFERROR(IF((VLOOKUP($B94,'NatCon &amp; Metrics Backsheet'!$A$7:$Q$156,D$9,FALSE))="","",(VLOOKUP($B94,'NatCon &amp; Metrics Backsheet'!$A$7:$Q$156,D$9,FALSE))),"")</f>
        <v>Yes</v>
      </c>
      <c r="E94" s="63" t="str">
        <f ca="1">IFERROR(IF((VLOOKUP($B94,'NatCon &amp; Metrics Backsheet'!$A$7:$Q$156,E$9,FALSE))="","",(VLOOKUP($B94,'NatCon &amp; Metrics Backsheet'!$A$7:$Q$156,E$9,FALSE))),"")</f>
        <v>Yes</v>
      </c>
      <c r="F94" s="63" t="str">
        <f ca="1">IFERROR(IF((VLOOKUP($B94,'NatCon &amp; Metrics Backsheet'!$A$7:$Q$156,F$9,FALSE))="","",(VLOOKUP($B94,'NatCon &amp; Metrics Backsheet'!$A$7:$Q$156,F$9,FALSE))),"")</f>
        <v>Yes</v>
      </c>
      <c r="G94" s="64" t="str">
        <f ca="1">IFERROR(IF((VLOOKUP($B94,'NatCon &amp; Metrics Backsheet'!$A$7:$Q$156,G$9,FALSE))="","",(VLOOKUP($B94,'NatCon &amp; Metrics Backsheet'!$A$7:$Q$156,G$9,FALSE))),"")</f>
        <v>Yes</v>
      </c>
      <c r="H94" s="55" t="str">
        <f ca="1">IFERROR(IF((VLOOKUP($B94,'NatCon &amp; Metrics Backsheet'!$A$7:$Q$156,H$9,FALSE))="","",(VLOOKUP($B94,'NatCon &amp; Metrics Backsheet'!$A$7:$Q$156,H$9,FALSE))),"")</f>
        <v>Yes</v>
      </c>
      <c r="I94" s="80" t="str">
        <f ca="1">IFERROR(IF((VLOOKUP($B94,'NatCon &amp; Metrics Backsheet'!$A$7:$Q$156,I$9,FALSE))="","",(VLOOKUP($B94,'NatCon &amp; Metrics Backsheet'!$A$7:$Q$156,I$9,FALSE))),"")</f>
        <v/>
      </c>
    </row>
    <row r="95" spans="1:9" x14ac:dyDescent="0.3">
      <c r="A95" s="57">
        <v>77</v>
      </c>
      <c r="B95" s="50" t="str">
        <f t="shared" ca="1" si="6"/>
        <v>E09000024</v>
      </c>
      <c r="C95" s="51" t="str">
        <f ca="1">IFERROR(VLOOKUP($B95,'Org List'!$J$9:$K$488,2,0), "")</f>
        <v>Merton</v>
      </c>
      <c r="D95" s="62" t="str">
        <f ca="1">IFERROR(IF((VLOOKUP($B95,'NatCon &amp; Metrics Backsheet'!$A$7:$Q$156,D$9,FALSE))="","",(VLOOKUP($B95,'NatCon &amp; Metrics Backsheet'!$A$7:$Q$156,D$9,FALSE))),"")</f>
        <v>Yes</v>
      </c>
      <c r="E95" s="63" t="str">
        <f ca="1">IFERROR(IF((VLOOKUP($B95,'NatCon &amp; Metrics Backsheet'!$A$7:$Q$156,E$9,FALSE))="","",(VLOOKUP($B95,'NatCon &amp; Metrics Backsheet'!$A$7:$Q$156,E$9,FALSE))),"")</f>
        <v>Yes</v>
      </c>
      <c r="F95" s="63" t="str">
        <f ca="1">IFERROR(IF((VLOOKUP($B95,'NatCon &amp; Metrics Backsheet'!$A$7:$Q$156,F$9,FALSE))="","",(VLOOKUP($B95,'NatCon &amp; Metrics Backsheet'!$A$7:$Q$156,F$9,FALSE))),"")</f>
        <v>Yes</v>
      </c>
      <c r="G95" s="64" t="str">
        <f ca="1">IFERROR(IF((VLOOKUP($B95,'NatCon &amp; Metrics Backsheet'!$A$7:$Q$156,G$9,FALSE))="","",(VLOOKUP($B95,'NatCon &amp; Metrics Backsheet'!$A$7:$Q$156,G$9,FALSE))),"")</f>
        <v>Yes</v>
      </c>
      <c r="H95" s="55" t="str">
        <f ca="1">IFERROR(IF((VLOOKUP($B95,'NatCon &amp; Metrics Backsheet'!$A$7:$Q$156,H$9,FALSE))="","",(VLOOKUP($B95,'NatCon &amp; Metrics Backsheet'!$A$7:$Q$156,H$9,FALSE))),"")</f>
        <v>Yes</v>
      </c>
      <c r="I95" s="80" t="str">
        <f ca="1">IFERROR(IF((VLOOKUP($B95,'NatCon &amp; Metrics Backsheet'!$A$7:$Q$156,I$9,FALSE))="","",(VLOOKUP($B95,'NatCon &amp; Metrics Backsheet'!$A$7:$Q$156,I$9,FALSE))),"")</f>
        <v/>
      </c>
    </row>
    <row r="96" spans="1:9" x14ac:dyDescent="0.3">
      <c r="A96" s="57">
        <v>78</v>
      </c>
      <c r="B96" s="50" t="str">
        <f t="shared" ca="1" si="6"/>
        <v>E06000002</v>
      </c>
      <c r="C96" s="51" t="str">
        <f ca="1">IFERROR(VLOOKUP($B96,'Org List'!$J$9:$K$488,2,0), "")</f>
        <v>Middlesbrough</v>
      </c>
      <c r="D96" s="62" t="str">
        <f ca="1">IFERROR(IF((VLOOKUP($B96,'NatCon &amp; Metrics Backsheet'!$A$7:$Q$156,D$9,FALSE))="","",(VLOOKUP($B96,'NatCon &amp; Metrics Backsheet'!$A$7:$Q$156,D$9,FALSE))),"")</f>
        <v>Yes</v>
      </c>
      <c r="E96" s="63" t="str">
        <f ca="1">IFERROR(IF((VLOOKUP($B96,'NatCon &amp; Metrics Backsheet'!$A$7:$Q$156,E$9,FALSE))="","",(VLOOKUP($B96,'NatCon &amp; Metrics Backsheet'!$A$7:$Q$156,E$9,FALSE))),"")</f>
        <v>Yes</v>
      </c>
      <c r="F96" s="63" t="str">
        <f ca="1">IFERROR(IF((VLOOKUP($B96,'NatCon &amp; Metrics Backsheet'!$A$7:$Q$156,F$9,FALSE))="","",(VLOOKUP($B96,'NatCon &amp; Metrics Backsheet'!$A$7:$Q$156,F$9,FALSE))),"")</f>
        <v>Yes</v>
      </c>
      <c r="G96" s="64" t="str">
        <f ca="1">IFERROR(IF((VLOOKUP($B96,'NatCon &amp; Metrics Backsheet'!$A$7:$Q$156,G$9,FALSE))="","",(VLOOKUP($B96,'NatCon &amp; Metrics Backsheet'!$A$7:$Q$156,G$9,FALSE))),"")</f>
        <v>Yes</v>
      </c>
      <c r="H96" s="55" t="str">
        <f ca="1">IFERROR(IF((VLOOKUP($B96,'NatCon &amp; Metrics Backsheet'!$A$7:$Q$156,H$9,FALSE))="","",(VLOOKUP($B96,'NatCon &amp; Metrics Backsheet'!$A$7:$Q$156,H$9,FALSE))),"")</f>
        <v>Yes</v>
      </c>
      <c r="I96" s="80" t="str">
        <f ca="1">IFERROR(IF((VLOOKUP($B96,'NatCon &amp; Metrics Backsheet'!$A$7:$Q$156,I$9,FALSE))="","",(VLOOKUP($B96,'NatCon &amp; Metrics Backsheet'!$A$7:$Q$156,I$9,FALSE))),"")</f>
        <v/>
      </c>
    </row>
    <row r="97" spans="1:9" x14ac:dyDescent="0.3">
      <c r="A97" s="57">
        <v>79</v>
      </c>
      <c r="B97" s="50" t="str">
        <f t="shared" ca="1" si="6"/>
        <v>E06000042</v>
      </c>
      <c r="C97" s="51" t="str">
        <f ca="1">IFERROR(VLOOKUP($B97,'Org List'!$J$9:$K$488,2,0), "")</f>
        <v>Milton Keynes</v>
      </c>
      <c r="D97" s="62" t="str">
        <f ca="1">IFERROR(IF((VLOOKUP($B97,'NatCon &amp; Metrics Backsheet'!$A$7:$Q$156,D$9,FALSE))="","",(VLOOKUP($B97,'NatCon &amp; Metrics Backsheet'!$A$7:$Q$156,D$9,FALSE))),"")</f>
        <v>Yes</v>
      </c>
      <c r="E97" s="63" t="str">
        <f ca="1">IFERROR(IF((VLOOKUP($B97,'NatCon &amp; Metrics Backsheet'!$A$7:$Q$156,E$9,FALSE))="","",(VLOOKUP($B97,'NatCon &amp; Metrics Backsheet'!$A$7:$Q$156,E$9,FALSE))),"")</f>
        <v>Yes</v>
      </c>
      <c r="F97" s="63" t="str">
        <f ca="1">IFERROR(IF((VLOOKUP($B97,'NatCon &amp; Metrics Backsheet'!$A$7:$Q$156,F$9,FALSE))="","",(VLOOKUP($B97,'NatCon &amp; Metrics Backsheet'!$A$7:$Q$156,F$9,FALSE))),"")</f>
        <v>Yes</v>
      </c>
      <c r="G97" s="64" t="str">
        <f ca="1">IFERROR(IF((VLOOKUP($B97,'NatCon &amp; Metrics Backsheet'!$A$7:$Q$156,G$9,FALSE))="","",(VLOOKUP($B97,'NatCon &amp; Metrics Backsheet'!$A$7:$Q$156,G$9,FALSE))),"")</f>
        <v>Yes</v>
      </c>
      <c r="H97" s="55" t="str">
        <f ca="1">IFERROR(IF((VLOOKUP($B97,'NatCon &amp; Metrics Backsheet'!$A$7:$Q$156,H$9,FALSE))="","",(VLOOKUP($B97,'NatCon &amp; Metrics Backsheet'!$A$7:$Q$156,H$9,FALSE))),"")</f>
        <v>Yes</v>
      </c>
      <c r="I97" s="80" t="str">
        <f ca="1">IFERROR(IF((VLOOKUP($B97,'NatCon &amp; Metrics Backsheet'!$A$7:$Q$156,I$9,FALSE))="","",(VLOOKUP($B97,'NatCon &amp; Metrics Backsheet'!$A$7:$Q$156,I$9,FALSE))),"")</f>
        <v/>
      </c>
    </row>
    <row r="98" spans="1:9" x14ac:dyDescent="0.3">
      <c r="A98" s="57">
        <v>80</v>
      </c>
      <c r="B98" s="50" t="str">
        <f t="shared" ca="1" si="6"/>
        <v>E08000021</v>
      </c>
      <c r="C98" s="51" t="str">
        <f ca="1">IFERROR(VLOOKUP($B98,'Org List'!$J$9:$K$488,2,0), "")</f>
        <v>Newcastle upon Tyne</v>
      </c>
      <c r="D98" s="62" t="str">
        <f ca="1">IFERROR(IF((VLOOKUP($B98,'NatCon &amp; Metrics Backsheet'!$A$7:$Q$156,D$9,FALSE))="","",(VLOOKUP($B98,'NatCon &amp; Metrics Backsheet'!$A$7:$Q$156,D$9,FALSE))),"")</f>
        <v>Yes</v>
      </c>
      <c r="E98" s="63" t="str">
        <f ca="1">IFERROR(IF((VLOOKUP($B98,'NatCon &amp; Metrics Backsheet'!$A$7:$Q$156,E$9,FALSE))="","",(VLOOKUP($B98,'NatCon &amp; Metrics Backsheet'!$A$7:$Q$156,E$9,FALSE))),"")</f>
        <v>Yes</v>
      </c>
      <c r="F98" s="63" t="str">
        <f ca="1">IFERROR(IF((VLOOKUP($B98,'NatCon &amp; Metrics Backsheet'!$A$7:$Q$156,F$9,FALSE))="","",(VLOOKUP($B98,'NatCon &amp; Metrics Backsheet'!$A$7:$Q$156,F$9,FALSE))),"")</f>
        <v>Yes</v>
      </c>
      <c r="G98" s="64" t="str">
        <f ca="1">IFERROR(IF((VLOOKUP($B98,'NatCon &amp; Metrics Backsheet'!$A$7:$Q$156,G$9,FALSE))="","",(VLOOKUP($B98,'NatCon &amp; Metrics Backsheet'!$A$7:$Q$156,G$9,FALSE))),"")</f>
        <v>Yes</v>
      </c>
      <c r="H98" s="55" t="str">
        <f ca="1">IFERROR(IF((VLOOKUP($B98,'NatCon &amp; Metrics Backsheet'!$A$7:$Q$156,H$9,FALSE))="","",(VLOOKUP($B98,'NatCon &amp; Metrics Backsheet'!$A$7:$Q$156,H$9,FALSE))),"")</f>
        <v>Yes</v>
      </c>
      <c r="I98" s="80" t="str">
        <f ca="1">IFERROR(IF((VLOOKUP($B98,'NatCon &amp; Metrics Backsheet'!$A$7:$Q$156,I$9,FALSE))="","",(VLOOKUP($B98,'NatCon &amp; Metrics Backsheet'!$A$7:$Q$156,I$9,FALSE))),"")</f>
        <v/>
      </c>
    </row>
    <row r="99" spans="1:9" x14ac:dyDescent="0.3">
      <c r="A99" s="57">
        <v>81</v>
      </c>
      <c r="B99" s="50" t="str">
        <f t="shared" ca="1" si="6"/>
        <v>E09000025</v>
      </c>
      <c r="C99" s="51" t="str">
        <f ca="1">IFERROR(VLOOKUP($B99,'Org List'!$J$9:$K$488,2,0), "")</f>
        <v>Newham</v>
      </c>
      <c r="D99" s="62" t="str">
        <f ca="1">IFERROR(IF((VLOOKUP($B99,'NatCon &amp; Metrics Backsheet'!$A$7:$Q$156,D$9,FALSE))="","",(VLOOKUP($B99,'NatCon &amp; Metrics Backsheet'!$A$7:$Q$156,D$9,FALSE))),"")</f>
        <v>Yes</v>
      </c>
      <c r="E99" s="63" t="str">
        <f ca="1">IFERROR(IF((VLOOKUP($B99,'NatCon &amp; Metrics Backsheet'!$A$7:$Q$156,E$9,FALSE))="","",(VLOOKUP($B99,'NatCon &amp; Metrics Backsheet'!$A$7:$Q$156,E$9,FALSE))),"")</f>
        <v>Yes</v>
      </c>
      <c r="F99" s="63" t="str">
        <f ca="1">IFERROR(IF((VLOOKUP($B99,'NatCon &amp; Metrics Backsheet'!$A$7:$Q$156,F$9,FALSE))="","",(VLOOKUP($B99,'NatCon &amp; Metrics Backsheet'!$A$7:$Q$156,F$9,FALSE))),"")</f>
        <v>Yes</v>
      </c>
      <c r="G99" s="64" t="str">
        <f ca="1">IFERROR(IF((VLOOKUP($B99,'NatCon &amp; Metrics Backsheet'!$A$7:$Q$156,G$9,FALSE))="","",(VLOOKUP($B99,'NatCon &amp; Metrics Backsheet'!$A$7:$Q$156,G$9,FALSE))),"")</f>
        <v>Yes</v>
      </c>
      <c r="H99" s="55" t="str">
        <f ca="1">IFERROR(IF((VLOOKUP($B99,'NatCon &amp; Metrics Backsheet'!$A$7:$Q$156,H$9,FALSE))="","",(VLOOKUP($B99,'NatCon &amp; Metrics Backsheet'!$A$7:$Q$156,H$9,FALSE))),"")</f>
        <v>Yes</v>
      </c>
      <c r="I99" s="80" t="str">
        <f ca="1">IFERROR(IF((VLOOKUP($B99,'NatCon &amp; Metrics Backsheet'!$A$7:$Q$156,I$9,FALSE))="","",(VLOOKUP($B99,'NatCon &amp; Metrics Backsheet'!$A$7:$Q$156,I$9,FALSE))),"")</f>
        <v/>
      </c>
    </row>
    <row r="100" spans="1:9" x14ac:dyDescent="0.3">
      <c r="A100" s="57">
        <v>82</v>
      </c>
      <c r="B100" s="50" t="str">
        <f t="shared" ca="1" si="6"/>
        <v>E10000020</v>
      </c>
      <c r="C100" s="51" t="str">
        <f ca="1">IFERROR(VLOOKUP($B100,'Org List'!$J$9:$K$488,2,0), "")</f>
        <v>Norfolk</v>
      </c>
      <c r="D100" s="62" t="str">
        <f ca="1">IFERROR(IF((VLOOKUP($B100,'NatCon &amp; Metrics Backsheet'!$A$7:$Q$156,D$9,FALSE))="","",(VLOOKUP($B100,'NatCon &amp; Metrics Backsheet'!$A$7:$Q$156,D$9,FALSE))),"")</f>
        <v>Yes</v>
      </c>
      <c r="E100" s="63" t="str">
        <f ca="1">IFERROR(IF((VLOOKUP($B100,'NatCon &amp; Metrics Backsheet'!$A$7:$Q$156,E$9,FALSE))="","",(VLOOKUP($B100,'NatCon &amp; Metrics Backsheet'!$A$7:$Q$156,E$9,FALSE))),"")</f>
        <v>Yes</v>
      </c>
      <c r="F100" s="63" t="str">
        <f ca="1">IFERROR(IF((VLOOKUP($B100,'NatCon &amp; Metrics Backsheet'!$A$7:$Q$156,F$9,FALSE))="","",(VLOOKUP($B100,'NatCon &amp; Metrics Backsheet'!$A$7:$Q$156,F$9,FALSE))),"")</f>
        <v>Yes</v>
      </c>
      <c r="G100" s="64" t="str">
        <f ca="1">IFERROR(IF((VLOOKUP($B100,'NatCon &amp; Metrics Backsheet'!$A$7:$Q$156,G$9,FALSE))="","",(VLOOKUP($B100,'NatCon &amp; Metrics Backsheet'!$A$7:$Q$156,G$9,FALSE))),"")</f>
        <v>Yes</v>
      </c>
      <c r="H100" s="55" t="str">
        <f ca="1">IFERROR(IF((VLOOKUP($B100,'NatCon &amp; Metrics Backsheet'!$A$7:$Q$156,H$9,FALSE))="","",(VLOOKUP($B100,'NatCon &amp; Metrics Backsheet'!$A$7:$Q$156,H$9,FALSE))),"")</f>
        <v>Yes</v>
      </c>
      <c r="I100" s="80" t="str">
        <f ca="1">IFERROR(IF((VLOOKUP($B100,'NatCon &amp; Metrics Backsheet'!$A$7:$Q$156,I$9,FALSE))="","",(VLOOKUP($B100,'NatCon &amp; Metrics Backsheet'!$A$7:$Q$156,I$9,FALSE))),"")</f>
        <v/>
      </c>
    </row>
    <row r="101" spans="1:9" x14ac:dyDescent="0.3">
      <c r="A101" s="57">
        <v>83</v>
      </c>
      <c r="B101" s="50" t="str">
        <f t="shared" ca="1" si="6"/>
        <v>E06000012</v>
      </c>
      <c r="C101" s="51" t="str">
        <f ca="1">IFERROR(VLOOKUP($B101,'Org List'!$J$9:$K$488,2,0), "")</f>
        <v>North East Lincolnshire</v>
      </c>
      <c r="D101" s="62" t="str">
        <f ca="1">IFERROR(IF((VLOOKUP($B101,'NatCon &amp; Metrics Backsheet'!$A$7:$Q$156,D$9,FALSE))="","",(VLOOKUP($B101,'NatCon &amp; Metrics Backsheet'!$A$7:$Q$156,D$9,FALSE))),"")</f>
        <v>Yes</v>
      </c>
      <c r="E101" s="63" t="str">
        <f ca="1">IFERROR(IF((VLOOKUP($B101,'NatCon &amp; Metrics Backsheet'!$A$7:$Q$156,E$9,FALSE))="","",(VLOOKUP($B101,'NatCon &amp; Metrics Backsheet'!$A$7:$Q$156,E$9,FALSE))),"")</f>
        <v>Yes</v>
      </c>
      <c r="F101" s="63" t="str">
        <f ca="1">IFERROR(IF((VLOOKUP($B101,'NatCon &amp; Metrics Backsheet'!$A$7:$Q$156,F$9,FALSE))="","",(VLOOKUP($B101,'NatCon &amp; Metrics Backsheet'!$A$7:$Q$156,F$9,FALSE))),"")</f>
        <v>Yes</v>
      </c>
      <c r="G101" s="64" t="str">
        <f ca="1">IFERROR(IF((VLOOKUP($B101,'NatCon &amp; Metrics Backsheet'!$A$7:$Q$156,G$9,FALSE))="","",(VLOOKUP($B101,'NatCon &amp; Metrics Backsheet'!$A$7:$Q$156,G$9,FALSE))),"")</f>
        <v>Yes</v>
      </c>
      <c r="H101" s="55" t="str">
        <f ca="1">IFERROR(IF((VLOOKUP($B101,'NatCon &amp; Metrics Backsheet'!$A$7:$Q$156,H$9,FALSE))="","",(VLOOKUP($B101,'NatCon &amp; Metrics Backsheet'!$A$7:$Q$156,H$9,FALSE))),"")</f>
        <v>Yes</v>
      </c>
      <c r="I101" s="80" t="str">
        <f ca="1">IFERROR(IF((VLOOKUP($B101,'NatCon &amp; Metrics Backsheet'!$A$7:$Q$156,I$9,FALSE))="","",(VLOOKUP($B101,'NatCon &amp; Metrics Backsheet'!$A$7:$Q$156,I$9,FALSE))),"")</f>
        <v/>
      </c>
    </row>
    <row r="102" spans="1:9" x14ac:dyDescent="0.3">
      <c r="A102" s="57">
        <v>84</v>
      </c>
      <c r="B102" s="50" t="str">
        <f t="shared" ca="1" si="6"/>
        <v>E06000013</v>
      </c>
      <c r="C102" s="51" t="str">
        <f ca="1">IFERROR(VLOOKUP($B102,'Org List'!$J$9:$K$488,2,0), "")</f>
        <v>North Lincolnshire</v>
      </c>
      <c r="D102" s="62" t="str">
        <f ca="1">IFERROR(IF((VLOOKUP($B102,'NatCon &amp; Metrics Backsheet'!$A$7:$Q$156,D$9,FALSE))="","",(VLOOKUP($B102,'NatCon &amp; Metrics Backsheet'!$A$7:$Q$156,D$9,FALSE))),"")</f>
        <v>Yes</v>
      </c>
      <c r="E102" s="63" t="str">
        <f ca="1">IFERROR(IF((VLOOKUP($B102,'NatCon &amp; Metrics Backsheet'!$A$7:$Q$156,E$9,FALSE))="","",(VLOOKUP($B102,'NatCon &amp; Metrics Backsheet'!$A$7:$Q$156,E$9,FALSE))),"")</f>
        <v>Yes</v>
      </c>
      <c r="F102" s="63" t="str">
        <f ca="1">IFERROR(IF((VLOOKUP($B102,'NatCon &amp; Metrics Backsheet'!$A$7:$Q$156,F$9,FALSE))="","",(VLOOKUP($B102,'NatCon &amp; Metrics Backsheet'!$A$7:$Q$156,F$9,FALSE))),"")</f>
        <v>Yes</v>
      </c>
      <c r="G102" s="64" t="str">
        <f ca="1">IFERROR(IF((VLOOKUP($B102,'NatCon &amp; Metrics Backsheet'!$A$7:$Q$156,G$9,FALSE))="","",(VLOOKUP($B102,'NatCon &amp; Metrics Backsheet'!$A$7:$Q$156,G$9,FALSE))),"")</f>
        <v>Yes</v>
      </c>
      <c r="H102" s="55" t="str">
        <f ca="1">IFERROR(IF((VLOOKUP($B102,'NatCon &amp; Metrics Backsheet'!$A$7:$Q$156,H$9,FALSE))="","",(VLOOKUP($B102,'NatCon &amp; Metrics Backsheet'!$A$7:$Q$156,H$9,FALSE))),"")</f>
        <v>Yes</v>
      </c>
      <c r="I102" s="80" t="str">
        <f ca="1">IFERROR(IF((VLOOKUP($B102,'NatCon &amp; Metrics Backsheet'!$A$7:$Q$156,I$9,FALSE))="","",(VLOOKUP($B102,'NatCon &amp; Metrics Backsheet'!$A$7:$Q$156,I$9,FALSE))),"")</f>
        <v/>
      </c>
    </row>
    <row r="103" spans="1:9" x14ac:dyDescent="0.3">
      <c r="A103" s="57">
        <v>85</v>
      </c>
      <c r="B103" s="50" t="str">
        <f t="shared" ca="1" si="6"/>
        <v>E06000024</v>
      </c>
      <c r="C103" s="51" t="str">
        <f ca="1">IFERROR(VLOOKUP($B103,'Org List'!$J$9:$K$488,2,0), "")</f>
        <v>North Somerset</v>
      </c>
      <c r="D103" s="62" t="str">
        <f ca="1">IFERROR(IF((VLOOKUP($B103,'NatCon &amp; Metrics Backsheet'!$A$7:$Q$156,D$9,FALSE))="","",(VLOOKUP($B103,'NatCon &amp; Metrics Backsheet'!$A$7:$Q$156,D$9,FALSE))),"")</f>
        <v>Yes</v>
      </c>
      <c r="E103" s="63" t="str">
        <f ca="1">IFERROR(IF((VLOOKUP($B103,'NatCon &amp; Metrics Backsheet'!$A$7:$Q$156,E$9,FALSE))="","",(VLOOKUP($B103,'NatCon &amp; Metrics Backsheet'!$A$7:$Q$156,E$9,FALSE))),"")</f>
        <v>Yes</v>
      </c>
      <c r="F103" s="63" t="str">
        <f ca="1">IFERROR(IF((VLOOKUP($B103,'NatCon &amp; Metrics Backsheet'!$A$7:$Q$156,F$9,FALSE))="","",(VLOOKUP($B103,'NatCon &amp; Metrics Backsheet'!$A$7:$Q$156,F$9,FALSE))),"")</f>
        <v>Yes</v>
      </c>
      <c r="G103" s="64" t="str">
        <f ca="1">IFERROR(IF((VLOOKUP($B103,'NatCon &amp; Metrics Backsheet'!$A$7:$Q$156,G$9,FALSE))="","",(VLOOKUP($B103,'NatCon &amp; Metrics Backsheet'!$A$7:$Q$156,G$9,FALSE))),"")</f>
        <v>Yes</v>
      </c>
      <c r="H103" s="55" t="str">
        <f ca="1">IFERROR(IF((VLOOKUP($B103,'NatCon &amp; Metrics Backsheet'!$A$7:$Q$156,H$9,FALSE))="","",(VLOOKUP($B103,'NatCon &amp; Metrics Backsheet'!$A$7:$Q$156,H$9,FALSE))),"")</f>
        <v>No</v>
      </c>
      <c r="I103" s="80" t="str">
        <f ca="1">IFERROR(IF((VLOOKUP($B103,'NatCon &amp; Metrics Backsheet'!$A$7:$Q$156,I$9,FALSE))="","",(VLOOKUP($B103,'NatCon &amp; Metrics Backsheet'!$A$7:$Q$156,I$9,FALSE))),"")</f>
        <v/>
      </c>
    </row>
    <row r="104" spans="1:9" x14ac:dyDescent="0.3">
      <c r="A104" s="57">
        <v>86</v>
      </c>
      <c r="B104" s="50" t="str">
        <f t="shared" ca="1" si="6"/>
        <v>E08000022</v>
      </c>
      <c r="C104" s="51" t="str">
        <f ca="1">IFERROR(VLOOKUP($B104,'Org List'!$J$9:$K$488,2,0), "")</f>
        <v>North Tyneside</v>
      </c>
      <c r="D104" s="62" t="str">
        <f ca="1">IFERROR(IF((VLOOKUP($B104,'NatCon &amp; Metrics Backsheet'!$A$7:$Q$156,D$9,FALSE))="","",(VLOOKUP($B104,'NatCon &amp; Metrics Backsheet'!$A$7:$Q$156,D$9,FALSE))),"")</f>
        <v>Yes</v>
      </c>
      <c r="E104" s="63" t="str">
        <f ca="1">IFERROR(IF((VLOOKUP($B104,'NatCon &amp; Metrics Backsheet'!$A$7:$Q$156,E$9,FALSE))="","",(VLOOKUP($B104,'NatCon &amp; Metrics Backsheet'!$A$7:$Q$156,E$9,FALSE))),"")</f>
        <v>Yes</v>
      </c>
      <c r="F104" s="63" t="str">
        <f ca="1">IFERROR(IF((VLOOKUP($B104,'NatCon &amp; Metrics Backsheet'!$A$7:$Q$156,F$9,FALSE))="","",(VLOOKUP($B104,'NatCon &amp; Metrics Backsheet'!$A$7:$Q$156,F$9,FALSE))),"")</f>
        <v>Yes</v>
      </c>
      <c r="G104" s="64" t="str">
        <f ca="1">IFERROR(IF((VLOOKUP($B104,'NatCon &amp; Metrics Backsheet'!$A$7:$Q$156,G$9,FALSE))="","",(VLOOKUP($B104,'NatCon &amp; Metrics Backsheet'!$A$7:$Q$156,G$9,FALSE))),"")</f>
        <v>Yes</v>
      </c>
      <c r="H104" s="55" t="str">
        <f ca="1">IFERROR(IF((VLOOKUP($B104,'NatCon &amp; Metrics Backsheet'!$A$7:$Q$156,H$9,FALSE))="","",(VLOOKUP($B104,'NatCon &amp; Metrics Backsheet'!$A$7:$Q$156,H$9,FALSE))),"")</f>
        <v>Yes</v>
      </c>
      <c r="I104" s="80" t="str">
        <f ca="1">IFERROR(IF((VLOOKUP($B104,'NatCon &amp; Metrics Backsheet'!$A$7:$Q$156,I$9,FALSE))="","",(VLOOKUP($B104,'NatCon &amp; Metrics Backsheet'!$A$7:$Q$156,I$9,FALSE))),"")</f>
        <v/>
      </c>
    </row>
    <row r="105" spans="1:9" x14ac:dyDescent="0.3">
      <c r="A105" s="57">
        <v>87</v>
      </c>
      <c r="B105" s="50" t="str">
        <f t="shared" ca="1" si="6"/>
        <v>E10000023</v>
      </c>
      <c r="C105" s="51" t="str">
        <f ca="1">IFERROR(VLOOKUP($B105,'Org List'!$J$9:$K$488,2,0), "")</f>
        <v>North Yorkshire</v>
      </c>
      <c r="D105" s="62" t="str">
        <f ca="1">IFERROR(IF((VLOOKUP($B105,'NatCon &amp; Metrics Backsheet'!$A$7:$Q$156,D$9,FALSE))="","",(VLOOKUP($B105,'NatCon &amp; Metrics Backsheet'!$A$7:$Q$156,D$9,FALSE))),"")</f>
        <v>Yes</v>
      </c>
      <c r="E105" s="63" t="str">
        <f ca="1">IFERROR(IF((VLOOKUP($B105,'NatCon &amp; Metrics Backsheet'!$A$7:$Q$156,E$9,FALSE))="","",(VLOOKUP($B105,'NatCon &amp; Metrics Backsheet'!$A$7:$Q$156,E$9,FALSE))),"")</f>
        <v>Yes</v>
      </c>
      <c r="F105" s="63" t="str">
        <f ca="1">IFERROR(IF((VLOOKUP($B105,'NatCon &amp; Metrics Backsheet'!$A$7:$Q$156,F$9,FALSE))="","",(VLOOKUP($B105,'NatCon &amp; Metrics Backsheet'!$A$7:$Q$156,F$9,FALSE))),"")</f>
        <v>Yes</v>
      </c>
      <c r="G105" s="64" t="str">
        <f ca="1">IFERROR(IF((VLOOKUP($B105,'NatCon &amp; Metrics Backsheet'!$A$7:$Q$156,G$9,FALSE))="","",(VLOOKUP($B105,'NatCon &amp; Metrics Backsheet'!$A$7:$Q$156,G$9,FALSE))),"")</f>
        <v>Yes</v>
      </c>
      <c r="H105" s="55" t="str">
        <f ca="1">IFERROR(IF((VLOOKUP($B105,'NatCon &amp; Metrics Backsheet'!$A$7:$Q$156,H$9,FALSE))="","",(VLOOKUP($B105,'NatCon &amp; Metrics Backsheet'!$A$7:$Q$156,H$9,FALSE))),"")</f>
        <v>Yes</v>
      </c>
      <c r="I105" s="80" t="str">
        <f ca="1">IFERROR(IF((VLOOKUP($B105,'NatCon &amp; Metrics Backsheet'!$A$7:$Q$156,I$9,FALSE))="","",(VLOOKUP($B105,'NatCon &amp; Metrics Backsheet'!$A$7:$Q$156,I$9,FALSE))),"")</f>
        <v/>
      </c>
    </row>
    <row r="106" spans="1:9" x14ac:dyDescent="0.3">
      <c r="A106" s="57">
        <v>88</v>
      </c>
      <c r="B106" s="50" t="str">
        <f t="shared" ca="1" si="6"/>
        <v>E10000021</v>
      </c>
      <c r="C106" s="51" t="str">
        <f ca="1">IFERROR(VLOOKUP($B106,'Org List'!$J$9:$K$488,2,0), "")</f>
        <v>Northamptonshire</v>
      </c>
      <c r="D106" s="62" t="str">
        <f ca="1">IFERROR(IF((VLOOKUP($B106,'NatCon &amp; Metrics Backsheet'!$A$7:$Q$156,D$9,FALSE))="","",(VLOOKUP($B106,'NatCon &amp; Metrics Backsheet'!$A$7:$Q$156,D$9,FALSE))),"")</f>
        <v>Yes</v>
      </c>
      <c r="E106" s="63" t="str">
        <f ca="1">IFERROR(IF((VLOOKUP($B106,'NatCon &amp; Metrics Backsheet'!$A$7:$Q$156,E$9,FALSE))="","",(VLOOKUP($B106,'NatCon &amp; Metrics Backsheet'!$A$7:$Q$156,E$9,FALSE))),"")</f>
        <v>Yes</v>
      </c>
      <c r="F106" s="63" t="str">
        <f ca="1">IFERROR(IF((VLOOKUP($B106,'NatCon &amp; Metrics Backsheet'!$A$7:$Q$156,F$9,FALSE))="","",(VLOOKUP($B106,'NatCon &amp; Metrics Backsheet'!$A$7:$Q$156,F$9,FALSE))),"")</f>
        <v>Yes</v>
      </c>
      <c r="G106" s="64" t="str">
        <f ca="1">IFERROR(IF((VLOOKUP($B106,'NatCon &amp; Metrics Backsheet'!$A$7:$Q$156,G$9,FALSE))="","",(VLOOKUP($B106,'NatCon &amp; Metrics Backsheet'!$A$7:$Q$156,G$9,FALSE))),"")</f>
        <v>Yes</v>
      </c>
      <c r="H106" s="55" t="str">
        <f ca="1">IFERROR(IF((VLOOKUP($B106,'NatCon &amp; Metrics Backsheet'!$A$7:$Q$156,H$9,FALSE))="","",(VLOOKUP($B106,'NatCon &amp; Metrics Backsheet'!$A$7:$Q$156,H$9,FALSE))),"")</f>
        <v>No</v>
      </c>
      <c r="I106" s="80" t="str">
        <f ca="1">IFERROR(IF((VLOOKUP($B106,'NatCon &amp; Metrics Backsheet'!$A$7:$Q$156,I$9,FALSE))="","",(VLOOKUP($B106,'NatCon &amp; Metrics Backsheet'!$A$7:$Q$156,I$9,FALSE))),"")</f>
        <v/>
      </c>
    </row>
    <row r="107" spans="1:9" x14ac:dyDescent="0.3">
      <c r="A107" s="57">
        <v>89</v>
      </c>
      <c r="B107" s="50" t="str">
        <f t="shared" ca="1" si="6"/>
        <v>E06000057</v>
      </c>
      <c r="C107" s="51" t="str">
        <f ca="1">IFERROR(VLOOKUP($B107,'Org List'!$J$9:$K$488,2,0), "")</f>
        <v>Northumberland</v>
      </c>
      <c r="D107" s="62" t="str">
        <f ca="1">IFERROR(IF((VLOOKUP($B107,'NatCon &amp; Metrics Backsheet'!$A$7:$Q$156,D$9,FALSE))="","",(VLOOKUP($B107,'NatCon &amp; Metrics Backsheet'!$A$7:$Q$156,D$9,FALSE))),"")</f>
        <v>Yes</v>
      </c>
      <c r="E107" s="63" t="str">
        <f ca="1">IFERROR(IF((VLOOKUP($B107,'NatCon &amp; Metrics Backsheet'!$A$7:$Q$156,E$9,FALSE))="","",(VLOOKUP($B107,'NatCon &amp; Metrics Backsheet'!$A$7:$Q$156,E$9,FALSE))),"")</f>
        <v>Yes</v>
      </c>
      <c r="F107" s="63" t="str">
        <f ca="1">IFERROR(IF((VLOOKUP($B107,'NatCon &amp; Metrics Backsheet'!$A$7:$Q$156,F$9,FALSE))="","",(VLOOKUP($B107,'NatCon &amp; Metrics Backsheet'!$A$7:$Q$156,F$9,FALSE))),"")</f>
        <v>Yes</v>
      </c>
      <c r="G107" s="64" t="str">
        <f ca="1">IFERROR(IF((VLOOKUP($B107,'NatCon &amp; Metrics Backsheet'!$A$7:$Q$156,G$9,FALSE))="","",(VLOOKUP($B107,'NatCon &amp; Metrics Backsheet'!$A$7:$Q$156,G$9,FALSE))),"")</f>
        <v>Yes</v>
      </c>
      <c r="H107" s="55" t="str">
        <f ca="1">IFERROR(IF((VLOOKUP($B107,'NatCon &amp; Metrics Backsheet'!$A$7:$Q$156,H$9,FALSE))="","",(VLOOKUP($B107,'NatCon &amp; Metrics Backsheet'!$A$7:$Q$156,H$9,FALSE))),"")</f>
        <v>Yes</v>
      </c>
      <c r="I107" s="80" t="str">
        <f ca="1">IFERROR(IF((VLOOKUP($B107,'NatCon &amp; Metrics Backsheet'!$A$7:$Q$156,I$9,FALSE))="","",(VLOOKUP($B107,'NatCon &amp; Metrics Backsheet'!$A$7:$Q$156,I$9,FALSE))),"")</f>
        <v/>
      </c>
    </row>
    <row r="108" spans="1:9" x14ac:dyDescent="0.3">
      <c r="A108" s="57">
        <v>90</v>
      </c>
      <c r="B108" s="50" t="str">
        <f t="shared" ca="1" si="6"/>
        <v>E06000018</v>
      </c>
      <c r="C108" s="51" t="str">
        <f ca="1">IFERROR(VLOOKUP($B108,'Org List'!$J$9:$K$488,2,0), "")</f>
        <v>Nottingham</v>
      </c>
      <c r="D108" s="62" t="str">
        <f ca="1">IFERROR(IF((VLOOKUP($B108,'NatCon &amp; Metrics Backsheet'!$A$7:$Q$156,D$9,FALSE))="","",(VLOOKUP($B108,'NatCon &amp; Metrics Backsheet'!$A$7:$Q$156,D$9,FALSE))),"")</f>
        <v>Yes</v>
      </c>
      <c r="E108" s="63" t="str">
        <f ca="1">IFERROR(IF((VLOOKUP($B108,'NatCon &amp; Metrics Backsheet'!$A$7:$Q$156,E$9,FALSE))="","",(VLOOKUP($B108,'NatCon &amp; Metrics Backsheet'!$A$7:$Q$156,E$9,FALSE))),"")</f>
        <v>Yes</v>
      </c>
      <c r="F108" s="63" t="str">
        <f ca="1">IFERROR(IF((VLOOKUP($B108,'NatCon &amp; Metrics Backsheet'!$A$7:$Q$156,F$9,FALSE))="","",(VLOOKUP($B108,'NatCon &amp; Metrics Backsheet'!$A$7:$Q$156,F$9,FALSE))),"")</f>
        <v>Yes</v>
      </c>
      <c r="G108" s="64" t="str">
        <f ca="1">IFERROR(IF((VLOOKUP($B108,'NatCon &amp; Metrics Backsheet'!$A$7:$Q$156,G$9,FALSE))="","",(VLOOKUP($B108,'NatCon &amp; Metrics Backsheet'!$A$7:$Q$156,G$9,FALSE))),"")</f>
        <v>Yes</v>
      </c>
      <c r="H108" s="55" t="str">
        <f ca="1">IFERROR(IF((VLOOKUP($B108,'NatCon &amp; Metrics Backsheet'!$A$7:$Q$156,H$9,FALSE))="","",(VLOOKUP($B108,'NatCon &amp; Metrics Backsheet'!$A$7:$Q$156,H$9,FALSE))),"")</f>
        <v>Yes</v>
      </c>
      <c r="I108" s="80" t="str">
        <f ca="1">IFERROR(IF((VLOOKUP($B108,'NatCon &amp; Metrics Backsheet'!$A$7:$Q$156,I$9,FALSE))="","",(VLOOKUP($B108,'NatCon &amp; Metrics Backsheet'!$A$7:$Q$156,I$9,FALSE))),"")</f>
        <v/>
      </c>
    </row>
    <row r="109" spans="1:9" x14ac:dyDescent="0.3">
      <c r="A109" s="57">
        <v>91</v>
      </c>
      <c r="B109" s="50" t="str">
        <f t="shared" ca="1" si="6"/>
        <v>E10000024</v>
      </c>
      <c r="C109" s="51" t="str">
        <f ca="1">IFERROR(VLOOKUP($B109,'Org List'!$J$9:$K$488,2,0), "")</f>
        <v>Nottinghamshire</v>
      </c>
      <c r="D109" s="62" t="str">
        <f ca="1">IFERROR(IF((VLOOKUP($B109,'NatCon &amp; Metrics Backsheet'!$A$7:$Q$156,D$9,FALSE))="","",(VLOOKUP($B109,'NatCon &amp; Metrics Backsheet'!$A$7:$Q$156,D$9,FALSE))),"")</f>
        <v>Yes</v>
      </c>
      <c r="E109" s="63" t="str">
        <f ca="1">IFERROR(IF((VLOOKUP($B109,'NatCon &amp; Metrics Backsheet'!$A$7:$Q$156,E$9,FALSE))="","",(VLOOKUP($B109,'NatCon &amp; Metrics Backsheet'!$A$7:$Q$156,E$9,FALSE))),"")</f>
        <v>Yes</v>
      </c>
      <c r="F109" s="63" t="str">
        <f ca="1">IFERROR(IF((VLOOKUP($B109,'NatCon &amp; Metrics Backsheet'!$A$7:$Q$156,F$9,FALSE))="","",(VLOOKUP($B109,'NatCon &amp; Metrics Backsheet'!$A$7:$Q$156,F$9,FALSE))),"")</f>
        <v>Yes</v>
      </c>
      <c r="G109" s="64" t="str">
        <f ca="1">IFERROR(IF((VLOOKUP($B109,'NatCon &amp; Metrics Backsheet'!$A$7:$Q$156,G$9,FALSE))="","",(VLOOKUP($B109,'NatCon &amp; Metrics Backsheet'!$A$7:$Q$156,G$9,FALSE))),"")</f>
        <v>Yes</v>
      </c>
      <c r="H109" s="55" t="str">
        <f ca="1">IFERROR(IF((VLOOKUP($B109,'NatCon &amp; Metrics Backsheet'!$A$7:$Q$156,H$9,FALSE))="","",(VLOOKUP($B109,'NatCon &amp; Metrics Backsheet'!$A$7:$Q$156,H$9,FALSE))),"")</f>
        <v>Yes</v>
      </c>
      <c r="I109" s="80" t="str">
        <f ca="1">IFERROR(IF((VLOOKUP($B109,'NatCon &amp; Metrics Backsheet'!$A$7:$Q$156,I$9,FALSE))="","",(VLOOKUP($B109,'NatCon &amp; Metrics Backsheet'!$A$7:$Q$156,I$9,FALSE))),"")</f>
        <v/>
      </c>
    </row>
    <row r="110" spans="1:9" x14ac:dyDescent="0.3">
      <c r="A110" s="57">
        <v>92</v>
      </c>
      <c r="B110" s="50" t="str">
        <f t="shared" ca="1" si="6"/>
        <v>E08000004</v>
      </c>
      <c r="C110" s="51" t="str">
        <f ca="1">IFERROR(VLOOKUP($B110,'Org List'!$J$9:$K$488,2,0), "")</f>
        <v>Oldham</v>
      </c>
      <c r="D110" s="62" t="str">
        <f ca="1">IFERROR(IF((VLOOKUP($B110,'NatCon &amp; Metrics Backsheet'!$A$7:$Q$156,D$9,FALSE))="","",(VLOOKUP($B110,'NatCon &amp; Metrics Backsheet'!$A$7:$Q$156,D$9,FALSE))),"")</f>
        <v>Yes</v>
      </c>
      <c r="E110" s="63" t="str">
        <f ca="1">IFERROR(IF((VLOOKUP($B110,'NatCon &amp; Metrics Backsheet'!$A$7:$Q$156,E$9,FALSE))="","",(VLOOKUP($B110,'NatCon &amp; Metrics Backsheet'!$A$7:$Q$156,E$9,FALSE))),"")</f>
        <v>Yes</v>
      </c>
      <c r="F110" s="63" t="str">
        <f ca="1">IFERROR(IF((VLOOKUP($B110,'NatCon &amp; Metrics Backsheet'!$A$7:$Q$156,F$9,FALSE))="","",(VLOOKUP($B110,'NatCon &amp; Metrics Backsheet'!$A$7:$Q$156,F$9,FALSE))),"")</f>
        <v>Yes</v>
      </c>
      <c r="G110" s="64" t="str">
        <f ca="1">IFERROR(IF((VLOOKUP($B110,'NatCon &amp; Metrics Backsheet'!$A$7:$Q$156,G$9,FALSE))="","",(VLOOKUP($B110,'NatCon &amp; Metrics Backsheet'!$A$7:$Q$156,G$9,FALSE))),"")</f>
        <v>Yes</v>
      </c>
      <c r="H110" s="55" t="str">
        <f ca="1">IFERROR(IF((VLOOKUP($B110,'NatCon &amp; Metrics Backsheet'!$A$7:$Q$156,H$9,FALSE))="","",(VLOOKUP($B110,'NatCon &amp; Metrics Backsheet'!$A$7:$Q$156,H$9,FALSE))),"")</f>
        <v>Yes</v>
      </c>
      <c r="I110" s="80" t="str">
        <f ca="1">IFERROR(IF((VLOOKUP($B110,'NatCon &amp; Metrics Backsheet'!$A$7:$Q$156,I$9,FALSE))="","",(VLOOKUP($B110,'NatCon &amp; Metrics Backsheet'!$A$7:$Q$156,I$9,FALSE))),"")</f>
        <v/>
      </c>
    </row>
    <row r="111" spans="1:9" x14ac:dyDescent="0.3">
      <c r="A111" s="57">
        <v>93</v>
      </c>
      <c r="B111" s="50" t="str">
        <f t="shared" ca="1" si="6"/>
        <v>E10000025</v>
      </c>
      <c r="C111" s="51" t="str">
        <f ca="1">IFERROR(VLOOKUP($B111,'Org List'!$J$9:$K$488,2,0), "")</f>
        <v>Oxfordshire</v>
      </c>
      <c r="D111" s="62" t="str">
        <f ca="1">IFERROR(IF((VLOOKUP($B111,'NatCon &amp; Metrics Backsheet'!$A$7:$Q$156,D$9,FALSE))="","",(VLOOKUP($B111,'NatCon &amp; Metrics Backsheet'!$A$7:$Q$156,D$9,FALSE))),"")</f>
        <v>Yes</v>
      </c>
      <c r="E111" s="63" t="str">
        <f ca="1">IFERROR(IF((VLOOKUP($B111,'NatCon &amp; Metrics Backsheet'!$A$7:$Q$156,E$9,FALSE))="","",(VLOOKUP($B111,'NatCon &amp; Metrics Backsheet'!$A$7:$Q$156,E$9,FALSE))),"")</f>
        <v>Yes</v>
      </c>
      <c r="F111" s="63" t="str">
        <f ca="1">IFERROR(IF((VLOOKUP($B111,'NatCon &amp; Metrics Backsheet'!$A$7:$Q$156,F$9,FALSE))="","",(VLOOKUP($B111,'NatCon &amp; Metrics Backsheet'!$A$7:$Q$156,F$9,FALSE))),"")</f>
        <v>Yes</v>
      </c>
      <c r="G111" s="64" t="str">
        <f ca="1">IFERROR(IF((VLOOKUP($B111,'NatCon &amp; Metrics Backsheet'!$A$7:$Q$156,G$9,FALSE))="","",(VLOOKUP($B111,'NatCon &amp; Metrics Backsheet'!$A$7:$Q$156,G$9,FALSE))),"")</f>
        <v>Yes</v>
      </c>
      <c r="H111" s="55" t="str">
        <f ca="1">IFERROR(IF((VLOOKUP($B111,'NatCon &amp; Metrics Backsheet'!$A$7:$Q$156,H$9,FALSE))="","",(VLOOKUP($B111,'NatCon &amp; Metrics Backsheet'!$A$7:$Q$156,H$9,FALSE))),"")</f>
        <v>Yes</v>
      </c>
      <c r="I111" s="80" t="str">
        <f ca="1">IFERROR(IF((VLOOKUP($B111,'NatCon &amp; Metrics Backsheet'!$A$7:$Q$156,I$9,FALSE))="","",(VLOOKUP($B111,'NatCon &amp; Metrics Backsheet'!$A$7:$Q$156,I$9,FALSE))),"")</f>
        <v/>
      </c>
    </row>
    <row r="112" spans="1:9" x14ac:dyDescent="0.3">
      <c r="A112" s="57">
        <v>94</v>
      </c>
      <c r="B112" s="50" t="str">
        <f t="shared" ca="1" si="6"/>
        <v>E06000031</v>
      </c>
      <c r="C112" s="51" t="str">
        <f ca="1">IFERROR(VLOOKUP($B112,'Org List'!$J$9:$K$488,2,0), "")</f>
        <v>Peterborough</v>
      </c>
      <c r="D112" s="62" t="str">
        <f ca="1">IFERROR(IF((VLOOKUP($B112,'NatCon &amp; Metrics Backsheet'!$A$7:$Q$156,D$9,FALSE))="","",(VLOOKUP($B112,'NatCon &amp; Metrics Backsheet'!$A$7:$Q$156,D$9,FALSE))),"")</f>
        <v>Yes</v>
      </c>
      <c r="E112" s="63" t="str">
        <f ca="1">IFERROR(IF((VLOOKUP($B112,'NatCon &amp; Metrics Backsheet'!$A$7:$Q$156,E$9,FALSE))="","",(VLOOKUP($B112,'NatCon &amp; Metrics Backsheet'!$A$7:$Q$156,E$9,FALSE))),"")</f>
        <v>Yes</v>
      </c>
      <c r="F112" s="63" t="str">
        <f ca="1">IFERROR(IF((VLOOKUP($B112,'NatCon &amp; Metrics Backsheet'!$A$7:$Q$156,F$9,FALSE))="","",(VLOOKUP($B112,'NatCon &amp; Metrics Backsheet'!$A$7:$Q$156,F$9,FALSE))),"")</f>
        <v>Yes</v>
      </c>
      <c r="G112" s="64" t="str">
        <f ca="1">IFERROR(IF((VLOOKUP($B112,'NatCon &amp; Metrics Backsheet'!$A$7:$Q$156,G$9,FALSE))="","",(VLOOKUP($B112,'NatCon &amp; Metrics Backsheet'!$A$7:$Q$156,G$9,FALSE))),"")</f>
        <v>Yes</v>
      </c>
      <c r="H112" s="55" t="str">
        <f ca="1">IFERROR(IF((VLOOKUP($B112,'NatCon &amp; Metrics Backsheet'!$A$7:$Q$156,H$9,FALSE))="","",(VLOOKUP($B112,'NatCon &amp; Metrics Backsheet'!$A$7:$Q$156,H$9,FALSE))),"")</f>
        <v>Yes</v>
      </c>
      <c r="I112" s="80" t="str">
        <f ca="1">IFERROR(IF((VLOOKUP($B112,'NatCon &amp; Metrics Backsheet'!$A$7:$Q$156,I$9,FALSE))="","",(VLOOKUP($B112,'NatCon &amp; Metrics Backsheet'!$A$7:$Q$156,I$9,FALSE))),"")</f>
        <v/>
      </c>
    </row>
    <row r="113" spans="1:9" x14ac:dyDescent="0.3">
      <c r="A113" s="57">
        <v>95</v>
      </c>
      <c r="B113" s="50" t="str">
        <f t="shared" ca="1" si="6"/>
        <v>E06000026</v>
      </c>
      <c r="C113" s="51" t="str">
        <f ca="1">IFERROR(VLOOKUP($B113,'Org List'!$J$9:$K$488,2,0), "")</f>
        <v>Plymouth</v>
      </c>
      <c r="D113" s="62" t="str">
        <f ca="1">IFERROR(IF((VLOOKUP($B113,'NatCon &amp; Metrics Backsheet'!$A$7:$Q$156,D$9,FALSE))="","",(VLOOKUP($B113,'NatCon &amp; Metrics Backsheet'!$A$7:$Q$156,D$9,FALSE))),"")</f>
        <v>Yes</v>
      </c>
      <c r="E113" s="63" t="str">
        <f ca="1">IFERROR(IF((VLOOKUP($B113,'NatCon &amp; Metrics Backsheet'!$A$7:$Q$156,E$9,FALSE))="","",(VLOOKUP($B113,'NatCon &amp; Metrics Backsheet'!$A$7:$Q$156,E$9,FALSE))),"")</f>
        <v>Yes</v>
      </c>
      <c r="F113" s="63" t="str">
        <f ca="1">IFERROR(IF((VLOOKUP($B113,'NatCon &amp; Metrics Backsheet'!$A$7:$Q$156,F$9,FALSE))="","",(VLOOKUP($B113,'NatCon &amp; Metrics Backsheet'!$A$7:$Q$156,F$9,FALSE))),"")</f>
        <v>Yes</v>
      </c>
      <c r="G113" s="64" t="str">
        <f ca="1">IFERROR(IF((VLOOKUP($B113,'NatCon &amp; Metrics Backsheet'!$A$7:$Q$156,G$9,FALSE))="","",(VLOOKUP($B113,'NatCon &amp; Metrics Backsheet'!$A$7:$Q$156,G$9,FALSE))),"")</f>
        <v>Yes</v>
      </c>
      <c r="H113" s="55" t="str">
        <f ca="1">IFERROR(IF((VLOOKUP($B113,'NatCon &amp; Metrics Backsheet'!$A$7:$Q$156,H$9,FALSE))="","",(VLOOKUP($B113,'NatCon &amp; Metrics Backsheet'!$A$7:$Q$156,H$9,FALSE))),"")</f>
        <v>Yes</v>
      </c>
      <c r="I113" s="80" t="str">
        <f ca="1">IFERROR(IF((VLOOKUP($B113,'NatCon &amp; Metrics Backsheet'!$A$7:$Q$156,I$9,FALSE))="","",(VLOOKUP($B113,'NatCon &amp; Metrics Backsheet'!$A$7:$Q$156,I$9,FALSE))),"")</f>
        <v/>
      </c>
    </row>
    <row r="114" spans="1:9" x14ac:dyDescent="0.3">
      <c r="A114" s="57">
        <v>96</v>
      </c>
      <c r="B114" s="50" t="str">
        <f t="shared" ca="1" si="6"/>
        <v>E06000044</v>
      </c>
      <c r="C114" s="51" t="str">
        <f ca="1">IFERROR(VLOOKUP($B114,'Org List'!$J$9:$K$488,2,0), "")</f>
        <v>Portsmouth</v>
      </c>
      <c r="D114" s="62" t="str">
        <f ca="1">IFERROR(IF((VLOOKUP($B114,'NatCon &amp; Metrics Backsheet'!$A$7:$Q$156,D$9,FALSE))="","",(VLOOKUP($B114,'NatCon &amp; Metrics Backsheet'!$A$7:$Q$156,D$9,FALSE))),"")</f>
        <v>Yes</v>
      </c>
      <c r="E114" s="63" t="str">
        <f ca="1">IFERROR(IF((VLOOKUP($B114,'NatCon &amp; Metrics Backsheet'!$A$7:$Q$156,E$9,FALSE))="","",(VLOOKUP($B114,'NatCon &amp; Metrics Backsheet'!$A$7:$Q$156,E$9,FALSE))),"")</f>
        <v>Yes</v>
      </c>
      <c r="F114" s="63" t="str">
        <f ca="1">IFERROR(IF((VLOOKUP($B114,'NatCon &amp; Metrics Backsheet'!$A$7:$Q$156,F$9,FALSE))="","",(VLOOKUP($B114,'NatCon &amp; Metrics Backsheet'!$A$7:$Q$156,F$9,FALSE))),"")</f>
        <v>Yes</v>
      </c>
      <c r="G114" s="64" t="str">
        <f ca="1">IFERROR(IF((VLOOKUP($B114,'NatCon &amp; Metrics Backsheet'!$A$7:$Q$156,G$9,FALSE))="","",(VLOOKUP($B114,'NatCon &amp; Metrics Backsheet'!$A$7:$Q$156,G$9,FALSE))),"")</f>
        <v>Yes</v>
      </c>
      <c r="H114" s="55" t="str">
        <f ca="1">IFERROR(IF((VLOOKUP($B114,'NatCon &amp; Metrics Backsheet'!$A$7:$Q$156,H$9,FALSE))="","",(VLOOKUP($B114,'NatCon &amp; Metrics Backsheet'!$A$7:$Q$156,H$9,FALSE))),"")</f>
        <v>Yes</v>
      </c>
      <c r="I114" s="80" t="str">
        <f ca="1">IFERROR(IF((VLOOKUP($B114,'NatCon &amp; Metrics Backsheet'!$A$7:$Q$156,I$9,FALSE))="","",(VLOOKUP($B114,'NatCon &amp; Metrics Backsheet'!$A$7:$Q$156,I$9,FALSE))),"")</f>
        <v/>
      </c>
    </row>
    <row r="115" spans="1:9" x14ac:dyDescent="0.3">
      <c r="A115" s="57">
        <v>97</v>
      </c>
      <c r="B115" s="50" t="str">
        <f t="shared" ca="1" si="6"/>
        <v>E06000038</v>
      </c>
      <c r="C115" s="51" t="str">
        <f ca="1">IFERROR(VLOOKUP($B115,'Org List'!$J$9:$K$488,2,0), "")</f>
        <v>Reading</v>
      </c>
      <c r="D115" s="62" t="str">
        <f ca="1">IFERROR(IF((VLOOKUP($B115,'NatCon &amp; Metrics Backsheet'!$A$7:$Q$156,D$9,FALSE))="","",(VLOOKUP($B115,'NatCon &amp; Metrics Backsheet'!$A$7:$Q$156,D$9,FALSE))),"")</f>
        <v>Yes</v>
      </c>
      <c r="E115" s="63" t="str">
        <f ca="1">IFERROR(IF((VLOOKUP($B115,'NatCon &amp; Metrics Backsheet'!$A$7:$Q$156,E$9,FALSE))="","",(VLOOKUP($B115,'NatCon &amp; Metrics Backsheet'!$A$7:$Q$156,E$9,FALSE))),"")</f>
        <v>Yes</v>
      </c>
      <c r="F115" s="63" t="str">
        <f ca="1">IFERROR(IF((VLOOKUP($B115,'NatCon &amp; Metrics Backsheet'!$A$7:$Q$156,F$9,FALSE))="","",(VLOOKUP($B115,'NatCon &amp; Metrics Backsheet'!$A$7:$Q$156,F$9,FALSE))),"")</f>
        <v>Yes</v>
      </c>
      <c r="G115" s="64" t="str">
        <f ca="1">IFERROR(IF((VLOOKUP($B115,'NatCon &amp; Metrics Backsheet'!$A$7:$Q$156,G$9,FALSE))="","",(VLOOKUP($B115,'NatCon &amp; Metrics Backsheet'!$A$7:$Q$156,G$9,FALSE))),"")</f>
        <v>Yes</v>
      </c>
      <c r="H115" s="55" t="str">
        <f ca="1">IFERROR(IF((VLOOKUP($B115,'NatCon &amp; Metrics Backsheet'!$A$7:$Q$156,H$9,FALSE))="","",(VLOOKUP($B115,'NatCon &amp; Metrics Backsheet'!$A$7:$Q$156,H$9,FALSE))),"")</f>
        <v>Yes</v>
      </c>
      <c r="I115" s="80" t="str">
        <f ca="1">IFERROR(IF((VLOOKUP($B115,'NatCon &amp; Metrics Backsheet'!$A$7:$Q$156,I$9,FALSE))="","",(VLOOKUP($B115,'NatCon &amp; Metrics Backsheet'!$A$7:$Q$156,I$9,FALSE))),"")</f>
        <v/>
      </c>
    </row>
    <row r="116" spans="1:9" x14ac:dyDescent="0.3">
      <c r="A116" s="57">
        <v>98</v>
      </c>
      <c r="B116" s="50" t="str">
        <f t="shared" ca="1" si="6"/>
        <v>E09000026</v>
      </c>
      <c r="C116" s="51" t="str">
        <f ca="1">IFERROR(VLOOKUP($B116,'Org List'!$J$9:$K$488,2,0), "")</f>
        <v>Redbridge</v>
      </c>
      <c r="D116" s="62" t="str">
        <f ca="1">IFERROR(IF((VLOOKUP($B116,'NatCon &amp; Metrics Backsheet'!$A$7:$Q$156,D$9,FALSE))="","",(VLOOKUP($B116,'NatCon &amp; Metrics Backsheet'!$A$7:$Q$156,D$9,FALSE))),"")</f>
        <v>Yes</v>
      </c>
      <c r="E116" s="63" t="str">
        <f ca="1">IFERROR(IF((VLOOKUP($B116,'NatCon &amp; Metrics Backsheet'!$A$7:$Q$156,E$9,FALSE))="","",(VLOOKUP($B116,'NatCon &amp; Metrics Backsheet'!$A$7:$Q$156,E$9,FALSE))),"")</f>
        <v>Yes</v>
      </c>
      <c r="F116" s="63" t="str">
        <f ca="1">IFERROR(IF((VLOOKUP($B116,'NatCon &amp; Metrics Backsheet'!$A$7:$Q$156,F$9,FALSE))="","",(VLOOKUP($B116,'NatCon &amp; Metrics Backsheet'!$A$7:$Q$156,F$9,FALSE))),"")</f>
        <v>Yes</v>
      </c>
      <c r="G116" s="64" t="str">
        <f ca="1">IFERROR(IF((VLOOKUP($B116,'NatCon &amp; Metrics Backsheet'!$A$7:$Q$156,G$9,FALSE))="","",(VLOOKUP($B116,'NatCon &amp; Metrics Backsheet'!$A$7:$Q$156,G$9,FALSE))),"")</f>
        <v>Yes</v>
      </c>
      <c r="H116" s="55" t="str">
        <f ca="1">IFERROR(IF((VLOOKUP($B116,'NatCon &amp; Metrics Backsheet'!$A$7:$Q$156,H$9,FALSE))="","",(VLOOKUP($B116,'NatCon &amp; Metrics Backsheet'!$A$7:$Q$156,H$9,FALSE))),"")</f>
        <v>Yes</v>
      </c>
      <c r="I116" s="80" t="str">
        <f ca="1">IFERROR(IF((VLOOKUP($B116,'NatCon &amp; Metrics Backsheet'!$A$7:$Q$156,I$9,FALSE))="","",(VLOOKUP($B116,'NatCon &amp; Metrics Backsheet'!$A$7:$Q$156,I$9,FALSE))),"")</f>
        <v/>
      </c>
    </row>
    <row r="117" spans="1:9" x14ac:dyDescent="0.3">
      <c r="A117" s="57">
        <v>99</v>
      </c>
      <c r="B117" s="50" t="str">
        <f t="shared" ca="1" si="6"/>
        <v>E06000003</v>
      </c>
      <c r="C117" s="51" t="str">
        <f ca="1">IFERROR(VLOOKUP($B117,'Org List'!$J$9:$K$488,2,0), "")</f>
        <v>Redcar and Cleveland</v>
      </c>
      <c r="D117" s="62" t="str">
        <f ca="1">IFERROR(IF((VLOOKUP($B117,'NatCon &amp; Metrics Backsheet'!$A$7:$Q$156,D$9,FALSE))="","",(VLOOKUP($B117,'NatCon &amp; Metrics Backsheet'!$A$7:$Q$156,D$9,FALSE))),"")</f>
        <v>Yes</v>
      </c>
      <c r="E117" s="63" t="str">
        <f ca="1">IFERROR(IF((VLOOKUP($B117,'NatCon &amp; Metrics Backsheet'!$A$7:$Q$156,E$9,FALSE))="","",(VLOOKUP($B117,'NatCon &amp; Metrics Backsheet'!$A$7:$Q$156,E$9,FALSE))),"")</f>
        <v>Yes</v>
      </c>
      <c r="F117" s="63" t="str">
        <f ca="1">IFERROR(IF((VLOOKUP($B117,'NatCon &amp; Metrics Backsheet'!$A$7:$Q$156,F$9,FALSE))="","",(VLOOKUP($B117,'NatCon &amp; Metrics Backsheet'!$A$7:$Q$156,F$9,FALSE))),"")</f>
        <v>Yes</v>
      </c>
      <c r="G117" s="64" t="str">
        <f ca="1">IFERROR(IF((VLOOKUP($B117,'NatCon &amp; Metrics Backsheet'!$A$7:$Q$156,G$9,FALSE))="","",(VLOOKUP($B117,'NatCon &amp; Metrics Backsheet'!$A$7:$Q$156,G$9,FALSE))),"")</f>
        <v>Yes</v>
      </c>
      <c r="H117" s="55" t="str">
        <f ca="1">IFERROR(IF((VLOOKUP($B117,'NatCon &amp; Metrics Backsheet'!$A$7:$Q$156,H$9,FALSE))="","",(VLOOKUP($B117,'NatCon &amp; Metrics Backsheet'!$A$7:$Q$156,H$9,FALSE))),"")</f>
        <v>Yes</v>
      </c>
      <c r="I117" s="80" t="str">
        <f ca="1">IFERROR(IF((VLOOKUP($B117,'NatCon &amp; Metrics Backsheet'!$A$7:$Q$156,I$9,FALSE))="","",(VLOOKUP($B117,'NatCon &amp; Metrics Backsheet'!$A$7:$Q$156,I$9,FALSE))),"")</f>
        <v/>
      </c>
    </row>
    <row r="118" spans="1:9" x14ac:dyDescent="0.3">
      <c r="A118" s="57">
        <v>100</v>
      </c>
      <c r="B118" s="50" t="str">
        <f t="shared" ca="1" si="6"/>
        <v>E09000027</v>
      </c>
      <c r="C118" s="51" t="str">
        <f ca="1">IFERROR(VLOOKUP($B118,'Org List'!$J$9:$K$488,2,0), "")</f>
        <v>Richmond upon Thames</v>
      </c>
      <c r="D118" s="62" t="str">
        <f ca="1">IFERROR(IF((VLOOKUP($B118,'NatCon &amp; Metrics Backsheet'!$A$7:$Q$156,D$9,FALSE))="","",(VLOOKUP($B118,'NatCon &amp; Metrics Backsheet'!$A$7:$Q$156,D$9,FALSE))),"")</f>
        <v>Yes</v>
      </c>
      <c r="E118" s="63" t="str">
        <f ca="1">IFERROR(IF((VLOOKUP($B118,'NatCon &amp; Metrics Backsheet'!$A$7:$Q$156,E$9,FALSE))="","",(VLOOKUP($B118,'NatCon &amp; Metrics Backsheet'!$A$7:$Q$156,E$9,FALSE))),"")</f>
        <v>Yes</v>
      </c>
      <c r="F118" s="63" t="str">
        <f ca="1">IFERROR(IF((VLOOKUP($B118,'NatCon &amp; Metrics Backsheet'!$A$7:$Q$156,F$9,FALSE))="","",(VLOOKUP($B118,'NatCon &amp; Metrics Backsheet'!$A$7:$Q$156,F$9,FALSE))),"")</f>
        <v>Yes</v>
      </c>
      <c r="G118" s="64" t="str">
        <f ca="1">IFERROR(IF((VLOOKUP($B118,'NatCon &amp; Metrics Backsheet'!$A$7:$Q$156,G$9,FALSE))="","",(VLOOKUP($B118,'NatCon &amp; Metrics Backsheet'!$A$7:$Q$156,G$9,FALSE))),"")</f>
        <v>Yes</v>
      </c>
      <c r="H118" s="55" t="str">
        <f ca="1">IFERROR(IF((VLOOKUP($B118,'NatCon &amp; Metrics Backsheet'!$A$7:$Q$156,H$9,FALSE))="","",(VLOOKUP($B118,'NatCon &amp; Metrics Backsheet'!$A$7:$Q$156,H$9,FALSE))),"")</f>
        <v>Yes</v>
      </c>
      <c r="I118" s="80" t="str">
        <f ca="1">IFERROR(IF((VLOOKUP($B118,'NatCon &amp; Metrics Backsheet'!$A$7:$Q$156,I$9,FALSE))="","",(VLOOKUP($B118,'NatCon &amp; Metrics Backsheet'!$A$7:$Q$156,I$9,FALSE))),"")</f>
        <v/>
      </c>
    </row>
    <row r="119" spans="1:9" x14ac:dyDescent="0.3">
      <c r="A119" s="57">
        <v>101</v>
      </c>
      <c r="B119" s="50" t="str">
        <f t="shared" ca="1" si="6"/>
        <v>E08000005</v>
      </c>
      <c r="C119" s="51" t="str">
        <f ca="1">IFERROR(VLOOKUP($B119,'Org List'!$J$9:$K$488,2,0), "")</f>
        <v>Rochdale</v>
      </c>
      <c r="D119" s="62" t="str">
        <f ca="1">IFERROR(IF((VLOOKUP($B119,'NatCon &amp; Metrics Backsheet'!$A$7:$Q$156,D$9,FALSE))="","",(VLOOKUP($B119,'NatCon &amp; Metrics Backsheet'!$A$7:$Q$156,D$9,FALSE))),"")</f>
        <v>Yes</v>
      </c>
      <c r="E119" s="63" t="str">
        <f ca="1">IFERROR(IF((VLOOKUP($B119,'NatCon &amp; Metrics Backsheet'!$A$7:$Q$156,E$9,FALSE))="","",(VLOOKUP($B119,'NatCon &amp; Metrics Backsheet'!$A$7:$Q$156,E$9,FALSE))),"")</f>
        <v>Yes</v>
      </c>
      <c r="F119" s="63" t="str">
        <f ca="1">IFERROR(IF((VLOOKUP($B119,'NatCon &amp; Metrics Backsheet'!$A$7:$Q$156,F$9,FALSE))="","",(VLOOKUP($B119,'NatCon &amp; Metrics Backsheet'!$A$7:$Q$156,F$9,FALSE))),"")</f>
        <v>Yes</v>
      </c>
      <c r="G119" s="64" t="str">
        <f ca="1">IFERROR(IF((VLOOKUP($B119,'NatCon &amp; Metrics Backsheet'!$A$7:$Q$156,G$9,FALSE))="","",(VLOOKUP($B119,'NatCon &amp; Metrics Backsheet'!$A$7:$Q$156,G$9,FALSE))),"")</f>
        <v>Yes</v>
      </c>
      <c r="H119" s="55" t="str">
        <f ca="1">IFERROR(IF((VLOOKUP($B119,'NatCon &amp; Metrics Backsheet'!$A$7:$Q$156,H$9,FALSE))="","",(VLOOKUP($B119,'NatCon &amp; Metrics Backsheet'!$A$7:$Q$156,H$9,FALSE))),"")</f>
        <v>Yes</v>
      </c>
      <c r="I119" s="80" t="str">
        <f ca="1">IFERROR(IF((VLOOKUP($B119,'NatCon &amp; Metrics Backsheet'!$A$7:$Q$156,I$9,FALSE))="","",(VLOOKUP($B119,'NatCon &amp; Metrics Backsheet'!$A$7:$Q$156,I$9,FALSE))),"")</f>
        <v/>
      </c>
    </row>
    <row r="120" spans="1:9" x14ac:dyDescent="0.3">
      <c r="A120" s="57">
        <v>102</v>
      </c>
      <c r="B120" s="50" t="str">
        <f t="shared" ca="1" si="6"/>
        <v>E08000018</v>
      </c>
      <c r="C120" s="51" t="str">
        <f ca="1">IFERROR(VLOOKUP($B120,'Org List'!$J$9:$K$488,2,0), "")</f>
        <v>Rotherham</v>
      </c>
      <c r="D120" s="62" t="str">
        <f ca="1">IFERROR(IF((VLOOKUP($B120,'NatCon &amp; Metrics Backsheet'!$A$7:$Q$156,D$9,FALSE))="","",(VLOOKUP($B120,'NatCon &amp; Metrics Backsheet'!$A$7:$Q$156,D$9,FALSE))),"")</f>
        <v>Yes</v>
      </c>
      <c r="E120" s="63" t="str">
        <f ca="1">IFERROR(IF((VLOOKUP($B120,'NatCon &amp; Metrics Backsheet'!$A$7:$Q$156,E$9,FALSE))="","",(VLOOKUP($B120,'NatCon &amp; Metrics Backsheet'!$A$7:$Q$156,E$9,FALSE))),"")</f>
        <v>Yes</v>
      </c>
      <c r="F120" s="63" t="str">
        <f ca="1">IFERROR(IF((VLOOKUP($B120,'NatCon &amp; Metrics Backsheet'!$A$7:$Q$156,F$9,FALSE))="","",(VLOOKUP($B120,'NatCon &amp; Metrics Backsheet'!$A$7:$Q$156,F$9,FALSE))),"")</f>
        <v>Yes</v>
      </c>
      <c r="G120" s="64" t="str">
        <f ca="1">IFERROR(IF((VLOOKUP($B120,'NatCon &amp; Metrics Backsheet'!$A$7:$Q$156,G$9,FALSE))="","",(VLOOKUP($B120,'NatCon &amp; Metrics Backsheet'!$A$7:$Q$156,G$9,FALSE))),"")</f>
        <v>Yes</v>
      </c>
      <c r="H120" s="55" t="str">
        <f ca="1">IFERROR(IF((VLOOKUP($B120,'NatCon &amp; Metrics Backsheet'!$A$7:$Q$156,H$9,FALSE))="","",(VLOOKUP($B120,'NatCon &amp; Metrics Backsheet'!$A$7:$Q$156,H$9,FALSE))),"")</f>
        <v>Yes</v>
      </c>
      <c r="I120" s="80" t="str">
        <f ca="1">IFERROR(IF((VLOOKUP($B120,'NatCon &amp; Metrics Backsheet'!$A$7:$Q$156,I$9,FALSE))="","",(VLOOKUP($B120,'NatCon &amp; Metrics Backsheet'!$A$7:$Q$156,I$9,FALSE))),"")</f>
        <v/>
      </c>
    </row>
    <row r="121" spans="1:9" x14ac:dyDescent="0.3">
      <c r="A121" s="57">
        <v>103</v>
      </c>
      <c r="B121" s="50" t="str">
        <f t="shared" ca="1" si="6"/>
        <v>E06000017</v>
      </c>
      <c r="C121" s="51" t="str">
        <f ca="1">IFERROR(VLOOKUP($B121,'Org List'!$J$9:$K$488,2,0), "")</f>
        <v>Rutland</v>
      </c>
      <c r="D121" s="62" t="str">
        <f ca="1">IFERROR(IF((VLOOKUP($B121,'NatCon &amp; Metrics Backsheet'!$A$7:$Q$156,D$9,FALSE))="","",(VLOOKUP($B121,'NatCon &amp; Metrics Backsheet'!$A$7:$Q$156,D$9,FALSE))),"")</f>
        <v>Yes</v>
      </c>
      <c r="E121" s="63" t="str">
        <f ca="1">IFERROR(IF((VLOOKUP($B121,'NatCon &amp; Metrics Backsheet'!$A$7:$Q$156,E$9,FALSE))="","",(VLOOKUP($B121,'NatCon &amp; Metrics Backsheet'!$A$7:$Q$156,E$9,FALSE))),"")</f>
        <v>Yes</v>
      </c>
      <c r="F121" s="63" t="str">
        <f ca="1">IFERROR(IF((VLOOKUP($B121,'NatCon &amp; Metrics Backsheet'!$A$7:$Q$156,F$9,FALSE))="","",(VLOOKUP($B121,'NatCon &amp; Metrics Backsheet'!$A$7:$Q$156,F$9,FALSE))),"")</f>
        <v>Yes</v>
      </c>
      <c r="G121" s="64" t="str">
        <f ca="1">IFERROR(IF((VLOOKUP($B121,'NatCon &amp; Metrics Backsheet'!$A$7:$Q$156,G$9,FALSE))="","",(VLOOKUP($B121,'NatCon &amp; Metrics Backsheet'!$A$7:$Q$156,G$9,FALSE))),"")</f>
        <v>Yes</v>
      </c>
      <c r="H121" s="55" t="str">
        <f ca="1">IFERROR(IF((VLOOKUP($B121,'NatCon &amp; Metrics Backsheet'!$A$7:$Q$156,H$9,FALSE))="","",(VLOOKUP($B121,'NatCon &amp; Metrics Backsheet'!$A$7:$Q$156,H$9,FALSE))),"")</f>
        <v>Yes</v>
      </c>
      <c r="I121" s="80" t="str">
        <f ca="1">IFERROR(IF((VLOOKUP($B121,'NatCon &amp; Metrics Backsheet'!$A$7:$Q$156,I$9,FALSE))="","",(VLOOKUP($B121,'NatCon &amp; Metrics Backsheet'!$A$7:$Q$156,I$9,FALSE))),"")</f>
        <v/>
      </c>
    </row>
    <row r="122" spans="1:9" x14ac:dyDescent="0.3">
      <c r="A122" s="57">
        <v>104</v>
      </c>
      <c r="B122" s="50" t="str">
        <f t="shared" ca="1" si="6"/>
        <v>E08000006</v>
      </c>
      <c r="C122" s="51" t="str">
        <f ca="1">IFERROR(VLOOKUP($B122,'Org List'!$J$9:$K$488,2,0), "")</f>
        <v>Salford</v>
      </c>
      <c r="D122" s="62" t="str">
        <f ca="1">IFERROR(IF((VLOOKUP($B122,'NatCon &amp; Metrics Backsheet'!$A$7:$Q$156,D$9,FALSE))="","",(VLOOKUP($B122,'NatCon &amp; Metrics Backsheet'!$A$7:$Q$156,D$9,FALSE))),"")</f>
        <v>Yes</v>
      </c>
      <c r="E122" s="63" t="str">
        <f ca="1">IFERROR(IF((VLOOKUP($B122,'NatCon &amp; Metrics Backsheet'!$A$7:$Q$156,E$9,FALSE))="","",(VLOOKUP($B122,'NatCon &amp; Metrics Backsheet'!$A$7:$Q$156,E$9,FALSE))),"")</f>
        <v>Yes</v>
      </c>
      <c r="F122" s="63" t="str">
        <f ca="1">IFERROR(IF((VLOOKUP($B122,'NatCon &amp; Metrics Backsheet'!$A$7:$Q$156,F$9,FALSE))="","",(VLOOKUP($B122,'NatCon &amp; Metrics Backsheet'!$A$7:$Q$156,F$9,FALSE))),"")</f>
        <v>Yes</v>
      </c>
      <c r="G122" s="64" t="str">
        <f ca="1">IFERROR(IF((VLOOKUP($B122,'NatCon &amp; Metrics Backsheet'!$A$7:$Q$156,G$9,FALSE))="","",(VLOOKUP($B122,'NatCon &amp; Metrics Backsheet'!$A$7:$Q$156,G$9,FALSE))),"")</f>
        <v>Yes</v>
      </c>
      <c r="H122" s="55" t="str">
        <f ca="1">IFERROR(IF((VLOOKUP($B122,'NatCon &amp; Metrics Backsheet'!$A$7:$Q$156,H$9,FALSE))="","",(VLOOKUP($B122,'NatCon &amp; Metrics Backsheet'!$A$7:$Q$156,H$9,FALSE))),"")</f>
        <v>Yes</v>
      </c>
      <c r="I122" s="80" t="str">
        <f ca="1">IFERROR(IF((VLOOKUP($B122,'NatCon &amp; Metrics Backsheet'!$A$7:$Q$156,I$9,FALSE))="","",(VLOOKUP($B122,'NatCon &amp; Metrics Backsheet'!$A$7:$Q$156,I$9,FALSE))),"")</f>
        <v/>
      </c>
    </row>
    <row r="123" spans="1:9" x14ac:dyDescent="0.3">
      <c r="A123" s="57">
        <v>105</v>
      </c>
      <c r="B123" s="50" t="str">
        <f t="shared" ca="1" si="6"/>
        <v>E08000028</v>
      </c>
      <c r="C123" s="51" t="str">
        <f ca="1">IFERROR(VLOOKUP($B123,'Org List'!$J$9:$K$488,2,0), "")</f>
        <v>Sandwell</v>
      </c>
      <c r="D123" s="62" t="str">
        <f ca="1">IFERROR(IF((VLOOKUP($B123,'NatCon &amp; Metrics Backsheet'!$A$7:$Q$156,D$9,FALSE))="","",(VLOOKUP($B123,'NatCon &amp; Metrics Backsheet'!$A$7:$Q$156,D$9,FALSE))),"")</f>
        <v>Yes</v>
      </c>
      <c r="E123" s="63" t="str">
        <f ca="1">IFERROR(IF((VLOOKUP($B123,'NatCon &amp; Metrics Backsheet'!$A$7:$Q$156,E$9,FALSE))="","",(VLOOKUP($B123,'NatCon &amp; Metrics Backsheet'!$A$7:$Q$156,E$9,FALSE))),"")</f>
        <v>Yes</v>
      </c>
      <c r="F123" s="63" t="str">
        <f ca="1">IFERROR(IF((VLOOKUP($B123,'NatCon &amp; Metrics Backsheet'!$A$7:$Q$156,F$9,FALSE))="","",(VLOOKUP($B123,'NatCon &amp; Metrics Backsheet'!$A$7:$Q$156,F$9,FALSE))),"")</f>
        <v>Yes</v>
      </c>
      <c r="G123" s="64" t="str">
        <f ca="1">IFERROR(IF((VLOOKUP($B123,'NatCon &amp; Metrics Backsheet'!$A$7:$Q$156,G$9,FALSE))="","",(VLOOKUP($B123,'NatCon &amp; Metrics Backsheet'!$A$7:$Q$156,G$9,FALSE))),"")</f>
        <v>Yes</v>
      </c>
      <c r="H123" s="55" t="str">
        <f ca="1">IFERROR(IF((VLOOKUP($B123,'NatCon &amp; Metrics Backsheet'!$A$7:$Q$156,H$9,FALSE))="","",(VLOOKUP($B123,'NatCon &amp; Metrics Backsheet'!$A$7:$Q$156,H$9,FALSE))),"")</f>
        <v>Yes</v>
      </c>
      <c r="I123" s="80" t="str">
        <f ca="1">IFERROR(IF((VLOOKUP($B123,'NatCon &amp; Metrics Backsheet'!$A$7:$Q$156,I$9,FALSE))="","",(VLOOKUP($B123,'NatCon &amp; Metrics Backsheet'!$A$7:$Q$156,I$9,FALSE))),"")</f>
        <v/>
      </c>
    </row>
    <row r="124" spans="1:9" x14ac:dyDescent="0.3">
      <c r="A124" s="57">
        <v>106</v>
      </c>
      <c r="B124" s="50" t="str">
        <f t="shared" ca="1" si="6"/>
        <v>E08000014</v>
      </c>
      <c r="C124" s="51" t="str">
        <f ca="1">IFERROR(VLOOKUP($B124,'Org List'!$J$9:$K$488,2,0), "")</f>
        <v>Sefton</v>
      </c>
      <c r="D124" s="62" t="str">
        <f ca="1">IFERROR(IF((VLOOKUP($B124,'NatCon &amp; Metrics Backsheet'!$A$7:$Q$156,D$9,FALSE))="","",(VLOOKUP($B124,'NatCon &amp; Metrics Backsheet'!$A$7:$Q$156,D$9,FALSE))),"")</f>
        <v>Yes</v>
      </c>
      <c r="E124" s="63" t="str">
        <f ca="1">IFERROR(IF((VLOOKUP($B124,'NatCon &amp; Metrics Backsheet'!$A$7:$Q$156,E$9,FALSE))="","",(VLOOKUP($B124,'NatCon &amp; Metrics Backsheet'!$A$7:$Q$156,E$9,FALSE))),"")</f>
        <v>Yes</v>
      </c>
      <c r="F124" s="63" t="str">
        <f ca="1">IFERROR(IF((VLOOKUP($B124,'NatCon &amp; Metrics Backsheet'!$A$7:$Q$156,F$9,FALSE))="","",(VLOOKUP($B124,'NatCon &amp; Metrics Backsheet'!$A$7:$Q$156,F$9,FALSE))),"")</f>
        <v>Yes</v>
      </c>
      <c r="G124" s="64" t="str">
        <f ca="1">IFERROR(IF((VLOOKUP($B124,'NatCon &amp; Metrics Backsheet'!$A$7:$Q$156,G$9,FALSE))="","",(VLOOKUP($B124,'NatCon &amp; Metrics Backsheet'!$A$7:$Q$156,G$9,FALSE))),"")</f>
        <v>Yes</v>
      </c>
      <c r="H124" s="55" t="str">
        <f ca="1">IFERROR(IF((VLOOKUP($B124,'NatCon &amp; Metrics Backsheet'!$A$7:$Q$156,H$9,FALSE))="","",(VLOOKUP($B124,'NatCon &amp; Metrics Backsheet'!$A$7:$Q$156,H$9,FALSE))),"")</f>
        <v>Yes</v>
      </c>
      <c r="I124" s="80" t="str">
        <f ca="1">IFERROR(IF((VLOOKUP($B124,'NatCon &amp; Metrics Backsheet'!$A$7:$Q$156,I$9,FALSE))="","",(VLOOKUP($B124,'NatCon &amp; Metrics Backsheet'!$A$7:$Q$156,I$9,FALSE))),"")</f>
        <v/>
      </c>
    </row>
    <row r="125" spans="1:9" x14ac:dyDescent="0.3">
      <c r="A125" s="57">
        <v>107</v>
      </c>
      <c r="B125" s="50" t="str">
        <f t="shared" ca="1" si="6"/>
        <v>E08000019</v>
      </c>
      <c r="C125" s="51" t="str">
        <f ca="1">IFERROR(VLOOKUP($B125,'Org List'!$J$9:$K$488,2,0), "")</f>
        <v>Sheffield</v>
      </c>
      <c r="D125" s="62" t="str">
        <f ca="1">IFERROR(IF((VLOOKUP($B125,'NatCon &amp; Metrics Backsheet'!$A$7:$Q$156,D$9,FALSE))="","",(VLOOKUP($B125,'NatCon &amp; Metrics Backsheet'!$A$7:$Q$156,D$9,FALSE))),"")</f>
        <v>Yes</v>
      </c>
      <c r="E125" s="63" t="str">
        <f ca="1">IFERROR(IF((VLOOKUP($B125,'NatCon &amp; Metrics Backsheet'!$A$7:$Q$156,E$9,FALSE))="","",(VLOOKUP($B125,'NatCon &amp; Metrics Backsheet'!$A$7:$Q$156,E$9,FALSE))),"")</f>
        <v>Yes</v>
      </c>
      <c r="F125" s="63" t="str">
        <f ca="1">IFERROR(IF((VLOOKUP($B125,'NatCon &amp; Metrics Backsheet'!$A$7:$Q$156,F$9,FALSE))="","",(VLOOKUP($B125,'NatCon &amp; Metrics Backsheet'!$A$7:$Q$156,F$9,FALSE))),"")</f>
        <v>Yes</v>
      </c>
      <c r="G125" s="64" t="str">
        <f ca="1">IFERROR(IF((VLOOKUP($B125,'NatCon &amp; Metrics Backsheet'!$A$7:$Q$156,G$9,FALSE))="","",(VLOOKUP($B125,'NatCon &amp; Metrics Backsheet'!$A$7:$Q$156,G$9,FALSE))),"")</f>
        <v>Yes</v>
      </c>
      <c r="H125" s="55" t="str">
        <f ca="1">IFERROR(IF((VLOOKUP($B125,'NatCon &amp; Metrics Backsheet'!$A$7:$Q$156,H$9,FALSE))="","",(VLOOKUP($B125,'NatCon &amp; Metrics Backsheet'!$A$7:$Q$156,H$9,FALSE))),"")</f>
        <v>Yes</v>
      </c>
      <c r="I125" s="80" t="str">
        <f ca="1">IFERROR(IF((VLOOKUP($B125,'NatCon &amp; Metrics Backsheet'!$A$7:$Q$156,I$9,FALSE))="","",(VLOOKUP($B125,'NatCon &amp; Metrics Backsheet'!$A$7:$Q$156,I$9,FALSE))),"")</f>
        <v/>
      </c>
    </row>
    <row r="126" spans="1:9" x14ac:dyDescent="0.3">
      <c r="A126" s="57">
        <v>108</v>
      </c>
      <c r="B126" s="50" t="str">
        <f t="shared" ca="1" si="6"/>
        <v>E06000051</v>
      </c>
      <c r="C126" s="51" t="str">
        <f ca="1">IFERROR(VLOOKUP($B126,'Org List'!$J$9:$K$488,2,0), "")</f>
        <v>Shropshire</v>
      </c>
      <c r="D126" s="62" t="str">
        <f ca="1">IFERROR(IF((VLOOKUP($B126,'NatCon &amp; Metrics Backsheet'!$A$7:$Q$156,D$9,FALSE))="","",(VLOOKUP($B126,'NatCon &amp; Metrics Backsheet'!$A$7:$Q$156,D$9,FALSE))),"")</f>
        <v>Yes</v>
      </c>
      <c r="E126" s="63" t="str">
        <f ca="1">IFERROR(IF((VLOOKUP($B126,'NatCon &amp; Metrics Backsheet'!$A$7:$Q$156,E$9,FALSE))="","",(VLOOKUP($B126,'NatCon &amp; Metrics Backsheet'!$A$7:$Q$156,E$9,FALSE))),"")</f>
        <v>Yes</v>
      </c>
      <c r="F126" s="63" t="str">
        <f ca="1">IFERROR(IF((VLOOKUP($B126,'NatCon &amp; Metrics Backsheet'!$A$7:$Q$156,F$9,FALSE))="","",(VLOOKUP($B126,'NatCon &amp; Metrics Backsheet'!$A$7:$Q$156,F$9,FALSE))),"")</f>
        <v>Yes</v>
      </c>
      <c r="G126" s="64" t="str">
        <f ca="1">IFERROR(IF((VLOOKUP($B126,'NatCon &amp; Metrics Backsheet'!$A$7:$Q$156,G$9,FALSE))="","",(VLOOKUP($B126,'NatCon &amp; Metrics Backsheet'!$A$7:$Q$156,G$9,FALSE))),"")</f>
        <v>Yes</v>
      </c>
      <c r="H126" s="55" t="str">
        <f ca="1">IFERROR(IF((VLOOKUP($B126,'NatCon &amp; Metrics Backsheet'!$A$7:$Q$156,H$9,FALSE))="","",(VLOOKUP($B126,'NatCon &amp; Metrics Backsheet'!$A$7:$Q$156,H$9,FALSE))),"")</f>
        <v>Yes</v>
      </c>
      <c r="I126" s="80" t="str">
        <f ca="1">IFERROR(IF((VLOOKUP($B126,'NatCon &amp; Metrics Backsheet'!$A$7:$Q$156,I$9,FALSE))="","",(VLOOKUP($B126,'NatCon &amp; Metrics Backsheet'!$A$7:$Q$156,I$9,FALSE))),"")</f>
        <v/>
      </c>
    </row>
    <row r="127" spans="1:9" x14ac:dyDescent="0.3">
      <c r="A127" s="57">
        <v>109</v>
      </c>
      <c r="B127" s="50" t="str">
        <f t="shared" ca="1" si="6"/>
        <v>E06000039</v>
      </c>
      <c r="C127" s="51" t="str">
        <f ca="1">IFERROR(VLOOKUP($B127,'Org List'!$J$9:$K$488,2,0), "")</f>
        <v>Slough</v>
      </c>
      <c r="D127" s="62" t="str">
        <f ca="1">IFERROR(IF((VLOOKUP($B127,'NatCon &amp; Metrics Backsheet'!$A$7:$Q$156,D$9,FALSE))="","",(VLOOKUP($B127,'NatCon &amp; Metrics Backsheet'!$A$7:$Q$156,D$9,FALSE))),"")</f>
        <v>Yes</v>
      </c>
      <c r="E127" s="63" t="str">
        <f ca="1">IFERROR(IF((VLOOKUP($B127,'NatCon &amp; Metrics Backsheet'!$A$7:$Q$156,E$9,FALSE))="","",(VLOOKUP($B127,'NatCon &amp; Metrics Backsheet'!$A$7:$Q$156,E$9,FALSE))),"")</f>
        <v>Yes</v>
      </c>
      <c r="F127" s="63" t="str">
        <f ca="1">IFERROR(IF((VLOOKUP($B127,'NatCon &amp; Metrics Backsheet'!$A$7:$Q$156,F$9,FALSE))="","",(VLOOKUP($B127,'NatCon &amp; Metrics Backsheet'!$A$7:$Q$156,F$9,FALSE))),"")</f>
        <v>Yes</v>
      </c>
      <c r="G127" s="64" t="str">
        <f ca="1">IFERROR(IF((VLOOKUP($B127,'NatCon &amp; Metrics Backsheet'!$A$7:$Q$156,G$9,FALSE))="","",(VLOOKUP($B127,'NatCon &amp; Metrics Backsheet'!$A$7:$Q$156,G$9,FALSE))),"")</f>
        <v>Yes</v>
      </c>
      <c r="H127" s="55" t="str">
        <f ca="1">IFERROR(IF((VLOOKUP($B127,'NatCon &amp; Metrics Backsheet'!$A$7:$Q$156,H$9,FALSE))="","",(VLOOKUP($B127,'NatCon &amp; Metrics Backsheet'!$A$7:$Q$156,H$9,FALSE))),"")</f>
        <v>Yes</v>
      </c>
      <c r="I127" s="80" t="str">
        <f ca="1">IFERROR(IF((VLOOKUP($B127,'NatCon &amp; Metrics Backsheet'!$A$7:$Q$156,I$9,FALSE))="","",(VLOOKUP($B127,'NatCon &amp; Metrics Backsheet'!$A$7:$Q$156,I$9,FALSE))),"")</f>
        <v/>
      </c>
    </row>
    <row r="128" spans="1:9" x14ac:dyDescent="0.3">
      <c r="A128" s="57">
        <v>110</v>
      </c>
      <c r="B128" s="50" t="str">
        <f t="shared" ca="1" si="6"/>
        <v>E08000029</v>
      </c>
      <c r="C128" s="51" t="str">
        <f ca="1">IFERROR(VLOOKUP($B128,'Org List'!$J$9:$K$488,2,0), "")</f>
        <v>Solihull</v>
      </c>
      <c r="D128" s="62" t="str">
        <f ca="1">IFERROR(IF((VLOOKUP($B128,'NatCon &amp; Metrics Backsheet'!$A$7:$Q$156,D$9,FALSE))="","",(VLOOKUP($B128,'NatCon &amp; Metrics Backsheet'!$A$7:$Q$156,D$9,FALSE))),"")</f>
        <v>Yes</v>
      </c>
      <c r="E128" s="63" t="str">
        <f ca="1">IFERROR(IF((VLOOKUP($B128,'NatCon &amp; Metrics Backsheet'!$A$7:$Q$156,E$9,FALSE))="","",(VLOOKUP($B128,'NatCon &amp; Metrics Backsheet'!$A$7:$Q$156,E$9,FALSE))),"")</f>
        <v>Yes</v>
      </c>
      <c r="F128" s="63" t="str">
        <f ca="1">IFERROR(IF((VLOOKUP($B128,'NatCon &amp; Metrics Backsheet'!$A$7:$Q$156,F$9,FALSE))="","",(VLOOKUP($B128,'NatCon &amp; Metrics Backsheet'!$A$7:$Q$156,F$9,FALSE))),"")</f>
        <v>Yes</v>
      </c>
      <c r="G128" s="64" t="str">
        <f ca="1">IFERROR(IF((VLOOKUP($B128,'NatCon &amp; Metrics Backsheet'!$A$7:$Q$156,G$9,FALSE))="","",(VLOOKUP($B128,'NatCon &amp; Metrics Backsheet'!$A$7:$Q$156,G$9,FALSE))),"")</f>
        <v>Yes</v>
      </c>
      <c r="H128" s="55" t="str">
        <f ca="1">IFERROR(IF((VLOOKUP($B128,'NatCon &amp; Metrics Backsheet'!$A$7:$Q$156,H$9,FALSE))="","",(VLOOKUP($B128,'NatCon &amp; Metrics Backsheet'!$A$7:$Q$156,H$9,FALSE))),"")</f>
        <v>Yes</v>
      </c>
      <c r="I128" s="80" t="str">
        <f ca="1">IFERROR(IF((VLOOKUP($B128,'NatCon &amp; Metrics Backsheet'!$A$7:$Q$156,I$9,FALSE))="","",(VLOOKUP($B128,'NatCon &amp; Metrics Backsheet'!$A$7:$Q$156,I$9,FALSE))),"")</f>
        <v/>
      </c>
    </row>
    <row r="129" spans="1:9" x14ac:dyDescent="0.3">
      <c r="A129" s="57">
        <v>111</v>
      </c>
      <c r="B129" s="50" t="str">
        <f t="shared" ca="1" si="6"/>
        <v>E10000027</v>
      </c>
      <c r="C129" s="51" t="str">
        <f ca="1">IFERROR(VLOOKUP($B129,'Org List'!$J$9:$K$488,2,0), "")</f>
        <v>Somerset</v>
      </c>
      <c r="D129" s="62" t="str">
        <f ca="1">IFERROR(IF((VLOOKUP($B129,'NatCon &amp; Metrics Backsheet'!$A$7:$Q$156,D$9,FALSE))="","",(VLOOKUP($B129,'NatCon &amp; Metrics Backsheet'!$A$7:$Q$156,D$9,FALSE))),"")</f>
        <v>Yes</v>
      </c>
      <c r="E129" s="63" t="str">
        <f ca="1">IFERROR(IF((VLOOKUP($B129,'NatCon &amp; Metrics Backsheet'!$A$7:$Q$156,E$9,FALSE))="","",(VLOOKUP($B129,'NatCon &amp; Metrics Backsheet'!$A$7:$Q$156,E$9,FALSE))),"")</f>
        <v>Yes</v>
      </c>
      <c r="F129" s="63" t="str">
        <f ca="1">IFERROR(IF((VLOOKUP($B129,'NatCon &amp; Metrics Backsheet'!$A$7:$Q$156,F$9,FALSE))="","",(VLOOKUP($B129,'NatCon &amp; Metrics Backsheet'!$A$7:$Q$156,F$9,FALSE))),"")</f>
        <v>Yes</v>
      </c>
      <c r="G129" s="64" t="str">
        <f ca="1">IFERROR(IF((VLOOKUP($B129,'NatCon &amp; Metrics Backsheet'!$A$7:$Q$156,G$9,FALSE))="","",(VLOOKUP($B129,'NatCon &amp; Metrics Backsheet'!$A$7:$Q$156,G$9,FALSE))),"")</f>
        <v>Yes</v>
      </c>
      <c r="H129" s="55" t="str">
        <f ca="1">IFERROR(IF((VLOOKUP($B129,'NatCon &amp; Metrics Backsheet'!$A$7:$Q$156,H$9,FALSE))="","",(VLOOKUP($B129,'NatCon &amp; Metrics Backsheet'!$A$7:$Q$156,H$9,FALSE))),"")</f>
        <v>Yes</v>
      </c>
      <c r="I129" s="80" t="str">
        <f ca="1">IFERROR(IF((VLOOKUP($B129,'NatCon &amp; Metrics Backsheet'!$A$7:$Q$156,I$9,FALSE))="","",(VLOOKUP($B129,'NatCon &amp; Metrics Backsheet'!$A$7:$Q$156,I$9,FALSE))),"")</f>
        <v/>
      </c>
    </row>
    <row r="130" spans="1:9" x14ac:dyDescent="0.3">
      <c r="A130" s="57">
        <v>112</v>
      </c>
      <c r="B130" s="50" t="str">
        <f t="shared" ca="1" si="6"/>
        <v>E06000025</v>
      </c>
      <c r="C130" s="51" t="str">
        <f ca="1">IFERROR(VLOOKUP($B130,'Org List'!$J$9:$K$488,2,0), "")</f>
        <v>South Gloucestershire</v>
      </c>
      <c r="D130" s="62" t="str">
        <f ca="1">IFERROR(IF((VLOOKUP($B130,'NatCon &amp; Metrics Backsheet'!$A$7:$Q$156,D$9,FALSE))="","",(VLOOKUP($B130,'NatCon &amp; Metrics Backsheet'!$A$7:$Q$156,D$9,FALSE))),"")</f>
        <v>Yes</v>
      </c>
      <c r="E130" s="63" t="str">
        <f ca="1">IFERROR(IF((VLOOKUP($B130,'NatCon &amp; Metrics Backsheet'!$A$7:$Q$156,E$9,FALSE))="","",(VLOOKUP($B130,'NatCon &amp; Metrics Backsheet'!$A$7:$Q$156,E$9,FALSE))),"")</f>
        <v>Yes</v>
      </c>
      <c r="F130" s="63" t="str">
        <f ca="1">IFERROR(IF((VLOOKUP($B130,'NatCon &amp; Metrics Backsheet'!$A$7:$Q$156,F$9,FALSE))="","",(VLOOKUP($B130,'NatCon &amp; Metrics Backsheet'!$A$7:$Q$156,F$9,FALSE))),"")</f>
        <v>Yes</v>
      </c>
      <c r="G130" s="64" t="str">
        <f ca="1">IFERROR(IF((VLOOKUP($B130,'NatCon &amp; Metrics Backsheet'!$A$7:$Q$156,G$9,FALSE))="","",(VLOOKUP($B130,'NatCon &amp; Metrics Backsheet'!$A$7:$Q$156,G$9,FALSE))),"")</f>
        <v>Yes</v>
      </c>
      <c r="H130" s="55" t="str">
        <f ca="1">IFERROR(IF((VLOOKUP($B130,'NatCon &amp; Metrics Backsheet'!$A$7:$Q$156,H$9,FALSE))="","",(VLOOKUP($B130,'NatCon &amp; Metrics Backsheet'!$A$7:$Q$156,H$9,FALSE))),"")</f>
        <v>No</v>
      </c>
      <c r="I130" s="80" t="str">
        <f ca="1">IFERROR(IF((VLOOKUP($B130,'NatCon &amp; Metrics Backsheet'!$A$7:$Q$156,I$9,FALSE))="","",(VLOOKUP($B130,'NatCon &amp; Metrics Backsheet'!$A$7:$Q$156,I$9,FALSE))),"")</f>
        <v/>
      </c>
    </row>
    <row r="131" spans="1:9" x14ac:dyDescent="0.3">
      <c r="A131" s="57">
        <v>113</v>
      </c>
      <c r="B131" s="50" t="str">
        <f t="shared" ca="1" si="6"/>
        <v>E08000023</v>
      </c>
      <c r="C131" s="51" t="str">
        <f ca="1">IFERROR(VLOOKUP($B131,'Org List'!$J$9:$K$488,2,0), "")</f>
        <v>South Tyneside</v>
      </c>
      <c r="D131" s="62" t="str">
        <f ca="1">IFERROR(IF((VLOOKUP($B131,'NatCon &amp; Metrics Backsheet'!$A$7:$Q$156,D$9,FALSE))="","",(VLOOKUP($B131,'NatCon &amp; Metrics Backsheet'!$A$7:$Q$156,D$9,FALSE))),"")</f>
        <v>Yes</v>
      </c>
      <c r="E131" s="63" t="str">
        <f ca="1">IFERROR(IF((VLOOKUP($B131,'NatCon &amp; Metrics Backsheet'!$A$7:$Q$156,E$9,FALSE))="","",(VLOOKUP($B131,'NatCon &amp; Metrics Backsheet'!$A$7:$Q$156,E$9,FALSE))),"")</f>
        <v>Yes</v>
      </c>
      <c r="F131" s="63" t="str">
        <f ca="1">IFERROR(IF((VLOOKUP($B131,'NatCon &amp; Metrics Backsheet'!$A$7:$Q$156,F$9,FALSE))="","",(VLOOKUP($B131,'NatCon &amp; Metrics Backsheet'!$A$7:$Q$156,F$9,FALSE))),"")</f>
        <v>Yes</v>
      </c>
      <c r="G131" s="64" t="str">
        <f ca="1">IFERROR(IF((VLOOKUP($B131,'NatCon &amp; Metrics Backsheet'!$A$7:$Q$156,G$9,FALSE))="","",(VLOOKUP($B131,'NatCon &amp; Metrics Backsheet'!$A$7:$Q$156,G$9,FALSE))),"")</f>
        <v>Yes</v>
      </c>
      <c r="H131" s="55" t="str">
        <f ca="1">IFERROR(IF((VLOOKUP($B131,'NatCon &amp; Metrics Backsheet'!$A$7:$Q$156,H$9,FALSE))="","",(VLOOKUP($B131,'NatCon &amp; Metrics Backsheet'!$A$7:$Q$156,H$9,FALSE))),"")</f>
        <v>Yes</v>
      </c>
      <c r="I131" s="80" t="str">
        <f ca="1">IFERROR(IF((VLOOKUP($B131,'NatCon &amp; Metrics Backsheet'!$A$7:$Q$156,I$9,FALSE))="","",(VLOOKUP($B131,'NatCon &amp; Metrics Backsheet'!$A$7:$Q$156,I$9,FALSE))),"")</f>
        <v/>
      </c>
    </row>
    <row r="132" spans="1:9" x14ac:dyDescent="0.3">
      <c r="A132" s="57">
        <v>114</v>
      </c>
      <c r="B132" s="50" t="str">
        <f t="shared" ca="1" si="6"/>
        <v>E06000045</v>
      </c>
      <c r="C132" s="51" t="str">
        <f ca="1">IFERROR(VLOOKUP($B132,'Org List'!$J$9:$K$488,2,0), "")</f>
        <v>Southampton</v>
      </c>
      <c r="D132" s="62" t="str">
        <f ca="1">IFERROR(IF((VLOOKUP($B132,'NatCon &amp; Metrics Backsheet'!$A$7:$Q$156,D$9,FALSE))="","",(VLOOKUP($B132,'NatCon &amp; Metrics Backsheet'!$A$7:$Q$156,D$9,FALSE))),"")</f>
        <v>Yes</v>
      </c>
      <c r="E132" s="63" t="str">
        <f ca="1">IFERROR(IF((VLOOKUP($B132,'NatCon &amp; Metrics Backsheet'!$A$7:$Q$156,E$9,FALSE))="","",(VLOOKUP($B132,'NatCon &amp; Metrics Backsheet'!$A$7:$Q$156,E$9,FALSE))),"")</f>
        <v>Yes</v>
      </c>
      <c r="F132" s="63" t="str">
        <f ca="1">IFERROR(IF((VLOOKUP($B132,'NatCon &amp; Metrics Backsheet'!$A$7:$Q$156,F$9,FALSE))="","",(VLOOKUP($B132,'NatCon &amp; Metrics Backsheet'!$A$7:$Q$156,F$9,FALSE))),"")</f>
        <v>Yes</v>
      </c>
      <c r="G132" s="64" t="str">
        <f ca="1">IFERROR(IF((VLOOKUP($B132,'NatCon &amp; Metrics Backsheet'!$A$7:$Q$156,G$9,FALSE))="","",(VLOOKUP($B132,'NatCon &amp; Metrics Backsheet'!$A$7:$Q$156,G$9,FALSE))),"")</f>
        <v>Yes</v>
      </c>
      <c r="H132" s="55" t="str">
        <f ca="1">IFERROR(IF((VLOOKUP($B132,'NatCon &amp; Metrics Backsheet'!$A$7:$Q$156,H$9,FALSE))="","",(VLOOKUP($B132,'NatCon &amp; Metrics Backsheet'!$A$7:$Q$156,H$9,FALSE))),"")</f>
        <v>Yes</v>
      </c>
      <c r="I132" s="80" t="str">
        <f ca="1">IFERROR(IF((VLOOKUP($B132,'NatCon &amp; Metrics Backsheet'!$A$7:$Q$156,I$9,FALSE))="","",(VLOOKUP($B132,'NatCon &amp; Metrics Backsheet'!$A$7:$Q$156,I$9,FALSE))),"")</f>
        <v/>
      </c>
    </row>
    <row r="133" spans="1:9" x14ac:dyDescent="0.3">
      <c r="A133" s="57">
        <v>115</v>
      </c>
      <c r="B133" s="50" t="str">
        <f t="shared" ca="1" si="6"/>
        <v>E06000033</v>
      </c>
      <c r="C133" s="51" t="str">
        <f ca="1">IFERROR(VLOOKUP($B133,'Org List'!$J$9:$K$488,2,0), "")</f>
        <v>Southend-on-Sea</v>
      </c>
      <c r="D133" s="62" t="str">
        <f ca="1">IFERROR(IF((VLOOKUP($B133,'NatCon &amp; Metrics Backsheet'!$A$7:$Q$156,D$9,FALSE))="","",(VLOOKUP($B133,'NatCon &amp; Metrics Backsheet'!$A$7:$Q$156,D$9,FALSE))),"")</f>
        <v>Yes</v>
      </c>
      <c r="E133" s="63" t="str">
        <f ca="1">IFERROR(IF((VLOOKUP($B133,'NatCon &amp; Metrics Backsheet'!$A$7:$Q$156,E$9,FALSE))="","",(VLOOKUP($B133,'NatCon &amp; Metrics Backsheet'!$A$7:$Q$156,E$9,FALSE))),"")</f>
        <v>Yes</v>
      </c>
      <c r="F133" s="63" t="str">
        <f ca="1">IFERROR(IF((VLOOKUP($B133,'NatCon &amp; Metrics Backsheet'!$A$7:$Q$156,F$9,FALSE))="","",(VLOOKUP($B133,'NatCon &amp; Metrics Backsheet'!$A$7:$Q$156,F$9,FALSE))),"")</f>
        <v>Yes</v>
      </c>
      <c r="G133" s="64" t="str">
        <f ca="1">IFERROR(IF((VLOOKUP($B133,'NatCon &amp; Metrics Backsheet'!$A$7:$Q$156,G$9,FALSE))="","",(VLOOKUP($B133,'NatCon &amp; Metrics Backsheet'!$A$7:$Q$156,G$9,FALSE))),"")</f>
        <v>Yes</v>
      </c>
      <c r="H133" s="55" t="str">
        <f ca="1">IFERROR(IF((VLOOKUP($B133,'NatCon &amp; Metrics Backsheet'!$A$7:$Q$156,H$9,FALSE))="","",(VLOOKUP($B133,'NatCon &amp; Metrics Backsheet'!$A$7:$Q$156,H$9,FALSE))),"")</f>
        <v>Yes</v>
      </c>
      <c r="I133" s="80" t="str">
        <f ca="1">IFERROR(IF((VLOOKUP($B133,'NatCon &amp; Metrics Backsheet'!$A$7:$Q$156,I$9,FALSE))="","",(VLOOKUP($B133,'NatCon &amp; Metrics Backsheet'!$A$7:$Q$156,I$9,FALSE))),"")</f>
        <v/>
      </c>
    </row>
    <row r="134" spans="1:9" x14ac:dyDescent="0.3">
      <c r="A134" s="57">
        <v>116</v>
      </c>
      <c r="B134" s="50" t="str">
        <f t="shared" ca="1" si="6"/>
        <v>E09000028</v>
      </c>
      <c r="C134" s="51" t="str">
        <f ca="1">IFERROR(VLOOKUP($B134,'Org List'!$J$9:$K$488,2,0), "")</f>
        <v>Southwark</v>
      </c>
      <c r="D134" s="62" t="str">
        <f ca="1">IFERROR(IF((VLOOKUP($B134,'NatCon &amp; Metrics Backsheet'!$A$7:$Q$156,D$9,FALSE))="","",(VLOOKUP($B134,'NatCon &amp; Metrics Backsheet'!$A$7:$Q$156,D$9,FALSE))),"")</f>
        <v>Yes</v>
      </c>
      <c r="E134" s="63" t="str">
        <f ca="1">IFERROR(IF((VLOOKUP($B134,'NatCon &amp; Metrics Backsheet'!$A$7:$Q$156,E$9,FALSE))="","",(VLOOKUP($B134,'NatCon &amp; Metrics Backsheet'!$A$7:$Q$156,E$9,FALSE))),"")</f>
        <v>Yes</v>
      </c>
      <c r="F134" s="63" t="str">
        <f ca="1">IFERROR(IF((VLOOKUP($B134,'NatCon &amp; Metrics Backsheet'!$A$7:$Q$156,F$9,FALSE))="","",(VLOOKUP($B134,'NatCon &amp; Metrics Backsheet'!$A$7:$Q$156,F$9,FALSE))),"")</f>
        <v>Yes</v>
      </c>
      <c r="G134" s="64" t="str">
        <f ca="1">IFERROR(IF((VLOOKUP($B134,'NatCon &amp; Metrics Backsheet'!$A$7:$Q$156,G$9,FALSE))="","",(VLOOKUP($B134,'NatCon &amp; Metrics Backsheet'!$A$7:$Q$156,G$9,FALSE))),"")</f>
        <v>Yes</v>
      </c>
      <c r="H134" s="55" t="str">
        <f ca="1">IFERROR(IF((VLOOKUP($B134,'NatCon &amp; Metrics Backsheet'!$A$7:$Q$156,H$9,FALSE))="","",(VLOOKUP($B134,'NatCon &amp; Metrics Backsheet'!$A$7:$Q$156,H$9,FALSE))),"")</f>
        <v>Yes</v>
      </c>
      <c r="I134" s="80" t="str">
        <f ca="1">IFERROR(IF((VLOOKUP($B134,'NatCon &amp; Metrics Backsheet'!$A$7:$Q$156,I$9,FALSE))="","",(VLOOKUP($B134,'NatCon &amp; Metrics Backsheet'!$A$7:$Q$156,I$9,FALSE))),"")</f>
        <v/>
      </c>
    </row>
    <row r="135" spans="1:9" x14ac:dyDescent="0.3">
      <c r="A135" s="57">
        <v>117</v>
      </c>
      <c r="B135" s="50" t="str">
        <f t="shared" ca="1" si="6"/>
        <v>E08000013</v>
      </c>
      <c r="C135" s="51" t="str">
        <f ca="1">IFERROR(VLOOKUP($B135,'Org List'!$J$9:$K$488,2,0), "")</f>
        <v>St. Helens</v>
      </c>
      <c r="D135" s="62" t="str">
        <f ca="1">IFERROR(IF((VLOOKUP($B135,'NatCon &amp; Metrics Backsheet'!$A$7:$Q$156,D$9,FALSE))="","",(VLOOKUP($B135,'NatCon &amp; Metrics Backsheet'!$A$7:$Q$156,D$9,FALSE))),"")</f>
        <v>Yes</v>
      </c>
      <c r="E135" s="63" t="str">
        <f ca="1">IFERROR(IF((VLOOKUP($B135,'NatCon &amp; Metrics Backsheet'!$A$7:$Q$156,E$9,FALSE))="","",(VLOOKUP($B135,'NatCon &amp; Metrics Backsheet'!$A$7:$Q$156,E$9,FALSE))),"")</f>
        <v>Yes</v>
      </c>
      <c r="F135" s="63" t="str">
        <f ca="1">IFERROR(IF((VLOOKUP($B135,'NatCon &amp; Metrics Backsheet'!$A$7:$Q$156,F$9,FALSE))="","",(VLOOKUP($B135,'NatCon &amp; Metrics Backsheet'!$A$7:$Q$156,F$9,FALSE))),"")</f>
        <v>Yes</v>
      </c>
      <c r="G135" s="64" t="str">
        <f ca="1">IFERROR(IF((VLOOKUP($B135,'NatCon &amp; Metrics Backsheet'!$A$7:$Q$156,G$9,FALSE))="","",(VLOOKUP($B135,'NatCon &amp; Metrics Backsheet'!$A$7:$Q$156,G$9,FALSE))),"")</f>
        <v>Yes</v>
      </c>
      <c r="H135" s="55" t="str">
        <f ca="1">IFERROR(IF((VLOOKUP($B135,'NatCon &amp; Metrics Backsheet'!$A$7:$Q$156,H$9,FALSE))="","",(VLOOKUP($B135,'NatCon &amp; Metrics Backsheet'!$A$7:$Q$156,H$9,FALSE))),"")</f>
        <v>Yes</v>
      </c>
      <c r="I135" s="80" t="str">
        <f ca="1">IFERROR(IF((VLOOKUP($B135,'NatCon &amp; Metrics Backsheet'!$A$7:$Q$156,I$9,FALSE))="","",(VLOOKUP($B135,'NatCon &amp; Metrics Backsheet'!$A$7:$Q$156,I$9,FALSE))),"")</f>
        <v/>
      </c>
    </row>
    <row r="136" spans="1:9" x14ac:dyDescent="0.3">
      <c r="A136" s="57">
        <v>118</v>
      </c>
      <c r="B136" s="50" t="str">
        <f t="shared" ca="1" si="6"/>
        <v>E10000028</v>
      </c>
      <c r="C136" s="51" t="str">
        <f ca="1">IFERROR(VLOOKUP($B136,'Org List'!$J$9:$K$488,2,0), "")</f>
        <v>Staffordshire</v>
      </c>
      <c r="D136" s="62" t="str">
        <f ca="1">IFERROR(IF((VLOOKUP($B136,'NatCon &amp; Metrics Backsheet'!$A$7:$Q$156,D$9,FALSE))="","",(VLOOKUP($B136,'NatCon &amp; Metrics Backsheet'!$A$7:$Q$156,D$9,FALSE))),"")</f>
        <v>Yes</v>
      </c>
      <c r="E136" s="63" t="str">
        <f ca="1">IFERROR(IF((VLOOKUP($B136,'NatCon &amp; Metrics Backsheet'!$A$7:$Q$156,E$9,FALSE))="","",(VLOOKUP($B136,'NatCon &amp; Metrics Backsheet'!$A$7:$Q$156,E$9,FALSE))),"")</f>
        <v>Yes</v>
      </c>
      <c r="F136" s="63" t="str">
        <f ca="1">IFERROR(IF((VLOOKUP($B136,'NatCon &amp; Metrics Backsheet'!$A$7:$Q$156,F$9,FALSE))="","",(VLOOKUP($B136,'NatCon &amp; Metrics Backsheet'!$A$7:$Q$156,F$9,FALSE))),"")</f>
        <v>Yes</v>
      </c>
      <c r="G136" s="64" t="str">
        <f ca="1">IFERROR(IF((VLOOKUP($B136,'NatCon &amp; Metrics Backsheet'!$A$7:$Q$156,G$9,FALSE))="","",(VLOOKUP($B136,'NatCon &amp; Metrics Backsheet'!$A$7:$Q$156,G$9,FALSE))),"")</f>
        <v>Yes</v>
      </c>
      <c r="H136" s="55" t="str">
        <f ca="1">IFERROR(IF((VLOOKUP($B136,'NatCon &amp; Metrics Backsheet'!$A$7:$Q$156,H$9,FALSE))="","",(VLOOKUP($B136,'NatCon &amp; Metrics Backsheet'!$A$7:$Q$156,H$9,FALSE))),"")</f>
        <v>Yes</v>
      </c>
      <c r="I136" s="80" t="str">
        <f ca="1">IFERROR(IF((VLOOKUP($B136,'NatCon &amp; Metrics Backsheet'!$A$7:$Q$156,I$9,FALSE))="","",(VLOOKUP($B136,'NatCon &amp; Metrics Backsheet'!$A$7:$Q$156,I$9,FALSE))),"")</f>
        <v/>
      </c>
    </row>
    <row r="137" spans="1:9" x14ac:dyDescent="0.3">
      <c r="A137" s="57">
        <v>119</v>
      </c>
      <c r="B137" s="50" t="str">
        <f t="shared" ca="1" si="6"/>
        <v>E08000007</v>
      </c>
      <c r="C137" s="51" t="str">
        <f ca="1">IFERROR(VLOOKUP($B137,'Org List'!$J$9:$K$488,2,0), "")</f>
        <v>Stockport</v>
      </c>
      <c r="D137" s="62" t="str">
        <f ca="1">IFERROR(IF((VLOOKUP($B137,'NatCon &amp; Metrics Backsheet'!$A$7:$Q$156,D$9,FALSE))="","",(VLOOKUP($B137,'NatCon &amp; Metrics Backsheet'!$A$7:$Q$156,D$9,FALSE))),"")</f>
        <v>Yes</v>
      </c>
      <c r="E137" s="63" t="str">
        <f ca="1">IFERROR(IF((VLOOKUP($B137,'NatCon &amp; Metrics Backsheet'!$A$7:$Q$156,E$9,FALSE))="","",(VLOOKUP($B137,'NatCon &amp; Metrics Backsheet'!$A$7:$Q$156,E$9,FALSE))),"")</f>
        <v>Yes</v>
      </c>
      <c r="F137" s="63" t="str">
        <f ca="1">IFERROR(IF((VLOOKUP($B137,'NatCon &amp; Metrics Backsheet'!$A$7:$Q$156,F$9,FALSE))="","",(VLOOKUP($B137,'NatCon &amp; Metrics Backsheet'!$A$7:$Q$156,F$9,FALSE))),"")</f>
        <v>Yes</v>
      </c>
      <c r="G137" s="64" t="str">
        <f ca="1">IFERROR(IF((VLOOKUP($B137,'NatCon &amp; Metrics Backsheet'!$A$7:$Q$156,G$9,FALSE))="","",(VLOOKUP($B137,'NatCon &amp; Metrics Backsheet'!$A$7:$Q$156,G$9,FALSE))),"")</f>
        <v>Yes</v>
      </c>
      <c r="H137" s="55" t="str">
        <f ca="1">IFERROR(IF((VLOOKUP($B137,'NatCon &amp; Metrics Backsheet'!$A$7:$Q$156,H$9,FALSE))="","",(VLOOKUP($B137,'NatCon &amp; Metrics Backsheet'!$A$7:$Q$156,H$9,FALSE))),"")</f>
        <v>Yes</v>
      </c>
      <c r="I137" s="80" t="str">
        <f ca="1">IFERROR(IF((VLOOKUP($B137,'NatCon &amp; Metrics Backsheet'!$A$7:$Q$156,I$9,FALSE))="","",(VLOOKUP($B137,'NatCon &amp; Metrics Backsheet'!$A$7:$Q$156,I$9,FALSE))),"")</f>
        <v/>
      </c>
    </row>
    <row r="138" spans="1:9" x14ac:dyDescent="0.3">
      <c r="A138" s="57">
        <v>120</v>
      </c>
      <c r="B138" s="50" t="str">
        <f t="shared" ca="1" si="6"/>
        <v>E06000004</v>
      </c>
      <c r="C138" s="51" t="str">
        <f ca="1">IFERROR(VLOOKUP($B138,'Org List'!$J$9:$K$488,2,0), "")</f>
        <v>Stockton-on-Tees</v>
      </c>
      <c r="D138" s="62" t="str">
        <f ca="1">IFERROR(IF((VLOOKUP($B138,'NatCon &amp; Metrics Backsheet'!$A$7:$Q$156,D$9,FALSE))="","",(VLOOKUP($B138,'NatCon &amp; Metrics Backsheet'!$A$7:$Q$156,D$9,FALSE))),"")</f>
        <v>Yes</v>
      </c>
      <c r="E138" s="63" t="str">
        <f ca="1">IFERROR(IF((VLOOKUP($B138,'NatCon &amp; Metrics Backsheet'!$A$7:$Q$156,E$9,FALSE))="","",(VLOOKUP($B138,'NatCon &amp; Metrics Backsheet'!$A$7:$Q$156,E$9,FALSE))),"")</f>
        <v>Yes</v>
      </c>
      <c r="F138" s="63" t="str">
        <f ca="1">IFERROR(IF((VLOOKUP($B138,'NatCon &amp; Metrics Backsheet'!$A$7:$Q$156,F$9,FALSE))="","",(VLOOKUP($B138,'NatCon &amp; Metrics Backsheet'!$A$7:$Q$156,F$9,FALSE))),"")</f>
        <v>Yes</v>
      </c>
      <c r="G138" s="64" t="str">
        <f ca="1">IFERROR(IF((VLOOKUP($B138,'NatCon &amp; Metrics Backsheet'!$A$7:$Q$156,G$9,FALSE))="","",(VLOOKUP($B138,'NatCon &amp; Metrics Backsheet'!$A$7:$Q$156,G$9,FALSE))),"")</f>
        <v>Yes</v>
      </c>
      <c r="H138" s="55" t="str">
        <f ca="1">IFERROR(IF((VLOOKUP($B138,'NatCon &amp; Metrics Backsheet'!$A$7:$Q$156,H$9,FALSE))="","",(VLOOKUP($B138,'NatCon &amp; Metrics Backsheet'!$A$7:$Q$156,H$9,FALSE))),"")</f>
        <v>Yes</v>
      </c>
      <c r="I138" s="80" t="str">
        <f ca="1">IFERROR(IF((VLOOKUP($B138,'NatCon &amp; Metrics Backsheet'!$A$7:$Q$156,I$9,FALSE))="","",(VLOOKUP($B138,'NatCon &amp; Metrics Backsheet'!$A$7:$Q$156,I$9,FALSE))),"")</f>
        <v/>
      </c>
    </row>
    <row r="139" spans="1:9" x14ac:dyDescent="0.3">
      <c r="A139" s="57">
        <v>121</v>
      </c>
      <c r="B139" s="50" t="str">
        <f t="shared" ca="1" si="6"/>
        <v>E06000021</v>
      </c>
      <c r="C139" s="51" t="str">
        <f ca="1">IFERROR(VLOOKUP($B139,'Org List'!$J$9:$K$488,2,0), "")</f>
        <v>Stoke-on-Trent</v>
      </c>
      <c r="D139" s="62" t="str">
        <f ca="1">IFERROR(IF((VLOOKUP($B139,'NatCon &amp; Metrics Backsheet'!$A$7:$Q$156,D$9,FALSE))="","",(VLOOKUP($B139,'NatCon &amp; Metrics Backsheet'!$A$7:$Q$156,D$9,FALSE))),"")</f>
        <v>Yes</v>
      </c>
      <c r="E139" s="63" t="str">
        <f ca="1">IFERROR(IF((VLOOKUP($B139,'NatCon &amp; Metrics Backsheet'!$A$7:$Q$156,E$9,FALSE))="","",(VLOOKUP($B139,'NatCon &amp; Metrics Backsheet'!$A$7:$Q$156,E$9,FALSE))),"")</f>
        <v>Yes</v>
      </c>
      <c r="F139" s="63" t="str">
        <f ca="1">IFERROR(IF((VLOOKUP($B139,'NatCon &amp; Metrics Backsheet'!$A$7:$Q$156,F$9,FALSE))="","",(VLOOKUP($B139,'NatCon &amp; Metrics Backsheet'!$A$7:$Q$156,F$9,FALSE))),"")</f>
        <v>Yes</v>
      </c>
      <c r="G139" s="64" t="str">
        <f ca="1">IFERROR(IF((VLOOKUP($B139,'NatCon &amp; Metrics Backsheet'!$A$7:$Q$156,G$9,FALSE))="","",(VLOOKUP($B139,'NatCon &amp; Metrics Backsheet'!$A$7:$Q$156,G$9,FALSE))),"")</f>
        <v>Yes</v>
      </c>
      <c r="H139" s="55" t="str">
        <f ca="1">IFERROR(IF((VLOOKUP($B139,'NatCon &amp; Metrics Backsheet'!$A$7:$Q$156,H$9,FALSE))="","",(VLOOKUP($B139,'NatCon &amp; Metrics Backsheet'!$A$7:$Q$156,H$9,FALSE))),"")</f>
        <v>Yes</v>
      </c>
      <c r="I139" s="80" t="str">
        <f ca="1">IFERROR(IF((VLOOKUP($B139,'NatCon &amp; Metrics Backsheet'!$A$7:$Q$156,I$9,FALSE))="","",(VLOOKUP($B139,'NatCon &amp; Metrics Backsheet'!$A$7:$Q$156,I$9,FALSE))),"")</f>
        <v/>
      </c>
    </row>
    <row r="140" spans="1:9" x14ac:dyDescent="0.3">
      <c r="A140" s="57">
        <v>122</v>
      </c>
      <c r="B140" s="50" t="str">
        <f t="shared" ca="1" si="6"/>
        <v>E10000029</v>
      </c>
      <c r="C140" s="51" t="str">
        <f ca="1">IFERROR(VLOOKUP($B140,'Org List'!$J$9:$K$488,2,0), "")</f>
        <v>Suffolk</v>
      </c>
      <c r="D140" s="62" t="str">
        <f ca="1">IFERROR(IF((VLOOKUP($B140,'NatCon &amp; Metrics Backsheet'!$A$7:$Q$156,D$9,FALSE))="","",(VLOOKUP($B140,'NatCon &amp; Metrics Backsheet'!$A$7:$Q$156,D$9,FALSE))),"")</f>
        <v>Yes</v>
      </c>
      <c r="E140" s="63" t="str">
        <f ca="1">IFERROR(IF((VLOOKUP($B140,'NatCon &amp; Metrics Backsheet'!$A$7:$Q$156,E$9,FALSE))="","",(VLOOKUP($B140,'NatCon &amp; Metrics Backsheet'!$A$7:$Q$156,E$9,FALSE))),"")</f>
        <v>Yes</v>
      </c>
      <c r="F140" s="63" t="str">
        <f ca="1">IFERROR(IF((VLOOKUP($B140,'NatCon &amp; Metrics Backsheet'!$A$7:$Q$156,F$9,FALSE))="","",(VLOOKUP($B140,'NatCon &amp; Metrics Backsheet'!$A$7:$Q$156,F$9,FALSE))),"")</f>
        <v>Yes</v>
      </c>
      <c r="G140" s="64" t="str">
        <f ca="1">IFERROR(IF((VLOOKUP($B140,'NatCon &amp; Metrics Backsheet'!$A$7:$Q$156,G$9,FALSE))="","",(VLOOKUP($B140,'NatCon &amp; Metrics Backsheet'!$A$7:$Q$156,G$9,FALSE))),"")</f>
        <v>Yes</v>
      </c>
      <c r="H140" s="55" t="str">
        <f ca="1">IFERROR(IF((VLOOKUP($B140,'NatCon &amp; Metrics Backsheet'!$A$7:$Q$156,H$9,FALSE))="","",(VLOOKUP($B140,'NatCon &amp; Metrics Backsheet'!$A$7:$Q$156,H$9,FALSE))),"")</f>
        <v>Yes</v>
      </c>
      <c r="I140" s="80" t="str">
        <f ca="1">IFERROR(IF((VLOOKUP($B140,'NatCon &amp; Metrics Backsheet'!$A$7:$Q$156,I$9,FALSE))="","",(VLOOKUP($B140,'NatCon &amp; Metrics Backsheet'!$A$7:$Q$156,I$9,FALSE))),"")</f>
        <v/>
      </c>
    </row>
    <row r="141" spans="1:9" x14ac:dyDescent="0.3">
      <c r="A141" s="57">
        <v>123</v>
      </c>
      <c r="B141" s="50" t="str">
        <f t="shared" ca="1" si="6"/>
        <v>E08000024</v>
      </c>
      <c r="C141" s="51" t="str">
        <f ca="1">IFERROR(VLOOKUP($B141,'Org List'!$J$9:$K$488,2,0), "")</f>
        <v>Sunderland</v>
      </c>
      <c r="D141" s="62" t="str">
        <f ca="1">IFERROR(IF((VLOOKUP($B141,'NatCon &amp; Metrics Backsheet'!$A$7:$Q$156,D$9,FALSE))="","",(VLOOKUP($B141,'NatCon &amp; Metrics Backsheet'!$A$7:$Q$156,D$9,FALSE))),"")</f>
        <v>Yes</v>
      </c>
      <c r="E141" s="63" t="str">
        <f ca="1">IFERROR(IF((VLOOKUP($B141,'NatCon &amp; Metrics Backsheet'!$A$7:$Q$156,E$9,FALSE))="","",(VLOOKUP($B141,'NatCon &amp; Metrics Backsheet'!$A$7:$Q$156,E$9,FALSE))),"")</f>
        <v>Yes</v>
      </c>
      <c r="F141" s="63" t="str">
        <f ca="1">IFERROR(IF((VLOOKUP($B141,'NatCon &amp; Metrics Backsheet'!$A$7:$Q$156,F$9,FALSE))="","",(VLOOKUP($B141,'NatCon &amp; Metrics Backsheet'!$A$7:$Q$156,F$9,FALSE))),"")</f>
        <v>Yes</v>
      </c>
      <c r="G141" s="64" t="str">
        <f ca="1">IFERROR(IF((VLOOKUP($B141,'NatCon &amp; Metrics Backsheet'!$A$7:$Q$156,G$9,FALSE))="","",(VLOOKUP($B141,'NatCon &amp; Metrics Backsheet'!$A$7:$Q$156,G$9,FALSE))),"")</f>
        <v>Yes</v>
      </c>
      <c r="H141" s="55" t="str">
        <f ca="1">IFERROR(IF((VLOOKUP($B141,'NatCon &amp; Metrics Backsheet'!$A$7:$Q$156,H$9,FALSE))="","",(VLOOKUP($B141,'NatCon &amp; Metrics Backsheet'!$A$7:$Q$156,H$9,FALSE))),"")</f>
        <v>Yes</v>
      </c>
      <c r="I141" s="80" t="str">
        <f ca="1">IFERROR(IF((VLOOKUP($B141,'NatCon &amp; Metrics Backsheet'!$A$7:$Q$156,I$9,FALSE))="","",(VLOOKUP($B141,'NatCon &amp; Metrics Backsheet'!$A$7:$Q$156,I$9,FALSE))),"")</f>
        <v/>
      </c>
    </row>
    <row r="142" spans="1:9" x14ac:dyDescent="0.3">
      <c r="A142" s="57">
        <v>124</v>
      </c>
      <c r="B142" s="50" t="str">
        <f t="shared" ca="1" si="6"/>
        <v>E10000030</v>
      </c>
      <c r="C142" s="51" t="str">
        <f ca="1">IFERROR(VLOOKUP($B142,'Org List'!$J$9:$K$488,2,0), "")</f>
        <v>Surrey</v>
      </c>
      <c r="D142" s="62" t="str">
        <f ca="1">IFERROR(IF((VLOOKUP($B142,'NatCon &amp; Metrics Backsheet'!$A$7:$Q$156,D$9,FALSE))="","",(VLOOKUP($B142,'NatCon &amp; Metrics Backsheet'!$A$7:$Q$156,D$9,FALSE))),"")</f>
        <v>Yes</v>
      </c>
      <c r="E142" s="63" t="str">
        <f ca="1">IFERROR(IF((VLOOKUP($B142,'NatCon &amp; Metrics Backsheet'!$A$7:$Q$156,E$9,FALSE))="","",(VLOOKUP($B142,'NatCon &amp; Metrics Backsheet'!$A$7:$Q$156,E$9,FALSE))),"")</f>
        <v>Yes</v>
      </c>
      <c r="F142" s="63" t="str">
        <f ca="1">IFERROR(IF((VLOOKUP($B142,'NatCon &amp; Metrics Backsheet'!$A$7:$Q$156,F$9,FALSE))="","",(VLOOKUP($B142,'NatCon &amp; Metrics Backsheet'!$A$7:$Q$156,F$9,FALSE))),"")</f>
        <v>Yes</v>
      </c>
      <c r="G142" s="64" t="str">
        <f ca="1">IFERROR(IF((VLOOKUP($B142,'NatCon &amp; Metrics Backsheet'!$A$7:$Q$156,G$9,FALSE))="","",(VLOOKUP($B142,'NatCon &amp; Metrics Backsheet'!$A$7:$Q$156,G$9,FALSE))),"")</f>
        <v>Yes</v>
      </c>
      <c r="H142" s="55" t="str">
        <f ca="1">IFERROR(IF((VLOOKUP($B142,'NatCon &amp; Metrics Backsheet'!$A$7:$Q$156,H$9,FALSE))="","",(VLOOKUP($B142,'NatCon &amp; Metrics Backsheet'!$A$7:$Q$156,H$9,FALSE))),"")</f>
        <v>Yes</v>
      </c>
      <c r="I142" s="80" t="str">
        <f ca="1">IFERROR(IF((VLOOKUP($B142,'NatCon &amp; Metrics Backsheet'!$A$7:$Q$156,I$9,FALSE))="","",(VLOOKUP($B142,'NatCon &amp; Metrics Backsheet'!$A$7:$Q$156,I$9,FALSE))),"")</f>
        <v/>
      </c>
    </row>
    <row r="143" spans="1:9" x14ac:dyDescent="0.3">
      <c r="A143" s="57">
        <v>125</v>
      </c>
      <c r="B143" s="50" t="str">
        <f t="shared" ca="1" si="6"/>
        <v>E09000029</v>
      </c>
      <c r="C143" s="51" t="str">
        <f ca="1">IFERROR(VLOOKUP($B143,'Org List'!$J$9:$K$488,2,0), "")</f>
        <v>Sutton</v>
      </c>
      <c r="D143" s="62" t="str">
        <f ca="1">IFERROR(IF((VLOOKUP($B143,'NatCon &amp; Metrics Backsheet'!$A$7:$Q$156,D$9,FALSE))="","",(VLOOKUP($B143,'NatCon &amp; Metrics Backsheet'!$A$7:$Q$156,D$9,FALSE))),"")</f>
        <v>Yes</v>
      </c>
      <c r="E143" s="63" t="str">
        <f ca="1">IFERROR(IF((VLOOKUP($B143,'NatCon &amp; Metrics Backsheet'!$A$7:$Q$156,E$9,FALSE))="","",(VLOOKUP($B143,'NatCon &amp; Metrics Backsheet'!$A$7:$Q$156,E$9,FALSE))),"")</f>
        <v>Yes</v>
      </c>
      <c r="F143" s="63" t="str">
        <f ca="1">IFERROR(IF((VLOOKUP($B143,'NatCon &amp; Metrics Backsheet'!$A$7:$Q$156,F$9,FALSE))="","",(VLOOKUP($B143,'NatCon &amp; Metrics Backsheet'!$A$7:$Q$156,F$9,FALSE))),"")</f>
        <v>Yes</v>
      </c>
      <c r="G143" s="64" t="str">
        <f ca="1">IFERROR(IF((VLOOKUP($B143,'NatCon &amp; Metrics Backsheet'!$A$7:$Q$156,G$9,FALSE))="","",(VLOOKUP($B143,'NatCon &amp; Metrics Backsheet'!$A$7:$Q$156,G$9,FALSE))),"")</f>
        <v>Yes</v>
      </c>
      <c r="H143" s="55" t="str">
        <f ca="1">IFERROR(IF((VLOOKUP($B143,'NatCon &amp; Metrics Backsheet'!$A$7:$Q$156,H$9,FALSE))="","",(VLOOKUP($B143,'NatCon &amp; Metrics Backsheet'!$A$7:$Q$156,H$9,FALSE))),"")</f>
        <v>Yes</v>
      </c>
      <c r="I143" s="80" t="str">
        <f ca="1">IFERROR(IF((VLOOKUP($B143,'NatCon &amp; Metrics Backsheet'!$A$7:$Q$156,I$9,FALSE))="","",(VLOOKUP($B143,'NatCon &amp; Metrics Backsheet'!$A$7:$Q$156,I$9,FALSE))),"")</f>
        <v/>
      </c>
    </row>
    <row r="144" spans="1:9" x14ac:dyDescent="0.3">
      <c r="A144" s="57">
        <v>126</v>
      </c>
      <c r="B144" s="50" t="str">
        <f t="shared" ca="1" si="6"/>
        <v>E06000030</v>
      </c>
      <c r="C144" s="51" t="str">
        <f ca="1">IFERROR(VLOOKUP($B144,'Org List'!$J$9:$K$488,2,0), "")</f>
        <v>Swindon</v>
      </c>
      <c r="D144" s="62" t="str">
        <f ca="1">IFERROR(IF((VLOOKUP($B144,'NatCon &amp; Metrics Backsheet'!$A$7:$Q$156,D$9,FALSE))="","",(VLOOKUP($B144,'NatCon &amp; Metrics Backsheet'!$A$7:$Q$156,D$9,FALSE))),"")</f>
        <v>Yes</v>
      </c>
      <c r="E144" s="63" t="str">
        <f ca="1">IFERROR(IF((VLOOKUP($B144,'NatCon &amp; Metrics Backsheet'!$A$7:$Q$156,E$9,FALSE))="","",(VLOOKUP($B144,'NatCon &amp; Metrics Backsheet'!$A$7:$Q$156,E$9,FALSE))),"")</f>
        <v>Yes</v>
      </c>
      <c r="F144" s="63" t="str">
        <f ca="1">IFERROR(IF((VLOOKUP($B144,'NatCon &amp; Metrics Backsheet'!$A$7:$Q$156,F$9,FALSE))="","",(VLOOKUP($B144,'NatCon &amp; Metrics Backsheet'!$A$7:$Q$156,F$9,FALSE))),"")</f>
        <v>Yes</v>
      </c>
      <c r="G144" s="64" t="str">
        <f ca="1">IFERROR(IF((VLOOKUP($B144,'NatCon &amp; Metrics Backsheet'!$A$7:$Q$156,G$9,FALSE))="","",(VLOOKUP($B144,'NatCon &amp; Metrics Backsheet'!$A$7:$Q$156,G$9,FALSE))),"")</f>
        <v>Yes</v>
      </c>
      <c r="H144" s="55" t="str">
        <f ca="1">IFERROR(IF((VLOOKUP($B144,'NatCon &amp; Metrics Backsheet'!$A$7:$Q$156,H$9,FALSE))="","",(VLOOKUP($B144,'NatCon &amp; Metrics Backsheet'!$A$7:$Q$156,H$9,FALSE))),"")</f>
        <v>Yes</v>
      </c>
      <c r="I144" s="80" t="str">
        <f ca="1">IFERROR(IF((VLOOKUP($B144,'NatCon &amp; Metrics Backsheet'!$A$7:$Q$156,I$9,FALSE))="","",(VLOOKUP($B144,'NatCon &amp; Metrics Backsheet'!$A$7:$Q$156,I$9,FALSE))),"")</f>
        <v/>
      </c>
    </row>
    <row r="145" spans="1:9" x14ac:dyDescent="0.3">
      <c r="A145" s="57">
        <v>127</v>
      </c>
      <c r="B145" s="50" t="str">
        <f t="shared" ca="1" si="6"/>
        <v>E08000008</v>
      </c>
      <c r="C145" s="51" t="str">
        <f ca="1">IFERROR(VLOOKUP($B145,'Org List'!$J$9:$K$488,2,0), "")</f>
        <v>Tameside</v>
      </c>
      <c r="D145" s="62" t="str">
        <f ca="1">IFERROR(IF((VLOOKUP($B145,'NatCon &amp; Metrics Backsheet'!$A$7:$Q$156,D$9,FALSE))="","",(VLOOKUP($B145,'NatCon &amp; Metrics Backsheet'!$A$7:$Q$156,D$9,FALSE))),"")</f>
        <v>Yes</v>
      </c>
      <c r="E145" s="63" t="str">
        <f ca="1">IFERROR(IF((VLOOKUP($B145,'NatCon &amp; Metrics Backsheet'!$A$7:$Q$156,E$9,FALSE))="","",(VLOOKUP($B145,'NatCon &amp; Metrics Backsheet'!$A$7:$Q$156,E$9,FALSE))),"")</f>
        <v>Yes</v>
      </c>
      <c r="F145" s="63" t="str">
        <f ca="1">IFERROR(IF((VLOOKUP($B145,'NatCon &amp; Metrics Backsheet'!$A$7:$Q$156,F$9,FALSE))="","",(VLOOKUP($B145,'NatCon &amp; Metrics Backsheet'!$A$7:$Q$156,F$9,FALSE))),"")</f>
        <v>Yes</v>
      </c>
      <c r="G145" s="64" t="str">
        <f ca="1">IFERROR(IF((VLOOKUP($B145,'NatCon &amp; Metrics Backsheet'!$A$7:$Q$156,G$9,FALSE))="","",(VLOOKUP($B145,'NatCon &amp; Metrics Backsheet'!$A$7:$Q$156,G$9,FALSE))),"")</f>
        <v>Yes</v>
      </c>
      <c r="H145" s="55" t="str">
        <f ca="1">IFERROR(IF((VLOOKUP($B145,'NatCon &amp; Metrics Backsheet'!$A$7:$Q$156,H$9,FALSE))="","",(VLOOKUP($B145,'NatCon &amp; Metrics Backsheet'!$A$7:$Q$156,H$9,FALSE))),"")</f>
        <v>Yes</v>
      </c>
      <c r="I145" s="80" t="str">
        <f ca="1">IFERROR(IF((VLOOKUP($B145,'NatCon &amp; Metrics Backsheet'!$A$7:$Q$156,I$9,FALSE))="","",(VLOOKUP($B145,'NatCon &amp; Metrics Backsheet'!$A$7:$Q$156,I$9,FALSE))),"")</f>
        <v/>
      </c>
    </row>
    <row r="146" spans="1:9" x14ac:dyDescent="0.3">
      <c r="A146" s="57">
        <v>128</v>
      </c>
      <c r="B146" s="50" t="str">
        <f t="shared" ca="1" si="6"/>
        <v>E06000020</v>
      </c>
      <c r="C146" s="51" t="str">
        <f ca="1">IFERROR(VLOOKUP($B146,'Org List'!$J$9:$K$488,2,0), "")</f>
        <v>Telford and Wrekin</v>
      </c>
      <c r="D146" s="62" t="str">
        <f ca="1">IFERROR(IF((VLOOKUP($B146,'NatCon &amp; Metrics Backsheet'!$A$7:$Q$156,D$9,FALSE))="","",(VLOOKUP($B146,'NatCon &amp; Metrics Backsheet'!$A$7:$Q$156,D$9,FALSE))),"")</f>
        <v>Yes</v>
      </c>
      <c r="E146" s="63" t="str">
        <f ca="1">IFERROR(IF((VLOOKUP($B146,'NatCon &amp; Metrics Backsheet'!$A$7:$Q$156,E$9,FALSE))="","",(VLOOKUP($B146,'NatCon &amp; Metrics Backsheet'!$A$7:$Q$156,E$9,FALSE))),"")</f>
        <v>Yes</v>
      </c>
      <c r="F146" s="63" t="str">
        <f ca="1">IFERROR(IF((VLOOKUP($B146,'NatCon &amp; Metrics Backsheet'!$A$7:$Q$156,F$9,FALSE))="","",(VLOOKUP($B146,'NatCon &amp; Metrics Backsheet'!$A$7:$Q$156,F$9,FALSE))),"")</f>
        <v>Yes</v>
      </c>
      <c r="G146" s="64" t="str">
        <f ca="1">IFERROR(IF((VLOOKUP($B146,'NatCon &amp; Metrics Backsheet'!$A$7:$Q$156,G$9,FALSE))="","",(VLOOKUP($B146,'NatCon &amp; Metrics Backsheet'!$A$7:$Q$156,G$9,FALSE))),"")</f>
        <v>Yes</v>
      </c>
      <c r="H146" s="55" t="str">
        <f ca="1">IFERROR(IF((VLOOKUP($B146,'NatCon &amp; Metrics Backsheet'!$A$7:$Q$156,H$9,FALSE))="","",(VLOOKUP($B146,'NatCon &amp; Metrics Backsheet'!$A$7:$Q$156,H$9,FALSE))),"")</f>
        <v>Yes</v>
      </c>
      <c r="I146" s="80" t="str">
        <f ca="1">IFERROR(IF((VLOOKUP($B146,'NatCon &amp; Metrics Backsheet'!$A$7:$Q$156,I$9,FALSE))="","",(VLOOKUP($B146,'NatCon &amp; Metrics Backsheet'!$A$7:$Q$156,I$9,FALSE))),"")</f>
        <v/>
      </c>
    </row>
    <row r="147" spans="1:9" x14ac:dyDescent="0.3">
      <c r="A147" s="57">
        <v>129</v>
      </c>
      <c r="B147" s="50" t="str">
        <f t="shared" ref="B147:B167" ca="1" si="7">IF($A147&gt;$L$5-1,"",INDIRECT("'Comms by AT'!AA"&amp;$A147+$L$4))</f>
        <v>E06000034</v>
      </c>
      <c r="C147" s="51" t="str">
        <f ca="1">IFERROR(VLOOKUP($B147,'Org List'!$J$9:$K$488,2,0), "")</f>
        <v>Thurrock</v>
      </c>
      <c r="D147" s="62" t="str">
        <f ca="1">IFERROR(IF((VLOOKUP($B147,'NatCon &amp; Metrics Backsheet'!$A$7:$Q$156,D$9,FALSE))="","",(VLOOKUP($B147,'NatCon &amp; Metrics Backsheet'!$A$7:$Q$156,D$9,FALSE))),"")</f>
        <v>Yes</v>
      </c>
      <c r="E147" s="63" t="str">
        <f ca="1">IFERROR(IF((VLOOKUP($B147,'NatCon &amp; Metrics Backsheet'!$A$7:$Q$156,E$9,FALSE))="","",(VLOOKUP($B147,'NatCon &amp; Metrics Backsheet'!$A$7:$Q$156,E$9,FALSE))),"")</f>
        <v>Yes</v>
      </c>
      <c r="F147" s="63" t="str">
        <f ca="1">IFERROR(IF((VLOOKUP($B147,'NatCon &amp; Metrics Backsheet'!$A$7:$Q$156,F$9,FALSE))="","",(VLOOKUP($B147,'NatCon &amp; Metrics Backsheet'!$A$7:$Q$156,F$9,FALSE))),"")</f>
        <v>Yes</v>
      </c>
      <c r="G147" s="64" t="str">
        <f ca="1">IFERROR(IF((VLOOKUP($B147,'NatCon &amp; Metrics Backsheet'!$A$7:$Q$156,G$9,FALSE))="","",(VLOOKUP($B147,'NatCon &amp; Metrics Backsheet'!$A$7:$Q$156,G$9,FALSE))),"")</f>
        <v>Yes</v>
      </c>
      <c r="H147" s="55" t="str">
        <f ca="1">IFERROR(IF((VLOOKUP($B147,'NatCon &amp; Metrics Backsheet'!$A$7:$Q$156,H$9,FALSE))="","",(VLOOKUP($B147,'NatCon &amp; Metrics Backsheet'!$A$7:$Q$156,H$9,FALSE))),"")</f>
        <v>Yes</v>
      </c>
      <c r="I147" s="80" t="str">
        <f ca="1">IFERROR(IF((VLOOKUP($B147,'NatCon &amp; Metrics Backsheet'!$A$7:$Q$156,I$9,FALSE))="","",(VLOOKUP($B147,'NatCon &amp; Metrics Backsheet'!$A$7:$Q$156,I$9,FALSE))),"")</f>
        <v/>
      </c>
    </row>
    <row r="148" spans="1:9" x14ac:dyDescent="0.3">
      <c r="A148" s="57">
        <v>130</v>
      </c>
      <c r="B148" s="50" t="str">
        <f t="shared" ca="1" si="7"/>
        <v>E06000027</v>
      </c>
      <c r="C148" s="51" t="str">
        <f ca="1">IFERROR(VLOOKUP($B148,'Org List'!$J$9:$K$488,2,0), "")</f>
        <v>Torbay</v>
      </c>
      <c r="D148" s="62" t="str">
        <f ca="1">IFERROR(IF((VLOOKUP($B148,'NatCon &amp; Metrics Backsheet'!$A$7:$Q$156,D$9,FALSE))="","",(VLOOKUP($B148,'NatCon &amp; Metrics Backsheet'!$A$7:$Q$156,D$9,FALSE))),"")</f>
        <v>Yes</v>
      </c>
      <c r="E148" s="63" t="str">
        <f ca="1">IFERROR(IF((VLOOKUP($B148,'NatCon &amp; Metrics Backsheet'!$A$7:$Q$156,E$9,FALSE))="","",(VLOOKUP($B148,'NatCon &amp; Metrics Backsheet'!$A$7:$Q$156,E$9,FALSE))),"")</f>
        <v>Yes</v>
      </c>
      <c r="F148" s="63" t="str">
        <f ca="1">IFERROR(IF((VLOOKUP($B148,'NatCon &amp; Metrics Backsheet'!$A$7:$Q$156,F$9,FALSE))="","",(VLOOKUP($B148,'NatCon &amp; Metrics Backsheet'!$A$7:$Q$156,F$9,FALSE))),"")</f>
        <v>Yes</v>
      </c>
      <c r="G148" s="64" t="str">
        <f ca="1">IFERROR(IF((VLOOKUP($B148,'NatCon &amp; Metrics Backsheet'!$A$7:$Q$156,G$9,FALSE))="","",(VLOOKUP($B148,'NatCon &amp; Metrics Backsheet'!$A$7:$Q$156,G$9,FALSE))),"")</f>
        <v>Yes</v>
      </c>
      <c r="H148" s="55" t="str">
        <f ca="1">IFERROR(IF((VLOOKUP($B148,'NatCon &amp; Metrics Backsheet'!$A$7:$Q$156,H$9,FALSE))="","",(VLOOKUP($B148,'NatCon &amp; Metrics Backsheet'!$A$7:$Q$156,H$9,FALSE))),"")</f>
        <v>Yes</v>
      </c>
      <c r="I148" s="80" t="str">
        <f ca="1">IFERROR(IF((VLOOKUP($B148,'NatCon &amp; Metrics Backsheet'!$A$7:$Q$156,I$9,FALSE))="","",(VLOOKUP($B148,'NatCon &amp; Metrics Backsheet'!$A$7:$Q$156,I$9,FALSE))),"")</f>
        <v/>
      </c>
    </row>
    <row r="149" spans="1:9" x14ac:dyDescent="0.3">
      <c r="A149" s="57">
        <v>131</v>
      </c>
      <c r="B149" s="50" t="str">
        <f t="shared" ca="1" si="7"/>
        <v>E09000030</v>
      </c>
      <c r="C149" s="51" t="str">
        <f ca="1">IFERROR(VLOOKUP($B149,'Org List'!$J$9:$K$488,2,0), "")</f>
        <v>Tower Hamlets</v>
      </c>
      <c r="D149" s="62" t="str">
        <f ca="1">IFERROR(IF((VLOOKUP($B149,'NatCon &amp; Metrics Backsheet'!$A$7:$Q$156,D$9,FALSE))="","",(VLOOKUP($B149,'NatCon &amp; Metrics Backsheet'!$A$7:$Q$156,D$9,FALSE))),"")</f>
        <v>Yes</v>
      </c>
      <c r="E149" s="63" t="str">
        <f ca="1">IFERROR(IF((VLOOKUP($B149,'NatCon &amp; Metrics Backsheet'!$A$7:$Q$156,E$9,FALSE))="","",(VLOOKUP($B149,'NatCon &amp; Metrics Backsheet'!$A$7:$Q$156,E$9,FALSE))),"")</f>
        <v>Yes</v>
      </c>
      <c r="F149" s="63" t="str">
        <f ca="1">IFERROR(IF((VLOOKUP($B149,'NatCon &amp; Metrics Backsheet'!$A$7:$Q$156,F$9,FALSE))="","",(VLOOKUP($B149,'NatCon &amp; Metrics Backsheet'!$A$7:$Q$156,F$9,FALSE))),"")</f>
        <v>Yes</v>
      </c>
      <c r="G149" s="64" t="str">
        <f ca="1">IFERROR(IF((VLOOKUP($B149,'NatCon &amp; Metrics Backsheet'!$A$7:$Q$156,G$9,FALSE))="","",(VLOOKUP($B149,'NatCon &amp; Metrics Backsheet'!$A$7:$Q$156,G$9,FALSE))),"")</f>
        <v>Yes</v>
      </c>
      <c r="H149" s="55" t="str">
        <f ca="1">IFERROR(IF((VLOOKUP($B149,'NatCon &amp; Metrics Backsheet'!$A$7:$Q$156,H$9,FALSE))="","",(VLOOKUP($B149,'NatCon &amp; Metrics Backsheet'!$A$7:$Q$156,H$9,FALSE))),"")</f>
        <v>Yes</v>
      </c>
      <c r="I149" s="80" t="str">
        <f ca="1">IFERROR(IF((VLOOKUP($B149,'NatCon &amp; Metrics Backsheet'!$A$7:$Q$156,I$9,FALSE))="","",(VLOOKUP($B149,'NatCon &amp; Metrics Backsheet'!$A$7:$Q$156,I$9,FALSE))),"")</f>
        <v/>
      </c>
    </row>
    <row r="150" spans="1:9" x14ac:dyDescent="0.3">
      <c r="A150" s="57">
        <v>132</v>
      </c>
      <c r="B150" s="50" t="str">
        <f t="shared" ca="1" si="7"/>
        <v>E08000009</v>
      </c>
      <c r="C150" s="51" t="str">
        <f ca="1">IFERROR(VLOOKUP($B150,'Org List'!$J$9:$K$488,2,0), "")</f>
        <v>Trafford</v>
      </c>
      <c r="D150" s="62" t="str">
        <f ca="1">IFERROR(IF((VLOOKUP($B150,'NatCon &amp; Metrics Backsheet'!$A$7:$Q$156,D$9,FALSE))="","",(VLOOKUP($B150,'NatCon &amp; Metrics Backsheet'!$A$7:$Q$156,D$9,FALSE))),"")</f>
        <v>Yes</v>
      </c>
      <c r="E150" s="63" t="str">
        <f ca="1">IFERROR(IF((VLOOKUP($B150,'NatCon &amp; Metrics Backsheet'!$A$7:$Q$156,E$9,FALSE))="","",(VLOOKUP($B150,'NatCon &amp; Metrics Backsheet'!$A$7:$Q$156,E$9,FALSE))),"")</f>
        <v>Yes</v>
      </c>
      <c r="F150" s="63" t="str">
        <f ca="1">IFERROR(IF((VLOOKUP($B150,'NatCon &amp; Metrics Backsheet'!$A$7:$Q$156,F$9,FALSE))="","",(VLOOKUP($B150,'NatCon &amp; Metrics Backsheet'!$A$7:$Q$156,F$9,FALSE))),"")</f>
        <v>Yes</v>
      </c>
      <c r="G150" s="64" t="str">
        <f ca="1">IFERROR(IF((VLOOKUP($B150,'NatCon &amp; Metrics Backsheet'!$A$7:$Q$156,G$9,FALSE))="","",(VLOOKUP($B150,'NatCon &amp; Metrics Backsheet'!$A$7:$Q$156,G$9,FALSE))),"")</f>
        <v>Yes</v>
      </c>
      <c r="H150" s="55" t="str">
        <f ca="1">IFERROR(IF((VLOOKUP($B150,'NatCon &amp; Metrics Backsheet'!$A$7:$Q$156,H$9,FALSE))="","",(VLOOKUP($B150,'NatCon &amp; Metrics Backsheet'!$A$7:$Q$156,H$9,FALSE))),"")</f>
        <v>Yes</v>
      </c>
      <c r="I150" s="80" t="str">
        <f ca="1">IFERROR(IF((VLOOKUP($B150,'NatCon &amp; Metrics Backsheet'!$A$7:$Q$156,I$9,FALSE))="","",(VLOOKUP($B150,'NatCon &amp; Metrics Backsheet'!$A$7:$Q$156,I$9,FALSE))),"")</f>
        <v/>
      </c>
    </row>
    <row r="151" spans="1:9" x14ac:dyDescent="0.3">
      <c r="A151" s="57">
        <v>133</v>
      </c>
      <c r="B151" s="50" t="str">
        <f t="shared" ca="1" si="7"/>
        <v>E08000036</v>
      </c>
      <c r="C151" s="51" t="str">
        <f ca="1">IFERROR(VLOOKUP($B151,'Org List'!$J$9:$K$488,2,0), "")</f>
        <v>Wakefield</v>
      </c>
      <c r="D151" s="62" t="str">
        <f ca="1">IFERROR(IF((VLOOKUP($B151,'NatCon &amp; Metrics Backsheet'!$A$7:$Q$156,D$9,FALSE))="","",(VLOOKUP($B151,'NatCon &amp; Metrics Backsheet'!$A$7:$Q$156,D$9,FALSE))),"")</f>
        <v>Yes</v>
      </c>
      <c r="E151" s="63" t="str">
        <f ca="1">IFERROR(IF((VLOOKUP($B151,'NatCon &amp; Metrics Backsheet'!$A$7:$Q$156,E$9,FALSE))="","",(VLOOKUP($B151,'NatCon &amp; Metrics Backsheet'!$A$7:$Q$156,E$9,FALSE))),"")</f>
        <v>Yes</v>
      </c>
      <c r="F151" s="63" t="str">
        <f ca="1">IFERROR(IF((VLOOKUP($B151,'NatCon &amp; Metrics Backsheet'!$A$7:$Q$156,F$9,FALSE))="","",(VLOOKUP($B151,'NatCon &amp; Metrics Backsheet'!$A$7:$Q$156,F$9,FALSE))),"")</f>
        <v>Yes</v>
      </c>
      <c r="G151" s="64" t="str">
        <f ca="1">IFERROR(IF((VLOOKUP($B151,'NatCon &amp; Metrics Backsheet'!$A$7:$Q$156,G$9,FALSE))="","",(VLOOKUP($B151,'NatCon &amp; Metrics Backsheet'!$A$7:$Q$156,G$9,FALSE))),"")</f>
        <v>Yes</v>
      </c>
      <c r="H151" s="55" t="str">
        <f ca="1">IFERROR(IF((VLOOKUP($B151,'NatCon &amp; Metrics Backsheet'!$A$7:$Q$156,H$9,FALSE))="","",(VLOOKUP($B151,'NatCon &amp; Metrics Backsheet'!$A$7:$Q$156,H$9,FALSE))),"")</f>
        <v>Yes</v>
      </c>
      <c r="I151" s="80" t="str">
        <f ca="1">IFERROR(IF((VLOOKUP($B151,'NatCon &amp; Metrics Backsheet'!$A$7:$Q$156,I$9,FALSE))="","",(VLOOKUP($B151,'NatCon &amp; Metrics Backsheet'!$A$7:$Q$156,I$9,FALSE))),"")</f>
        <v/>
      </c>
    </row>
    <row r="152" spans="1:9" x14ac:dyDescent="0.3">
      <c r="A152" s="57">
        <v>134</v>
      </c>
      <c r="B152" s="50" t="str">
        <f t="shared" ca="1" si="7"/>
        <v>E08000030</v>
      </c>
      <c r="C152" s="51" t="str">
        <f ca="1">IFERROR(VLOOKUP($B152,'Org List'!$J$9:$K$488,2,0), "")</f>
        <v>Walsall</v>
      </c>
      <c r="D152" s="62" t="str">
        <f ca="1">IFERROR(IF((VLOOKUP($B152,'NatCon &amp; Metrics Backsheet'!$A$7:$Q$156,D$9,FALSE))="","",(VLOOKUP($B152,'NatCon &amp; Metrics Backsheet'!$A$7:$Q$156,D$9,FALSE))),"")</f>
        <v>Yes</v>
      </c>
      <c r="E152" s="63" t="str">
        <f ca="1">IFERROR(IF((VLOOKUP($B152,'NatCon &amp; Metrics Backsheet'!$A$7:$Q$156,E$9,FALSE))="","",(VLOOKUP($B152,'NatCon &amp; Metrics Backsheet'!$A$7:$Q$156,E$9,FALSE))),"")</f>
        <v>Yes</v>
      </c>
      <c r="F152" s="63" t="str">
        <f ca="1">IFERROR(IF((VLOOKUP($B152,'NatCon &amp; Metrics Backsheet'!$A$7:$Q$156,F$9,FALSE))="","",(VLOOKUP($B152,'NatCon &amp; Metrics Backsheet'!$A$7:$Q$156,F$9,FALSE))),"")</f>
        <v>Yes</v>
      </c>
      <c r="G152" s="64" t="str">
        <f ca="1">IFERROR(IF((VLOOKUP($B152,'NatCon &amp; Metrics Backsheet'!$A$7:$Q$156,G$9,FALSE))="","",(VLOOKUP($B152,'NatCon &amp; Metrics Backsheet'!$A$7:$Q$156,G$9,FALSE))),"")</f>
        <v>Yes</v>
      </c>
      <c r="H152" s="55" t="str">
        <f ca="1">IFERROR(IF((VLOOKUP($B152,'NatCon &amp; Metrics Backsheet'!$A$7:$Q$156,H$9,FALSE))="","",(VLOOKUP($B152,'NatCon &amp; Metrics Backsheet'!$A$7:$Q$156,H$9,FALSE))),"")</f>
        <v>Yes</v>
      </c>
      <c r="I152" s="80" t="str">
        <f ca="1">IFERROR(IF((VLOOKUP($B152,'NatCon &amp; Metrics Backsheet'!$A$7:$Q$156,I$9,FALSE))="","",(VLOOKUP($B152,'NatCon &amp; Metrics Backsheet'!$A$7:$Q$156,I$9,FALSE))),"")</f>
        <v/>
      </c>
    </row>
    <row r="153" spans="1:9" x14ac:dyDescent="0.3">
      <c r="A153" s="57">
        <v>135</v>
      </c>
      <c r="B153" s="50" t="str">
        <f t="shared" ca="1" si="7"/>
        <v>E09000031</v>
      </c>
      <c r="C153" s="51" t="str">
        <f ca="1">IFERROR(VLOOKUP($B153,'Org List'!$J$9:$K$488,2,0), "")</f>
        <v>Waltham Forest</v>
      </c>
      <c r="D153" s="62" t="str">
        <f ca="1">IFERROR(IF((VLOOKUP($B153,'NatCon &amp; Metrics Backsheet'!$A$7:$Q$156,D$9,FALSE))="","",(VLOOKUP($B153,'NatCon &amp; Metrics Backsheet'!$A$7:$Q$156,D$9,FALSE))),"")</f>
        <v>Yes</v>
      </c>
      <c r="E153" s="63" t="str">
        <f ca="1">IFERROR(IF((VLOOKUP($B153,'NatCon &amp; Metrics Backsheet'!$A$7:$Q$156,E$9,FALSE))="","",(VLOOKUP($B153,'NatCon &amp; Metrics Backsheet'!$A$7:$Q$156,E$9,FALSE))),"")</f>
        <v>Yes</v>
      </c>
      <c r="F153" s="63" t="str">
        <f ca="1">IFERROR(IF((VLOOKUP($B153,'NatCon &amp; Metrics Backsheet'!$A$7:$Q$156,F$9,FALSE))="","",(VLOOKUP($B153,'NatCon &amp; Metrics Backsheet'!$A$7:$Q$156,F$9,FALSE))),"")</f>
        <v>Yes</v>
      </c>
      <c r="G153" s="64" t="str">
        <f ca="1">IFERROR(IF((VLOOKUP($B153,'NatCon &amp; Metrics Backsheet'!$A$7:$Q$156,G$9,FALSE))="","",(VLOOKUP($B153,'NatCon &amp; Metrics Backsheet'!$A$7:$Q$156,G$9,FALSE))),"")</f>
        <v>Yes</v>
      </c>
      <c r="H153" s="55" t="str">
        <f ca="1">IFERROR(IF((VLOOKUP($B153,'NatCon &amp; Metrics Backsheet'!$A$7:$Q$156,H$9,FALSE))="","",(VLOOKUP($B153,'NatCon &amp; Metrics Backsheet'!$A$7:$Q$156,H$9,FALSE))),"")</f>
        <v>Yes</v>
      </c>
      <c r="I153" s="80" t="str">
        <f ca="1">IFERROR(IF((VLOOKUP($B153,'NatCon &amp; Metrics Backsheet'!$A$7:$Q$156,I$9,FALSE))="","",(VLOOKUP($B153,'NatCon &amp; Metrics Backsheet'!$A$7:$Q$156,I$9,FALSE))),"")</f>
        <v/>
      </c>
    </row>
    <row r="154" spans="1:9" x14ac:dyDescent="0.3">
      <c r="A154" s="57">
        <v>136</v>
      </c>
      <c r="B154" s="50" t="str">
        <f t="shared" ca="1" si="7"/>
        <v>E09000032</v>
      </c>
      <c r="C154" s="51" t="str">
        <f ca="1">IFERROR(VLOOKUP($B154,'Org List'!$J$9:$K$488,2,0), "")</f>
        <v>Wandsworth</v>
      </c>
      <c r="D154" s="62" t="str">
        <f ca="1">IFERROR(IF((VLOOKUP($B154,'NatCon &amp; Metrics Backsheet'!$A$7:$Q$156,D$9,FALSE))="","",(VLOOKUP($B154,'NatCon &amp; Metrics Backsheet'!$A$7:$Q$156,D$9,FALSE))),"")</f>
        <v>Yes</v>
      </c>
      <c r="E154" s="63" t="str">
        <f ca="1">IFERROR(IF((VLOOKUP($B154,'NatCon &amp; Metrics Backsheet'!$A$7:$Q$156,E$9,FALSE))="","",(VLOOKUP($B154,'NatCon &amp; Metrics Backsheet'!$A$7:$Q$156,E$9,FALSE))),"")</f>
        <v>Yes</v>
      </c>
      <c r="F154" s="63" t="str">
        <f ca="1">IFERROR(IF((VLOOKUP($B154,'NatCon &amp; Metrics Backsheet'!$A$7:$Q$156,F$9,FALSE))="","",(VLOOKUP($B154,'NatCon &amp; Metrics Backsheet'!$A$7:$Q$156,F$9,FALSE))),"")</f>
        <v>Yes</v>
      </c>
      <c r="G154" s="64" t="str">
        <f ca="1">IFERROR(IF((VLOOKUP($B154,'NatCon &amp; Metrics Backsheet'!$A$7:$Q$156,G$9,FALSE))="","",(VLOOKUP($B154,'NatCon &amp; Metrics Backsheet'!$A$7:$Q$156,G$9,FALSE))),"")</f>
        <v>Yes</v>
      </c>
      <c r="H154" s="55" t="str">
        <f ca="1">IFERROR(IF((VLOOKUP($B154,'NatCon &amp; Metrics Backsheet'!$A$7:$Q$156,H$9,FALSE))="","",(VLOOKUP($B154,'NatCon &amp; Metrics Backsheet'!$A$7:$Q$156,H$9,FALSE))),"")</f>
        <v>Yes</v>
      </c>
      <c r="I154" s="80" t="str">
        <f ca="1">IFERROR(IF((VLOOKUP($B154,'NatCon &amp; Metrics Backsheet'!$A$7:$Q$156,I$9,FALSE))="","",(VLOOKUP($B154,'NatCon &amp; Metrics Backsheet'!$A$7:$Q$156,I$9,FALSE))),"")</f>
        <v/>
      </c>
    </row>
    <row r="155" spans="1:9" x14ac:dyDescent="0.3">
      <c r="A155" s="57">
        <v>137</v>
      </c>
      <c r="B155" s="50" t="str">
        <f t="shared" ca="1" si="7"/>
        <v>E06000007</v>
      </c>
      <c r="C155" s="51" t="str">
        <f ca="1">IFERROR(VLOOKUP($B155,'Org List'!$J$9:$K$488,2,0), "")</f>
        <v>Warrington</v>
      </c>
      <c r="D155" s="62" t="str">
        <f ca="1">IFERROR(IF((VLOOKUP($B155,'NatCon &amp; Metrics Backsheet'!$A$7:$Q$156,D$9,FALSE))="","",(VLOOKUP($B155,'NatCon &amp; Metrics Backsheet'!$A$7:$Q$156,D$9,FALSE))),"")</f>
        <v>Yes</v>
      </c>
      <c r="E155" s="63" t="str">
        <f ca="1">IFERROR(IF((VLOOKUP($B155,'NatCon &amp; Metrics Backsheet'!$A$7:$Q$156,E$9,FALSE))="","",(VLOOKUP($B155,'NatCon &amp; Metrics Backsheet'!$A$7:$Q$156,E$9,FALSE))),"")</f>
        <v>Yes</v>
      </c>
      <c r="F155" s="63" t="str">
        <f ca="1">IFERROR(IF((VLOOKUP($B155,'NatCon &amp; Metrics Backsheet'!$A$7:$Q$156,F$9,FALSE))="","",(VLOOKUP($B155,'NatCon &amp; Metrics Backsheet'!$A$7:$Q$156,F$9,FALSE))),"")</f>
        <v>Yes</v>
      </c>
      <c r="G155" s="64" t="str">
        <f ca="1">IFERROR(IF((VLOOKUP($B155,'NatCon &amp; Metrics Backsheet'!$A$7:$Q$156,G$9,FALSE))="","",(VLOOKUP($B155,'NatCon &amp; Metrics Backsheet'!$A$7:$Q$156,G$9,FALSE))),"")</f>
        <v>Yes</v>
      </c>
      <c r="H155" s="55" t="str">
        <f ca="1">IFERROR(IF((VLOOKUP($B155,'NatCon &amp; Metrics Backsheet'!$A$7:$Q$156,H$9,FALSE))="","",(VLOOKUP($B155,'NatCon &amp; Metrics Backsheet'!$A$7:$Q$156,H$9,FALSE))),"")</f>
        <v>Yes</v>
      </c>
      <c r="I155" s="80" t="str">
        <f ca="1">IFERROR(IF((VLOOKUP($B155,'NatCon &amp; Metrics Backsheet'!$A$7:$Q$156,I$9,FALSE))="","",(VLOOKUP($B155,'NatCon &amp; Metrics Backsheet'!$A$7:$Q$156,I$9,FALSE))),"")</f>
        <v/>
      </c>
    </row>
    <row r="156" spans="1:9" x14ac:dyDescent="0.3">
      <c r="A156" s="57">
        <v>138</v>
      </c>
      <c r="B156" s="50" t="str">
        <f t="shared" ca="1" si="7"/>
        <v>E10000031</v>
      </c>
      <c r="C156" s="51" t="str">
        <f ca="1">IFERROR(VLOOKUP($B156,'Org List'!$J$9:$K$488,2,0), "")</f>
        <v>Warwickshire</v>
      </c>
      <c r="D156" s="62" t="str">
        <f ca="1">IFERROR(IF((VLOOKUP($B156,'NatCon &amp; Metrics Backsheet'!$A$7:$Q$156,D$9,FALSE))="","",(VLOOKUP($B156,'NatCon &amp; Metrics Backsheet'!$A$7:$Q$156,D$9,FALSE))),"")</f>
        <v>Yes</v>
      </c>
      <c r="E156" s="63" t="str">
        <f ca="1">IFERROR(IF((VLOOKUP($B156,'NatCon &amp; Metrics Backsheet'!$A$7:$Q$156,E$9,FALSE))="","",(VLOOKUP($B156,'NatCon &amp; Metrics Backsheet'!$A$7:$Q$156,E$9,FALSE))),"")</f>
        <v>Yes</v>
      </c>
      <c r="F156" s="63" t="str">
        <f ca="1">IFERROR(IF((VLOOKUP($B156,'NatCon &amp; Metrics Backsheet'!$A$7:$Q$156,F$9,FALSE))="","",(VLOOKUP($B156,'NatCon &amp; Metrics Backsheet'!$A$7:$Q$156,F$9,FALSE))),"")</f>
        <v>Yes</v>
      </c>
      <c r="G156" s="64" t="str">
        <f ca="1">IFERROR(IF((VLOOKUP($B156,'NatCon &amp; Metrics Backsheet'!$A$7:$Q$156,G$9,FALSE))="","",(VLOOKUP($B156,'NatCon &amp; Metrics Backsheet'!$A$7:$Q$156,G$9,FALSE))),"")</f>
        <v>Yes</v>
      </c>
      <c r="H156" s="55" t="str">
        <f ca="1">IFERROR(IF((VLOOKUP($B156,'NatCon &amp; Metrics Backsheet'!$A$7:$Q$156,H$9,FALSE))="","",(VLOOKUP($B156,'NatCon &amp; Metrics Backsheet'!$A$7:$Q$156,H$9,FALSE))),"")</f>
        <v>Yes</v>
      </c>
      <c r="I156" s="80" t="str">
        <f ca="1">IFERROR(IF((VLOOKUP($B156,'NatCon &amp; Metrics Backsheet'!$A$7:$Q$156,I$9,FALSE))="","",(VLOOKUP($B156,'NatCon &amp; Metrics Backsheet'!$A$7:$Q$156,I$9,FALSE))),"")</f>
        <v/>
      </c>
    </row>
    <row r="157" spans="1:9" x14ac:dyDescent="0.3">
      <c r="A157" s="57">
        <v>139</v>
      </c>
      <c r="B157" s="50" t="str">
        <f t="shared" ca="1" si="7"/>
        <v>E06000037</v>
      </c>
      <c r="C157" s="51" t="str">
        <f ca="1">IFERROR(VLOOKUP($B157,'Org List'!$J$9:$K$488,2,0), "")</f>
        <v>West Berkshire</v>
      </c>
      <c r="D157" s="62" t="str">
        <f ca="1">IFERROR(IF((VLOOKUP($B157,'NatCon &amp; Metrics Backsheet'!$A$7:$Q$156,D$9,FALSE))="","",(VLOOKUP($B157,'NatCon &amp; Metrics Backsheet'!$A$7:$Q$156,D$9,FALSE))),"")</f>
        <v>Yes</v>
      </c>
      <c r="E157" s="63" t="str">
        <f ca="1">IFERROR(IF((VLOOKUP($B157,'NatCon &amp; Metrics Backsheet'!$A$7:$Q$156,E$9,FALSE))="","",(VLOOKUP($B157,'NatCon &amp; Metrics Backsheet'!$A$7:$Q$156,E$9,FALSE))),"")</f>
        <v>Yes</v>
      </c>
      <c r="F157" s="63" t="str">
        <f ca="1">IFERROR(IF((VLOOKUP($B157,'NatCon &amp; Metrics Backsheet'!$A$7:$Q$156,F$9,FALSE))="","",(VLOOKUP($B157,'NatCon &amp; Metrics Backsheet'!$A$7:$Q$156,F$9,FALSE))),"")</f>
        <v>Yes</v>
      </c>
      <c r="G157" s="64" t="str">
        <f ca="1">IFERROR(IF((VLOOKUP($B157,'NatCon &amp; Metrics Backsheet'!$A$7:$Q$156,G$9,FALSE))="","",(VLOOKUP($B157,'NatCon &amp; Metrics Backsheet'!$A$7:$Q$156,G$9,FALSE))),"")</f>
        <v>Yes</v>
      </c>
      <c r="H157" s="55" t="str">
        <f ca="1">IFERROR(IF((VLOOKUP($B157,'NatCon &amp; Metrics Backsheet'!$A$7:$Q$156,H$9,FALSE))="","",(VLOOKUP($B157,'NatCon &amp; Metrics Backsheet'!$A$7:$Q$156,H$9,FALSE))),"")</f>
        <v>Yes</v>
      </c>
      <c r="I157" s="80" t="str">
        <f ca="1">IFERROR(IF((VLOOKUP($B157,'NatCon &amp; Metrics Backsheet'!$A$7:$Q$156,I$9,FALSE))="","",(VLOOKUP($B157,'NatCon &amp; Metrics Backsheet'!$A$7:$Q$156,I$9,FALSE))),"")</f>
        <v/>
      </c>
    </row>
    <row r="158" spans="1:9" x14ac:dyDescent="0.3">
      <c r="A158" s="57">
        <v>140</v>
      </c>
      <c r="B158" s="50" t="str">
        <f t="shared" ca="1" si="7"/>
        <v>E10000032</v>
      </c>
      <c r="C158" s="51" t="str">
        <f ca="1">IFERROR(VLOOKUP($B158,'Org List'!$J$9:$K$488,2,0), "")</f>
        <v>West Sussex</v>
      </c>
      <c r="D158" s="62" t="str">
        <f ca="1">IFERROR(IF((VLOOKUP($B158,'NatCon &amp; Metrics Backsheet'!$A$7:$Q$156,D$9,FALSE))="","",(VLOOKUP($B158,'NatCon &amp; Metrics Backsheet'!$A$7:$Q$156,D$9,FALSE))),"")</f>
        <v>Yes</v>
      </c>
      <c r="E158" s="63" t="str">
        <f ca="1">IFERROR(IF((VLOOKUP($B158,'NatCon &amp; Metrics Backsheet'!$A$7:$Q$156,E$9,FALSE))="","",(VLOOKUP($B158,'NatCon &amp; Metrics Backsheet'!$A$7:$Q$156,E$9,FALSE))),"")</f>
        <v>Yes</v>
      </c>
      <c r="F158" s="63" t="str">
        <f ca="1">IFERROR(IF((VLOOKUP($B158,'NatCon &amp; Metrics Backsheet'!$A$7:$Q$156,F$9,FALSE))="","",(VLOOKUP($B158,'NatCon &amp; Metrics Backsheet'!$A$7:$Q$156,F$9,FALSE))),"")</f>
        <v>Yes</v>
      </c>
      <c r="G158" s="64" t="str">
        <f ca="1">IFERROR(IF((VLOOKUP($B158,'NatCon &amp; Metrics Backsheet'!$A$7:$Q$156,G$9,FALSE))="","",(VLOOKUP($B158,'NatCon &amp; Metrics Backsheet'!$A$7:$Q$156,G$9,FALSE))),"")</f>
        <v>Yes</v>
      </c>
      <c r="H158" s="55" t="str">
        <f ca="1">IFERROR(IF((VLOOKUP($B158,'NatCon &amp; Metrics Backsheet'!$A$7:$Q$156,H$9,FALSE))="","",(VLOOKUP($B158,'NatCon &amp; Metrics Backsheet'!$A$7:$Q$156,H$9,FALSE))),"")</f>
        <v>Yes</v>
      </c>
      <c r="I158" s="80" t="str">
        <f ca="1">IFERROR(IF((VLOOKUP($B158,'NatCon &amp; Metrics Backsheet'!$A$7:$Q$156,I$9,FALSE))="","",(VLOOKUP($B158,'NatCon &amp; Metrics Backsheet'!$A$7:$Q$156,I$9,FALSE))),"")</f>
        <v/>
      </c>
    </row>
    <row r="159" spans="1:9" x14ac:dyDescent="0.3">
      <c r="A159" s="57">
        <v>141</v>
      </c>
      <c r="B159" s="50" t="str">
        <f t="shared" ca="1" si="7"/>
        <v>E09000033</v>
      </c>
      <c r="C159" s="51" t="str">
        <f ca="1">IFERROR(VLOOKUP($B159,'Org List'!$J$9:$K$488,2,0), "")</f>
        <v>Westminster</v>
      </c>
      <c r="D159" s="62" t="str">
        <f ca="1">IFERROR(IF((VLOOKUP($B159,'NatCon &amp; Metrics Backsheet'!$A$7:$Q$156,D$9,FALSE))="","",(VLOOKUP($B159,'NatCon &amp; Metrics Backsheet'!$A$7:$Q$156,D$9,FALSE))),"")</f>
        <v>Yes</v>
      </c>
      <c r="E159" s="63" t="str">
        <f ca="1">IFERROR(IF((VLOOKUP($B159,'NatCon &amp; Metrics Backsheet'!$A$7:$Q$156,E$9,FALSE))="","",(VLOOKUP($B159,'NatCon &amp; Metrics Backsheet'!$A$7:$Q$156,E$9,FALSE))),"")</f>
        <v>Yes</v>
      </c>
      <c r="F159" s="63" t="str">
        <f ca="1">IFERROR(IF((VLOOKUP($B159,'NatCon &amp; Metrics Backsheet'!$A$7:$Q$156,F$9,FALSE))="","",(VLOOKUP($B159,'NatCon &amp; Metrics Backsheet'!$A$7:$Q$156,F$9,FALSE))),"")</f>
        <v>Yes</v>
      </c>
      <c r="G159" s="64" t="str">
        <f ca="1">IFERROR(IF((VLOOKUP($B159,'NatCon &amp; Metrics Backsheet'!$A$7:$Q$156,G$9,FALSE))="","",(VLOOKUP($B159,'NatCon &amp; Metrics Backsheet'!$A$7:$Q$156,G$9,FALSE))),"")</f>
        <v>Yes</v>
      </c>
      <c r="H159" s="55" t="str">
        <f ca="1">IFERROR(IF((VLOOKUP($B159,'NatCon &amp; Metrics Backsheet'!$A$7:$Q$156,H$9,FALSE))="","",(VLOOKUP($B159,'NatCon &amp; Metrics Backsheet'!$A$7:$Q$156,H$9,FALSE))),"")</f>
        <v>Yes</v>
      </c>
      <c r="I159" s="80" t="str">
        <f ca="1">IFERROR(IF((VLOOKUP($B159,'NatCon &amp; Metrics Backsheet'!$A$7:$Q$156,I$9,FALSE))="","",(VLOOKUP($B159,'NatCon &amp; Metrics Backsheet'!$A$7:$Q$156,I$9,FALSE))),"")</f>
        <v/>
      </c>
    </row>
    <row r="160" spans="1:9" x14ac:dyDescent="0.3">
      <c r="A160" s="57">
        <v>142</v>
      </c>
      <c r="B160" s="50" t="str">
        <f t="shared" ca="1" si="7"/>
        <v>E08000010</v>
      </c>
      <c r="C160" s="51" t="str">
        <f ca="1">IFERROR(VLOOKUP($B160,'Org List'!$J$9:$K$488,2,0), "")</f>
        <v>Wigan</v>
      </c>
      <c r="D160" s="62" t="str">
        <f ca="1">IFERROR(IF((VLOOKUP($B160,'NatCon &amp; Metrics Backsheet'!$A$7:$Q$156,D$9,FALSE))="","",(VLOOKUP($B160,'NatCon &amp; Metrics Backsheet'!$A$7:$Q$156,D$9,FALSE))),"")</f>
        <v>Yes</v>
      </c>
      <c r="E160" s="63" t="str">
        <f ca="1">IFERROR(IF((VLOOKUP($B160,'NatCon &amp; Metrics Backsheet'!$A$7:$Q$156,E$9,FALSE))="","",(VLOOKUP($B160,'NatCon &amp; Metrics Backsheet'!$A$7:$Q$156,E$9,FALSE))),"")</f>
        <v>Yes</v>
      </c>
      <c r="F160" s="63" t="str">
        <f ca="1">IFERROR(IF((VLOOKUP($B160,'NatCon &amp; Metrics Backsheet'!$A$7:$Q$156,F$9,FALSE))="","",(VLOOKUP($B160,'NatCon &amp; Metrics Backsheet'!$A$7:$Q$156,F$9,FALSE))),"")</f>
        <v>Yes</v>
      </c>
      <c r="G160" s="64" t="str">
        <f ca="1">IFERROR(IF((VLOOKUP($B160,'NatCon &amp; Metrics Backsheet'!$A$7:$Q$156,G$9,FALSE))="","",(VLOOKUP($B160,'NatCon &amp; Metrics Backsheet'!$A$7:$Q$156,G$9,FALSE))),"")</f>
        <v>Yes</v>
      </c>
      <c r="H160" s="55" t="str">
        <f ca="1">IFERROR(IF((VLOOKUP($B160,'NatCon &amp; Metrics Backsheet'!$A$7:$Q$156,H$9,FALSE))="","",(VLOOKUP($B160,'NatCon &amp; Metrics Backsheet'!$A$7:$Q$156,H$9,FALSE))),"")</f>
        <v>Yes</v>
      </c>
      <c r="I160" s="80" t="str">
        <f ca="1">IFERROR(IF((VLOOKUP($B160,'NatCon &amp; Metrics Backsheet'!$A$7:$Q$156,I$9,FALSE))="","",(VLOOKUP($B160,'NatCon &amp; Metrics Backsheet'!$A$7:$Q$156,I$9,FALSE))),"")</f>
        <v/>
      </c>
    </row>
    <row r="161" spans="1:9" x14ac:dyDescent="0.3">
      <c r="A161" s="57">
        <v>143</v>
      </c>
      <c r="B161" s="50" t="str">
        <f t="shared" ca="1" si="7"/>
        <v>E06000054</v>
      </c>
      <c r="C161" s="51" t="str">
        <f ca="1">IFERROR(VLOOKUP($B161,'Org List'!$J$9:$K$488,2,0), "")</f>
        <v>Wiltshire</v>
      </c>
      <c r="D161" s="62" t="str">
        <f ca="1">IFERROR(IF((VLOOKUP($B161,'NatCon &amp; Metrics Backsheet'!$A$7:$Q$156,D$9,FALSE))="","",(VLOOKUP($B161,'NatCon &amp; Metrics Backsheet'!$A$7:$Q$156,D$9,FALSE))),"")</f>
        <v>Yes</v>
      </c>
      <c r="E161" s="63" t="str">
        <f ca="1">IFERROR(IF((VLOOKUP($B161,'NatCon &amp; Metrics Backsheet'!$A$7:$Q$156,E$9,FALSE))="","",(VLOOKUP($B161,'NatCon &amp; Metrics Backsheet'!$A$7:$Q$156,E$9,FALSE))),"")</f>
        <v>Yes</v>
      </c>
      <c r="F161" s="63" t="str">
        <f ca="1">IFERROR(IF((VLOOKUP($B161,'NatCon &amp; Metrics Backsheet'!$A$7:$Q$156,F$9,FALSE))="","",(VLOOKUP($B161,'NatCon &amp; Metrics Backsheet'!$A$7:$Q$156,F$9,FALSE))),"")</f>
        <v>Yes</v>
      </c>
      <c r="G161" s="64" t="str">
        <f ca="1">IFERROR(IF((VLOOKUP($B161,'NatCon &amp; Metrics Backsheet'!$A$7:$Q$156,G$9,FALSE))="","",(VLOOKUP($B161,'NatCon &amp; Metrics Backsheet'!$A$7:$Q$156,G$9,FALSE))),"")</f>
        <v>Yes</v>
      </c>
      <c r="H161" s="55" t="str">
        <f ca="1">IFERROR(IF((VLOOKUP($B161,'NatCon &amp; Metrics Backsheet'!$A$7:$Q$156,H$9,FALSE))="","",(VLOOKUP($B161,'NatCon &amp; Metrics Backsheet'!$A$7:$Q$156,H$9,FALSE))),"")</f>
        <v>Yes</v>
      </c>
      <c r="I161" s="80" t="str">
        <f ca="1">IFERROR(IF((VLOOKUP($B161,'NatCon &amp; Metrics Backsheet'!$A$7:$Q$156,I$9,FALSE))="","",(VLOOKUP($B161,'NatCon &amp; Metrics Backsheet'!$A$7:$Q$156,I$9,FALSE))),"")</f>
        <v/>
      </c>
    </row>
    <row r="162" spans="1:9" x14ac:dyDescent="0.3">
      <c r="A162" s="57">
        <v>144</v>
      </c>
      <c r="B162" s="50" t="str">
        <f t="shared" ca="1" si="7"/>
        <v>E06000040</v>
      </c>
      <c r="C162" s="51" t="str">
        <f ca="1">IFERROR(VLOOKUP($B162,'Org List'!$J$9:$K$488,2,0), "")</f>
        <v>Windsor and Maidenhead</v>
      </c>
      <c r="D162" s="62" t="str">
        <f ca="1">IFERROR(IF((VLOOKUP($B162,'NatCon &amp; Metrics Backsheet'!$A$7:$Q$156,D$9,FALSE))="","",(VLOOKUP($B162,'NatCon &amp; Metrics Backsheet'!$A$7:$Q$156,D$9,FALSE))),"")</f>
        <v>Yes</v>
      </c>
      <c r="E162" s="63" t="str">
        <f ca="1">IFERROR(IF((VLOOKUP($B162,'NatCon &amp; Metrics Backsheet'!$A$7:$Q$156,E$9,FALSE))="","",(VLOOKUP($B162,'NatCon &amp; Metrics Backsheet'!$A$7:$Q$156,E$9,FALSE))),"")</f>
        <v>Yes</v>
      </c>
      <c r="F162" s="63" t="str">
        <f ca="1">IFERROR(IF((VLOOKUP($B162,'NatCon &amp; Metrics Backsheet'!$A$7:$Q$156,F$9,FALSE))="","",(VLOOKUP($B162,'NatCon &amp; Metrics Backsheet'!$A$7:$Q$156,F$9,FALSE))),"")</f>
        <v>Yes</v>
      </c>
      <c r="G162" s="64" t="str">
        <f ca="1">IFERROR(IF((VLOOKUP($B162,'NatCon &amp; Metrics Backsheet'!$A$7:$Q$156,G$9,FALSE))="","",(VLOOKUP($B162,'NatCon &amp; Metrics Backsheet'!$A$7:$Q$156,G$9,FALSE))),"")</f>
        <v>Yes</v>
      </c>
      <c r="H162" s="55" t="str">
        <f ca="1">IFERROR(IF((VLOOKUP($B162,'NatCon &amp; Metrics Backsheet'!$A$7:$Q$156,H$9,FALSE))="","",(VLOOKUP($B162,'NatCon &amp; Metrics Backsheet'!$A$7:$Q$156,H$9,FALSE))),"")</f>
        <v>Yes</v>
      </c>
      <c r="I162" s="80" t="str">
        <f ca="1">IFERROR(IF((VLOOKUP($B162,'NatCon &amp; Metrics Backsheet'!$A$7:$Q$156,I$9,FALSE))="","",(VLOOKUP($B162,'NatCon &amp; Metrics Backsheet'!$A$7:$Q$156,I$9,FALSE))),"")</f>
        <v/>
      </c>
    </row>
    <row r="163" spans="1:9" x14ac:dyDescent="0.3">
      <c r="A163" s="57">
        <v>145</v>
      </c>
      <c r="B163" s="50" t="str">
        <f t="shared" ca="1" si="7"/>
        <v>E08000015</v>
      </c>
      <c r="C163" s="51" t="str">
        <f ca="1">IFERROR(VLOOKUP($B163,'Org List'!$J$9:$K$488,2,0), "")</f>
        <v>Wirral</v>
      </c>
      <c r="D163" s="62" t="str">
        <f ca="1">IFERROR(IF((VLOOKUP($B163,'NatCon &amp; Metrics Backsheet'!$A$7:$Q$156,D$9,FALSE))="","",(VLOOKUP($B163,'NatCon &amp; Metrics Backsheet'!$A$7:$Q$156,D$9,FALSE))),"")</f>
        <v>Yes</v>
      </c>
      <c r="E163" s="63" t="str">
        <f ca="1">IFERROR(IF((VLOOKUP($B163,'NatCon &amp; Metrics Backsheet'!$A$7:$Q$156,E$9,FALSE))="","",(VLOOKUP($B163,'NatCon &amp; Metrics Backsheet'!$A$7:$Q$156,E$9,FALSE))),"")</f>
        <v>Yes</v>
      </c>
      <c r="F163" s="63" t="str">
        <f ca="1">IFERROR(IF((VLOOKUP($B163,'NatCon &amp; Metrics Backsheet'!$A$7:$Q$156,F$9,FALSE))="","",(VLOOKUP($B163,'NatCon &amp; Metrics Backsheet'!$A$7:$Q$156,F$9,FALSE))),"")</f>
        <v>Yes</v>
      </c>
      <c r="G163" s="64" t="str">
        <f ca="1">IFERROR(IF((VLOOKUP($B163,'NatCon &amp; Metrics Backsheet'!$A$7:$Q$156,G$9,FALSE))="","",(VLOOKUP($B163,'NatCon &amp; Metrics Backsheet'!$A$7:$Q$156,G$9,FALSE))),"")</f>
        <v>Yes</v>
      </c>
      <c r="H163" s="55" t="str">
        <f ca="1">IFERROR(IF((VLOOKUP($B163,'NatCon &amp; Metrics Backsheet'!$A$7:$Q$156,H$9,FALSE))="","",(VLOOKUP($B163,'NatCon &amp; Metrics Backsheet'!$A$7:$Q$156,H$9,FALSE))),"")</f>
        <v>Yes</v>
      </c>
      <c r="I163" s="80" t="str">
        <f ca="1">IFERROR(IF((VLOOKUP($B163,'NatCon &amp; Metrics Backsheet'!$A$7:$Q$156,I$9,FALSE))="","",(VLOOKUP($B163,'NatCon &amp; Metrics Backsheet'!$A$7:$Q$156,I$9,FALSE))),"")</f>
        <v/>
      </c>
    </row>
    <row r="164" spans="1:9" x14ac:dyDescent="0.3">
      <c r="A164" s="57">
        <v>146</v>
      </c>
      <c r="B164" s="50" t="str">
        <f t="shared" ca="1" si="7"/>
        <v>E06000041</v>
      </c>
      <c r="C164" s="51" t="str">
        <f ca="1">IFERROR(VLOOKUP($B164,'Org List'!$J$9:$K$488,2,0), "")</f>
        <v>Wokingham</v>
      </c>
      <c r="D164" s="62" t="str">
        <f ca="1">IFERROR(IF((VLOOKUP($B164,'NatCon &amp; Metrics Backsheet'!$A$7:$Q$156,D$9,FALSE))="","",(VLOOKUP($B164,'NatCon &amp; Metrics Backsheet'!$A$7:$Q$156,D$9,FALSE))),"")</f>
        <v>Yes</v>
      </c>
      <c r="E164" s="63" t="str">
        <f ca="1">IFERROR(IF((VLOOKUP($B164,'NatCon &amp; Metrics Backsheet'!$A$7:$Q$156,E$9,FALSE))="","",(VLOOKUP($B164,'NatCon &amp; Metrics Backsheet'!$A$7:$Q$156,E$9,FALSE))),"")</f>
        <v>Yes</v>
      </c>
      <c r="F164" s="63" t="str">
        <f ca="1">IFERROR(IF((VLOOKUP($B164,'NatCon &amp; Metrics Backsheet'!$A$7:$Q$156,F$9,FALSE))="","",(VLOOKUP($B164,'NatCon &amp; Metrics Backsheet'!$A$7:$Q$156,F$9,FALSE))),"")</f>
        <v>Yes</v>
      </c>
      <c r="G164" s="64" t="str">
        <f ca="1">IFERROR(IF((VLOOKUP($B164,'NatCon &amp; Metrics Backsheet'!$A$7:$Q$156,G$9,FALSE))="","",(VLOOKUP($B164,'NatCon &amp; Metrics Backsheet'!$A$7:$Q$156,G$9,FALSE))),"")</f>
        <v>Yes</v>
      </c>
      <c r="H164" s="55" t="str">
        <f ca="1">IFERROR(IF((VLOOKUP($B164,'NatCon &amp; Metrics Backsheet'!$A$7:$Q$156,H$9,FALSE))="","",(VLOOKUP($B164,'NatCon &amp; Metrics Backsheet'!$A$7:$Q$156,H$9,FALSE))),"")</f>
        <v>Yes</v>
      </c>
      <c r="I164" s="80" t="str">
        <f ca="1">IFERROR(IF((VLOOKUP($B164,'NatCon &amp; Metrics Backsheet'!$A$7:$Q$156,I$9,FALSE))="","",(VLOOKUP($B164,'NatCon &amp; Metrics Backsheet'!$A$7:$Q$156,I$9,FALSE))),"")</f>
        <v/>
      </c>
    </row>
    <row r="165" spans="1:9" x14ac:dyDescent="0.3">
      <c r="A165" s="57">
        <v>147</v>
      </c>
      <c r="B165" s="50" t="str">
        <f t="shared" ca="1" si="7"/>
        <v>E08000031</v>
      </c>
      <c r="C165" s="51" t="str">
        <f ca="1">IFERROR(VLOOKUP($B165,'Org List'!$J$9:$K$488,2,0), "")</f>
        <v>Wolverhampton</v>
      </c>
      <c r="D165" s="62" t="str">
        <f ca="1">IFERROR(IF((VLOOKUP($B165,'NatCon &amp; Metrics Backsheet'!$A$7:$Q$156,D$9,FALSE))="","",(VLOOKUP($B165,'NatCon &amp; Metrics Backsheet'!$A$7:$Q$156,D$9,FALSE))),"")</f>
        <v>Yes</v>
      </c>
      <c r="E165" s="63" t="str">
        <f ca="1">IFERROR(IF((VLOOKUP($B165,'NatCon &amp; Metrics Backsheet'!$A$7:$Q$156,E$9,FALSE))="","",(VLOOKUP($B165,'NatCon &amp; Metrics Backsheet'!$A$7:$Q$156,E$9,FALSE))),"")</f>
        <v>Yes</v>
      </c>
      <c r="F165" s="63" t="str">
        <f ca="1">IFERROR(IF((VLOOKUP($B165,'NatCon &amp; Metrics Backsheet'!$A$7:$Q$156,F$9,FALSE))="","",(VLOOKUP($B165,'NatCon &amp; Metrics Backsheet'!$A$7:$Q$156,F$9,FALSE))),"")</f>
        <v>Yes</v>
      </c>
      <c r="G165" s="64" t="str">
        <f ca="1">IFERROR(IF((VLOOKUP($B165,'NatCon &amp; Metrics Backsheet'!$A$7:$Q$156,G$9,FALSE))="","",(VLOOKUP($B165,'NatCon &amp; Metrics Backsheet'!$A$7:$Q$156,G$9,FALSE))),"")</f>
        <v>Yes</v>
      </c>
      <c r="H165" s="55" t="str">
        <f ca="1">IFERROR(IF((VLOOKUP($B165,'NatCon &amp; Metrics Backsheet'!$A$7:$Q$156,H$9,FALSE))="","",(VLOOKUP($B165,'NatCon &amp; Metrics Backsheet'!$A$7:$Q$156,H$9,FALSE))),"")</f>
        <v>Yes</v>
      </c>
      <c r="I165" s="80" t="str">
        <f ca="1">IFERROR(IF((VLOOKUP($B165,'NatCon &amp; Metrics Backsheet'!$A$7:$Q$156,I$9,FALSE))="","",(VLOOKUP($B165,'NatCon &amp; Metrics Backsheet'!$A$7:$Q$156,I$9,FALSE))),"")</f>
        <v/>
      </c>
    </row>
    <row r="166" spans="1:9" x14ac:dyDescent="0.3">
      <c r="A166" s="57">
        <v>148</v>
      </c>
      <c r="B166" s="50" t="str">
        <f t="shared" ca="1" si="7"/>
        <v>E10000034</v>
      </c>
      <c r="C166" s="51" t="str">
        <f ca="1">IFERROR(VLOOKUP($B166,'Org List'!$J$9:$K$488,2,0), "")</f>
        <v>Worcestershire</v>
      </c>
      <c r="D166" s="62" t="str">
        <f ca="1">IFERROR(IF((VLOOKUP($B166,'NatCon &amp; Metrics Backsheet'!$A$7:$Q$156,D$9,FALSE))="","",(VLOOKUP($B166,'NatCon &amp; Metrics Backsheet'!$A$7:$Q$156,D$9,FALSE))),"")</f>
        <v>Yes</v>
      </c>
      <c r="E166" s="63" t="str">
        <f ca="1">IFERROR(IF((VLOOKUP($B166,'NatCon &amp; Metrics Backsheet'!$A$7:$Q$156,E$9,FALSE))="","",(VLOOKUP($B166,'NatCon &amp; Metrics Backsheet'!$A$7:$Q$156,E$9,FALSE))),"")</f>
        <v>Yes</v>
      </c>
      <c r="F166" s="63" t="str">
        <f ca="1">IFERROR(IF((VLOOKUP($B166,'NatCon &amp; Metrics Backsheet'!$A$7:$Q$156,F$9,FALSE))="","",(VLOOKUP($B166,'NatCon &amp; Metrics Backsheet'!$A$7:$Q$156,F$9,FALSE))),"")</f>
        <v>Yes</v>
      </c>
      <c r="G166" s="64" t="str">
        <f ca="1">IFERROR(IF((VLOOKUP($B166,'NatCon &amp; Metrics Backsheet'!$A$7:$Q$156,G$9,FALSE))="","",(VLOOKUP($B166,'NatCon &amp; Metrics Backsheet'!$A$7:$Q$156,G$9,FALSE))),"")</f>
        <v>Yes</v>
      </c>
      <c r="H166" s="55" t="str">
        <f ca="1">IFERROR(IF((VLOOKUP($B166,'NatCon &amp; Metrics Backsheet'!$A$7:$Q$156,H$9,FALSE))="","",(VLOOKUP($B166,'NatCon &amp; Metrics Backsheet'!$A$7:$Q$156,H$9,FALSE))),"")</f>
        <v>Yes</v>
      </c>
      <c r="I166" s="80" t="str">
        <f ca="1">IFERROR(IF((VLOOKUP($B166,'NatCon &amp; Metrics Backsheet'!$A$7:$Q$156,I$9,FALSE))="","",(VLOOKUP($B166,'NatCon &amp; Metrics Backsheet'!$A$7:$Q$156,I$9,FALSE))),"")</f>
        <v/>
      </c>
    </row>
    <row r="167" spans="1:9" ht="15" thickBot="1" x14ac:dyDescent="0.35">
      <c r="A167" s="57">
        <v>149</v>
      </c>
      <c r="B167" s="52" t="str">
        <f t="shared" ca="1" si="7"/>
        <v>E06000014</v>
      </c>
      <c r="C167" s="53" t="str">
        <f ca="1">IFERROR(VLOOKUP($B167,'Org List'!$J$9:$K$488,2,0), "")</f>
        <v>York</v>
      </c>
      <c r="D167" s="66" t="str">
        <f ca="1">IFERROR(IF((VLOOKUP($B167,'NatCon &amp; Metrics Backsheet'!$A$7:$Q$156,D$9,FALSE))="","",(VLOOKUP($B167,'NatCon &amp; Metrics Backsheet'!$A$7:$Q$156,D$9,FALSE))),"")</f>
        <v>Yes</v>
      </c>
      <c r="E167" s="67" t="str">
        <f ca="1">IFERROR(IF((VLOOKUP($B167,'NatCon &amp; Metrics Backsheet'!$A$7:$Q$156,E$9,FALSE))="","",(VLOOKUP($B167,'NatCon &amp; Metrics Backsheet'!$A$7:$Q$156,E$9,FALSE))),"")</f>
        <v>Yes</v>
      </c>
      <c r="F167" s="67" t="str">
        <f ca="1">IFERROR(IF((VLOOKUP($B167,'NatCon &amp; Metrics Backsheet'!$A$7:$Q$156,F$9,FALSE))="","",(VLOOKUP($B167,'NatCon &amp; Metrics Backsheet'!$A$7:$Q$156,F$9,FALSE))),"")</f>
        <v>Yes</v>
      </c>
      <c r="G167" s="68" t="str">
        <f ca="1">IFERROR(IF((VLOOKUP($B167,'NatCon &amp; Metrics Backsheet'!$A$7:$Q$156,G$9,FALSE))="","",(VLOOKUP($B167,'NatCon &amp; Metrics Backsheet'!$A$7:$Q$156,G$9,FALSE))),"")</f>
        <v>Yes</v>
      </c>
      <c r="H167" s="56" t="str">
        <f ca="1">IFERROR(IF((VLOOKUP($B167,'NatCon &amp; Metrics Backsheet'!$A$7:$Q$156,H$9,FALSE))="","",(VLOOKUP($B167,'NatCon &amp; Metrics Backsheet'!$A$7:$Q$156,H$9,FALSE))),"")</f>
        <v>Yes</v>
      </c>
      <c r="I167" s="81" t="str">
        <f ca="1">IFERROR(IF((VLOOKUP($B167,'NatCon &amp; Metrics Backsheet'!$A$7:$Q$156,I$9,FALSE))="","",(VLOOKUP($B167,'NatCon &amp; Metrics Backsheet'!$A$7:$Q$156,I$9,FALSE))),"")</f>
        <v/>
      </c>
    </row>
  </sheetData>
  <sheetProtection algorithmName="SHA-512" hashValue="MxgC/AWcIuPDgzOymnkB18v3wjqhO+j5jov0sXR6LOLdVjFLKyJTZiMlMI7h/UVU96f1QEV/ZwdNqA5LVopxOw==" saltValue="/eOkixzH49ZaKYF8K4FoxQ==" spinCount="100000" sheet="1" objects="1" scenarios="1"/>
  <autoFilter ref="B17:I167"/>
  <mergeCells count="3">
    <mergeCell ref="B1:I1"/>
    <mergeCell ref="B2:I2"/>
    <mergeCell ref="B11:B15"/>
  </mergeCells>
  <hyperlinks>
    <hyperlink ref="B6" location="Contents!A1" display="&lt;&lt; Contents"/>
  </hyperlinks>
  <pageMargins left="0.7" right="0.7" top="0.75" bottom="0.75" header="0.3" footer="0.3"/>
  <pageSetup paperSize="9" scale="78" orientation="portrait" horizontalDpi="90" verticalDpi="90" r:id="rId1"/>
  <rowBreaks count="2" manualBreakCount="2">
    <brk id="54" max="9" man="1"/>
    <brk id="118" max="9" man="1"/>
  </rowBreaks>
  <colBreaks count="1" manualBreakCount="1">
    <brk id="5" max="167" man="1"/>
  </colBreaks>
  <ignoredErrors>
    <ignoredError sqref="D13:H1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moveWithCells="1" sizeWithCells="1">
                  <from>
                    <xdr:col>2</xdr:col>
                    <xdr:colOff>617220</xdr:colOff>
                    <xdr:row>2</xdr:row>
                    <xdr:rowOff>152400</xdr:rowOff>
                  </from>
                  <to>
                    <xdr:col>4</xdr:col>
                    <xdr:colOff>335280</xdr:colOff>
                    <xdr:row>4</xdr:row>
                    <xdr:rowOff>22860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Q156"/>
  <sheetViews>
    <sheetView zoomScale="80" zoomScaleNormal="80" workbookViewId="0">
      <selection activeCell="P4" sqref="P4"/>
    </sheetView>
  </sheetViews>
  <sheetFormatPr defaultRowHeight="14.4" x14ac:dyDescent="0.3"/>
  <sheetData>
    <row r="1" spans="1:17" x14ac:dyDescent="0.3">
      <c r="A1">
        <v>1</v>
      </c>
      <c r="B1">
        <v>2</v>
      </c>
      <c r="C1">
        <v>3</v>
      </c>
      <c r="D1">
        <v>4</v>
      </c>
      <c r="E1">
        <v>5</v>
      </c>
      <c r="F1">
        <v>6</v>
      </c>
      <c r="G1">
        <v>7</v>
      </c>
      <c r="H1">
        <v>8</v>
      </c>
      <c r="I1">
        <v>9</v>
      </c>
      <c r="J1">
        <v>10</v>
      </c>
      <c r="K1">
        <v>11</v>
      </c>
      <c r="L1">
        <v>12</v>
      </c>
      <c r="M1">
        <v>13</v>
      </c>
      <c r="N1">
        <v>14</v>
      </c>
      <c r="O1">
        <v>15</v>
      </c>
      <c r="P1">
        <v>16</v>
      </c>
      <c r="Q1">
        <v>17</v>
      </c>
    </row>
    <row r="3" spans="1:17" x14ac:dyDescent="0.3">
      <c r="C3">
        <v>12</v>
      </c>
      <c r="D3">
        <v>13</v>
      </c>
      <c r="E3">
        <v>14</v>
      </c>
      <c r="F3">
        <v>15</v>
      </c>
      <c r="G3">
        <v>20</v>
      </c>
      <c r="H3">
        <v>22</v>
      </c>
      <c r="I3">
        <v>16</v>
      </c>
      <c r="J3">
        <v>17</v>
      </c>
      <c r="K3">
        <v>18</v>
      </c>
      <c r="L3">
        <v>19</v>
      </c>
      <c r="M3">
        <v>21</v>
      </c>
      <c r="N3">
        <v>23</v>
      </c>
      <c r="O3">
        <v>24</v>
      </c>
      <c r="P3">
        <v>25</v>
      </c>
      <c r="Q3">
        <v>26</v>
      </c>
    </row>
    <row r="5" spans="1:17" x14ac:dyDescent="0.3">
      <c r="C5" s="273" t="s">
        <v>819</v>
      </c>
      <c r="D5" s="273"/>
      <c r="E5" s="273"/>
      <c r="F5" s="273"/>
      <c r="G5" s="273"/>
      <c r="H5" s="273"/>
      <c r="I5" s="273"/>
      <c r="J5" s="273"/>
      <c r="K5" s="273"/>
      <c r="L5" s="273"/>
      <c r="M5" s="273"/>
      <c r="N5" s="273" t="s">
        <v>822</v>
      </c>
      <c r="O5" s="273"/>
      <c r="P5" s="273"/>
      <c r="Q5" s="273"/>
    </row>
    <row r="6" spans="1:17" x14ac:dyDescent="0.3">
      <c r="A6" t="s">
        <v>117</v>
      </c>
      <c r="B6" t="s">
        <v>141</v>
      </c>
      <c r="C6" t="s">
        <v>12</v>
      </c>
      <c r="D6" t="s">
        <v>13</v>
      </c>
      <c r="E6" t="s">
        <v>14</v>
      </c>
      <c r="F6" t="s">
        <v>15</v>
      </c>
      <c r="G6" t="s">
        <v>20</v>
      </c>
      <c r="H6" t="s">
        <v>22</v>
      </c>
      <c r="I6" t="s">
        <v>16</v>
      </c>
      <c r="J6" t="s">
        <v>17</v>
      </c>
      <c r="K6" t="s">
        <v>18</v>
      </c>
      <c r="L6" t="s">
        <v>19</v>
      </c>
      <c r="M6" t="s">
        <v>821</v>
      </c>
      <c r="N6" t="s">
        <v>23</v>
      </c>
      <c r="O6" t="s">
        <v>24</v>
      </c>
      <c r="P6" t="s">
        <v>25</v>
      </c>
      <c r="Q6" t="s">
        <v>26</v>
      </c>
    </row>
    <row r="7" spans="1:17" x14ac:dyDescent="0.3">
      <c r="A7" t="s">
        <v>140</v>
      </c>
      <c r="B7" t="s">
        <v>136</v>
      </c>
      <c r="C7" t="str">
        <f>IFERROR(IF((VLOOKUP($A7,'Q3 Raw Data'!$A$9:$BD$158,C$3,FALSE))="","",(VLOOKUP($A7,'Q3 Raw Data'!$A$9:$BD$158,C$3,FALSE))),"")</f>
        <v>Yes</v>
      </c>
      <c r="D7" t="str">
        <f>IFERROR(IF((VLOOKUP($A7,'Q3 Raw Data'!$A$9:$BD$158,D$3,FALSE))="","",(VLOOKUP($A7,'Q3 Raw Data'!$A$9:$BD$158,D$3,FALSE))),"")</f>
        <v>Yes</v>
      </c>
      <c r="E7" t="str">
        <f>IFERROR(IF((VLOOKUP($A7,'Q3 Raw Data'!$A$9:$BD$158,E$3,FALSE))="","",(VLOOKUP($A7,'Q3 Raw Data'!$A$9:$BD$158,E$3,FALSE))),"")</f>
        <v>Yes</v>
      </c>
      <c r="F7" t="str">
        <f>IFERROR(IF((VLOOKUP($A7,'Q3 Raw Data'!$A$9:$BD$158,F$3,FALSE))="","",(VLOOKUP($A7,'Q3 Raw Data'!$A$9:$BD$158,F$3,FALSE))),"")</f>
        <v>Yes</v>
      </c>
      <c r="G7" t="str">
        <f>IFERROR(IF((VLOOKUP($A7,'Q3 Raw Data'!$A$9:$BD$158,G$3,FALSE))="","",(VLOOKUP($A7,'Q3 Raw Data'!$A$9:$BD$158,G$3,FALSE))),"")</f>
        <v>Yes</v>
      </c>
      <c r="H7" t="str">
        <f>IFERROR(IF((VLOOKUP($A7,'Q3 Raw Data'!$A$9:$BD$158,H$3,FALSE))="","",(VLOOKUP($A7,'Q3 Raw Data'!$A$9:$BD$158,H$3,FALSE))),"")</f>
        <v/>
      </c>
      <c r="N7" t="str">
        <f>IFERROR(IF((VLOOKUP($A7,'Q3 Raw Data'!$A$9:$BD$158,N$3,FALSE))="","",(VLOOKUP($A7,'Q3 Raw Data'!$A$9:$BD$158,N$3,FALSE))),"")</f>
        <v>Not on track to meet target</v>
      </c>
      <c r="O7" t="str">
        <f>IFERROR(IF((VLOOKUP($A7,'Q3 Raw Data'!$A$9:$BD$158,O$3,FALSE))="","",(VLOOKUP($A7,'Q3 Raw Data'!$A$9:$BD$158,O$3,FALSE))),"")</f>
        <v>On track to meet target</v>
      </c>
      <c r="P7" t="str">
        <f>IFERROR(IF((VLOOKUP($A7,'Q3 Raw Data'!$A$9:$BD$158,P$3,FALSE))="","",(VLOOKUP($A7,'Q3 Raw Data'!$A$9:$BD$158,P$3,FALSE))),"")</f>
        <v>On track to meet target</v>
      </c>
      <c r="Q7" t="str">
        <f>IFERROR(IF((VLOOKUP($A7,'Q3 Raw Data'!$A$9:$BD$158,Q$3,FALSE))="","",(VLOOKUP($A7,'Q3 Raw Data'!$A$9:$BD$158,Q$3,FALSE))),"")</f>
        <v>Not on track to meet target</v>
      </c>
    </row>
    <row r="8" spans="1:17" x14ac:dyDescent="0.3">
      <c r="A8" t="s">
        <v>152</v>
      </c>
      <c r="B8" t="s">
        <v>153</v>
      </c>
      <c r="C8" s="223" t="str">
        <f>IFERROR(IF((VLOOKUP($A8,'Q3 Raw Data'!$A$9:$BD$158,C$3,FALSE))="","",(VLOOKUP($A8,'Q3 Raw Data'!$A$9:$BD$158,C$3,FALSE))),"")</f>
        <v>Yes</v>
      </c>
      <c r="D8" s="223" t="str">
        <f>IFERROR(IF((VLOOKUP($A8,'Q3 Raw Data'!$A$9:$BD$158,D$3,FALSE))="","",(VLOOKUP($A8,'Q3 Raw Data'!$A$9:$BD$158,D$3,FALSE))),"")</f>
        <v>Yes</v>
      </c>
      <c r="E8" s="223" t="str">
        <f>IFERROR(IF((VLOOKUP($A8,'Q3 Raw Data'!$A$9:$BD$158,E$3,FALSE))="","",(VLOOKUP($A8,'Q3 Raw Data'!$A$9:$BD$158,E$3,FALSE))),"")</f>
        <v>Yes</v>
      </c>
      <c r="F8" s="223" t="str">
        <f>IFERROR(IF((VLOOKUP($A8,'Q3 Raw Data'!$A$9:$BD$158,F$3,FALSE))="","",(VLOOKUP($A8,'Q3 Raw Data'!$A$9:$BD$158,F$3,FALSE))),"")</f>
        <v>Yes</v>
      </c>
      <c r="G8" s="223" t="str">
        <f>IFERROR(IF((VLOOKUP($A8,'Q3 Raw Data'!$A$9:$BD$158,G$3,FALSE))="","",(VLOOKUP($A8,'Q3 Raw Data'!$A$9:$BD$158,G$3,FALSE))),"")</f>
        <v>Yes</v>
      </c>
      <c r="H8" s="223" t="str">
        <f>IFERROR(IF((VLOOKUP($A8,'Q3 Raw Data'!$A$9:$BD$158,H$3,FALSE))="","",(VLOOKUP($A8,'Q3 Raw Data'!$A$9:$BD$158,H$3,FALSE))),"")</f>
        <v/>
      </c>
      <c r="I8" s="223"/>
      <c r="J8" s="223"/>
      <c r="K8" s="223"/>
      <c r="L8" s="223"/>
      <c r="M8" s="223"/>
      <c r="N8" s="223" t="str">
        <f>IFERROR(IF((VLOOKUP($A8,'Q3 Raw Data'!$A$9:$BD$158,N$3,FALSE))="","",(VLOOKUP($A8,'Q3 Raw Data'!$A$9:$BD$158,N$3,FALSE))),"")</f>
        <v>Not on track to meet target</v>
      </c>
      <c r="O8" s="223" t="str">
        <f>IFERROR(IF((VLOOKUP($A8,'Q3 Raw Data'!$A$9:$BD$158,O$3,FALSE))="","",(VLOOKUP($A8,'Q3 Raw Data'!$A$9:$BD$158,O$3,FALSE))),"")</f>
        <v>On track to meet target</v>
      </c>
      <c r="P8" s="223" t="str">
        <f>IFERROR(IF((VLOOKUP($A8,'Q3 Raw Data'!$A$9:$BD$158,P$3,FALSE))="","",(VLOOKUP($A8,'Q3 Raw Data'!$A$9:$BD$158,P$3,FALSE))),"")</f>
        <v>On track to meet target</v>
      </c>
      <c r="Q8" s="223" t="str">
        <f>IFERROR(IF((VLOOKUP($A8,'Q3 Raw Data'!$A$9:$BD$158,Q$3,FALSE))="","",(VLOOKUP($A8,'Q3 Raw Data'!$A$9:$BD$158,Q$3,FALSE))),"")</f>
        <v>On track to meet target</v>
      </c>
    </row>
    <row r="9" spans="1:17" x14ac:dyDescent="0.3">
      <c r="A9" t="s">
        <v>161</v>
      </c>
      <c r="B9" t="s">
        <v>162</v>
      </c>
      <c r="C9" s="223" t="str">
        <f>IFERROR(IF((VLOOKUP($A9,'Q3 Raw Data'!$A$9:$BD$158,C$3,FALSE))="","",(VLOOKUP($A9,'Q3 Raw Data'!$A$9:$BD$158,C$3,FALSE))),"")</f>
        <v>Yes</v>
      </c>
      <c r="D9" s="223" t="str">
        <f>IFERROR(IF((VLOOKUP($A9,'Q3 Raw Data'!$A$9:$BD$158,D$3,FALSE))="","",(VLOOKUP($A9,'Q3 Raw Data'!$A$9:$BD$158,D$3,FALSE))),"")</f>
        <v>Yes</v>
      </c>
      <c r="E9" s="223" t="str">
        <f>IFERROR(IF((VLOOKUP($A9,'Q3 Raw Data'!$A$9:$BD$158,E$3,FALSE))="","",(VLOOKUP($A9,'Q3 Raw Data'!$A$9:$BD$158,E$3,FALSE))),"")</f>
        <v>Yes</v>
      </c>
      <c r="F9" s="223" t="str">
        <f>IFERROR(IF((VLOOKUP($A9,'Q3 Raw Data'!$A$9:$BD$158,F$3,FALSE))="","",(VLOOKUP($A9,'Q3 Raw Data'!$A$9:$BD$158,F$3,FALSE))),"")</f>
        <v>Yes</v>
      </c>
      <c r="G9" s="223" t="str">
        <f>IFERROR(IF((VLOOKUP($A9,'Q3 Raw Data'!$A$9:$BD$158,G$3,FALSE))="","",(VLOOKUP($A9,'Q3 Raw Data'!$A$9:$BD$158,G$3,FALSE))),"")</f>
        <v>Yes</v>
      </c>
      <c r="H9" s="223" t="str">
        <f>IFERROR(IF((VLOOKUP($A9,'Q3 Raw Data'!$A$9:$BD$158,H$3,FALSE))="","",(VLOOKUP($A9,'Q3 Raw Data'!$A$9:$BD$158,H$3,FALSE))),"")</f>
        <v/>
      </c>
      <c r="I9" s="223"/>
      <c r="J9" s="223"/>
      <c r="K9" s="223"/>
      <c r="L9" s="223"/>
      <c r="M9" s="223"/>
      <c r="N9" s="223" t="str">
        <f>IFERROR(IF((VLOOKUP($A9,'Q3 Raw Data'!$A$9:$BD$158,N$3,FALSE))="","",(VLOOKUP($A9,'Q3 Raw Data'!$A$9:$BD$158,N$3,FALSE))),"")</f>
        <v>Not on track to meet target</v>
      </c>
      <c r="O9" s="223" t="str">
        <f>IFERROR(IF((VLOOKUP($A9,'Q3 Raw Data'!$A$9:$BD$158,O$3,FALSE))="","",(VLOOKUP($A9,'Q3 Raw Data'!$A$9:$BD$158,O$3,FALSE))),"")</f>
        <v>On track to meet target</v>
      </c>
      <c r="P9" s="223" t="str">
        <f>IFERROR(IF((VLOOKUP($A9,'Q3 Raw Data'!$A$9:$BD$158,P$3,FALSE))="","",(VLOOKUP($A9,'Q3 Raw Data'!$A$9:$BD$158,P$3,FALSE))),"")</f>
        <v>On track to meet target</v>
      </c>
      <c r="Q9" s="223" t="str">
        <f>IFERROR(IF((VLOOKUP($A9,'Q3 Raw Data'!$A$9:$BD$158,Q$3,FALSE))="","",(VLOOKUP($A9,'Q3 Raw Data'!$A$9:$BD$158,Q$3,FALSE))),"")</f>
        <v>On track to meet target</v>
      </c>
    </row>
    <row r="10" spans="1:17" x14ac:dyDescent="0.3">
      <c r="A10" t="s">
        <v>170</v>
      </c>
      <c r="B10" t="s">
        <v>171</v>
      </c>
      <c r="C10" s="223" t="str">
        <f>IFERROR(IF((VLOOKUP($A10,'Q3 Raw Data'!$A$9:$BD$158,C$3,FALSE))="","",(VLOOKUP($A10,'Q3 Raw Data'!$A$9:$BD$158,C$3,FALSE))),"")</f>
        <v>Yes</v>
      </c>
      <c r="D10" s="223" t="str">
        <f>IFERROR(IF((VLOOKUP($A10,'Q3 Raw Data'!$A$9:$BD$158,D$3,FALSE))="","",(VLOOKUP($A10,'Q3 Raw Data'!$A$9:$BD$158,D$3,FALSE))),"")</f>
        <v>Yes</v>
      </c>
      <c r="E10" s="223" t="str">
        <f>IFERROR(IF((VLOOKUP($A10,'Q3 Raw Data'!$A$9:$BD$158,E$3,FALSE))="","",(VLOOKUP($A10,'Q3 Raw Data'!$A$9:$BD$158,E$3,FALSE))),"")</f>
        <v>Yes</v>
      </c>
      <c r="F10" s="223" t="str">
        <f>IFERROR(IF((VLOOKUP($A10,'Q3 Raw Data'!$A$9:$BD$158,F$3,FALSE))="","",(VLOOKUP($A10,'Q3 Raw Data'!$A$9:$BD$158,F$3,FALSE))),"")</f>
        <v>Yes</v>
      </c>
      <c r="G10" s="223" t="str">
        <f>IFERROR(IF((VLOOKUP($A10,'Q3 Raw Data'!$A$9:$BD$158,G$3,FALSE))="","",(VLOOKUP($A10,'Q3 Raw Data'!$A$9:$BD$158,G$3,FALSE))),"")</f>
        <v>Yes</v>
      </c>
      <c r="H10" s="223" t="str">
        <f>IFERROR(IF((VLOOKUP($A10,'Q3 Raw Data'!$A$9:$BD$158,H$3,FALSE))="","",(VLOOKUP($A10,'Q3 Raw Data'!$A$9:$BD$158,H$3,FALSE))),"")</f>
        <v/>
      </c>
      <c r="I10" s="223"/>
      <c r="J10" s="223"/>
      <c r="K10" s="223"/>
      <c r="L10" s="223"/>
      <c r="M10" s="223"/>
      <c r="N10" s="223" t="str">
        <f>IFERROR(IF((VLOOKUP($A10,'Q3 Raw Data'!$A$9:$BD$158,N$3,FALSE))="","",(VLOOKUP($A10,'Q3 Raw Data'!$A$9:$BD$158,N$3,FALSE))),"")</f>
        <v>Not on track to meet target</v>
      </c>
      <c r="O10" s="223" t="str">
        <f>IFERROR(IF((VLOOKUP($A10,'Q3 Raw Data'!$A$9:$BD$158,O$3,FALSE))="","",(VLOOKUP($A10,'Q3 Raw Data'!$A$9:$BD$158,O$3,FALSE))),"")</f>
        <v>Not on track to meet target</v>
      </c>
      <c r="P10" s="223" t="str">
        <f>IFERROR(IF((VLOOKUP($A10,'Q3 Raw Data'!$A$9:$BD$158,P$3,FALSE))="","",(VLOOKUP($A10,'Q3 Raw Data'!$A$9:$BD$158,P$3,FALSE))),"")</f>
        <v>Data not available to assess progress</v>
      </c>
      <c r="Q10" s="223" t="str">
        <f>IFERROR(IF((VLOOKUP($A10,'Q3 Raw Data'!$A$9:$BD$158,Q$3,FALSE))="","",(VLOOKUP($A10,'Q3 Raw Data'!$A$9:$BD$158,Q$3,FALSE))),"")</f>
        <v>On track to meet target</v>
      </c>
    </row>
    <row r="11" spans="1:17" x14ac:dyDescent="0.3">
      <c r="A11" t="s">
        <v>179</v>
      </c>
      <c r="B11" t="s">
        <v>180</v>
      </c>
      <c r="C11" s="223" t="str">
        <f>IFERROR(IF((VLOOKUP($A11,'Q3 Raw Data'!$A$9:$BD$158,C$3,FALSE))="","",(VLOOKUP($A11,'Q3 Raw Data'!$A$9:$BD$158,C$3,FALSE))),"")</f>
        <v>Yes</v>
      </c>
      <c r="D11" s="223" t="str">
        <f>IFERROR(IF((VLOOKUP($A11,'Q3 Raw Data'!$A$9:$BD$158,D$3,FALSE))="","",(VLOOKUP($A11,'Q3 Raw Data'!$A$9:$BD$158,D$3,FALSE))),"")</f>
        <v>Yes</v>
      </c>
      <c r="E11" s="223" t="str">
        <f>IFERROR(IF((VLOOKUP($A11,'Q3 Raw Data'!$A$9:$BD$158,E$3,FALSE))="","",(VLOOKUP($A11,'Q3 Raw Data'!$A$9:$BD$158,E$3,FALSE))),"")</f>
        <v>Yes</v>
      </c>
      <c r="F11" s="223" t="str">
        <f>IFERROR(IF((VLOOKUP($A11,'Q3 Raw Data'!$A$9:$BD$158,F$3,FALSE))="","",(VLOOKUP($A11,'Q3 Raw Data'!$A$9:$BD$158,F$3,FALSE))),"")</f>
        <v>Yes</v>
      </c>
      <c r="G11" s="223" t="str">
        <f>IFERROR(IF((VLOOKUP($A11,'Q3 Raw Data'!$A$9:$BD$158,G$3,FALSE))="","",(VLOOKUP($A11,'Q3 Raw Data'!$A$9:$BD$158,G$3,FALSE))),"")</f>
        <v>Yes</v>
      </c>
      <c r="H11" s="223" t="str">
        <f>IFERROR(IF((VLOOKUP($A11,'Q3 Raw Data'!$A$9:$BD$158,H$3,FALSE))="","",(VLOOKUP($A11,'Q3 Raw Data'!$A$9:$BD$158,H$3,FALSE))),"")</f>
        <v/>
      </c>
      <c r="I11" s="223"/>
      <c r="J11" s="223"/>
      <c r="K11" s="223"/>
      <c r="L11" s="223"/>
      <c r="M11" s="223"/>
      <c r="N11" s="223" t="str">
        <f>IFERROR(IF((VLOOKUP($A11,'Q3 Raw Data'!$A$9:$BD$158,N$3,FALSE))="","",(VLOOKUP($A11,'Q3 Raw Data'!$A$9:$BD$158,N$3,FALSE))),"")</f>
        <v>Not on track to meet target</v>
      </c>
      <c r="O11" s="223" t="str">
        <f>IFERROR(IF((VLOOKUP($A11,'Q3 Raw Data'!$A$9:$BD$158,O$3,FALSE))="","",(VLOOKUP($A11,'Q3 Raw Data'!$A$9:$BD$158,O$3,FALSE))),"")</f>
        <v>On track to meet target</v>
      </c>
      <c r="P11" s="223" t="str">
        <f>IFERROR(IF((VLOOKUP($A11,'Q3 Raw Data'!$A$9:$BD$158,P$3,FALSE))="","",(VLOOKUP($A11,'Q3 Raw Data'!$A$9:$BD$158,P$3,FALSE))),"")</f>
        <v>On track to meet target</v>
      </c>
      <c r="Q11" s="223" t="str">
        <f>IFERROR(IF((VLOOKUP($A11,'Q3 Raw Data'!$A$9:$BD$158,Q$3,FALSE))="","",(VLOOKUP($A11,'Q3 Raw Data'!$A$9:$BD$158,Q$3,FALSE))),"")</f>
        <v>Not on track to meet target</v>
      </c>
    </row>
    <row r="12" spans="1:17" x14ac:dyDescent="0.3">
      <c r="A12" t="s">
        <v>188</v>
      </c>
      <c r="B12" t="s">
        <v>189</v>
      </c>
      <c r="C12" s="223" t="str">
        <f>IFERROR(IF((VLOOKUP($A12,'Q3 Raw Data'!$A$9:$BD$158,C$3,FALSE))="","",(VLOOKUP($A12,'Q3 Raw Data'!$A$9:$BD$158,C$3,FALSE))),"")</f>
        <v>Yes</v>
      </c>
      <c r="D12" s="223" t="str">
        <f>IFERROR(IF((VLOOKUP($A12,'Q3 Raw Data'!$A$9:$BD$158,D$3,FALSE))="","",(VLOOKUP($A12,'Q3 Raw Data'!$A$9:$BD$158,D$3,FALSE))),"")</f>
        <v>Yes</v>
      </c>
      <c r="E12" s="223" t="str">
        <f>IFERROR(IF((VLOOKUP($A12,'Q3 Raw Data'!$A$9:$BD$158,E$3,FALSE))="","",(VLOOKUP($A12,'Q3 Raw Data'!$A$9:$BD$158,E$3,FALSE))),"")</f>
        <v>Yes</v>
      </c>
      <c r="F12" s="223" t="str">
        <f>IFERROR(IF((VLOOKUP($A12,'Q3 Raw Data'!$A$9:$BD$158,F$3,FALSE))="","",(VLOOKUP($A12,'Q3 Raw Data'!$A$9:$BD$158,F$3,FALSE))),"")</f>
        <v>Yes</v>
      </c>
      <c r="G12" s="223" t="str">
        <f>IFERROR(IF((VLOOKUP($A12,'Q3 Raw Data'!$A$9:$BD$158,G$3,FALSE))="","",(VLOOKUP($A12,'Q3 Raw Data'!$A$9:$BD$158,G$3,FALSE))),"")</f>
        <v>Yes</v>
      </c>
      <c r="H12" s="223" t="str">
        <f>IFERROR(IF((VLOOKUP($A12,'Q3 Raw Data'!$A$9:$BD$158,H$3,FALSE))="","",(VLOOKUP($A12,'Q3 Raw Data'!$A$9:$BD$158,H$3,FALSE))),"")</f>
        <v/>
      </c>
      <c r="I12" s="223"/>
      <c r="J12" s="223"/>
      <c r="K12" s="223"/>
      <c r="L12" s="223"/>
      <c r="M12" s="223"/>
      <c r="N12" s="223" t="str">
        <f>IFERROR(IF((VLOOKUP($A12,'Q3 Raw Data'!$A$9:$BD$158,N$3,FALSE))="","",(VLOOKUP($A12,'Q3 Raw Data'!$A$9:$BD$158,N$3,FALSE))),"")</f>
        <v>Data not available to assess progress</v>
      </c>
      <c r="O12" s="223" t="str">
        <f>IFERROR(IF((VLOOKUP($A12,'Q3 Raw Data'!$A$9:$BD$158,O$3,FALSE))="","",(VLOOKUP($A12,'Q3 Raw Data'!$A$9:$BD$158,O$3,FALSE))),"")</f>
        <v>On track to meet target</v>
      </c>
      <c r="P12" s="223" t="str">
        <f>IFERROR(IF((VLOOKUP($A12,'Q3 Raw Data'!$A$9:$BD$158,P$3,FALSE))="","",(VLOOKUP($A12,'Q3 Raw Data'!$A$9:$BD$158,P$3,FALSE))),"")</f>
        <v>On track to meet target</v>
      </c>
      <c r="Q12" s="223" t="str">
        <f>IFERROR(IF((VLOOKUP($A12,'Q3 Raw Data'!$A$9:$BD$158,Q$3,FALSE))="","",(VLOOKUP($A12,'Q3 Raw Data'!$A$9:$BD$158,Q$3,FALSE))),"")</f>
        <v>On track to meet target</v>
      </c>
    </row>
    <row r="13" spans="1:17" x14ac:dyDescent="0.3">
      <c r="A13" t="s">
        <v>194</v>
      </c>
      <c r="B13" t="s">
        <v>195</v>
      </c>
      <c r="C13" s="223" t="str">
        <f>IFERROR(IF((VLOOKUP($A13,'Q3 Raw Data'!$A$9:$BD$158,C$3,FALSE))="","",(VLOOKUP($A13,'Q3 Raw Data'!$A$9:$BD$158,C$3,FALSE))),"")</f>
        <v>Yes</v>
      </c>
      <c r="D13" s="223" t="str">
        <f>IFERROR(IF((VLOOKUP($A13,'Q3 Raw Data'!$A$9:$BD$158,D$3,FALSE))="","",(VLOOKUP($A13,'Q3 Raw Data'!$A$9:$BD$158,D$3,FALSE))),"")</f>
        <v>Yes</v>
      </c>
      <c r="E13" s="223" t="str">
        <f>IFERROR(IF((VLOOKUP($A13,'Q3 Raw Data'!$A$9:$BD$158,E$3,FALSE))="","",(VLOOKUP($A13,'Q3 Raw Data'!$A$9:$BD$158,E$3,FALSE))),"")</f>
        <v>Yes</v>
      </c>
      <c r="F13" s="223" t="str">
        <f>IFERROR(IF((VLOOKUP($A13,'Q3 Raw Data'!$A$9:$BD$158,F$3,FALSE))="","",(VLOOKUP($A13,'Q3 Raw Data'!$A$9:$BD$158,F$3,FALSE))),"")</f>
        <v>Yes</v>
      </c>
      <c r="G13" s="223" t="str">
        <f>IFERROR(IF((VLOOKUP($A13,'Q3 Raw Data'!$A$9:$BD$158,G$3,FALSE))="","",(VLOOKUP($A13,'Q3 Raw Data'!$A$9:$BD$158,G$3,FALSE))),"")</f>
        <v>Yes</v>
      </c>
      <c r="H13" s="223" t="str">
        <f>IFERROR(IF((VLOOKUP($A13,'Q3 Raw Data'!$A$9:$BD$158,H$3,FALSE))="","",(VLOOKUP($A13,'Q3 Raw Data'!$A$9:$BD$158,H$3,FALSE))),"")</f>
        <v/>
      </c>
      <c r="I13" s="223"/>
      <c r="J13" s="223"/>
      <c r="K13" s="223"/>
      <c r="L13" s="223"/>
      <c r="M13" s="223"/>
      <c r="N13" s="223" t="str">
        <f>IFERROR(IF((VLOOKUP($A13,'Q3 Raw Data'!$A$9:$BD$158,N$3,FALSE))="","",(VLOOKUP($A13,'Q3 Raw Data'!$A$9:$BD$158,N$3,FALSE))),"")</f>
        <v>On track to meet target</v>
      </c>
      <c r="O13" s="223" t="str">
        <f>IFERROR(IF((VLOOKUP($A13,'Q3 Raw Data'!$A$9:$BD$158,O$3,FALSE))="","",(VLOOKUP($A13,'Q3 Raw Data'!$A$9:$BD$158,O$3,FALSE))),"")</f>
        <v>On track to meet target</v>
      </c>
      <c r="P13" s="223" t="str">
        <f>IFERROR(IF((VLOOKUP($A13,'Q3 Raw Data'!$A$9:$BD$158,P$3,FALSE))="","",(VLOOKUP($A13,'Q3 Raw Data'!$A$9:$BD$158,P$3,FALSE))),"")</f>
        <v>Data not available to assess progress</v>
      </c>
      <c r="Q13" s="223" t="str">
        <f>IFERROR(IF((VLOOKUP($A13,'Q3 Raw Data'!$A$9:$BD$158,Q$3,FALSE))="","",(VLOOKUP($A13,'Q3 Raw Data'!$A$9:$BD$158,Q$3,FALSE))),"")</f>
        <v>Not on track to meet target</v>
      </c>
    </row>
    <row r="14" spans="1:17" x14ac:dyDescent="0.3">
      <c r="A14" t="s">
        <v>201</v>
      </c>
      <c r="B14" t="s">
        <v>202</v>
      </c>
      <c r="C14" s="223" t="str">
        <f>IFERROR(IF((VLOOKUP($A14,'Q3 Raw Data'!$A$9:$BD$158,C$3,FALSE))="","",(VLOOKUP($A14,'Q3 Raw Data'!$A$9:$BD$158,C$3,FALSE))),"")</f>
        <v>Yes</v>
      </c>
      <c r="D14" s="223" t="str">
        <f>IFERROR(IF((VLOOKUP($A14,'Q3 Raw Data'!$A$9:$BD$158,D$3,FALSE))="","",(VLOOKUP($A14,'Q3 Raw Data'!$A$9:$BD$158,D$3,FALSE))),"")</f>
        <v>Yes</v>
      </c>
      <c r="E14" s="223" t="str">
        <f>IFERROR(IF((VLOOKUP($A14,'Q3 Raw Data'!$A$9:$BD$158,E$3,FALSE))="","",(VLOOKUP($A14,'Q3 Raw Data'!$A$9:$BD$158,E$3,FALSE))),"")</f>
        <v>Yes</v>
      </c>
      <c r="F14" s="223" t="str">
        <f>IFERROR(IF((VLOOKUP($A14,'Q3 Raw Data'!$A$9:$BD$158,F$3,FALSE))="","",(VLOOKUP($A14,'Q3 Raw Data'!$A$9:$BD$158,F$3,FALSE))),"")</f>
        <v>Yes</v>
      </c>
      <c r="G14" s="223" t="str">
        <f>IFERROR(IF((VLOOKUP($A14,'Q3 Raw Data'!$A$9:$BD$158,G$3,FALSE))="","",(VLOOKUP($A14,'Q3 Raw Data'!$A$9:$BD$158,G$3,FALSE))),"")</f>
        <v>Yes</v>
      </c>
      <c r="H14" s="223" t="str">
        <f>IFERROR(IF((VLOOKUP($A14,'Q3 Raw Data'!$A$9:$BD$158,H$3,FALSE))="","",(VLOOKUP($A14,'Q3 Raw Data'!$A$9:$BD$158,H$3,FALSE))),"")</f>
        <v/>
      </c>
      <c r="I14" s="223"/>
      <c r="J14" s="223"/>
      <c r="K14" s="223"/>
      <c r="L14" s="223"/>
      <c r="M14" s="223"/>
      <c r="N14" s="223" t="str">
        <f>IFERROR(IF((VLOOKUP($A14,'Q3 Raw Data'!$A$9:$BD$158,N$3,FALSE))="","",(VLOOKUP($A14,'Q3 Raw Data'!$A$9:$BD$158,N$3,FALSE))),"")</f>
        <v>Not on track to meet target</v>
      </c>
      <c r="O14" s="223" t="str">
        <f>IFERROR(IF((VLOOKUP($A14,'Q3 Raw Data'!$A$9:$BD$158,O$3,FALSE))="","",(VLOOKUP($A14,'Q3 Raw Data'!$A$9:$BD$158,O$3,FALSE))),"")</f>
        <v>Not on track to meet target</v>
      </c>
      <c r="P14" s="223" t="str">
        <f>IFERROR(IF((VLOOKUP($A14,'Q3 Raw Data'!$A$9:$BD$158,P$3,FALSE))="","",(VLOOKUP($A14,'Q3 Raw Data'!$A$9:$BD$158,P$3,FALSE))),"")</f>
        <v>On track to meet target</v>
      </c>
      <c r="Q14" s="223" t="str">
        <f>IFERROR(IF((VLOOKUP($A14,'Q3 Raw Data'!$A$9:$BD$158,Q$3,FALSE))="","",(VLOOKUP($A14,'Q3 Raw Data'!$A$9:$BD$158,Q$3,FALSE))),"")</f>
        <v>Not on track to meet target</v>
      </c>
    </row>
    <row r="15" spans="1:17" x14ac:dyDescent="0.3">
      <c r="A15" t="s">
        <v>209</v>
      </c>
      <c r="B15" t="s">
        <v>210</v>
      </c>
      <c r="C15" s="223" t="str">
        <f>IFERROR(IF((VLOOKUP($A15,'Q3 Raw Data'!$A$9:$BD$158,C$3,FALSE))="","",(VLOOKUP($A15,'Q3 Raw Data'!$A$9:$BD$158,C$3,FALSE))),"")</f>
        <v>Yes</v>
      </c>
      <c r="D15" s="223" t="str">
        <f>IFERROR(IF((VLOOKUP($A15,'Q3 Raw Data'!$A$9:$BD$158,D$3,FALSE))="","",(VLOOKUP($A15,'Q3 Raw Data'!$A$9:$BD$158,D$3,FALSE))),"")</f>
        <v>Yes</v>
      </c>
      <c r="E15" s="223" t="str">
        <f>IFERROR(IF((VLOOKUP($A15,'Q3 Raw Data'!$A$9:$BD$158,E$3,FALSE))="","",(VLOOKUP($A15,'Q3 Raw Data'!$A$9:$BD$158,E$3,FALSE))),"")</f>
        <v>Yes</v>
      </c>
      <c r="F15" s="223" t="str">
        <f>IFERROR(IF((VLOOKUP($A15,'Q3 Raw Data'!$A$9:$BD$158,F$3,FALSE))="","",(VLOOKUP($A15,'Q3 Raw Data'!$A$9:$BD$158,F$3,FALSE))),"")</f>
        <v>Yes</v>
      </c>
      <c r="G15" s="223" t="str">
        <f>IFERROR(IF((VLOOKUP($A15,'Q3 Raw Data'!$A$9:$BD$158,G$3,FALSE))="","",(VLOOKUP($A15,'Q3 Raw Data'!$A$9:$BD$158,G$3,FALSE))),"")</f>
        <v>Yes</v>
      </c>
      <c r="H15" s="223" t="str">
        <f>IFERROR(IF((VLOOKUP($A15,'Q3 Raw Data'!$A$9:$BD$158,H$3,FALSE))="","",(VLOOKUP($A15,'Q3 Raw Data'!$A$9:$BD$158,H$3,FALSE))),"")</f>
        <v/>
      </c>
      <c r="I15" s="223"/>
      <c r="J15" s="223"/>
      <c r="K15" s="223"/>
      <c r="L15" s="223"/>
      <c r="M15" s="223"/>
      <c r="N15" s="223" t="str">
        <f>IFERROR(IF((VLOOKUP($A15,'Q3 Raw Data'!$A$9:$BD$158,N$3,FALSE))="","",(VLOOKUP($A15,'Q3 Raw Data'!$A$9:$BD$158,N$3,FALSE))),"")</f>
        <v>On track to meet target</v>
      </c>
      <c r="O15" s="223" t="str">
        <f>IFERROR(IF((VLOOKUP($A15,'Q3 Raw Data'!$A$9:$BD$158,O$3,FALSE))="","",(VLOOKUP($A15,'Q3 Raw Data'!$A$9:$BD$158,O$3,FALSE))),"")</f>
        <v>On track to meet target</v>
      </c>
      <c r="P15" s="223" t="str">
        <f>IFERROR(IF((VLOOKUP($A15,'Q3 Raw Data'!$A$9:$BD$158,P$3,FALSE))="","",(VLOOKUP($A15,'Q3 Raw Data'!$A$9:$BD$158,P$3,FALSE))),"")</f>
        <v>Data not available to assess progress</v>
      </c>
      <c r="Q15" s="223" t="str">
        <f>IFERROR(IF((VLOOKUP($A15,'Q3 Raw Data'!$A$9:$BD$158,Q$3,FALSE))="","",(VLOOKUP($A15,'Q3 Raw Data'!$A$9:$BD$158,Q$3,FALSE))),"")</f>
        <v>Not on track to meet target</v>
      </c>
    </row>
    <row r="16" spans="1:17" x14ac:dyDescent="0.3">
      <c r="A16" t="s">
        <v>216</v>
      </c>
      <c r="B16" t="s">
        <v>217</v>
      </c>
      <c r="C16" s="223" t="str">
        <f>IFERROR(IF((VLOOKUP($A16,'Q3 Raw Data'!$A$9:$BD$158,C$3,FALSE))="","",(VLOOKUP($A16,'Q3 Raw Data'!$A$9:$BD$158,C$3,FALSE))),"")</f>
        <v>Yes</v>
      </c>
      <c r="D16" s="223" t="str">
        <f>IFERROR(IF((VLOOKUP($A16,'Q3 Raw Data'!$A$9:$BD$158,D$3,FALSE))="","",(VLOOKUP($A16,'Q3 Raw Data'!$A$9:$BD$158,D$3,FALSE))),"")</f>
        <v>Yes</v>
      </c>
      <c r="E16" s="223" t="str">
        <f>IFERROR(IF((VLOOKUP($A16,'Q3 Raw Data'!$A$9:$BD$158,E$3,FALSE))="","",(VLOOKUP($A16,'Q3 Raw Data'!$A$9:$BD$158,E$3,FALSE))),"")</f>
        <v>Yes</v>
      </c>
      <c r="F16" s="223" t="str">
        <f>IFERROR(IF((VLOOKUP($A16,'Q3 Raw Data'!$A$9:$BD$158,F$3,FALSE))="","",(VLOOKUP($A16,'Q3 Raw Data'!$A$9:$BD$158,F$3,FALSE))),"")</f>
        <v>Yes</v>
      </c>
      <c r="G16" s="223" t="str">
        <f>IFERROR(IF((VLOOKUP($A16,'Q3 Raw Data'!$A$9:$BD$158,G$3,FALSE))="","",(VLOOKUP($A16,'Q3 Raw Data'!$A$9:$BD$158,G$3,FALSE))),"")</f>
        <v>Yes</v>
      </c>
      <c r="H16" s="223" t="str">
        <f>IFERROR(IF((VLOOKUP($A16,'Q3 Raw Data'!$A$9:$BD$158,H$3,FALSE))="","",(VLOOKUP($A16,'Q3 Raw Data'!$A$9:$BD$158,H$3,FALSE))),"")</f>
        <v/>
      </c>
      <c r="I16" s="223"/>
      <c r="J16" s="223"/>
      <c r="K16" s="223"/>
      <c r="L16" s="223"/>
      <c r="M16" s="223"/>
      <c r="N16" s="223" t="str">
        <f>IFERROR(IF((VLOOKUP($A16,'Q3 Raw Data'!$A$9:$BD$158,N$3,FALSE))="","",(VLOOKUP($A16,'Q3 Raw Data'!$A$9:$BD$158,N$3,FALSE))),"")</f>
        <v>Not on track to meet target</v>
      </c>
      <c r="O16" s="223" t="str">
        <f>IFERROR(IF((VLOOKUP($A16,'Q3 Raw Data'!$A$9:$BD$158,O$3,FALSE))="","",(VLOOKUP($A16,'Q3 Raw Data'!$A$9:$BD$158,O$3,FALSE))),"")</f>
        <v>Not on track to meet target</v>
      </c>
      <c r="P16" s="223" t="str">
        <f>IFERROR(IF((VLOOKUP($A16,'Q3 Raw Data'!$A$9:$BD$158,P$3,FALSE))="","",(VLOOKUP($A16,'Q3 Raw Data'!$A$9:$BD$158,P$3,FALSE))),"")</f>
        <v>On track to meet target</v>
      </c>
      <c r="Q16" s="223" t="str">
        <f>IFERROR(IF((VLOOKUP($A16,'Q3 Raw Data'!$A$9:$BD$158,Q$3,FALSE))="","",(VLOOKUP($A16,'Q3 Raw Data'!$A$9:$BD$158,Q$3,FALSE))),"")</f>
        <v>On track to meet target</v>
      </c>
    </row>
    <row r="17" spans="1:17" x14ac:dyDescent="0.3">
      <c r="A17" t="s">
        <v>222</v>
      </c>
      <c r="B17" t="s">
        <v>223</v>
      </c>
      <c r="C17" s="223" t="str">
        <f>IFERROR(IF((VLOOKUP($A17,'Q3 Raw Data'!$A$9:$BD$158,C$3,FALSE))="","",(VLOOKUP($A17,'Q3 Raw Data'!$A$9:$BD$158,C$3,FALSE))),"")</f>
        <v>Yes</v>
      </c>
      <c r="D17" s="223" t="str">
        <f>IFERROR(IF((VLOOKUP($A17,'Q3 Raw Data'!$A$9:$BD$158,D$3,FALSE))="","",(VLOOKUP($A17,'Q3 Raw Data'!$A$9:$BD$158,D$3,FALSE))),"")</f>
        <v>Yes</v>
      </c>
      <c r="E17" s="223" t="str">
        <f>IFERROR(IF((VLOOKUP($A17,'Q3 Raw Data'!$A$9:$BD$158,E$3,FALSE))="","",(VLOOKUP($A17,'Q3 Raw Data'!$A$9:$BD$158,E$3,FALSE))),"")</f>
        <v>Yes</v>
      </c>
      <c r="F17" s="223" t="str">
        <f>IFERROR(IF((VLOOKUP($A17,'Q3 Raw Data'!$A$9:$BD$158,F$3,FALSE))="","",(VLOOKUP($A17,'Q3 Raw Data'!$A$9:$BD$158,F$3,FALSE))),"")</f>
        <v>Yes</v>
      </c>
      <c r="G17" s="223" t="str">
        <f>IFERROR(IF((VLOOKUP($A17,'Q3 Raw Data'!$A$9:$BD$158,G$3,FALSE))="","",(VLOOKUP($A17,'Q3 Raw Data'!$A$9:$BD$158,G$3,FALSE))),"")</f>
        <v>Yes</v>
      </c>
      <c r="H17" s="223" t="str">
        <f>IFERROR(IF((VLOOKUP($A17,'Q3 Raw Data'!$A$9:$BD$158,H$3,FALSE))="","",(VLOOKUP($A17,'Q3 Raw Data'!$A$9:$BD$158,H$3,FALSE))),"")</f>
        <v/>
      </c>
      <c r="I17" s="223"/>
      <c r="J17" s="223"/>
      <c r="K17" s="223"/>
      <c r="L17" s="223"/>
      <c r="M17" s="223"/>
      <c r="N17" s="223" t="str">
        <f>IFERROR(IF((VLOOKUP($A17,'Q3 Raw Data'!$A$9:$BD$158,N$3,FALSE))="","",(VLOOKUP($A17,'Q3 Raw Data'!$A$9:$BD$158,N$3,FALSE))),"")</f>
        <v>Not on track to meet target</v>
      </c>
      <c r="O17" s="223" t="str">
        <f>IFERROR(IF((VLOOKUP($A17,'Q3 Raw Data'!$A$9:$BD$158,O$3,FALSE))="","",(VLOOKUP($A17,'Q3 Raw Data'!$A$9:$BD$158,O$3,FALSE))),"")</f>
        <v>Not on track to meet target</v>
      </c>
      <c r="P17" s="223" t="str">
        <f>IFERROR(IF((VLOOKUP($A17,'Q3 Raw Data'!$A$9:$BD$158,P$3,FALSE))="","",(VLOOKUP($A17,'Q3 Raw Data'!$A$9:$BD$158,P$3,FALSE))),"")</f>
        <v>Not on track to meet target</v>
      </c>
      <c r="Q17" s="223" t="str">
        <f>IFERROR(IF((VLOOKUP($A17,'Q3 Raw Data'!$A$9:$BD$158,Q$3,FALSE))="","",(VLOOKUP($A17,'Q3 Raw Data'!$A$9:$BD$158,Q$3,FALSE))),"")</f>
        <v>On track to meet target</v>
      </c>
    </row>
    <row r="18" spans="1:17" x14ac:dyDescent="0.3">
      <c r="A18" t="s">
        <v>227</v>
      </c>
      <c r="B18" t="s">
        <v>228</v>
      </c>
      <c r="C18" s="223" t="str">
        <f>IFERROR(IF((VLOOKUP($A18,'Q3 Raw Data'!$A$9:$BD$158,C$3,FALSE))="","",(VLOOKUP($A18,'Q3 Raw Data'!$A$9:$BD$158,C$3,FALSE))),"")</f>
        <v>Yes</v>
      </c>
      <c r="D18" s="223" t="str">
        <f>IFERROR(IF((VLOOKUP($A18,'Q3 Raw Data'!$A$9:$BD$158,D$3,FALSE))="","",(VLOOKUP($A18,'Q3 Raw Data'!$A$9:$BD$158,D$3,FALSE))),"")</f>
        <v>Yes</v>
      </c>
      <c r="E18" s="223" t="str">
        <f>IFERROR(IF((VLOOKUP($A18,'Q3 Raw Data'!$A$9:$BD$158,E$3,FALSE))="","",(VLOOKUP($A18,'Q3 Raw Data'!$A$9:$BD$158,E$3,FALSE))),"")</f>
        <v>Yes</v>
      </c>
      <c r="F18" s="223" t="str">
        <f>IFERROR(IF((VLOOKUP($A18,'Q3 Raw Data'!$A$9:$BD$158,F$3,FALSE))="","",(VLOOKUP($A18,'Q3 Raw Data'!$A$9:$BD$158,F$3,FALSE))),"")</f>
        <v>Yes</v>
      </c>
      <c r="G18" s="223" t="str">
        <f>IFERROR(IF((VLOOKUP($A18,'Q3 Raw Data'!$A$9:$BD$158,G$3,FALSE))="","",(VLOOKUP($A18,'Q3 Raw Data'!$A$9:$BD$158,G$3,FALSE))),"")</f>
        <v>Yes</v>
      </c>
      <c r="H18" s="223" t="str">
        <f>IFERROR(IF((VLOOKUP($A18,'Q3 Raw Data'!$A$9:$BD$158,H$3,FALSE))="","",(VLOOKUP($A18,'Q3 Raw Data'!$A$9:$BD$158,H$3,FALSE))),"")</f>
        <v/>
      </c>
      <c r="I18" s="223"/>
      <c r="J18" s="223"/>
      <c r="K18" s="223"/>
      <c r="L18" s="223"/>
      <c r="M18" s="223"/>
      <c r="N18" s="223" t="str">
        <f>IFERROR(IF((VLOOKUP($A18,'Q3 Raw Data'!$A$9:$BD$158,N$3,FALSE))="","",(VLOOKUP($A18,'Q3 Raw Data'!$A$9:$BD$158,N$3,FALSE))),"")</f>
        <v>Not on track to meet target</v>
      </c>
      <c r="O18" s="223" t="str">
        <f>IFERROR(IF((VLOOKUP($A18,'Q3 Raw Data'!$A$9:$BD$158,O$3,FALSE))="","",(VLOOKUP($A18,'Q3 Raw Data'!$A$9:$BD$158,O$3,FALSE))),"")</f>
        <v>On track to meet target</v>
      </c>
      <c r="P18" s="223" t="str">
        <f>IFERROR(IF((VLOOKUP($A18,'Q3 Raw Data'!$A$9:$BD$158,P$3,FALSE))="","",(VLOOKUP($A18,'Q3 Raw Data'!$A$9:$BD$158,P$3,FALSE))),"")</f>
        <v>Data not available to assess progress</v>
      </c>
      <c r="Q18" s="223" t="str">
        <f>IFERROR(IF((VLOOKUP($A18,'Q3 Raw Data'!$A$9:$BD$158,Q$3,FALSE))="","",(VLOOKUP($A18,'Q3 Raw Data'!$A$9:$BD$158,Q$3,FALSE))),"")</f>
        <v>On track to meet target</v>
      </c>
    </row>
    <row r="19" spans="1:17" x14ac:dyDescent="0.3">
      <c r="A19" t="s">
        <v>233</v>
      </c>
      <c r="B19" t="s">
        <v>234</v>
      </c>
      <c r="C19" s="223" t="str">
        <f>IFERROR(IF((VLOOKUP($A19,'Q3 Raw Data'!$A$9:$BD$158,C$3,FALSE))="","",(VLOOKUP($A19,'Q3 Raw Data'!$A$9:$BD$158,C$3,FALSE))),"")</f>
        <v>Yes</v>
      </c>
      <c r="D19" s="223" t="str">
        <f>IFERROR(IF((VLOOKUP($A19,'Q3 Raw Data'!$A$9:$BD$158,D$3,FALSE))="","",(VLOOKUP($A19,'Q3 Raw Data'!$A$9:$BD$158,D$3,FALSE))),"")</f>
        <v>Yes</v>
      </c>
      <c r="E19" s="223" t="str">
        <f>IFERROR(IF((VLOOKUP($A19,'Q3 Raw Data'!$A$9:$BD$158,E$3,FALSE))="","",(VLOOKUP($A19,'Q3 Raw Data'!$A$9:$BD$158,E$3,FALSE))),"")</f>
        <v>Yes</v>
      </c>
      <c r="F19" s="223" t="str">
        <f>IFERROR(IF((VLOOKUP($A19,'Q3 Raw Data'!$A$9:$BD$158,F$3,FALSE))="","",(VLOOKUP($A19,'Q3 Raw Data'!$A$9:$BD$158,F$3,FALSE))),"")</f>
        <v>Yes</v>
      </c>
      <c r="G19" s="223" t="str">
        <f>IFERROR(IF((VLOOKUP($A19,'Q3 Raw Data'!$A$9:$BD$158,G$3,FALSE))="","",(VLOOKUP($A19,'Q3 Raw Data'!$A$9:$BD$158,G$3,FALSE))),"")</f>
        <v>Yes</v>
      </c>
      <c r="H19" s="223" t="str">
        <f>IFERROR(IF((VLOOKUP($A19,'Q3 Raw Data'!$A$9:$BD$158,H$3,FALSE))="","",(VLOOKUP($A19,'Q3 Raw Data'!$A$9:$BD$158,H$3,FALSE))),"")</f>
        <v/>
      </c>
      <c r="I19" s="223"/>
      <c r="J19" s="223"/>
      <c r="K19" s="223"/>
      <c r="L19" s="223"/>
      <c r="M19" s="223"/>
      <c r="N19" s="223" t="str">
        <f>IFERROR(IF((VLOOKUP($A19,'Q3 Raw Data'!$A$9:$BD$158,N$3,FALSE))="","",(VLOOKUP($A19,'Q3 Raw Data'!$A$9:$BD$158,N$3,FALSE))),"")</f>
        <v>Not on track to meet target</v>
      </c>
      <c r="O19" s="223" t="str">
        <f>IFERROR(IF((VLOOKUP($A19,'Q3 Raw Data'!$A$9:$BD$158,O$3,FALSE))="","",(VLOOKUP($A19,'Q3 Raw Data'!$A$9:$BD$158,O$3,FALSE))),"")</f>
        <v>On track to meet target</v>
      </c>
      <c r="P19" s="223" t="str">
        <f>IFERROR(IF((VLOOKUP($A19,'Q3 Raw Data'!$A$9:$BD$158,P$3,FALSE))="","",(VLOOKUP($A19,'Q3 Raw Data'!$A$9:$BD$158,P$3,FALSE))),"")</f>
        <v>On track to meet target</v>
      </c>
      <c r="Q19" s="223" t="str">
        <f>IFERROR(IF((VLOOKUP($A19,'Q3 Raw Data'!$A$9:$BD$158,Q$3,FALSE))="","",(VLOOKUP($A19,'Q3 Raw Data'!$A$9:$BD$158,Q$3,FALSE))),"")</f>
        <v>On track to meet target</v>
      </c>
    </row>
    <row r="20" spans="1:17" x14ac:dyDescent="0.3">
      <c r="A20" t="s">
        <v>237</v>
      </c>
      <c r="B20" t="s">
        <v>238</v>
      </c>
      <c r="C20" s="223" t="str">
        <f>IFERROR(IF((VLOOKUP($A20,'Q3 Raw Data'!$A$9:$BD$158,C$3,FALSE))="","",(VLOOKUP($A20,'Q3 Raw Data'!$A$9:$BD$158,C$3,FALSE))),"")</f>
        <v>Yes</v>
      </c>
      <c r="D20" s="223" t="str">
        <f>IFERROR(IF((VLOOKUP($A20,'Q3 Raw Data'!$A$9:$BD$158,D$3,FALSE))="","",(VLOOKUP($A20,'Q3 Raw Data'!$A$9:$BD$158,D$3,FALSE))),"")</f>
        <v>Yes</v>
      </c>
      <c r="E20" s="223" t="str">
        <f>IFERROR(IF((VLOOKUP($A20,'Q3 Raw Data'!$A$9:$BD$158,E$3,FALSE))="","",(VLOOKUP($A20,'Q3 Raw Data'!$A$9:$BD$158,E$3,FALSE))),"")</f>
        <v>Yes</v>
      </c>
      <c r="F20" s="223" t="str">
        <f>IFERROR(IF((VLOOKUP($A20,'Q3 Raw Data'!$A$9:$BD$158,F$3,FALSE))="","",(VLOOKUP($A20,'Q3 Raw Data'!$A$9:$BD$158,F$3,FALSE))),"")</f>
        <v>Yes</v>
      </c>
      <c r="G20" s="223" t="str">
        <f>IFERROR(IF((VLOOKUP($A20,'Q3 Raw Data'!$A$9:$BD$158,G$3,FALSE))="","",(VLOOKUP($A20,'Q3 Raw Data'!$A$9:$BD$158,G$3,FALSE))),"")</f>
        <v>Yes</v>
      </c>
      <c r="H20" s="223" t="str">
        <f>IFERROR(IF((VLOOKUP($A20,'Q3 Raw Data'!$A$9:$BD$158,H$3,FALSE))="","",(VLOOKUP($A20,'Q3 Raw Data'!$A$9:$BD$158,H$3,FALSE))),"")</f>
        <v/>
      </c>
      <c r="I20" s="223"/>
      <c r="J20" s="223"/>
      <c r="K20" s="223"/>
      <c r="L20" s="223"/>
      <c r="M20" s="223"/>
      <c r="N20" s="223" t="str">
        <f>IFERROR(IF((VLOOKUP($A20,'Q3 Raw Data'!$A$9:$BD$158,N$3,FALSE))="","",(VLOOKUP($A20,'Q3 Raw Data'!$A$9:$BD$158,N$3,FALSE))),"")</f>
        <v>Not on track to meet target</v>
      </c>
      <c r="O20" s="223" t="str">
        <f>IFERROR(IF((VLOOKUP($A20,'Q3 Raw Data'!$A$9:$BD$158,O$3,FALSE))="","",(VLOOKUP($A20,'Q3 Raw Data'!$A$9:$BD$158,O$3,FALSE))),"")</f>
        <v>On track to meet target</v>
      </c>
      <c r="P20" s="223" t="str">
        <f>IFERROR(IF((VLOOKUP($A20,'Q3 Raw Data'!$A$9:$BD$158,P$3,FALSE))="","",(VLOOKUP($A20,'Q3 Raw Data'!$A$9:$BD$158,P$3,FALSE))),"")</f>
        <v>On track to meet target</v>
      </c>
      <c r="Q20" s="223" t="str">
        <f>IFERROR(IF((VLOOKUP($A20,'Q3 Raw Data'!$A$9:$BD$158,Q$3,FALSE))="","",(VLOOKUP($A20,'Q3 Raw Data'!$A$9:$BD$158,Q$3,FALSE))),"")</f>
        <v>On track to meet target</v>
      </c>
    </row>
    <row r="21" spans="1:17" x14ac:dyDescent="0.3">
      <c r="A21" t="s">
        <v>243</v>
      </c>
      <c r="B21" t="s">
        <v>244</v>
      </c>
      <c r="C21" s="223" t="str">
        <f>IFERROR(IF((VLOOKUP($A21,'Q3 Raw Data'!$A$9:$BD$158,C$3,FALSE))="","",(VLOOKUP($A21,'Q3 Raw Data'!$A$9:$BD$158,C$3,FALSE))),"")</f>
        <v>Yes</v>
      </c>
      <c r="D21" s="223" t="str">
        <f>IFERROR(IF((VLOOKUP($A21,'Q3 Raw Data'!$A$9:$BD$158,D$3,FALSE))="","",(VLOOKUP($A21,'Q3 Raw Data'!$A$9:$BD$158,D$3,FALSE))),"")</f>
        <v>Yes</v>
      </c>
      <c r="E21" s="223" t="str">
        <f>IFERROR(IF((VLOOKUP($A21,'Q3 Raw Data'!$A$9:$BD$158,E$3,FALSE))="","",(VLOOKUP($A21,'Q3 Raw Data'!$A$9:$BD$158,E$3,FALSE))),"")</f>
        <v>Yes</v>
      </c>
      <c r="F21" s="223" t="str">
        <f>IFERROR(IF((VLOOKUP($A21,'Q3 Raw Data'!$A$9:$BD$158,F$3,FALSE))="","",(VLOOKUP($A21,'Q3 Raw Data'!$A$9:$BD$158,F$3,FALSE))),"")</f>
        <v>Yes</v>
      </c>
      <c r="G21" s="223" t="str">
        <f>IFERROR(IF((VLOOKUP($A21,'Q3 Raw Data'!$A$9:$BD$158,G$3,FALSE))="","",(VLOOKUP($A21,'Q3 Raw Data'!$A$9:$BD$158,G$3,FALSE))),"")</f>
        <v>Yes</v>
      </c>
      <c r="H21" s="223" t="str">
        <f>IFERROR(IF((VLOOKUP($A21,'Q3 Raw Data'!$A$9:$BD$158,H$3,FALSE))="","",(VLOOKUP($A21,'Q3 Raw Data'!$A$9:$BD$158,H$3,FALSE))),"")</f>
        <v/>
      </c>
      <c r="I21" s="223"/>
      <c r="J21" s="223"/>
      <c r="K21" s="223"/>
      <c r="L21" s="223"/>
      <c r="M21" s="223"/>
      <c r="N21" s="223" t="str">
        <f>IFERROR(IF((VLOOKUP($A21,'Q3 Raw Data'!$A$9:$BD$158,N$3,FALSE))="","",(VLOOKUP($A21,'Q3 Raw Data'!$A$9:$BD$158,N$3,FALSE))),"")</f>
        <v>On track to meet target</v>
      </c>
      <c r="O21" s="223" t="str">
        <f>IFERROR(IF((VLOOKUP($A21,'Q3 Raw Data'!$A$9:$BD$158,O$3,FALSE))="","",(VLOOKUP($A21,'Q3 Raw Data'!$A$9:$BD$158,O$3,FALSE))),"")</f>
        <v>Not on track to meet target</v>
      </c>
      <c r="P21" s="223" t="str">
        <f>IFERROR(IF((VLOOKUP($A21,'Q3 Raw Data'!$A$9:$BD$158,P$3,FALSE))="","",(VLOOKUP($A21,'Q3 Raw Data'!$A$9:$BD$158,P$3,FALSE))),"")</f>
        <v>Data not available to assess progress</v>
      </c>
      <c r="Q21" s="223" t="str">
        <f>IFERROR(IF((VLOOKUP($A21,'Q3 Raw Data'!$A$9:$BD$158,Q$3,FALSE))="","",(VLOOKUP($A21,'Q3 Raw Data'!$A$9:$BD$158,Q$3,FALSE))),"")</f>
        <v>Not on track to meet target</v>
      </c>
    </row>
    <row r="22" spans="1:17" x14ac:dyDescent="0.3">
      <c r="A22" t="s">
        <v>246</v>
      </c>
      <c r="B22" t="s">
        <v>247</v>
      </c>
      <c r="C22" s="223" t="str">
        <f>IFERROR(IF((VLOOKUP($A22,'Q3 Raw Data'!$A$9:$BD$158,C$3,FALSE))="","",(VLOOKUP($A22,'Q3 Raw Data'!$A$9:$BD$158,C$3,FALSE))),"")</f>
        <v>Yes</v>
      </c>
      <c r="D22" s="223" t="str">
        <f>IFERROR(IF((VLOOKUP($A22,'Q3 Raw Data'!$A$9:$BD$158,D$3,FALSE))="","",(VLOOKUP($A22,'Q3 Raw Data'!$A$9:$BD$158,D$3,FALSE))),"")</f>
        <v>Yes</v>
      </c>
      <c r="E22" s="223" t="str">
        <f>IFERROR(IF((VLOOKUP($A22,'Q3 Raw Data'!$A$9:$BD$158,E$3,FALSE))="","",(VLOOKUP($A22,'Q3 Raw Data'!$A$9:$BD$158,E$3,FALSE))),"")</f>
        <v>Yes</v>
      </c>
      <c r="F22" s="223" t="str">
        <f>IFERROR(IF((VLOOKUP($A22,'Q3 Raw Data'!$A$9:$BD$158,F$3,FALSE))="","",(VLOOKUP($A22,'Q3 Raw Data'!$A$9:$BD$158,F$3,FALSE))),"")</f>
        <v>Yes</v>
      </c>
      <c r="G22" s="223" t="str">
        <f>IFERROR(IF((VLOOKUP($A22,'Q3 Raw Data'!$A$9:$BD$158,G$3,FALSE))="","",(VLOOKUP($A22,'Q3 Raw Data'!$A$9:$BD$158,G$3,FALSE))),"")</f>
        <v>No</v>
      </c>
      <c r="H22" s="223" t="str">
        <f>IFERROR(IF((VLOOKUP($A22,'Q3 Raw Data'!$A$9:$BD$158,H$3,FALSE))="","",(VLOOKUP($A22,'Q3 Raw Data'!$A$9:$BD$158,H$3,FALSE))),"")</f>
        <v/>
      </c>
      <c r="I22" s="223"/>
      <c r="J22" s="223"/>
      <c r="K22" s="223"/>
      <c r="L22" s="223"/>
      <c r="M22" s="223"/>
      <c r="N22" s="223" t="str">
        <f>IFERROR(IF((VLOOKUP($A22,'Q3 Raw Data'!$A$9:$BD$158,N$3,FALSE))="","",(VLOOKUP($A22,'Q3 Raw Data'!$A$9:$BD$158,N$3,FALSE))),"")</f>
        <v>On track to meet target</v>
      </c>
      <c r="O22" s="223" t="str">
        <f>IFERROR(IF((VLOOKUP($A22,'Q3 Raw Data'!$A$9:$BD$158,O$3,FALSE))="","",(VLOOKUP($A22,'Q3 Raw Data'!$A$9:$BD$158,O$3,FALSE))),"")</f>
        <v>On track to meet target</v>
      </c>
      <c r="P22" s="223" t="str">
        <f>IFERROR(IF((VLOOKUP($A22,'Q3 Raw Data'!$A$9:$BD$158,P$3,FALSE))="","",(VLOOKUP($A22,'Q3 Raw Data'!$A$9:$BD$158,P$3,FALSE))),"")</f>
        <v>On track to meet target</v>
      </c>
      <c r="Q22" s="223" t="str">
        <f>IFERROR(IF((VLOOKUP($A22,'Q3 Raw Data'!$A$9:$BD$158,Q$3,FALSE))="","",(VLOOKUP($A22,'Q3 Raw Data'!$A$9:$BD$158,Q$3,FALSE))),"")</f>
        <v>On track to meet target</v>
      </c>
    </row>
    <row r="23" spans="1:17" x14ac:dyDescent="0.3">
      <c r="A23" t="s">
        <v>248</v>
      </c>
      <c r="B23" t="s">
        <v>249</v>
      </c>
      <c r="C23" s="223" t="str">
        <f>IFERROR(IF((VLOOKUP($A23,'Q3 Raw Data'!$A$9:$BD$158,C$3,FALSE))="","",(VLOOKUP($A23,'Q3 Raw Data'!$A$9:$BD$158,C$3,FALSE))),"")</f>
        <v>Yes</v>
      </c>
      <c r="D23" s="223" t="str">
        <f>IFERROR(IF((VLOOKUP($A23,'Q3 Raw Data'!$A$9:$BD$158,D$3,FALSE))="","",(VLOOKUP($A23,'Q3 Raw Data'!$A$9:$BD$158,D$3,FALSE))),"")</f>
        <v>Yes</v>
      </c>
      <c r="E23" s="223" t="str">
        <f>IFERROR(IF((VLOOKUP($A23,'Q3 Raw Data'!$A$9:$BD$158,E$3,FALSE))="","",(VLOOKUP($A23,'Q3 Raw Data'!$A$9:$BD$158,E$3,FALSE))),"")</f>
        <v>Yes</v>
      </c>
      <c r="F23" s="223" t="str">
        <f>IFERROR(IF((VLOOKUP($A23,'Q3 Raw Data'!$A$9:$BD$158,F$3,FALSE))="","",(VLOOKUP($A23,'Q3 Raw Data'!$A$9:$BD$158,F$3,FALSE))),"")</f>
        <v>Yes</v>
      </c>
      <c r="G23" s="223" t="str">
        <f>IFERROR(IF((VLOOKUP($A23,'Q3 Raw Data'!$A$9:$BD$158,G$3,FALSE))="","",(VLOOKUP($A23,'Q3 Raw Data'!$A$9:$BD$158,G$3,FALSE))),"")</f>
        <v>Yes</v>
      </c>
      <c r="H23" s="223" t="str">
        <f>IFERROR(IF((VLOOKUP($A23,'Q3 Raw Data'!$A$9:$BD$158,H$3,FALSE))="","",(VLOOKUP($A23,'Q3 Raw Data'!$A$9:$BD$158,H$3,FALSE))),"")</f>
        <v/>
      </c>
      <c r="I23" s="223"/>
      <c r="J23" s="223"/>
      <c r="K23" s="223"/>
      <c r="L23" s="223"/>
      <c r="M23" s="223"/>
      <c r="N23" s="223" t="str">
        <f>IFERROR(IF((VLOOKUP($A23,'Q3 Raw Data'!$A$9:$BD$158,N$3,FALSE))="","",(VLOOKUP($A23,'Q3 Raw Data'!$A$9:$BD$158,N$3,FALSE))),"")</f>
        <v>On track to meet target</v>
      </c>
      <c r="O23" s="223" t="str">
        <f>IFERROR(IF((VLOOKUP($A23,'Q3 Raw Data'!$A$9:$BD$158,O$3,FALSE))="","",(VLOOKUP($A23,'Q3 Raw Data'!$A$9:$BD$158,O$3,FALSE))),"")</f>
        <v>On track to meet target</v>
      </c>
      <c r="P23" s="223" t="str">
        <f>IFERROR(IF((VLOOKUP($A23,'Q3 Raw Data'!$A$9:$BD$158,P$3,FALSE))="","",(VLOOKUP($A23,'Q3 Raw Data'!$A$9:$BD$158,P$3,FALSE))),"")</f>
        <v>Data not available to assess progress</v>
      </c>
      <c r="Q23" s="223" t="str">
        <f>IFERROR(IF((VLOOKUP($A23,'Q3 Raw Data'!$A$9:$BD$158,Q$3,FALSE))="","",(VLOOKUP($A23,'Q3 Raw Data'!$A$9:$BD$158,Q$3,FALSE))),"")</f>
        <v>On track to meet target</v>
      </c>
    </row>
    <row r="24" spans="1:17" x14ac:dyDescent="0.3">
      <c r="A24" t="s">
        <v>251</v>
      </c>
      <c r="B24" t="s">
        <v>252</v>
      </c>
      <c r="C24" s="223" t="str">
        <f>IFERROR(IF((VLOOKUP($A24,'Q3 Raw Data'!$A$9:$BD$158,C$3,FALSE))="","",(VLOOKUP($A24,'Q3 Raw Data'!$A$9:$BD$158,C$3,FALSE))),"")</f>
        <v>Yes</v>
      </c>
      <c r="D24" s="223" t="str">
        <f>IFERROR(IF((VLOOKUP($A24,'Q3 Raw Data'!$A$9:$BD$158,D$3,FALSE))="","",(VLOOKUP($A24,'Q3 Raw Data'!$A$9:$BD$158,D$3,FALSE))),"")</f>
        <v>Yes</v>
      </c>
      <c r="E24" s="223" t="str">
        <f>IFERROR(IF((VLOOKUP($A24,'Q3 Raw Data'!$A$9:$BD$158,E$3,FALSE))="","",(VLOOKUP($A24,'Q3 Raw Data'!$A$9:$BD$158,E$3,FALSE))),"")</f>
        <v>Yes</v>
      </c>
      <c r="F24" s="223" t="str">
        <f>IFERROR(IF((VLOOKUP($A24,'Q3 Raw Data'!$A$9:$BD$158,F$3,FALSE))="","",(VLOOKUP($A24,'Q3 Raw Data'!$A$9:$BD$158,F$3,FALSE))),"")</f>
        <v>Yes</v>
      </c>
      <c r="G24" s="223" t="str">
        <f>IFERROR(IF((VLOOKUP($A24,'Q3 Raw Data'!$A$9:$BD$158,G$3,FALSE))="","",(VLOOKUP($A24,'Q3 Raw Data'!$A$9:$BD$158,G$3,FALSE))),"")</f>
        <v>Yes</v>
      </c>
      <c r="H24" s="223" t="str">
        <f>IFERROR(IF((VLOOKUP($A24,'Q3 Raw Data'!$A$9:$BD$158,H$3,FALSE))="","",(VLOOKUP($A24,'Q3 Raw Data'!$A$9:$BD$158,H$3,FALSE))),"")</f>
        <v/>
      </c>
      <c r="I24" s="223"/>
      <c r="J24" s="223"/>
      <c r="K24" s="223"/>
      <c r="L24" s="223"/>
      <c r="M24" s="223"/>
      <c r="N24" s="223" t="str">
        <f>IFERROR(IF((VLOOKUP($A24,'Q3 Raw Data'!$A$9:$BD$158,N$3,FALSE))="","",(VLOOKUP($A24,'Q3 Raw Data'!$A$9:$BD$158,N$3,FALSE))),"")</f>
        <v>Not on track to meet target</v>
      </c>
      <c r="O24" s="223" t="str">
        <f>IFERROR(IF((VLOOKUP($A24,'Q3 Raw Data'!$A$9:$BD$158,O$3,FALSE))="","",(VLOOKUP($A24,'Q3 Raw Data'!$A$9:$BD$158,O$3,FALSE))),"")</f>
        <v>On track to meet target</v>
      </c>
      <c r="P24" s="223" t="str">
        <f>IFERROR(IF((VLOOKUP($A24,'Q3 Raw Data'!$A$9:$BD$158,P$3,FALSE))="","",(VLOOKUP($A24,'Q3 Raw Data'!$A$9:$BD$158,P$3,FALSE))),"")</f>
        <v>Data not available to assess progress</v>
      </c>
      <c r="Q24" s="223" t="str">
        <f>IFERROR(IF((VLOOKUP($A24,'Q3 Raw Data'!$A$9:$BD$158,Q$3,FALSE))="","",(VLOOKUP($A24,'Q3 Raw Data'!$A$9:$BD$158,Q$3,FALSE))),"")</f>
        <v>Not on track to meet target</v>
      </c>
    </row>
    <row r="25" spans="1:17" x14ac:dyDescent="0.3">
      <c r="A25" t="s">
        <v>253</v>
      </c>
      <c r="B25" t="s">
        <v>254</v>
      </c>
      <c r="C25" s="223" t="str">
        <f>IFERROR(IF((VLOOKUP($A25,'Q3 Raw Data'!$A$9:$BD$158,C$3,FALSE))="","",(VLOOKUP($A25,'Q3 Raw Data'!$A$9:$BD$158,C$3,FALSE))),"")</f>
        <v>Yes</v>
      </c>
      <c r="D25" s="223" t="str">
        <f>IFERROR(IF((VLOOKUP($A25,'Q3 Raw Data'!$A$9:$BD$158,D$3,FALSE))="","",(VLOOKUP($A25,'Q3 Raw Data'!$A$9:$BD$158,D$3,FALSE))),"")</f>
        <v>Yes</v>
      </c>
      <c r="E25" s="223" t="str">
        <f>IFERROR(IF((VLOOKUP($A25,'Q3 Raw Data'!$A$9:$BD$158,E$3,FALSE))="","",(VLOOKUP($A25,'Q3 Raw Data'!$A$9:$BD$158,E$3,FALSE))),"")</f>
        <v>Yes</v>
      </c>
      <c r="F25" s="223" t="str">
        <f>IFERROR(IF((VLOOKUP($A25,'Q3 Raw Data'!$A$9:$BD$158,F$3,FALSE))="","",(VLOOKUP($A25,'Q3 Raw Data'!$A$9:$BD$158,F$3,FALSE))),"")</f>
        <v>Yes</v>
      </c>
      <c r="G25" s="223" t="str">
        <f>IFERROR(IF((VLOOKUP($A25,'Q3 Raw Data'!$A$9:$BD$158,G$3,FALSE))="","",(VLOOKUP($A25,'Q3 Raw Data'!$A$9:$BD$158,G$3,FALSE))),"")</f>
        <v>Yes</v>
      </c>
      <c r="H25" s="223" t="str">
        <f>IFERROR(IF((VLOOKUP($A25,'Q3 Raw Data'!$A$9:$BD$158,H$3,FALSE))="","",(VLOOKUP($A25,'Q3 Raw Data'!$A$9:$BD$158,H$3,FALSE))),"")</f>
        <v/>
      </c>
      <c r="I25" s="223"/>
      <c r="J25" s="223"/>
      <c r="K25" s="223"/>
      <c r="L25" s="223"/>
      <c r="M25" s="223"/>
      <c r="N25" s="223" t="str">
        <f>IFERROR(IF((VLOOKUP($A25,'Q3 Raw Data'!$A$9:$BD$158,N$3,FALSE))="","",(VLOOKUP($A25,'Q3 Raw Data'!$A$9:$BD$158,N$3,FALSE))),"")</f>
        <v>Not on track to meet target</v>
      </c>
      <c r="O25" s="223" t="str">
        <f>IFERROR(IF((VLOOKUP($A25,'Q3 Raw Data'!$A$9:$BD$158,O$3,FALSE))="","",(VLOOKUP($A25,'Q3 Raw Data'!$A$9:$BD$158,O$3,FALSE))),"")</f>
        <v>On track to meet target</v>
      </c>
      <c r="P25" s="223" t="str">
        <f>IFERROR(IF((VLOOKUP($A25,'Q3 Raw Data'!$A$9:$BD$158,P$3,FALSE))="","",(VLOOKUP($A25,'Q3 Raw Data'!$A$9:$BD$158,P$3,FALSE))),"")</f>
        <v>On track to meet target</v>
      </c>
      <c r="Q25" s="223" t="str">
        <f>IFERROR(IF((VLOOKUP($A25,'Q3 Raw Data'!$A$9:$BD$158,Q$3,FALSE))="","",(VLOOKUP($A25,'Q3 Raw Data'!$A$9:$BD$158,Q$3,FALSE))),"")</f>
        <v>Not on track to meet target</v>
      </c>
    </row>
    <row r="26" spans="1:17" x14ac:dyDescent="0.3">
      <c r="A26" t="s">
        <v>257</v>
      </c>
      <c r="B26" t="s">
        <v>258</v>
      </c>
      <c r="C26" s="223" t="str">
        <f>IFERROR(IF((VLOOKUP($A26,'Q3 Raw Data'!$A$9:$BD$158,C$3,FALSE))="","",(VLOOKUP($A26,'Q3 Raw Data'!$A$9:$BD$158,C$3,FALSE))),"")</f>
        <v>Yes</v>
      </c>
      <c r="D26" s="223" t="str">
        <f>IFERROR(IF((VLOOKUP($A26,'Q3 Raw Data'!$A$9:$BD$158,D$3,FALSE))="","",(VLOOKUP($A26,'Q3 Raw Data'!$A$9:$BD$158,D$3,FALSE))),"")</f>
        <v>Yes</v>
      </c>
      <c r="E26" s="223" t="str">
        <f>IFERROR(IF((VLOOKUP($A26,'Q3 Raw Data'!$A$9:$BD$158,E$3,FALSE))="","",(VLOOKUP($A26,'Q3 Raw Data'!$A$9:$BD$158,E$3,FALSE))),"")</f>
        <v>Yes</v>
      </c>
      <c r="F26" s="223" t="str">
        <f>IFERROR(IF((VLOOKUP($A26,'Q3 Raw Data'!$A$9:$BD$158,F$3,FALSE))="","",(VLOOKUP($A26,'Q3 Raw Data'!$A$9:$BD$158,F$3,FALSE))),"")</f>
        <v>Yes</v>
      </c>
      <c r="G26" s="223" t="str">
        <f>IFERROR(IF((VLOOKUP($A26,'Q3 Raw Data'!$A$9:$BD$158,G$3,FALSE))="","",(VLOOKUP($A26,'Q3 Raw Data'!$A$9:$BD$158,G$3,FALSE))),"")</f>
        <v>Yes</v>
      </c>
      <c r="H26" s="223" t="str">
        <f>IFERROR(IF((VLOOKUP($A26,'Q3 Raw Data'!$A$9:$BD$158,H$3,FALSE))="","",(VLOOKUP($A26,'Q3 Raw Data'!$A$9:$BD$158,H$3,FALSE))),"")</f>
        <v/>
      </c>
      <c r="I26" s="223"/>
      <c r="J26" s="223"/>
      <c r="K26" s="223"/>
      <c r="L26" s="223"/>
      <c r="M26" s="223"/>
      <c r="N26" s="223" t="str">
        <f>IFERROR(IF((VLOOKUP($A26,'Q3 Raw Data'!$A$9:$BD$158,N$3,FALSE))="","",(VLOOKUP($A26,'Q3 Raw Data'!$A$9:$BD$158,N$3,FALSE))),"")</f>
        <v>Not on track to meet target</v>
      </c>
      <c r="O26" s="223" t="str">
        <f>IFERROR(IF((VLOOKUP($A26,'Q3 Raw Data'!$A$9:$BD$158,O$3,FALSE))="","",(VLOOKUP($A26,'Q3 Raw Data'!$A$9:$BD$158,O$3,FALSE))),"")</f>
        <v>On track to meet target</v>
      </c>
      <c r="P26" s="223" t="str">
        <f>IFERROR(IF((VLOOKUP($A26,'Q3 Raw Data'!$A$9:$BD$158,P$3,FALSE))="","",(VLOOKUP($A26,'Q3 Raw Data'!$A$9:$BD$158,P$3,FALSE))),"")</f>
        <v>On track to meet target</v>
      </c>
      <c r="Q26" s="223" t="str">
        <f>IFERROR(IF((VLOOKUP($A26,'Q3 Raw Data'!$A$9:$BD$158,Q$3,FALSE))="","",(VLOOKUP($A26,'Q3 Raw Data'!$A$9:$BD$158,Q$3,FALSE))),"")</f>
        <v>On track to meet target</v>
      </c>
    </row>
    <row r="27" spans="1:17" x14ac:dyDescent="0.3">
      <c r="A27" t="s">
        <v>259</v>
      </c>
      <c r="B27" t="s">
        <v>260</v>
      </c>
      <c r="C27" s="223" t="str">
        <f>IFERROR(IF((VLOOKUP($A27,'Q3 Raw Data'!$A$9:$BD$158,C$3,FALSE))="","",(VLOOKUP($A27,'Q3 Raw Data'!$A$9:$BD$158,C$3,FALSE))),"")</f>
        <v>Yes</v>
      </c>
      <c r="D27" s="223" t="str">
        <f>IFERROR(IF((VLOOKUP($A27,'Q3 Raw Data'!$A$9:$BD$158,D$3,FALSE))="","",(VLOOKUP($A27,'Q3 Raw Data'!$A$9:$BD$158,D$3,FALSE))),"")</f>
        <v>Yes</v>
      </c>
      <c r="E27" s="223" t="str">
        <f>IFERROR(IF((VLOOKUP($A27,'Q3 Raw Data'!$A$9:$BD$158,E$3,FALSE))="","",(VLOOKUP($A27,'Q3 Raw Data'!$A$9:$BD$158,E$3,FALSE))),"")</f>
        <v>Yes</v>
      </c>
      <c r="F27" s="223" t="str">
        <f>IFERROR(IF((VLOOKUP($A27,'Q3 Raw Data'!$A$9:$BD$158,F$3,FALSE))="","",(VLOOKUP($A27,'Q3 Raw Data'!$A$9:$BD$158,F$3,FALSE))),"")</f>
        <v>Yes</v>
      </c>
      <c r="G27" s="223" t="str">
        <f>IFERROR(IF((VLOOKUP($A27,'Q3 Raw Data'!$A$9:$BD$158,G$3,FALSE))="","",(VLOOKUP($A27,'Q3 Raw Data'!$A$9:$BD$158,G$3,FALSE))),"")</f>
        <v>Yes</v>
      </c>
      <c r="H27" s="223" t="str">
        <f>IFERROR(IF((VLOOKUP($A27,'Q3 Raw Data'!$A$9:$BD$158,H$3,FALSE))="","",(VLOOKUP($A27,'Q3 Raw Data'!$A$9:$BD$158,H$3,FALSE))),"")</f>
        <v/>
      </c>
      <c r="I27" s="223"/>
      <c r="J27" s="223"/>
      <c r="K27" s="223"/>
      <c r="L27" s="223"/>
      <c r="M27" s="223"/>
      <c r="N27" s="223" t="str">
        <f>IFERROR(IF((VLOOKUP($A27,'Q3 Raw Data'!$A$9:$BD$158,N$3,FALSE))="","",(VLOOKUP($A27,'Q3 Raw Data'!$A$9:$BD$158,N$3,FALSE))),"")</f>
        <v>Not on track to meet target</v>
      </c>
      <c r="O27" s="223" t="str">
        <f>IFERROR(IF((VLOOKUP($A27,'Q3 Raw Data'!$A$9:$BD$158,O$3,FALSE))="","",(VLOOKUP($A27,'Q3 Raw Data'!$A$9:$BD$158,O$3,FALSE))),"")</f>
        <v>On track to meet target</v>
      </c>
      <c r="P27" s="223" t="str">
        <f>IFERROR(IF((VLOOKUP($A27,'Q3 Raw Data'!$A$9:$BD$158,P$3,FALSE))="","",(VLOOKUP($A27,'Q3 Raw Data'!$A$9:$BD$158,P$3,FALSE))),"")</f>
        <v>Not on track to meet target</v>
      </c>
      <c r="Q27" s="223" t="str">
        <f>IFERROR(IF((VLOOKUP($A27,'Q3 Raw Data'!$A$9:$BD$158,Q$3,FALSE))="","",(VLOOKUP($A27,'Q3 Raw Data'!$A$9:$BD$158,Q$3,FALSE))),"")</f>
        <v>Not on track to meet target</v>
      </c>
    </row>
    <row r="28" spans="1:17" x14ac:dyDescent="0.3">
      <c r="A28" t="s">
        <v>261</v>
      </c>
      <c r="B28" t="s">
        <v>262</v>
      </c>
      <c r="C28" s="223" t="str">
        <f>IFERROR(IF((VLOOKUP($A28,'Q3 Raw Data'!$A$9:$BD$158,C$3,FALSE))="","",(VLOOKUP($A28,'Q3 Raw Data'!$A$9:$BD$158,C$3,FALSE))),"")</f>
        <v>Yes</v>
      </c>
      <c r="D28" s="223" t="str">
        <f>IFERROR(IF((VLOOKUP($A28,'Q3 Raw Data'!$A$9:$BD$158,D$3,FALSE))="","",(VLOOKUP($A28,'Q3 Raw Data'!$A$9:$BD$158,D$3,FALSE))),"")</f>
        <v>Yes</v>
      </c>
      <c r="E28" s="223" t="str">
        <f>IFERROR(IF((VLOOKUP($A28,'Q3 Raw Data'!$A$9:$BD$158,E$3,FALSE))="","",(VLOOKUP($A28,'Q3 Raw Data'!$A$9:$BD$158,E$3,FALSE))),"")</f>
        <v>Yes</v>
      </c>
      <c r="F28" s="223" t="str">
        <f>IFERROR(IF((VLOOKUP($A28,'Q3 Raw Data'!$A$9:$BD$158,F$3,FALSE))="","",(VLOOKUP($A28,'Q3 Raw Data'!$A$9:$BD$158,F$3,FALSE))),"")</f>
        <v>Yes</v>
      </c>
      <c r="G28" s="223" t="str">
        <f>IFERROR(IF((VLOOKUP($A28,'Q3 Raw Data'!$A$9:$BD$158,G$3,FALSE))="","",(VLOOKUP($A28,'Q3 Raw Data'!$A$9:$BD$158,G$3,FALSE))),"")</f>
        <v>Yes</v>
      </c>
      <c r="H28" s="223" t="str">
        <f>IFERROR(IF((VLOOKUP($A28,'Q3 Raw Data'!$A$9:$BD$158,H$3,FALSE))="","",(VLOOKUP($A28,'Q3 Raw Data'!$A$9:$BD$158,H$3,FALSE))),"")</f>
        <v/>
      </c>
      <c r="I28" s="223"/>
      <c r="J28" s="223"/>
      <c r="K28" s="223"/>
      <c r="L28" s="223"/>
      <c r="M28" s="223"/>
      <c r="N28" s="223" t="str">
        <f>IFERROR(IF((VLOOKUP($A28,'Q3 Raw Data'!$A$9:$BD$158,N$3,FALSE))="","",(VLOOKUP($A28,'Q3 Raw Data'!$A$9:$BD$158,N$3,FALSE))),"")</f>
        <v>Not on track to meet target</v>
      </c>
      <c r="O28" s="223" t="str">
        <f>IFERROR(IF((VLOOKUP($A28,'Q3 Raw Data'!$A$9:$BD$158,O$3,FALSE))="","",(VLOOKUP($A28,'Q3 Raw Data'!$A$9:$BD$158,O$3,FALSE))),"")</f>
        <v>On track to meet target</v>
      </c>
      <c r="P28" s="223" t="str">
        <f>IFERROR(IF((VLOOKUP($A28,'Q3 Raw Data'!$A$9:$BD$158,P$3,FALSE))="","",(VLOOKUP($A28,'Q3 Raw Data'!$A$9:$BD$158,P$3,FALSE))),"")</f>
        <v>On track to meet target</v>
      </c>
      <c r="Q28" s="223" t="str">
        <f>IFERROR(IF((VLOOKUP($A28,'Q3 Raw Data'!$A$9:$BD$158,Q$3,FALSE))="","",(VLOOKUP($A28,'Q3 Raw Data'!$A$9:$BD$158,Q$3,FALSE))),"")</f>
        <v>On track to meet target</v>
      </c>
    </row>
    <row r="29" spans="1:17" x14ac:dyDescent="0.3">
      <c r="A29" t="s">
        <v>263</v>
      </c>
      <c r="B29" t="s">
        <v>264</v>
      </c>
      <c r="C29" s="223" t="str">
        <f>IFERROR(IF((VLOOKUP($A29,'Q3 Raw Data'!$A$9:$BD$158,C$3,FALSE))="","",(VLOOKUP($A29,'Q3 Raw Data'!$A$9:$BD$158,C$3,FALSE))),"")</f>
        <v>Yes</v>
      </c>
      <c r="D29" s="223" t="str">
        <f>IFERROR(IF((VLOOKUP($A29,'Q3 Raw Data'!$A$9:$BD$158,D$3,FALSE))="","",(VLOOKUP($A29,'Q3 Raw Data'!$A$9:$BD$158,D$3,FALSE))),"")</f>
        <v>Yes</v>
      </c>
      <c r="E29" s="223" t="str">
        <f>IFERROR(IF((VLOOKUP($A29,'Q3 Raw Data'!$A$9:$BD$158,E$3,FALSE))="","",(VLOOKUP($A29,'Q3 Raw Data'!$A$9:$BD$158,E$3,FALSE))),"")</f>
        <v>Yes</v>
      </c>
      <c r="F29" s="223" t="str">
        <f>IFERROR(IF((VLOOKUP($A29,'Q3 Raw Data'!$A$9:$BD$158,F$3,FALSE))="","",(VLOOKUP($A29,'Q3 Raw Data'!$A$9:$BD$158,F$3,FALSE))),"")</f>
        <v>Yes</v>
      </c>
      <c r="G29" s="223" t="str">
        <f>IFERROR(IF((VLOOKUP($A29,'Q3 Raw Data'!$A$9:$BD$158,G$3,FALSE))="","",(VLOOKUP($A29,'Q3 Raw Data'!$A$9:$BD$158,G$3,FALSE))),"")</f>
        <v>Yes</v>
      </c>
      <c r="H29" s="223" t="str">
        <f>IFERROR(IF((VLOOKUP($A29,'Q3 Raw Data'!$A$9:$BD$158,H$3,FALSE))="","",(VLOOKUP($A29,'Q3 Raw Data'!$A$9:$BD$158,H$3,FALSE))),"")</f>
        <v/>
      </c>
      <c r="I29" s="223"/>
      <c r="J29" s="223"/>
      <c r="K29" s="223"/>
      <c r="L29" s="223"/>
      <c r="M29" s="223"/>
      <c r="N29" s="223" t="str">
        <f>IFERROR(IF((VLOOKUP($A29,'Q3 Raw Data'!$A$9:$BD$158,N$3,FALSE))="","",(VLOOKUP($A29,'Q3 Raw Data'!$A$9:$BD$158,N$3,FALSE))),"")</f>
        <v>Not on track to meet target</v>
      </c>
      <c r="O29" s="223" t="str">
        <f>IFERROR(IF((VLOOKUP($A29,'Q3 Raw Data'!$A$9:$BD$158,O$3,FALSE))="","",(VLOOKUP($A29,'Q3 Raw Data'!$A$9:$BD$158,O$3,FALSE))),"")</f>
        <v>On track to meet target</v>
      </c>
      <c r="P29" s="223" t="str">
        <f>IFERROR(IF((VLOOKUP($A29,'Q3 Raw Data'!$A$9:$BD$158,P$3,FALSE))="","",(VLOOKUP($A29,'Q3 Raw Data'!$A$9:$BD$158,P$3,FALSE))),"")</f>
        <v>On track to meet target</v>
      </c>
      <c r="Q29" s="223" t="str">
        <f>IFERROR(IF((VLOOKUP($A29,'Q3 Raw Data'!$A$9:$BD$158,Q$3,FALSE))="","",(VLOOKUP($A29,'Q3 Raw Data'!$A$9:$BD$158,Q$3,FALSE))),"")</f>
        <v>On track to meet target</v>
      </c>
    </row>
    <row r="30" spans="1:17" x14ac:dyDescent="0.3">
      <c r="A30" t="s">
        <v>267</v>
      </c>
      <c r="B30" t="s">
        <v>268</v>
      </c>
      <c r="C30" s="223" t="str">
        <f>IFERROR(IF((VLOOKUP($A30,'Q3 Raw Data'!$A$9:$BD$158,C$3,FALSE))="","",(VLOOKUP($A30,'Q3 Raw Data'!$A$9:$BD$158,C$3,FALSE))),"")</f>
        <v>Yes</v>
      </c>
      <c r="D30" s="223" t="str">
        <f>IFERROR(IF((VLOOKUP($A30,'Q3 Raw Data'!$A$9:$BD$158,D$3,FALSE))="","",(VLOOKUP($A30,'Q3 Raw Data'!$A$9:$BD$158,D$3,FALSE))),"")</f>
        <v>Yes</v>
      </c>
      <c r="E30" s="223" t="str">
        <f>IFERROR(IF((VLOOKUP($A30,'Q3 Raw Data'!$A$9:$BD$158,E$3,FALSE))="","",(VLOOKUP($A30,'Q3 Raw Data'!$A$9:$BD$158,E$3,FALSE))),"")</f>
        <v>Yes</v>
      </c>
      <c r="F30" s="223" t="str">
        <f>IFERROR(IF((VLOOKUP($A30,'Q3 Raw Data'!$A$9:$BD$158,F$3,FALSE))="","",(VLOOKUP($A30,'Q3 Raw Data'!$A$9:$BD$158,F$3,FALSE))),"")</f>
        <v>Yes</v>
      </c>
      <c r="G30" s="223" t="str">
        <f>IFERROR(IF((VLOOKUP($A30,'Q3 Raw Data'!$A$9:$BD$158,G$3,FALSE))="","",(VLOOKUP($A30,'Q3 Raw Data'!$A$9:$BD$158,G$3,FALSE))),"")</f>
        <v>Yes</v>
      </c>
      <c r="H30" s="223" t="str">
        <f>IFERROR(IF((VLOOKUP($A30,'Q3 Raw Data'!$A$9:$BD$158,H$3,FALSE))="","",(VLOOKUP($A30,'Q3 Raw Data'!$A$9:$BD$158,H$3,FALSE))),"")</f>
        <v/>
      </c>
      <c r="I30" s="223"/>
      <c r="J30" s="223"/>
      <c r="K30" s="223"/>
      <c r="L30" s="223"/>
      <c r="M30" s="223"/>
      <c r="N30" s="223" t="str">
        <f>IFERROR(IF((VLOOKUP($A30,'Q3 Raw Data'!$A$9:$BD$158,N$3,FALSE))="","",(VLOOKUP($A30,'Q3 Raw Data'!$A$9:$BD$158,N$3,FALSE))),"")</f>
        <v>On track to meet target</v>
      </c>
      <c r="O30" s="223" t="str">
        <f>IFERROR(IF((VLOOKUP($A30,'Q3 Raw Data'!$A$9:$BD$158,O$3,FALSE))="","",(VLOOKUP($A30,'Q3 Raw Data'!$A$9:$BD$158,O$3,FALSE))),"")</f>
        <v>On track to meet target</v>
      </c>
      <c r="P30" s="223" t="str">
        <f>IFERROR(IF((VLOOKUP($A30,'Q3 Raw Data'!$A$9:$BD$158,P$3,FALSE))="","",(VLOOKUP($A30,'Q3 Raw Data'!$A$9:$BD$158,P$3,FALSE))),"")</f>
        <v>Not on track to meet target</v>
      </c>
      <c r="Q30" s="223" t="str">
        <f>IFERROR(IF((VLOOKUP($A30,'Q3 Raw Data'!$A$9:$BD$158,Q$3,FALSE))="","",(VLOOKUP($A30,'Q3 Raw Data'!$A$9:$BD$158,Q$3,FALSE))),"")</f>
        <v>Not on track to meet target</v>
      </c>
    </row>
    <row r="31" spans="1:17" x14ac:dyDescent="0.3">
      <c r="A31" t="s">
        <v>269</v>
      </c>
      <c r="B31" t="s">
        <v>270</v>
      </c>
      <c r="C31" s="223" t="str">
        <f>IFERROR(IF((VLOOKUP($A31,'Q3 Raw Data'!$A$9:$BD$158,C$3,FALSE))="","",(VLOOKUP($A31,'Q3 Raw Data'!$A$9:$BD$158,C$3,FALSE))),"")</f>
        <v>Yes</v>
      </c>
      <c r="D31" s="223" t="str">
        <f>IFERROR(IF((VLOOKUP($A31,'Q3 Raw Data'!$A$9:$BD$158,D$3,FALSE))="","",(VLOOKUP($A31,'Q3 Raw Data'!$A$9:$BD$158,D$3,FALSE))),"")</f>
        <v>Yes</v>
      </c>
      <c r="E31" s="223" t="str">
        <f>IFERROR(IF((VLOOKUP($A31,'Q3 Raw Data'!$A$9:$BD$158,E$3,FALSE))="","",(VLOOKUP($A31,'Q3 Raw Data'!$A$9:$BD$158,E$3,FALSE))),"")</f>
        <v>Yes</v>
      </c>
      <c r="F31" s="223" t="str">
        <f>IFERROR(IF((VLOOKUP($A31,'Q3 Raw Data'!$A$9:$BD$158,F$3,FALSE))="","",(VLOOKUP($A31,'Q3 Raw Data'!$A$9:$BD$158,F$3,FALSE))),"")</f>
        <v>Yes</v>
      </c>
      <c r="G31" s="223" t="str">
        <f>IFERROR(IF((VLOOKUP($A31,'Q3 Raw Data'!$A$9:$BD$158,G$3,FALSE))="","",(VLOOKUP($A31,'Q3 Raw Data'!$A$9:$BD$158,G$3,FALSE))),"")</f>
        <v>Yes</v>
      </c>
      <c r="H31" s="223" t="str">
        <f>IFERROR(IF((VLOOKUP($A31,'Q3 Raw Data'!$A$9:$BD$158,H$3,FALSE))="","",(VLOOKUP($A31,'Q3 Raw Data'!$A$9:$BD$158,H$3,FALSE))),"")</f>
        <v/>
      </c>
      <c r="I31" s="223"/>
      <c r="J31" s="223"/>
      <c r="K31" s="223"/>
      <c r="L31" s="223"/>
      <c r="M31" s="223"/>
      <c r="N31" s="223" t="str">
        <f>IFERROR(IF((VLOOKUP($A31,'Q3 Raw Data'!$A$9:$BD$158,N$3,FALSE))="","",(VLOOKUP($A31,'Q3 Raw Data'!$A$9:$BD$158,N$3,FALSE))),"")</f>
        <v>Not on track to meet target</v>
      </c>
      <c r="O31" s="223" t="str">
        <f>IFERROR(IF((VLOOKUP($A31,'Q3 Raw Data'!$A$9:$BD$158,O$3,FALSE))="","",(VLOOKUP($A31,'Q3 Raw Data'!$A$9:$BD$158,O$3,FALSE))),"")</f>
        <v>Not on track to meet target</v>
      </c>
      <c r="P31" s="223" t="str">
        <f>IFERROR(IF((VLOOKUP($A31,'Q3 Raw Data'!$A$9:$BD$158,P$3,FALSE))="","",(VLOOKUP($A31,'Q3 Raw Data'!$A$9:$BD$158,P$3,FALSE))),"")</f>
        <v>On track to meet target</v>
      </c>
      <c r="Q31" s="223" t="str">
        <f>IFERROR(IF((VLOOKUP($A31,'Q3 Raw Data'!$A$9:$BD$158,Q$3,FALSE))="","",(VLOOKUP($A31,'Q3 Raw Data'!$A$9:$BD$158,Q$3,FALSE))),"")</f>
        <v>Not on track to meet target</v>
      </c>
    </row>
    <row r="32" spans="1:17" x14ac:dyDescent="0.3">
      <c r="A32" t="s">
        <v>273</v>
      </c>
      <c r="B32" t="s">
        <v>274</v>
      </c>
      <c r="C32" s="223" t="str">
        <f>IFERROR(IF((VLOOKUP($A32,'Q3 Raw Data'!$A$9:$BD$158,C$3,FALSE))="","",(VLOOKUP($A32,'Q3 Raw Data'!$A$9:$BD$158,C$3,FALSE))),"")</f>
        <v>Yes</v>
      </c>
      <c r="D32" s="223" t="str">
        <f>IFERROR(IF((VLOOKUP($A32,'Q3 Raw Data'!$A$9:$BD$158,D$3,FALSE))="","",(VLOOKUP($A32,'Q3 Raw Data'!$A$9:$BD$158,D$3,FALSE))),"")</f>
        <v>Yes</v>
      </c>
      <c r="E32" s="223" t="str">
        <f>IFERROR(IF((VLOOKUP($A32,'Q3 Raw Data'!$A$9:$BD$158,E$3,FALSE))="","",(VLOOKUP($A32,'Q3 Raw Data'!$A$9:$BD$158,E$3,FALSE))),"")</f>
        <v>Yes</v>
      </c>
      <c r="F32" s="223" t="str">
        <f>IFERROR(IF((VLOOKUP($A32,'Q3 Raw Data'!$A$9:$BD$158,F$3,FALSE))="","",(VLOOKUP($A32,'Q3 Raw Data'!$A$9:$BD$158,F$3,FALSE))),"")</f>
        <v>Yes</v>
      </c>
      <c r="G32" s="223" t="str">
        <f>IFERROR(IF((VLOOKUP($A32,'Q3 Raw Data'!$A$9:$BD$158,G$3,FALSE))="","",(VLOOKUP($A32,'Q3 Raw Data'!$A$9:$BD$158,G$3,FALSE))),"")</f>
        <v>Yes</v>
      </c>
      <c r="H32" s="223" t="str">
        <f>IFERROR(IF((VLOOKUP($A32,'Q3 Raw Data'!$A$9:$BD$158,H$3,FALSE))="","",(VLOOKUP($A32,'Q3 Raw Data'!$A$9:$BD$158,H$3,FALSE))),"")</f>
        <v/>
      </c>
      <c r="I32" s="223"/>
      <c r="J32" s="223"/>
      <c r="K32" s="223"/>
      <c r="L32" s="223"/>
      <c r="M32" s="223"/>
      <c r="N32" s="223" t="str">
        <f>IFERROR(IF((VLOOKUP($A32,'Q3 Raw Data'!$A$9:$BD$158,N$3,FALSE))="","",(VLOOKUP($A32,'Q3 Raw Data'!$A$9:$BD$158,N$3,FALSE))),"")</f>
        <v>On track to meet target</v>
      </c>
      <c r="O32" s="223" t="str">
        <f>IFERROR(IF((VLOOKUP($A32,'Q3 Raw Data'!$A$9:$BD$158,O$3,FALSE))="","",(VLOOKUP($A32,'Q3 Raw Data'!$A$9:$BD$158,O$3,FALSE))),"")</f>
        <v>On track to meet target</v>
      </c>
      <c r="P32" s="223" t="str">
        <f>IFERROR(IF((VLOOKUP($A32,'Q3 Raw Data'!$A$9:$BD$158,P$3,FALSE))="","",(VLOOKUP($A32,'Q3 Raw Data'!$A$9:$BD$158,P$3,FALSE))),"")</f>
        <v>On track to meet target</v>
      </c>
      <c r="Q32" s="223" t="str">
        <f>IFERROR(IF((VLOOKUP($A32,'Q3 Raw Data'!$A$9:$BD$158,Q$3,FALSE))="","",(VLOOKUP($A32,'Q3 Raw Data'!$A$9:$BD$158,Q$3,FALSE))),"")</f>
        <v>Not on track to meet target</v>
      </c>
    </row>
    <row r="33" spans="1:17" x14ac:dyDescent="0.3">
      <c r="A33" t="s">
        <v>277</v>
      </c>
      <c r="B33" t="s">
        <v>278</v>
      </c>
      <c r="C33" s="223" t="str">
        <f>IFERROR(IF((VLOOKUP($A33,'Q3 Raw Data'!$A$9:$BD$158,C$3,FALSE))="","",(VLOOKUP($A33,'Q3 Raw Data'!$A$9:$BD$158,C$3,FALSE))),"")</f>
        <v>Yes</v>
      </c>
      <c r="D33" s="223" t="str">
        <f>IFERROR(IF((VLOOKUP($A33,'Q3 Raw Data'!$A$9:$BD$158,D$3,FALSE))="","",(VLOOKUP($A33,'Q3 Raw Data'!$A$9:$BD$158,D$3,FALSE))),"")</f>
        <v>Yes</v>
      </c>
      <c r="E33" s="223" t="str">
        <f>IFERROR(IF((VLOOKUP($A33,'Q3 Raw Data'!$A$9:$BD$158,E$3,FALSE))="","",(VLOOKUP($A33,'Q3 Raw Data'!$A$9:$BD$158,E$3,FALSE))),"")</f>
        <v>Yes</v>
      </c>
      <c r="F33" s="223" t="str">
        <f>IFERROR(IF((VLOOKUP($A33,'Q3 Raw Data'!$A$9:$BD$158,F$3,FALSE))="","",(VLOOKUP($A33,'Q3 Raw Data'!$A$9:$BD$158,F$3,FALSE))),"")</f>
        <v>Yes</v>
      </c>
      <c r="G33" s="223" t="str">
        <f>IFERROR(IF((VLOOKUP($A33,'Q3 Raw Data'!$A$9:$BD$158,G$3,FALSE))="","",(VLOOKUP($A33,'Q3 Raw Data'!$A$9:$BD$158,G$3,FALSE))),"")</f>
        <v>Yes</v>
      </c>
      <c r="H33" s="223" t="str">
        <f>IFERROR(IF((VLOOKUP($A33,'Q3 Raw Data'!$A$9:$BD$158,H$3,FALSE))="","",(VLOOKUP($A33,'Q3 Raw Data'!$A$9:$BD$158,H$3,FALSE))),"")</f>
        <v/>
      </c>
      <c r="I33" s="223"/>
      <c r="J33" s="223"/>
      <c r="K33" s="223"/>
      <c r="L33" s="223"/>
      <c r="M33" s="223"/>
      <c r="N33" s="223" t="str">
        <f>IFERROR(IF((VLOOKUP($A33,'Q3 Raw Data'!$A$9:$BD$158,N$3,FALSE))="","",(VLOOKUP($A33,'Q3 Raw Data'!$A$9:$BD$158,N$3,FALSE))),"")</f>
        <v>Not on track to meet target</v>
      </c>
      <c r="O33" s="223" t="str">
        <f>IFERROR(IF((VLOOKUP($A33,'Q3 Raw Data'!$A$9:$BD$158,O$3,FALSE))="","",(VLOOKUP($A33,'Q3 Raw Data'!$A$9:$BD$158,O$3,FALSE))),"")</f>
        <v>On track to meet target</v>
      </c>
      <c r="P33" s="223" t="str">
        <f>IFERROR(IF((VLOOKUP($A33,'Q3 Raw Data'!$A$9:$BD$158,P$3,FALSE))="","",(VLOOKUP($A33,'Q3 Raw Data'!$A$9:$BD$158,P$3,FALSE))),"")</f>
        <v>On track to meet target</v>
      </c>
      <c r="Q33" s="223" t="str">
        <f>IFERROR(IF((VLOOKUP($A33,'Q3 Raw Data'!$A$9:$BD$158,Q$3,FALSE))="","",(VLOOKUP($A33,'Q3 Raw Data'!$A$9:$BD$158,Q$3,FALSE))),"")</f>
        <v>Not on track to meet target</v>
      </c>
    </row>
    <row r="34" spans="1:17" x14ac:dyDescent="0.3">
      <c r="A34" t="s">
        <v>281</v>
      </c>
      <c r="B34" t="s">
        <v>282</v>
      </c>
      <c r="C34" s="223" t="str">
        <f>IFERROR(IF((VLOOKUP($A34,'Q3 Raw Data'!$A$9:$BD$158,C$3,FALSE))="","",(VLOOKUP($A34,'Q3 Raw Data'!$A$9:$BD$158,C$3,FALSE))),"")</f>
        <v>Yes</v>
      </c>
      <c r="D34" s="223" t="str">
        <f>IFERROR(IF((VLOOKUP($A34,'Q3 Raw Data'!$A$9:$BD$158,D$3,FALSE))="","",(VLOOKUP($A34,'Q3 Raw Data'!$A$9:$BD$158,D$3,FALSE))),"")</f>
        <v>Yes</v>
      </c>
      <c r="E34" s="223" t="str">
        <f>IFERROR(IF((VLOOKUP($A34,'Q3 Raw Data'!$A$9:$BD$158,E$3,FALSE))="","",(VLOOKUP($A34,'Q3 Raw Data'!$A$9:$BD$158,E$3,FALSE))),"")</f>
        <v>Yes</v>
      </c>
      <c r="F34" s="223" t="str">
        <f>IFERROR(IF((VLOOKUP($A34,'Q3 Raw Data'!$A$9:$BD$158,F$3,FALSE))="","",(VLOOKUP($A34,'Q3 Raw Data'!$A$9:$BD$158,F$3,FALSE))),"")</f>
        <v>Yes</v>
      </c>
      <c r="G34" s="223" t="str">
        <f>IFERROR(IF((VLOOKUP($A34,'Q3 Raw Data'!$A$9:$BD$158,G$3,FALSE))="","",(VLOOKUP($A34,'Q3 Raw Data'!$A$9:$BD$158,G$3,FALSE))),"")</f>
        <v>Yes</v>
      </c>
      <c r="H34" s="223" t="str">
        <f>IFERROR(IF((VLOOKUP($A34,'Q3 Raw Data'!$A$9:$BD$158,H$3,FALSE))="","",(VLOOKUP($A34,'Q3 Raw Data'!$A$9:$BD$158,H$3,FALSE))),"")</f>
        <v/>
      </c>
      <c r="I34" s="223"/>
      <c r="J34" s="223"/>
      <c r="K34" s="223"/>
      <c r="L34" s="223"/>
      <c r="M34" s="223"/>
      <c r="N34" s="223" t="str">
        <f>IFERROR(IF((VLOOKUP($A34,'Q3 Raw Data'!$A$9:$BD$158,N$3,FALSE))="","",(VLOOKUP($A34,'Q3 Raw Data'!$A$9:$BD$158,N$3,FALSE))),"")</f>
        <v>Not on track to meet target</v>
      </c>
      <c r="O34" s="223" t="str">
        <f>IFERROR(IF((VLOOKUP($A34,'Q3 Raw Data'!$A$9:$BD$158,O$3,FALSE))="","",(VLOOKUP($A34,'Q3 Raw Data'!$A$9:$BD$158,O$3,FALSE))),"")</f>
        <v>Not on track to meet target</v>
      </c>
      <c r="P34" s="223" t="str">
        <f>IFERROR(IF((VLOOKUP($A34,'Q3 Raw Data'!$A$9:$BD$158,P$3,FALSE))="","",(VLOOKUP($A34,'Q3 Raw Data'!$A$9:$BD$158,P$3,FALSE))),"")</f>
        <v>On track to meet target</v>
      </c>
      <c r="Q34" s="223" t="str">
        <f>IFERROR(IF((VLOOKUP($A34,'Q3 Raw Data'!$A$9:$BD$158,Q$3,FALSE))="","",(VLOOKUP($A34,'Q3 Raw Data'!$A$9:$BD$158,Q$3,FALSE))),"")</f>
        <v>On track to meet target</v>
      </c>
    </row>
    <row r="35" spans="1:17" x14ac:dyDescent="0.3">
      <c r="A35" t="s">
        <v>285</v>
      </c>
      <c r="B35" t="s">
        <v>286</v>
      </c>
      <c r="C35" s="223" t="str">
        <f>IFERROR(IF((VLOOKUP($A35,'Q3 Raw Data'!$A$9:$BD$158,C$3,FALSE))="","",(VLOOKUP($A35,'Q3 Raw Data'!$A$9:$BD$158,C$3,FALSE))),"")</f>
        <v>Yes</v>
      </c>
      <c r="D35" s="223" t="str">
        <f>IFERROR(IF((VLOOKUP($A35,'Q3 Raw Data'!$A$9:$BD$158,D$3,FALSE))="","",(VLOOKUP($A35,'Q3 Raw Data'!$A$9:$BD$158,D$3,FALSE))),"")</f>
        <v>Yes</v>
      </c>
      <c r="E35" s="223" t="str">
        <f>IFERROR(IF((VLOOKUP($A35,'Q3 Raw Data'!$A$9:$BD$158,E$3,FALSE))="","",(VLOOKUP($A35,'Q3 Raw Data'!$A$9:$BD$158,E$3,FALSE))),"")</f>
        <v>Yes</v>
      </c>
      <c r="F35" s="223" t="str">
        <f>IFERROR(IF((VLOOKUP($A35,'Q3 Raw Data'!$A$9:$BD$158,F$3,FALSE))="","",(VLOOKUP($A35,'Q3 Raw Data'!$A$9:$BD$158,F$3,FALSE))),"")</f>
        <v>Yes</v>
      </c>
      <c r="G35" s="223" t="str">
        <f>IFERROR(IF((VLOOKUP($A35,'Q3 Raw Data'!$A$9:$BD$158,G$3,FALSE))="","",(VLOOKUP($A35,'Q3 Raw Data'!$A$9:$BD$158,G$3,FALSE))),"")</f>
        <v>Yes</v>
      </c>
      <c r="H35" s="223" t="str">
        <f>IFERROR(IF((VLOOKUP($A35,'Q3 Raw Data'!$A$9:$BD$158,H$3,FALSE))="","",(VLOOKUP($A35,'Q3 Raw Data'!$A$9:$BD$158,H$3,FALSE))),"")</f>
        <v/>
      </c>
      <c r="I35" s="223"/>
      <c r="J35" s="223"/>
      <c r="K35" s="223"/>
      <c r="L35" s="223"/>
      <c r="M35" s="223"/>
      <c r="N35" s="223" t="str">
        <f>IFERROR(IF((VLOOKUP($A35,'Q3 Raw Data'!$A$9:$BD$158,N$3,FALSE))="","",(VLOOKUP($A35,'Q3 Raw Data'!$A$9:$BD$158,N$3,FALSE))),"")</f>
        <v>Not on track to meet target</v>
      </c>
      <c r="O35" s="223" t="str">
        <f>IFERROR(IF((VLOOKUP($A35,'Q3 Raw Data'!$A$9:$BD$158,O$3,FALSE))="","",(VLOOKUP($A35,'Q3 Raw Data'!$A$9:$BD$158,O$3,FALSE))),"")</f>
        <v>Not on track to meet target</v>
      </c>
      <c r="P35" s="223" t="str">
        <f>IFERROR(IF((VLOOKUP($A35,'Q3 Raw Data'!$A$9:$BD$158,P$3,FALSE))="","",(VLOOKUP($A35,'Q3 Raw Data'!$A$9:$BD$158,P$3,FALSE))),"")</f>
        <v>Data not available to assess progress</v>
      </c>
      <c r="Q35" s="223" t="str">
        <f>IFERROR(IF((VLOOKUP($A35,'Q3 Raw Data'!$A$9:$BD$158,Q$3,FALSE))="","",(VLOOKUP($A35,'Q3 Raw Data'!$A$9:$BD$158,Q$3,FALSE))),"")</f>
        <v>Not on track to meet target</v>
      </c>
    </row>
    <row r="36" spans="1:17" x14ac:dyDescent="0.3">
      <c r="A36" t="s">
        <v>289</v>
      </c>
      <c r="B36" t="s">
        <v>290</v>
      </c>
      <c r="C36" s="223" t="str">
        <f>IFERROR(IF((VLOOKUP($A36,'Q3 Raw Data'!$A$9:$BD$158,C$3,FALSE))="","",(VLOOKUP($A36,'Q3 Raw Data'!$A$9:$BD$158,C$3,FALSE))),"")</f>
        <v>Yes</v>
      </c>
      <c r="D36" s="223" t="str">
        <f>IFERROR(IF((VLOOKUP($A36,'Q3 Raw Data'!$A$9:$BD$158,D$3,FALSE))="","",(VLOOKUP($A36,'Q3 Raw Data'!$A$9:$BD$158,D$3,FALSE))),"")</f>
        <v>Yes</v>
      </c>
      <c r="E36" s="223" t="str">
        <f>IFERROR(IF((VLOOKUP($A36,'Q3 Raw Data'!$A$9:$BD$158,E$3,FALSE))="","",(VLOOKUP($A36,'Q3 Raw Data'!$A$9:$BD$158,E$3,FALSE))),"")</f>
        <v>Yes</v>
      </c>
      <c r="F36" s="223" t="str">
        <f>IFERROR(IF((VLOOKUP($A36,'Q3 Raw Data'!$A$9:$BD$158,F$3,FALSE))="","",(VLOOKUP($A36,'Q3 Raw Data'!$A$9:$BD$158,F$3,FALSE))),"")</f>
        <v>Yes</v>
      </c>
      <c r="G36" s="223" t="str">
        <f>IFERROR(IF((VLOOKUP($A36,'Q3 Raw Data'!$A$9:$BD$158,G$3,FALSE))="","",(VLOOKUP($A36,'Q3 Raw Data'!$A$9:$BD$158,G$3,FALSE))),"")</f>
        <v>Yes</v>
      </c>
      <c r="H36" s="223" t="str">
        <f>IFERROR(IF((VLOOKUP($A36,'Q3 Raw Data'!$A$9:$BD$158,H$3,FALSE))="","",(VLOOKUP($A36,'Q3 Raw Data'!$A$9:$BD$158,H$3,FALSE))),"")</f>
        <v/>
      </c>
      <c r="I36" s="223"/>
      <c r="J36" s="223"/>
      <c r="K36" s="223"/>
      <c r="L36" s="223"/>
      <c r="M36" s="223"/>
      <c r="N36" s="223" t="str">
        <f>IFERROR(IF((VLOOKUP($A36,'Q3 Raw Data'!$A$9:$BD$158,N$3,FALSE))="","",(VLOOKUP($A36,'Q3 Raw Data'!$A$9:$BD$158,N$3,FALSE))),"")</f>
        <v>On track to meet target</v>
      </c>
      <c r="O36" s="223" t="str">
        <f>IFERROR(IF((VLOOKUP($A36,'Q3 Raw Data'!$A$9:$BD$158,O$3,FALSE))="","",(VLOOKUP($A36,'Q3 Raw Data'!$A$9:$BD$158,O$3,FALSE))),"")</f>
        <v>On track to meet target</v>
      </c>
      <c r="P36" s="223" t="str">
        <f>IFERROR(IF((VLOOKUP($A36,'Q3 Raw Data'!$A$9:$BD$158,P$3,FALSE))="","",(VLOOKUP($A36,'Q3 Raw Data'!$A$9:$BD$158,P$3,FALSE))),"")</f>
        <v>On track to meet target</v>
      </c>
      <c r="Q36" s="223" t="str">
        <f>IFERROR(IF((VLOOKUP($A36,'Q3 Raw Data'!$A$9:$BD$158,Q$3,FALSE))="","",(VLOOKUP($A36,'Q3 Raw Data'!$A$9:$BD$158,Q$3,FALSE))),"")</f>
        <v>Not on track to meet target</v>
      </c>
    </row>
    <row r="37" spans="1:17" x14ac:dyDescent="0.3">
      <c r="A37" t="s">
        <v>293</v>
      </c>
      <c r="B37" t="s">
        <v>294</v>
      </c>
      <c r="C37" s="223" t="str">
        <f>IFERROR(IF((VLOOKUP($A37,'Q3 Raw Data'!$A$9:$BD$158,C$3,FALSE))="","",(VLOOKUP($A37,'Q3 Raw Data'!$A$9:$BD$158,C$3,FALSE))),"")</f>
        <v>Yes</v>
      </c>
      <c r="D37" s="223" t="str">
        <f>IFERROR(IF((VLOOKUP($A37,'Q3 Raw Data'!$A$9:$BD$158,D$3,FALSE))="","",(VLOOKUP($A37,'Q3 Raw Data'!$A$9:$BD$158,D$3,FALSE))),"")</f>
        <v>Yes</v>
      </c>
      <c r="E37" s="223" t="str">
        <f>IFERROR(IF((VLOOKUP($A37,'Q3 Raw Data'!$A$9:$BD$158,E$3,FALSE))="","",(VLOOKUP($A37,'Q3 Raw Data'!$A$9:$BD$158,E$3,FALSE))),"")</f>
        <v>Yes</v>
      </c>
      <c r="F37" s="223" t="str">
        <f>IFERROR(IF((VLOOKUP($A37,'Q3 Raw Data'!$A$9:$BD$158,F$3,FALSE))="","",(VLOOKUP($A37,'Q3 Raw Data'!$A$9:$BD$158,F$3,FALSE))),"")</f>
        <v>Yes</v>
      </c>
      <c r="G37" s="223" t="str">
        <f>IFERROR(IF((VLOOKUP($A37,'Q3 Raw Data'!$A$9:$BD$158,G$3,FALSE))="","",(VLOOKUP($A37,'Q3 Raw Data'!$A$9:$BD$158,G$3,FALSE))),"")</f>
        <v>Yes</v>
      </c>
      <c r="H37" s="223" t="str">
        <f>IFERROR(IF((VLOOKUP($A37,'Q3 Raw Data'!$A$9:$BD$158,H$3,FALSE))="","",(VLOOKUP($A37,'Q3 Raw Data'!$A$9:$BD$158,H$3,FALSE))),"")</f>
        <v/>
      </c>
      <c r="I37" s="223"/>
      <c r="J37" s="223"/>
      <c r="K37" s="223"/>
      <c r="L37" s="223"/>
      <c r="M37" s="223"/>
      <c r="N37" s="223" t="str">
        <f>IFERROR(IF((VLOOKUP($A37,'Q3 Raw Data'!$A$9:$BD$158,N$3,FALSE))="","",(VLOOKUP($A37,'Q3 Raw Data'!$A$9:$BD$158,N$3,FALSE))),"")</f>
        <v>On track to meet target</v>
      </c>
      <c r="O37" s="223" t="str">
        <f>IFERROR(IF((VLOOKUP($A37,'Q3 Raw Data'!$A$9:$BD$158,O$3,FALSE))="","",(VLOOKUP($A37,'Q3 Raw Data'!$A$9:$BD$158,O$3,FALSE))),"")</f>
        <v>On track to meet target</v>
      </c>
      <c r="P37" s="223" t="str">
        <f>IFERROR(IF((VLOOKUP($A37,'Q3 Raw Data'!$A$9:$BD$158,P$3,FALSE))="","",(VLOOKUP($A37,'Q3 Raw Data'!$A$9:$BD$158,P$3,FALSE))),"")</f>
        <v>On track to meet target</v>
      </c>
      <c r="Q37" s="223" t="str">
        <f>IFERROR(IF((VLOOKUP($A37,'Q3 Raw Data'!$A$9:$BD$158,Q$3,FALSE))="","",(VLOOKUP($A37,'Q3 Raw Data'!$A$9:$BD$158,Q$3,FALSE))),"")</f>
        <v>Data not available to assess progress</v>
      </c>
    </row>
    <row r="38" spans="1:17" x14ac:dyDescent="0.3">
      <c r="A38" t="s">
        <v>297</v>
      </c>
      <c r="B38" t="s">
        <v>298</v>
      </c>
      <c r="C38" s="223" t="str">
        <f>IFERROR(IF((VLOOKUP($A38,'Q3 Raw Data'!$A$9:$BD$158,C$3,FALSE))="","",(VLOOKUP($A38,'Q3 Raw Data'!$A$9:$BD$158,C$3,FALSE))),"")</f>
        <v>Yes</v>
      </c>
      <c r="D38" s="223" t="str">
        <f>IFERROR(IF((VLOOKUP($A38,'Q3 Raw Data'!$A$9:$BD$158,D$3,FALSE))="","",(VLOOKUP($A38,'Q3 Raw Data'!$A$9:$BD$158,D$3,FALSE))),"")</f>
        <v>Yes</v>
      </c>
      <c r="E38" s="223" t="str">
        <f>IFERROR(IF((VLOOKUP($A38,'Q3 Raw Data'!$A$9:$BD$158,E$3,FALSE))="","",(VLOOKUP($A38,'Q3 Raw Data'!$A$9:$BD$158,E$3,FALSE))),"")</f>
        <v>Yes</v>
      </c>
      <c r="F38" s="223" t="str">
        <f>IFERROR(IF((VLOOKUP($A38,'Q3 Raw Data'!$A$9:$BD$158,F$3,FALSE))="","",(VLOOKUP($A38,'Q3 Raw Data'!$A$9:$BD$158,F$3,FALSE))),"")</f>
        <v>Yes</v>
      </c>
      <c r="G38" s="223" t="str">
        <f>IFERROR(IF((VLOOKUP($A38,'Q3 Raw Data'!$A$9:$BD$158,G$3,FALSE))="","",(VLOOKUP($A38,'Q3 Raw Data'!$A$9:$BD$158,G$3,FALSE))),"")</f>
        <v>Yes</v>
      </c>
      <c r="H38" s="223" t="str">
        <f>IFERROR(IF((VLOOKUP($A38,'Q3 Raw Data'!$A$9:$BD$158,H$3,FALSE))="","",(VLOOKUP($A38,'Q3 Raw Data'!$A$9:$BD$158,H$3,FALSE))),"")</f>
        <v/>
      </c>
      <c r="I38" s="223"/>
      <c r="J38" s="223"/>
      <c r="K38" s="223"/>
      <c r="L38" s="223"/>
      <c r="M38" s="223"/>
      <c r="N38" s="223" t="str">
        <f>IFERROR(IF((VLOOKUP($A38,'Q3 Raw Data'!$A$9:$BD$158,N$3,FALSE))="","",(VLOOKUP($A38,'Q3 Raw Data'!$A$9:$BD$158,N$3,FALSE))),"")</f>
        <v>On track to meet target</v>
      </c>
      <c r="O38" s="223" t="str">
        <f>IFERROR(IF((VLOOKUP($A38,'Q3 Raw Data'!$A$9:$BD$158,O$3,FALSE))="","",(VLOOKUP($A38,'Q3 Raw Data'!$A$9:$BD$158,O$3,FALSE))),"")</f>
        <v>On track to meet target</v>
      </c>
      <c r="P38" s="223" t="str">
        <f>IFERROR(IF((VLOOKUP($A38,'Q3 Raw Data'!$A$9:$BD$158,P$3,FALSE))="","",(VLOOKUP($A38,'Q3 Raw Data'!$A$9:$BD$158,P$3,FALSE))),"")</f>
        <v>Not on track to meet target</v>
      </c>
      <c r="Q38" s="223" t="str">
        <f>IFERROR(IF((VLOOKUP($A38,'Q3 Raw Data'!$A$9:$BD$158,Q$3,FALSE))="","",(VLOOKUP($A38,'Q3 Raw Data'!$A$9:$BD$158,Q$3,FALSE))),"")</f>
        <v>On track to meet target</v>
      </c>
    </row>
    <row r="39" spans="1:17" x14ac:dyDescent="0.3">
      <c r="A39" t="s">
        <v>301</v>
      </c>
      <c r="B39" t="s">
        <v>302</v>
      </c>
      <c r="C39" s="223" t="str">
        <f>IFERROR(IF((VLOOKUP($A39,'Q3 Raw Data'!$A$9:$BD$158,C$3,FALSE))="","",(VLOOKUP($A39,'Q3 Raw Data'!$A$9:$BD$158,C$3,FALSE))),"")</f>
        <v>Yes</v>
      </c>
      <c r="D39" s="223" t="str">
        <f>IFERROR(IF((VLOOKUP($A39,'Q3 Raw Data'!$A$9:$BD$158,D$3,FALSE))="","",(VLOOKUP($A39,'Q3 Raw Data'!$A$9:$BD$158,D$3,FALSE))),"")</f>
        <v>Yes</v>
      </c>
      <c r="E39" s="223" t="str">
        <f>IFERROR(IF((VLOOKUP($A39,'Q3 Raw Data'!$A$9:$BD$158,E$3,FALSE))="","",(VLOOKUP($A39,'Q3 Raw Data'!$A$9:$BD$158,E$3,FALSE))),"")</f>
        <v>Yes</v>
      </c>
      <c r="F39" s="223" t="str">
        <f>IFERROR(IF((VLOOKUP($A39,'Q3 Raw Data'!$A$9:$BD$158,F$3,FALSE))="","",(VLOOKUP($A39,'Q3 Raw Data'!$A$9:$BD$158,F$3,FALSE))),"")</f>
        <v>Yes</v>
      </c>
      <c r="G39" s="223" t="str">
        <f>IFERROR(IF((VLOOKUP($A39,'Q3 Raw Data'!$A$9:$BD$158,G$3,FALSE))="","",(VLOOKUP($A39,'Q3 Raw Data'!$A$9:$BD$158,G$3,FALSE))),"")</f>
        <v>Yes</v>
      </c>
      <c r="H39" s="223" t="str">
        <f>IFERROR(IF((VLOOKUP($A39,'Q3 Raw Data'!$A$9:$BD$158,H$3,FALSE))="","",(VLOOKUP($A39,'Q3 Raw Data'!$A$9:$BD$158,H$3,FALSE))),"")</f>
        <v/>
      </c>
      <c r="I39" s="223"/>
      <c r="J39" s="223"/>
      <c r="K39" s="223"/>
      <c r="L39" s="223"/>
      <c r="M39" s="223"/>
      <c r="N39" s="223" t="str">
        <f>IFERROR(IF((VLOOKUP($A39,'Q3 Raw Data'!$A$9:$BD$158,N$3,FALSE))="","",(VLOOKUP($A39,'Q3 Raw Data'!$A$9:$BD$158,N$3,FALSE))),"")</f>
        <v>On track to meet target</v>
      </c>
      <c r="O39" s="223" t="str">
        <f>IFERROR(IF((VLOOKUP($A39,'Q3 Raw Data'!$A$9:$BD$158,O$3,FALSE))="","",(VLOOKUP($A39,'Q3 Raw Data'!$A$9:$BD$158,O$3,FALSE))),"")</f>
        <v>On track to meet target</v>
      </c>
      <c r="P39" s="223" t="str">
        <f>IFERROR(IF((VLOOKUP($A39,'Q3 Raw Data'!$A$9:$BD$158,P$3,FALSE))="","",(VLOOKUP($A39,'Q3 Raw Data'!$A$9:$BD$158,P$3,FALSE))),"")</f>
        <v>Not on track to meet target</v>
      </c>
      <c r="Q39" s="223" t="str">
        <f>IFERROR(IF((VLOOKUP($A39,'Q3 Raw Data'!$A$9:$BD$158,Q$3,FALSE))="","",(VLOOKUP($A39,'Q3 Raw Data'!$A$9:$BD$158,Q$3,FALSE))),"")</f>
        <v>On track to meet target</v>
      </c>
    </row>
    <row r="40" spans="1:17" x14ac:dyDescent="0.3">
      <c r="A40" t="s">
        <v>305</v>
      </c>
      <c r="B40" t="s">
        <v>306</v>
      </c>
      <c r="C40" s="223" t="str">
        <f>IFERROR(IF((VLOOKUP($A40,'Q3 Raw Data'!$A$9:$BD$158,C$3,FALSE))="","",(VLOOKUP($A40,'Q3 Raw Data'!$A$9:$BD$158,C$3,FALSE))),"")</f>
        <v>Yes</v>
      </c>
      <c r="D40" s="223" t="str">
        <f>IFERROR(IF((VLOOKUP($A40,'Q3 Raw Data'!$A$9:$BD$158,D$3,FALSE))="","",(VLOOKUP($A40,'Q3 Raw Data'!$A$9:$BD$158,D$3,FALSE))),"")</f>
        <v>Yes</v>
      </c>
      <c r="E40" s="223" t="str">
        <f>IFERROR(IF((VLOOKUP($A40,'Q3 Raw Data'!$A$9:$BD$158,E$3,FALSE))="","",(VLOOKUP($A40,'Q3 Raw Data'!$A$9:$BD$158,E$3,FALSE))),"")</f>
        <v>Yes</v>
      </c>
      <c r="F40" s="223" t="str">
        <f>IFERROR(IF((VLOOKUP($A40,'Q3 Raw Data'!$A$9:$BD$158,F$3,FALSE))="","",(VLOOKUP($A40,'Q3 Raw Data'!$A$9:$BD$158,F$3,FALSE))),"")</f>
        <v>Yes</v>
      </c>
      <c r="G40" s="223" t="str">
        <f>IFERROR(IF((VLOOKUP($A40,'Q3 Raw Data'!$A$9:$BD$158,G$3,FALSE))="","",(VLOOKUP($A40,'Q3 Raw Data'!$A$9:$BD$158,G$3,FALSE))),"")</f>
        <v>Yes</v>
      </c>
      <c r="H40" s="223" t="str">
        <f>IFERROR(IF((VLOOKUP($A40,'Q3 Raw Data'!$A$9:$BD$158,H$3,FALSE))="","",(VLOOKUP($A40,'Q3 Raw Data'!$A$9:$BD$158,H$3,FALSE))),"")</f>
        <v/>
      </c>
      <c r="I40" s="223"/>
      <c r="J40" s="223"/>
      <c r="K40" s="223"/>
      <c r="L40" s="223"/>
      <c r="M40" s="223"/>
      <c r="N40" s="223" t="str">
        <f>IFERROR(IF((VLOOKUP($A40,'Q3 Raw Data'!$A$9:$BD$158,N$3,FALSE))="","",(VLOOKUP($A40,'Q3 Raw Data'!$A$9:$BD$158,N$3,FALSE))),"")</f>
        <v>Not on track to meet target</v>
      </c>
      <c r="O40" s="223" t="str">
        <f>IFERROR(IF((VLOOKUP($A40,'Q3 Raw Data'!$A$9:$BD$158,O$3,FALSE))="","",(VLOOKUP($A40,'Q3 Raw Data'!$A$9:$BD$158,O$3,FALSE))),"")</f>
        <v>On track to meet target</v>
      </c>
      <c r="P40" s="223" t="str">
        <f>IFERROR(IF((VLOOKUP($A40,'Q3 Raw Data'!$A$9:$BD$158,P$3,FALSE))="","",(VLOOKUP($A40,'Q3 Raw Data'!$A$9:$BD$158,P$3,FALSE))),"")</f>
        <v>Not on track to meet target</v>
      </c>
      <c r="Q40" s="223" t="str">
        <f>IFERROR(IF((VLOOKUP($A40,'Q3 Raw Data'!$A$9:$BD$158,Q$3,FALSE))="","",(VLOOKUP($A40,'Q3 Raw Data'!$A$9:$BD$158,Q$3,FALSE))),"")</f>
        <v>On track to meet target</v>
      </c>
    </row>
    <row r="41" spans="1:17" x14ac:dyDescent="0.3">
      <c r="A41" t="s">
        <v>307</v>
      </c>
      <c r="B41" t="s">
        <v>308</v>
      </c>
      <c r="C41" s="223" t="str">
        <f>IFERROR(IF((VLOOKUP($A41,'Q3 Raw Data'!$A$9:$BD$158,C$3,FALSE))="","",(VLOOKUP($A41,'Q3 Raw Data'!$A$9:$BD$158,C$3,FALSE))),"")</f>
        <v>Yes</v>
      </c>
      <c r="D41" s="223" t="str">
        <f>IFERROR(IF((VLOOKUP($A41,'Q3 Raw Data'!$A$9:$BD$158,D$3,FALSE))="","",(VLOOKUP($A41,'Q3 Raw Data'!$A$9:$BD$158,D$3,FALSE))),"")</f>
        <v>Yes</v>
      </c>
      <c r="E41" s="223" t="str">
        <f>IFERROR(IF((VLOOKUP($A41,'Q3 Raw Data'!$A$9:$BD$158,E$3,FALSE))="","",(VLOOKUP($A41,'Q3 Raw Data'!$A$9:$BD$158,E$3,FALSE))),"")</f>
        <v>Yes</v>
      </c>
      <c r="F41" s="223" t="str">
        <f>IFERROR(IF((VLOOKUP($A41,'Q3 Raw Data'!$A$9:$BD$158,F$3,FALSE))="","",(VLOOKUP($A41,'Q3 Raw Data'!$A$9:$BD$158,F$3,FALSE))),"")</f>
        <v>Yes</v>
      </c>
      <c r="G41" s="223" t="str">
        <f>IFERROR(IF((VLOOKUP($A41,'Q3 Raw Data'!$A$9:$BD$158,G$3,FALSE))="","",(VLOOKUP($A41,'Q3 Raw Data'!$A$9:$BD$158,G$3,FALSE))),"")</f>
        <v>Yes</v>
      </c>
      <c r="H41" s="223" t="str">
        <f>IFERROR(IF((VLOOKUP($A41,'Q3 Raw Data'!$A$9:$BD$158,H$3,FALSE))="","",(VLOOKUP($A41,'Q3 Raw Data'!$A$9:$BD$158,H$3,FALSE))),"")</f>
        <v/>
      </c>
      <c r="I41" s="223"/>
      <c r="J41" s="223"/>
      <c r="K41" s="223"/>
      <c r="L41" s="223"/>
      <c r="M41" s="223"/>
      <c r="N41" s="223" t="str">
        <f>IFERROR(IF((VLOOKUP($A41,'Q3 Raw Data'!$A$9:$BD$158,N$3,FALSE))="","",(VLOOKUP($A41,'Q3 Raw Data'!$A$9:$BD$158,N$3,FALSE))),"")</f>
        <v>On track to meet target</v>
      </c>
      <c r="O41" s="223" t="str">
        <f>IFERROR(IF((VLOOKUP($A41,'Q3 Raw Data'!$A$9:$BD$158,O$3,FALSE))="","",(VLOOKUP($A41,'Q3 Raw Data'!$A$9:$BD$158,O$3,FALSE))),"")</f>
        <v>Not on track to meet target</v>
      </c>
      <c r="P41" s="223" t="str">
        <f>IFERROR(IF((VLOOKUP($A41,'Q3 Raw Data'!$A$9:$BD$158,P$3,FALSE))="","",(VLOOKUP($A41,'Q3 Raw Data'!$A$9:$BD$158,P$3,FALSE))),"")</f>
        <v>On track to meet target</v>
      </c>
      <c r="Q41" s="223" t="str">
        <f>IFERROR(IF((VLOOKUP($A41,'Q3 Raw Data'!$A$9:$BD$158,Q$3,FALSE))="","",(VLOOKUP($A41,'Q3 Raw Data'!$A$9:$BD$158,Q$3,FALSE))),"")</f>
        <v>Not on track to meet target</v>
      </c>
    </row>
    <row r="42" spans="1:17" x14ac:dyDescent="0.3">
      <c r="A42" t="s">
        <v>309</v>
      </c>
      <c r="B42" t="s">
        <v>310</v>
      </c>
      <c r="C42" s="223" t="str">
        <f>IFERROR(IF((VLOOKUP($A42,'Q3 Raw Data'!$A$9:$BD$158,C$3,FALSE))="","",(VLOOKUP($A42,'Q3 Raw Data'!$A$9:$BD$158,C$3,FALSE))),"")</f>
        <v>Yes</v>
      </c>
      <c r="D42" s="223" t="str">
        <f>IFERROR(IF((VLOOKUP($A42,'Q3 Raw Data'!$A$9:$BD$158,D$3,FALSE))="","",(VLOOKUP($A42,'Q3 Raw Data'!$A$9:$BD$158,D$3,FALSE))),"")</f>
        <v>Yes</v>
      </c>
      <c r="E42" s="223" t="str">
        <f>IFERROR(IF((VLOOKUP($A42,'Q3 Raw Data'!$A$9:$BD$158,E$3,FALSE))="","",(VLOOKUP($A42,'Q3 Raw Data'!$A$9:$BD$158,E$3,FALSE))),"")</f>
        <v>Yes</v>
      </c>
      <c r="F42" s="223" t="str">
        <f>IFERROR(IF((VLOOKUP($A42,'Q3 Raw Data'!$A$9:$BD$158,F$3,FALSE))="","",(VLOOKUP($A42,'Q3 Raw Data'!$A$9:$BD$158,F$3,FALSE))),"")</f>
        <v>Yes</v>
      </c>
      <c r="G42" s="223" t="str">
        <f>IFERROR(IF((VLOOKUP($A42,'Q3 Raw Data'!$A$9:$BD$158,G$3,FALSE))="","",(VLOOKUP($A42,'Q3 Raw Data'!$A$9:$BD$158,G$3,FALSE))),"")</f>
        <v>Yes</v>
      </c>
      <c r="H42" s="223" t="str">
        <f>IFERROR(IF((VLOOKUP($A42,'Q3 Raw Data'!$A$9:$BD$158,H$3,FALSE))="","",(VLOOKUP($A42,'Q3 Raw Data'!$A$9:$BD$158,H$3,FALSE))),"")</f>
        <v/>
      </c>
      <c r="I42" s="223"/>
      <c r="J42" s="223"/>
      <c r="K42" s="223"/>
      <c r="L42" s="223"/>
      <c r="M42" s="223"/>
      <c r="N42" s="223" t="str">
        <f>IFERROR(IF((VLOOKUP($A42,'Q3 Raw Data'!$A$9:$BD$158,N$3,FALSE))="","",(VLOOKUP($A42,'Q3 Raw Data'!$A$9:$BD$158,N$3,FALSE))),"")</f>
        <v>On track to meet target</v>
      </c>
      <c r="O42" s="223" t="str">
        <f>IFERROR(IF((VLOOKUP($A42,'Q3 Raw Data'!$A$9:$BD$158,O$3,FALSE))="","",(VLOOKUP($A42,'Q3 Raw Data'!$A$9:$BD$158,O$3,FALSE))),"")</f>
        <v>Not on track to meet target</v>
      </c>
      <c r="P42" s="223" t="str">
        <f>IFERROR(IF((VLOOKUP($A42,'Q3 Raw Data'!$A$9:$BD$158,P$3,FALSE))="","",(VLOOKUP($A42,'Q3 Raw Data'!$A$9:$BD$158,P$3,FALSE))),"")</f>
        <v>On track to meet target</v>
      </c>
      <c r="Q42" s="223" t="str">
        <f>IFERROR(IF((VLOOKUP($A42,'Q3 Raw Data'!$A$9:$BD$158,Q$3,FALSE))="","",(VLOOKUP($A42,'Q3 Raw Data'!$A$9:$BD$158,Q$3,FALSE))),"")</f>
        <v>On track to meet target</v>
      </c>
    </row>
    <row r="43" spans="1:17" x14ac:dyDescent="0.3">
      <c r="A43" t="s">
        <v>311</v>
      </c>
      <c r="B43" t="s">
        <v>312</v>
      </c>
      <c r="C43" s="223" t="str">
        <f>IFERROR(IF((VLOOKUP($A43,'Q3 Raw Data'!$A$9:$BD$158,C$3,FALSE))="","",(VLOOKUP($A43,'Q3 Raw Data'!$A$9:$BD$158,C$3,FALSE))),"")</f>
        <v>Yes</v>
      </c>
      <c r="D43" s="223" t="str">
        <f>IFERROR(IF((VLOOKUP($A43,'Q3 Raw Data'!$A$9:$BD$158,D$3,FALSE))="","",(VLOOKUP($A43,'Q3 Raw Data'!$A$9:$BD$158,D$3,FALSE))),"")</f>
        <v>Yes</v>
      </c>
      <c r="E43" s="223" t="str">
        <f>IFERROR(IF((VLOOKUP($A43,'Q3 Raw Data'!$A$9:$BD$158,E$3,FALSE))="","",(VLOOKUP($A43,'Q3 Raw Data'!$A$9:$BD$158,E$3,FALSE))),"")</f>
        <v>Yes</v>
      </c>
      <c r="F43" s="223" t="str">
        <f>IFERROR(IF((VLOOKUP($A43,'Q3 Raw Data'!$A$9:$BD$158,F$3,FALSE))="","",(VLOOKUP($A43,'Q3 Raw Data'!$A$9:$BD$158,F$3,FALSE))),"")</f>
        <v>Yes</v>
      </c>
      <c r="G43" s="223" t="str">
        <f>IFERROR(IF((VLOOKUP($A43,'Q3 Raw Data'!$A$9:$BD$158,G$3,FALSE))="","",(VLOOKUP($A43,'Q3 Raw Data'!$A$9:$BD$158,G$3,FALSE))),"")</f>
        <v>Yes</v>
      </c>
      <c r="H43" s="223" t="str">
        <f>IFERROR(IF((VLOOKUP($A43,'Q3 Raw Data'!$A$9:$BD$158,H$3,FALSE))="","",(VLOOKUP($A43,'Q3 Raw Data'!$A$9:$BD$158,H$3,FALSE))),"")</f>
        <v/>
      </c>
      <c r="I43" s="223"/>
      <c r="J43" s="223"/>
      <c r="K43" s="223"/>
      <c r="L43" s="223"/>
      <c r="M43" s="223"/>
      <c r="N43" s="223" t="str">
        <f>IFERROR(IF((VLOOKUP($A43,'Q3 Raw Data'!$A$9:$BD$158,N$3,FALSE))="","",(VLOOKUP($A43,'Q3 Raw Data'!$A$9:$BD$158,N$3,FALSE))),"")</f>
        <v>Not on track to meet target</v>
      </c>
      <c r="O43" s="223" t="str">
        <f>IFERROR(IF((VLOOKUP($A43,'Q3 Raw Data'!$A$9:$BD$158,O$3,FALSE))="","",(VLOOKUP($A43,'Q3 Raw Data'!$A$9:$BD$158,O$3,FALSE))),"")</f>
        <v>On track to meet target</v>
      </c>
      <c r="P43" s="223" t="str">
        <f>IFERROR(IF((VLOOKUP($A43,'Q3 Raw Data'!$A$9:$BD$158,P$3,FALSE))="","",(VLOOKUP($A43,'Q3 Raw Data'!$A$9:$BD$158,P$3,FALSE))),"")</f>
        <v>On track to meet target</v>
      </c>
      <c r="Q43" s="223" t="str">
        <f>IFERROR(IF((VLOOKUP($A43,'Q3 Raw Data'!$A$9:$BD$158,Q$3,FALSE))="","",(VLOOKUP($A43,'Q3 Raw Data'!$A$9:$BD$158,Q$3,FALSE))),"")</f>
        <v>Not on track to meet target</v>
      </c>
    </row>
    <row r="44" spans="1:17" x14ac:dyDescent="0.3">
      <c r="A44" t="s">
        <v>313</v>
      </c>
      <c r="B44" t="s">
        <v>314</v>
      </c>
      <c r="C44" s="223" t="str">
        <f>IFERROR(IF((VLOOKUP($A44,'Q3 Raw Data'!$A$9:$BD$158,C$3,FALSE))="","",(VLOOKUP($A44,'Q3 Raw Data'!$A$9:$BD$158,C$3,FALSE))),"")</f>
        <v>Yes</v>
      </c>
      <c r="D44" s="223" t="str">
        <f>IFERROR(IF((VLOOKUP($A44,'Q3 Raw Data'!$A$9:$BD$158,D$3,FALSE))="","",(VLOOKUP($A44,'Q3 Raw Data'!$A$9:$BD$158,D$3,FALSE))),"")</f>
        <v>Yes</v>
      </c>
      <c r="E44" s="223" t="str">
        <f>IFERROR(IF((VLOOKUP($A44,'Q3 Raw Data'!$A$9:$BD$158,E$3,FALSE))="","",(VLOOKUP($A44,'Q3 Raw Data'!$A$9:$BD$158,E$3,FALSE))),"")</f>
        <v>Yes</v>
      </c>
      <c r="F44" s="223" t="str">
        <f>IFERROR(IF((VLOOKUP($A44,'Q3 Raw Data'!$A$9:$BD$158,F$3,FALSE))="","",(VLOOKUP($A44,'Q3 Raw Data'!$A$9:$BD$158,F$3,FALSE))),"")</f>
        <v>Yes</v>
      </c>
      <c r="G44" s="223" t="str">
        <f>IFERROR(IF((VLOOKUP($A44,'Q3 Raw Data'!$A$9:$BD$158,G$3,FALSE))="","",(VLOOKUP($A44,'Q3 Raw Data'!$A$9:$BD$158,G$3,FALSE))),"")</f>
        <v>Yes</v>
      </c>
      <c r="H44" s="223" t="str">
        <f>IFERROR(IF((VLOOKUP($A44,'Q3 Raw Data'!$A$9:$BD$158,H$3,FALSE))="","",(VLOOKUP($A44,'Q3 Raw Data'!$A$9:$BD$158,H$3,FALSE))),"")</f>
        <v/>
      </c>
      <c r="I44" s="223"/>
      <c r="J44" s="223"/>
      <c r="K44" s="223"/>
      <c r="L44" s="223"/>
      <c r="M44" s="223"/>
      <c r="N44" s="223" t="str">
        <f>IFERROR(IF((VLOOKUP($A44,'Q3 Raw Data'!$A$9:$BD$158,N$3,FALSE))="","",(VLOOKUP($A44,'Q3 Raw Data'!$A$9:$BD$158,N$3,FALSE))),"")</f>
        <v>On track to meet target</v>
      </c>
      <c r="O44" s="223" t="str">
        <f>IFERROR(IF((VLOOKUP($A44,'Q3 Raw Data'!$A$9:$BD$158,O$3,FALSE))="","",(VLOOKUP($A44,'Q3 Raw Data'!$A$9:$BD$158,O$3,FALSE))),"")</f>
        <v>On track to meet target</v>
      </c>
      <c r="P44" s="223" t="str">
        <f>IFERROR(IF((VLOOKUP($A44,'Q3 Raw Data'!$A$9:$BD$158,P$3,FALSE))="","",(VLOOKUP($A44,'Q3 Raw Data'!$A$9:$BD$158,P$3,FALSE))),"")</f>
        <v>On track to meet target</v>
      </c>
      <c r="Q44" s="223" t="str">
        <f>IFERROR(IF((VLOOKUP($A44,'Q3 Raw Data'!$A$9:$BD$158,Q$3,FALSE))="","",(VLOOKUP($A44,'Q3 Raw Data'!$A$9:$BD$158,Q$3,FALSE))),"")</f>
        <v>On track to meet target</v>
      </c>
    </row>
    <row r="45" spans="1:17" x14ac:dyDescent="0.3">
      <c r="A45" t="s">
        <v>317</v>
      </c>
      <c r="B45" t="s">
        <v>318</v>
      </c>
      <c r="C45" s="223" t="str">
        <f>IFERROR(IF((VLOOKUP($A45,'Q3 Raw Data'!$A$9:$BD$158,C$3,FALSE))="","",(VLOOKUP($A45,'Q3 Raw Data'!$A$9:$BD$158,C$3,FALSE))),"")</f>
        <v>Yes</v>
      </c>
      <c r="D45" s="223" t="str">
        <f>IFERROR(IF((VLOOKUP($A45,'Q3 Raw Data'!$A$9:$BD$158,D$3,FALSE))="","",(VLOOKUP($A45,'Q3 Raw Data'!$A$9:$BD$158,D$3,FALSE))),"")</f>
        <v>Yes</v>
      </c>
      <c r="E45" s="223" t="str">
        <f>IFERROR(IF((VLOOKUP($A45,'Q3 Raw Data'!$A$9:$BD$158,E$3,FALSE))="","",(VLOOKUP($A45,'Q3 Raw Data'!$A$9:$BD$158,E$3,FALSE))),"")</f>
        <v>Yes</v>
      </c>
      <c r="F45" s="223" t="str">
        <f>IFERROR(IF((VLOOKUP($A45,'Q3 Raw Data'!$A$9:$BD$158,F$3,FALSE))="","",(VLOOKUP($A45,'Q3 Raw Data'!$A$9:$BD$158,F$3,FALSE))),"")</f>
        <v>Yes</v>
      </c>
      <c r="G45" s="223" t="str">
        <f>IFERROR(IF((VLOOKUP($A45,'Q3 Raw Data'!$A$9:$BD$158,G$3,FALSE))="","",(VLOOKUP($A45,'Q3 Raw Data'!$A$9:$BD$158,G$3,FALSE))),"")</f>
        <v>Yes</v>
      </c>
      <c r="H45" s="223" t="str">
        <f>IFERROR(IF((VLOOKUP($A45,'Q3 Raw Data'!$A$9:$BD$158,H$3,FALSE))="","",(VLOOKUP($A45,'Q3 Raw Data'!$A$9:$BD$158,H$3,FALSE))),"")</f>
        <v/>
      </c>
      <c r="I45" s="223"/>
      <c r="J45" s="223"/>
      <c r="K45" s="223"/>
      <c r="L45" s="223"/>
      <c r="M45" s="223"/>
      <c r="N45" s="223" t="str">
        <f>IFERROR(IF((VLOOKUP($A45,'Q3 Raw Data'!$A$9:$BD$158,N$3,FALSE))="","",(VLOOKUP($A45,'Q3 Raw Data'!$A$9:$BD$158,N$3,FALSE))),"")</f>
        <v>On track to meet target</v>
      </c>
      <c r="O45" s="223" t="str">
        <f>IFERROR(IF((VLOOKUP($A45,'Q3 Raw Data'!$A$9:$BD$158,O$3,FALSE))="","",(VLOOKUP($A45,'Q3 Raw Data'!$A$9:$BD$158,O$3,FALSE))),"")</f>
        <v>On track to meet target</v>
      </c>
      <c r="P45" s="223" t="str">
        <f>IFERROR(IF((VLOOKUP($A45,'Q3 Raw Data'!$A$9:$BD$158,P$3,FALSE))="","",(VLOOKUP($A45,'Q3 Raw Data'!$A$9:$BD$158,P$3,FALSE))),"")</f>
        <v>Data not available to assess progress</v>
      </c>
      <c r="Q45" s="223" t="str">
        <f>IFERROR(IF((VLOOKUP($A45,'Q3 Raw Data'!$A$9:$BD$158,Q$3,FALSE))="","",(VLOOKUP($A45,'Q3 Raw Data'!$A$9:$BD$158,Q$3,FALSE))),"")</f>
        <v>On track to meet target</v>
      </c>
    </row>
    <row r="46" spans="1:17" x14ac:dyDescent="0.3">
      <c r="A46" t="s">
        <v>321</v>
      </c>
      <c r="B46" t="s">
        <v>322</v>
      </c>
      <c r="C46" s="223" t="str">
        <f>IFERROR(IF((VLOOKUP($A46,'Q3 Raw Data'!$A$9:$BD$158,C$3,FALSE))="","",(VLOOKUP($A46,'Q3 Raw Data'!$A$9:$BD$158,C$3,FALSE))),"")</f>
        <v>Yes</v>
      </c>
      <c r="D46" s="223" t="str">
        <f>IFERROR(IF((VLOOKUP($A46,'Q3 Raw Data'!$A$9:$BD$158,D$3,FALSE))="","",(VLOOKUP($A46,'Q3 Raw Data'!$A$9:$BD$158,D$3,FALSE))),"")</f>
        <v>Yes</v>
      </c>
      <c r="E46" s="223" t="str">
        <f>IFERROR(IF((VLOOKUP($A46,'Q3 Raw Data'!$A$9:$BD$158,E$3,FALSE))="","",(VLOOKUP($A46,'Q3 Raw Data'!$A$9:$BD$158,E$3,FALSE))),"")</f>
        <v>Yes</v>
      </c>
      <c r="F46" s="223" t="str">
        <f>IFERROR(IF((VLOOKUP($A46,'Q3 Raw Data'!$A$9:$BD$158,F$3,FALSE))="","",(VLOOKUP($A46,'Q3 Raw Data'!$A$9:$BD$158,F$3,FALSE))),"")</f>
        <v>Yes</v>
      </c>
      <c r="G46" s="223" t="str">
        <f>IFERROR(IF((VLOOKUP($A46,'Q3 Raw Data'!$A$9:$BD$158,G$3,FALSE))="","",(VLOOKUP($A46,'Q3 Raw Data'!$A$9:$BD$158,G$3,FALSE))),"")</f>
        <v>Yes</v>
      </c>
      <c r="H46" s="223" t="str">
        <f>IFERROR(IF((VLOOKUP($A46,'Q3 Raw Data'!$A$9:$BD$158,H$3,FALSE))="","",(VLOOKUP($A46,'Q3 Raw Data'!$A$9:$BD$158,H$3,FALSE))),"")</f>
        <v/>
      </c>
      <c r="I46" s="223"/>
      <c r="J46" s="223"/>
      <c r="K46" s="223"/>
      <c r="L46" s="223"/>
      <c r="M46" s="223"/>
      <c r="N46" s="223" t="str">
        <f>IFERROR(IF((VLOOKUP($A46,'Q3 Raw Data'!$A$9:$BD$158,N$3,FALSE))="","",(VLOOKUP($A46,'Q3 Raw Data'!$A$9:$BD$158,N$3,FALSE))),"")</f>
        <v>Not on track to meet target</v>
      </c>
      <c r="O46" s="223" t="str">
        <f>IFERROR(IF((VLOOKUP($A46,'Q3 Raw Data'!$A$9:$BD$158,O$3,FALSE))="","",(VLOOKUP($A46,'Q3 Raw Data'!$A$9:$BD$158,O$3,FALSE))),"")</f>
        <v>On track to meet target</v>
      </c>
      <c r="P46" s="223" t="str">
        <f>IFERROR(IF((VLOOKUP($A46,'Q3 Raw Data'!$A$9:$BD$158,P$3,FALSE))="","",(VLOOKUP($A46,'Q3 Raw Data'!$A$9:$BD$158,P$3,FALSE))),"")</f>
        <v>Data not available to assess progress</v>
      </c>
      <c r="Q46" s="223" t="str">
        <f>IFERROR(IF((VLOOKUP($A46,'Q3 Raw Data'!$A$9:$BD$158,Q$3,FALSE))="","",(VLOOKUP($A46,'Q3 Raw Data'!$A$9:$BD$158,Q$3,FALSE))),"")</f>
        <v>On track to meet target</v>
      </c>
    </row>
    <row r="47" spans="1:17" x14ac:dyDescent="0.3">
      <c r="A47" t="s">
        <v>323</v>
      </c>
      <c r="B47" t="s">
        <v>324</v>
      </c>
      <c r="C47" s="223" t="str">
        <f>IFERROR(IF((VLOOKUP($A47,'Q3 Raw Data'!$A$9:$BD$158,C$3,FALSE))="","",(VLOOKUP($A47,'Q3 Raw Data'!$A$9:$BD$158,C$3,FALSE))),"")</f>
        <v>Yes</v>
      </c>
      <c r="D47" s="223" t="str">
        <f>IFERROR(IF((VLOOKUP($A47,'Q3 Raw Data'!$A$9:$BD$158,D$3,FALSE))="","",(VLOOKUP($A47,'Q3 Raw Data'!$A$9:$BD$158,D$3,FALSE))),"")</f>
        <v>Yes</v>
      </c>
      <c r="E47" s="223" t="str">
        <f>IFERROR(IF((VLOOKUP($A47,'Q3 Raw Data'!$A$9:$BD$158,E$3,FALSE))="","",(VLOOKUP($A47,'Q3 Raw Data'!$A$9:$BD$158,E$3,FALSE))),"")</f>
        <v>Yes</v>
      </c>
      <c r="F47" s="223" t="str">
        <f>IFERROR(IF((VLOOKUP($A47,'Q3 Raw Data'!$A$9:$BD$158,F$3,FALSE))="","",(VLOOKUP($A47,'Q3 Raw Data'!$A$9:$BD$158,F$3,FALSE))),"")</f>
        <v>Yes</v>
      </c>
      <c r="G47" s="223" t="str">
        <f>IFERROR(IF((VLOOKUP($A47,'Q3 Raw Data'!$A$9:$BD$158,G$3,FALSE))="","",(VLOOKUP($A47,'Q3 Raw Data'!$A$9:$BD$158,G$3,FALSE))),"")</f>
        <v>No</v>
      </c>
      <c r="H47" s="223" t="str">
        <f>IFERROR(IF((VLOOKUP($A47,'Q3 Raw Data'!$A$9:$BD$158,H$3,FALSE))="","",(VLOOKUP($A47,'Q3 Raw Data'!$A$9:$BD$158,H$3,FALSE))),"")</f>
        <v/>
      </c>
      <c r="I47" s="223"/>
      <c r="J47" s="223"/>
      <c r="K47" s="223"/>
      <c r="L47" s="223"/>
      <c r="M47" s="223"/>
      <c r="N47" s="223" t="str">
        <f>IFERROR(IF((VLOOKUP($A47,'Q3 Raw Data'!$A$9:$BD$158,N$3,FALSE))="","",(VLOOKUP($A47,'Q3 Raw Data'!$A$9:$BD$158,N$3,FALSE))),"")</f>
        <v>Not on track to meet target</v>
      </c>
      <c r="O47" s="223" t="str">
        <f>IFERROR(IF((VLOOKUP($A47,'Q3 Raw Data'!$A$9:$BD$158,O$3,FALSE))="","",(VLOOKUP($A47,'Q3 Raw Data'!$A$9:$BD$158,O$3,FALSE))),"")</f>
        <v>On track to meet target</v>
      </c>
      <c r="P47" s="223" t="str">
        <f>IFERROR(IF((VLOOKUP($A47,'Q3 Raw Data'!$A$9:$BD$158,P$3,FALSE))="","",(VLOOKUP($A47,'Q3 Raw Data'!$A$9:$BD$158,P$3,FALSE))),"")</f>
        <v>On track to meet target</v>
      </c>
      <c r="Q47" s="223" t="str">
        <f>IFERROR(IF((VLOOKUP($A47,'Q3 Raw Data'!$A$9:$BD$158,Q$3,FALSE))="","",(VLOOKUP($A47,'Q3 Raw Data'!$A$9:$BD$158,Q$3,FALSE))),"")</f>
        <v>On track to meet target</v>
      </c>
    </row>
    <row r="48" spans="1:17" x14ac:dyDescent="0.3">
      <c r="A48" t="s">
        <v>325</v>
      </c>
      <c r="B48" t="s">
        <v>326</v>
      </c>
      <c r="C48" s="223" t="str">
        <f>IFERROR(IF((VLOOKUP($A48,'Q3 Raw Data'!$A$9:$BD$158,C$3,FALSE))="","",(VLOOKUP($A48,'Q3 Raw Data'!$A$9:$BD$158,C$3,FALSE))),"")</f>
        <v>Yes</v>
      </c>
      <c r="D48" s="223" t="str">
        <f>IFERROR(IF((VLOOKUP($A48,'Q3 Raw Data'!$A$9:$BD$158,D$3,FALSE))="","",(VLOOKUP($A48,'Q3 Raw Data'!$A$9:$BD$158,D$3,FALSE))),"")</f>
        <v>Yes</v>
      </c>
      <c r="E48" s="223" t="str">
        <f>IFERROR(IF((VLOOKUP($A48,'Q3 Raw Data'!$A$9:$BD$158,E$3,FALSE))="","",(VLOOKUP($A48,'Q3 Raw Data'!$A$9:$BD$158,E$3,FALSE))),"")</f>
        <v>Yes</v>
      </c>
      <c r="F48" s="223" t="str">
        <f>IFERROR(IF((VLOOKUP($A48,'Q3 Raw Data'!$A$9:$BD$158,F$3,FALSE))="","",(VLOOKUP($A48,'Q3 Raw Data'!$A$9:$BD$158,F$3,FALSE))),"")</f>
        <v>Yes</v>
      </c>
      <c r="G48" s="223" t="str">
        <f>IFERROR(IF((VLOOKUP($A48,'Q3 Raw Data'!$A$9:$BD$158,G$3,FALSE))="","",(VLOOKUP($A48,'Q3 Raw Data'!$A$9:$BD$158,G$3,FALSE))),"")</f>
        <v>Yes</v>
      </c>
      <c r="H48" s="223" t="str">
        <f>IFERROR(IF((VLOOKUP($A48,'Q3 Raw Data'!$A$9:$BD$158,H$3,FALSE))="","",(VLOOKUP($A48,'Q3 Raw Data'!$A$9:$BD$158,H$3,FALSE))),"")</f>
        <v/>
      </c>
      <c r="I48" s="223"/>
      <c r="J48" s="223"/>
      <c r="K48" s="223"/>
      <c r="L48" s="223"/>
      <c r="M48" s="223"/>
      <c r="N48" s="223" t="str">
        <f>IFERROR(IF((VLOOKUP($A48,'Q3 Raw Data'!$A$9:$BD$158,N$3,FALSE))="","",(VLOOKUP($A48,'Q3 Raw Data'!$A$9:$BD$158,N$3,FALSE))),"")</f>
        <v>On track to meet target</v>
      </c>
      <c r="O48" s="223" t="str">
        <f>IFERROR(IF((VLOOKUP($A48,'Q3 Raw Data'!$A$9:$BD$158,O$3,FALSE))="","",(VLOOKUP($A48,'Q3 Raw Data'!$A$9:$BD$158,O$3,FALSE))),"")</f>
        <v>On track to meet target</v>
      </c>
      <c r="P48" s="223" t="str">
        <f>IFERROR(IF((VLOOKUP($A48,'Q3 Raw Data'!$A$9:$BD$158,P$3,FALSE))="","",(VLOOKUP($A48,'Q3 Raw Data'!$A$9:$BD$158,P$3,FALSE))),"")</f>
        <v>On track to meet target</v>
      </c>
      <c r="Q48" s="223" t="str">
        <f>IFERROR(IF((VLOOKUP($A48,'Q3 Raw Data'!$A$9:$BD$158,Q$3,FALSE))="","",(VLOOKUP($A48,'Q3 Raw Data'!$A$9:$BD$158,Q$3,FALSE))),"")</f>
        <v>On track to meet target</v>
      </c>
    </row>
    <row r="49" spans="1:17" x14ac:dyDescent="0.3">
      <c r="A49" t="s">
        <v>329</v>
      </c>
      <c r="B49" t="s">
        <v>330</v>
      </c>
      <c r="C49" s="223" t="str">
        <f>IFERROR(IF((VLOOKUP($A49,'Q3 Raw Data'!$A$9:$BD$158,C$3,FALSE))="","",(VLOOKUP($A49,'Q3 Raw Data'!$A$9:$BD$158,C$3,FALSE))),"")</f>
        <v>Yes</v>
      </c>
      <c r="D49" s="223" t="str">
        <f>IFERROR(IF((VLOOKUP($A49,'Q3 Raw Data'!$A$9:$BD$158,D$3,FALSE))="","",(VLOOKUP($A49,'Q3 Raw Data'!$A$9:$BD$158,D$3,FALSE))),"")</f>
        <v>Yes</v>
      </c>
      <c r="E49" s="223" t="str">
        <f>IFERROR(IF((VLOOKUP($A49,'Q3 Raw Data'!$A$9:$BD$158,E$3,FALSE))="","",(VLOOKUP($A49,'Q3 Raw Data'!$A$9:$BD$158,E$3,FALSE))),"")</f>
        <v>Yes</v>
      </c>
      <c r="F49" s="223" t="str">
        <f>IFERROR(IF((VLOOKUP($A49,'Q3 Raw Data'!$A$9:$BD$158,F$3,FALSE))="","",(VLOOKUP($A49,'Q3 Raw Data'!$A$9:$BD$158,F$3,FALSE))),"")</f>
        <v>Yes</v>
      </c>
      <c r="G49" s="223" t="str">
        <f>IFERROR(IF((VLOOKUP($A49,'Q3 Raw Data'!$A$9:$BD$158,G$3,FALSE))="","",(VLOOKUP($A49,'Q3 Raw Data'!$A$9:$BD$158,G$3,FALSE))),"")</f>
        <v>Yes</v>
      </c>
      <c r="H49" s="223" t="str">
        <f>IFERROR(IF((VLOOKUP($A49,'Q3 Raw Data'!$A$9:$BD$158,H$3,FALSE))="","",(VLOOKUP($A49,'Q3 Raw Data'!$A$9:$BD$158,H$3,FALSE))),"")</f>
        <v/>
      </c>
      <c r="I49" s="223"/>
      <c r="J49" s="223"/>
      <c r="K49" s="223"/>
      <c r="L49" s="223"/>
      <c r="M49" s="223"/>
      <c r="N49" s="223" t="str">
        <f>IFERROR(IF((VLOOKUP($A49,'Q3 Raw Data'!$A$9:$BD$158,N$3,FALSE))="","",(VLOOKUP($A49,'Q3 Raw Data'!$A$9:$BD$158,N$3,FALSE))),"")</f>
        <v>Not on track to meet target</v>
      </c>
      <c r="O49" s="223" t="str">
        <f>IFERROR(IF((VLOOKUP($A49,'Q3 Raw Data'!$A$9:$BD$158,O$3,FALSE))="","",(VLOOKUP($A49,'Q3 Raw Data'!$A$9:$BD$158,O$3,FALSE))),"")</f>
        <v>Not on track to meet target</v>
      </c>
      <c r="P49" s="223" t="str">
        <f>IFERROR(IF((VLOOKUP($A49,'Q3 Raw Data'!$A$9:$BD$158,P$3,FALSE))="","",(VLOOKUP($A49,'Q3 Raw Data'!$A$9:$BD$158,P$3,FALSE))),"")</f>
        <v>On track to meet target</v>
      </c>
      <c r="Q49" s="223" t="str">
        <f>IFERROR(IF((VLOOKUP($A49,'Q3 Raw Data'!$A$9:$BD$158,Q$3,FALSE))="","",(VLOOKUP($A49,'Q3 Raw Data'!$A$9:$BD$158,Q$3,FALSE))),"")</f>
        <v>Not on track to meet target</v>
      </c>
    </row>
    <row r="50" spans="1:17" x14ac:dyDescent="0.3">
      <c r="A50" t="s">
        <v>332</v>
      </c>
      <c r="B50" t="s">
        <v>333</v>
      </c>
      <c r="C50" s="223" t="str">
        <f>IFERROR(IF((VLOOKUP($A50,'Q3 Raw Data'!$A$9:$BD$158,C$3,FALSE))="","",(VLOOKUP($A50,'Q3 Raw Data'!$A$9:$BD$158,C$3,FALSE))),"")</f>
        <v>Yes</v>
      </c>
      <c r="D50" s="223" t="str">
        <f>IFERROR(IF((VLOOKUP($A50,'Q3 Raw Data'!$A$9:$BD$158,D$3,FALSE))="","",(VLOOKUP($A50,'Q3 Raw Data'!$A$9:$BD$158,D$3,FALSE))),"")</f>
        <v>Yes</v>
      </c>
      <c r="E50" s="223" t="str">
        <f>IFERROR(IF((VLOOKUP($A50,'Q3 Raw Data'!$A$9:$BD$158,E$3,FALSE))="","",(VLOOKUP($A50,'Q3 Raw Data'!$A$9:$BD$158,E$3,FALSE))),"")</f>
        <v>Yes</v>
      </c>
      <c r="F50" s="223" t="str">
        <f>IFERROR(IF((VLOOKUP($A50,'Q3 Raw Data'!$A$9:$BD$158,F$3,FALSE))="","",(VLOOKUP($A50,'Q3 Raw Data'!$A$9:$BD$158,F$3,FALSE))),"")</f>
        <v>Yes</v>
      </c>
      <c r="G50" s="223" t="str">
        <f>IFERROR(IF((VLOOKUP($A50,'Q3 Raw Data'!$A$9:$BD$158,G$3,FALSE))="","",(VLOOKUP($A50,'Q3 Raw Data'!$A$9:$BD$158,G$3,FALSE))),"")</f>
        <v>Yes</v>
      </c>
      <c r="H50" s="223" t="str">
        <f>IFERROR(IF((VLOOKUP($A50,'Q3 Raw Data'!$A$9:$BD$158,H$3,FALSE))="","",(VLOOKUP($A50,'Q3 Raw Data'!$A$9:$BD$158,H$3,FALSE))),"")</f>
        <v/>
      </c>
      <c r="I50" s="223"/>
      <c r="J50" s="223"/>
      <c r="K50" s="223"/>
      <c r="L50" s="223"/>
      <c r="M50" s="223"/>
      <c r="N50" s="223" t="str">
        <f>IFERROR(IF((VLOOKUP($A50,'Q3 Raw Data'!$A$9:$BD$158,N$3,FALSE))="","",(VLOOKUP($A50,'Q3 Raw Data'!$A$9:$BD$158,N$3,FALSE))),"")</f>
        <v>On track to meet target</v>
      </c>
      <c r="O50" s="223" t="str">
        <f>IFERROR(IF((VLOOKUP($A50,'Q3 Raw Data'!$A$9:$BD$158,O$3,FALSE))="","",(VLOOKUP($A50,'Q3 Raw Data'!$A$9:$BD$158,O$3,FALSE))),"")</f>
        <v>On track to meet target</v>
      </c>
      <c r="P50" s="223" t="str">
        <f>IFERROR(IF((VLOOKUP($A50,'Q3 Raw Data'!$A$9:$BD$158,P$3,FALSE))="","",(VLOOKUP($A50,'Q3 Raw Data'!$A$9:$BD$158,P$3,FALSE))),"")</f>
        <v>On track to meet target</v>
      </c>
      <c r="Q50" s="223" t="str">
        <f>IFERROR(IF((VLOOKUP($A50,'Q3 Raw Data'!$A$9:$BD$158,Q$3,FALSE))="","",(VLOOKUP($A50,'Q3 Raw Data'!$A$9:$BD$158,Q$3,FALSE))),"")</f>
        <v>Not on track to meet target</v>
      </c>
    </row>
    <row r="51" spans="1:17" x14ac:dyDescent="0.3">
      <c r="A51" t="s">
        <v>336</v>
      </c>
      <c r="B51" t="s">
        <v>337</v>
      </c>
      <c r="C51" s="223" t="str">
        <f>IFERROR(IF((VLOOKUP($A51,'Q3 Raw Data'!$A$9:$BD$158,C$3,FALSE))="","",(VLOOKUP($A51,'Q3 Raw Data'!$A$9:$BD$158,C$3,FALSE))),"")</f>
        <v>Yes</v>
      </c>
      <c r="D51" s="223" t="str">
        <f>IFERROR(IF((VLOOKUP($A51,'Q3 Raw Data'!$A$9:$BD$158,D$3,FALSE))="","",(VLOOKUP($A51,'Q3 Raw Data'!$A$9:$BD$158,D$3,FALSE))),"")</f>
        <v>Yes</v>
      </c>
      <c r="E51" s="223" t="str">
        <f>IFERROR(IF((VLOOKUP($A51,'Q3 Raw Data'!$A$9:$BD$158,E$3,FALSE))="","",(VLOOKUP($A51,'Q3 Raw Data'!$A$9:$BD$158,E$3,FALSE))),"")</f>
        <v>Yes</v>
      </c>
      <c r="F51" s="223" t="str">
        <f>IFERROR(IF((VLOOKUP($A51,'Q3 Raw Data'!$A$9:$BD$158,F$3,FALSE))="","",(VLOOKUP($A51,'Q3 Raw Data'!$A$9:$BD$158,F$3,FALSE))),"")</f>
        <v>Yes</v>
      </c>
      <c r="G51" s="223" t="str">
        <f>IFERROR(IF((VLOOKUP($A51,'Q3 Raw Data'!$A$9:$BD$158,G$3,FALSE))="","",(VLOOKUP($A51,'Q3 Raw Data'!$A$9:$BD$158,G$3,FALSE))),"")</f>
        <v>Yes</v>
      </c>
      <c r="H51" s="223" t="str">
        <f>IFERROR(IF((VLOOKUP($A51,'Q3 Raw Data'!$A$9:$BD$158,H$3,FALSE))="","",(VLOOKUP($A51,'Q3 Raw Data'!$A$9:$BD$158,H$3,FALSE))),"")</f>
        <v/>
      </c>
      <c r="I51" s="223"/>
      <c r="J51" s="223"/>
      <c r="K51" s="223"/>
      <c r="L51" s="223"/>
      <c r="M51" s="223"/>
      <c r="N51" s="223" t="str">
        <f>IFERROR(IF((VLOOKUP($A51,'Q3 Raw Data'!$A$9:$BD$158,N$3,FALSE))="","",(VLOOKUP($A51,'Q3 Raw Data'!$A$9:$BD$158,N$3,FALSE))),"")</f>
        <v>On track to meet target</v>
      </c>
      <c r="O51" s="223" t="str">
        <f>IFERROR(IF((VLOOKUP($A51,'Q3 Raw Data'!$A$9:$BD$158,O$3,FALSE))="","",(VLOOKUP($A51,'Q3 Raw Data'!$A$9:$BD$158,O$3,FALSE))),"")</f>
        <v>On track to meet target</v>
      </c>
      <c r="P51" s="223" t="str">
        <f>IFERROR(IF((VLOOKUP($A51,'Q3 Raw Data'!$A$9:$BD$158,P$3,FALSE))="","",(VLOOKUP($A51,'Q3 Raw Data'!$A$9:$BD$158,P$3,FALSE))),"")</f>
        <v>Data not available to assess progress</v>
      </c>
      <c r="Q51" s="223" t="str">
        <f>IFERROR(IF((VLOOKUP($A51,'Q3 Raw Data'!$A$9:$BD$158,Q$3,FALSE))="","",(VLOOKUP($A51,'Q3 Raw Data'!$A$9:$BD$158,Q$3,FALSE))),"")</f>
        <v>On track to meet target</v>
      </c>
    </row>
    <row r="52" spans="1:17" x14ac:dyDescent="0.3">
      <c r="A52" t="s">
        <v>338</v>
      </c>
      <c r="B52" t="s">
        <v>339</v>
      </c>
      <c r="C52" s="223" t="str">
        <f>IFERROR(IF((VLOOKUP($A52,'Q3 Raw Data'!$A$9:$BD$158,C$3,FALSE))="","",(VLOOKUP($A52,'Q3 Raw Data'!$A$9:$BD$158,C$3,FALSE))),"")</f>
        <v>Yes</v>
      </c>
      <c r="D52" s="223" t="str">
        <f>IFERROR(IF((VLOOKUP($A52,'Q3 Raw Data'!$A$9:$BD$158,D$3,FALSE))="","",(VLOOKUP($A52,'Q3 Raw Data'!$A$9:$BD$158,D$3,FALSE))),"")</f>
        <v>No</v>
      </c>
      <c r="E52" s="223" t="str">
        <f>IFERROR(IF((VLOOKUP($A52,'Q3 Raw Data'!$A$9:$BD$158,E$3,FALSE))="","",(VLOOKUP($A52,'Q3 Raw Data'!$A$9:$BD$158,E$3,FALSE))),"")</f>
        <v>Yes</v>
      </c>
      <c r="F52" s="223" t="str">
        <f>IFERROR(IF((VLOOKUP($A52,'Q3 Raw Data'!$A$9:$BD$158,F$3,FALSE))="","",(VLOOKUP($A52,'Q3 Raw Data'!$A$9:$BD$158,F$3,FALSE))),"")</f>
        <v>Yes</v>
      </c>
      <c r="G52" s="223" t="str">
        <f>IFERROR(IF((VLOOKUP($A52,'Q3 Raw Data'!$A$9:$BD$158,G$3,FALSE))="","",(VLOOKUP($A52,'Q3 Raw Data'!$A$9:$BD$158,G$3,FALSE))),"")</f>
        <v>Yes</v>
      </c>
      <c r="H52" s="223" t="str">
        <f>IFERROR(IF((VLOOKUP($A52,'Q3 Raw Data'!$A$9:$BD$158,H$3,FALSE))="","",(VLOOKUP($A52,'Q3 Raw Data'!$A$9:$BD$158,H$3,FALSE))),"")</f>
        <v/>
      </c>
      <c r="I52" s="223"/>
      <c r="J52" s="223"/>
      <c r="K52" s="223"/>
      <c r="L52" s="223"/>
      <c r="M52" s="223"/>
      <c r="N52" s="223" t="str">
        <f>IFERROR(IF((VLOOKUP($A52,'Q3 Raw Data'!$A$9:$BD$158,N$3,FALSE))="","",(VLOOKUP($A52,'Q3 Raw Data'!$A$9:$BD$158,N$3,FALSE))),"")</f>
        <v>On track to meet target</v>
      </c>
      <c r="O52" s="223" t="str">
        <f>IFERROR(IF((VLOOKUP($A52,'Q3 Raw Data'!$A$9:$BD$158,O$3,FALSE))="","",(VLOOKUP($A52,'Q3 Raw Data'!$A$9:$BD$158,O$3,FALSE))),"")</f>
        <v>On track to meet target</v>
      </c>
      <c r="P52" s="223" t="str">
        <f>IFERROR(IF((VLOOKUP($A52,'Q3 Raw Data'!$A$9:$BD$158,P$3,FALSE))="","",(VLOOKUP($A52,'Q3 Raw Data'!$A$9:$BD$158,P$3,FALSE))),"")</f>
        <v>On track to meet target</v>
      </c>
      <c r="Q52" s="223" t="str">
        <f>IFERROR(IF((VLOOKUP($A52,'Q3 Raw Data'!$A$9:$BD$158,Q$3,FALSE))="","",(VLOOKUP($A52,'Q3 Raw Data'!$A$9:$BD$158,Q$3,FALSE))),"")</f>
        <v>On track to meet target</v>
      </c>
    </row>
    <row r="53" spans="1:17" x14ac:dyDescent="0.3">
      <c r="A53" t="s">
        <v>340</v>
      </c>
      <c r="B53" t="s">
        <v>341</v>
      </c>
      <c r="C53" s="223" t="str">
        <f>IFERROR(IF((VLOOKUP($A53,'Q3 Raw Data'!$A$9:$BD$158,C$3,FALSE))="","",(VLOOKUP($A53,'Q3 Raw Data'!$A$9:$BD$158,C$3,FALSE))),"")</f>
        <v>Yes</v>
      </c>
      <c r="D53" s="223" t="str">
        <f>IFERROR(IF((VLOOKUP($A53,'Q3 Raw Data'!$A$9:$BD$158,D$3,FALSE))="","",(VLOOKUP($A53,'Q3 Raw Data'!$A$9:$BD$158,D$3,FALSE))),"")</f>
        <v>Yes</v>
      </c>
      <c r="E53" s="223" t="str">
        <f>IFERROR(IF((VLOOKUP($A53,'Q3 Raw Data'!$A$9:$BD$158,E$3,FALSE))="","",(VLOOKUP($A53,'Q3 Raw Data'!$A$9:$BD$158,E$3,FALSE))),"")</f>
        <v>Yes</v>
      </c>
      <c r="F53" s="223" t="str">
        <f>IFERROR(IF((VLOOKUP($A53,'Q3 Raw Data'!$A$9:$BD$158,F$3,FALSE))="","",(VLOOKUP($A53,'Q3 Raw Data'!$A$9:$BD$158,F$3,FALSE))),"")</f>
        <v>Yes</v>
      </c>
      <c r="G53" s="223" t="str">
        <f>IFERROR(IF((VLOOKUP($A53,'Q3 Raw Data'!$A$9:$BD$158,G$3,FALSE))="","",(VLOOKUP($A53,'Q3 Raw Data'!$A$9:$BD$158,G$3,FALSE))),"")</f>
        <v>Yes</v>
      </c>
      <c r="H53" s="223" t="str">
        <f>IFERROR(IF((VLOOKUP($A53,'Q3 Raw Data'!$A$9:$BD$158,H$3,FALSE))="","",(VLOOKUP($A53,'Q3 Raw Data'!$A$9:$BD$158,H$3,FALSE))),"")</f>
        <v/>
      </c>
      <c r="I53" s="223"/>
      <c r="J53" s="223"/>
      <c r="K53" s="223"/>
      <c r="L53" s="223"/>
      <c r="M53" s="223"/>
      <c r="N53" s="223" t="str">
        <f>IFERROR(IF((VLOOKUP($A53,'Q3 Raw Data'!$A$9:$BD$158,N$3,FALSE))="","",(VLOOKUP($A53,'Q3 Raw Data'!$A$9:$BD$158,N$3,FALSE))),"")</f>
        <v>Not on track to meet target</v>
      </c>
      <c r="O53" s="223" t="str">
        <f>IFERROR(IF((VLOOKUP($A53,'Q3 Raw Data'!$A$9:$BD$158,O$3,FALSE))="","",(VLOOKUP($A53,'Q3 Raw Data'!$A$9:$BD$158,O$3,FALSE))),"")</f>
        <v>Not on track to meet target</v>
      </c>
      <c r="P53" s="223" t="str">
        <f>IFERROR(IF((VLOOKUP($A53,'Q3 Raw Data'!$A$9:$BD$158,P$3,FALSE))="","",(VLOOKUP($A53,'Q3 Raw Data'!$A$9:$BD$158,P$3,FALSE))),"")</f>
        <v>Not on track to meet target</v>
      </c>
      <c r="Q53" s="223" t="str">
        <f>IFERROR(IF((VLOOKUP($A53,'Q3 Raw Data'!$A$9:$BD$158,Q$3,FALSE))="","",(VLOOKUP($A53,'Q3 Raw Data'!$A$9:$BD$158,Q$3,FALSE))),"")</f>
        <v>Not on track to meet target</v>
      </c>
    </row>
    <row r="54" spans="1:17" x14ac:dyDescent="0.3">
      <c r="A54" t="s">
        <v>344</v>
      </c>
      <c r="B54" t="s">
        <v>345</v>
      </c>
      <c r="C54" s="223" t="str">
        <f>IFERROR(IF((VLOOKUP($A54,'Q3 Raw Data'!$A$9:$BD$158,C$3,FALSE))="","",(VLOOKUP($A54,'Q3 Raw Data'!$A$9:$BD$158,C$3,FALSE))),"")</f>
        <v>Yes</v>
      </c>
      <c r="D54" s="223" t="str">
        <f>IFERROR(IF((VLOOKUP($A54,'Q3 Raw Data'!$A$9:$BD$158,D$3,FALSE))="","",(VLOOKUP($A54,'Q3 Raw Data'!$A$9:$BD$158,D$3,FALSE))),"")</f>
        <v>Yes</v>
      </c>
      <c r="E54" s="223" t="str">
        <f>IFERROR(IF((VLOOKUP($A54,'Q3 Raw Data'!$A$9:$BD$158,E$3,FALSE))="","",(VLOOKUP($A54,'Q3 Raw Data'!$A$9:$BD$158,E$3,FALSE))),"")</f>
        <v>Yes</v>
      </c>
      <c r="F54" s="223" t="str">
        <f>IFERROR(IF((VLOOKUP($A54,'Q3 Raw Data'!$A$9:$BD$158,F$3,FALSE))="","",(VLOOKUP($A54,'Q3 Raw Data'!$A$9:$BD$158,F$3,FALSE))),"")</f>
        <v>Yes</v>
      </c>
      <c r="G54" s="223" t="str">
        <f>IFERROR(IF((VLOOKUP($A54,'Q3 Raw Data'!$A$9:$BD$158,G$3,FALSE))="","",(VLOOKUP($A54,'Q3 Raw Data'!$A$9:$BD$158,G$3,FALSE))),"")</f>
        <v>Yes</v>
      </c>
      <c r="H54" s="223" t="str">
        <f>IFERROR(IF((VLOOKUP($A54,'Q3 Raw Data'!$A$9:$BD$158,H$3,FALSE))="","",(VLOOKUP($A54,'Q3 Raw Data'!$A$9:$BD$158,H$3,FALSE))),"")</f>
        <v/>
      </c>
      <c r="I54" s="223"/>
      <c r="J54" s="223"/>
      <c r="K54" s="223"/>
      <c r="L54" s="223"/>
      <c r="M54" s="223"/>
      <c r="N54" s="223" t="str">
        <f>IFERROR(IF((VLOOKUP($A54,'Q3 Raw Data'!$A$9:$BD$158,N$3,FALSE))="","",(VLOOKUP($A54,'Q3 Raw Data'!$A$9:$BD$158,N$3,FALSE))),"")</f>
        <v>Not on track to meet target</v>
      </c>
      <c r="O54" s="223" t="str">
        <f>IFERROR(IF((VLOOKUP($A54,'Q3 Raw Data'!$A$9:$BD$158,O$3,FALSE))="","",(VLOOKUP($A54,'Q3 Raw Data'!$A$9:$BD$158,O$3,FALSE))),"")</f>
        <v>On track to meet target</v>
      </c>
      <c r="P54" s="223" t="str">
        <f>IFERROR(IF((VLOOKUP($A54,'Q3 Raw Data'!$A$9:$BD$158,P$3,FALSE))="","",(VLOOKUP($A54,'Q3 Raw Data'!$A$9:$BD$158,P$3,FALSE))),"")</f>
        <v>Data not available to assess progress</v>
      </c>
      <c r="Q54" s="223" t="str">
        <f>IFERROR(IF((VLOOKUP($A54,'Q3 Raw Data'!$A$9:$BD$158,Q$3,FALSE))="","",(VLOOKUP($A54,'Q3 Raw Data'!$A$9:$BD$158,Q$3,FALSE))),"")</f>
        <v>Data not available to assess progress</v>
      </c>
    </row>
    <row r="55" spans="1:17" x14ac:dyDescent="0.3">
      <c r="A55" t="s">
        <v>346</v>
      </c>
      <c r="B55" t="s">
        <v>347</v>
      </c>
      <c r="C55" s="223" t="str">
        <f>IFERROR(IF((VLOOKUP($A55,'Q3 Raw Data'!$A$9:$BD$158,C$3,FALSE))="","",(VLOOKUP($A55,'Q3 Raw Data'!$A$9:$BD$158,C$3,FALSE))),"")</f>
        <v>Yes</v>
      </c>
      <c r="D55" s="223" t="str">
        <f>IFERROR(IF((VLOOKUP($A55,'Q3 Raw Data'!$A$9:$BD$158,D$3,FALSE))="","",(VLOOKUP($A55,'Q3 Raw Data'!$A$9:$BD$158,D$3,FALSE))),"")</f>
        <v>Yes</v>
      </c>
      <c r="E55" s="223" t="str">
        <f>IFERROR(IF((VLOOKUP($A55,'Q3 Raw Data'!$A$9:$BD$158,E$3,FALSE))="","",(VLOOKUP($A55,'Q3 Raw Data'!$A$9:$BD$158,E$3,FALSE))),"")</f>
        <v>Yes</v>
      </c>
      <c r="F55" s="223" t="str">
        <f>IFERROR(IF((VLOOKUP($A55,'Q3 Raw Data'!$A$9:$BD$158,F$3,FALSE))="","",(VLOOKUP($A55,'Q3 Raw Data'!$A$9:$BD$158,F$3,FALSE))),"")</f>
        <v>Yes</v>
      </c>
      <c r="G55" s="223" t="str">
        <f>IFERROR(IF((VLOOKUP($A55,'Q3 Raw Data'!$A$9:$BD$158,G$3,FALSE))="","",(VLOOKUP($A55,'Q3 Raw Data'!$A$9:$BD$158,G$3,FALSE))),"")</f>
        <v>Yes</v>
      </c>
      <c r="H55" s="223" t="str">
        <f>IFERROR(IF((VLOOKUP($A55,'Q3 Raw Data'!$A$9:$BD$158,H$3,FALSE))="","",(VLOOKUP($A55,'Q3 Raw Data'!$A$9:$BD$158,H$3,FALSE))),"")</f>
        <v/>
      </c>
      <c r="I55" s="223"/>
      <c r="J55" s="223"/>
      <c r="K55" s="223"/>
      <c r="L55" s="223"/>
      <c r="M55" s="223"/>
      <c r="N55" s="223" t="str">
        <f>IFERROR(IF((VLOOKUP($A55,'Q3 Raw Data'!$A$9:$BD$158,N$3,FALSE))="","",(VLOOKUP($A55,'Q3 Raw Data'!$A$9:$BD$158,N$3,FALSE))),"")</f>
        <v>On track to meet target</v>
      </c>
      <c r="O55" s="223" t="str">
        <f>IFERROR(IF((VLOOKUP($A55,'Q3 Raw Data'!$A$9:$BD$158,O$3,FALSE))="","",(VLOOKUP($A55,'Q3 Raw Data'!$A$9:$BD$158,O$3,FALSE))),"")</f>
        <v>On track to meet target</v>
      </c>
      <c r="P55" s="223" t="str">
        <f>IFERROR(IF((VLOOKUP($A55,'Q3 Raw Data'!$A$9:$BD$158,P$3,FALSE))="","",(VLOOKUP($A55,'Q3 Raw Data'!$A$9:$BD$158,P$3,FALSE))),"")</f>
        <v>Data not available to assess progress</v>
      </c>
      <c r="Q55" s="223" t="str">
        <f>IFERROR(IF((VLOOKUP($A55,'Q3 Raw Data'!$A$9:$BD$158,Q$3,FALSE))="","",(VLOOKUP($A55,'Q3 Raw Data'!$A$9:$BD$158,Q$3,FALSE))),"")</f>
        <v>Not on track to meet target</v>
      </c>
    </row>
    <row r="56" spans="1:17" x14ac:dyDescent="0.3">
      <c r="A56" t="s">
        <v>348</v>
      </c>
      <c r="B56" t="s">
        <v>349</v>
      </c>
      <c r="C56" s="223" t="str">
        <f>IFERROR(IF((VLOOKUP($A56,'Q3 Raw Data'!$A$9:$BD$158,C$3,FALSE))="","",(VLOOKUP($A56,'Q3 Raw Data'!$A$9:$BD$158,C$3,FALSE))),"")</f>
        <v>Yes</v>
      </c>
      <c r="D56" s="223" t="str">
        <f>IFERROR(IF((VLOOKUP($A56,'Q3 Raw Data'!$A$9:$BD$158,D$3,FALSE))="","",(VLOOKUP($A56,'Q3 Raw Data'!$A$9:$BD$158,D$3,FALSE))),"")</f>
        <v>Yes</v>
      </c>
      <c r="E56" s="223" t="str">
        <f>IFERROR(IF((VLOOKUP($A56,'Q3 Raw Data'!$A$9:$BD$158,E$3,FALSE))="","",(VLOOKUP($A56,'Q3 Raw Data'!$A$9:$BD$158,E$3,FALSE))),"")</f>
        <v>Yes</v>
      </c>
      <c r="F56" s="223" t="str">
        <f>IFERROR(IF((VLOOKUP($A56,'Q3 Raw Data'!$A$9:$BD$158,F$3,FALSE))="","",(VLOOKUP($A56,'Q3 Raw Data'!$A$9:$BD$158,F$3,FALSE))),"")</f>
        <v>Yes</v>
      </c>
      <c r="G56" s="223" t="str">
        <f>IFERROR(IF((VLOOKUP($A56,'Q3 Raw Data'!$A$9:$BD$158,G$3,FALSE))="","",(VLOOKUP($A56,'Q3 Raw Data'!$A$9:$BD$158,G$3,FALSE))),"")</f>
        <v>Yes</v>
      </c>
      <c r="H56" s="223" t="str">
        <f>IFERROR(IF((VLOOKUP($A56,'Q3 Raw Data'!$A$9:$BD$158,H$3,FALSE))="","",(VLOOKUP($A56,'Q3 Raw Data'!$A$9:$BD$158,H$3,FALSE))),"")</f>
        <v/>
      </c>
      <c r="I56" s="223"/>
      <c r="J56" s="223"/>
      <c r="K56" s="223"/>
      <c r="L56" s="223"/>
      <c r="M56" s="223"/>
      <c r="N56" s="223" t="str">
        <f>IFERROR(IF((VLOOKUP($A56,'Q3 Raw Data'!$A$9:$BD$158,N$3,FALSE))="","",(VLOOKUP($A56,'Q3 Raw Data'!$A$9:$BD$158,N$3,FALSE))),"")</f>
        <v>Not on track to meet target</v>
      </c>
      <c r="O56" s="223" t="str">
        <f>IFERROR(IF((VLOOKUP($A56,'Q3 Raw Data'!$A$9:$BD$158,O$3,FALSE))="","",(VLOOKUP($A56,'Q3 Raw Data'!$A$9:$BD$158,O$3,FALSE))),"")</f>
        <v>On track to meet target</v>
      </c>
      <c r="P56" s="223" t="str">
        <f>IFERROR(IF((VLOOKUP($A56,'Q3 Raw Data'!$A$9:$BD$158,P$3,FALSE))="","",(VLOOKUP($A56,'Q3 Raw Data'!$A$9:$BD$158,P$3,FALSE))),"")</f>
        <v>On track to meet target</v>
      </c>
      <c r="Q56" s="223" t="str">
        <f>IFERROR(IF((VLOOKUP($A56,'Q3 Raw Data'!$A$9:$BD$158,Q$3,FALSE))="","",(VLOOKUP($A56,'Q3 Raw Data'!$A$9:$BD$158,Q$3,FALSE))),"")</f>
        <v>Not on track to meet target</v>
      </c>
    </row>
    <row r="57" spans="1:17" x14ac:dyDescent="0.3">
      <c r="A57" t="s">
        <v>350</v>
      </c>
      <c r="B57" t="s">
        <v>351</v>
      </c>
      <c r="C57" s="223" t="str">
        <f>IFERROR(IF((VLOOKUP($A57,'Q3 Raw Data'!$A$9:$BD$158,C$3,FALSE))="","",(VLOOKUP($A57,'Q3 Raw Data'!$A$9:$BD$158,C$3,FALSE))),"")</f>
        <v>Yes</v>
      </c>
      <c r="D57" s="223" t="str">
        <f>IFERROR(IF((VLOOKUP($A57,'Q3 Raw Data'!$A$9:$BD$158,D$3,FALSE))="","",(VLOOKUP($A57,'Q3 Raw Data'!$A$9:$BD$158,D$3,FALSE))),"")</f>
        <v>Yes</v>
      </c>
      <c r="E57" s="223" t="str">
        <f>IFERROR(IF((VLOOKUP($A57,'Q3 Raw Data'!$A$9:$BD$158,E$3,FALSE))="","",(VLOOKUP($A57,'Q3 Raw Data'!$A$9:$BD$158,E$3,FALSE))),"")</f>
        <v>Yes</v>
      </c>
      <c r="F57" s="223" t="str">
        <f>IFERROR(IF((VLOOKUP($A57,'Q3 Raw Data'!$A$9:$BD$158,F$3,FALSE))="","",(VLOOKUP($A57,'Q3 Raw Data'!$A$9:$BD$158,F$3,FALSE))),"")</f>
        <v>Yes</v>
      </c>
      <c r="G57" s="223" t="str">
        <f>IFERROR(IF((VLOOKUP($A57,'Q3 Raw Data'!$A$9:$BD$158,G$3,FALSE))="","",(VLOOKUP($A57,'Q3 Raw Data'!$A$9:$BD$158,G$3,FALSE))),"")</f>
        <v>Yes</v>
      </c>
      <c r="H57" s="223" t="str">
        <f>IFERROR(IF((VLOOKUP($A57,'Q3 Raw Data'!$A$9:$BD$158,H$3,FALSE))="","",(VLOOKUP($A57,'Q3 Raw Data'!$A$9:$BD$158,H$3,FALSE))),"")</f>
        <v/>
      </c>
      <c r="I57" s="223"/>
      <c r="J57" s="223"/>
      <c r="K57" s="223"/>
      <c r="L57" s="223"/>
      <c r="M57" s="223"/>
      <c r="N57" s="223" t="str">
        <f>IFERROR(IF((VLOOKUP($A57,'Q3 Raw Data'!$A$9:$BD$158,N$3,FALSE))="","",(VLOOKUP($A57,'Q3 Raw Data'!$A$9:$BD$158,N$3,FALSE))),"")</f>
        <v>Not on track to meet target</v>
      </c>
      <c r="O57" s="223" t="str">
        <f>IFERROR(IF((VLOOKUP($A57,'Q3 Raw Data'!$A$9:$BD$158,O$3,FALSE))="","",(VLOOKUP($A57,'Q3 Raw Data'!$A$9:$BD$158,O$3,FALSE))),"")</f>
        <v>Not on track to meet target</v>
      </c>
      <c r="P57" s="223" t="str">
        <f>IFERROR(IF((VLOOKUP($A57,'Q3 Raw Data'!$A$9:$BD$158,P$3,FALSE))="","",(VLOOKUP($A57,'Q3 Raw Data'!$A$9:$BD$158,P$3,FALSE))),"")</f>
        <v>Data not available to assess progress</v>
      </c>
      <c r="Q57" s="223" t="str">
        <f>IFERROR(IF((VLOOKUP($A57,'Q3 Raw Data'!$A$9:$BD$158,Q$3,FALSE))="","",(VLOOKUP($A57,'Q3 Raw Data'!$A$9:$BD$158,Q$3,FALSE))),"")</f>
        <v>On track to meet target</v>
      </c>
    </row>
    <row r="58" spans="1:17" x14ac:dyDescent="0.3">
      <c r="A58" t="s">
        <v>352</v>
      </c>
      <c r="B58" t="s">
        <v>353</v>
      </c>
      <c r="C58" s="223" t="str">
        <f>IFERROR(IF((VLOOKUP($A58,'Q3 Raw Data'!$A$9:$BD$158,C$3,FALSE))="","",(VLOOKUP($A58,'Q3 Raw Data'!$A$9:$BD$158,C$3,FALSE))),"")</f>
        <v>Yes</v>
      </c>
      <c r="D58" s="223" t="str">
        <f>IFERROR(IF((VLOOKUP($A58,'Q3 Raw Data'!$A$9:$BD$158,D$3,FALSE))="","",(VLOOKUP($A58,'Q3 Raw Data'!$A$9:$BD$158,D$3,FALSE))),"")</f>
        <v>Yes</v>
      </c>
      <c r="E58" s="223" t="str">
        <f>IFERROR(IF((VLOOKUP($A58,'Q3 Raw Data'!$A$9:$BD$158,E$3,FALSE))="","",(VLOOKUP($A58,'Q3 Raw Data'!$A$9:$BD$158,E$3,FALSE))),"")</f>
        <v>Yes</v>
      </c>
      <c r="F58" s="223" t="str">
        <f>IFERROR(IF((VLOOKUP($A58,'Q3 Raw Data'!$A$9:$BD$158,F$3,FALSE))="","",(VLOOKUP($A58,'Q3 Raw Data'!$A$9:$BD$158,F$3,FALSE))),"")</f>
        <v>Yes</v>
      </c>
      <c r="G58" s="223" t="str">
        <f>IFERROR(IF((VLOOKUP($A58,'Q3 Raw Data'!$A$9:$BD$158,G$3,FALSE))="","",(VLOOKUP($A58,'Q3 Raw Data'!$A$9:$BD$158,G$3,FALSE))),"")</f>
        <v>Yes</v>
      </c>
      <c r="H58" s="223" t="str">
        <f>IFERROR(IF((VLOOKUP($A58,'Q3 Raw Data'!$A$9:$BD$158,H$3,FALSE))="","",(VLOOKUP($A58,'Q3 Raw Data'!$A$9:$BD$158,H$3,FALSE))),"")</f>
        <v/>
      </c>
      <c r="I58" s="223"/>
      <c r="J58" s="223"/>
      <c r="K58" s="223"/>
      <c r="L58" s="223"/>
      <c r="M58" s="223"/>
      <c r="N58" s="223" t="str">
        <f>IFERROR(IF((VLOOKUP($A58,'Q3 Raw Data'!$A$9:$BD$158,N$3,FALSE))="","",(VLOOKUP($A58,'Q3 Raw Data'!$A$9:$BD$158,N$3,FALSE))),"")</f>
        <v>On track to meet target</v>
      </c>
      <c r="O58" s="223" t="str">
        <f>IFERROR(IF((VLOOKUP($A58,'Q3 Raw Data'!$A$9:$BD$158,O$3,FALSE))="","",(VLOOKUP($A58,'Q3 Raw Data'!$A$9:$BD$158,O$3,FALSE))),"")</f>
        <v>On track to meet target</v>
      </c>
      <c r="P58" s="223" t="str">
        <f>IFERROR(IF((VLOOKUP($A58,'Q3 Raw Data'!$A$9:$BD$158,P$3,FALSE))="","",(VLOOKUP($A58,'Q3 Raw Data'!$A$9:$BD$158,P$3,FALSE))),"")</f>
        <v>Data not available to assess progress</v>
      </c>
      <c r="Q58" s="223" t="str">
        <f>IFERROR(IF((VLOOKUP($A58,'Q3 Raw Data'!$A$9:$BD$158,Q$3,FALSE))="","",(VLOOKUP($A58,'Q3 Raw Data'!$A$9:$BD$158,Q$3,FALSE))),"")</f>
        <v>Not on track to meet target</v>
      </c>
    </row>
    <row r="59" spans="1:17" x14ac:dyDescent="0.3">
      <c r="A59" t="s">
        <v>354</v>
      </c>
      <c r="B59" t="s">
        <v>355</v>
      </c>
      <c r="C59" s="223" t="str">
        <f>IFERROR(IF((VLOOKUP($A59,'Q3 Raw Data'!$A$9:$BD$158,C$3,FALSE))="","",(VLOOKUP($A59,'Q3 Raw Data'!$A$9:$BD$158,C$3,FALSE))),"")</f>
        <v>Yes</v>
      </c>
      <c r="D59" s="223" t="str">
        <f>IFERROR(IF((VLOOKUP($A59,'Q3 Raw Data'!$A$9:$BD$158,D$3,FALSE))="","",(VLOOKUP($A59,'Q3 Raw Data'!$A$9:$BD$158,D$3,FALSE))),"")</f>
        <v>Yes</v>
      </c>
      <c r="E59" s="223" t="str">
        <f>IFERROR(IF((VLOOKUP($A59,'Q3 Raw Data'!$A$9:$BD$158,E$3,FALSE))="","",(VLOOKUP($A59,'Q3 Raw Data'!$A$9:$BD$158,E$3,FALSE))),"")</f>
        <v>Yes</v>
      </c>
      <c r="F59" s="223" t="str">
        <f>IFERROR(IF((VLOOKUP($A59,'Q3 Raw Data'!$A$9:$BD$158,F$3,FALSE))="","",(VLOOKUP($A59,'Q3 Raw Data'!$A$9:$BD$158,F$3,FALSE))),"")</f>
        <v>Yes</v>
      </c>
      <c r="G59" s="223" t="str">
        <f>IFERROR(IF((VLOOKUP($A59,'Q3 Raw Data'!$A$9:$BD$158,G$3,FALSE))="","",(VLOOKUP($A59,'Q3 Raw Data'!$A$9:$BD$158,G$3,FALSE))),"")</f>
        <v>Yes</v>
      </c>
      <c r="H59" s="223" t="str">
        <f>IFERROR(IF((VLOOKUP($A59,'Q3 Raw Data'!$A$9:$BD$158,H$3,FALSE))="","",(VLOOKUP($A59,'Q3 Raw Data'!$A$9:$BD$158,H$3,FALSE))),"")</f>
        <v/>
      </c>
      <c r="I59" s="223"/>
      <c r="J59" s="223"/>
      <c r="K59" s="223"/>
      <c r="L59" s="223"/>
      <c r="M59" s="223"/>
      <c r="N59" s="223" t="str">
        <f>IFERROR(IF((VLOOKUP($A59,'Q3 Raw Data'!$A$9:$BD$158,N$3,FALSE))="","",(VLOOKUP($A59,'Q3 Raw Data'!$A$9:$BD$158,N$3,FALSE))),"")</f>
        <v>Not on track to meet target</v>
      </c>
      <c r="O59" s="223" t="str">
        <f>IFERROR(IF((VLOOKUP($A59,'Q3 Raw Data'!$A$9:$BD$158,O$3,FALSE))="","",(VLOOKUP($A59,'Q3 Raw Data'!$A$9:$BD$158,O$3,FALSE))),"")</f>
        <v>On track to meet target</v>
      </c>
      <c r="P59" s="223" t="str">
        <f>IFERROR(IF((VLOOKUP($A59,'Q3 Raw Data'!$A$9:$BD$158,P$3,FALSE))="","",(VLOOKUP($A59,'Q3 Raw Data'!$A$9:$BD$158,P$3,FALSE))),"")</f>
        <v>On track to meet target</v>
      </c>
      <c r="Q59" s="223" t="str">
        <f>IFERROR(IF((VLOOKUP($A59,'Q3 Raw Data'!$A$9:$BD$158,Q$3,FALSE))="","",(VLOOKUP($A59,'Q3 Raw Data'!$A$9:$BD$158,Q$3,FALSE))),"")</f>
        <v>On track to meet target</v>
      </c>
    </row>
    <row r="60" spans="1:17" x14ac:dyDescent="0.3">
      <c r="A60" t="s">
        <v>356</v>
      </c>
      <c r="B60" t="s">
        <v>357</v>
      </c>
      <c r="C60" s="223" t="str">
        <f>IFERROR(IF((VLOOKUP($A60,'Q3 Raw Data'!$A$9:$BD$158,C$3,FALSE))="","",(VLOOKUP($A60,'Q3 Raw Data'!$A$9:$BD$158,C$3,FALSE))),"")</f>
        <v>Yes</v>
      </c>
      <c r="D60" s="223" t="str">
        <f>IFERROR(IF((VLOOKUP($A60,'Q3 Raw Data'!$A$9:$BD$158,D$3,FALSE))="","",(VLOOKUP($A60,'Q3 Raw Data'!$A$9:$BD$158,D$3,FALSE))),"")</f>
        <v>Yes</v>
      </c>
      <c r="E60" s="223" t="str">
        <f>IFERROR(IF((VLOOKUP($A60,'Q3 Raw Data'!$A$9:$BD$158,E$3,FALSE))="","",(VLOOKUP($A60,'Q3 Raw Data'!$A$9:$BD$158,E$3,FALSE))),"")</f>
        <v>Yes</v>
      </c>
      <c r="F60" s="223" t="str">
        <f>IFERROR(IF((VLOOKUP($A60,'Q3 Raw Data'!$A$9:$BD$158,F$3,FALSE))="","",(VLOOKUP($A60,'Q3 Raw Data'!$A$9:$BD$158,F$3,FALSE))),"")</f>
        <v>Yes</v>
      </c>
      <c r="G60" s="223" t="str">
        <f>IFERROR(IF((VLOOKUP($A60,'Q3 Raw Data'!$A$9:$BD$158,G$3,FALSE))="","",(VLOOKUP($A60,'Q3 Raw Data'!$A$9:$BD$158,G$3,FALSE))),"")</f>
        <v>Yes</v>
      </c>
      <c r="H60" s="223" t="str">
        <f>IFERROR(IF((VLOOKUP($A60,'Q3 Raw Data'!$A$9:$BD$158,H$3,FALSE))="","",(VLOOKUP($A60,'Q3 Raw Data'!$A$9:$BD$158,H$3,FALSE))),"")</f>
        <v/>
      </c>
      <c r="I60" s="223"/>
      <c r="J60" s="223"/>
      <c r="K60" s="223"/>
      <c r="L60" s="223"/>
      <c r="M60" s="223"/>
      <c r="N60" s="223" t="str">
        <f>IFERROR(IF((VLOOKUP($A60,'Q3 Raw Data'!$A$9:$BD$158,N$3,FALSE))="","",(VLOOKUP($A60,'Q3 Raw Data'!$A$9:$BD$158,N$3,FALSE))),"")</f>
        <v>Not on track to meet target</v>
      </c>
      <c r="O60" s="223" t="str">
        <f>IFERROR(IF((VLOOKUP($A60,'Q3 Raw Data'!$A$9:$BD$158,O$3,FALSE))="","",(VLOOKUP($A60,'Q3 Raw Data'!$A$9:$BD$158,O$3,FALSE))),"")</f>
        <v>On track to meet target</v>
      </c>
      <c r="P60" s="223" t="str">
        <f>IFERROR(IF((VLOOKUP($A60,'Q3 Raw Data'!$A$9:$BD$158,P$3,FALSE))="","",(VLOOKUP($A60,'Q3 Raw Data'!$A$9:$BD$158,P$3,FALSE))),"")</f>
        <v>Data not available to assess progress</v>
      </c>
      <c r="Q60" s="223" t="str">
        <f>IFERROR(IF((VLOOKUP($A60,'Q3 Raw Data'!$A$9:$BD$158,Q$3,FALSE))="","",(VLOOKUP($A60,'Q3 Raw Data'!$A$9:$BD$158,Q$3,FALSE))),"")</f>
        <v>Not on track to meet target</v>
      </c>
    </row>
    <row r="61" spans="1:17" x14ac:dyDescent="0.3">
      <c r="A61" t="s">
        <v>358</v>
      </c>
      <c r="B61" t="s">
        <v>359</v>
      </c>
      <c r="C61" s="223" t="str">
        <f>IFERROR(IF((VLOOKUP($A61,'Q3 Raw Data'!$A$9:$BD$158,C$3,FALSE))="","",(VLOOKUP($A61,'Q3 Raw Data'!$A$9:$BD$158,C$3,FALSE))),"")</f>
        <v>Yes</v>
      </c>
      <c r="D61" s="223" t="str">
        <f>IFERROR(IF((VLOOKUP($A61,'Q3 Raw Data'!$A$9:$BD$158,D$3,FALSE))="","",(VLOOKUP($A61,'Q3 Raw Data'!$A$9:$BD$158,D$3,FALSE))),"")</f>
        <v>Yes</v>
      </c>
      <c r="E61" s="223" t="str">
        <f>IFERROR(IF((VLOOKUP($A61,'Q3 Raw Data'!$A$9:$BD$158,E$3,FALSE))="","",(VLOOKUP($A61,'Q3 Raw Data'!$A$9:$BD$158,E$3,FALSE))),"")</f>
        <v>Yes</v>
      </c>
      <c r="F61" s="223" t="str">
        <f>IFERROR(IF((VLOOKUP($A61,'Q3 Raw Data'!$A$9:$BD$158,F$3,FALSE))="","",(VLOOKUP($A61,'Q3 Raw Data'!$A$9:$BD$158,F$3,FALSE))),"")</f>
        <v>Yes</v>
      </c>
      <c r="G61" s="223" t="str">
        <f>IFERROR(IF((VLOOKUP($A61,'Q3 Raw Data'!$A$9:$BD$158,G$3,FALSE))="","",(VLOOKUP($A61,'Q3 Raw Data'!$A$9:$BD$158,G$3,FALSE))),"")</f>
        <v>Yes</v>
      </c>
      <c r="H61" s="223" t="str">
        <f>IFERROR(IF((VLOOKUP($A61,'Q3 Raw Data'!$A$9:$BD$158,H$3,FALSE))="","",(VLOOKUP($A61,'Q3 Raw Data'!$A$9:$BD$158,H$3,FALSE))),"")</f>
        <v/>
      </c>
      <c r="I61" s="223"/>
      <c r="J61" s="223"/>
      <c r="K61" s="223"/>
      <c r="L61" s="223"/>
      <c r="M61" s="223"/>
      <c r="N61" s="223" t="str">
        <f>IFERROR(IF((VLOOKUP($A61,'Q3 Raw Data'!$A$9:$BD$158,N$3,FALSE))="","",(VLOOKUP($A61,'Q3 Raw Data'!$A$9:$BD$158,N$3,FALSE))),"")</f>
        <v>On track to meet target</v>
      </c>
      <c r="O61" s="223" t="str">
        <f>IFERROR(IF((VLOOKUP($A61,'Q3 Raw Data'!$A$9:$BD$158,O$3,FALSE))="","",(VLOOKUP($A61,'Q3 Raw Data'!$A$9:$BD$158,O$3,FALSE))),"")</f>
        <v>Not on track to meet target</v>
      </c>
      <c r="P61" s="223" t="str">
        <f>IFERROR(IF((VLOOKUP($A61,'Q3 Raw Data'!$A$9:$BD$158,P$3,FALSE))="","",(VLOOKUP($A61,'Q3 Raw Data'!$A$9:$BD$158,P$3,FALSE))),"")</f>
        <v>Not on track to meet target</v>
      </c>
      <c r="Q61" s="223" t="str">
        <f>IFERROR(IF((VLOOKUP($A61,'Q3 Raw Data'!$A$9:$BD$158,Q$3,FALSE))="","",(VLOOKUP($A61,'Q3 Raw Data'!$A$9:$BD$158,Q$3,FALSE))),"")</f>
        <v>Not on track to meet target</v>
      </c>
    </row>
    <row r="62" spans="1:17" x14ac:dyDescent="0.3">
      <c r="A62" t="s">
        <v>360</v>
      </c>
      <c r="B62" t="s">
        <v>361</v>
      </c>
      <c r="C62" s="223" t="str">
        <f>IFERROR(IF((VLOOKUP($A62,'Q3 Raw Data'!$A$9:$BD$158,C$3,FALSE))="","",(VLOOKUP($A62,'Q3 Raw Data'!$A$9:$BD$158,C$3,FALSE))),"")</f>
        <v>Yes</v>
      </c>
      <c r="D62" s="223" t="str">
        <f>IFERROR(IF((VLOOKUP($A62,'Q3 Raw Data'!$A$9:$BD$158,D$3,FALSE))="","",(VLOOKUP($A62,'Q3 Raw Data'!$A$9:$BD$158,D$3,FALSE))),"")</f>
        <v>Yes</v>
      </c>
      <c r="E62" s="223" t="str">
        <f>IFERROR(IF((VLOOKUP($A62,'Q3 Raw Data'!$A$9:$BD$158,E$3,FALSE))="","",(VLOOKUP($A62,'Q3 Raw Data'!$A$9:$BD$158,E$3,FALSE))),"")</f>
        <v>Yes</v>
      </c>
      <c r="F62" s="223" t="str">
        <f>IFERROR(IF((VLOOKUP($A62,'Q3 Raw Data'!$A$9:$BD$158,F$3,FALSE))="","",(VLOOKUP($A62,'Q3 Raw Data'!$A$9:$BD$158,F$3,FALSE))),"")</f>
        <v>Yes</v>
      </c>
      <c r="G62" s="223" t="str">
        <f>IFERROR(IF((VLOOKUP($A62,'Q3 Raw Data'!$A$9:$BD$158,G$3,FALSE))="","",(VLOOKUP($A62,'Q3 Raw Data'!$A$9:$BD$158,G$3,FALSE))),"")</f>
        <v>Yes</v>
      </c>
      <c r="H62" s="223" t="str">
        <f>IFERROR(IF((VLOOKUP($A62,'Q3 Raw Data'!$A$9:$BD$158,H$3,FALSE))="","",(VLOOKUP($A62,'Q3 Raw Data'!$A$9:$BD$158,H$3,FALSE))),"")</f>
        <v/>
      </c>
      <c r="I62" s="223"/>
      <c r="J62" s="223"/>
      <c r="K62" s="223"/>
      <c r="L62" s="223"/>
      <c r="M62" s="223"/>
      <c r="N62" s="223" t="str">
        <f>IFERROR(IF((VLOOKUP($A62,'Q3 Raw Data'!$A$9:$BD$158,N$3,FALSE))="","",(VLOOKUP($A62,'Q3 Raw Data'!$A$9:$BD$158,N$3,FALSE))),"")</f>
        <v>Not on track to meet target</v>
      </c>
      <c r="O62" s="223" t="str">
        <f>IFERROR(IF((VLOOKUP($A62,'Q3 Raw Data'!$A$9:$BD$158,O$3,FALSE))="","",(VLOOKUP($A62,'Q3 Raw Data'!$A$9:$BD$158,O$3,FALSE))),"")</f>
        <v>Not on track to meet target</v>
      </c>
      <c r="P62" s="223" t="str">
        <f>IFERROR(IF((VLOOKUP($A62,'Q3 Raw Data'!$A$9:$BD$158,P$3,FALSE))="","",(VLOOKUP($A62,'Q3 Raw Data'!$A$9:$BD$158,P$3,FALSE))),"")</f>
        <v>On track to meet target</v>
      </c>
      <c r="Q62" s="223" t="str">
        <f>IFERROR(IF((VLOOKUP($A62,'Q3 Raw Data'!$A$9:$BD$158,Q$3,FALSE))="","",(VLOOKUP($A62,'Q3 Raw Data'!$A$9:$BD$158,Q$3,FALSE))),"")</f>
        <v>On track to meet target</v>
      </c>
    </row>
    <row r="63" spans="1:17" x14ac:dyDescent="0.3">
      <c r="A63" t="s">
        <v>363</v>
      </c>
      <c r="B63" t="s">
        <v>364</v>
      </c>
      <c r="C63" s="223" t="str">
        <f>IFERROR(IF((VLOOKUP($A63,'Q3 Raw Data'!$A$9:$BD$158,C$3,FALSE))="","",(VLOOKUP($A63,'Q3 Raw Data'!$A$9:$BD$158,C$3,FALSE))),"")</f>
        <v>Yes</v>
      </c>
      <c r="D63" s="223" t="str">
        <f>IFERROR(IF((VLOOKUP($A63,'Q3 Raw Data'!$A$9:$BD$158,D$3,FALSE))="","",(VLOOKUP($A63,'Q3 Raw Data'!$A$9:$BD$158,D$3,FALSE))),"")</f>
        <v>Yes</v>
      </c>
      <c r="E63" s="223" t="str">
        <f>IFERROR(IF((VLOOKUP($A63,'Q3 Raw Data'!$A$9:$BD$158,E$3,FALSE))="","",(VLOOKUP($A63,'Q3 Raw Data'!$A$9:$BD$158,E$3,FALSE))),"")</f>
        <v>Yes</v>
      </c>
      <c r="F63" s="223" t="str">
        <f>IFERROR(IF((VLOOKUP($A63,'Q3 Raw Data'!$A$9:$BD$158,F$3,FALSE))="","",(VLOOKUP($A63,'Q3 Raw Data'!$A$9:$BD$158,F$3,FALSE))),"")</f>
        <v>Yes</v>
      </c>
      <c r="G63" s="223" t="str">
        <f>IFERROR(IF((VLOOKUP($A63,'Q3 Raw Data'!$A$9:$BD$158,G$3,FALSE))="","",(VLOOKUP($A63,'Q3 Raw Data'!$A$9:$BD$158,G$3,FALSE))),"")</f>
        <v>Yes</v>
      </c>
      <c r="H63" s="223" t="str">
        <f>IFERROR(IF((VLOOKUP($A63,'Q3 Raw Data'!$A$9:$BD$158,H$3,FALSE))="","",(VLOOKUP($A63,'Q3 Raw Data'!$A$9:$BD$158,H$3,FALSE))),"")</f>
        <v/>
      </c>
      <c r="I63" s="223"/>
      <c r="J63" s="223"/>
      <c r="K63" s="223"/>
      <c r="L63" s="223"/>
      <c r="M63" s="223"/>
      <c r="N63" s="223" t="str">
        <f>IFERROR(IF((VLOOKUP($A63,'Q3 Raw Data'!$A$9:$BD$158,N$3,FALSE))="","",(VLOOKUP($A63,'Q3 Raw Data'!$A$9:$BD$158,N$3,FALSE))),"")</f>
        <v>Data not available to assess progress</v>
      </c>
      <c r="O63" s="223" t="str">
        <f>IFERROR(IF((VLOOKUP($A63,'Q3 Raw Data'!$A$9:$BD$158,O$3,FALSE))="","",(VLOOKUP($A63,'Q3 Raw Data'!$A$9:$BD$158,O$3,FALSE))),"")</f>
        <v>Not on track to meet target</v>
      </c>
      <c r="P63" s="223" t="str">
        <f>IFERROR(IF((VLOOKUP($A63,'Q3 Raw Data'!$A$9:$BD$158,P$3,FALSE))="","",(VLOOKUP($A63,'Q3 Raw Data'!$A$9:$BD$158,P$3,FALSE))),"")</f>
        <v>On track to meet target</v>
      </c>
      <c r="Q63" s="223" t="str">
        <f>IFERROR(IF((VLOOKUP($A63,'Q3 Raw Data'!$A$9:$BD$158,Q$3,FALSE))="","",(VLOOKUP($A63,'Q3 Raw Data'!$A$9:$BD$158,Q$3,FALSE))),"")</f>
        <v>Not on track to meet target</v>
      </c>
    </row>
    <row r="64" spans="1:17" x14ac:dyDescent="0.3">
      <c r="A64" t="s">
        <v>367</v>
      </c>
      <c r="B64" t="s">
        <v>368</v>
      </c>
      <c r="C64" s="223" t="str">
        <f>IFERROR(IF((VLOOKUP($A64,'Q3 Raw Data'!$A$9:$BD$158,C$3,FALSE))="","",(VLOOKUP($A64,'Q3 Raw Data'!$A$9:$BD$158,C$3,FALSE))),"")</f>
        <v>Yes</v>
      </c>
      <c r="D64" s="223" t="str">
        <f>IFERROR(IF((VLOOKUP($A64,'Q3 Raw Data'!$A$9:$BD$158,D$3,FALSE))="","",(VLOOKUP($A64,'Q3 Raw Data'!$A$9:$BD$158,D$3,FALSE))),"")</f>
        <v>Yes</v>
      </c>
      <c r="E64" s="223" t="str">
        <f>IFERROR(IF((VLOOKUP($A64,'Q3 Raw Data'!$A$9:$BD$158,E$3,FALSE))="","",(VLOOKUP($A64,'Q3 Raw Data'!$A$9:$BD$158,E$3,FALSE))),"")</f>
        <v>Yes</v>
      </c>
      <c r="F64" s="223" t="str">
        <f>IFERROR(IF((VLOOKUP($A64,'Q3 Raw Data'!$A$9:$BD$158,F$3,FALSE))="","",(VLOOKUP($A64,'Q3 Raw Data'!$A$9:$BD$158,F$3,FALSE))),"")</f>
        <v>Yes</v>
      </c>
      <c r="G64" s="223" t="str">
        <f>IFERROR(IF((VLOOKUP($A64,'Q3 Raw Data'!$A$9:$BD$158,G$3,FALSE))="","",(VLOOKUP($A64,'Q3 Raw Data'!$A$9:$BD$158,G$3,FALSE))),"")</f>
        <v>Yes</v>
      </c>
      <c r="H64" s="223" t="str">
        <f>IFERROR(IF((VLOOKUP($A64,'Q3 Raw Data'!$A$9:$BD$158,H$3,FALSE))="","",(VLOOKUP($A64,'Q3 Raw Data'!$A$9:$BD$158,H$3,FALSE))),"")</f>
        <v/>
      </c>
      <c r="I64" s="223"/>
      <c r="J64" s="223"/>
      <c r="K64" s="223"/>
      <c r="L64" s="223"/>
      <c r="M64" s="223"/>
      <c r="N64" s="223" t="str">
        <f>IFERROR(IF((VLOOKUP($A64,'Q3 Raw Data'!$A$9:$BD$158,N$3,FALSE))="","",(VLOOKUP($A64,'Q3 Raw Data'!$A$9:$BD$158,N$3,FALSE))),"")</f>
        <v>Not on track to meet target</v>
      </c>
      <c r="O64" s="223" t="str">
        <f>IFERROR(IF((VLOOKUP($A64,'Q3 Raw Data'!$A$9:$BD$158,O$3,FALSE))="","",(VLOOKUP($A64,'Q3 Raw Data'!$A$9:$BD$158,O$3,FALSE))),"")</f>
        <v>On track to meet target</v>
      </c>
      <c r="P64" s="223" t="str">
        <f>IFERROR(IF((VLOOKUP($A64,'Q3 Raw Data'!$A$9:$BD$158,P$3,FALSE))="","",(VLOOKUP($A64,'Q3 Raw Data'!$A$9:$BD$158,P$3,FALSE))),"")</f>
        <v>On track to meet target</v>
      </c>
      <c r="Q64" s="223" t="str">
        <f>IFERROR(IF((VLOOKUP($A64,'Q3 Raw Data'!$A$9:$BD$158,Q$3,FALSE))="","",(VLOOKUP($A64,'Q3 Raw Data'!$A$9:$BD$158,Q$3,FALSE))),"")</f>
        <v>On track to meet target</v>
      </c>
    </row>
    <row r="65" spans="1:17" x14ac:dyDescent="0.3">
      <c r="A65" t="s">
        <v>371</v>
      </c>
      <c r="B65" t="s">
        <v>372</v>
      </c>
      <c r="C65" s="223" t="str">
        <f>IFERROR(IF((VLOOKUP($A65,'Q3 Raw Data'!$A$9:$BD$158,C$3,FALSE))="","",(VLOOKUP($A65,'Q3 Raw Data'!$A$9:$BD$158,C$3,FALSE))),"")</f>
        <v>Yes</v>
      </c>
      <c r="D65" s="223" t="str">
        <f>IFERROR(IF((VLOOKUP($A65,'Q3 Raw Data'!$A$9:$BD$158,D$3,FALSE))="","",(VLOOKUP($A65,'Q3 Raw Data'!$A$9:$BD$158,D$3,FALSE))),"")</f>
        <v>Yes</v>
      </c>
      <c r="E65" s="223" t="str">
        <f>IFERROR(IF((VLOOKUP($A65,'Q3 Raw Data'!$A$9:$BD$158,E$3,FALSE))="","",(VLOOKUP($A65,'Q3 Raw Data'!$A$9:$BD$158,E$3,FALSE))),"")</f>
        <v>Yes</v>
      </c>
      <c r="F65" s="223" t="str">
        <f>IFERROR(IF((VLOOKUP($A65,'Q3 Raw Data'!$A$9:$BD$158,F$3,FALSE))="","",(VLOOKUP($A65,'Q3 Raw Data'!$A$9:$BD$158,F$3,FALSE))),"")</f>
        <v>Yes</v>
      </c>
      <c r="G65" s="223" t="str">
        <f>IFERROR(IF((VLOOKUP($A65,'Q3 Raw Data'!$A$9:$BD$158,G$3,FALSE))="","",(VLOOKUP($A65,'Q3 Raw Data'!$A$9:$BD$158,G$3,FALSE))),"")</f>
        <v>Yes</v>
      </c>
      <c r="H65" s="223" t="str">
        <f>IFERROR(IF((VLOOKUP($A65,'Q3 Raw Data'!$A$9:$BD$158,H$3,FALSE))="","",(VLOOKUP($A65,'Q3 Raw Data'!$A$9:$BD$158,H$3,FALSE))),"")</f>
        <v/>
      </c>
      <c r="I65" s="223"/>
      <c r="J65" s="223"/>
      <c r="K65" s="223"/>
      <c r="L65" s="223"/>
      <c r="M65" s="223"/>
      <c r="N65" s="223" t="str">
        <f>IFERROR(IF((VLOOKUP($A65,'Q3 Raw Data'!$A$9:$BD$158,N$3,FALSE))="","",(VLOOKUP($A65,'Q3 Raw Data'!$A$9:$BD$158,N$3,FALSE))),"")</f>
        <v>Not on track to meet target</v>
      </c>
      <c r="O65" s="223" t="str">
        <f>IFERROR(IF((VLOOKUP($A65,'Q3 Raw Data'!$A$9:$BD$158,O$3,FALSE))="","",(VLOOKUP($A65,'Q3 Raw Data'!$A$9:$BD$158,O$3,FALSE))),"")</f>
        <v>On track to meet target</v>
      </c>
      <c r="P65" s="223" t="str">
        <f>IFERROR(IF((VLOOKUP($A65,'Q3 Raw Data'!$A$9:$BD$158,P$3,FALSE))="","",(VLOOKUP($A65,'Q3 Raw Data'!$A$9:$BD$158,P$3,FALSE))),"")</f>
        <v>Not on track to meet target</v>
      </c>
      <c r="Q65" s="223" t="str">
        <f>IFERROR(IF((VLOOKUP($A65,'Q3 Raw Data'!$A$9:$BD$158,Q$3,FALSE))="","",(VLOOKUP($A65,'Q3 Raw Data'!$A$9:$BD$158,Q$3,FALSE))),"")</f>
        <v>Not on track to meet target</v>
      </c>
    </row>
    <row r="66" spans="1:17" x14ac:dyDescent="0.3">
      <c r="A66" t="s">
        <v>373</v>
      </c>
      <c r="B66" t="s">
        <v>374</v>
      </c>
      <c r="C66" s="223" t="str">
        <f>IFERROR(IF((VLOOKUP($A66,'Q3 Raw Data'!$A$9:$BD$158,C$3,FALSE))="","",(VLOOKUP($A66,'Q3 Raw Data'!$A$9:$BD$158,C$3,FALSE))),"")</f>
        <v>Yes</v>
      </c>
      <c r="D66" s="223" t="str">
        <f>IFERROR(IF((VLOOKUP($A66,'Q3 Raw Data'!$A$9:$BD$158,D$3,FALSE))="","",(VLOOKUP($A66,'Q3 Raw Data'!$A$9:$BD$158,D$3,FALSE))),"")</f>
        <v>Yes</v>
      </c>
      <c r="E66" s="223" t="str">
        <f>IFERROR(IF((VLOOKUP($A66,'Q3 Raw Data'!$A$9:$BD$158,E$3,FALSE))="","",(VLOOKUP($A66,'Q3 Raw Data'!$A$9:$BD$158,E$3,FALSE))),"")</f>
        <v>Yes</v>
      </c>
      <c r="F66" s="223" t="str">
        <f>IFERROR(IF((VLOOKUP($A66,'Q3 Raw Data'!$A$9:$BD$158,F$3,FALSE))="","",(VLOOKUP($A66,'Q3 Raw Data'!$A$9:$BD$158,F$3,FALSE))),"")</f>
        <v>Yes</v>
      </c>
      <c r="G66" s="223" t="str">
        <f>IFERROR(IF((VLOOKUP($A66,'Q3 Raw Data'!$A$9:$BD$158,G$3,FALSE))="","",(VLOOKUP($A66,'Q3 Raw Data'!$A$9:$BD$158,G$3,FALSE))),"")</f>
        <v>Yes</v>
      </c>
      <c r="H66" s="223" t="str">
        <f>IFERROR(IF((VLOOKUP($A66,'Q3 Raw Data'!$A$9:$BD$158,H$3,FALSE))="","",(VLOOKUP($A66,'Q3 Raw Data'!$A$9:$BD$158,H$3,FALSE))),"")</f>
        <v/>
      </c>
      <c r="I66" s="223"/>
      <c r="J66" s="223"/>
      <c r="K66" s="223"/>
      <c r="L66" s="223"/>
      <c r="M66" s="223"/>
      <c r="N66" s="223" t="str">
        <f>IFERROR(IF((VLOOKUP($A66,'Q3 Raw Data'!$A$9:$BD$158,N$3,FALSE))="","",(VLOOKUP($A66,'Q3 Raw Data'!$A$9:$BD$158,N$3,FALSE))),"")</f>
        <v>On track to meet target</v>
      </c>
      <c r="O66" s="223" t="str">
        <f>IFERROR(IF((VLOOKUP($A66,'Q3 Raw Data'!$A$9:$BD$158,O$3,FALSE))="","",(VLOOKUP($A66,'Q3 Raw Data'!$A$9:$BD$158,O$3,FALSE))),"")</f>
        <v>On track to meet target</v>
      </c>
      <c r="P66" s="223" t="str">
        <f>IFERROR(IF((VLOOKUP($A66,'Q3 Raw Data'!$A$9:$BD$158,P$3,FALSE))="","",(VLOOKUP($A66,'Q3 Raw Data'!$A$9:$BD$158,P$3,FALSE))),"")</f>
        <v>On track to meet target</v>
      </c>
      <c r="Q66" s="223" t="str">
        <f>IFERROR(IF((VLOOKUP($A66,'Q3 Raw Data'!$A$9:$BD$158,Q$3,FALSE))="","",(VLOOKUP($A66,'Q3 Raw Data'!$A$9:$BD$158,Q$3,FALSE))),"")</f>
        <v>Not on track to meet target</v>
      </c>
    </row>
    <row r="67" spans="1:17" x14ac:dyDescent="0.3">
      <c r="A67" t="s">
        <v>375</v>
      </c>
      <c r="B67" t="s">
        <v>376</v>
      </c>
      <c r="C67" s="223" t="str">
        <f>IFERROR(IF((VLOOKUP($A67,'Q3 Raw Data'!$A$9:$BD$158,C$3,FALSE))="","",(VLOOKUP($A67,'Q3 Raw Data'!$A$9:$BD$158,C$3,FALSE))),"")</f>
        <v>Yes</v>
      </c>
      <c r="D67" s="223" t="str">
        <f>IFERROR(IF((VLOOKUP($A67,'Q3 Raw Data'!$A$9:$BD$158,D$3,FALSE))="","",(VLOOKUP($A67,'Q3 Raw Data'!$A$9:$BD$158,D$3,FALSE))),"")</f>
        <v>Yes</v>
      </c>
      <c r="E67" s="223" t="str">
        <f>IFERROR(IF((VLOOKUP($A67,'Q3 Raw Data'!$A$9:$BD$158,E$3,FALSE))="","",(VLOOKUP($A67,'Q3 Raw Data'!$A$9:$BD$158,E$3,FALSE))),"")</f>
        <v>Yes</v>
      </c>
      <c r="F67" s="223" t="str">
        <f>IFERROR(IF((VLOOKUP($A67,'Q3 Raw Data'!$A$9:$BD$158,F$3,FALSE))="","",(VLOOKUP($A67,'Q3 Raw Data'!$A$9:$BD$158,F$3,FALSE))),"")</f>
        <v>Yes</v>
      </c>
      <c r="G67" s="223" t="str">
        <f>IFERROR(IF((VLOOKUP($A67,'Q3 Raw Data'!$A$9:$BD$158,G$3,FALSE))="","",(VLOOKUP($A67,'Q3 Raw Data'!$A$9:$BD$158,G$3,FALSE))),"")</f>
        <v>Yes</v>
      </c>
      <c r="H67" s="223" t="str">
        <f>IFERROR(IF((VLOOKUP($A67,'Q3 Raw Data'!$A$9:$BD$158,H$3,FALSE))="","",(VLOOKUP($A67,'Q3 Raw Data'!$A$9:$BD$158,H$3,FALSE))),"")</f>
        <v/>
      </c>
      <c r="I67" s="223"/>
      <c r="J67" s="223"/>
      <c r="K67" s="223"/>
      <c r="L67" s="223"/>
      <c r="M67" s="223"/>
      <c r="N67" s="223" t="str">
        <f>IFERROR(IF((VLOOKUP($A67,'Q3 Raw Data'!$A$9:$BD$158,N$3,FALSE))="","",(VLOOKUP($A67,'Q3 Raw Data'!$A$9:$BD$158,N$3,FALSE))),"")</f>
        <v>Not on track to meet target</v>
      </c>
      <c r="O67" s="223" t="str">
        <f>IFERROR(IF((VLOOKUP($A67,'Q3 Raw Data'!$A$9:$BD$158,O$3,FALSE))="","",(VLOOKUP($A67,'Q3 Raw Data'!$A$9:$BD$158,O$3,FALSE))),"")</f>
        <v>On track to meet target</v>
      </c>
      <c r="P67" s="223" t="str">
        <f>IFERROR(IF((VLOOKUP($A67,'Q3 Raw Data'!$A$9:$BD$158,P$3,FALSE))="","",(VLOOKUP($A67,'Q3 Raw Data'!$A$9:$BD$158,P$3,FALSE))),"")</f>
        <v>Not on track to meet target</v>
      </c>
      <c r="Q67" s="223" t="str">
        <f>IFERROR(IF((VLOOKUP($A67,'Q3 Raw Data'!$A$9:$BD$158,Q$3,FALSE))="","",(VLOOKUP($A67,'Q3 Raw Data'!$A$9:$BD$158,Q$3,FALSE))),"")</f>
        <v>On track to meet target</v>
      </c>
    </row>
    <row r="68" spans="1:17" x14ac:dyDescent="0.3">
      <c r="A68" t="s">
        <v>379</v>
      </c>
      <c r="B68" t="s">
        <v>380</v>
      </c>
      <c r="C68" s="223" t="str">
        <f>IFERROR(IF((VLOOKUP($A68,'Q3 Raw Data'!$A$9:$BD$158,C$3,FALSE))="","",(VLOOKUP($A68,'Q3 Raw Data'!$A$9:$BD$158,C$3,FALSE))),"")</f>
        <v>Yes</v>
      </c>
      <c r="D68" s="223" t="str">
        <f>IFERROR(IF((VLOOKUP($A68,'Q3 Raw Data'!$A$9:$BD$158,D$3,FALSE))="","",(VLOOKUP($A68,'Q3 Raw Data'!$A$9:$BD$158,D$3,FALSE))),"")</f>
        <v>Yes</v>
      </c>
      <c r="E68" s="223" t="str">
        <f>IFERROR(IF((VLOOKUP($A68,'Q3 Raw Data'!$A$9:$BD$158,E$3,FALSE))="","",(VLOOKUP($A68,'Q3 Raw Data'!$A$9:$BD$158,E$3,FALSE))),"")</f>
        <v>Yes</v>
      </c>
      <c r="F68" s="223" t="str">
        <f>IFERROR(IF((VLOOKUP($A68,'Q3 Raw Data'!$A$9:$BD$158,F$3,FALSE))="","",(VLOOKUP($A68,'Q3 Raw Data'!$A$9:$BD$158,F$3,FALSE))),"")</f>
        <v>Yes</v>
      </c>
      <c r="G68" s="223" t="str">
        <f>IFERROR(IF((VLOOKUP($A68,'Q3 Raw Data'!$A$9:$BD$158,G$3,FALSE))="","",(VLOOKUP($A68,'Q3 Raw Data'!$A$9:$BD$158,G$3,FALSE))),"")</f>
        <v>Yes</v>
      </c>
      <c r="H68" s="223" t="str">
        <f>IFERROR(IF((VLOOKUP($A68,'Q3 Raw Data'!$A$9:$BD$158,H$3,FALSE))="","",(VLOOKUP($A68,'Q3 Raw Data'!$A$9:$BD$158,H$3,FALSE))),"")</f>
        <v/>
      </c>
      <c r="I68" s="223"/>
      <c r="J68" s="223"/>
      <c r="K68" s="223"/>
      <c r="L68" s="223"/>
      <c r="M68" s="223"/>
      <c r="N68" s="223" t="str">
        <f>IFERROR(IF((VLOOKUP($A68,'Q3 Raw Data'!$A$9:$BD$158,N$3,FALSE))="","",(VLOOKUP($A68,'Q3 Raw Data'!$A$9:$BD$158,N$3,FALSE))),"")</f>
        <v>Data not available to assess progress</v>
      </c>
      <c r="O68" s="223" t="str">
        <f>IFERROR(IF((VLOOKUP($A68,'Q3 Raw Data'!$A$9:$BD$158,O$3,FALSE))="","",(VLOOKUP($A68,'Q3 Raw Data'!$A$9:$BD$158,O$3,FALSE))),"")</f>
        <v>On track to meet target</v>
      </c>
      <c r="P68" s="223" t="str">
        <f>IFERROR(IF((VLOOKUP($A68,'Q3 Raw Data'!$A$9:$BD$158,P$3,FALSE))="","",(VLOOKUP($A68,'Q3 Raw Data'!$A$9:$BD$158,P$3,FALSE))),"")</f>
        <v>Data not available to assess progress</v>
      </c>
      <c r="Q68" s="223" t="str">
        <f>IFERROR(IF((VLOOKUP($A68,'Q3 Raw Data'!$A$9:$BD$158,Q$3,FALSE))="","",(VLOOKUP($A68,'Q3 Raw Data'!$A$9:$BD$158,Q$3,FALSE))),"")</f>
        <v>Not on track to meet target</v>
      </c>
    </row>
    <row r="69" spans="1:17" x14ac:dyDescent="0.3">
      <c r="A69" t="s">
        <v>381</v>
      </c>
      <c r="B69" t="s">
        <v>382</v>
      </c>
      <c r="C69" s="223" t="str">
        <f>IFERROR(IF((VLOOKUP($A69,'Q3 Raw Data'!$A$9:$BD$158,C$3,FALSE))="","",(VLOOKUP($A69,'Q3 Raw Data'!$A$9:$BD$158,C$3,FALSE))),"")</f>
        <v>Yes</v>
      </c>
      <c r="D69" s="223" t="str">
        <f>IFERROR(IF((VLOOKUP($A69,'Q3 Raw Data'!$A$9:$BD$158,D$3,FALSE))="","",(VLOOKUP($A69,'Q3 Raw Data'!$A$9:$BD$158,D$3,FALSE))),"")</f>
        <v>Yes</v>
      </c>
      <c r="E69" s="223" t="str">
        <f>IFERROR(IF((VLOOKUP($A69,'Q3 Raw Data'!$A$9:$BD$158,E$3,FALSE))="","",(VLOOKUP($A69,'Q3 Raw Data'!$A$9:$BD$158,E$3,FALSE))),"")</f>
        <v>Yes</v>
      </c>
      <c r="F69" s="223" t="str">
        <f>IFERROR(IF((VLOOKUP($A69,'Q3 Raw Data'!$A$9:$BD$158,F$3,FALSE))="","",(VLOOKUP($A69,'Q3 Raw Data'!$A$9:$BD$158,F$3,FALSE))),"")</f>
        <v>Yes</v>
      </c>
      <c r="G69" s="223" t="str">
        <f>IFERROR(IF((VLOOKUP($A69,'Q3 Raw Data'!$A$9:$BD$158,G$3,FALSE))="","",(VLOOKUP($A69,'Q3 Raw Data'!$A$9:$BD$158,G$3,FALSE))),"")</f>
        <v>Yes</v>
      </c>
      <c r="H69" s="223" t="str">
        <f>IFERROR(IF((VLOOKUP($A69,'Q3 Raw Data'!$A$9:$BD$158,H$3,FALSE))="","",(VLOOKUP($A69,'Q3 Raw Data'!$A$9:$BD$158,H$3,FALSE))),"")</f>
        <v/>
      </c>
      <c r="I69" s="223"/>
      <c r="J69" s="223"/>
      <c r="K69" s="223"/>
      <c r="L69" s="223"/>
      <c r="M69" s="223"/>
      <c r="N69" s="223" t="str">
        <f>IFERROR(IF((VLOOKUP($A69,'Q3 Raw Data'!$A$9:$BD$158,N$3,FALSE))="","",(VLOOKUP($A69,'Q3 Raw Data'!$A$9:$BD$158,N$3,FALSE))),"")</f>
        <v>On track to meet target</v>
      </c>
      <c r="O69" s="223" t="str">
        <f>IFERROR(IF((VLOOKUP($A69,'Q3 Raw Data'!$A$9:$BD$158,O$3,FALSE))="","",(VLOOKUP($A69,'Q3 Raw Data'!$A$9:$BD$158,O$3,FALSE))),"")</f>
        <v>On track to meet target</v>
      </c>
      <c r="P69" s="223" t="str">
        <f>IFERROR(IF((VLOOKUP($A69,'Q3 Raw Data'!$A$9:$BD$158,P$3,FALSE))="","",(VLOOKUP($A69,'Q3 Raw Data'!$A$9:$BD$158,P$3,FALSE))),"")</f>
        <v>Data not available to assess progress</v>
      </c>
      <c r="Q69" s="223" t="str">
        <f>IFERROR(IF((VLOOKUP($A69,'Q3 Raw Data'!$A$9:$BD$158,Q$3,FALSE))="","",(VLOOKUP($A69,'Q3 Raw Data'!$A$9:$BD$158,Q$3,FALSE))),"")</f>
        <v>On track to meet target</v>
      </c>
    </row>
    <row r="70" spans="1:17" x14ac:dyDescent="0.3">
      <c r="A70" t="s">
        <v>385</v>
      </c>
      <c r="B70" t="s">
        <v>386</v>
      </c>
      <c r="C70" s="223" t="str">
        <f>IFERROR(IF((VLOOKUP($A70,'Q3 Raw Data'!$A$9:$BD$158,C$3,FALSE))="","",(VLOOKUP($A70,'Q3 Raw Data'!$A$9:$BD$158,C$3,FALSE))),"")</f>
        <v>Yes</v>
      </c>
      <c r="D70" s="223" t="str">
        <f>IFERROR(IF((VLOOKUP($A70,'Q3 Raw Data'!$A$9:$BD$158,D$3,FALSE))="","",(VLOOKUP($A70,'Q3 Raw Data'!$A$9:$BD$158,D$3,FALSE))),"")</f>
        <v>Yes</v>
      </c>
      <c r="E70" s="223" t="str">
        <f>IFERROR(IF((VLOOKUP($A70,'Q3 Raw Data'!$A$9:$BD$158,E$3,FALSE))="","",(VLOOKUP($A70,'Q3 Raw Data'!$A$9:$BD$158,E$3,FALSE))),"")</f>
        <v>Yes</v>
      </c>
      <c r="F70" s="223" t="str">
        <f>IFERROR(IF((VLOOKUP($A70,'Q3 Raw Data'!$A$9:$BD$158,F$3,FALSE))="","",(VLOOKUP($A70,'Q3 Raw Data'!$A$9:$BD$158,F$3,FALSE))),"")</f>
        <v>Yes</v>
      </c>
      <c r="G70" s="223" t="str">
        <f>IFERROR(IF((VLOOKUP($A70,'Q3 Raw Data'!$A$9:$BD$158,G$3,FALSE))="","",(VLOOKUP($A70,'Q3 Raw Data'!$A$9:$BD$158,G$3,FALSE))),"")</f>
        <v>Yes</v>
      </c>
      <c r="H70" s="223" t="str">
        <f>IFERROR(IF((VLOOKUP($A70,'Q3 Raw Data'!$A$9:$BD$158,H$3,FALSE))="","",(VLOOKUP($A70,'Q3 Raw Data'!$A$9:$BD$158,H$3,FALSE))),"")</f>
        <v/>
      </c>
      <c r="I70" s="223"/>
      <c r="J70" s="223"/>
      <c r="K70" s="223"/>
      <c r="L70" s="223"/>
      <c r="M70" s="223"/>
      <c r="N70" s="223" t="str">
        <f>IFERROR(IF((VLOOKUP($A70,'Q3 Raw Data'!$A$9:$BD$158,N$3,FALSE))="","",(VLOOKUP($A70,'Q3 Raw Data'!$A$9:$BD$158,N$3,FALSE))),"")</f>
        <v>On track to meet target</v>
      </c>
      <c r="O70" s="223" t="str">
        <f>IFERROR(IF((VLOOKUP($A70,'Q3 Raw Data'!$A$9:$BD$158,O$3,FALSE))="","",(VLOOKUP($A70,'Q3 Raw Data'!$A$9:$BD$158,O$3,FALSE))),"")</f>
        <v>On track to meet target</v>
      </c>
      <c r="P70" s="223" t="str">
        <f>IFERROR(IF((VLOOKUP($A70,'Q3 Raw Data'!$A$9:$BD$158,P$3,FALSE))="","",(VLOOKUP($A70,'Q3 Raw Data'!$A$9:$BD$158,P$3,FALSE))),"")</f>
        <v>Data not available to assess progress</v>
      </c>
      <c r="Q70" s="223" t="str">
        <f>IFERROR(IF((VLOOKUP($A70,'Q3 Raw Data'!$A$9:$BD$158,Q$3,FALSE))="","",(VLOOKUP($A70,'Q3 Raw Data'!$A$9:$BD$158,Q$3,FALSE))),"")</f>
        <v>On track to meet target</v>
      </c>
    </row>
    <row r="71" spans="1:17" x14ac:dyDescent="0.3">
      <c r="A71" t="s">
        <v>387</v>
      </c>
      <c r="B71" t="s">
        <v>388</v>
      </c>
      <c r="C71" s="223" t="str">
        <f>IFERROR(IF((VLOOKUP($A71,'Q3 Raw Data'!$A$9:$BD$158,C$3,FALSE))="","",(VLOOKUP($A71,'Q3 Raw Data'!$A$9:$BD$158,C$3,FALSE))),"")</f>
        <v>Yes</v>
      </c>
      <c r="D71" s="223" t="str">
        <f>IFERROR(IF((VLOOKUP($A71,'Q3 Raw Data'!$A$9:$BD$158,D$3,FALSE))="","",(VLOOKUP($A71,'Q3 Raw Data'!$A$9:$BD$158,D$3,FALSE))),"")</f>
        <v>Yes</v>
      </c>
      <c r="E71" s="223" t="str">
        <f>IFERROR(IF((VLOOKUP($A71,'Q3 Raw Data'!$A$9:$BD$158,E$3,FALSE))="","",(VLOOKUP($A71,'Q3 Raw Data'!$A$9:$BD$158,E$3,FALSE))),"")</f>
        <v>Yes</v>
      </c>
      <c r="F71" s="223" t="str">
        <f>IFERROR(IF((VLOOKUP($A71,'Q3 Raw Data'!$A$9:$BD$158,F$3,FALSE))="","",(VLOOKUP($A71,'Q3 Raw Data'!$A$9:$BD$158,F$3,FALSE))),"")</f>
        <v>Yes</v>
      </c>
      <c r="G71" s="223" t="str">
        <f>IFERROR(IF((VLOOKUP($A71,'Q3 Raw Data'!$A$9:$BD$158,G$3,FALSE))="","",(VLOOKUP($A71,'Q3 Raw Data'!$A$9:$BD$158,G$3,FALSE))),"")</f>
        <v>Yes</v>
      </c>
      <c r="H71" s="223" t="str">
        <f>IFERROR(IF((VLOOKUP($A71,'Q3 Raw Data'!$A$9:$BD$158,H$3,FALSE))="","",(VLOOKUP($A71,'Q3 Raw Data'!$A$9:$BD$158,H$3,FALSE))),"")</f>
        <v/>
      </c>
      <c r="I71" s="223"/>
      <c r="J71" s="223"/>
      <c r="K71" s="223"/>
      <c r="L71" s="223"/>
      <c r="M71" s="223"/>
      <c r="N71" s="223" t="str">
        <f>IFERROR(IF((VLOOKUP($A71,'Q3 Raw Data'!$A$9:$BD$158,N$3,FALSE))="","",(VLOOKUP($A71,'Q3 Raw Data'!$A$9:$BD$158,N$3,FALSE))),"")</f>
        <v>Not on track to meet target</v>
      </c>
      <c r="O71" s="223" t="str">
        <f>IFERROR(IF((VLOOKUP($A71,'Q3 Raw Data'!$A$9:$BD$158,O$3,FALSE))="","",(VLOOKUP($A71,'Q3 Raw Data'!$A$9:$BD$158,O$3,FALSE))),"")</f>
        <v>Not on track to meet target</v>
      </c>
      <c r="P71" s="223" t="str">
        <f>IFERROR(IF((VLOOKUP($A71,'Q3 Raw Data'!$A$9:$BD$158,P$3,FALSE))="","",(VLOOKUP($A71,'Q3 Raw Data'!$A$9:$BD$158,P$3,FALSE))),"")</f>
        <v>Not on track to meet target</v>
      </c>
      <c r="Q71" s="223" t="str">
        <f>IFERROR(IF((VLOOKUP($A71,'Q3 Raw Data'!$A$9:$BD$158,Q$3,FALSE))="","",(VLOOKUP($A71,'Q3 Raw Data'!$A$9:$BD$158,Q$3,FALSE))),"")</f>
        <v>Not on track to meet target</v>
      </c>
    </row>
    <row r="72" spans="1:17" x14ac:dyDescent="0.3">
      <c r="A72" t="s">
        <v>389</v>
      </c>
      <c r="B72" t="s">
        <v>390</v>
      </c>
      <c r="C72" s="223" t="str">
        <f>IFERROR(IF((VLOOKUP($A72,'Q3 Raw Data'!$A$9:$BD$158,C$3,FALSE))="","",(VLOOKUP($A72,'Q3 Raw Data'!$A$9:$BD$158,C$3,FALSE))),"")</f>
        <v>Yes</v>
      </c>
      <c r="D72" s="223" t="str">
        <f>IFERROR(IF((VLOOKUP($A72,'Q3 Raw Data'!$A$9:$BD$158,D$3,FALSE))="","",(VLOOKUP($A72,'Q3 Raw Data'!$A$9:$BD$158,D$3,FALSE))),"")</f>
        <v>Yes</v>
      </c>
      <c r="E72" s="223" t="str">
        <f>IFERROR(IF((VLOOKUP($A72,'Q3 Raw Data'!$A$9:$BD$158,E$3,FALSE))="","",(VLOOKUP($A72,'Q3 Raw Data'!$A$9:$BD$158,E$3,FALSE))),"")</f>
        <v>Yes</v>
      </c>
      <c r="F72" s="223" t="str">
        <f>IFERROR(IF((VLOOKUP($A72,'Q3 Raw Data'!$A$9:$BD$158,F$3,FALSE))="","",(VLOOKUP($A72,'Q3 Raw Data'!$A$9:$BD$158,F$3,FALSE))),"")</f>
        <v>Yes</v>
      </c>
      <c r="G72" s="223" t="str">
        <f>IFERROR(IF((VLOOKUP($A72,'Q3 Raw Data'!$A$9:$BD$158,G$3,FALSE))="","",(VLOOKUP($A72,'Q3 Raw Data'!$A$9:$BD$158,G$3,FALSE))),"")</f>
        <v>Yes</v>
      </c>
      <c r="H72" s="223" t="str">
        <f>IFERROR(IF((VLOOKUP($A72,'Q3 Raw Data'!$A$9:$BD$158,H$3,FALSE))="","",(VLOOKUP($A72,'Q3 Raw Data'!$A$9:$BD$158,H$3,FALSE))),"")</f>
        <v/>
      </c>
      <c r="I72" s="223"/>
      <c r="J72" s="223"/>
      <c r="K72" s="223"/>
      <c r="L72" s="223"/>
      <c r="M72" s="223"/>
      <c r="N72" s="223" t="str">
        <f>IFERROR(IF((VLOOKUP($A72,'Q3 Raw Data'!$A$9:$BD$158,N$3,FALSE))="","",(VLOOKUP($A72,'Q3 Raw Data'!$A$9:$BD$158,N$3,FALSE))),"")</f>
        <v>Not on track to meet target</v>
      </c>
      <c r="O72" s="223" t="str">
        <f>IFERROR(IF((VLOOKUP($A72,'Q3 Raw Data'!$A$9:$BD$158,O$3,FALSE))="","",(VLOOKUP($A72,'Q3 Raw Data'!$A$9:$BD$158,O$3,FALSE))),"")</f>
        <v>On track to meet target</v>
      </c>
      <c r="P72" s="223" t="str">
        <f>IFERROR(IF((VLOOKUP($A72,'Q3 Raw Data'!$A$9:$BD$158,P$3,FALSE))="","",(VLOOKUP($A72,'Q3 Raw Data'!$A$9:$BD$158,P$3,FALSE))),"")</f>
        <v>On track to meet target</v>
      </c>
      <c r="Q72" s="223" t="str">
        <f>IFERROR(IF((VLOOKUP($A72,'Q3 Raw Data'!$A$9:$BD$158,Q$3,FALSE))="","",(VLOOKUP($A72,'Q3 Raw Data'!$A$9:$BD$158,Q$3,FALSE))),"")</f>
        <v>Not on track to meet target</v>
      </c>
    </row>
    <row r="73" spans="1:17" x14ac:dyDescent="0.3">
      <c r="A73" t="s">
        <v>393</v>
      </c>
      <c r="B73" t="s">
        <v>394</v>
      </c>
      <c r="C73" s="223" t="str">
        <f>IFERROR(IF((VLOOKUP($A73,'Q3 Raw Data'!$A$9:$BD$158,C$3,FALSE))="","",(VLOOKUP($A73,'Q3 Raw Data'!$A$9:$BD$158,C$3,FALSE))),"")</f>
        <v>Yes</v>
      </c>
      <c r="D73" s="223" t="str">
        <f>IFERROR(IF((VLOOKUP($A73,'Q3 Raw Data'!$A$9:$BD$158,D$3,FALSE))="","",(VLOOKUP($A73,'Q3 Raw Data'!$A$9:$BD$158,D$3,FALSE))),"")</f>
        <v>Yes</v>
      </c>
      <c r="E73" s="223" t="str">
        <f>IFERROR(IF((VLOOKUP($A73,'Q3 Raw Data'!$A$9:$BD$158,E$3,FALSE))="","",(VLOOKUP($A73,'Q3 Raw Data'!$A$9:$BD$158,E$3,FALSE))),"")</f>
        <v>Yes</v>
      </c>
      <c r="F73" s="223" t="str">
        <f>IFERROR(IF((VLOOKUP($A73,'Q3 Raw Data'!$A$9:$BD$158,F$3,FALSE))="","",(VLOOKUP($A73,'Q3 Raw Data'!$A$9:$BD$158,F$3,FALSE))),"")</f>
        <v>Yes</v>
      </c>
      <c r="G73" s="223" t="str">
        <f>IFERROR(IF((VLOOKUP($A73,'Q3 Raw Data'!$A$9:$BD$158,G$3,FALSE))="","",(VLOOKUP($A73,'Q3 Raw Data'!$A$9:$BD$158,G$3,FALSE))),"")</f>
        <v>Yes</v>
      </c>
      <c r="H73" s="223" t="str">
        <f>IFERROR(IF((VLOOKUP($A73,'Q3 Raw Data'!$A$9:$BD$158,H$3,FALSE))="","",(VLOOKUP($A73,'Q3 Raw Data'!$A$9:$BD$158,H$3,FALSE))),"")</f>
        <v/>
      </c>
      <c r="I73" s="223"/>
      <c r="J73" s="223"/>
      <c r="K73" s="223"/>
      <c r="L73" s="223"/>
      <c r="M73" s="223"/>
      <c r="N73" s="223" t="str">
        <f>IFERROR(IF((VLOOKUP($A73,'Q3 Raw Data'!$A$9:$BD$158,N$3,FALSE))="","",(VLOOKUP($A73,'Q3 Raw Data'!$A$9:$BD$158,N$3,FALSE))),"")</f>
        <v>On track to meet target</v>
      </c>
      <c r="O73" s="223" t="str">
        <f>IFERROR(IF((VLOOKUP($A73,'Q3 Raw Data'!$A$9:$BD$158,O$3,FALSE))="","",(VLOOKUP($A73,'Q3 Raw Data'!$A$9:$BD$158,O$3,FALSE))),"")</f>
        <v>On track to meet target</v>
      </c>
      <c r="P73" s="223" t="str">
        <f>IFERROR(IF((VLOOKUP($A73,'Q3 Raw Data'!$A$9:$BD$158,P$3,FALSE))="","",(VLOOKUP($A73,'Q3 Raw Data'!$A$9:$BD$158,P$3,FALSE))),"")</f>
        <v>On track to meet target</v>
      </c>
      <c r="Q73" s="223" t="str">
        <f>IFERROR(IF((VLOOKUP($A73,'Q3 Raw Data'!$A$9:$BD$158,Q$3,FALSE))="","",(VLOOKUP($A73,'Q3 Raw Data'!$A$9:$BD$158,Q$3,FALSE))),"")</f>
        <v>On track to meet target</v>
      </c>
    </row>
    <row r="74" spans="1:17" x14ac:dyDescent="0.3">
      <c r="A74" t="s">
        <v>395</v>
      </c>
      <c r="B74" t="s">
        <v>396</v>
      </c>
      <c r="C74" s="223" t="str">
        <f>IFERROR(IF((VLOOKUP($A74,'Q3 Raw Data'!$A$9:$BD$158,C$3,FALSE))="","",(VLOOKUP($A74,'Q3 Raw Data'!$A$9:$BD$158,C$3,FALSE))),"")</f>
        <v>Yes</v>
      </c>
      <c r="D74" s="223" t="str">
        <f>IFERROR(IF((VLOOKUP($A74,'Q3 Raw Data'!$A$9:$BD$158,D$3,FALSE))="","",(VLOOKUP($A74,'Q3 Raw Data'!$A$9:$BD$158,D$3,FALSE))),"")</f>
        <v>Yes</v>
      </c>
      <c r="E74" s="223" t="str">
        <f>IFERROR(IF((VLOOKUP($A74,'Q3 Raw Data'!$A$9:$BD$158,E$3,FALSE))="","",(VLOOKUP($A74,'Q3 Raw Data'!$A$9:$BD$158,E$3,FALSE))),"")</f>
        <v>Yes</v>
      </c>
      <c r="F74" s="223" t="str">
        <f>IFERROR(IF((VLOOKUP($A74,'Q3 Raw Data'!$A$9:$BD$158,F$3,FALSE))="","",(VLOOKUP($A74,'Q3 Raw Data'!$A$9:$BD$158,F$3,FALSE))),"")</f>
        <v>Yes</v>
      </c>
      <c r="G74" s="223" t="str">
        <f>IFERROR(IF((VLOOKUP($A74,'Q3 Raw Data'!$A$9:$BD$158,G$3,FALSE))="","",(VLOOKUP($A74,'Q3 Raw Data'!$A$9:$BD$158,G$3,FALSE))),"")</f>
        <v>Yes</v>
      </c>
      <c r="H74" s="223" t="str">
        <f>IFERROR(IF((VLOOKUP($A74,'Q3 Raw Data'!$A$9:$BD$158,H$3,FALSE))="","",(VLOOKUP($A74,'Q3 Raw Data'!$A$9:$BD$158,H$3,FALSE))),"")</f>
        <v/>
      </c>
      <c r="I74" s="223"/>
      <c r="J74" s="223"/>
      <c r="K74" s="223"/>
      <c r="L74" s="223"/>
      <c r="M74" s="223"/>
      <c r="N74" s="223" t="str">
        <f>IFERROR(IF((VLOOKUP($A74,'Q3 Raw Data'!$A$9:$BD$158,N$3,FALSE))="","",(VLOOKUP($A74,'Q3 Raw Data'!$A$9:$BD$158,N$3,FALSE))),"")</f>
        <v>On track to meet target</v>
      </c>
      <c r="O74" s="223" t="str">
        <f>IFERROR(IF((VLOOKUP($A74,'Q3 Raw Data'!$A$9:$BD$158,O$3,FALSE))="","",(VLOOKUP($A74,'Q3 Raw Data'!$A$9:$BD$158,O$3,FALSE))),"")</f>
        <v>On track to meet target</v>
      </c>
      <c r="P74" s="223" t="str">
        <f>IFERROR(IF((VLOOKUP($A74,'Q3 Raw Data'!$A$9:$BD$158,P$3,FALSE))="","",(VLOOKUP($A74,'Q3 Raw Data'!$A$9:$BD$158,P$3,FALSE))),"")</f>
        <v>On track to meet target</v>
      </c>
      <c r="Q74" s="223" t="str">
        <f>IFERROR(IF((VLOOKUP($A74,'Q3 Raw Data'!$A$9:$BD$158,Q$3,FALSE))="","",(VLOOKUP($A74,'Q3 Raw Data'!$A$9:$BD$158,Q$3,FALSE))),"")</f>
        <v>On track to meet target</v>
      </c>
    </row>
    <row r="75" spans="1:17" x14ac:dyDescent="0.3">
      <c r="A75" t="s">
        <v>399</v>
      </c>
      <c r="B75" t="s">
        <v>400</v>
      </c>
      <c r="C75" s="223" t="str">
        <f>IFERROR(IF((VLOOKUP($A75,'Q3 Raw Data'!$A$9:$BD$158,C$3,FALSE))="","",(VLOOKUP($A75,'Q3 Raw Data'!$A$9:$BD$158,C$3,FALSE))),"")</f>
        <v>Yes</v>
      </c>
      <c r="D75" s="223" t="str">
        <f>IFERROR(IF((VLOOKUP($A75,'Q3 Raw Data'!$A$9:$BD$158,D$3,FALSE))="","",(VLOOKUP($A75,'Q3 Raw Data'!$A$9:$BD$158,D$3,FALSE))),"")</f>
        <v>Yes</v>
      </c>
      <c r="E75" s="223" t="str">
        <f>IFERROR(IF((VLOOKUP($A75,'Q3 Raw Data'!$A$9:$BD$158,E$3,FALSE))="","",(VLOOKUP($A75,'Q3 Raw Data'!$A$9:$BD$158,E$3,FALSE))),"")</f>
        <v>Yes</v>
      </c>
      <c r="F75" s="223" t="str">
        <f>IFERROR(IF((VLOOKUP($A75,'Q3 Raw Data'!$A$9:$BD$158,F$3,FALSE))="","",(VLOOKUP($A75,'Q3 Raw Data'!$A$9:$BD$158,F$3,FALSE))),"")</f>
        <v>Yes</v>
      </c>
      <c r="G75" s="223" t="str">
        <f>IFERROR(IF((VLOOKUP($A75,'Q3 Raw Data'!$A$9:$BD$158,G$3,FALSE))="","",(VLOOKUP($A75,'Q3 Raw Data'!$A$9:$BD$158,G$3,FALSE))),"")</f>
        <v>Yes</v>
      </c>
      <c r="H75" s="223" t="str">
        <f>IFERROR(IF((VLOOKUP($A75,'Q3 Raw Data'!$A$9:$BD$158,H$3,FALSE))="","",(VLOOKUP($A75,'Q3 Raw Data'!$A$9:$BD$158,H$3,FALSE))),"")</f>
        <v/>
      </c>
      <c r="I75" s="223"/>
      <c r="J75" s="223"/>
      <c r="K75" s="223"/>
      <c r="L75" s="223"/>
      <c r="M75" s="223"/>
      <c r="N75" s="223" t="str">
        <f>IFERROR(IF((VLOOKUP($A75,'Q3 Raw Data'!$A$9:$BD$158,N$3,FALSE))="","",(VLOOKUP($A75,'Q3 Raw Data'!$A$9:$BD$158,N$3,FALSE))),"")</f>
        <v>On track to meet target</v>
      </c>
      <c r="O75" s="223" t="str">
        <f>IFERROR(IF((VLOOKUP($A75,'Q3 Raw Data'!$A$9:$BD$158,O$3,FALSE))="","",(VLOOKUP($A75,'Q3 Raw Data'!$A$9:$BD$158,O$3,FALSE))),"")</f>
        <v>On track to meet target</v>
      </c>
      <c r="P75" s="223" t="str">
        <f>IFERROR(IF((VLOOKUP($A75,'Q3 Raw Data'!$A$9:$BD$158,P$3,FALSE))="","",(VLOOKUP($A75,'Q3 Raw Data'!$A$9:$BD$158,P$3,FALSE))),"")</f>
        <v>Not on track to meet target</v>
      </c>
      <c r="Q75" s="223" t="str">
        <f>IFERROR(IF((VLOOKUP($A75,'Q3 Raw Data'!$A$9:$BD$158,Q$3,FALSE))="","",(VLOOKUP($A75,'Q3 Raw Data'!$A$9:$BD$158,Q$3,FALSE))),"")</f>
        <v>Not on track to meet target</v>
      </c>
    </row>
    <row r="76" spans="1:17" x14ac:dyDescent="0.3">
      <c r="A76" t="s">
        <v>403</v>
      </c>
      <c r="B76" t="s">
        <v>404</v>
      </c>
      <c r="C76" s="223" t="str">
        <f>IFERROR(IF((VLOOKUP($A76,'Q3 Raw Data'!$A$9:$BD$158,C$3,FALSE))="","",(VLOOKUP($A76,'Q3 Raw Data'!$A$9:$BD$158,C$3,FALSE))),"")</f>
        <v>Yes</v>
      </c>
      <c r="D76" s="223" t="str">
        <f>IFERROR(IF((VLOOKUP($A76,'Q3 Raw Data'!$A$9:$BD$158,D$3,FALSE))="","",(VLOOKUP($A76,'Q3 Raw Data'!$A$9:$BD$158,D$3,FALSE))),"")</f>
        <v>Yes</v>
      </c>
      <c r="E76" s="223" t="str">
        <f>IFERROR(IF((VLOOKUP($A76,'Q3 Raw Data'!$A$9:$BD$158,E$3,FALSE))="","",(VLOOKUP($A76,'Q3 Raw Data'!$A$9:$BD$158,E$3,FALSE))),"")</f>
        <v>Yes</v>
      </c>
      <c r="F76" s="223" t="str">
        <f>IFERROR(IF((VLOOKUP($A76,'Q3 Raw Data'!$A$9:$BD$158,F$3,FALSE))="","",(VLOOKUP($A76,'Q3 Raw Data'!$A$9:$BD$158,F$3,FALSE))),"")</f>
        <v>Yes</v>
      </c>
      <c r="G76" s="223" t="str">
        <f>IFERROR(IF((VLOOKUP($A76,'Q3 Raw Data'!$A$9:$BD$158,G$3,FALSE))="","",(VLOOKUP($A76,'Q3 Raw Data'!$A$9:$BD$158,G$3,FALSE))),"")</f>
        <v>Yes</v>
      </c>
      <c r="H76" s="223" t="str">
        <f>IFERROR(IF((VLOOKUP($A76,'Q3 Raw Data'!$A$9:$BD$158,H$3,FALSE))="","",(VLOOKUP($A76,'Q3 Raw Data'!$A$9:$BD$158,H$3,FALSE))),"")</f>
        <v/>
      </c>
      <c r="I76" s="223"/>
      <c r="J76" s="223"/>
      <c r="K76" s="223"/>
      <c r="L76" s="223"/>
      <c r="M76" s="223"/>
      <c r="N76" s="223" t="str">
        <f>IFERROR(IF((VLOOKUP($A76,'Q3 Raw Data'!$A$9:$BD$158,N$3,FALSE))="","",(VLOOKUP($A76,'Q3 Raw Data'!$A$9:$BD$158,N$3,FALSE))),"")</f>
        <v>On track to meet target</v>
      </c>
      <c r="O76" s="223" t="str">
        <f>IFERROR(IF((VLOOKUP($A76,'Q3 Raw Data'!$A$9:$BD$158,O$3,FALSE))="","",(VLOOKUP($A76,'Q3 Raw Data'!$A$9:$BD$158,O$3,FALSE))),"")</f>
        <v>On track to meet target</v>
      </c>
      <c r="P76" s="223" t="str">
        <f>IFERROR(IF((VLOOKUP($A76,'Q3 Raw Data'!$A$9:$BD$158,P$3,FALSE))="","",(VLOOKUP($A76,'Q3 Raw Data'!$A$9:$BD$158,P$3,FALSE))),"")</f>
        <v>Not on track to meet target</v>
      </c>
      <c r="Q76" s="223" t="str">
        <f>IFERROR(IF((VLOOKUP($A76,'Q3 Raw Data'!$A$9:$BD$158,Q$3,FALSE))="","",(VLOOKUP($A76,'Q3 Raw Data'!$A$9:$BD$158,Q$3,FALSE))),"")</f>
        <v>On track to meet target</v>
      </c>
    </row>
    <row r="77" spans="1:17" x14ac:dyDescent="0.3">
      <c r="A77" t="s">
        <v>407</v>
      </c>
      <c r="B77" t="s">
        <v>408</v>
      </c>
      <c r="C77" s="223" t="str">
        <f>IFERROR(IF((VLOOKUP($A77,'Q3 Raw Data'!$A$9:$BD$158,C$3,FALSE))="","",(VLOOKUP($A77,'Q3 Raw Data'!$A$9:$BD$158,C$3,FALSE))),"")</f>
        <v>Yes</v>
      </c>
      <c r="D77" s="223" t="str">
        <f>IFERROR(IF((VLOOKUP($A77,'Q3 Raw Data'!$A$9:$BD$158,D$3,FALSE))="","",(VLOOKUP($A77,'Q3 Raw Data'!$A$9:$BD$158,D$3,FALSE))),"")</f>
        <v>Yes</v>
      </c>
      <c r="E77" s="223" t="str">
        <f>IFERROR(IF((VLOOKUP($A77,'Q3 Raw Data'!$A$9:$BD$158,E$3,FALSE))="","",(VLOOKUP($A77,'Q3 Raw Data'!$A$9:$BD$158,E$3,FALSE))),"")</f>
        <v>Yes</v>
      </c>
      <c r="F77" s="223" t="str">
        <f>IFERROR(IF((VLOOKUP($A77,'Q3 Raw Data'!$A$9:$BD$158,F$3,FALSE))="","",(VLOOKUP($A77,'Q3 Raw Data'!$A$9:$BD$158,F$3,FALSE))),"")</f>
        <v>Yes</v>
      </c>
      <c r="G77" s="223" t="str">
        <f>IFERROR(IF((VLOOKUP($A77,'Q3 Raw Data'!$A$9:$BD$158,G$3,FALSE))="","",(VLOOKUP($A77,'Q3 Raw Data'!$A$9:$BD$158,G$3,FALSE))),"")</f>
        <v>Yes</v>
      </c>
      <c r="H77" s="223" t="str">
        <f>IFERROR(IF((VLOOKUP($A77,'Q3 Raw Data'!$A$9:$BD$158,H$3,FALSE))="","",(VLOOKUP($A77,'Q3 Raw Data'!$A$9:$BD$158,H$3,FALSE))),"")</f>
        <v/>
      </c>
      <c r="I77" s="223"/>
      <c r="J77" s="223"/>
      <c r="K77" s="223"/>
      <c r="L77" s="223"/>
      <c r="M77" s="223"/>
      <c r="N77" s="223" t="str">
        <f>IFERROR(IF((VLOOKUP($A77,'Q3 Raw Data'!$A$9:$BD$158,N$3,FALSE))="","",(VLOOKUP($A77,'Q3 Raw Data'!$A$9:$BD$158,N$3,FALSE))),"")</f>
        <v>On track to meet target</v>
      </c>
      <c r="O77" s="223" t="str">
        <f>IFERROR(IF((VLOOKUP($A77,'Q3 Raw Data'!$A$9:$BD$158,O$3,FALSE))="","",(VLOOKUP($A77,'Q3 Raw Data'!$A$9:$BD$158,O$3,FALSE))),"")</f>
        <v>On track to meet target</v>
      </c>
      <c r="P77" s="223" t="str">
        <f>IFERROR(IF((VLOOKUP($A77,'Q3 Raw Data'!$A$9:$BD$158,P$3,FALSE))="","",(VLOOKUP($A77,'Q3 Raw Data'!$A$9:$BD$158,P$3,FALSE))),"")</f>
        <v>On track to meet target</v>
      </c>
      <c r="Q77" s="223" t="str">
        <f>IFERROR(IF((VLOOKUP($A77,'Q3 Raw Data'!$A$9:$BD$158,Q$3,FALSE))="","",(VLOOKUP($A77,'Q3 Raw Data'!$A$9:$BD$158,Q$3,FALSE))),"")</f>
        <v>On track to meet target</v>
      </c>
    </row>
    <row r="78" spans="1:17" x14ac:dyDescent="0.3">
      <c r="A78" t="s">
        <v>409</v>
      </c>
      <c r="B78" t="s">
        <v>410</v>
      </c>
      <c r="C78" s="223" t="str">
        <f>IFERROR(IF((VLOOKUP($A78,'Q3 Raw Data'!$A$9:$BD$158,C$3,FALSE))="","",(VLOOKUP($A78,'Q3 Raw Data'!$A$9:$BD$158,C$3,FALSE))),"")</f>
        <v>Yes</v>
      </c>
      <c r="D78" s="223" t="str">
        <f>IFERROR(IF((VLOOKUP($A78,'Q3 Raw Data'!$A$9:$BD$158,D$3,FALSE))="","",(VLOOKUP($A78,'Q3 Raw Data'!$A$9:$BD$158,D$3,FALSE))),"")</f>
        <v>Yes</v>
      </c>
      <c r="E78" s="223" t="str">
        <f>IFERROR(IF((VLOOKUP($A78,'Q3 Raw Data'!$A$9:$BD$158,E$3,FALSE))="","",(VLOOKUP($A78,'Q3 Raw Data'!$A$9:$BD$158,E$3,FALSE))),"")</f>
        <v>Yes</v>
      </c>
      <c r="F78" s="223" t="str">
        <f>IFERROR(IF((VLOOKUP($A78,'Q3 Raw Data'!$A$9:$BD$158,F$3,FALSE))="","",(VLOOKUP($A78,'Q3 Raw Data'!$A$9:$BD$158,F$3,FALSE))),"")</f>
        <v>Yes</v>
      </c>
      <c r="G78" s="223" t="str">
        <f>IFERROR(IF((VLOOKUP($A78,'Q3 Raw Data'!$A$9:$BD$158,G$3,FALSE))="","",(VLOOKUP($A78,'Q3 Raw Data'!$A$9:$BD$158,G$3,FALSE))),"")</f>
        <v>Yes</v>
      </c>
      <c r="H78" s="223" t="str">
        <f>IFERROR(IF((VLOOKUP($A78,'Q3 Raw Data'!$A$9:$BD$158,H$3,FALSE))="","",(VLOOKUP($A78,'Q3 Raw Data'!$A$9:$BD$158,H$3,FALSE))),"")</f>
        <v/>
      </c>
      <c r="I78" s="223"/>
      <c r="J78" s="223"/>
      <c r="K78" s="223"/>
      <c r="L78" s="223"/>
      <c r="M78" s="223"/>
      <c r="N78" s="223" t="str">
        <f>IFERROR(IF((VLOOKUP($A78,'Q3 Raw Data'!$A$9:$BD$158,N$3,FALSE))="","",(VLOOKUP($A78,'Q3 Raw Data'!$A$9:$BD$158,N$3,FALSE))),"")</f>
        <v>On track to meet target</v>
      </c>
      <c r="O78" s="223" t="str">
        <f>IFERROR(IF((VLOOKUP($A78,'Q3 Raw Data'!$A$9:$BD$158,O$3,FALSE))="","",(VLOOKUP($A78,'Q3 Raw Data'!$A$9:$BD$158,O$3,FALSE))),"")</f>
        <v>On track to meet target</v>
      </c>
      <c r="P78" s="223" t="str">
        <f>IFERROR(IF((VLOOKUP($A78,'Q3 Raw Data'!$A$9:$BD$158,P$3,FALSE))="","",(VLOOKUP($A78,'Q3 Raw Data'!$A$9:$BD$158,P$3,FALSE))),"")</f>
        <v>On track to meet target</v>
      </c>
      <c r="Q78" s="223" t="str">
        <f>IFERROR(IF((VLOOKUP($A78,'Q3 Raw Data'!$A$9:$BD$158,Q$3,FALSE))="","",(VLOOKUP($A78,'Q3 Raw Data'!$A$9:$BD$158,Q$3,FALSE))),"")</f>
        <v>On track to meet target</v>
      </c>
    </row>
    <row r="79" spans="1:17" x14ac:dyDescent="0.3">
      <c r="A79" t="s">
        <v>413</v>
      </c>
      <c r="B79" t="s">
        <v>414</v>
      </c>
      <c r="C79" s="223" t="str">
        <f>IFERROR(IF((VLOOKUP($A79,'Q3 Raw Data'!$A$9:$BD$158,C$3,FALSE))="","",(VLOOKUP($A79,'Q3 Raw Data'!$A$9:$BD$158,C$3,FALSE))),"")</f>
        <v>Yes</v>
      </c>
      <c r="D79" s="223" t="str">
        <f>IFERROR(IF((VLOOKUP($A79,'Q3 Raw Data'!$A$9:$BD$158,D$3,FALSE))="","",(VLOOKUP($A79,'Q3 Raw Data'!$A$9:$BD$158,D$3,FALSE))),"")</f>
        <v>Yes</v>
      </c>
      <c r="E79" s="223" t="str">
        <f>IFERROR(IF((VLOOKUP($A79,'Q3 Raw Data'!$A$9:$BD$158,E$3,FALSE))="","",(VLOOKUP($A79,'Q3 Raw Data'!$A$9:$BD$158,E$3,FALSE))),"")</f>
        <v>Yes</v>
      </c>
      <c r="F79" s="223" t="str">
        <f>IFERROR(IF((VLOOKUP($A79,'Q3 Raw Data'!$A$9:$BD$158,F$3,FALSE))="","",(VLOOKUP($A79,'Q3 Raw Data'!$A$9:$BD$158,F$3,FALSE))),"")</f>
        <v>Yes</v>
      </c>
      <c r="G79" s="223" t="str">
        <f>IFERROR(IF((VLOOKUP($A79,'Q3 Raw Data'!$A$9:$BD$158,G$3,FALSE))="","",(VLOOKUP($A79,'Q3 Raw Data'!$A$9:$BD$158,G$3,FALSE))),"")</f>
        <v>Yes</v>
      </c>
      <c r="H79" s="223" t="str">
        <f>IFERROR(IF((VLOOKUP($A79,'Q3 Raw Data'!$A$9:$BD$158,H$3,FALSE))="","",(VLOOKUP($A79,'Q3 Raw Data'!$A$9:$BD$158,H$3,FALSE))),"")</f>
        <v/>
      </c>
      <c r="I79" s="223"/>
      <c r="J79" s="223"/>
      <c r="K79" s="223"/>
      <c r="L79" s="223"/>
      <c r="M79" s="223"/>
      <c r="N79" s="223" t="str">
        <f>IFERROR(IF((VLOOKUP($A79,'Q3 Raw Data'!$A$9:$BD$158,N$3,FALSE))="","",(VLOOKUP($A79,'Q3 Raw Data'!$A$9:$BD$158,N$3,FALSE))),"")</f>
        <v>Not on track to meet target</v>
      </c>
      <c r="O79" s="223" t="str">
        <f>IFERROR(IF((VLOOKUP($A79,'Q3 Raw Data'!$A$9:$BD$158,O$3,FALSE))="","",(VLOOKUP($A79,'Q3 Raw Data'!$A$9:$BD$158,O$3,FALSE))),"")</f>
        <v>On track to meet target</v>
      </c>
      <c r="P79" s="223" t="str">
        <f>IFERROR(IF((VLOOKUP($A79,'Q3 Raw Data'!$A$9:$BD$158,P$3,FALSE))="","",(VLOOKUP($A79,'Q3 Raw Data'!$A$9:$BD$158,P$3,FALSE))),"")</f>
        <v>Data not available to assess progress</v>
      </c>
      <c r="Q79" s="223" t="str">
        <f>IFERROR(IF((VLOOKUP($A79,'Q3 Raw Data'!$A$9:$BD$158,Q$3,FALSE))="","",(VLOOKUP($A79,'Q3 Raw Data'!$A$9:$BD$158,Q$3,FALSE))),"")</f>
        <v>On track to meet target</v>
      </c>
    </row>
    <row r="80" spans="1:17" x14ac:dyDescent="0.3">
      <c r="A80" t="s">
        <v>417</v>
      </c>
      <c r="B80" t="s">
        <v>418</v>
      </c>
      <c r="C80" s="223" t="str">
        <f>IFERROR(IF((VLOOKUP($A80,'Q3 Raw Data'!$A$9:$BD$158,C$3,FALSE))="","",(VLOOKUP($A80,'Q3 Raw Data'!$A$9:$BD$158,C$3,FALSE))),"")</f>
        <v>Yes</v>
      </c>
      <c r="D80" s="223" t="str">
        <f>IFERROR(IF((VLOOKUP($A80,'Q3 Raw Data'!$A$9:$BD$158,D$3,FALSE))="","",(VLOOKUP($A80,'Q3 Raw Data'!$A$9:$BD$158,D$3,FALSE))),"")</f>
        <v>Yes</v>
      </c>
      <c r="E80" s="223" t="str">
        <f>IFERROR(IF((VLOOKUP($A80,'Q3 Raw Data'!$A$9:$BD$158,E$3,FALSE))="","",(VLOOKUP($A80,'Q3 Raw Data'!$A$9:$BD$158,E$3,FALSE))),"")</f>
        <v>Yes</v>
      </c>
      <c r="F80" s="223" t="str">
        <f>IFERROR(IF((VLOOKUP($A80,'Q3 Raw Data'!$A$9:$BD$158,F$3,FALSE))="","",(VLOOKUP($A80,'Q3 Raw Data'!$A$9:$BD$158,F$3,FALSE))),"")</f>
        <v>Yes</v>
      </c>
      <c r="G80" s="223" t="str">
        <f>IFERROR(IF((VLOOKUP($A80,'Q3 Raw Data'!$A$9:$BD$158,G$3,FALSE))="","",(VLOOKUP($A80,'Q3 Raw Data'!$A$9:$BD$158,G$3,FALSE))),"")</f>
        <v>Yes</v>
      </c>
      <c r="H80" s="223" t="str">
        <f>IFERROR(IF((VLOOKUP($A80,'Q3 Raw Data'!$A$9:$BD$158,H$3,FALSE))="","",(VLOOKUP($A80,'Q3 Raw Data'!$A$9:$BD$158,H$3,FALSE))),"")</f>
        <v/>
      </c>
      <c r="I80" s="223"/>
      <c r="J80" s="223"/>
      <c r="K80" s="223"/>
      <c r="L80" s="223"/>
      <c r="M80" s="223"/>
      <c r="N80" s="223" t="str">
        <f>IFERROR(IF((VLOOKUP($A80,'Q3 Raw Data'!$A$9:$BD$158,N$3,FALSE))="","",(VLOOKUP($A80,'Q3 Raw Data'!$A$9:$BD$158,N$3,FALSE))),"")</f>
        <v>Not on track to meet target</v>
      </c>
      <c r="O80" s="223" t="str">
        <f>IFERROR(IF((VLOOKUP($A80,'Q3 Raw Data'!$A$9:$BD$158,O$3,FALSE))="","",(VLOOKUP($A80,'Q3 Raw Data'!$A$9:$BD$158,O$3,FALSE))),"")</f>
        <v>On track to meet target</v>
      </c>
      <c r="P80" s="223" t="str">
        <f>IFERROR(IF((VLOOKUP($A80,'Q3 Raw Data'!$A$9:$BD$158,P$3,FALSE))="","",(VLOOKUP($A80,'Q3 Raw Data'!$A$9:$BD$158,P$3,FALSE))),"")</f>
        <v>On track to meet target</v>
      </c>
      <c r="Q80" s="223" t="str">
        <f>IFERROR(IF((VLOOKUP($A80,'Q3 Raw Data'!$A$9:$BD$158,Q$3,FALSE))="","",(VLOOKUP($A80,'Q3 Raw Data'!$A$9:$BD$158,Q$3,FALSE))),"")</f>
        <v>Not on track to meet target</v>
      </c>
    </row>
    <row r="81" spans="1:17" x14ac:dyDescent="0.3">
      <c r="A81" t="s">
        <v>419</v>
      </c>
      <c r="B81" t="s">
        <v>420</v>
      </c>
      <c r="C81" s="223" t="str">
        <f>IFERROR(IF((VLOOKUP($A81,'Q3 Raw Data'!$A$9:$BD$158,C$3,FALSE))="","",(VLOOKUP($A81,'Q3 Raw Data'!$A$9:$BD$158,C$3,FALSE))),"")</f>
        <v>Yes</v>
      </c>
      <c r="D81" s="223" t="str">
        <f>IFERROR(IF((VLOOKUP($A81,'Q3 Raw Data'!$A$9:$BD$158,D$3,FALSE))="","",(VLOOKUP($A81,'Q3 Raw Data'!$A$9:$BD$158,D$3,FALSE))),"")</f>
        <v>Yes</v>
      </c>
      <c r="E81" s="223" t="str">
        <f>IFERROR(IF((VLOOKUP($A81,'Q3 Raw Data'!$A$9:$BD$158,E$3,FALSE))="","",(VLOOKUP($A81,'Q3 Raw Data'!$A$9:$BD$158,E$3,FALSE))),"")</f>
        <v>Yes</v>
      </c>
      <c r="F81" s="223" t="str">
        <f>IFERROR(IF((VLOOKUP($A81,'Q3 Raw Data'!$A$9:$BD$158,F$3,FALSE))="","",(VLOOKUP($A81,'Q3 Raw Data'!$A$9:$BD$158,F$3,FALSE))),"")</f>
        <v>Yes</v>
      </c>
      <c r="G81" s="223" t="str">
        <f>IFERROR(IF((VLOOKUP($A81,'Q3 Raw Data'!$A$9:$BD$158,G$3,FALSE))="","",(VLOOKUP($A81,'Q3 Raw Data'!$A$9:$BD$158,G$3,FALSE))),"")</f>
        <v>Yes</v>
      </c>
      <c r="H81" s="223" t="str">
        <f>IFERROR(IF((VLOOKUP($A81,'Q3 Raw Data'!$A$9:$BD$158,H$3,FALSE))="","",(VLOOKUP($A81,'Q3 Raw Data'!$A$9:$BD$158,H$3,FALSE))),"")</f>
        <v/>
      </c>
      <c r="I81" s="223"/>
      <c r="J81" s="223"/>
      <c r="K81" s="223"/>
      <c r="L81" s="223"/>
      <c r="M81" s="223"/>
      <c r="N81" s="223" t="str">
        <f>IFERROR(IF((VLOOKUP($A81,'Q3 Raw Data'!$A$9:$BD$158,N$3,FALSE))="","",(VLOOKUP($A81,'Q3 Raw Data'!$A$9:$BD$158,N$3,FALSE))),"")</f>
        <v>Not on track to meet target</v>
      </c>
      <c r="O81" s="223" t="str">
        <f>IFERROR(IF((VLOOKUP($A81,'Q3 Raw Data'!$A$9:$BD$158,O$3,FALSE))="","",(VLOOKUP($A81,'Q3 Raw Data'!$A$9:$BD$158,O$3,FALSE))),"")</f>
        <v>On track to meet target</v>
      </c>
      <c r="P81" s="223" t="str">
        <f>IFERROR(IF((VLOOKUP($A81,'Q3 Raw Data'!$A$9:$BD$158,P$3,FALSE))="","",(VLOOKUP($A81,'Q3 Raw Data'!$A$9:$BD$158,P$3,FALSE))),"")</f>
        <v>On track to meet target</v>
      </c>
      <c r="Q81" s="223" t="str">
        <f>IFERROR(IF((VLOOKUP($A81,'Q3 Raw Data'!$A$9:$BD$158,Q$3,FALSE))="","",(VLOOKUP($A81,'Q3 Raw Data'!$A$9:$BD$158,Q$3,FALSE))),"")</f>
        <v>On track to meet target</v>
      </c>
    </row>
    <row r="82" spans="1:17" x14ac:dyDescent="0.3">
      <c r="A82" t="s">
        <v>423</v>
      </c>
      <c r="B82" t="s">
        <v>424</v>
      </c>
      <c r="C82" s="223" t="str">
        <f>IFERROR(IF((VLOOKUP($A82,'Q3 Raw Data'!$A$9:$BD$158,C$3,FALSE))="","",(VLOOKUP($A82,'Q3 Raw Data'!$A$9:$BD$158,C$3,FALSE))),"")</f>
        <v>Yes</v>
      </c>
      <c r="D82" s="223" t="str">
        <f>IFERROR(IF((VLOOKUP($A82,'Q3 Raw Data'!$A$9:$BD$158,D$3,FALSE))="","",(VLOOKUP($A82,'Q3 Raw Data'!$A$9:$BD$158,D$3,FALSE))),"")</f>
        <v>Yes</v>
      </c>
      <c r="E82" s="223" t="str">
        <f>IFERROR(IF((VLOOKUP($A82,'Q3 Raw Data'!$A$9:$BD$158,E$3,FALSE))="","",(VLOOKUP($A82,'Q3 Raw Data'!$A$9:$BD$158,E$3,FALSE))),"")</f>
        <v>Yes</v>
      </c>
      <c r="F82" s="223" t="str">
        <f>IFERROR(IF((VLOOKUP($A82,'Q3 Raw Data'!$A$9:$BD$158,F$3,FALSE))="","",(VLOOKUP($A82,'Q3 Raw Data'!$A$9:$BD$158,F$3,FALSE))),"")</f>
        <v>Yes</v>
      </c>
      <c r="G82" s="223" t="str">
        <f>IFERROR(IF((VLOOKUP($A82,'Q3 Raw Data'!$A$9:$BD$158,G$3,FALSE))="","",(VLOOKUP($A82,'Q3 Raw Data'!$A$9:$BD$158,G$3,FALSE))),"")</f>
        <v>Yes</v>
      </c>
      <c r="H82" s="223" t="str">
        <f>IFERROR(IF((VLOOKUP($A82,'Q3 Raw Data'!$A$9:$BD$158,H$3,FALSE))="","",(VLOOKUP($A82,'Q3 Raw Data'!$A$9:$BD$158,H$3,FALSE))),"")</f>
        <v/>
      </c>
      <c r="I82" s="223"/>
      <c r="J82" s="223"/>
      <c r="K82" s="223"/>
      <c r="L82" s="223"/>
      <c r="M82" s="223"/>
      <c r="N82" s="223" t="str">
        <f>IFERROR(IF((VLOOKUP($A82,'Q3 Raw Data'!$A$9:$BD$158,N$3,FALSE))="","",(VLOOKUP($A82,'Q3 Raw Data'!$A$9:$BD$158,N$3,FALSE))),"")</f>
        <v>Not on track to meet target</v>
      </c>
      <c r="O82" s="223" t="str">
        <f>IFERROR(IF((VLOOKUP($A82,'Q3 Raw Data'!$A$9:$BD$158,O$3,FALSE))="","",(VLOOKUP($A82,'Q3 Raw Data'!$A$9:$BD$158,O$3,FALSE))),"")</f>
        <v>On track to meet target</v>
      </c>
      <c r="P82" s="223" t="str">
        <f>IFERROR(IF((VLOOKUP($A82,'Q3 Raw Data'!$A$9:$BD$158,P$3,FALSE))="","",(VLOOKUP($A82,'Q3 Raw Data'!$A$9:$BD$158,P$3,FALSE))),"")</f>
        <v>On track to meet target</v>
      </c>
      <c r="Q82" s="223" t="str">
        <f>IFERROR(IF((VLOOKUP($A82,'Q3 Raw Data'!$A$9:$BD$158,Q$3,FALSE))="","",(VLOOKUP($A82,'Q3 Raw Data'!$A$9:$BD$158,Q$3,FALSE))),"")</f>
        <v>On track to meet target</v>
      </c>
    </row>
    <row r="83" spans="1:17" x14ac:dyDescent="0.3">
      <c r="A83" t="s">
        <v>427</v>
      </c>
      <c r="B83" t="s">
        <v>428</v>
      </c>
      <c r="C83" s="223" t="str">
        <f>IFERROR(IF((VLOOKUP($A83,'Q3 Raw Data'!$A$9:$BD$158,C$3,FALSE))="","",(VLOOKUP($A83,'Q3 Raw Data'!$A$9:$BD$158,C$3,FALSE))),"")</f>
        <v>Yes</v>
      </c>
      <c r="D83" s="223" t="str">
        <f>IFERROR(IF((VLOOKUP($A83,'Q3 Raw Data'!$A$9:$BD$158,D$3,FALSE))="","",(VLOOKUP($A83,'Q3 Raw Data'!$A$9:$BD$158,D$3,FALSE))),"")</f>
        <v>Yes</v>
      </c>
      <c r="E83" s="223" t="str">
        <f>IFERROR(IF((VLOOKUP($A83,'Q3 Raw Data'!$A$9:$BD$158,E$3,FALSE))="","",(VLOOKUP($A83,'Q3 Raw Data'!$A$9:$BD$158,E$3,FALSE))),"")</f>
        <v>Yes</v>
      </c>
      <c r="F83" s="223" t="str">
        <f>IFERROR(IF((VLOOKUP($A83,'Q3 Raw Data'!$A$9:$BD$158,F$3,FALSE))="","",(VLOOKUP($A83,'Q3 Raw Data'!$A$9:$BD$158,F$3,FALSE))),"")</f>
        <v>Yes</v>
      </c>
      <c r="G83" s="223" t="str">
        <f>IFERROR(IF((VLOOKUP($A83,'Q3 Raw Data'!$A$9:$BD$158,G$3,FALSE))="","",(VLOOKUP($A83,'Q3 Raw Data'!$A$9:$BD$158,G$3,FALSE))),"")</f>
        <v>Yes</v>
      </c>
      <c r="H83" s="223" t="str">
        <f>IFERROR(IF((VLOOKUP($A83,'Q3 Raw Data'!$A$9:$BD$158,H$3,FALSE))="","",(VLOOKUP($A83,'Q3 Raw Data'!$A$9:$BD$158,H$3,FALSE))),"")</f>
        <v/>
      </c>
      <c r="I83" s="223"/>
      <c r="J83" s="223"/>
      <c r="K83" s="223"/>
      <c r="L83" s="223"/>
      <c r="M83" s="223"/>
      <c r="N83" s="223" t="str">
        <f>IFERROR(IF((VLOOKUP($A83,'Q3 Raw Data'!$A$9:$BD$158,N$3,FALSE))="","",(VLOOKUP($A83,'Q3 Raw Data'!$A$9:$BD$158,N$3,FALSE))),"")</f>
        <v>Data not available to assess progress</v>
      </c>
      <c r="O83" s="223" t="str">
        <f>IFERROR(IF((VLOOKUP($A83,'Q3 Raw Data'!$A$9:$BD$158,O$3,FALSE))="","",(VLOOKUP($A83,'Q3 Raw Data'!$A$9:$BD$158,O$3,FALSE))),"")</f>
        <v>On track to meet target</v>
      </c>
      <c r="P83" s="223" t="str">
        <f>IFERROR(IF((VLOOKUP($A83,'Q3 Raw Data'!$A$9:$BD$158,P$3,FALSE))="","",(VLOOKUP($A83,'Q3 Raw Data'!$A$9:$BD$158,P$3,FALSE))),"")</f>
        <v>Data not available to assess progress</v>
      </c>
      <c r="Q83" s="223" t="str">
        <f>IFERROR(IF((VLOOKUP($A83,'Q3 Raw Data'!$A$9:$BD$158,Q$3,FALSE))="","",(VLOOKUP($A83,'Q3 Raw Data'!$A$9:$BD$158,Q$3,FALSE))),"")</f>
        <v>On track to meet target</v>
      </c>
    </row>
    <row r="84" spans="1:17" x14ac:dyDescent="0.3">
      <c r="A84" t="s">
        <v>431</v>
      </c>
      <c r="B84" t="s">
        <v>432</v>
      </c>
      <c r="C84" s="223" t="str">
        <f>IFERROR(IF((VLOOKUP($A84,'Q3 Raw Data'!$A$9:$BD$158,C$3,FALSE))="","",(VLOOKUP($A84,'Q3 Raw Data'!$A$9:$BD$158,C$3,FALSE))),"")</f>
        <v>Yes</v>
      </c>
      <c r="D84" s="223" t="str">
        <f>IFERROR(IF((VLOOKUP($A84,'Q3 Raw Data'!$A$9:$BD$158,D$3,FALSE))="","",(VLOOKUP($A84,'Q3 Raw Data'!$A$9:$BD$158,D$3,FALSE))),"")</f>
        <v>Yes</v>
      </c>
      <c r="E84" s="223" t="str">
        <f>IFERROR(IF((VLOOKUP($A84,'Q3 Raw Data'!$A$9:$BD$158,E$3,FALSE))="","",(VLOOKUP($A84,'Q3 Raw Data'!$A$9:$BD$158,E$3,FALSE))),"")</f>
        <v>Yes</v>
      </c>
      <c r="F84" s="223" t="str">
        <f>IFERROR(IF((VLOOKUP($A84,'Q3 Raw Data'!$A$9:$BD$158,F$3,FALSE))="","",(VLOOKUP($A84,'Q3 Raw Data'!$A$9:$BD$158,F$3,FALSE))),"")</f>
        <v>Yes</v>
      </c>
      <c r="G84" s="223" t="str">
        <f>IFERROR(IF((VLOOKUP($A84,'Q3 Raw Data'!$A$9:$BD$158,G$3,FALSE))="","",(VLOOKUP($A84,'Q3 Raw Data'!$A$9:$BD$158,G$3,FALSE))),"")</f>
        <v>Yes</v>
      </c>
      <c r="H84" s="223" t="str">
        <f>IFERROR(IF((VLOOKUP($A84,'Q3 Raw Data'!$A$9:$BD$158,H$3,FALSE))="","",(VLOOKUP($A84,'Q3 Raw Data'!$A$9:$BD$158,H$3,FALSE))),"")</f>
        <v/>
      </c>
      <c r="I84" s="223"/>
      <c r="J84" s="223"/>
      <c r="K84" s="223"/>
      <c r="L84" s="223"/>
      <c r="M84" s="223"/>
      <c r="N84" s="223" t="str">
        <f>IFERROR(IF((VLOOKUP($A84,'Q3 Raw Data'!$A$9:$BD$158,N$3,FALSE))="","",(VLOOKUP($A84,'Q3 Raw Data'!$A$9:$BD$158,N$3,FALSE))),"")</f>
        <v>On track to meet target</v>
      </c>
      <c r="O84" s="223" t="str">
        <f>IFERROR(IF((VLOOKUP($A84,'Q3 Raw Data'!$A$9:$BD$158,O$3,FALSE))="","",(VLOOKUP($A84,'Q3 Raw Data'!$A$9:$BD$158,O$3,FALSE))),"")</f>
        <v>On track to meet target</v>
      </c>
      <c r="P84" s="223" t="str">
        <f>IFERROR(IF((VLOOKUP($A84,'Q3 Raw Data'!$A$9:$BD$158,P$3,FALSE))="","",(VLOOKUP($A84,'Q3 Raw Data'!$A$9:$BD$158,P$3,FALSE))),"")</f>
        <v>On track to meet target</v>
      </c>
      <c r="Q84" s="223" t="str">
        <f>IFERROR(IF((VLOOKUP($A84,'Q3 Raw Data'!$A$9:$BD$158,Q$3,FALSE))="","",(VLOOKUP($A84,'Q3 Raw Data'!$A$9:$BD$158,Q$3,FALSE))),"")</f>
        <v>On track to meet target</v>
      </c>
    </row>
    <row r="85" spans="1:17" x14ac:dyDescent="0.3">
      <c r="A85" t="s">
        <v>435</v>
      </c>
      <c r="B85" t="s">
        <v>436</v>
      </c>
      <c r="C85" s="223" t="str">
        <f>IFERROR(IF((VLOOKUP($A85,'Q3 Raw Data'!$A$9:$BD$158,C$3,FALSE))="","",(VLOOKUP($A85,'Q3 Raw Data'!$A$9:$BD$158,C$3,FALSE))),"")</f>
        <v>Yes</v>
      </c>
      <c r="D85" s="223" t="str">
        <f>IFERROR(IF((VLOOKUP($A85,'Q3 Raw Data'!$A$9:$BD$158,D$3,FALSE))="","",(VLOOKUP($A85,'Q3 Raw Data'!$A$9:$BD$158,D$3,FALSE))),"")</f>
        <v>Yes</v>
      </c>
      <c r="E85" s="223" t="str">
        <f>IFERROR(IF((VLOOKUP($A85,'Q3 Raw Data'!$A$9:$BD$158,E$3,FALSE))="","",(VLOOKUP($A85,'Q3 Raw Data'!$A$9:$BD$158,E$3,FALSE))),"")</f>
        <v>Yes</v>
      </c>
      <c r="F85" s="223" t="str">
        <f>IFERROR(IF((VLOOKUP($A85,'Q3 Raw Data'!$A$9:$BD$158,F$3,FALSE))="","",(VLOOKUP($A85,'Q3 Raw Data'!$A$9:$BD$158,F$3,FALSE))),"")</f>
        <v>Yes</v>
      </c>
      <c r="G85" s="223" t="str">
        <f>IFERROR(IF((VLOOKUP($A85,'Q3 Raw Data'!$A$9:$BD$158,G$3,FALSE))="","",(VLOOKUP($A85,'Q3 Raw Data'!$A$9:$BD$158,G$3,FALSE))),"")</f>
        <v>Yes</v>
      </c>
      <c r="H85" s="223" t="str">
        <f>IFERROR(IF((VLOOKUP($A85,'Q3 Raw Data'!$A$9:$BD$158,H$3,FALSE))="","",(VLOOKUP($A85,'Q3 Raw Data'!$A$9:$BD$158,H$3,FALSE))),"")</f>
        <v/>
      </c>
      <c r="I85" s="223"/>
      <c r="J85" s="223"/>
      <c r="K85" s="223"/>
      <c r="L85" s="223"/>
      <c r="M85" s="223"/>
      <c r="N85" s="223" t="str">
        <f>IFERROR(IF((VLOOKUP($A85,'Q3 Raw Data'!$A$9:$BD$158,N$3,FALSE))="","",(VLOOKUP($A85,'Q3 Raw Data'!$A$9:$BD$158,N$3,FALSE))),"")</f>
        <v>Not on track to meet target</v>
      </c>
      <c r="O85" s="223" t="str">
        <f>IFERROR(IF((VLOOKUP($A85,'Q3 Raw Data'!$A$9:$BD$158,O$3,FALSE))="","",(VLOOKUP($A85,'Q3 Raw Data'!$A$9:$BD$158,O$3,FALSE))),"")</f>
        <v>On track to meet target</v>
      </c>
      <c r="P85" s="223" t="str">
        <f>IFERROR(IF((VLOOKUP($A85,'Q3 Raw Data'!$A$9:$BD$158,P$3,FALSE))="","",(VLOOKUP($A85,'Q3 Raw Data'!$A$9:$BD$158,P$3,FALSE))),"")</f>
        <v>Data not available to assess progress</v>
      </c>
      <c r="Q85" s="223" t="str">
        <f>IFERROR(IF((VLOOKUP($A85,'Q3 Raw Data'!$A$9:$BD$158,Q$3,FALSE))="","",(VLOOKUP($A85,'Q3 Raw Data'!$A$9:$BD$158,Q$3,FALSE))),"")</f>
        <v>Not on track to meet target</v>
      </c>
    </row>
    <row r="86" spans="1:17" x14ac:dyDescent="0.3">
      <c r="A86" t="s">
        <v>437</v>
      </c>
      <c r="B86" t="s">
        <v>438</v>
      </c>
      <c r="C86" s="223" t="str">
        <f>IFERROR(IF((VLOOKUP($A86,'Q3 Raw Data'!$A$9:$BD$158,C$3,FALSE))="","",(VLOOKUP($A86,'Q3 Raw Data'!$A$9:$BD$158,C$3,FALSE))),"")</f>
        <v>Yes</v>
      </c>
      <c r="D86" s="223" t="str">
        <f>IFERROR(IF((VLOOKUP($A86,'Q3 Raw Data'!$A$9:$BD$158,D$3,FALSE))="","",(VLOOKUP($A86,'Q3 Raw Data'!$A$9:$BD$158,D$3,FALSE))),"")</f>
        <v>Yes</v>
      </c>
      <c r="E86" s="223" t="str">
        <f>IFERROR(IF((VLOOKUP($A86,'Q3 Raw Data'!$A$9:$BD$158,E$3,FALSE))="","",(VLOOKUP($A86,'Q3 Raw Data'!$A$9:$BD$158,E$3,FALSE))),"")</f>
        <v>Yes</v>
      </c>
      <c r="F86" s="223" t="str">
        <f>IFERROR(IF((VLOOKUP($A86,'Q3 Raw Data'!$A$9:$BD$158,F$3,FALSE))="","",(VLOOKUP($A86,'Q3 Raw Data'!$A$9:$BD$158,F$3,FALSE))),"")</f>
        <v>Yes</v>
      </c>
      <c r="G86" s="223" t="str">
        <f>IFERROR(IF((VLOOKUP($A86,'Q3 Raw Data'!$A$9:$BD$158,G$3,FALSE))="","",(VLOOKUP($A86,'Q3 Raw Data'!$A$9:$BD$158,G$3,FALSE))),"")</f>
        <v>Yes</v>
      </c>
      <c r="H86" s="223" t="str">
        <f>IFERROR(IF((VLOOKUP($A86,'Q3 Raw Data'!$A$9:$BD$158,H$3,FALSE))="","",(VLOOKUP($A86,'Q3 Raw Data'!$A$9:$BD$158,H$3,FALSE))),"")</f>
        <v/>
      </c>
      <c r="I86" s="223"/>
      <c r="J86" s="223"/>
      <c r="K86" s="223"/>
      <c r="L86" s="223"/>
      <c r="M86" s="223"/>
      <c r="N86" s="223" t="str">
        <f>IFERROR(IF((VLOOKUP($A86,'Q3 Raw Data'!$A$9:$BD$158,N$3,FALSE))="","",(VLOOKUP($A86,'Q3 Raw Data'!$A$9:$BD$158,N$3,FALSE))),"")</f>
        <v>Data not available to assess progress</v>
      </c>
      <c r="O86" s="223" t="str">
        <f>IFERROR(IF((VLOOKUP($A86,'Q3 Raw Data'!$A$9:$BD$158,O$3,FALSE))="","",(VLOOKUP($A86,'Q3 Raw Data'!$A$9:$BD$158,O$3,FALSE))),"")</f>
        <v>On track to meet target</v>
      </c>
      <c r="P86" s="223" t="str">
        <f>IFERROR(IF((VLOOKUP($A86,'Q3 Raw Data'!$A$9:$BD$158,P$3,FALSE))="","",(VLOOKUP($A86,'Q3 Raw Data'!$A$9:$BD$158,P$3,FALSE))),"")</f>
        <v>On track to meet target</v>
      </c>
      <c r="Q86" s="223" t="str">
        <f>IFERROR(IF((VLOOKUP($A86,'Q3 Raw Data'!$A$9:$BD$158,Q$3,FALSE))="","",(VLOOKUP($A86,'Q3 Raw Data'!$A$9:$BD$158,Q$3,FALSE))),"")</f>
        <v>On track to meet target</v>
      </c>
    </row>
    <row r="87" spans="1:17" x14ac:dyDescent="0.3">
      <c r="A87" t="s">
        <v>440</v>
      </c>
      <c r="B87" t="s">
        <v>441</v>
      </c>
      <c r="C87" s="223" t="str">
        <f>IFERROR(IF((VLOOKUP($A87,'Q3 Raw Data'!$A$9:$BD$158,C$3,FALSE))="","",(VLOOKUP($A87,'Q3 Raw Data'!$A$9:$BD$158,C$3,FALSE))),"")</f>
        <v>Yes</v>
      </c>
      <c r="D87" s="223" t="str">
        <f>IFERROR(IF((VLOOKUP($A87,'Q3 Raw Data'!$A$9:$BD$158,D$3,FALSE))="","",(VLOOKUP($A87,'Q3 Raw Data'!$A$9:$BD$158,D$3,FALSE))),"")</f>
        <v>Yes</v>
      </c>
      <c r="E87" s="223" t="str">
        <f>IFERROR(IF((VLOOKUP($A87,'Q3 Raw Data'!$A$9:$BD$158,E$3,FALSE))="","",(VLOOKUP($A87,'Q3 Raw Data'!$A$9:$BD$158,E$3,FALSE))),"")</f>
        <v>Yes</v>
      </c>
      <c r="F87" s="223" t="str">
        <f>IFERROR(IF((VLOOKUP($A87,'Q3 Raw Data'!$A$9:$BD$158,F$3,FALSE))="","",(VLOOKUP($A87,'Q3 Raw Data'!$A$9:$BD$158,F$3,FALSE))),"")</f>
        <v>Yes</v>
      </c>
      <c r="G87" s="223" t="str">
        <f>IFERROR(IF((VLOOKUP($A87,'Q3 Raw Data'!$A$9:$BD$158,G$3,FALSE))="","",(VLOOKUP($A87,'Q3 Raw Data'!$A$9:$BD$158,G$3,FALSE))),"")</f>
        <v>Yes</v>
      </c>
      <c r="H87" s="223" t="str">
        <f>IFERROR(IF((VLOOKUP($A87,'Q3 Raw Data'!$A$9:$BD$158,H$3,FALSE))="","",(VLOOKUP($A87,'Q3 Raw Data'!$A$9:$BD$158,H$3,FALSE))),"")</f>
        <v/>
      </c>
      <c r="I87" s="223"/>
      <c r="J87" s="223"/>
      <c r="K87" s="223"/>
      <c r="L87" s="223"/>
      <c r="M87" s="223"/>
      <c r="N87" s="223" t="str">
        <f>IFERROR(IF((VLOOKUP($A87,'Q3 Raw Data'!$A$9:$BD$158,N$3,FALSE))="","",(VLOOKUP($A87,'Q3 Raw Data'!$A$9:$BD$158,N$3,FALSE))),"")</f>
        <v>On track to meet target</v>
      </c>
      <c r="O87" s="223" t="str">
        <f>IFERROR(IF((VLOOKUP($A87,'Q3 Raw Data'!$A$9:$BD$158,O$3,FALSE))="","",(VLOOKUP($A87,'Q3 Raw Data'!$A$9:$BD$158,O$3,FALSE))),"")</f>
        <v>On track to meet target</v>
      </c>
      <c r="P87" s="223" t="str">
        <f>IFERROR(IF((VLOOKUP($A87,'Q3 Raw Data'!$A$9:$BD$158,P$3,FALSE))="","",(VLOOKUP($A87,'Q3 Raw Data'!$A$9:$BD$158,P$3,FALSE))),"")</f>
        <v>Not on track to meet target</v>
      </c>
      <c r="Q87" s="223" t="str">
        <f>IFERROR(IF((VLOOKUP($A87,'Q3 Raw Data'!$A$9:$BD$158,Q$3,FALSE))="","",(VLOOKUP($A87,'Q3 Raw Data'!$A$9:$BD$158,Q$3,FALSE))),"")</f>
        <v>On track to meet target</v>
      </c>
    </row>
    <row r="88" spans="1:17" x14ac:dyDescent="0.3">
      <c r="A88" t="s">
        <v>442</v>
      </c>
      <c r="B88" t="s">
        <v>443</v>
      </c>
      <c r="C88" s="223" t="str">
        <f>IFERROR(IF((VLOOKUP($A88,'Q3 Raw Data'!$A$9:$BD$158,C$3,FALSE))="","",(VLOOKUP($A88,'Q3 Raw Data'!$A$9:$BD$158,C$3,FALSE))),"")</f>
        <v>Yes</v>
      </c>
      <c r="D88" s="223" t="str">
        <f>IFERROR(IF((VLOOKUP($A88,'Q3 Raw Data'!$A$9:$BD$158,D$3,FALSE))="","",(VLOOKUP($A88,'Q3 Raw Data'!$A$9:$BD$158,D$3,FALSE))),"")</f>
        <v>Yes</v>
      </c>
      <c r="E88" s="223" t="str">
        <f>IFERROR(IF((VLOOKUP($A88,'Q3 Raw Data'!$A$9:$BD$158,E$3,FALSE))="","",(VLOOKUP($A88,'Q3 Raw Data'!$A$9:$BD$158,E$3,FALSE))),"")</f>
        <v>Yes</v>
      </c>
      <c r="F88" s="223" t="str">
        <f>IFERROR(IF((VLOOKUP($A88,'Q3 Raw Data'!$A$9:$BD$158,F$3,FALSE))="","",(VLOOKUP($A88,'Q3 Raw Data'!$A$9:$BD$158,F$3,FALSE))),"")</f>
        <v>Yes</v>
      </c>
      <c r="G88" s="223" t="str">
        <f>IFERROR(IF((VLOOKUP($A88,'Q3 Raw Data'!$A$9:$BD$158,G$3,FALSE))="","",(VLOOKUP($A88,'Q3 Raw Data'!$A$9:$BD$158,G$3,FALSE))),"")</f>
        <v>Yes</v>
      </c>
      <c r="H88" s="223" t="str">
        <f>IFERROR(IF((VLOOKUP($A88,'Q3 Raw Data'!$A$9:$BD$158,H$3,FALSE))="","",(VLOOKUP($A88,'Q3 Raw Data'!$A$9:$BD$158,H$3,FALSE))),"")</f>
        <v/>
      </c>
      <c r="I88" s="223"/>
      <c r="J88" s="223"/>
      <c r="K88" s="223"/>
      <c r="L88" s="223"/>
      <c r="M88" s="223"/>
      <c r="N88" s="223" t="str">
        <f>IFERROR(IF((VLOOKUP($A88,'Q3 Raw Data'!$A$9:$BD$158,N$3,FALSE))="","",(VLOOKUP($A88,'Q3 Raw Data'!$A$9:$BD$158,N$3,FALSE))),"")</f>
        <v>On track to meet target</v>
      </c>
      <c r="O88" s="223" t="str">
        <f>IFERROR(IF((VLOOKUP($A88,'Q3 Raw Data'!$A$9:$BD$158,O$3,FALSE))="","",(VLOOKUP($A88,'Q3 Raw Data'!$A$9:$BD$158,O$3,FALSE))),"")</f>
        <v>On track to meet target</v>
      </c>
      <c r="P88" s="223" t="str">
        <f>IFERROR(IF((VLOOKUP($A88,'Q3 Raw Data'!$A$9:$BD$158,P$3,FALSE))="","",(VLOOKUP($A88,'Q3 Raw Data'!$A$9:$BD$158,P$3,FALSE))),"")</f>
        <v>Data not available to assess progress</v>
      </c>
      <c r="Q88" s="223" t="str">
        <f>IFERROR(IF((VLOOKUP($A88,'Q3 Raw Data'!$A$9:$BD$158,Q$3,FALSE))="","",(VLOOKUP($A88,'Q3 Raw Data'!$A$9:$BD$158,Q$3,FALSE))),"")</f>
        <v>On track to meet target</v>
      </c>
    </row>
    <row r="89" spans="1:17" x14ac:dyDescent="0.3">
      <c r="A89" t="s">
        <v>444</v>
      </c>
      <c r="B89" t="s">
        <v>445</v>
      </c>
      <c r="C89" s="223" t="str">
        <f>IFERROR(IF((VLOOKUP($A89,'Q3 Raw Data'!$A$9:$BD$158,C$3,FALSE))="","",(VLOOKUP($A89,'Q3 Raw Data'!$A$9:$BD$158,C$3,FALSE))),"")</f>
        <v>Yes</v>
      </c>
      <c r="D89" s="223" t="str">
        <f>IFERROR(IF((VLOOKUP($A89,'Q3 Raw Data'!$A$9:$BD$158,D$3,FALSE))="","",(VLOOKUP($A89,'Q3 Raw Data'!$A$9:$BD$158,D$3,FALSE))),"")</f>
        <v>Yes</v>
      </c>
      <c r="E89" s="223" t="str">
        <f>IFERROR(IF((VLOOKUP($A89,'Q3 Raw Data'!$A$9:$BD$158,E$3,FALSE))="","",(VLOOKUP($A89,'Q3 Raw Data'!$A$9:$BD$158,E$3,FALSE))),"")</f>
        <v>Yes</v>
      </c>
      <c r="F89" s="223" t="str">
        <f>IFERROR(IF((VLOOKUP($A89,'Q3 Raw Data'!$A$9:$BD$158,F$3,FALSE))="","",(VLOOKUP($A89,'Q3 Raw Data'!$A$9:$BD$158,F$3,FALSE))),"")</f>
        <v>Yes</v>
      </c>
      <c r="G89" s="223" t="str">
        <f>IFERROR(IF((VLOOKUP($A89,'Q3 Raw Data'!$A$9:$BD$158,G$3,FALSE))="","",(VLOOKUP($A89,'Q3 Raw Data'!$A$9:$BD$158,G$3,FALSE))),"")</f>
        <v>Yes</v>
      </c>
      <c r="H89" s="223" t="str">
        <f>IFERROR(IF((VLOOKUP($A89,'Q3 Raw Data'!$A$9:$BD$158,H$3,FALSE))="","",(VLOOKUP($A89,'Q3 Raw Data'!$A$9:$BD$158,H$3,FALSE))),"")</f>
        <v/>
      </c>
      <c r="I89" s="223"/>
      <c r="J89" s="223"/>
      <c r="K89" s="223"/>
      <c r="L89" s="223"/>
      <c r="M89" s="223"/>
      <c r="N89" s="223" t="str">
        <f>IFERROR(IF((VLOOKUP($A89,'Q3 Raw Data'!$A$9:$BD$158,N$3,FALSE))="","",(VLOOKUP($A89,'Q3 Raw Data'!$A$9:$BD$158,N$3,FALSE))),"")</f>
        <v>On track to meet target</v>
      </c>
      <c r="O89" s="223" t="str">
        <f>IFERROR(IF((VLOOKUP($A89,'Q3 Raw Data'!$A$9:$BD$158,O$3,FALSE))="","",(VLOOKUP($A89,'Q3 Raw Data'!$A$9:$BD$158,O$3,FALSE))),"")</f>
        <v>On track to meet target</v>
      </c>
      <c r="P89" s="223" t="str">
        <f>IFERROR(IF((VLOOKUP($A89,'Q3 Raw Data'!$A$9:$BD$158,P$3,FALSE))="","",(VLOOKUP($A89,'Q3 Raw Data'!$A$9:$BD$158,P$3,FALSE))),"")</f>
        <v>Not on track to meet target</v>
      </c>
      <c r="Q89" s="223" t="str">
        <f>IFERROR(IF((VLOOKUP($A89,'Q3 Raw Data'!$A$9:$BD$158,Q$3,FALSE))="","",(VLOOKUP($A89,'Q3 Raw Data'!$A$9:$BD$158,Q$3,FALSE))),"")</f>
        <v>Not on track to meet target</v>
      </c>
    </row>
    <row r="90" spans="1:17" x14ac:dyDescent="0.3">
      <c r="A90" t="s">
        <v>448</v>
      </c>
      <c r="B90" t="s">
        <v>449</v>
      </c>
      <c r="C90" s="223" t="str">
        <f>IFERROR(IF((VLOOKUP($A90,'Q3 Raw Data'!$A$9:$BD$158,C$3,FALSE))="","",(VLOOKUP($A90,'Q3 Raw Data'!$A$9:$BD$158,C$3,FALSE))),"")</f>
        <v>Yes</v>
      </c>
      <c r="D90" s="223" t="str">
        <f>IFERROR(IF((VLOOKUP($A90,'Q3 Raw Data'!$A$9:$BD$158,D$3,FALSE))="","",(VLOOKUP($A90,'Q3 Raw Data'!$A$9:$BD$158,D$3,FALSE))),"")</f>
        <v>Yes</v>
      </c>
      <c r="E90" s="223" t="str">
        <f>IFERROR(IF((VLOOKUP($A90,'Q3 Raw Data'!$A$9:$BD$158,E$3,FALSE))="","",(VLOOKUP($A90,'Q3 Raw Data'!$A$9:$BD$158,E$3,FALSE))),"")</f>
        <v>Yes</v>
      </c>
      <c r="F90" s="223" t="str">
        <f>IFERROR(IF((VLOOKUP($A90,'Q3 Raw Data'!$A$9:$BD$158,F$3,FALSE))="","",(VLOOKUP($A90,'Q3 Raw Data'!$A$9:$BD$158,F$3,FALSE))),"")</f>
        <v>Yes</v>
      </c>
      <c r="G90" s="223" t="str">
        <f>IFERROR(IF((VLOOKUP($A90,'Q3 Raw Data'!$A$9:$BD$158,G$3,FALSE))="","",(VLOOKUP($A90,'Q3 Raw Data'!$A$9:$BD$158,G$3,FALSE))),"")</f>
        <v>Yes</v>
      </c>
      <c r="H90" s="223" t="str">
        <f>IFERROR(IF((VLOOKUP($A90,'Q3 Raw Data'!$A$9:$BD$158,H$3,FALSE))="","",(VLOOKUP($A90,'Q3 Raw Data'!$A$9:$BD$158,H$3,FALSE))),"")</f>
        <v/>
      </c>
      <c r="I90" s="223"/>
      <c r="J90" s="223"/>
      <c r="K90" s="223"/>
      <c r="L90" s="223"/>
      <c r="M90" s="223"/>
      <c r="N90" s="223" t="str">
        <f>IFERROR(IF((VLOOKUP($A90,'Q3 Raw Data'!$A$9:$BD$158,N$3,FALSE))="","",(VLOOKUP($A90,'Q3 Raw Data'!$A$9:$BD$158,N$3,FALSE))),"")</f>
        <v>Not on track to meet target</v>
      </c>
      <c r="O90" s="223" t="str">
        <f>IFERROR(IF((VLOOKUP($A90,'Q3 Raw Data'!$A$9:$BD$158,O$3,FALSE))="","",(VLOOKUP($A90,'Q3 Raw Data'!$A$9:$BD$158,O$3,FALSE))),"")</f>
        <v>On track to meet target</v>
      </c>
      <c r="P90" s="223" t="str">
        <f>IFERROR(IF((VLOOKUP($A90,'Q3 Raw Data'!$A$9:$BD$158,P$3,FALSE))="","",(VLOOKUP($A90,'Q3 Raw Data'!$A$9:$BD$158,P$3,FALSE))),"")</f>
        <v>On track to meet target</v>
      </c>
      <c r="Q90" s="223" t="str">
        <f>IFERROR(IF((VLOOKUP($A90,'Q3 Raw Data'!$A$9:$BD$158,Q$3,FALSE))="","",(VLOOKUP($A90,'Q3 Raw Data'!$A$9:$BD$158,Q$3,FALSE))),"")</f>
        <v>Not on track to meet target</v>
      </c>
    </row>
    <row r="91" spans="1:17" x14ac:dyDescent="0.3">
      <c r="A91" t="s">
        <v>450</v>
      </c>
      <c r="B91" t="s">
        <v>451</v>
      </c>
      <c r="C91" s="223" t="str">
        <f>IFERROR(IF((VLOOKUP($A91,'Q3 Raw Data'!$A$9:$BD$158,C$3,FALSE))="","",(VLOOKUP($A91,'Q3 Raw Data'!$A$9:$BD$158,C$3,FALSE))),"")</f>
        <v>Yes</v>
      </c>
      <c r="D91" s="223" t="str">
        <f>IFERROR(IF((VLOOKUP($A91,'Q3 Raw Data'!$A$9:$BD$158,D$3,FALSE))="","",(VLOOKUP($A91,'Q3 Raw Data'!$A$9:$BD$158,D$3,FALSE))),"")</f>
        <v>Yes</v>
      </c>
      <c r="E91" s="223" t="str">
        <f>IFERROR(IF((VLOOKUP($A91,'Q3 Raw Data'!$A$9:$BD$158,E$3,FALSE))="","",(VLOOKUP($A91,'Q3 Raw Data'!$A$9:$BD$158,E$3,FALSE))),"")</f>
        <v>Yes</v>
      </c>
      <c r="F91" s="223" t="str">
        <f>IFERROR(IF((VLOOKUP($A91,'Q3 Raw Data'!$A$9:$BD$158,F$3,FALSE))="","",(VLOOKUP($A91,'Q3 Raw Data'!$A$9:$BD$158,F$3,FALSE))),"")</f>
        <v>Yes</v>
      </c>
      <c r="G91" s="223" t="str">
        <f>IFERROR(IF((VLOOKUP($A91,'Q3 Raw Data'!$A$9:$BD$158,G$3,FALSE))="","",(VLOOKUP($A91,'Q3 Raw Data'!$A$9:$BD$158,G$3,FALSE))),"")</f>
        <v>Yes</v>
      </c>
      <c r="H91" s="223" t="str">
        <f>IFERROR(IF((VLOOKUP($A91,'Q3 Raw Data'!$A$9:$BD$158,H$3,FALSE))="","",(VLOOKUP($A91,'Q3 Raw Data'!$A$9:$BD$158,H$3,FALSE))),"")</f>
        <v/>
      </c>
      <c r="I91" s="223"/>
      <c r="J91" s="223"/>
      <c r="K91" s="223"/>
      <c r="L91" s="223"/>
      <c r="M91" s="223"/>
      <c r="N91" s="223" t="str">
        <f>IFERROR(IF((VLOOKUP($A91,'Q3 Raw Data'!$A$9:$BD$158,N$3,FALSE))="","",(VLOOKUP($A91,'Q3 Raw Data'!$A$9:$BD$158,N$3,FALSE))),"")</f>
        <v>Not on track to meet target</v>
      </c>
      <c r="O91" s="223" t="str">
        <f>IFERROR(IF((VLOOKUP($A91,'Q3 Raw Data'!$A$9:$BD$158,O$3,FALSE))="","",(VLOOKUP($A91,'Q3 Raw Data'!$A$9:$BD$158,O$3,FALSE))),"")</f>
        <v>On track to meet target</v>
      </c>
      <c r="P91" s="223" t="str">
        <f>IFERROR(IF((VLOOKUP($A91,'Q3 Raw Data'!$A$9:$BD$158,P$3,FALSE))="","",(VLOOKUP($A91,'Q3 Raw Data'!$A$9:$BD$158,P$3,FALSE))),"")</f>
        <v>On track to meet target</v>
      </c>
      <c r="Q91" s="223" t="str">
        <f>IFERROR(IF((VLOOKUP($A91,'Q3 Raw Data'!$A$9:$BD$158,Q$3,FALSE))="","",(VLOOKUP($A91,'Q3 Raw Data'!$A$9:$BD$158,Q$3,FALSE))),"")</f>
        <v>Not on track to meet target</v>
      </c>
    </row>
    <row r="92" spans="1:17" x14ac:dyDescent="0.3">
      <c r="A92" t="s">
        <v>452</v>
      </c>
      <c r="B92" t="s">
        <v>453</v>
      </c>
      <c r="C92" s="223" t="str">
        <f>IFERROR(IF((VLOOKUP($A92,'Q3 Raw Data'!$A$9:$BD$158,C$3,FALSE))="","",(VLOOKUP($A92,'Q3 Raw Data'!$A$9:$BD$158,C$3,FALSE))),"")</f>
        <v>Yes</v>
      </c>
      <c r="D92" s="223" t="str">
        <f>IFERROR(IF((VLOOKUP($A92,'Q3 Raw Data'!$A$9:$BD$158,D$3,FALSE))="","",(VLOOKUP($A92,'Q3 Raw Data'!$A$9:$BD$158,D$3,FALSE))),"")</f>
        <v>Yes</v>
      </c>
      <c r="E92" s="223" t="str">
        <f>IFERROR(IF((VLOOKUP($A92,'Q3 Raw Data'!$A$9:$BD$158,E$3,FALSE))="","",(VLOOKUP($A92,'Q3 Raw Data'!$A$9:$BD$158,E$3,FALSE))),"")</f>
        <v>Yes</v>
      </c>
      <c r="F92" s="223" t="str">
        <f>IFERROR(IF((VLOOKUP($A92,'Q3 Raw Data'!$A$9:$BD$158,F$3,FALSE))="","",(VLOOKUP($A92,'Q3 Raw Data'!$A$9:$BD$158,F$3,FALSE))),"")</f>
        <v>Yes</v>
      </c>
      <c r="G92" s="223" t="str">
        <f>IFERROR(IF((VLOOKUP($A92,'Q3 Raw Data'!$A$9:$BD$158,G$3,FALSE))="","",(VLOOKUP($A92,'Q3 Raw Data'!$A$9:$BD$158,G$3,FALSE))),"")</f>
        <v>No</v>
      </c>
      <c r="H92" s="223" t="str">
        <f>IFERROR(IF((VLOOKUP($A92,'Q3 Raw Data'!$A$9:$BD$158,H$3,FALSE))="","",(VLOOKUP($A92,'Q3 Raw Data'!$A$9:$BD$158,H$3,FALSE))),"")</f>
        <v/>
      </c>
      <c r="I92" s="223"/>
      <c r="J92" s="223"/>
      <c r="K92" s="223"/>
      <c r="L92" s="223"/>
      <c r="M92" s="223"/>
      <c r="N92" s="223" t="str">
        <f>IFERROR(IF((VLOOKUP($A92,'Q3 Raw Data'!$A$9:$BD$158,N$3,FALSE))="","",(VLOOKUP($A92,'Q3 Raw Data'!$A$9:$BD$158,N$3,FALSE))),"")</f>
        <v>On track to meet target</v>
      </c>
      <c r="O92" s="223" t="str">
        <f>IFERROR(IF((VLOOKUP($A92,'Q3 Raw Data'!$A$9:$BD$158,O$3,FALSE))="","",(VLOOKUP($A92,'Q3 Raw Data'!$A$9:$BD$158,O$3,FALSE))),"")</f>
        <v>On track to meet target</v>
      </c>
      <c r="P92" s="223" t="str">
        <f>IFERROR(IF((VLOOKUP($A92,'Q3 Raw Data'!$A$9:$BD$158,P$3,FALSE))="","",(VLOOKUP($A92,'Q3 Raw Data'!$A$9:$BD$158,P$3,FALSE))),"")</f>
        <v>Data not available to assess progress</v>
      </c>
      <c r="Q92" s="223" t="str">
        <f>IFERROR(IF((VLOOKUP($A92,'Q3 Raw Data'!$A$9:$BD$158,Q$3,FALSE))="","",(VLOOKUP($A92,'Q3 Raw Data'!$A$9:$BD$158,Q$3,FALSE))),"")</f>
        <v>On track to meet target</v>
      </c>
    </row>
    <row r="93" spans="1:17" x14ac:dyDescent="0.3">
      <c r="A93" t="s">
        <v>454</v>
      </c>
      <c r="B93" t="s">
        <v>455</v>
      </c>
      <c r="C93" s="223" t="str">
        <f>IFERROR(IF((VLOOKUP($A93,'Q3 Raw Data'!$A$9:$BD$158,C$3,FALSE))="","",(VLOOKUP($A93,'Q3 Raw Data'!$A$9:$BD$158,C$3,FALSE))),"")</f>
        <v>Yes</v>
      </c>
      <c r="D93" s="223" t="str">
        <f>IFERROR(IF((VLOOKUP($A93,'Q3 Raw Data'!$A$9:$BD$158,D$3,FALSE))="","",(VLOOKUP($A93,'Q3 Raw Data'!$A$9:$BD$158,D$3,FALSE))),"")</f>
        <v>Yes</v>
      </c>
      <c r="E93" s="223" t="str">
        <f>IFERROR(IF((VLOOKUP($A93,'Q3 Raw Data'!$A$9:$BD$158,E$3,FALSE))="","",(VLOOKUP($A93,'Q3 Raw Data'!$A$9:$BD$158,E$3,FALSE))),"")</f>
        <v>Yes</v>
      </c>
      <c r="F93" s="223" t="str">
        <f>IFERROR(IF((VLOOKUP($A93,'Q3 Raw Data'!$A$9:$BD$158,F$3,FALSE))="","",(VLOOKUP($A93,'Q3 Raw Data'!$A$9:$BD$158,F$3,FALSE))),"")</f>
        <v>Yes</v>
      </c>
      <c r="G93" s="223" t="str">
        <f>IFERROR(IF((VLOOKUP($A93,'Q3 Raw Data'!$A$9:$BD$158,G$3,FALSE))="","",(VLOOKUP($A93,'Q3 Raw Data'!$A$9:$BD$158,G$3,FALSE))),"")</f>
        <v>Yes</v>
      </c>
      <c r="H93" s="223" t="str">
        <f>IFERROR(IF((VLOOKUP($A93,'Q3 Raw Data'!$A$9:$BD$158,H$3,FALSE))="","",(VLOOKUP($A93,'Q3 Raw Data'!$A$9:$BD$158,H$3,FALSE))),"")</f>
        <v/>
      </c>
      <c r="I93" s="223"/>
      <c r="J93" s="223"/>
      <c r="K93" s="223"/>
      <c r="L93" s="223"/>
      <c r="M93" s="223"/>
      <c r="N93" s="223" t="str">
        <f>IFERROR(IF((VLOOKUP($A93,'Q3 Raw Data'!$A$9:$BD$158,N$3,FALSE))="","",(VLOOKUP($A93,'Q3 Raw Data'!$A$9:$BD$158,N$3,FALSE))),"")</f>
        <v>On track to meet target</v>
      </c>
      <c r="O93" s="223" t="str">
        <f>IFERROR(IF((VLOOKUP($A93,'Q3 Raw Data'!$A$9:$BD$158,O$3,FALSE))="","",(VLOOKUP($A93,'Q3 Raw Data'!$A$9:$BD$158,O$3,FALSE))),"")</f>
        <v>On track to meet target</v>
      </c>
      <c r="P93" s="223" t="str">
        <f>IFERROR(IF((VLOOKUP($A93,'Q3 Raw Data'!$A$9:$BD$158,P$3,FALSE))="","",(VLOOKUP($A93,'Q3 Raw Data'!$A$9:$BD$158,P$3,FALSE))),"")</f>
        <v>On track to meet target</v>
      </c>
      <c r="Q93" s="223" t="str">
        <f>IFERROR(IF((VLOOKUP($A93,'Q3 Raw Data'!$A$9:$BD$158,Q$3,FALSE))="","",(VLOOKUP($A93,'Q3 Raw Data'!$A$9:$BD$158,Q$3,FALSE))),"")</f>
        <v>Not on track to meet target</v>
      </c>
    </row>
    <row r="94" spans="1:17" x14ac:dyDescent="0.3">
      <c r="A94" t="s">
        <v>456</v>
      </c>
      <c r="B94" t="s">
        <v>457</v>
      </c>
      <c r="C94" s="223" t="str">
        <f>IFERROR(IF((VLOOKUP($A94,'Q3 Raw Data'!$A$9:$BD$158,C$3,FALSE))="","",(VLOOKUP($A94,'Q3 Raw Data'!$A$9:$BD$158,C$3,FALSE))),"")</f>
        <v>Yes</v>
      </c>
      <c r="D94" s="223" t="str">
        <f>IFERROR(IF((VLOOKUP($A94,'Q3 Raw Data'!$A$9:$BD$158,D$3,FALSE))="","",(VLOOKUP($A94,'Q3 Raw Data'!$A$9:$BD$158,D$3,FALSE))),"")</f>
        <v>Yes</v>
      </c>
      <c r="E94" s="223" t="str">
        <f>IFERROR(IF((VLOOKUP($A94,'Q3 Raw Data'!$A$9:$BD$158,E$3,FALSE))="","",(VLOOKUP($A94,'Q3 Raw Data'!$A$9:$BD$158,E$3,FALSE))),"")</f>
        <v>Yes</v>
      </c>
      <c r="F94" s="223" t="str">
        <f>IFERROR(IF((VLOOKUP($A94,'Q3 Raw Data'!$A$9:$BD$158,F$3,FALSE))="","",(VLOOKUP($A94,'Q3 Raw Data'!$A$9:$BD$158,F$3,FALSE))),"")</f>
        <v>Yes</v>
      </c>
      <c r="G94" s="223" t="str">
        <f>IFERROR(IF((VLOOKUP($A94,'Q3 Raw Data'!$A$9:$BD$158,G$3,FALSE))="","",(VLOOKUP($A94,'Q3 Raw Data'!$A$9:$BD$158,G$3,FALSE))),"")</f>
        <v>Yes</v>
      </c>
      <c r="H94" s="223" t="str">
        <f>IFERROR(IF((VLOOKUP($A94,'Q3 Raw Data'!$A$9:$BD$158,H$3,FALSE))="","",(VLOOKUP($A94,'Q3 Raw Data'!$A$9:$BD$158,H$3,FALSE))),"")</f>
        <v/>
      </c>
      <c r="I94" s="223"/>
      <c r="J94" s="223"/>
      <c r="K94" s="223"/>
      <c r="L94" s="223"/>
      <c r="M94" s="223"/>
      <c r="N94" s="223" t="str">
        <f>IFERROR(IF((VLOOKUP($A94,'Q3 Raw Data'!$A$9:$BD$158,N$3,FALSE))="","",(VLOOKUP($A94,'Q3 Raw Data'!$A$9:$BD$158,N$3,FALSE))),"")</f>
        <v>On track to meet target</v>
      </c>
      <c r="O94" s="223" t="str">
        <f>IFERROR(IF((VLOOKUP($A94,'Q3 Raw Data'!$A$9:$BD$158,O$3,FALSE))="","",(VLOOKUP($A94,'Q3 Raw Data'!$A$9:$BD$158,O$3,FALSE))),"")</f>
        <v>Not on track to meet target</v>
      </c>
      <c r="P94" s="223" t="str">
        <f>IFERROR(IF((VLOOKUP($A94,'Q3 Raw Data'!$A$9:$BD$158,P$3,FALSE))="","",(VLOOKUP($A94,'Q3 Raw Data'!$A$9:$BD$158,P$3,FALSE))),"")</f>
        <v>On track to meet target</v>
      </c>
      <c r="Q94" s="223" t="str">
        <f>IFERROR(IF((VLOOKUP($A94,'Q3 Raw Data'!$A$9:$BD$158,Q$3,FALSE))="","",(VLOOKUP($A94,'Q3 Raw Data'!$A$9:$BD$158,Q$3,FALSE))),"")</f>
        <v>Not on track to meet target</v>
      </c>
    </row>
    <row r="95" spans="1:17" x14ac:dyDescent="0.3">
      <c r="A95" t="s">
        <v>458</v>
      </c>
      <c r="B95" t="s">
        <v>459</v>
      </c>
      <c r="C95" s="223" t="str">
        <f>IFERROR(IF((VLOOKUP($A95,'Q3 Raw Data'!$A$9:$BD$158,C$3,FALSE))="","",(VLOOKUP($A95,'Q3 Raw Data'!$A$9:$BD$158,C$3,FALSE))),"")</f>
        <v>Yes</v>
      </c>
      <c r="D95" s="223" t="str">
        <f>IFERROR(IF((VLOOKUP($A95,'Q3 Raw Data'!$A$9:$BD$158,D$3,FALSE))="","",(VLOOKUP($A95,'Q3 Raw Data'!$A$9:$BD$158,D$3,FALSE))),"")</f>
        <v>Yes</v>
      </c>
      <c r="E95" s="223" t="str">
        <f>IFERROR(IF((VLOOKUP($A95,'Q3 Raw Data'!$A$9:$BD$158,E$3,FALSE))="","",(VLOOKUP($A95,'Q3 Raw Data'!$A$9:$BD$158,E$3,FALSE))),"")</f>
        <v>Yes</v>
      </c>
      <c r="F95" s="223" t="str">
        <f>IFERROR(IF((VLOOKUP($A95,'Q3 Raw Data'!$A$9:$BD$158,F$3,FALSE))="","",(VLOOKUP($A95,'Q3 Raw Data'!$A$9:$BD$158,F$3,FALSE))),"")</f>
        <v>Yes</v>
      </c>
      <c r="G95" s="223" t="str">
        <f>IFERROR(IF((VLOOKUP($A95,'Q3 Raw Data'!$A$9:$BD$158,G$3,FALSE))="","",(VLOOKUP($A95,'Q3 Raw Data'!$A$9:$BD$158,G$3,FALSE))),"")</f>
        <v>No</v>
      </c>
      <c r="H95" s="223" t="str">
        <f>IFERROR(IF((VLOOKUP($A95,'Q3 Raw Data'!$A$9:$BD$158,H$3,FALSE))="","",(VLOOKUP($A95,'Q3 Raw Data'!$A$9:$BD$158,H$3,FALSE))),"")</f>
        <v/>
      </c>
      <c r="I95" s="223"/>
      <c r="J95" s="223"/>
      <c r="K95" s="223"/>
      <c r="L95" s="223"/>
      <c r="M95" s="223"/>
      <c r="N95" s="223" t="str">
        <f>IFERROR(IF((VLOOKUP($A95,'Q3 Raw Data'!$A$9:$BD$158,N$3,FALSE))="","",(VLOOKUP($A95,'Q3 Raw Data'!$A$9:$BD$158,N$3,FALSE))),"")</f>
        <v>On track to meet target</v>
      </c>
      <c r="O95" s="223" t="str">
        <f>IFERROR(IF((VLOOKUP($A95,'Q3 Raw Data'!$A$9:$BD$158,O$3,FALSE))="","",(VLOOKUP($A95,'Q3 Raw Data'!$A$9:$BD$158,O$3,FALSE))),"")</f>
        <v>On track to meet target</v>
      </c>
      <c r="P95" s="223" t="str">
        <f>IFERROR(IF((VLOOKUP($A95,'Q3 Raw Data'!$A$9:$BD$158,P$3,FALSE))="","",(VLOOKUP($A95,'Q3 Raw Data'!$A$9:$BD$158,P$3,FALSE))),"")</f>
        <v>On track to meet target</v>
      </c>
      <c r="Q95" s="223" t="str">
        <f>IFERROR(IF((VLOOKUP($A95,'Q3 Raw Data'!$A$9:$BD$158,Q$3,FALSE))="","",(VLOOKUP($A95,'Q3 Raw Data'!$A$9:$BD$158,Q$3,FALSE))),"")</f>
        <v>On track to meet target</v>
      </c>
    </row>
    <row r="96" spans="1:17" x14ac:dyDescent="0.3">
      <c r="A96" t="s">
        <v>460</v>
      </c>
      <c r="B96" t="s">
        <v>461</v>
      </c>
      <c r="C96" s="223" t="str">
        <f>IFERROR(IF((VLOOKUP($A96,'Q3 Raw Data'!$A$9:$BD$158,C$3,FALSE))="","",(VLOOKUP($A96,'Q3 Raw Data'!$A$9:$BD$158,C$3,FALSE))),"")</f>
        <v>Yes</v>
      </c>
      <c r="D96" s="223" t="str">
        <f>IFERROR(IF((VLOOKUP($A96,'Q3 Raw Data'!$A$9:$BD$158,D$3,FALSE))="","",(VLOOKUP($A96,'Q3 Raw Data'!$A$9:$BD$158,D$3,FALSE))),"")</f>
        <v>Yes</v>
      </c>
      <c r="E96" s="223" t="str">
        <f>IFERROR(IF((VLOOKUP($A96,'Q3 Raw Data'!$A$9:$BD$158,E$3,FALSE))="","",(VLOOKUP($A96,'Q3 Raw Data'!$A$9:$BD$158,E$3,FALSE))),"")</f>
        <v>Yes</v>
      </c>
      <c r="F96" s="223" t="str">
        <f>IFERROR(IF((VLOOKUP($A96,'Q3 Raw Data'!$A$9:$BD$158,F$3,FALSE))="","",(VLOOKUP($A96,'Q3 Raw Data'!$A$9:$BD$158,F$3,FALSE))),"")</f>
        <v>Yes</v>
      </c>
      <c r="G96" s="223" t="str">
        <f>IFERROR(IF((VLOOKUP($A96,'Q3 Raw Data'!$A$9:$BD$158,G$3,FALSE))="","",(VLOOKUP($A96,'Q3 Raw Data'!$A$9:$BD$158,G$3,FALSE))),"")</f>
        <v>Yes</v>
      </c>
      <c r="H96" s="223" t="str">
        <f>IFERROR(IF((VLOOKUP($A96,'Q3 Raw Data'!$A$9:$BD$158,H$3,FALSE))="","",(VLOOKUP($A96,'Q3 Raw Data'!$A$9:$BD$158,H$3,FALSE))),"")</f>
        <v/>
      </c>
      <c r="I96" s="223"/>
      <c r="J96" s="223"/>
      <c r="K96" s="223"/>
      <c r="L96" s="223"/>
      <c r="M96" s="223"/>
      <c r="N96" s="223" t="str">
        <f>IFERROR(IF((VLOOKUP($A96,'Q3 Raw Data'!$A$9:$BD$158,N$3,FALSE))="","",(VLOOKUP($A96,'Q3 Raw Data'!$A$9:$BD$158,N$3,FALSE))),"")</f>
        <v>On track to meet target</v>
      </c>
      <c r="O96" s="223" t="str">
        <f>IFERROR(IF((VLOOKUP($A96,'Q3 Raw Data'!$A$9:$BD$158,O$3,FALSE))="","",(VLOOKUP($A96,'Q3 Raw Data'!$A$9:$BD$158,O$3,FALSE))),"")</f>
        <v>On track to meet target</v>
      </c>
      <c r="P96" s="223" t="str">
        <f>IFERROR(IF((VLOOKUP($A96,'Q3 Raw Data'!$A$9:$BD$158,P$3,FALSE))="","",(VLOOKUP($A96,'Q3 Raw Data'!$A$9:$BD$158,P$3,FALSE))),"")</f>
        <v>On track to meet target</v>
      </c>
      <c r="Q96" s="223" t="str">
        <f>IFERROR(IF((VLOOKUP($A96,'Q3 Raw Data'!$A$9:$BD$158,Q$3,FALSE))="","",(VLOOKUP($A96,'Q3 Raw Data'!$A$9:$BD$158,Q$3,FALSE))),"")</f>
        <v>Data not available to assess progress</v>
      </c>
    </row>
    <row r="97" spans="1:17" x14ac:dyDescent="0.3">
      <c r="A97" t="s">
        <v>464</v>
      </c>
      <c r="B97" t="s">
        <v>465</v>
      </c>
      <c r="C97" s="223" t="str">
        <f>IFERROR(IF((VLOOKUP($A97,'Q3 Raw Data'!$A$9:$BD$158,C$3,FALSE))="","",(VLOOKUP($A97,'Q3 Raw Data'!$A$9:$BD$158,C$3,FALSE))),"")</f>
        <v>Yes</v>
      </c>
      <c r="D97" s="223" t="str">
        <f>IFERROR(IF((VLOOKUP($A97,'Q3 Raw Data'!$A$9:$BD$158,D$3,FALSE))="","",(VLOOKUP($A97,'Q3 Raw Data'!$A$9:$BD$158,D$3,FALSE))),"")</f>
        <v>Yes</v>
      </c>
      <c r="E97" s="223" t="str">
        <f>IFERROR(IF((VLOOKUP($A97,'Q3 Raw Data'!$A$9:$BD$158,E$3,FALSE))="","",(VLOOKUP($A97,'Q3 Raw Data'!$A$9:$BD$158,E$3,FALSE))),"")</f>
        <v>Yes</v>
      </c>
      <c r="F97" s="223" t="str">
        <f>IFERROR(IF((VLOOKUP($A97,'Q3 Raw Data'!$A$9:$BD$158,F$3,FALSE))="","",(VLOOKUP($A97,'Q3 Raw Data'!$A$9:$BD$158,F$3,FALSE))),"")</f>
        <v>Yes</v>
      </c>
      <c r="G97" s="223" t="str">
        <f>IFERROR(IF((VLOOKUP($A97,'Q3 Raw Data'!$A$9:$BD$158,G$3,FALSE))="","",(VLOOKUP($A97,'Q3 Raw Data'!$A$9:$BD$158,G$3,FALSE))),"")</f>
        <v>Yes</v>
      </c>
      <c r="H97" s="223" t="str">
        <f>IFERROR(IF((VLOOKUP($A97,'Q3 Raw Data'!$A$9:$BD$158,H$3,FALSE))="","",(VLOOKUP($A97,'Q3 Raw Data'!$A$9:$BD$158,H$3,FALSE))),"")</f>
        <v/>
      </c>
      <c r="I97" s="223"/>
      <c r="J97" s="223"/>
      <c r="K97" s="223"/>
      <c r="L97" s="223"/>
      <c r="M97" s="223"/>
      <c r="N97" s="223" t="str">
        <f>IFERROR(IF((VLOOKUP($A97,'Q3 Raw Data'!$A$9:$BD$158,N$3,FALSE))="","",(VLOOKUP($A97,'Q3 Raw Data'!$A$9:$BD$158,N$3,FALSE))),"")</f>
        <v>Not on track to meet target</v>
      </c>
      <c r="O97" s="223" t="str">
        <f>IFERROR(IF((VLOOKUP($A97,'Q3 Raw Data'!$A$9:$BD$158,O$3,FALSE))="","",(VLOOKUP($A97,'Q3 Raw Data'!$A$9:$BD$158,O$3,FALSE))),"")</f>
        <v>On track to meet target</v>
      </c>
      <c r="P97" s="223" t="str">
        <f>IFERROR(IF((VLOOKUP($A97,'Q3 Raw Data'!$A$9:$BD$158,P$3,FALSE))="","",(VLOOKUP($A97,'Q3 Raw Data'!$A$9:$BD$158,P$3,FALSE))),"")</f>
        <v>On track to meet target</v>
      </c>
      <c r="Q97" s="223" t="str">
        <f>IFERROR(IF((VLOOKUP($A97,'Q3 Raw Data'!$A$9:$BD$158,Q$3,FALSE))="","",(VLOOKUP($A97,'Q3 Raw Data'!$A$9:$BD$158,Q$3,FALSE))),"")</f>
        <v>Not on track to meet target</v>
      </c>
    </row>
    <row r="98" spans="1:17" x14ac:dyDescent="0.3">
      <c r="A98" t="s">
        <v>466</v>
      </c>
      <c r="B98" t="s">
        <v>467</v>
      </c>
      <c r="C98" s="223" t="str">
        <f>IFERROR(IF((VLOOKUP($A98,'Q3 Raw Data'!$A$9:$BD$158,C$3,FALSE))="","",(VLOOKUP($A98,'Q3 Raw Data'!$A$9:$BD$158,C$3,FALSE))),"")</f>
        <v>Yes</v>
      </c>
      <c r="D98" s="223" t="str">
        <f>IFERROR(IF((VLOOKUP($A98,'Q3 Raw Data'!$A$9:$BD$158,D$3,FALSE))="","",(VLOOKUP($A98,'Q3 Raw Data'!$A$9:$BD$158,D$3,FALSE))),"")</f>
        <v>Yes</v>
      </c>
      <c r="E98" s="223" t="str">
        <f>IFERROR(IF((VLOOKUP($A98,'Q3 Raw Data'!$A$9:$BD$158,E$3,FALSE))="","",(VLOOKUP($A98,'Q3 Raw Data'!$A$9:$BD$158,E$3,FALSE))),"")</f>
        <v>Yes</v>
      </c>
      <c r="F98" s="223" t="str">
        <f>IFERROR(IF((VLOOKUP($A98,'Q3 Raw Data'!$A$9:$BD$158,F$3,FALSE))="","",(VLOOKUP($A98,'Q3 Raw Data'!$A$9:$BD$158,F$3,FALSE))),"")</f>
        <v>Yes</v>
      </c>
      <c r="G98" s="223" t="str">
        <f>IFERROR(IF((VLOOKUP($A98,'Q3 Raw Data'!$A$9:$BD$158,G$3,FALSE))="","",(VLOOKUP($A98,'Q3 Raw Data'!$A$9:$BD$158,G$3,FALSE))),"")</f>
        <v>Yes</v>
      </c>
      <c r="H98" s="223" t="str">
        <f>IFERROR(IF((VLOOKUP($A98,'Q3 Raw Data'!$A$9:$BD$158,H$3,FALSE))="","",(VLOOKUP($A98,'Q3 Raw Data'!$A$9:$BD$158,H$3,FALSE))),"")</f>
        <v/>
      </c>
      <c r="I98" s="223"/>
      <c r="J98" s="223"/>
      <c r="K98" s="223"/>
      <c r="L98" s="223"/>
      <c r="M98" s="223"/>
      <c r="N98" s="223" t="str">
        <f>IFERROR(IF((VLOOKUP($A98,'Q3 Raw Data'!$A$9:$BD$158,N$3,FALSE))="","",(VLOOKUP($A98,'Q3 Raw Data'!$A$9:$BD$158,N$3,FALSE))),"")</f>
        <v>Data not available to assess progress</v>
      </c>
      <c r="O98" s="223" t="str">
        <f>IFERROR(IF((VLOOKUP($A98,'Q3 Raw Data'!$A$9:$BD$158,O$3,FALSE))="","",(VLOOKUP($A98,'Q3 Raw Data'!$A$9:$BD$158,O$3,FALSE))),"")</f>
        <v>On track to meet target</v>
      </c>
      <c r="P98" s="223" t="str">
        <f>IFERROR(IF((VLOOKUP($A98,'Q3 Raw Data'!$A$9:$BD$158,P$3,FALSE))="","",(VLOOKUP($A98,'Q3 Raw Data'!$A$9:$BD$158,P$3,FALSE))),"")</f>
        <v>Not on track to meet target</v>
      </c>
      <c r="Q98" s="223" t="str">
        <f>IFERROR(IF((VLOOKUP($A98,'Q3 Raw Data'!$A$9:$BD$158,Q$3,FALSE))="","",(VLOOKUP($A98,'Q3 Raw Data'!$A$9:$BD$158,Q$3,FALSE))),"")</f>
        <v>Data not available to assess progress</v>
      </c>
    </row>
    <row r="99" spans="1:17" x14ac:dyDescent="0.3">
      <c r="A99" t="s">
        <v>470</v>
      </c>
      <c r="B99" t="s">
        <v>471</v>
      </c>
      <c r="C99" s="223" t="str">
        <f>IFERROR(IF((VLOOKUP($A99,'Q3 Raw Data'!$A$9:$BD$158,C$3,FALSE))="","",(VLOOKUP($A99,'Q3 Raw Data'!$A$9:$BD$158,C$3,FALSE))),"")</f>
        <v>Yes</v>
      </c>
      <c r="D99" s="223" t="str">
        <f>IFERROR(IF((VLOOKUP($A99,'Q3 Raw Data'!$A$9:$BD$158,D$3,FALSE))="","",(VLOOKUP($A99,'Q3 Raw Data'!$A$9:$BD$158,D$3,FALSE))),"")</f>
        <v>Yes</v>
      </c>
      <c r="E99" s="223" t="str">
        <f>IFERROR(IF((VLOOKUP($A99,'Q3 Raw Data'!$A$9:$BD$158,E$3,FALSE))="","",(VLOOKUP($A99,'Q3 Raw Data'!$A$9:$BD$158,E$3,FALSE))),"")</f>
        <v>Yes</v>
      </c>
      <c r="F99" s="223" t="str">
        <f>IFERROR(IF((VLOOKUP($A99,'Q3 Raw Data'!$A$9:$BD$158,F$3,FALSE))="","",(VLOOKUP($A99,'Q3 Raw Data'!$A$9:$BD$158,F$3,FALSE))),"")</f>
        <v>Yes</v>
      </c>
      <c r="G99" s="223" t="str">
        <f>IFERROR(IF((VLOOKUP($A99,'Q3 Raw Data'!$A$9:$BD$158,G$3,FALSE))="","",(VLOOKUP($A99,'Q3 Raw Data'!$A$9:$BD$158,G$3,FALSE))),"")</f>
        <v>Yes</v>
      </c>
      <c r="H99" s="223" t="str">
        <f>IFERROR(IF((VLOOKUP($A99,'Q3 Raw Data'!$A$9:$BD$158,H$3,FALSE))="","",(VLOOKUP($A99,'Q3 Raw Data'!$A$9:$BD$158,H$3,FALSE))),"")</f>
        <v/>
      </c>
      <c r="I99" s="223"/>
      <c r="J99" s="223"/>
      <c r="K99" s="223"/>
      <c r="L99" s="223"/>
      <c r="M99" s="223"/>
      <c r="N99" s="223" t="str">
        <f>IFERROR(IF((VLOOKUP($A99,'Q3 Raw Data'!$A$9:$BD$158,N$3,FALSE))="","",(VLOOKUP($A99,'Q3 Raw Data'!$A$9:$BD$158,N$3,FALSE))),"")</f>
        <v>Not on track to meet target</v>
      </c>
      <c r="O99" s="223" t="str">
        <f>IFERROR(IF((VLOOKUP($A99,'Q3 Raw Data'!$A$9:$BD$158,O$3,FALSE))="","",(VLOOKUP($A99,'Q3 Raw Data'!$A$9:$BD$158,O$3,FALSE))),"")</f>
        <v>Not on track to meet target</v>
      </c>
      <c r="P99" s="223" t="str">
        <f>IFERROR(IF((VLOOKUP($A99,'Q3 Raw Data'!$A$9:$BD$158,P$3,FALSE))="","",(VLOOKUP($A99,'Q3 Raw Data'!$A$9:$BD$158,P$3,FALSE))),"")</f>
        <v>On track to meet target</v>
      </c>
      <c r="Q99" s="223" t="str">
        <f>IFERROR(IF((VLOOKUP($A99,'Q3 Raw Data'!$A$9:$BD$158,Q$3,FALSE))="","",(VLOOKUP($A99,'Q3 Raw Data'!$A$9:$BD$158,Q$3,FALSE))),"")</f>
        <v>On track to meet target</v>
      </c>
    </row>
    <row r="100" spans="1:17" x14ac:dyDescent="0.3">
      <c r="A100" t="s">
        <v>472</v>
      </c>
      <c r="B100" t="s">
        <v>473</v>
      </c>
      <c r="C100" s="223" t="str">
        <f>IFERROR(IF((VLOOKUP($A100,'Q3 Raw Data'!$A$9:$BD$158,C$3,FALSE))="","",(VLOOKUP($A100,'Q3 Raw Data'!$A$9:$BD$158,C$3,FALSE))),"")</f>
        <v>Yes</v>
      </c>
      <c r="D100" s="223" t="str">
        <f>IFERROR(IF((VLOOKUP($A100,'Q3 Raw Data'!$A$9:$BD$158,D$3,FALSE))="","",(VLOOKUP($A100,'Q3 Raw Data'!$A$9:$BD$158,D$3,FALSE))),"")</f>
        <v>Yes</v>
      </c>
      <c r="E100" s="223" t="str">
        <f>IFERROR(IF((VLOOKUP($A100,'Q3 Raw Data'!$A$9:$BD$158,E$3,FALSE))="","",(VLOOKUP($A100,'Q3 Raw Data'!$A$9:$BD$158,E$3,FALSE))),"")</f>
        <v>Yes</v>
      </c>
      <c r="F100" s="223" t="str">
        <f>IFERROR(IF((VLOOKUP($A100,'Q3 Raw Data'!$A$9:$BD$158,F$3,FALSE))="","",(VLOOKUP($A100,'Q3 Raw Data'!$A$9:$BD$158,F$3,FALSE))),"")</f>
        <v>Yes</v>
      </c>
      <c r="G100" s="223" t="str">
        <f>IFERROR(IF((VLOOKUP($A100,'Q3 Raw Data'!$A$9:$BD$158,G$3,FALSE))="","",(VLOOKUP($A100,'Q3 Raw Data'!$A$9:$BD$158,G$3,FALSE))),"")</f>
        <v>Yes</v>
      </c>
      <c r="H100" s="223" t="str">
        <f>IFERROR(IF((VLOOKUP($A100,'Q3 Raw Data'!$A$9:$BD$158,H$3,FALSE))="","",(VLOOKUP($A100,'Q3 Raw Data'!$A$9:$BD$158,H$3,FALSE))),"")</f>
        <v/>
      </c>
      <c r="I100" s="223"/>
      <c r="J100" s="223"/>
      <c r="K100" s="223"/>
      <c r="L100" s="223"/>
      <c r="M100" s="223"/>
      <c r="N100" s="223" t="str">
        <f>IFERROR(IF((VLOOKUP($A100,'Q3 Raw Data'!$A$9:$BD$158,N$3,FALSE))="","",(VLOOKUP($A100,'Q3 Raw Data'!$A$9:$BD$158,N$3,FALSE))),"")</f>
        <v>Not on track to meet target</v>
      </c>
      <c r="O100" s="223" t="str">
        <f>IFERROR(IF((VLOOKUP($A100,'Q3 Raw Data'!$A$9:$BD$158,O$3,FALSE))="","",(VLOOKUP($A100,'Q3 Raw Data'!$A$9:$BD$158,O$3,FALSE))),"")</f>
        <v>On track to meet target</v>
      </c>
      <c r="P100" s="223" t="str">
        <f>IFERROR(IF((VLOOKUP($A100,'Q3 Raw Data'!$A$9:$BD$158,P$3,FALSE))="","",(VLOOKUP($A100,'Q3 Raw Data'!$A$9:$BD$158,P$3,FALSE))),"")</f>
        <v>Data not available to assess progress</v>
      </c>
      <c r="Q100" s="223" t="str">
        <f>IFERROR(IF((VLOOKUP($A100,'Q3 Raw Data'!$A$9:$BD$158,Q$3,FALSE))="","",(VLOOKUP($A100,'Q3 Raw Data'!$A$9:$BD$158,Q$3,FALSE))),"")</f>
        <v>On track to meet target</v>
      </c>
    </row>
    <row r="101" spans="1:17" x14ac:dyDescent="0.3">
      <c r="A101" t="s">
        <v>474</v>
      </c>
      <c r="B101" t="s">
        <v>475</v>
      </c>
      <c r="C101" s="223" t="str">
        <f>IFERROR(IF((VLOOKUP($A101,'Q3 Raw Data'!$A$9:$BD$158,C$3,FALSE))="","",(VLOOKUP($A101,'Q3 Raw Data'!$A$9:$BD$158,C$3,FALSE))),"")</f>
        <v>Yes</v>
      </c>
      <c r="D101" s="223" t="str">
        <f>IFERROR(IF((VLOOKUP($A101,'Q3 Raw Data'!$A$9:$BD$158,D$3,FALSE))="","",(VLOOKUP($A101,'Q3 Raw Data'!$A$9:$BD$158,D$3,FALSE))),"")</f>
        <v>Yes</v>
      </c>
      <c r="E101" s="223" t="str">
        <f>IFERROR(IF((VLOOKUP($A101,'Q3 Raw Data'!$A$9:$BD$158,E$3,FALSE))="","",(VLOOKUP($A101,'Q3 Raw Data'!$A$9:$BD$158,E$3,FALSE))),"")</f>
        <v>Yes</v>
      </c>
      <c r="F101" s="223" t="str">
        <f>IFERROR(IF((VLOOKUP($A101,'Q3 Raw Data'!$A$9:$BD$158,F$3,FALSE))="","",(VLOOKUP($A101,'Q3 Raw Data'!$A$9:$BD$158,F$3,FALSE))),"")</f>
        <v>Yes</v>
      </c>
      <c r="G101" s="223" t="str">
        <f>IFERROR(IF((VLOOKUP($A101,'Q3 Raw Data'!$A$9:$BD$158,G$3,FALSE))="","",(VLOOKUP($A101,'Q3 Raw Data'!$A$9:$BD$158,G$3,FALSE))),"")</f>
        <v>Yes</v>
      </c>
      <c r="H101" s="223" t="str">
        <f>IFERROR(IF((VLOOKUP($A101,'Q3 Raw Data'!$A$9:$BD$158,H$3,FALSE))="","",(VLOOKUP($A101,'Q3 Raw Data'!$A$9:$BD$158,H$3,FALSE))),"")</f>
        <v/>
      </c>
      <c r="I101" s="223"/>
      <c r="J101" s="223"/>
      <c r="K101" s="223"/>
      <c r="L101" s="223"/>
      <c r="M101" s="223"/>
      <c r="N101" s="223" t="str">
        <f>IFERROR(IF((VLOOKUP($A101,'Q3 Raw Data'!$A$9:$BD$158,N$3,FALSE))="","",(VLOOKUP($A101,'Q3 Raw Data'!$A$9:$BD$158,N$3,FALSE))),"")</f>
        <v>Not on track to meet target</v>
      </c>
      <c r="O101" s="223" t="str">
        <f>IFERROR(IF((VLOOKUP($A101,'Q3 Raw Data'!$A$9:$BD$158,O$3,FALSE))="","",(VLOOKUP($A101,'Q3 Raw Data'!$A$9:$BD$158,O$3,FALSE))),"")</f>
        <v>On track to meet target</v>
      </c>
      <c r="P101" s="223" t="str">
        <f>IFERROR(IF((VLOOKUP($A101,'Q3 Raw Data'!$A$9:$BD$158,P$3,FALSE))="","",(VLOOKUP($A101,'Q3 Raw Data'!$A$9:$BD$158,P$3,FALSE))),"")</f>
        <v>Not on track to meet target</v>
      </c>
      <c r="Q101" s="223" t="str">
        <f>IFERROR(IF((VLOOKUP($A101,'Q3 Raw Data'!$A$9:$BD$158,Q$3,FALSE))="","",(VLOOKUP($A101,'Q3 Raw Data'!$A$9:$BD$158,Q$3,FALSE))),"")</f>
        <v>Not on track to meet target</v>
      </c>
    </row>
    <row r="102" spans="1:17" x14ac:dyDescent="0.3">
      <c r="A102" t="s">
        <v>478</v>
      </c>
      <c r="B102" t="s">
        <v>479</v>
      </c>
      <c r="C102" s="223" t="str">
        <f>IFERROR(IF((VLOOKUP($A102,'Q3 Raw Data'!$A$9:$BD$158,C$3,FALSE))="","",(VLOOKUP($A102,'Q3 Raw Data'!$A$9:$BD$158,C$3,FALSE))),"")</f>
        <v>Yes</v>
      </c>
      <c r="D102" s="223" t="str">
        <f>IFERROR(IF((VLOOKUP($A102,'Q3 Raw Data'!$A$9:$BD$158,D$3,FALSE))="","",(VLOOKUP($A102,'Q3 Raw Data'!$A$9:$BD$158,D$3,FALSE))),"")</f>
        <v>Yes</v>
      </c>
      <c r="E102" s="223" t="str">
        <f>IFERROR(IF((VLOOKUP($A102,'Q3 Raw Data'!$A$9:$BD$158,E$3,FALSE))="","",(VLOOKUP($A102,'Q3 Raw Data'!$A$9:$BD$158,E$3,FALSE))),"")</f>
        <v>Yes</v>
      </c>
      <c r="F102" s="223" t="str">
        <f>IFERROR(IF((VLOOKUP($A102,'Q3 Raw Data'!$A$9:$BD$158,F$3,FALSE))="","",(VLOOKUP($A102,'Q3 Raw Data'!$A$9:$BD$158,F$3,FALSE))),"")</f>
        <v>Yes</v>
      </c>
      <c r="G102" s="223" t="str">
        <f>IFERROR(IF((VLOOKUP($A102,'Q3 Raw Data'!$A$9:$BD$158,G$3,FALSE))="","",(VLOOKUP($A102,'Q3 Raw Data'!$A$9:$BD$158,G$3,FALSE))),"")</f>
        <v>Yes</v>
      </c>
      <c r="H102" s="223" t="str">
        <f>IFERROR(IF((VLOOKUP($A102,'Q3 Raw Data'!$A$9:$BD$158,H$3,FALSE))="","",(VLOOKUP($A102,'Q3 Raw Data'!$A$9:$BD$158,H$3,FALSE))),"")</f>
        <v/>
      </c>
      <c r="I102" s="223"/>
      <c r="J102" s="223"/>
      <c r="K102" s="223"/>
      <c r="L102" s="223"/>
      <c r="M102" s="223"/>
      <c r="N102" s="223" t="str">
        <f>IFERROR(IF((VLOOKUP($A102,'Q3 Raw Data'!$A$9:$BD$158,N$3,FALSE))="","",(VLOOKUP($A102,'Q3 Raw Data'!$A$9:$BD$158,N$3,FALSE))),"")</f>
        <v>Not on track to meet target</v>
      </c>
      <c r="O102" s="223" t="str">
        <f>IFERROR(IF((VLOOKUP($A102,'Q3 Raw Data'!$A$9:$BD$158,O$3,FALSE))="","",(VLOOKUP($A102,'Q3 Raw Data'!$A$9:$BD$158,O$3,FALSE))),"")</f>
        <v>Not on track to meet target</v>
      </c>
      <c r="P102" s="223" t="str">
        <f>IFERROR(IF((VLOOKUP($A102,'Q3 Raw Data'!$A$9:$BD$158,P$3,FALSE))="","",(VLOOKUP($A102,'Q3 Raw Data'!$A$9:$BD$158,P$3,FALSE))),"")</f>
        <v>Not on track to meet target</v>
      </c>
      <c r="Q102" s="223" t="str">
        <f>IFERROR(IF((VLOOKUP($A102,'Q3 Raw Data'!$A$9:$BD$158,Q$3,FALSE))="","",(VLOOKUP($A102,'Q3 Raw Data'!$A$9:$BD$158,Q$3,FALSE))),"")</f>
        <v>On track to meet target</v>
      </c>
    </row>
    <row r="103" spans="1:17" x14ac:dyDescent="0.3">
      <c r="A103" t="s">
        <v>482</v>
      </c>
      <c r="B103" t="s">
        <v>483</v>
      </c>
      <c r="C103" s="223" t="str">
        <f>IFERROR(IF((VLOOKUP($A103,'Q3 Raw Data'!$A$9:$BD$158,C$3,FALSE))="","",(VLOOKUP($A103,'Q3 Raw Data'!$A$9:$BD$158,C$3,FALSE))),"")</f>
        <v>Yes</v>
      </c>
      <c r="D103" s="223" t="str">
        <f>IFERROR(IF((VLOOKUP($A103,'Q3 Raw Data'!$A$9:$BD$158,D$3,FALSE))="","",(VLOOKUP($A103,'Q3 Raw Data'!$A$9:$BD$158,D$3,FALSE))),"")</f>
        <v>Yes</v>
      </c>
      <c r="E103" s="223" t="str">
        <f>IFERROR(IF((VLOOKUP($A103,'Q3 Raw Data'!$A$9:$BD$158,E$3,FALSE))="","",(VLOOKUP($A103,'Q3 Raw Data'!$A$9:$BD$158,E$3,FALSE))),"")</f>
        <v>Yes</v>
      </c>
      <c r="F103" s="223" t="str">
        <f>IFERROR(IF((VLOOKUP($A103,'Q3 Raw Data'!$A$9:$BD$158,F$3,FALSE))="","",(VLOOKUP($A103,'Q3 Raw Data'!$A$9:$BD$158,F$3,FALSE))),"")</f>
        <v>Yes</v>
      </c>
      <c r="G103" s="223" t="str">
        <f>IFERROR(IF((VLOOKUP($A103,'Q3 Raw Data'!$A$9:$BD$158,G$3,FALSE))="","",(VLOOKUP($A103,'Q3 Raw Data'!$A$9:$BD$158,G$3,FALSE))),"")</f>
        <v>Yes</v>
      </c>
      <c r="H103" s="223" t="str">
        <f>IFERROR(IF((VLOOKUP($A103,'Q3 Raw Data'!$A$9:$BD$158,H$3,FALSE))="","",(VLOOKUP($A103,'Q3 Raw Data'!$A$9:$BD$158,H$3,FALSE))),"")</f>
        <v/>
      </c>
      <c r="I103" s="223"/>
      <c r="J103" s="223"/>
      <c r="K103" s="223"/>
      <c r="L103" s="223"/>
      <c r="M103" s="223"/>
      <c r="N103" s="223" t="str">
        <f>IFERROR(IF((VLOOKUP($A103,'Q3 Raw Data'!$A$9:$BD$158,N$3,FALSE))="","",(VLOOKUP($A103,'Q3 Raw Data'!$A$9:$BD$158,N$3,FALSE))),"")</f>
        <v>On track to meet target</v>
      </c>
      <c r="O103" s="223" t="str">
        <f>IFERROR(IF((VLOOKUP($A103,'Q3 Raw Data'!$A$9:$BD$158,O$3,FALSE))="","",(VLOOKUP($A103,'Q3 Raw Data'!$A$9:$BD$158,O$3,FALSE))),"")</f>
        <v>On track to meet target</v>
      </c>
      <c r="P103" s="223" t="str">
        <f>IFERROR(IF((VLOOKUP($A103,'Q3 Raw Data'!$A$9:$BD$158,P$3,FALSE))="","",(VLOOKUP($A103,'Q3 Raw Data'!$A$9:$BD$158,P$3,FALSE))),"")</f>
        <v>On track to meet target</v>
      </c>
      <c r="Q103" s="223" t="str">
        <f>IFERROR(IF((VLOOKUP($A103,'Q3 Raw Data'!$A$9:$BD$158,Q$3,FALSE))="","",(VLOOKUP($A103,'Q3 Raw Data'!$A$9:$BD$158,Q$3,FALSE))),"")</f>
        <v>On track to meet target</v>
      </c>
    </row>
    <row r="104" spans="1:17" x14ac:dyDescent="0.3">
      <c r="A104" t="s">
        <v>485</v>
      </c>
      <c r="B104" t="s">
        <v>486</v>
      </c>
      <c r="C104" s="223" t="str">
        <f>IFERROR(IF((VLOOKUP($A104,'Q3 Raw Data'!$A$9:$BD$158,C$3,FALSE))="","",(VLOOKUP($A104,'Q3 Raw Data'!$A$9:$BD$158,C$3,FALSE))),"")</f>
        <v>Yes</v>
      </c>
      <c r="D104" s="223" t="str">
        <f>IFERROR(IF((VLOOKUP($A104,'Q3 Raw Data'!$A$9:$BD$158,D$3,FALSE))="","",(VLOOKUP($A104,'Q3 Raw Data'!$A$9:$BD$158,D$3,FALSE))),"")</f>
        <v>Yes</v>
      </c>
      <c r="E104" s="223" t="str">
        <f>IFERROR(IF((VLOOKUP($A104,'Q3 Raw Data'!$A$9:$BD$158,E$3,FALSE))="","",(VLOOKUP($A104,'Q3 Raw Data'!$A$9:$BD$158,E$3,FALSE))),"")</f>
        <v>Yes</v>
      </c>
      <c r="F104" s="223" t="str">
        <f>IFERROR(IF((VLOOKUP($A104,'Q3 Raw Data'!$A$9:$BD$158,F$3,FALSE))="","",(VLOOKUP($A104,'Q3 Raw Data'!$A$9:$BD$158,F$3,FALSE))),"")</f>
        <v>Yes</v>
      </c>
      <c r="G104" s="223" t="str">
        <f>IFERROR(IF((VLOOKUP($A104,'Q3 Raw Data'!$A$9:$BD$158,G$3,FALSE))="","",(VLOOKUP($A104,'Q3 Raw Data'!$A$9:$BD$158,G$3,FALSE))),"")</f>
        <v>Yes</v>
      </c>
      <c r="H104" s="223" t="str">
        <f>IFERROR(IF((VLOOKUP($A104,'Q3 Raw Data'!$A$9:$BD$158,H$3,FALSE))="","",(VLOOKUP($A104,'Q3 Raw Data'!$A$9:$BD$158,H$3,FALSE))),"")</f>
        <v/>
      </c>
      <c r="I104" s="223"/>
      <c r="J104" s="223"/>
      <c r="K104" s="223"/>
      <c r="L104" s="223"/>
      <c r="M104" s="223"/>
      <c r="N104" s="223" t="str">
        <f>IFERROR(IF((VLOOKUP($A104,'Q3 Raw Data'!$A$9:$BD$158,N$3,FALSE))="","",(VLOOKUP($A104,'Q3 Raw Data'!$A$9:$BD$158,N$3,FALSE))),"")</f>
        <v>Not on track to meet target</v>
      </c>
      <c r="O104" s="223" t="str">
        <f>IFERROR(IF((VLOOKUP($A104,'Q3 Raw Data'!$A$9:$BD$158,O$3,FALSE))="","",(VLOOKUP($A104,'Q3 Raw Data'!$A$9:$BD$158,O$3,FALSE))),"")</f>
        <v>On track to meet target</v>
      </c>
      <c r="P104" s="223" t="str">
        <f>IFERROR(IF((VLOOKUP($A104,'Q3 Raw Data'!$A$9:$BD$158,P$3,FALSE))="","",(VLOOKUP($A104,'Q3 Raw Data'!$A$9:$BD$158,P$3,FALSE))),"")</f>
        <v>Not on track to meet target</v>
      </c>
      <c r="Q104" s="223" t="str">
        <f>IFERROR(IF((VLOOKUP($A104,'Q3 Raw Data'!$A$9:$BD$158,Q$3,FALSE))="","",(VLOOKUP($A104,'Q3 Raw Data'!$A$9:$BD$158,Q$3,FALSE))),"")</f>
        <v>On track to meet target</v>
      </c>
    </row>
    <row r="105" spans="1:17" x14ac:dyDescent="0.3">
      <c r="A105" t="s">
        <v>487</v>
      </c>
      <c r="B105" t="s">
        <v>488</v>
      </c>
      <c r="C105" s="223" t="str">
        <f>IFERROR(IF((VLOOKUP($A105,'Q3 Raw Data'!$A$9:$BD$158,C$3,FALSE))="","",(VLOOKUP($A105,'Q3 Raw Data'!$A$9:$BD$158,C$3,FALSE))),"")</f>
        <v>Yes</v>
      </c>
      <c r="D105" s="223" t="str">
        <f>IFERROR(IF((VLOOKUP($A105,'Q3 Raw Data'!$A$9:$BD$158,D$3,FALSE))="","",(VLOOKUP($A105,'Q3 Raw Data'!$A$9:$BD$158,D$3,FALSE))),"")</f>
        <v>Yes</v>
      </c>
      <c r="E105" s="223" t="str">
        <f>IFERROR(IF((VLOOKUP($A105,'Q3 Raw Data'!$A$9:$BD$158,E$3,FALSE))="","",(VLOOKUP($A105,'Q3 Raw Data'!$A$9:$BD$158,E$3,FALSE))),"")</f>
        <v>Yes</v>
      </c>
      <c r="F105" s="223" t="str">
        <f>IFERROR(IF((VLOOKUP($A105,'Q3 Raw Data'!$A$9:$BD$158,F$3,FALSE))="","",(VLOOKUP($A105,'Q3 Raw Data'!$A$9:$BD$158,F$3,FALSE))),"")</f>
        <v>Yes</v>
      </c>
      <c r="G105" s="223" t="str">
        <f>IFERROR(IF((VLOOKUP($A105,'Q3 Raw Data'!$A$9:$BD$158,G$3,FALSE))="","",(VLOOKUP($A105,'Q3 Raw Data'!$A$9:$BD$158,G$3,FALSE))),"")</f>
        <v>Yes</v>
      </c>
      <c r="H105" s="223" t="str">
        <f>IFERROR(IF((VLOOKUP($A105,'Q3 Raw Data'!$A$9:$BD$158,H$3,FALSE))="","",(VLOOKUP($A105,'Q3 Raw Data'!$A$9:$BD$158,H$3,FALSE))),"")</f>
        <v/>
      </c>
      <c r="I105" s="223"/>
      <c r="J105" s="223"/>
      <c r="K105" s="223"/>
      <c r="L105" s="223"/>
      <c r="M105" s="223"/>
      <c r="N105" s="223" t="str">
        <f>IFERROR(IF((VLOOKUP($A105,'Q3 Raw Data'!$A$9:$BD$158,N$3,FALSE))="","",(VLOOKUP($A105,'Q3 Raw Data'!$A$9:$BD$158,N$3,FALSE))),"")</f>
        <v>Not on track to meet target</v>
      </c>
      <c r="O105" s="223" t="str">
        <f>IFERROR(IF((VLOOKUP($A105,'Q3 Raw Data'!$A$9:$BD$158,O$3,FALSE))="","",(VLOOKUP($A105,'Q3 Raw Data'!$A$9:$BD$158,O$3,FALSE))),"")</f>
        <v>On track to meet target</v>
      </c>
      <c r="P105" s="223" t="str">
        <f>IFERROR(IF((VLOOKUP($A105,'Q3 Raw Data'!$A$9:$BD$158,P$3,FALSE))="","",(VLOOKUP($A105,'Q3 Raw Data'!$A$9:$BD$158,P$3,FALSE))),"")</f>
        <v>On track to meet target</v>
      </c>
      <c r="Q105" s="223" t="str">
        <f>IFERROR(IF((VLOOKUP($A105,'Q3 Raw Data'!$A$9:$BD$158,Q$3,FALSE))="","",(VLOOKUP($A105,'Q3 Raw Data'!$A$9:$BD$158,Q$3,FALSE))),"")</f>
        <v>Not on track to meet target</v>
      </c>
    </row>
    <row r="106" spans="1:17" x14ac:dyDescent="0.3">
      <c r="A106" t="s">
        <v>489</v>
      </c>
      <c r="B106" t="s">
        <v>490</v>
      </c>
      <c r="C106" s="223" t="str">
        <f>IFERROR(IF((VLOOKUP($A106,'Q3 Raw Data'!$A$9:$BD$158,C$3,FALSE))="","",(VLOOKUP($A106,'Q3 Raw Data'!$A$9:$BD$158,C$3,FALSE))),"")</f>
        <v>Yes</v>
      </c>
      <c r="D106" s="223" t="str">
        <f>IFERROR(IF((VLOOKUP($A106,'Q3 Raw Data'!$A$9:$BD$158,D$3,FALSE))="","",(VLOOKUP($A106,'Q3 Raw Data'!$A$9:$BD$158,D$3,FALSE))),"")</f>
        <v>Yes</v>
      </c>
      <c r="E106" s="223" t="str">
        <f>IFERROR(IF((VLOOKUP($A106,'Q3 Raw Data'!$A$9:$BD$158,E$3,FALSE))="","",(VLOOKUP($A106,'Q3 Raw Data'!$A$9:$BD$158,E$3,FALSE))),"")</f>
        <v>Yes</v>
      </c>
      <c r="F106" s="223" t="str">
        <f>IFERROR(IF((VLOOKUP($A106,'Q3 Raw Data'!$A$9:$BD$158,F$3,FALSE))="","",(VLOOKUP($A106,'Q3 Raw Data'!$A$9:$BD$158,F$3,FALSE))),"")</f>
        <v>Yes</v>
      </c>
      <c r="G106" s="223" t="str">
        <f>IFERROR(IF((VLOOKUP($A106,'Q3 Raw Data'!$A$9:$BD$158,G$3,FALSE))="","",(VLOOKUP($A106,'Q3 Raw Data'!$A$9:$BD$158,G$3,FALSE))),"")</f>
        <v>Yes</v>
      </c>
      <c r="H106" s="223" t="str">
        <f>IFERROR(IF((VLOOKUP($A106,'Q3 Raw Data'!$A$9:$BD$158,H$3,FALSE))="","",(VLOOKUP($A106,'Q3 Raw Data'!$A$9:$BD$158,H$3,FALSE))),"")</f>
        <v/>
      </c>
      <c r="I106" s="223"/>
      <c r="J106" s="223"/>
      <c r="K106" s="223"/>
      <c r="L106" s="223"/>
      <c r="M106" s="223"/>
      <c r="N106" s="223" t="str">
        <f>IFERROR(IF((VLOOKUP($A106,'Q3 Raw Data'!$A$9:$BD$158,N$3,FALSE))="","",(VLOOKUP($A106,'Q3 Raw Data'!$A$9:$BD$158,N$3,FALSE))),"")</f>
        <v>Not on track to meet target</v>
      </c>
      <c r="O106" s="223" t="str">
        <f>IFERROR(IF((VLOOKUP($A106,'Q3 Raw Data'!$A$9:$BD$158,O$3,FALSE))="","",(VLOOKUP($A106,'Q3 Raw Data'!$A$9:$BD$158,O$3,FALSE))),"")</f>
        <v>On track to meet target</v>
      </c>
      <c r="P106" s="223" t="str">
        <f>IFERROR(IF((VLOOKUP($A106,'Q3 Raw Data'!$A$9:$BD$158,P$3,FALSE))="","",(VLOOKUP($A106,'Q3 Raw Data'!$A$9:$BD$158,P$3,FALSE))),"")</f>
        <v>Data not available to assess progress</v>
      </c>
      <c r="Q106" s="223" t="str">
        <f>IFERROR(IF((VLOOKUP($A106,'Q3 Raw Data'!$A$9:$BD$158,Q$3,FALSE))="","",(VLOOKUP($A106,'Q3 Raw Data'!$A$9:$BD$158,Q$3,FALSE))),"")</f>
        <v>Not on track to meet target</v>
      </c>
    </row>
    <row r="107" spans="1:17" x14ac:dyDescent="0.3">
      <c r="A107" t="s">
        <v>493</v>
      </c>
      <c r="B107" t="s">
        <v>494</v>
      </c>
      <c r="C107" s="223" t="str">
        <f>IFERROR(IF((VLOOKUP($A107,'Q3 Raw Data'!$A$9:$BD$158,C$3,FALSE))="","",(VLOOKUP($A107,'Q3 Raw Data'!$A$9:$BD$158,C$3,FALSE))),"")</f>
        <v>Yes</v>
      </c>
      <c r="D107" s="223" t="str">
        <f>IFERROR(IF((VLOOKUP($A107,'Q3 Raw Data'!$A$9:$BD$158,D$3,FALSE))="","",(VLOOKUP($A107,'Q3 Raw Data'!$A$9:$BD$158,D$3,FALSE))),"")</f>
        <v>Yes</v>
      </c>
      <c r="E107" s="223" t="str">
        <f>IFERROR(IF((VLOOKUP($A107,'Q3 Raw Data'!$A$9:$BD$158,E$3,FALSE))="","",(VLOOKUP($A107,'Q3 Raw Data'!$A$9:$BD$158,E$3,FALSE))),"")</f>
        <v>Yes</v>
      </c>
      <c r="F107" s="223" t="str">
        <f>IFERROR(IF((VLOOKUP($A107,'Q3 Raw Data'!$A$9:$BD$158,F$3,FALSE))="","",(VLOOKUP($A107,'Q3 Raw Data'!$A$9:$BD$158,F$3,FALSE))),"")</f>
        <v>Yes</v>
      </c>
      <c r="G107" s="223" t="str">
        <f>IFERROR(IF((VLOOKUP($A107,'Q3 Raw Data'!$A$9:$BD$158,G$3,FALSE))="","",(VLOOKUP($A107,'Q3 Raw Data'!$A$9:$BD$158,G$3,FALSE))),"")</f>
        <v>Yes</v>
      </c>
      <c r="H107" s="223" t="str">
        <f>IFERROR(IF((VLOOKUP($A107,'Q3 Raw Data'!$A$9:$BD$158,H$3,FALSE))="","",(VLOOKUP($A107,'Q3 Raw Data'!$A$9:$BD$158,H$3,FALSE))),"")</f>
        <v/>
      </c>
      <c r="I107" s="223"/>
      <c r="J107" s="223"/>
      <c r="K107" s="223"/>
      <c r="L107" s="223"/>
      <c r="M107" s="223"/>
      <c r="N107" s="223" t="str">
        <f>IFERROR(IF((VLOOKUP($A107,'Q3 Raw Data'!$A$9:$BD$158,N$3,FALSE))="","",(VLOOKUP($A107,'Q3 Raw Data'!$A$9:$BD$158,N$3,FALSE))),"")</f>
        <v>On track to meet target</v>
      </c>
      <c r="O107" s="223" t="str">
        <f>IFERROR(IF((VLOOKUP($A107,'Q3 Raw Data'!$A$9:$BD$158,O$3,FALSE))="","",(VLOOKUP($A107,'Q3 Raw Data'!$A$9:$BD$158,O$3,FALSE))),"")</f>
        <v>On track to meet target</v>
      </c>
      <c r="P107" s="223" t="str">
        <f>IFERROR(IF((VLOOKUP($A107,'Q3 Raw Data'!$A$9:$BD$158,P$3,FALSE))="","",(VLOOKUP($A107,'Q3 Raw Data'!$A$9:$BD$158,P$3,FALSE))),"")</f>
        <v>Data not available to assess progress</v>
      </c>
      <c r="Q107" s="223" t="str">
        <f>IFERROR(IF((VLOOKUP($A107,'Q3 Raw Data'!$A$9:$BD$158,Q$3,FALSE))="","",(VLOOKUP($A107,'Q3 Raw Data'!$A$9:$BD$158,Q$3,FALSE))),"")</f>
        <v>Not on track to meet target</v>
      </c>
    </row>
    <row r="108" spans="1:17" x14ac:dyDescent="0.3">
      <c r="A108" t="s">
        <v>495</v>
      </c>
      <c r="B108" t="s">
        <v>496</v>
      </c>
      <c r="C108" s="223" t="str">
        <f>IFERROR(IF((VLOOKUP($A108,'Q3 Raw Data'!$A$9:$BD$158,C$3,FALSE))="","",(VLOOKUP($A108,'Q3 Raw Data'!$A$9:$BD$158,C$3,FALSE))),"")</f>
        <v>Yes</v>
      </c>
      <c r="D108" s="223" t="str">
        <f>IFERROR(IF((VLOOKUP($A108,'Q3 Raw Data'!$A$9:$BD$158,D$3,FALSE))="","",(VLOOKUP($A108,'Q3 Raw Data'!$A$9:$BD$158,D$3,FALSE))),"")</f>
        <v>Yes</v>
      </c>
      <c r="E108" s="223" t="str">
        <f>IFERROR(IF((VLOOKUP($A108,'Q3 Raw Data'!$A$9:$BD$158,E$3,FALSE))="","",(VLOOKUP($A108,'Q3 Raw Data'!$A$9:$BD$158,E$3,FALSE))),"")</f>
        <v>Yes</v>
      </c>
      <c r="F108" s="223" t="str">
        <f>IFERROR(IF((VLOOKUP($A108,'Q3 Raw Data'!$A$9:$BD$158,F$3,FALSE))="","",(VLOOKUP($A108,'Q3 Raw Data'!$A$9:$BD$158,F$3,FALSE))),"")</f>
        <v>Yes</v>
      </c>
      <c r="G108" s="223" t="str">
        <f>IFERROR(IF((VLOOKUP($A108,'Q3 Raw Data'!$A$9:$BD$158,G$3,FALSE))="","",(VLOOKUP($A108,'Q3 Raw Data'!$A$9:$BD$158,G$3,FALSE))),"")</f>
        <v>Yes</v>
      </c>
      <c r="H108" s="223" t="str">
        <f>IFERROR(IF((VLOOKUP($A108,'Q3 Raw Data'!$A$9:$BD$158,H$3,FALSE))="","",(VLOOKUP($A108,'Q3 Raw Data'!$A$9:$BD$158,H$3,FALSE))),"")</f>
        <v/>
      </c>
      <c r="I108" s="223"/>
      <c r="J108" s="223"/>
      <c r="K108" s="223"/>
      <c r="L108" s="223"/>
      <c r="M108" s="223"/>
      <c r="N108" s="223" t="str">
        <f>IFERROR(IF((VLOOKUP($A108,'Q3 Raw Data'!$A$9:$BD$158,N$3,FALSE))="","",(VLOOKUP($A108,'Q3 Raw Data'!$A$9:$BD$158,N$3,FALSE))),"")</f>
        <v>Not on track to meet target</v>
      </c>
      <c r="O108" s="223" t="str">
        <f>IFERROR(IF((VLOOKUP($A108,'Q3 Raw Data'!$A$9:$BD$158,O$3,FALSE))="","",(VLOOKUP($A108,'Q3 Raw Data'!$A$9:$BD$158,O$3,FALSE))),"")</f>
        <v>Not on track to meet target</v>
      </c>
      <c r="P108" s="223" t="str">
        <f>IFERROR(IF((VLOOKUP($A108,'Q3 Raw Data'!$A$9:$BD$158,P$3,FALSE))="","",(VLOOKUP($A108,'Q3 Raw Data'!$A$9:$BD$158,P$3,FALSE))),"")</f>
        <v>On track to meet target</v>
      </c>
      <c r="Q108" s="223" t="str">
        <f>IFERROR(IF((VLOOKUP($A108,'Q3 Raw Data'!$A$9:$BD$158,Q$3,FALSE))="","",(VLOOKUP($A108,'Q3 Raw Data'!$A$9:$BD$158,Q$3,FALSE))),"")</f>
        <v>On track to meet target</v>
      </c>
    </row>
    <row r="109" spans="1:17" x14ac:dyDescent="0.3">
      <c r="A109" t="s">
        <v>497</v>
      </c>
      <c r="B109" t="s">
        <v>498</v>
      </c>
      <c r="C109" s="223" t="str">
        <f>IFERROR(IF((VLOOKUP($A109,'Q3 Raw Data'!$A$9:$BD$158,C$3,FALSE))="","",(VLOOKUP($A109,'Q3 Raw Data'!$A$9:$BD$158,C$3,FALSE))),"")</f>
        <v>Yes</v>
      </c>
      <c r="D109" s="223" t="str">
        <f>IFERROR(IF((VLOOKUP($A109,'Q3 Raw Data'!$A$9:$BD$158,D$3,FALSE))="","",(VLOOKUP($A109,'Q3 Raw Data'!$A$9:$BD$158,D$3,FALSE))),"")</f>
        <v>Yes</v>
      </c>
      <c r="E109" s="223" t="str">
        <f>IFERROR(IF((VLOOKUP($A109,'Q3 Raw Data'!$A$9:$BD$158,E$3,FALSE))="","",(VLOOKUP($A109,'Q3 Raw Data'!$A$9:$BD$158,E$3,FALSE))),"")</f>
        <v>Yes</v>
      </c>
      <c r="F109" s="223" t="str">
        <f>IFERROR(IF((VLOOKUP($A109,'Q3 Raw Data'!$A$9:$BD$158,F$3,FALSE))="","",(VLOOKUP($A109,'Q3 Raw Data'!$A$9:$BD$158,F$3,FALSE))),"")</f>
        <v>Yes</v>
      </c>
      <c r="G109" s="223" t="str">
        <f>IFERROR(IF((VLOOKUP($A109,'Q3 Raw Data'!$A$9:$BD$158,G$3,FALSE))="","",(VLOOKUP($A109,'Q3 Raw Data'!$A$9:$BD$158,G$3,FALSE))),"")</f>
        <v>Yes</v>
      </c>
      <c r="H109" s="223" t="str">
        <f>IFERROR(IF((VLOOKUP($A109,'Q3 Raw Data'!$A$9:$BD$158,H$3,FALSE))="","",(VLOOKUP($A109,'Q3 Raw Data'!$A$9:$BD$158,H$3,FALSE))),"")</f>
        <v/>
      </c>
      <c r="I109" s="223"/>
      <c r="J109" s="223"/>
      <c r="K109" s="223"/>
      <c r="L109" s="223"/>
      <c r="M109" s="223"/>
      <c r="N109" s="223" t="str">
        <f>IFERROR(IF((VLOOKUP($A109,'Q3 Raw Data'!$A$9:$BD$158,N$3,FALSE))="","",(VLOOKUP($A109,'Q3 Raw Data'!$A$9:$BD$158,N$3,FALSE))),"")</f>
        <v>Not on track to meet target</v>
      </c>
      <c r="O109" s="223" t="str">
        <f>IFERROR(IF((VLOOKUP($A109,'Q3 Raw Data'!$A$9:$BD$158,O$3,FALSE))="","",(VLOOKUP($A109,'Q3 Raw Data'!$A$9:$BD$158,O$3,FALSE))),"")</f>
        <v>On track to meet target</v>
      </c>
      <c r="P109" s="223" t="str">
        <f>IFERROR(IF((VLOOKUP($A109,'Q3 Raw Data'!$A$9:$BD$158,P$3,FALSE))="","",(VLOOKUP($A109,'Q3 Raw Data'!$A$9:$BD$158,P$3,FALSE))),"")</f>
        <v>Data not available to assess progress</v>
      </c>
      <c r="Q109" s="223" t="str">
        <f>IFERROR(IF((VLOOKUP($A109,'Q3 Raw Data'!$A$9:$BD$158,Q$3,FALSE))="","",(VLOOKUP($A109,'Q3 Raw Data'!$A$9:$BD$158,Q$3,FALSE))),"")</f>
        <v>Not on track to meet target</v>
      </c>
    </row>
    <row r="110" spans="1:17" x14ac:dyDescent="0.3">
      <c r="A110" t="s">
        <v>499</v>
      </c>
      <c r="B110" t="s">
        <v>500</v>
      </c>
      <c r="C110" s="223" t="str">
        <f>IFERROR(IF((VLOOKUP($A110,'Q3 Raw Data'!$A$9:$BD$158,C$3,FALSE))="","",(VLOOKUP($A110,'Q3 Raw Data'!$A$9:$BD$158,C$3,FALSE))),"")</f>
        <v>Yes</v>
      </c>
      <c r="D110" s="223" t="str">
        <f>IFERROR(IF((VLOOKUP($A110,'Q3 Raw Data'!$A$9:$BD$158,D$3,FALSE))="","",(VLOOKUP($A110,'Q3 Raw Data'!$A$9:$BD$158,D$3,FALSE))),"")</f>
        <v>Yes</v>
      </c>
      <c r="E110" s="223" t="str">
        <f>IFERROR(IF((VLOOKUP($A110,'Q3 Raw Data'!$A$9:$BD$158,E$3,FALSE))="","",(VLOOKUP($A110,'Q3 Raw Data'!$A$9:$BD$158,E$3,FALSE))),"")</f>
        <v>Yes</v>
      </c>
      <c r="F110" s="223" t="str">
        <f>IFERROR(IF((VLOOKUP($A110,'Q3 Raw Data'!$A$9:$BD$158,F$3,FALSE))="","",(VLOOKUP($A110,'Q3 Raw Data'!$A$9:$BD$158,F$3,FALSE))),"")</f>
        <v>Yes</v>
      </c>
      <c r="G110" s="223" t="str">
        <f>IFERROR(IF((VLOOKUP($A110,'Q3 Raw Data'!$A$9:$BD$158,G$3,FALSE))="","",(VLOOKUP($A110,'Q3 Raw Data'!$A$9:$BD$158,G$3,FALSE))),"")</f>
        <v>Yes</v>
      </c>
      <c r="H110" s="223" t="str">
        <f>IFERROR(IF((VLOOKUP($A110,'Q3 Raw Data'!$A$9:$BD$158,H$3,FALSE))="","",(VLOOKUP($A110,'Q3 Raw Data'!$A$9:$BD$158,H$3,FALSE))),"")</f>
        <v/>
      </c>
      <c r="I110" s="223"/>
      <c r="J110" s="223"/>
      <c r="K110" s="223"/>
      <c r="L110" s="223"/>
      <c r="M110" s="223"/>
      <c r="N110" s="223" t="str">
        <f>IFERROR(IF((VLOOKUP($A110,'Q3 Raw Data'!$A$9:$BD$158,N$3,FALSE))="","",(VLOOKUP($A110,'Q3 Raw Data'!$A$9:$BD$158,N$3,FALSE))),"")</f>
        <v>On track to meet target</v>
      </c>
      <c r="O110" s="223" t="str">
        <f>IFERROR(IF((VLOOKUP($A110,'Q3 Raw Data'!$A$9:$BD$158,O$3,FALSE))="","",(VLOOKUP($A110,'Q3 Raw Data'!$A$9:$BD$158,O$3,FALSE))),"")</f>
        <v>On track to meet target</v>
      </c>
      <c r="P110" s="223" t="str">
        <f>IFERROR(IF((VLOOKUP($A110,'Q3 Raw Data'!$A$9:$BD$158,P$3,FALSE))="","",(VLOOKUP($A110,'Q3 Raw Data'!$A$9:$BD$158,P$3,FALSE))),"")</f>
        <v>Not on track to meet target</v>
      </c>
      <c r="Q110" s="223" t="str">
        <f>IFERROR(IF((VLOOKUP($A110,'Q3 Raw Data'!$A$9:$BD$158,Q$3,FALSE))="","",(VLOOKUP($A110,'Q3 Raw Data'!$A$9:$BD$158,Q$3,FALSE))),"")</f>
        <v>Not on track to meet target</v>
      </c>
    </row>
    <row r="111" spans="1:17" x14ac:dyDescent="0.3">
      <c r="A111" t="s">
        <v>501</v>
      </c>
      <c r="B111" t="s">
        <v>502</v>
      </c>
      <c r="C111" s="223" t="str">
        <f>IFERROR(IF((VLOOKUP($A111,'Q3 Raw Data'!$A$9:$BD$158,C$3,FALSE))="","",(VLOOKUP($A111,'Q3 Raw Data'!$A$9:$BD$158,C$3,FALSE))),"")</f>
        <v>Yes</v>
      </c>
      <c r="D111" s="223" t="str">
        <f>IFERROR(IF((VLOOKUP($A111,'Q3 Raw Data'!$A$9:$BD$158,D$3,FALSE))="","",(VLOOKUP($A111,'Q3 Raw Data'!$A$9:$BD$158,D$3,FALSE))),"")</f>
        <v>Yes</v>
      </c>
      <c r="E111" s="223" t="str">
        <f>IFERROR(IF((VLOOKUP($A111,'Q3 Raw Data'!$A$9:$BD$158,E$3,FALSE))="","",(VLOOKUP($A111,'Q3 Raw Data'!$A$9:$BD$158,E$3,FALSE))),"")</f>
        <v>Yes</v>
      </c>
      <c r="F111" s="223" t="str">
        <f>IFERROR(IF((VLOOKUP($A111,'Q3 Raw Data'!$A$9:$BD$158,F$3,FALSE))="","",(VLOOKUP($A111,'Q3 Raw Data'!$A$9:$BD$158,F$3,FALSE))),"")</f>
        <v>Yes</v>
      </c>
      <c r="G111" s="223" t="str">
        <f>IFERROR(IF((VLOOKUP($A111,'Q3 Raw Data'!$A$9:$BD$158,G$3,FALSE))="","",(VLOOKUP($A111,'Q3 Raw Data'!$A$9:$BD$158,G$3,FALSE))),"")</f>
        <v>Yes</v>
      </c>
      <c r="H111" s="223" t="str">
        <f>IFERROR(IF((VLOOKUP($A111,'Q3 Raw Data'!$A$9:$BD$158,H$3,FALSE))="","",(VLOOKUP($A111,'Q3 Raw Data'!$A$9:$BD$158,H$3,FALSE))),"")</f>
        <v/>
      </c>
      <c r="I111" s="223"/>
      <c r="J111" s="223"/>
      <c r="K111" s="223"/>
      <c r="L111" s="223"/>
      <c r="M111" s="223"/>
      <c r="N111" s="223" t="str">
        <f>IFERROR(IF((VLOOKUP($A111,'Q3 Raw Data'!$A$9:$BD$158,N$3,FALSE))="","",(VLOOKUP($A111,'Q3 Raw Data'!$A$9:$BD$158,N$3,FALSE))),"")</f>
        <v>On track to meet target</v>
      </c>
      <c r="O111" s="223" t="str">
        <f>IFERROR(IF((VLOOKUP($A111,'Q3 Raw Data'!$A$9:$BD$158,O$3,FALSE))="","",(VLOOKUP($A111,'Q3 Raw Data'!$A$9:$BD$158,O$3,FALSE))),"")</f>
        <v>On track to meet target</v>
      </c>
      <c r="P111" s="223" t="str">
        <f>IFERROR(IF((VLOOKUP($A111,'Q3 Raw Data'!$A$9:$BD$158,P$3,FALSE))="","",(VLOOKUP($A111,'Q3 Raw Data'!$A$9:$BD$158,P$3,FALSE))),"")</f>
        <v>On track to meet target</v>
      </c>
      <c r="Q111" s="223" t="str">
        <f>IFERROR(IF((VLOOKUP($A111,'Q3 Raw Data'!$A$9:$BD$158,Q$3,FALSE))="","",(VLOOKUP($A111,'Q3 Raw Data'!$A$9:$BD$158,Q$3,FALSE))),"")</f>
        <v>On track to meet target</v>
      </c>
    </row>
    <row r="112" spans="1:17" x14ac:dyDescent="0.3">
      <c r="A112" t="s">
        <v>503</v>
      </c>
      <c r="B112" t="s">
        <v>504</v>
      </c>
      <c r="C112" s="223" t="str">
        <f>IFERROR(IF((VLOOKUP($A112,'Q3 Raw Data'!$A$9:$BD$158,C$3,FALSE))="","",(VLOOKUP($A112,'Q3 Raw Data'!$A$9:$BD$158,C$3,FALSE))),"")</f>
        <v>Yes</v>
      </c>
      <c r="D112" s="223" t="str">
        <f>IFERROR(IF((VLOOKUP($A112,'Q3 Raw Data'!$A$9:$BD$158,D$3,FALSE))="","",(VLOOKUP($A112,'Q3 Raw Data'!$A$9:$BD$158,D$3,FALSE))),"")</f>
        <v>Yes</v>
      </c>
      <c r="E112" s="223" t="str">
        <f>IFERROR(IF((VLOOKUP($A112,'Q3 Raw Data'!$A$9:$BD$158,E$3,FALSE))="","",(VLOOKUP($A112,'Q3 Raw Data'!$A$9:$BD$158,E$3,FALSE))),"")</f>
        <v>Yes</v>
      </c>
      <c r="F112" s="223" t="str">
        <f>IFERROR(IF((VLOOKUP($A112,'Q3 Raw Data'!$A$9:$BD$158,F$3,FALSE))="","",(VLOOKUP($A112,'Q3 Raw Data'!$A$9:$BD$158,F$3,FALSE))),"")</f>
        <v>Yes</v>
      </c>
      <c r="G112" s="223" t="str">
        <f>IFERROR(IF((VLOOKUP($A112,'Q3 Raw Data'!$A$9:$BD$158,G$3,FALSE))="","",(VLOOKUP($A112,'Q3 Raw Data'!$A$9:$BD$158,G$3,FALSE))),"")</f>
        <v>Yes</v>
      </c>
      <c r="H112" s="223" t="str">
        <f>IFERROR(IF((VLOOKUP($A112,'Q3 Raw Data'!$A$9:$BD$158,H$3,FALSE))="","",(VLOOKUP($A112,'Q3 Raw Data'!$A$9:$BD$158,H$3,FALSE))),"")</f>
        <v/>
      </c>
      <c r="I112" s="223"/>
      <c r="J112" s="223"/>
      <c r="K112" s="223"/>
      <c r="L112" s="223"/>
      <c r="M112" s="223"/>
      <c r="N112" s="223" t="str">
        <f>IFERROR(IF((VLOOKUP($A112,'Q3 Raw Data'!$A$9:$BD$158,N$3,FALSE))="","",(VLOOKUP($A112,'Q3 Raw Data'!$A$9:$BD$158,N$3,FALSE))),"")</f>
        <v>On track to meet target</v>
      </c>
      <c r="O112" s="223" t="str">
        <f>IFERROR(IF((VLOOKUP($A112,'Q3 Raw Data'!$A$9:$BD$158,O$3,FALSE))="","",(VLOOKUP($A112,'Q3 Raw Data'!$A$9:$BD$158,O$3,FALSE))),"")</f>
        <v>Not on track to meet target</v>
      </c>
      <c r="P112" s="223" t="str">
        <f>IFERROR(IF((VLOOKUP($A112,'Q3 Raw Data'!$A$9:$BD$158,P$3,FALSE))="","",(VLOOKUP($A112,'Q3 Raw Data'!$A$9:$BD$158,P$3,FALSE))),"")</f>
        <v>Not on track to meet target</v>
      </c>
      <c r="Q112" s="223" t="str">
        <f>IFERROR(IF((VLOOKUP($A112,'Q3 Raw Data'!$A$9:$BD$158,Q$3,FALSE))="","",(VLOOKUP($A112,'Q3 Raw Data'!$A$9:$BD$158,Q$3,FALSE))),"")</f>
        <v>On track to meet target</v>
      </c>
    </row>
    <row r="113" spans="1:17" x14ac:dyDescent="0.3">
      <c r="A113" t="s">
        <v>505</v>
      </c>
      <c r="B113" t="s">
        <v>506</v>
      </c>
      <c r="C113" s="223" t="str">
        <f>IFERROR(IF((VLOOKUP($A113,'Q3 Raw Data'!$A$9:$BD$158,C$3,FALSE))="","",(VLOOKUP($A113,'Q3 Raw Data'!$A$9:$BD$158,C$3,FALSE))),"")</f>
        <v>Yes</v>
      </c>
      <c r="D113" s="223" t="str">
        <f>IFERROR(IF((VLOOKUP($A113,'Q3 Raw Data'!$A$9:$BD$158,D$3,FALSE))="","",(VLOOKUP($A113,'Q3 Raw Data'!$A$9:$BD$158,D$3,FALSE))),"")</f>
        <v>Yes</v>
      </c>
      <c r="E113" s="223" t="str">
        <f>IFERROR(IF((VLOOKUP($A113,'Q3 Raw Data'!$A$9:$BD$158,E$3,FALSE))="","",(VLOOKUP($A113,'Q3 Raw Data'!$A$9:$BD$158,E$3,FALSE))),"")</f>
        <v>Yes</v>
      </c>
      <c r="F113" s="223" t="str">
        <f>IFERROR(IF((VLOOKUP($A113,'Q3 Raw Data'!$A$9:$BD$158,F$3,FALSE))="","",(VLOOKUP($A113,'Q3 Raw Data'!$A$9:$BD$158,F$3,FALSE))),"")</f>
        <v>Yes</v>
      </c>
      <c r="G113" s="223" t="str">
        <f>IFERROR(IF((VLOOKUP($A113,'Q3 Raw Data'!$A$9:$BD$158,G$3,FALSE))="","",(VLOOKUP($A113,'Q3 Raw Data'!$A$9:$BD$158,G$3,FALSE))),"")</f>
        <v>Yes</v>
      </c>
      <c r="H113" s="223" t="str">
        <f>IFERROR(IF((VLOOKUP($A113,'Q3 Raw Data'!$A$9:$BD$158,H$3,FALSE))="","",(VLOOKUP($A113,'Q3 Raw Data'!$A$9:$BD$158,H$3,FALSE))),"")</f>
        <v/>
      </c>
      <c r="I113" s="223"/>
      <c r="J113" s="223"/>
      <c r="K113" s="223"/>
      <c r="L113" s="223"/>
      <c r="M113" s="223"/>
      <c r="N113" s="223" t="str">
        <f>IFERROR(IF((VLOOKUP($A113,'Q3 Raw Data'!$A$9:$BD$158,N$3,FALSE))="","",(VLOOKUP($A113,'Q3 Raw Data'!$A$9:$BD$158,N$3,FALSE))),"")</f>
        <v>Not on track to meet target</v>
      </c>
      <c r="O113" s="223" t="str">
        <f>IFERROR(IF((VLOOKUP($A113,'Q3 Raw Data'!$A$9:$BD$158,O$3,FALSE))="","",(VLOOKUP($A113,'Q3 Raw Data'!$A$9:$BD$158,O$3,FALSE))),"")</f>
        <v>On track to meet target</v>
      </c>
      <c r="P113" s="223" t="str">
        <f>IFERROR(IF((VLOOKUP($A113,'Q3 Raw Data'!$A$9:$BD$158,P$3,FALSE))="","",(VLOOKUP($A113,'Q3 Raw Data'!$A$9:$BD$158,P$3,FALSE))),"")</f>
        <v>Not on track to meet target</v>
      </c>
      <c r="Q113" s="223" t="str">
        <f>IFERROR(IF((VLOOKUP($A113,'Q3 Raw Data'!$A$9:$BD$158,Q$3,FALSE))="","",(VLOOKUP($A113,'Q3 Raw Data'!$A$9:$BD$158,Q$3,FALSE))),"")</f>
        <v>Not on track to meet target</v>
      </c>
    </row>
    <row r="114" spans="1:17" x14ac:dyDescent="0.3">
      <c r="A114" t="s">
        <v>507</v>
      </c>
      <c r="B114" t="s">
        <v>508</v>
      </c>
      <c r="C114" s="223" t="str">
        <f>IFERROR(IF((VLOOKUP($A114,'Q3 Raw Data'!$A$9:$BD$158,C$3,FALSE))="","",(VLOOKUP($A114,'Q3 Raw Data'!$A$9:$BD$158,C$3,FALSE))),"")</f>
        <v>Yes</v>
      </c>
      <c r="D114" s="223" t="str">
        <f>IFERROR(IF((VLOOKUP($A114,'Q3 Raw Data'!$A$9:$BD$158,D$3,FALSE))="","",(VLOOKUP($A114,'Q3 Raw Data'!$A$9:$BD$158,D$3,FALSE))),"")</f>
        <v>Yes</v>
      </c>
      <c r="E114" s="223" t="str">
        <f>IFERROR(IF((VLOOKUP($A114,'Q3 Raw Data'!$A$9:$BD$158,E$3,FALSE))="","",(VLOOKUP($A114,'Q3 Raw Data'!$A$9:$BD$158,E$3,FALSE))),"")</f>
        <v>Yes</v>
      </c>
      <c r="F114" s="223" t="str">
        <f>IFERROR(IF((VLOOKUP($A114,'Q3 Raw Data'!$A$9:$BD$158,F$3,FALSE))="","",(VLOOKUP($A114,'Q3 Raw Data'!$A$9:$BD$158,F$3,FALSE))),"")</f>
        <v>Yes</v>
      </c>
      <c r="G114" s="223" t="str">
        <f>IFERROR(IF((VLOOKUP($A114,'Q3 Raw Data'!$A$9:$BD$158,G$3,FALSE))="","",(VLOOKUP($A114,'Q3 Raw Data'!$A$9:$BD$158,G$3,FALSE))),"")</f>
        <v>Yes</v>
      </c>
      <c r="H114" s="223" t="str">
        <f>IFERROR(IF((VLOOKUP($A114,'Q3 Raw Data'!$A$9:$BD$158,H$3,FALSE))="","",(VLOOKUP($A114,'Q3 Raw Data'!$A$9:$BD$158,H$3,FALSE))),"")</f>
        <v/>
      </c>
      <c r="I114" s="223"/>
      <c r="J114" s="223"/>
      <c r="K114" s="223"/>
      <c r="L114" s="223"/>
      <c r="M114" s="223"/>
      <c r="N114" s="223" t="str">
        <f>IFERROR(IF((VLOOKUP($A114,'Q3 Raw Data'!$A$9:$BD$158,N$3,FALSE))="","",(VLOOKUP($A114,'Q3 Raw Data'!$A$9:$BD$158,N$3,FALSE))),"")</f>
        <v>Not on track to meet target</v>
      </c>
      <c r="O114" s="223" t="str">
        <f>IFERROR(IF((VLOOKUP($A114,'Q3 Raw Data'!$A$9:$BD$158,O$3,FALSE))="","",(VLOOKUP($A114,'Q3 Raw Data'!$A$9:$BD$158,O$3,FALSE))),"")</f>
        <v>On track to meet target</v>
      </c>
      <c r="P114" s="223" t="str">
        <f>IFERROR(IF((VLOOKUP($A114,'Q3 Raw Data'!$A$9:$BD$158,P$3,FALSE))="","",(VLOOKUP($A114,'Q3 Raw Data'!$A$9:$BD$158,P$3,FALSE))),"")</f>
        <v>On track to meet target</v>
      </c>
      <c r="Q114" s="223" t="str">
        <f>IFERROR(IF((VLOOKUP($A114,'Q3 Raw Data'!$A$9:$BD$158,Q$3,FALSE))="","",(VLOOKUP($A114,'Q3 Raw Data'!$A$9:$BD$158,Q$3,FALSE))),"")</f>
        <v>Not on track to meet target</v>
      </c>
    </row>
    <row r="115" spans="1:17" x14ac:dyDescent="0.3">
      <c r="A115" t="s">
        <v>511</v>
      </c>
      <c r="B115" t="s">
        <v>512</v>
      </c>
      <c r="C115" s="223" t="str">
        <f>IFERROR(IF((VLOOKUP($A115,'Q3 Raw Data'!$A$9:$BD$158,C$3,FALSE))="","",(VLOOKUP($A115,'Q3 Raw Data'!$A$9:$BD$158,C$3,FALSE))),"")</f>
        <v>Yes</v>
      </c>
      <c r="D115" s="223" t="str">
        <f>IFERROR(IF((VLOOKUP($A115,'Q3 Raw Data'!$A$9:$BD$158,D$3,FALSE))="","",(VLOOKUP($A115,'Q3 Raw Data'!$A$9:$BD$158,D$3,FALSE))),"")</f>
        <v>Yes</v>
      </c>
      <c r="E115" s="223" t="str">
        <f>IFERROR(IF((VLOOKUP($A115,'Q3 Raw Data'!$A$9:$BD$158,E$3,FALSE))="","",(VLOOKUP($A115,'Q3 Raw Data'!$A$9:$BD$158,E$3,FALSE))),"")</f>
        <v>Yes</v>
      </c>
      <c r="F115" s="223" t="str">
        <f>IFERROR(IF((VLOOKUP($A115,'Q3 Raw Data'!$A$9:$BD$158,F$3,FALSE))="","",(VLOOKUP($A115,'Q3 Raw Data'!$A$9:$BD$158,F$3,FALSE))),"")</f>
        <v>Yes</v>
      </c>
      <c r="G115" s="223" t="str">
        <f>IFERROR(IF((VLOOKUP($A115,'Q3 Raw Data'!$A$9:$BD$158,G$3,FALSE))="","",(VLOOKUP($A115,'Q3 Raw Data'!$A$9:$BD$158,G$3,FALSE))),"")</f>
        <v>Yes</v>
      </c>
      <c r="H115" s="223" t="str">
        <f>IFERROR(IF((VLOOKUP($A115,'Q3 Raw Data'!$A$9:$BD$158,H$3,FALSE))="","",(VLOOKUP($A115,'Q3 Raw Data'!$A$9:$BD$158,H$3,FALSE))),"")</f>
        <v/>
      </c>
      <c r="I115" s="223"/>
      <c r="J115" s="223"/>
      <c r="K115" s="223"/>
      <c r="L115" s="223"/>
      <c r="M115" s="223"/>
      <c r="N115" s="223" t="str">
        <f>IFERROR(IF((VLOOKUP($A115,'Q3 Raw Data'!$A$9:$BD$158,N$3,FALSE))="","",(VLOOKUP($A115,'Q3 Raw Data'!$A$9:$BD$158,N$3,FALSE))),"")</f>
        <v>Not on track to meet target</v>
      </c>
      <c r="O115" s="223" t="str">
        <f>IFERROR(IF((VLOOKUP($A115,'Q3 Raw Data'!$A$9:$BD$158,O$3,FALSE))="","",(VLOOKUP($A115,'Q3 Raw Data'!$A$9:$BD$158,O$3,FALSE))),"")</f>
        <v>On track to meet target</v>
      </c>
      <c r="P115" s="223" t="str">
        <f>IFERROR(IF((VLOOKUP($A115,'Q3 Raw Data'!$A$9:$BD$158,P$3,FALSE))="","",(VLOOKUP($A115,'Q3 Raw Data'!$A$9:$BD$158,P$3,FALSE))),"")</f>
        <v>On track to meet target</v>
      </c>
      <c r="Q115" s="223" t="str">
        <f>IFERROR(IF((VLOOKUP($A115,'Q3 Raw Data'!$A$9:$BD$158,Q$3,FALSE))="","",(VLOOKUP($A115,'Q3 Raw Data'!$A$9:$BD$158,Q$3,FALSE))),"")</f>
        <v>On track to meet target</v>
      </c>
    </row>
    <row r="116" spans="1:17" x14ac:dyDescent="0.3">
      <c r="A116" t="s">
        <v>513</v>
      </c>
      <c r="B116" t="s">
        <v>514</v>
      </c>
      <c r="C116" s="223" t="str">
        <f>IFERROR(IF((VLOOKUP($A116,'Q3 Raw Data'!$A$9:$BD$158,C$3,FALSE))="","",(VLOOKUP($A116,'Q3 Raw Data'!$A$9:$BD$158,C$3,FALSE))),"")</f>
        <v>Yes</v>
      </c>
      <c r="D116" s="223" t="str">
        <f>IFERROR(IF((VLOOKUP($A116,'Q3 Raw Data'!$A$9:$BD$158,D$3,FALSE))="","",(VLOOKUP($A116,'Q3 Raw Data'!$A$9:$BD$158,D$3,FALSE))),"")</f>
        <v>Yes</v>
      </c>
      <c r="E116" s="223" t="str">
        <f>IFERROR(IF((VLOOKUP($A116,'Q3 Raw Data'!$A$9:$BD$158,E$3,FALSE))="","",(VLOOKUP($A116,'Q3 Raw Data'!$A$9:$BD$158,E$3,FALSE))),"")</f>
        <v>Yes</v>
      </c>
      <c r="F116" s="223" t="str">
        <f>IFERROR(IF((VLOOKUP($A116,'Q3 Raw Data'!$A$9:$BD$158,F$3,FALSE))="","",(VLOOKUP($A116,'Q3 Raw Data'!$A$9:$BD$158,F$3,FALSE))),"")</f>
        <v>Yes</v>
      </c>
      <c r="G116" s="223" t="str">
        <f>IFERROR(IF((VLOOKUP($A116,'Q3 Raw Data'!$A$9:$BD$158,G$3,FALSE))="","",(VLOOKUP($A116,'Q3 Raw Data'!$A$9:$BD$158,G$3,FALSE))),"")</f>
        <v>Yes</v>
      </c>
      <c r="H116" s="223" t="str">
        <f>IFERROR(IF((VLOOKUP($A116,'Q3 Raw Data'!$A$9:$BD$158,H$3,FALSE))="","",(VLOOKUP($A116,'Q3 Raw Data'!$A$9:$BD$158,H$3,FALSE))),"")</f>
        <v/>
      </c>
      <c r="I116" s="223"/>
      <c r="J116" s="223"/>
      <c r="K116" s="223"/>
      <c r="L116" s="223"/>
      <c r="M116" s="223"/>
      <c r="N116" s="223" t="str">
        <f>IFERROR(IF((VLOOKUP($A116,'Q3 Raw Data'!$A$9:$BD$158,N$3,FALSE))="","",(VLOOKUP($A116,'Q3 Raw Data'!$A$9:$BD$158,N$3,FALSE))),"")</f>
        <v>On track to meet target</v>
      </c>
      <c r="O116" s="223" t="str">
        <f>IFERROR(IF((VLOOKUP($A116,'Q3 Raw Data'!$A$9:$BD$158,O$3,FALSE))="","",(VLOOKUP($A116,'Q3 Raw Data'!$A$9:$BD$158,O$3,FALSE))),"")</f>
        <v>On track to meet target</v>
      </c>
      <c r="P116" s="223" t="str">
        <f>IFERROR(IF((VLOOKUP($A116,'Q3 Raw Data'!$A$9:$BD$158,P$3,FALSE))="","",(VLOOKUP($A116,'Q3 Raw Data'!$A$9:$BD$158,P$3,FALSE))),"")</f>
        <v>Data not available to assess progress</v>
      </c>
      <c r="Q116" s="223" t="str">
        <f>IFERROR(IF((VLOOKUP($A116,'Q3 Raw Data'!$A$9:$BD$158,Q$3,FALSE))="","",(VLOOKUP($A116,'Q3 Raw Data'!$A$9:$BD$158,Q$3,FALSE))),"")</f>
        <v>Not on track to meet target</v>
      </c>
    </row>
    <row r="117" spans="1:17" x14ac:dyDescent="0.3">
      <c r="A117" t="s">
        <v>515</v>
      </c>
      <c r="B117" t="s">
        <v>516</v>
      </c>
      <c r="C117" s="223" t="str">
        <f>IFERROR(IF((VLOOKUP($A117,'Q3 Raw Data'!$A$9:$BD$158,C$3,FALSE))="","",(VLOOKUP($A117,'Q3 Raw Data'!$A$9:$BD$158,C$3,FALSE))),"")</f>
        <v>Yes</v>
      </c>
      <c r="D117" s="223" t="str">
        <f>IFERROR(IF((VLOOKUP($A117,'Q3 Raw Data'!$A$9:$BD$158,D$3,FALSE))="","",(VLOOKUP($A117,'Q3 Raw Data'!$A$9:$BD$158,D$3,FALSE))),"")</f>
        <v>Yes</v>
      </c>
      <c r="E117" s="223" t="str">
        <f>IFERROR(IF((VLOOKUP($A117,'Q3 Raw Data'!$A$9:$BD$158,E$3,FALSE))="","",(VLOOKUP($A117,'Q3 Raw Data'!$A$9:$BD$158,E$3,FALSE))),"")</f>
        <v>Yes</v>
      </c>
      <c r="F117" s="223" t="str">
        <f>IFERROR(IF((VLOOKUP($A117,'Q3 Raw Data'!$A$9:$BD$158,F$3,FALSE))="","",(VLOOKUP($A117,'Q3 Raw Data'!$A$9:$BD$158,F$3,FALSE))),"")</f>
        <v>Yes</v>
      </c>
      <c r="G117" s="223" t="str">
        <f>IFERROR(IF((VLOOKUP($A117,'Q3 Raw Data'!$A$9:$BD$158,G$3,FALSE))="","",(VLOOKUP($A117,'Q3 Raw Data'!$A$9:$BD$158,G$3,FALSE))),"")</f>
        <v>Yes</v>
      </c>
      <c r="H117" s="223" t="str">
        <f>IFERROR(IF((VLOOKUP($A117,'Q3 Raw Data'!$A$9:$BD$158,H$3,FALSE))="","",(VLOOKUP($A117,'Q3 Raw Data'!$A$9:$BD$158,H$3,FALSE))),"")</f>
        <v/>
      </c>
      <c r="I117" s="223"/>
      <c r="J117" s="223"/>
      <c r="K117" s="223"/>
      <c r="L117" s="223"/>
      <c r="M117" s="223"/>
      <c r="N117" s="223" t="str">
        <f>IFERROR(IF((VLOOKUP($A117,'Q3 Raw Data'!$A$9:$BD$158,N$3,FALSE))="","",(VLOOKUP($A117,'Q3 Raw Data'!$A$9:$BD$158,N$3,FALSE))),"")</f>
        <v>Not on track to meet target</v>
      </c>
      <c r="O117" s="223" t="str">
        <f>IFERROR(IF((VLOOKUP($A117,'Q3 Raw Data'!$A$9:$BD$158,O$3,FALSE))="","",(VLOOKUP($A117,'Q3 Raw Data'!$A$9:$BD$158,O$3,FALSE))),"")</f>
        <v>Not on track to meet target</v>
      </c>
      <c r="P117" s="223" t="str">
        <f>IFERROR(IF((VLOOKUP($A117,'Q3 Raw Data'!$A$9:$BD$158,P$3,FALSE))="","",(VLOOKUP($A117,'Q3 Raw Data'!$A$9:$BD$158,P$3,FALSE))),"")</f>
        <v>Not on track to meet target</v>
      </c>
      <c r="Q117" s="223" t="str">
        <f>IFERROR(IF((VLOOKUP($A117,'Q3 Raw Data'!$A$9:$BD$158,Q$3,FALSE))="","",(VLOOKUP($A117,'Q3 Raw Data'!$A$9:$BD$158,Q$3,FALSE))),"")</f>
        <v>Not on track to meet target</v>
      </c>
    </row>
    <row r="118" spans="1:17" x14ac:dyDescent="0.3">
      <c r="A118" t="s">
        <v>517</v>
      </c>
      <c r="B118" t="s">
        <v>518</v>
      </c>
      <c r="C118" s="223" t="str">
        <f>IFERROR(IF((VLOOKUP($A118,'Q3 Raw Data'!$A$9:$BD$158,C$3,FALSE))="","",(VLOOKUP($A118,'Q3 Raw Data'!$A$9:$BD$158,C$3,FALSE))),"")</f>
        <v>Yes</v>
      </c>
      <c r="D118" s="223" t="str">
        <f>IFERROR(IF((VLOOKUP($A118,'Q3 Raw Data'!$A$9:$BD$158,D$3,FALSE))="","",(VLOOKUP($A118,'Q3 Raw Data'!$A$9:$BD$158,D$3,FALSE))),"")</f>
        <v>Yes</v>
      </c>
      <c r="E118" s="223" t="str">
        <f>IFERROR(IF((VLOOKUP($A118,'Q3 Raw Data'!$A$9:$BD$158,E$3,FALSE))="","",(VLOOKUP($A118,'Q3 Raw Data'!$A$9:$BD$158,E$3,FALSE))),"")</f>
        <v>Yes</v>
      </c>
      <c r="F118" s="223" t="str">
        <f>IFERROR(IF((VLOOKUP($A118,'Q3 Raw Data'!$A$9:$BD$158,F$3,FALSE))="","",(VLOOKUP($A118,'Q3 Raw Data'!$A$9:$BD$158,F$3,FALSE))),"")</f>
        <v>Yes</v>
      </c>
      <c r="G118" s="223" t="str">
        <f>IFERROR(IF((VLOOKUP($A118,'Q3 Raw Data'!$A$9:$BD$158,G$3,FALSE))="","",(VLOOKUP($A118,'Q3 Raw Data'!$A$9:$BD$158,G$3,FALSE))),"")</f>
        <v>Yes</v>
      </c>
      <c r="H118" s="223" t="str">
        <f>IFERROR(IF((VLOOKUP($A118,'Q3 Raw Data'!$A$9:$BD$158,H$3,FALSE))="","",(VLOOKUP($A118,'Q3 Raw Data'!$A$9:$BD$158,H$3,FALSE))),"")</f>
        <v/>
      </c>
      <c r="I118" s="223"/>
      <c r="J118" s="223"/>
      <c r="K118" s="223"/>
      <c r="L118" s="223"/>
      <c r="M118" s="223"/>
      <c r="N118" s="223" t="str">
        <f>IFERROR(IF((VLOOKUP($A118,'Q3 Raw Data'!$A$9:$BD$158,N$3,FALSE))="","",(VLOOKUP($A118,'Q3 Raw Data'!$A$9:$BD$158,N$3,FALSE))),"")</f>
        <v>Not on track to meet target</v>
      </c>
      <c r="O118" s="223" t="str">
        <f>IFERROR(IF((VLOOKUP($A118,'Q3 Raw Data'!$A$9:$BD$158,O$3,FALSE))="","",(VLOOKUP($A118,'Q3 Raw Data'!$A$9:$BD$158,O$3,FALSE))),"")</f>
        <v>On track to meet target</v>
      </c>
      <c r="P118" s="223" t="str">
        <f>IFERROR(IF((VLOOKUP($A118,'Q3 Raw Data'!$A$9:$BD$158,P$3,FALSE))="","",(VLOOKUP($A118,'Q3 Raw Data'!$A$9:$BD$158,P$3,FALSE))),"")</f>
        <v>Data not available to assess progress</v>
      </c>
      <c r="Q118" s="223" t="str">
        <f>IFERROR(IF((VLOOKUP($A118,'Q3 Raw Data'!$A$9:$BD$158,Q$3,FALSE))="","",(VLOOKUP($A118,'Q3 Raw Data'!$A$9:$BD$158,Q$3,FALSE))),"")</f>
        <v>On track to meet target</v>
      </c>
    </row>
    <row r="119" spans="1:17" x14ac:dyDescent="0.3">
      <c r="A119" t="s">
        <v>519</v>
      </c>
      <c r="B119" t="s">
        <v>520</v>
      </c>
      <c r="C119" s="223" t="str">
        <f>IFERROR(IF((VLOOKUP($A119,'Q3 Raw Data'!$A$9:$BD$158,C$3,FALSE))="","",(VLOOKUP($A119,'Q3 Raw Data'!$A$9:$BD$158,C$3,FALSE))),"")</f>
        <v>Yes</v>
      </c>
      <c r="D119" s="223" t="str">
        <f>IFERROR(IF((VLOOKUP($A119,'Q3 Raw Data'!$A$9:$BD$158,D$3,FALSE))="","",(VLOOKUP($A119,'Q3 Raw Data'!$A$9:$BD$158,D$3,FALSE))),"")</f>
        <v>Yes</v>
      </c>
      <c r="E119" s="223" t="str">
        <f>IFERROR(IF((VLOOKUP($A119,'Q3 Raw Data'!$A$9:$BD$158,E$3,FALSE))="","",(VLOOKUP($A119,'Q3 Raw Data'!$A$9:$BD$158,E$3,FALSE))),"")</f>
        <v>Yes</v>
      </c>
      <c r="F119" s="223" t="str">
        <f>IFERROR(IF((VLOOKUP($A119,'Q3 Raw Data'!$A$9:$BD$158,F$3,FALSE))="","",(VLOOKUP($A119,'Q3 Raw Data'!$A$9:$BD$158,F$3,FALSE))),"")</f>
        <v>Yes</v>
      </c>
      <c r="G119" s="223" t="str">
        <f>IFERROR(IF((VLOOKUP($A119,'Q3 Raw Data'!$A$9:$BD$158,G$3,FALSE))="","",(VLOOKUP($A119,'Q3 Raw Data'!$A$9:$BD$158,G$3,FALSE))),"")</f>
        <v>No</v>
      </c>
      <c r="H119" s="223" t="str">
        <f>IFERROR(IF((VLOOKUP($A119,'Q3 Raw Data'!$A$9:$BD$158,H$3,FALSE))="","",(VLOOKUP($A119,'Q3 Raw Data'!$A$9:$BD$158,H$3,FALSE))),"")</f>
        <v/>
      </c>
      <c r="I119" s="223"/>
      <c r="J119" s="223"/>
      <c r="K119" s="223"/>
      <c r="L119" s="223"/>
      <c r="M119" s="223"/>
      <c r="N119" s="223" t="str">
        <f>IFERROR(IF((VLOOKUP($A119,'Q3 Raw Data'!$A$9:$BD$158,N$3,FALSE))="","",(VLOOKUP($A119,'Q3 Raw Data'!$A$9:$BD$158,N$3,FALSE))),"")</f>
        <v>On track to meet target</v>
      </c>
      <c r="O119" s="223" t="str">
        <f>IFERROR(IF((VLOOKUP($A119,'Q3 Raw Data'!$A$9:$BD$158,O$3,FALSE))="","",(VLOOKUP($A119,'Q3 Raw Data'!$A$9:$BD$158,O$3,FALSE))),"")</f>
        <v>On track to meet target</v>
      </c>
      <c r="P119" s="223" t="str">
        <f>IFERROR(IF((VLOOKUP($A119,'Q3 Raw Data'!$A$9:$BD$158,P$3,FALSE))="","",(VLOOKUP($A119,'Q3 Raw Data'!$A$9:$BD$158,P$3,FALSE))),"")</f>
        <v>On track to meet target</v>
      </c>
      <c r="Q119" s="223" t="str">
        <f>IFERROR(IF((VLOOKUP($A119,'Q3 Raw Data'!$A$9:$BD$158,Q$3,FALSE))="","",(VLOOKUP($A119,'Q3 Raw Data'!$A$9:$BD$158,Q$3,FALSE))),"")</f>
        <v>Not on track to meet target</v>
      </c>
    </row>
    <row r="120" spans="1:17" x14ac:dyDescent="0.3">
      <c r="A120" t="s">
        <v>521</v>
      </c>
      <c r="B120" t="s">
        <v>522</v>
      </c>
      <c r="C120" s="223" t="str">
        <f>IFERROR(IF((VLOOKUP($A120,'Q3 Raw Data'!$A$9:$BD$158,C$3,FALSE))="","",(VLOOKUP($A120,'Q3 Raw Data'!$A$9:$BD$158,C$3,FALSE))),"")</f>
        <v>Yes</v>
      </c>
      <c r="D120" s="223" t="str">
        <f>IFERROR(IF((VLOOKUP($A120,'Q3 Raw Data'!$A$9:$BD$158,D$3,FALSE))="","",(VLOOKUP($A120,'Q3 Raw Data'!$A$9:$BD$158,D$3,FALSE))),"")</f>
        <v>Yes</v>
      </c>
      <c r="E120" s="223" t="str">
        <f>IFERROR(IF((VLOOKUP($A120,'Q3 Raw Data'!$A$9:$BD$158,E$3,FALSE))="","",(VLOOKUP($A120,'Q3 Raw Data'!$A$9:$BD$158,E$3,FALSE))),"")</f>
        <v>Yes</v>
      </c>
      <c r="F120" s="223" t="str">
        <f>IFERROR(IF((VLOOKUP($A120,'Q3 Raw Data'!$A$9:$BD$158,F$3,FALSE))="","",(VLOOKUP($A120,'Q3 Raw Data'!$A$9:$BD$158,F$3,FALSE))),"")</f>
        <v>Yes</v>
      </c>
      <c r="G120" s="223" t="str">
        <f>IFERROR(IF((VLOOKUP($A120,'Q3 Raw Data'!$A$9:$BD$158,G$3,FALSE))="","",(VLOOKUP($A120,'Q3 Raw Data'!$A$9:$BD$158,G$3,FALSE))),"")</f>
        <v>Yes</v>
      </c>
      <c r="H120" s="223" t="str">
        <f>IFERROR(IF((VLOOKUP($A120,'Q3 Raw Data'!$A$9:$BD$158,H$3,FALSE))="","",(VLOOKUP($A120,'Q3 Raw Data'!$A$9:$BD$158,H$3,FALSE))),"")</f>
        <v/>
      </c>
      <c r="I120" s="223"/>
      <c r="J120" s="223"/>
      <c r="K120" s="223"/>
      <c r="L120" s="223"/>
      <c r="M120" s="223"/>
      <c r="N120" s="223" t="str">
        <f>IFERROR(IF((VLOOKUP($A120,'Q3 Raw Data'!$A$9:$BD$158,N$3,FALSE))="","",(VLOOKUP($A120,'Q3 Raw Data'!$A$9:$BD$158,N$3,FALSE))),"")</f>
        <v>Data not available to assess progress</v>
      </c>
      <c r="O120" s="223" t="str">
        <f>IFERROR(IF((VLOOKUP($A120,'Q3 Raw Data'!$A$9:$BD$158,O$3,FALSE))="","",(VLOOKUP($A120,'Q3 Raw Data'!$A$9:$BD$158,O$3,FALSE))),"")</f>
        <v>On track to meet target</v>
      </c>
      <c r="P120" s="223" t="str">
        <f>IFERROR(IF((VLOOKUP($A120,'Q3 Raw Data'!$A$9:$BD$158,P$3,FALSE))="","",(VLOOKUP($A120,'Q3 Raw Data'!$A$9:$BD$158,P$3,FALSE))),"")</f>
        <v>On track to meet target</v>
      </c>
      <c r="Q120" s="223" t="str">
        <f>IFERROR(IF((VLOOKUP($A120,'Q3 Raw Data'!$A$9:$BD$158,Q$3,FALSE))="","",(VLOOKUP($A120,'Q3 Raw Data'!$A$9:$BD$158,Q$3,FALSE))),"")</f>
        <v>On track to meet target</v>
      </c>
    </row>
    <row r="121" spans="1:17" x14ac:dyDescent="0.3">
      <c r="A121" t="s">
        <v>525</v>
      </c>
      <c r="B121" t="s">
        <v>526</v>
      </c>
      <c r="C121" s="223" t="str">
        <f>IFERROR(IF((VLOOKUP($A121,'Q3 Raw Data'!$A$9:$BD$158,C$3,FALSE))="","",(VLOOKUP($A121,'Q3 Raw Data'!$A$9:$BD$158,C$3,FALSE))),"")</f>
        <v>Yes</v>
      </c>
      <c r="D121" s="223" t="str">
        <f>IFERROR(IF((VLOOKUP($A121,'Q3 Raw Data'!$A$9:$BD$158,D$3,FALSE))="","",(VLOOKUP($A121,'Q3 Raw Data'!$A$9:$BD$158,D$3,FALSE))),"")</f>
        <v>Yes</v>
      </c>
      <c r="E121" s="223" t="str">
        <f>IFERROR(IF((VLOOKUP($A121,'Q3 Raw Data'!$A$9:$BD$158,E$3,FALSE))="","",(VLOOKUP($A121,'Q3 Raw Data'!$A$9:$BD$158,E$3,FALSE))),"")</f>
        <v>Yes</v>
      </c>
      <c r="F121" s="223" t="str">
        <f>IFERROR(IF((VLOOKUP($A121,'Q3 Raw Data'!$A$9:$BD$158,F$3,FALSE))="","",(VLOOKUP($A121,'Q3 Raw Data'!$A$9:$BD$158,F$3,FALSE))),"")</f>
        <v>Yes</v>
      </c>
      <c r="G121" s="223" t="str">
        <f>IFERROR(IF((VLOOKUP($A121,'Q3 Raw Data'!$A$9:$BD$158,G$3,FALSE))="","",(VLOOKUP($A121,'Q3 Raw Data'!$A$9:$BD$158,G$3,FALSE))),"")</f>
        <v>Yes</v>
      </c>
      <c r="H121" s="223" t="str">
        <f>IFERROR(IF((VLOOKUP($A121,'Q3 Raw Data'!$A$9:$BD$158,H$3,FALSE))="","",(VLOOKUP($A121,'Q3 Raw Data'!$A$9:$BD$158,H$3,FALSE))),"")</f>
        <v/>
      </c>
      <c r="I121" s="223"/>
      <c r="J121" s="223"/>
      <c r="K121" s="223"/>
      <c r="L121" s="223"/>
      <c r="M121" s="223"/>
      <c r="N121" s="223" t="str">
        <f>IFERROR(IF((VLOOKUP($A121,'Q3 Raw Data'!$A$9:$BD$158,N$3,FALSE))="","",(VLOOKUP($A121,'Q3 Raw Data'!$A$9:$BD$158,N$3,FALSE))),"")</f>
        <v>Not on track to meet target</v>
      </c>
      <c r="O121" s="223" t="str">
        <f>IFERROR(IF((VLOOKUP($A121,'Q3 Raw Data'!$A$9:$BD$158,O$3,FALSE))="","",(VLOOKUP($A121,'Q3 Raw Data'!$A$9:$BD$158,O$3,FALSE))),"")</f>
        <v>Not on track to meet target</v>
      </c>
      <c r="P121" s="223" t="str">
        <f>IFERROR(IF((VLOOKUP($A121,'Q3 Raw Data'!$A$9:$BD$158,P$3,FALSE))="","",(VLOOKUP($A121,'Q3 Raw Data'!$A$9:$BD$158,P$3,FALSE))),"")</f>
        <v>Data not available to assess progress</v>
      </c>
      <c r="Q121" s="223" t="str">
        <f>IFERROR(IF((VLOOKUP($A121,'Q3 Raw Data'!$A$9:$BD$158,Q$3,FALSE))="","",(VLOOKUP($A121,'Q3 Raw Data'!$A$9:$BD$158,Q$3,FALSE))),"")</f>
        <v>Not on track to meet target</v>
      </c>
    </row>
    <row r="122" spans="1:17" x14ac:dyDescent="0.3">
      <c r="A122" t="s">
        <v>529</v>
      </c>
      <c r="B122" t="s">
        <v>530</v>
      </c>
      <c r="C122" s="223" t="str">
        <f>IFERROR(IF((VLOOKUP($A122,'Q3 Raw Data'!$A$9:$BD$158,C$3,FALSE))="","",(VLOOKUP($A122,'Q3 Raw Data'!$A$9:$BD$158,C$3,FALSE))),"")</f>
        <v>Yes</v>
      </c>
      <c r="D122" s="223" t="str">
        <f>IFERROR(IF((VLOOKUP($A122,'Q3 Raw Data'!$A$9:$BD$158,D$3,FALSE))="","",(VLOOKUP($A122,'Q3 Raw Data'!$A$9:$BD$158,D$3,FALSE))),"")</f>
        <v>Yes</v>
      </c>
      <c r="E122" s="223" t="str">
        <f>IFERROR(IF((VLOOKUP($A122,'Q3 Raw Data'!$A$9:$BD$158,E$3,FALSE))="","",(VLOOKUP($A122,'Q3 Raw Data'!$A$9:$BD$158,E$3,FALSE))),"")</f>
        <v>Yes</v>
      </c>
      <c r="F122" s="223" t="str">
        <f>IFERROR(IF((VLOOKUP($A122,'Q3 Raw Data'!$A$9:$BD$158,F$3,FALSE))="","",(VLOOKUP($A122,'Q3 Raw Data'!$A$9:$BD$158,F$3,FALSE))),"")</f>
        <v>Yes</v>
      </c>
      <c r="G122" s="223" t="str">
        <f>IFERROR(IF((VLOOKUP($A122,'Q3 Raw Data'!$A$9:$BD$158,G$3,FALSE))="","",(VLOOKUP($A122,'Q3 Raw Data'!$A$9:$BD$158,G$3,FALSE))),"")</f>
        <v>Yes</v>
      </c>
      <c r="H122" s="223" t="str">
        <f>IFERROR(IF((VLOOKUP($A122,'Q3 Raw Data'!$A$9:$BD$158,H$3,FALSE))="","",(VLOOKUP($A122,'Q3 Raw Data'!$A$9:$BD$158,H$3,FALSE))),"")</f>
        <v/>
      </c>
      <c r="I122" s="223"/>
      <c r="J122" s="223"/>
      <c r="K122" s="223"/>
      <c r="L122" s="223"/>
      <c r="M122" s="223"/>
      <c r="N122" s="223" t="str">
        <f>IFERROR(IF((VLOOKUP($A122,'Q3 Raw Data'!$A$9:$BD$158,N$3,FALSE))="","",(VLOOKUP($A122,'Q3 Raw Data'!$A$9:$BD$158,N$3,FALSE))),"")</f>
        <v>On track to meet target</v>
      </c>
      <c r="O122" s="223" t="str">
        <f>IFERROR(IF((VLOOKUP($A122,'Q3 Raw Data'!$A$9:$BD$158,O$3,FALSE))="","",(VLOOKUP($A122,'Q3 Raw Data'!$A$9:$BD$158,O$3,FALSE))),"")</f>
        <v>On track to meet target</v>
      </c>
      <c r="P122" s="223" t="str">
        <f>IFERROR(IF((VLOOKUP($A122,'Q3 Raw Data'!$A$9:$BD$158,P$3,FALSE))="","",(VLOOKUP($A122,'Q3 Raw Data'!$A$9:$BD$158,P$3,FALSE))),"")</f>
        <v>On track to meet target</v>
      </c>
      <c r="Q122" s="223" t="str">
        <f>IFERROR(IF((VLOOKUP($A122,'Q3 Raw Data'!$A$9:$BD$158,Q$3,FALSE))="","",(VLOOKUP($A122,'Q3 Raw Data'!$A$9:$BD$158,Q$3,FALSE))),"")</f>
        <v>On track to meet target</v>
      </c>
    </row>
    <row r="123" spans="1:17" x14ac:dyDescent="0.3">
      <c r="A123" t="s">
        <v>531</v>
      </c>
      <c r="B123" t="s">
        <v>532</v>
      </c>
      <c r="C123" s="223" t="str">
        <f>IFERROR(IF((VLOOKUP($A123,'Q3 Raw Data'!$A$9:$BD$158,C$3,FALSE))="","",(VLOOKUP($A123,'Q3 Raw Data'!$A$9:$BD$158,C$3,FALSE))),"")</f>
        <v>Yes</v>
      </c>
      <c r="D123" s="223" t="str">
        <f>IFERROR(IF((VLOOKUP($A123,'Q3 Raw Data'!$A$9:$BD$158,D$3,FALSE))="","",(VLOOKUP($A123,'Q3 Raw Data'!$A$9:$BD$158,D$3,FALSE))),"")</f>
        <v>Yes</v>
      </c>
      <c r="E123" s="223" t="str">
        <f>IFERROR(IF((VLOOKUP($A123,'Q3 Raw Data'!$A$9:$BD$158,E$3,FALSE))="","",(VLOOKUP($A123,'Q3 Raw Data'!$A$9:$BD$158,E$3,FALSE))),"")</f>
        <v>Yes</v>
      </c>
      <c r="F123" s="223" t="str">
        <f>IFERROR(IF((VLOOKUP($A123,'Q3 Raw Data'!$A$9:$BD$158,F$3,FALSE))="","",(VLOOKUP($A123,'Q3 Raw Data'!$A$9:$BD$158,F$3,FALSE))),"")</f>
        <v>Yes</v>
      </c>
      <c r="G123" s="223" t="str">
        <f>IFERROR(IF((VLOOKUP($A123,'Q3 Raw Data'!$A$9:$BD$158,G$3,FALSE))="","",(VLOOKUP($A123,'Q3 Raw Data'!$A$9:$BD$158,G$3,FALSE))),"")</f>
        <v>Yes</v>
      </c>
      <c r="H123" s="223" t="str">
        <f>IFERROR(IF((VLOOKUP($A123,'Q3 Raw Data'!$A$9:$BD$158,H$3,FALSE))="","",(VLOOKUP($A123,'Q3 Raw Data'!$A$9:$BD$158,H$3,FALSE))),"")</f>
        <v/>
      </c>
      <c r="I123" s="223"/>
      <c r="J123" s="223"/>
      <c r="K123" s="223"/>
      <c r="L123" s="223"/>
      <c r="M123" s="223"/>
      <c r="N123" s="223" t="str">
        <f>IFERROR(IF((VLOOKUP($A123,'Q3 Raw Data'!$A$9:$BD$158,N$3,FALSE))="","",(VLOOKUP($A123,'Q3 Raw Data'!$A$9:$BD$158,N$3,FALSE))),"")</f>
        <v>Not on track to meet target</v>
      </c>
      <c r="O123" s="223" t="str">
        <f>IFERROR(IF((VLOOKUP($A123,'Q3 Raw Data'!$A$9:$BD$158,O$3,FALSE))="","",(VLOOKUP($A123,'Q3 Raw Data'!$A$9:$BD$158,O$3,FALSE))),"")</f>
        <v>Not on track to meet target</v>
      </c>
      <c r="P123" s="223" t="str">
        <f>IFERROR(IF((VLOOKUP($A123,'Q3 Raw Data'!$A$9:$BD$158,P$3,FALSE))="","",(VLOOKUP($A123,'Q3 Raw Data'!$A$9:$BD$158,P$3,FALSE))),"")</f>
        <v>Not on track to meet target</v>
      </c>
      <c r="Q123" s="223" t="str">
        <f>IFERROR(IF((VLOOKUP($A123,'Q3 Raw Data'!$A$9:$BD$158,Q$3,FALSE))="","",(VLOOKUP($A123,'Q3 Raw Data'!$A$9:$BD$158,Q$3,FALSE))),"")</f>
        <v>Not on track to meet target</v>
      </c>
    </row>
    <row r="124" spans="1:17" x14ac:dyDescent="0.3">
      <c r="A124" t="s">
        <v>533</v>
      </c>
      <c r="B124" t="s">
        <v>534</v>
      </c>
      <c r="C124" s="223" t="str">
        <f>IFERROR(IF((VLOOKUP($A124,'Q3 Raw Data'!$A$9:$BD$158,C$3,FALSE))="","",(VLOOKUP($A124,'Q3 Raw Data'!$A$9:$BD$158,C$3,FALSE))),"")</f>
        <v>Yes</v>
      </c>
      <c r="D124" s="223" t="str">
        <f>IFERROR(IF((VLOOKUP($A124,'Q3 Raw Data'!$A$9:$BD$158,D$3,FALSE))="","",(VLOOKUP($A124,'Q3 Raw Data'!$A$9:$BD$158,D$3,FALSE))),"")</f>
        <v>Yes</v>
      </c>
      <c r="E124" s="223" t="str">
        <f>IFERROR(IF((VLOOKUP($A124,'Q3 Raw Data'!$A$9:$BD$158,E$3,FALSE))="","",(VLOOKUP($A124,'Q3 Raw Data'!$A$9:$BD$158,E$3,FALSE))),"")</f>
        <v>Yes</v>
      </c>
      <c r="F124" s="223" t="str">
        <f>IFERROR(IF((VLOOKUP($A124,'Q3 Raw Data'!$A$9:$BD$158,F$3,FALSE))="","",(VLOOKUP($A124,'Q3 Raw Data'!$A$9:$BD$158,F$3,FALSE))),"")</f>
        <v>Yes</v>
      </c>
      <c r="G124" s="223" t="str">
        <f>IFERROR(IF((VLOOKUP($A124,'Q3 Raw Data'!$A$9:$BD$158,G$3,FALSE))="","",(VLOOKUP($A124,'Q3 Raw Data'!$A$9:$BD$158,G$3,FALSE))),"")</f>
        <v>Yes</v>
      </c>
      <c r="H124" s="223" t="str">
        <f>IFERROR(IF((VLOOKUP($A124,'Q3 Raw Data'!$A$9:$BD$158,H$3,FALSE))="","",(VLOOKUP($A124,'Q3 Raw Data'!$A$9:$BD$158,H$3,FALSE))),"")</f>
        <v/>
      </c>
      <c r="I124" s="223"/>
      <c r="J124" s="223"/>
      <c r="K124" s="223"/>
      <c r="L124" s="223"/>
      <c r="M124" s="223"/>
      <c r="N124" s="223" t="str">
        <f>IFERROR(IF((VLOOKUP($A124,'Q3 Raw Data'!$A$9:$BD$158,N$3,FALSE))="","",(VLOOKUP($A124,'Q3 Raw Data'!$A$9:$BD$158,N$3,FALSE))),"")</f>
        <v>Not on track to meet target</v>
      </c>
      <c r="O124" s="223" t="str">
        <f>IFERROR(IF((VLOOKUP($A124,'Q3 Raw Data'!$A$9:$BD$158,O$3,FALSE))="","",(VLOOKUP($A124,'Q3 Raw Data'!$A$9:$BD$158,O$3,FALSE))),"")</f>
        <v>On track to meet target</v>
      </c>
      <c r="P124" s="223" t="str">
        <f>IFERROR(IF((VLOOKUP($A124,'Q3 Raw Data'!$A$9:$BD$158,P$3,FALSE))="","",(VLOOKUP($A124,'Q3 Raw Data'!$A$9:$BD$158,P$3,FALSE))),"")</f>
        <v>Not on track to meet target</v>
      </c>
      <c r="Q124" s="223" t="str">
        <f>IFERROR(IF((VLOOKUP($A124,'Q3 Raw Data'!$A$9:$BD$158,Q$3,FALSE))="","",(VLOOKUP($A124,'Q3 Raw Data'!$A$9:$BD$158,Q$3,FALSE))),"")</f>
        <v>On track to meet target</v>
      </c>
    </row>
    <row r="125" spans="1:17" x14ac:dyDescent="0.3">
      <c r="A125" t="s">
        <v>535</v>
      </c>
      <c r="B125" t="s">
        <v>536</v>
      </c>
      <c r="C125" s="223" t="str">
        <f>IFERROR(IF((VLOOKUP($A125,'Q3 Raw Data'!$A$9:$BD$158,C$3,FALSE))="","",(VLOOKUP($A125,'Q3 Raw Data'!$A$9:$BD$158,C$3,FALSE))),"")</f>
        <v>Yes</v>
      </c>
      <c r="D125" s="223" t="str">
        <f>IFERROR(IF((VLOOKUP($A125,'Q3 Raw Data'!$A$9:$BD$158,D$3,FALSE))="","",(VLOOKUP($A125,'Q3 Raw Data'!$A$9:$BD$158,D$3,FALSE))),"")</f>
        <v>Yes</v>
      </c>
      <c r="E125" s="223" t="str">
        <f>IFERROR(IF((VLOOKUP($A125,'Q3 Raw Data'!$A$9:$BD$158,E$3,FALSE))="","",(VLOOKUP($A125,'Q3 Raw Data'!$A$9:$BD$158,E$3,FALSE))),"")</f>
        <v>Yes</v>
      </c>
      <c r="F125" s="223" t="str">
        <f>IFERROR(IF((VLOOKUP($A125,'Q3 Raw Data'!$A$9:$BD$158,F$3,FALSE))="","",(VLOOKUP($A125,'Q3 Raw Data'!$A$9:$BD$158,F$3,FALSE))),"")</f>
        <v>Yes</v>
      </c>
      <c r="G125" s="223" t="str">
        <f>IFERROR(IF((VLOOKUP($A125,'Q3 Raw Data'!$A$9:$BD$158,G$3,FALSE))="","",(VLOOKUP($A125,'Q3 Raw Data'!$A$9:$BD$158,G$3,FALSE))),"")</f>
        <v>Yes</v>
      </c>
      <c r="H125" s="223" t="str">
        <f>IFERROR(IF((VLOOKUP($A125,'Q3 Raw Data'!$A$9:$BD$158,H$3,FALSE))="","",(VLOOKUP($A125,'Q3 Raw Data'!$A$9:$BD$158,H$3,FALSE))),"")</f>
        <v/>
      </c>
      <c r="I125" s="223"/>
      <c r="J125" s="223"/>
      <c r="K125" s="223"/>
      <c r="L125" s="223"/>
      <c r="M125" s="223"/>
      <c r="N125" s="223" t="str">
        <f>IFERROR(IF((VLOOKUP($A125,'Q3 Raw Data'!$A$9:$BD$158,N$3,FALSE))="","",(VLOOKUP($A125,'Q3 Raw Data'!$A$9:$BD$158,N$3,FALSE))),"")</f>
        <v>Not on track to meet target</v>
      </c>
      <c r="O125" s="223" t="str">
        <f>IFERROR(IF((VLOOKUP($A125,'Q3 Raw Data'!$A$9:$BD$158,O$3,FALSE))="","",(VLOOKUP($A125,'Q3 Raw Data'!$A$9:$BD$158,O$3,FALSE))),"")</f>
        <v>On track to meet target</v>
      </c>
      <c r="P125" s="223" t="str">
        <f>IFERROR(IF((VLOOKUP($A125,'Q3 Raw Data'!$A$9:$BD$158,P$3,FALSE))="","",(VLOOKUP($A125,'Q3 Raw Data'!$A$9:$BD$158,P$3,FALSE))),"")</f>
        <v>On track to meet target</v>
      </c>
      <c r="Q125" s="223" t="str">
        <f>IFERROR(IF((VLOOKUP($A125,'Q3 Raw Data'!$A$9:$BD$158,Q$3,FALSE))="","",(VLOOKUP($A125,'Q3 Raw Data'!$A$9:$BD$158,Q$3,FALSE))),"")</f>
        <v>Not on track to meet target</v>
      </c>
    </row>
    <row r="126" spans="1:17" x14ac:dyDescent="0.3">
      <c r="A126" t="s">
        <v>538</v>
      </c>
      <c r="B126" t="s">
        <v>539</v>
      </c>
      <c r="C126" s="223" t="str">
        <f>IFERROR(IF((VLOOKUP($A126,'Q3 Raw Data'!$A$9:$BD$158,C$3,FALSE))="","",(VLOOKUP($A126,'Q3 Raw Data'!$A$9:$BD$158,C$3,FALSE))),"")</f>
        <v>Yes</v>
      </c>
      <c r="D126" s="223" t="str">
        <f>IFERROR(IF((VLOOKUP($A126,'Q3 Raw Data'!$A$9:$BD$158,D$3,FALSE))="","",(VLOOKUP($A126,'Q3 Raw Data'!$A$9:$BD$158,D$3,FALSE))),"")</f>
        <v>Yes</v>
      </c>
      <c r="E126" s="223" t="str">
        <f>IFERROR(IF((VLOOKUP($A126,'Q3 Raw Data'!$A$9:$BD$158,E$3,FALSE))="","",(VLOOKUP($A126,'Q3 Raw Data'!$A$9:$BD$158,E$3,FALSE))),"")</f>
        <v>Yes</v>
      </c>
      <c r="F126" s="223" t="str">
        <f>IFERROR(IF((VLOOKUP($A126,'Q3 Raw Data'!$A$9:$BD$158,F$3,FALSE))="","",(VLOOKUP($A126,'Q3 Raw Data'!$A$9:$BD$158,F$3,FALSE))),"")</f>
        <v>Yes</v>
      </c>
      <c r="G126" s="223" t="str">
        <f>IFERROR(IF((VLOOKUP($A126,'Q3 Raw Data'!$A$9:$BD$158,G$3,FALSE))="","",(VLOOKUP($A126,'Q3 Raw Data'!$A$9:$BD$158,G$3,FALSE))),"")</f>
        <v>Yes</v>
      </c>
      <c r="H126" s="223" t="str">
        <f>IFERROR(IF((VLOOKUP($A126,'Q3 Raw Data'!$A$9:$BD$158,H$3,FALSE))="","",(VLOOKUP($A126,'Q3 Raw Data'!$A$9:$BD$158,H$3,FALSE))),"")</f>
        <v/>
      </c>
      <c r="I126" s="223"/>
      <c r="J126" s="223"/>
      <c r="K126" s="223"/>
      <c r="L126" s="223"/>
      <c r="M126" s="223"/>
      <c r="N126" s="223" t="str">
        <f>IFERROR(IF((VLOOKUP($A126,'Q3 Raw Data'!$A$9:$BD$158,N$3,FALSE))="","",(VLOOKUP($A126,'Q3 Raw Data'!$A$9:$BD$158,N$3,FALSE))),"")</f>
        <v>On track to meet target</v>
      </c>
      <c r="O126" s="223" t="str">
        <f>IFERROR(IF((VLOOKUP($A126,'Q3 Raw Data'!$A$9:$BD$158,O$3,FALSE))="","",(VLOOKUP($A126,'Q3 Raw Data'!$A$9:$BD$158,O$3,FALSE))),"")</f>
        <v>Not on track to meet target</v>
      </c>
      <c r="P126" s="223" t="str">
        <f>IFERROR(IF((VLOOKUP($A126,'Q3 Raw Data'!$A$9:$BD$158,P$3,FALSE))="","",(VLOOKUP($A126,'Q3 Raw Data'!$A$9:$BD$158,P$3,FALSE))),"")</f>
        <v>On track to meet target</v>
      </c>
      <c r="Q126" s="223" t="str">
        <f>IFERROR(IF((VLOOKUP($A126,'Q3 Raw Data'!$A$9:$BD$158,Q$3,FALSE))="","",(VLOOKUP($A126,'Q3 Raw Data'!$A$9:$BD$158,Q$3,FALSE))),"")</f>
        <v>Not on track to meet target</v>
      </c>
    </row>
    <row r="127" spans="1:17" x14ac:dyDescent="0.3">
      <c r="A127" t="s">
        <v>540</v>
      </c>
      <c r="B127" t="s">
        <v>541</v>
      </c>
      <c r="C127" s="223" t="str">
        <f>IFERROR(IF((VLOOKUP($A127,'Q3 Raw Data'!$A$9:$BD$158,C$3,FALSE))="","",(VLOOKUP($A127,'Q3 Raw Data'!$A$9:$BD$158,C$3,FALSE))),"")</f>
        <v>Yes</v>
      </c>
      <c r="D127" s="223" t="str">
        <f>IFERROR(IF((VLOOKUP($A127,'Q3 Raw Data'!$A$9:$BD$158,D$3,FALSE))="","",(VLOOKUP($A127,'Q3 Raw Data'!$A$9:$BD$158,D$3,FALSE))),"")</f>
        <v>Yes</v>
      </c>
      <c r="E127" s="223" t="str">
        <f>IFERROR(IF((VLOOKUP($A127,'Q3 Raw Data'!$A$9:$BD$158,E$3,FALSE))="","",(VLOOKUP($A127,'Q3 Raw Data'!$A$9:$BD$158,E$3,FALSE))),"")</f>
        <v>Yes</v>
      </c>
      <c r="F127" s="223" t="str">
        <f>IFERROR(IF((VLOOKUP($A127,'Q3 Raw Data'!$A$9:$BD$158,F$3,FALSE))="","",(VLOOKUP($A127,'Q3 Raw Data'!$A$9:$BD$158,F$3,FALSE))),"")</f>
        <v>Yes</v>
      </c>
      <c r="G127" s="223" t="str">
        <f>IFERROR(IF((VLOOKUP($A127,'Q3 Raw Data'!$A$9:$BD$158,G$3,FALSE))="","",(VLOOKUP($A127,'Q3 Raw Data'!$A$9:$BD$158,G$3,FALSE))),"")</f>
        <v>Yes</v>
      </c>
      <c r="H127" s="223" t="str">
        <f>IFERROR(IF((VLOOKUP($A127,'Q3 Raw Data'!$A$9:$BD$158,H$3,FALSE))="","",(VLOOKUP($A127,'Q3 Raw Data'!$A$9:$BD$158,H$3,FALSE))),"")</f>
        <v/>
      </c>
      <c r="I127" s="223"/>
      <c r="J127" s="223"/>
      <c r="K127" s="223"/>
      <c r="L127" s="223"/>
      <c r="M127" s="223"/>
      <c r="N127" s="223" t="str">
        <f>IFERROR(IF((VLOOKUP($A127,'Q3 Raw Data'!$A$9:$BD$158,N$3,FALSE))="","",(VLOOKUP($A127,'Q3 Raw Data'!$A$9:$BD$158,N$3,FALSE))),"")</f>
        <v>Not on track to meet target</v>
      </c>
      <c r="O127" s="223" t="str">
        <f>IFERROR(IF((VLOOKUP($A127,'Q3 Raw Data'!$A$9:$BD$158,O$3,FALSE))="","",(VLOOKUP($A127,'Q3 Raw Data'!$A$9:$BD$158,O$3,FALSE))),"")</f>
        <v>On track to meet target</v>
      </c>
      <c r="P127" s="223" t="str">
        <f>IFERROR(IF((VLOOKUP($A127,'Q3 Raw Data'!$A$9:$BD$158,P$3,FALSE))="","",(VLOOKUP($A127,'Q3 Raw Data'!$A$9:$BD$158,P$3,FALSE))),"")</f>
        <v>On track to meet target</v>
      </c>
      <c r="Q127" s="223" t="str">
        <f>IFERROR(IF((VLOOKUP($A127,'Q3 Raw Data'!$A$9:$BD$158,Q$3,FALSE))="","",(VLOOKUP($A127,'Q3 Raw Data'!$A$9:$BD$158,Q$3,FALSE))),"")</f>
        <v>On track to meet target</v>
      </c>
    </row>
    <row r="128" spans="1:17" x14ac:dyDescent="0.3">
      <c r="A128" t="s">
        <v>544</v>
      </c>
      <c r="B128" t="s">
        <v>545</v>
      </c>
      <c r="C128" s="223" t="str">
        <f>IFERROR(IF((VLOOKUP($A128,'Q3 Raw Data'!$A$9:$BD$158,C$3,FALSE))="","",(VLOOKUP($A128,'Q3 Raw Data'!$A$9:$BD$158,C$3,FALSE))),"")</f>
        <v>Yes</v>
      </c>
      <c r="D128" s="223" t="str">
        <f>IFERROR(IF((VLOOKUP($A128,'Q3 Raw Data'!$A$9:$BD$158,D$3,FALSE))="","",(VLOOKUP($A128,'Q3 Raw Data'!$A$9:$BD$158,D$3,FALSE))),"")</f>
        <v>Yes</v>
      </c>
      <c r="E128" s="223" t="str">
        <f>IFERROR(IF((VLOOKUP($A128,'Q3 Raw Data'!$A$9:$BD$158,E$3,FALSE))="","",(VLOOKUP($A128,'Q3 Raw Data'!$A$9:$BD$158,E$3,FALSE))),"")</f>
        <v>Yes</v>
      </c>
      <c r="F128" s="223" t="str">
        <f>IFERROR(IF((VLOOKUP($A128,'Q3 Raw Data'!$A$9:$BD$158,F$3,FALSE))="","",(VLOOKUP($A128,'Q3 Raw Data'!$A$9:$BD$158,F$3,FALSE))),"")</f>
        <v>Yes</v>
      </c>
      <c r="G128" s="223" t="str">
        <f>IFERROR(IF((VLOOKUP($A128,'Q3 Raw Data'!$A$9:$BD$158,G$3,FALSE))="","",(VLOOKUP($A128,'Q3 Raw Data'!$A$9:$BD$158,G$3,FALSE))),"")</f>
        <v>Yes</v>
      </c>
      <c r="H128" s="223" t="str">
        <f>IFERROR(IF((VLOOKUP($A128,'Q3 Raw Data'!$A$9:$BD$158,H$3,FALSE))="","",(VLOOKUP($A128,'Q3 Raw Data'!$A$9:$BD$158,H$3,FALSE))),"")</f>
        <v/>
      </c>
      <c r="I128" s="223"/>
      <c r="J128" s="223"/>
      <c r="K128" s="223"/>
      <c r="L128" s="223"/>
      <c r="M128" s="223"/>
      <c r="N128" s="223" t="str">
        <f>IFERROR(IF((VLOOKUP($A128,'Q3 Raw Data'!$A$9:$BD$158,N$3,FALSE))="","",(VLOOKUP($A128,'Q3 Raw Data'!$A$9:$BD$158,N$3,FALSE))),"")</f>
        <v>Not on track to meet target</v>
      </c>
      <c r="O128" s="223" t="str">
        <f>IFERROR(IF((VLOOKUP($A128,'Q3 Raw Data'!$A$9:$BD$158,O$3,FALSE))="","",(VLOOKUP($A128,'Q3 Raw Data'!$A$9:$BD$158,O$3,FALSE))),"")</f>
        <v>On track to meet target</v>
      </c>
      <c r="P128" s="223" t="str">
        <f>IFERROR(IF((VLOOKUP($A128,'Q3 Raw Data'!$A$9:$BD$158,P$3,FALSE))="","",(VLOOKUP($A128,'Q3 Raw Data'!$A$9:$BD$158,P$3,FALSE))),"")</f>
        <v>Data not available to assess progress</v>
      </c>
      <c r="Q128" s="223" t="str">
        <f>IFERROR(IF((VLOOKUP($A128,'Q3 Raw Data'!$A$9:$BD$158,Q$3,FALSE))="","",(VLOOKUP($A128,'Q3 Raw Data'!$A$9:$BD$158,Q$3,FALSE))),"")</f>
        <v>Not on track to meet target</v>
      </c>
    </row>
    <row r="129" spans="1:17" x14ac:dyDescent="0.3">
      <c r="A129" t="s">
        <v>546</v>
      </c>
      <c r="B129" t="s">
        <v>547</v>
      </c>
      <c r="C129" s="223" t="str">
        <f>IFERROR(IF((VLOOKUP($A129,'Q3 Raw Data'!$A$9:$BD$158,C$3,FALSE))="","",(VLOOKUP($A129,'Q3 Raw Data'!$A$9:$BD$158,C$3,FALSE))),"")</f>
        <v>Yes</v>
      </c>
      <c r="D129" s="223" t="str">
        <f>IFERROR(IF((VLOOKUP($A129,'Q3 Raw Data'!$A$9:$BD$158,D$3,FALSE))="","",(VLOOKUP($A129,'Q3 Raw Data'!$A$9:$BD$158,D$3,FALSE))),"")</f>
        <v>Yes</v>
      </c>
      <c r="E129" s="223" t="str">
        <f>IFERROR(IF((VLOOKUP($A129,'Q3 Raw Data'!$A$9:$BD$158,E$3,FALSE))="","",(VLOOKUP($A129,'Q3 Raw Data'!$A$9:$BD$158,E$3,FALSE))),"")</f>
        <v>Yes</v>
      </c>
      <c r="F129" s="223" t="str">
        <f>IFERROR(IF((VLOOKUP($A129,'Q3 Raw Data'!$A$9:$BD$158,F$3,FALSE))="","",(VLOOKUP($A129,'Q3 Raw Data'!$A$9:$BD$158,F$3,FALSE))),"")</f>
        <v>Yes</v>
      </c>
      <c r="G129" s="223" t="str">
        <f>IFERROR(IF((VLOOKUP($A129,'Q3 Raw Data'!$A$9:$BD$158,G$3,FALSE))="","",(VLOOKUP($A129,'Q3 Raw Data'!$A$9:$BD$158,G$3,FALSE))),"")</f>
        <v>Yes</v>
      </c>
      <c r="H129" s="223" t="str">
        <f>IFERROR(IF((VLOOKUP($A129,'Q3 Raw Data'!$A$9:$BD$158,H$3,FALSE))="","",(VLOOKUP($A129,'Q3 Raw Data'!$A$9:$BD$158,H$3,FALSE))),"")</f>
        <v/>
      </c>
      <c r="I129" s="223"/>
      <c r="J129" s="223"/>
      <c r="K129" s="223"/>
      <c r="L129" s="223"/>
      <c r="M129" s="223"/>
      <c r="N129" s="223" t="str">
        <f>IFERROR(IF((VLOOKUP($A129,'Q3 Raw Data'!$A$9:$BD$158,N$3,FALSE))="","",(VLOOKUP($A129,'Q3 Raw Data'!$A$9:$BD$158,N$3,FALSE))),"")</f>
        <v>On track to meet target</v>
      </c>
      <c r="O129" s="223" t="str">
        <f>IFERROR(IF((VLOOKUP($A129,'Q3 Raw Data'!$A$9:$BD$158,O$3,FALSE))="","",(VLOOKUP($A129,'Q3 Raw Data'!$A$9:$BD$158,O$3,FALSE))),"")</f>
        <v>Not on track to meet target</v>
      </c>
      <c r="P129" s="223" t="str">
        <f>IFERROR(IF((VLOOKUP($A129,'Q3 Raw Data'!$A$9:$BD$158,P$3,FALSE))="","",(VLOOKUP($A129,'Q3 Raw Data'!$A$9:$BD$158,P$3,FALSE))),"")</f>
        <v>Not on track to meet target</v>
      </c>
      <c r="Q129" s="223" t="str">
        <f>IFERROR(IF((VLOOKUP($A129,'Q3 Raw Data'!$A$9:$BD$158,Q$3,FALSE))="","",(VLOOKUP($A129,'Q3 Raw Data'!$A$9:$BD$158,Q$3,FALSE))),"")</f>
        <v>Not on track to meet target</v>
      </c>
    </row>
    <row r="130" spans="1:17" x14ac:dyDescent="0.3">
      <c r="A130" t="s">
        <v>548</v>
      </c>
      <c r="B130" t="s">
        <v>549</v>
      </c>
      <c r="C130" s="223" t="str">
        <f>IFERROR(IF((VLOOKUP($A130,'Q3 Raw Data'!$A$9:$BD$158,C$3,FALSE))="","",(VLOOKUP($A130,'Q3 Raw Data'!$A$9:$BD$158,C$3,FALSE))),"")</f>
        <v>Yes</v>
      </c>
      <c r="D130" s="223" t="str">
        <f>IFERROR(IF((VLOOKUP($A130,'Q3 Raw Data'!$A$9:$BD$158,D$3,FALSE))="","",(VLOOKUP($A130,'Q3 Raw Data'!$A$9:$BD$158,D$3,FALSE))),"")</f>
        <v>Yes</v>
      </c>
      <c r="E130" s="223" t="str">
        <f>IFERROR(IF((VLOOKUP($A130,'Q3 Raw Data'!$A$9:$BD$158,E$3,FALSE))="","",(VLOOKUP($A130,'Q3 Raw Data'!$A$9:$BD$158,E$3,FALSE))),"")</f>
        <v>Yes</v>
      </c>
      <c r="F130" s="223" t="str">
        <f>IFERROR(IF((VLOOKUP($A130,'Q3 Raw Data'!$A$9:$BD$158,F$3,FALSE))="","",(VLOOKUP($A130,'Q3 Raw Data'!$A$9:$BD$158,F$3,FALSE))),"")</f>
        <v>Yes</v>
      </c>
      <c r="G130" s="223" t="str">
        <f>IFERROR(IF((VLOOKUP($A130,'Q3 Raw Data'!$A$9:$BD$158,G$3,FALSE))="","",(VLOOKUP($A130,'Q3 Raw Data'!$A$9:$BD$158,G$3,FALSE))),"")</f>
        <v>Yes</v>
      </c>
      <c r="H130" s="223" t="str">
        <f>IFERROR(IF((VLOOKUP($A130,'Q3 Raw Data'!$A$9:$BD$158,H$3,FALSE))="","",(VLOOKUP($A130,'Q3 Raw Data'!$A$9:$BD$158,H$3,FALSE))),"")</f>
        <v/>
      </c>
      <c r="I130" s="223"/>
      <c r="J130" s="223"/>
      <c r="K130" s="223"/>
      <c r="L130" s="223"/>
      <c r="M130" s="223"/>
      <c r="N130" s="223" t="str">
        <f>IFERROR(IF((VLOOKUP($A130,'Q3 Raw Data'!$A$9:$BD$158,N$3,FALSE))="","",(VLOOKUP($A130,'Q3 Raw Data'!$A$9:$BD$158,N$3,FALSE))),"")</f>
        <v>Not on track to meet target</v>
      </c>
      <c r="O130" s="223" t="str">
        <f>IFERROR(IF((VLOOKUP($A130,'Q3 Raw Data'!$A$9:$BD$158,O$3,FALSE))="","",(VLOOKUP($A130,'Q3 Raw Data'!$A$9:$BD$158,O$3,FALSE))),"")</f>
        <v>Not on track to meet target</v>
      </c>
      <c r="P130" s="223" t="str">
        <f>IFERROR(IF((VLOOKUP($A130,'Q3 Raw Data'!$A$9:$BD$158,P$3,FALSE))="","",(VLOOKUP($A130,'Q3 Raw Data'!$A$9:$BD$158,P$3,FALSE))),"")</f>
        <v>Data not available to assess progress</v>
      </c>
      <c r="Q130" s="223" t="str">
        <f>IFERROR(IF((VLOOKUP($A130,'Q3 Raw Data'!$A$9:$BD$158,Q$3,FALSE))="","",(VLOOKUP($A130,'Q3 Raw Data'!$A$9:$BD$158,Q$3,FALSE))),"")</f>
        <v>Not on track to meet target</v>
      </c>
    </row>
    <row r="131" spans="1:17" x14ac:dyDescent="0.3">
      <c r="A131" t="s">
        <v>550</v>
      </c>
      <c r="B131" t="s">
        <v>551</v>
      </c>
      <c r="C131" s="223" t="str">
        <f>IFERROR(IF((VLOOKUP($A131,'Q3 Raw Data'!$A$9:$BD$158,C$3,FALSE))="","",(VLOOKUP($A131,'Q3 Raw Data'!$A$9:$BD$158,C$3,FALSE))),"")</f>
        <v>Yes</v>
      </c>
      <c r="D131" s="223" t="str">
        <f>IFERROR(IF((VLOOKUP($A131,'Q3 Raw Data'!$A$9:$BD$158,D$3,FALSE))="","",(VLOOKUP($A131,'Q3 Raw Data'!$A$9:$BD$158,D$3,FALSE))),"")</f>
        <v>Yes</v>
      </c>
      <c r="E131" s="223" t="str">
        <f>IFERROR(IF((VLOOKUP($A131,'Q3 Raw Data'!$A$9:$BD$158,E$3,FALSE))="","",(VLOOKUP($A131,'Q3 Raw Data'!$A$9:$BD$158,E$3,FALSE))),"")</f>
        <v>Yes</v>
      </c>
      <c r="F131" s="223" t="str">
        <f>IFERROR(IF((VLOOKUP($A131,'Q3 Raw Data'!$A$9:$BD$158,F$3,FALSE))="","",(VLOOKUP($A131,'Q3 Raw Data'!$A$9:$BD$158,F$3,FALSE))),"")</f>
        <v>Yes</v>
      </c>
      <c r="G131" s="223" t="str">
        <f>IFERROR(IF((VLOOKUP($A131,'Q3 Raw Data'!$A$9:$BD$158,G$3,FALSE))="","",(VLOOKUP($A131,'Q3 Raw Data'!$A$9:$BD$158,G$3,FALSE))),"")</f>
        <v>Yes</v>
      </c>
      <c r="H131" s="223" t="str">
        <f>IFERROR(IF((VLOOKUP($A131,'Q3 Raw Data'!$A$9:$BD$158,H$3,FALSE))="","",(VLOOKUP($A131,'Q3 Raw Data'!$A$9:$BD$158,H$3,FALSE))),"")</f>
        <v/>
      </c>
      <c r="I131" s="223"/>
      <c r="J131" s="223"/>
      <c r="K131" s="223"/>
      <c r="L131" s="223"/>
      <c r="M131" s="223"/>
      <c r="N131" s="223" t="str">
        <f>IFERROR(IF((VLOOKUP($A131,'Q3 Raw Data'!$A$9:$BD$158,N$3,FALSE))="","",(VLOOKUP($A131,'Q3 Raw Data'!$A$9:$BD$158,N$3,FALSE))),"")</f>
        <v>Not on track to meet target</v>
      </c>
      <c r="O131" s="223" t="str">
        <f>IFERROR(IF((VLOOKUP($A131,'Q3 Raw Data'!$A$9:$BD$158,O$3,FALSE))="","",(VLOOKUP($A131,'Q3 Raw Data'!$A$9:$BD$158,O$3,FALSE))),"")</f>
        <v>On track to meet target</v>
      </c>
      <c r="P131" s="223" t="str">
        <f>IFERROR(IF((VLOOKUP($A131,'Q3 Raw Data'!$A$9:$BD$158,P$3,FALSE))="","",(VLOOKUP($A131,'Q3 Raw Data'!$A$9:$BD$158,P$3,FALSE))),"")</f>
        <v>Not on track to meet target</v>
      </c>
      <c r="Q131" s="223" t="str">
        <f>IFERROR(IF((VLOOKUP($A131,'Q3 Raw Data'!$A$9:$BD$158,Q$3,FALSE))="","",(VLOOKUP($A131,'Q3 Raw Data'!$A$9:$BD$158,Q$3,FALSE))),"")</f>
        <v>On track to meet target</v>
      </c>
    </row>
    <row r="132" spans="1:17" x14ac:dyDescent="0.3">
      <c r="A132" t="s">
        <v>552</v>
      </c>
      <c r="B132" t="s">
        <v>553</v>
      </c>
      <c r="C132" s="223" t="str">
        <f>IFERROR(IF((VLOOKUP($A132,'Q3 Raw Data'!$A$9:$BD$158,C$3,FALSE))="","",(VLOOKUP($A132,'Q3 Raw Data'!$A$9:$BD$158,C$3,FALSE))),"")</f>
        <v>Yes</v>
      </c>
      <c r="D132" s="223" t="str">
        <f>IFERROR(IF((VLOOKUP($A132,'Q3 Raw Data'!$A$9:$BD$158,D$3,FALSE))="","",(VLOOKUP($A132,'Q3 Raw Data'!$A$9:$BD$158,D$3,FALSE))),"")</f>
        <v>Yes</v>
      </c>
      <c r="E132" s="223" t="str">
        <f>IFERROR(IF((VLOOKUP($A132,'Q3 Raw Data'!$A$9:$BD$158,E$3,FALSE))="","",(VLOOKUP($A132,'Q3 Raw Data'!$A$9:$BD$158,E$3,FALSE))),"")</f>
        <v>Yes</v>
      </c>
      <c r="F132" s="223" t="str">
        <f>IFERROR(IF((VLOOKUP($A132,'Q3 Raw Data'!$A$9:$BD$158,F$3,FALSE))="","",(VLOOKUP($A132,'Q3 Raw Data'!$A$9:$BD$158,F$3,FALSE))),"")</f>
        <v>Yes</v>
      </c>
      <c r="G132" s="223" t="str">
        <f>IFERROR(IF((VLOOKUP($A132,'Q3 Raw Data'!$A$9:$BD$158,G$3,FALSE))="","",(VLOOKUP($A132,'Q3 Raw Data'!$A$9:$BD$158,G$3,FALSE))),"")</f>
        <v>Yes</v>
      </c>
      <c r="H132" s="223" t="str">
        <f>IFERROR(IF((VLOOKUP($A132,'Q3 Raw Data'!$A$9:$BD$158,H$3,FALSE))="","",(VLOOKUP($A132,'Q3 Raw Data'!$A$9:$BD$158,H$3,FALSE))),"")</f>
        <v/>
      </c>
      <c r="I132" s="223"/>
      <c r="J132" s="223"/>
      <c r="K132" s="223"/>
      <c r="L132" s="223"/>
      <c r="M132" s="223"/>
      <c r="N132" s="223" t="str">
        <f>IFERROR(IF((VLOOKUP($A132,'Q3 Raw Data'!$A$9:$BD$158,N$3,FALSE))="","",(VLOOKUP($A132,'Q3 Raw Data'!$A$9:$BD$158,N$3,FALSE))),"")</f>
        <v>Not on track to meet target</v>
      </c>
      <c r="O132" s="223" t="str">
        <f>IFERROR(IF((VLOOKUP($A132,'Q3 Raw Data'!$A$9:$BD$158,O$3,FALSE))="","",(VLOOKUP($A132,'Q3 Raw Data'!$A$9:$BD$158,O$3,FALSE))),"")</f>
        <v>On track to meet target</v>
      </c>
      <c r="P132" s="223" t="str">
        <f>IFERROR(IF((VLOOKUP($A132,'Q3 Raw Data'!$A$9:$BD$158,P$3,FALSE))="","",(VLOOKUP($A132,'Q3 Raw Data'!$A$9:$BD$158,P$3,FALSE))),"")</f>
        <v>On track to meet target</v>
      </c>
      <c r="Q132" s="223" t="str">
        <f>IFERROR(IF((VLOOKUP($A132,'Q3 Raw Data'!$A$9:$BD$158,Q$3,FALSE))="","",(VLOOKUP($A132,'Q3 Raw Data'!$A$9:$BD$158,Q$3,FALSE))),"")</f>
        <v>Not on track to meet target</v>
      </c>
    </row>
    <row r="133" spans="1:17" x14ac:dyDescent="0.3">
      <c r="A133" t="s">
        <v>554</v>
      </c>
      <c r="B133" t="s">
        <v>555</v>
      </c>
      <c r="C133" s="223" t="str">
        <f>IFERROR(IF((VLOOKUP($A133,'Q3 Raw Data'!$A$9:$BD$158,C$3,FALSE))="","",(VLOOKUP($A133,'Q3 Raw Data'!$A$9:$BD$158,C$3,FALSE))),"")</f>
        <v>Yes</v>
      </c>
      <c r="D133" s="223" t="str">
        <f>IFERROR(IF((VLOOKUP($A133,'Q3 Raw Data'!$A$9:$BD$158,D$3,FALSE))="","",(VLOOKUP($A133,'Q3 Raw Data'!$A$9:$BD$158,D$3,FALSE))),"")</f>
        <v>Yes</v>
      </c>
      <c r="E133" s="223" t="str">
        <f>IFERROR(IF((VLOOKUP($A133,'Q3 Raw Data'!$A$9:$BD$158,E$3,FALSE))="","",(VLOOKUP($A133,'Q3 Raw Data'!$A$9:$BD$158,E$3,FALSE))),"")</f>
        <v>Yes</v>
      </c>
      <c r="F133" s="223" t="str">
        <f>IFERROR(IF((VLOOKUP($A133,'Q3 Raw Data'!$A$9:$BD$158,F$3,FALSE))="","",(VLOOKUP($A133,'Q3 Raw Data'!$A$9:$BD$158,F$3,FALSE))),"")</f>
        <v>Yes</v>
      </c>
      <c r="G133" s="223" t="str">
        <f>IFERROR(IF((VLOOKUP($A133,'Q3 Raw Data'!$A$9:$BD$158,G$3,FALSE))="","",(VLOOKUP($A133,'Q3 Raw Data'!$A$9:$BD$158,G$3,FALSE))),"")</f>
        <v>Yes</v>
      </c>
      <c r="H133" s="223" t="str">
        <f>IFERROR(IF((VLOOKUP($A133,'Q3 Raw Data'!$A$9:$BD$158,H$3,FALSE))="","",(VLOOKUP($A133,'Q3 Raw Data'!$A$9:$BD$158,H$3,FALSE))),"")</f>
        <v/>
      </c>
      <c r="I133" s="223"/>
      <c r="J133" s="223"/>
      <c r="K133" s="223"/>
      <c r="L133" s="223"/>
      <c r="M133" s="223"/>
      <c r="N133" s="223" t="str">
        <f>IFERROR(IF((VLOOKUP($A133,'Q3 Raw Data'!$A$9:$BD$158,N$3,FALSE))="","",(VLOOKUP($A133,'Q3 Raw Data'!$A$9:$BD$158,N$3,FALSE))),"")</f>
        <v>Not on track to meet target</v>
      </c>
      <c r="O133" s="223" t="str">
        <f>IFERROR(IF((VLOOKUP($A133,'Q3 Raw Data'!$A$9:$BD$158,O$3,FALSE))="","",(VLOOKUP($A133,'Q3 Raw Data'!$A$9:$BD$158,O$3,FALSE))),"")</f>
        <v>On track to meet target</v>
      </c>
      <c r="P133" s="223" t="str">
        <f>IFERROR(IF((VLOOKUP($A133,'Q3 Raw Data'!$A$9:$BD$158,P$3,FALSE))="","",(VLOOKUP($A133,'Q3 Raw Data'!$A$9:$BD$158,P$3,FALSE))),"")</f>
        <v>Data not available to assess progress</v>
      </c>
      <c r="Q133" s="223" t="str">
        <f>IFERROR(IF((VLOOKUP($A133,'Q3 Raw Data'!$A$9:$BD$158,Q$3,FALSE))="","",(VLOOKUP($A133,'Q3 Raw Data'!$A$9:$BD$158,Q$3,FALSE))),"")</f>
        <v>On track to meet target</v>
      </c>
    </row>
    <row r="134" spans="1:17" x14ac:dyDescent="0.3">
      <c r="A134" t="s">
        <v>556</v>
      </c>
      <c r="B134" t="s">
        <v>557</v>
      </c>
      <c r="C134" s="223" t="str">
        <f>IFERROR(IF((VLOOKUP($A134,'Q3 Raw Data'!$A$9:$BD$158,C$3,FALSE))="","",(VLOOKUP($A134,'Q3 Raw Data'!$A$9:$BD$158,C$3,FALSE))),"")</f>
        <v>Yes</v>
      </c>
      <c r="D134" s="223" t="str">
        <f>IFERROR(IF((VLOOKUP($A134,'Q3 Raw Data'!$A$9:$BD$158,D$3,FALSE))="","",(VLOOKUP($A134,'Q3 Raw Data'!$A$9:$BD$158,D$3,FALSE))),"")</f>
        <v>Yes</v>
      </c>
      <c r="E134" s="223" t="str">
        <f>IFERROR(IF((VLOOKUP($A134,'Q3 Raw Data'!$A$9:$BD$158,E$3,FALSE))="","",(VLOOKUP($A134,'Q3 Raw Data'!$A$9:$BD$158,E$3,FALSE))),"")</f>
        <v>Yes</v>
      </c>
      <c r="F134" s="223" t="str">
        <f>IFERROR(IF((VLOOKUP($A134,'Q3 Raw Data'!$A$9:$BD$158,F$3,FALSE))="","",(VLOOKUP($A134,'Q3 Raw Data'!$A$9:$BD$158,F$3,FALSE))),"")</f>
        <v>Yes</v>
      </c>
      <c r="G134" s="223" t="str">
        <f>IFERROR(IF((VLOOKUP($A134,'Q3 Raw Data'!$A$9:$BD$158,G$3,FALSE))="","",(VLOOKUP($A134,'Q3 Raw Data'!$A$9:$BD$158,G$3,FALSE))),"")</f>
        <v>Yes</v>
      </c>
      <c r="H134" s="223" t="str">
        <f>IFERROR(IF((VLOOKUP($A134,'Q3 Raw Data'!$A$9:$BD$158,H$3,FALSE))="","",(VLOOKUP($A134,'Q3 Raw Data'!$A$9:$BD$158,H$3,FALSE))),"")</f>
        <v/>
      </c>
      <c r="I134" s="223"/>
      <c r="J134" s="223"/>
      <c r="K134" s="223"/>
      <c r="L134" s="223"/>
      <c r="M134" s="223"/>
      <c r="N134" s="223" t="str">
        <f>IFERROR(IF((VLOOKUP($A134,'Q3 Raw Data'!$A$9:$BD$158,N$3,FALSE))="","",(VLOOKUP($A134,'Q3 Raw Data'!$A$9:$BD$158,N$3,FALSE))),"")</f>
        <v>Not on track to meet target</v>
      </c>
      <c r="O134" s="223" t="str">
        <f>IFERROR(IF((VLOOKUP($A134,'Q3 Raw Data'!$A$9:$BD$158,O$3,FALSE))="","",(VLOOKUP($A134,'Q3 Raw Data'!$A$9:$BD$158,O$3,FALSE))),"")</f>
        <v>On track to meet target</v>
      </c>
      <c r="P134" s="223" t="str">
        <f>IFERROR(IF((VLOOKUP($A134,'Q3 Raw Data'!$A$9:$BD$158,P$3,FALSE))="","",(VLOOKUP($A134,'Q3 Raw Data'!$A$9:$BD$158,P$3,FALSE))),"")</f>
        <v>Not on track to meet target</v>
      </c>
      <c r="Q134" s="223" t="str">
        <f>IFERROR(IF((VLOOKUP($A134,'Q3 Raw Data'!$A$9:$BD$158,Q$3,FALSE))="","",(VLOOKUP($A134,'Q3 Raw Data'!$A$9:$BD$158,Q$3,FALSE))),"")</f>
        <v>Not on track to meet target</v>
      </c>
    </row>
    <row r="135" spans="1:17" x14ac:dyDescent="0.3">
      <c r="A135" t="s">
        <v>560</v>
      </c>
      <c r="B135" t="s">
        <v>561</v>
      </c>
      <c r="C135" s="223" t="str">
        <f>IFERROR(IF((VLOOKUP($A135,'Q3 Raw Data'!$A$9:$BD$158,C$3,FALSE))="","",(VLOOKUP($A135,'Q3 Raw Data'!$A$9:$BD$158,C$3,FALSE))),"")</f>
        <v>Yes</v>
      </c>
      <c r="D135" s="223" t="str">
        <f>IFERROR(IF((VLOOKUP($A135,'Q3 Raw Data'!$A$9:$BD$158,D$3,FALSE))="","",(VLOOKUP($A135,'Q3 Raw Data'!$A$9:$BD$158,D$3,FALSE))),"")</f>
        <v>Yes</v>
      </c>
      <c r="E135" s="223" t="str">
        <f>IFERROR(IF((VLOOKUP($A135,'Q3 Raw Data'!$A$9:$BD$158,E$3,FALSE))="","",(VLOOKUP($A135,'Q3 Raw Data'!$A$9:$BD$158,E$3,FALSE))),"")</f>
        <v>Yes</v>
      </c>
      <c r="F135" s="223" t="str">
        <f>IFERROR(IF((VLOOKUP($A135,'Q3 Raw Data'!$A$9:$BD$158,F$3,FALSE))="","",(VLOOKUP($A135,'Q3 Raw Data'!$A$9:$BD$158,F$3,FALSE))),"")</f>
        <v>Yes</v>
      </c>
      <c r="G135" s="223" t="str">
        <f>IFERROR(IF((VLOOKUP($A135,'Q3 Raw Data'!$A$9:$BD$158,G$3,FALSE))="","",(VLOOKUP($A135,'Q3 Raw Data'!$A$9:$BD$158,G$3,FALSE))),"")</f>
        <v>Yes</v>
      </c>
      <c r="H135" s="223" t="str">
        <f>IFERROR(IF((VLOOKUP($A135,'Q3 Raw Data'!$A$9:$BD$158,H$3,FALSE))="","",(VLOOKUP($A135,'Q3 Raw Data'!$A$9:$BD$158,H$3,FALSE))),"")</f>
        <v/>
      </c>
      <c r="I135" s="223"/>
      <c r="J135" s="223"/>
      <c r="K135" s="223"/>
      <c r="L135" s="223"/>
      <c r="M135" s="223"/>
      <c r="N135" s="223" t="str">
        <f>IFERROR(IF((VLOOKUP($A135,'Q3 Raw Data'!$A$9:$BD$158,N$3,FALSE))="","",(VLOOKUP($A135,'Q3 Raw Data'!$A$9:$BD$158,N$3,FALSE))),"")</f>
        <v>Not on track to meet target</v>
      </c>
      <c r="O135" s="223" t="str">
        <f>IFERROR(IF((VLOOKUP($A135,'Q3 Raw Data'!$A$9:$BD$158,O$3,FALSE))="","",(VLOOKUP($A135,'Q3 Raw Data'!$A$9:$BD$158,O$3,FALSE))),"")</f>
        <v>On track to meet target</v>
      </c>
      <c r="P135" s="223" t="str">
        <f>IFERROR(IF((VLOOKUP($A135,'Q3 Raw Data'!$A$9:$BD$158,P$3,FALSE))="","",(VLOOKUP($A135,'Q3 Raw Data'!$A$9:$BD$158,P$3,FALSE))),"")</f>
        <v>Not on track to meet target</v>
      </c>
      <c r="Q135" s="223" t="str">
        <f>IFERROR(IF((VLOOKUP($A135,'Q3 Raw Data'!$A$9:$BD$158,Q$3,FALSE))="","",(VLOOKUP($A135,'Q3 Raw Data'!$A$9:$BD$158,Q$3,FALSE))),"")</f>
        <v>On track to meet target</v>
      </c>
    </row>
    <row r="136" spans="1:17" x14ac:dyDescent="0.3">
      <c r="A136" t="s">
        <v>562</v>
      </c>
      <c r="B136" t="s">
        <v>563</v>
      </c>
      <c r="C136" s="223" t="str">
        <f>IFERROR(IF((VLOOKUP($A136,'Q3 Raw Data'!$A$9:$BD$158,C$3,FALSE))="","",(VLOOKUP($A136,'Q3 Raw Data'!$A$9:$BD$158,C$3,FALSE))),"")</f>
        <v>Yes</v>
      </c>
      <c r="D136" s="223" t="str">
        <f>IFERROR(IF((VLOOKUP($A136,'Q3 Raw Data'!$A$9:$BD$158,D$3,FALSE))="","",(VLOOKUP($A136,'Q3 Raw Data'!$A$9:$BD$158,D$3,FALSE))),"")</f>
        <v>Yes</v>
      </c>
      <c r="E136" s="223" t="str">
        <f>IFERROR(IF((VLOOKUP($A136,'Q3 Raw Data'!$A$9:$BD$158,E$3,FALSE))="","",(VLOOKUP($A136,'Q3 Raw Data'!$A$9:$BD$158,E$3,FALSE))),"")</f>
        <v>Yes</v>
      </c>
      <c r="F136" s="223" t="str">
        <f>IFERROR(IF((VLOOKUP($A136,'Q3 Raw Data'!$A$9:$BD$158,F$3,FALSE))="","",(VLOOKUP($A136,'Q3 Raw Data'!$A$9:$BD$158,F$3,FALSE))),"")</f>
        <v>Yes</v>
      </c>
      <c r="G136" s="223" t="str">
        <f>IFERROR(IF((VLOOKUP($A136,'Q3 Raw Data'!$A$9:$BD$158,G$3,FALSE))="","",(VLOOKUP($A136,'Q3 Raw Data'!$A$9:$BD$158,G$3,FALSE))),"")</f>
        <v>Yes</v>
      </c>
      <c r="H136" s="223" t="str">
        <f>IFERROR(IF((VLOOKUP($A136,'Q3 Raw Data'!$A$9:$BD$158,H$3,FALSE))="","",(VLOOKUP($A136,'Q3 Raw Data'!$A$9:$BD$158,H$3,FALSE))),"")</f>
        <v/>
      </c>
      <c r="I136" s="223"/>
      <c r="J136" s="223"/>
      <c r="K136" s="223"/>
      <c r="L136" s="223"/>
      <c r="M136" s="223"/>
      <c r="N136" s="223" t="str">
        <f>IFERROR(IF((VLOOKUP($A136,'Q3 Raw Data'!$A$9:$BD$158,N$3,FALSE))="","",(VLOOKUP($A136,'Q3 Raw Data'!$A$9:$BD$158,N$3,FALSE))),"")</f>
        <v>Not on track to meet target</v>
      </c>
      <c r="O136" s="223" t="str">
        <f>IFERROR(IF((VLOOKUP($A136,'Q3 Raw Data'!$A$9:$BD$158,O$3,FALSE))="","",(VLOOKUP($A136,'Q3 Raw Data'!$A$9:$BD$158,O$3,FALSE))),"")</f>
        <v>On track to meet target</v>
      </c>
      <c r="P136" s="223" t="str">
        <f>IFERROR(IF((VLOOKUP($A136,'Q3 Raw Data'!$A$9:$BD$158,P$3,FALSE))="","",(VLOOKUP($A136,'Q3 Raw Data'!$A$9:$BD$158,P$3,FALSE))),"")</f>
        <v>Not on track to meet target</v>
      </c>
      <c r="Q136" s="223" t="str">
        <f>IFERROR(IF((VLOOKUP($A136,'Q3 Raw Data'!$A$9:$BD$158,Q$3,FALSE))="","",(VLOOKUP($A136,'Q3 Raw Data'!$A$9:$BD$158,Q$3,FALSE))),"")</f>
        <v>On track to meet target</v>
      </c>
    </row>
    <row r="137" spans="1:17" x14ac:dyDescent="0.3">
      <c r="A137" t="s">
        <v>566</v>
      </c>
      <c r="B137" t="s">
        <v>567</v>
      </c>
      <c r="C137" s="223" t="str">
        <f>IFERROR(IF((VLOOKUP($A137,'Q3 Raw Data'!$A$9:$BD$158,C$3,FALSE))="","",(VLOOKUP($A137,'Q3 Raw Data'!$A$9:$BD$158,C$3,FALSE))),"")</f>
        <v>Yes</v>
      </c>
      <c r="D137" s="223" t="str">
        <f>IFERROR(IF((VLOOKUP($A137,'Q3 Raw Data'!$A$9:$BD$158,D$3,FALSE))="","",(VLOOKUP($A137,'Q3 Raw Data'!$A$9:$BD$158,D$3,FALSE))),"")</f>
        <v>Yes</v>
      </c>
      <c r="E137" s="223" t="str">
        <f>IFERROR(IF((VLOOKUP($A137,'Q3 Raw Data'!$A$9:$BD$158,E$3,FALSE))="","",(VLOOKUP($A137,'Q3 Raw Data'!$A$9:$BD$158,E$3,FALSE))),"")</f>
        <v>Yes</v>
      </c>
      <c r="F137" s="223" t="str">
        <f>IFERROR(IF((VLOOKUP($A137,'Q3 Raw Data'!$A$9:$BD$158,F$3,FALSE))="","",(VLOOKUP($A137,'Q3 Raw Data'!$A$9:$BD$158,F$3,FALSE))),"")</f>
        <v>Yes</v>
      </c>
      <c r="G137" s="223" t="str">
        <f>IFERROR(IF((VLOOKUP($A137,'Q3 Raw Data'!$A$9:$BD$158,G$3,FALSE))="","",(VLOOKUP($A137,'Q3 Raw Data'!$A$9:$BD$158,G$3,FALSE))),"")</f>
        <v>Yes</v>
      </c>
      <c r="H137" s="223" t="str">
        <f>IFERROR(IF((VLOOKUP($A137,'Q3 Raw Data'!$A$9:$BD$158,H$3,FALSE))="","",(VLOOKUP($A137,'Q3 Raw Data'!$A$9:$BD$158,H$3,FALSE))),"")</f>
        <v/>
      </c>
      <c r="I137" s="223"/>
      <c r="J137" s="223"/>
      <c r="K137" s="223"/>
      <c r="L137" s="223"/>
      <c r="M137" s="223"/>
      <c r="N137" s="223" t="str">
        <f>IFERROR(IF((VLOOKUP($A137,'Q3 Raw Data'!$A$9:$BD$158,N$3,FALSE))="","",(VLOOKUP($A137,'Q3 Raw Data'!$A$9:$BD$158,N$3,FALSE))),"")</f>
        <v>Not on track to meet target</v>
      </c>
      <c r="O137" s="223" t="str">
        <f>IFERROR(IF((VLOOKUP($A137,'Q3 Raw Data'!$A$9:$BD$158,O$3,FALSE))="","",(VLOOKUP($A137,'Q3 Raw Data'!$A$9:$BD$158,O$3,FALSE))),"")</f>
        <v>Not on track to meet target</v>
      </c>
      <c r="P137" s="223" t="str">
        <f>IFERROR(IF((VLOOKUP($A137,'Q3 Raw Data'!$A$9:$BD$158,P$3,FALSE))="","",(VLOOKUP($A137,'Q3 Raw Data'!$A$9:$BD$158,P$3,FALSE))),"")</f>
        <v>Data not available to assess progress</v>
      </c>
      <c r="Q137" s="223" t="str">
        <f>IFERROR(IF((VLOOKUP($A137,'Q3 Raw Data'!$A$9:$BD$158,Q$3,FALSE))="","",(VLOOKUP($A137,'Q3 Raw Data'!$A$9:$BD$158,Q$3,FALSE))),"")</f>
        <v>On track to meet target</v>
      </c>
    </row>
    <row r="138" spans="1:17" x14ac:dyDescent="0.3">
      <c r="A138" t="s">
        <v>568</v>
      </c>
      <c r="B138" t="s">
        <v>569</v>
      </c>
      <c r="C138" s="223" t="str">
        <f>IFERROR(IF((VLOOKUP($A138,'Q3 Raw Data'!$A$9:$BD$158,C$3,FALSE))="","",(VLOOKUP($A138,'Q3 Raw Data'!$A$9:$BD$158,C$3,FALSE))),"")</f>
        <v>Yes</v>
      </c>
      <c r="D138" s="223" t="str">
        <f>IFERROR(IF((VLOOKUP($A138,'Q3 Raw Data'!$A$9:$BD$158,D$3,FALSE))="","",(VLOOKUP($A138,'Q3 Raw Data'!$A$9:$BD$158,D$3,FALSE))),"")</f>
        <v>Yes</v>
      </c>
      <c r="E138" s="223" t="str">
        <f>IFERROR(IF((VLOOKUP($A138,'Q3 Raw Data'!$A$9:$BD$158,E$3,FALSE))="","",(VLOOKUP($A138,'Q3 Raw Data'!$A$9:$BD$158,E$3,FALSE))),"")</f>
        <v>Yes</v>
      </c>
      <c r="F138" s="223" t="str">
        <f>IFERROR(IF((VLOOKUP($A138,'Q3 Raw Data'!$A$9:$BD$158,F$3,FALSE))="","",(VLOOKUP($A138,'Q3 Raw Data'!$A$9:$BD$158,F$3,FALSE))),"")</f>
        <v>Yes</v>
      </c>
      <c r="G138" s="223" t="str">
        <f>IFERROR(IF((VLOOKUP($A138,'Q3 Raw Data'!$A$9:$BD$158,G$3,FALSE))="","",(VLOOKUP($A138,'Q3 Raw Data'!$A$9:$BD$158,G$3,FALSE))),"")</f>
        <v>Yes</v>
      </c>
      <c r="H138" s="223" t="str">
        <f>IFERROR(IF((VLOOKUP($A138,'Q3 Raw Data'!$A$9:$BD$158,H$3,FALSE))="","",(VLOOKUP($A138,'Q3 Raw Data'!$A$9:$BD$158,H$3,FALSE))),"")</f>
        <v/>
      </c>
      <c r="I138" s="223"/>
      <c r="J138" s="223"/>
      <c r="K138" s="223"/>
      <c r="L138" s="223"/>
      <c r="M138" s="223"/>
      <c r="N138" s="223" t="str">
        <f>IFERROR(IF((VLOOKUP($A138,'Q3 Raw Data'!$A$9:$BD$158,N$3,FALSE))="","",(VLOOKUP($A138,'Q3 Raw Data'!$A$9:$BD$158,N$3,FALSE))),"")</f>
        <v>Not on track to meet target</v>
      </c>
      <c r="O138" s="223" t="str">
        <f>IFERROR(IF((VLOOKUP($A138,'Q3 Raw Data'!$A$9:$BD$158,O$3,FALSE))="","",(VLOOKUP($A138,'Q3 Raw Data'!$A$9:$BD$158,O$3,FALSE))),"")</f>
        <v>On track to meet target</v>
      </c>
      <c r="P138" s="223" t="str">
        <f>IFERROR(IF((VLOOKUP($A138,'Q3 Raw Data'!$A$9:$BD$158,P$3,FALSE))="","",(VLOOKUP($A138,'Q3 Raw Data'!$A$9:$BD$158,P$3,FALSE))),"")</f>
        <v>On track to meet target</v>
      </c>
      <c r="Q138" s="223" t="str">
        <f>IFERROR(IF((VLOOKUP($A138,'Q3 Raw Data'!$A$9:$BD$158,Q$3,FALSE))="","",(VLOOKUP($A138,'Q3 Raw Data'!$A$9:$BD$158,Q$3,FALSE))),"")</f>
        <v>Not on track to meet target</v>
      </c>
    </row>
    <row r="139" spans="1:17" x14ac:dyDescent="0.3">
      <c r="A139" t="s">
        <v>570</v>
      </c>
      <c r="B139" t="s">
        <v>571</v>
      </c>
      <c r="C139" s="223" t="str">
        <f>IFERROR(IF((VLOOKUP($A139,'Q3 Raw Data'!$A$9:$BD$158,C$3,FALSE))="","",(VLOOKUP($A139,'Q3 Raw Data'!$A$9:$BD$158,C$3,FALSE))),"")</f>
        <v>Yes</v>
      </c>
      <c r="D139" s="223" t="str">
        <f>IFERROR(IF((VLOOKUP($A139,'Q3 Raw Data'!$A$9:$BD$158,D$3,FALSE))="","",(VLOOKUP($A139,'Q3 Raw Data'!$A$9:$BD$158,D$3,FALSE))),"")</f>
        <v>Yes</v>
      </c>
      <c r="E139" s="223" t="str">
        <f>IFERROR(IF((VLOOKUP($A139,'Q3 Raw Data'!$A$9:$BD$158,E$3,FALSE))="","",(VLOOKUP($A139,'Q3 Raw Data'!$A$9:$BD$158,E$3,FALSE))),"")</f>
        <v>Yes</v>
      </c>
      <c r="F139" s="223" t="str">
        <f>IFERROR(IF((VLOOKUP($A139,'Q3 Raw Data'!$A$9:$BD$158,F$3,FALSE))="","",(VLOOKUP($A139,'Q3 Raw Data'!$A$9:$BD$158,F$3,FALSE))),"")</f>
        <v>Yes</v>
      </c>
      <c r="G139" s="223" t="str">
        <f>IFERROR(IF((VLOOKUP($A139,'Q3 Raw Data'!$A$9:$BD$158,G$3,FALSE))="","",(VLOOKUP($A139,'Q3 Raw Data'!$A$9:$BD$158,G$3,FALSE))),"")</f>
        <v>Yes</v>
      </c>
      <c r="H139" s="223" t="str">
        <f>IFERROR(IF((VLOOKUP($A139,'Q3 Raw Data'!$A$9:$BD$158,H$3,FALSE))="","",(VLOOKUP($A139,'Q3 Raw Data'!$A$9:$BD$158,H$3,FALSE))),"")</f>
        <v/>
      </c>
      <c r="I139" s="223"/>
      <c r="J139" s="223"/>
      <c r="K139" s="223"/>
      <c r="L139" s="223"/>
      <c r="M139" s="223"/>
      <c r="N139" s="223" t="str">
        <f>IFERROR(IF((VLOOKUP($A139,'Q3 Raw Data'!$A$9:$BD$158,N$3,FALSE))="","",(VLOOKUP($A139,'Q3 Raw Data'!$A$9:$BD$158,N$3,FALSE))),"")</f>
        <v>Not on track to meet target</v>
      </c>
      <c r="O139" s="223" t="str">
        <f>IFERROR(IF((VLOOKUP($A139,'Q3 Raw Data'!$A$9:$BD$158,O$3,FALSE))="","",(VLOOKUP($A139,'Q3 Raw Data'!$A$9:$BD$158,O$3,FALSE))),"")</f>
        <v>On track to meet target</v>
      </c>
      <c r="P139" s="223" t="str">
        <f>IFERROR(IF((VLOOKUP($A139,'Q3 Raw Data'!$A$9:$BD$158,P$3,FALSE))="","",(VLOOKUP($A139,'Q3 Raw Data'!$A$9:$BD$158,P$3,FALSE))),"")</f>
        <v>Not on track to meet target</v>
      </c>
      <c r="Q139" s="223" t="str">
        <f>IFERROR(IF((VLOOKUP($A139,'Q3 Raw Data'!$A$9:$BD$158,Q$3,FALSE))="","",(VLOOKUP($A139,'Q3 Raw Data'!$A$9:$BD$158,Q$3,FALSE))),"")</f>
        <v>On track to meet target</v>
      </c>
    </row>
    <row r="140" spans="1:17" x14ac:dyDescent="0.3">
      <c r="A140" t="s">
        <v>572</v>
      </c>
      <c r="B140" t="s">
        <v>573</v>
      </c>
      <c r="C140" s="223" t="str">
        <f>IFERROR(IF((VLOOKUP($A140,'Q3 Raw Data'!$A$9:$BD$158,C$3,FALSE))="","",(VLOOKUP($A140,'Q3 Raw Data'!$A$9:$BD$158,C$3,FALSE))),"")</f>
        <v>Yes</v>
      </c>
      <c r="D140" s="223" t="str">
        <f>IFERROR(IF((VLOOKUP($A140,'Q3 Raw Data'!$A$9:$BD$158,D$3,FALSE))="","",(VLOOKUP($A140,'Q3 Raw Data'!$A$9:$BD$158,D$3,FALSE))),"")</f>
        <v>Yes</v>
      </c>
      <c r="E140" s="223" t="str">
        <f>IFERROR(IF((VLOOKUP($A140,'Q3 Raw Data'!$A$9:$BD$158,E$3,FALSE))="","",(VLOOKUP($A140,'Q3 Raw Data'!$A$9:$BD$158,E$3,FALSE))),"")</f>
        <v>Yes</v>
      </c>
      <c r="F140" s="223" t="str">
        <f>IFERROR(IF((VLOOKUP($A140,'Q3 Raw Data'!$A$9:$BD$158,F$3,FALSE))="","",(VLOOKUP($A140,'Q3 Raw Data'!$A$9:$BD$158,F$3,FALSE))),"")</f>
        <v>Yes</v>
      </c>
      <c r="G140" s="223" t="str">
        <f>IFERROR(IF((VLOOKUP($A140,'Q3 Raw Data'!$A$9:$BD$158,G$3,FALSE))="","",(VLOOKUP($A140,'Q3 Raw Data'!$A$9:$BD$158,G$3,FALSE))),"")</f>
        <v>Yes</v>
      </c>
      <c r="H140" s="223" t="str">
        <f>IFERROR(IF((VLOOKUP($A140,'Q3 Raw Data'!$A$9:$BD$158,H$3,FALSE))="","",(VLOOKUP($A140,'Q3 Raw Data'!$A$9:$BD$158,H$3,FALSE))),"")</f>
        <v/>
      </c>
      <c r="I140" s="223"/>
      <c r="J140" s="223"/>
      <c r="K140" s="223"/>
      <c r="L140" s="223"/>
      <c r="M140" s="223"/>
      <c r="N140" s="223" t="str">
        <f>IFERROR(IF((VLOOKUP($A140,'Q3 Raw Data'!$A$9:$BD$158,N$3,FALSE))="","",(VLOOKUP($A140,'Q3 Raw Data'!$A$9:$BD$158,N$3,FALSE))),"")</f>
        <v>On track to meet target</v>
      </c>
      <c r="O140" s="223" t="str">
        <f>IFERROR(IF((VLOOKUP($A140,'Q3 Raw Data'!$A$9:$BD$158,O$3,FALSE))="","",(VLOOKUP($A140,'Q3 Raw Data'!$A$9:$BD$158,O$3,FALSE))),"")</f>
        <v>Not on track to meet target</v>
      </c>
      <c r="P140" s="223" t="str">
        <f>IFERROR(IF((VLOOKUP($A140,'Q3 Raw Data'!$A$9:$BD$158,P$3,FALSE))="","",(VLOOKUP($A140,'Q3 Raw Data'!$A$9:$BD$158,P$3,FALSE))),"")</f>
        <v>On track to meet target</v>
      </c>
      <c r="Q140" s="223" t="str">
        <f>IFERROR(IF((VLOOKUP($A140,'Q3 Raw Data'!$A$9:$BD$158,Q$3,FALSE))="","",(VLOOKUP($A140,'Q3 Raw Data'!$A$9:$BD$158,Q$3,FALSE))),"")</f>
        <v>Not on track to meet target</v>
      </c>
    </row>
    <row r="141" spans="1:17" x14ac:dyDescent="0.3">
      <c r="A141" t="s">
        <v>574</v>
      </c>
      <c r="B141" t="s">
        <v>575</v>
      </c>
      <c r="C141" s="223" t="str">
        <f>IFERROR(IF((VLOOKUP($A141,'Q3 Raw Data'!$A$9:$BD$158,C$3,FALSE))="","",(VLOOKUP($A141,'Q3 Raw Data'!$A$9:$BD$158,C$3,FALSE))),"")</f>
        <v>Yes</v>
      </c>
      <c r="D141" s="223" t="str">
        <f>IFERROR(IF((VLOOKUP($A141,'Q3 Raw Data'!$A$9:$BD$158,D$3,FALSE))="","",(VLOOKUP($A141,'Q3 Raw Data'!$A$9:$BD$158,D$3,FALSE))),"")</f>
        <v>Yes</v>
      </c>
      <c r="E141" s="223" t="str">
        <f>IFERROR(IF((VLOOKUP($A141,'Q3 Raw Data'!$A$9:$BD$158,E$3,FALSE))="","",(VLOOKUP($A141,'Q3 Raw Data'!$A$9:$BD$158,E$3,FALSE))),"")</f>
        <v>Yes</v>
      </c>
      <c r="F141" s="223" t="str">
        <f>IFERROR(IF((VLOOKUP($A141,'Q3 Raw Data'!$A$9:$BD$158,F$3,FALSE))="","",(VLOOKUP($A141,'Q3 Raw Data'!$A$9:$BD$158,F$3,FALSE))),"")</f>
        <v>Yes</v>
      </c>
      <c r="G141" s="223" t="str">
        <f>IFERROR(IF((VLOOKUP($A141,'Q3 Raw Data'!$A$9:$BD$158,G$3,FALSE))="","",(VLOOKUP($A141,'Q3 Raw Data'!$A$9:$BD$158,G$3,FALSE))),"")</f>
        <v>Yes</v>
      </c>
      <c r="H141" s="223" t="str">
        <f>IFERROR(IF((VLOOKUP($A141,'Q3 Raw Data'!$A$9:$BD$158,H$3,FALSE))="","",(VLOOKUP($A141,'Q3 Raw Data'!$A$9:$BD$158,H$3,FALSE))),"")</f>
        <v/>
      </c>
      <c r="I141" s="223"/>
      <c r="J141" s="223"/>
      <c r="K141" s="223"/>
      <c r="L141" s="223"/>
      <c r="M141" s="223"/>
      <c r="N141" s="223" t="str">
        <f>IFERROR(IF((VLOOKUP($A141,'Q3 Raw Data'!$A$9:$BD$158,N$3,FALSE))="","",(VLOOKUP($A141,'Q3 Raw Data'!$A$9:$BD$158,N$3,FALSE))),"")</f>
        <v>Not on track to meet target</v>
      </c>
      <c r="O141" s="223" t="str">
        <f>IFERROR(IF((VLOOKUP($A141,'Q3 Raw Data'!$A$9:$BD$158,O$3,FALSE))="","",(VLOOKUP($A141,'Q3 Raw Data'!$A$9:$BD$158,O$3,FALSE))),"")</f>
        <v>On track to meet target</v>
      </c>
      <c r="P141" s="223" t="str">
        <f>IFERROR(IF((VLOOKUP($A141,'Q3 Raw Data'!$A$9:$BD$158,P$3,FALSE))="","",(VLOOKUP($A141,'Q3 Raw Data'!$A$9:$BD$158,P$3,FALSE))),"")</f>
        <v>Not on track to meet target</v>
      </c>
      <c r="Q141" s="223" t="str">
        <f>IFERROR(IF((VLOOKUP($A141,'Q3 Raw Data'!$A$9:$BD$158,Q$3,FALSE))="","",(VLOOKUP($A141,'Q3 Raw Data'!$A$9:$BD$158,Q$3,FALSE))),"")</f>
        <v>Not on track to meet target</v>
      </c>
    </row>
    <row r="142" spans="1:17" x14ac:dyDescent="0.3">
      <c r="A142" t="s">
        <v>578</v>
      </c>
      <c r="B142" t="s">
        <v>579</v>
      </c>
      <c r="C142" s="223" t="str">
        <f>IFERROR(IF((VLOOKUP($A142,'Q3 Raw Data'!$A$9:$BD$158,C$3,FALSE))="","",(VLOOKUP($A142,'Q3 Raw Data'!$A$9:$BD$158,C$3,FALSE))),"")</f>
        <v>Yes</v>
      </c>
      <c r="D142" s="223" t="str">
        <f>IFERROR(IF((VLOOKUP($A142,'Q3 Raw Data'!$A$9:$BD$158,D$3,FALSE))="","",(VLOOKUP($A142,'Q3 Raw Data'!$A$9:$BD$158,D$3,FALSE))),"")</f>
        <v>Yes</v>
      </c>
      <c r="E142" s="223" t="str">
        <f>IFERROR(IF((VLOOKUP($A142,'Q3 Raw Data'!$A$9:$BD$158,E$3,FALSE))="","",(VLOOKUP($A142,'Q3 Raw Data'!$A$9:$BD$158,E$3,FALSE))),"")</f>
        <v>Yes</v>
      </c>
      <c r="F142" s="223" t="str">
        <f>IFERROR(IF((VLOOKUP($A142,'Q3 Raw Data'!$A$9:$BD$158,F$3,FALSE))="","",(VLOOKUP($A142,'Q3 Raw Data'!$A$9:$BD$158,F$3,FALSE))),"")</f>
        <v>Yes</v>
      </c>
      <c r="G142" s="223" t="str">
        <f>IFERROR(IF((VLOOKUP($A142,'Q3 Raw Data'!$A$9:$BD$158,G$3,FALSE))="","",(VLOOKUP($A142,'Q3 Raw Data'!$A$9:$BD$158,G$3,FALSE))),"")</f>
        <v>Yes</v>
      </c>
      <c r="H142" s="223" t="str">
        <f>IFERROR(IF((VLOOKUP($A142,'Q3 Raw Data'!$A$9:$BD$158,H$3,FALSE))="","",(VLOOKUP($A142,'Q3 Raw Data'!$A$9:$BD$158,H$3,FALSE))),"")</f>
        <v/>
      </c>
      <c r="I142" s="223"/>
      <c r="J142" s="223"/>
      <c r="K142" s="223"/>
      <c r="L142" s="223"/>
      <c r="M142" s="223"/>
      <c r="N142" s="223" t="str">
        <f>IFERROR(IF((VLOOKUP($A142,'Q3 Raw Data'!$A$9:$BD$158,N$3,FALSE))="","",(VLOOKUP($A142,'Q3 Raw Data'!$A$9:$BD$158,N$3,FALSE))),"")</f>
        <v>On track to meet target</v>
      </c>
      <c r="O142" s="223" t="str">
        <f>IFERROR(IF((VLOOKUP($A142,'Q3 Raw Data'!$A$9:$BD$158,O$3,FALSE))="","",(VLOOKUP($A142,'Q3 Raw Data'!$A$9:$BD$158,O$3,FALSE))),"")</f>
        <v>Not on track to meet target</v>
      </c>
      <c r="P142" s="223" t="str">
        <f>IFERROR(IF((VLOOKUP($A142,'Q3 Raw Data'!$A$9:$BD$158,P$3,FALSE))="","",(VLOOKUP($A142,'Q3 Raw Data'!$A$9:$BD$158,P$3,FALSE))),"")</f>
        <v>Data not available to assess progress</v>
      </c>
      <c r="Q142" s="223" t="str">
        <f>IFERROR(IF((VLOOKUP($A142,'Q3 Raw Data'!$A$9:$BD$158,Q$3,FALSE))="","",(VLOOKUP($A142,'Q3 Raw Data'!$A$9:$BD$158,Q$3,FALSE))),"")</f>
        <v>Not on track to meet target</v>
      </c>
    </row>
    <row r="143" spans="1:17" x14ac:dyDescent="0.3">
      <c r="A143" t="s">
        <v>580</v>
      </c>
      <c r="B143" t="s">
        <v>581</v>
      </c>
      <c r="C143" s="223" t="str">
        <f>IFERROR(IF((VLOOKUP($A143,'Q3 Raw Data'!$A$9:$BD$158,C$3,FALSE))="","",(VLOOKUP($A143,'Q3 Raw Data'!$A$9:$BD$158,C$3,FALSE))),"")</f>
        <v>Yes</v>
      </c>
      <c r="D143" s="223" t="str">
        <f>IFERROR(IF((VLOOKUP($A143,'Q3 Raw Data'!$A$9:$BD$158,D$3,FALSE))="","",(VLOOKUP($A143,'Q3 Raw Data'!$A$9:$BD$158,D$3,FALSE))),"")</f>
        <v>Yes</v>
      </c>
      <c r="E143" s="223" t="str">
        <f>IFERROR(IF((VLOOKUP($A143,'Q3 Raw Data'!$A$9:$BD$158,E$3,FALSE))="","",(VLOOKUP($A143,'Q3 Raw Data'!$A$9:$BD$158,E$3,FALSE))),"")</f>
        <v>Yes</v>
      </c>
      <c r="F143" s="223" t="str">
        <f>IFERROR(IF((VLOOKUP($A143,'Q3 Raw Data'!$A$9:$BD$158,F$3,FALSE))="","",(VLOOKUP($A143,'Q3 Raw Data'!$A$9:$BD$158,F$3,FALSE))),"")</f>
        <v>Yes</v>
      </c>
      <c r="G143" s="223" t="str">
        <f>IFERROR(IF((VLOOKUP($A143,'Q3 Raw Data'!$A$9:$BD$158,G$3,FALSE))="","",(VLOOKUP($A143,'Q3 Raw Data'!$A$9:$BD$158,G$3,FALSE))),"")</f>
        <v>Yes</v>
      </c>
      <c r="H143" s="223" t="str">
        <f>IFERROR(IF((VLOOKUP($A143,'Q3 Raw Data'!$A$9:$BD$158,H$3,FALSE))="","",(VLOOKUP($A143,'Q3 Raw Data'!$A$9:$BD$158,H$3,FALSE))),"")</f>
        <v/>
      </c>
      <c r="I143" s="223"/>
      <c r="J143" s="223"/>
      <c r="K143" s="223"/>
      <c r="L143" s="223"/>
      <c r="M143" s="223"/>
      <c r="N143" s="223" t="str">
        <f>IFERROR(IF((VLOOKUP($A143,'Q3 Raw Data'!$A$9:$BD$158,N$3,FALSE))="","",(VLOOKUP($A143,'Q3 Raw Data'!$A$9:$BD$158,N$3,FALSE))),"")</f>
        <v>On track to meet target</v>
      </c>
      <c r="O143" s="223" t="str">
        <f>IFERROR(IF((VLOOKUP($A143,'Q3 Raw Data'!$A$9:$BD$158,O$3,FALSE))="","",(VLOOKUP($A143,'Q3 Raw Data'!$A$9:$BD$158,O$3,FALSE))),"")</f>
        <v>On track to meet target</v>
      </c>
      <c r="P143" s="223" t="str">
        <f>IFERROR(IF((VLOOKUP($A143,'Q3 Raw Data'!$A$9:$BD$158,P$3,FALSE))="","",(VLOOKUP($A143,'Q3 Raw Data'!$A$9:$BD$158,P$3,FALSE))),"")</f>
        <v>Data not available to assess progress</v>
      </c>
      <c r="Q143" s="223" t="str">
        <f>IFERROR(IF((VLOOKUP($A143,'Q3 Raw Data'!$A$9:$BD$158,Q$3,FALSE))="","",(VLOOKUP($A143,'Q3 Raw Data'!$A$9:$BD$158,Q$3,FALSE))),"")</f>
        <v>On track to meet target</v>
      </c>
    </row>
    <row r="144" spans="1:17" x14ac:dyDescent="0.3">
      <c r="A144" t="s">
        <v>582</v>
      </c>
      <c r="B144" t="s">
        <v>583</v>
      </c>
      <c r="C144" s="223" t="str">
        <f>IFERROR(IF((VLOOKUP($A144,'Q3 Raw Data'!$A$9:$BD$158,C$3,FALSE))="","",(VLOOKUP($A144,'Q3 Raw Data'!$A$9:$BD$158,C$3,FALSE))),"")</f>
        <v>Yes</v>
      </c>
      <c r="D144" s="223" t="str">
        <f>IFERROR(IF((VLOOKUP($A144,'Q3 Raw Data'!$A$9:$BD$158,D$3,FALSE))="","",(VLOOKUP($A144,'Q3 Raw Data'!$A$9:$BD$158,D$3,FALSE))),"")</f>
        <v>Yes</v>
      </c>
      <c r="E144" s="223" t="str">
        <f>IFERROR(IF((VLOOKUP($A144,'Q3 Raw Data'!$A$9:$BD$158,E$3,FALSE))="","",(VLOOKUP($A144,'Q3 Raw Data'!$A$9:$BD$158,E$3,FALSE))),"")</f>
        <v>Yes</v>
      </c>
      <c r="F144" s="223" t="str">
        <f>IFERROR(IF((VLOOKUP($A144,'Q3 Raw Data'!$A$9:$BD$158,F$3,FALSE))="","",(VLOOKUP($A144,'Q3 Raw Data'!$A$9:$BD$158,F$3,FALSE))),"")</f>
        <v>Yes</v>
      </c>
      <c r="G144" s="223" t="str">
        <f>IFERROR(IF((VLOOKUP($A144,'Q3 Raw Data'!$A$9:$BD$158,G$3,FALSE))="","",(VLOOKUP($A144,'Q3 Raw Data'!$A$9:$BD$158,G$3,FALSE))),"")</f>
        <v>Yes</v>
      </c>
      <c r="H144" s="223" t="str">
        <f>IFERROR(IF((VLOOKUP($A144,'Q3 Raw Data'!$A$9:$BD$158,H$3,FALSE))="","",(VLOOKUP($A144,'Q3 Raw Data'!$A$9:$BD$158,H$3,FALSE))),"")</f>
        <v/>
      </c>
      <c r="I144" s="223"/>
      <c r="J144" s="223"/>
      <c r="K144" s="223"/>
      <c r="L144" s="223"/>
      <c r="M144" s="223"/>
      <c r="N144" s="223" t="str">
        <f>IFERROR(IF((VLOOKUP($A144,'Q3 Raw Data'!$A$9:$BD$158,N$3,FALSE))="","",(VLOOKUP($A144,'Q3 Raw Data'!$A$9:$BD$158,N$3,FALSE))),"")</f>
        <v>On track to meet target</v>
      </c>
      <c r="O144" s="223" t="str">
        <f>IFERROR(IF((VLOOKUP($A144,'Q3 Raw Data'!$A$9:$BD$158,O$3,FALSE))="","",(VLOOKUP($A144,'Q3 Raw Data'!$A$9:$BD$158,O$3,FALSE))),"")</f>
        <v>Not on track to meet target</v>
      </c>
      <c r="P144" s="223" t="str">
        <f>IFERROR(IF((VLOOKUP($A144,'Q3 Raw Data'!$A$9:$BD$158,P$3,FALSE))="","",(VLOOKUP($A144,'Q3 Raw Data'!$A$9:$BD$158,P$3,FALSE))),"")</f>
        <v>On track to meet target</v>
      </c>
      <c r="Q144" s="223" t="str">
        <f>IFERROR(IF((VLOOKUP($A144,'Q3 Raw Data'!$A$9:$BD$158,Q$3,FALSE))="","",(VLOOKUP($A144,'Q3 Raw Data'!$A$9:$BD$158,Q$3,FALSE))),"")</f>
        <v>Not on track to meet target</v>
      </c>
    </row>
    <row r="145" spans="1:17" x14ac:dyDescent="0.3">
      <c r="A145" t="s">
        <v>584</v>
      </c>
      <c r="B145" t="s">
        <v>585</v>
      </c>
      <c r="C145" s="223" t="str">
        <f>IFERROR(IF((VLOOKUP($A145,'Q3 Raw Data'!$A$9:$BD$158,C$3,FALSE))="","",(VLOOKUP($A145,'Q3 Raw Data'!$A$9:$BD$158,C$3,FALSE))),"")</f>
        <v>Yes</v>
      </c>
      <c r="D145" s="223" t="str">
        <f>IFERROR(IF((VLOOKUP($A145,'Q3 Raw Data'!$A$9:$BD$158,D$3,FALSE))="","",(VLOOKUP($A145,'Q3 Raw Data'!$A$9:$BD$158,D$3,FALSE))),"")</f>
        <v>Yes</v>
      </c>
      <c r="E145" s="223" t="str">
        <f>IFERROR(IF((VLOOKUP($A145,'Q3 Raw Data'!$A$9:$BD$158,E$3,FALSE))="","",(VLOOKUP($A145,'Q3 Raw Data'!$A$9:$BD$158,E$3,FALSE))),"")</f>
        <v>Yes</v>
      </c>
      <c r="F145" s="223" t="str">
        <f>IFERROR(IF((VLOOKUP($A145,'Q3 Raw Data'!$A$9:$BD$158,F$3,FALSE))="","",(VLOOKUP($A145,'Q3 Raw Data'!$A$9:$BD$158,F$3,FALSE))),"")</f>
        <v>Yes</v>
      </c>
      <c r="G145" s="223" t="str">
        <f>IFERROR(IF((VLOOKUP($A145,'Q3 Raw Data'!$A$9:$BD$158,G$3,FALSE))="","",(VLOOKUP($A145,'Q3 Raw Data'!$A$9:$BD$158,G$3,FALSE))),"")</f>
        <v>Yes</v>
      </c>
      <c r="H145" s="223" t="str">
        <f>IFERROR(IF((VLOOKUP($A145,'Q3 Raw Data'!$A$9:$BD$158,H$3,FALSE))="","",(VLOOKUP($A145,'Q3 Raw Data'!$A$9:$BD$158,H$3,FALSE))),"")</f>
        <v/>
      </c>
      <c r="I145" s="223"/>
      <c r="J145" s="223"/>
      <c r="K145" s="223"/>
      <c r="L145" s="223"/>
      <c r="M145" s="223"/>
      <c r="N145" s="223" t="str">
        <f>IFERROR(IF((VLOOKUP($A145,'Q3 Raw Data'!$A$9:$BD$158,N$3,FALSE))="","",(VLOOKUP($A145,'Q3 Raw Data'!$A$9:$BD$158,N$3,FALSE))),"")</f>
        <v>Not on track to meet target</v>
      </c>
      <c r="O145" s="223" t="str">
        <f>IFERROR(IF((VLOOKUP($A145,'Q3 Raw Data'!$A$9:$BD$158,O$3,FALSE))="","",(VLOOKUP($A145,'Q3 Raw Data'!$A$9:$BD$158,O$3,FALSE))),"")</f>
        <v>On track to meet target</v>
      </c>
      <c r="P145" s="223" t="str">
        <f>IFERROR(IF((VLOOKUP($A145,'Q3 Raw Data'!$A$9:$BD$158,P$3,FALSE))="","",(VLOOKUP($A145,'Q3 Raw Data'!$A$9:$BD$158,P$3,FALSE))),"")</f>
        <v>Data not available to assess progress</v>
      </c>
      <c r="Q145" s="223" t="str">
        <f>IFERROR(IF((VLOOKUP($A145,'Q3 Raw Data'!$A$9:$BD$158,Q$3,FALSE))="","",(VLOOKUP($A145,'Q3 Raw Data'!$A$9:$BD$158,Q$3,FALSE))),"")</f>
        <v>On track to meet target</v>
      </c>
    </row>
    <row r="146" spans="1:17" x14ac:dyDescent="0.3">
      <c r="A146" t="s">
        <v>587</v>
      </c>
      <c r="B146" t="s">
        <v>588</v>
      </c>
      <c r="C146" s="223" t="str">
        <f>IFERROR(IF((VLOOKUP($A146,'Q3 Raw Data'!$A$9:$BD$158,C$3,FALSE))="","",(VLOOKUP($A146,'Q3 Raw Data'!$A$9:$BD$158,C$3,FALSE))),"")</f>
        <v>Yes</v>
      </c>
      <c r="D146" s="223" t="str">
        <f>IFERROR(IF((VLOOKUP($A146,'Q3 Raw Data'!$A$9:$BD$158,D$3,FALSE))="","",(VLOOKUP($A146,'Q3 Raw Data'!$A$9:$BD$158,D$3,FALSE))),"")</f>
        <v>Yes</v>
      </c>
      <c r="E146" s="223" t="str">
        <f>IFERROR(IF((VLOOKUP($A146,'Q3 Raw Data'!$A$9:$BD$158,E$3,FALSE))="","",(VLOOKUP($A146,'Q3 Raw Data'!$A$9:$BD$158,E$3,FALSE))),"")</f>
        <v>Yes</v>
      </c>
      <c r="F146" s="223" t="str">
        <f>IFERROR(IF((VLOOKUP($A146,'Q3 Raw Data'!$A$9:$BD$158,F$3,FALSE))="","",(VLOOKUP($A146,'Q3 Raw Data'!$A$9:$BD$158,F$3,FALSE))),"")</f>
        <v>Yes</v>
      </c>
      <c r="G146" s="223" t="str">
        <f>IFERROR(IF((VLOOKUP($A146,'Q3 Raw Data'!$A$9:$BD$158,G$3,FALSE))="","",(VLOOKUP($A146,'Q3 Raw Data'!$A$9:$BD$158,G$3,FALSE))),"")</f>
        <v>Yes</v>
      </c>
      <c r="H146" s="223" t="str">
        <f>IFERROR(IF((VLOOKUP($A146,'Q3 Raw Data'!$A$9:$BD$158,H$3,FALSE))="","",(VLOOKUP($A146,'Q3 Raw Data'!$A$9:$BD$158,H$3,FALSE))),"")</f>
        <v/>
      </c>
      <c r="I146" s="223"/>
      <c r="J146" s="223"/>
      <c r="K146" s="223"/>
      <c r="L146" s="223"/>
      <c r="M146" s="223"/>
      <c r="N146" s="223" t="str">
        <f>IFERROR(IF((VLOOKUP($A146,'Q3 Raw Data'!$A$9:$BD$158,N$3,FALSE))="","",(VLOOKUP($A146,'Q3 Raw Data'!$A$9:$BD$158,N$3,FALSE))),"")</f>
        <v>Not on track to meet target</v>
      </c>
      <c r="O146" s="223" t="str">
        <f>IFERROR(IF((VLOOKUP($A146,'Q3 Raw Data'!$A$9:$BD$158,O$3,FALSE))="","",(VLOOKUP($A146,'Q3 Raw Data'!$A$9:$BD$158,O$3,FALSE))),"")</f>
        <v>On track to meet target</v>
      </c>
      <c r="P146" s="223" t="str">
        <f>IFERROR(IF((VLOOKUP($A146,'Q3 Raw Data'!$A$9:$BD$158,P$3,FALSE))="","",(VLOOKUP($A146,'Q3 Raw Data'!$A$9:$BD$158,P$3,FALSE))),"")</f>
        <v>On track to meet target</v>
      </c>
      <c r="Q146" s="223" t="str">
        <f>IFERROR(IF((VLOOKUP($A146,'Q3 Raw Data'!$A$9:$BD$158,Q$3,FALSE))="","",(VLOOKUP($A146,'Q3 Raw Data'!$A$9:$BD$158,Q$3,FALSE))),"")</f>
        <v>On track to meet target</v>
      </c>
    </row>
    <row r="147" spans="1:17" x14ac:dyDescent="0.3">
      <c r="A147" t="s">
        <v>589</v>
      </c>
      <c r="B147" t="s">
        <v>590</v>
      </c>
      <c r="C147" s="223" t="str">
        <f>IFERROR(IF((VLOOKUP($A147,'Q3 Raw Data'!$A$9:$BD$158,C$3,FALSE))="","",(VLOOKUP($A147,'Q3 Raw Data'!$A$9:$BD$158,C$3,FALSE))),"")</f>
        <v>Yes</v>
      </c>
      <c r="D147" s="223" t="str">
        <f>IFERROR(IF((VLOOKUP($A147,'Q3 Raw Data'!$A$9:$BD$158,D$3,FALSE))="","",(VLOOKUP($A147,'Q3 Raw Data'!$A$9:$BD$158,D$3,FALSE))),"")</f>
        <v>Yes</v>
      </c>
      <c r="E147" s="223" t="str">
        <f>IFERROR(IF((VLOOKUP($A147,'Q3 Raw Data'!$A$9:$BD$158,E$3,FALSE))="","",(VLOOKUP($A147,'Q3 Raw Data'!$A$9:$BD$158,E$3,FALSE))),"")</f>
        <v>Yes</v>
      </c>
      <c r="F147" s="223" t="str">
        <f>IFERROR(IF((VLOOKUP($A147,'Q3 Raw Data'!$A$9:$BD$158,F$3,FALSE))="","",(VLOOKUP($A147,'Q3 Raw Data'!$A$9:$BD$158,F$3,FALSE))),"")</f>
        <v>Yes</v>
      </c>
      <c r="G147" s="223" t="str">
        <f>IFERROR(IF((VLOOKUP($A147,'Q3 Raw Data'!$A$9:$BD$158,G$3,FALSE))="","",(VLOOKUP($A147,'Q3 Raw Data'!$A$9:$BD$158,G$3,FALSE))),"")</f>
        <v>Yes</v>
      </c>
      <c r="H147" s="223" t="str">
        <f>IFERROR(IF((VLOOKUP($A147,'Q3 Raw Data'!$A$9:$BD$158,H$3,FALSE))="","",(VLOOKUP($A147,'Q3 Raw Data'!$A$9:$BD$158,H$3,FALSE))),"")</f>
        <v/>
      </c>
      <c r="I147" s="223"/>
      <c r="J147" s="223"/>
      <c r="K147" s="223"/>
      <c r="L147" s="223"/>
      <c r="M147" s="223"/>
      <c r="N147" s="223" t="str">
        <f>IFERROR(IF((VLOOKUP($A147,'Q3 Raw Data'!$A$9:$BD$158,N$3,FALSE))="","",(VLOOKUP($A147,'Q3 Raw Data'!$A$9:$BD$158,N$3,FALSE))),"")</f>
        <v>Not on track to meet target</v>
      </c>
      <c r="O147" s="223" t="str">
        <f>IFERROR(IF((VLOOKUP($A147,'Q3 Raw Data'!$A$9:$BD$158,O$3,FALSE))="","",(VLOOKUP($A147,'Q3 Raw Data'!$A$9:$BD$158,O$3,FALSE))),"")</f>
        <v>On track to meet target</v>
      </c>
      <c r="P147" s="223" t="str">
        <f>IFERROR(IF((VLOOKUP($A147,'Q3 Raw Data'!$A$9:$BD$158,P$3,FALSE))="","",(VLOOKUP($A147,'Q3 Raw Data'!$A$9:$BD$158,P$3,FALSE))),"")</f>
        <v>Not on track to meet target</v>
      </c>
      <c r="Q147" s="223" t="str">
        <f>IFERROR(IF((VLOOKUP($A147,'Q3 Raw Data'!$A$9:$BD$158,Q$3,FALSE))="","",(VLOOKUP($A147,'Q3 Raw Data'!$A$9:$BD$158,Q$3,FALSE))),"")</f>
        <v>Not on track to meet target</v>
      </c>
    </row>
    <row r="148" spans="1:17" x14ac:dyDescent="0.3">
      <c r="A148" t="s">
        <v>591</v>
      </c>
      <c r="B148" t="s">
        <v>592</v>
      </c>
      <c r="C148" s="223" t="str">
        <f>IFERROR(IF((VLOOKUP($A148,'Q3 Raw Data'!$A$9:$BD$158,C$3,FALSE))="","",(VLOOKUP($A148,'Q3 Raw Data'!$A$9:$BD$158,C$3,FALSE))),"")</f>
        <v>Yes</v>
      </c>
      <c r="D148" s="223" t="str">
        <f>IFERROR(IF((VLOOKUP($A148,'Q3 Raw Data'!$A$9:$BD$158,D$3,FALSE))="","",(VLOOKUP($A148,'Q3 Raw Data'!$A$9:$BD$158,D$3,FALSE))),"")</f>
        <v>Yes</v>
      </c>
      <c r="E148" s="223" t="str">
        <f>IFERROR(IF((VLOOKUP($A148,'Q3 Raw Data'!$A$9:$BD$158,E$3,FALSE))="","",(VLOOKUP($A148,'Q3 Raw Data'!$A$9:$BD$158,E$3,FALSE))),"")</f>
        <v>Yes</v>
      </c>
      <c r="F148" s="223" t="str">
        <f>IFERROR(IF((VLOOKUP($A148,'Q3 Raw Data'!$A$9:$BD$158,F$3,FALSE))="","",(VLOOKUP($A148,'Q3 Raw Data'!$A$9:$BD$158,F$3,FALSE))),"")</f>
        <v>Yes</v>
      </c>
      <c r="G148" s="223" t="str">
        <f>IFERROR(IF((VLOOKUP($A148,'Q3 Raw Data'!$A$9:$BD$158,G$3,FALSE))="","",(VLOOKUP($A148,'Q3 Raw Data'!$A$9:$BD$158,G$3,FALSE))),"")</f>
        <v>Yes</v>
      </c>
      <c r="H148" s="223" t="str">
        <f>IFERROR(IF((VLOOKUP($A148,'Q3 Raw Data'!$A$9:$BD$158,H$3,FALSE))="","",(VLOOKUP($A148,'Q3 Raw Data'!$A$9:$BD$158,H$3,FALSE))),"")</f>
        <v/>
      </c>
      <c r="I148" s="223"/>
      <c r="J148" s="223"/>
      <c r="K148" s="223"/>
      <c r="L148" s="223"/>
      <c r="M148" s="223"/>
      <c r="N148" s="223" t="str">
        <f>IFERROR(IF((VLOOKUP($A148,'Q3 Raw Data'!$A$9:$BD$158,N$3,FALSE))="","",(VLOOKUP($A148,'Q3 Raw Data'!$A$9:$BD$158,N$3,FALSE))),"")</f>
        <v>Not on track to meet target</v>
      </c>
      <c r="O148" s="223" t="str">
        <f>IFERROR(IF((VLOOKUP($A148,'Q3 Raw Data'!$A$9:$BD$158,O$3,FALSE))="","",(VLOOKUP($A148,'Q3 Raw Data'!$A$9:$BD$158,O$3,FALSE))),"")</f>
        <v>Not on track to meet target</v>
      </c>
      <c r="P148" s="223" t="str">
        <f>IFERROR(IF((VLOOKUP($A148,'Q3 Raw Data'!$A$9:$BD$158,P$3,FALSE))="","",(VLOOKUP($A148,'Q3 Raw Data'!$A$9:$BD$158,P$3,FALSE))),"")</f>
        <v>On track to meet target</v>
      </c>
      <c r="Q148" s="223" t="str">
        <f>IFERROR(IF((VLOOKUP($A148,'Q3 Raw Data'!$A$9:$BD$158,Q$3,FALSE))="","",(VLOOKUP($A148,'Q3 Raw Data'!$A$9:$BD$158,Q$3,FALSE))),"")</f>
        <v>Not on track to meet target</v>
      </c>
    </row>
    <row r="149" spans="1:17" x14ac:dyDescent="0.3">
      <c r="A149" t="s">
        <v>593</v>
      </c>
      <c r="B149" t="s">
        <v>594</v>
      </c>
      <c r="C149" s="223" t="str">
        <f>IFERROR(IF((VLOOKUP($A149,'Q3 Raw Data'!$A$9:$BD$158,C$3,FALSE))="","",(VLOOKUP($A149,'Q3 Raw Data'!$A$9:$BD$158,C$3,FALSE))),"")</f>
        <v>Yes</v>
      </c>
      <c r="D149" s="223" t="str">
        <f>IFERROR(IF((VLOOKUP($A149,'Q3 Raw Data'!$A$9:$BD$158,D$3,FALSE))="","",(VLOOKUP($A149,'Q3 Raw Data'!$A$9:$BD$158,D$3,FALSE))),"")</f>
        <v>Yes</v>
      </c>
      <c r="E149" s="223" t="str">
        <f>IFERROR(IF((VLOOKUP($A149,'Q3 Raw Data'!$A$9:$BD$158,E$3,FALSE))="","",(VLOOKUP($A149,'Q3 Raw Data'!$A$9:$BD$158,E$3,FALSE))),"")</f>
        <v>Yes</v>
      </c>
      <c r="F149" s="223" t="str">
        <f>IFERROR(IF((VLOOKUP($A149,'Q3 Raw Data'!$A$9:$BD$158,F$3,FALSE))="","",(VLOOKUP($A149,'Q3 Raw Data'!$A$9:$BD$158,F$3,FALSE))),"")</f>
        <v>Yes</v>
      </c>
      <c r="G149" s="223" t="str">
        <f>IFERROR(IF((VLOOKUP($A149,'Q3 Raw Data'!$A$9:$BD$158,G$3,FALSE))="","",(VLOOKUP($A149,'Q3 Raw Data'!$A$9:$BD$158,G$3,FALSE))),"")</f>
        <v>Yes</v>
      </c>
      <c r="H149" s="223" t="str">
        <f>IFERROR(IF((VLOOKUP($A149,'Q3 Raw Data'!$A$9:$BD$158,H$3,FALSE))="","",(VLOOKUP($A149,'Q3 Raw Data'!$A$9:$BD$158,H$3,FALSE))),"")</f>
        <v/>
      </c>
      <c r="I149" s="223"/>
      <c r="J149" s="223"/>
      <c r="K149" s="223"/>
      <c r="L149" s="223"/>
      <c r="M149" s="223"/>
      <c r="N149" s="223" t="str">
        <f>IFERROR(IF((VLOOKUP($A149,'Q3 Raw Data'!$A$9:$BD$158,N$3,FALSE))="","",(VLOOKUP($A149,'Q3 Raw Data'!$A$9:$BD$158,N$3,FALSE))),"")</f>
        <v>Not on track to meet target</v>
      </c>
      <c r="O149" s="223" t="str">
        <f>IFERROR(IF((VLOOKUP($A149,'Q3 Raw Data'!$A$9:$BD$158,O$3,FALSE))="","",(VLOOKUP($A149,'Q3 Raw Data'!$A$9:$BD$158,O$3,FALSE))),"")</f>
        <v>Not on track to meet target</v>
      </c>
      <c r="P149" s="223" t="str">
        <f>IFERROR(IF((VLOOKUP($A149,'Q3 Raw Data'!$A$9:$BD$158,P$3,FALSE))="","",(VLOOKUP($A149,'Q3 Raw Data'!$A$9:$BD$158,P$3,FALSE))),"")</f>
        <v>On track to meet target</v>
      </c>
      <c r="Q149" s="223" t="str">
        <f>IFERROR(IF((VLOOKUP($A149,'Q3 Raw Data'!$A$9:$BD$158,Q$3,FALSE))="","",(VLOOKUP($A149,'Q3 Raw Data'!$A$9:$BD$158,Q$3,FALSE))),"")</f>
        <v>On track to meet target</v>
      </c>
    </row>
    <row r="150" spans="1:17" x14ac:dyDescent="0.3">
      <c r="A150" t="s">
        <v>595</v>
      </c>
      <c r="B150" t="s">
        <v>596</v>
      </c>
      <c r="C150" s="223" t="str">
        <f>IFERROR(IF((VLOOKUP($A150,'Q3 Raw Data'!$A$9:$BD$158,C$3,FALSE))="","",(VLOOKUP($A150,'Q3 Raw Data'!$A$9:$BD$158,C$3,FALSE))),"")</f>
        <v>Yes</v>
      </c>
      <c r="D150" s="223" t="str">
        <f>IFERROR(IF((VLOOKUP($A150,'Q3 Raw Data'!$A$9:$BD$158,D$3,FALSE))="","",(VLOOKUP($A150,'Q3 Raw Data'!$A$9:$BD$158,D$3,FALSE))),"")</f>
        <v>Yes</v>
      </c>
      <c r="E150" s="223" t="str">
        <f>IFERROR(IF((VLOOKUP($A150,'Q3 Raw Data'!$A$9:$BD$158,E$3,FALSE))="","",(VLOOKUP($A150,'Q3 Raw Data'!$A$9:$BD$158,E$3,FALSE))),"")</f>
        <v>Yes</v>
      </c>
      <c r="F150" s="223" t="str">
        <f>IFERROR(IF((VLOOKUP($A150,'Q3 Raw Data'!$A$9:$BD$158,F$3,FALSE))="","",(VLOOKUP($A150,'Q3 Raw Data'!$A$9:$BD$158,F$3,FALSE))),"")</f>
        <v>Yes</v>
      </c>
      <c r="G150" s="223" t="str">
        <f>IFERROR(IF((VLOOKUP($A150,'Q3 Raw Data'!$A$9:$BD$158,G$3,FALSE))="","",(VLOOKUP($A150,'Q3 Raw Data'!$A$9:$BD$158,G$3,FALSE))),"")</f>
        <v>Yes</v>
      </c>
      <c r="H150" s="223" t="str">
        <f>IFERROR(IF((VLOOKUP($A150,'Q3 Raw Data'!$A$9:$BD$158,H$3,FALSE))="","",(VLOOKUP($A150,'Q3 Raw Data'!$A$9:$BD$158,H$3,FALSE))),"")</f>
        <v/>
      </c>
      <c r="I150" s="223"/>
      <c r="J150" s="223"/>
      <c r="K150" s="223"/>
      <c r="L150" s="223"/>
      <c r="M150" s="223"/>
      <c r="N150" s="223" t="str">
        <f>IFERROR(IF((VLOOKUP($A150,'Q3 Raw Data'!$A$9:$BD$158,N$3,FALSE))="","",(VLOOKUP($A150,'Q3 Raw Data'!$A$9:$BD$158,N$3,FALSE))),"")</f>
        <v>Not on track to meet target</v>
      </c>
      <c r="O150" s="223" t="str">
        <f>IFERROR(IF((VLOOKUP($A150,'Q3 Raw Data'!$A$9:$BD$158,O$3,FALSE))="","",(VLOOKUP($A150,'Q3 Raw Data'!$A$9:$BD$158,O$3,FALSE))),"")</f>
        <v>On track to meet target</v>
      </c>
      <c r="P150" s="223" t="str">
        <f>IFERROR(IF((VLOOKUP($A150,'Q3 Raw Data'!$A$9:$BD$158,P$3,FALSE))="","",(VLOOKUP($A150,'Q3 Raw Data'!$A$9:$BD$158,P$3,FALSE))),"")</f>
        <v>Not on track to meet target</v>
      </c>
      <c r="Q150" s="223" t="str">
        <f>IFERROR(IF((VLOOKUP($A150,'Q3 Raw Data'!$A$9:$BD$158,Q$3,FALSE))="","",(VLOOKUP($A150,'Q3 Raw Data'!$A$9:$BD$158,Q$3,FALSE))),"")</f>
        <v>Not on track to meet target</v>
      </c>
    </row>
    <row r="151" spans="1:17" x14ac:dyDescent="0.3">
      <c r="A151" t="s">
        <v>597</v>
      </c>
      <c r="B151" t="s">
        <v>598</v>
      </c>
      <c r="C151" s="223" t="str">
        <f>IFERROR(IF((VLOOKUP($A151,'Q3 Raw Data'!$A$9:$BD$158,C$3,FALSE))="","",(VLOOKUP($A151,'Q3 Raw Data'!$A$9:$BD$158,C$3,FALSE))),"")</f>
        <v>Yes</v>
      </c>
      <c r="D151" s="223" t="str">
        <f>IFERROR(IF((VLOOKUP($A151,'Q3 Raw Data'!$A$9:$BD$158,D$3,FALSE))="","",(VLOOKUP($A151,'Q3 Raw Data'!$A$9:$BD$158,D$3,FALSE))),"")</f>
        <v>Yes</v>
      </c>
      <c r="E151" s="223" t="str">
        <f>IFERROR(IF((VLOOKUP($A151,'Q3 Raw Data'!$A$9:$BD$158,E$3,FALSE))="","",(VLOOKUP($A151,'Q3 Raw Data'!$A$9:$BD$158,E$3,FALSE))),"")</f>
        <v>Yes</v>
      </c>
      <c r="F151" s="223" t="str">
        <f>IFERROR(IF((VLOOKUP($A151,'Q3 Raw Data'!$A$9:$BD$158,F$3,FALSE))="","",(VLOOKUP($A151,'Q3 Raw Data'!$A$9:$BD$158,F$3,FALSE))),"")</f>
        <v>Yes</v>
      </c>
      <c r="G151" s="223" t="str">
        <f>IFERROR(IF((VLOOKUP($A151,'Q3 Raw Data'!$A$9:$BD$158,G$3,FALSE))="","",(VLOOKUP($A151,'Q3 Raw Data'!$A$9:$BD$158,G$3,FALSE))),"")</f>
        <v>Yes</v>
      </c>
      <c r="H151" s="223" t="str">
        <f>IFERROR(IF((VLOOKUP($A151,'Q3 Raw Data'!$A$9:$BD$158,H$3,FALSE))="","",(VLOOKUP($A151,'Q3 Raw Data'!$A$9:$BD$158,H$3,FALSE))),"")</f>
        <v/>
      </c>
      <c r="I151" s="223"/>
      <c r="J151" s="223"/>
      <c r="K151" s="223"/>
      <c r="L151" s="223"/>
      <c r="M151" s="223"/>
      <c r="N151" s="223" t="str">
        <f>IFERROR(IF((VLOOKUP($A151,'Q3 Raw Data'!$A$9:$BD$158,N$3,FALSE))="","",(VLOOKUP($A151,'Q3 Raw Data'!$A$9:$BD$158,N$3,FALSE))),"")</f>
        <v>On track to meet target</v>
      </c>
      <c r="O151" s="223" t="str">
        <f>IFERROR(IF((VLOOKUP($A151,'Q3 Raw Data'!$A$9:$BD$158,O$3,FALSE))="","",(VLOOKUP($A151,'Q3 Raw Data'!$A$9:$BD$158,O$3,FALSE))),"")</f>
        <v>On track to meet target</v>
      </c>
      <c r="P151" s="223" t="str">
        <f>IFERROR(IF((VLOOKUP($A151,'Q3 Raw Data'!$A$9:$BD$158,P$3,FALSE))="","",(VLOOKUP($A151,'Q3 Raw Data'!$A$9:$BD$158,P$3,FALSE))),"")</f>
        <v>On track to meet target</v>
      </c>
      <c r="Q151" s="223" t="str">
        <f>IFERROR(IF((VLOOKUP($A151,'Q3 Raw Data'!$A$9:$BD$158,Q$3,FALSE))="","",(VLOOKUP($A151,'Q3 Raw Data'!$A$9:$BD$158,Q$3,FALSE))),"")</f>
        <v>Not on track to meet target</v>
      </c>
    </row>
    <row r="152" spans="1:17" x14ac:dyDescent="0.3">
      <c r="A152" t="s">
        <v>601</v>
      </c>
      <c r="B152" t="s">
        <v>602</v>
      </c>
      <c r="C152" s="223" t="str">
        <f>IFERROR(IF((VLOOKUP($A152,'Q3 Raw Data'!$A$9:$BD$158,C$3,FALSE))="","",(VLOOKUP($A152,'Q3 Raw Data'!$A$9:$BD$158,C$3,FALSE))),"")</f>
        <v>Yes</v>
      </c>
      <c r="D152" s="223" t="str">
        <f>IFERROR(IF((VLOOKUP($A152,'Q3 Raw Data'!$A$9:$BD$158,D$3,FALSE))="","",(VLOOKUP($A152,'Q3 Raw Data'!$A$9:$BD$158,D$3,FALSE))),"")</f>
        <v>Yes</v>
      </c>
      <c r="E152" s="223" t="str">
        <f>IFERROR(IF((VLOOKUP($A152,'Q3 Raw Data'!$A$9:$BD$158,E$3,FALSE))="","",(VLOOKUP($A152,'Q3 Raw Data'!$A$9:$BD$158,E$3,FALSE))),"")</f>
        <v>Yes</v>
      </c>
      <c r="F152" s="223" t="str">
        <f>IFERROR(IF((VLOOKUP($A152,'Q3 Raw Data'!$A$9:$BD$158,F$3,FALSE))="","",(VLOOKUP($A152,'Q3 Raw Data'!$A$9:$BD$158,F$3,FALSE))),"")</f>
        <v>Yes</v>
      </c>
      <c r="G152" s="223" t="str">
        <f>IFERROR(IF((VLOOKUP($A152,'Q3 Raw Data'!$A$9:$BD$158,G$3,FALSE))="","",(VLOOKUP($A152,'Q3 Raw Data'!$A$9:$BD$158,G$3,FALSE))),"")</f>
        <v>Yes</v>
      </c>
      <c r="H152" s="223" t="str">
        <f>IFERROR(IF((VLOOKUP($A152,'Q3 Raw Data'!$A$9:$BD$158,H$3,FALSE))="","",(VLOOKUP($A152,'Q3 Raw Data'!$A$9:$BD$158,H$3,FALSE))),"")</f>
        <v/>
      </c>
      <c r="I152" s="223"/>
      <c r="J152" s="223"/>
      <c r="K152" s="223"/>
      <c r="L152" s="223"/>
      <c r="M152" s="223"/>
      <c r="N152" s="223" t="str">
        <f>IFERROR(IF((VLOOKUP($A152,'Q3 Raw Data'!$A$9:$BD$158,N$3,FALSE))="","",(VLOOKUP($A152,'Q3 Raw Data'!$A$9:$BD$158,N$3,FALSE))),"")</f>
        <v>Not on track to meet target</v>
      </c>
      <c r="O152" s="223" t="str">
        <f>IFERROR(IF((VLOOKUP($A152,'Q3 Raw Data'!$A$9:$BD$158,O$3,FALSE))="","",(VLOOKUP($A152,'Q3 Raw Data'!$A$9:$BD$158,O$3,FALSE))),"")</f>
        <v>Not on track to meet target</v>
      </c>
      <c r="P152" s="223" t="str">
        <f>IFERROR(IF((VLOOKUP($A152,'Q3 Raw Data'!$A$9:$BD$158,P$3,FALSE))="","",(VLOOKUP($A152,'Q3 Raw Data'!$A$9:$BD$158,P$3,FALSE))),"")</f>
        <v>On track to meet target</v>
      </c>
      <c r="Q152" s="223" t="str">
        <f>IFERROR(IF((VLOOKUP($A152,'Q3 Raw Data'!$A$9:$BD$158,Q$3,FALSE))="","",(VLOOKUP($A152,'Q3 Raw Data'!$A$9:$BD$158,Q$3,FALSE))),"")</f>
        <v>On track to meet target</v>
      </c>
    </row>
    <row r="153" spans="1:17" x14ac:dyDescent="0.3">
      <c r="A153" t="s">
        <v>603</v>
      </c>
      <c r="B153" t="s">
        <v>604</v>
      </c>
      <c r="C153" s="223" t="str">
        <f>IFERROR(IF((VLOOKUP($A153,'Q3 Raw Data'!$A$9:$BD$158,C$3,FALSE))="","",(VLOOKUP($A153,'Q3 Raw Data'!$A$9:$BD$158,C$3,FALSE))),"")</f>
        <v>Yes</v>
      </c>
      <c r="D153" s="223" t="str">
        <f>IFERROR(IF((VLOOKUP($A153,'Q3 Raw Data'!$A$9:$BD$158,D$3,FALSE))="","",(VLOOKUP($A153,'Q3 Raw Data'!$A$9:$BD$158,D$3,FALSE))),"")</f>
        <v>Yes</v>
      </c>
      <c r="E153" s="223" t="str">
        <f>IFERROR(IF((VLOOKUP($A153,'Q3 Raw Data'!$A$9:$BD$158,E$3,FALSE))="","",(VLOOKUP($A153,'Q3 Raw Data'!$A$9:$BD$158,E$3,FALSE))),"")</f>
        <v>Yes</v>
      </c>
      <c r="F153" s="223" t="str">
        <f>IFERROR(IF((VLOOKUP($A153,'Q3 Raw Data'!$A$9:$BD$158,F$3,FALSE))="","",(VLOOKUP($A153,'Q3 Raw Data'!$A$9:$BD$158,F$3,FALSE))),"")</f>
        <v>Yes</v>
      </c>
      <c r="G153" s="223" t="str">
        <f>IFERROR(IF((VLOOKUP($A153,'Q3 Raw Data'!$A$9:$BD$158,G$3,FALSE))="","",(VLOOKUP($A153,'Q3 Raw Data'!$A$9:$BD$158,G$3,FALSE))),"")</f>
        <v>Yes</v>
      </c>
      <c r="H153" s="223" t="str">
        <f>IFERROR(IF((VLOOKUP($A153,'Q3 Raw Data'!$A$9:$BD$158,H$3,FALSE))="","",(VLOOKUP($A153,'Q3 Raw Data'!$A$9:$BD$158,H$3,FALSE))),"")</f>
        <v/>
      </c>
      <c r="I153" s="223"/>
      <c r="J153" s="223"/>
      <c r="K153" s="223"/>
      <c r="L153" s="223"/>
      <c r="M153" s="223"/>
      <c r="N153" s="223" t="str">
        <f>IFERROR(IF((VLOOKUP($A153,'Q3 Raw Data'!$A$9:$BD$158,N$3,FALSE))="","",(VLOOKUP($A153,'Q3 Raw Data'!$A$9:$BD$158,N$3,FALSE))),"")</f>
        <v>Not on track to meet target</v>
      </c>
      <c r="O153" s="223" t="str">
        <f>IFERROR(IF((VLOOKUP($A153,'Q3 Raw Data'!$A$9:$BD$158,O$3,FALSE))="","",(VLOOKUP($A153,'Q3 Raw Data'!$A$9:$BD$158,O$3,FALSE))),"")</f>
        <v>On track to meet target</v>
      </c>
      <c r="P153" s="223" t="str">
        <f>IFERROR(IF((VLOOKUP($A153,'Q3 Raw Data'!$A$9:$BD$158,P$3,FALSE))="","",(VLOOKUP($A153,'Q3 Raw Data'!$A$9:$BD$158,P$3,FALSE))),"")</f>
        <v>On track to meet target</v>
      </c>
      <c r="Q153" s="223" t="str">
        <f>IFERROR(IF((VLOOKUP($A153,'Q3 Raw Data'!$A$9:$BD$158,Q$3,FALSE))="","",(VLOOKUP($A153,'Q3 Raw Data'!$A$9:$BD$158,Q$3,FALSE))),"")</f>
        <v>On track to meet target</v>
      </c>
    </row>
    <row r="154" spans="1:17" x14ac:dyDescent="0.3">
      <c r="A154" t="s">
        <v>607</v>
      </c>
      <c r="B154" t="s">
        <v>608</v>
      </c>
      <c r="C154" s="223" t="str">
        <f>IFERROR(IF((VLOOKUP($A154,'Q3 Raw Data'!$A$9:$BD$158,C$3,FALSE))="","",(VLOOKUP($A154,'Q3 Raw Data'!$A$9:$BD$158,C$3,FALSE))),"")</f>
        <v>Yes</v>
      </c>
      <c r="D154" s="223" t="str">
        <f>IFERROR(IF((VLOOKUP($A154,'Q3 Raw Data'!$A$9:$BD$158,D$3,FALSE))="","",(VLOOKUP($A154,'Q3 Raw Data'!$A$9:$BD$158,D$3,FALSE))),"")</f>
        <v>Yes</v>
      </c>
      <c r="E154" s="223" t="str">
        <f>IFERROR(IF((VLOOKUP($A154,'Q3 Raw Data'!$A$9:$BD$158,E$3,FALSE))="","",(VLOOKUP($A154,'Q3 Raw Data'!$A$9:$BD$158,E$3,FALSE))),"")</f>
        <v>Yes</v>
      </c>
      <c r="F154" s="223" t="str">
        <f>IFERROR(IF((VLOOKUP($A154,'Q3 Raw Data'!$A$9:$BD$158,F$3,FALSE))="","",(VLOOKUP($A154,'Q3 Raw Data'!$A$9:$BD$158,F$3,FALSE))),"")</f>
        <v>Yes</v>
      </c>
      <c r="G154" s="223" t="str">
        <f>IFERROR(IF((VLOOKUP($A154,'Q3 Raw Data'!$A$9:$BD$158,G$3,FALSE))="","",(VLOOKUP($A154,'Q3 Raw Data'!$A$9:$BD$158,G$3,FALSE))),"")</f>
        <v>Yes</v>
      </c>
      <c r="H154" s="223" t="str">
        <f>IFERROR(IF((VLOOKUP($A154,'Q3 Raw Data'!$A$9:$BD$158,H$3,FALSE))="","",(VLOOKUP($A154,'Q3 Raw Data'!$A$9:$BD$158,H$3,FALSE))),"")</f>
        <v/>
      </c>
      <c r="I154" s="223"/>
      <c r="J154" s="223"/>
      <c r="K154" s="223"/>
      <c r="L154" s="223"/>
      <c r="M154" s="223"/>
      <c r="N154" s="223" t="str">
        <f>IFERROR(IF((VLOOKUP($A154,'Q3 Raw Data'!$A$9:$BD$158,N$3,FALSE))="","",(VLOOKUP($A154,'Q3 Raw Data'!$A$9:$BD$158,N$3,FALSE))),"")</f>
        <v>On track to meet target</v>
      </c>
      <c r="O154" s="223" t="str">
        <f>IFERROR(IF((VLOOKUP($A154,'Q3 Raw Data'!$A$9:$BD$158,O$3,FALSE))="","",(VLOOKUP($A154,'Q3 Raw Data'!$A$9:$BD$158,O$3,FALSE))),"")</f>
        <v>On track to meet target</v>
      </c>
      <c r="P154" s="223" t="str">
        <f>IFERROR(IF((VLOOKUP($A154,'Q3 Raw Data'!$A$9:$BD$158,P$3,FALSE))="","",(VLOOKUP($A154,'Q3 Raw Data'!$A$9:$BD$158,P$3,FALSE))),"")</f>
        <v>Not on track to meet target</v>
      </c>
      <c r="Q154" s="223" t="str">
        <f>IFERROR(IF((VLOOKUP($A154,'Q3 Raw Data'!$A$9:$BD$158,Q$3,FALSE))="","",(VLOOKUP($A154,'Q3 Raw Data'!$A$9:$BD$158,Q$3,FALSE))),"")</f>
        <v>On track to meet target</v>
      </c>
    </row>
    <row r="155" spans="1:17" x14ac:dyDescent="0.3">
      <c r="A155" t="s">
        <v>609</v>
      </c>
      <c r="B155" t="s">
        <v>610</v>
      </c>
      <c r="C155" s="223" t="str">
        <f>IFERROR(IF((VLOOKUP($A155,'Q3 Raw Data'!$A$9:$BD$158,C$3,FALSE))="","",(VLOOKUP($A155,'Q3 Raw Data'!$A$9:$BD$158,C$3,FALSE))),"")</f>
        <v>Yes</v>
      </c>
      <c r="D155" s="223" t="str">
        <f>IFERROR(IF((VLOOKUP($A155,'Q3 Raw Data'!$A$9:$BD$158,D$3,FALSE))="","",(VLOOKUP($A155,'Q3 Raw Data'!$A$9:$BD$158,D$3,FALSE))),"")</f>
        <v>Yes</v>
      </c>
      <c r="E155" s="223" t="str">
        <f>IFERROR(IF((VLOOKUP($A155,'Q3 Raw Data'!$A$9:$BD$158,E$3,FALSE))="","",(VLOOKUP($A155,'Q3 Raw Data'!$A$9:$BD$158,E$3,FALSE))),"")</f>
        <v>Yes</v>
      </c>
      <c r="F155" s="223" t="str">
        <f>IFERROR(IF((VLOOKUP($A155,'Q3 Raw Data'!$A$9:$BD$158,F$3,FALSE))="","",(VLOOKUP($A155,'Q3 Raw Data'!$A$9:$BD$158,F$3,FALSE))),"")</f>
        <v>Yes</v>
      </c>
      <c r="G155" s="223" t="str">
        <f>IFERROR(IF((VLOOKUP($A155,'Q3 Raw Data'!$A$9:$BD$158,G$3,FALSE))="","",(VLOOKUP($A155,'Q3 Raw Data'!$A$9:$BD$158,G$3,FALSE))),"")</f>
        <v>Yes</v>
      </c>
      <c r="H155" s="223" t="str">
        <f>IFERROR(IF((VLOOKUP($A155,'Q3 Raw Data'!$A$9:$BD$158,H$3,FALSE))="","",(VLOOKUP($A155,'Q3 Raw Data'!$A$9:$BD$158,H$3,FALSE))),"")</f>
        <v/>
      </c>
      <c r="I155" s="223"/>
      <c r="J155" s="223"/>
      <c r="K155" s="223"/>
      <c r="L155" s="223"/>
      <c r="M155" s="223"/>
      <c r="N155" s="223" t="str">
        <f>IFERROR(IF((VLOOKUP($A155,'Q3 Raw Data'!$A$9:$BD$158,N$3,FALSE))="","",(VLOOKUP($A155,'Q3 Raw Data'!$A$9:$BD$158,N$3,FALSE))),"")</f>
        <v>Data not available to assess progress</v>
      </c>
      <c r="O155" s="223" t="str">
        <f>IFERROR(IF((VLOOKUP($A155,'Q3 Raw Data'!$A$9:$BD$158,O$3,FALSE))="","",(VLOOKUP($A155,'Q3 Raw Data'!$A$9:$BD$158,O$3,FALSE))),"")</f>
        <v>On track to meet target</v>
      </c>
      <c r="P155" s="223" t="str">
        <f>IFERROR(IF((VLOOKUP($A155,'Q3 Raw Data'!$A$9:$BD$158,P$3,FALSE))="","",(VLOOKUP($A155,'Q3 Raw Data'!$A$9:$BD$158,P$3,FALSE))),"")</f>
        <v>Not on track to meet target</v>
      </c>
      <c r="Q155" s="223" t="str">
        <f>IFERROR(IF((VLOOKUP($A155,'Q3 Raw Data'!$A$9:$BD$158,Q$3,FALSE))="","",(VLOOKUP($A155,'Q3 Raw Data'!$A$9:$BD$158,Q$3,FALSE))),"")</f>
        <v>Not on track to meet target</v>
      </c>
    </row>
    <row r="156" spans="1:17" x14ac:dyDescent="0.3">
      <c r="A156" t="s">
        <v>613</v>
      </c>
      <c r="B156" t="s">
        <v>614</v>
      </c>
      <c r="C156" s="223" t="str">
        <f>IFERROR(IF((VLOOKUP($A156,'Q3 Raw Data'!$A$9:$BD$158,C$3,FALSE))="","",(VLOOKUP($A156,'Q3 Raw Data'!$A$9:$BD$158,C$3,FALSE))),"")</f>
        <v>Yes</v>
      </c>
      <c r="D156" s="223" t="str">
        <f>IFERROR(IF((VLOOKUP($A156,'Q3 Raw Data'!$A$9:$BD$158,D$3,FALSE))="","",(VLOOKUP($A156,'Q3 Raw Data'!$A$9:$BD$158,D$3,FALSE))),"")</f>
        <v>Yes</v>
      </c>
      <c r="E156" s="223" t="str">
        <f>IFERROR(IF((VLOOKUP($A156,'Q3 Raw Data'!$A$9:$BD$158,E$3,FALSE))="","",(VLOOKUP($A156,'Q3 Raw Data'!$A$9:$BD$158,E$3,FALSE))),"")</f>
        <v>Yes</v>
      </c>
      <c r="F156" s="223" t="str">
        <f>IFERROR(IF((VLOOKUP($A156,'Q3 Raw Data'!$A$9:$BD$158,F$3,FALSE))="","",(VLOOKUP($A156,'Q3 Raw Data'!$A$9:$BD$158,F$3,FALSE))),"")</f>
        <v>Yes</v>
      </c>
      <c r="G156" s="223" t="str">
        <f>IFERROR(IF((VLOOKUP($A156,'Q3 Raw Data'!$A$9:$BD$158,G$3,FALSE))="","",(VLOOKUP($A156,'Q3 Raw Data'!$A$9:$BD$158,G$3,FALSE))),"")</f>
        <v>Yes</v>
      </c>
      <c r="H156" s="223" t="str">
        <f>IFERROR(IF((VLOOKUP($A156,'Q3 Raw Data'!$A$9:$BD$158,H$3,FALSE))="","",(VLOOKUP($A156,'Q3 Raw Data'!$A$9:$BD$158,H$3,FALSE))),"")</f>
        <v/>
      </c>
      <c r="I156" s="223"/>
      <c r="J156" s="223"/>
      <c r="K156" s="223"/>
      <c r="L156" s="223"/>
      <c r="M156" s="223"/>
      <c r="N156" s="223" t="str">
        <f>IFERROR(IF((VLOOKUP($A156,'Q3 Raw Data'!$A$9:$BD$158,N$3,FALSE))="","",(VLOOKUP($A156,'Q3 Raw Data'!$A$9:$BD$158,N$3,FALSE))),"")</f>
        <v>Not on track to meet target</v>
      </c>
      <c r="O156" s="223" t="str">
        <f>IFERROR(IF((VLOOKUP($A156,'Q3 Raw Data'!$A$9:$BD$158,O$3,FALSE))="","",(VLOOKUP($A156,'Q3 Raw Data'!$A$9:$BD$158,O$3,FALSE))),"")</f>
        <v>Not on track to meet target</v>
      </c>
      <c r="P156" s="223" t="str">
        <f>IFERROR(IF((VLOOKUP($A156,'Q3 Raw Data'!$A$9:$BD$158,P$3,FALSE))="","",(VLOOKUP($A156,'Q3 Raw Data'!$A$9:$BD$158,P$3,FALSE))),"")</f>
        <v>Data not available to assess progress</v>
      </c>
      <c r="Q156" s="223" t="str">
        <f>IFERROR(IF((VLOOKUP($A156,'Q3 Raw Data'!$A$9:$BD$158,Q$3,FALSE))="","",(VLOOKUP($A156,'Q3 Raw Data'!$A$9:$BD$158,Q$3,FALSE))),"")</f>
        <v>Not on track to meet target</v>
      </c>
    </row>
  </sheetData>
  <mergeCells count="2">
    <mergeCell ref="C5:M5"/>
    <mergeCell ref="N5:Q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3" tint="0.79998168889431442"/>
  </sheetPr>
  <dimension ref="A1:J175"/>
  <sheetViews>
    <sheetView showGridLines="0" zoomScale="85" zoomScaleNormal="85" workbookViewId="0"/>
  </sheetViews>
  <sheetFormatPr defaultRowHeight="14.4" x14ac:dyDescent="0.3"/>
  <cols>
    <col min="1" max="1" width="4.6640625" customWidth="1"/>
    <col min="2" max="2" width="23.6640625" customWidth="1"/>
    <col min="3" max="3" width="37.6640625" customWidth="1"/>
    <col min="4" max="7" width="35.6640625" customWidth="1"/>
    <col min="8" max="9" width="4.6640625" customWidth="1"/>
    <col min="10" max="10" width="0" style="1" hidden="1" customWidth="1"/>
    <col min="11" max="11" width="4.6640625" customWidth="1"/>
  </cols>
  <sheetData>
    <row r="1" spans="1:10" ht="21" x14ac:dyDescent="0.4">
      <c r="A1" s="37"/>
      <c r="B1" s="265" t="s">
        <v>822</v>
      </c>
      <c r="C1" s="265"/>
      <c r="D1" s="265"/>
      <c r="E1" s="265"/>
      <c r="F1" s="265"/>
      <c r="G1" s="265"/>
      <c r="H1" s="37"/>
    </row>
    <row r="2" spans="1:10" x14ac:dyDescent="0.3">
      <c r="A2" s="37"/>
      <c r="B2" s="261"/>
      <c r="C2" s="261"/>
      <c r="D2" s="261"/>
      <c r="E2" s="261"/>
      <c r="F2" s="261"/>
      <c r="G2" s="261"/>
      <c r="H2" s="37"/>
    </row>
    <row r="3" spans="1:10" x14ac:dyDescent="0.3">
      <c r="A3" s="37"/>
      <c r="B3" s="37"/>
      <c r="C3" s="37"/>
      <c r="D3" s="37"/>
      <c r="E3" s="37"/>
      <c r="F3" s="37"/>
      <c r="G3" s="37"/>
      <c r="H3" s="37"/>
    </row>
    <row r="4" spans="1:10" x14ac:dyDescent="0.3">
      <c r="A4" s="37"/>
      <c r="B4" s="38" t="s">
        <v>929</v>
      </c>
      <c r="C4" s="37"/>
      <c r="D4" s="39" t="str">
        <f ca="1">'Org List'!J7</f>
        <v>HWB</v>
      </c>
      <c r="E4" s="37"/>
      <c r="F4" s="167"/>
      <c r="G4" s="167"/>
      <c r="H4" s="37"/>
      <c r="J4" s="1">
        <f ca="1">MATCH(D4,'Comms by AT'!$Y:$Y,0)</f>
        <v>4</v>
      </c>
    </row>
    <row r="5" spans="1:10" x14ac:dyDescent="0.3">
      <c r="A5" s="37"/>
      <c r="B5" s="37"/>
      <c r="C5" s="37"/>
      <c r="D5" s="37"/>
      <c r="E5" s="37"/>
      <c r="F5" s="37"/>
      <c r="G5" s="37"/>
      <c r="H5" s="37"/>
      <c r="J5" s="1">
        <f ca="1">COUNTIF('Comms by AT'!$Z:$Z,$D$4)</f>
        <v>150</v>
      </c>
    </row>
    <row r="6" spans="1:10" ht="20.100000000000001" customHeight="1" x14ac:dyDescent="0.3">
      <c r="B6" s="209" t="s">
        <v>1082</v>
      </c>
    </row>
    <row r="7" spans="1:10" x14ac:dyDescent="0.3">
      <c r="A7" s="37"/>
      <c r="B7" s="38" t="s">
        <v>930</v>
      </c>
      <c r="C7" s="37"/>
      <c r="D7" s="37"/>
      <c r="E7" s="37"/>
      <c r="F7" s="37"/>
      <c r="G7" s="37"/>
      <c r="H7" s="37"/>
    </row>
    <row r="8" spans="1:10" ht="15" thickBot="1" x14ac:dyDescent="0.35"/>
    <row r="9" spans="1:10" s="1" customFormat="1" ht="15" hidden="1" thickBot="1" x14ac:dyDescent="0.35">
      <c r="D9" s="1">
        <v>14</v>
      </c>
      <c r="E9" s="1">
        <v>15</v>
      </c>
      <c r="F9" s="1">
        <v>16</v>
      </c>
      <c r="G9" s="1">
        <v>17</v>
      </c>
    </row>
    <row r="10" spans="1:10" x14ac:dyDescent="0.3">
      <c r="B10" s="281" t="s">
        <v>931</v>
      </c>
      <c r="C10" s="283"/>
      <c r="D10" s="278" t="s">
        <v>957</v>
      </c>
      <c r="E10" s="279"/>
      <c r="F10" s="279"/>
      <c r="G10" s="280"/>
    </row>
    <row r="11" spans="1:10" ht="15" thickBot="1" x14ac:dyDescent="0.35">
      <c r="B11" s="282"/>
      <c r="C11" s="284"/>
      <c r="D11" s="87" t="s">
        <v>958</v>
      </c>
      <c r="E11" s="86" t="s">
        <v>813</v>
      </c>
      <c r="F11" s="86" t="s">
        <v>814</v>
      </c>
      <c r="G11" s="89" t="s">
        <v>959</v>
      </c>
    </row>
    <row r="12" spans="1:10" ht="15" customHeight="1" x14ac:dyDescent="0.3">
      <c r="B12" s="285" t="str">
        <f ca="1">'Org List'!$J$6</f>
        <v>Health and Wellbeing Board</v>
      </c>
      <c r="C12" s="140" t="s">
        <v>932</v>
      </c>
      <c r="D12" s="54">
        <f ca="1">SUM(D$13,D$15,D$17)</f>
        <v>150</v>
      </c>
      <c r="E12" s="59">
        <f t="shared" ref="E12:G12" ca="1" si="0">SUM(E$13,E$15,E$17)</f>
        <v>150</v>
      </c>
      <c r="F12" s="59">
        <f t="shared" ca="1" si="0"/>
        <v>150</v>
      </c>
      <c r="G12" s="61">
        <f t="shared" ca="1" si="0"/>
        <v>150</v>
      </c>
    </row>
    <row r="13" spans="1:10" x14ac:dyDescent="0.3">
      <c r="B13" s="286"/>
      <c r="C13" s="141" t="s">
        <v>960</v>
      </c>
      <c r="D13" s="55">
        <f ca="1">COUNTIF(D$22:D$171,$C13)</f>
        <v>56</v>
      </c>
      <c r="E13" s="63">
        <f t="shared" ref="E13:G17" ca="1" si="1">COUNTIF(E$22:E$171,$C13)</f>
        <v>114</v>
      </c>
      <c r="F13" s="63">
        <f t="shared" ca="1" si="1"/>
        <v>75</v>
      </c>
      <c r="G13" s="65">
        <f t="shared" ca="1" si="1"/>
        <v>75</v>
      </c>
    </row>
    <row r="14" spans="1:10" x14ac:dyDescent="0.3">
      <c r="B14" s="286"/>
      <c r="C14" s="141" t="s">
        <v>961</v>
      </c>
      <c r="D14" s="72">
        <f ca="1">IFERROR(IF((D13/D12)="","",(D13/D12)),"")</f>
        <v>0.37333333333333335</v>
      </c>
      <c r="E14" s="70">
        <f t="shared" ref="E14:G14" ca="1" si="2">IFERROR(IF((E13/E12)="","",(E13/E12)),"")</f>
        <v>0.76</v>
      </c>
      <c r="F14" s="70">
        <f t="shared" ca="1" si="2"/>
        <v>0.5</v>
      </c>
      <c r="G14" s="73">
        <f t="shared" ca="1" si="2"/>
        <v>0.5</v>
      </c>
    </row>
    <row r="15" spans="1:10" x14ac:dyDescent="0.3">
      <c r="B15" s="286"/>
      <c r="C15" s="141" t="s">
        <v>962</v>
      </c>
      <c r="D15" s="55">
        <f t="shared" ref="D15:D17" ca="1" si="3">COUNTIF(D$22:D$171,$C15)</f>
        <v>86</v>
      </c>
      <c r="E15" s="63">
        <f t="shared" ca="1" si="1"/>
        <v>36</v>
      </c>
      <c r="F15" s="63">
        <f t="shared" ca="1" si="1"/>
        <v>36</v>
      </c>
      <c r="G15" s="65">
        <f t="shared" ca="1" si="1"/>
        <v>71</v>
      </c>
    </row>
    <row r="16" spans="1:10" x14ac:dyDescent="0.3">
      <c r="B16" s="286"/>
      <c r="C16" s="141" t="s">
        <v>963</v>
      </c>
      <c r="D16" s="72">
        <f ca="1">IFERROR(IF((D15/D12)="","",(D15/D12)),"")</f>
        <v>0.57333333333333336</v>
      </c>
      <c r="E16" s="70">
        <f t="shared" ref="E16:G16" ca="1" si="4">IFERROR(IF((E15/E12)="","",(E15/E12)),"")</f>
        <v>0.24</v>
      </c>
      <c r="F16" s="70">
        <f t="shared" ca="1" si="4"/>
        <v>0.24</v>
      </c>
      <c r="G16" s="73">
        <f t="shared" ca="1" si="4"/>
        <v>0.47333333333333333</v>
      </c>
    </row>
    <row r="17" spans="1:7" x14ac:dyDescent="0.3">
      <c r="B17" s="286"/>
      <c r="C17" s="141" t="s">
        <v>964</v>
      </c>
      <c r="D17" s="55">
        <f t="shared" ca="1" si="3"/>
        <v>8</v>
      </c>
      <c r="E17" s="63">
        <f t="shared" ca="1" si="1"/>
        <v>0</v>
      </c>
      <c r="F17" s="63">
        <f t="shared" ca="1" si="1"/>
        <v>39</v>
      </c>
      <c r="G17" s="65">
        <f t="shared" ca="1" si="1"/>
        <v>4</v>
      </c>
    </row>
    <row r="18" spans="1:7" ht="15" thickBot="1" x14ac:dyDescent="0.35">
      <c r="B18" s="287"/>
      <c r="C18" s="142" t="s">
        <v>965</v>
      </c>
      <c r="D18" s="77">
        <f ca="1">IFERROR(IF((D17/D12)="","",(D17/D12)),"")</f>
        <v>5.3333333333333337E-2</v>
      </c>
      <c r="E18" s="75">
        <f t="shared" ref="E18:G18" ca="1" si="5">IFERROR(IF((E17/E12)="","",(E17/E12)),"")</f>
        <v>0</v>
      </c>
      <c r="F18" s="75">
        <f t="shared" ca="1" si="5"/>
        <v>0.26</v>
      </c>
      <c r="G18" s="78">
        <f t="shared" ca="1" si="5"/>
        <v>2.6666666666666668E-2</v>
      </c>
    </row>
    <row r="19" spans="1:7" ht="15" thickBot="1" x14ac:dyDescent="0.35"/>
    <row r="20" spans="1:7" x14ac:dyDescent="0.3">
      <c r="B20" s="193"/>
      <c r="C20" s="195"/>
      <c r="D20" s="278" t="s">
        <v>957</v>
      </c>
      <c r="E20" s="279"/>
      <c r="F20" s="279"/>
      <c r="G20" s="280"/>
    </row>
    <row r="21" spans="1:7" ht="15" thickBot="1" x14ac:dyDescent="0.35">
      <c r="B21" s="194" t="s">
        <v>117</v>
      </c>
      <c r="C21" s="196" t="s">
        <v>931</v>
      </c>
      <c r="D21" s="87" t="s">
        <v>958</v>
      </c>
      <c r="E21" s="86" t="s">
        <v>813</v>
      </c>
      <c r="F21" s="86" t="s">
        <v>814</v>
      </c>
      <c r="G21" s="89" t="s">
        <v>959</v>
      </c>
    </row>
    <row r="22" spans="1:7" x14ac:dyDescent="0.3">
      <c r="A22" s="57">
        <v>0</v>
      </c>
      <c r="B22" s="48" t="str">
        <f ca="1">IF($A22&gt;$J$5-1,"",INDIRECT("'Comms by AT'!AA"&amp;$A22+$J$4))</f>
        <v>E09000002</v>
      </c>
      <c r="C22" s="49" t="str">
        <f ca="1">IFERROR(VLOOKUP($B22,'Org List'!$J$9:$K$488,2,0), "")</f>
        <v>Barking and Dagenham</v>
      </c>
      <c r="D22" s="143" t="str">
        <f ca="1">IFERROR(IF((VLOOKUP($B22,'NatCon &amp; Metrics Backsheet'!$A$7:$Q$156,D$9,FALSE))="","",(VLOOKUP($B22,'NatCon &amp; Metrics Backsheet'!$A$7:$Q$156,D$9,FALSE))),"")</f>
        <v>Not on track to meet target</v>
      </c>
      <c r="E22" s="96" t="str">
        <f ca="1">IFERROR(IF((VLOOKUP($B22,'NatCon &amp; Metrics Backsheet'!$A$7:$Q$156,E$9,FALSE))="","",(VLOOKUP($B22,'NatCon &amp; Metrics Backsheet'!$A$7:$Q$156,E$9,FALSE))),"")</f>
        <v>On track to meet target</v>
      </c>
      <c r="F22" s="96" t="str">
        <f ca="1">IFERROR(IF((VLOOKUP($B22,'NatCon &amp; Metrics Backsheet'!$A$7:$Q$156,F$9,FALSE))="","",(VLOOKUP($B22,'NatCon &amp; Metrics Backsheet'!$A$7:$Q$156,F$9,FALSE))),"")</f>
        <v>On track to meet target</v>
      </c>
      <c r="G22" s="97" t="str">
        <f ca="1">IFERROR(IF((VLOOKUP($B22,'NatCon &amp; Metrics Backsheet'!$A$7:$Q$156,G$9,FALSE))="","",(VLOOKUP($B22,'NatCon &amp; Metrics Backsheet'!$A$7:$Q$156,G$9,FALSE))),"")</f>
        <v>Not on track to meet target</v>
      </c>
    </row>
    <row r="23" spans="1:7" x14ac:dyDescent="0.3">
      <c r="A23" s="57">
        <v>1</v>
      </c>
      <c r="B23" s="50" t="str">
        <f t="shared" ref="B23:B86" ca="1" si="6">IF($A23&gt;$J$5-1,"",INDIRECT("'Comms by AT'!AA"&amp;$A23+$J$4))</f>
        <v>E09000003</v>
      </c>
      <c r="C23" s="51" t="str">
        <f ca="1">IFERROR(VLOOKUP($B23,'Org List'!$J$9:$K$488,2,0), "")</f>
        <v>Barnet</v>
      </c>
      <c r="D23" s="144" t="str">
        <f ca="1">IFERROR(IF((VLOOKUP($B23,'NatCon &amp; Metrics Backsheet'!$A$7:$Q$156,D$9,FALSE))="","",(VLOOKUP($B23,'NatCon &amp; Metrics Backsheet'!$A$7:$Q$156,D$9,FALSE))),"")</f>
        <v>Not on track to meet target</v>
      </c>
      <c r="E23" s="99" t="str">
        <f ca="1">IFERROR(IF((VLOOKUP($B23,'NatCon &amp; Metrics Backsheet'!$A$7:$Q$156,E$9,FALSE))="","",(VLOOKUP($B23,'NatCon &amp; Metrics Backsheet'!$A$7:$Q$156,E$9,FALSE))),"")</f>
        <v>On track to meet target</v>
      </c>
      <c r="F23" s="99" t="str">
        <f ca="1">IFERROR(IF((VLOOKUP($B23,'NatCon &amp; Metrics Backsheet'!$A$7:$Q$156,F$9,FALSE))="","",(VLOOKUP($B23,'NatCon &amp; Metrics Backsheet'!$A$7:$Q$156,F$9,FALSE))),"")</f>
        <v>On track to meet target</v>
      </c>
      <c r="G23" s="100" t="str">
        <f ca="1">IFERROR(IF((VLOOKUP($B23,'NatCon &amp; Metrics Backsheet'!$A$7:$Q$156,G$9,FALSE))="","",(VLOOKUP($B23,'NatCon &amp; Metrics Backsheet'!$A$7:$Q$156,G$9,FALSE))),"")</f>
        <v>On track to meet target</v>
      </c>
    </row>
    <row r="24" spans="1:7" x14ac:dyDescent="0.3">
      <c r="A24" s="57">
        <v>2</v>
      </c>
      <c r="B24" s="50" t="str">
        <f t="shared" ca="1" si="6"/>
        <v>E08000016</v>
      </c>
      <c r="C24" s="51" t="str">
        <f ca="1">IFERROR(VLOOKUP($B24,'Org List'!$J$9:$K$488,2,0), "")</f>
        <v>Barnsley</v>
      </c>
      <c r="D24" s="144" t="str">
        <f ca="1">IFERROR(IF((VLOOKUP($B24,'NatCon &amp; Metrics Backsheet'!$A$7:$Q$156,D$9,FALSE))="","",(VLOOKUP($B24,'NatCon &amp; Metrics Backsheet'!$A$7:$Q$156,D$9,FALSE))),"")</f>
        <v>Not on track to meet target</v>
      </c>
      <c r="E24" s="99" t="str">
        <f ca="1">IFERROR(IF((VLOOKUP($B24,'NatCon &amp; Metrics Backsheet'!$A$7:$Q$156,E$9,FALSE))="","",(VLOOKUP($B24,'NatCon &amp; Metrics Backsheet'!$A$7:$Q$156,E$9,FALSE))),"")</f>
        <v>On track to meet target</v>
      </c>
      <c r="F24" s="99" t="str">
        <f ca="1">IFERROR(IF((VLOOKUP($B24,'NatCon &amp; Metrics Backsheet'!$A$7:$Q$156,F$9,FALSE))="","",(VLOOKUP($B24,'NatCon &amp; Metrics Backsheet'!$A$7:$Q$156,F$9,FALSE))),"")</f>
        <v>On track to meet target</v>
      </c>
      <c r="G24" s="100" t="str">
        <f ca="1">IFERROR(IF((VLOOKUP($B24,'NatCon &amp; Metrics Backsheet'!$A$7:$Q$156,G$9,FALSE))="","",(VLOOKUP($B24,'NatCon &amp; Metrics Backsheet'!$A$7:$Q$156,G$9,FALSE))),"")</f>
        <v>On track to meet target</v>
      </c>
    </row>
    <row r="25" spans="1:7" x14ac:dyDescent="0.3">
      <c r="A25" s="57">
        <v>3</v>
      </c>
      <c r="B25" s="50" t="str">
        <f t="shared" ca="1" si="6"/>
        <v>E06000022</v>
      </c>
      <c r="C25" s="51" t="str">
        <f ca="1">IFERROR(VLOOKUP($B25,'Org List'!$J$9:$K$488,2,0), "")</f>
        <v>Bath and North East Somerset</v>
      </c>
      <c r="D25" s="144" t="str">
        <f ca="1">IFERROR(IF((VLOOKUP($B25,'NatCon &amp; Metrics Backsheet'!$A$7:$Q$156,D$9,FALSE))="","",(VLOOKUP($B25,'NatCon &amp; Metrics Backsheet'!$A$7:$Q$156,D$9,FALSE))),"")</f>
        <v>Not on track to meet target</v>
      </c>
      <c r="E25" s="99" t="str">
        <f ca="1">IFERROR(IF((VLOOKUP($B25,'NatCon &amp; Metrics Backsheet'!$A$7:$Q$156,E$9,FALSE))="","",(VLOOKUP($B25,'NatCon &amp; Metrics Backsheet'!$A$7:$Q$156,E$9,FALSE))),"")</f>
        <v>Not on track to meet target</v>
      </c>
      <c r="F25" s="99" t="str">
        <f ca="1">IFERROR(IF((VLOOKUP($B25,'NatCon &amp; Metrics Backsheet'!$A$7:$Q$156,F$9,FALSE))="","",(VLOOKUP($B25,'NatCon &amp; Metrics Backsheet'!$A$7:$Q$156,F$9,FALSE))),"")</f>
        <v>Data not available to assess progress</v>
      </c>
      <c r="G25" s="100" t="str">
        <f ca="1">IFERROR(IF((VLOOKUP($B25,'NatCon &amp; Metrics Backsheet'!$A$7:$Q$156,G$9,FALSE))="","",(VLOOKUP($B25,'NatCon &amp; Metrics Backsheet'!$A$7:$Q$156,G$9,FALSE))),"")</f>
        <v>On track to meet target</v>
      </c>
    </row>
    <row r="26" spans="1:7" x14ac:dyDescent="0.3">
      <c r="A26" s="57">
        <v>4</v>
      </c>
      <c r="B26" s="50" t="str">
        <f t="shared" ca="1" si="6"/>
        <v>E06000055</v>
      </c>
      <c r="C26" s="51" t="str">
        <f ca="1">IFERROR(VLOOKUP($B26,'Org List'!$J$9:$K$488,2,0), "")</f>
        <v>Bedford</v>
      </c>
      <c r="D26" s="144" t="str">
        <f ca="1">IFERROR(IF((VLOOKUP($B26,'NatCon &amp; Metrics Backsheet'!$A$7:$Q$156,D$9,FALSE))="","",(VLOOKUP($B26,'NatCon &amp; Metrics Backsheet'!$A$7:$Q$156,D$9,FALSE))),"")</f>
        <v>Not on track to meet target</v>
      </c>
      <c r="E26" s="99" t="str">
        <f ca="1">IFERROR(IF((VLOOKUP($B26,'NatCon &amp; Metrics Backsheet'!$A$7:$Q$156,E$9,FALSE))="","",(VLOOKUP($B26,'NatCon &amp; Metrics Backsheet'!$A$7:$Q$156,E$9,FALSE))),"")</f>
        <v>On track to meet target</v>
      </c>
      <c r="F26" s="99" t="str">
        <f ca="1">IFERROR(IF((VLOOKUP($B26,'NatCon &amp; Metrics Backsheet'!$A$7:$Q$156,F$9,FALSE))="","",(VLOOKUP($B26,'NatCon &amp; Metrics Backsheet'!$A$7:$Q$156,F$9,FALSE))),"")</f>
        <v>On track to meet target</v>
      </c>
      <c r="G26" s="100" t="str">
        <f ca="1">IFERROR(IF((VLOOKUP($B26,'NatCon &amp; Metrics Backsheet'!$A$7:$Q$156,G$9,FALSE))="","",(VLOOKUP($B26,'NatCon &amp; Metrics Backsheet'!$A$7:$Q$156,G$9,FALSE))),"")</f>
        <v>Not on track to meet target</v>
      </c>
    </row>
    <row r="27" spans="1:7" x14ac:dyDescent="0.3">
      <c r="A27" s="57">
        <v>5</v>
      </c>
      <c r="B27" s="50" t="str">
        <f t="shared" ca="1" si="6"/>
        <v>E09000004</v>
      </c>
      <c r="C27" s="51" t="str">
        <f ca="1">IFERROR(VLOOKUP($B27,'Org List'!$J$9:$K$488,2,0), "")</f>
        <v>Bexley</v>
      </c>
      <c r="D27" s="144" t="str">
        <f ca="1">IFERROR(IF((VLOOKUP($B27,'NatCon &amp; Metrics Backsheet'!$A$7:$Q$156,D$9,FALSE))="","",(VLOOKUP($B27,'NatCon &amp; Metrics Backsheet'!$A$7:$Q$156,D$9,FALSE))),"")</f>
        <v>Data not available to assess progress</v>
      </c>
      <c r="E27" s="99" t="str">
        <f ca="1">IFERROR(IF((VLOOKUP($B27,'NatCon &amp; Metrics Backsheet'!$A$7:$Q$156,E$9,FALSE))="","",(VLOOKUP($B27,'NatCon &amp; Metrics Backsheet'!$A$7:$Q$156,E$9,FALSE))),"")</f>
        <v>On track to meet target</v>
      </c>
      <c r="F27" s="99" t="str">
        <f ca="1">IFERROR(IF((VLOOKUP($B27,'NatCon &amp; Metrics Backsheet'!$A$7:$Q$156,F$9,FALSE))="","",(VLOOKUP($B27,'NatCon &amp; Metrics Backsheet'!$A$7:$Q$156,F$9,FALSE))),"")</f>
        <v>On track to meet target</v>
      </c>
      <c r="G27" s="100" t="str">
        <f ca="1">IFERROR(IF((VLOOKUP($B27,'NatCon &amp; Metrics Backsheet'!$A$7:$Q$156,G$9,FALSE))="","",(VLOOKUP($B27,'NatCon &amp; Metrics Backsheet'!$A$7:$Q$156,G$9,FALSE))),"")</f>
        <v>On track to meet target</v>
      </c>
    </row>
    <row r="28" spans="1:7" x14ac:dyDescent="0.3">
      <c r="A28" s="57">
        <v>6</v>
      </c>
      <c r="B28" s="50" t="str">
        <f t="shared" ca="1" si="6"/>
        <v>E08000025</v>
      </c>
      <c r="C28" s="51" t="str">
        <f ca="1">IFERROR(VLOOKUP($B28,'Org List'!$J$9:$K$488,2,0), "")</f>
        <v>Birmingham</v>
      </c>
      <c r="D28" s="144" t="str">
        <f ca="1">IFERROR(IF((VLOOKUP($B28,'NatCon &amp; Metrics Backsheet'!$A$7:$Q$156,D$9,FALSE))="","",(VLOOKUP($B28,'NatCon &amp; Metrics Backsheet'!$A$7:$Q$156,D$9,FALSE))),"")</f>
        <v>On track to meet target</v>
      </c>
      <c r="E28" s="99" t="str">
        <f ca="1">IFERROR(IF((VLOOKUP($B28,'NatCon &amp; Metrics Backsheet'!$A$7:$Q$156,E$9,FALSE))="","",(VLOOKUP($B28,'NatCon &amp; Metrics Backsheet'!$A$7:$Q$156,E$9,FALSE))),"")</f>
        <v>On track to meet target</v>
      </c>
      <c r="F28" s="99" t="str">
        <f ca="1">IFERROR(IF((VLOOKUP($B28,'NatCon &amp; Metrics Backsheet'!$A$7:$Q$156,F$9,FALSE))="","",(VLOOKUP($B28,'NatCon &amp; Metrics Backsheet'!$A$7:$Q$156,F$9,FALSE))),"")</f>
        <v>Data not available to assess progress</v>
      </c>
      <c r="G28" s="100" t="str">
        <f ca="1">IFERROR(IF((VLOOKUP($B28,'NatCon &amp; Metrics Backsheet'!$A$7:$Q$156,G$9,FALSE))="","",(VLOOKUP($B28,'NatCon &amp; Metrics Backsheet'!$A$7:$Q$156,G$9,FALSE))),"")</f>
        <v>Not on track to meet target</v>
      </c>
    </row>
    <row r="29" spans="1:7" x14ac:dyDescent="0.3">
      <c r="A29" s="57">
        <v>7</v>
      </c>
      <c r="B29" s="50" t="str">
        <f t="shared" ca="1" si="6"/>
        <v>E06000008</v>
      </c>
      <c r="C29" s="51" t="str">
        <f ca="1">IFERROR(VLOOKUP($B29,'Org List'!$J$9:$K$488,2,0), "")</f>
        <v>Blackburn with Darwen</v>
      </c>
      <c r="D29" s="144" t="str">
        <f ca="1">IFERROR(IF((VLOOKUP($B29,'NatCon &amp; Metrics Backsheet'!$A$7:$Q$156,D$9,FALSE))="","",(VLOOKUP($B29,'NatCon &amp; Metrics Backsheet'!$A$7:$Q$156,D$9,FALSE))),"")</f>
        <v>Not on track to meet target</v>
      </c>
      <c r="E29" s="99" t="str">
        <f ca="1">IFERROR(IF((VLOOKUP($B29,'NatCon &amp; Metrics Backsheet'!$A$7:$Q$156,E$9,FALSE))="","",(VLOOKUP($B29,'NatCon &amp; Metrics Backsheet'!$A$7:$Q$156,E$9,FALSE))),"")</f>
        <v>Not on track to meet target</v>
      </c>
      <c r="F29" s="99" t="str">
        <f ca="1">IFERROR(IF((VLOOKUP($B29,'NatCon &amp; Metrics Backsheet'!$A$7:$Q$156,F$9,FALSE))="","",(VLOOKUP($B29,'NatCon &amp; Metrics Backsheet'!$A$7:$Q$156,F$9,FALSE))),"")</f>
        <v>On track to meet target</v>
      </c>
      <c r="G29" s="100" t="str">
        <f ca="1">IFERROR(IF((VLOOKUP($B29,'NatCon &amp; Metrics Backsheet'!$A$7:$Q$156,G$9,FALSE))="","",(VLOOKUP($B29,'NatCon &amp; Metrics Backsheet'!$A$7:$Q$156,G$9,FALSE))),"")</f>
        <v>Not on track to meet target</v>
      </c>
    </row>
    <row r="30" spans="1:7" x14ac:dyDescent="0.3">
      <c r="A30" s="57">
        <v>8</v>
      </c>
      <c r="B30" s="50" t="str">
        <f t="shared" ca="1" si="6"/>
        <v>E06000009</v>
      </c>
      <c r="C30" s="51" t="str">
        <f ca="1">IFERROR(VLOOKUP($B30,'Org List'!$J$9:$K$488,2,0), "")</f>
        <v>Blackpool</v>
      </c>
      <c r="D30" s="144" t="str">
        <f ca="1">IFERROR(IF((VLOOKUP($B30,'NatCon &amp; Metrics Backsheet'!$A$7:$Q$156,D$9,FALSE))="","",(VLOOKUP($B30,'NatCon &amp; Metrics Backsheet'!$A$7:$Q$156,D$9,FALSE))),"")</f>
        <v>On track to meet target</v>
      </c>
      <c r="E30" s="99" t="str">
        <f ca="1">IFERROR(IF((VLOOKUP($B30,'NatCon &amp; Metrics Backsheet'!$A$7:$Q$156,E$9,FALSE))="","",(VLOOKUP($B30,'NatCon &amp; Metrics Backsheet'!$A$7:$Q$156,E$9,FALSE))),"")</f>
        <v>On track to meet target</v>
      </c>
      <c r="F30" s="99" t="str">
        <f ca="1">IFERROR(IF((VLOOKUP($B30,'NatCon &amp; Metrics Backsheet'!$A$7:$Q$156,F$9,FALSE))="","",(VLOOKUP($B30,'NatCon &amp; Metrics Backsheet'!$A$7:$Q$156,F$9,FALSE))),"")</f>
        <v>Data not available to assess progress</v>
      </c>
      <c r="G30" s="100" t="str">
        <f ca="1">IFERROR(IF((VLOOKUP($B30,'NatCon &amp; Metrics Backsheet'!$A$7:$Q$156,G$9,FALSE))="","",(VLOOKUP($B30,'NatCon &amp; Metrics Backsheet'!$A$7:$Q$156,G$9,FALSE))),"")</f>
        <v>Not on track to meet target</v>
      </c>
    </row>
    <row r="31" spans="1:7" x14ac:dyDescent="0.3">
      <c r="A31" s="57">
        <v>9</v>
      </c>
      <c r="B31" s="50" t="str">
        <f t="shared" ca="1" si="6"/>
        <v>E08000001</v>
      </c>
      <c r="C31" s="51" t="str">
        <f ca="1">IFERROR(VLOOKUP($B31,'Org List'!$J$9:$K$488,2,0), "")</f>
        <v>Bolton</v>
      </c>
      <c r="D31" s="144" t="str">
        <f ca="1">IFERROR(IF((VLOOKUP($B31,'NatCon &amp; Metrics Backsheet'!$A$7:$Q$156,D$9,FALSE))="","",(VLOOKUP($B31,'NatCon &amp; Metrics Backsheet'!$A$7:$Q$156,D$9,FALSE))),"")</f>
        <v>Not on track to meet target</v>
      </c>
      <c r="E31" s="99" t="str">
        <f ca="1">IFERROR(IF((VLOOKUP($B31,'NatCon &amp; Metrics Backsheet'!$A$7:$Q$156,E$9,FALSE))="","",(VLOOKUP($B31,'NatCon &amp; Metrics Backsheet'!$A$7:$Q$156,E$9,FALSE))),"")</f>
        <v>Not on track to meet target</v>
      </c>
      <c r="F31" s="99" t="str">
        <f ca="1">IFERROR(IF((VLOOKUP($B31,'NatCon &amp; Metrics Backsheet'!$A$7:$Q$156,F$9,FALSE))="","",(VLOOKUP($B31,'NatCon &amp; Metrics Backsheet'!$A$7:$Q$156,F$9,FALSE))),"")</f>
        <v>On track to meet target</v>
      </c>
      <c r="G31" s="100" t="str">
        <f ca="1">IFERROR(IF((VLOOKUP($B31,'NatCon &amp; Metrics Backsheet'!$A$7:$Q$156,G$9,FALSE))="","",(VLOOKUP($B31,'NatCon &amp; Metrics Backsheet'!$A$7:$Q$156,G$9,FALSE))),"")</f>
        <v>On track to meet target</v>
      </c>
    </row>
    <row r="32" spans="1:7" x14ac:dyDescent="0.3">
      <c r="A32" s="57">
        <v>10</v>
      </c>
      <c r="B32" s="50" t="str">
        <f t="shared" ca="1" si="6"/>
        <v>E06000028 &amp; E06000029</v>
      </c>
      <c r="C32" s="51" t="str">
        <f ca="1">IFERROR(VLOOKUP($B32,'Org List'!$J$9:$K$488,2,0), "")</f>
        <v>Bournemouth &amp; Poole</v>
      </c>
      <c r="D32" s="144" t="str">
        <f ca="1">IFERROR(IF((VLOOKUP($B32,'NatCon &amp; Metrics Backsheet'!$A$7:$Q$156,D$9,FALSE))="","",(VLOOKUP($B32,'NatCon &amp; Metrics Backsheet'!$A$7:$Q$156,D$9,FALSE))),"")</f>
        <v>Not on track to meet target</v>
      </c>
      <c r="E32" s="99" t="str">
        <f ca="1">IFERROR(IF((VLOOKUP($B32,'NatCon &amp; Metrics Backsheet'!$A$7:$Q$156,E$9,FALSE))="","",(VLOOKUP($B32,'NatCon &amp; Metrics Backsheet'!$A$7:$Q$156,E$9,FALSE))),"")</f>
        <v>Not on track to meet target</v>
      </c>
      <c r="F32" s="99" t="str">
        <f ca="1">IFERROR(IF((VLOOKUP($B32,'NatCon &amp; Metrics Backsheet'!$A$7:$Q$156,F$9,FALSE))="","",(VLOOKUP($B32,'NatCon &amp; Metrics Backsheet'!$A$7:$Q$156,F$9,FALSE))),"")</f>
        <v>Not on track to meet target</v>
      </c>
      <c r="G32" s="100" t="str">
        <f ca="1">IFERROR(IF((VLOOKUP($B32,'NatCon &amp; Metrics Backsheet'!$A$7:$Q$156,G$9,FALSE))="","",(VLOOKUP($B32,'NatCon &amp; Metrics Backsheet'!$A$7:$Q$156,G$9,FALSE))),"")</f>
        <v>On track to meet target</v>
      </c>
    </row>
    <row r="33" spans="1:7" x14ac:dyDescent="0.3">
      <c r="A33" s="57">
        <v>11</v>
      </c>
      <c r="B33" s="50" t="str">
        <f t="shared" ca="1" si="6"/>
        <v>E06000036</v>
      </c>
      <c r="C33" s="51" t="str">
        <f ca="1">IFERROR(VLOOKUP($B33,'Org List'!$J$9:$K$488,2,0), "")</f>
        <v>Bracknell Forest</v>
      </c>
      <c r="D33" s="144" t="str">
        <f ca="1">IFERROR(IF((VLOOKUP($B33,'NatCon &amp; Metrics Backsheet'!$A$7:$Q$156,D$9,FALSE))="","",(VLOOKUP($B33,'NatCon &amp; Metrics Backsheet'!$A$7:$Q$156,D$9,FALSE))),"")</f>
        <v>Not on track to meet target</v>
      </c>
      <c r="E33" s="99" t="str">
        <f ca="1">IFERROR(IF((VLOOKUP($B33,'NatCon &amp; Metrics Backsheet'!$A$7:$Q$156,E$9,FALSE))="","",(VLOOKUP($B33,'NatCon &amp; Metrics Backsheet'!$A$7:$Q$156,E$9,FALSE))),"")</f>
        <v>On track to meet target</v>
      </c>
      <c r="F33" s="99" t="str">
        <f ca="1">IFERROR(IF((VLOOKUP($B33,'NatCon &amp; Metrics Backsheet'!$A$7:$Q$156,F$9,FALSE))="","",(VLOOKUP($B33,'NatCon &amp; Metrics Backsheet'!$A$7:$Q$156,F$9,FALSE))),"")</f>
        <v>Data not available to assess progress</v>
      </c>
      <c r="G33" s="100" t="str">
        <f ca="1">IFERROR(IF((VLOOKUP($B33,'NatCon &amp; Metrics Backsheet'!$A$7:$Q$156,G$9,FALSE))="","",(VLOOKUP($B33,'NatCon &amp; Metrics Backsheet'!$A$7:$Q$156,G$9,FALSE))),"")</f>
        <v>On track to meet target</v>
      </c>
    </row>
    <row r="34" spans="1:7" x14ac:dyDescent="0.3">
      <c r="A34" s="57">
        <v>12</v>
      </c>
      <c r="B34" s="50" t="str">
        <f t="shared" ca="1" si="6"/>
        <v>E08000032</v>
      </c>
      <c r="C34" s="51" t="str">
        <f ca="1">IFERROR(VLOOKUP($B34,'Org List'!$J$9:$K$488,2,0), "")</f>
        <v>Bradford</v>
      </c>
      <c r="D34" s="144" t="str">
        <f ca="1">IFERROR(IF((VLOOKUP($B34,'NatCon &amp; Metrics Backsheet'!$A$7:$Q$156,D$9,FALSE))="","",(VLOOKUP($B34,'NatCon &amp; Metrics Backsheet'!$A$7:$Q$156,D$9,FALSE))),"")</f>
        <v>Not on track to meet target</v>
      </c>
      <c r="E34" s="99" t="str">
        <f ca="1">IFERROR(IF((VLOOKUP($B34,'NatCon &amp; Metrics Backsheet'!$A$7:$Q$156,E$9,FALSE))="","",(VLOOKUP($B34,'NatCon &amp; Metrics Backsheet'!$A$7:$Q$156,E$9,FALSE))),"")</f>
        <v>On track to meet target</v>
      </c>
      <c r="F34" s="99" t="str">
        <f ca="1">IFERROR(IF((VLOOKUP($B34,'NatCon &amp; Metrics Backsheet'!$A$7:$Q$156,F$9,FALSE))="","",(VLOOKUP($B34,'NatCon &amp; Metrics Backsheet'!$A$7:$Q$156,F$9,FALSE))),"")</f>
        <v>On track to meet target</v>
      </c>
      <c r="G34" s="100" t="str">
        <f ca="1">IFERROR(IF((VLOOKUP($B34,'NatCon &amp; Metrics Backsheet'!$A$7:$Q$156,G$9,FALSE))="","",(VLOOKUP($B34,'NatCon &amp; Metrics Backsheet'!$A$7:$Q$156,G$9,FALSE))),"")</f>
        <v>On track to meet target</v>
      </c>
    </row>
    <row r="35" spans="1:7" x14ac:dyDescent="0.3">
      <c r="A35" s="57">
        <v>13</v>
      </c>
      <c r="B35" s="50" t="str">
        <f t="shared" ca="1" si="6"/>
        <v>E09000005</v>
      </c>
      <c r="C35" s="51" t="str">
        <f ca="1">IFERROR(VLOOKUP($B35,'Org List'!$J$9:$K$488,2,0), "")</f>
        <v>Brent</v>
      </c>
      <c r="D35" s="144" t="str">
        <f ca="1">IFERROR(IF((VLOOKUP($B35,'NatCon &amp; Metrics Backsheet'!$A$7:$Q$156,D$9,FALSE))="","",(VLOOKUP($B35,'NatCon &amp; Metrics Backsheet'!$A$7:$Q$156,D$9,FALSE))),"")</f>
        <v>Not on track to meet target</v>
      </c>
      <c r="E35" s="99" t="str">
        <f ca="1">IFERROR(IF((VLOOKUP($B35,'NatCon &amp; Metrics Backsheet'!$A$7:$Q$156,E$9,FALSE))="","",(VLOOKUP($B35,'NatCon &amp; Metrics Backsheet'!$A$7:$Q$156,E$9,FALSE))),"")</f>
        <v>On track to meet target</v>
      </c>
      <c r="F35" s="99" t="str">
        <f ca="1">IFERROR(IF((VLOOKUP($B35,'NatCon &amp; Metrics Backsheet'!$A$7:$Q$156,F$9,FALSE))="","",(VLOOKUP($B35,'NatCon &amp; Metrics Backsheet'!$A$7:$Q$156,F$9,FALSE))),"")</f>
        <v>On track to meet target</v>
      </c>
      <c r="G35" s="100" t="str">
        <f ca="1">IFERROR(IF((VLOOKUP($B35,'NatCon &amp; Metrics Backsheet'!$A$7:$Q$156,G$9,FALSE))="","",(VLOOKUP($B35,'NatCon &amp; Metrics Backsheet'!$A$7:$Q$156,G$9,FALSE))),"")</f>
        <v>On track to meet target</v>
      </c>
    </row>
    <row r="36" spans="1:7" x14ac:dyDescent="0.3">
      <c r="A36" s="57">
        <v>14</v>
      </c>
      <c r="B36" s="50" t="str">
        <f t="shared" ca="1" si="6"/>
        <v>E06000043</v>
      </c>
      <c r="C36" s="51" t="str">
        <f ca="1">IFERROR(VLOOKUP($B36,'Org List'!$J$9:$K$488,2,0), "")</f>
        <v>Brighton and Hove</v>
      </c>
      <c r="D36" s="144" t="str">
        <f ca="1">IFERROR(IF((VLOOKUP($B36,'NatCon &amp; Metrics Backsheet'!$A$7:$Q$156,D$9,FALSE))="","",(VLOOKUP($B36,'NatCon &amp; Metrics Backsheet'!$A$7:$Q$156,D$9,FALSE))),"")</f>
        <v>On track to meet target</v>
      </c>
      <c r="E36" s="99" t="str">
        <f ca="1">IFERROR(IF((VLOOKUP($B36,'NatCon &amp; Metrics Backsheet'!$A$7:$Q$156,E$9,FALSE))="","",(VLOOKUP($B36,'NatCon &amp; Metrics Backsheet'!$A$7:$Q$156,E$9,FALSE))),"")</f>
        <v>Not on track to meet target</v>
      </c>
      <c r="F36" s="99" t="str">
        <f ca="1">IFERROR(IF((VLOOKUP($B36,'NatCon &amp; Metrics Backsheet'!$A$7:$Q$156,F$9,FALSE))="","",(VLOOKUP($B36,'NatCon &amp; Metrics Backsheet'!$A$7:$Q$156,F$9,FALSE))),"")</f>
        <v>Data not available to assess progress</v>
      </c>
      <c r="G36" s="100" t="str">
        <f ca="1">IFERROR(IF((VLOOKUP($B36,'NatCon &amp; Metrics Backsheet'!$A$7:$Q$156,G$9,FALSE))="","",(VLOOKUP($B36,'NatCon &amp; Metrics Backsheet'!$A$7:$Q$156,G$9,FALSE))),"")</f>
        <v>Not on track to meet target</v>
      </c>
    </row>
    <row r="37" spans="1:7" x14ac:dyDescent="0.3">
      <c r="A37" s="57">
        <v>15</v>
      </c>
      <c r="B37" s="50" t="str">
        <f t="shared" ca="1" si="6"/>
        <v>E06000023</v>
      </c>
      <c r="C37" s="51" t="str">
        <f ca="1">IFERROR(VLOOKUP($B37,'Org List'!$J$9:$K$488,2,0), "")</f>
        <v>Bristol, City of</v>
      </c>
      <c r="D37" s="144" t="str">
        <f ca="1">IFERROR(IF((VLOOKUP($B37,'NatCon &amp; Metrics Backsheet'!$A$7:$Q$156,D$9,FALSE))="","",(VLOOKUP($B37,'NatCon &amp; Metrics Backsheet'!$A$7:$Q$156,D$9,FALSE))),"")</f>
        <v>On track to meet target</v>
      </c>
      <c r="E37" s="99" t="str">
        <f ca="1">IFERROR(IF((VLOOKUP($B37,'NatCon &amp; Metrics Backsheet'!$A$7:$Q$156,E$9,FALSE))="","",(VLOOKUP($B37,'NatCon &amp; Metrics Backsheet'!$A$7:$Q$156,E$9,FALSE))),"")</f>
        <v>On track to meet target</v>
      </c>
      <c r="F37" s="99" t="str">
        <f ca="1">IFERROR(IF((VLOOKUP($B37,'NatCon &amp; Metrics Backsheet'!$A$7:$Q$156,F$9,FALSE))="","",(VLOOKUP($B37,'NatCon &amp; Metrics Backsheet'!$A$7:$Q$156,F$9,FALSE))),"")</f>
        <v>On track to meet target</v>
      </c>
      <c r="G37" s="100" t="str">
        <f ca="1">IFERROR(IF((VLOOKUP($B37,'NatCon &amp; Metrics Backsheet'!$A$7:$Q$156,G$9,FALSE))="","",(VLOOKUP($B37,'NatCon &amp; Metrics Backsheet'!$A$7:$Q$156,G$9,FALSE))),"")</f>
        <v>On track to meet target</v>
      </c>
    </row>
    <row r="38" spans="1:7" x14ac:dyDescent="0.3">
      <c r="A38" s="57">
        <v>16</v>
      </c>
      <c r="B38" s="50" t="str">
        <f t="shared" ca="1" si="6"/>
        <v>E09000006</v>
      </c>
      <c r="C38" s="51" t="str">
        <f ca="1">IFERROR(VLOOKUP($B38,'Org List'!$J$9:$K$488,2,0), "")</f>
        <v>Bromley</v>
      </c>
      <c r="D38" s="144" t="str">
        <f ca="1">IFERROR(IF((VLOOKUP($B38,'NatCon &amp; Metrics Backsheet'!$A$7:$Q$156,D$9,FALSE))="","",(VLOOKUP($B38,'NatCon &amp; Metrics Backsheet'!$A$7:$Q$156,D$9,FALSE))),"")</f>
        <v>On track to meet target</v>
      </c>
      <c r="E38" s="99" t="str">
        <f ca="1">IFERROR(IF((VLOOKUP($B38,'NatCon &amp; Metrics Backsheet'!$A$7:$Q$156,E$9,FALSE))="","",(VLOOKUP($B38,'NatCon &amp; Metrics Backsheet'!$A$7:$Q$156,E$9,FALSE))),"")</f>
        <v>On track to meet target</v>
      </c>
      <c r="F38" s="99" t="str">
        <f ca="1">IFERROR(IF((VLOOKUP($B38,'NatCon &amp; Metrics Backsheet'!$A$7:$Q$156,F$9,FALSE))="","",(VLOOKUP($B38,'NatCon &amp; Metrics Backsheet'!$A$7:$Q$156,F$9,FALSE))),"")</f>
        <v>Data not available to assess progress</v>
      </c>
      <c r="G38" s="100" t="str">
        <f ca="1">IFERROR(IF((VLOOKUP($B38,'NatCon &amp; Metrics Backsheet'!$A$7:$Q$156,G$9,FALSE))="","",(VLOOKUP($B38,'NatCon &amp; Metrics Backsheet'!$A$7:$Q$156,G$9,FALSE))),"")</f>
        <v>On track to meet target</v>
      </c>
    </row>
    <row r="39" spans="1:7" x14ac:dyDescent="0.3">
      <c r="A39" s="57">
        <v>17</v>
      </c>
      <c r="B39" s="50" t="str">
        <f t="shared" ca="1" si="6"/>
        <v>E10000002</v>
      </c>
      <c r="C39" s="51" t="str">
        <f ca="1">IFERROR(VLOOKUP($B39,'Org List'!$J$9:$K$488,2,0), "")</f>
        <v>Buckinghamshire</v>
      </c>
      <c r="D39" s="144" t="str">
        <f ca="1">IFERROR(IF((VLOOKUP($B39,'NatCon &amp; Metrics Backsheet'!$A$7:$Q$156,D$9,FALSE))="","",(VLOOKUP($B39,'NatCon &amp; Metrics Backsheet'!$A$7:$Q$156,D$9,FALSE))),"")</f>
        <v>Not on track to meet target</v>
      </c>
      <c r="E39" s="99" t="str">
        <f ca="1">IFERROR(IF((VLOOKUP($B39,'NatCon &amp; Metrics Backsheet'!$A$7:$Q$156,E$9,FALSE))="","",(VLOOKUP($B39,'NatCon &amp; Metrics Backsheet'!$A$7:$Q$156,E$9,FALSE))),"")</f>
        <v>On track to meet target</v>
      </c>
      <c r="F39" s="99" t="str">
        <f ca="1">IFERROR(IF((VLOOKUP($B39,'NatCon &amp; Metrics Backsheet'!$A$7:$Q$156,F$9,FALSE))="","",(VLOOKUP($B39,'NatCon &amp; Metrics Backsheet'!$A$7:$Q$156,F$9,FALSE))),"")</f>
        <v>Data not available to assess progress</v>
      </c>
      <c r="G39" s="100" t="str">
        <f ca="1">IFERROR(IF((VLOOKUP($B39,'NatCon &amp; Metrics Backsheet'!$A$7:$Q$156,G$9,FALSE))="","",(VLOOKUP($B39,'NatCon &amp; Metrics Backsheet'!$A$7:$Q$156,G$9,FALSE))),"")</f>
        <v>Not on track to meet target</v>
      </c>
    </row>
    <row r="40" spans="1:7" x14ac:dyDescent="0.3">
      <c r="A40" s="57">
        <v>18</v>
      </c>
      <c r="B40" s="50" t="str">
        <f t="shared" ca="1" si="6"/>
        <v>E08000002</v>
      </c>
      <c r="C40" s="51" t="str">
        <f ca="1">IFERROR(VLOOKUP($B40,'Org List'!$J$9:$K$488,2,0), "")</f>
        <v>Bury</v>
      </c>
      <c r="D40" s="144" t="str">
        <f ca="1">IFERROR(IF((VLOOKUP($B40,'NatCon &amp; Metrics Backsheet'!$A$7:$Q$156,D$9,FALSE))="","",(VLOOKUP($B40,'NatCon &amp; Metrics Backsheet'!$A$7:$Q$156,D$9,FALSE))),"")</f>
        <v>Not on track to meet target</v>
      </c>
      <c r="E40" s="99" t="str">
        <f ca="1">IFERROR(IF((VLOOKUP($B40,'NatCon &amp; Metrics Backsheet'!$A$7:$Q$156,E$9,FALSE))="","",(VLOOKUP($B40,'NatCon &amp; Metrics Backsheet'!$A$7:$Q$156,E$9,FALSE))),"")</f>
        <v>On track to meet target</v>
      </c>
      <c r="F40" s="99" t="str">
        <f ca="1">IFERROR(IF((VLOOKUP($B40,'NatCon &amp; Metrics Backsheet'!$A$7:$Q$156,F$9,FALSE))="","",(VLOOKUP($B40,'NatCon &amp; Metrics Backsheet'!$A$7:$Q$156,F$9,FALSE))),"")</f>
        <v>On track to meet target</v>
      </c>
      <c r="G40" s="100" t="str">
        <f ca="1">IFERROR(IF((VLOOKUP($B40,'NatCon &amp; Metrics Backsheet'!$A$7:$Q$156,G$9,FALSE))="","",(VLOOKUP($B40,'NatCon &amp; Metrics Backsheet'!$A$7:$Q$156,G$9,FALSE))),"")</f>
        <v>Not on track to meet target</v>
      </c>
    </row>
    <row r="41" spans="1:7" x14ac:dyDescent="0.3">
      <c r="A41" s="57">
        <v>19</v>
      </c>
      <c r="B41" s="50" t="str">
        <f t="shared" ca="1" si="6"/>
        <v>E08000033</v>
      </c>
      <c r="C41" s="51" t="str">
        <f ca="1">IFERROR(VLOOKUP($B41,'Org List'!$J$9:$K$488,2,0), "")</f>
        <v>Calderdale</v>
      </c>
      <c r="D41" s="144" t="str">
        <f ca="1">IFERROR(IF((VLOOKUP($B41,'NatCon &amp; Metrics Backsheet'!$A$7:$Q$156,D$9,FALSE))="","",(VLOOKUP($B41,'NatCon &amp; Metrics Backsheet'!$A$7:$Q$156,D$9,FALSE))),"")</f>
        <v>Not on track to meet target</v>
      </c>
      <c r="E41" s="99" t="str">
        <f ca="1">IFERROR(IF((VLOOKUP($B41,'NatCon &amp; Metrics Backsheet'!$A$7:$Q$156,E$9,FALSE))="","",(VLOOKUP($B41,'NatCon &amp; Metrics Backsheet'!$A$7:$Q$156,E$9,FALSE))),"")</f>
        <v>On track to meet target</v>
      </c>
      <c r="F41" s="99" t="str">
        <f ca="1">IFERROR(IF((VLOOKUP($B41,'NatCon &amp; Metrics Backsheet'!$A$7:$Q$156,F$9,FALSE))="","",(VLOOKUP($B41,'NatCon &amp; Metrics Backsheet'!$A$7:$Q$156,F$9,FALSE))),"")</f>
        <v>On track to meet target</v>
      </c>
      <c r="G41" s="100" t="str">
        <f ca="1">IFERROR(IF((VLOOKUP($B41,'NatCon &amp; Metrics Backsheet'!$A$7:$Q$156,G$9,FALSE))="","",(VLOOKUP($B41,'NatCon &amp; Metrics Backsheet'!$A$7:$Q$156,G$9,FALSE))),"")</f>
        <v>On track to meet target</v>
      </c>
    </row>
    <row r="42" spans="1:7" x14ac:dyDescent="0.3">
      <c r="A42" s="57">
        <v>20</v>
      </c>
      <c r="B42" s="50" t="str">
        <f t="shared" ca="1" si="6"/>
        <v>E10000003</v>
      </c>
      <c r="C42" s="51" t="str">
        <f ca="1">IFERROR(VLOOKUP($B42,'Org List'!$J$9:$K$488,2,0), "")</f>
        <v>Cambridgeshire</v>
      </c>
      <c r="D42" s="144" t="str">
        <f ca="1">IFERROR(IF((VLOOKUP($B42,'NatCon &amp; Metrics Backsheet'!$A$7:$Q$156,D$9,FALSE))="","",(VLOOKUP($B42,'NatCon &amp; Metrics Backsheet'!$A$7:$Q$156,D$9,FALSE))),"")</f>
        <v>Not on track to meet target</v>
      </c>
      <c r="E42" s="99" t="str">
        <f ca="1">IFERROR(IF((VLOOKUP($B42,'NatCon &amp; Metrics Backsheet'!$A$7:$Q$156,E$9,FALSE))="","",(VLOOKUP($B42,'NatCon &amp; Metrics Backsheet'!$A$7:$Q$156,E$9,FALSE))),"")</f>
        <v>On track to meet target</v>
      </c>
      <c r="F42" s="99" t="str">
        <f ca="1">IFERROR(IF((VLOOKUP($B42,'NatCon &amp; Metrics Backsheet'!$A$7:$Q$156,F$9,FALSE))="","",(VLOOKUP($B42,'NatCon &amp; Metrics Backsheet'!$A$7:$Q$156,F$9,FALSE))),"")</f>
        <v>Not on track to meet target</v>
      </c>
      <c r="G42" s="100" t="str">
        <f ca="1">IFERROR(IF((VLOOKUP($B42,'NatCon &amp; Metrics Backsheet'!$A$7:$Q$156,G$9,FALSE))="","",(VLOOKUP($B42,'NatCon &amp; Metrics Backsheet'!$A$7:$Q$156,G$9,FALSE))),"")</f>
        <v>Not on track to meet target</v>
      </c>
    </row>
    <row r="43" spans="1:7" x14ac:dyDescent="0.3">
      <c r="A43" s="57">
        <v>21</v>
      </c>
      <c r="B43" s="50" t="str">
        <f t="shared" ca="1" si="6"/>
        <v>E09000007</v>
      </c>
      <c r="C43" s="51" t="str">
        <f ca="1">IFERROR(VLOOKUP($B43,'Org List'!$J$9:$K$488,2,0), "")</f>
        <v>Camden</v>
      </c>
      <c r="D43" s="144" t="str">
        <f ca="1">IFERROR(IF((VLOOKUP($B43,'NatCon &amp; Metrics Backsheet'!$A$7:$Q$156,D$9,FALSE))="","",(VLOOKUP($B43,'NatCon &amp; Metrics Backsheet'!$A$7:$Q$156,D$9,FALSE))),"")</f>
        <v>Not on track to meet target</v>
      </c>
      <c r="E43" s="99" t="str">
        <f ca="1">IFERROR(IF((VLOOKUP($B43,'NatCon &amp; Metrics Backsheet'!$A$7:$Q$156,E$9,FALSE))="","",(VLOOKUP($B43,'NatCon &amp; Metrics Backsheet'!$A$7:$Q$156,E$9,FALSE))),"")</f>
        <v>On track to meet target</v>
      </c>
      <c r="F43" s="99" t="str">
        <f ca="1">IFERROR(IF((VLOOKUP($B43,'NatCon &amp; Metrics Backsheet'!$A$7:$Q$156,F$9,FALSE))="","",(VLOOKUP($B43,'NatCon &amp; Metrics Backsheet'!$A$7:$Q$156,F$9,FALSE))),"")</f>
        <v>On track to meet target</v>
      </c>
      <c r="G43" s="100" t="str">
        <f ca="1">IFERROR(IF((VLOOKUP($B43,'NatCon &amp; Metrics Backsheet'!$A$7:$Q$156,G$9,FALSE))="","",(VLOOKUP($B43,'NatCon &amp; Metrics Backsheet'!$A$7:$Q$156,G$9,FALSE))),"")</f>
        <v>On track to meet target</v>
      </c>
    </row>
    <row r="44" spans="1:7" x14ac:dyDescent="0.3">
      <c r="A44" s="57">
        <v>22</v>
      </c>
      <c r="B44" s="50" t="str">
        <f t="shared" ca="1" si="6"/>
        <v>E06000056</v>
      </c>
      <c r="C44" s="51" t="str">
        <f ca="1">IFERROR(VLOOKUP($B44,'Org List'!$J$9:$K$488,2,0), "")</f>
        <v>Central Bedfordshire</v>
      </c>
      <c r="D44" s="144" t="str">
        <f ca="1">IFERROR(IF((VLOOKUP($B44,'NatCon &amp; Metrics Backsheet'!$A$7:$Q$156,D$9,FALSE))="","",(VLOOKUP($B44,'NatCon &amp; Metrics Backsheet'!$A$7:$Q$156,D$9,FALSE))),"")</f>
        <v>Not on track to meet target</v>
      </c>
      <c r="E44" s="99" t="str">
        <f ca="1">IFERROR(IF((VLOOKUP($B44,'NatCon &amp; Metrics Backsheet'!$A$7:$Q$156,E$9,FALSE))="","",(VLOOKUP($B44,'NatCon &amp; Metrics Backsheet'!$A$7:$Q$156,E$9,FALSE))),"")</f>
        <v>On track to meet target</v>
      </c>
      <c r="F44" s="99" t="str">
        <f ca="1">IFERROR(IF((VLOOKUP($B44,'NatCon &amp; Metrics Backsheet'!$A$7:$Q$156,F$9,FALSE))="","",(VLOOKUP($B44,'NatCon &amp; Metrics Backsheet'!$A$7:$Q$156,F$9,FALSE))),"")</f>
        <v>On track to meet target</v>
      </c>
      <c r="G44" s="100" t="str">
        <f ca="1">IFERROR(IF((VLOOKUP($B44,'NatCon &amp; Metrics Backsheet'!$A$7:$Q$156,G$9,FALSE))="","",(VLOOKUP($B44,'NatCon &amp; Metrics Backsheet'!$A$7:$Q$156,G$9,FALSE))),"")</f>
        <v>On track to meet target</v>
      </c>
    </row>
    <row r="45" spans="1:7" x14ac:dyDescent="0.3">
      <c r="A45" s="57">
        <v>23</v>
      </c>
      <c r="B45" s="50" t="str">
        <f t="shared" ca="1" si="6"/>
        <v>E06000049</v>
      </c>
      <c r="C45" s="51" t="str">
        <f ca="1">IFERROR(VLOOKUP($B45,'Org List'!$J$9:$K$488,2,0), "")</f>
        <v>Cheshire East</v>
      </c>
      <c r="D45" s="144" t="str">
        <f ca="1">IFERROR(IF((VLOOKUP($B45,'NatCon &amp; Metrics Backsheet'!$A$7:$Q$156,D$9,FALSE))="","",(VLOOKUP($B45,'NatCon &amp; Metrics Backsheet'!$A$7:$Q$156,D$9,FALSE))),"")</f>
        <v>On track to meet target</v>
      </c>
      <c r="E45" s="99" t="str">
        <f ca="1">IFERROR(IF((VLOOKUP($B45,'NatCon &amp; Metrics Backsheet'!$A$7:$Q$156,E$9,FALSE))="","",(VLOOKUP($B45,'NatCon &amp; Metrics Backsheet'!$A$7:$Q$156,E$9,FALSE))),"")</f>
        <v>On track to meet target</v>
      </c>
      <c r="F45" s="99" t="str">
        <f ca="1">IFERROR(IF((VLOOKUP($B45,'NatCon &amp; Metrics Backsheet'!$A$7:$Q$156,F$9,FALSE))="","",(VLOOKUP($B45,'NatCon &amp; Metrics Backsheet'!$A$7:$Q$156,F$9,FALSE))),"")</f>
        <v>Not on track to meet target</v>
      </c>
      <c r="G45" s="100" t="str">
        <f ca="1">IFERROR(IF((VLOOKUP($B45,'NatCon &amp; Metrics Backsheet'!$A$7:$Q$156,G$9,FALSE))="","",(VLOOKUP($B45,'NatCon &amp; Metrics Backsheet'!$A$7:$Q$156,G$9,FALSE))),"")</f>
        <v>Not on track to meet target</v>
      </c>
    </row>
    <row r="46" spans="1:7" x14ac:dyDescent="0.3">
      <c r="A46" s="57">
        <v>24</v>
      </c>
      <c r="B46" s="50" t="str">
        <f t="shared" ca="1" si="6"/>
        <v>E06000050</v>
      </c>
      <c r="C46" s="51" t="str">
        <f ca="1">IFERROR(VLOOKUP($B46,'Org List'!$J$9:$K$488,2,0), "")</f>
        <v>Cheshire West and Chester</v>
      </c>
      <c r="D46" s="144" t="str">
        <f ca="1">IFERROR(IF((VLOOKUP($B46,'NatCon &amp; Metrics Backsheet'!$A$7:$Q$156,D$9,FALSE))="","",(VLOOKUP($B46,'NatCon &amp; Metrics Backsheet'!$A$7:$Q$156,D$9,FALSE))),"")</f>
        <v>Not on track to meet target</v>
      </c>
      <c r="E46" s="99" t="str">
        <f ca="1">IFERROR(IF((VLOOKUP($B46,'NatCon &amp; Metrics Backsheet'!$A$7:$Q$156,E$9,FALSE))="","",(VLOOKUP($B46,'NatCon &amp; Metrics Backsheet'!$A$7:$Q$156,E$9,FALSE))),"")</f>
        <v>Not on track to meet target</v>
      </c>
      <c r="F46" s="99" t="str">
        <f ca="1">IFERROR(IF((VLOOKUP($B46,'NatCon &amp; Metrics Backsheet'!$A$7:$Q$156,F$9,FALSE))="","",(VLOOKUP($B46,'NatCon &amp; Metrics Backsheet'!$A$7:$Q$156,F$9,FALSE))),"")</f>
        <v>On track to meet target</v>
      </c>
      <c r="G46" s="100" t="str">
        <f ca="1">IFERROR(IF((VLOOKUP($B46,'NatCon &amp; Metrics Backsheet'!$A$7:$Q$156,G$9,FALSE))="","",(VLOOKUP($B46,'NatCon &amp; Metrics Backsheet'!$A$7:$Q$156,G$9,FALSE))),"")</f>
        <v>Not on track to meet target</v>
      </c>
    </row>
    <row r="47" spans="1:7" x14ac:dyDescent="0.3">
      <c r="A47" s="57">
        <v>25</v>
      </c>
      <c r="B47" s="50" t="str">
        <f t="shared" ca="1" si="6"/>
        <v>E09000001</v>
      </c>
      <c r="C47" s="51" t="str">
        <f ca="1">IFERROR(VLOOKUP($B47,'Org List'!$J$9:$K$488,2,0), "")</f>
        <v>City of London</v>
      </c>
      <c r="D47" s="144" t="str">
        <f ca="1">IFERROR(IF((VLOOKUP($B47,'NatCon &amp; Metrics Backsheet'!$A$7:$Q$156,D$9,FALSE))="","",(VLOOKUP($B47,'NatCon &amp; Metrics Backsheet'!$A$7:$Q$156,D$9,FALSE))),"")</f>
        <v>On track to meet target</v>
      </c>
      <c r="E47" s="99" t="str">
        <f ca="1">IFERROR(IF((VLOOKUP($B47,'NatCon &amp; Metrics Backsheet'!$A$7:$Q$156,E$9,FALSE))="","",(VLOOKUP($B47,'NatCon &amp; Metrics Backsheet'!$A$7:$Q$156,E$9,FALSE))),"")</f>
        <v>On track to meet target</v>
      </c>
      <c r="F47" s="99" t="str">
        <f ca="1">IFERROR(IF((VLOOKUP($B47,'NatCon &amp; Metrics Backsheet'!$A$7:$Q$156,F$9,FALSE))="","",(VLOOKUP($B47,'NatCon &amp; Metrics Backsheet'!$A$7:$Q$156,F$9,FALSE))),"")</f>
        <v>On track to meet target</v>
      </c>
      <c r="G47" s="100" t="str">
        <f ca="1">IFERROR(IF((VLOOKUP($B47,'NatCon &amp; Metrics Backsheet'!$A$7:$Q$156,G$9,FALSE))="","",(VLOOKUP($B47,'NatCon &amp; Metrics Backsheet'!$A$7:$Q$156,G$9,FALSE))),"")</f>
        <v>Not on track to meet target</v>
      </c>
    </row>
    <row r="48" spans="1:7" x14ac:dyDescent="0.3">
      <c r="A48" s="57">
        <v>26</v>
      </c>
      <c r="B48" s="50" t="str">
        <f t="shared" ca="1" si="6"/>
        <v>E06000052</v>
      </c>
      <c r="C48" s="51" t="str">
        <f ca="1">IFERROR(VLOOKUP($B48,'Org List'!$J$9:$K$488,2,0), "")</f>
        <v>Cornwall &amp; Scilly</v>
      </c>
      <c r="D48" s="144" t="str">
        <f ca="1">IFERROR(IF((VLOOKUP($B48,'NatCon &amp; Metrics Backsheet'!$A$7:$Q$156,D$9,FALSE))="","",(VLOOKUP($B48,'NatCon &amp; Metrics Backsheet'!$A$7:$Q$156,D$9,FALSE))),"")</f>
        <v>Not on track to meet target</v>
      </c>
      <c r="E48" s="99" t="str">
        <f ca="1">IFERROR(IF((VLOOKUP($B48,'NatCon &amp; Metrics Backsheet'!$A$7:$Q$156,E$9,FALSE))="","",(VLOOKUP($B48,'NatCon &amp; Metrics Backsheet'!$A$7:$Q$156,E$9,FALSE))),"")</f>
        <v>On track to meet target</v>
      </c>
      <c r="F48" s="99" t="str">
        <f ca="1">IFERROR(IF((VLOOKUP($B48,'NatCon &amp; Metrics Backsheet'!$A$7:$Q$156,F$9,FALSE))="","",(VLOOKUP($B48,'NatCon &amp; Metrics Backsheet'!$A$7:$Q$156,F$9,FALSE))),"")</f>
        <v>On track to meet target</v>
      </c>
      <c r="G48" s="100" t="str">
        <f ca="1">IFERROR(IF((VLOOKUP($B48,'NatCon &amp; Metrics Backsheet'!$A$7:$Q$156,G$9,FALSE))="","",(VLOOKUP($B48,'NatCon &amp; Metrics Backsheet'!$A$7:$Q$156,G$9,FALSE))),"")</f>
        <v>Not on track to meet target</v>
      </c>
    </row>
    <row r="49" spans="1:7" x14ac:dyDescent="0.3">
      <c r="A49" s="57">
        <v>27</v>
      </c>
      <c r="B49" s="50" t="str">
        <f t="shared" ca="1" si="6"/>
        <v>E06000047</v>
      </c>
      <c r="C49" s="51" t="str">
        <f ca="1">IFERROR(VLOOKUP($B49,'Org List'!$J$9:$K$488,2,0), "")</f>
        <v>County Durham</v>
      </c>
      <c r="D49" s="144" t="str">
        <f ca="1">IFERROR(IF((VLOOKUP($B49,'NatCon &amp; Metrics Backsheet'!$A$7:$Q$156,D$9,FALSE))="","",(VLOOKUP($B49,'NatCon &amp; Metrics Backsheet'!$A$7:$Q$156,D$9,FALSE))),"")</f>
        <v>Not on track to meet target</v>
      </c>
      <c r="E49" s="99" t="str">
        <f ca="1">IFERROR(IF((VLOOKUP($B49,'NatCon &amp; Metrics Backsheet'!$A$7:$Q$156,E$9,FALSE))="","",(VLOOKUP($B49,'NatCon &amp; Metrics Backsheet'!$A$7:$Q$156,E$9,FALSE))),"")</f>
        <v>Not on track to meet target</v>
      </c>
      <c r="F49" s="99" t="str">
        <f ca="1">IFERROR(IF((VLOOKUP($B49,'NatCon &amp; Metrics Backsheet'!$A$7:$Q$156,F$9,FALSE))="","",(VLOOKUP($B49,'NatCon &amp; Metrics Backsheet'!$A$7:$Q$156,F$9,FALSE))),"")</f>
        <v>On track to meet target</v>
      </c>
      <c r="G49" s="100" t="str">
        <f ca="1">IFERROR(IF((VLOOKUP($B49,'NatCon &amp; Metrics Backsheet'!$A$7:$Q$156,G$9,FALSE))="","",(VLOOKUP($B49,'NatCon &amp; Metrics Backsheet'!$A$7:$Q$156,G$9,FALSE))),"")</f>
        <v>On track to meet target</v>
      </c>
    </row>
    <row r="50" spans="1:7" x14ac:dyDescent="0.3">
      <c r="A50" s="57">
        <v>28</v>
      </c>
      <c r="B50" s="50" t="str">
        <f t="shared" ca="1" si="6"/>
        <v>E08000026</v>
      </c>
      <c r="C50" s="51" t="str">
        <f ca="1">IFERROR(VLOOKUP($B50,'Org List'!$J$9:$K$488,2,0), "")</f>
        <v>Coventry</v>
      </c>
      <c r="D50" s="144" t="str">
        <f ca="1">IFERROR(IF((VLOOKUP($B50,'NatCon &amp; Metrics Backsheet'!$A$7:$Q$156,D$9,FALSE))="","",(VLOOKUP($B50,'NatCon &amp; Metrics Backsheet'!$A$7:$Q$156,D$9,FALSE))),"")</f>
        <v>Not on track to meet target</v>
      </c>
      <c r="E50" s="99" t="str">
        <f ca="1">IFERROR(IF((VLOOKUP($B50,'NatCon &amp; Metrics Backsheet'!$A$7:$Q$156,E$9,FALSE))="","",(VLOOKUP($B50,'NatCon &amp; Metrics Backsheet'!$A$7:$Q$156,E$9,FALSE))),"")</f>
        <v>Not on track to meet target</v>
      </c>
      <c r="F50" s="99" t="str">
        <f ca="1">IFERROR(IF((VLOOKUP($B50,'NatCon &amp; Metrics Backsheet'!$A$7:$Q$156,F$9,FALSE))="","",(VLOOKUP($B50,'NatCon &amp; Metrics Backsheet'!$A$7:$Q$156,F$9,FALSE))),"")</f>
        <v>Data not available to assess progress</v>
      </c>
      <c r="G50" s="100" t="str">
        <f ca="1">IFERROR(IF((VLOOKUP($B50,'NatCon &amp; Metrics Backsheet'!$A$7:$Q$156,G$9,FALSE))="","",(VLOOKUP($B50,'NatCon &amp; Metrics Backsheet'!$A$7:$Q$156,G$9,FALSE))),"")</f>
        <v>Not on track to meet target</v>
      </c>
    </row>
    <row r="51" spans="1:7" x14ac:dyDescent="0.3">
      <c r="A51" s="57">
        <v>29</v>
      </c>
      <c r="B51" s="50" t="str">
        <f t="shared" ca="1" si="6"/>
        <v>E09000008</v>
      </c>
      <c r="C51" s="51" t="str">
        <f ca="1">IFERROR(VLOOKUP($B51,'Org List'!$J$9:$K$488,2,0), "")</f>
        <v>Croydon</v>
      </c>
      <c r="D51" s="144" t="str">
        <f ca="1">IFERROR(IF((VLOOKUP($B51,'NatCon &amp; Metrics Backsheet'!$A$7:$Q$156,D$9,FALSE))="","",(VLOOKUP($B51,'NatCon &amp; Metrics Backsheet'!$A$7:$Q$156,D$9,FALSE))),"")</f>
        <v>On track to meet target</v>
      </c>
      <c r="E51" s="99" t="str">
        <f ca="1">IFERROR(IF((VLOOKUP($B51,'NatCon &amp; Metrics Backsheet'!$A$7:$Q$156,E$9,FALSE))="","",(VLOOKUP($B51,'NatCon &amp; Metrics Backsheet'!$A$7:$Q$156,E$9,FALSE))),"")</f>
        <v>On track to meet target</v>
      </c>
      <c r="F51" s="99" t="str">
        <f ca="1">IFERROR(IF((VLOOKUP($B51,'NatCon &amp; Metrics Backsheet'!$A$7:$Q$156,F$9,FALSE))="","",(VLOOKUP($B51,'NatCon &amp; Metrics Backsheet'!$A$7:$Q$156,F$9,FALSE))),"")</f>
        <v>On track to meet target</v>
      </c>
      <c r="G51" s="100" t="str">
        <f ca="1">IFERROR(IF((VLOOKUP($B51,'NatCon &amp; Metrics Backsheet'!$A$7:$Q$156,G$9,FALSE))="","",(VLOOKUP($B51,'NatCon &amp; Metrics Backsheet'!$A$7:$Q$156,G$9,FALSE))),"")</f>
        <v>Not on track to meet target</v>
      </c>
    </row>
    <row r="52" spans="1:7" x14ac:dyDescent="0.3">
      <c r="A52" s="57">
        <v>30</v>
      </c>
      <c r="B52" s="50" t="str">
        <f t="shared" ca="1" si="6"/>
        <v>E10000006</v>
      </c>
      <c r="C52" s="51" t="str">
        <f ca="1">IFERROR(VLOOKUP($B52,'Org List'!$J$9:$K$488,2,0), "")</f>
        <v>Cumbria</v>
      </c>
      <c r="D52" s="144" t="str">
        <f ca="1">IFERROR(IF((VLOOKUP($B52,'NatCon &amp; Metrics Backsheet'!$A$7:$Q$156,D$9,FALSE))="","",(VLOOKUP($B52,'NatCon &amp; Metrics Backsheet'!$A$7:$Q$156,D$9,FALSE))),"")</f>
        <v>On track to meet target</v>
      </c>
      <c r="E52" s="99" t="str">
        <f ca="1">IFERROR(IF((VLOOKUP($B52,'NatCon &amp; Metrics Backsheet'!$A$7:$Q$156,E$9,FALSE))="","",(VLOOKUP($B52,'NatCon &amp; Metrics Backsheet'!$A$7:$Q$156,E$9,FALSE))),"")</f>
        <v>On track to meet target</v>
      </c>
      <c r="F52" s="99" t="str">
        <f ca="1">IFERROR(IF((VLOOKUP($B52,'NatCon &amp; Metrics Backsheet'!$A$7:$Q$156,F$9,FALSE))="","",(VLOOKUP($B52,'NatCon &amp; Metrics Backsheet'!$A$7:$Q$156,F$9,FALSE))),"")</f>
        <v>On track to meet target</v>
      </c>
      <c r="G52" s="100" t="str">
        <f ca="1">IFERROR(IF((VLOOKUP($B52,'NatCon &amp; Metrics Backsheet'!$A$7:$Q$156,G$9,FALSE))="","",(VLOOKUP($B52,'NatCon &amp; Metrics Backsheet'!$A$7:$Q$156,G$9,FALSE))),"")</f>
        <v>Data not available to assess progress</v>
      </c>
    </row>
    <row r="53" spans="1:7" x14ac:dyDescent="0.3">
      <c r="A53" s="57">
        <v>31</v>
      </c>
      <c r="B53" s="50" t="str">
        <f t="shared" ca="1" si="6"/>
        <v>E06000005</v>
      </c>
      <c r="C53" s="51" t="str">
        <f ca="1">IFERROR(VLOOKUP($B53,'Org List'!$J$9:$K$488,2,0), "")</f>
        <v>Darlington</v>
      </c>
      <c r="D53" s="144" t="str">
        <f ca="1">IFERROR(IF((VLOOKUP($B53,'NatCon &amp; Metrics Backsheet'!$A$7:$Q$156,D$9,FALSE))="","",(VLOOKUP($B53,'NatCon &amp; Metrics Backsheet'!$A$7:$Q$156,D$9,FALSE))),"")</f>
        <v>On track to meet target</v>
      </c>
      <c r="E53" s="99" t="str">
        <f ca="1">IFERROR(IF((VLOOKUP($B53,'NatCon &amp; Metrics Backsheet'!$A$7:$Q$156,E$9,FALSE))="","",(VLOOKUP($B53,'NatCon &amp; Metrics Backsheet'!$A$7:$Q$156,E$9,FALSE))),"")</f>
        <v>On track to meet target</v>
      </c>
      <c r="F53" s="99" t="str">
        <f ca="1">IFERROR(IF((VLOOKUP($B53,'NatCon &amp; Metrics Backsheet'!$A$7:$Q$156,F$9,FALSE))="","",(VLOOKUP($B53,'NatCon &amp; Metrics Backsheet'!$A$7:$Q$156,F$9,FALSE))),"")</f>
        <v>Not on track to meet target</v>
      </c>
      <c r="G53" s="100" t="str">
        <f ca="1">IFERROR(IF((VLOOKUP($B53,'NatCon &amp; Metrics Backsheet'!$A$7:$Q$156,G$9,FALSE))="","",(VLOOKUP($B53,'NatCon &amp; Metrics Backsheet'!$A$7:$Q$156,G$9,FALSE))),"")</f>
        <v>On track to meet target</v>
      </c>
    </row>
    <row r="54" spans="1:7" x14ac:dyDescent="0.3">
      <c r="A54" s="57">
        <v>32</v>
      </c>
      <c r="B54" s="50" t="str">
        <f t="shared" ca="1" si="6"/>
        <v>E06000015</v>
      </c>
      <c r="C54" s="51" t="str">
        <f ca="1">IFERROR(VLOOKUP($B54,'Org List'!$J$9:$K$488,2,0), "")</f>
        <v>Derby</v>
      </c>
      <c r="D54" s="144" t="str">
        <f ca="1">IFERROR(IF((VLOOKUP($B54,'NatCon &amp; Metrics Backsheet'!$A$7:$Q$156,D$9,FALSE))="","",(VLOOKUP($B54,'NatCon &amp; Metrics Backsheet'!$A$7:$Q$156,D$9,FALSE))),"")</f>
        <v>On track to meet target</v>
      </c>
      <c r="E54" s="99" t="str">
        <f ca="1">IFERROR(IF((VLOOKUP($B54,'NatCon &amp; Metrics Backsheet'!$A$7:$Q$156,E$9,FALSE))="","",(VLOOKUP($B54,'NatCon &amp; Metrics Backsheet'!$A$7:$Q$156,E$9,FALSE))),"")</f>
        <v>On track to meet target</v>
      </c>
      <c r="F54" s="99" t="str">
        <f ca="1">IFERROR(IF((VLOOKUP($B54,'NatCon &amp; Metrics Backsheet'!$A$7:$Q$156,F$9,FALSE))="","",(VLOOKUP($B54,'NatCon &amp; Metrics Backsheet'!$A$7:$Q$156,F$9,FALSE))),"")</f>
        <v>Not on track to meet target</v>
      </c>
      <c r="G54" s="100" t="str">
        <f ca="1">IFERROR(IF((VLOOKUP($B54,'NatCon &amp; Metrics Backsheet'!$A$7:$Q$156,G$9,FALSE))="","",(VLOOKUP($B54,'NatCon &amp; Metrics Backsheet'!$A$7:$Q$156,G$9,FALSE))),"")</f>
        <v>On track to meet target</v>
      </c>
    </row>
    <row r="55" spans="1:7" x14ac:dyDescent="0.3">
      <c r="A55" s="57">
        <v>33</v>
      </c>
      <c r="B55" s="50" t="str">
        <f t="shared" ca="1" si="6"/>
        <v>E10000007</v>
      </c>
      <c r="C55" s="51" t="str">
        <f ca="1">IFERROR(VLOOKUP($B55,'Org List'!$J$9:$K$488,2,0), "")</f>
        <v>Derbyshire</v>
      </c>
      <c r="D55" s="144" t="str">
        <f ca="1">IFERROR(IF((VLOOKUP($B55,'NatCon &amp; Metrics Backsheet'!$A$7:$Q$156,D$9,FALSE))="","",(VLOOKUP($B55,'NatCon &amp; Metrics Backsheet'!$A$7:$Q$156,D$9,FALSE))),"")</f>
        <v>Not on track to meet target</v>
      </c>
      <c r="E55" s="99" t="str">
        <f ca="1">IFERROR(IF((VLOOKUP($B55,'NatCon &amp; Metrics Backsheet'!$A$7:$Q$156,E$9,FALSE))="","",(VLOOKUP($B55,'NatCon &amp; Metrics Backsheet'!$A$7:$Q$156,E$9,FALSE))),"")</f>
        <v>On track to meet target</v>
      </c>
      <c r="F55" s="99" t="str">
        <f ca="1">IFERROR(IF((VLOOKUP($B55,'NatCon &amp; Metrics Backsheet'!$A$7:$Q$156,F$9,FALSE))="","",(VLOOKUP($B55,'NatCon &amp; Metrics Backsheet'!$A$7:$Q$156,F$9,FALSE))),"")</f>
        <v>Not on track to meet target</v>
      </c>
      <c r="G55" s="100" t="str">
        <f ca="1">IFERROR(IF((VLOOKUP($B55,'NatCon &amp; Metrics Backsheet'!$A$7:$Q$156,G$9,FALSE))="","",(VLOOKUP($B55,'NatCon &amp; Metrics Backsheet'!$A$7:$Q$156,G$9,FALSE))),"")</f>
        <v>On track to meet target</v>
      </c>
    </row>
    <row r="56" spans="1:7" x14ac:dyDescent="0.3">
      <c r="A56" s="57">
        <v>34</v>
      </c>
      <c r="B56" s="50" t="str">
        <f t="shared" ca="1" si="6"/>
        <v>E10000008</v>
      </c>
      <c r="C56" s="51" t="str">
        <f ca="1">IFERROR(VLOOKUP($B56,'Org List'!$J$9:$K$488,2,0), "")</f>
        <v>Devon</v>
      </c>
      <c r="D56" s="144" t="str">
        <f ca="1">IFERROR(IF((VLOOKUP($B56,'NatCon &amp; Metrics Backsheet'!$A$7:$Q$156,D$9,FALSE))="","",(VLOOKUP($B56,'NatCon &amp; Metrics Backsheet'!$A$7:$Q$156,D$9,FALSE))),"")</f>
        <v>On track to meet target</v>
      </c>
      <c r="E56" s="99" t="str">
        <f ca="1">IFERROR(IF((VLOOKUP($B56,'NatCon &amp; Metrics Backsheet'!$A$7:$Q$156,E$9,FALSE))="","",(VLOOKUP($B56,'NatCon &amp; Metrics Backsheet'!$A$7:$Q$156,E$9,FALSE))),"")</f>
        <v>Not on track to meet target</v>
      </c>
      <c r="F56" s="99" t="str">
        <f ca="1">IFERROR(IF((VLOOKUP($B56,'NatCon &amp; Metrics Backsheet'!$A$7:$Q$156,F$9,FALSE))="","",(VLOOKUP($B56,'NatCon &amp; Metrics Backsheet'!$A$7:$Q$156,F$9,FALSE))),"")</f>
        <v>On track to meet target</v>
      </c>
      <c r="G56" s="100" t="str">
        <f ca="1">IFERROR(IF((VLOOKUP($B56,'NatCon &amp; Metrics Backsheet'!$A$7:$Q$156,G$9,FALSE))="","",(VLOOKUP($B56,'NatCon &amp; Metrics Backsheet'!$A$7:$Q$156,G$9,FALSE))),"")</f>
        <v>Not on track to meet target</v>
      </c>
    </row>
    <row r="57" spans="1:7" x14ac:dyDescent="0.3">
      <c r="A57" s="57">
        <v>35</v>
      </c>
      <c r="B57" s="50" t="str">
        <f t="shared" ca="1" si="6"/>
        <v>E08000017</v>
      </c>
      <c r="C57" s="51" t="str">
        <f ca="1">IFERROR(VLOOKUP($B57,'Org List'!$J$9:$K$488,2,0), "")</f>
        <v>Doncaster</v>
      </c>
      <c r="D57" s="144" t="str">
        <f ca="1">IFERROR(IF((VLOOKUP($B57,'NatCon &amp; Metrics Backsheet'!$A$7:$Q$156,D$9,FALSE))="","",(VLOOKUP($B57,'NatCon &amp; Metrics Backsheet'!$A$7:$Q$156,D$9,FALSE))),"")</f>
        <v>On track to meet target</v>
      </c>
      <c r="E57" s="99" t="str">
        <f ca="1">IFERROR(IF((VLOOKUP($B57,'NatCon &amp; Metrics Backsheet'!$A$7:$Q$156,E$9,FALSE))="","",(VLOOKUP($B57,'NatCon &amp; Metrics Backsheet'!$A$7:$Q$156,E$9,FALSE))),"")</f>
        <v>Not on track to meet target</v>
      </c>
      <c r="F57" s="99" t="str">
        <f ca="1">IFERROR(IF((VLOOKUP($B57,'NatCon &amp; Metrics Backsheet'!$A$7:$Q$156,F$9,FALSE))="","",(VLOOKUP($B57,'NatCon &amp; Metrics Backsheet'!$A$7:$Q$156,F$9,FALSE))),"")</f>
        <v>On track to meet target</v>
      </c>
      <c r="G57" s="100" t="str">
        <f ca="1">IFERROR(IF((VLOOKUP($B57,'NatCon &amp; Metrics Backsheet'!$A$7:$Q$156,G$9,FALSE))="","",(VLOOKUP($B57,'NatCon &amp; Metrics Backsheet'!$A$7:$Q$156,G$9,FALSE))),"")</f>
        <v>On track to meet target</v>
      </c>
    </row>
    <row r="58" spans="1:7" x14ac:dyDescent="0.3">
      <c r="A58" s="57">
        <v>36</v>
      </c>
      <c r="B58" s="50" t="str">
        <f t="shared" ca="1" si="6"/>
        <v>E10000009</v>
      </c>
      <c r="C58" s="51" t="str">
        <f ca="1">IFERROR(VLOOKUP($B58,'Org List'!$J$9:$K$488,2,0), "")</f>
        <v>Dorset</v>
      </c>
      <c r="D58" s="144" t="str">
        <f ca="1">IFERROR(IF((VLOOKUP($B58,'NatCon &amp; Metrics Backsheet'!$A$7:$Q$156,D$9,FALSE))="","",(VLOOKUP($B58,'NatCon &amp; Metrics Backsheet'!$A$7:$Q$156,D$9,FALSE))),"")</f>
        <v>Not on track to meet target</v>
      </c>
      <c r="E58" s="99" t="str">
        <f ca="1">IFERROR(IF((VLOOKUP($B58,'NatCon &amp; Metrics Backsheet'!$A$7:$Q$156,E$9,FALSE))="","",(VLOOKUP($B58,'NatCon &amp; Metrics Backsheet'!$A$7:$Q$156,E$9,FALSE))),"")</f>
        <v>On track to meet target</v>
      </c>
      <c r="F58" s="99" t="str">
        <f ca="1">IFERROR(IF((VLOOKUP($B58,'NatCon &amp; Metrics Backsheet'!$A$7:$Q$156,F$9,FALSE))="","",(VLOOKUP($B58,'NatCon &amp; Metrics Backsheet'!$A$7:$Q$156,F$9,FALSE))),"")</f>
        <v>On track to meet target</v>
      </c>
      <c r="G58" s="100" t="str">
        <f ca="1">IFERROR(IF((VLOOKUP($B58,'NatCon &amp; Metrics Backsheet'!$A$7:$Q$156,G$9,FALSE))="","",(VLOOKUP($B58,'NatCon &amp; Metrics Backsheet'!$A$7:$Q$156,G$9,FALSE))),"")</f>
        <v>Not on track to meet target</v>
      </c>
    </row>
    <row r="59" spans="1:7" x14ac:dyDescent="0.3">
      <c r="A59" s="57">
        <v>37</v>
      </c>
      <c r="B59" s="50" t="str">
        <f t="shared" ca="1" si="6"/>
        <v>E08000027</v>
      </c>
      <c r="C59" s="51" t="str">
        <f ca="1">IFERROR(VLOOKUP($B59,'Org List'!$J$9:$K$488,2,0), "")</f>
        <v>Dudley</v>
      </c>
      <c r="D59" s="144" t="str">
        <f ca="1">IFERROR(IF((VLOOKUP($B59,'NatCon &amp; Metrics Backsheet'!$A$7:$Q$156,D$9,FALSE))="","",(VLOOKUP($B59,'NatCon &amp; Metrics Backsheet'!$A$7:$Q$156,D$9,FALSE))),"")</f>
        <v>On track to meet target</v>
      </c>
      <c r="E59" s="99" t="str">
        <f ca="1">IFERROR(IF((VLOOKUP($B59,'NatCon &amp; Metrics Backsheet'!$A$7:$Q$156,E$9,FALSE))="","",(VLOOKUP($B59,'NatCon &amp; Metrics Backsheet'!$A$7:$Q$156,E$9,FALSE))),"")</f>
        <v>On track to meet target</v>
      </c>
      <c r="F59" s="99" t="str">
        <f ca="1">IFERROR(IF((VLOOKUP($B59,'NatCon &amp; Metrics Backsheet'!$A$7:$Q$156,F$9,FALSE))="","",(VLOOKUP($B59,'NatCon &amp; Metrics Backsheet'!$A$7:$Q$156,F$9,FALSE))),"")</f>
        <v>On track to meet target</v>
      </c>
      <c r="G59" s="100" t="str">
        <f ca="1">IFERROR(IF((VLOOKUP($B59,'NatCon &amp; Metrics Backsheet'!$A$7:$Q$156,G$9,FALSE))="","",(VLOOKUP($B59,'NatCon &amp; Metrics Backsheet'!$A$7:$Q$156,G$9,FALSE))),"")</f>
        <v>On track to meet target</v>
      </c>
    </row>
    <row r="60" spans="1:7" x14ac:dyDescent="0.3">
      <c r="A60" s="57">
        <v>38</v>
      </c>
      <c r="B60" s="50" t="str">
        <f t="shared" ca="1" si="6"/>
        <v>E09000009</v>
      </c>
      <c r="C60" s="51" t="str">
        <f ca="1">IFERROR(VLOOKUP($B60,'Org List'!$J$9:$K$488,2,0), "")</f>
        <v>Ealing</v>
      </c>
      <c r="D60" s="144" t="str">
        <f ca="1">IFERROR(IF((VLOOKUP($B60,'NatCon &amp; Metrics Backsheet'!$A$7:$Q$156,D$9,FALSE))="","",(VLOOKUP($B60,'NatCon &amp; Metrics Backsheet'!$A$7:$Q$156,D$9,FALSE))),"")</f>
        <v>On track to meet target</v>
      </c>
      <c r="E60" s="99" t="str">
        <f ca="1">IFERROR(IF((VLOOKUP($B60,'NatCon &amp; Metrics Backsheet'!$A$7:$Q$156,E$9,FALSE))="","",(VLOOKUP($B60,'NatCon &amp; Metrics Backsheet'!$A$7:$Q$156,E$9,FALSE))),"")</f>
        <v>On track to meet target</v>
      </c>
      <c r="F60" s="99" t="str">
        <f ca="1">IFERROR(IF((VLOOKUP($B60,'NatCon &amp; Metrics Backsheet'!$A$7:$Q$156,F$9,FALSE))="","",(VLOOKUP($B60,'NatCon &amp; Metrics Backsheet'!$A$7:$Q$156,F$9,FALSE))),"")</f>
        <v>Data not available to assess progress</v>
      </c>
      <c r="G60" s="100" t="str">
        <f ca="1">IFERROR(IF((VLOOKUP($B60,'NatCon &amp; Metrics Backsheet'!$A$7:$Q$156,G$9,FALSE))="","",(VLOOKUP($B60,'NatCon &amp; Metrics Backsheet'!$A$7:$Q$156,G$9,FALSE))),"")</f>
        <v>On track to meet target</v>
      </c>
    </row>
    <row r="61" spans="1:7" x14ac:dyDescent="0.3">
      <c r="A61" s="57">
        <v>39</v>
      </c>
      <c r="B61" s="50" t="str">
        <f t="shared" ca="1" si="6"/>
        <v>E06000011</v>
      </c>
      <c r="C61" s="51" t="str">
        <f ca="1">IFERROR(VLOOKUP($B61,'Org List'!$J$9:$K$488,2,0), "")</f>
        <v>East Riding of Yorkshire</v>
      </c>
      <c r="D61" s="144" t="str">
        <f ca="1">IFERROR(IF((VLOOKUP($B61,'NatCon &amp; Metrics Backsheet'!$A$7:$Q$156,D$9,FALSE))="","",(VLOOKUP($B61,'NatCon &amp; Metrics Backsheet'!$A$7:$Q$156,D$9,FALSE))),"")</f>
        <v>Not on track to meet target</v>
      </c>
      <c r="E61" s="99" t="str">
        <f ca="1">IFERROR(IF((VLOOKUP($B61,'NatCon &amp; Metrics Backsheet'!$A$7:$Q$156,E$9,FALSE))="","",(VLOOKUP($B61,'NatCon &amp; Metrics Backsheet'!$A$7:$Q$156,E$9,FALSE))),"")</f>
        <v>On track to meet target</v>
      </c>
      <c r="F61" s="99" t="str">
        <f ca="1">IFERROR(IF((VLOOKUP($B61,'NatCon &amp; Metrics Backsheet'!$A$7:$Q$156,F$9,FALSE))="","",(VLOOKUP($B61,'NatCon &amp; Metrics Backsheet'!$A$7:$Q$156,F$9,FALSE))),"")</f>
        <v>Data not available to assess progress</v>
      </c>
      <c r="G61" s="100" t="str">
        <f ca="1">IFERROR(IF((VLOOKUP($B61,'NatCon &amp; Metrics Backsheet'!$A$7:$Q$156,G$9,FALSE))="","",(VLOOKUP($B61,'NatCon &amp; Metrics Backsheet'!$A$7:$Q$156,G$9,FALSE))),"")</f>
        <v>On track to meet target</v>
      </c>
    </row>
    <row r="62" spans="1:7" x14ac:dyDescent="0.3">
      <c r="A62" s="57">
        <v>40</v>
      </c>
      <c r="B62" s="50" t="str">
        <f t="shared" ca="1" si="6"/>
        <v>E10000011</v>
      </c>
      <c r="C62" s="51" t="str">
        <f ca="1">IFERROR(VLOOKUP($B62,'Org List'!$J$9:$K$488,2,0), "")</f>
        <v>East Sussex</v>
      </c>
      <c r="D62" s="144" t="str">
        <f ca="1">IFERROR(IF((VLOOKUP($B62,'NatCon &amp; Metrics Backsheet'!$A$7:$Q$156,D$9,FALSE))="","",(VLOOKUP($B62,'NatCon &amp; Metrics Backsheet'!$A$7:$Q$156,D$9,FALSE))),"")</f>
        <v>Not on track to meet target</v>
      </c>
      <c r="E62" s="99" t="str">
        <f ca="1">IFERROR(IF((VLOOKUP($B62,'NatCon &amp; Metrics Backsheet'!$A$7:$Q$156,E$9,FALSE))="","",(VLOOKUP($B62,'NatCon &amp; Metrics Backsheet'!$A$7:$Q$156,E$9,FALSE))),"")</f>
        <v>On track to meet target</v>
      </c>
      <c r="F62" s="99" t="str">
        <f ca="1">IFERROR(IF((VLOOKUP($B62,'NatCon &amp; Metrics Backsheet'!$A$7:$Q$156,F$9,FALSE))="","",(VLOOKUP($B62,'NatCon &amp; Metrics Backsheet'!$A$7:$Q$156,F$9,FALSE))),"")</f>
        <v>On track to meet target</v>
      </c>
      <c r="G62" s="100" t="str">
        <f ca="1">IFERROR(IF((VLOOKUP($B62,'NatCon &amp; Metrics Backsheet'!$A$7:$Q$156,G$9,FALSE))="","",(VLOOKUP($B62,'NatCon &amp; Metrics Backsheet'!$A$7:$Q$156,G$9,FALSE))),"")</f>
        <v>On track to meet target</v>
      </c>
    </row>
    <row r="63" spans="1:7" x14ac:dyDescent="0.3">
      <c r="A63" s="57">
        <v>41</v>
      </c>
      <c r="B63" s="50" t="str">
        <f t="shared" ca="1" si="6"/>
        <v>E09000010</v>
      </c>
      <c r="C63" s="51" t="str">
        <f ca="1">IFERROR(VLOOKUP($B63,'Org List'!$J$9:$K$488,2,0), "")</f>
        <v>Enfield</v>
      </c>
      <c r="D63" s="144" t="str">
        <f ca="1">IFERROR(IF((VLOOKUP($B63,'NatCon &amp; Metrics Backsheet'!$A$7:$Q$156,D$9,FALSE))="","",(VLOOKUP($B63,'NatCon &amp; Metrics Backsheet'!$A$7:$Q$156,D$9,FALSE))),"")</f>
        <v>On track to meet target</v>
      </c>
      <c r="E63" s="99" t="str">
        <f ca="1">IFERROR(IF((VLOOKUP($B63,'NatCon &amp; Metrics Backsheet'!$A$7:$Q$156,E$9,FALSE))="","",(VLOOKUP($B63,'NatCon &amp; Metrics Backsheet'!$A$7:$Q$156,E$9,FALSE))),"")</f>
        <v>On track to meet target</v>
      </c>
      <c r="F63" s="99" t="str">
        <f ca="1">IFERROR(IF((VLOOKUP($B63,'NatCon &amp; Metrics Backsheet'!$A$7:$Q$156,F$9,FALSE))="","",(VLOOKUP($B63,'NatCon &amp; Metrics Backsheet'!$A$7:$Q$156,F$9,FALSE))),"")</f>
        <v>On track to meet target</v>
      </c>
      <c r="G63" s="100" t="str">
        <f ca="1">IFERROR(IF((VLOOKUP($B63,'NatCon &amp; Metrics Backsheet'!$A$7:$Q$156,G$9,FALSE))="","",(VLOOKUP($B63,'NatCon &amp; Metrics Backsheet'!$A$7:$Q$156,G$9,FALSE))),"")</f>
        <v>On track to meet target</v>
      </c>
    </row>
    <row r="64" spans="1:7" x14ac:dyDescent="0.3">
      <c r="A64" s="57">
        <v>42</v>
      </c>
      <c r="B64" s="50" t="str">
        <f t="shared" ca="1" si="6"/>
        <v>E10000012</v>
      </c>
      <c r="C64" s="51" t="str">
        <f ca="1">IFERROR(VLOOKUP($B64,'Org List'!$J$9:$K$488,2,0), "")</f>
        <v>Essex</v>
      </c>
      <c r="D64" s="144" t="str">
        <f ca="1">IFERROR(IF((VLOOKUP($B64,'NatCon &amp; Metrics Backsheet'!$A$7:$Q$156,D$9,FALSE))="","",(VLOOKUP($B64,'NatCon &amp; Metrics Backsheet'!$A$7:$Q$156,D$9,FALSE))),"")</f>
        <v>Not on track to meet target</v>
      </c>
      <c r="E64" s="99" t="str">
        <f ca="1">IFERROR(IF((VLOOKUP($B64,'NatCon &amp; Metrics Backsheet'!$A$7:$Q$156,E$9,FALSE))="","",(VLOOKUP($B64,'NatCon &amp; Metrics Backsheet'!$A$7:$Q$156,E$9,FALSE))),"")</f>
        <v>Not on track to meet target</v>
      </c>
      <c r="F64" s="99" t="str">
        <f ca="1">IFERROR(IF((VLOOKUP($B64,'NatCon &amp; Metrics Backsheet'!$A$7:$Q$156,F$9,FALSE))="","",(VLOOKUP($B64,'NatCon &amp; Metrics Backsheet'!$A$7:$Q$156,F$9,FALSE))),"")</f>
        <v>On track to meet target</v>
      </c>
      <c r="G64" s="100" t="str">
        <f ca="1">IFERROR(IF((VLOOKUP($B64,'NatCon &amp; Metrics Backsheet'!$A$7:$Q$156,G$9,FALSE))="","",(VLOOKUP($B64,'NatCon &amp; Metrics Backsheet'!$A$7:$Q$156,G$9,FALSE))),"")</f>
        <v>Not on track to meet target</v>
      </c>
    </row>
    <row r="65" spans="1:7" x14ac:dyDescent="0.3">
      <c r="A65" s="57">
        <v>43</v>
      </c>
      <c r="B65" s="50" t="str">
        <f t="shared" ca="1" si="6"/>
        <v>E08000037</v>
      </c>
      <c r="C65" s="51" t="str">
        <f ca="1">IFERROR(VLOOKUP($B65,'Org List'!$J$9:$K$488,2,0), "")</f>
        <v>Gateshead</v>
      </c>
      <c r="D65" s="144" t="str">
        <f ca="1">IFERROR(IF((VLOOKUP($B65,'NatCon &amp; Metrics Backsheet'!$A$7:$Q$156,D$9,FALSE))="","",(VLOOKUP($B65,'NatCon &amp; Metrics Backsheet'!$A$7:$Q$156,D$9,FALSE))),"")</f>
        <v>On track to meet target</v>
      </c>
      <c r="E65" s="99" t="str">
        <f ca="1">IFERROR(IF((VLOOKUP($B65,'NatCon &amp; Metrics Backsheet'!$A$7:$Q$156,E$9,FALSE))="","",(VLOOKUP($B65,'NatCon &amp; Metrics Backsheet'!$A$7:$Q$156,E$9,FALSE))),"")</f>
        <v>On track to meet target</v>
      </c>
      <c r="F65" s="99" t="str">
        <f ca="1">IFERROR(IF((VLOOKUP($B65,'NatCon &amp; Metrics Backsheet'!$A$7:$Q$156,F$9,FALSE))="","",(VLOOKUP($B65,'NatCon &amp; Metrics Backsheet'!$A$7:$Q$156,F$9,FALSE))),"")</f>
        <v>On track to meet target</v>
      </c>
      <c r="G65" s="100" t="str">
        <f ca="1">IFERROR(IF((VLOOKUP($B65,'NatCon &amp; Metrics Backsheet'!$A$7:$Q$156,G$9,FALSE))="","",(VLOOKUP($B65,'NatCon &amp; Metrics Backsheet'!$A$7:$Q$156,G$9,FALSE))),"")</f>
        <v>Not on track to meet target</v>
      </c>
    </row>
    <row r="66" spans="1:7" x14ac:dyDescent="0.3">
      <c r="A66" s="57">
        <v>44</v>
      </c>
      <c r="B66" s="50" t="str">
        <f t="shared" ca="1" si="6"/>
        <v>E10000013</v>
      </c>
      <c r="C66" s="51" t="str">
        <f ca="1">IFERROR(VLOOKUP($B66,'Org List'!$J$9:$K$488,2,0), "")</f>
        <v>Gloucestershire</v>
      </c>
      <c r="D66" s="144" t="str">
        <f ca="1">IFERROR(IF((VLOOKUP($B66,'NatCon &amp; Metrics Backsheet'!$A$7:$Q$156,D$9,FALSE))="","",(VLOOKUP($B66,'NatCon &amp; Metrics Backsheet'!$A$7:$Q$156,D$9,FALSE))),"")</f>
        <v>On track to meet target</v>
      </c>
      <c r="E66" s="99" t="str">
        <f ca="1">IFERROR(IF((VLOOKUP($B66,'NatCon &amp; Metrics Backsheet'!$A$7:$Q$156,E$9,FALSE))="","",(VLOOKUP($B66,'NatCon &amp; Metrics Backsheet'!$A$7:$Q$156,E$9,FALSE))),"")</f>
        <v>On track to meet target</v>
      </c>
      <c r="F66" s="99" t="str">
        <f ca="1">IFERROR(IF((VLOOKUP($B66,'NatCon &amp; Metrics Backsheet'!$A$7:$Q$156,F$9,FALSE))="","",(VLOOKUP($B66,'NatCon &amp; Metrics Backsheet'!$A$7:$Q$156,F$9,FALSE))),"")</f>
        <v>Data not available to assess progress</v>
      </c>
      <c r="G66" s="100" t="str">
        <f ca="1">IFERROR(IF((VLOOKUP($B66,'NatCon &amp; Metrics Backsheet'!$A$7:$Q$156,G$9,FALSE))="","",(VLOOKUP($B66,'NatCon &amp; Metrics Backsheet'!$A$7:$Q$156,G$9,FALSE))),"")</f>
        <v>On track to meet target</v>
      </c>
    </row>
    <row r="67" spans="1:7" x14ac:dyDescent="0.3">
      <c r="A67" s="57">
        <v>45</v>
      </c>
      <c r="B67" s="50" t="str">
        <f t="shared" ca="1" si="6"/>
        <v>E09000011</v>
      </c>
      <c r="C67" s="51" t="str">
        <f ca="1">IFERROR(VLOOKUP($B67,'Org List'!$J$9:$K$488,2,0), "")</f>
        <v>Greenwich</v>
      </c>
      <c r="D67" s="144" t="str">
        <f ca="1">IFERROR(IF((VLOOKUP($B67,'NatCon &amp; Metrics Backsheet'!$A$7:$Q$156,D$9,FALSE))="","",(VLOOKUP($B67,'NatCon &amp; Metrics Backsheet'!$A$7:$Q$156,D$9,FALSE))),"")</f>
        <v>On track to meet target</v>
      </c>
      <c r="E67" s="99" t="str">
        <f ca="1">IFERROR(IF((VLOOKUP($B67,'NatCon &amp; Metrics Backsheet'!$A$7:$Q$156,E$9,FALSE))="","",(VLOOKUP($B67,'NatCon &amp; Metrics Backsheet'!$A$7:$Q$156,E$9,FALSE))),"")</f>
        <v>On track to meet target</v>
      </c>
      <c r="F67" s="99" t="str">
        <f ca="1">IFERROR(IF((VLOOKUP($B67,'NatCon &amp; Metrics Backsheet'!$A$7:$Q$156,F$9,FALSE))="","",(VLOOKUP($B67,'NatCon &amp; Metrics Backsheet'!$A$7:$Q$156,F$9,FALSE))),"")</f>
        <v>On track to meet target</v>
      </c>
      <c r="G67" s="100" t="str">
        <f ca="1">IFERROR(IF((VLOOKUP($B67,'NatCon &amp; Metrics Backsheet'!$A$7:$Q$156,G$9,FALSE))="","",(VLOOKUP($B67,'NatCon &amp; Metrics Backsheet'!$A$7:$Q$156,G$9,FALSE))),"")</f>
        <v>On track to meet target</v>
      </c>
    </row>
    <row r="68" spans="1:7" x14ac:dyDescent="0.3">
      <c r="A68" s="57">
        <v>46</v>
      </c>
      <c r="B68" s="50" t="str">
        <f t="shared" ca="1" si="6"/>
        <v>E09000012</v>
      </c>
      <c r="C68" s="51" t="str">
        <f ca="1">IFERROR(VLOOKUP($B68,'Org List'!$J$9:$K$488,2,0), "")</f>
        <v>Hackney</v>
      </c>
      <c r="D68" s="144" t="str">
        <f ca="1">IFERROR(IF((VLOOKUP($B68,'NatCon &amp; Metrics Backsheet'!$A$7:$Q$156,D$9,FALSE))="","",(VLOOKUP($B68,'NatCon &amp; Metrics Backsheet'!$A$7:$Q$156,D$9,FALSE))),"")</f>
        <v>Not on track to meet target</v>
      </c>
      <c r="E68" s="99" t="str">
        <f ca="1">IFERROR(IF((VLOOKUP($B68,'NatCon &amp; Metrics Backsheet'!$A$7:$Q$156,E$9,FALSE))="","",(VLOOKUP($B68,'NatCon &amp; Metrics Backsheet'!$A$7:$Q$156,E$9,FALSE))),"")</f>
        <v>Not on track to meet target</v>
      </c>
      <c r="F68" s="99" t="str">
        <f ca="1">IFERROR(IF((VLOOKUP($B68,'NatCon &amp; Metrics Backsheet'!$A$7:$Q$156,F$9,FALSE))="","",(VLOOKUP($B68,'NatCon &amp; Metrics Backsheet'!$A$7:$Q$156,F$9,FALSE))),"")</f>
        <v>Not on track to meet target</v>
      </c>
      <c r="G68" s="100" t="str">
        <f ca="1">IFERROR(IF((VLOOKUP($B68,'NatCon &amp; Metrics Backsheet'!$A$7:$Q$156,G$9,FALSE))="","",(VLOOKUP($B68,'NatCon &amp; Metrics Backsheet'!$A$7:$Q$156,G$9,FALSE))),"")</f>
        <v>Not on track to meet target</v>
      </c>
    </row>
    <row r="69" spans="1:7" x14ac:dyDescent="0.3">
      <c r="A69" s="57">
        <v>47</v>
      </c>
      <c r="B69" s="50" t="str">
        <f t="shared" ca="1" si="6"/>
        <v>E06000006</v>
      </c>
      <c r="C69" s="51" t="str">
        <f ca="1">IFERROR(VLOOKUP($B69,'Org List'!$J$9:$K$488,2,0), "")</f>
        <v>Halton</v>
      </c>
      <c r="D69" s="144" t="str">
        <f ca="1">IFERROR(IF((VLOOKUP($B69,'NatCon &amp; Metrics Backsheet'!$A$7:$Q$156,D$9,FALSE))="","",(VLOOKUP($B69,'NatCon &amp; Metrics Backsheet'!$A$7:$Q$156,D$9,FALSE))),"")</f>
        <v>Not on track to meet target</v>
      </c>
      <c r="E69" s="99" t="str">
        <f ca="1">IFERROR(IF((VLOOKUP($B69,'NatCon &amp; Metrics Backsheet'!$A$7:$Q$156,E$9,FALSE))="","",(VLOOKUP($B69,'NatCon &amp; Metrics Backsheet'!$A$7:$Q$156,E$9,FALSE))),"")</f>
        <v>On track to meet target</v>
      </c>
      <c r="F69" s="99" t="str">
        <f ca="1">IFERROR(IF((VLOOKUP($B69,'NatCon &amp; Metrics Backsheet'!$A$7:$Q$156,F$9,FALSE))="","",(VLOOKUP($B69,'NatCon &amp; Metrics Backsheet'!$A$7:$Q$156,F$9,FALSE))),"")</f>
        <v>Data not available to assess progress</v>
      </c>
      <c r="G69" s="100" t="str">
        <f ca="1">IFERROR(IF((VLOOKUP($B69,'NatCon &amp; Metrics Backsheet'!$A$7:$Q$156,G$9,FALSE))="","",(VLOOKUP($B69,'NatCon &amp; Metrics Backsheet'!$A$7:$Q$156,G$9,FALSE))),"")</f>
        <v>Data not available to assess progress</v>
      </c>
    </row>
    <row r="70" spans="1:7" x14ac:dyDescent="0.3">
      <c r="A70" s="57">
        <v>48</v>
      </c>
      <c r="B70" s="50" t="str">
        <f t="shared" ca="1" si="6"/>
        <v>E09000013</v>
      </c>
      <c r="C70" s="51" t="str">
        <f ca="1">IFERROR(VLOOKUP($B70,'Org List'!$J$9:$K$488,2,0), "")</f>
        <v>Hammersmith and Fulham</v>
      </c>
      <c r="D70" s="144" t="str">
        <f ca="1">IFERROR(IF((VLOOKUP($B70,'NatCon &amp; Metrics Backsheet'!$A$7:$Q$156,D$9,FALSE))="","",(VLOOKUP($B70,'NatCon &amp; Metrics Backsheet'!$A$7:$Q$156,D$9,FALSE))),"")</f>
        <v>On track to meet target</v>
      </c>
      <c r="E70" s="99" t="str">
        <f ca="1">IFERROR(IF((VLOOKUP($B70,'NatCon &amp; Metrics Backsheet'!$A$7:$Q$156,E$9,FALSE))="","",(VLOOKUP($B70,'NatCon &amp; Metrics Backsheet'!$A$7:$Q$156,E$9,FALSE))),"")</f>
        <v>On track to meet target</v>
      </c>
      <c r="F70" s="99" t="str">
        <f ca="1">IFERROR(IF((VLOOKUP($B70,'NatCon &amp; Metrics Backsheet'!$A$7:$Q$156,F$9,FALSE))="","",(VLOOKUP($B70,'NatCon &amp; Metrics Backsheet'!$A$7:$Q$156,F$9,FALSE))),"")</f>
        <v>Data not available to assess progress</v>
      </c>
      <c r="G70" s="100" t="str">
        <f ca="1">IFERROR(IF((VLOOKUP($B70,'NatCon &amp; Metrics Backsheet'!$A$7:$Q$156,G$9,FALSE))="","",(VLOOKUP($B70,'NatCon &amp; Metrics Backsheet'!$A$7:$Q$156,G$9,FALSE))),"")</f>
        <v>Not on track to meet target</v>
      </c>
    </row>
    <row r="71" spans="1:7" x14ac:dyDescent="0.3">
      <c r="A71" s="57">
        <v>49</v>
      </c>
      <c r="B71" s="50" t="str">
        <f t="shared" ca="1" si="6"/>
        <v>E10000014</v>
      </c>
      <c r="C71" s="51" t="str">
        <f ca="1">IFERROR(VLOOKUP($B71,'Org List'!$J$9:$K$488,2,0), "")</f>
        <v>Hampshire</v>
      </c>
      <c r="D71" s="144" t="str">
        <f ca="1">IFERROR(IF((VLOOKUP($B71,'NatCon &amp; Metrics Backsheet'!$A$7:$Q$156,D$9,FALSE))="","",(VLOOKUP($B71,'NatCon &amp; Metrics Backsheet'!$A$7:$Q$156,D$9,FALSE))),"")</f>
        <v>Not on track to meet target</v>
      </c>
      <c r="E71" s="99" t="str">
        <f ca="1">IFERROR(IF((VLOOKUP($B71,'NatCon &amp; Metrics Backsheet'!$A$7:$Q$156,E$9,FALSE))="","",(VLOOKUP($B71,'NatCon &amp; Metrics Backsheet'!$A$7:$Q$156,E$9,FALSE))),"")</f>
        <v>On track to meet target</v>
      </c>
      <c r="F71" s="99" t="str">
        <f ca="1">IFERROR(IF((VLOOKUP($B71,'NatCon &amp; Metrics Backsheet'!$A$7:$Q$156,F$9,FALSE))="","",(VLOOKUP($B71,'NatCon &amp; Metrics Backsheet'!$A$7:$Q$156,F$9,FALSE))),"")</f>
        <v>On track to meet target</v>
      </c>
      <c r="G71" s="100" t="str">
        <f ca="1">IFERROR(IF((VLOOKUP($B71,'NatCon &amp; Metrics Backsheet'!$A$7:$Q$156,G$9,FALSE))="","",(VLOOKUP($B71,'NatCon &amp; Metrics Backsheet'!$A$7:$Q$156,G$9,FALSE))),"")</f>
        <v>Not on track to meet target</v>
      </c>
    </row>
    <row r="72" spans="1:7" x14ac:dyDescent="0.3">
      <c r="A72" s="57">
        <v>50</v>
      </c>
      <c r="B72" s="50" t="str">
        <f t="shared" ca="1" si="6"/>
        <v>E09000014</v>
      </c>
      <c r="C72" s="51" t="str">
        <f ca="1">IFERROR(VLOOKUP($B72,'Org List'!$J$9:$K$488,2,0), "")</f>
        <v>Haringey</v>
      </c>
      <c r="D72" s="144" t="str">
        <f ca="1">IFERROR(IF((VLOOKUP($B72,'NatCon &amp; Metrics Backsheet'!$A$7:$Q$156,D$9,FALSE))="","",(VLOOKUP($B72,'NatCon &amp; Metrics Backsheet'!$A$7:$Q$156,D$9,FALSE))),"")</f>
        <v>Not on track to meet target</v>
      </c>
      <c r="E72" s="99" t="str">
        <f ca="1">IFERROR(IF((VLOOKUP($B72,'NatCon &amp; Metrics Backsheet'!$A$7:$Q$156,E$9,FALSE))="","",(VLOOKUP($B72,'NatCon &amp; Metrics Backsheet'!$A$7:$Q$156,E$9,FALSE))),"")</f>
        <v>Not on track to meet target</v>
      </c>
      <c r="F72" s="99" t="str">
        <f ca="1">IFERROR(IF((VLOOKUP($B72,'NatCon &amp; Metrics Backsheet'!$A$7:$Q$156,F$9,FALSE))="","",(VLOOKUP($B72,'NatCon &amp; Metrics Backsheet'!$A$7:$Q$156,F$9,FALSE))),"")</f>
        <v>Data not available to assess progress</v>
      </c>
      <c r="G72" s="100" t="str">
        <f ca="1">IFERROR(IF((VLOOKUP($B72,'NatCon &amp; Metrics Backsheet'!$A$7:$Q$156,G$9,FALSE))="","",(VLOOKUP($B72,'NatCon &amp; Metrics Backsheet'!$A$7:$Q$156,G$9,FALSE))),"")</f>
        <v>On track to meet target</v>
      </c>
    </row>
    <row r="73" spans="1:7" x14ac:dyDescent="0.3">
      <c r="A73" s="57">
        <v>51</v>
      </c>
      <c r="B73" s="50" t="str">
        <f t="shared" ca="1" si="6"/>
        <v>E09000015</v>
      </c>
      <c r="C73" s="51" t="str">
        <f ca="1">IFERROR(VLOOKUP($B73,'Org List'!$J$9:$K$488,2,0), "")</f>
        <v>Harrow</v>
      </c>
      <c r="D73" s="144" t="str">
        <f ca="1">IFERROR(IF((VLOOKUP($B73,'NatCon &amp; Metrics Backsheet'!$A$7:$Q$156,D$9,FALSE))="","",(VLOOKUP($B73,'NatCon &amp; Metrics Backsheet'!$A$7:$Q$156,D$9,FALSE))),"")</f>
        <v>On track to meet target</v>
      </c>
      <c r="E73" s="99" t="str">
        <f ca="1">IFERROR(IF((VLOOKUP($B73,'NatCon &amp; Metrics Backsheet'!$A$7:$Q$156,E$9,FALSE))="","",(VLOOKUP($B73,'NatCon &amp; Metrics Backsheet'!$A$7:$Q$156,E$9,FALSE))),"")</f>
        <v>On track to meet target</v>
      </c>
      <c r="F73" s="99" t="str">
        <f ca="1">IFERROR(IF((VLOOKUP($B73,'NatCon &amp; Metrics Backsheet'!$A$7:$Q$156,F$9,FALSE))="","",(VLOOKUP($B73,'NatCon &amp; Metrics Backsheet'!$A$7:$Q$156,F$9,FALSE))),"")</f>
        <v>Data not available to assess progress</v>
      </c>
      <c r="G73" s="100" t="str">
        <f ca="1">IFERROR(IF((VLOOKUP($B73,'NatCon &amp; Metrics Backsheet'!$A$7:$Q$156,G$9,FALSE))="","",(VLOOKUP($B73,'NatCon &amp; Metrics Backsheet'!$A$7:$Q$156,G$9,FALSE))),"")</f>
        <v>Not on track to meet target</v>
      </c>
    </row>
    <row r="74" spans="1:7" x14ac:dyDescent="0.3">
      <c r="A74" s="57">
        <v>52</v>
      </c>
      <c r="B74" s="50" t="str">
        <f t="shared" ca="1" si="6"/>
        <v>E06000001</v>
      </c>
      <c r="C74" s="51" t="str">
        <f ca="1">IFERROR(VLOOKUP($B74,'Org List'!$J$9:$K$488,2,0), "")</f>
        <v>Hartlepool</v>
      </c>
      <c r="D74" s="144" t="str">
        <f ca="1">IFERROR(IF((VLOOKUP($B74,'NatCon &amp; Metrics Backsheet'!$A$7:$Q$156,D$9,FALSE))="","",(VLOOKUP($B74,'NatCon &amp; Metrics Backsheet'!$A$7:$Q$156,D$9,FALSE))),"")</f>
        <v>Not on track to meet target</v>
      </c>
      <c r="E74" s="99" t="str">
        <f ca="1">IFERROR(IF((VLOOKUP($B74,'NatCon &amp; Metrics Backsheet'!$A$7:$Q$156,E$9,FALSE))="","",(VLOOKUP($B74,'NatCon &amp; Metrics Backsheet'!$A$7:$Q$156,E$9,FALSE))),"")</f>
        <v>On track to meet target</v>
      </c>
      <c r="F74" s="99" t="str">
        <f ca="1">IFERROR(IF((VLOOKUP($B74,'NatCon &amp; Metrics Backsheet'!$A$7:$Q$156,F$9,FALSE))="","",(VLOOKUP($B74,'NatCon &amp; Metrics Backsheet'!$A$7:$Q$156,F$9,FALSE))),"")</f>
        <v>On track to meet target</v>
      </c>
      <c r="G74" s="100" t="str">
        <f ca="1">IFERROR(IF((VLOOKUP($B74,'NatCon &amp; Metrics Backsheet'!$A$7:$Q$156,G$9,FALSE))="","",(VLOOKUP($B74,'NatCon &amp; Metrics Backsheet'!$A$7:$Q$156,G$9,FALSE))),"")</f>
        <v>On track to meet target</v>
      </c>
    </row>
    <row r="75" spans="1:7" x14ac:dyDescent="0.3">
      <c r="A75" s="57">
        <v>53</v>
      </c>
      <c r="B75" s="50" t="str">
        <f t="shared" ca="1" si="6"/>
        <v>E09000016</v>
      </c>
      <c r="C75" s="51" t="str">
        <f ca="1">IFERROR(VLOOKUP($B75,'Org List'!$J$9:$K$488,2,0), "")</f>
        <v>Havering</v>
      </c>
      <c r="D75" s="144" t="str">
        <f ca="1">IFERROR(IF((VLOOKUP($B75,'NatCon &amp; Metrics Backsheet'!$A$7:$Q$156,D$9,FALSE))="","",(VLOOKUP($B75,'NatCon &amp; Metrics Backsheet'!$A$7:$Q$156,D$9,FALSE))),"")</f>
        <v>Not on track to meet target</v>
      </c>
      <c r="E75" s="99" t="str">
        <f ca="1">IFERROR(IF((VLOOKUP($B75,'NatCon &amp; Metrics Backsheet'!$A$7:$Q$156,E$9,FALSE))="","",(VLOOKUP($B75,'NatCon &amp; Metrics Backsheet'!$A$7:$Q$156,E$9,FALSE))),"")</f>
        <v>On track to meet target</v>
      </c>
      <c r="F75" s="99" t="str">
        <f ca="1">IFERROR(IF((VLOOKUP($B75,'NatCon &amp; Metrics Backsheet'!$A$7:$Q$156,F$9,FALSE))="","",(VLOOKUP($B75,'NatCon &amp; Metrics Backsheet'!$A$7:$Q$156,F$9,FALSE))),"")</f>
        <v>Data not available to assess progress</v>
      </c>
      <c r="G75" s="100" t="str">
        <f ca="1">IFERROR(IF((VLOOKUP($B75,'NatCon &amp; Metrics Backsheet'!$A$7:$Q$156,G$9,FALSE))="","",(VLOOKUP($B75,'NatCon &amp; Metrics Backsheet'!$A$7:$Q$156,G$9,FALSE))),"")</f>
        <v>Not on track to meet target</v>
      </c>
    </row>
    <row r="76" spans="1:7" x14ac:dyDescent="0.3">
      <c r="A76" s="57">
        <v>54</v>
      </c>
      <c r="B76" s="50" t="str">
        <f t="shared" ca="1" si="6"/>
        <v>E06000019</v>
      </c>
      <c r="C76" s="51" t="str">
        <f ca="1">IFERROR(VLOOKUP($B76,'Org List'!$J$9:$K$488,2,0), "")</f>
        <v>Herefordshire, County of</v>
      </c>
      <c r="D76" s="144" t="str">
        <f ca="1">IFERROR(IF((VLOOKUP($B76,'NatCon &amp; Metrics Backsheet'!$A$7:$Q$156,D$9,FALSE))="","",(VLOOKUP($B76,'NatCon &amp; Metrics Backsheet'!$A$7:$Q$156,D$9,FALSE))),"")</f>
        <v>On track to meet target</v>
      </c>
      <c r="E76" s="99" t="str">
        <f ca="1">IFERROR(IF((VLOOKUP($B76,'NatCon &amp; Metrics Backsheet'!$A$7:$Q$156,E$9,FALSE))="","",(VLOOKUP($B76,'NatCon &amp; Metrics Backsheet'!$A$7:$Q$156,E$9,FALSE))),"")</f>
        <v>Not on track to meet target</v>
      </c>
      <c r="F76" s="99" t="str">
        <f ca="1">IFERROR(IF((VLOOKUP($B76,'NatCon &amp; Metrics Backsheet'!$A$7:$Q$156,F$9,FALSE))="","",(VLOOKUP($B76,'NatCon &amp; Metrics Backsheet'!$A$7:$Q$156,F$9,FALSE))),"")</f>
        <v>Not on track to meet target</v>
      </c>
      <c r="G76" s="100" t="str">
        <f ca="1">IFERROR(IF((VLOOKUP($B76,'NatCon &amp; Metrics Backsheet'!$A$7:$Q$156,G$9,FALSE))="","",(VLOOKUP($B76,'NatCon &amp; Metrics Backsheet'!$A$7:$Q$156,G$9,FALSE))),"")</f>
        <v>Not on track to meet target</v>
      </c>
    </row>
    <row r="77" spans="1:7" x14ac:dyDescent="0.3">
      <c r="A77" s="57">
        <v>55</v>
      </c>
      <c r="B77" s="50" t="str">
        <f t="shared" ca="1" si="6"/>
        <v>E10000015</v>
      </c>
      <c r="C77" s="51" t="str">
        <f ca="1">IFERROR(VLOOKUP($B77,'Org List'!$J$9:$K$488,2,0), "")</f>
        <v>Hertfordshire</v>
      </c>
      <c r="D77" s="144" t="str">
        <f ca="1">IFERROR(IF((VLOOKUP($B77,'NatCon &amp; Metrics Backsheet'!$A$7:$Q$156,D$9,FALSE))="","",(VLOOKUP($B77,'NatCon &amp; Metrics Backsheet'!$A$7:$Q$156,D$9,FALSE))),"")</f>
        <v>Not on track to meet target</v>
      </c>
      <c r="E77" s="99" t="str">
        <f ca="1">IFERROR(IF((VLOOKUP($B77,'NatCon &amp; Metrics Backsheet'!$A$7:$Q$156,E$9,FALSE))="","",(VLOOKUP($B77,'NatCon &amp; Metrics Backsheet'!$A$7:$Q$156,E$9,FALSE))),"")</f>
        <v>Not on track to meet target</v>
      </c>
      <c r="F77" s="99" t="str">
        <f ca="1">IFERROR(IF((VLOOKUP($B77,'NatCon &amp; Metrics Backsheet'!$A$7:$Q$156,F$9,FALSE))="","",(VLOOKUP($B77,'NatCon &amp; Metrics Backsheet'!$A$7:$Q$156,F$9,FALSE))),"")</f>
        <v>On track to meet target</v>
      </c>
      <c r="G77" s="100" t="str">
        <f ca="1">IFERROR(IF((VLOOKUP($B77,'NatCon &amp; Metrics Backsheet'!$A$7:$Q$156,G$9,FALSE))="","",(VLOOKUP($B77,'NatCon &amp; Metrics Backsheet'!$A$7:$Q$156,G$9,FALSE))),"")</f>
        <v>On track to meet target</v>
      </c>
    </row>
    <row r="78" spans="1:7" x14ac:dyDescent="0.3">
      <c r="A78" s="57">
        <v>56</v>
      </c>
      <c r="B78" s="50" t="str">
        <f t="shared" ca="1" si="6"/>
        <v>E09000017</v>
      </c>
      <c r="C78" s="51" t="str">
        <f ca="1">IFERROR(VLOOKUP($B78,'Org List'!$J$9:$K$488,2,0), "")</f>
        <v>Hillingdon</v>
      </c>
      <c r="D78" s="144" t="str">
        <f ca="1">IFERROR(IF((VLOOKUP($B78,'NatCon &amp; Metrics Backsheet'!$A$7:$Q$156,D$9,FALSE))="","",(VLOOKUP($B78,'NatCon &amp; Metrics Backsheet'!$A$7:$Q$156,D$9,FALSE))),"")</f>
        <v>Data not available to assess progress</v>
      </c>
      <c r="E78" s="99" t="str">
        <f ca="1">IFERROR(IF((VLOOKUP($B78,'NatCon &amp; Metrics Backsheet'!$A$7:$Q$156,E$9,FALSE))="","",(VLOOKUP($B78,'NatCon &amp; Metrics Backsheet'!$A$7:$Q$156,E$9,FALSE))),"")</f>
        <v>Not on track to meet target</v>
      </c>
      <c r="F78" s="99" t="str">
        <f ca="1">IFERROR(IF((VLOOKUP($B78,'NatCon &amp; Metrics Backsheet'!$A$7:$Q$156,F$9,FALSE))="","",(VLOOKUP($B78,'NatCon &amp; Metrics Backsheet'!$A$7:$Q$156,F$9,FALSE))),"")</f>
        <v>On track to meet target</v>
      </c>
      <c r="G78" s="100" t="str">
        <f ca="1">IFERROR(IF((VLOOKUP($B78,'NatCon &amp; Metrics Backsheet'!$A$7:$Q$156,G$9,FALSE))="","",(VLOOKUP($B78,'NatCon &amp; Metrics Backsheet'!$A$7:$Q$156,G$9,FALSE))),"")</f>
        <v>Not on track to meet target</v>
      </c>
    </row>
    <row r="79" spans="1:7" x14ac:dyDescent="0.3">
      <c r="A79" s="57">
        <v>57</v>
      </c>
      <c r="B79" s="50" t="str">
        <f t="shared" ca="1" si="6"/>
        <v>E09000018</v>
      </c>
      <c r="C79" s="51" t="str">
        <f ca="1">IFERROR(VLOOKUP($B79,'Org List'!$J$9:$K$488,2,0), "")</f>
        <v>Hounslow</v>
      </c>
      <c r="D79" s="144" t="str">
        <f ca="1">IFERROR(IF((VLOOKUP($B79,'NatCon &amp; Metrics Backsheet'!$A$7:$Q$156,D$9,FALSE))="","",(VLOOKUP($B79,'NatCon &amp; Metrics Backsheet'!$A$7:$Q$156,D$9,FALSE))),"")</f>
        <v>Not on track to meet target</v>
      </c>
      <c r="E79" s="99" t="str">
        <f ca="1">IFERROR(IF((VLOOKUP($B79,'NatCon &amp; Metrics Backsheet'!$A$7:$Q$156,E$9,FALSE))="","",(VLOOKUP($B79,'NatCon &amp; Metrics Backsheet'!$A$7:$Q$156,E$9,FALSE))),"")</f>
        <v>On track to meet target</v>
      </c>
      <c r="F79" s="99" t="str">
        <f ca="1">IFERROR(IF((VLOOKUP($B79,'NatCon &amp; Metrics Backsheet'!$A$7:$Q$156,F$9,FALSE))="","",(VLOOKUP($B79,'NatCon &amp; Metrics Backsheet'!$A$7:$Q$156,F$9,FALSE))),"")</f>
        <v>On track to meet target</v>
      </c>
      <c r="G79" s="100" t="str">
        <f ca="1">IFERROR(IF((VLOOKUP($B79,'NatCon &amp; Metrics Backsheet'!$A$7:$Q$156,G$9,FALSE))="","",(VLOOKUP($B79,'NatCon &amp; Metrics Backsheet'!$A$7:$Q$156,G$9,FALSE))),"")</f>
        <v>On track to meet target</v>
      </c>
    </row>
    <row r="80" spans="1:7" x14ac:dyDescent="0.3">
      <c r="A80" s="57">
        <v>58</v>
      </c>
      <c r="B80" s="50" t="str">
        <f t="shared" ca="1" si="6"/>
        <v>E06000046</v>
      </c>
      <c r="C80" s="51" t="str">
        <f ca="1">IFERROR(VLOOKUP($B80,'Org List'!$J$9:$K$488,2,0), "")</f>
        <v>Isle of Wight</v>
      </c>
      <c r="D80" s="144" t="str">
        <f ca="1">IFERROR(IF((VLOOKUP($B80,'NatCon &amp; Metrics Backsheet'!$A$7:$Q$156,D$9,FALSE))="","",(VLOOKUP($B80,'NatCon &amp; Metrics Backsheet'!$A$7:$Q$156,D$9,FALSE))),"")</f>
        <v>Not on track to meet target</v>
      </c>
      <c r="E80" s="99" t="str">
        <f ca="1">IFERROR(IF((VLOOKUP($B80,'NatCon &amp; Metrics Backsheet'!$A$7:$Q$156,E$9,FALSE))="","",(VLOOKUP($B80,'NatCon &amp; Metrics Backsheet'!$A$7:$Q$156,E$9,FALSE))),"")</f>
        <v>On track to meet target</v>
      </c>
      <c r="F80" s="99" t="str">
        <f ca="1">IFERROR(IF((VLOOKUP($B80,'NatCon &amp; Metrics Backsheet'!$A$7:$Q$156,F$9,FALSE))="","",(VLOOKUP($B80,'NatCon &amp; Metrics Backsheet'!$A$7:$Q$156,F$9,FALSE))),"")</f>
        <v>Not on track to meet target</v>
      </c>
      <c r="G80" s="100" t="str">
        <f ca="1">IFERROR(IF((VLOOKUP($B80,'NatCon &amp; Metrics Backsheet'!$A$7:$Q$156,G$9,FALSE))="","",(VLOOKUP($B80,'NatCon &amp; Metrics Backsheet'!$A$7:$Q$156,G$9,FALSE))),"")</f>
        <v>Not on track to meet target</v>
      </c>
    </row>
    <row r="81" spans="1:7" x14ac:dyDescent="0.3">
      <c r="A81" s="57">
        <v>59</v>
      </c>
      <c r="B81" s="50" t="str">
        <f t="shared" ca="1" si="6"/>
        <v>E09000019</v>
      </c>
      <c r="C81" s="51" t="str">
        <f ca="1">IFERROR(VLOOKUP($B81,'Org List'!$J$9:$K$488,2,0), "")</f>
        <v>Islington</v>
      </c>
      <c r="D81" s="144" t="str">
        <f ca="1">IFERROR(IF((VLOOKUP($B81,'NatCon &amp; Metrics Backsheet'!$A$7:$Q$156,D$9,FALSE))="","",(VLOOKUP($B81,'NatCon &amp; Metrics Backsheet'!$A$7:$Q$156,D$9,FALSE))),"")</f>
        <v>On track to meet target</v>
      </c>
      <c r="E81" s="99" t="str">
        <f ca="1">IFERROR(IF((VLOOKUP($B81,'NatCon &amp; Metrics Backsheet'!$A$7:$Q$156,E$9,FALSE))="","",(VLOOKUP($B81,'NatCon &amp; Metrics Backsheet'!$A$7:$Q$156,E$9,FALSE))),"")</f>
        <v>On track to meet target</v>
      </c>
      <c r="F81" s="99" t="str">
        <f ca="1">IFERROR(IF((VLOOKUP($B81,'NatCon &amp; Metrics Backsheet'!$A$7:$Q$156,F$9,FALSE))="","",(VLOOKUP($B81,'NatCon &amp; Metrics Backsheet'!$A$7:$Q$156,F$9,FALSE))),"")</f>
        <v>On track to meet target</v>
      </c>
      <c r="G81" s="100" t="str">
        <f ca="1">IFERROR(IF((VLOOKUP($B81,'NatCon &amp; Metrics Backsheet'!$A$7:$Q$156,G$9,FALSE))="","",(VLOOKUP($B81,'NatCon &amp; Metrics Backsheet'!$A$7:$Q$156,G$9,FALSE))),"")</f>
        <v>Not on track to meet target</v>
      </c>
    </row>
    <row r="82" spans="1:7" x14ac:dyDescent="0.3">
      <c r="A82" s="57">
        <v>60</v>
      </c>
      <c r="B82" s="50" t="str">
        <f t="shared" ca="1" si="6"/>
        <v>E09000020</v>
      </c>
      <c r="C82" s="51" t="str">
        <f ca="1">IFERROR(VLOOKUP($B82,'Org List'!$J$9:$K$488,2,0), "")</f>
        <v>Kensington and Chelsea</v>
      </c>
      <c r="D82" s="144" t="str">
        <f ca="1">IFERROR(IF((VLOOKUP($B82,'NatCon &amp; Metrics Backsheet'!$A$7:$Q$156,D$9,FALSE))="","",(VLOOKUP($B82,'NatCon &amp; Metrics Backsheet'!$A$7:$Q$156,D$9,FALSE))),"")</f>
        <v>Not on track to meet target</v>
      </c>
      <c r="E82" s="99" t="str">
        <f ca="1">IFERROR(IF((VLOOKUP($B82,'NatCon &amp; Metrics Backsheet'!$A$7:$Q$156,E$9,FALSE))="","",(VLOOKUP($B82,'NatCon &amp; Metrics Backsheet'!$A$7:$Q$156,E$9,FALSE))),"")</f>
        <v>On track to meet target</v>
      </c>
      <c r="F82" s="99" t="str">
        <f ca="1">IFERROR(IF((VLOOKUP($B82,'NatCon &amp; Metrics Backsheet'!$A$7:$Q$156,F$9,FALSE))="","",(VLOOKUP($B82,'NatCon &amp; Metrics Backsheet'!$A$7:$Q$156,F$9,FALSE))),"")</f>
        <v>Not on track to meet target</v>
      </c>
      <c r="G82" s="100" t="str">
        <f ca="1">IFERROR(IF((VLOOKUP($B82,'NatCon &amp; Metrics Backsheet'!$A$7:$Q$156,G$9,FALSE))="","",(VLOOKUP($B82,'NatCon &amp; Metrics Backsheet'!$A$7:$Q$156,G$9,FALSE))),"")</f>
        <v>On track to meet target</v>
      </c>
    </row>
    <row r="83" spans="1:7" x14ac:dyDescent="0.3">
      <c r="A83" s="57">
        <v>61</v>
      </c>
      <c r="B83" s="50" t="str">
        <f t="shared" ca="1" si="6"/>
        <v>E10000016</v>
      </c>
      <c r="C83" s="51" t="str">
        <f ca="1">IFERROR(VLOOKUP($B83,'Org List'!$J$9:$K$488,2,0), "")</f>
        <v>Kent</v>
      </c>
      <c r="D83" s="144" t="str">
        <f ca="1">IFERROR(IF((VLOOKUP($B83,'NatCon &amp; Metrics Backsheet'!$A$7:$Q$156,D$9,FALSE))="","",(VLOOKUP($B83,'NatCon &amp; Metrics Backsheet'!$A$7:$Q$156,D$9,FALSE))),"")</f>
        <v>Data not available to assess progress</v>
      </c>
      <c r="E83" s="99" t="str">
        <f ca="1">IFERROR(IF((VLOOKUP($B83,'NatCon &amp; Metrics Backsheet'!$A$7:$Q$156,E$9,FALSE))="","",(VLOOKUP($B83,'NatCon &amp; Metrics Backsheet'!$A$7:$Q$156,E$9,FALSE))),"")</f>
        <v>On track to meet target</v>
      </c>
      <c r="F83" s="99" t="str">
        <f ca="1">IFERROR(IF((VLOOKUP($B83,'NatCon &amp; Metrics Backsheet'!$A$7:$Q$156,F$9,FALSE))="","",(VLOOKUP($B83,'NatCon &amp; Metrics Backsheet'!$A$7:$Q$156,F$9,FALSE))),"")</f>
        <v>Data not available to assess progress</v>
      </c>
      <c r="G83" s="100" t="str">
        <f ca="1">IFERROR(IF((VLOOKUP($B83,'NatCon &amp; Metrics Backsheet'!$A$7:$Q$156,G$9,FALSE))="","",(VLOOKUP($B83,'NatCon &amp; Metrics Backsheet'!$A$7:$Q$156,G$9,FALSE))),"")</f>
        <v>Not on track to meet target</v>
      </c>
    </row>
    <row r="84" spans="1:7" x14ac:dyDescent="0.3">
      <c r="A84" s="57">
        <v>62</v>
      </c>
      <c r="B84" s="50" t="str">
        <f t="shared" ca="1" si="6"/>
        <v>E06000010</v>
      </c>
      <c r="C84" s="51" t="str">
        <f ca="1">IFERROR(VLOOKUP($B84,'Org List'!$J$9:$K$488,2,0), "")</f>
        <v>Kingston upon Hull, City of</v>
      </c>
      <c r="D84" s="144" t="str">
        <f ca="1">IFERROR(IF((VLOOKUP($B84,'NatCon &amp; Metrics Backsheet'!$A$7:$Q$156,D$9,FALSE))="","",(VLOOKUP($B84,'NatCon &amp; Metrics Backsheet'!$A$7:$Q$156,D$9,FALSE))),"")</f>
        <v>On track to meet target</v>
      </c>
      <c r="E84" s="99" t="str">
        <f ca="1">IFERROR(IF((VLOOKUP($B84,'NatCon &amp; Metrics Backsheet'!$A$7:$Q$156,E$9,FALSE))="","",(VLOOKUP($B84,'NatCon &amp; Metrics Backsheet'!$A$7:$Q$156,E$9,FALSE))),"")</f>
        <v>On track to meet target</v>
      </c>
      <c r="F84" s="99" t="str">
        <f ca="1">IFERROR(IF((VLOOKUP($B84,'NatCon &amp; Metrics Backsheet'!$A$7:$Q$156,F$9,FALSE))="","",(VLOOKUP($B84,'NatCon &amp; Metrics Backsheet'!$A$7:$Q$156,F$9,FALSE))),"")</f>
        <v>Data not available to assess progress</v>
      </c>
      <c r="G84" s="100" t="str">
        <f ca="1">IFERROR(IF((VLOOKUP($B84,'NatCon &amp; Metrics Backsheet'!$A$7:$Q$156,G$9,FALSE))="","",(VLOOKUP($B84,'NatCon &amp; Metrics Backsheet'!$A$7:$Q$156,G$9,FALSE))),"")</f>
        <v>On track to meet target</v>
      </c>
    </row>
    <row r="85" spans="1:7" x14ac:dyDescent="0.3">
      <c r="A85" s="57">
        <v>63</v>
      </c>
      <c r="B85" s="50" t="str">
        <f t="shared" ca="1" si="6"/>
        <v>E09000021</v>
      </c>
      <c r="C85" s="51" t="str">
        <f ca="1">IFERROR(VLOOKUP($B85,'Org List'!$J$9:$K$488,2,0), "")</f>
        <v>Kingston upon Thames</v>
      </c>
      <c r="D85" s="144" t="str">
        <f ca="1">IFERROR(IF((VLOOKUP($B85,'NatCon &amp; Metrics Backsheet'!$A$7:$Q$156,D$9,FALSE))="","",(VLOOKUP($B85,'NatCon &amp; Metrics Backsheet'!$A$7:$Q$156,D$9,FALSE))),"")</f>
        <v>On track to meet target</v>
      </c>
      <c r="E85" s="99" t="str">
        <f ca="1">IFERROR(IF((VLOOKUP($B85,'NatCon &amp; Metrics Backsheet'!$A$7:$Q$156,E$9,FALSE))="","",(VLOOKUP($B85,'NatCon &amp; Metrics Backsheet'!$A$7:$Q$156,E$9,FALSE))),"")</f>
        <v>On track to meet target</v>
      </c>
      <c r="F85" s="99" t="str">
        <f ca="1">IFERROR(IF((VLOOKUP($B85,'NatCon &amp; Metrics Backsheet'!$A$7:$Q$156,F$9,FALSE))="","",(VLOOKUP($B85,'NatCon &amp; Metrics Backsheet'!$A$7:$Q$156,F$9,FALSE))),"")</f>
        <v>Data not available to assess progress</v>
      </c>
      <c r="G85" s="100" t="str">
        <f ca="1">IFERROR(IF((VLOOKUP($B85,'NatCon &amp; Metrics Backsheet'!$A$7:$Q$156,G$9,FALSE))="","",(VLOOKUP($B85,'NatCon &amp; Metrics Backsheet'!$A$7:$Q$156,G$9,FALSE))),"")</f>
        <v>On track to meet target</v>
      </c>
    </row>
    <row r="86" spans="1:7" x14ac:dyDescent="0.3">
      <c r="A86" s="57">
        <v>64</v>
      </c>
      <c r="B86" s="50" t="str">
        <f t="shared" ca="1" si="6"/>
        <v>E08000034</v>
      </c>
      <c r="C86" s="51" t="str">
        <f ca="1">IFERROR(VLOOKUP($B86,'Org List'!$J$9:$K$488,2,0), "")</f>
        <v>Kirklees</v>
      </c>
      <c r="D86" s="144" t="str">
        <f ca="1">IFERROR(IF((VLOOKUP($B86,'NatCon &amp; Metrics Backsheet'!$A$7:$Q$156,D$9,FALSE))="","",(VLOOKUP($B86,'NatCon &amp; Metrics Backsheet'!$A$7:$Q$156,D$9,FALSE))),"")</f>
        <v>Not on track to meet target</v>
      </c>
      <c r="E86" s="99" t="str">
        <f ca="1">IFERROR(IF((VLOOKUP($B86,'NatCon &amp; Metrics Backsheet'!$A$7:$Q$156,E$9,FALSE))="","",(VLOOKUP($B86,'NatCon &amp; Metrics Backsheet'!$A$7:$Q$156,E$9,FALSE))),"")</f>
        <v>Not on track to meet target</v>
      </c>
      <c r="F86" s="99" t="str">
        <f ca="1">IFERROR(IF((VLOOKUP($B86,'NatCon &amp; Metrics Backsheet'!$A$7:$Q$156,F$9,FALSE))="","",(VLOOKUP($B86,'NatCon &amp; Metrics Backsheet'!$A$7:$Q$156,F$9,FALSE))),"")</f>
        <v>Not on track to meet target</v>
      </c>
      <c r="G86" s="100" t="str">
        <f ca="1">IFERROR(IF((VLOOKUP($B86,'NatCon &amp; Metrics Backsheet'!$A$7:$Q$156,G$9,FALSE))="","",(VLOOKUP($B86,'NatCon &amp; Metrics Backsheet'!$A$7:$Q$156,G$9,FALSE))),"")</f>
        <v>Not on track to meet target</v>
      </c>
    </row>
    <row r="87" spans="1:7" x14ac:dyDescent="0.3">
      <c r="A87" s="57">
        <v>65</v>
      </c>
      <c r="B87" s="50" t="str">
        <f t="shared" ref="B87:B150" ca="1" si="7">IF($A87&gt;$J$5-1,"",INDIRECT("'Comms by AT'!AA"&amp;$A87+$J$4))</f>
        <v>E08000011</v>
      </c>
      <c r="C87" s="51" t="str">
        <f ca="1">IFERROR(VLOOKUP($B87,'Org List'!$J$9:$K$488,2,0), "")</f>
        <v>Knowsley</v>
      </c>
      <c r="D87" s="144" t="str">
        <f ca="1">IFERROR(IF((VLOOKUP($B87,'NatCon &amp; Metrics Backsheet'!$A$7:$Q$156,D$9,FALSE))="","",(VLOOKUP($B87,'NatCon &amp; Metrics Backsheet'!$A$7:$Q$156,D$9,FALSE))),"")</f>
        <v>Not on track to meet target</v>
      </c>
      <c r="E87" s="99" t="str">
        <f ca="1">IFERROR(IF((VLOOKUP($B87,'NatCon &amp; Metrics Backsheet'!$A$7:$Q$156,E$9,FALSE))="","",(VLOOKUP($B87,'NatCon &amp; Metrics Backsheet'!$A$7:$Q$156,E$9,FALSE))),"")</f>
        <v>On track to meet target</v>
      </c>
      <c r="F87" s="99" t="str">
        <f ca="1">IFERROR(IF((VLOOKUP($B87,'NatCon &amp; Metrics Backsheet'!$A$7:$Q$156,F$9,FALSE))="","",(VLOOKUP($B87,'NatCon &amp; Metrics Backsheet'!$A$7:$Q$156,F$9,FALSE))),"")</f>
        <v>On track to meet target</v>
      </c>
      <c r="G87" s="100" t="str">
        <f ca="1">IFERROR(IF((VLOOKUP($B87,'NatCon &amp; Metrics Backsheet'!$A$7:$Q$156,G$9,FALSE))="","",(VLOOKUP($B87,'NatCon &amp; Metrics Backsheet'!$A$7:$Q$156,G$9,FALSE))),"")</f>
        <v>Not on track to meet target</v>
      </c>
    </row>
    <row r="88" spans="1:7" x14ac:dyDescent="0.3">
      <c r="A88" s="57">
        <v>66</v>
      </c>
      <c r="B88" s="50" t="str">
        <f t="shared" ca="1" si="7"/>
        <v>E09000022</v>
      </c>
      <c r="C88" s="51" t="str">
        <f ca="1">IFERROR(VLOOKUP($B88,'Org List'!$J$9:$K$488,2,0), "")</f>
        <v>Lambeth</v>
      </c>
      <c r="D88" s="144" t="str">
        <f ca="1">IFERROR(IF((VLOOKUP($B88,'NatCon &amp; Metrics Backsheet'!$A$7:$Q$156,D$9,FALSE))="","",(VLOOKUP($B88,'NatCon &amp; Metrics Backsheet'!$A$7:$Q$156,D$9,FALSE))),"")</f>
        <v>On track to meet target</v>
      </c>
      <c r="E88" s="99" t="str">
        <f ca="1">IFERROR(IF((VLOOKUP($B88,'NatCon &amp; Metrics Backsheet'!$A$7:$Q$156,E$9,FALSE))="","",(VLOOKUP($B88,'NatCon &amp; Metrics Backsheet'!$A$7:$Q$156,E$9,FALSE))),"")</f>
        <v>On track to meet target</v>
      </c>
      <c r="F88" s="99" t="str">
        <f ca="1">IFERROR(IF((VLOOKUP($B88,'NatCon &amp; Metrics Backsheet'!$A$7:$Q$156,F$9,FALSE))="","",(VLOOKUP($B88,'NatCon &amp; Metrics Backsheet'!$A$7:$Q$156,F$9,FALSE))),"")</f>
        <v>On track to meet target</v>
      </c>
      <c r="G88" s="100" t="str">
        <f ca="1">IFERROR(IF((VLOOKUP($B88,'NatCon &amp; Metrics Backsheet'!$A$7:$Q$156,G$9,FALSE))="","",(VLOOKUP($B88,'NatCon &amp; Metrics Backsheet'!$A$7:$Q$156,G$9,FALSE))),"")</f>
        <v>On track to meet target</v>
      </c>
    </row>
    <row r="89" spans="1:7" x14ac:dyDescent="0.3">
      <c r="A89" s="57">
        <v>67</v>
      </c>
      <c r="B89" s="50" t="str">
        <f t="shared" ca="1" si="7"/>
        <v>E10000017</v>
      </c>
      <c r="C89" s="51" t="str">
        <f ca="1">IFERROR(VLOOKUP($B89,'Org List'!$J$9:$K$488,2,0), "")</f>
        <v>Lancashire</v>
      </c>
      <c r="D89" s="144" t="str">
        <f ca="1">IFERROR(IF((VLOOKUP($B89,'NatCon &amp; Metrics Backsheet'!$A$7:$Q$156,D$9,FALSE))="","",(VLOOKUP($B89,'NatCon &amp; Metrics Backsheet'!$A$7:$Q$156,D$9,FALSE))),"")</f>
        <v>On track to meet target</v>
      </c>
      <c r="E89" s="99" t="str">
        <f ca="1">IFERROR(IF((VLOOKUP($B89,'NatCon &amp; Metrics Backsheet'!$A$7:$Q$156,E$9,FALSE))="","",(VLOOKUP($B89,'NatCon &amp; Metrics Backsheet'!$A$7:$Q$156,E$9,FALSE))),"")</f>
        <v>On track to meet target</v>
      </c>
      <c r="F89" s="99" t="str">
        <f ca="1">IFERROR(IF((VLOOKUP($B89,'NatCon &amp; Metrics Backsheet'!$A$7:$Q$156,F$9,FALSE))="","",(VLOOKUP($B89,'NatCon &amp; Metrics Backsheet'!$A$7:$Q$156,F$9,FALSE))),"")</f>
        <v>On track to meet target</v>
      </c>
      <c r="G89" s="100" t="str">
        <f ca="1">IFERROR(IF((VLOOKUP($B89,'NatCon &amp; Metrics Backsheet'!$A$7:$Q$156,G$9,FALSE))="","",(VLOOKUP($B89,'NatCon &amp; Metrics Backsheet'!$A$7:$Q$156,G$9,FALSE))),"")</f>
        <v>On track to meet target</v>
      </c>
    </row>
    <row r="90" spans="1:7" x14ac:dyDescent="0.3">
      <c r="A90" s="57">
        <v>68</v>
      </c>
      <c r="B90" s="50" t="str">
        <f t="shared" ca="1" si="7"/>
        <v>E08000035</v>
      </c>
      <c r="C90" s="51" t="str">
        <f ca="1">IFERROR(VLOOKUP($B90,'Org List'!$J$9:$K$488,2,0), "")</f>
        <v>Leeds</v>
      </c>
      <c r="D90" s="144" t="str">
        <f ca="1">IFERROR(IF((VLOOKUP($B90,'NatCon &amp; Metrics Backsheet'!$A$7:$Q$156,D$9,FALSE))="","",(VLOOKUP($B90,'NatCon &amp; Metrics Backsheet'!$A$7:$Q$156,D$9,FALSE))),"")</f>
        <v>On track to meet target</v>
      </c>
      <c r="E90" s="99" t="str">
        <f ca="1">IFERROR(IF((VLOOKUP($B90,'NatCon &amp; Metrics Backsheet'!$A$7:$Q$156,E$9,FALSE))="","",(VLOOKUP($B90,'NatCon &amp; Metrics Backsheet'!$A$7:$Q$156,E$9,FALSE))),"")</f>
        <v>On track to meet target</v>
      </c>
      <c r="F90" s="99" t="str">
        <f ca="1">IFERROR(IF((VLOOKUP($B90,'NatCon &amp; Metrics Backsheet'!$A$7:$Q$156,F$9,FALSE))="","",(VLOOKUP($B90,'NatCon &amp; Metrics Backsheet'!$A$7:$Q$156,F$9,FALSE))),"")</f>
        <v>Not on track to meet target</v>
      </c>
      <c r="G90" s="100" t="str">
        <f ca="1">IFERROR(IF((VLOOKUP($B90,'NatCon &amp; Metrics Backsheet'!$A$7:$Q$156,G$9,FALSE))="","",(VLOOKUP($B90,'NatCon &amp; Metrics Backsheet'!$A$7:$Q$156,G$9,FALSE))),"")</f>
        <v>Not on track to meet target</v>
      </c>
    </row>
    <row r="91" spans="1:7" x14ac:dyDescent="0.3">
      <c r="A91" s="57">
        <v>69</v>
      </c>
      <c r="B91" s="50" t="str">
        <f t="shared" ca="1" si="7"/>
        <v>E06000016</v>
      </c>
      <c r="C91" s="51" t="str">
        <f ca="1">IFERROR(VLOOKUP($B91,'Org List'!$J$9:$K$488,2,0), "")</f>
        <v>Leicester</v>
      </c>
      <c r="D91" s="144" t="str">
        <f ca="1">IFERROR(IF((VLOOKUP($B91,'NatCon &amp; Metrics Backsheet'!$A$7:$Q$156,D$9,FALSE))="","",(VLOOKUP($B91,'NatCon &amp; Metrics Backsheet'!$A$7:$Q$156,D$9,FALSE))),"")</f>
        <v>On track to meet target</v>
      </c>
      <c r="E91" s="99" t="str">
        <f ca="1">IFERROR(IF((VLOOKUP($B91,'NatCon &amp; Metrics Backsheet'!$A$7:$Q$156,E$9,FALSE))="","",(VLOOKUP($B91,'NatCon &amp; Metrics Backsheet'!$A$7:$Q$156,E$9,FALSE))),"")</f>
        <v>On track to meet target</v>
      </c>
      <c r="F91" s="99" t="str">
        <f ca="1">IFERROR(IF((VLOOKUP($B91,'NatCon &amp; Metrics Backsheet'!$A$7:$Q$156,F$9,FALSE))="","",(VLOOKUP($B91,'NatCon &amp; Metrics Backsheet'!$A$7:$Q$156,F$9,FALSE))),"")</f>
        <v>Not on track to meet target</v>
      </c>
      <c r="G91" s="100" t="str">
        <f ca="1">IFERROR(IF((VLOOKUP($B91,'NatCon &amp; Metrics Backsheet'!$A$7:$Q$156,G$9,FALSE))="","",(VLOOKUP($B91,'NatCon &amp; Metrics Backsheet'!$A$7:$Q$156,G$9,FALSE))),"")</f>
        <v>On track to meet target</v>
      </c>
    </row>
    <row r="92" spans="1:7" x14ac:dyDescent="0.3">
      <c r="A92" s="57">
        <v>70</v>
      </c>
      <c r="B92" s="50" t="str">
        <f t="shared" ca="1" si="7"/>
        <v>E10000018</v>
      </c>
      <c r="C92" s="51" t="str">
        <f ca="1">IFERROR(VLOOKUP($B92,'Org List'!$J$9:$K$488,2,0), "")</f>
        <v>Leicestershire</v>
      </c>
      <c r="D92" s="144" t="str">
        <f ca="1">IFERROR(IF((VLOOKUP($B92,'NatCon &amp; Metrics Backsheet'!$A$7:$Q$156,D$9,FALSE))="","",(VLOOKUP($B92,'NatCon &amp; Metrics Backsheet'!$A$7:$Q$156,D$9,FALSE))),"")</f>
        <v>On track to meet target</v>
      </c>
      <c r="E92" s="99" t="str">
        <f ca="1">IFERROR(IF((VLOOKUP($B92,'NatCon &amp; Metrics Backsheet'!$A$7:$Q$156,E$9,FALSE))="","",(VLOOKUP($B92,'NatCon &amp; Metrics Backsheet'!$A$7:$Q$156,E$9,FALSE))),"")</f>
        <v>On track to meet target</v>
      </c>
      <c r="F92" s="99" t="str">
        <f ca="1">IFERROR(IF((VLOOKUP($B92,'NatCon &amp; Metrics Backsheet'!$A$7:$Q$156,F$9,FALSE))="","",(VLOOKUP($B92,'NatCon &amp; Metrics Backsheet'!$A$7:$Q$156,F$9,FALSE))),"")</f>
        <v>On track to meet target</v>
      </c>
      <c r="G92" s="100" t="str">
        <f ca="1">IFERROR(IF((VLOOKUP($B92,'NatCon &amp; Metrics Backsheet'!$A$7:$Q$156,G$9,FALSE))="","",(VLOOKUP($B92,'NatCon &amp; Metrics Backsheet'!$A$7:$Q$156,G$9,FALSE))),"")</f>
        <v>On track to meet target</v>
      </c>
    </row>
    <row r="93" spans="1:7" x14ac:dyDescent="0.3">
      <c r="A93" s="57">
        <v>71</v>
      </c>
      <c r="B93" s="50" t="str">
        <f t="shared" ca="1" si="7"/>
        <v>E09000023</v>
      </c>
      <c r="C93" s="51" t="str">
        <f ca="1">IFERROR(VLOOKUP($B93,'Org List'!$J$9:$K$488,2,0), "")</f>
        <v>Lewisham</v>
      </c>
      <c r="D93" s="144" t="str">
        <f ca="1">IFERROR(IF((VLOOKUP($B93,'NatCon &amp; Metrics Backsheet'!$A$7:$Q$156,D$9,FALSE))="","",(VLOOKUP($B93,'NatCon &amp; Metrics Backsheet'!$A$7:$Q$156,D$9,FALSE))),"")</f>
        <v>On track to meet target</v>
      </c>
      <c r="E93" s="99" t="str">
        <f ca="1">IFERROR(IF((VLOOKUP($B93,'NatCon &amp; Metrics Backsheet'!$A$7:$Q$156,E$9,FALSE))="","",(VLOOKUP($B93,'NatCon &amp; Metrics Backsheet'!$A$7:$Q$156,E$9,FALSE))),"")</f>
        <v>On track to meet target</v>
      </c>
      <c r="F93" s="99" t="str">
        <f ca="1">IFERROR(IF((VLOOKUP($B93,'NatCon &amp; Metrics Backsheet'!$A$7:$Q$156,F$9,FALSE))="","",(VLOOKUP($B93,'NatCon &amp; Metrics Backsheet'!$A$7:$Q$156,F$9,FALSE))),"")</f>
        <v>On track to meet target</v>
      </c>
      <c r="G93" s="100" t="str">
        <f ca="1">IFERROR(IF((VLOOKUP($B93,'NatCon &amp; Metrics Backsheet'!$A$7:$Q$156,G$9,FALSE))="","",(VLOOKUP($B93,'NatCon &amp; Metrics Backsheet'!$A$7:$Q$156,G$9,FALSE))),"")</f>
        <v>On track to meet target</v>
      </c>
    </row>
    <row r="94" spans="1:7" x14ac:dyDescent="0.3">
      <c r="A94" s="57">
        <v>72</v>
      </c>
      <c r="B94" s="50" t="str">
        <f t="shared" ca="1" si="7"/>
        <v>E10000019</v>
      </c>
      <c r="C94" s="51" t="str">
        <f ca="1">IFERROR(VLOOKUP($B94,'Org List'!$J$9:$K$488,2,0), "")</f>
        <v>Lincolnshire</v>
      </c>
      <c r="D94" s="144" t="str">
        <f ca="1">IFERROR(IF((VLOOKUP($B94,'NatCon &amp; Metrics Backsheet'!$A$7:$Q$156,D$9,FALSE))="","",(VLOOKUP($B94,'NatCon &amp; Metrics Backsheet'!$A$7:$Q$156,D$9,FALSE))),"")</f>
        <v>Not on track to meet target</v>
      </c>
      <c r="E94" s="99" t="str">
        <f ca="1">IFERROR(IF((VLOOKUP($B94,'NatCon &amp; Metrics Backsheet'!$A$7:$Q$156,E$9,FALSE))="","",(VLOOKUP($B94,'NatCon &amp; Metrics Backsheet'!$A$7:$Q$156,E$9,FALSE))),"")</f>
        <v>On track to meet target</v>
      </c>
      <c r="F94" s="99" t="str">
        <f ca="1">IFERROR(IF((VLOOKUP($B94,'NatCon &amp; Metrics Backsheet'!$A$7:$Q$156,F$9,FALSE))="","",(VLOOKUP($B94,'NatCon &amp; Metrics Backsheet'!$A$7:$Q$156,F$9,FALSE))),"")</f>
        <v>Data not available to assess progress</v>
      </c>
      <c r="G94" s="100" t="str">
        <f ca="1">IFERROR(IF((VLOOKUP($B94,'NatCon &amp; Metrics Backsheet'!$A$7:$Q$156,G$9,FALSE))="","",(VLOOKUP($B94,'NatCon &amp; Metrics Backsheet'!$A$7:$Q$156,G$9,FALSE))),"")</f>
        <v>On track to meet target</v>
      </c>
    </row>
    <row r="95" spans="1:7" x14ac:dyDescent="0.3">
      <c r="A95" s="57">
        <v>73</v>
      </c>
      <c r="B95" s="50" t="str">
        <f t="shared" ca="1" si="7"/>
        <v>E08000012</v>
      </c>
      <c r="C95" s="51" t="str">
        <f ca="1">IFERROR(VLOOKUP($B95,'Org List'!$J$9:$K$488,2,0), "")</f>
        <v>Liverpool</v>
      </c>
      <c r="D95" s="144" t="str">
        <f ca="1">IFERROR(IF((VLOOKUP($B95,'NatCon &amp; Metrics Backsheet'!$A$7:$Q$156,D$9,FALSE))="","",(VLOOKUP($B95,'NatCon &amp; Metrics Backsheet'!$A$7:$Q$156,D$9,FALSE))),"")</f>
        <v>Not on track to meet target</v>
      </c>
      <c r="E95" s="99" t="str">
        <f ca="1">IFERROR(IF((VLOOKUP($B95,'NatCon &amp; Metrics Backsheet'!$A$7:$Q$156,E$9,FALSE))="","",(VLOOKUP($B95,'NatCon &amp; Metrics Backsheet'!$A$7:$Q$156,E$9,FALSE))),"")</f>
        <v>On track to meet target</v>
      </c>
      <c r="F95" s="99" t="str">
        <f ca="1">IFERROR(IF((VLOOKUP($B95,'NatCon &amp; Metrics Backsheet'!$A$7:$Q$156,F$9,FALSE))="","",(VLOOKUP($B95,'NatCon &amp; Metrics Backsheet'!$A$7:$Q$156,F$9,FALSE))),"")</f>
        <v>On track to meet target</v>
      </c>
      <c r="G95" s="100" t="str">
        <f ca="1">IFERROR(IF((VLOOKUP($B95,'NatCon &amp; Metrics Backsheet'!$A$7:$Q$156,G$9,FALSE))="","",(VLOOKUP($B95,'NatCon &amp; Metrics Backsheet'!$A$7:$Q$156,G$9,FALSE))),"")</f>
        <v>Not on track to meet target</v>
      </c>
    </row>
    <row r="96" spans="1:7" x14ac:dyDescent="0.3">
      <c r="A96" s="57">
        <v>74</v>
      </c>
      <c r="B96" s="50" t="str">
        <f t="shared" ca="1" si="7"/>
        <v>E06000032</v>
      </c>
      <c r="C96" s="51" t="str">
        <f ca="1">IFERROR(VLOOKUP($B96,'Org List'!$J$9:$K$488,2,0), "")</f>
        <v>Luton</v>
      </c>
      <c r="D96" s="144" t="str">
        <f ca="1">IFERROR(IF((VLOOKUP($B96,'NatCon &amp; Metrics Backsheet'!$A$7:$Q$156,D$9,FALSE))="","",(VLOOKUP($B96,'NatCon &amp; Metrics Backsheet'!$A$7:$Q$156,D$9,FALSE))),"")</f>
        <v>Not on track to meet target</v>
      </c>
      <c r="E96" s="99" t="str">
        <f ca="1">IFERROR(IF((VLOOKUP($B96,'NatCon &amp; Metrics Backsheet'!$A$7:$Q$156,E$9,FALSE))="","",(VLOOKUP($B96,'NatCon &amp; Metrics Backsheet'!$A$7:$Q$156,E$9,FALSE))),"")</f>
        <v>On track to meet target</v>
      </c>
      <c r="F96" s="99" t="str">
        <f ca="1">IFERROR(IF((VLOOKUP($B96,'NatCon &amp; Metrics Backsheet'!$A$7:$Q$156,F$9,FALSE))="","",(VLOOKUP($B96,'NatCon &amp; Metrics Backsheet'!$A$7:$Q$156,F$9,FALSE))),"")</f>
        <v>On track to meet target</v>
      </c>
      <c r="G96" s="100" t="str">
        <f ca="1">IFERROR(IF((VLOOKUP($B96,'NatCon &amp; Metrics Backsheet'!$A$7:$Q$156,G$9,FALSE))="","",(VLOOKUP($B96,'NatCon &amp; Metrics Backsheet'!$A$7:$Q$156,G$9,FALSE))),"")</f>
        <v>On track to meet target</v>
      </c>
    </row>
    <row r="97" spans="1:7" x14ac:dyDescent="0.3">
      <c r="A97" s="57">
        <v>75</v>
      </c>
      <c r="B97" s="50" t="str">
        <f t="shared" ca="1" si="7"/>
        <v>E08000003</v>
      </c>
      <c r="C97" s="51" t="str">
        <f ca="1">IFERROR(VLOOKUP($B97,'Org List'!$J$9:$K$488,2,0), "")</f>
        <v>Manchester</v>
      </c>
      <c r="D97" s="144" t="str">
        <f ca="1">IFERROR(IF((VLOOKUP($B97,'NatCon &amp; Metrics Backsheet'!$A$7:$Q$156,D$9,FALSE))="","",(VLOOKUP($B97,'NatCon &amp; Metrics Backsheet'!$A$7:$Q$156,D$9,FALSE))),"")</f>
        <v>Not on track to meet target</v>
      </c>
      <c r="E97" s="99" t="str">
        <f ca="1">IFERROR(IF((VLOOKUP($B97,'NatCon &amp; Metrics Backsheet'!$A$7:$Q$156,E$9,FALSE))="","",(VLOOKUP($B97,'NatCon &amp; Metrics Backsheet'!$A$7:$Q$156,E$9,FALSE))),"")</f>
        <v>On track to meet target</v>
      </c>
      <c r="F97" s="99" t="str">
        <f ca="1">IFERROR(IF((VLOOKUP($B97,'NatCon &amp; Metrics Backsheet'!$A$7:$Q$156,F$9,FALSE))="","",(VLOOKUP($B97,'NatCon &amp; Metrics Backsheet'!$A$7:$Q$156,F$9,FALSE))),"")</f>
        <v>On track to meet target</v>
      </c>
      <c r="G97" s="100" t="str">
        <f ca="1">IFERROR(IF((VLOOKUP($B97,'NatCon &amp; Metrics Backsheet'!$A$7:$Q$156,G$9,FALSE))="","",(VLOOKUP($B97,'NatCon &amp; Metrics Backsheet'!$A$7:$Q$156,G$9,FALSE))),"")</f>
        <v>On track to meet target</v>
      </c>
    </row>
    <row r="98" spans="1:7" x14ac:dyDescent="0.3">
      <c r="A98" s="57">
        <v>76</v>
      </c>
      <c r="B98" s="50" t="str">
        <f t="shared" ca="1" si="7"/>
        <v>E06000035</v>
      </c>
      <c r="C98" s="51" t="str">
        <f ca="1">IFERROR(VLOOKUP($B98,'Org List'!$J$9:$K$488,2,0), "")</f>
        <v>Medway</v>
      </c>
      <c r="D98" s="144" t="str">
        <f ca="1">IFERROR(IF((VLOOKUP($B98,'NatCon &amp; Metrics Backsheet'!$A$7:$Q$156,D$9,FALSE))="","",(VLOOKUP($B98,'NatCon &amp; Metrics Backsheet'!$A$7:$Q$156,D$9,FALSE))),"")</f>
        <v>Data not available to assess progress</v>
      </c>
      <c r="E98" s="99" t="str">
        <f ca="1">IFERROR(IF((VLOOKUP($B98,'NatCon &amp; Metrics Backsheet'!$A$7:$Q$156,E$9,FALSE))="","",(VLOOKUP($B98,'NatCon &amp; Metrics Backsheet'!$A$7:$Q$156,E$9,FALSE))),"")</f>
        <v>On track to meet target</v>
      </c>
      <c r="F98" s="99" t="str">
        <f ca="1">IFERROR(IF((VLOOKUP($B98,'NatCon &amp; Metrics Backsheet'!$A$7:$Q$156,F$9,FALSE))="","",(VLOOKUP($B98,'NatCon &amp; Metrics Backsheet'!$A$7:$Q$156,F$9,FALSE))),"")</f>
        <v>Data not available to assess progress</v>
      </c>
      <c r="G98" s="100" t="str">
        <f ca="1">IFERROR(IF((VLOOKUP($B98,'NatCon &amp; Metrics Backsheet'!$A$7:$Q$156,G$9,FALSE))="","",(VLOOKUP($B98,'NatCon &amp; Metrics Backsheet'!$A$7:$Q$156,G$9,FALSE))),"")</f>
        <v>On track to meet target</v>
      </c>
    </row>
    <row r="99" spans="1:7" x14ac:dyDescent="0.3">
      <c r="A99" s="57">
        <v>77</v>
      </c>
      <c r="B99" s="50" t="str">
        <f t="shared" ca="1" si="7"/>
        <v>E09000024</v>
      </c>
      <c r="C99" s="51" t="str">
        <f ca="1">IFERROR(VLOOKUP($B99,'Org List'!$J$9:$K$488,2,0), "")</f>
        <v>Merton</v>
      </c>
      <c r="D99" s="144" t="str">
        <f ca="1">IFERROR(IF((VLOOKUP($B99,'NatCon &amp; Metrics Backsheet'!$A$7:$Q$156,D$9,FALSE))="","",(VLOOKUP($B99,'NatCon &amp; Metrics Backsheet'!$A$7:$Q$156,D$9,FALSE))),"")</f>
        <v>On track to meet target</v>
      </c>
      <c r="E99" s="99" t="str">
        <f ca="1">IFERROR(IF((VLOOKUP($B99,'NatCon &amp; Metrics Backsheet'!$A$7:$Q$156,E$9,FALSE))="","",(VLOOKUP($B99,'NatCon &amp; Metrics Backsheet'!$A$7:$Q$156,E$9,FALSE))),"")</f>
        <v>On track to meet target</v>
      </c>
      <c r="F99" s="99" t="str">
        <f ca="1">IFERROR(IF((VLOOKUP($B99,'NatCon &amp; Metrics Backsheet'!$A$7:$Q$156,F$9,FALSE))="","",(VLOOKUP($B99,'NatCon &amp; Metrics Backsheet'!$A$7:$Q$156,F$9,FALSE))),"")</f>
        <v>On track to meet target</v>
      </c>
      <c r="G99" s="100" t="str">
        <f ca="1">IFERROR(IF((VLOOKUP($B99,'NatCon &amp; Metrics Backsheet'!$A$7:$Q$156,G$9,FALSE))="","",(VLOOKUP($B99,'NatCon &amp; Metrics Backsheet'!$A$7:$Q$156,G$9,FALSE))),"")</f>
        <v>On track to meet target</v>
      </c>
    </row>
    <row r="100" spans="1:7" x14ac:dyDescent="0.3">
      <c r="A100" s="57">
        <v>78</v>
      </c>
      <c r="B100" s="50" t="str">
        <f t="shared" ca="1" si="7"/>
        <v>E06000002</v>
      </c>
      <c r="C100" s="51" t="str">
        <f ca="1">IFERROR(VLOOKUP($B100,'Org List'!$J$9:$K$488,2,0), "")</f>
        <v>Middlesbrough</v>
      </c>
      <c r="D100" s="144" t="str">
        <f ca="1">IFERROR(IF((VLOOKUP($B100,'NatCon &amp; Metrics Backsheet'!$A$7:$Q$156,D$9,FALSE))="","",(VLOOKUP($B100,'NatCon &amp; Metrics Backsheet'!$A$7:$Q$156,D$9,FALSE))),"")</f>
        <v>Not on track to meet target</v>
      </c>
      <c r="E100" s="99" t="str">
        <f ca="1">IFERROR(IF((VLOOKUP($B100,'NatCon &amp; Metrics Backsheet'!$A$7:$Q$156,E$9,FALSE))="","",(VLOOKUP($B100,'NatCon &amp; Metrics Backsheet'!$A$7:$Q$156,E$9,FALSE))),"")</f>
        <v>On track to meet target</v>
      </c>
      <c r="F100" s="99" t="str">
        <f ca="1">IFERROR(IF((VLOOKUP($B100,'NatCon &amp; Metrics Backsheet'!$A$7:$Q$156,F$9,FALSE))="","",(VLOOKUP($B100,'NatCon &amp; Metrics Backsheet'!$A$7:$Q$156,F$9,FALSE))),"")</f>
        <v>Data not available to assess progress</v>
      </c>
      <c r="G100" s="100" t="str">
        <f ca="1">IFERROR(IF((VLOOKUP($B100,'NatCon &amp; Metrics Backsheet'!$A$7:$Q$156,G$9,FALSE))="","",(VLOOKUP($B100,'NatCon &amp; Metrics Backsheet'!$A$7:$Q$156,G$9,FALSE))),"")</f>
        <v>Not on track to meet target</v>
      </c>
    </row>
    <row r="101" spans="1:7" x14ac:dyDescent="0.3">
      <c r="A101" s="57">
        <v>79</v>
      </c>
      <c r="B101" s="50" t="str">
        <f t="shared" ca="1" si="7"/>
        <v>E06000042</v>
      </c>
      <c r="C101" s="51" t="str">
        <f ca="1">IFERROR(VLOOKUP($B101,'Org List'!$J$9:$K$488,2,0), "")</f>
        <v>Milton Keynes</v>
      </c>
      <c r="D101" s="144" t="str">
        <f ca="1">IFERROR(IF((VLOOKUP($B101,'NatCon &amp; Metrics Backsheet'!$A$7:$Q$156,D$9,FALSE))="","",(VLOOKUP($B101,'NatCon &amp; Metrics Backsheet'!$A$7:$Q$156,D$9,FALSE))),"")</f>
        <v>Data not available to assess progress</v>
      </c>
      <c r="E101" s="99" t="str">
        <f ca="1">IFERROR(IF((VLOOKUP($B101,'NatCon &amp; Metrics Backsheet'!$A$7:$Q$156,E$9,FALSE))="","",(VLOOKUP($B101,'NatCon &amp; Metrics Backsheet'!$A$7:$Q$156,E$9,FALSE))),"")</f>
        <v>On track to meet target</v>
      </c>
      <c r="F101" s="99" t="str">
        <f ca="1">IFERROR(IF((VLOOKUP($B101,'NatCon &amp; Metrics Backsheet'!$A$7:$Q$156,F$9,FALSE))="","",(VLOOKUP($B101,'NatCon &amp; Metrics Backsheet'!$A$7:$Q$156,F$9,FALSE))),"")</f>
        <v>On track to meet target</v>
      </c>
      <c r="G101" s="100" t="str">
        <f ca="1">IFERROR(IF((VLOOKUP($B101,'NatCon &amp; Metrics Backsheet'!$A$7:$Q$156,G$9,FALSE))="","",(VLOOKUP($B101,'NatCon &amp; Metrics Backsheet'!$A$7:$Q$156,G$9,FALSE))),"")</f>
        <v>On track to meet target</v>
      </c>
    </row>
    <row r="102" spans="1:7" x14ac:dyDescent="0.3">
      <c r="A102" s="57">
        <v>80</v>
      </c>
      <c r="B102" s="50" t="str">
        <f t="shared" ca="1" si="7"/>
        <v>E08000021</v>
      </c>
      <c r="C102" s="51" t="str">
        <f ca="1">IFERROR(VLOOKUP($B102,'Org List'!$J$9:$K$488,2,0), "")</f>
        <v>Newcastle upon Tyne</v>
      </c>
      <c r="D102" s="144" t="str">
        <f ca="1">IFERROR(IF((VLOOKUP($B102,'NatCon &amp; Metrics Backsheet'!$A$7:$Q$156,D$9,FALSE))="","",(VLOOKUP($B102,'NatCon &amp; Metrics Backsheet'!$A$7:$Q$156,D$9,FALSE))),"")</f>
        <v>On track to meet target</v>
      </c>
      <c r="E102" s="99" t="str">
        <f ca="1">IFERROR(IF((VLOOKUP($B102,'NatCon &amp; Metrics Backsheet'!$A$7:$Q$156,E$9,FALSE))="","",(VLOOKUP($B102,'NatCon &amp; Metrics Backsheet'!$A$7:$Q$156,E$9,FALSE))),"")</f>
        <v>On track to meet target</v>
      </c>
      <c r="F102" s="99" t="str">
        <f ca="1">IFERROR(IF((VLOOKUP($B102,'NatCon &amp; Metrics Backsheet'!$A$7:$Q$156,F$9,FALSE))="","",(VLOOKUP($B102,'NatCon &amp; Metrics Backsheet'!$A$7:$Q$156,F$9,FALSE))),"")</f>
        <v>Not on track to meet target</v>
      </c>
      <c r="G102" s="100" t="str">
        <f ca="1">IFERROR(IF((VLOOKUP($B102,'NatCon &amp; Metrics Backsheet'!$A$7:$Q$156,G$9,FALSE))="","",(VLOOKUP($B102,'NatCon &amp; Metrics Backsheet'!$A$7:$Q$156,G$9,FALSE))),"")</f>
        <v>On track to meet target</v>
      </c>
    </row>
    <row r="103" spans="1:7" x14ac:dyDescent="0.3">
      <c r="A103" s="57">
        <v>81</v>
      </c>
      <c r="B103" s="50" t="str">
        <f t="shared" ca="1" si="7"/>
        <v>E09000025</v>
      </c>
      <c r="C103" s="51" t="str">
        <f ca="1">IFERROR(VLOOKUP($B103,'Org List'!$J$9:$K$488,2,0), "")</f>
        <v>Newham</v>
      </c>
      <c r="D103" s="144" t="str">
        <f ca="1">IFERROR(IF((VLOOKUP($B103,'NatCon &amp; Metrics Backsheet'!$A$7:$Q$156,D$9,FALSE))="","",(VLOOKUP($B103,'NatCon &amp; Metrics Backsheet'!$A$7:$Q$156,D$9,FALSE))),"")</f>
        <v>On track to meet target</v>
      </c>
      <c r="E103" s="99" t="str">
        <f ca="1">IFERROR(IF((VLOOKUP($B103,'NatCon &amp; Metrics Backsheet'!$A$7:$Q$156,E$9,FALSE))="","",(VLOOKUP($B103,'NatCon &amp; Metrics Backsheet'!$A$7:$Q$156,E$9,FALSE))),"")</f>
        <v>On track to meet target</v>
      </c>
      <c r="F103" s="99" t="str">
        <f ca="1">IFERROR(IF((VLOOKUP($B103,'NatCon &amp; Metrics Backsheet'!$A$7:$Q$156,F$9,FALSE))="","",(VLOOKUP($B103,'NatCon &amp; Metrics Backsheet'!$A$7:$Q$156,F$9,FALSE))),"")</f>
        <v>Data not available to assess progress</v>
      </c>
      <c r="G103" s="100" t="str">
        <f ca="1">IFERROR(IF((VLOOKUP($B103,'NatCon &amp; Metrics Backsheet'!$A$7:$Q$156,G$9,FALSE))="","",(VLOOKUP($B103,'NatCon &amp; Metrics Backsheet'!$A$7:$Q$156,G$9,FALSE))),"")</f>
        <v>On track to meet target</v>
      </c>
    </row>
    <row r="104" spans="1:7" x14ac:dyDescent="0.3">
      <c r="A104" s="57">
        <v>82</v>
      </c>
      <c r="B104" s="50" t="str">
        <f t="shared" ca="1" si="7"/>
        <v>E10000020</v>
      </c>
      <c r="C104" s="51" t="str">
        <f ca="1">IFERROR(VLOOKUP($B104,'Org List'!$J$9:$K$488,2,0), "")</f>
        <v>Norfolk</v>
      </c>
      <c r="D104" s="144" t="str">
        <f ca="1">IFERROR(IF((VLOOKUP($B104,'NatCon &amp; Metrics Backsheet'!$A$7:$Q$156,D$9,FALSE))="","",(VLOOKUP($B104,'NatCon &amp; Metrics Backsheet'!$A$7:$Q$156,D$9,FALSE))),"")</f>
        <v>On track to meet target</v>
      </c>
      <c r="E104" s="99" t="str">
        <f ca="1">IFERROR(IF((VLOOKUP($B104,'NatCon &amp; Metrics Backsheet'!$A$7:$Q$156,E$9,FALSE))="","",(VLOOKUP($B104,'NatCon &amp; Metrics Backsheet'!$A$7:$Q$156,E$9,FALSE))),"")</f>
        <v>On track to meet target</v>
      </c>
      <c r="F104" s="99" t="str">
        <f ca="1">IFERROR(IF((VLOOKUP($B104,'NatCon &amp; Metrics Backsheet'!$A$7:$Q$156,F$9,FALSE))="","",(VLOOKUP($B104,'NatCon &amp; Metrics Backsheet'!$A$7:$Q$156,F$9,FALSE))),"")</f>
        <v>Not on track to meet target</v>
      </c>
      <c r="G104" s="100" t="str">
        <f ca="1">IFERROR(IF((VLOOKUP($B104,'NatCon &amp; Metrics Backsheet'!$A$7:$Q$156,G$9,FALSE))="","",(VLOOKUP($B104,'NatCon &amp; Metrics Backsheet'!$A$7:$Q$156,G$9,FALSE))),"")</f>
        <v>Not on track to meet target</v>
      </c>
    </row>
    <row r="105" spans="1:7" x14ac:dyDescent="0.3">
      <c r="A105" s="57">
        <v>83</v>
      </c>
      <c r="B105" s="50" t="str">
        <f t="shared" ca="1" si="7"/>
        <v>E06000012</v>
      </c>
      <c r="C105" s="51" t="str">
        <f ca="1">IFERROR(VLOOKUP($B105,'Org List'!$J$9:$K$488,2,0), "")</f>
        <v>North East Lincolnshire</v>
      </c>
      <c r="D105" s="144" t="str">
        <f ca="1">IFERROR(IF((VLOOKUP($B105,'NatCon &amp; Metrics Backsheet'!$A$7:$Q$156,D$9,FALSE))="","",(VLOOKUP($B105,'NatCon &amp; Metrics Backsheet'!$A$7:$Q$156,D$9,FALSE))),"")</f>
        <v>Not on track to meet target</v>
      </c>
      <c r="E105" s="99" t="str">
        <f ca="1">IFERROR(IF((VLOOKUP($B105,'NatCon &amp; Metrics Backsheet'!$A$7:$Q$156,E$9,FALSE))="","",(VLOOKUP($B105,'NatCon &amp; Metrics Backsheet'!$A$7:$Q$156,E$9,FALSE))),"")</f>
        <v>On track to meet target</v>
      </c>
      <c r="F105" s="99" t="str">
        <f ca="1">IFERROR(IF((VLOOKUP($B105,'NatCon &amp; Metrics Backsheet'!$A$7:$Q$156,F$9,FALSE))="","",(VLOOKUP($B105,'NatCon &amp; Metrics Backsheet'!$A$7:$Q$156,F$9,FALSE))),"")</f>
        <v>On track to meet target</v>
      </c>
      <c r="G105" s="100" t="str">
        <f ca="1">IFERROR(IF((VLOOKUP($B105,'NatCon &amp; Metrics Backsheet'!$A$7:$Q$156,G$9,FALSE))="","",(VLOOKUP($B105,'NatCon &amp; Metrics Backsheet'!$A$7:$Q$156,G$9,FALSE))),"")</f>
        <v>Not on track to meet target</v>
      </c>
    </row>
    <row r="106" spans="1:7" x14ac:dyDescent="0.3">
      <c r="A106" s="57">
        <v>84</v>
      </c>
      <c r="B106" s="50" t="str">
        <f t="shared" ca="1" si="7"/>
        <v>E06000013</v>
      </c>
      <c r="C106" s="51" t="str">
        <f ca="1">IFERROR(VLOOKUP($B106,'Org List'!$J$9:$K$488,2,0), "")</f>
        <v>North Lincolnshire</v>
      </c>
      <c r="D106" s="144" t="str">
        <f ca="1">IFERROR(IF((VLOOKUP($B106,'NatCon &amp; Metrics Backsheet'!$A$7:$Q$156,D$9,FALSE))="","",(VLOOKUP($B106,'NatCon &amp; Metrics Backsheet'!$A$7:$Q$156,D$9,FALSE))),"")</f>
        <v>Not on track to meet target</v>
      </c>
      <c r="E106" s="99" t="str">
        <f ca="1">IFERROR(IF((VLOOKUP($B106,'NatCon &amp; Metrics Backsheet'!$A$7:$Q$156,E$9,FALSE))="","",(VLOOKUP($B106,'NatCon &amp; Metrics Backsheet'!$A$7:$Q$156,E$9,FALSE))),"")</f>
        <v>On track to meet target</v>
      </c>
      <c r="F106" s="99" t="str">
        <f ca="1">IFERROR(IF((VLOOKUP($B106,'NatCon &amp; Metrics Backsheet'!$A$7:$Q$156,F$9,FALSE))="","",(VLOOKUP($B106,'NatCon &amp; Metrics Backsheet'!$A$7:$Q$156,F$9,FALSE))),"")</f>
        <v>On track to meet target</v>
      </c>
      <c r="G106" s="100" t="str">
        <f ca="1">IFERROR(IF((VLOOKUP($B106,'NatCon &amp; Metrics Backsheet'!$A$7:$Q$156,G$9,FALSE))="","",(VLOOKUP($B106,'NatCon &amp; Metrics Backsheet'!$A$7:$Q$156,G$9,FALSE))),"")</f>
        <v>Not on track to meet target</v>
      </c>
    </row>
    <row r="107" spans="1:7" x14ac:dyDescent="0.3">
      <c r="A107" s="57">
        <v>85</v>
      </c>
      <c r="B107" s="50" t="str">
        <f t="shared" ca="1" si="7"/>
        <v>E06000024</v>
      </c>
      <c r="C107" s="51" t="str">
        <f ca="1">IFERROR(VLOOKUP($B107,'Org List'!$J$9:$K$488,2,0), "")</f>
        <v>North Somerset</v>
      </c>
      <c r="D107" s="144" t="str">
        <f ca="1">IFERROR(IF((VLOOKUP($B107,'NatCon &amp; Metrics Backsheet'!$A$7:$Q$156,D$9,FALSE))="","",(VLOOKUP($B107,'NatCon &amp; Metrics Backsheet'!$A$7:$Q$156,D$9,FALSE))),"")</f>
        <v>On track to meet target</v>
      </c>
      <c r="E107" s="99" t="str">
        <f ca="1">IFERROR(IF((VLOOKUP($B107,'NatCon &amp; Metrics Backsheet'!$A$7:$Q$156,E$9,FALSE))="","",(VLOOKUP($B107,'NatCon &amp; Metrics Backsheet'!$A$7:$Q$156,E$9,FALSE))),"")</f>
        <v>On track to meet target</v>
      </c>
      <c r="F107" s="99" t="str">
        <f ca="1">IFERROR(IF((VLOOKUP($B107,'NatCon &amp; Metrics Backsheet'!$A$7:$Q$156,F$9,FALSE))="","",(VLOOKUP($B107,'NatCon &amp; Metrics Backsheet'!$A$7:$Q$156,F$9,FALSE))),"")</f>
        <v>Data not available to assess progress</v>
      </c>
      <c r="G107" s="100" t="str">
        <f ca="1">IFERROR(IF((VLOOKUP($B107,'NatCon &amp; Metrics Backsheet'!$A$7:$Q$156,G$9,FALSE))="","",(VLOOKUP($B107,'NatCon &amp; Metrics Backsheet'!$A$7:$Q$156,G$9,FALSE))),"")</f>
        <v>On track to meet target</v>
      </c>
    </row>
    <row r="108" spans="1:7" x14ac:dyDescent="0.3">
      <c r="A108" s="57">
        <v>86</v>
      </c>
      <c r="B108" s="50" t="str">
        <f t="shared" ca="1" si="7"/>
        <v>E08000022</v>
      </c>
      <c r="C108" s="51" t="str">
        <f ca="1">IFERROR(VLOOKUP($B108,'Org List'!$J$9:$K$488,2,0), "")</f>
        <v>North Tyneside</v>
      </c>
      <c r="D108" s="144" t="str">
        <f ca="1">IFERROR(IF((VLOOKUP($B108,'NatCon &amp; Metrics Backsheet'!$A$7:$Q$156,D$9,FALSE))="","",(VLOOKUP($B108,'NatCon &amp; Metrics Backsheet'!$A$7:$Q$156,D$9,FALSE))),"")</f>
        <v>On track to meet target</v>
      </c>
      <c r="E108" s="99" t="str">
        <f ca="1">IFERROR(IF((VLOOKUP($B108,'NatCon &amp; Metrics Backsheet'!$A$7:$Q$156,E$9,FALSE))="","",(VLOOKUP($B108,'NatCon &amp; Metrics Backsheet'!$A$7:$Q$156,E$9,FALSE))),"")</f>
        <v>On track to meet target</v>
      </c>
      <c r="F108" s="99" t="str">
        <f ca="1">IFERROR(IF((VLOOKUP($B108,'NatCon &amp; Metrics Backsheet'!$A$7:$Q$156,F$9,FALSE))="","",(VLOOKUP($B108,'NatCon &amp; Metrics Backsheet'!$A$7:$Q$156,F$9,FALSE))),"")</f>
        <v>On track to meet target</v>
      </c>
      <c r="G108" s="100" t="str">
        <f ca="1">IFERROR(IF((VLOOKUP($B108,'NatCon &amp; Metrics Backsheet'!$A$7:$Q$156,G$9,FALSE))="","",(VLOOKUP($B108,'NatCon &amp; Metrics Backsheet'!$A$7:$Q$156,G$9,FALSE))),"")</f>
        <v>Not on track to meet target</v>
      </c>
    </row>
    <row r="109" spans="1:7" x14ac:dyDescent="0.3">
      <c r="A109" s="57">
        <v>87</v>
      </c>
      <c r="B109" s="50" t="str">
        <f t="shared" ca="1" si="7"/>
        <v>E10000023</v>
      </c>
      <c r="C109" s="51" t="str">
        <f ca="1">IFERROR(VLOOKUP($B109,'Org List'!$J$9:$K$488,2,0), "")</f>
        <v>North Yorkshire</v>
      </c>
      <c r="D109" s="144" t="str">
        <f ca="1">IFERROR(IF((VLOOKUP($B109,'NatCon &amp; Metrics Backsheet'!$A$7:$Q$156,D$9,FALSE))="","",(VLOOKUP($B109,'NatCon &amp; Metrics Backsheet'!$A$7:$Q$156,D$9,FALSE))),"")</f>
        <v>On track to meet target</v>
      </c>
      <c r="E109" s="99" t="str">
        <f ca="1">IFERROR(IF((VLOOKUP($B109,'NatCon &amp; Metrics Backsheet'!$A$7:$Q$156,E$9,FALSE))="","",(VLOOKUP($B109,'NatCon &amp; Metrics Backsheet'!$A$7:$Q$156,E$9,FALSE))),"")</f>
        <v>Not on track to meet target</v>
      </c>
      <c r="F109" s="99" t="str">
        <f ca="1">IFERROR(IF((VLOOKUP($B109,'NatCon &amp; Metrics Backsheet'!$A$7:$Q$156,F$9,FALSE))="","",(VLOOKUP($B109,'NatCon &amp; Metrics Backsheet'!$A$7:$Q$156,F$9,FALSE))),"")</f>
        <v>On track to meet target</v>
      </c>
      <c r="G109" s="100" t="str">
        <f ca="1">IFERROR(IF((VLOOKUP($B109,'NatCon &amp; Metrics Backsheet'!$A$7:$Q$156,G$9,FALSE))="","",(VLOOKUP($B109,'NatCon &amp; Metrics Backsheet'!$A$7:$Q$156,G$9,FALSE))),"")</f>
        <v>Not on track to meet target</v>
      </c>
    </row>
    <row r="110" spans="1:7" x14ac:dyDescent="0.3">
      <c r="A110" s="57">
        <v>88</v>
      </c>
      <c r="B110" s="50" t="str">
        <f t="shared" ca="1" si="7"/>
        <v>E10000021</v>
      </c>
      <c r="C110" s="51" t="str">
        <f ca="1">IFERROR(VLOOKUP($B110,'Org List'!$J$9:$K$488,2,0), "")</f>
        <v>Northamptonshire</v>
      </c>
      <c r="D110" s="144" t="str">
        <f ca="1">IFERROR(IF((VLOOKUP($B110,'NatCon &amp; Metrics Backsheet'!$A$7:$Q$156,D$9,FALSE))="","",(VLOOKUP($B110,'NatCon &amp; Metrics Backsheet'!$A$7:$Q$156,D$9,FALSE))),"")</f>
        <v>On track to meet target</v>
      </c>
      <c r="E110" s="99" t="str">
        <f ca="1">IFERROR(IF((VLOOKUP($B110,'NatCon &amp; Metrics Backsheet'!$A$7:$Q$156,E$9,FALSE))="","",(VLOOKUP($B110,'NatCon &amp; Metrics Backsheet'!$A$7:$Q$156,E$9,FALSE))),"")</f>
        <v>On track to meet target</v>
      </c>
      <c r="F110" s="99" t="str">
        <f ca="1">IFERROR(IF((VLOOKUP($B110,'NatCon &amp; Metrics Backsheet'!$A$7:$Q$156,F$9,FALSE))="","",(VLOOKUP($B110,'NatCon &amp; Metrics Backsheet'!$A$7:$Q$156,F$9,FALSE))),"")</f>
        <v>On track to meet target</v>
      </c>
      <c r="G110" s="100" t="str">
        <f ca="1">IFERROR(IF((VLOOKUP($B110,'NatCon &amp; Metrics Backsheet'!$A$7:$Q$156,G$9,FALSE))="","",(VLOOKUP($B110,'NatCon &amp; Metrics Backsheet'!$A$7:$Q$156,G$9,FALSE))),"")</f>
        <v>On track to meet target</v>
      </c>
    </row>
    <row r="111" spans="1:7" x14ac:dyDescent="0.3">
      <c r="A111" s="57">
        <v>89</v>
      </c>
      <c r="B111" s="50" t="str">
        <f t="shared" ca="1" si="7"/>
        <v>E06000057</v>
      </c>
      <c r="C111" s="51" t="str">
        <f ca="1">IFERROR(VLOOKUP($B111,'Org List'!$J$9:$K$488,2,0), "")</f>
        <v>Northumberland</v>
      </c>
      <c r="D111" s="144" t="str">
        <f ca="1">IFERROR(IF((VLOOKUP($B111,'NatCon &amp; Metrics Backsheet'!$A$7:$Q$156,D$9,FALSE))="","",(VLOOKUP($B111,'NatCon &amp; Metrics Backsheet'!$A$7:$Q$156,D$9,FALSE))),"")</f>
        <v>On track to meet target</v>
      </c>
      <c r="E111" s="99" t="str">
        <f ca="1">IFERROR(IF((VLOOKUP($B111,'NatCon &amp; Metrics Backsheet'!$A$7:$Q$156,E$9,FALSE))="","",(VLOOKUP($B111,'NatCon &amp; Metrics Backsheet'!$A$7:$Q$156,E$9,FALSE))),"")</f>
        <v>On track to meet target</v>
      </c>
      <c r="F111" s="99" t="str">
        <f ca="1">IFERROR(IF((VLOOKUP($B111,'NatCon &amp; Metrics Backsheet'!$A$7:$Q$156,F$9,FALSE))="","",(VLOOKUP($B111,'NatCon &amp; Metrics Backsheet'!$A$7:$Q$156,F$9,FALSE))),"")</f>
        <v>On track to meet target</v>
      </c>
      <c r="G111" s="100" t="str">
        <f ca="1">IFERROR(IF((VLOOKUP($B111,'NatCon &amp; Metrics Backsheet'!$A$7:$Q$156,G$9,FALSE))="","",(VLOOKUP($B111,'NatCon &amp; Metrics Backsheet'!$A$7:$Q$156,G$9,FALSE))),"")</f>
        <v>Data not available to assess progress</v>
      </c>
    </row>
    <row r="112" spans="1:7" x14ac:dyDescent="0.3">
      <c r="A112" s="57">
        <v>90</v>
      </c>
      <c r="B112" s="50" t="str">
        <f t="shared" ca="1" si="7"/>
        <v>E06000018</v>
      </c>
      <c r="C112" s="51" t="str">
        <f ca="1">IFERROR(VLOOKUP($B112,'Org List'!$J$9:$K$488,2,0), "")</f>
        <v>Nottingham</v>
      </c>
      <c r="D112" s="144" t="str">
        <f ca="1">IFERROR(IF((VLOOKUP($B112,'NatCon &amp; Metrics Backsheet'!$A$7:$Q$156,D$9,FALSE))="","",(VLOOKUP($B112,'NatCon &amp; Metrics Backsheet'!$A$7:$Q$156,D$9,FALSE))),"")</f>
        <v>Not on track to meet target</v>
      </c>
      <c r="E112" s="99" t="str">
        <f ca="1">IFERROR(IF((VLOOKUP($B112,'NatCon &amp; Metrics Backsheet'!$A$7:$Q$156,E$9,FALSE))="","",(VLOOKUP($B112,'NatCon &amp; Metrics Backsheet'!$A$7:$Q$156,E$9,FALSE))),"")</f>
        <v>On track to meet target</v>
      </c>
      <c r="F112" s="99" t="str">
        <f ca="1">IFERROR(IF((VLOOKUP($B112,'NatCon &amp; Metrics Backsheet'!$A$7:$Q$156,F$9,FALSE))="","",(VLOOKUP($B112,'NatCon &amp; Metrics Backsheet'!$A$7:$Q$156,F$9,FALSE))),"")</f>
        <v>On track to meet target</v>
      </c>
      <c r="G112" s="100" t="str">
        <f ca="1">IFERROR(IF((VLOOKUP($B112,'NatCon &amp; Metrics Backsheet'!$A$7:$Q$156,G$9,FALSE))="","",(VLOOKUP($B112,'NatCon &amp; Metrics Backsheet'!$A$7:$Q$156,G$9,FALSE))),"")</f>
        <v>Not on track to meet target</v>
      </c>
    </row>
    <row r="113" spans="1:7" x14ac:dyDescent="0.3">
      <c r="A113" s="57">
        <v>91</v>
      </c>
      <c r="B113" s="50" t="str">
        <f t="shared" ca="1" si="7"/>
        <v>E10000024</v>
      </c>
      <c r="C113" s="51" t="str">
        <f ca="1">IFERROR(VLOOKUP($B113,'Org List'!$J$9:$K$488,2,0), "")</f>
        <v>Nottinghamshire</v>
      </c>
      <c r="D113" s="144" t="str">
        <f ca="1">IFERROR(IF((VLOOKUP($B113,'NatCon &amp; Metrics Backsheet'!$A$7:$Q$156,D$9,FALSE))="","",(VLOOKUP($B113,'NatCon &amp; Metrics Backsheet'!$A$7:$Q$156,D$9,FALSE))),"")</f>
        <v>Data not available to assess progress</v>
      </c>
      <c r="E113" s="99" t="str">
        <f ca="1">IFERROR(IF((VLOOKUP($B113,'NatCon &amp; Metrics Backsheet'!$A$7:$Q$156,E$9,FALSE))="","",(VLOOKUP($B113,'NatCon &amp; Metrics Backsheet'!$A$7:$Q$156,E$9,FALSE))),"")</f>
        <v>On track to meet target</v>
      </c>
      <c r="F113" s="99" t="str">
        <f ca="1">IFERROR(IF((VLOOKUP($B113,'NatCon &amp; Metrics Backsheet'!$A$7:$Q$156,F$9,FALSE))="","",(VLOOKUP($B113,'NatCon &amp; Metrics Backsheet'!$A$7:$Q$156,F$9,FALSE))),"")</f>
        <v>Not on track to meet target</v>
      </c>
      <c r="G113" s="100" t="str">
        <f ca="1">IFERROR(IF((VLOOKUP($B113,'NatCon &amp; Metrics Backsheet'!$A$7:$Q$156,G$9,FALSE))="","",(VLOOKUP($B113,'NatCon &amp; Metrics Backsheet'!$A$7:$Q$156,G$9,FALSE))),"")</f>
        <v>Data not available to assess progress</v>
      </c>
    </row>
    <row r="114" spans="1:7" x14ac:dyDescent="0.3">
      <c r="A114" s="57">
        <v>92</v>
      </c>
      <c r="B114" s="50" t="str">
        <f t="shared" ca="1" si="7"/>
        <v>E08000004</v>
      </c>
      <c r="C114" s="51" t="str">
        <f ca="1">IFERROR(VLOOKUP($B114,'Org List'!$J$9:$K$488,2,0), "")</f>
        <v>Oldham</v>
      </c>
      <c r="D114" s="144" t="str">
        <f ca="1">IFERROR(IF((VLOOKUP($B114,'NatCon &amp; Metrics Backsheet'!$A$7:$Q$156,D$9,FALSE))="","",(VLOOKUP($B114,'NatCon &amp; Metrics Backsheet'!$A$7:$Q$156,D$9,FALSE))),"")</f>
        <v>Not on track to meet target</v>
      </c>
      <c r="E114" s="99" t="str">
        <f ca="1">IFERROR(IF((VLOOKUP($B114,'NatCon &amp; Metrics Backsheet'!$A$7:$Q$156,E$9,FALSE))="","",(VLOOKUP($B114,'NatCon &amp; Metrics Backsheet'!$A$7:$Q$156,E$9,FALSE))),"")</f>
        <v>Not on track to meet target</v>
      </c>
      <c r="F114" s="99" t="str">
        <f ca="1">IFERROR(IF((VLOOKUP($B114,'NatCon &amp; Metrics Backsheet'!$A$7:$Q$156,F$9,FALSE))="","",(VLOOKUP($B114,'NatCon &amp; Metrics Backsheet'!$A$7:$Q$156,F$9,FALSE))),"")</f>
        <v>On track to meet target</v>
      </c>
      <c r="G114" s="100" t="str">
        <f ca="1">IFERROR(IF((VLOOKUP($B114,'NatCon &amp; Metrics Backsheet'!$A$7:$Q$156,G$9,FALSE))="","",(VLOOKUP($B114,'NatCon &amp; Metrics Backsheet'!$A$7:$Q$156,G$9,FALSE))),"")</f>
        <v>On track to meet target</v>
      </c>
    </row>
    <row r="115" spans="1:7" x14ac:dyDescent="0.3">
      <c r="A115" s="57">
        <v>93</v>
      </c>
      <c r="B115" s="50" t="str">
        <f t="shared" ca="1" si="7"/>
        <v>E10000025</v>
      </c>
      <c r="C115" s="51" t="str">
        <f ca="1">IFERROR(VLOOKUP($B115,'Org List'!$J$9:$K$488,2,0), "")</f>
        <v>Oxfordshire</v>
      </c>
      <c r="D115" s="144" t="str">
        <f ca="1">IFERROR(IF((VLOOKUP($B115,'NatCon &amp; Metrics Backsheet'!$A$7:$Q$156,D$9,FALSE))="","",(VLOOKUP($B115,'NatCon &amp; Metrics Backsheet'!$A$7:$Q$156,D$9,FALSE))),"")</f>
        <v>Not on track to meet target</v>
      </c>
      <c r="E115" s="99" t="str">
        <f ca="1">IFERROR(IF((VLOOKUP($B115,'NatCon &amp; Metrics Backsheet'!$A$7:$Q$156,E$9,FALSE))="","",(VLOOKUP($B115,'NatCon &amp; Metrics Backsheet'!$A$7:$Q$156,E$9,FALSE))),"")</f>
        <v>On track to meet target</v>
      </c>
      <c r="F115" s="99" t="str">
        <f ca="1">IFERROR(IF((VLOOKUP($B115,'NatCon &amp; Metrics Backsheet'!$A$7:$Q$156,F$9,FALSE))="","",(VLOOKUP($B115,'NatCon &amp; Metrics Backsheet'!$A$7:$Q$156,F$9,FALSE))),"")</f>
        <v>Data not available to assess progress</v>
      </c>
      <c r="G115" s="100" t="str">
        <f ca="1">IFERROR(IF((VLOOKUP($B115,'NatCon &amp; Metrics Backsheet'!$A$7:$Q$156,G$9,FALSE))="","",(VLOOKUP($B115,'NatCon &amp; Metrics Backsheet'!$A$7:$Q$156,G$9,FALSE))),"")</f>
        <v>On track to meet target</v>
      </c>
    </row>
    <row r="116" spans="1:7" x14ac:dyDescent="0.3">
      <c r="A116" s="57">
        <v>94</v>
      </c>
      <c r="B116" s="50" t="str">
        <f t="shared" ca="1" si="7"/>
        <v>E06000031</v>
      </c>
      <c r="C116" s="51" t="str">
        <f ca="1">IFERROR(VLOOKUP($B116,'Org List'!$J$9:$K$488,2,0), "")</f>
        <v>Peterborough</v>
      </c>
      <c r="D116" s="144" t="str">
        <f ca="1">IFERROR(IF((VLOOKUP($B116,'NatCon &amp; Metrics Backsheet'!$A$7:$Q$156,D$9,FALSE))="","",(VLOOKUP($B116,'NatCon &amp; Metrics Backsheet'!$A$7:$Q$156,D$9,FALSE))),"")</f>
        <v>Not on track to meet target</v>
      </c>
      <c r="E116" s="99" t="str">
        <f ca="1">IFERROR(IF((VLOOKUP($B116,'NatCon &amp; Metrics Backsheet'!$A$7:$Q$156,E$9,FALSE))="","",(VLOOKUP($B116,'NatCon &amp; Metrics Backsheet'!$A$7:$Q$156,E$9,FALSE))),"")</f>
        <v>On track to meet target</v>
      </c>
      <c r="F116" s="99" t="str">
        <f ca="1">IFERROR(IF((VLOOKUP($B116,'NatCon &amp; Metrics Backsheet'!$A$7:$Q$156,F$9,FALSE))="","",(VLOOKUP($B116,'NatCon &amp; Metrics Backsheet'!$A$7:$Q$156,F$9,FALSE))),"")</f>
        <v>Not on track to meet target</v>
      </c>
      <c r="G116" s="100" t="str">
        <f ca="1">IFERROR(IF((VLOOKUP($B116,'NatCon &amp; Metrics Backsheet'!$A$7:$Q$156,G$9,FALSE))="","",(VLOOKUP($B116,'NatCon &amp; Metrics Backsheet'!$A$7:$Q$156,G$9,FALSE))),"")</f>
        <v>Not on track to meet target</v>
      </c>
    </row>
    <row r="117" spans="1:7" x14ac:dyDescent="0.3">
      <c r="A117" s="57">
        <v>95</v>
      </c>
      <c r="B117" s="50" t="str">
        <f t="shared" ca="1" si="7"/>
        <v>E06000026</v>
      </c>
      <c r="C117" s="51" t="str">
        <f ca="1">IFERROR(VLOOKUP($B117,'Org List'!$J$9:$K$488,2,0), "")</f>
        <v>Plymouth</v>
      </c>
      <c r="D117" s="144" t="str">
        <f ca="1">IFERROR(IF((VLOOKUP($B117,'NatCon &amp; Metrics Backsheet'!$A$7:$Q$156,D$9,FALSE))="","",(VLOOKUP($B117,'NatCon &amp; Metrics Backsheet'!$A$7:$Q$156,D$9,FALSE))),"")</f>
        <v>Not on track to meet target</v>
      </c>
      <c r="E117" s="99" t="str">
        <f ca="1">IFERROR(IF((VLOOKUP($B117,'NatCon &amp; Metrics Backsheet'!$A$7:$Q$156,E$9,FALSE))="","",(VLOOKUP($B117,'NatCon &amp; Metrics Backsheet'!$A$7:$Q$156,E$9,FALSE))),"")</f>
        <v>Not on track to meet target</v>
      </c>
      <c r="F117" s="99" t="str">
        <f ca="1">IFERROR(IF((VLOOKUP($B117,'NatCon &amp; Metrics Backsheet'!$A$7:$Q$156,F$9,FALSE))="","",(VLOOKUP($B117,'NatCon &amp; Metrics Backsheet'!$A$7:$Q$156,F$9,FALSE))),"")</f>
        <v>Not on track to meet target</v>
      </c>
      <c r="G117" s="100" t="str">
        <f ca="1">IFERROR(IF((VLOOKUP($B117,'NatCon &amp; Metrics Backsheet'!$A$7:$Q$156,G$9,FALSE))="","",(VLOOKUP($B117,'NatCon &amp; Metrics Backsheet'!$A$7:$Q$156,G$9,FALSE))),"")</f>
        <v>On track to meet target</v>
      </c>
    </row>
    <row r="118" spans="1:7" x14ac:dyDescent="0.3">
      <c r="A118" s="57">
        <v>96</v>
      </c>
      <c r="B118" s="50" t="str">
        <f t="shared" ca="1" si="7"/>
        <v>E06000044</v>
      </c>
      <c r="C118" s="51" t="str">
        <f ca="1">IFERROR(VLOOKUP($B118,'Org List'!$J$9:$K$488,2,0), "")</f>
        <v>Portsmouth</v>
      </c>
      <c r="D118" s="144" t="str">
        <f ca="1">IFERROR(IF((VLOOKUP($B118,'NatCon &amp; Metrics Backsheet'!$A$7:$Q$156,D$9,FALSE))="","",(VLOOKUP($B118,'NatCon &amp; Metrics Backsheet'!$A$7:$Q$156,D$9,FALSE))),"")</f>
        <v>On track to meet target</v>
      </c>
      <c r="E118" s="99" t="str">
        <f ca="1">IFERROR(IF((VLOOKUP($B118,'NatCon &amp; Metrics Backsheet'!$A$7:$Q$156,E$9,FALSE))="","",(VLOOKUP($B118,'NatCon &amp; Metrics Backsheet'!$A$7:$Q$156,E$9,FALSE))),"")</f>
        <v>On track to meet target</v>
      </c>
      <c r="F118" s="99" t="str">
        <f ca="1">IFERROR(IF((VLOOKUP($B118,'NatCon &amp; Metrics Backsheet'!$A$7:$Q$156,F$9,FALSE))="","",(VLOOKUP($B118,'NatCon &amp; Metrics Backsheet'!$A$7:$Q$156,F$9,FALSE))),"")</f>
        <v>On track to meet target</v>
      </c>
      <c r="G118" s="100" t="str">
        <f ca="1">IFERROR(IF((VLOOKUP($B118,'NatCon &amp; Metrics Backsheet'!$A$7:$Q$156,G$9,FALSE))="","",(VLOOKUP($B118,'NatCon &amp; Metrics Backsheet'!$A$7:$Q$156,G$9,FALSE))),"")</f>
        <v>On track to meet target</v>
      </c>
    </row>
    <row r="119" spans="1:7" x14ac:dyDescent="0.3">
      <c r="A119" s="57">
        <v>97</v>
      </c>
      <c r="B119" s="50" t="str">
        <f t="shared" ca="1" si="7"/>
        <v>E06000038</v>
      </c>
      <c r="C119" s="51" t="str">
        <f ca="1">IFERROR(VLOOKUP($B119,'Org List'!$J$9:$K$488,2,0), "")</f>
        <v>Reading</v>
      </c>
      <c r="D119" s="144" t="str">
        <f ca="1">IFERROR(IF((VLOOKUP($B119,'NatCon &amp; Metrics Backsheet'!$A$7:$Q$156,D$9,FALSE))="","",(VLOOKUP($B119,'NatCon &amp; Metrics Backsheet'!$A$7:$Q$156,D$9,FALSE))),"")</f>
        <v>Not on track to meet target</v>
      </c>
      <c r="E119" s="99" t="str">
        <f ca="1">IFERROR(IF((VLOOKUP($B119,'NatCon &amp; Metrics Backsheet'!$A$7:$Q$156,E$9,FALSE))="","",(VLOOKUP($B119,'NatCon &amp; Metrics Backsheet'!$A$7:$Q$156,E$9,FALSE))),"")</f>
        <v>On track to meet target</v>
      </c>
      <c r="F119" s="99" t="str">
        <f ca="1">IFERROR(IF((VLOOKUP($B119,'NatCon &amp; Metrics Backsheet'!$A$7:$Q$156,F$9,FALSE))="","",(VLOOKUP($B119,'NatCon &amp; Metrics Backsheet'!$A$7:$Q$156,F$9,FALSE))),"")</f>
        <v>Not on track to meet target</v>
      </c>
      <c r="G119" s="100" t="str">
        <f ca="1">IFERROR(IF((VLOOKUP($B119,'NatCon &amp; Metrics Backsheet'!$A$7:$Q$156,G$9,FALSE))="","",(VLOOKUP($B119,'NatCon &amp; Metrics Backsheet'!$A$7:$Q$156,G$9,FALSE))),"")</f>
        <v>On track to meet target</v>
      </c>
    </row>
    <row r="120" spans="1:7" x14ac:dyDescent="0.3">
      <c r="A120" s="57">
        <v>98</v>
      </c>
      <c r="B120" s="50" t="str">
        <f t="shared" ca="1" si="7"/>
        <v>E09000026</v>
      </c>
      <c r="C120" s="51" t="str">
        <f ca="1">IFERROR(VLOOKUP($B120,'Org List'!$J$9:$K$488,2,0), "")</f>
        <v>Redbridge</v>
      </c>
      <c r="D120" s="144" t="str">
        <f ca="1">IFERROR(IF((VLOOKUP($B120,'NatCon &amp; Metrics Backsheet'!$A$7:$Q$156,D$9,FALSE))="","",(VLOOKUP($B120,'NatCon &amp; Metrics Backsheet'!$A$7:$Q$156,D$9,FALSE))),"")</f>
        <v>Not on track to meet target</v>
      </c>
      <c r="E120" s="99" t="str">
        <f ca="1">IFERROR(IF((VLOOKUP($B120,'NatCon &amp; Metrics Backsheet'!$A$7:$Q$156,E$9,FALSE))="","",(VLOOKUP($B120,'NatCon &amp; Metrics Backsheet'!$A$7:$Q$156,E$9,FALSE))),"")</f>
        <v>On track to meet target</v>
      </c>
      <c r="F120" s="99" t="str">
        <f ca="1">IFERROR(IF((VLOOKUP($B120,'NatCon &amp; Metrics Backsheet'!$A$7:$Q$156,F$9,FALSE))="","",(VLOOKUP($B120,'NatCon &amp; Metrics Backsheet'!$A$7:$Q$156,F$9,FALSE))),"")</f>
        <v>On track to meet target</v>
      </c>
      <c r="G120" s="100" t="str">
        <f ca="1">IFERROR(IF((VLOOKUP($B120,'NatCon &amp; Metrics Backsheet'!$A$7:$Q$156,G$9,FALSE))="","",(VLOOKUP($B120,'NatCon &amp; Metrics Backsheet'!$A$7:$Q$156,G$9,FALSE))),"")</f>
        <v>Not on track to meet target</v>
      </c>
    </row>
    <row r="121" spans="1:7" x14ac:dyDescent="0.3">
      <c r="A121" s="57">
        <v>99</v>
      </c>
      <c r="B121" s="50" t="str">
        <f t="shared" ca="1" si="7"/>
        <v>E06000003</v>
      </c>
      <c r="C121" s="51" t="str">
        <f ca="1">IFERROR(VLOOKUP($B121,'Org List'!$J$9:$K$488,2,0), "")</f>
        <v>Redcar and Cleveland</v>
      </c>
      <c r="D121" s="144" t="str">
        <f ca="1">IFERROR(IF((VLOOKUP($B121,'NatCon &amp; Metrics Backsheet'!$A$7:$Q$156,D$9,FALSE))="","",(VLOOKUP($B121,'NatCon &amp; Metrics Backsheet'!$A$7:$Q$156,D$9,FALSE))),"")</f>
        <v>Not on track to meet target</v>
      </c>
      <c r="E121" s="99" t="str">
        <f ca="1">IFERROR(IF((VLOOKUP($B121,'NatCon &amp; Metrics Backsheet'!$A$7:$Q$156,E$9,FALSE))="","",(VLOOKUP($B121,'NatCon &amp; Metrics Backsheet'!$A$7:$Q$156,E$9,FALSE))),"")</f>
        <v>On track to meet target</v>
      </c>
      <c r="F121" s="99" t="str">
        <f ca="1">IFERROR(IF((VLOOKUP($B121,'NatCon &amp; Metrics Backsheet'!$A$7:$Q$156,F$9,FALSE))="","",(VLOOKUP($B121,'NatCon &amp; Metrics Backsheet'!$A$7:$Q$156,F$9,FALSE))),"")</f>
        <v>Data not available to assess progress</v>
      </c>
      <c r="G121" s="100" t="str">
        <f ca="1">IFERROR(IF((VLOOKUP($B121,'NatCon &amp; Metrics Backsheet'!$A$7:$Q$156,G$9,FALSE))="","",(VLOOKUP($B121,'NatCon &amp; Metrics Backsheet'!$A$7:$Q$156,G$9,FALSE))),"")</f>
        <v>Not on track to meet target</v>
      </c>
    </row>
    <row r="122" spans="1:7" x14ac:dyDescent="0.3">
      <c r="A122" s="57">
        <v>100</v>
      </c>
      <c r="B122" s="50" t="str">
        <f t="shared" ca="1" si="7"/>
        <v>E09000027</v>
      </c>
      <c r="C122" s="51" t="str">
        <f ca="1">IFERROR(VLOOKUP($B122,'Org List'!$J$9:$K$488,2,0), "")</f>
        <v>Richmond upon Thames</v>
      </c>
      <c r="D122" s="144" t="str">
        <f ca="1">IFERROR(IF((VLOOKUP($B122,'NatCon &amp; Metrics Backsheet'!$A$7:$Q$156,D$9,FALSE))="","",(VLOOKUP($B122,'NatCon &amp; Metrics Backsheet'!$A$7:$Q$156,D$9,FALSE))),"")</f>
        <v>On track to meet target</v>
      </c>
      <c r="E122" s="99" t="str">
        <f ca="1">IFERROR(IF((VLOOKUP($B122,'NatCon &amp; Metrics Backsheet'!$A$7:$Q$156,E$9,FALSE))="","",(VLOOKUP($B122,'NatCon &amp; Metrics Backsheet'!$A$7:$Q$156,E$9,FALSE))),"")</f>
        <v>On track to meet target</v>
      </c>
      <c r="F122" s="99" t="str">
        <f ca="1">IFERROR(IF((VLOOKUP($B122,'NatCon &amp; Metrics Backsheet'!$A$7:$Q$156,F$9,FALSE))="","",(VLOOKUP($B122,'NatCon &amp; Metrics Backsheet'!$A$7:$Q$156,F$9,FALSE))),"")</f>
        <v>Data not available to assess progress</v>
      </c>
      <c r="G122" s="100" t="str">
        <f ca="1">IFERROR(IF((VLOOKUP($B122,'NatCon &amp; Metrics Backsheet'!$A$7:$Q$156,G$9,FALSE))="","",(VLOOKUP($B122,'NatCon &amp; Metrics Backsheet'!$A$7:$Q$156,G$9,FALSE))),"")</f>
        <v>Not on track to meet target</v>
      </c>
    </row>
    <row r="123" spans="1:7" x14ac:dyDescent="0.3">
      <c r="A123" s="57">
        <v>101</v>
      </c>
      <c r="B123" s="50" t="str">
        <f t="shared" ca="1" si="7"/>
        <v>E08000005</v>
      </c>
      <c r="C123" s="51" t="str">
        <f ca="1">IFERROR(VLOOKUP($B123,'Org List'!$J$9:$K$488,2,0), "")</f>
        <v>Rochdale</v>
      </c>
      <c r="D123" s="144" t="str">
        <f ca="1">IFERROR(IF((VLOOKUP($B123,'NatCon &amp; Metrics Backsheet'!$A$7:$Q$156,D$9,FALSE))="","",(VLOOKUP($B123,'NatCon &amp; Metrics Backsheet'!$A$7:$Q$156,D$9,FALSE))),"")</f>
        <v>Not on track to meet target</v>
      </c>
      <c r="E123" s="99" t="str">
        <f ca="1">IFERROR(IF((VLOOKUP($B123,'NatCon &amp; Metrics Backsheet'!$A$7:$Q$156,E$9,FALSE))="","",(VLOOKUP($B123,'NatCon &amp; Metrics Backsheet'!$A$7:$Q$156,E$9,FALSE))),"")</f>
        <v>Not on track to meet target</v>
      </c>
      <c r="F123" s="99" t="str">
        <f ca="1">IFERROR(IF((VLOOKUP($B123,'NatCon &amp; Metrics Backsheet'!$A$7:$Q$156,F$9,FALSE))="","",(VLOOKUP($B123,'NatCon &amp; Metrics Backsheet'!$A$7:$Q$156,F$9,FALSE))),"")</f>
        <v>On track to meet target</v>
      </c>
      <c r="G123" s="100" t="str">
        <f ca="1">IFERROR(IF((VLOOKUP($B123,'NatCon &amp; Metrics Backsheet'!$A$7:$Q$156,G$9,FALSE))="","",(VLOOKUP($B123,'NatCon &amp; Metrics Backsheet'!$A$7:$Q$156,G$9,FALSE))),"")</f>
        <v>On track to meet target</v>
      </c>
    </row>
    <row r="124" spans="1:7" x14ac:dyDescent="0.3">
      <c r="A124" s="57">
        <v>102</v>
      </c>
      <c r="B124" s="50" t="str">
        <f t="shared" ca="1" si="7"/>
        <v>E08000018</v>
      </c>
      <c r="C124" s="51" t="str">
        <f ca="1">IFERROR(VLOOKUP($B124,'Org List'!$J$9:$K$488,2,0), "")</f>
        <v>Rotherham</v>
      </c>
      <c r="D124" s="144" t="str">
        <f ca="1">IFERROR(IF((VLOOKUP($B124,'NatCon &amp; Metrics Backsheet'!$A$7:$Q$156,D$9,FALSE))="","",(VLOOKUP($B124,'NatCon &amp; Metrics Backsheet'!$A$7:$Q$156,D$9,FALSE))),"")</f>
        <v>Not on track to meet target</v>
      </c>
      <c r="E124" s="99" t="str">
        <f ca="1">IFERROR(IF((VLOOKUP($B124,'NatCon &amp; Metrics Backsheet'!$A$7:$Q$156,E$9,FALSE))="","",(VLOOKUP($B124,'NatCon &amp; Metrics Backsheet'!$A$7:$Q$156,E$9,FALSE))),"")</f>
        <v>On track to meet target</v>
      </c>
      <c r="F124" s="99" t="str">
        <f ca="1">IFERROR(IF((VLOOKUP($B124,'NatCon &amp; Metrics Backsheet'!$A$7:$Q$156,F$9,FALSE))="","",(VLOOKUP($B124,'NatCon &amp; Metrics Backsheet'!$A$7:$Q$156,F$9,FALSE))),"")</f>
        <v>Data not available to assess progress</v>
      </c>
      <c r="G124" s="100" t="str">
        <f ca="1">IFERROR(IF((VLOOKUP($B124,'NatCon &amp; Metrics Backsheet'!$A$7:$Q$156,G$9,FALSE))="","",(VLOOKUP($B124,'NatCon &amp; Metrics Backsheet'!$A$7:$Q$156,G$9,FALSE))),"")</f>
        <v>Not on track to meet target</v>
      </c>
    </row>
    <row r="125" spans="1:7" x14ac:dyDescent="0.3">
      <c r="A125" s="57">
        <v>103</v>
      </c>
      <c r="B125" s="50" t="str">
        <f t="shared" ca="1" si="7"/>
        <v>E06000017</v>
      </c>
      <c r="C125" s="51" t="str">
        <f ca="1">IFERROR(VLOOKUP($B125,'Org List'!$J$9:$K$488,2,0), "")</f>
        <v>Rutland</v>
      </c>
      <c r="D125" s="144" t="str">
        <f ca="1">IFERROR(IF((VLOOKUP($B125,'NatCon &amp; Metrics Backsheet'!$A$7:$Q$156,D$9,FALSE))="","",(VLOOKUP($B125,'NatCon &amp; Metrics Backsheet'!$A$7:$Q$156,D$9,FALSE))),"")</f>
        <v>On track to meet target</v>
      </c>
      <c r="E125" s="99" t="str">
        <f ca="1">IFERROR(IF((VLOOKUP($B125,'NatCon &amp; Metrics Backsheet'!$A$7:$Q$156,E$9,FALSE))="","",(VLOOKUP($B125,'NatCon &amp; Metrics Backsheet'!$A$7:$Q$156,E$9,FALSE))),"")</f>
        <v>On track to meet target</v>
      </c>
      <c r="F125" s="99" t="str">
        <f ca="1">IFERROR(IF((VLOOKUP($B125,'NatCon &amp; Metrics Backsheet'!$A$7:$Q$156,F$9,FALSE))="","",(VLOOKUP($B125,'NatCon &amp; Metrics Backsheet'!$A$7:$Q$156,F$9,FALSE))),"")</f>
        <v>Not on track to meet target</v>
      </c>
      <c r="G125" s="100" t="str">
        <f ca="1">IFERROR(IF((VLOOKUP($B125,'NatCon &amp; Metrics Backsheet'!$A$7:$Q$156,G$9,FALSE))="","",(VLOOKUP($B125,'NatCon &amp; Metrics Backsheet'!$A$7:$Q$156,G$9,FALSE))),"")</f>
        <v>Not on track to meet target</v>
      </c>
    </row>
    <row r="126" spans="1:7" x14ac:dyDescent="0.3">
      <c r="A126" s="57">
        <v>104</v>
      </c>
      <c r="B126" s="50" t="str">
        <f t="shared" ca="1" si="7"/>
        <v>E08000006</v>
      </c>
      <c r="C126" s="51" t="str">
        <f ca="1">IFERROR(VLOOKUP($B126,'Org List'!$J$9:$K$488,2,0), "")</f>
        <v>Salford</v>
      </c>
      <c r="D126" s="144" t="str">
        <f ca="1">IFERROR(IF((VLOOKUP($B126,'NatCon &amp; Metrics Backsheet'!$A$7:$Q$156,D$9,FALSE))="","",(VLOOKUP($B126,'NatCon &amp; Metrics Backsheet'!$A$7:$Q$156,D$9,FALSE))),"")</f>
        <v>On track to meet target</v>
      </c>
      <c r="E126" s="99" t="str">
        <f ca="1">IFERROR(IF((VLOOKUP($B126,'NatCon &amp; Metrics Backsheet'!$A$7:$Q$156,E$9,FALSE))="","",(VLOOKUP($B126,'NatCon &amp; Metrics Backsheet'!$A$7:$Q$156,E$9,FALSE))),"")</f>
        <v>On track to meet target</v>
      </c>
      <c r="F126" s="99" t="str">
        <f ca="1">IFERROR(IF((VLOOKUP($B126,'NatCon &amp; Metrics Backsheet'!$A$7:$Q$156,F$9,FALSE))="","",(VLOOKUP($B126,'NatCon &amp; Metrics Backsheet'!$A$7:$Q$156,F$9,FALSE))),"")</f>
        <v>On track to meet target</v>
      </c>
      <c r="G126" s="100" t="str">
        <f ca="1">IFERROR(IF((VLOOKUP($B126,'NatCon &amp; Metrics Backsheet'!$A$7:$Q$156,G$9,FALSE))="","",(VLOOKUP($B126,'NatCon &amp; Metrics Backsheet'!$A$7:$Q$156,G$9,FALSE))),"")</f>
        <v>On track to meet target</v>
      </c>
    </row>
    <row r="127" spans="1:7" x14ac:dyDescent="0.3">
      <c r="A127" s="57">
        <v>105</v>
      </c>
      <c r="B127" s="50" t="str">
        <f t="shared" ca="1" si="7"/>
        <v>E08000028</v>
      </c>
      <c r="C127" s="51" t="str">
        <f ca="1">IFERROR(VLOOKUP($B127,'Org List'!$J$9:$K$488,2,0), "")</f>
        <v>Sandwell</v>
      </c>
      <c r="D127" s="144" t="str">
        <f ca="1">IFERROR(IF((VLOOKUP($B127,'NatCon &amp; Metrics Backsheet'!$A$7:$Q$156,D$9,FALSE))="","",(VLOOKUP($B127,'NatCon &amp; Metrics Backsheet'!$A$7:$Q$156,D$9,FALSE))),"")</f>
        <v>On track to meet target</v>
      </c>
      <c r="E127" s="99" t="str">
        <f ca="1">IFERROR(IF((VLOOKUP($B127,'NatCon &amp; Metrics Backsheet'!$A$7:$Q$156,E$9,FALSE))="","",(VLOOKUP($B127,'NatCon &amp; Metrics Backsheet'!$A$7:$Q$156,E$9,FALSE))),"")</f>
        <v>Not on track to meet target</v>
      </c>
      <c r="F127" s="99" t="str">
        <f ca="1">IFERROR(IF((VLOOKUP($B127,'NatCon &amp; Metrics Backsheet'!$A$7:$Q$156,F$9,FALSE))="","",(VLOOKUP($B127,'NatCon &amp; Metrics Backsheet'!$A$7:$Q$156,F$9,FALSE))),"")</f>
        <v>Not on track to meet target</v>
      </c>
      <c r="G127" s="100" t="str">
        <f ca="1">IFERROR(IF((VLOOKUP($B127,'NatCon &amp; Metrics Backsheet'!$A$7:$Q$156,G$9,FALSE))="","",(VLOOKUP($B127,'NatCon &amp; Metrics Backsheet'!$A$7:$Q$156,G$9,FALSE))),"")</f>
        <v>On track to meet target</v>
      </c>
    </row>
    <row r="128" spans="1:7" x14ac:dyDescent="0.3">
      <c r="A128" s="57">
        <v>106</v>
      </c>
      <c r="B128" s="50" t="str">
        <f t="shared" ca="1" si="7"/>
        <v>E08000014</v>
      </c>
      <c r="C128" s="51" t="str">
        <f ca="1">IFERROR(VLOOKUP($B128,'Org List'!$J$9:$K$488,2,0), "")</f>
        <v>Sefton</v>
      </c>
      <c r="D128" s="144" t="str">
        <f ca="1">IFERROR(IF((VLOOKUP($B128,'NatCon &amp; Metrics Backsheet'!$A$7:$Q$156,D$9,FALSE))="","",(VLOOKUP($B128,'NatCon &amp; Metrics Backsheet'!$A$7:$Q$156,D$9,FALSE))),"")</f>
        <v>Not on track to meet target</v>
      </c>
      <c r="E128" s="99" t="str">
        <f ca="1">IFERROR(IF((VLOOKUP($B128,'NatCon &amp; Metrics Backsheet'!$A$7:$Q$156,E$9,FALSE))="","",(VLOOKUP($B128,'NatCon &amp; Metrics Backsheet'!$A$7:$Q$156,E$9,FALSE))),"")</f>
        <v>On track to meet target</v>
      </c>
      <c r="F128" s="99" t="str">
        <f ca="1">IFERROR(IF((VLOOKUP($B128,'NatCon &amp; Metrics Backsheet'!$A$7:$Q$156,F$9,FALSE))="","",(VLOOKUP($B128,'NatCon &amp; Metrics Backsheet'!$A$7:$Q$156,F$9,FALSE))),"")</f>
        <v>Not on track to meet target</v>
      </c>
      <c r="G128" s="100" t="str">
        <f ca="1">IFERROR(IF((VLOOKUP($B128,'NatCon &amp; Metrics Backsheet'!$A$7:$Q$156,G$9,FALSE))="","",(VLOOKUP($B128,'NatCon &amp; Metrics Backsheet'!$A$7:$Q$156,G$9,FALSE))),"")</f>
        <v>Not on track to meet target</v>
      </c>
    </row>
    <row r="129" spans="1:7" x14ac:dyDescent="0.3">
      <c r="A129" s="57">
        <v>107</v>
      </c>
      <c r="B129" s="50" t="str">
        <f t="shared" ca="1" si="7"/>
        <v>E08000019</v>
      </c>
      <c r="C129" s="51" t="str">
        <f ca="1">IFERROR(VLOOKUP($B129,'Org List'!$J$9:$K$488,2,0), "")</f>
        <v>Sheffield</v>
      </c>
      <c r="D129" s="144" t="str">
        <f ca="1">IFERROR(IF((VLOOKUP($B129,'NatCon &amp; Metrics Backsheet'!$A$7:$Q$156,D$9,FALSE))="","",(VLOOKUP($B129,'NatCon &amp; Metrics Backsheet'!$A$7:$Q$156,D$9,FALSE))),"")</f>
        <v>Not on track to meet target</v>
      </c>
      <c r="E129" s="99" t="str">
        <f ca="1">IFERROR(IF((VLOOKUP($B129,'NatCon &amp; Metrics Backsheet'!$A$7:$Q$156,E$9,FALSE))="","",(VLOOKUP($B129,'NatCon &amp; Metrics Backsheet'!$A$7:$Q$156,E$9,FALSE))),"")</f>
        <v>On track to meet target</v>
      </c>
      <c r="F129" s="99" t="str">
        <f ca="1">IFERROR(IF((VLOOKUP($B129,'NatCon &amp; Metrics Backsheet'!$A$7:$Q$156,F$9,FALSE))="","",(VLOOKUP($B129,'NatCon &amp; Metrics Backsheet'!$A$7:$Q$156,F$9,FALSE))),"")</f>
        <v>On track to meet target</v>
      </c>
      <c r="G129" s="100" t="str">
        <f ca="1">IFERROR(IF((VLOOKUP($B129,'NatCon &amp; Metrics Backsheet'!$A$7:$Q$156,G$9,FALSE))="","",(VLOOKUP($B129,'NatCon &amp; Metrics Backsheet'!$A$7:$Q$156,G$9,FALSE))),"")</f>
        <v>Not on track to meet target</v>
      </c>
    </row>
    <row r="130" spans="1:7" x14ac:dyDescent="0.3">
      <c r="A130" s="57">
        <v>108</v>
      </c>
      <c r="B130" s="50" t="str">
        <f t="shared" ca="1" si="7"/>
        <v>E06000051</v>
      </c>
      <c r="C130" s="51" t="str">
        <f ca="1">IFERROR(VLOOKUP($B130,'Org List'!$J$9:$K$488,2,0), "")</f>
        <v>Shropshire</v>
      </c>
      <c r="D130" s="144" t="str">
        <f ca="1">IFERROR(IF((VLOOKUP($B130,'NatCon &amp; Metrics Backsheet'!$A$7:$Q$156,D$9,FALSE))="","",(VLOOKUP($B130,'NatCon &amp; Metrics Backsheet'!$A$7:$Q$156,D$9,FALSE))),"")</f>
        <v>Not on track to meet target</v>
      </c>
      <c r="E130" s="99" t="str">
        <f ca="1">IFERROR(IF((VLOOKUP($B130,'NatCon &amp; Metrics Backsheet'!$A$7:$Q$156,E$9,FALSE))="","",(VLOOKUP($B130,'NatCon &amp; Metrics Backsheet'!$A$7:$Q$156,E$9,FALSE))),"")</f>
        <v>On track to meet target</v>
      </c>
      <c r="F130" s="99" t="str">
        <f ca="1">IFERROR(IF((VLOOKUP($B130,'NatCon &amp; Metrics Backsheet'!$A$7:$Q$156,F$9,FALSE))="","",(VLOOKUP($B130,'NatCon &amp; Metrics Backsheet'!$A$7:$Q$156,F$9,FALSE))),"")</f>
        <v>On track to meet target</v>
      </c>
      <c r="G130" s="100" t="str">
        <f ca="1">IFERROR(IF((VLOOKUP($B130,'NatCon &amp; Metrics Backsheet'!$A$7:$Q$156,G$9,FALSE))="","",(VLOOKUP($B130,'NatCon &amp; Metrics Backsheet'!$A$7:$Q$156,G$9,FALSE))),"")</f>
        <v>On track to meet target</v>
      </c>
    </row>
    <row r="131" spans="1:7" x14ac:dyDescent="0.3">
      <c r="A131" s="57">
        <v>109</v>
      </c>
      <c r="B131" s="50" t="str">
        <f t="shared" ca="1" si="7"/>
        <v>E06000039</v>
      </c>
      <c r="C131" s="51" t="str">
        <f ca="1">IFERROR(VLOOKUP($B131,'Org List'!$J$9:$K$488,2,0), "")</f>
        <v>Slough</v>
      </c>
      <c r="D131" s="144" t="str">
        <f ca="1">IFERROR(IF((VLOOKUP($B131,'NatCon &amp; Metrics Backsheet'!$A$7:$Q$156,D$9,FALSE))="","",(VLOOKUP($B131,'NatCon &amp; Metrics Backsheet'!$A$7:$Q$156,D$9,FALSE))),"")</f>
        <v>On track to meet target</v>
      </c>
      <c r="E131" s="99" t="str">
        <f ca="1">IFERROR(IF((VLOOKUP($B131,'NatCon &amp; Metrics Backsheet'!$A$7:$Q$156,E$9,FALSE))="","",(VLOOKUP($B131,'NatCon &amp; Metrics Backsheet'!$A$7:$Q$156,E$9,FALSE))),"")</f>
        <v>On track to meet target</v>
      </c>
      <c r="F131" s="99" t="str">
        <f ca="1">IFERROR(IF((VLOOKUP($B131,'NatCon &amp; Metrics Backsheet'!$A$7:$Q$156,F$9,FALSE))="","",(VLOOKUP($B131,'NatCon &amp; Metrics Backsheet'!$A$7:$Q$156,F$9,FALSE))),"")</f>
        <v>Data not available to assess progress</v>
      </c>
      <c r="G131" s="100" t="str">
        <f ca="1">IFERROR(IF((VLOOKUP($B131,'NatCon &amp; Metrics Backsheet'!$A$7:$Q$156,G$9,FALSE))="","",(VLOOKUP($B131,'NatCon &amp; Metrics Backsheet'!$A$7:$Q$156,G$9,FALSE))),"")</f>
        <v>Not on track to meet target</v>
      </c>
    </row>
    <row r="132" spans="1:7" x14ac:dyDescent="0.3">
      <c r="A132" s="57">
        <v>110</v>
      </c>
      <c r="B132" s="50" t="str">
        <f t="shared" ca="1" si="7"/>
        <v>E08000029</v>
      </c>
      <c r="C132" s="51" t="str">
        <f ca="1">IFERROR(VLOOKUP($B132,'Org List'!$J$9:$K$488,2,0), "")</f>
        <v>Solihull</v>
      </c>
      <c r="D132" s="144" t="str">
        <f ca="1">IFERROR(IF((VLOOKUP($B132,'NatCon &amp; Metrics Backsheet'!$A$7:$Q$156,D$9,FALSE))="","",(VLOOKUP($B132,'NatCon &amp; Metrics Backsheet'!$A$7:$Q$156,D$9,FALSE))),"")</f>
        <v>Not on track to meet target</v>
      </c>
      <c r="E132" s="99" t="str">
        <f ca="1">IFERROR(IF((VLOOKUP($B132,'NatCon &amp; Metrics Backsheet'!$A$7:$Q$156,E$9,FALSE))="","",(VLOOKUP($B132,'NatCon &amp; Metrics Backsheet'!$A$7:$Q$156,E$9,FALSE))),"")</f>
        <v>Not on track to meet target</v>
      </c>
      <c r="F132" s="99" t="str">
        <f ca="1">IFERROR(IF((VLOOKUP($B132,'NatCon &amp; Metrics Backsheet'!$A$7:$Q$156,F$9,FALSE))="","",(VLOOKUP($B132,'NatCon &amp; Metrics Backsheet'!$A$7:$Q$156,F$9,FALSE))),"")</f>
        <v>Not on track to meet target</v>
      </c>
      <c r="G132" s="100" t="str">
        <f ca="1">IFERROR(IF((VLOOKUP($B132,'NatCon &amp; Metrics Backsheet'!$A$7:$Q$156,G$9,FALSE))="","",(VLOOKUP($B132,'NatCon &amp; Metrics Backsheet'!$A$7:$Q$156,G$9,FALSE))),"")</f>
        <v>Not on track to meet target</v>
      </c>
    </row>
    <row r="133" spans="1:7" x14ac:dyDescent="0.3">
      <c r="A133" s="57">
        <v>111</v>
      </c>
      <c r="B133" s="50" t="str">
        <f t="shared" ca="1" si="7"/>
        <v>E10000027</v>
      </c>
      <c r="C133" s="51" t="str">
        <f ca="1">IFERROR(VLOOKUP($B133,'Org List'!$J$9:$K$488,2,0), "")</f>
        <v>Somerset</v>
      </c>
      <c r="D133" s="144" t="str">
        <f ca="1">IFERROR(IF((VLOOKUP($B133,'NatCon &amp; Metrics Backsheet'!$A$7:$Q$156,D$9,FALSE))="","",(VLOOKUP($B133,'NatCon &amp; Metrics Backsheet'!$A$7:$Q$156,D$9,FALSE))),"")</f>
        <v>Not on track to meet target</v>
      </c>
      <c r="E133" s="99" t="str">
        <f ca="1">IFERROR(IF((VLOOKUP($B133,'NatCon &amp; Metrics Backsheet'!$A$7:$Q$156,E$9,FALSE))="","",(VLOOKUP($B133,'NatCon &amp; Metrics Backsheet'!$A$7:$Q$156,E$9,FALSE))),"")</f>
        <v>On track to meet target</v>
      </c>
      <c r="F133" s="99" t="str">
        <f ca="1">IFERROR(IF((VLOOKUP($B133,'NatCon &amp; Metrics Backsheet'!$A$7:$Q$156,F$9,FALSE))="","",(VLOOKUP($B133,'NatCon &amp; Metrics Backsheet'!$A$7:$Q$156,F$9,FALSE))),"")</f>
        <v>Data not available to assess progress</v>
      </c>
      <c r="G133" s="100" t="str">
        <f ca="1">IFERROR(IF((VLOOKUP($B133,'NatCon &amp; Metrics Backsheet'!$A$7:$Q$156,G$9,FALSE))="","",(VLOOKUP($B133,'NatCon &amp; Metrics Backsheet'!$A$7:$Q$156,G$9,FALSE))),"")</f>
        <v>On track to meet target</v>
      </c>
    </row>
    <row r="134" spans="1:7" x14ac:dyDescent="0.3">
      <c r="A134" s="57">
        <v>112</v>
      </c>
      <c r="B134" s="50" t="str">
        <f t="shared" ca="1" si="7"/>
        <v>E06000025</v>
      </c>
      <c r="C134" s="51" t="str">
        <f ca="1">IFERROR(VLOOKUP($B134,'Org List'!$J$9:$K$488,2,0), "")</f>
        <v>South Gloucestershire</v>
      </c>
      <c r="D134" s="144" t="str">
        <f ca="1">IFERROR(IF((VLOOKUP($B134,'NatCon &amp; Metrics Backsheet'!$A$7:$Q$156,D$9,FALSE))="","",(VLOOKUP($B134,'NatCon &amp; Metrics Backsheet'!$A$7:$Q$156,D$9,FALSE))),"")</f>
        <v>On track to meet target</v>
      </c>
      <c r="E134" s="99" t="str">
        <f ca="1">IFERROR(IF((VLOOKUP($B134,'NatCon &amp; Metrics Backsheet'!$A$7:$Q$156,E$9,FALSE))="","",(VLOOKUP($B134,'NatCon &amp; Metrics Backsheet'!$A$7:$Q$156,E$9,FALSE))),"")</f>
        <v>On track to meet target</v>
      </c>
      <c r="F134" s="99" t="str">
        <f ca="1">IFERROR(IF((VLOOKUP($B134,'NatCon &amp; Metrics Backsheet'!$A$7:$Q$156,F$9,FALSE))="","",(VLOOKUP($B134,'NatCon &amp; Metrics Backsheet'!$A$7:$Q$156,F$9,FALSE))),"")</f>
        <v>On track to meet target</v>
      </c>
      <c r="G134" s="100" t="str">
        <f ca="1">IFERROR(IF((VLOOKUP($B134,'NatCon &amp; Metrics Backsheet'!$A$7:$Q$156,G$9,FALSE))="","",(VLOOKUP($B134,'NatCon &amp; Metrics Backsheet'!$A$7:$Q$156,G$9,FALSE))),"")</f>
        <v>Not on track to meet target</v>
      </c>
    </row>
    <row r="135" spans="1:7" x14ac:dyDescent="0.3">
      <c r="A135" s="57">
        <v>113</v>
      </c>
      <c r="B135" s="50" t="str">
        <f t="shared" ca="1" si="7"/>
        <v>E08000023</v>
      </c>
      <c r="C135" s="51" t="str">
        <f ca="1">IFERROR(VLOOKUP($B135,'Org List'!$J$9:$K$488,2,0), "")</f>
        <v>South Tyneside</v>
      </c>
      <c r="D135" s="144" t="str">
        <f ca="1">IFERROR(IF((VLOOKUP($B135,'NatCon &amp; Metrics Backsheet'!$A$7:$Q$156,D$9,FALSE))="","",(VLOOKUP($B135,'NatCon &amp; Metrics Backsheet'!$A$7:$Q$156,D$9,FALSE))),"")</f>
        <v>Data not available to assess progress</v>
      </c>
      <c r="E135" s="99" t="str">
        <f ca="1">IFERROR(IF((VLOOKUP($B135,'NatCon &amp; Metrics Backsheet'!$A$7:$Q$156,E$9,FALSE))="","",(VLOOKUP($B135,'NatCon &amp; Metrics Backsheet'!$A$7:$Q$156,E$9,FALSE))),"")</f>
        <v>On track to meet target</v>
      </c>
      <c r="F135" s="99" t="str">
        <f ca="1">IFERROR(IF((VLOOKUP($B135,'NatCon &amp; Metrics Backsheet'!$A$7:$Q$156,F$9,FALSE))="","",(VLOOKUP($B135,'NatCon &amp; Metrics Backsheet'!$A$7:$Q$156,F$9,FALSE))),"")</f>
        <v>On track to meet target</v>
      </c>
      <c r="G135" s="100" t="str">
        <f ca="1">IFERROR(IF((VLOOKUP($B135,'NatCon &amp; Metrics Backsheet'!$A$7:$Q$156,G$9,FALSE))="","",(VLOOKUP($B135,'NatCon &amp; Metrics Backsheet'!$A$7:$Q$156,G$9,FALSE))),"")</f>
        <v>On track to meet target</v>
      </c>
    </row>
    <row r="136" spans="1:7" x14ac:dyDescent="0.3">
      <c r="A136" s="57">
        <v>114</v>
      </c>
      <c r="B136" s="50" t="str">
        <f t="shared" ca="1" si="7"/>
        <v>E06000045</v>
      </c>
      <c r="C136" s="51" t="str">
        <f ca="1">IFERROR(VLOOKUP($B136,'Org List'!$J$9:$K$488,2,0), "")</f>
        <v>Southampton</v>
      </c>
      <c r="D136" s="144" t="str">
        <f ca="1">IFERROR(IF((VLOOKUP($B136,'NatCon &amp; Metrics Backsheet'!$A$7:$Q$156,D$9,FALSE))="","",(VLOOKUP($B136,'NatCon &amp; Metrics Backsheet'!$A$7:$Q$156,D$9,FALSE))),"")</f>
        <v>Not on track to meet target</v>
      </c>
      <c r="E136" s="99" t="str">
        <f ca="1">IFERROR(IF((VLOOKUP($B136,'NatCon &amp; Metrics Backsheet'!$A$7:$Q$156,E$9,FALSE))="","",(VLOOKUP($B136,'NatCon &amp; Metrics Backsheet'!$A$7:$Q$156,E$9,FALSE))),"")</f>
        <v>Not on track to meet target</v>
      </c>
      <c r="F136" s="99" t="str">
        <f ca="1">IFERROR(IF((VLOOKUP($B136,'NatCon &amp; Metrics Backsheet'!$A$7:$Q$156,F$9,FALSE))="","",(VLOOKUP($B136,'NatCon &amp; Metrics Backsheet'!$A$7:$Q$156,F$9,FALSE))),"")</f>
        <v>Data not available to assess progress</v>
      </c>
      <c r="G136" s="100" t="str">
        <f ca="1">IFERROR(IF((VLOOKUP($B136,'NatCon &amp; Metrics Backsheet'!$A$7:$Q$156,G$9,FALSE))="","",(VLOOKUP($B136,'NatCon &amp; Metrics Backsheet'!$A$7:$Q$156,G$9,FALSE))),"")</f>
        <v>Not on track to meet target</v>
      </c>
    </row>
    <row r="137" spans="1:7" x14ac:dyDescent="0.3">
      <c r="A137" s="57">
        <v>115</v>
      </c>
      <c r="B137" s="50" t="str">
        <f t="shared" ca="1" si="7"/>
        <v>E06000033</v>
      </c>
      <c r="C137" s="51" t="str">
        <f ca="1">IFERROR(VLOOKUP($B137,'Org List'!$J$9:$K$488,2,0), "")</f>
        <v>Southend-on-Sea</v>
      </c>
      <c r="D137" s="144" t="str">
        <f ca="1">IFERROR(IF((VLOOKUP($B137,'NatCon &amp; Metrics Backsheet'!$A$7:$Q$156,D$9,FALSE))="","",(VLOOKUP($B137,'NatCon &amp; Metrics Backsheet'!$A$7:$Q$156,D$9,FALSE))),"")</f>
        <v>On track to meet target</v>
      </c>
      <c r="E137" s="99" t="str">
        <f ca="1">IFERROR(IF((VLOOKUP($B137,'NatCon &amp; Metrics Backsheet'!$A$7:$Q$156,E$9,FALSE))="","",(VLOOKUP($B137,'NatCon &amp; Metrics Backsheet'!$A$7:$Q$156,E$9,FALSE))),"")</f>
        <v>On track to meet target</v>
      </c>
      <c r="F137" s="99" t="str">
        <f ca="1">IFERROR(IF((VLOOKUP($B137,'NatCon &amp; Metrics Backsheet'!$A$7:$Q$156,F$9,FALSE))="","",(VLOOKUP($B137,'NatCon &amp; Metrics Backsheet'!$A$7:$Q$156,F$9,FALSE))),"")</f>
        <v>On track to meet target</v>
      </c>
      <c r="G137" s="100" t="str">
        <f ca="1">IFERROR(IF((VLOOKUP($B137,'NatCon &amp; Metrics Backsheet'!$A$7:$Q$156,G$9,FALSE))="","",(VLOOKUP($B137,'NatCon &amp; Metrics Backsheet'!$A$7:$Q$156,G$9,FALSE))),"")</f>
        <v>On track to meet target</v>
      </c>
    </row>
    <row r="138" spans="1:7" x14ac:dyDescent="0.3">
      <c r="A138" s="57">
        <v>116</v>
      </c>
      <c r="B138" s="50" t="str">
        <f t="shared" ca="1" si="7"/>
        <v>E09000028</v>
      </c>
      <c r="C138" s="51" t="str">
        <f ca="1">IFERROR(VLOOKUP($B138,'Org List'!$J$9:$K$488,2,0), "")</f>
        <v>Southwark</v>
      </c>
      <c r="D138" s="144" t="str">
        <f ca="1">IFERROR(IF((VLOOKUP($B138,'NatCon &amp; Metrics Backsheet'!$A$7:$Q$156,D$9,FALSE))="","",(VLOOKUP($B138,'NatCon &amp; Metrics Backsheet'!$A$7:$Q$156,D$9,FALSE))),"")</f>
        <v>Not on track to meet target</v>
      </c>
      <c r="E138" s="99" t="str">
        <f ca="1">IFERROR(IF((VLOOKUP($B138,'NatCon &amp; Metrics Backsheet'!$A$7:$Q$156,E$9,FALSE))="","",(VLOOKUP($B138,'NatCon &amp; Metrics Backsheet'!$A$7:$Q$156,E$9,FALSE))),"")</f>
        <v>Not on track to meet target</v>
      </c>
      <c r="F138" s="99" t="str">
        <f ca="1">IFERROR(IF((VLOOKUP($B138,'NatCon &amp; Metrics Backsheet'!$A$7:$Q$156,F$9,FALSE))="","",(VLOOKUP($B138,'NatCon &amp; Metrics Backsheet'!$A$7:$Q$156,F$9,FALSE))),"")</f>
        <v>Not on track to meet target</v>
      </c>
      <c r="G138" s="100" t="str">
        <f ca="1">IFERROR(IF((VLOOKUP($B138,'NatCon &amp; Metrics Backsheet'!$A$7:$Q$156,G$9,FALSE))="","",(VLOOKUP($B138,'NatCon &amp; Metrics Backsheet'!$A$7:$Q$156,G$9,FALSE))),"")</f>
        <v>Not on track to meet target</v>
      </c>
    </row>
    <row r="139" spans="1:7" x14ac:dyDescent="0.3">
      <c r="A139" s="57">
        <v>117</v>
      </c>
      <c r="B139" s="50" t="str">
        <f t="shared" ca="1" si="7"/>
        <v>E08000013</v>
      </c>
      <c r="C139" s="51" t="str">
        <f ca="1">IFERROR(VLOOKUP($B139,'Org List'!$J$9:$K$488,2,0), "")</f>
        <v>St. Helens</v>
      </c>
      <c r="D139" s="144" t="str">
        <f ca="1">IFERROR(IF((VLOOKUP($B139,'NatCon &amp; Metrics Backsheet'!$A$7:$Q$156,D$9,FALSE))="","",(VLOOKUP($B139,'NatCon &amp; Metrics Backsheet'!$A$7:$Q$156,D$9,FALSE))),"")</f>
        <v>Not on track to meet target</v>
      </c>
      <c r="E139" s="99" t="str">
        <f ca="1">IFERROR(IF((VLOOKUP($B139,'NatCon &amp; Metrics Backsheet'!$A$7:$Q$156,E$9,FALSE))="","",(VLOOKUP($B139,'NatCon &amp; Metrics Backsheet'!$A$7:$Q$156,E$9,FALSE))),"")</f>
        <v>On track to meet target</v>
      </c>
      <c r="F139" s="99" t="str">
        <f ca="1">IFERROR(IF((VLOOKUP($B139,'NatCon &amp; Metrics Backsheet'!$A$7:$Q$156,F$9,FALSE))="","",(VLOOKUP($B139,'NatCon &amp; Metrics Backsheet'!$A$7:$Q$156,F$9,FALSE))),"")</f>
        <v>Not on track to meet target</v>
      </c>
      <c r="G139" s="100" t="str">
        <f ca="1">IFERROR(IF((VLOOKUP($B139,'NatCon &amp; Metrics Backsheet'!$A$7:$Q$156,G$9,FALSE))="","",(VLOOKUP($B139,'NatCon &amp; Metrics Backsheet'!$A$7:$Q$156,G$9,FALSE))),"")</f>
        <v>On track to meet target</v>
      </c>
    </row>
    <row r="140" spans="1:7" x14ac:dyDescent="0.3">
      <c r="A140" s="57">
        <v>118</v>
      </c>
      <c r="B140" s="50" t="str">
        <f t="shared" ca="1" si="7"/>
        <v>E10000028</v>
      </c>
      <c r="C140" s="51" t="str">
        <f ca="1">IFERROR(VLOOKUP($B140,'Org List'!$J$9:$K$488,2,0), "")</f>
        <v>Staffordshire</v>
      </c>
      <c r="D140" s="144" t="str">
        <f ca="1">IFERROR(IF((VLOOKUP($B140,'NatCon &amp; Metrics Backsheet'!$A$7:$Q$156,D$9,FALSE))="","",(VLOOKUP($B140,'NatCon &amp; Metrics Backsheet'!$A$7:$Q$156,D$9,FALSE))),"")</f>
        <v>Not on track to meet target</v>
      </c>
      <c r="E140" s="99" t="str">
        <f ca="1">IFERROR(IF((VLOOKUP($B140,'NatCon &amp; Metrics Backsheet'!$A$7:$Q$156,E$9,FALSE))="","",(VLOOKUP($B140,'NatCon &amp; Metrics Backsheet'!$A$7:$Q$156,E$9,FALSE))),"")</f>
        <v>On track to meet target</v>
      </c>
      <c r="F140" s="99" t="str">
        <f ca="1">IFERROR(IF((VLOOKUP($B140,'NatCon &amp; Metrics Backsheet'!$A$7:$Q$156,F$9,FALSE))="","",(VLOOKUP($B140,'NatCon &amp; Metrics Backsheet'!$A$7:$Q$156,F$9,FALSE))),"")</f>
        <v>On track to meet target</v>
      </c>
      <c r="G140" s="100" t="str">
        <f ca="1">IFERROR(IF((VLOOKUP($B140,'NatCon &amp; Metrics Backsheet'!$A$7:$Q$156,G$9,FALSE))="","",(VLOOKUP($B140,'NatCon &amp; Metrics Backsheet'!$A$7:$Q$156,G$9,FALSE))),"")</f>
        <v>Not on track to meet target</v>
      </c>
    </row>
    <row r="141" spans="1:7" x14ac:dyDescent="0.3">
      <c r="A141" s="57">
        <v>119</v>
      </c>
      <c r="B141" s="50" t="str">
        <f t="shared" ca="1" si="7"/>
        <v>E08000007</v>
      </c>
      <c r="C141" s="51" t="str">
        <f ca="1">IFERROR(VLOOKUP($B141,'Org List'!$J$9:$K$488,2,0), "")</f>
        <v>Stockport</v>
      </c>
      <c r="D141" s="144" t="str">
        <f ca="1">IFERROR(IF((VLOOKUP($B141,'NatCon &amp; Metrics Backsheet'!$A$7:$Q$156,D$9,FALSE))="","",(VLOOKUP($B141,'NatCon &amp; Metrics Backsheet'!$A$7:$Q$156,D$9,FALSE))),"")</f>
        <v>On track to meet target</v>
      </c>
      <c r="E141" s="99" t="str">
        <f ca="1">IFERROR(IF((VLOOKUP($B141,'NatCon &amp; Metrics Backsheet'!$A$7:$Q$156,E$9,FALSE))="","",(VLOOKUP($B141,'NatCon &amp; Metrics Backsheet'!$A$7:$Q$156,E$9,FALSE))),"")</f>
        <v>Not on track to meet target</v>
      </c>
      <c r="F141" s="99" t="str">
        <f ca="1">IFERROR(IF((VLOOKUP($B141,'NatCon &amp; Metrics Backsheet'!$A$7:$Q$156,F$9,FALSE))="","",(VLOOKUP($B141,'NatCon &amp; Metrics Backsheet'!$A$7:$Q$156,F$9,FALSE))),"")</f>
        <v>On track to meet target</v>
      </c>
      <c r="G141" s="100" t="str">
        <f ca="1">IFERROR(IF((VLOOKUP($B141,'NatCon &amp; Metrics Backsheet'!$A$7:$Q$156,G$9,FALSE))="","",(VLOOKUP($B141,'NatCon &amp; Metrics Backsheet'!$A$7:$Q$156,G$9,FALSE))),"")</f>
        <v>Not on track to meet target</v>
      </c>
    </row>
    <row r="142" spans="1:7" x14ac:dyDescent="0.3">
      <c r="A142" s="57">
        <v>120</v>
      </c>
      <c r="B142" s="50" t="str">
        <f t="shared" ca="1" si="7"/>
        <v>E06000004</v>
      </c>
      <c r="C142" s="51" t="str">
        <f ca="1">IFERROR(VLOOKUP($B142,'Org List'!$J$9:$K$488,2,0), "")</f>
        <v>Stockton-on-Tees</v>
      </c>
      <c r="D142" s="144" t="str">
        <f ca="1">IFERROR(IF((VLOOKUP($B142,'NatCon &amp; Metrics Backsheet'!$A$7:$Q$156,D$9,FALSE))="","",(VLOOKUP($B142,'NatCon &amp; Metrics Backsheet'!$A$7:$Q$156,D$9,FALSE))),"")</f>
        <v>Not on track to meet target</v>
      </c>
      <c r="E142" s="99" t="str">
        <f ca="1">IFERROR(IF((VLOOKUP($B142,'NatCon &amp; Metrics Backsheet'!$A$7:$Q$156,E$9,FALSE))="","",(VLOOKUP($B142,'NatCon &amp; Metrics Backsheet'!$A$7:$Q$156,E$9,FALSE))),"")</f>
        <v>On track to meet target</v>
      </c>
      <c r="F142" s="99" t="str">
        <f ca="1">IFERROR(IF((VLOOKUP($B142,'NatCon &amp; Metrics Backsheet'!$A$7:$Q$156,F$9,FALSE))="","",(VLOOKUP($B142,'NatCon &amp; Metrics Backsheet'!$A$7:$Q$156,F$9,FALSE))),"")</f>
        <v>On track to meet target</v>
      </c>
      <c r="G142" s="100" t="str">
        <f ca="1">IFERROR(IF((VLOOKUP($B142,'NatCon &amp; Metrics Backsheet'!$A$7:$Q$156,G$9,FALSE))="","",(VLOOKUP($B142,'NatCon &amp; Metrics Backsheet'!$A$7:$Q$156,G$9,FALSE))),"")</f>
        <v>On track to meet target</v>
      </c>
    </row>
    <row r="143" spans="1:7" x14ac:dyDescent="0.3">
      <c r="A143" s="57">
        <v>121</v>
      </c>
      <c r="B143" s="50" t="str">
        <f t="shared" ca="1" si="7"/>
        <v>E06000021</v>
      </c>
      <c r="C143" s="51" t="str">
        <f ca="1">IFERROR(VLOOKUP($B143,'Org List'!$J$9:$K$488,2,0), "")</f>
        <v>Stoke-on-Trent</v>
      </c>
      <c r="D143" s="144" t="str">
        <f ca="1">IFERROR(IF((VLOOKUP($B143,'NatCon &amp; Metrics Backsheet'!$A$7:$Q$156,D$9,FALSE))="","",(VLOOKUP($B143,'NatCon &amp; Metrics Backsheet'!$A$7:$Q$156,D$9,FALSE))),"")</f>
        <v>Not on track to meet target</v>
      </c>
      <c r="E143" s="99" t="str">
        <f ca="1">IFERROR(IF((VLOOKUP($B143,'NatCon &amp; Metrics Backsheet'!$A$7:$Q$156,E$9,FALSE))="","",(VLOOKUP($B143,'NatCon &amp; Metrics Backsheet'!$A$7:$Q$156,E$9,FALSE))),"")</f>
        <v>On track to meet target</v>
      </c>
      <c r="F143" s="99" t="str">
        <f ca="1">IFERROR(IF((VLOOKUP($B143,'NatCon &amp; Metrics Backsheet'!$A$7:$Q$156,F$9,FALSE))="","",(VLOOKUP($B143,'NatCon &amp; Metrics Backsheet'!$A$7:$Q$156,F$9,FALSE))),"")</f>
        <v>Data not available to assess progress</v>
      </c>
      <c r="G143" s="100" t="str">
        <f ca="1">IFERROR(IF((VLOOKUP($B143,'NatCon &amp; Metrics Backsheet'!$A$7:$Q$156,G$9,FALSE))="","",(VLOOKUP($B143,'NatCon &amp; Metrics Backsheet'!$A$7:$Q$156,G$9,FALSE))),"")</f>
        <v>Not on track to meet target</v>
      </c>
    </row>
    <row r="144" spans="1:7" x14ac:dyDescent="0.3">
      <c r="A144" s="57">
        <v>122</v>
      </c>
      <c r="B144" s="50" t="str">
        <f t="shared" ca="1" si="7"/>
        <v>E10000029</v>
      </c>
      <c r="C144" s="51" t="str">
        <f ca="1">IFERROR(VLOOKUP($B144,'Org List'!$J$9:$K$488,2,0), "")</f>
        <v>Suffolk</v>
      </c>
      <c r="D144" s="144" t="str">
        <f ca="1">IFERROR(IF((VLOOKUP($B144,'NatCon &amp; Metrics Backsheet'!$A$7:$Q$156,D$9,FALSE))="","",(VLOOKUP($B144,'NatCon &amp; Metrics Backsheet'!$A$7:$Q$156,D$9,FALSE))),"")</f>
        <v>On track to meet target</v>
      </c>
      <c r="E144" s="99" t="str">
        <f ca="1">IFERROR(IF((VLOOKUP($B144,'NatCon &amp; Metrics Backsheet'!$A$7:$Q$156,E$9,FALSE))="","",(VLOOKUP($B144,'NatCon &amp; Metrics Backsheet'!$A$7:$Q$156,E$9,FALSE))),"")</f>
        <v>Not on track to meet target</v>
      </c>
      <c r="F144" s="99" t="str">
        <f ca="1">IFERROR(IF((VLOOKUP($B144,'NatCon &amp; Metrics Backsheet'!$A$7:$Q$156,F$9,FALSE))="","",(VLOOKUP($B144,'NatCon &amp; Metrics Backsheet'!$A$7:$Q$156,F$9,FALSE))),"")</f>
        <v>Not on track to meet target</v>
      </c>
      <c r="G144" s="100" t="str">
        <f ca="1">IFERROR(IF((VLOOKUP($B144,'NatCon &amp; Metrics Backsheet'!$A$7:$Q$156,G$9,FALSE))="","",(VLOOKUP($B144,'NatCon &amp; Metrics Backsheet'!$A$7:$Q$156,G$9,FALSE))),"")</f>
        <v>Not on track to meet target</v>
      </c>
    </row>
    <row r="145" spans="1:7" x14ac:dyDescent="0.3">
      <c r="A145" s="57">
        <v>123</v>
      </c>
      <c r="B145" s="50" t="str">
        <f t="shared" ca="1" si="7"/>
        <v>E08000024</v>
      </c>
      <c r="C145" s="51" t="str">
        <f ca="1">IFERROR(VLOOKUP($B145,'Org List'!$J$9:$K$488,2,0), "")</f>
        <v>Sunderland</v>
      </c>
      <c r="D145" s="144" t="str">
        <f ca="1">IFERROR(IF((VLOOKUP($B145,'NatCon &amp; Metrics Backsheet'!$A$7:$Q$156,D$9,FALSE))="","",(VLOOKUP($B145,'NatCon &amp; Metrics Backsheet'!$A$7:$Q$156,D$9,FALSE))),"")</f>
        <v>Not on track to meet target</v>
      </c>
      <c r="E145" s="99" t="str">
        <f ca="1">IFERROR(IF((VLOOKUP($B145,'NatCon &amp; Metrics Backsheet'!$A$7:$Q$156,E$9,FALSE))="","",(VLOOKUP($B145,'NatCon &amp; Metrics Backsheet'!$A$7:$Q$156,E$9,FALSE))),"")</f>
        <v>Not on track to meet target</v>
      </c>
      <c r="F145" s="99" t="str">
        <f ca="1">IFERROR(IF((VLOOKUP($B145,'NatCon &amp; Metrics Backsheet'!$A$7:$Q$156,F$9,FALSE))="","",(VLOOKUP($B145,'NatCon &amp; Metrics Backsheet'!$A$7:$Q$156,F$9,FALSE))),"")</f>
        <v>Data not available to assess progress</v>
      </c>
      <c r="G145" s="100" t="str">
        <f ca="1">IFERROR(IF((VLOOKUP($B145,'NatCon &amp; Metrics Backsheet'!$A$7:$Q$156,G$9,FALSE))="","",(VLOOKUP($B145,'NatCon &amp; Metrics Backsheet'!$A$7:$Q$156,G$9,FALSE))),"")</f>
        <v>Not on track to meet target</v>
      </c>
    </row>
    <row r="146" spans="1:7" x14ac:dyDescent="0.3">
      <c r="A146" s="57">
        <v>124</v>
      </c>
      <c r="B146" s="50" t="str">
        <f t="shared" ca="1" si="7"/>
        <v>E10000030</v>
      </c>
      <c r="C146" s="51" t="str">
        <f ca="1">IFERROR(VLOOKUP($B146,'Org List'!$J$9:$K$488,2,0), "")</f>
        <v>Surrey</v>
      </c>
      <c r="D146" s="144" t="str">
        <f ca="1">IFERROR(IF((VLOOKUP($B146,'NatCon &amp; Metrics Backsheet'!$A$7:$Q$156,D$9,FALSE))="","",(VLOOKUP($B146,'NatCon &amp; Metrics Backsheet'!$A$7:$Q$156,D$9,FALSE))),"")</f>
        <v>Not on track to meet target</v>
      </c>
      <c r="E146" s="99" t="str">
        <f ca="1">IFERROR(IF((VLOOKUP($B146,'NatCon &amp; Metrics Backsheet'!$A$7:$Q$156,E$9,FALSE))="","",(VLOOKUP($B146,'NatCon &amp; Metrics Backsheet'!$A$7:$Q$156,E$9,FALSE))),"")</f>
        <v>On track to meet target</v>
      </c>
      <c r="F146" s="99" t="str">
        <f ca="1">IFERROR(IF((VLOOKUP($B146,'NatCon &amp; Metrics Backsheet'!$A$7:$Q$156,F$9,FALSE))="","",(VLOOKUP($B146,'NatCon &amp; Metrics Backsheet'!$A$7:$Q$156,F$9,FALSE))),"")</f>
        <v>Not on track to meet target</v>
      </c>
      <c r="G146" s="100" t="str">
        <f ca="1">IFERROR(IF((VLOOKUP($B146,'NatCon &amp; Metrics Backsheet'!$A$7:$Q$156,G$9,FALSE))="","",(VLOOKUP($B146,'NatCon &amp; Metrics Backsheet'!$A$7:$Q$156,G$9,FALSE))),"")</f>
        <v>On track to meet target</v>
      </c>
    </row>
    <row r="147" spans="1:7" x14ac:dyDescent="0.3">
      <c r="A147" s="57">
        <v>125</v>
      </c>
      <c r="B147" s="50" t="str">
        <f t="shared" ca="1" si="7"/>
        <v>E09000029</v>
      </c>
      <c r="C147" s="51" t="str">
        <f ca="1">IFERROR(VLOOKUP($B147,'Org List'!$J$9:$K$488,2,0), "")</f>
        <v>Sutton</v>
      </c>
      <c r="D147" s="144" t="str">
        <f ca="1">IFERROR(IF((VLOOKUP($B147,'NatCon &amp; Metrics Backsheet'!$A$7:$Q$156,D$9,FALSE))="","",(VLOOKUP($B147,'NatCon &amp; Metrics Backsheet'!$A$7:$Q$156,D$9,FALSE))),"")</f>
        <v>Not on track to meet target</v>
      </c>
      <c r="E147" s="99" t="str">
        <f ca="1">IFERROR(IF((VLOOKUP($B147,'NatCon &amp; Metrics Backsheet'!$A$7:$Q$156,E$9,FALSE))="","",(VLOOKUP($B147,'NatCon &amp; Metrics Backsheet'!$A$7:$Q$156,E$9,FALSE))),"")</f>
        <v>On track to meet target</v>
      </c>
      <c r="F147" s="99" t="str">
        <f ca="1">IFERROR(IF((VLOOKUP($B147,'NatCon &amp; Metrics Backsheet'!$A$7:$Q$156,F$9,FALSE))="","",(VLOOKUP($B147,'NatCon &amp; Metrics Backsheet'!$A$7:$Q$156,F$9,FALSE))),"")</f>
        <v>On track to meet target</v>
      </c>
      <c r="G147" s="100" t="str">
        <f ca="1">IFERROR(IF((VLOOKUP($B147,'NatCon &amp; Metrics Backsheet'!$A$7:$Q$156,G$9,FALSE))="","",(VLOOKUP($B147,'NatCon &amp; Metrics Backsheet'!$A$7:$Q$156,G$9,FALSE))),"")</f>
        <v>Not on track to meet target</v>
      </c>
    </row>
    <row r="148" spans="1:7" x14ac:dyDescent="0.3">
      <c r="A148" s="57">
        <v>126</v>
      </c>
      <c r="B148" s="50" t="str">
        <f t="shared" ca="1" si="7"/>
        <v>E06000030</v>
      </c>
      <c r="C148" s="51" t="str">
        <f ca="1">IFERROR(VLOOKUP($B148,'Org List'!$J$9:$K$488,2,0), "")</f>
        <v>Swindon</v>
      </c>
      <c r="D148" s="144" t="str">
        <f ca="1">IFERROR(IF((VLOOKUP($B148,'NatCon &amp; Metrics Backsheet'!$A$7:$Q$156,D$9,FALSE))="","",(VLOOKUP($B148,'NatCon &amp; Metrics Backsheet'!$A$7:$Q$156,D$9,FALSE))),"")</f>
        <v>Not on track to meet target</v>
      </c>
      <c r="E148" s="99" t="str">
        <f ca="1">IFERROR(IF((VLOOKUP($B148,'NatCon &amp; Metrics Backsheet'!$A$7:$Q$156,E$9,FALSE))="","",(VLOOKUP($B148,'NatCon &amp; Metrics Backsheet'!$A$7:$Q$156,E$9,FALSE))),"")</f>
        <v>On track to meet target</v>
      </c>
      <c r="F148" s="99" t="str">
        <f ca="1">IFERROR(IF((VLOOKUP($B148,'NatCon &amp; Metrics Backsheet'!$A$7:$Q$156,F$9,FALSE))="","",(VLOOKUP($B148,'NatCon &amp; Metrics Backsheet'!$A$7:$Q$156,F$9,FALSE))),"")</f>
        <v>Data not available to assess progress</v>
      </c>
      <c r="G148" s="100" t="str">
        <f ca="1">IFERROR(IF((VLOOKUP($B148,'NatCon &amp; Metrics Backsheet'!$A$7:$Q$156,G$9,FALSE))="","",(VLOOKUP($B148,'NatCon &amp; Metrics Backsheet'!$A$7:$Q$156,G$9,FALSE))),"")</f>
        <v>On track to meet target</v>
      </c>
    </row>
    <row r="149" spans="1:7" x14ac:dyDescent="0.3">
      <c r="A149" s="57">
        <v>127</v>
      </c>
      <c r="B149" s="50" t="str">
        <f t="shared" ca="1" si="7"/>
        <v>E08000008</v>
      </c>
      <c r="C149" s="51" t="str">
        <f ca="1">IFERROR(VLOOKUP($B149,'Org List'!$J$9:$K$488,2,0), "")</f>
        <v>Tameside</v>
      </c>
      <c r="D149" s="144" t="str">
        <f ca="1">IFERROR(IF((VLOOKUP($B149,'NatCon &amp; Metrics Backsheet'!$A$7:$Q$156,D$9,FALSE))="","",(VLOOKUP($B149,'NatCon &amp; Metrics Backsheet'!$A$7:$Q$156,D$9,FALSE))),"")</f>
        <v>Not on track to meet target</v>
      </c>
      <c r="E149" s="99" t="str">
        <f ca="1">IFERROR(IF((VLOOKUP($B149,'NatCon &amp; Metrics Backsheet'!$A$7:$Q$156,E$9,FALSE))="","",(VLOOKUP($B149,'NatCon &amp; Metrics Backsheet'!$A$7:$Q$156,E$9,FALSE))),"")</f>
        <v>On track to meet target</v>
      </c>
      <c r="F149" s="99" t="str">
        <f ca="1">IFERROR(IF((VLOOKUP($B149,'NatCon &amp; Metrics Backsheet'!$A$7:$Q$156,F$9,FALSE))="","",(VLOOKUP($B149,'NatCon &amp; Metrics Backsheet'!$A$7:$Q$156,F$9,FALSE))),"")</f>
        <v>Not on track to meet target</v>
      </c>
      <c r="G149" s="100" t="str">
        <f ca="1">IFERROR(IF((VLOOKUP($B149,'NatCon &amp; Metrics Backsheet'!$A$7:$Q$156,G$9,FALSE))="","",(VLOOKUP($B149,'NatCon &amp; Metrics Backsheet'!$A$7:$Q$156,G$9,FALSE))),"")</f>
        <v>Not on track to meet target</v>
      </c>
    </row>
    <row r="150" spans="1:7" x14ac:dyDescent="0.3">
      <c r="A150" s="57">
        <v>128</v>
      </c>
      <c r="B150" s="50" t="str">
        <f t="shared" ca="1" si="7"/>
        <v>E06000020</v>
      </c>
      <c r="C150" s="51" t="str">
        <f ca="1">IFERROR(VLOOKUP($B150,'Org List'!$J$9:$K$488,2,0), "")</f>
        <v>Telford and Wrekin</v>
      </c>
      <c r="D150" s="144" t="str">
        <f ca="1">IFERROR(IF((VLOOKUP($B150,'NatCon &amp; Metrics Backsheet'!$A$7:$Q$156,D$9,FALSE))="","",(VLOOKUP($B150,'NatCon &amp; Metrics Backsheet'!$A$7:$Q$156,D$9,FALSE))),"")</f>
        <v>Not on track to meet target</v>
      </c>
      <c r="E150" s="99" t="str">
        <f ca="1">IFERROR(IF((VLOOKUP($B150,'NatCon &amp; Metrics Backsheet'!$A$7:$Q$156,E$9,FALSE))="","",(VLOOKUP($B150,'NatCon &amp; Metrics Backsheet'!$A$7:$Q$156,E$9,FALSE))),"")</f>
        <v>On track to meet target</v>
      </c>
      <c r="F150" s="99" t="str">
        <f ca="1">IFERROR(IF((VLOOKUP($B150,'NatCon &amp; Metrics Backsheet'!$A$7:$Q$156,F$9,FALSE))="","",(VLOOKUP($B150,'NatCon &amp; Metrics Backsheet'!$A$7:$Q$156,F$9,FALSE))),"")</f>
        <v>Not on track to meet target</v>
      </c>
      <c r="G150" s="100" t="str">
        <f ca="1">IFERROR(IF((VLOOKUP($B150,'NatCon &amp; Metrics Backsheet'!$A$7:$Q$156,G$9,FALSE))="","",(VLOOKUP($B150,'NatCon &amp; Metrics Backsheet'!$A$7:$Q$156,G$9,FALSE))),"")</f>
        <v>On track to meet target</v>
      </c>
    </row>
    <row r="151" spans="1:7" x14ac:dyDescent="0.3">
      <c r="A151" s="57">
        <v>129</v>
      </c>
      <c r="B151" s="50" t="str">
        <f t="shared" ref="B151:B171" ca="1" si="8">IF($A151&gt;$J$5-1,"",INDIRECT("'Comms by AT'!AA"&amp;$A151+$J$4))</f>
        <v>E06000034</v>
      </c>
      <c r="C151" s="51" t="str">
        <f ca="1">IFERROR(VLOOKUP($B151,'Org List'!$J$9:$K$488,2,0), "")</f>
        <v>Thurrock</v>
      </c>
      <c r="D151" s="144" t="str">
        <f ca="1">IFERROR(IF((VLOOKUP($B151,'NatCon &amp; Metrics Backsheet'!$A$7:$Q$156,D$9,FALSE))="","",(VLOOKUP($B151,'NatCon &amp; Metrics Backsheet'!$A$7:$Q$156,D$9,FALSE))),"")</f>
        <v>Not on track to meet target</v>
      </c>
      <c r="E151" s="99" t="str">
        <f ca="1">IFERROR(IF((VLOOKUP($B151,'NatCon &amp; Metrics Backsheet'!$A$7:$Q$156,E$9,FALSE))="","",(VLOOKUP($B151,'NatCon &amp; Metrics Backsheet'!$A$7:$Q$156,E$9,FALSE))),"")</f>
        <v>On track to meet target</v>
      </c>
      <c r="F151" s="99" t="str">
        <f ca="1">IFERROR(IF((VLOOKUP($B151,'NatCon &amp; Metrics Backsheet'!$A$7:$Q$156,F$9,FALSE))="","",(VLOOKUP($B151,'NatCon &amp; Metrics Backsheet'!$A$7:$Q$156,F$9,FALSE))),"")</f>
        <v>Not on track to meet target</v>
      </c>
      <c r="G151" s="100" t="str">
        <f ca="1">IFERROR(IF((VLOOKUP($B151,'NatCon &amp; Metrics Backsheet'!$A$7:$Q$156,G$9,FALSE))="","",(VLOOKUP($B151,'NatCon &amp; Metrics Backsheet'!$A$7:$Q$156,G$9,FALSE))),"")</f>
        <v>On track to meet target</v>
      </c>
    </row>
    <row r="152" spans="1:7" x14ac:dyDescent="0.3">
      <c r="A152" s="57">
        <v>130</v>
      </c>
      <c r="B152" s="50" t="str">
        <f t="shared" ca="1" si="8"/>
        <v>E06000027</v>
      </c>
      <c r="C152" s="51" t="str">
        <f ca="1">IFERROR(VLOOKUP($B152,'Org List'!$J$9:$K$488,2,0), "")</f>
        <v>Torbay</v>
      </c>
      <c r="D152" s="144" t="str">
        <f ca="1">IFERROR(IF((VLOOKUP($B152,'NatCon &amp; Metrics Backsheet'!$A$7:$Q$156,D$9,FALSE))="","",(VLOOKUP($B152,'NatCon &amp; Metrics Backsheet'!$A$7:$Q$156,D$9,FALSE))),"")</f>
        <v>Not on track to meet target</v>
      </c>
      <c r="E152" s="99" t="str">
        <f ca="1">IFERROR(IF((VLOOKUP($B152,'NatCon &amp; Metrics Backsheet'!$A$7:$Q$156,E$9,FALSE))="","",(VLOOKUP($B152,'NatCon &amp; Metrics Backsheet'!$A$7:$Q$156,E$9,FALSE))),"")</f>
        <v>Not on track to meet target</v>
      </c>
      <c r="F152" s="99" t="str">
        <f ca="1">IFERROR(IF((VLOOKUP($B152,'NatCon &amp; Metrics Backsheet'!$A$7:$Q$156,F$9,FALSE))="","",(VLOOKUP($B152,'NatCon &amp; Metrics Backsheet'!$A$7:$Q$156,F$9,FALSE))),"")</f>
        <v>Data not available to assess progress</v>
      </c>
      <c r="G152" s="100" t="str">
        <f ca="1">IFERROR(IF((VLOOKUP($B152,'NatCon &amp; Metrics Backsheet'!$A$7:$Q$156,G$9,FALSE))="","",(VLOOKUP($B152,'NatCon &amp; Metrics Backsheet'!$A$7:$Q$156,G$9,FALSE))),"")</f>
        <v>On track to meet target</v>
      </c>
    </row>
    <row r="153" spans="1:7" x14ac:dyDescent="0.3">
      <c r="A153" s="57">
        <v>131</v>
      </c>
      <c r="B153" s="50" t="str">
        <f t="shared" ca="1" si="8"/>
        <v>E09000030</v>
      </c>
      <c r="C153" s="51" t="str">
        <f ca="1">IFERROR(VLOOKUP($B153,'Org List'!$J$9:$K$488,2,0), "")</f>
        <v>Tower Hamlets</v>
      </c>
      <c r="D153" s="144" t="str">
        <f ca="1">IFERROR(IF((VLOOKUP($B153,'NatCon &amp; Metrics Backsheet'!$A$7:$Q$156,D$9,FALSE))="","",(VLOOKUP($B153,'NatCon &amp; Metrics Backsheet'!$A$7:$Q$156,D$9,FALSE))),"")</f>
        <v>Not on track to meet target</v>
      </c>
      <c r="E153" s="99" t="str">
        <f ca="1">IFERROR(IF((VLOOKUP($B153,'NatCon &amp; Metrics Backsheet'!$A$7:$Q$156,E$9,FALSE))="","",(VLOOKUP($B153,'NatCon &amp; Metrics Backsheet'!$A$7:$Q$156,E$9,FALSE))),"")</f>
        <v>On track to meet target</v>
      </c>
      <c r="F153" s="99" t="str">
        <f ca="1">IFERROR(IF((VLOOKUP($B153,'NatCon &amp; Metrics Backsheet'!$A$7:$Q$156,F$9,FALSE))="","",(VLOOKUP($B153,'NatCon &amp; Metrics Backsheet'!$A$7:$Q$156,F$9,FALSE))),"")</f>
        <v>On track to meet target</v>
      </c>
      <c r="G153" s="100" t="str">
        <f ca="1">IFERROR(IF((VLOOKUP($B153,'NatCon &amp; Metrics Backsheet'!$A$7:$Q$156,G$9,FALSE))="","",(VLOOKUP($B153,'NatCon &amp; Metrics Backsheet'!$A$7:$Q$156,G$9,FALSE))),"")</f>
        <v>Not on track to meet target</v>
      </c>
    </row>
    <row r="154" spans="1:7" x14ac:dyDescent="0.3">
      <c r="A154" s="57">
        <v>132</v>
      </c>
      <c r="B154" s="50" t="str">
        <f t="shared" ca="1" si="8"/>
        <v>E08000009</v>
      </c>
      <c r="C154" s="51" t="str">
        <f ca="1">IFERROR(VLOOKUP($B154,'Org List'!$J$9:$K$488,2,0), "")</f>
        <v>Trafford</v>
      </c>
      <c r="D154" s="144" t="str">
        <f ca="1">IFERROR(IF((VLOOKUP($B154,'NatCon &amp; Metrics Backsheet'!$A$7:$Q$156,D$9,FALSE))="","",(VLOOKUP($B154,'NatCon &amp; Metrics Backsheet'!$A$7:$Q$156,D$9,FALSE))),"")</f>
        <v>Not on track to meet target</v>
      </c>
      <c r="E154" s="99" t="str">
        <f ca="1">IFERROR(IF((VLOOKUP($B154,'NatCon &amp; Metrics Backsheet'!$A$7:$Q$156,E$9,FALSE))="","",(VLOOKUP($B154,'NatCon &amp; Metrics Backsheet'!$A$7:$Q$156,E$9,FALSE))),"")</f>
        <v>On track to meet target</v>
      </c>
      <c r="F154" s="99" t="str">
        <f ca="1">IFERROR(IF((VLOOKUP($B154,'NatCon &amp; Metrics Backsheet'!$A$7:$Q$156,F$9,FALSE))="","",(VLOOKUP($B154,'NatCon &amp; Metrics Backsheet'!$A$7:$Q$156,F$9,FALSE))),"")</f>
        <v>Not on track to meet target</v>
      </c>
      <c r="G154" s="100" t="str">
        <f ca="1">IFERROR(IF((VLOOKUP($B154,'NatCon &amp; Metrics Backsheet'!$A$7:$Q$156,G$9,FALSE))="","",(VLOOKUP($B154,'NatCon &amp; Metrics Backsheet'!$A$7:$Q$156,G$9,FALSE))),"")</f>
        <v>On track to meet target</v>
      </c>
    </row>
    <row r="155" spans="1:7" x14ac:dyDescent="0.3">
      <c r="A155" s="57">
        <v>133</v>
      </c>
      <c r="B155" s="50" t="str">
        <f t="shared" ca="1" si="8"/>
        <v>E08000036</v>
      </c>
      <c r="C155" s="51" t="str">
        <f ca="1">IFERROR(VLOOKUP($B155,'Org List'!$J$9:$K$488,2,0), "")</f>
        <v>Wakefield</v>
      </c>
      <c r="D155" s="144" t="str">
        <f ca="1">IFERROR(IF((VLOOKUP($B155,'NatCon &amp; Metrics Backsheet'!$A$7:$Q$156,D$9,FALSE))="","",(VLOOKUP($B155,'NatCon &amp; Metrics Backsheet'!$A$7:$Q$156,D$9,FALSE))),"")</f>
        <v>On track to meet target</v>
      </c>
      <c r="E155" s="99" t="str">
        <f ca="1">IFERROR(IF((VLOOKUP($B155,'NatCon &amp; Metrics Backsheet'!$A$7:$Q$156,E$9,FALSE))="","",(VLOOKUP($B155,'NatCon &amp; Metrics Backsheet'!$A$7:$Q$156,E$9,FALSE))),"")</f>
        <v>Not on track to meet target</v>
      </c>
      <c r="F155" s="99" t="str">
        <f ca="1">IFERROR(IF((VLOOKUP($B155,'NatCon &amp; Metrics Backsheet'!$A$7:$Q$156,F$9,FALSE))="","",(VLOOKUP($B155,'NatCon &amp; Metrics Backsheet'!$A$7:$Q$156,F$9,FALSE))),"")</f>
        <v>On track to meet target</v>
      </c>
      <c r="G155" s="100" t="str">
        <f ca="1">IFERROR(IF((VLOOKUP($B155,'NatCon &amp; Metrics Backsheet'!$A$7:$Q$156,G$9,FALSE))="","",(VLOOKUP($B155,'NatCon &amp; Metrics Backsheet'!$A$7:$Q$156,G$9,FALSE))),"")</f>
        <v>Not on track to meet target</v>
      </c>
    </row>
    <row r="156" spans="1:7" x14ac:dyDescent="0.3">
      <c r="A156" s="57">
        <v>134</v>
      </c>
      <c r="B156" s="50" t="str">
        <f t="shared" ca="1" si="8"/>
        <v>E08000030</v>
      </c>
      <c r="C156" s="51" t="str">
        <f ca="1">IFERROR(VLOOKUP($B156,'Org List'!$J$9:$K$488,2,0), "")</f>
        <v>Walsall</v>
      </c>
      <c r="D156" s="144" t="str">
        <f ca="1">IFERROR(IF((VLOOKUP($B156,'NatCon &amp; Metrics Backsheet'!$A$7:$Q$156,D$9,FALSE))="","",(VLOOKUP($B156,'NatCon &amp; Metrics Backsheet'!$A$7:$Q$156,D$9,FALSE))),"")</f>
        <v>Not on track to meet target</v>
      </c>
      <c r="E156" s="99" t="str">
        <f ca="1">IFERROR(IF((VLOOKUP($B156,'NatCon &amp; Metrics Backsheet'!$A$7:$Q$156,E$9,FALSE))="","",(VLOOKUP($B156,'NatCon &amp; Metrics Backsheet'!$A$7:$Q$156,E$9,FALSE))),"")</f>
        <v>On track to meet target</v>
      </c>
      <c r="F156" s="99" t="str">
        <f ca="1">IFERROR(IF((VLOOKUP($B156,'NatCon &amp; Metrics Backsheet'!$A$7:$Q$156,F$9,FALSE))="","",(VLOOKUP($B156,'NatCon &amp; Metrics Backsheet'!$A$7:$Q$156,F$9,FALSE))),"")</f>
        <v>Not on track to meet target</v>
      </c>
      <c r="G156" s="100" t="str">
        <f ca="1">IFERROR(IF((VLOOKUP($B156,'NatCon &amp; Metrics Backsheet'!$A$7:$Q$156,G$9,FALSE))="","",(VLOOKUP($B156,'NatCon &amp; Metrics Backsheet'!$A$7:$Q$156,G$9,FALSE))),"")</f>
        <v>Not on track to meet target</v>
      </c>
    </row>
    <row r="157" spans="1:7" x14ac:dyDescent="0.3">
      <c r="A157" s="57">
        <v>135</v>
      </c>
      <c r="B157" s="50" t="str">
        <f t="shared" ca="1" si="8"/>
        <v>E09000031</v>
      </c>
      <c r="C157" s="51" t="str">
        <f ca="1">IFERROR(VLOOKUP($B157,'Org List'!$J$9:$K$488,2,0), "")</f>
        <v>Waltham Forest</v>
      </c>
      <c r="D157" s="144" t="str">
        <f ca="1">IFERROR(IF((VLOOKUP($B157,'NatCon &amp; Metrics Backsheet'!$A$7:$Q$156,D$9,FALSE))="","",(VLOOKUP($B157,'NatCon &amp; Metrics Backsheet'!$A$7:$Q$156,D$9,FALSE))),"")</f>
        <v>On track to meet target</v>
      </c>
      <c r="E157" s="99" t="str">
        <f ca="1">IFERROR(IF((VLOOKUP($B157,'NatCon &amp; Metrics Backsheet'!$A$7:$Q$156,E$9,FALSE))="","",(VLOOKUP($B157,'NatCon &amp; Metrics Backsheet'!$A$7:$Q$156,E$9,FALSE))),"")</f>
        <v>Not on track to meet target</v>
      </c>
      <c r="F157" s="99" t="str">
        <f ca="1">IFERROR(IF((VLOOKUP($B157,'NatCon &amp; Metrics Backsheet'!$A$7:$Q$156,F$9,FALSE))="","",(VLOOKUP($B157,'NatCon &amp; Metrics Backsheet'!$A$7:$Q$156,F$9,FALSE))),"")</f>
        <v>Data not available to assess progress</v>
      </c>
      <c r="G157" s="100" t="str">
        <f ca="1">IFERROR(IF((VLOOKUP($B157,'NatCon &amp; Metrics Backsheet'!$A$7:$Q$156,G$9,FALSE))="","",(VLOOKUP($B157,'NatCon &amp; Metrics Backsheet'!$A$7:$Q$156,G$9,FALSE))),"")</f>
        <v>Not on track to meet target</v>
      </c>
    </row>
    <row r="158" spans="1:7" x14ac:dyDescent="0.3">
      <c r="A158" s="57">
        <v>136</v>
      </c>
      <c r="B158" s="50" t="str">
        <f t="shared" ca="1" si="8"/>
        <v>E09000032</v>
      </c>
      <c r="C158" s="51" t="str">
        <f ca="1">IFERROR(VLOOKUP($B158,'Org List'!$J$9:$K$488,2,0), "")</f>
        <v>Wandsworth</v>
      </c>
      <c r="D158" s="144" t="str">
        <f ca="1">IFERROR(IF((VLOOKUP($B158,'NatCon &amp; Metrics Backsheet'!$A$7:$Q$156,D$9,FALSE))="","",(VLOOKUP($B158,'NatCon &amp; Metrics Backsheet'!$A$7:$Q$156,D$9,FALSE))),"")</f>
        <v>On track to meet target</v>
      </c>
      <c r="E158" s="99" t="str">
        <f ca="1">IFERROR(IF((VLOOKUP($B158,'NatCon &amp; Metrics Backsheet'!$A$7:$Q$156,E$9,FALSE))="","",(VLOOKUP($B158,'NatCon &amp; Metrics Backsheet'!$A$7:$Q$156,E$9,FALSE))),"")</f>
        <v>On track to meet target</v>
      </c>
      <c r="F158" s="99" t="str">
        <f ca="1">IFERROR(IF((VLOOKUP($B158,'NatCon &amp; Metrics Backsheet'!$A$7:$Q$156,F$9,FALSE))="","",(VLOOKUP($B158,'NatCon &amp; Metrics Backsheet'!$A$7:$Q$156,F$9,FALSE))),"")</f>
        <v>Data not available to assess progress</v>
      </c>
      <c r="G158" s="100" t="str">
        <f ca="1">IFERROR(IF((VLOOKUP($B158,'NatCon &amp; Metrics Backsheet'!$A$7:$Q$156,G$9,FALSE))="","",(VLOOKUP($B158,'NatCon &amp; Metrics Backsheet'!$A$7:$Q$156,G$9,FALSE))),"")</f>
        <v>On track to meet target</v>
      </c>
    </row>
    <row r="159" spans="1:7" x14ac:dyDescent="0.3">
      <c r="A159" s="57">
        <v>137</v>
      </c>
      <c r="B159" s="50" t="str">
        <f t="shared" ca="1" si="8"/>
        <v>E06000007</v>
      </c>
      <c r="C159" s="51" t="str">
        <f ca="1">IFERROR(VLOOKUP($B159,'Org List'!$J$9:$K$488,2,0), "")</f>
        <v>Warrington</v>
      </c>
      <c r="D159" s="144" t="str">
        <f ca="1">IFERROR(IF((VLOOKUP($B159,'NatCon &amp; Metrics Backsheet'!$A$7:$Q$156,D$9,FALSE))="","",(VLOOKUP($B159,'NatCon &amp; Metrics Backsheet'!$A$7:$Q$156,D$9,FALSE))),"")</f>
        <v>On track to meet target</v>
      </c>
      <c r="E159" s="99" t="str">
        <f ca="1">IFERROR(IF((VLOOKUP($B159,'NatCon &amp; Metrics Backsheet'!$A$7:$Q$156,E$9,FALSE))="","",(VLOOKUP($B159,'NatCon &amp; Metrics Backsheet'!$A$7:$Q$156,E$9,FALSE))),"")</f>
        <v>Not on track to meet target</v>
      </c>
      <c r="F159" s="99" t="str">
        <f ca="1">IFERROR(IF((VLOOKUP($B159,'NatCon &amp; Metrics Backsheet'!$A$7:$Q$156,F$9,FALSE))="","",(VLOOKUP($B159,'NatCon &amp; Metrics Backsheet'!$A$7:$Q$156,F$9,FALSE))),"")</f>
        <v>On track to meet target</v>
      </c>
      <c r="G159" s="100" t="str">
        <f ca="1">IFERROR(IF((VLOOKUP($B159,'NatCon &amp; Metrics Backsheet'!$A$7:$Q$156,G$9,FALSE))="","",(VLOOKUP($B159,'NatCon &amp; Metrics Backsheet'!$A$7:$Q$156,G$9,FALSE))),"")</f>
        <v>Not on track to meet target</v>
      </c>
    </row>
    <row r="160" spans="1:7" x14ac:dyDescent="0.3">
      <c r="A160" s="57">
        <v>138</v>
      </c>
      <c r="B160" s="50" t="str">
        <f t="shared" ca="1" si="8"/>
        <v>E10000031</v>
      </c>
      <c r="C160" s="51" t="str">
        <f ca="1">IFERROR(VLOOKUP($B160,'Org List'!$J$9:$K$488,2,0), "")</f>
        <v>Warwickshire</v>
      </c>
      <c r="D160" s="144" t="str">
        <f ca="1">IFERROR(IF((VLOOKUP($B160,'NatCon &amp; Metrics Backsheet'!$A$7:$Q$156,D$9,FALSE))="","",(VLOOKUP($B160,'NatCon &amp; Metrics Backsheet'!$A$7:$Q$156,D$9,FALSE))),"")</f>
        <v>Not on track to meet target</v>
      </c>
      <c r="E160" s="99" t="str">
        <f ca="1">IFERROR(IF((VLOOKUP($B160,'NatCon &amp; Metrics Backsheet'!$A$7:$Q$156,E$9,FALSE))="","",(VLOOKUP($B160,'NatCon &amp; Metrics Backsheet'!$A$7:$Q$156,E$9,FALSE))),"")</f>
        <v>On track to meet target</v>
      </c>
      <c r="F160" s="99" t="str">
        <f ca="1">IFERROR(IF((VLOOKUP($B160,'NatCon &amp; Metrics Backsheet'!$A$7:$Q$156,F$9,FALSE))="","",(VLOOKUP($B160,'NatCon &amp; Metrics Backsheet'!$A$7:$Q$156,F$9,FALSE))),"")</f>
        <v>Data not available to assess progress</v>
      </c>
      <c r="G160" s="100" t="str">
        <f ca="1">IFERROR(IF((VLOOKUP($B160,'NatCon &amp; Metrics Backsheet'!$A$7:$Q$156,G$9,FALSE))="","",(VLOOKUP($B160,'NatCon &amp; Metrics Backsheet'!$A$7:$Q$156,G$9,FALSE))),"")</f>
        <v>On track to meet target</v>
      </c>
    </row>
    <row r="161" spans="1:8" x14ac:dyDescent="0.3">
      <c r="A161" s="57">
        <v>139</v>
      </c>
      <c r="B161" s="50" t="str">
        <f t="shared" ca="1" si="8"/>
        <v>E06000037</v>
      </c>
      <c r="C161" s="51" t="str">
        <f ca="1">IFERROR(VLOOKUP($B161,'Org List'!$J$9:$K$488,2,0), "")</f>
        <v>West Berkshire</v>
      </c>
      <c r="D161" s="144" t="str">
        <f ca="1">IFERROR(IF((VLOOKUP($B161,'NatCon &amp; Metrics Backsheet'!$A$7:$Q$156,D$9,FALSE))="","",(VLOOKUP($B161,'NatCon &amp; Metrics Backsheet'!$A$7:$Q$156,D$9,FALSE))),"")</f>
        <v>Not on track to meet target</v>
      </c>
      <c r="E161" s="99" t="str">
        <f ca="1">IFERROR(IF((VLOOKUP($B161,'NatCon &amp; Metrics Backsheet'!$A$7:$Q$156,E$9,FALSE))="","",(VLOOKUP($B161,'NatCon &amp; Metrics Backsheet'!$A$7:$Q$156,E$9,FALSE))),"")</f>
        <v>On track to meet target</v>
      </c>
      <c r="F161" s="99" t="str">
        <f ca="1">IFERROR(IF((VLOOKUP($B161,'NatCon &amp; Metrics Backsheet'!$A$7:$Q$156,F$9,FALSE))="","",(VLOOKUP($B161,'NatCon &amp; Metrics Backsheet'!$A$7:$Q$156,F$9,FALSE))),"")</f>
        <v>On track to meet target</v>
      </c>
      <c r="G161" s="100" t="str">
        <f ca="1">IFERROR(IF((VLOOKUP($B161,'NatCon &amp; Metrics Backsheet'!$A$7:$Q$156,G$9,FALSE))="","",(VLOOKUP($B161,'NatCon &amp; Metrics Backsheet'!$A$7:$Q$156,G$9,FALSE))),"")</f>
        <v>On track to meet target</v>
      </c>
    </row>
    <row r="162" spans="1:8" x14ac:dyDescent="0.3">
      <c r="A162" s="57">
        <v>140</v>
      </c>
      <c r="B162" s="50" t="str">
        <f t="shared" ca="1" si="8"/>
        <v>E10000032</v>
      </c>
      <c r="C162" s="51" t="str">
        <f ca="1">IFERROR(VLOOKUP($B162,'Org List'!$J$9:$K$488,2,0), "")</f>
        <v>West Sussex</v>
      </c>
      <c r="D162" s="144" t="str">
        <f ca="1">IFERROR(IF((VLOOKUP($B162,'NatCon &amp; Metrics Backsheet'!$A$7:$Q$156,D$9,FALSE))="","",(VLOOKUP($B162,'NatCon &amp; Metrics Backsheet'!$A$7:$Q$156,D$9,FALSE))),"")</f>
        <v>Not on track to meet target</v>
      </c>
      <c r="E162" s="99" t="str">
        <f ca="1">IFERROR(IF((VLOOKUP($B162,'NatCon &amp; Metrics Backsheet'!$A$7:$Q$156,E$9,FALSE))="","",(VLOOKUP($B162,'NatCon &amp; Metrics Backsheet'!$A$7:$Q$156,E$9,FALSE))),"")</f>
        <v>On track to meet target</v>
      </c>
      <c r="F162" s="99" t="str">
        <f ca="1">IFERROR(IF((VLOOKUP($B162,'NatCon &amp; Metrics Backsheet'!$A$7:$Q$156,F$9,FALSE))="","",(VLOOKUP($B162,'NatCon &amp; Metrics Backsheet'!$A$7:$Q$156,F$9,FALSE))),"")</f>
        <v>Not on track to meet target</v>
      </c>
      <c r="G162" s="100" t="str">
        <f ca="1">IFERROR(IF((VLOOKUP($B162,'NatCon &amp; Metrics Backsheet'!$A$7:$Q$156,G$9,FALSE))="","",(VLOOKUP($B162,'NatCon &amp; Metrics Backsheet'!$A$7:$Q$156,G$9,FALSE))),"")</f>
        <v>Not on track to meet target</v>
      </c>
    </row>
    <row r="163" spans="1:8" x14ac:dyDescent="0.3">
      <c r="A163" s="57">
        <v>141</v>
      </c>
      <c r="B163" s="50" t="str">
        <f t="shared" ca="1" si="8"/>
        <v>E09000033</v>
      </c>
      <c r="C163" s="51" t="str">
        <f ca="1">IFERROR(VLOOKUP($B163,'Org List'!$J$9:$K$488,2,0), "")</f>
        <v>Westminster</v>
      </c>
      <c r="D163" s="144" t="str">
        <f ca="1">IFERROR(IF((VLOOKUP($B163,'NatCon &amp; Metrics Backsheet'!$A$7:$Q$156,D$9,FALSE))="","",(VLOOKUP($B163,'NatCon &amp; Metrics Backsheet'!$A$7:$Q$156,D$9,FALSE))),"")</f>
        <v>Not on track to meet target</v>
      </c>
      <c r="E163" s="99" t="str">
        <f ca="1">IFERROR(IF((VLOOKUP($B163,'NatCon &amp; Metrics Backsheet'!$A$7:$Q$156,E$9,FALSE))="","",(VLOOKUP($B163,'NatCon &amp; Metrics Backsheet'!$A$7:$Q$156,E$9,FALSE))),"")</f>
        <v>Not on track to meet target</v>
      </c>
      <c r="F163" s="99" t="str">
        <f ca="1">IFERROR(IF((VLOOKUP($B163,'NatCon &amp; Metrics Backsheet'!$A$7:$Q$156,F$9,FALSE))="","",(VLOOKUP($B163,'NatCon &amp; Metrics Backsheet'!$A$7:$Q$156,F$9,FALSE))),"")</f>
        <v>On track to meet target</v>
      </c>
      <c r="G163" s="100" t="str">
        <f ca="1">IFERROR(IF((VLOOKUP($B163,'NatCon &amp; Metrics Backsheet'!$A$7:$Q$156,G$9,FALSE))="","",(VLOOKUP($B163,'NatCon &amp; Metrics Backsheet'!$A$7:$Q$156,G$9,FALSE))),"")</f>
        <v>Not on track to meet target</v>
      </c>
    </row>
    <row r="164" spans="1:8" x14ac:dyDescent="0.3">
      <c r="A164" s="57">
        <v>142</v>
      </c>
      <c r="B164" s="50" t="str">
        <f t="shared" ca="1" si="8"/>
        <v>E08000010</v>
      </c>
      <c r="C164" s="51" t="str">
        <f ca="1">IFERROR(VLOOKUP($B164,'Org List'!$J$9:$K$488,2,0), "")</f>
        <v>Wigan</v>
      </c>
      <c r="D164" s="144" t="str">
        <f ca="1">IFERROR(IF((VLOOKUP($B164,'NatCon &amp; Metrics Backsheet'!$A$7:$Q$156,D$9,FALSE))="","",(VLOOKUP($B164,'NatCon &amp; Metrics Backsheet'!$A$7:$Q$156,D$9,FALSE))),"")</f>
        <v>Not on track to meet target</v>
      </c>
      <c r="E164" s="99" t="str">
        <f ca="1">IFERROR(IF((VLOOKUP($B164,'NatCon &amp; Metrics Backsheet'!$A$7:$Q$156,E$9,FALSE))="","",(VLOOKUP($B164,'NatCon &amp; Metrics Backsheet'!$A$7:$Q$156,E$9,FALSE))),"")</f>
        <v>Not on track to meet target</v>
      </c>
      <c r="F164" s="99" t="str">
        <f ca="1">IFERROR(IF((VLOOKUP($B164,'NatCon &amp; Metrics Backsheet'!$A$7:$Q$156,F$9,FALSE))="","",(VLOOKUP($B164,'NatCon &amp; Metrics Backsheet'!$A$7:$Q$156,F$9,FALSE))),"")</f>
        <v>On track to meet target</v>
      </c>
      <c r="G164" s="100" t="str">
        <f ca="1">IFERROR(IF((VLOOKUP($B164,'NatCon &amp; Metrics Backsheet'!$A$7:$Q$156,G$9,FALSE))="","",(VLOOKUP($B164,'NatCon &amp; Metrics Backsheet'!$A$7:$Q$156,G$9,FALSE))),"")</f>
        <v>On track to meet target</v>
      </c>
    </row>
    <row r="165" spans="1:8" x14ac:dyDescent="0.3">
      <c r="A165" s="57">
        <v>143</v>
      </c>
      <c r="B165" s="50" t="str">
        <f t="shared" ca="1" si="8"/>
        <v>E06000054</v>
      </c>
      <c r="C165" s="51" t="str">
        <f ca="1">IFERROR(VLOOKUP($B165,'Org List'!$J$9:$K$488,2,0), "")</f>
        <v>Wiltshire</v>
      </c>
      <c r="D165" s="144" t="str">
        <f ca="1">IFERROR(IF((VLOOKUP($B165,'NatCon &amp; Metrics Backsheet'!$A$7:$Q$156,D$9,FALSE))="","",(VLOOKUP($B165,'NatCon &amp; Metrics Backsheet'!$A$7:$Q$156,D$9,FALSE))),"")</f>
        <v>Not on track to meet target</v>
      </c>
      <c r="E165" s="99" t="str">
        <f ca="1">IFERROR(IF((VLOOKUP($B165,'NatCon &amp; Metrics Backsheet'!$A$7:$Q$156,E$9,FALSE))="","",(VLOOKUP($B165,'NatCon &amp; Metrics Backsheet'!$A$7:$Q$156,E$9,FALSE))),"")</f>
        <v>On track to meet target</v>
      </c>
      <c r="F165" s="99" t="str">
        <f ca="1">IFERROR(IF((VLOOKUP($B165,'NatCon &amp; Metrics Backsheet'!$A$7:$Q$156,F$9,FALSE))="","",(VLOOKUP($B165,'NatCon &amp; Metrics Backsheet'!$A$7:$Q$156,F$9,FALSE))),"")</f>
        <v>Not on track to meet target</v>
      </c>
      <c r="G165" s="100" t="str">
        <f ca="1">IFERROR(IF((VLOOKUP($B165,'NatCon &amp; Metrics Backsheet'!$A$7:$Q$156,G$9,FALSE))="","",(VLOOKUP($B165,'NatCon &amp; Metrics Backsheet'!$A$7:$Q$156,G$9,FALSE))),"")</f>
        <v>Not on track to meet target</v>
      </c>
    </row>
    <row r="166" spans="1:8" x14ac:dyDescent="0.3">
      <c r="A166" s="57">
        <v>144</v>
      </c>
      <c r="B166" s="50" t="str">
        <f t="shared" ca="1" si="8"/>
        <v>E06000040</v>
      </c>
      <c r="C166" s="51" t="str">
        <f ca="1">IFERROR(VLOOKUP($B166,'Org List'!$J$9:$K$488,2,0), "")</f>
        <v>Windsor and Maidenhead</v>
      </c>
      <c r="D166" s="144" t="str">
        <f ca="1">IFERROR(IF((VLOOKUP($B166,'NatCon &amp; Metrics Backsheet'!$A$7:$Q$156,D$9,FALSE))="","",(VLOOKUP($B166,'NatCon &amp; Metrics Backsheet'!$A$7:$Q$156,D$9,FALSE))),"")</f>
        <v>On track to meet target</v>
      </c>
      <c r="E166" s="99" t="str">
        <f ca="1">IFERROR(IF((VLOOKUP($B166,'NatCon &amp; Metrics Backsheet'!$A$7:$Q$156,E$9,FALSE))="","",(VLOOKUP($B166,'NatCon &amp; Metrics Backsheet'!$A$7:$Q$156,E$9,FALSE))),"")</f>
        <v>On track to meet target</v>
      </c>
      <c r="F166" s="99" t="str">
        <f ca="1">IFERROR(IF((VLOOKUP($B166,'NatCon &amp; Metrics Backsheet'!$A$7:$Q$156,F$9,FALSE))="","",(VLOOKUP($B166,'NatCon &amp; Metrics Backsheet'!$A$7:$Q$156,F$9,FALSE))),"")</f>
        <v>On track to meet target</v>
      </c>
      <c r="G166" s="100" t="str">
        <f ca="1">IFERROR(IF((VLOOKUP($B166,'NatCon &amp; Metrics Backsheet'!$A$7:$Q$156,G$9,FALSE))="","",(VLOOKUP($B166,'NatCon &amp; Metrics Backsheet'!$A$7:$Q$156,G$9,FALSE))),"")</f>
        <v>Not on track to meet target</v>
      </c>
    </row>
    <row r="167" spans="1:8" x14ac:dyDescent="0.3">
      <c r="A167" s="57">
        <v>145</v>
      </c>
      <c r="B167" s="50" t="str">
        <f t="shared" ca="1" si="8"/>
        <v>E08000015</v>
      </c>
      <c r="C167" s="51" t="str">
        <f ca="1">IFERROR(VLOOKUP($B167,'Org List'!$J$9:$K$488,2,0), "")</f>
        <v>Wirral</v>
      </c>
      <c r="D167" s="144" t="str">
        <f ca="1">IFERROR(IF((VLOOKUP($B167,'NatCon &amp; Metrics Backsheet'!$A$7:$Q$156,D$9,FALSE))="","",(VLOOKUP($B167,'NatCon &amp; Metrics Backsheet'!$A$7:$Q$156,D$9,FALSE))),"")</f>
        <v>Not on track to meet target</v>
      </c>
      <c r="E167" s="99" t="str">
        <f ca="1">IFERROR(IF((VLOOKUP($B167,'NatCon &amp; Metrics Backsheet'!$A$7:$Q$156,E$9,FALSE))="","",(VLOOKUP($B167,'NatCon &amp; Metrics Backsheet'!$A$7:$Q$156,E$9,FALSE))),"")</f>
        <v>Not on track to meet target</v>
      </c>
      <c r="F167" s="99" t="str">
        <f ca="1">IFERROR(IF((VLOOKUP($B167,'NatCon &amp; Metrics Backsheet'!$A$7:$Q$156,F$9,FALSE))="","",(VLOOKUP($B167,'NatCon &amp; Metrics Backsheet'!$A$7:$Q$156,F$9,FALSE))),"")</f>
        <v>On track to meet target</v>
      </c>
      <c r="G167" s="100" t="str">
        <f ca="1">IFERROR(IF((VLOOKUP($B167,'NatCon &amp; Metrics Backsheet'!$A$7:$Q$156,G$9,FALSE))="","",(VLOOKUP($B167,'NatCon &amp; Metrics Backsheet'!$A$7:$Q$156,G$9,FALSE))),"")</f>
        <v>On track to meet target</v>
      </c>
    </row>
    <row r="168" spans="1:8" x14ac:dyDescent="0.3">
      <c r="A168" s="57">
        <v>146</v>
      </c>
      <c r="B168" s="50" t="str">
        <f t="shared" ca="1" si="8"/>
        <v>E06000041</v>
      </c>
      <c r="C168" s="51" t="str">
        <f ca="1">IFERROR(VLOOKUP($B168,'Org List'!$J$9:$K$488,2,0), "")</f>
        <v>Wokingham</v>
      </c>
      <c r="D168" s="144" t="str">
        <f ca="1">IFERROR(IF((VLOOKUP($B168,'NatCon &amp; Metrics Backsheet'!$A$7:$Q$156,D$9,FALSE))="","",(VLOOKUP($B168,'NatCon &amp; Metrics Backsheet'!$A$7:$Q$156,D$9,FALSE))),"")</f>
        <v>Not on track to meet target</v>
      </c>
      <c r="E168" s="99" t="str">
        <f ca="1">IFERROR(IF((VLOOKUP($B168,'NatCon &amp; Metrics Backsheet'!$A$7:$Q$156,E$9,FALSE))="","",(VLOOKUP($B168,'NatCon &amp; Metrics Backsheet'!$A$7:$Q$156,E$9,FALSE))),"")</f>
        <v>On track to meet target</v>
      </c>
      <c r="F168" s="99" t="str">
        <f ca="1">IFERROR(IF((VLOOKUP($B168,'NatCon &amp; Metrics Backsheet'!$A$7:$Q$156,F$9,FALSE))="","",(VLOOKUP($B168,'NatCon &amp; Metrics Backsheet'!$A$7:$Q$156,F$9,FALSE))),"")</f>
        <v>On track to meet target</v>
      </c>
      <c r="G168" s="100" t="str">
        <f ca="1">IFERROR(IF((VLOOKUP($B168,'NatCon &amp; Metrics Backsheet'!$A$7:$Q$156,G$9,FALSE))="","",(VLOOKUP($B168,'NatCon &amp; Metrics Backsheet'!$A$7:$Q$156,G$9,FALSE))),"")</f>
        <v>On track to meet target</v>
      </c>
    </row>
    <row r="169" spans="1:8" x14ac:dyDescent="0.3">
      <c r="A169" s="57">
        <v>147</v>
      </c>
      <c r="B169" s="50" t="str">
        <f t="shared" ca="1" si="8"/>
        <v>E08000031</v>
      </c>
      <c r="C169" s="51" t="str">
        <f ca="1">IFERROR(VLOOKUP($B169,'Org List'!$J$9:$K$488,2,0), "")</f>
        <v>Wolverhampton</v>
      </c>
      <c r="D169" s="144" t="str">
        <f ca="1">IFERROR(IF((VLOOKUP($B169,'NatCon &amp; Metrics Backsheet'!$A$7:$Q$156,D$9,FALSE))="","",(VLOOKUP($B169,'NatCon &amp; Metrics Backsheet'!$A$7:$Q$156,D$9,FALSE))),"")</f>
        <v>On track to meet target</v>
      </c>
      <c r="E169" s="99" t="str">
        <f ca="1">IFERROR(IF((VLOOKUP($B169,'NatCon &amp; Metrics Backsheet'!$A$7:$Q$156,E$9,FALSE))="","",(VLOOKUP($B169,'NatCon &amp; Metrics Backsheet'!$A$7:$Q$156,E$9,FALSE))),"")</f>
        <v>On track to meet target</v>
      </c>
      <c r="F169" s="99" t="str">
        <f ca="1">IFERROR(IF((VLOOKUP($B169,'NatCon &amp; Metrics Backsheet'!$A$7:$Q$156,F$9,FALSE))="","",(VLOOKUP($B169,'NatCon &amp; Metrics Backsheet'!$A$7:$Q$156,F$9,FALSE))),"")</f>
        <v>Not on track to meet target</v>
      </c>
      <c r="G169" s="100" t="str">
        <f ca="1">IFERROR(IF((VLOOKUP($B169,'NatCon &amp; Metrics Backsheet'!$A$7:$Q$156,G$9,FALSE))="","",(VLOOKUP($B169,'NatCon &amp; Metrics Backsheet'!$A$7:$Q$156,G$9,FALSE))),"")</f>
        <v>On track to meet target</v>
      </c>
    </row>
    <row r="170" spans="1:8" x14ac:dyDescent="0.3">
      <c r="A170" s="57">
        <v>148</v>
      </c>
      <c r="B170" s="50" t="str">
        <f t="shared" ca="1" si="8"/>
        <v>E10000034</v>
      </c>
      <c r="C170" s="51" t="str">
        <f ca="1">IFERROR(VLOOKUP($B170,'Org List'!$J$9:$K$488,2,0), "")</f>
        <v>Worcestershire</v>
      </c>
      <c r="D170" s="144" t="str">
        <f ca="1">IFERROR(IF((VLOOKUP($B170,'NatCon &amp; Metrics Backsheet'!$A$7:$Q$156,D$9,FALSE))="","",(VLOOKUP($B170,'NatCon &amp; Metrics Backsheet'!$A$7:$Q$156,D$9,FALSE))),"")</f>
        <v>Data not available to assess progress</v>
      </c>
      <c r="E170" s="99" t="str">
        <f ca="1">IFERROR(IF((VLOOKUP($B170,'NatCon &amp; Metrics Backsheet'!$A$7:$Q$156,E$9,FALSE))="","",(VLOOKUP($B170,'NatCon &amp; Metrics Backsheet'!$A$7:$Q$156,E$9,FALSE))),"")</f>
        <v>On track to meet target</v>
      </c>
      <c r="F170" s="99" t="str">
        <f ca="1">IFERROR(IF((VLOOKUP($B170,'NatCon &amp; Metrics Backsheet'!$A$7:$Q$156,F$9,FALSE))="","",(VLOOKUP($B170,'NatCon &amp; Metrics Backsheet'!$A$7:$Q$156,F$9,FALSE))),"")</f>
        <v>Not on track to meet target</v>
      </c>
      <c r="G170" s="100" t="str">
        <f ca="1">IFERROR(IF((VLOOKUP($B170,'NatCon &amp; Metrics Backsheet'!$A$7:$Q$156,G$9,FALSE))="","",(VLOOKUP($B170,'NatCon &amp; Metrics Backsheet'!$A$7:$Q$156,G$9,FALSE))),"")</f>
        <v>Not on track to meet target</v>
      </c>
    </row>
    <row r="171" spans="1:8" ht="15" thickBot="1" x14ac:dyDescent="0.35">
      <c r="A171" s="57">
        <v>149</v>
      </c>
      <c r="B171" s="52" t="str">
        <f t="shared" ca="1" si="8"/>
        <v>E06000014</v>
      </c>
      <c r="C171" s="53" t="str">
        <f ca="1">IFERROR(VLOOKUP($B171,'Org List'!$J$9:$K$488,2,0), "")</f>
        <v>York</v>
      </c>
      <c r="D171" s="145" t="str">
        <f ca="1">IFERROR(IF((VLOOKUP($B171,'NatCon &amp; Metrics Backsheet'!$A$7:$Q$156,D$9,FALSE))="","",(VLOOKUP($B171,'NatCon &amp; Metrics Backsheet'!$A$7:$Q$156,D$9,FALSE))),"")</f>
        <v>Not on track to meet target</v>
      </c>
      <c r="E171" s="102" t="str">
        <f ca="1">IFERROR(IF((VLOOKUP($B171,'NatCon &amp; Metrics Backsheet'!$A$7:$Q$156,E$9,FALSE))="","",(VLOOKUP($B171,'NatCon &amp; Metrics Backsheet'!$A$7:$Q$156,E$9,FALSE))),"")</f>
        <v>Not on track to meet target</v>
      </c>
      <c r="F171" s="102" t="str">
        <f ca="1">IFERROR(IF((VLOOKUP($B171,'NatCon &amp; Metrics Backsheet'!$A$7:$Q$156,F$9,FALSE))="","",(VLOOKUP($B171,'NatCon &amp; Metrics Backsheet'!$A$7:$Q$156,F$9,FALSE))),"")</f>
        <v>Data not available to assess progress</v>
      </c>
      <c r="G171" s="103" t="str">
        <f ca="1">IFERROR(IF((VLOOKUP($B171,'NatCon &amp; Metrics Backsheet'!$A$7:$Q$156,G$9,FALSE))="","",(VLOOKUP($B171,'NatCon &amp; Metrics Backsheet'!$A$7:$Q$156,G$9,FALSE))),"")</f>
        <v>Not on track to meet target</v>
      </c>
    </row>
    <row r="173" spans="1:8" x14ac:dyDescent="0.3">
      <c r="A173" s="37"/>
      <c r="B173" s="38" t="s">
        <v>1005</v>
      </c>
      <c r="C173" s="37"/>
      <c r="D173" s="37"/>
      <c r="E173" s="37"/>
      <c r="F173" s="37"/>
      <c r="G173" s="37"/>
      <c r="H173" s="37"/>
    </row>
    <row r="175" spans="1:8" x14ac:dyDescent="0.3">
      <c r="B175" s="277" t="s">
        <v>1010</v>
      </c>
      <c r="C175" s="277"/>
      <c r="D175" s="277"/>
      <c r="E175" s="277"/>
      <c r="F175" s="277"/>
    </row>
  </sheetData>
  <sheetProtection algorithmName="SHA-512" hashValue="sfiS1wRMIGNj8ZCYQqiTNv+tqq5eTEVjF4ldVprFGR4w47yqbFN0DqcWHnGzSgbipeBdM7BjefkEmqy5QWDFDA==" saltValue="vW4geRzsY7/e4Mzz+ylYzg==" spinCount="100000" sheet="1" objects="1" scenarios="1"/>
  <autoFilter ref="B21:G171"/>
  <mergeCells count="8">
    <mergeCell ref="B175:F175"/>
    <mergeCell ref="D20:G20"/>
    <mergeCell ref="B1:G1"/>
    <mergeCell ref="B2:G2"/>
    <mergeCell ref="B10:B11"/>
    <mergeCell ref="C10:C11"/>
    <mergeCell ref="D10:G10"/>
    <mergeCell ref="B12:B18"/>
  </mergeCells>
  <hyperlinks>
    <hyperlink ref="B6" location="Contents!A1" display="&lt;&lt; Contents"/>
  </hyperlinks>
  <pageMargins left="0.7" right="0.7" top="0.75" bottom="0.75" header="0.3" footer="0.3"/>
  <pageSetup paperSize="9" scale="78" orientation="portrait" horizontalDpi="90" verticalDpi="90" r:id="rId1"/>
  <rowBreaks count="2" manualBreakCount="2">
    <brk id="64" max="7" man="1"/>
    <brk id="125" max="7" man="1"/>
  </rowBreaks>
  <colBreaks count="1" manualBreakCount="1">
    <brk id="4" max="1048575" man="1"/>
  </colBreaks>
  <ignoredErrors>
    <ignoredError sqref="D16:G16 D14:G1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Drop Down 1">
              <controlPr defaultSize="0" autoLine="0" autoPict="0">
                <anchor moveWithCells="1" sizeWithCells="1">
                  <from>
                    <xdr:col>2</xdr:col>
                    <xdr:colOff>579120</xdr:colOff>
                    <xdr:row>2</xdr:row>
                    <xdr:rowOff>175260</xdr:rowOff>
                  </from>
                  <to>
                    <xdr:col>3</xdr:col>
                    <xdr:colOff>1798320</xdr:colOff>
                    <xdr:row>4</xdr:row>
                    <xdr:rowOff>60960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3" tint="0.79998168889431442"/>
  </sheetPr>
  <dimension ref="A1:X175"/>
  <sheetViews>
    <sheetView showGridLines="0" zoomScale="80" zoomScaleNormal="80" workbookViewId="0"/>
  </sheetViews>
  <sheetFormatPr defaultRowHeight="14.4" x14ac:dyDescent="0.3"/>
  <cols>
    <col min="1" max="1" width="4.6640625" customWidth="1"/>
    <col min="2" max="2" width="23.6640625" customWidth="1"/>
    <col min="3" max="3" width="39.6640625" customWidth="1"/>
    <col min="4" max="21" width="20.6640625" customWidth="1"/>
    <col min="22" max="23" width="4.6640625" customWidth="1"/>
    <col min="24" max="24" width="0" style="1" hidden="1" customWidth="1"/>
    <col min="25" max="25" width="4.6640625" customWidth="1"/>
  </cols>
  <sheetData>
    <row r="1" spans="1:24" ht="21" x14ac:dyDescent="0.4">
      <c r="A1" s="37"/>
      <c r="B1" s="265" t="s">
        <v>823</v>
      </c>
      <c r="C1" s="265"/>
      <c r="D1" s="265"/>
      <c r="E1" s="265"/>
      <c r="F1" s="265"/>
      <c r="G1" s="265"/>
      <c r="H1" s="265"/>
      <c r="I1" s="83"/>
      <c r="J1" s="83"/>
      <c r="K1" s="83"/>
      <c r="L1" s="83"/>
      <c r="M1" s="83"/>
      <c r="N1" s="83"/>
      <c r="O1" s="83"/>
      <c r="P1" s="83"/>
      <c r="Q1" s="83"/>
      <c r="R1" s="37"/>
      <c r="S1" s="37"/>
      <c r="T1" s="37"/>
      <c r="U1" s="37"/>
      <c r="V1" s="37"/>
    </row>
    <row r="2" spans="1:24" x14ac:dyDescent="0.3">
      <c r="A2" s="37"/>
      <c r="B2" s="261"/>
      <c r="C2" s="261"/>
      <c r="D2" s="261"/>
      <c r="E2" s="261"/>
      <c r="F2" s="261"/>
      <c r="G2" s="261"/>
      <c r="H2" s="261"/>
      <c r="I2" s="82"/>
      <c r="J2" s="82"/>
      <c r="K2" s="82"/>
      <c r="L2" s="82"/>
      <c r="M2" s="82"/>
      <c r="N2" s="82"/>
      <c r="O2" s="82"/>
      <c r="P2" s="82"/>
      <c r="Q2" s="82"/>
      <c r="R2" s="37"/>
      <c r="S2" s="37"/>
      <c r="T2" s="37"/>
      <c r="U2" s="37"/>
      <c r="V2" s="37"/>
    </row>
    <row r="3" spans="1:24" x14ac:dyDescent="0.3">
      <c r="A3" s="37"/>
      <c r="B3" s="37"/>
      <c r="C3" s="37"/>
      <c r="D3" s="37"/>
      <c r="E3" s="37"/>
      <c r="F3" s="37"/>
      <c r="G3" s="37"/>
      <c r="H3" s="37"/>
      <c r="I3" s="37"/>
      <c r="J3" s="37"/>
      <c r="K3" s="37"/>
      <c r="L3" s="37"/>
      <c r="M3" s="37"/>
      <c r="N3" s="37"/>
      <c r="O3" s="37"/>
      <c r="P3" s="37"/>
      <c r="Q3" s="37"/>
      <c r="R3" s="37"/>
      <c r="S3" s="37"/>
      <c r="T3" s="37"/>
      <c r="U3" s="37"/>
      <c r="V3" s="37"/>
    </row>
    <row r="4" spans="1:24" x14ac:dyDescent="0.3">
      <c r="A4" s="37"/>
      <c r="B4" s="38" t="s">
        <v>929</v>
      </c>
      <c r="C4" s="37"/>
      <c r="D4" s="39" t="str">
        <f ca="1">'Org List'!J7</f>
        <v>HWB</v>
      </c>
      <c r="E4" s="37"/>
      <c r="F4" s="37"/>
      <c r="G4" s="37"/>
      <c r="H4" s="37"/>
      <c r="I4" s="37"/>
      <c r="J4" s="37"/>
      <c r="K4" s="37"/>
      <c r="L4" s="37"/>
      <c r="M4" s="37"/>
      <c r="N4" s="37"/>
      <c r="O4" s="37"/>
      <c r="P4" s="37"/>
      <c r="Q4" s="37"/>
      <c r="R4" s="37"/>
      <c r="S4" s="37"/>
      <c r="T4" s="37"/>
      <c r="U4" s="37"/>
      <c r="V4" s="37"/>
      <c r="X4" s="1">
        <f ca="1">MATCH(D4,'Comms by AT'!$Y:$Y,0)</f>
        <v>4</v>
      </c>
    </row>
    <row r="5" spans="1:24" x14ac:dyDescent="0.3">
      <c r="A5" s="37"/>
      <c r="B5" s="37"/>
      <c r="C5" s="37"/>
      <c r="D5" s="37"/>
      <c r="E5" s="37"/>
      <c r="F5" s="37"/>
      <c r="G5" s="37"/>
      <c r="H5" s="37"/>
      <c r="I5" s="37"/>
      <c r="J5" s="37"/>
      <c r="K5" s="37"/>
      <c r="L5" s="37"/>
      <c r="M5" s="37"/>
      <c r="N5" s="37"/>
      <c r="O5" s="37"/>
      <c r="P5" s="37"/>
      <c r="Q5" s="37"/>
      <c r="R5" s="37"/>
      <c r="S5" s="37"/>
      <c r="T5" s="37"/>
      <c r="U5" s="37"/>
      <c r="V5" s="37"/>
      <c r="X5" s="1">
        <f ca="1">COUNTIF('Comms by AT'!$Z:$Z,$D$4)</f>
        <v>150</v>
      </c>
    </row>
    <row r="6" spans="1:24" ht="20.100000000000001" customHeight="1" x14ac:dyDescent="0.3">
      <c r="B6" s="209" t="s">
        <v>1082</v>
      </c>
    </row>
    <row r="7" spans="1:24" x14ac:dyDescent="0.3">
      <c r="A7" s="37"/>
      <c r="B7" s="38" t="s">
        <v>930</v>
      </c>
      <c r="C7" s="37"/>
      <c r="D7" s="37"/>
      <c r="E7" s="37"/>
      <c r="F7" s="37"/>
      <c r="G7" s="37"/>
      <c r="H7" s="37"/>
      <c r="I7" s="37"/>
      <c r="J7" s="37"/>
      <c r="K7" s="37"/>
      <c r="L7" s="37"/>
      <c r="M7" s="37"/>
      <c r="N7" s="37"/>
      <c r="O7" s="37"/>
      <c r="P7" s="37"/>
      <c r="Q7" s="37"/>
      <c r="R7" s="37"/>
      <c r="S7" s="37"/>
      <c r="T7" s="37"/>
      <c r="U7" s="37"/>
      <c r="V7" s="37"/>
    </row>
    <row r="8" spans="1:24" ht="15" thickBot="1" x14ac:dyDescent="0.35"/>
    <row r="9" spans="1:24" s="1" customFormat="1" ht="15" hidden="1" thickBot="1" x14ac:dyDescent="0.35">
      <c r="D9" s="1">
        <v>3</v>
      </c>
      <c r="E9" s="1">
        <v>4</v>
      </c>
      <c r="F9" s="1">
        <v>5</v>
      </c>
      <c r="G9" s="1">
        <v>6</v>
      </c>
      <c r="H9" s="1">
        <v>7</v>
      </c>
      <c r="I9" s="1">
        <v>8</v>
      </c>
      <c r="J9" s="1">
        <v>9</v>
      </c>
      <c r="K9" s="1">
        <v>10</v>
      </c>
      <c r="L9" s="1">
        <v>11</v>
      </c>
      <c r="M9" s="1">
        <v>12</v>
      </c>
      <c r="N9" s="1">
        <v>13</v>
      </c>
      <c r="O9" s="1">
        <v>14</v>
      </c>
      <c r="P9" s="1">
        <v>15</v>
      </c>
      <c r="Q9" s="1">
        <v>16</v>
      </c>
      <c r="R9" s="1">
        <v>17</v>
      </c>
      <c r="S9" s="1">
        <v>18</v>
      </c>
      <c r="T9" s="1">
        <v>19</v>
      </c>
      <c r="U9" s="1">
        <v>20</v>
      </c>
    </row>
    <row r="10" spans="1:24" x14ac:dyDescent="0.3">
      <c r="B10" s="296" t="s">
        <v>931</v>
      </c>
      <c r="C10" s="291"/>
      <c r="D10" s="288" t="s">
        <v>1126</v>
      </c>
      <c r="E10" s="289"/>
      <c r="F10" s="289"/>
      <c r="G10" s="289"/>
      <c r="H10" s="289"/>
      <c r="I10" s="289"/>
      <c r="J10" s="289"/>
      <c r="K10" s="289"/>
      <c r="L10" s="290"/>
      <c r="M10" s="288" t="s">
        <v>977</v>
      </c>
      <c r="N10" s="289"/>
      <c r="O10" s="289"/>
      <c r="P10" s="289"/>
      <c r="Q10" s="289"/>
      <c r="R10" s="289"/>
      <c r="S10" s="289"/>
      <c r="T10" s="289"/>
      <c r="U10" s="290"/>
    </row>
    <row r="11" spans="1:24" ht="45" customHeight="1" thickBot="1" x14ac:dyDescent="0.35">
      <c r="B11" s="297"/>
      <c r="C11" s="292"/>
      <c r="D11" s="149" t="s">
        <v>968</v>
      </c>
      <c r="E11" s="147" t="s">
        <v>969</v>
      </c>
      <c r="F11" s="147" t="s">
        <v>970</v>
      </c>
      <c r="G11" s="147" t="s">
        <v>971</v>
      </c>
      <c r="H11" s="147" t="s">
        <v>972</v>
      </c>
      <c r="I11" s="147" t="s">
        <v>973</v>
      </c>
      <c r="J11" s="147" t="s">
        <v>974</v>
      </c>
      <c r="K11" s="147" t="s">
        <v>975</v>
      </c>
      <c r="L11" s="148" t="s">
        <v>976</v>
      </c>
      <c r="M11" s="149" t="s">
        <v>968</v>
      </c>
      <c r="N11" s="147" t="s">
        <v>969</v>
      </c>
      <c r="O11" s="147" t="s">
        <v>970</v>
      </c>
      <c r="P11" s="147" t="s">
        <v>971</v>
      </c>
      <c r="Q11" s="147" t="s">
        <v>972</v>
      </c>
      <c r="R11" s="147" t="s">
        <v>973</v>
      </c>
      <c r="S11" s="147" t="s">
        <v>974</v>
      </c>
      <c r="T11" s="147" t="s">
        <v>975</v>
      </c>
      <c r="U11" s="148" t="s">
        <v>976</v>
      </c>
    </row>
    <row r="12" spans="1:24" x14ac:dyDescent="0.3">
      <c r="B12" s="293" t="str">
        <f ca="1">'Org List'!$J$6</f>
        <v>Health and Wellbeing Board</v>
      </c>
      <c r="C12" s="49" t="s">
        <v>932</v>
      </c>
      <c r="D12" s="58">
        <f ca="1">SUM(D$13,D$15,D$17,D$19,D$21)</f>
        <v>150</v>
      </c>
      <c r="E12" s="59">
        <f t="shared" ref="E12:U12" ca="1" si="0">SUM(E$13,E$15,E$17,E$19,E$21)</f>
        <v>150</v>
      </c>
      <c r="F12" s="59">
        <f t="shared" ca="1" si="0"/>
        <v>150</v>
      </c>
      <c r="G12" s="59">
        <f t="shared" ca="1" si="0"/>
        <v>150</v>
      </c>
      <c r="H12" s="59">
        <f t="shared" ca="1" si="0"/>
        <v>150</v>
      </c>
      <c r="I12" s="59">
        <f t="shared" ca="1" si="0"/>
        <v>150</v>
      </c>
      <c r="J12" s="59">
        <f t="shared" ca="1" si="0"/>
        <v>150</v>
      </c>
      <c r="K12" s="59">
        <f t="shared" ca="1" si="0"/>
        <v>150</v>
      </c>
      <c r="L12" s="60">
        <f t="shared" ca="1" si="0"/>
        <v>150</v>
      </c>
      <c r="M12" s="54">
        <f t="shared" ca="1" si="0"/>
        <v>150</v>
      </c>
      <c r="N12" s="59">
        <f t="shared" ca="1" si="0"/>
        <v>150</v>
      </c>
      <c r="O12" s="59">
        <f t="shared" ca="1" si="0"/>
        <v>150</v>
      </c>
      <c r="P12" s="59">
        <f t="shared" ca="1" si="0"/>
        <v>150</v>
      </c>
      <c r="Q12" s="59">
        <f t="shared" ca="1" si="0"/>
        <v>150</v>
      </c>
      <c r="R12" s="59">
        <f t="shared" ca="1" si="0"/>
        <v>150</v>
      </c>
      <c r="S12" s="59">
        <f t="shared" ca="1" si="0"/>
        <v>150</v>
      </c>
      <c r="T12" s="59">
        <f t="shared" ca="1" si="0"/>
        <v>150</v>
      </c>
      <c r="U12" s="61">
        <f t="shared" ca="1" si="0"/>
        <v>150</v>
      </c>
    </row>
    <row r="13" spans="1:24" x14ac:dyDescent="0.3">
      <c r="B13" s="294"/>
      <c r="C13" s="51" t="s">
        <v>978</v>
      </c>
      <c r="D13" s="62">
        <f ca="1">COUNTIF(D$26:D$175,$C13)</f>
        <v>0</v>
      </c>
      <c r="E13" s="63">
        <f t="shared" ref="E13:U13" ca="1" si="1">COUNTIF(E$26:E$175,$C13)</f>
        <v>0</v>
      </c>
      <c r="F13" s="63">
        <f t="shared" ca="1" si="1"/>
        <v>0</v>
      </c>
      <c r="G13" s="63">
        <f t="shared" ca="1" si="1"/>
        <v>0</v>
      </c>
      <c r="H13" s="63">
        <f t="shared" ca="1" si="1"/>
        <v>1</v>
      </c>
      <c r="I13" s="63">
        <f t="shared" ca="1" si="1"/>
        <v>1</v>
      </c>
      <c r="J13" s="63">
        <f t="shared" ca="1" si="1"/>
        <v>0</v>
      </c>
      <c r="K13" s="63">
        <f t="shared" ca="1" si="1"/>
        <v>0</v>
      </c>
      <c r="L13" s="64">
        <f t="shared" ca="1" si="1"/>
        <v>8</v>
      </c>
      <c r="M13" s="55">
        <f t="shared" ca="1" si="1"/>
        <v>0</v>
      </c>
      <c r="N13" s="63">
        <f t="shared" ca="1" si="1"/>
        <v>0</v>
      </c>
      <c r="O13" s="63">
        <f t="shared" ca="1" si="1"/>
        <v>0</v>
      </c>
      <c r="P13" s="63">
        <f t="shared" ca="1" si="1"/>
        <v>0</v>
      </c>
      <c r="Q13" s="63">
        <f t="shared" ca="1" si="1"/>
        <v>2</v>
      </c>
      <c r="R13" s="63">
        <f t="shared" ca="1" si="1"/>
        <v>0</v>
      </c>
      <c r="S13" s="63">
        <f t="shared" ca="1" si="1"/>
        <v>0</v>
      </c>
      <c r="T13" s="63">
        <f t="shared" ca="1" si="1"/>
        <v>0</v>
      </c>
      <c r="U13" s="65">
        <f t="shared" ca="1" si="1"/>
        <v>7</v>
      </c>
    </row>
    <row r="14" spans="1:24" x14ac:dyDescent="0.3">
      <c r="B14" s="294"/>
      <c r="C14" s="51" t="s">
        <v>979</v>
      </c>
      <c r="D14" s="69">
        <f ca="1">IFERROR(IF((D13/D12)="","",(D13/D12)),"")</f>
        <v>0</v>
      </c>
      <c r="E14" s="70">
        <f t="shared" ref="E14:U14" ca="1" si="2">IFERROR(IF((E13/E12)="","",(E13/E12)),"")</f>
        <v>0</v>
      </c>
      <c r="F14" s="70">
        <f t="shared" ca="1" si="2"/>
        <v>0</v>
      </c>
      <c r="G14" s="70">
        <f t="shared" ca="1" si="2"/>
        <v>0</v>
      </c>
      <c r="H14" s="70">
        <f t="shared" ca="1" si="2"/>
        <v>6.6666666666666671E-3</v>
      </c>
      <c r="I14" s="70">
        <f t="shared" ca="1" si="2"/>
        <v>6.6666666666666671E-3</v>
      </c>
      <c r="J14" s="70">
        <f t="shared" ca="1" si="2"/>
        <v>0</v>
      </c>
      <c r="K14" s="70">
        <f t="shared" ca="1" si="2"/>
        <v>0</v>
      </c>
      <c r="L14" s="71">
        <f t="shared" ca="1" si="2"/>
        <v>5.3333333333333337E-2</v>
      </c>
      <c r="M14" s="72">
        <f t="shared" ca="1" si="2"/>
        <v>0</v>
      </c>
      <c r="N14" s="70">
        <f t="shared" ca="1" si="2"/>
        <v>0</v>
      </c>
      <c r="O14" s="70">
        <f t="shared" ca="1" si="2"/>
        <v>0</v>
      </c>
      <c r="P14" s="70">
        <f t="shared" ca="1" si="2"/>
        <v>0</v>
      </c>
      <c r="Q14" s="70">
        <f t="shared" ca="1" si="2"/>
        <v>1.3333333333333334E-2</v>
      </c>
      <c r="R14" s="70">
        <f t="shared" ca="1" si="2"/>
        <v>0</v>
      </c>
      <c r="S14" s="70">
        <f t="shared" ca="1" si="2"/>
        <v>0</v>
      </c>
      <c r="T14" s="70">
        <f t="shared" ca="1" si="2"/>
        <v>0</v>
      </c>
      <c r="U14" s="73">
        <f t="shared" ca="1" si="2"/>
        <v>4.6666666666666669E-2</v>
      </c>
    </row>
    <row r="15" spans="1:24" x14ac:dyDescent="0.3">
      <c r="B15" s="294"/>
      <c r="C15" s="51" t="s">
        <v>980</v>
      </c>
      <c r="D15" s="62">
        <f t="shared" ref="D15:D21" ca="1" si="3">COUNTIF(D$26:D$175,$C15)</f>
        <v>19</v>
      </c>
      <c r="E15" s="63">
        <f t="shared" ref="E15:U21" ca="1" si="4">COUNTIF(E$26:E$175,$C15)</f>
        <v>14</v>
      </c>
      <c r="F15" s="63">
        <f t="shared" ca="1" si="4"/>
        <v>8</v>
      </c>
      <c r="G15" s="63">
        <f t="shared" ca="1" si="4"/>
        <v>19</v>
      </c>
      <c r="H15" s="63">
        <f t="shared" ca="1" si="4"/>
        <v>46</v>
      </c>
      <c r="I15" s="63">
        <f t="shared" ca="1" si="4"/>
        <v>44</v>
      </c>
      <c r="J15" s="63">
        <f t="shared" ca="1" si="4"/>
        <v>11</v>
      </c>
      <c r="K15" s="63">
        <f t="shared" ca="1" si="4"/>
        <v>14</v>
      </c>
      <c r="L15" s="64">
        <f t="shared" ca="1" si="4"/>
        <v>31</v>
      </c>
      <c r="M15" s="55">
        <f t="shared" ca="1" si="4"/>
        <v>12</v>
      </c>
      <c r="N15" s="63">
        <f t="shared" ca="1" si="4"/>
        <v>6</v>
      </c>
      <c r="O15" s="63">
        <f t="shared" ca="1" si="4"/>
        <v>3</v>
      </c>
      <c r="P15" s="63">
        <f t="shared" ca="1" si="4"/>
        <v>6</v>
      </c>
      <c r="Q15" s="63">
        <f t="shared" ca="1" si="4"/>
        <v>22</v>
      </c>
      <c r="R15" s="63">
        <f t="shared" ca="1" si="4"/>
        <v>21</v>
      </c>
      <c r="S15" s="63">
        <f t="shared" ca="1" si="4"/>
        <v>4</v>
      </c>
      <c r="T15" s="63">
        <f t="shared" ca="1" si="4"/>
        <v>7</v>
      </c>
      <c r="U15" s="65">
        <f t="shared" ca="1" si="4"/>
        <v>18</v>
      </c>
    </row>
    <row r="16" spans="1:24" x14ac:dyDescent="0.3">
      <c r="B16" s="294"/>
      <c r="C16" s="51" t="s">
        <v>981</v>
      </c>
      <c r="D16" s="69">
        <f ca="1">IFERROR(IF((D15/D12)="","",(D15/D12)),"")</f>
        <v>0.12666666666666668</v>
      </c>
      <c r="E16" s="70">
        <f t="shared" ref="E16:U16" ca="1" si="5">IFERROR(IF((E15/E12)="","",(E15/E12)),"")</f>
        <v>9.3333333333333338E-2</v>
      </c>
      <c r="F16" s="70">
        <f t="shared" ca="1" si="5"/>
        <v>5.3333333333333337E-2</v>
      </c>
      <c r="G16" s="70">
        <f t="shared" ca="1" si="5"/>
        <v>0.12666666666666668</v>
      </c>
      <c r="H16" s="70">
        <f t="shared" ca="1" si="5"/>
        <v>0.30666666666666664</v>
      </c>
      <c r="I16" s="70">
        <f t="shared" ca="1" si="5"/>
        <v>0.29333333333333333</v>
      </c>
      <c r="J16" s="70">
        <f t="shared" ca="1" si="5"/>
        <v>7.3333333333333334E-2</v>
      </c>
      <c r="K16" s="70">
        <f t="shared" ca="1" si="5"/>
        <v>9.3333333333333338E-2</v>
      </c>
      <c r="L16" s="71">
        <f t="shared" ca="1" si="5"/>
        <v>0.20666666666666667</v>
      </c>
      <c r="M16" s="72">
        <f t="shared" ca="1" si="5"/>
        <v>0.08</v>
      </c>
      <c r="N16" s="70">
        <f t="shared" ca="1" si="5"/>
        <v>0.04</v>
      </c>
      <c r="O16" s="70">
        <f t="shared" ca="1" si="5"/>
        <v>0.02</v>
      </c>
      <c r="P16" s="70">
        <f t="shared" ca="1" si="5"/>
        <v>0.04</v>
      </c>
      <c r="Q16" s="70">
        <f t="shared" ca="1" si="5"/>
        <v>0.14666666666666667</v>
      </c>
      <c r="R16" s="70">
        <f t="shared" ca="1" si="5"/>
        <v>0.14000000000000001</v>
      </c>
      <c r="S16" s="70">
        <f t="shared" ca="1" si="5"/>
        <v>2.6666666666666668E-2</v>
      </c>
      <c r="T16" s="70">
        <f t="shared" ca="1" si="5"/>
        <v>4.6666666666666669E-2</v>
      </c>
      <c r="U16" s="73">
        <f t="shared" ca="1" si="5"/>
        <v>0.12</v>
      </c>
    </row>
    <row r="17" spans="1:21" x14ac:dyDescent="0.3">
      <c r="B17" s="294"/>
      <c r="C17" s="51" t="s">
        <v>982</v>
      </c>
      <c r="D17" s="62">
        <f t="shared" ca="1" si="3"/>
        <v>98</v>
      </c>
      <c r="E17" s="63">
        <f t="shared" ca="1" si="4"/>
        <v>99</v>
      </c>
      <c r="F17" s="63">
        <f t="shared" ca="1" si="4"/>
        <v>92</v>
      </c>
      <c r="G17" s="63">
        <f t="shared" ca="1" si="4"/>
        <v>99</v>
      </c>
      <c r="H17" s="63">
        <f t="shared" ca="1" si="4"/>
        <v>83</v>
      </c>
      <c r="I17" s="63">
        <f t="shared" ca="1" si="4"/>
        <v>88</v>
      </c>
      <c r="J17" s="63">
        <f t="shared" ca="1" si="4"/>
        <v>106</v>
      </c>
      <c r="K17" s="63">
        <f t="shared" ca="1" si="4"/>
        <v>108</v>
      </c>
      <c r="L17" s="64">
        <f t="shared" ca="1" si="4"/>
        <v>86</v>
      </c>
      <c r="M17" s="55">
        <f t="shared" ca="1" si="4"/>
        <v>77</v>
      </c>
      <c r="N17" s="63">
        <f t="shared" ca="1" si="4"/>
        <v>88</v>
      </c>
      <c r="O17" s="63">
        <f t="shared" ca="1" si="4"/>
        <v>65</v>
      </c>
      <c r="P17" s="63">
        <f t="shared" ca="1" si="4"/>
        <v>90</v>
      </c>
      <c r="Q17" s="63">
        <f t="shared" ca="1" si="4"/>
        <v>93</v>
      </c>
      <c r="R17" s="63">
        <f t="shared" ca="1" si="4"/>
        <v>95</v>
      </c>
      <c r="S17" s="63">
        <f t="shared" ca="1" si="4"/>
        <v>93</v>
      </c>
      <c r="T17" s="63">
        <f t="shared" ca="1" si="4"/>
        <v>97</v>
      </c>
      <c r="U17" s="65">
        <f t="shared" ca="1" si="4"/>
        <v>84</v>
      </c>
    </row>
    <row r="18" spans="1:21" x14ac:dyDescent="0.3">
      <c r="B18" s="294"/>
      <c r="C18" s="51" t="s">
        <v>983</v>
      </c>
      <c r="D18" s="69">
        <f ca="1">IFERROR(IF((D17/D12)="","",(D17/D12)),"")</f>
        <v>0.65333333333333332</v>
      </c>
      <c r="E18" s="70">
        <f t="shared" ref="E18:U18" ca="1" si="6">IFERROR(IF((E17/E12)="","",(E17/E12)),"")</f>
        <v>0.66</v>
      </c>
      <c r="F18" s="70">
        <f t="shared" ca="1" si="6"/>
        <v>0.61333333333333329</v>
      </c>
      <c r="G18" s="70">
        <f t="shared" ca="1" si="6"/>
        <v>0.66</v>
      </c>
      <c r="H18" s="70">
        <f t="shared" ca="1" si="6"/>
        <v>0.55333333333333334</v>
      </c>
      <c r="I18" s="70">
        <f t="shared" ca="1" si="6"/>
        <v>0.58666666666666667</v>
      </c>
      <c r="J18" s="70">
        <f t="shared" ca="1" si="6"/>
        <v>0.70666666666666667</v>
      </c>
      <c r="K18" s="70">
        <f t="shared" ca="1" si="6"/>
        <v>0.72</v>
      </c>
      <c r="L18" s="71">
        <f t="shared" ca="1" si="6"/>
        <v>0.57333333333333336</v>
      </c>
      <c r="M18" s="72">
        <f t="shared" ca="1" si="6"/>
        <v>0.51333333333333331</v>
      </c>
      <c r="N18" s="70">
        <f t="shared" ca="1" si="6"/>
        <v>0.58666666666666667</v>
      </c>
      <c r="O18" s="70">
        <f t="shared" ca="1" si="6"/>
        <v>0.43333333333333335</v>
      </c>
      <c r="P18" s="70">
        <f t="shared" ca="1" si="6"/>
        <v>0.6</v>
      </c>
      <c r="Q18" s="70">
        <f t="shared" ca="1" si="6"/>
        <v>0.62</v>
      </c>
      <c r="R18" s="70">
        <f t="shared" ca="1" si="6"/>
        <v>0.6333333333333333</v>
      </c>
      <c r="S18" s="70">
        <f t="shared" ca="1" si="6"/>
        <v>0.62</v>
      </c>
      <c r="T18" s="70">
        <f t="shared" ca="1" si="6"/>
        <v>0.64666666666666661</v>
      </c>
      <c r="U18" s="73">
        <f t="shared" ca="1" si="6"/>
        <v>0.56000000000000005</v>
      </c>
    </row>
    <row r="19" spans="1:21" x14ac:dyDescent="0.3">
      <c r="B19" s="294"/>
      <c r="C19" s="51" t="s">
        <v>984</v>
      </c>
      <c r="D19" s="62">
        <f t="shared" ca="1" si="3"/>
        <v>31</v>
      </c>
      <c r="E19" s="63">
        <f t="shared" ca="1" si="4"/>
        <v>36</v>
      </c>
      <c r="F19" s="63">
        <f t="shared" ca="1" si="4"/>
        <v>44</v>
      </c>
      <c r="G19" s="63">
        <f t="shared" ca="1" si="4"/>
        <v>27</v>
      </c>
      <c r="H19" s="63">
        <f t="shared" ca="1" si="4"/>
        <v>19</v>
      </c>
      <c r="I19" s="63">
        <f t="shared" ca="1" si="4"/>
        <v>16</v>
      </c>
      <c r="J19" s="63">
        <f t="shared" ca="1" si="4"/>
        <v>32</v>
      </c>
      <c r="K19" s="63">
        <f t="shared" ca="1" si="4"/>
        <v>26</v>
      </c>
      <c r="L19" s="64">
        <f t="shared" ca="1" si="4"/>
        <v>23</v>
      </c>
      <c r="M19" s="55">
        <f t="shared" ca="1" si="4"/>
        <v>57</v>
      </c>
      <c r="N19" s="63">
        <f t="shared" ca="1" si="4"/>
        <v>52</v>
      </c>
      <c r="O19" s="63">
        <f t="shared" ca="1" si="4"/>
        <v>73</v>
      </c>
      <c r="P19" s="63">
        <f t="shared" ca="1" si="4"/>
        <v>47</v>
      </c>
      <c r="Q19" s="63">
        <f t="shared" ca="1" si="4"/>
        <v>31</v>
      </c>
      <c r="R19" s="63">
        <f t="shared" ca="1" si="4"/>
        <v>33</v>
      </c>
      <c r="S19" s="63">
        <f t="shared" ca="1" si="4"/>
        <v>49</v>
      </c>
      <c r="T19" s="63">
        <f t="shared" ca="1" si="4"/>
        <v>44</v>
      </c>
      <c r="U19" s="65">
        <f t="shared" ca="1" si="4"/>
        <v>37</v>
      </c>
    </row>
    <row r="20" spans="1:21" x14ac:dyDescent="0.3">
      <c r="B20" s="294"/>
      <c r="C20" s="51" t="s">
        <v>985</v>
      </c>
      <c r="D20" s="69">
        <f ca="1">IFERROR(IF((D19/D12)="","",(D19/D12)),"")</f>
        <v>0.20666666666666667</v>
      </c>
      <c r="E20" s="70">
        <f t="shared" ref="E20:U20" ca="1" si="7">IFERROR(IF((E19/E12)="","",(E19/E12)),"")</f>
        <v>0.24</v>
      </c>
      <c r="F20" s="70">
        <f t="shared" ca="1" si="7"/>
        <v>0.29333333333333333</v>
      </c>
      <c r="G20" s="70">
        <f t="shared" ca="1" si="7"/>
        <v>0.18</v>
      </c>
      <c r="H20" s="70">
        <f t="shared" ca="1" si="7"/>
        <v>0.12666666666666668</v>
      </c>
      <c r="I20" s="70">
        <f t="shared" ca="1" si="7"/>
        <v>0.10666666666666667</v>
      </c>
      <c r="J20" s="70">
        <f t="shared" ca="1" si="7"/>
        <v>0.21333333333333335</v>
      </c>
      <c r="K20" s="70">
        <f t="shared" ca="1" si="7"/>
        <v>0.17333333333333334</v>
      </c>
      <c r="L20" s="71">
        <f t="shared" ca="1" si="7"/>
        <v>0.15333333333333332</v>
      </c>
      <c r="M20" s="72">
        <f t="shared" ca="1" si="7"/>
        <v>0.38</v>
      </c>
      <c r="N20" s="70">
        <f t="shared" ca="1" si="7"/>
        <v>0.34666666666666668</v>
      </c>
      <c r="O20" s="70">
        <f t="shared" ca="1" si="7"/>
        <v>0.48666666666666669</v>
      </c>
      <c r="P20" s="70">
        <f t="shared" ca="1" si="7"/>
        <v>0.31333333333333335</v>
      </c>
      <c r="Q20" s="70">
        <f t="shared" ca="1" si="7"/>
        <v>0.20666666666666667</v>
      </c>
      <c r="R20" s="70">
        <f t="shared" ca="1" si="7"/>
        <v>0.22</v>
      </c>
      <c r="S20" s="70">
        <f t="shared" ca="1" si="7"/>
        <v>0.32666666666666666</v>
      </c>
      <c r="T20" s="70">
        <f t="shared" ca="1" si="7"/>
        <v>0.29333333333333333</v>
      </c>
      <c r="U20" s="73">
        <f t="shared" ca="1" si="7"/>
        <v>0.24666666666666667</v>
      </c>
    </row>
    <row r="21" spans="1:21" x14ac:dyDescent="0.3">
      <c r="B21" s="294"/>
      <c r="C21" s="51" t="s">
        <v>986</v>
      </c>
      <c r="D21" s="62">
        <f t="shared" ca="1" si="3"/>
        <v>2</v>
      </c>
      <c r="E21" s="63">
        <f t="shared" ca="1" si="4"/>
        <v>1</v>
      </c>
      <c r="F21" s="63">
        <f t="shared" ca="1" si="4"/>
        <v>6</v>
      </c>
      <c r="G21" s="63">
        <f t="shared" ca="1" si="4"/>
        <v>5</v>
      </c>
      <c r="H21" s="63">
        <f t="shared" ca="1" si="4"/>
        <v>1</v>
      </c>
      <c r="I21" s="63">
        <f t="shared" ca="1" si="4"/>
        <v>1</v>
      </c>
      <c r="J21" s="63">
        <f t="shared" ca="1" si="4"/>
        <v>1</v>
      </c>
      <c r="K21" s="63">
        <f t="shared" ca="1" si="4"/>
        <v>2</v>
      </c>
      <c r="L21" s="64">
        <f t="shared" ca="1" si="4"/>
        <v>2</v>
      </c>
      <c r="M21" s="55">
        <f t="shared" ca="1" si="4"/>
        <v>4</v>
      </c>
      <c r="N21" s="63">
        <f t="shared" ca="1" si="4"/>
        <v>4</v>
      </c>
      <c r="O21" s="63">
        <f t="shared" ca="1" si="4"/>
        <v>9</v>
      </c>
      <c r="P21" s="63">
        <f t="shared" ca="1" si="4"/>
        <v>7</v>
      </c>
      <c r="Q21" s="63">
        <f t="shared" ca="1" si="4"/>
        <v>2</v>
      </c>
      <c r="R21" s="63">
        <f t="shared" ca="1" si="4"/>
        <v>1</v>
      </c>
      <c r="S21" s="63">
        <f t="shared" ca="1" si="4"/>
        <v>4</v>
      </c>
      <c r="T21" s="63">
        <f t="shared" ca="1" si="4"/>
        <v>2</v>
      </c>
      <c r="U21" s="65">
        <f t="shared" ca="1" si="4"/>
        <v>4</v>
      </c>
    </row>
    <row r="22" spans="1:21" ht="15" thickBot="1" x14ac:dyDescent="0.35">
      <c r="B22" s="295"/>
      <c r="C22" s="53" t="s">
        <v>987</v>
      </c>
      <c r="D22" s="74">
        <f ca="1">IFERROR(IF((D21/D12)="","",(D21/D12)),"")</f>
        <v>1.3333333333333334E-2</v>
      </c>
      <c r="E22" s="75">
        <f t="shared" ref="E22:U22" ca="1" si="8">IFERROR(IF((E21/E12)="","",(E21/E12)),"")</f>
        <v>6.6666666666666671E-3</v>
      </c>
      <c r="F22" s="75">
        <f t="shared" ca="1" si="8"/>
        <v>0.04</v>
      </c>
      <c r="G22" s="75">
        <f t="shared" ca="1" si="8"/>
        <v>3.3333333333333333E-2</v>
      </c>
      <c r="H22" s="75">
        <f t="shared" ca="1" si="8"/>
        <v>6.6666666666666671E-3</v>
      </c>
      <c r="I22" s="75">
        <f t="shared" ca="1" si="8"/>
        <v>6.6666666666666671E-3</v>
      </c>
      <c r="J22" s="75">
        <f t="shared" ca="1" si="8"/>
        <v>6.6666666666666671E-3</v>
      </c>
      <c r="K22" s="75">
        <f t="shared" ca="1" si="8"/>
        <v>1.3333333333333334E-2</v>
      </c>
      <c r="L22" s="76">
        <f t="shared" ca="1" si="8"/>
        <v>1.3333333333333334E-2</v>
      </c>
      <c r="M22" s="77">
        <f t="shared" ca="1" si="8"/>
        <v>2.6666666666666668E-2</v>
      </c>
      <c r="N22" s="75">
        <f t="shared" ca="1" si="8"/>
        <v>2.6666666666666668E-2</v>
      </c>
      <c r="O22" s="75">
        <f t="shared" ca="1" si="8"/>
        <v>0.06</v>
      </c>
      <c r="P22" s="75">
        <f t="shared" ca="1" si="8"/>
        <v>4.6666666666666669E-2</v>
      </c>
      <c r="Q22" s="75">
        <f t="shared" ca="1" si="8"/>
        <v>1.3333333333333334E-2</v>
      </c>
      <c r="R22" s="75">
        <f t="shared" ca="1" si="8"/>
        <v>6.6666666666666671E-3</v>
      </c>
      <c r="S22" s="75">
        <f t="shared" ca="1" si="8"/>
        <v>2.6666666666666668E-2</v>
      </c>
      <c r="T22" s="75">
        <f t="shared" ca="1" si="8"/>
        <v>1.3333333333333334E-2</v>
      </c>
      <c r="U22" s="78">
        <f t="shared" ca="1" si="8"/>
        <v>2.6666666666666668E-2</v>
      </c>
    </row>
    <row r="23" spans="1:21" ht="15" thickBot="1" x14ac:dyDescent="0.35"/>
    <row r="24" spans="1:21" x14ac:dyDescent="0.3">
      <c r="B24" s="193"/>
      <c r="C24" s="195"/>
      <c r="D24" s="288" t="s">
        <v>1126</v>
      </c>
      <c r="E24" s="289"/>
      <c r="F24" s="289"/>
      <c r="G24" s="289"/>
      <c r="H24" s="289"/>
      <c r="I24" s="289"/>
      <c r="J24" s="289"/>
      <c r="K24" s="289"/>
      <c r="L24" s="290"/>
      <c r="M24" s="288" t="s">
        <v>977</v>
      </c>
      <c r="N24" s="289"/>
      <c r="O24" s="289"/>
      <c r="P24" s="289"/>
      <c r="Q24" s="289"/>
      <c r="R24" s="289"/>
      <c r="S24" s="289"/>
      <c r="T24" s="289"/>
      <c r="U24" s="290"/>
    </row>
    <row r="25" spans="1:21" ht="60" customHeight="1" thickBot="1" x14ac:dyDescent="0.35">
      <c r="B25" s="194" t="s">
        <v>117</v>
      </c>
      <c r="C25" s="196" t="s">
        <v>931</v>
      </c>
      <c r="D25" s="149" t="s">
        <v>968</v>
      </c>
      <c r="E25" s="147" t="s">
        <v>969</v>
      </c>
      <c r="F25" s="147" t="s">
        <v>970</v>
      </c>
      <c r="G25" s="147" t="s">
        <v>971</v>
      </c>
      <c r="H25" s="147" t="s">
        <v>972</v>
      </c>
      <c r="I25" s="147" t="s">
        <v>973</v>
      </c>
      <c r="J25" s="147" t="s">
        <v>974</v>
      </c>
      <c r="K25" s="147" t="s">
        <v>975</v>
      </c>
      <c r="L25" s="148" t="s">
        <v>976</v>
      </c>
      <c r="M25" s="149" t="s">
        <v>968</v>
      </c>
      <c r="N25" s="147" t="s">
        <v>969</v>
      </c>
      <c r="O25" s="147" t="s">
        <v>970</v>
      </c>
      <c r="P25" s="147" t="s">
        <v>971</v>
      </c>
      <c r="Q25" s="147" t="s">
        <v>972</v>
      </c>
      <c r="R25" s="147" t="s">
        <v>973</v>
      </c>
      <c r="S25" s="147" t="s">
        <v>974</v>
      </c>
      <c r="T25" s="147" t="s">
        <v>975</v>
      </c>
      <c r="U25" s="148" t="s">
        <v>976</v>
      </c>
    </row>
    <row r="26" spans="1:21" x14ac:dyDescent="0.3">
      <c r="A26" s="57">
        <v>0</v>
      </c>
      <c r="B26" s="48" t="str">
        <f t="shared" ref="B26:B57" ca="1" si="9">IF($A26&gt;$X$5-1,"",INDIRECT("'Comms by AT'!AA"&amp;$A26+$X$4))</f>
        <v>E09000002</v>
      </c>
      <c r="C26" s="140" t="str">
        <f ca="1">IFERROR(VLOOKUP($B26,'Org List'!$J$9:$K$488,2,0), "")</f>
        <v>Barking and Dagenham</v>
      </c>
      <c r="D26" s="150" t="str">
        <f ca="1">IFERROR(IF((VLOOKUP($B26,'HICM and Narrative Backsheet'!$A$7:$T$156,D$9,FALSE))="","",(VLOOKUP($B26,'HICM and Narrative Backsheet'!$A$7:$T$156,D$9,FALSE))),"")</f>
        <v>Mature</v>
      </c>
      <c r="E26" s="151" t="str">
        <f ca="1">IFERROR(IF((VLOOKUP($B26,'HICM and Narrative Backsheet'!$A$7:$T$156,E$9,FALSE))="","",(VLOOKUP($B26,'HICM and Narrative Backsheet'!$A$7:$T$156,E$9,FALSE))),"")</f>
        <v>Established</v>
      </c>
      <c r="F26" s="151" t="str">
        <f ca="1">IFERROR(IF((VLOOKUP($B26,'HICM and Narrative Backsheet'!$A$7:$T$156,F$9,FALSE))="","",(VLOOKUP($B26,'HICM and Narrative Backsheet'!$A$7:$T$156,F$9,FALSE))),"")</f>
        <v>Exemplary</v>
      </c>
      <c r="G26" s="151" t="str">
        <f ca="1">IFERROR(IF((VLOOKUP($B26,'HICM and Narrative Backsheet'!$A$7:$T$156,G$9,FALSE))="","",(VLOOKUP($B26,'HICM and Narrative Backsheet'!$A$7:$T$156,G$9,FALSE))),"")</f>
        <v>Mature</v>
      </c>
      <c r="H26" s="151" t="str">
        <f ca="1">IFERROR(IF((VLOOKUP($B26,'HICM and Narrative Backsheet'!$A$7:$T$156,H$9,FALSE))="","",(VLOOKUP($B26,'HICM and Narrative Backsheet'!$A$7:$T$156,H$9,FALSE))),"")</f>
        <v>Mature</v>
      </c>
      <c r="I26" s="151" t="str">
        <f ca="1">IFERROR(IF((VLOOKUP($B26,'HICM and Narrative Backsheet'!$A$7:$T$156,I$9,FALSE))="","",(VLOOKUP($B26,'HICM and Narrative Backsheet'!$A$7:$T$156,I$9,FALSE))),"")</f>
        <v>Mature</v>
      </c>
      <c r="J26" s="151" t="str">
        <f ca="1">IFERROR(IF((VLOOKUP($B26,'HICM and Narrative Backsheet'!$A$7:$T$156,J$9,FALSE))="","",(VLOOKUP($B26,'HICM and Narrative Backsheet'!$A$7:$T$156,J$9,FALSE))),"")</f>
        <v>Mature</v>
      </c>
      <c r="K26" s="151" t="str">
        <f ca="1">IFERROR(IF((VLOOKUP($B26,'HICM and Narrative Backsheet'!$A$7:$T$156,K$9,FALSE))="","",(VLOOKUP($B26,'HICM and Narrative Backsheet'!$A$7:$T$156,K$9,FALSE))),"")</f>
        <v>Mature</v>
      </c>
      <c r="L26" s="152" t="str">
        <f ca="1">IFERROR(IF((VLOOKUP($B26,'HICM and Narrative Backsheet'!$A$7:$T$156,L$9,FALSE))="","",(VLOOKUP($B26,'HICM and Narrative Backsheet'!$A$7:$T$156,L$9,FALSE))),"")</f>
        <v>Established</v>
      </c>
      <c r="M26" s="150" t="str">
        <f ca="1">IFERROR(IF((VLOOKUP($B26,'HICM and Narrative Backsheet'!$A$7:$T$156,M$9,FALSE))="","",(VLOOKUP($B26,'HICM and Narrative Backsheet'!$A$7:$T$156,M$9,FALSE))),"")</f>
        <v>Exemplary</v>
      </c>
      <c r="N26" s="151" t="str">
        <f ca="1">IFERROR(IF((VLOOKUP($B26,'HICM and Narrative Backsheet'!$A$7:$T$156,N$9,FALSE))="","",(VLOOKUP($B26,'HICM and Narrative Backsheet'!$A$7:$T$156,N$9,FALSE))),"")</f>
        <v>Mature</v>
      </c>
      <c r="O26" s="151" t="str">
        <f ca="1">IFERROR(IF((VLOOKUP($B26,'HICM and Narrative Backsheet'!$A$7:$T$156,O$9,FALSE))="","",(VLOOKUP($B26,'HICM and Narrative Backsheet'!$A$7:$T$156,O$9,FALSE))),"")</f>
        <v>Exemplary</v>
      </c>
      <c r="P26" s="151" t="str">
        <f ca="1">IFERROR(IF((VLOOKUP($B26,'HICM and Narrative Backsheet'!$A$7:$T$156,P$9,FALSE))="","",(VLOOKUP($B26,'HICM and Narrative Backsheet'!$A$7:$T$156,P$9,FALSE))),"")</f>
        <v>Exemplary</v>
      </c>
      <c r="Q26" s="151" t="str">
        <f ca="1">IFERROR(IF((VLOOKUP($B26,'HICM and Narrative Backsheet'!$A$7:$T$156,Q$9,FALSE))="","",(VLOOKUP($B26,'HICM and Narrative Backsheet'!$A$7:$T$156,Q$9,FALSE))),"")</f>
        <v>Exemplary</v>
      </c>
      <c r="R26" s="151" t="str">
        <f ca="1">IFERROR(IF((VLOOKUP($B26,'HICM and Narrative Backsheet'!$A$7:$T$156,R$9,FALSE))="","",(VLOOKUP($B26,'HICM and Narrative Backsheet'!$A$7:$T$156,R$9,FALSE))),"")</f>
        <v>Mature</v>
      </c>
      <c r="S26" s="151" t="str">
        <f ca="1">IFERROR(IF((VLOOKUP($B26,'HICM and Narrative Backsheet'!$A$7:$T$156,S$9,FALSE))="","",(VLOOKUP($B26,'HICM and Narrative Backsheet'!$A$7:$T$156,S$9,FALSE))),"")</f>
        <v>Mature</v>
      </c>
      <c r="T26" s="151" t="str">
        <f ca="1">IFERROR(IF((VLOOKUP($B26,'HICM and Narrative Backsheet'!$A$7:$T$156,T$9,FALSE))="","",(VLOOKUP($B26,'HICM and Narrative Backsheet'!$A$7:$T$156,T$9,FALSE))),"")</f>
        <v>Mature</v>
      </c>
      <c r="U26" s="152" t="str">
        <f ca="1">IFERROR(IF((VLOOKUP($B26,'HICM and Narrative Backsheet'!$A$7:$T$156,U$9,FALSE))="","",(VLOOKUP($B26,'HICM and Narrative Backsheet'!$A$7:$T$156,U$9,FALSE))),"")</f>
        <v>Mature</v>
      </c>
    </row>
    <row r="27" spans="1:21" x14ac:dyDescent="0.3">
      <c r="A27" s="57">
        <v>1</v>
      </c>
      <c r="B27" s="50" t="str">
        <f t="shared" ca="1" si="9"/>
        <v>E09000003</v>
      </c>
      <c r="C27" s="141" t="str">
        <f ca="1">IFERROR(VLOOKUP($B27,'Org List'!$J$9:$K$488,2,0), "")</f>
        <v>Barnet</v>
      </c>
      <c r="D27" s="153" t="str">
        <f ca="1">IFERROR(IF((VLOOKUP($B27,'HICM and Narrative Backsheet'!$A$7:$T$156,D$9,FALSE))="","",(VLOOKUP($B27,'HICM and Narrative Backsheet'!$A$7:$T$156,D$9,FALSE))),"")</f>
        <v>Established</v>
      </c>
      <c r="E27" s="154" t="str">
        <f ca="1">IFERROR(IF((VLOOKUP($B27,'HICM and Narrative Backsheet'!$A$7:$T$156,E$9,FALSE))="","",(VLOOKUP($B27,'HICM and Narrative Backsheet'!$A$7:$T$156,E$9,FALSE))),"")</f>
        <v>Established</v>
      </c>
      <c r="F27" s="154" t="str">
        <f ca="1">IFERROR(IF((VLOOKUP($B27,'HICM and Narrative Backsheet'!$A$7:$T$156,F$9,FALSE))="","",(VLOOKUP($B27,'HICM and Narrative Backsheet'!$A$7:$T$156,F$9,FALSE))),"")</f>
        <v>Mature</v>
      </c>
      <c r="G27" s="154" t="str">
        <f ca="1">IFERROR(IF((VLOOKUP($B27,'HICM and Narrative Backsheet'!$A$7:$T$156,G$9,FALSE))="","",(VLOOKUP($B27,'HICM and Narrative Backsheet'!$A$7:$T$156,G$9,FALSE))),"")</f>
        <v>Established</v>
      </c>
      <c r="H27" s="154" t="str">
        <f ca="1">IFERROR(IF((VLOOKUP($B27,'HICM and Narrative Backsheet'!$A$7:$T$156,H$9,FALSE))="","",(VLOOKUP($B27,'HICM and Narrative Backsheet'!$A$7:$T$156,H$9,FALSE))),"")</f>
        <v>Plans in place</v>
      </c>
      <c r="I27" s="154" t="str">
        <f ca="1">IFERROR(IF((VLOOKUP($B27,'HICM and Narrative Backsheet'!$A$7:$T$156,I$9,FALSE))="","",(VLOOKUP($B27,'HICM and Narrative Backsheet'!$A$7:$T$156,I$9,FALSE))),"")</f>
        <v>Mature</v>
      </c>
      <c r="J27" s="154" t="str">
        <f ca="1">IFERROR(IF((VLOOKUP($B27,'HICM and Narrative Backsheet'!$A$7:$T$156,J$9,FALSE))="","",(VLOOKUP($B27,'HICM and Narrative Backsheet'!$A$7:$T$156,J$9,FALSE))),"")</f>
        <v>Established</v>
      </c>
      <c r="K27" s="154" t="str">
        <f ca="1">IFERROR(IF((VLOOKUP($B27,'HICM and Narrative Backsheet'!$A$7:$T$156,K$9,FALSE))="","",(VLOOKUP($B27,'HICM and Narrative Backsheet'!$A$7:$T$156,K$9,FALSE))),"")</f>
        <v>Established</v>
      </c>
      <c r="L27" s="155" t="str">
        <f ca="1">IFERROR(IF((VLOOKUP($B27,'HICM and Narrative Backsheet'!$A$7:$T$156,L$9,FALSE))="","",(VLOOKUP($B27,'HICM and Narrative Backsheet'!$A$7:$T$156,L$9,FALSE))),"")</f>
        <v>Mature</v>
      </c>
      <c r="M27" s="153" t="str">
        <f ca="1">IFERROR(IF((VLOOKUP($B27,'HICM and Narrative Backsheet'!$A$7:$T$156,M$9,FALSE))="","",(VLOOKUP($B27,'HICM and Narrative Backsheet'!$A$7:$T$156,M$9,FALSE))),"")</f>
        <v>Established</v>
      </c>
      <c r="N27" s="154" t="str">
        <f ca="1">IFERROR(IF((VLOOKUP($B27,'HICM and Narrative Backsheet'!$A$7:$T$156,N$9,FALSE))="","",(VLOOKUP($B27,'HICM and Narrative Backsheet'!$A$7:$T$156,N$9,FALSE))),"")</f>
        <v>Established</v>
      </c>
      <c r="O27" s="154" t="str">
        <f ca="1">IFERROR(IF((VLOOKUP($B27,'HICM and Narrative Backsheet'!$A$7:$T$156,O$9,FALSE))="","",(VLOOKUP($B27,'HICM and Narrative Backsheet'!$A$7:$T$156,O$9,FALSE))),"")</f>
        <v>Mature</v>
      </c>
      <c r="P27" s="154" t="str">
        <f ca="1">IFERROR(IF((VLOOKUP($B27,'HICM and Narrative Backsheet'!$A$7:$T$156,P$9,FALSE))="","",(VLOOKUP($B27,'HICM and Narrative Backsheet'!$A$7:$T$156,P$9,FALSE))),"")</f>
        <v>Established</v>
      </c>
      <c r="Q27" s="154" t="str">
        <f ca="1">IFERROR(IF((VLOOKUP($B27,'HICM and Narrative Backsheet'!$A$7:$T$156,Q$9,FALSE))="","",(VLOOKUP($B27,'HICM and Narrative Backsheet'!$A$7:$T$156,Q$9,FALSE))),"")</f>
        <v>Plans in place</v>
      </c>
      <c r="R27" s="154" t="str">
        <f ca="1">IFERROR(IF((VLOOKUP($B27,'HICM and Narrative Backsheet'!$A$7:$T$156,R$9,FALSE))="","",(VLOOKUP($B27,'HICM and Narrative Backsheet'!$A$7:$T$156,R$9,FALSE))),"")</f>
        <v>Mature</v>
      </c>
      <c r="S27" s="154" t="str">
        <f ca="1">IFERROR(IF((VLOOKUP($B27,'HICM and Narrative Backsheet'!$A$7:$T$156,S$9,FALSE))="","",(VLOOKUP($B27,'HICM and Narrative Backsheet'!$A$7:$T$156,S$9,FALSE))),"")</f>
        <v>Mature</v>
      </c>
      <c r="T27" s="154" t="str">
        <f ca="1">IFERROR(IF((VLOOKUP($B27,'HICM and Narrative Backsheet'!$A$7:$T$156,T$9,FALSE))="","",(VLOOKUP($B27,'HICM and Narrative Backsheet'!$A$7:$T$156,T$9,FALSE))),"")</f>
        <v>Established</v>
      </c>
      <c r="U27" s="155" t="str">
        <f ca="1">IFERROR(IF((VLOOKUP($B27,'HICM and Narrative Backsheet'!$A$7:$T$156,U$9,FALSE))="","",(VLOOKUP($B27,'HICM and Narrative Backsheet'!$A$7:$T$156,U$9,FALSE))),"")</f>
        <v>Mature</v>
      </c>
    </row>
    <row r="28" spans="1:21" x14ac:dyDescent="0.3">
      <c r="A28" s="57">
        <v>2</v>
      </c>
      <c r="B28" s="50" t="str">
        <f t="shared" ca="1" si="9"/>
        <v>E08000016</v>
      </c>
      <c r="C28" s="141" t="str">
        <f ca="1">IFERROR(VLOOKUP($B28,'Org List'!$J$9:$K$488,2,0), "")</f>
        <v>Barnsley</v>
      </c>
      <c r="D28" s="153" t="str">
        <f ca="1">IFERROR(IF((VLOOKUP($B28,'HICM and Narrative Backsheet'!$A$7:$T$156,D$9,FALSE))="","",(VLOOKUP($B28,'HICM and Narrative Backsheet'!$A$7:$T$156,D$9,FALSE))),"")</f>
        <v>Established</v>
      </c>
      <c r="E28" s="154" t="str">
        <f ca="1">IFERROR(IF((VLOOKUP($B28,'HICM and Narrative Backsheet'!$A$7:$T$156,E$9,FALSE))="","",(VLOOKUP($B28,'HICM and Narrative Backsheet'!$A$7:$T$156,E$9,FALSE))),"")</f>
        <v>Established</v>
      </c>
      <c r="F28" s="154" t="str">
        <f ca="1">IFERROR(IF((VLOOKUP($B28,'HICM and Narrative Backsheet'!$A$7:$T$156,F$9,FALSE))="","",(VLOOKUP($B28,'HICM and Narrative Backsheet'!$A$7:$T$156,F$9,FALSE))),"")</f>
        <v>Established</v>
      </c>
      <c r="G28" s="154" t="str">
        <f ca="1">IFERROR(IF((VLOOKUP($B28,'HICM and Narrative Backsheet'!$A$7:$T$156,G$9,FALSE))="","",(VLOOKUP($B28,'HICM and Narrative Backsheet'!$A$7:$T$156,G$9,FALSE))),"")</f>
        <v>Established</v>
      </c>
      <c r="H28" s="154" t="str">
        <f ca="1">IFERROR(IF((VLOOKUP($B28,'HICM and Narrative Backsheet'!$A$7:$T$156,H$9,FALSE))="","",(VLOOKUP($B28,'HICM and Narrative Backsheet'!$A$7:$T$156,H$9,FALSE))),"")</f>
        <v>Mature</v>
      </c>
      <c r="I28" s="154" t="str">
        <f ca="1">IFERROR(IF((VLOOKUP($B28,'HICM and Narrative Backsheet'!$A$7:$T$156,I$9,FALSE))="","",(VLOOKUP($B28,'HICM and Narrative Backsheet'!$A$7:$T$156,I$9,FALSE))),"")</f>
        <v>Established</v>
      </c>
      <c r="J28" s="154" t="str">
        <f ca="1">IFERROR(IF((VLOOKUP($B28,'HICM and Narrative Backsheet'!$A$7:$T$156,J$9,FALSE))="","",(VLOOKUP($B28,'HICM and Narrative Backsheet'!$A$7:$T$156,J$9,FALSE))),"")</f>
        <v>Established</v>
      </c>
      <c r="K28" s="154" t="str">
        <f ca="1">IFERROR(IF((VLOOKUP($B28,'HICM and Narrative Backsheet'!$A$7:$T$156,K$9,FALSE))="","",(VLOOKUP($B28,'HICM and Narrative Backsheet'!$A$7:$T$156,K$9,FALSE))),"")</f>
        <v>Established</v>
      </c>
      <c r="L28" s="155" t="str">
        <f ca="1">IFERROR(IF((VLOOKUP($B28,'HICM and Narrative Backsheet'!$A$7:$T$156,L$9,FALSE))="","",(VLOOKUP($B28,'HICM and Narrative Backsheet'!$A$7:$T$156,L$9,FALSE))),"")</f>
        <v>Established</v>
      </c>
      <c r="M28" s="153" t="str">
        <f ca="1">IFERROR(IF((VLOOKUP($B28,'HICM and Narrative Backsheet'!$A$7:$T$156,M$9,FALSE))="","",(VLOOKUP($B28,'HICM and Narrative Backsheet'!$A$7:$T$156,M$9,FALSE))),"")</f>
        <v>Established</v>
      </c>
      <c r="N28" s="154" t="str">
        <f ca="1">IFERROR(IF((VLOOKUP($B28,'HICM and Narrative Backsheet'!$A$7:$T$156,N$9,FALSE))="","",(VLOOKUP($B28,'HICM and Narrative Backsheet'!$A$7:$T$156,N$9,FALSE))),"")</f>
        <v>Established</v>
      </c>
      <c r="O28" s="154" t="str">
        <f ca="1">IFERROR(IF((VLOOKUP($B28,'HICM and Narrative Backsheet'!$A$7:$T$156,O$9,FALSE))="","",(VLOOKUP($B28,'HICM and Narrative Backsheet'!$A$7:$T$156,O$9,FALSE))),"")</f>
        <v>Mature</v>
      </c>
      <c r="P28" s="154" t="str">
        <f ca="1">IFERROR(IF((VLOOKUP($B28,'HICM and Narrative Backsheet'!$A$7:$T$156,P$9,FALSE))="","",(VLOOKUP($B28,'HICM and Narrative Backsheet'!$A$7:$T$156,P$9,FALSE))),"")</f>
        <v>Established</v>
      </c>
      <c r="Q28" s="154" t="str">
        <f ca="1">IFERROR(IF((VLOOKUP($B28,'HICM and Narrative Backsheet'!$A$7:$T$156,Q$9,FALSE))="","",(VLOOKUP($B28,'HICM and Narrative Backsheet'!$A$7:$T$156,Q$9,FALSE))),"")</f>
        <v>Mature</v>
      </c>
      <c r="R28" s="154" t="str">
        <f ca="1">IFERROR(IF((VLOOKUP($B28,'HICM and Narrative Backsheet'!$A$7:$T$156,R$9,FALSE))="","",(VLOOKUP($B28,'HICM and Narrative Backsheet'!$A$7:$T$156,R$9,FALSE))),"")</f>
        <v>Established</v>
      </c>
      <c r="S28" s="154" t="str">
        <f ca="1">IFERROR(IF((VLOOKUP($B28,'HICM and Narrative Backsheet'!$A$7:$T$156,S$9,FALSE))="","",(VLOOKUP($B28,'HICM and Narrative Backsheet'!$A$7:$T$156,S$9,FALSE))),"")</f>
        <v>Established</v>
      </c>
      <c r="T28" s="154" t="str">
        <f ca="1">IFERROR(IF((VLOOKUP($B28,'HICM and Narrative Backsheet'!$A$7:$T$156,T$9,FALSE))="","",(VLOOKUP($B28,'HICM and Narrative Backsheet'!$A$7:$T$156,T$9,FALSE))),"")</f>
        <v>Established</v>
      </c>
      <c r="U28" s="155" t="str">
        <f ca="1">IFERROR(IF((VLOOKUP($B28,'HICM and Narrative Backsheet'!$A$7:$T$156,U$9,FALSE))="","",(VLOOKUP($B28,'HICM and Narrative Backsheet'!$A$7:$T$156,U$9,FALSE))),"")</f>
        <v>Mature</v>
      </c>
    </row>
    <row r="29" spans="1:21" x14ac:dyDescent="0.3">
      <c r="A29" s="57">
        <v>3</v>
      </c>
      <c r="B29" s="50" t="str">
        <f t="shared" ca="1" si="9"/>
        <v>E06000022</v>
      </c>
      <c r="C29" s="141" t="str">
        <f ca="1">IFERROR(VLOOKUP($B29,'Org List'!$J$9:$K$488,2,0), "")</f>
        <v>Bath and North East Somerset</v>
      </c>
      <c r="D29" s="153" t="str">
        <f ca="1">IFERROR(IF((VLOOKUP($B29,'HICM and Narrative Backsheet'!$A$7:$T$156,D$9,FALSE))="","",(VLOOKUP($B29,'HICM and Narrative Backsheet'!$A$7:$T$156,D$9,FALSE))),"")</f>
        <v>Established</v>
      </c>
      <c r="E29" s="154" t="str">
        <f ca="1">IFERROR(IF((VLOOKUP($B29,'HICM and Narrative Backsheet'!$A$7:$T$156,E$9,FALSE))="","",(VLOOKUP($B29,'HICM and Narrative Backsheet'!$A$7:$T$156,E$9,FALSE))),"")</f>
        <v>Established</v>
      </c>
      <c r="F29" s="154" t="str">
        <f ca="1">IFERROR(IF((VLOOKUP($B29,'HICM and Narrative Backsheet'!$A$7:$T$156,F$9,FALSE))="","",(VLOOKUP($B29,'HICM and Narrative Backsheet'!$A$7:$T$156,F$9,FALSE))),"")</f>
        <v>Established</v>
      </c>
      <c r="G29" s="154" t="str">
        <f ca="1">IFERROR(IF((VLOOKUP($B29,'HICM and Narrative Backsheet'!$A$7:$T$156,G$9,FALSE))="","",(VLOOKUP($B29,'HICM and Narrative Backsheet'!$A$7:$T$156,G$9,FALSE))),"")</f>
        <v>Established</v>
      </c>
      <c r="H29" s="154" t="str">
        <f ca="1">IFERROR(IF((VLOOKUP($B29,'HICM and Narrative Backsheet'!$A$7:$T$156,H$9,FALSE))="","",(VLOOKUP($B29,'HICM and Narrative Backsheet'!$A$7:$T$156,H$9,FALSE))),"")</f>
        <v>Established</v>
      </c>
      <c r="I29" s="154" t="str">
        <f ca="1">IFERROR(IF((VLOOKUP($B29,'HICM and Narrative Backsheet'!$A$7:$T$156,I$9,FALSE))="","",(VLOOKUP($B29,'HICM and Narrative Backsheet'!$A$7:$T$156,I$9,FALSE))),"")</f>
        <v>Plans in place</v>
      </c>
      <c r="J29" s="154" t="str">
        <f ca="1">IFERROR(IF((VLOOKUP($B29,'HICM and Narrative Backsheet'!$A$7:$T$156,J$9,FALSE))="","",(VLOOKUP($B29,'HICM and Narrative Backsheet'!$A$7:$T$156,J$9,FALSE))),"")</f>
        <v>Established</v>
      </c>
      <c r="K29" s="154" t="str">
        <f ca="1">IFERROR(IF((VLOOKUP($B29,'HICM and Narrative Backsheet'!$A$7:$T$156,K$9,FALSE))="","",(VLOOKUP($B29,'HICM and Narrative Backsheet'!$A$7:$T$156,K$9,FALSE))),"")</f>
        <v>Established</v>
      </c>
      <c r="L29" s="155" t="str">
        <f ca="1">IFERROR(IF((VLOOKUP($B29,'HICM and Narrative Backsheet'!$A$7:$T$156,L$9,FALSE))="","",(VLOOKUP($B29,'HICM and Narrative Backsheet'!$A$7:$T$156,L$9,FALSE))),"")</f>
        <v>Established</v>
      </c>
      <c r="M29" s="153" t="str">
        <f ca="1">IFERROR(IF((VLOOKUP($B29,'HICM and Narrative Backsheet'!$A$7:$T$156,M$9,FALSE))="","",(VLOOKUP($B29,'HICM and Narrative Backsheet'!$A$7:$T$156,M$9,FALSE))),"")</f>
        <v>Established</v>
      </c>
      <c r="N29" s="154" t="str">
        <f ca="1">IFERROR(IF((VLOOKUP($B29,'HICM and Narrative Backsheet'!$A$7:$T$156,N$9,FALSE))="","",(VLOOKUP($B29,'HICM and Narrative Backsheet'!$A$7:$T$156,N$9,FALSE))),"")</f>
        <v>Established</v>
      </c>
      <c r="O29" s="154" t="str">
        <f ca="1">IFERROR(IF((VLOOKUP($B29,'HICM and Narrative Backsheet'!$A$7:$T$156,O$9,FALSE))="","",(VLOOKUP($B29,'HICM and Narrative Backsheet'!$A$7:$T$156,O$9,FALSE))),"")</f>
        <v>Established</v>
      </c>
      <c r="P29" s="154" t="str">
        <f ca="1">IFERROR(IF((VLOOKUP($B29,'HICM and Narrative Backsheet'!$A$7:$T$156,P$9,FALSE))="","",(VLOOKUP($B29,'HICM and Narrative Backsheet'!$A$7:$T$156,P$9,FALSE))),"")</f>
        <v>Established</v>
      </c>
      <c r="Q29" s="154" t="str">
        <f ca="1">IFERROR(IF((VLOOKUP($B29,'HICM and Narrative Backsheet'!$A$7:$T$156,Q$9,FALSE))="","",(VLOOKUP($B29,'HICM and Narrative Backsheet'!$A$7:$T$156,Q$9,FALSE))),"")</f>
        <v>Established</v>
      </c>
      <c r="R29" s="154" t="str">
        <f ca="1">IFERROR(IF((VLOOKUP($B29,'HICM and Narrative Backsheet'!$A$7:$T$156,R$9,FALSE))="","",(VLOOKUP($B29,'HICM and Narrative Backsheet'!$A$7:$T$156,R$9,FALSE))),"")</f>
        <v>Established</v>
      </c>
      <c r="S29" s="154" t="str">
        <f ca="1">IFERROR(IF((VLOOKUP($B29,'HICM and Narrative Backsheet'!$A$7:$T$156,S$9,FALSE))="","",(VLOOKUP($B29,'HICM and Narrative Backsheet'!$A$7:$T$156,S$9,FALSE))),"")</f>
        <v>Established</v>
      </c>
      <c r="T29" s="154" t="str">
        <f ca="1">IFERROR(IF((VLOOKUP($B29,'HICM and Narrative Backsheet'!$A$7:$T$156,T$9,FALSE))="","",(VLOOKUP($B29,'HICM and Narrative Backsheet'!$A$7:$T$156,T$9,FALSE))),"")</f>
        <v>Established</v>
      </c>
      <c r="U29" s="155" t="str">
        <f ca="1">IFERROR(IF((VLOOKUP($B29,'HICM and Narrative Backsheet'!$A$7:$T$156,U$9,FALSE))="","",(VLOOKUP($B29,'HICM and Narrative Backsheet'!$A$7:$T$156,U$9,FALSE))),"")</f>
        <v>Established</v>
      </c>
    </row>
    <row r="30" spans="1:21" x14ac:dyDescent="0.3">
      <c r="A30" s="57">
        <v>4</v>
      </c>
      <c r="B30" s="50" t="str">
        <f t="shared" ca="1" si="9"/>
        <v>E06000055</v>
      </c>
      <c r="C30" s="141" t="str">
        <f ca="1">IFERROR(VLOOKUP($B30,'Org List'!$J$9:$K$488,2,0), "")</f>
        <v>Bedford</v>
      </c>
      <c r="D30" s="153" t="str">
        <f ca="1">IFERROR(IF((VLOOKUP($B30,'HICM and Narrative Backsheet'!$A$7:$T$156,D$9,FALSE))="","",(VLOOKUP($B30,'HICM and Narrative Backsheet'!$A$7:$T$156,D$9,FALSE))),"")</f>
        <v>Established</v>
      </c>
      <c r="E30" s="154" t="str">
        <f ca="1">IFERROR(IF((VLOOKUP($B30,'HICM and Narrative Backsheet'!$A$7:$T$156,E$9,FALSE))="","",(VLOOKUP($B30,'HICM and Narrative Backsheet'!$A$7:$T$156,E$9,FALSE))),"")</f>
        <v>Mature</v>
      </c>
      <c r="F30" s="154" t="str">
        <f ca="1">IFERROR(IF((VLOOKUP($B30,'HICM and Narrative Backsheet'!$A$7:$T$156,F$9,FALSE))="","",(VLOOKUP($B30,'HICM and Narrative Backsheet'!$A$7:$T$156,F$9,FALSE))),"")</f>
        <v>Mature</v>
      </c>
      <c r="G30" s="154" t="str">
        <f ca="1">IFERROR(IF((VLOOKUP($B30,'HICM and Narrative Backsheet'!$A$7:$T$156,G$9,FALSE))="","",(VLOOKUP($B30,'HICM and Narrative Backsheet'!$A$7:$T$156,G$9,FALSE))),"")</f>
        <v>Mature</v>
      </c>
      <c r="H30" s="154" t="str">
        <f ca="1">IFERROR(IF((VLOOKUP($B30,'HICM and Narrative Backsheet'!$A$7:$T$156,H$9,FALSE))="","",(VLOOKUP($B30,'HICM and Narrative Backsheet'!$A$7:$T$156,H$9,FALSE))),"")</f>
        <v>Established</v>
      </c>
      <c r="I30" s="154" t="str">
        <f ca="1">IFERROR(IF((VLOOKUP($B30,'HICM and Narrative Backsheet'!$A$7:$T$156,I$9,FALSE))="","",(VLOOKUP($B30,'HICM and Narrative Backsheet'!$A$7:$T$156,I$9,FALSE))),"")</f>
        <v>Mature</v>
      </c>
      <c r="J30" s="154" t="str">
        <f ca="1">IFERROR(IF((VLOOKUP($B30,'HICM and Narrative Backsheet'!$A$7:$T$156,J$9,FALSE))="","",(VLOOKUP($B30,'HICM and Narrative Backsheet'!$A$7:$T$156,J$9,FALSE))),"")</f>
        <v>Established</v>
      </c>
      <c r="K30" s="154" t="str">
        <f ca="1">IFERROR(IF((VLOOKUP($B30,'HICM and Narrative Backsheet'!$A$7:$T$156,K$9,FALSE))="","",(VLOOKUP($B30,'HICM and Narrative Backsheet'!$A$7:$T$156,K$9,FALSE))),"")</f>
        <v>Mature</v>
      </c>
      <c r="L30" s="155" t="str">
        <f ca="1">IFERROR(IF((VLOOKUP($B30,'HICM and Narrative Backsheet'!$A$7:$T$156,L$9,FALSE))="","",(VLOOKUP($B30,'HICM and Narrative Backsheet'!$A$7:$T$156,L$9,FALSE))),"")</f>
        <v>Mature</v>
      </c>
      <c r="M30" s="153" t="str">
        <f ca="1">IFERROR(IF((VLOOKUP($B30,'HICM and Narrative Backsheet'!$A$7:$T$156,M$9,FALSE))="","",(VLOOKUP($B30,'HICM and Narrative Backsheet'!$A$7:$T$156,M$9,FALSE))),"")</f>
        <v>Mature</v>
      </c>
      <c r="N30" s="154" t="str">
        <f ca="1">IFERROR(IF((VLOOKUP($B30,'HICM and Narrative Backsheet'!$A$7:$T$156,N$9,FALSE))="","",(VLOOKUP($B30,'HICM and Narrative Backsheet'!$A$7:$T$156,N$9,FALSE))),"")</f>
        <v>Exemplary</v>
      </c>
      <c r="O30" s="154" t="str">
        <f ca="1">IFERROR(IF((VLOOKUP($B30,'HICM and Narrative Backsheet'!$A$7:$T$156,O$9,FALSE))="","",(VLOOKUP($B30,'HICM and Narrative Backsheet'!$A$7:$T$156,O$9,FALSE))),"")</f>
        <v>Exemplary</v>
      </c>
      <c r="P30" s="154" t="str">
        <f ca="1">IFERROR(IF((VLOOKUP($B30,'HICM and Narrative Backsheet'!$A$7:$T$156,P$9,FALSE))="","",(VLOOKUP($B30,'HICM and Narrative Backsheet'!$A$7:$T$156,P$9,FALSE))),"")</f>
        <v>Mature</v>
      </c>
      <c r="Q30" s="154" t="str">
        <f ca="1">IFERROR(IF((VLOOKUP($B30,'HICM and Narrative Backsheet'!$A$7:$T$156,Q$9,FALSE))="","",(VLOOKUP($B30,'HICM and Narrative Backsheet'!$A$7:$T$156,Q$9,FALSE))),"")</f>
        <v>Established</v>
      </c>
      <c r="R30" s="154" t="str">
        <f ca="1">IFERROR(IF((VLOOKUP($B30,'HICM and Narrative Backsheet'!$A$7:$T$156,R$9,FALSE))="","",(VLOOKUP($B30,'HICM and Narrative Backsheet'!$A$7:$T$156,R$9,FALSE))),"")</f>
        <v>Mature</v>
      </c>
      <c r="S30" s="154" t="str">
        <f ca="1">IFERROR(IF((VLOOKUP($B30,'HICM and Narrative Backsheet'!$A$7:$T$156,S$9,FALSE))="","",(VLOOKUP($B30,'HICM and Narrative Backsheet'!$A$7:$T$156,S$9,FALSE))),"")</f>
        <v>Established</v>
      </c>
      <c r="T30" s="154" t="str">
        <f ca="1">IFERROR(IF((VLOOKUP($B30,'HICM and Narrative Backsheet'!$A$7:$T$156,T$9,FALSE))="","",(VLOOKUP($B30,'HICM and Narrative Backsheet'!$A$7:$T$156,T$9,FALSE))),"")</f>
        <v>Mature</v>
      </c>
      <c r="U30" s="155" t="str">
        <f ca="1">IFERROR(IF((VLOOKUP($B30,'HICM and Narrative Backsheet'!$A$7:$T$156,U$9,FALSE))="","",(VLOOKUP($B30,'HICM and Narrative Backsheet'!$A$7:$T$156,U$9,FALSE))),"")</f>
        <v>Mature</v>
      </c>
    </row>
    <row r="31" spans="1:21" x14ac:dyDescent="0.3">
      <c r="A31" s="57">
        <v>5</v>
      </c>
      <c r="B31" s="50" t="str">
        <f t="shared" ca="1" si="9"/>
        <v>E09000004</v>
      </c>
      <c r="C31" s="141" t="str">
        <f ca="1">IFERROR(VLOOKUP($B31,'Org List'!$J$9:$K$488,2,0), "")</f>
        <v>Bexley</v>
      </c>
      <c r="D31" s="153" t="str">
        <f ca="1">IFERROR(IF((VLOOKUP($B31,'HICM and Narrative Backsheet'!$A$7:$T$156,D$9,FALSE))="","",(VLOOKUP($B31,'HICM and Narrative Backsheet'!$A$7:$T$156,D$9,FALSE))),"")</f>
        <v>Plans in place</v>
      </c>
      <c r="E31" s="154" t="str">
        <f ca="1">IFERROR(IF((VLOOKUP($B31,'HICM and Narrative Backsheet'!$A$7:$T$156,E$9,FALSE))="","",(VLOOKUP($B31,'HICM and Narrative Backsheet'!$A$7:$T$156,E$9,FALSE))),"")</f>
        <v>Mature</v>
      </c>
      <c r="F31" s="154" t="str">
        <f ca="1">IFERROR(IF((VLOOKUP($B31,'HICM and Narrative Backsheet'!$A$7:$T$156,F$9,FALSE))="","",(VLOOKUP($B31,'HICM and Narrative Backsheet'!$A$7:$T$156,F$9,FALSE))),"")</f>
        <v>Established</v>
      </c>
      <c r="G31" s="154" t="str">
        <f ca="1">IFERROR(IF((VLOOKUP($B31,'HICM and Narrative Backsheet'!$A$7:$T$156,G$9,FALSE))="","",(VLOOKUP($B31,'HICM and Narrative Backsheet'!$A$7:$T$156,G$9,FALSE))),"")</f>
        <v>Exemplary</v>
      </c>
      <c r="H31" s="154" t="str">
        <f ca="1">IFERROR(IF((VLOOKUP($B31,'HICM and Narrative Backsheet'!$A$7:$T$156,H$9,FALSE))="","",(VLOOKUP($B31,'HICM and Narrative Backsheet'!$A$7:$T$156,H$9,FALSE))),"")</f>
        <v>Mature</v>
      </c>
      <c r="I31" s="154" t="str">
        <f ca="1">IFERROR(IF((VLOOKUP($B31,'HICM and Narrative Backsheet'!$A$7:$T$156,I$9,FALSE))="","",(VLOOKUP($B31,'HICM and Narrative Backsheet'!$A$7:$T$156,I$9,FALSE))),"")</f>
        <v>Plans in place</v>
      </c>
      <c r="J31" s="154" t="str">
        <f ca="1">IFERROR(IF((VLOOKUP($B31,'HICM and Narrative Backsheet'!$A$7:$T$156,J$9,FALSE))="","",(VLOOKUP($B31,'HICM and Narrative Backsheet'!$A$7:$T$156,J$9,FALSE))),"")</f>
        <v>Mature</v>
      </c>
      <c r="K31" s="154" t="str">
        <f ca="1">IFERROR(IF((VLOOKUP($B31,'HICM and Narrative Backsheet'!$A$7:$T$156,K$9,FALSE))="","",(VLOOKUP($B31,'HICM and Narrative Backsheet'!$A$7:$T$156,K$9,FALSE))),"")</f>
        <v>Established</v>
      </c>
      <c r="L31" s="155" t="str">
        <f ca="1">IFERROR(IF((VLOOKUP($B31,'HICM and Narrative Backsheet'!$A$7:$T$156,L$9,FALSE))="","",(VLOOKUP($B31,'HICM and Narrative Backsheet'!$A$7:$T$156,L$9,FALSE))),"")</f>
        <v>Established</v>
      </c>
      <c r="M31" s="153" t="str">
        <f ca="1">IFERROR(IF((VLOOKUP($B31,'HICM and Narrative Backsheet'!$A$7:$T$156,M$9,FALSE))="","",(VLOOKUP($B31,'HICM and Narrative Backsheet'!$A$7:$T$156,M$9,FALSE))),"")</f>
        <v>Plans in place</v>
      </c>
      <c r="N31" s="154" t="str">
        <f ca="1">IFERROR(IF((VLOOKUP($B31,'HICM and Narrative Backsheet'!$A$7:$T$156,N$9,FALSE))="","",(VLOOKUP($B31,'HICM and Narrative Backsheet'!$A$7:$T$156,N$9,FALSE))),"")</f>
        <v>Mature</v>
      </c>
      <c r="O31" s="154" t="str">
        <f ca="1">IFERROR(IF((VLOOKUP($B31,'HICM and Narrative Backsheet'!$A$7:$T$156,O$9,FALSE))="","",(VLOOKUP($B31,'HICM and Narrative Backsheet'!$A$7:$T$156,O$9,FALSE))),"")</f>
        <v>Established</v>
      </c>
      <c r="P31" s="154" t="str">
        <f ca="1">IFERROR(IF((VLOOKUP($B31,'HICM and Narrative Backsheet'!$A$7:$T$156,P$9,FALSE))="","",(VLOOKUP($B31,'HICM and Narrative Backsheet'!$A$7:$T$156,P$9,FALSE))),"")</f>
        <v>Exemplary</v>
      </c>
      <c r="Q31" s="154" t="str">
        <f ca="1">IFERROR(IF((VLOOKUP($B31,'HICM and Narrative Backsheet'!$A$7:$T$156,Q$9,FALSE))="","",(VLOOKUP($B31,'HICM and Narrative Backsheet'!$A$7:$T$156,Q$9,FALSE))),"")</f>
        <v>Mature</v>
      </c>
      <c r="R31" s="154" t="str">
        <f ca="1">IFERROR(IF((VLOOKUP($B31,'HICM and Narrative Backsheet'!$A$7:$T$156,R$9,FALSE))="","",(VLOOKUP($B31,'HICM and Narrative Backsheet'!$A$7:$T$156,R$9,FALSE))),"")</f>
        <v>Established</v>
      </c>
      <c r="S31" s="154" t="str">
        <f ca="1">IFERROR(IF((VLOOKUP($B31,'HICM and Narrative Backsheet'!$A$7:$T$156,S$9,FALSE))="","",(VLOOKUP($B31,'HICM and Narrative Backsheet'!$A$7:$T$156,S$9,FALSE))),"")</f>
        <v>Mature</v>
      </c>
      <c r="T31" s="154" t="str">
        <f ca="1">IFERROR(IF((VLOOKUP($B31,'HICM and Narrative Backsheet'!$A$7:$T$156,T$9,FALSE))="","",(VLOOKUP($B31,'HICM and Narrative Backsheet'!$A$7:$T$156,T$9,FALSE))),"")</f>
        <v>Established</v>
      </c>
      <c r="U31" s="155" t="str">
        <f ca="1">IFERROR(IF((VLOOKUP($B31,'HICM and Narrative Backsheet'!$A$7:$T$156,U$9,FALSE))="","",(VLOOKUP($B31,'HICM and Narrative Backsheet'!$A$7:$T$156,U$9,FALSE))),"")</f>
        <v>Established</v>
      </c>
    </row>
    <row r="32" spans="1:21" x14ac:dyDescent="0.3">
      <c r="A32" s="57">
        <v>6</v>
      </c>
      <c r="B32" s="50" t="str">
        <f t="shared" ca="1" si="9"/>
        <v>E08000025</v>
      </c>
      <c r="C32" s="141" t="str">
        <f ca="1">IFERROR(VLOOKUP($B32,'Org List'!$J$9:$K$488,2,0), "")</f>
        <v>Birmingham</v>
      </c>
      <c r="D32" s="153" t="str">
        <f ca="1">IFERROR(IF((VLOOKUP($B32,'HICM and Narrative Backsheet'!$A$7:$T$156,D$9,FALSE))="","",(VLOOKUP($B32,'HICM and Narrative Backsheet'!$A$7:$T$156,D$9,FALSE))),"")</f>
        <v>Established</v>
      </c>
      <c r="E32" s="154" t="str">
        <f ca="1">IFERROR(IF((VLOOKUP($B32,'HICM and Narrative Backsheet'!$A$7:$T$156,E$9,FALSE))="","",(VLOOKUP($B32,'HICM and Narrative Backsheet'!$A$7:$T$156,E$9,FALSE))),"")</f>
        <v>Established</v>
      </c>
      <c r="F32" s="154" t="str">
        <f ca="1">IFERROR(IF((VLOOKUP($B32,'HICM and Narrative Backsheet'!$A$7:$T$156,F$9,FALSE))="","",(VLOOKUP($B32,'HICM and Narrative Backsheet'!$A$7:$T$156,F$9,FALSE))),"")</f>
        <v>Mature</v>
      </c>
      <c r="G32" s="154" t="str">
        <f ca="1">IFERROR(IF((VLOOKUP($B32,'HICM and Narrative Backsheet'!$A$7:$T$156,G$9,FALSE))="","",(VLOOKUP($B32,'HICM and Narrative Backsheet'!$A$7:$T$156,G$9,FALSE))),"")</f>
        <v>Established</v>
      </c>
      <c r="H32" s="154" t="str">
        <f ca="1">IFERROR(IF((VLOOKUP($B32,'HICM and Narrative Backsheet'!$A$7:$T$156,H$9,FALSE))="","",(VLOOKUP($B32,'HICM and Narrative Backsheet'!$A$7:$T$156,H$9,FALSE))),"")</f>
        <v>Established</v>
      </c>
      <c r="I32" s="154" t="str">
        <f ca="1">IFERROR(IF((VLOOKUP($B32,'HICM and Narrative Backsheet'!$A$7:$T$156,I$9,FALSE))="","",(VLOOKUP($B32,'HICM and Narrative Backsheet'!$A$7:$T$156,I$9,FALSE))),"")</f>
        <v>Mature</v>
      </c>
      <c r="J32" s="154" t="str">
        <f ca="1">IFERROR(IF((VLOOKUP($B32,'HICM and Narrative Backsheet'!$A$7:$T$156,J$9,FALSE))="","",(VLOOKUP($B32,'HICM and Narrative Backsheet'!$A$7:$T$156,J$9,FALSE))),"")</f>
        <v>Established</v>
      </c>
      <c r="K32" s="154" t="str">
        <f ca="1">IFERROR(IF((VLOOKUP($B32,'HICM and Narrative Backsheet'!$A$7:$T$156,K$9,FALSE))="","",(VLOOKUP($B32,'HICM and Narrative Backsheet'!$A$7:$T$156,K$9,FALSE))),"")</f>
        <v>Established</v>
      </c>
      <c r="L32" s="155" t="str">
        <f ca="1">IFERROR(IF((VLOOKUP($B32,'HICM and Narrative Backsheet'!$A$7:$T$156,L$9,FALSE))="","",(VLOOKUP($B32,'HICM and Narrative Backsheet'!$A$7:$T$156,L$9,FALSE))),"")</f>
        <v>Not yet established</v>
      </c>
      <c r="M32" s="153" t="str">
        <f ca="1">IFERROR(IF((VLOOKUP($B32,'HICM and Narrative Backsheet'!$A$7:$T$156,M$9,FALSE))="","",(VLOOKUP($B32,'HICM and Narrative Backsheet'!$A$7:$T$156,M$9,FALSE))),"")</f>
        <v>Mature</v>
      </c>
      <c r="N32" s="154" t="str">
        <f ca="1">IFERROR(IF((VLOOKUP($B32,'HICM and Narrative Backsheet'!$A$7:$T$156,N$9,FALSE))="","",(VLOOKUP($B32,'HICM and Narrative Backsheet'!$A$7:$T$156,N$9,FALSE))),"")</f>
        <v>Mature</v>
      </c>
      <c r="O32" s="154" t="str">
        <f ca="1">IFERROR(IF((VLOOKUP($B32,'HICM and Narrative Backsheet'!$A$7:$T$156,O$9,FALSE))="","",(VLOOKUP($B32,'HICM and Narrative Backsheet'!$A$7:$T$156,O$9,FALSE))),"")</f>
        <v>Mature</v>
      </c>
      <c r="P32" s="154" t="str">
        <f ca="1">IFERROR(IF((VLOOKUP($B32,'HICM and Narrative Backsheet'!$A$7:$T$156,P$9,FALSE))="","",(VLOOKUP($B32,'HICM and Narrative Backsheet'!$A$7:$T$156,P$9,FALSE))),"")</f>
        <v>Mature</v>
      </c>
      <c r="Q32" s="154" t="str">
        <f ca="1">IFERROR(IF((VLOOKUP($B32,'HICM and Narrative Backsheet'!$A$7:$T$156,Q$9,FALSE))="","",(VLOOKUP($B32,'HICM and Narrative Backsheet'!$A$7:$T$156,Q$9,FALSE))),"")</f>
        <v>Mature</v>
      </c>
      <c r="R32" s="154" t="str">
        <f ca="1">IFERROR(IF((VLOOKUP($B32,'HICM and Narrative Backsheet'!$A$7:$T$156,R$9,FALSE))="","",(VLOOKUP($B32,'HICM and Narrative Backsheet'!$A$7:$T$156,R$9,FALSE))),"")</f>
        <v>Mature</v>
      </c>
      <c r="S32" s="154" t="str">
        <f ca="1">IFERROR(IF((VLOOKUP($B32,'HICM and Narrative Backsheet'!$A$7:$T$156,S$9,FALSE))="","",(VLOOKUP($B32,'HICM and Narrative Backsheet'!$A$7:$T$156,S$9,FALSE))),"")</f>
        <v>Mature</v>
      </c>
      <c r="T32" s="154" t="str">
        <f ca="1">IFERROR(IF((VLOOKUP($B32,'HICM and Narrative Backsheet'!$A$7:$T$156,T$9,FALSE))="","",(VLOOKUP($B32,'HICM and Narrative Backsheet'!$A$7:$T$156,T$9,FALSE))),"")</f>
        <v>Established</v>
      </c>
      <c r="U32" s="155" t="str">
        <f ca="1">IFERROR(IF((VLOOKUP($B32,'HICM and Narrative Backsheet'!$A$7:$T$156,U$9,FALSE))="","",(VLOOKUP($B32,'HICM and Narrative Backsheet'!$A$7:$T$156,U$9,FALSE))),"")</f>
        <v>Plans in place</v>
      </c>
    </row>
    <row r="33" spans="1:21" x14ac:dyDescent="0.3">
      <c r="A33" s="57">
        <v>7</v>
      </c>
      <c r="B33" s="50" t="str">
        <f t="shared" ca="1" si="9"/>
        <v>E06000008</v>
      </c>
      <c r="C33" s="141" t="str">
        <f ca="1">IFERROR(VLOOKUP($B33,'Org List'!$J$9:$K$488,2,0), "")</f>
        <v>Blackburn with Darwen</v>
      </c>
      <c r="D33" s="153" t="str">
        <f ca="1">IFERROR(IF((VLOOKUP($B33,'HICM and Narrative Backsheet'!$A$7:$T$156,D$9,FALSE))="","",(VLOOKUP($B33,'HICM and Narrative Backsheet'!$A$7:$T$156,D$9,FALSE))),"")</f>
        <v>Mature</v>
      </c>
      <c r="E33" s="154" t="str">
        <f ca="1">IFERROR(IF((VLOOKUP($B33,'HICM and Narrative Backsheet'!$A$7:$T$156,E$9,FALSE))="","",(VLOOKUP($B33,'HICM and Narrative Backsheet'!$A$7:$T$156,E$9,FALSE))),"")</f>
        <v>Established</v>
      </c>
      <c r="F33" s="154" t="str">
        <f ca="1">IFERROR(IF((VLOOKUP($B33,'HICM and Narrative Backsheet'!$A$7:$T$156,F$9,FALSE))="","",(VLOOKUP($B33,'HICM and Narrative Backsheet'!$A$7:$T$156,F$9,FALSE))),"")</f>
        <v>Established</v>
      </c>
      <c r="G33" s="154" t="str">
        <f ca="1">IFERROR(IF((VLOOKUP($B33,'HICM and Narrative Backsheet'!$A$7:$T$156,G$9,FALSE))="","",(VLOOKUP($B33,'HICM and Narrative Backsheet'!$A$7:$T$156,G$9,FALSE))),"")</f>
        <v>Established</v>
      </c>
      <c r="H33" s="154" t="str">
        <f ca="1">IFERROR(IF((VLOOKUP($B33,'HICM and Narrative Backsheet'!$A$7:$T$156,H$9,FALSE))="","",(VLOOKUP($B33,'HICM and Narrative Backsheet'!$A$7:$T$156,H$9,FALSE))),"")</f>
        <v>Established</v>
      </c>
      <c r="I33" s="154" t="str">
        <f ca="1">IFERROR(IF((VLOOKUP($B33,'HICM and Narrative Backsheet'!$A$7:$T$156,I$9,FALSE))="","",(VLOOKUP($B33,'HICM and Narrative Backsheet'!$A$7:$T$156,I$9,FALSE))),"")</f>
        <v>Mature</v>
      </c>
      <c r="J33" s="154" t="str">
        <f ca="1">IFERROR(IF((VLOOKUP($B33,'HICM and Narrative Backsheet'!$A$7:$T$156,J$9,FALSE))="","",(VLOOKUP($B33,'HICM and Narrative Backsheet'!$A$7:$T$156,J$9,FALSE))),"")</f>
        <v>Established</v>
      </c>
      <c r="K33" s="154" t="str">
        <f ca="1">IFERROR(IF((VLOOKUP($B33,'HICM and Narrative Backsheet'!$A$7:$T$156,K$9,FALSE))="","",(VLOOKUP($B33,'HICM and Narrative Backsheet'!$A$7:$T$156,K$9,FALSE))),"")</f>
        <v>Established</v>
      </c>
      <c r="L33" s="155" t="str">
        <f ca="1">IFERROR(IF((VLOOKUP($B33,'HICM and Narrative Backsheet'!$A$7:$T$156,L$9,FALSE))="","",(VLOOKUP($B33,'HICM and Narrative Backsheet'!$A$7:$T$156,L$9,FALSE))),"")</f>
        <v>Established</v>
      </c>
      <c r="M33" s="153" t="str">
        <f ca="1">IFERROR(IF((VLOOKUP($B33,'HICM and Narrative Backsheet'!$A$7:$T$156,M$9,FALSE))="","",(VLOOKUP($B33,'HICM and Narrative Backsheet'!$A$7:$T$156,M$9,FALSE))),"")</f>
        <v>Mature</v>
      </c>
      <c r="N33" s="154" t="str">
        <f ca="1">IFERROR(IF((VLOOKUP($B33,'HICM and Narrative Backsheet'!$A$7:$T$156,N$9,FALSE))="","",(VLOOKUP($B33,'HICM and Narrative Backsheet'!$A$7:$T$156,N$9,FALSE))),"")</f>
        <v>Established</v>
      </c>
      <c r="O33" s="154" t="str">
        <f ca="1">IFERROR(IF((VLOOKUP($B33,'HICM and Narrative Backsheet'!$A$7:$T$156,O$9,FALSE))="","",(VLOOKUP($B33,'HICM and Narrative Backsheet'!$A$7:$T$156,O$9,FALSE))),"")</f>
        <v>Established</v>
      </c>
      <c r="P33" s="154" t="str">
        <f ca="1">IFERROR(IF((VLOOKUP($B33,'HICM and Narrative Backsheet'!$A$7:$T$156,P$9,FALSE))="","",(VLOOKUP($B33,'HICM and Narrative Backsheet'!$A$7:$T$156,P$9,FALSE))),"")</f>
        <v>Established</v>
      </c>
      <c r="Q33" s="154" t="str">
        <f ca="1">IFERROR(IF((VLOOKUP($B33,'HICM and Narrative Backsheet'!$A$7:$T$156,Q$9,FALSE))="","",(VLOOKUP($B33,'HICM and Narrative Backsheet'!$A$7:$T$156,Q$9,FALSE))),"")</f>
        <v>Established</v>
      </c>
      <c r="R33" s="154" t="str">
        <f ca="1">IFERROR(IF((VLOOKUP($B33,'HICM and Narrative Backsheet'!$A$7:$T$156,R$9,FALSE))="","",(VLOOKUP($B33,'HICM and Narrative Backsheet'!$A$7:$T$156,R$9,FALSE))),"")</f>
        <v>Mature</v>
      </c>
      <c r="S33" s="154" t="str">
        <f ca="1">IFERROR(IF((VLOOKUP($B33,'HICM and Narrative Backsheet'!$A$7:$T$156,S$9,FALSE))="","",(VLOOKUP($B33,'HICM and Narrative Backsheet'!$A$7:$T$156,S$9,FALSE))),"")</f>
        <v>Established</v>
      </c>
      <c r="T33" s="154" t="str">
        <f ca="1">IFERROR(IF((VLOOKUP($B33,'HICM and Narrative Backsheet'!$A$7:$T$156,T$9,FALSE))="","",(VLOOKUP($B33,'HICM and Narrative Backsheet'!$A$7:$T$156,T$9,FALSE))),"")</f>
        <v>Established</v>
      </c>
      <c r="U33" s="155" t="str">
        <f ca="1">IFERROR(IF((VLOOKUP($B33,'HICM and Narrative Backsheet'!$A$7:$T$156,U$9,FALSE))="","",(VLOOKUP($B33,'HICM and Narrative Backsheet'!$A$7:$T$156,U$9,FALSE))),"")</f>
        <v>Established</v>
      </c>
    </row>
    <row r="34" spans="1:21" x14ac:dyDescent="0.3">
      <c r="A34" s="57">
        <v>8</v>
      </c>
      <c r="B34" s="50" t="str">
        <f t="shared" ca="1" si="9"/>
        <v>E06000009</v>
      </c>
      <c r="C34" s="141" t="str">
        <f ca="1">IFERROR(VLOOKUP($B34,'Org List'!$J$9:$K$488,2,0), "")</f>
        <v>Blackpool</v>
      </c>
      <c r="D34" s="153" t="str">
        <f ca="1">IFERROR(IF((VLOOKUP($B34,'HICM and Narrative Backsheet'!$A$7:$T$156,D$9,FALSE))="","",(VLOOKUP($B34,'HICM and Narrative Backsheet'!$A$7:$T$156,D$9,FALSE))),"")</f>
        <v>Mature</v>
      </c>
      <c r="E34" s="154" t="str">
        <f ca="1">IFERROR(IF((VLOOKUP($B34,'HICM and Narrative Backsheet'!$A$7:$T$156,E$9,FALSE))="","",(VLOOKUP($B34,'HICM and Narrative Backsheet'!$A$7:$T$156,E$9,FALSE))),"")</f>
        <v>Established</v>
      </c>
      <c r="F34" s="154" t="str">
        <f ca="1">IFERROR(IF((VLOOKUP($B34,'HICM and Narrative Backsheet'!$A$7:$T$156,F$9,FALSE))="","",(VLOOKUP($B34,'HICM and Narrative Backsheet'!$A$7:$T$156,F$9,FALSE))),"")</f>
        <v>Established</v>
      </c>
      <c r="G34" s="154" t="str">
        <f ca="1">IFERROR(IF((VLOOKUP($B34,'HICM and Narrative Backsheet'!$A$7:$T$156,G$9,FALSE))="","",(VLOOKUP($B34,'HICM and Narrative Backsheet'!$A$7:$T$156,G$9,FALSE))),"")</f>
        <v>Established</v>
      </c>
      <c r="H34" s="154" t="str">
        <f ca="1">IFERROR(IF((VLOOKUP($B34,'HICM and Narrative Backsheet'!$A$7:$T$156,H$9,FALSE))="","",(VLOOKUP($B34,'HICM and Narrative Backsheet'!$A$7:$T$156,H$9,FALSE))),"")</f>
        <v>Mature</v>
      </c>
      <c r="I34" s="154" t="str">
        <f ca="1">IFERROR(IF((VLOOKUP($B34,'HICM and Narrative Backsheet'!$A$7:$T$156,I$9,FALSE))="","",(VLOOKUP($B34,'HICM and Narrative Backsheet'!$A$7:$T$156,I$9,FALSE))),"")</f>
        <v>Plans in place</v>
      </c>
      <c r="J34" s="154" t="str">
        <f ca="1">IFERROR(IF((VLOOKUP($B34,'HICM and Narrative Backsheet'!$A$7:$T$156,J$9,FALSE))="","",(VLOOKUP($B34,'HICM and Narrative Backsheet'!$A$7:$T$156,J$9,FALSE))),"")</f>
        <v>Established</v>
      </c>
      <c r="K34" s="154" t="str">
        <f ca="1">IFERROR(IF((VLOOKUP($B34,'HICM and Narrative Backsheet'!$A$7:$T$156,K$9,FALSE))="","",(VLOOKUP($B34,'HICM and Narrative Backsheet'!$A$7:$T$156,K$9,FALSE))),"")</f>
        <v>Mature</v>
      </c>
      <c r="L34" s="155" t="str">
        <f ca="1">IFERROR(IF((VLOOKUP($B34,'HICM and Narrative Backsheet'!$A$7:$T$156,L$9,FALSE))="","",(VLOOKUP($B34,'HICM and Narrative Backsheet'!$A$7:$T$156,L$9,FALSE))),"")</f>
        <v>Established</v>
      </c>
      <c r="M34" s="153" t="str">
        <f ca="1">IFERROR(IF((VLOOKUP($B34,'HICM and Narrative Backsheet'!$A$7:$T$156,M$9,FALSE))="","",(VLOOKUP($B34,'HICM and Narrative Backsheet'!$A$7:$T$156,M$9,FALSE))),"")</f>
        <v>Mature</v>
      </c>
      <c r="N34" s="154" t="str">
        <f ca="1">IFERROR(IF((VLOOKUP($B34,'HICM and Narrative Backsheet'!$A$7:$T$156,N$9,FALSE))="","",(VLOOKUP($B34,'HICM and Narrative Backsheet'!$A$7:$T$156,N$9,FALSE))),"")</f>
        <v>Established</v>
      </c>
      <c r="O34" s="154" t="str">
        <f ca="1">IFERROR(IF((VLOOKUP($B34,'HICM and Narrative Backsheet'!$A$7:$T$156,O$9,FALSE))="","",(VLOOKUP($B34,'HICM and Narrative Backsheet'!$A$7:$T$156,O$9,FALSE))),"")</f>
        <v>Established</v>
      </c>
      <c r="P34" s="154" t="str">
        <f ca="1">IFERROR(IF((VLOOKUP($B34,'HICM and Narrative Backsheet'!$A$7:$T$156,P$9,FALSE))="","",(VLOOKUP($B34,'HICM and Narrative Backsheet'!$A$7:$T$156,P$9,FALSE))),"")</f>
        <v>Established</v>
      </c>
      <c r="Q34" s="154" t="str">
        <f ca="1">IFERROR(IF((VLOOKUP($B34,'HICM and Narrative Backsheet'!$A$7:$T$156,Q$9,FALSE))="","",(VLOOKUP($B34,'HICM and Narrative Backsheet'!$A$7:$T$156,Q$9,FALSE))),"")</f>
        <v>Mature</v>
      </c>
      <c r="R34" s="154" t="str">
        <f ca="1">IFERROR(IF((VLOOKUP($B34,'HICM and Narrative Backsheet'!$A$7:$T$156,R$9,FALSE))="","",(VLOOKUP($B34,'HICM and Narrative Backsheet'!$A$7:$T$156,R$9,FALSE))),"")</f>
        <v>Established</v>
      </c>
      <c r="S34" s="154" t="str">
        <f ca="1">IFERROR(IF((VLOOKUP($B34,'HICM and Narrative Backsheet'!$A$7:$T$156,S$9,FALSE))="","",(VLOOKUP($B34,'HICM and Narrative Backsheet'!$A$7:$T$156,S$9,FALSE))),"")</f>
        <v>Established</v>
      </c>
      <c r="T34" s="154" t="str">
        <f ca="1">IFERROR(IF((VLOOKUP($B34,'HICM and Narrative Backsheet'!$A$7:$T$156,T$9,FALSE))="","",(VLOOKUP($B34,'HICM and Narrative Backsheet'!$A$7:$T$156,T$9,FALSE))),"")</f>
        <v>Mature</v>
      </c>
      <c r="U34" s="155" t="str">
        <f ca="1">IFERROR(IF((VLOOKUP($B34,'HICM and Narrative Backsheet'!$A$7:$T$156,U$9,FALSE))="","",(VLOOKUP($B34,'HICM and Narrative Backsheet'!$A$7:$T$156,U$9,FALSE))),"")</f>
        <v>Established</v>
      </c>
    </row>
    <row r="35" spans="1:21" x14ac:dyDescent="0.3">
      <c r="A35" s="57">
        <v>9</v>
      </c>
      <c r="B35" s="50" t="str">
        <f t="shared" ca="1" si="9"/>
        <v>E08000001</v>
      </c>
      <c r="C35" s="141" t="str">
        <f ca="1">IFERROR(VLOOKUP($B35,'Org List'!$J$9:$K$488,2,0), "")</f>
        <v>Bolton</v>
      </c>
      <c r="D35" s="153" t="str">
        <f ca="1">IFERROR(IF((VLOOKUP($B35,'HICM and Narrative Backsheet'!$A$7:$T$156,D$9,FALSE))="","",(VLOOKUP($B35,'HICM and Narrative Backsheet'!$A$7:$T$156,D$9,FALSE))),"")</f>
        <v>Established</v>
      </c>
      <c r="E35" s="154" t="str">
        <f ca="1">IFERROR(IF((VLOOKUP($B35,'HICM and Narrative Backsheet'!$A$7:$T$156,E$9,FALSE))="","",(VLOOKUP($B35,'HICM and Narrative Backsheet'!$A$7:$T$156,E$9,FALSE))),"")</f>
        <v>Mature</v>
      </c>
      <c r="F35" s="154" t="str">
        <f ca="1">IFERROR(IF((VLOOKUP($B35,'HICM and Narrative Backsheet'!$A$7:$T$156,F$9,FALSE))="","",(VLOOKUP($B35,'HICM and Narrative Backsheet'!$A$7:$T$156,F$9,FALSE))),"")</f>
        <v>Established</v>
      </c>
      <c r="G35" s="154" t="str">
        <f ca="1">IFERROR(IF((VLOOKUP($B35,'HICM and Narrative Backsheet'!$A$7:$T$156,G$9,FALSE))="","",(VLOOKUP($B35,'HICM and Narrative Backsheet'!$A$7:$T$156,G$9,FALSE))),"")</f>
        <v>Established</v>
      </c>
      <c r="H35" s="154" t="str">
        <f ca="1">IFERROR(IF((VLOOKUP($B35,'HICM and Narrative Backsheet'!$A$7:$T$156,H$9,FALSE))="","",(VLOOKUP($B35,'HICM and Narrative Backsheet'!$A$7:$T$156,H$9,FALSE))),"")</f>
        <v>Established</v>
      </c>
      <c r="I35" s="154" t="str">
        <f ca="1">IFERROR(IF((VLOOKUP($B35,'HICM and Narrative Backsheet'!$A$7:$T$156,I$9,FALSE))="","",(VLOOKUP($B35,'HICM and Narrative Backsheet'!$A$7:$T$156,I$9,FALSE))),"")</f>
        <v>Mature</v>
      </c>
      <c r="J35" s="154" t="str">
        <f ca="1">IFERROR(IF((VLOOKUP($B35,'HICM and Narrative Backsheet'!$A$7:$T$156,J$9,FALSE))="","",(VLOOKUP($B35,'HICM and Narrative Backsheet'!$A$7:$T$156,J$9,FALSE))),"")</f>
        <v>Established</v>
      </c>
      <c r="K35" s="154" t="str">
        <f ca="1">IFERROR(IF((VLOOKUP($B35,'HICM and Narrative Backsheet'!$A$7:$T$156,K$9,FALSE))="","",(VLOOKUP($B35,'HICM and Narrative Backsheet'!$A$7:$T$156,K$9,FALSE))),"")</f>
        <v>Mature</v>
      </c>
      <c r="L35" s="155" t="str">
        <f ca="1">IFERROR(IF((VLOOKUP($B35,'HICM and Narrative Backsheet'!$A$7:$T$156,L$9,FALSE))="","",(VLOOKUP($B35,'HICM and Narrative Backsheet'!$A$7:$T$156,L$9,FALSE))),"")</f>
        <v>Established</v>
      </c>
      <c r="M35" s="153" t="str">
        <f ca="1">IFERROR(IF((VLOOKUP($B35,'HICM and Narrative Backsheet'!$A$7:$T$156,M$9,FALSE))="","",(VLOOKUP($B35,'HICM and Narrative Backsheet'!$A$7:$T$156,M$9,FALSE))),"")</f>
        <v>Established</v>
      </c>
      <c r="N35" s="154" t="str">
        <f ca="1">IFERROR(IF((VLOOKUP($B35,'HICM and Narrative Backsheet'!$A$7:$T$156,N$9,FALSE))="","",(VLOOKUP($B35,'HICM and Narrative Backsheet'!$A$7:$T$156,N$9,FALSE))),"")</f>
        <v>Mature</v>
      </c>
      <c r="O35" s="154" t="str">
        <f ca="1">IFERROR(IF((VLOOKUP($B35,'HICM and Narrative Backsheet'!$A$7:$T$156,O$9,FALSE))="","",(VLOOKUP($B35,'HICM and Narrative Backsheet'!$A$7:$T$156,O$9,FALSE))),"")</f>
        <v>Established</v>
      </c>
      <c r="P35" s="154" t="str">
        <f ca="1">IFERROR(IF((VLOOKUP($B35,'HICM and Narrative Backsheet'!$A$7:$T$156,P$9,FALSE))="","",(VLOOKUP($B35,'HICM and Narrative Backsheet'!$A$7:$T$156,P$9,FALSE))),"")</f>
        <v>Established</v>
      </c>
      <c r="Q35" s="154" t="str">
        <f ca="1">IFERROR(IF((VLOOKUP($B35,'HICM and Narrative Backsheet'!$A$7:$T$156,Q$9,FALSE))="","",(VLOOKUP($B35,'HICM and Narrative Backsheet'!$A$7:$T$156,Q$9,FALSE))),"")</f>
        <v>Established</v>
      </c>
      <c r="R35" s="154" t="str">
        <f ca="1">IFERROR(IF((VLOOKUP($B35,'HICM and Narrative Backsheet'!$A$7:$T$156,R$9,FALSE))="","",(VLOOKUP($B35,'HICM and Narrative Backsheet'!$A$7:$T$156,R$9,FALSE))),"")</f>
        <v>Mature</v>
      </c>
      <c r="S35" s="154" t="str">
        <f ca="1">IFERROR(IF((VLOOKUP($B35,'HICM and Narrative Backsheet'!$A$7:$T$156,S$9,FALSE))="","",(VLOOKUP($B35,'HICM and Narrative Backsheet'!$A$7:$T$156,S$9,FALSE))),"")</f>
        <v>Established</v>
      </c>
      <c r="T35" s="154" t="str">
        <f ca="1">IFERROR(IF((VLOOKUP($B35,'HICM and Narrative Backsheet'!$A$7:$T$156,T$9,FALSE))="","",(VLOOKUP($B35,'HICM and Narrative Backsheet'!$A$7:$T$156,T$9,FALSE))),"")</f>
        <v>Mature</v>
      </c>
      <c r="U35" s="155" t="str">
        <f ca="1">IFERROR(IF((VLOOKUP($B35,'HICM and Narrative Backsheet'!$A$7:$T$156,U$9,FALSE))="","",(VLOOKUP($B35,'HICM and Narrative Backsheet'!$A$7:$T$156,U$9,FALSE))),"")</f>
        <v>Established</v>
      </c>
    </row>
    <row r="36" spans="1:21" x14ac:dyDescent="0.3">
      <c r="A36" s="57">
        <v>10</v>
      </c>
      <c r="B36" s="50" t="str">
        <f t="shared" ca="1" si="9"/>
        <v>E06000028 &amp; E06000029</v>
      </c>
      <c r="C36" s="141" t="str">
        <f ca="1">IFERROR(VLOOKUP($B36,'Org List'!$J$9:$K$488,2,0), "")</f>
        <v>Bournemouth &amp; Poole</v>
      </c>
      <c r="D36" s="153" t="str">
        <f ca="1">IFERROR(IF((VLOOKUP($B36,'HICM and Narrative Backsheet'!$A$7:$T$156,D$9,FALSE))="","",(VLOOKUP($B36,'HICM and Narrative Backsheet'!$A$7:$T$156,D$9,FALSE))),"")</f>
        <v>Established</v>
      </c>
      <c r="E36" s="154" t="str">
        <f ca="1">IFERROR(IF((VLOOKUP($B36,'HICM and Narrative Backsheet'!$A$7:$T$156,E$9,FALSE))="","",(VLOOKUP($B36,'HICM and Narrative Backsheet'!$A$7:$T$156,E$9,FALSE))),"")</f>
        <v>Established</v>
      </c>
      <c r="F36" s="154" t="str">
        <f ca="1">IFERROR(IF((VLOOKUP($B36,'HICM and Narrative Backsheet'!$A$7:$T$156,F$9,FALSE))="","",(VLOOKUP($B36,'HICM and Narrative Backsheet'!$A$7:$T$156,F$9,FALSE))),"")</f>
        <v>Established</v>
      </c>
      <c r="G36" s="154" t="str">
        <f ca="1">IFERROR(IF((VLOOKUP($B36,'HICM and Narrative Backsheet'!$A$7:$T$156,G$9,FALSE))="","",(VLOOKUP($B36,'HICM and Narrative Backsheet'!$A$7:$T$156,G$9,FALSE))),"")</f>
        <v>Established</v>
      </c>
      <c r="H36" s="154" t="str">
        <f ca="1">IFERROR(IF((VLOOKUP($B36,'HICM and Narrative Backsheet'!$A$7:$T$156,H$9,FALSE))="","",(VLOOKUP($B36,'HICM and Narrative Backsheet'!$A$7:$T$156,H$9,FALSE))),"")</f>
        <v>Established</v>
      </c>
      <c r="I36" s="154" t="str">
        <f ca="1">IFERROR(IF((VLOOKUP($B36,'HICM and Narrative Backsheet'!$A$7:$T$156,I$9,FALSE))="","",(VLOOKUP($B36,'HICM and Narrative Backsheet'!$A$7:$T$156,I$9,FALSE))),"")</f>
        <v>Established</v>
      </c>
      <c r="J36" s="154" t="str">
        <f ca="1">IFERROR(IF((VLOOKUP($B36,'HICM and Narrative Backsheet'!$A$7:$T$156,J$9,FALSE))="","",(VLOOKUP($B36,'HICM and Narrative Backsheet'!$A$7:$T$156,J$9,FALSE))),"")</f>
        <v>Established</v>
      </c>
      <c r="K36" s="154" t="str">
        <f ca="1">IFERROR(IF((VLOOKUP($B36,'HICM and Narrative Backsheet'!$A$7:$T$156,K$9,FALSE))="","",(VLOOKUP($B36,'HICM and Narrative Backsheet'!$A$7:$T$156,K$9,FALSE))),"")</f>
        <v>Established</v>
      </c>
      <c r="L36" s="155" t="str">
        <f ca="1">IFERROR(IF((VLOOKUP($B36,'HICM and Narrative Backsheet'!$A$7:$T$156,L$9,FALSE))="","",(VLOOKUP($B36,'HICM and Narrative Backsheet'!$A$7:$T$156,L$9,FALSE))),"")</f>
        <v>Established</v>
      </c>
      <c r="M36" s="153" t="str">
        <f ca="1">IFERROR(IF((VLOOKUP($B36,'HICM and Narrative Backsheet'!$A$7:$T$156,M$9,FALSE))="","",(VLOOKUP($B36,'HICM and Narrative Backsheet'!$A$7:$T$156,M$9,FALSE))),"")</f>
        <v>Mature</v>
      </c>
      <c r="N36" s="154" t="str">
        <f ca="1">IFERROR(IF((VLOOKUP($B36,'HICM and Narrative Backsheet'!$A$7:$T$156,N$9,FALSE))="","",(VLOOKUP($B36,'HICM and Narrative Backsheet'!$A$7:$T$156,N$9,FALSE))),"")</f>
        <v>Mature</v>
      </c>
      <c r="O36" s="154" t="str">
        <f ca="1">IFERROR(IF((VLOOKUP($B36,'HICM and Narrative Backsheet'!$A$7:$T$156,O$9,FALSE))="","",(VLOOKUP($B36,'HICM and Narrative Backsheet'!$A$7:$T$156,O$9,FALSE))),"")</f>
        <v>Mature</v>
      </c>
      <c r="P36" s="154" t="str">
        <f ca="1">IFERROR(IF((VLOOKUP($B36,'HICM and Narrative Backsheet'!$A$7:$T$156,P$9,FALSE))="","",(VLOOKUP($B36,'HICM and Narrative Backsheet'!$A$7:$T$156,P$9,FALSE))),"")</f>
        <v>Established</v>
      </c>
      <c r="Q36" s="154" t="str">
        <f ca="1">IFERROR(IF((VLOOKUP($B36,'HICM and Narrative Backsheet'!$A$7:$T$156,Q$9,FALSE))="","",(VLOOKUP($B36,'HICM and Narrative Backsheet'!$A$7:$T$156,Q$9,FALSE))),"")</f>
        <v>Established</v>
      </c>
      <c r="R36" s="154" t="str">
        <f ca="1">IFERROR(IF((VLOOKUP($B36,'HICM and Narrative Backsheet'!$A$7:$T$156,R$9,FALSE))="","",(VLOOKUP($B36,'HICM and Narrative Backsheet'!$A$7:$T$156,R$9,FALSE))),"")</f>
        <v>Established</v>
      </c>
      <c r="S36" s="154" t="str">
        <f ca="1">IFERROR(IF((VLOOKUP($B36,'HICM and Narrative Backsheet'!$A$7:$T$156,S$9,FALSE))="","",(VLOOKUP($B36,'HICM and Narrative Backsheet'!$A$7:$T$156,S$9,FALSE))),"")</f>
        <v>Established</v>
      </c>
      <c r="T36" s="154" t="str">
        <f ca="1">IFERROR(IF((VLOOKUP($B36,'HICM and Narrative Backsheet'!$A$7:$T$156,T$9,FALSE))="","",(VLOOKUP($B36,'HICM and Narrative Backsheet'!$A$7:$T$156,T$9,FALSE))),"")</f>
        <v>Established</v>
      </c>
      <c r="U36" s="155" t="str">
        <f ca="1">IFERROR(IF((VLOOKUP($B36,'HICM and Narrative Backsheet'!$A$7:$T$156,U$9,FALSE))="","",(VLOOKUP($B36,'HICM and Narrative Backsheet'!$A$7:$T$156,U$9,FALSE))),"")</f>
        <v>Established</v>
      </c>
    </row>
    <row r="37" spans="1:21" x14ac:dyDescent="0.3">
      <c r="A37" s="57">
        <v>11</v>
      </c>
      <c r="B37" s="50" t="str">
        <f t="shared" ca="1" si="9"/>
        <v>E06000036</v>
      </c>
      <c r="C37" s="141" t="str">
        <f ca="1">IFERROR(VLOOKUP($B37,'Org List'!$J$9:$K$488,2,0), "")</f>
        <v>Bracknell Forest</v>
      </c>
      <c r="D37" s="153" t="str">
        <f ca="1">IFERROR(IF((VLOOKUP($B37,'HICM and Narrative Backsheet'!$A$7:$T$156,D$9,FALSE))="","",(VLOOKUP($B37,'HICM and Narrative Backsheet'!$A$7:$T$156,D$9,FALSE))),"")</f>
        <v>Established</v>
      </c>
      <c r="E37" s="154" t="str">
        <f ca="1">IFERROR(IF((VLOOKUP($B37,'HICM and Narrative Backsheet'!$A$7:$T$156,E$9,FALSE))="","",(VLOOKUP($B37,'HICM and Narrative Backsheet'!$A$7:$T$156,E$9,FALSE))),"")</f>
        <v>Established</v>
      </c>
      <c r="F37" s="154" t="str">
        <f ca="1">IFERROR(IF((VLOOKUP($B37,'HICM and Narrative Backsheet'!$A$7:$T$156,F$9,FALSE))="","",(VLOOKUP($B37,'HICM and Narrative Backsheet'!$A$7:$T$156,F$9,FALSE))),"")</f>
        <v>Established</v>
      </c>
      <c r="G37" s="154" t="str">
        <f ca="1">IFERROR(IF((VLOOKUP($B37,'HICM and Narrative Backsheet'!$A$7:$T$156,G$9,FALSE))="","",(VLOOKUP($B37,'HICM and Narrative Backsheet'!$A$7:$T$156,G$9,FALSE))),"")</f>
        <v>Established</v>
      </c>
      <c r="H37" s="154" t="str">
        <f ca="1">IFERROR(IF((VLOOKUP($B37,'HICM and Narrative Backsheet'!$A$7:$T$156,H$9,FALSE))="","",(VLOOKUP($B37,'HICM and Narrative Backsheet'!$A$7:$T$156,H$9,FALSE))),"")</f>
        <v>Established</v>
      </c>
      <c r="I37" s="154" t="str">
        <f ca="1">IFERROR(IF((VLOOKUP($B37,'HICM and Narrative Backsheet'!$A$7:$T$156,I$9,FALSE))="","",(VLOOKUP($B37,'HICM and Narrative Backsheet'!$A$7:$T$156,I$9,FALSE))),"")</f>
        <v>Established</v>
      </c>
      <c r="J37" s="154" t="str">
        <f ca="1">IFERROR(IF((VLOOKUP($B37,'HICM and Narrative Backsheet'!$A$7:$T$156,J$9,FALSE))="","",(VLOOKUP($B37,'HICM and Narrative Backsheet'!$A$7:$T$156,J$9,FALSE))),"")</f>
        <v>Established</v>
      </c>
      <c r="K37" s="154" t="str">
        <f ca="1">IFERROR(IF((VLOOKUP($B37,'HICM and Narrative Backsheet'!$A$7:$T$156,K$9,FALSE))="","",(VLOOKUP($B37,'HICM and Narrative Backsheet'!$A$7:$T$156,K$9,FALSE))),"")</f>
        <v>Established</v>
      </c>
      <c r="L37" s="155" t="str">
        <f ca="1">IFERROR(IF((VLOOKUP($B37,'HICM and Narrative Backsheet'!$A$7:$T$156,L$9,FALSE))="","",(VLOOKUP($B37,'HICM and Narrative Backsheet'!$A$7:$T$156,L$9,FALSE))),"")</f>
        <v>Established</v>
      </c>
      <c r="M37" s="153" t="str">
        <f ca="1">IFERROR(IF((VLOOKUP($B37,'HICM and Narrative Backsheet'!$A$7:$T$156,M$9,FALSE))="","",(VLOOKUP($B37,'HICM and Narrative Backsheet'!$A$7:$T$156,M$9,FALSE))),"")</f>
        <v>Mature</v>
      </c>
      <c r="N37" s="154" t="str">
        <f ca="1">IFERROR(IF((VLOOKUP($B37,'HICM and Narrative Backsheet'!$A$7:$T$156,N$9,FALSE))="","",(VLOOKUP($B37,'HICM and Narrative Backsheet'!$A$7:$T$156,N$9,FALSE))),"")</f>
        <v>Mature</v>
      </c>
      <c r="O37" s="154" t="str">
        <f ca="1">IFERROR(IF((VLOOKUP($B37,'HICM and Narrative Backsheet'!$A$7:$T$156,O$9,FALSE))="","",(VLOOKUP($B37,'HICM and Narrative Backsheet'!$A$7:$T$156,O$9,FALSE))),"")</f>
        <v>Mature</v>
      </c>
      <c r="P37" s="154" t="str">
        <f ca="1">IFERROR(IF((VLOOKUP($B37,'HICM and Narrative Backsheet'!$A$7:$T$156,P$9,FALSE))="","",(VLOOKUP($B37,'HICM and Narrative Backsheet'!$A$7:$T$156,P$9,FALSE))),"")</f>
        <v>Mature</v>
      </c>
      <c r="Q37" s="154" t="str">
        <f ca="1">IFERROR(IF((VLOOKUP($B37,'HICM and Narrative Backsheet'!$A$7:$T$156,Q$9,FALSE))="","",(VLOOKUP($B37,'HICM and Narrative Backsheet'!$A$7:$T$156,Q$9,FALSE))),"")</f>
        <v>Established</v>
      </c>
      <c r="R37" s="154" t="str">
        <f ca="1">IFERROR(IF((VLOOKUP($B37,'HICM and Narrative Backsheet'!$A$7:$T$156,R$9,FALSE))="","",(VLOOKUP($B37,'HICM and Narrative Backsheet'!$A$7:$T$156,R$9,FALSE))),"")</f>
        <v>Established</v>
      </c>
      <c r="S37" s="154" t="str">
        <f ca="1">IFERROR(IF((VLOOKUP($B37,'HICM and Narrative Backsheet'!$A$7:$T$156,S$9,FALSE))="","",(VLOOKUP($B37,'HICM and Narrative Backsheet'!$A$7:$T$156,S$9,FALSE))),"")</f>
        <v>Established</v>
      </c>
      <c r="T37" s="154" t="str">
        <f ca="1">IFERROR(IF((VLOOKUP($B37,'HICM and Narrative Backsheet'!$A$7:$T$156,T$9,FALSE))="","",(VLOOKUP($B37,'HICM and Narrative Backsheet'!$A$7:$T$156,T$9,FALSE))),"")</f>
        <v>Mature</v>
      </c>
      <c r="U37" s="155" t="str">
        <f ca="1">IFERROR(IF((VLOOKUP($B37,'HICM and Narrative Backsheet'!$A$7:$T$156,U$9,FALSE))="","",(VLOOKUP($B37,'HICM and Narrative Backsheet'!$A$7:$T$156,U$9,FALSE))),"")</f>
        <v>Mature</v>
      </c>
    </row>
    <row r="38" spans="1:21" x14ac:dyDescent="0.3">
      <c r="A38" s="57">
        <v>12</v>
      </c>
      <c r="B38" s="50" t="str">
        <f t="shared" ca="1" si="9"/>
        <v>E08000032</v>
      </c>
      <c r="C38" s="141" t="str">
        <f ca="1">IFERROR(VLOOKUP($B38,'Org List'!$J$9:$K$488,2,0), "")</f>
        <v>Bradford</v>
      </c>
      <c r="D38" s="153" t="str">
        <f ca="1">IFERROR(IF((VLOOKUP($B38,'HICM and Narrative Backsheet'!$A$7:$T$156,D$9,FALSE))="","",(VLOOKUP($B38,'HICM and Narrative Backsheet'!$A$7:$T$156,D$9,FALSE))),"")</f>
        <v>Established</v>
      </c>
      <c r="E38" s="154" t="str">
        <f ca="1">IFERROR(IF((VLOOKUP($B38,'HICM and Narrative Backsheet'!$A$7:$T$156,E$9,FALSE))="","",(VLOOKUP($B38,'HICM and Narrative Backsheet'!$A$7:$T$156,E$9,FALSE))),"")</f>
        <v>Established</v>
      </c>
      <c r="F38" s="154" t="str">
        <f ca="1">IFERROR(IF((VLOOKUP($B38,'HICM and Narrative Backsheet'!$A$7:$T$156,F$9,FALSE))="","",(VLOOKUP($B38,'HICM and Narrative Backsheet'!$A$7:$T$156,F$9,FALSE))),"")</f>
        <v>Mature</v>
      </c>
      <c r="G38" s="154" t="str">
        <f ca="1">IFERROR(IF((VLOOKUP($B38,'HICM and Narrative Backsheet'!$A$7:$T$156,G$9,FALSE))="","",(VLOOKUP($B38,'HICM and Narrative Backsheet'!$A$7:$T$156,G$9,FALSE))),"")</f>
        <v>Established</v>
      </c>
      <c r="H38" s="154" t="str">
        <f ca="1">IFERROR(IF((VLOOKUP($B38,'HICM and Narrative Backsheet'!$A$7:$T$156,H$9,FALSE))="","",(VLOOKUP($B38,'HICM and Narrative Backsheet'!$A$7:$T$156,H$9,FALSE))),"")</f>
        <v>Established</v>
      </c>
      <c r="I38" s="154" t="str">
        <f ca="1">IFERROR(IF((VLOOKUP($B38,'HICM and Narrative Backsheet'!$A$7:$T$156,I$9,FALSE))="","",(VLOOKUP($B38,'HICM and Narrative Backsheet'!$A$7:$T$156,I$9,FALSE))),"")</f>
        <v>Established</v>
      </c>
      <c r="J38" s="154" t="str">
        <f ca="1">IFERROR(IF((VLOOKUP($B38,'HICM and Narrative Backsheet'!$A$7:$T$156,J$9,FALSE))="","",(VLOOKUP($B38,'HICM and Narrative Backsheet'!$A$7:$T$156,J$9,FALSE))),"")</f>
        <v>Established</v>
      </c>
      <c r="K38" s="154" t="str">
        <f ca="1">IFERROR(IF((VLOOKUP($B38,'HICM and Narrative Backsheet'!$A$7:$T$156,K$9,FALSE))="","",(VLOOKUP($B38,'HICM and Narrative Backsheet'!$A$7:$T$156,K$9,FALSE))),"")</f>
        <v>Established</v>
      </c>
      <c r="L38" s="155" t="str">
        <f ca="1">IFERROR(IF((VLOOKUP($B38,'HICM and Narrative Backsheet'!$A$7:$T$156,L$9,FALSE))="","",(VLOOKUP($B38,'HICM and Narrative Backsheet'!$A$7:$T$156,L$9,FALSE))),"")</f>
        <v>Plans in place</v>
      </c>
      <c r="M38" s="153" t="str">
        <f ca="1">IFERROR(IF((VLOOKUP($B38,'HICM and Narrative Backsheet'!$A$7:$T$156,M$9,FALSE))="","",(VLOOKUP($B38,'HICM and Narrative Backsheet'!$A$7:$T$156,M$9,FALSE))),"")</f>
        <v>Established</v>
      </c>
      <c r="N38" s="154" t="str">
        <f ca="1">IFERROR(IF((VLOOKUP($B38,'HICM and Narrative Backsheet'!$A$7:$T$156,N$9,FALSE))="","",(VLOOKUP($B38,'HICM and Narrative Backsheet'!$A$7:$T$156,N$9,FALSE))),"")</f>
        <v>Established</v>
      </c>
      <c r="O38" s="154" t="str">
        <f ca="1">IFERROR(IF((VLOOKUP($B38,'HICM and Narrative Backsheet'!$A$7:$T$156,O$9,FALSE))="","",(VLOOKUP($B38,'HICM and Narrative Backsheet'!$A$7:$T$156,O$9,FALSE))),"")</f>
        <v>Mature</v>
      </c>
      <c r="P38" s="154" t="str">
        <f ca="1">IFERROR(IF((VLOOKUP($B38,'HICM and Narrative Backsheet'!$A$7:$T$156,P$9,FALSE))="","",(VLOOKUP($B38,'HICM and Narrative Backsheet'!$A$7:$T$156,P$9,FALSE))),"")</f>
        <v>Established</v>
      </c>
      <c r="Q38" s="154" t="str">
        <f ca="1">IFERROR(IF((VLOOKUP($B38,'HICM and Narrative Backsheet'!$A$7:$T$156,Q$9,FALSE))="","",(VLOOKUP($B38,'HICM and Narrative Backsheet'!$A$7:$T$156,Q$9,FALSE))),"")</f>
        <v>Established</v>
      </c>
      <c r="R38" s="154" t="str">
        <f ca="1">IFERROR(IF((VLOOKUP($B38,'HICM and Narrative Backsheet'!$A$7:$T$156,R$9,FALSE))="","",(VLOOKUP($B38,'HICM and Narrative Backsheet'!$A$7:$T$156,R$9,FALSE))),"")</f>
        <v>Established</v>
      </c>
      <c r="S38" s="154" t="str">
        <f ca="1">IFERROR(IF((VLOOKUP($B38,'HICM and Narrative Backsheet'!$A$7:$T$156,S$9,FALSE))="","",(VLOOKUP($B38,'HICM and Narrative Backsheet'!$A$7:$T$156,S$9,FALSE))),"")</f>
        <v>Established</v>
      </c>
      <c r="T38" s="154" t="str">
        <f ca="1">IFERROR(IF((VLOOKUP($B38,'HICM and Narrative Backsheet'!$A$7:$T$156,T$9,FALSE))="","",(VLOOKUP($B38,'HICM and Narrative Backsheet'!$A$7:$T$156,T$9,FALSE))),"")</f>
        <v>Established</v>
      </c>
      <c r="U38" s="155" t="str">
        <f ca="1">IFERROR(IF((VLOOKUP($B38,'HICM and Narrative Backsheet'!$A$7:$T$156,U$9,FALSE))="","",(VLOOKUP($B38,'HICM and Narrative Backsheet'!$A$7:$T$156,U$9,FALSE))),"")</f>
        <v>Established</v>
      </c>
    </row>
    <row r="39" spans="1:21" ht="15" customHeight="1" x14ac:dyDescent="0.3">
      <c r="A39" s="57">
        <v>13</v>
      </c>
      <c r="B39" s="50" t="str">
        <f t="shared" ca="1" si="9"/>
        <v>E09000005</v>
      </c>
      <c r="C39" s="141" t="str">
        <f ca="1">IFERROR(VLOOKUP($B39,'Org List'!$J$9:$K$488,2,0), "")</f>
        <v>Brent</v>
      </c>
      <c r="D39" s="153" t="str">
        <f ca="1">IFERROR(IF((VLOOKUP($B39,'HICM and Narrative Backsheet'!$A$7:$T$156,D$9,FALSE))="","",(VLOOKUP($B39,'HICM and Narrative Backsheet'!$A$7:$T$156,D$9,FALSE))),"")</f>
        <v>Established</v>
      </c>
      <c r="E39" s="154" t="str">
        <f ca="1">IFERROR(IF((VLOOKUP($B39,'HICM and Narrative Backsheet'!$A$7:$T$156,E$9,FALSE))="","",(VLOOKUP($B39,'HICM and Narrative Backsheet'!$A$7:$T$156,E$9,FALSE))),"")</f>
        <v>Established</v>
      </c>
      <c r="F39" s="154" t="str">
        <f ca="1">IFERROR(IF((VLOOKUP($B39,'HICM and Narrative Backsheet'!$A$7:$T$156,F$9,FALSE))="","",(VLOOKUP($B39,'HICM and Narrative Backsheet'!$A$7:$T$156,F$9,FALSE))),"")</f>
        <v>Mature</v>
      </c>
      <c r="G39" s="154" t="str">
        <f ca="1">IFERROR(IF((VLOOKUP($B39,'HICM and Narrative Backsheet'!$A$7:$T$156,G$9,FALSE))="","",(VLOOKUP($B39,'HICM and Narrative Backsheet'!$A$7:$T$156,G$9,FALSE))),"")</f>
        <v>Mature</v>
      </c>
      <c r="H39" s="154" t="str">
        <f ca="1">IFERROR(IF((VLOOKUP($B39,'HICM and Narrative Backsheet'!$A$7:$T$156,H$9,FALSE))="","",(VLOOKUP($B39,'HICM and Narrative Backsheet'!$A$7:$T$156,H$9,FALSE))),"")</f>
        <v>Established</v>
      </c>
      <c r="I39" s="154" t="str">
        <f ca="1">IFERROR(IF((VLOOKUP($B39,'HICM and Narrative Backsheet'!$A$7:$T$156,I$9,FALSE))="","",(VLOOKUP($B39,'HICM and Narrative Backsheet'!$A$7:$T$156,I$9,FALSE))),"")</f>
        <v>Established</v>
      </c>
      <c r="J39" s="154" t="str">
        <f ca="1">IFERROR(IF((VLOOKUP($B39,'HICM and Narrative Backsheet'!$A$7:$T$156,J$9,FALSE))="","",(VLOOKUP($B39,'HICM and Narrative Backsheet'!$A$7:$T$156,J$9,FALSE))),"")</f>
        <v>Established</v>
      </c>
      <c r="K39" s="154" t="str">
        <f ca="1">IFERROR(IF((VLOOKUP($B39,'HICM and Narrative Backsheet'!$A$7:$T$156,K$9,FALSE))="","",(VLOOKUP($B39,'HICM and Narrative Backsheet'!$A$7:$T$156,K$9,FALSE))),"")</f>
        <v>Established</v>
      </c>
      <c r="L39" s="155" t="str">
        <f ca="1">IFERROR(IF((VLOOKUP($B39,'HICM and Narrative Backsheet'!$A$7:$T$156,L$9,FALSE))="","",(VLOOKUP($B39,'HICM and Narrative Backsheet'!$A$7:$T$156,L$9,FALSE))),"")</f>
        <v>Established</v>
      </c>
      <c r="M39" s="153" t="str">
        <f ca="1">IFERROR(IF((VLOOKUP($B39,'HICM and Narrative Backsheet'!$A$7:$T$156,M$9,FALSE))="","",(VLOOKUP($B39,'HICM and Narrative Backsheet'!$A$7:$T$156,M$9,FALSE))),"")</f>
        <v>Established</v>
      </c>
      <c r="N39" s="154" t="str">
        <f ca="1">IFERROR(IF((VLOOKUP($B39,'HICM and Narrative Backsheet'!$A$7:$T$156,N$9,FALSE))="","",(VLOOKUP($B39,'HICM and Narrative Backsheet'!$A$7:$T$156,N$9,FALSE))),"")</f>
        <v>Mature</v>
      </c>
      <c r="O39" s="154" t="str">
        <f ca="1">IFERROR(IF((VLOOKUP($B39,'HICM and Narrative Backsheet'!$A$7:$T$156,O$9,FALSE))="","",(VLOOKUP($B39,'HICM and Narrative Backsheet'!$A$7:$T$156,O$9,FALSE))),"")</f>
        <v>Mature</v>
      </c>
      <c r="P39" s="154" t="str">
        <f ca="1">IFERROR(IF((VLOOKUP($B39,'HICM and Narrative Backsheet'!$A$7:$T$156,P$9,FALSE))="","",(VLOOKUP($B39,'HICM and Narrative Backsheet'!$A$7:$T$156,P$9,FALSE))),"")</f>
        <v>Mature</v>
      </c>
      <c r="Q39" s="154" t="str">
        <f ca="1">IFERROR(IF((VLOOKUP($B39,'HICM and Narrative Backsheet'!$A$7:$T$156,Q$9,FALSE))="","",(VLOOKUP($B39,'HICM and Narrative Backsheet'!$A$7:$T$156,Q$9,FALSE))),"")</f>
        <v>Established</v>
      </c>
      <c r="R39" s="154" t="str">
        <f ca="1">IFERROR(IF((VLOOKUP($B39,'HICM and Narrative Backsheet'!$A$7:$T$156,R$9,FALSE))="","",(VLOOKUP($B39,'HICM and Narrative Backsheet'!$A$7:$T$156,R$9,FALSE))),"")</f>
        <v>Mature</v>
      </c>
      <c r="S39" s="154" t="str">
        <f ca="1">IFERROR(IF((VLOOKUP($B39,'HICM and Narrative Backsheet'!$A$7:$T$156,S$9,FALSE))="","",(VLOOKUP($B39,'HICM and Narrative Backsheet'!$A$7:$T$156,S$9,FALSE))),"")</f>
        <v>Established</v>
      </c>
      <c r="T39" s="154" t="str">
        <f ca="1">IFERROR(IF((VLOOKUP($B39,'HICM and Narrative Backsheet'!$A$7:$T$156,T$9,FALSE))="","",(VLOOKUP($B39,'HICM and Narrative Backsheet'!$A$7:$T$156,T$9,FALSE))),"")</f>
        <v>Mature</v>
      </c>
      <c r="U39" s="155" t="str">
        <f ca="1">IFERROR(IF((VLOOKUP($B39,'HICM and Narrative Backsheet'!$A$7:$T$156,U$9,FALSE))="","",(VLOOKUP($B39,'HICM and Narrative Backsheet'!$A$7:$T$156,U$9,FALSE))),"")</f>
        <v>Mature</v>
      </c>
    </row>
    <row r="40" spans="1:21" x14ac:dyDescent="0.3">
      <c r="A40" s="57">
        <v>14</v>
      </c>
      <c r="B40" s="50" t="str">
        <f t="shared" ca="1" si="9"/>
        <v>E06000043</v>
      </c>
      <c r="C40" s="141" t="str">
        <f ca="1">IFERROR(VLOOKUP($B40,'Org List'!$J$9:$K$488,2,0), "")</f>
        <v>Brighton and Hove</v>
      </c>
      <c r="D40" s="153" t="str">
        <f ca="1">IFERROR(IF((VLOOKUP($B40,'HICM and Narrative Backsheet'!$A$7:$T$156,D$9,FALSE))="","",(VLOOKUP($B40,'HICM and Narrative Backsheet'!$A$7:$T$156,D$9,FALSE))),"")</f>
        <v>Established</v>
      </c>
      <c r="E40" s="154" t="str">
        <f ca="1">IFERROR(IF((VLOOKUP($B40,'HICM and Narrative Backsheet'!$A$7:$T$156,E$9,FALSE))="","",(VLOOKUP($B40,'HICM and Narrative Backsheet'!$A$7:$T$156,E$9,FALSE))),"")</f>
        <v>Established</v>
      </c>
      <c r="F40" s="154" t="str">
        <f ca="1">IFERROR(IF((VLOOKUP($B40,'HICM and Narrative Backsheet'!$A$7:$T$156,F$9,FALSE))="","",(VLOOKUP($B40,'HICM and Narrative Backsheet'!$A$7:$T$156,F$9,FALSE))),"")</f>
        <v>Established</v>
      </c>
      <c r="G40" s="154" t="str">
        <f ca="1">IFERROR(IF((VLOOKUP($B40,'HICM and Narrative Backsheet'!$A$7:$T$156,G$9,FALSE))="","",(VLOOKUP($B40,'HICM and Narrative Backsheet'!$A$7:$T$156,G$9,FALSE))),"")</f>
        <v>Established</v>
      </c>
      <c r="H40" s="154" t="str">
        <f ca="1">IFERROR(IF((VLOOKUP($B40,'HICM and Narrative Backsheet'!$A$7:$T$156,H$9,FALSE))="","",(VLOOKUP($B40,'HICM and Narrative Backsheet'!$A$7:$T$156,H$9,FALSE))),"")</f>
        <v>Established</v>
      </c>
      <c r="I40" s="154" t="str">
        <f ca="1">IFERROR(IF((VLOOKUP($B40,'HICM and Narrative Backsheet'!$A$7:$T$156,I$9,FALSE))="","",(VLOOKUP($B40,'HICM and Narrative Backsheet'!$A$7:$T$156,I$9,FALSE))),"")</f>
        <v>Established</v>
      </c>
      <c r="J40" s="154" t="str">
        <f ca="1">IFERROR(IF((VLOOKUP($B40,'HICM and Narrative Backsheet'!$A$7:$T$156,J$9,FALSE))="","",(VLOOKUP($B40,'HICM and Narrative Backsheet'!$A$7:$T$156,J$9,FALSE))),"")</f>
        <v>Established</v>
      </c>
      <c r="K40" s="154" t="str">
        <f ca="1">IFERROR(IF((VLOOKUP($B40,'HICM and Narrative Backsheet'!$A$7:$T$156,K$9,FALSE))="","",(VLOOKUP($B40,'HICM and Narrative Backsheet'!$A$7:$T$156,K$9,FALSE))),"")</f>
        <v>Established</v>
      </c>
      <c r="L40" s="155" t="str">
        <f ca="1">IFERROR(IF((VLOOKUP($B40,'HICM and Narrative Backsheet'!$A$7:$T$156,L$9,FALSE))="","",(VLOOKUP($B40,'HICM and Narrative Backsheet'!$A$7:$T$156,L$9,FALSE))),"")</f>
        <v>Established</v>
      </c>
      <c r="M40" s="153" t="str">
        <f ca="1">IFERROR(IF((VLOOKUP($B40,'HICM and Narrative Backsheet'!$A$7:$T$156,M$9,FALSE))="","",(VLOOKUP($B40,'HICM and Narrative Backsheet'!$A$7:$T$156,M$9,FALSE))),"")</f>
        <v>Established</v>
      </c>
      <c r="N40" s="154" t="str">
        <f ca="1">IFERROR(IF((VLOOKUP($B40,'HICM and Narrative Backsheet'!$A$7:$T$156,N$9,FALSE))="","",(VLOOKUP($B40,'HICM and Narrative Backsheet'!$A$7:$T$156,N$9,FALSE))),"")</f>
        <v>Established</v>
      </c>
      <c r="O40" s="154" t="str">
        <f ca="1">IFERROR(IF((VLOOKUP($B40,'HICM and Narrative Backsheet'!$A$7:$T$156,O$9,FALSE))="","",(VLOOKUP($B40,'HICM and Narrative Backsheet'!$A$7:$T$156,O$9,FALSE))),"")</f>
        <v>Established</v>
      </c>
      <c r="P40" s="154" t="str">
        <f ca="1">IFERROR(IF((VLOOKUP($B40,'HICM and Narrative Backsheet'!$A$7:$T$156,P$9,FALSE))="","",(VLOOKUP($B40,'HICM and Narrative Backsheet'!$A$7:$T$156,P$9,FALSE))),"")</f>
        <v>Established</v>
      </c>
      <c r="Q40" s="154" t="str">
        <f ca="1">IFERROR(IF((VLOOKUP($B40,'HICM and Narrative Backsheet'!$A$7:$T$156,Q$9,FALSE))="","",(VLOOKUP($B40,'HICM and Narrative Backsheet'!$A$7:$T$156,Q$9,FALSE))),"")</f>
        <v>Established</v>
      </c>
      <c r="R40" s="154" t="str">
        <f ca="1">IFERROR(IF((VLOOKUP($B40,'HICM and Narrative Backsheet'!$A$7:$T$156,R$9,FALSE))="","",(VLOOKUP($B40,'HICM and Narrative Backsheet'!$A$7:$T$156,R$9,FALSE))),"")</f>
        <v>Established</v>
      </c>
      <c r="S40" s="154" t="str">
        <f ca="1">IFERROR(IF((VLOOKUP($B40,'HICM and Narrative Backsheet'!$A$7:$T$156,S$9,FALSE))="","",(VLOOKUP($B40,'HICM and Narrative Backsheet'!$A$7:$T$156,S$9,FALSE))),"")</f>
        <v>Established</v>
      </c>
      <c r="T40" s="154" t="str">
        <f ca="1">IFERROR(IF((VLOOKUP($B40,'HICM and Narrative Backsheet'!$A$7:$T$156,T$9,FALSE))="","",(VLOOKUP($B40,'HICM and Narrative Backsheet'!$A$7:$T$156,T$9,FALSE))),"")</f>
        <v>Established</v>
      </c>
      <c r="U40" s="155" t="str">
        <f ca="1">IFERROR(IF((VLOOKUP($B40,'HICM and Narrative Backsheet'!$A$7:$T$156,U$9,FALSE))="","",(VLOOKUP($B40,'HICM and Narrative Backsheet'!$A$7:$T$156,U$9,FALSE))),"")</f>
        <v>Established</v>
      </c>
    </row>
    <row r="41" spans="1:21" x14ac:dyDescent="0.3">
      <c r="A41" s="57">
        <v>15</v>
      </c>
      <c r="B41" s="50" t="str">
        <f t="shared" ca="1" si="9"/>
        <v>E06000023</v>
      </c>
      <c r="C41" s="141" t="str">
        <f ca="1">IFERROR(VLOOKUP($B41,'Org List'!$J$9:$K$488,2,0), "")</f>
        <v>Bristol, City of</v>
      </c>
      <c r="D41" s="153" t="str">
        <f ca="1">IFERROR(IF((VLOOKUP($B41,'HICM and Narrative Backsheet'!$A$7:$T$156,D$9,FALSE))="","",(VLOOKUP($B41,'HICM and Narrative Backsheet'!$A$7:$T$156,D$9,FALSE))),"")</f>
        <v>Established</v>
      </c>
      <c r="E41" s="154" t="str">
        <f ca="1">IFERROR(IF((VLOOKUP($B41,'HICM and Narrative Backsheet'!$A$7:$T$156,E$9,FALSE))="","",(VLOOKUP($B41,'HICM and Narrative Backsheet'!$A$7:$T$156,E$9,FALSE))),"")</f>
        <v>Established</v>
      </c>
      <c r="F41" s="154" t="str">
        <f ca="1">IFERROR(IF((VLOOKUP($B41,'HICM and Narrative Backsheet'!$A$7:$T$156,F$9,FALSE))="","",(VLOOKUP($B41,'HICM and Narrative Backsheet'!$A$7:$T$156,F$9,FALSE))),"")</f>
        <v>Established</v>
      </c>
      <c r="G41" s="154" t="str">
        <f ca="1">IFERROR(IF((VLOOKUP($B41,'HICM and Narrative Backsheet'!$A$7:$T$156,G$9,FALSE))="","",(VLOOKUP($B41,'HICM and Narrative Backsheet'!$A$7:$T$156,G$9,FALSE))),"")</f>
        <v>Established</v>
      </c>
      <c r="H41" s="154" t="str">
        <f ca="1">IFERROR(IF((VLOOKUP($B41,'HICM and Narrative Backsheet'!$A$7:$T$156,H$9,FALSE))="","",(VLOOKUP($B41,'HICM and Narrative Backsheet'!$A$7:$T$156,H$9,FALSE))),"")</f>
        <v>Plans in place</v>
      </c>
      <c r="I41" s="154" t="str">
        <f ca="1">IFERROR(IF((VLOOKUP($B41,'HICM and Narrative Backsheet'!$A$7:$T$156,I$9,FALSE))="","",(VLOOKUP($B41,'HICM and Narrative Backsheet'!$A$7:$T$156,I$9,FALSE))),"")</f>
        <v>Plans in place</v>
      </c>
      <c r="J41" s="154" t="str">
        <f ca="1">IFERROR(IF((VLOOKUP($B41,'HICM and Narrative Backsheet'!$A$7:$T$156,J$9,FALSE))="","",(VLOOKUP($B41,'HICM and Narrative Backsheet'!$A$7:$T$156,J$9,FALSE))),"")</f>
        <v>Established</v>
      </c>
      <c r="K41" s="154" t="str">
        <f ca="1">IFERROR(IF((VLOOKUP($B41,'HICM and Narrative Backsheet'!$A$7:$T$156,K$9,FALSE))="","",(VLOOKUP($B41,'HICM and Narrative Backsheet'!$A$7:$T$156,K$9,FALSE))),"")</f>
        <v>Plans in place</v>
      </c>
      <c r="L41" s="155" t="str">
        <f ca="1">IFERROR(IF((VLOOKUP($B41,'HICM and Narrative Backsheet'!$A$7:$T$156,L$9,FALSE))="","",(VLOOKUP($B41,'HICM and Narrative Backsheet'!$A$7:$T$156,L$9,FALSE))),"")</f>
        <v>Established</v>
      </c>
      <c r="M41" s="153" t="str">
        <f ca="1">IFERROR(IF((VLOOKUP($B41,'HICM and Narrative Backsheet'!$A$7:$T$156,M$9,FALSE))="","",(VLOOKUP($B41,'HICM and Narrative Backsheet'!$A$7:$T$156,M$9,FALSE))),"")</f>
        <v>Mature</v>
      </c>
      <c r="N41" s="154" t="str">
        <f ca="1">IFERROR(IF((VLOOKUP($B41,'HICM and Narrative Backsheet'!$A$7:$T$156,N$9,FALSE))="","",(VLOOKUP($B41,'HICM and Narrative Backsheet'!$A$7:$T$156,N$9,FALSE))),"")</f>
        <v>Mature</v>
      </c>
      <c r="O41" s="154" t="str">
        <f ca="1">IFERROR(IF((VLOOKUP($B41,'HICM and Narrative Backsheet'!$A$7:$T$156,O$9,FALSE))="","",(VLOOKUP($B41,'HICM and Narrative Backsheet'!$A$7:$T$156,O$9,FALSE))),"")</f>
        <v>Mature</v>
      </c>
      <c r="P41" s="154" t="str">
        <f ca="1">IFERROR(IF((VLOOKUP($B41,'HICM and Narrative Backsheet'!$A$7:$T$156,P$9,FALSE))="","",(VLOOKUP($B41,'HICM and Narrative Backsheet'!$A$7:$T$156,P$9,FALSE))),"")</f>
        <v>Established</v>
      </c>
      <c r="Q41" s="154" t="str">
        <f ca="1">IFERROR(IF((VLOOKUP($B41,'HICM and Narrative Backsheet'!$A$7:$T$156,Q$9,FALSE))="","",(VLOOKUP($B41,'HICM and Narrative Backsheet'!$A$7:$T$156,Q$9,FALSE))),"")</f>
        <v>Plans in place</v>
      </c>
      <c r="R41" s="154" t="str">
        <f ca="1">IFERROR(IF((VLOOKUP($B41,'HICM and Narrative Backsheet'!$A$7:$T$156,R$9,FALSE))="","",(VLOOKUP($B41,'HICM and Narrative Backsheet'!$A$7:$T$156,R$9,FALSE))),"")</f>
        <v>Plans in place</v>
      </c>
      <c r="S41" s="154" t="str">
        <f ca="1">IFERROR(IF((VLOOKUP($B41,'HICM and Narrative Backsheet'!$A$7:$T$156,S$9,FALSE))="","",(VLOOKUP($B41,'HICM and Narrative Backsheet'!$A$7:$T$156,S$9,FALSE))),"")</f>
        <v>Established</v>
      </c>
      <c r="T41" s="154" t="str">
        <f ca="1">IFERROR(IF((VLOOKUP($B41,'HICM and Narrative Backsheet'!$A$7:$T$156,T$9,FALSE))="","",(VLOOKUP($B41,'HICM and Narrative Backsheet'!$A$7:$T$156,T$9,FALSE))),"")</f>
        <v>Plans in place</v>
      </c>
      <c r="U41" s="155" t="str">
        <f ca="1">IFERROR(IF((VLOOKUP($B41,'HICM and Narrative Backsheet'!$A$7:$T$156,U$9,FALSE))="","",(VLOOKUP($B41,'HICM and Narrative Backsheet'!$A$7:$T$156,U$9,FALSE))),"")</f>
        <v>Established</v>
      </c>
    </row>
    <row r="42" spans="1:21" x14ac:dyDescent="0.3">
      <c r="A42" s="57">
        <v>16</v>
      </c>
      <c r="B42" s="50" t="str">
        <f t="shared" ca="1" si="9"/>
        <v>E09000006</v>
      </c>
      <c r="C42" s="141" t="str">
        <f ca="1">IFERROR(VLOOKUP($B42,'Org List'!$J$9:$K$488,2,0), "")</f>
        <v>Bromley</v>
      </c>
      <c r="D42" s="153" t="str">
        <f ca="1">IFERROR(IF((VLOOKUP($B42,'HICM and Narrative Backsheet'!$A$7:$T$156,D$9,FALSE))="","",(VLOOKUP($B42,'HICM and Narrative Backsheet'!$A$7:$T$156,D$9,FALSE))),"")</f>
        <v>Mature</v>
      </c>
      <c r="E42" s="154" t="str">
        <f ca="1">IFERROR(IF((VLOOKUP($B42,'HICM and Narrative Backsheet'!$A$7:$T$156,E$9,FALSE))="","",(VLOOKUP($B42,'HICM and Narrative Backsheet'!$A$7:$T$156,E$9,FALSE))),"")</f>
        <v>Mature</v>
      </c>
      <c r="F42" s="154" t="str">
        <f ca="1">IFERROR(IF((VLOOKUP($B42,'HICM and Narrative Backsheet'!$A$7:$T$156,F$9,FALSE))="","",(VLOOKUP($B42,'HICM and Narrative Backsheet'!$A$7:$T$156,F$9,FALSE))),"")</f>
        <v>Exemplary</v>
      </c>
      <c r="G42" s="154" t="str">
        <f ca="1">IFERROR(IF((VLOOKUP($B42,'HICM and Narrative Backsheet'!$A$7:$T$156,G$9,FALSE))="","",(VLOOKUP($B42,'HICM and Narrative Backsheet'!$A$7:$T$156,G$9,FALSE))),"")</f>
        <v>Exemplary</v>
      </c>
      <c r="H42" s="154" t="str">
        <f ca="1">IFERROR(IF((VLOOKUP($B42,'HICM and Narrative Backsheet'!$A$7:$T$156,H$9,FALSE))="","",(VLOOKUP($B42,'HICM and Narrative Backsheet'!$A$7:$T$156,H$9,FALSE))),"")</f>
        <v>Mature</v>
      </c>
      <c r="I42" s="154" t="str">
        <f ca="1">IFERROR(IF((VLOOKUP($B42,'HICM and Narrative Backsheet'!$A$7:$T$156,I$9,FALSE))="","",(VLOOKUP($B42,'HICM and Narrative Backsheet'!$A$7:$T$156,I$9,FALSE))),"")</f>
        <v>Mature</v>
      </c>
      <c r="J42" s="154" t="str">
        <f ca="1">IFERROR(IF((VLOOKUP($B42,'HICM and Narrative Backsheet'!$A$7:$T$156,J$9,FALSE))="","",(VLOOKUP($B42,'HICM and Narrative Backsheet'!$A$7:$T$156,J$9,FALSE))),"")</f>
        <v>Mature</v>
      </c>
      <c r="K42" s="154" t="str">
        <f ca="1">IFERROR(IF((VLOOKUP($B42,'HICM and Narrative Backsheet'!$A$7:$T$156,K$9,FALSE))="","",(VLOOKUP($B42,'HICM and Narrative Backsheet'!$A$7:$T$156,K$9,FALSE))),"")</f>
        <v>Established</v>
      </c>
      <c r="L42" s="155" t="str">
        <f ca="1">IFERROR(IF((VLOOKUP($B42,'HICM and Narrative Backsheet'!$A$7:$T$156,L$9,FALSE))="","",(VLOOKUP($B42,'HICM and Narrative Backsheet'!$A$7:$T$156,L$9,FALSE))),"")</f>
        <v>Established</v>
      </c>
      <c r="M42" s="153" t="str">
        <f ca="1">IFERROR(IF((VLOOKUP($B42,'HICM and Narrative Backsheet'!$A$7:$T$156,M$9,FALSE))="","",(VLOOKUP($B42,'HICM and Narrative Backsheet'!$A$7:$T$156,M$9,FALSE))),"")</f>
        <v>Mature</v>
      </c>
      <c r="N42" s="154" t="str">
        <f ca="1">IFERROR(IF((VLOOKUP($B42,'HICM and Narrative Backsheet'!$A$7:$T$156,N$9,FALSE))="","",(VLOOKUP($B42,'HICM and Narrative Backsheet'!$A$7:$T$156,N$9,FALSE))),"")</f>
        <v>Mature</v>
      </c>
      <c r="O42" s="154" t="str">
        <f ca="1">IFERROR(IF((VLOOKUP($B42,'HICM and Narrative Backsheet'!$A$7:$T$156,O$9,FALSE))="","",(VLOOKUP($B42,'HICM and Narrative Backsheet'!$A$7:$T$156,O$9,FALSE))),"")</f>
        <v>Exemplary</v>
      </c>
      <c r="P42" s="154" t="str">
        <f ca="1">IFERROR(IF((VLOOKUP($B42,'HICM and Narrative Backsheet'!$A$7:$T$156,P$9,FALSE))="","",(VLOOKUP($B42,'HICM and Narrative Backsheet'!$A$7:$T$156,P$9,FALSE))),"")</f>
        <v>Exemplary</v>
      </c>
      <c r="Q42" s="154" t="str">
        <f ca="1">IFERROR(IF((VLOOKUP($B42,'HICM and Narrative Backsheet'!$A$7:$T$156,Q$9,FALSE))="","",(VLOOKUP($B42,'HICM and Narrative Backsheet'!$A$7:$T$156,Q$9,FALSE))),"")</f>
        <v>Mature</v>
      </c>
      <c r="R42" s="154" t="str">
        <f ca="1">IFERROR(IF((VLOOKUP($B42,'HICM and Narrative Backsheet'!$A$7:$T$156,R$9,FALSE))="","",(VLOOKUP($B42,'HICM and Narrative Backsheet'!$A$7:$T$156,R$9,FALSE))),"")</f>
        <v>Mature</v>
      </c>
      <c r="S42" s="154" t="str">
        <f ca="1">IFERROR(IF((VLOOKUP($B42,'HICM and Narrative Backsheet'!$A$7:$T$156,S$9,FALSE))="","",(VLOOKUP($B42,'HICM and Narrative Backsheet'!$A$7:$T$156,S$9,FALSE))),"")</f>
        <v>Exemplary</v>
      </c>
      <c r="T42" s="154" t="str">
        <f ca="1">IFERROR(IF((VLOOKUP($B42,'HICM and Narrative Backsheet'!$A$7:$T$156,T$9,FALSE))="","",(VLOOKUP($B42,'HICM and Narrative Backsheet'!$A$7:$T$156,T$9,FALSE))),"")</f>
        <v>Established</v>
      </c>
      <c r="U42" s="155" t="str">
        <f ca="1">IFERROR(IF((VLOOKUP($B42,'HICM and Narrative Backsheet'!$A$7:$T$156,U$9,FALSE))="","",(VLOOKUP($B42,'HICM and Narrative Backsheet'!$A$7:$T$156,U$9,FALSE))),"")</f>
        <v>Established</v>
      </c>
    </row>
    <row r="43" spans="1:21" x14ac:dyDescent="0.3">
      <c r="A43" s="57">
        <v>17</v>
      </c>
      <c r="B43" s="50" t="str">
        <f t="shared" ca="1" si="9"/>
        <v>E10000002</v>
      </c>
      <c r="C43" s="141" t="str">
        <f ca="1">IFERROR(VLOOKUP($B43,'Org List'!$J$9:$K$488,2,0), "")</f>
        <v>Buckinghamshire</v>
      </c>
      <c r="D43" s="153" t="str">
        <f ca="1">IFERROR(IF((VLOOKUP($B43,'HICM and Narrative Backsheet'!$A$7:$T$156,D$9,FALSE))="","",(VLOOKUP($B43,'HICM and Narrative Backsheet'!$A$7:$T$156,D$9,FALSE))),"")</f>
        <v>Established</v>
      </c>
      <c r="E43" s="154" t="str">
        <f ca="1">IFERROR(IF((VLOOKUP($B43,'HICM and Narrative Backsheet'!$A$7:$T$156,E$9,FALSE))="","",(VLOOKUP($B43,'HICM and Narrative Backsheet'!$A$7:$T$156,E$9,FALSE))),"")</f>
        <v>Established</v>
      </c>
      <c r="F43" s="154" t="str">
        <f ca="1">IFERROR(IF((VLOOKUP($B43,'HICM and Narrative Backsheet'!$A$7:$T$156,F$9,FALSE))="","",(VLOOKUP($B43,'HICM and Narrative Backsheet'!$A$7:$T$156,F$9,FALSE))),"")</f>
        <v>Plans in place</v>
      </c>
      <c r="G43" s="154" t="str">
        <f ca="1">IFERROR(IF((VLOOKUP($B43,'HICM and Narrative Backsheet'!$A$7:$T$156,G$9,FALSE))="","",(VLOOKUP($B43,'HICM and Narrative Backsheet'!$A$7:$T$156,G$9,FALSE))),"")</f>
        <v>Established</v>
      </c>
      <c r="H43" s="154" t="str">
        <f ca="1">IFERROR(IF((VLOOKUP($B43,'HICM and Narrative Backsheet'!$A$7:$T$156,H$9,FALSE))="","",(VLOOKUP($B43,'HICM and Narrative Backsheet'!$A$7:$T$156,H$9,FALSE))),"")</f>
        <v>Plans in place</v>
      </c>
      <c r="I43" s="154" t="str">
        <f ca="1">IFERROR(IF((VLOOKUP($B43,'HICM and Narrative Backsheet'!$A$7:$T$156,I$9,FALSE))="","",(VLOOKUP($B43,'HICM and Narrative Backsheet'!$A$7:$T$156,I$9,FALSE))),"")</f>
        <v>Plans in place</v>
      </c>
      <c r="J43" s="154" t="str">
        <f ca="1">IFERROR(IF((VLOOKUP($B43,'HICM and Narrative Backsheet'!$A$7:$T$156,J$9,FALSE))="","",(VLOOKUP($B43,'HICM and Narrative Backsheet'!$A$7:$T$156,J$9,FALSE))),"")</f>
        <v>Plans in place</v>
      </c>
      <c r="K43" s="154" t="str">
        <f ca="1">IFERROR(IF((VLOOKUP($B43,'HICM and Narrative Backsheet'!$A$7:$T$156,K$9,FALSE))="","",(VLOOKUP($B43,'HICM and Narrative Backsheet'!$A$7:$T$156,K$9,FALSE))),"")</f>
        <v>Established</v>
      </c>
      <c r="L43" s="155" t="str">
        <f ca="1">IFERROR(IF((VLOOKUP($B43,'HICM and Narrative Backsheet'!$A$7:$T$156,L$9,FALSE))="","",(VLOOKUP($B43,'HICM and Narrative Backsheet'!$A$7:$T$156,L$9,FALSE))),"")</f>
        <v>Established</v>
      </c>
      <c r="M43" s="153" t="str">
        <f ca="1">IFERROR(IF((VLOOKUP($B43,'HICM and Narrative Backsheet'!$A$7:$T$156,M$9,FALSE))="","",(VLOOKUP($B43,'HICM and Narrative Backsheet'!$A$7:$T$156,M$9,FALSE))),"")</f>
        <v>Established</v>
      </c>
      <c r="N43" s="154" t="str">
        <f ca="1">IFERROR(IF((VLOOKUP($B43,'HICM and Narrative Backsheet'!$A$7:$T$156,N$9,FALSE))="","",(VLOOKUP($B43,'HICM and Narrative Backsheet'!$A$7:$T$156,N$9,FALSE))),"")</f>
        <v>Established</v>
      </c>
      <c r="O43" s="154" t="str">
        <f ca="1">IFERROR(IF((VLOOKUP($B43,'HICM and Narrative Backsheet'!$A$7:$T$156,O$9,FALSE))="","",(VLOOKUP($B43,'HICM and Narrative Backsheet'!$A$7:$T$156,O$9,FALSE))),"")</f>
        <v>Established</v>
      </c>
      <c r="P43" s="154" t="str">
        <f ca="1">IFERROR(IF((VLOOKUP($B43,'HICM and Narrative Backsheet'!$A$7:$T$156,P$9,FALSE))="","",(VLOOKUP($B43,'HICM and Narrative Backsheet'!$A$7:$T$156,P$9,FALSE))),"")</f>
        <v>Established</v>
      </c>
      <c r="Q43" s="154" t="str">
        <f ca="1">IFERROR(IF((VLOOKUP($B43,'HICM and Narrative Backsheet'!$A$7:$T$156,Q$9,FALSE))="","",(VLOOKUP($B43,'HICM and Narrative Backsheet'!$A$7:$T$156,Q$9,FALSE))),"")</f>
        <v>Established</v>
      </c>
      <c r="R43" s="154" t="str">
        <f ca="1">IFERROR(IF((VLOOKUP($B43,'HICM and Narrative Backsheet'!$A$7:$T$156,R$9,FALSE))="","",(VLOOKUP($B43,'HICM and Narrative Backsheet'!$A$7:$T$156,R$9,FALSE))),"")</f>
        <v>Established</v>
      </c>
      <c r="S43" s="154" t="str">
        <f ca="1">IFERROR(IF((VLOOKUP($B43,'HICM and Narrative Backsheet'!$A$7:$T$156,S$9,FALSE))="","",(VLOOKUP($B43,'HICM and Narrative Backsheet'!$A$7:$T$156,S$9,FALSE))),"")</f>
        <v>Established</v>
      </c>
      <c r="T43" s="154" t="str">
        <f ca="1">IFERROR(IF((VLOOKUP($B43,'HICM and Narrative Backsheet'!$A$7:$T$156,T$9,FALSE))="","",(VLOOKUP($B43,'HICM and Narrative Backsheet'!$A$7:$T$156,T$9,FALSE))),"")</f>
        <v>Established</v>
      </c>
      <c r="U43" s="155" t="str">
        <f ca="1">IFERROR(IF((VLOOKUP($B43,'HICM and Narrative Backsheet'!$A$7:$T$156,U$9,FALSE))="","",(VLOOKUP($B43,'HICM and Narrative Backsheet'!$A$7:$T$156,U$9,FALSE))),"")</f>
        <v>Established</v>
      </c>
    </row>
    <row r="44" spans="1:21" x14ac:dyDescent="0.3">
      <c r="A44" s="57">
        <v>18</v>
      </c>
      <c r="B44" s="50" t="str">
        <f t="shared" ca="1" si="9"/>
        <v>E08000002</v>
      </c>
      <c r="C44" s="141" t="str">
        <f ca="1">IFERROR(VLOOKUP($B44,'Org List'!$J$9:$K$488,2,0), "")</f>
        <v>Bury</v>
      </c>
      <c r="D44" s="153" t="str">
        <f ca="1">IFERROR(IF((VLOOKUP($B44,'HICM and Narrative Backsheet'!$A$7:$T$156,D$9,FALSE))="","",(VLOOKUP($B44,'HICM and Narrative Backsheet'!$A$7:$T$156,D$9,FALSE))),"")</f>
        <v>Established</v>
      </c>
      <c r="E44" s="154" t="str">
        <f ca="1">IFERROR(IF((VLOOKUP($B44,'HICM and Narrative Backsheet'!$A$7:$T$156,E$9,FALSE))="","",(VLOOKUP($B44,'HICM and Narrative Backsheet'!$A$7:$T$156,E$9,FALSE))),"")</f>
        <v>Established</v>
      </c>
      <c r="F44" s="154" t="str">
        <f ca="1">IFERROR(IF((VLOOKUP($B44,'HICM and Narrative Backsheet'!$A$7:$T$156,F$9,FALSE))="","",(VLOOKUP($B44,'HICM and Narrative Backsheet'!$A$7:$T$156,F$9,FALSE))),"")</f>
        <v>Mature</v>
      </c>
      <c r="G44" s="154" t="str">
        <f ca="1">IFERROR(IF((VLOOKUP($B44,'HICM and Narrative Backsheet'!$A$7:$T$156,G$9,FALSE))="","",(VLOOKUP($B44,'HICM and Narrative Backsheet'!$A$7:$T$156,G$9,FALSE))),"")</f>
        <v>Plans in place</v>
      </c>
      <c r="H44" s="154" t="str">
        <f ca="1">IFERROR(IF((VLOOKUP($B44,'HICM and Narrative Backsheet'!$A$7:$T$156,H$9,FALSE))="","",(VLOOKUP($B44,'HICM and Narrative Backsheet'!$A$7:$T$156,H$9,FALSE))),"")</f>
        <v>Established</v>
      </c>
      <c r="I44" s="154" t="str">
        <f ca="1">IFERROR(IF((VLOOKUP($B44,'HICM and Narrative Backsheet'!$A$7:$T$156,I$9,FALSE))="","",(VLOOKUP($B44,'HICM and Narrative Backsheet'!$A$7:$T$156,I$9,FALSE))),"")</f>
        <v>Established</v>
      </c>
      <c r="J44" s="154" t="str">
        <f ca="1">IFERROR(IF((VLOOKUP($B44,'HICM and Narrative Backsheet'!$A$7:$T$156,J$9,FALSE))="","",(VLOOKUP($B44,'HICM and Narrative Backsheet'!$A$7:$T$156,J$9,FALSE))),"")</f>
        <v>Established</v>
      </c>
      <c r="K44" s="154" t="str">
        <f ca="1">IFERROR(IF((VLOOKUP($B44,'HICM and Narrative Backsheet'!$A$7:$T$156,K$9,FALSE))="","",(VLOOKUP($B44,'HICM and Narrative Backsheet'!$A$7:$T$156,K$9,FALSE))),"")</f>
        <v>Established</v>
      </c>
      <c r="L44" s="155" t="str">
        <f ca="1">IFERROR(IF((VLOOKUP($B44,'HICM and Narrative Backsheet'!$A$7:$T$156,L$9,FALSE))="","",(VLOOKUP($B44,'HICM and Narrative Backsheet'!$A$7:$T$156,L$9,FALSE))),"")</f>
        <v>Established</v>
      </c>
      <c r="M44" s="153" t="str">
        <f ca="1">IFERROR(IF((VLOOKUP($B44,'HICM and Narrative Backsheet'!$A$7:$T$156,M$9,FALSE))="","",(VLOOKUP($B44,'HICM and Narrative Backsheet'!$A$7:$T$156,M$9,FALSE))),"")</f>
        <v>Established</v>
      </c>
      <c r="N44" s="154" t="str">
        <f ca="1">IFERROR(IF((VLOOKUP($B44,'HICM and Narrative Backsheet'!$A$7:$T$156,N$9,FALSE))="","",(VLOOKUP($B44,'HICM and Narrative Backsheet'!$A$7:$T$156,N$9,FALSE))),"")</f>
        <v>Established</v>
      </c>
      <c r="O44" s="154" t="str">
        <f ca="1">IFERROR(IF((VLOOKUP($B44,'HICM and Narrative Backsheet'!$A$7:$T$156,O$9,FALSE))="","",(VLOOKUP($B44,'HICM and Narrative Backsheet'!$A$7:$T$156,O$9,FALSE))),"")</f>
        <v>Mature</v>
      </c>
      <c r="P44" s="154" t="str">
        <f ca="1">IFERROR(IF((VLOOKUP($B44,'HICM and Narrative Backsheet'!$A$7:$T$156,P$9,FALSE))="","",(VLOOKUP($B44,'HICM and Narrative Backsheet'!$A$7:$T$156,P$9,FALSE))),"")</f>
        <v>Established</v>
      </c>
      <c r="Q44" s="154" t="str">
        <f ca="1">IFERROR(IF((VLOOKUP($B44,'HICM and Narrative Backsheet'!$A$7:$T$156,Q$9,FALSE))="","",(VLOOKUP($B44,'HICM and Narrative Backsheet'!$A$7:$T$156,Q$9,FALSE))),"")</f>
        <v>Established</v>
      </c>
      <c r="R44" s="154" t="str">
        <f ca="1">IFERROR(IF((VLOOKUP($B44,'HICM and Narrative Backsheet'!$A$7:$T$156,R$9,FALSE))="","",(VLOOKUP($B44,'HICM and Narrative Backsheet'!$A$7:$T$156,R$9,FALSE))),"")</f>
        <v>Established</v>
      </c>
      <c r="S44" s="154" t="str">
        <f ca="1">IFERROR(IF((VLOOKUP($B44,'HICM and Narrative Backsheet'!$A$7:$T$156,S$9,FALSE))="","",(VLOOKUP($B44,'HICM and Narrative Backsheet'!$A$7:$T$156,S$9,FALSE))),"")</f>
        <v>Established</v>
      </c>
      <c r="T44" s="154" t="str">
        <f ca="1">IFERROR(IF((VLOOKUP($B44,'HICM and Narrative Backsheet'!$A$7:$T$156,T$9,FALSE))="","",(VLOOKUP($B44,'HICM and Narrative Backsheet'!$A$7:$T$156,T$9,FALSE))),"")</f>
        <v>Established</v>
      </c>
      <c r="U44" s="155" t="str">
        <f ca="1">IFERROR(IF((VLOOKUP($B44,'HICM and Narrative Backsheet'!$A$7:$T$156,U$9,FALSE))="","",(VLOOKUP($B44,'HICM and Narrative Backsheet'!$A$7:$T$156,U$9,FALSE))),"")</f>
        <v>Established</v>
      </c>
    </row>
    <row r="45" spans="1:21" x14ac:dyDescent="0.3">
      <c r="A45" s="57">
        <v>19</v>
      </c>
      <c r="B45" s="50" t="str">
        <f t="shared" ca="1" si="9"/>
        <v>E08000033</v>
      </c>
      <c r="C45" s="141" t="str">
        <f ca="1">IFERROR(VLOOKUP($B45,'Org List'!$J$9:$K$488,2,0), "")</f>
        <v>Calderdale</v>
      </c>
      <c r="D45" s="153" t="str">
        <f ca="1">IFERROR(IF((VLOOKUP($B45,'HICM and Narrative Backsheet'!$A$7:$T$156,D$9,FALSE))="","",(VLOOKUP($B45,'HICM and Narrative Backsheet'!$A$7:$T$156,D$9,FALSE))),"")</f>
        <v>Established</v>
      </c>
      <c r="E45" s="154" t="str">
        <f ca="1">IFERROR(IF((VLOOKUP($B45,'HICM and Narrative Backsheet'!$A$7:$T$156,E$9,FALSE))="","",(VLOOKUP($B45,'HICM and Narrative Backsheet'!$A$7:$T$156,E$9,FALSE))),"")</f>
        <v>Established</v>
      </c>
      <c r="F45" s="154" t="str">
        <f ca="1">IFERROR(IF((VLOOKUP($B45,'HICM and Narrative Backsheet'!$A$7:$T$156,F$9,FALSE))="","",(VLOOKUP($B45,'HICM and Narrative Backsheet'!$A$7:$T$156,F$9,FALSE))),"")</f>
        <v>Mature</v>
      </c>
      <c r="G45" s="154" t="str">
        <f ca="1">IFERROR(IF((VLOOKUP($B45,'HICM and Narrative Backsheet'!$A$7:$T$156,G$9,FALSE))="","",(VLOOKUP($B45,'HICM and Narrative Backsheet'!$A$7:$T$156,G$9,FALSE))),"")</f>
        <v>Established</v>
      </c>
      <c r="H45" s="154" t="str">
        <f ca="1">IFERROR(IF((VLOOKUP($B45,'HICM and Narrative Backsheet'!$A$7:$T$156,H$9,FALSE))="","",(VLOOKUP($B45,'HICM and Narrative Backsheet'!$A$7:$T$156,H$9,FALSE))),"")</f>
        <v>Established</v>
      </c>
      <c r="I45" s="154" t="str">
        <f ca="1">IFERROR(IF((VLOOKUP($B45,'HICM and Narrative Backsheet'!$A$7:$T$156,I$9,FALSE))="","",(VLOOKUP($B45,'HICM and Narrative Backsheet'!$A$7:$T$156,I$9,FALSE))),"")</f>
        <v>Established</v>
      </c>
      <c r="J45" s="154" t="str">
        <f ca="1">IFERROR(IF((VLOOKUP($B45,'HICM and Narrative Backsheet'!$A$7:$T$156,J$9,FALSE))="","",(VLOOKUP($B45,'HICM and Narrative Backsheet'!$A$7:$T$156,J$9,FALSE))),"")</f>
        <v>Mature</v>
      </c>
      <c r="K45" s="154" t="str">
        <f ca="1">IFERROR(IF((VLOOKUP($B45,'HICM and Narrative Backsheet'!$A$7:$T$156,K$9,FALSE))="","",(VLOOKUP($B45,'HICM and Narrative Backsheet'!$A$7:$T$156,K$9,FALSE))),"")</f>
        <v>Mature</v>
      </c>
      <c r="L45" s="155" t="str">
        <f ca="1">IFERROR(IF((VLOOKUP($B45,'HICM and Narrative Backsheet'!$A$7:$T$156,L$9,FALSE))="","",(VLOOKUP($B45,'HICM and Narrative Backsheet'!$A$7:$T$156,L$9,FALSE))),"")</f>
        <v>Mature</v>
      </c>
      <c r="M45" s="153" t="str">
        <f ca="1">IFERROR(IF((VLOOKUP($B45,'HICM and Narrative Backsheet'!$A$7:$T$156,M$9,FALSE))="","",(VLOOKUP($B45,'HICM and Narrative Backsheet'!$A$7:$T$156,M$9,FALSE))),"")</f>
        <v>Established</v>
      </c>
      <c r="N45" s="154" t="str">
        <f ca="1">IFERROR(IF((VLOOKUP($B45,'HICM and Narrative Backsheet'!$A$7:$T$156,N$9,FALSE))="","",(VLOOKUP($B45,'HICM and Narrative Backsheet'!$A$7:$T$156,N$9,FALSE))),"")</f>
        <v>Established</v>
      </c>
      <c r="O45" s="154" t="str">
        <f ca="1">IFERROR(IF((VLOOKUP($B45,'HICM and Narrative Backsheet'!$A$7:$T$156,O$9,FALSE))="","",(VLOOKUP($B45,'HICM and Narrative Backsheet'!$A$7:$T$156,O$9,FALSE))),"")</f>
        <v>Mature</v>
      </c>
      <c r="P45" s="154" t="str">
        <f ca="1">IFERROR(IF((VLOOKUP($B45,'HICM and Narrative Backsheet'!$A$7:$T$156,P$9,FALSE))="","",(VLOOKUP($B45,'HICM and Narrative Backsheet'!$A$7:$T$156,P$9,FALSE))),"")</f>
        <v>Established</v>
      </c>
      <c r="Q45" s="154" t="str">
        <f ca="1">IFERROR(IF((VLOOKUP($B45,'HICM and Narrative Backsheet'!$A$7:$T$156,Q$9,FALSE))="","",(VLOOKUP($B45,'HICM and Narrative Backsheet'!$A$7:$T$156,Q$9,FALSE))),"")</f>
        <v>Established</v>
      </c>
      <c r="R45" s="154" t="str">
        <f ca="1">IFERROR(IF((VLOOKUP($B45,'HICM and Narrative Backsheet'!$A$7:$T$156,R$9,FALSE))="","",(VLOOKUP($B45,'HICM and Narrative Backsheet'!$A$7:$T$156,R$9,FALSE))),"")</f>
        <v>Established</v>
      </c>
      <c r="S45" s="154" t="str">
        <f ca="1">IFERROR(IF((VLOOKUP($B45,'HICM and Narrative Backsheet'!$A$7:$T$156,S$9,FALSE))="","",(VLOOKUP($B45,'HICM and Narrative Backsheet'!$A$7:$T$156,S$9,FALSE))),"")</f>
        <v>Mature</v>
      </c>
      <c r="T45" s="154" t="str">
        <f ca="1">IFERROR(IF((VLOOKUP($B45,'HICM and Narrative Backsheet'!$A$7:$T$156,T$9,FALSE))="","",(VLOOKUP($B45,'HICM and Narrative Backsheet'!$A$7:$T$156,T$9,FALSE))),"")</f>
        <v>Mature</v>
      </c>
      <c r="U45" s="155" t="str">
        <f ca="1">IFERROR(IF((VLOOKUP($B45,'HICM and Narrative Backsheet'!$A$7:$T$156,U$9,FALSE))="","",(VLOOKUP($B45,'HICM and Narrative Backsheet'!$A$7:$T$156,U$9,FALSE))),"")</f>
        <v>Mature</v>
      </c>
    </row>
    <row r="46" spans="1:21" x14ac:dyDescent="0.3">
      <c r="A46" s="57">
        <v>20</v>
      </c>
      <c r="B46" s="50" t="str">
        <f t="shared" ca="1" si="9"/>
        <v>E10000003</v>
      </c>
      <c r="C46" s="141" t="str">
        <f ca="1">IFERROR(VLOOKUP($B46,'Org List'!$J$9:$K$488,2,0), "")</f>
        <v>Cambridgeshire</v>
      </c>
      <c r="D46" s="153" t="str">
        <f ca="1">IFERROR(IF((VLOOKUP($B46,'HICM and Narrative Backsheet'!$A$7:$T$156,D$9,FALSE))="","",(VLOOKUP($B46,'HICM and Narrative Backsheet'!$A$7:$T$156,D$9,FALSE))),"")</f>
        <v>Mature</v>
      </c>
      <c r="E46" s="154" t="str">
        <f ca="1">IFERROR(IF((VLOOKUP($B46,'HICM and Narrative Backsheet'!$A$7:$T$156,E$9,FALSE))="","",(VLOOKUP($B46,'HICM and Narrative Backsheet'!$A$7:$T$156,E$9,FALSE))),"")</f>
        <v>Established</v>
      </c>
      <c r="F46" s="154" t="str">
        <f ca="1">IFERROR(IF((VLOOKUP($B46,'HICM and Narrative Backsheet'!$A$7:$T$156,F$9,FALSE))="","",(VLOOKUP($B46,'HICM and Narrative Backsheet'!$A$7:$T$156,F$9,FALSE))),"")</f>
        <v>Established</v>
      </c>
      <c r="G46" s="154" t="str">
        <f ca="1">IFERROR(IF((VLOOKUP($B46,'HICM and Narrative Backsheet'!$A$7:$T$156,G$9,FALSE))="","",(VLOOKUP($B46,'HICM and Narrative Backsheet'!$A$7:$T$156,G$9,FALSE))),"")</f>
        <v>Plans in place</v>
      </c>
      <c r="H46" s="154" t="str">
        <f ca="1">IFERROR(IF((VLOOKUP($B46,'HICM and Narrative Backsheet'!$A$7:$T$156,H$9,FALSE))="","",(VLOOKUP($B46,'HICM and Narrative Backsheet'!$A$7:$T$156,H$9,FALSE))),"")</f>
        <v>Established</v>
      </c>
      <c r="I46" s="154" t="str">
        <f ca="1">IFERROR(IF((VLOOKUP($B46,'HICM and Narrative Backsheet'!$A$7:$T$156,I$9,FALSE))="","",(VLOOKUP($B46,'HICM and Narrative Backsheet'!$A$7:$T$156,I$9,FALSE))),"")</f>
        <v>Mature</v>
      </c>
      <c r="J46" s="154" t="str">
        <f ca="1">IFERROR(IF((VLOOKUP($B46,'HICM and Narrative Backsheet'!$A$7:$T$156,J$9,FALSE))="","",(VLOOKUP($B46,'HICM and Narrative Backsheet'!$A$7:$T$156,J$9,FALSE))),"")</f>
        <v>Established</v>
      </c>
      <c r="K46" s="154" t="str">
        <f ca="1">IFERROR(IF((VLOOKUP($B46,'HICM and Narrative Backsheet'!$A$7:$T$156,K$9,FALSE))="","",(VLOOKUP($B46,'HICM and Narrative Backsheet'!$A$7:$T$156,K$9,FALSE))),"")</f>
        <v>Established</v>
      </c>
      <c r="L46" s="155" t="str">
        <f ca="1">IFERROR(IF((VLOOKUP($B46,'HICM and Narrative Backsheet'!$A$7:$T$156,L$9,FALSE))="","",(VLOOKUP($B46,'HICM and Narrative Backsheet'!$A$7:$T$156,L$9,FALSE))),"")</f>
        <v>Mature</v>
      </c>
      <c r="M46" s="153" t="str">
        <f ca="1">IFERROR(IF((VLOOKUP($B46,'HICM and Narrative Backsheet'!$A$7:$T$156,M$9,FALSE))="","",(VLOOKUP($B46,'HICM and Narrative Backsheet'!$A$7:$T$156,M$9,FALSE))),"")</f>
        <v>Mature</v>
      </c>
      <c r="N46" s="154" t="str">
        <f ca="1">IFERROR(IF((VLOOKUP($B46,'HICM and Narrative Backsheet'!$A$7:$T$156,N$9,FALSE))="","",(VLOOKUP($B46,'HICM and Narrative Backsheet'!$A$7:$T$156,N$9,FALSE))),"")</f>
        <v>Established</v>
      </c>
      <c r="O46" s="154" t="str">
        <f ca="1">IFERROR(IF((VLOOKUP($B46,'HICM and Narrative Backsheet'!$A$7:$T$156,O$9,FALSE))="","",(VLOOKUP($B46,'HICM and Narrative Backsheet'!$A$7:$T$156,O$9,FALSE))),"")</f>
        <v>Established</v>
      </c>
      <c r="P46" s="154" t="str">
        <f ca="1">IFERROR(IF((VLOOKUP($B46,'HICM and Narrative Backsheet'!$A$7:$T$156,P$9,FALSE))="","",(VLOOKUP($B46,'HICM and Narrative Backsheet'!$A$7:$T$156,P$9,FALSE))),"")</f>
        <v>Plans in place</v>
      </c>
      <c r="Q46" s="154" t="str">
        <f ca="1">IFERROR(IF((VLOOKUP($B46,'HICM and Narrative Backsheet'!$A$7:$T$156,Q$9,FALSE))="","",(VLOOKUP($B46,'HICM and Narrative Backsheet'!$A$7:$T$156,Q$9,FALSE))),"")</f>
        <v>Established</v>
      </c>
      <c r="R46" s="154" t="str">
        <f ca="1">IFERROR(IF((VLOOKUP($B46,'HICM and Narrative Backsheet'!$A$7:$T$156,R$9,FALSE))="","",(VLOOKUP($B46,'HICM and Narrative Backsheet'!$A$7:$T$156,R$9,FALSE))),"")</f>
        <v>Mature</v>
      </c>
      <c r="S46" s="154" t="str">
        <f ca="1">IFERROR(IF((VLOOKUP($B46,'HICM and Narrative Backsheet'!$A$7:$T$156,S$9,FALSE))="","",(VLOOKUP($B46,'HICM and Narrative Backsheet'!$A$7:$T$156,S$9,FALSE))),"")</f>
        <v>Established</v>
      </c>
      <c r="T46" s="154" t="str">
        <f ca="1">IFERROR(IF((VLOOKUP($B46,'HICM and Narrative Backsheet'!$A$7:$T$156,T$9,FALSE))="","",(VLOOKUP($B46,'HICM and Narrative Backsheet'!$A$7:$T$156,T$9,FALSE))),"")</f>
        <v>Established</v>
      </c>
      <c r="U46" s="155" t="str">
        <f ca="1">IFERROR(IF((VLOOKUP($B46,'HICM and Narrative Backsheet'!$A$7:$T$156,U$9,FALSE))="","",(VLOOKUP($B46,'HICM and Narrative Backsheet'!$A$7:$T$156,U$9,FALSE))),"")</f>
        <v>Mature</v>
      </c>
    </row>
    <row r="47" spans="1:21" x14ac:dyDescent="0.3">
      <c r="A47" s="57">
        <v>21</v>
      </c>
      <c r="B47" s="50" t="str">
        <f t="shared" ca="1" si="9"/>
        <v>E09000007</v>
      </c>
      <c r="C47" s="141" t="str">
        <f ca="1">IFERROR(VLOOKUP($B47,'Org List'!$J$9:$K$488,2,0), "")</f>
        <v>Camden</v>
      </c>
      <c r="D47" s="153" t="str">
        <f ca="1">IFERROR(IF((VLOOKUP($B47,'HICM and Narrative Backsheet'!$A$7:$T$156,D$9,FALSE))="","",(VLOOKUP($B47,'HICM and Narrative Backsheet'!$A$7:$T$156,D$9,FALSE))),"")</f>
        <v>Mature</v>
      </c>
      <c r="E47" s="154" t="str">
        <f ca="1">IFERROR(IF((VLOOKUP($B47,'HICM and Narrative Backsheet'!$A$7:$T$156,E$9,FALSE))="","",(VLOOKUP($B47,'HICM and Narrative Backsheet'!$A$7:$T$156,E$9,FALSE))),"")</f>
        <v>Mature</v>
      </c>
      <c r="F47" s="154" t="str">
        <f ca="1">IFERROR(IF((VLOOKUP($B47,'HICM and Narrative Backsheet'!$A$7:$T$156,F$9,FALSE))="","",(VLOOKUP($B47,'HICM and Narrative Backsheet'!$A$7:$T$156,F$9,FALSE))),"")</f>
        <v>Established</v>
      </c>
      <c r="G47" s="154" t="str">
        <f ca="1">IFERROR(IF((VLOOKUP($B47,'HICM and Narrative Backsheet'!$A$7:$T$156,G$9,FALSE))="","",(VLOOKUP($B47,'HICM and Narrative Backsheet'!$A$7:$T$156,G$9,FALSE))),"")</f>
        <v>Established</v>
      </c>
      <c r="H47" s="154" t="str">
        <f ca="1">IFERROR(IF((VLOOKUP($B47,'HICM and Narrative Backsheet'!$A$7:$T$156,H$9,FALSE))="","",(VLOOKUP($B47,'HICM and Narrative Backsheet'!$A$7:$T$156,H$9,FALSE))),"")</f>
        <v>Established</v>
      </c>
      <c r="I47" s="154" t="str">
        <f ca="1">IFERROR(IF((VLOOKUP($B47,'HICM and Narrative Backsheet'!$A$7:$T$156,I$9,FALSE))="","",(VLOOKUP($B47,'HICM and Narrative Backsheet'!$A$7:$T$156,I$9,FALSE))),"")</f>
        <v>Established</v>
      </c>
      <c r="J47" s="154" t="str">
        <f ca="1">IFERROR(IF((VLOOKUP($B47,'HICM and Narrative Backsheet'!$A$7:$T$156,J$9,FALSE))="","",(VLOOKUP($B47,'HICM and Narrative Backsheet'!$A$7:$T$156,J$9,FALSE))),"")</f>
        <v>Established</v>
      </c>
      <c r="K47" s="154" t="str">
        <f ca="1">IFERROR(IF((VLOOKUP($B47,'HICM and Narrative Backsheet'!$A$7:$T$156,K$9,FALSE))="","",(VLOOKUP($B47,'HICM and Narrative Backsheet'!$A$7:$T$156,K$9,FALSE))),"")</f>
        <v>Established</v>
      </c>
      <c r="L47" s="155" t="str">
        <f ca="1">IFERROR(IF((VLOOKUP($B47,'HICM and Narrative Backsheet'!$A$7:$T$156,L$9,FALSE))="","",(VLOOKUP($B47,'HICM and Narrative Backsheet'!$A$7:$T$156,L$9,FALSE))),"")</f>
        <v>Plans in place</v>
      </c>
      <c r="M47" s="153" t="str">
        <f ca="1">IFERROR(IF((VLOOKUP($B47,'HICM and Narrative Backsheet'!$A$7:$T$156,M$9,FALSE))="","",(VLOOKUP($B47,'HICM and Narrative Backsheet'!$A$7:$T$156,M$9,FALSE))),"")</f>
        <v>Mature</v>
      </c>
      <c r="N47" s="154" t="str">
        <f ca="1">IFERROR(IF((VLOOKUP($B47,'HICM and Narrative Backsheet'!$A$7:$T$156,N$9,FALSE))="","",(VLOOKUP($B47,'HICM and Narrative Backsheet'!$A$7:$T$156,N$9,FALSE))),"")</f>
        <v>Mature</v>
      </c>
      <c r="O47" s="154" t="str">
        <f ca="1">IFERROR(IF((VLOOKUP($B47,'HICM and Narrative Backsheet'!$A$7:$T$156,O$9,FALSE))="","",(VLOOKUP($B47,'HICM and Narrative Backsheet'!$A$7:$T$156,O$9,FALSE))),"")</f>
        <v>Established</v>
      </c>
      <c r="P47" s="154" t="str">
        <f ca="1">IFERROR(IF((VLOOKUP($B47,'HICM and Narrative Backsheet'!$A$7:$T$156,P$9,FALSE))="","",(VLOOKUP($B47,'HICM and Narrative Backsheet'!$A$7:$T$156,P$9,FALSE))),"")</f>
        <v>Established</v>
      </c>
      <c r="Q47" s="154" t="str">
        <f ca="1">IFERROR(IF((VLOOKUP($B47,'HICM and Narrative Backsheet'!$A$7:$T$156,Q$9,FALSE))="","",(VLOOKUP($B47,'HICM and Narrative Backsheet'!$A$7:$T$156,Q$9,FALSE))),"")</f>
        <v>Established</v>
      </c>
      <c r="R47" s="154" t="str">
        <f ca="1">IFERROR(IF((VLOOKUP($B47,'HICM and Narrative Backsheet'!$A$7:$T$156,R$9,FALSE))="","",(VLOOKUP($B47,'HICM and Narrative Backsheet'!$A$7:$T$156,R$9,FALSE))),"")</f>
        <v>Established</v>
      </c>
      <c r="S47" s="154" t="str">
        <f ca="1">IFERROR(IF((VLOOKUP($B47,'HICM and Narrative Backsheet'!$A$7:$T$156,S$9,FALSE))="","",(VLOOKUP($B47,'HICM and Narrative Backsheet'!$A$7:$T$156,S$9,FALSE))),"")</f>
        <v>Established</v>
      </c>
      <c r="T47" s="154" t="str">
        <f ca="1">IFERROR(IF((VLOOKUP($B47,'HICM and Narrative Backsheet'!$A$7:$T$156,T$9,FALSE))="","",(VLOOKUP($B47,'HICM and Narrative Backsheet'!$A$7:$T$156,T$9,FALSE))),"")</f>
        <v>Established</v>
      </c>
      <c r="U47" s="155" t="str">
        <f ca="1">IFERROR(IF((VLOOKUP($B47,'HICM and Narrative Backsheet'!$A$7:$T$156,U$9,FALSE))="","",(VLOOKUP($B47,'HICM and Narrative Backsheet'!$A$7:$T$156,U$9,FALSE))),"")</f>
        <v>Plans in place</v>
      </c>
    </row>
    <row r="48" spans="1:21" x14ac:dyDescent="0.3">
      <c r="A48" s="57">
        <v>22</v>
      </c>
      <c r="B48" s="50" t="str">
        <f t="shared" ca="1" si="9"/>
        <v>E06000056</v>
      </c>
      <c r="C48" s="141" t="str">
        <f ca="1">IFERROR(VLOOKUP($B48,'Org List'!$J$9:$K$488,2,0), "")</f>
        <v>Central Bedfordshire</v>
      </c>
      <c r="D48" s="153" t="str">
        <f ca="1">IFERROR(IF((VLOOKUP($B48,'HICM and Narrative Backsheet'!$A$7:$T$156,D$9,FALSE))="","",(VLOOKUP($B48,'HICM and Narrative Backsheet'!$A$7:$T$156,D$9,FALSE))),"")</f>
        <v>Established</v>
      </c>
      <c r="E48" s="154" t="str">
        <f ca="1">IFERROR(IF((VLOOKUP($B48,'HICM and Narrative Backsheet'!$A$7:$T$156,E$9,FALSE))="","",(VLOOKUP($B48,'HICM and Narrative Backsheet'!$A$7:$T$156,E$9,FALSE))),"")</f>
        <v>Mature</v>
      </c>
      <c r="F48" s="154" t="str">
        <f ca="1">IFERROR(IF((VLOOKUP($B48,'HICM and Narrative Backsheet'!$A$7:$T$156,F$9,FALSE))="","",(VLOOKUP($B48,'HICM and Narrative Backsheet'!$A$7:$T$156,F$9,FALSE))),"")</f>
        <v>Mature</v>
      </c>
      <c r="G48" s="154" t="str">
        <f ca="1">IFERROR(IF((VLOOKUP($B48,'HICM and Narrative Backsheet'!$A$7:$T$156,G$9,FALSE))="","",(VLOOKUP($B48,'HICM and Narrative Backsheet'!$A$7:$T$156,G$9,FALSE))),"")</f>
        <v>Plans in place</v>
      </c>
      <c r="H48" s="154" t="str">
        <f ca="1">IFERROR(IF((VLOOKUP($B48,'HICM and Narrative Backsheet'!$A$7:$T$156,H$9,FALSE))="","",(VLOOKUP($B48,'HICM and Narrative Backsheet'!$A$7:$T$156,H$9,FALSE))),"")</f>
        <v>Established</v>
      </c>
      <c r="I48" s="154" t="str">
        <f ca="1">IFERROR(IF((VLOOKUP($B48,'HICM and Narrative Backsheet'!$A$7:$T$156,I$9,FALSE))="","",(VLOOKUP($B48,'HICM and Narrative Backsheet'!$A$7:$T$156,I$9,FALSE))),"")</f>
        <v>Established</v>
      </c>
      <c r="J48" s="154" t="str">
        <f ca="1">IFERROR(IF((VLOOKUP($B48,'HICM and Narrative Backsheet'!$A$7:$T$156,J$9,FALSE))="","",(VLOOKUP($B48,'HICM and Narrative Backsheet'!$A$7:$T$156,J$9,FALSE))),"")</f>
        <v>Mature</v>
      </c>
      <c r="K48" s="154" t="str">
        <f ca="1">IFERROR(IF((VLOOKUP($B48,'HICM and Narrative Backsheet'!$A$7:$T$156,K$9,FALSE))="","",(VLOOKUP($B48,'HICM and Narrative Backsheet'!$A$7:$T$156,K$9,FALSE))),"")</f>
        <v>Mature</v>
      </c>
      <c r="L48" s="155" t="str">
        <f ca="1">IFERROR(IF((VLOOKUP($B48,'HICM and Narrative Backsheet'!$A$7:$T$156,L$9,FALSE))="","",(VLOOKUP($B48,'HICM and Narrative Backsheet'!$A$7:$T$156,L$9,FALSE))),"")</f>
        <v>Mature</v>
      </c>
      <c r="M48" s="153" t="str">
        <f ca="1">IFERROR(IF((VLOOKUP($B48,'HICM and Narrative Backsheet'!$A$7:$T$156,M$9,FALSE))="","",(VLOOKUP($B48,'HICM and Narrative Backsheet'!$A$7:$T$156,M$9,FALSE))),"")</f>
        <v>Mature</v>
      </c>
      <c r="N48" s="154" t="str">
        <f ca="1">IFERROR(IF((VLOOKUP($B48,'HICM and Narrative Backsheet'!$A$7:$T$156,N$9,FALSE))="","",(VLOOKUP($B48,'HICM and Narrative Backsheet'!$A$7:$T$156,N$9,FALSE))),"")</f>
        <v>Mature</v>
      </c>
      <c r="O48" s="154" t="str">
        <f ca="1">IFERROR(IF((VLOOKUP($B48,'HICM and Narrative Backsheet'!$A$7:$T$156,O$9,FALSE))="","",(VLOOKUP($B48,'HICM and Narrative Backsheet'!$A$7:$T$156,O$9,FALSE))),"")</f>
        <v>Mature</v>
      </c>
      <c r="P48" s="154" t="str">
        <f ca="1">IFERROR(IF((VLOOKUP($B48,'HICM and Narrative Backsheet'!$A$7:$T$156,P$9,FALSE))="","",(VLOOKUP($B48,'HICM and Narrative Backsheet'!$A$7:$T$156,P$9,FALSE))),"")</f>
        <v>Established</v>
      </c>
      <c r="Q48" s="154" t="str">
        <f ca="1">IFERROR(IF((VLOOKUP($B48,'HICM and Narrative Backsheet'!$A$7:$T$156,Q$9,FALSE))="","",(VLOOKUP($B48,'HICM and Narrative Backsheet'!$A$7:$T$156,Q$9,FALSE))),"")</f>
        <v>Established</v>
      </c>
      <c r="R48" s="154" t="str">
        <f ca="1">IFERROR(IF((VLOOKUP($B48,'HICM and Narrative Backsheet'!$A$7:$T$156,R$9,FALSE))="","",(VLOOKUP($B48,'HICM and Narrative Backsheet'!$A$7:$T$156,R$9,FALSE))),"")</f>
        <v>Established</v>
      </c>
      <c r="S48" s="154" t="str">
        <f ca="1">IFERROR(IF((VLOOKUP($B48,'HICM and Narrative Backsheet'!$A$7:$T$156,S$9,FALSE))="","",(VLOOKUP($B48,'HICM and Narrative Backsheet'!$A$7:$T$156,S$9,FALSE))),"")</f>
        <v>Mature</v>
      </c>
      <c r="T48" s="154" t="str">
        <f ca="1">IFERROR(IF((VLOOKUP($B48,'HICM and Narrative Backsheet'!$A$7:$T$156,T$9,FALSE))="","",(VLOOKUP($B48,'HICM and Narrative Backsheet'!$A$7:$T$156,T$9,FALSE))),"")</f>
        <v>Mature</v>
      </c>
      <c r="U48" s="155" t="str">
        <f ca="1">IFERROR(IF((VLOOKUP($B48,'HICM and Narrative Backsheet'!$A$7:$T$156,U$9,FALSE))="","",(VLOOKUP($B48,'HICM and Narrative Backsheet'!$A$7:$T$156,U$9,FALSE))),"")</f>
        <v>Mature</v>
      </c>
    </row>
    <row r="49" spans="1:21" x14ac:dyDescent="0.3">
      <c r="A49" s="57">
        <v>23</v>
      </c>
      <c r="B49" s="50" t="str">
        <f t="shared" ca="1" si="9"/>
        <v>E06000049</v>
      </c>
      <c r="C49" s="141" t="str">
        <f ca="1">IFERROR(VLOOKUP($B49,'Org List'!$J$9:$K$488,2,0), "")</f>
        <v>Cheshire East</v>
      </c>
      <c r="D49" s="153" t="str">
        <f ca="1">IFERROR(IF((VLOOKUP($B49,'HICM and Narrative Backsheet'!$A$7:$T$156,D$9,FALSE))="","",(VLOOKUP($B49,'HICM and Narrative Backsheet'!$A$7:$T$156,D$9,FALSE))),"")</f>
        <v>Mature</v>
      </c>
      <c r="E49" s="154" t="str">
        <f ca="1">IFERROR(IF((VLOOKUP($B49,'HICM and Narrative Backsheet'!$A$7:$T$156,E$9,FALSE))="","",(VLOOKUP($B49,'HICM and Narrative Backsheet'!$A$7:$T$156,E$9,FALSE))),"")</f>
        <v>Mature</v>
      </c>
      <c r="F49" s="154" t="str">
        <f ca="1">IFERROR(IF((VLOOKUP($B49,'HICM and Narrative Backsheet'!$A$7:$T$156,F$9,FALSE))="","",(VLOOKUP($B49,'HICM and Narrative Backsheet'!$A$7:$T$156,F$9,FALSE))),"")</f>
        <v>Mature</v>
      </c>
      <c r="G49" s="154" t="str">
        <f ca="1">IFERROR(IF((VLOOKUP($B49,'HICM and Narrative Backsheet'!$A$7:$T$156,G$9,FALSE))="","",(VLOOKUP($B49,'HICM and Narrative Backsheet'!$A$7:$T$156,G$9,FALSE))),"")</f>
        <v>Mature</v>
      </c>
      <c r="H49" s="154" t="str">
        <f ca="1">IFERROR(IF((VLOOKUP($B49,'HICM and Narrative Backsheet'!$A$7:$T$156,H$9,FALSE))="","",(VLOOKUP($B49,'HICM and Narrative Backsheet'!$A$7:$T$156,H$9,FALSE))),"")</f>
        <v>Mature</v>
      </c>
      <c r="I49" s="154" t="str">
        <f ca="1">IFERROR(IF((VLOOKUP($B49,'HICM and Narrative Backsheet'!$A$7:$T$156,I$9,FALSE))="","",(VLOOKUP($B49,'HICM and Narrative Backsheet'!$A$7:$T$156,I$9,FALSE))),"")</f>
        <v>Established</v>
      </c>
      <c r="J49" s="154" t="str">
        <f ca="1">IFERROR(IF((VLOOKUP($B49,'HICM and Narrative Backsheet'!$A$7:$T$156,J$9,FALSE))="","",(VLOOKUP($B49,'HICM and Narrative Backsheet'!$A$7:$T$156,J$9,FALSE))),"")</f>
        <v>Mature</v>
      </c>
      <c r="K49" s="154" t="str">
        <f ca="1">IFERROR(IF((VLOOKUP($B49,'HICM and Narrative Backsheet'!$A$7:$T$156,K$9,FALSE))="","",(VLOOKUP($B49,'HICM and Narrative Backsheet'!$A$7:$T$156,K$9,FALSE))),"")</f>
        <v>Established</v>
      </c>
      <c r="L49" s="155" t="str">
        <f ca="1">IFERROR(IF((VLOOKUP($B49,'HICM and Narrative Backsheet'!$A$7:$T$156,L$9,FALSE))="","",(VLOOKUP($B49,'HICM and Narrative Backsheet'!$A$7:$T$156,L$9,FALSE))),"")</f>
        <v>Mature</v>
      </c>
      <c r="M49" s="153" t="str">
        <f ca="1">IFERROR(IF((VLOOKUP($B49,'HICM and Narrative Backsheet'!$A$7:$T$156,M$9,FALSE))="","",(VLOOKUP($B49,'HICM and Narrative Backsheet'!$A$7:$T$156,M$9,FALSE))),"")</f>
        <v>Mature</v>
      </c>
      <c r="N49" s="154" t="str">
        <f ca="1">IFERROR(IF((VLOOKUP($B49,'HICM and Narrative Backsheet'!$A$7:$T$156,N$9,FALSE))="","",(VLOOKUP($B49,'HICM and Narrative Backsheet'!$A$7:$T$156,N$9,FALSE))),"")</f>
        <v>Mature</v>
      </c>
      <c r="O49" s="154" t="str">
        <f ca="1">IFERROR(IF((VLOOKUP($B49,'HICM and Narrative Backsheet'!$A$7:$T$156,O$9,FALSE))="","",(VLOOKUP($B49,'HICM and Narrative Backsheet'!$A$7:$T$156,O$9,FALSE))),"")</f>
        <v>Mature</v>
      </c>
      <c r="P49" s="154" t="str">
        <f ca="1">IFERROR(IF((VLOOKUP($B49,'HICM and Narrative Backsheet'!$A$7:$T$156,P$9,FALSE))="","",(VLOOKUP($B49,'HICM and Narrative Backsheet'!$A$7:$T$156,P$9,FALSE))),"")</f>
        <v>Mature</v>
      </c>
      <c r="Q49" s="154" t="str">
        <f ca="1">IFERROR(IF((VLOOKUP($B49,'HICM and Narrative Backsheet'!$A$7:$T$156,Q$9,FALSE))="","",(VLOOKUP($B49,'HICM and Narrative Backsheet'!$A$7:$T$156,Q$9,FALSE))),"")</f>
        <v>Mature</v>
      </c>
      <c r="R49" s="154" t="str">
        <f ca="1">IFERROR(IF((VLOOKUP($B49,'HICM and Narrative Backsheet'!$A$7:$T$156,R$9,FALSE))="","",(VLOOKUP($B49,'HICM and Narrative Backsheet'!$A$7:$T$156,R$9,FALSE))),"")</f>
        <v>Established</v>
      </c>
      <c r="S49" s="154" t="str">
        <f ca="1">IFERROR(IF((VLOOKUP($B49,'HICM and Narrative Backsheet'!$A$7:$T$156,S$9,FALSE))="","",(VLOOKUP($B49,'HICM and Narrative Backsheet'!$A$7:$T$156,S$9,FALSE))),"")</f>
        <v>Mature</v>
      </c>
      <c r="T49" s="154" t="str">
        <f ca="1">IFERROR(IF((VLOOKUP($B49,'HICM and Narrative Backsheet'!$A$7:$T$156,T$9,FALSE))="","",(VLOOKUP($B49,'HICM and Narrative Backsheet'!$A$7:$T$156,T$9,FALSE))),"")</f>
        <v>Established</v>
      </c>
      <c r="U49" s="155" t="str">
        <f ca="1">IFERROR(IF((VLOOKUP($B49,'HICM and Narrative Backsheet'!$A$7:$T$156,U$9,FALSE))="","",(VLOOKUP($B49,'HICM and Narrative Backsheet'!$A$7:$T$156,U$9,FALSE))),"")</f>
        <v>Mature</v>
      </c>
    </row>
    <row r="50" spans="1:21" x14ac:dyDescent="0.3">
      <c r="A50" s="57">
        <v>24</v>
      </c>
      <c r="B50" s="50" t="str">
        <f t="shared" ca="1" si="9"/>
        <v>E06000050</v>
      </c>
      <c r="C50" s="141" t="str">
        <f ca="1">IFERROR(VLOOKUP($B50,'Org List'!$J$9:$K$488,2,0), "")</f>
        <v>Cheshire West and Chester</v>
      </c>
      <c r="D50" s="153" t="str">
        <f ca="1">IFERROR(IF((VLOOKUP($B50,'HICM and Narrative Backsheet'!$A$7:$T$156,D$9,FALSE))="","",(VLOOKUP($B50,'HICM and Narrative Backsheet'!$A$7:$T$156,D$9,FALSE))),"")</f>
        <v>Mature</v>
      </c>
      <c r="E50" s="154" t="str">
        <f ca="1">IFERROR(IF((VLOOKUP($B50,'HICM and Narrative Backsheet'!$A$7:$T$156,E$9,FALSE))="","",(VLOOKUP($B50,'HICM and Narrative Backsheet'!$A$7:$T$156,E$9,FALSE))),"")</f>
        <v>Mature</v>
      </c>
      <c r="F50" s="154" t="str">
        <f ca="1">IFERROR(IF((VLOOKUP($B50,'HICM and Narrative Backsheet'!$A$7:$T$156,F$9,FALSE))="","",(VLOOKUP($B50,'HICM and Narrative Backsheet'!$A$7:$T$156,F$9,FALSE))),"")</f>
        <v>Mature</v>
      </c>
      <c r="G50" s="154" t="str">
        <f ca="1">IFERROR(IF((VLOOKUP($B50,'HICM and Narrative Backsheet'!$A$7:$T$156,G$9,FALSE))="","",(VLOOKUP($B50,'HICM and Narrative Backsheet'!$A$7:$T$156,G$9,FALSE))),"")</f>
        <v>Mature</v>
      </c>
      <c r="H50" s="154" t="str">
        <f ca="1">IFERROR(IF((VLOOKUP($B50,'HICM and Narrative Backsheet'!$A$7:$T$156,H$9,FALSE))="","",(VLOOKUP($B50,'HICM and Narrative Backsheet'!$A$7:$T$156,H$9,FALSE))),"")</f>
        <v>Plans in place</v>
      </c>
      <c r="I50" s="154" t="str">
        <f ca="1">IFERROR(IF((VLOOKUP($B50,'HICM and Narrative Backsheet'!$A$7:$T$156,I$9,FALSE))="","",(VLOOKUP($B50,'HICM and Narrative Backsheet'!$A$7:$T$156,I$9,FALSE))),"")</f>
        <v>Established</v>
      </c>
      <c r="J50" s="154" t="str">
        <f ca="1">IFERROR(IF((VLOOKUP($B50,'HICM and Narrative Backsheet'!$A$7:$T$156,J$9,FALSE))="","",(VLOOKUP($B50,'HICM and Narrative Backsheet'!$A$7:$T$156,J$9,FALSE))),"")</f>
        <v>Mature</v>
      </c>
      <c r="K50" s="154" t="str">
        <f ca="1">IFERROR(IF((VLOOKUP($B50,'HICM and Narrative Backsheet'!$A$7:$T$156,K$9,FALSE))="","",(VLOOKUP($B50,'HICM and Narrative Backsheet'!$A$7:$T$156,K$9,FALSE))),"")</f>
        <v>Mature</v>
      </c>
      <c r="L50" s="155" t="str">
        <f ca="1">IFERROR(IF((VLOOKUP($B50,'HICM and Narrative Backsheet'!$A$7:$T$156,L$9,FALSE))="","",(VLOOKUP($B50,'HICM and Narrative Backsheet'!$A$7:$T$156,L$9,FALSE))),"")</f>
        <v>Plans in place</v>
      </c>
      <c r="M50" s="153" t="str">
        <f ca="1">IFERROR(IF((VLOOKUP($B50,'HICM and Narrative Backsheet'!$A$7:$T$156,M$9,FALSE))="","",(VLOOKUP($B50,'HICM and Narrative Backsheet'!$A$7:$T$156,M$9,FALSE))),"")</f>
        <v>Mature</v>
      </c>
      <c r="N50" s="154" t="str">
        <f ca="1">IFERROR(IF((VLOOKUP($B50,'HICM and Narrative Backsheet'!$A$7:$T$156,N$9,FALSE))="","",(VLOOKUP($B50,'HICM and Narrative Backsheet'!$A$7:$T$156,N$9,FALSE))),"")</f>
        <v>Mature</v>
      </c>
      <c r="O50" s="154" t="str">
        <f ca="1">IFERROR(IF((VLOOKUP($B50,'HICM and Narrative Backsheet'!$A$7:$T$156,O$9,FALSE))="","",(VLOOKUP($B50,'HICM and Narrative Backsheet'!$A$7:$T$156,O$9,FALSE))),"")</f>
        <v>Mature</v>
      </c>
      <c r="P50" s="154" t="str">
        <f ca="1">IFERROR(IF((VLOOKUP($B50,'HICM and Narrative Backsheet'!$A$7:$T$156,P$9,FALSE))="","",(VLOOKUP($B50,'HICM and Narrative Backsheet'!$A$7:$T$156,P$9,FALSE))),"")</f>
        <v>Mature</v>
      </c>
      <c r="Q50" s="154" t="str">
        <f ca="1">IFERROR(IF((VLOOKUP($B50,'HICM and Narrative Backsheet'!$A$7:$T$156,Q$9,FALSE))="","",(VLOOKUP($B50,'HICM and Narrative Backsheet'!$A$7:$T$156,Q$9,FALSE))),"")</f>
        <v>Established</v>
      </c>
      <c r="R50" s="154" t="str">
        <f ca="1">IFERROR(IF((VLOOKUP($B50,'HICM and Narrative Backsheet'!$A$7:$T$156,R$9,FALSE))="","",(VLOOKUP($B50,'HICM and Narrative Backsheet'!$A$7:$T$156,R$9,FALSE))),"")</f>
        <v>Established</v>
      </c>
      <c r="S50" s="154" t="str">
        <f ca="1">IFERROR(IF((VLOOKUP($B50,'HICM and Narrative Backsheet'!$A$7:$T$156,S$9,FALSE))="","",(VLOOKUP($B50,'HICM and Narrative Backsheet'!$A$7:$T$156,S$9,FALSE))),"")</f>
        <v>Mature</v>
      </c>
      <c r="T50" s="154" t="str">
        <f ca="1">IFERROR(IF((VLOOKUP($B50,'HICM and Narrative Backsheet'!$A$7:$T$156,T$9,FALSE))="","",(VLOOKUP($B50,'HICM and Narrative Backsheet'!$A$7:$T$156,T$9,FALSE))),"")</f>
        <v>Mature</v>
      </c>
      <c r="U50" s="155" t="str">
        <f ca="1">IFERROR(IF((VLOOKUP($B50,'HICM and Narrative Backsheet'!$A$7:$T$156,U$9,FALSE))="","",(VLOOKUP($B50,'HICM and Narrative Backsheet'!$A$7:$T$156,U$9,FALSE))),"")</f>
        <v>Plans in place</v>
      </c>
    </row>
    <row r="51" spans="1:21" x14ac:dyDescent="0.3">
      <c r="A51" s="57">
        <v>25</v>
      </c>
      <c r="B51" s="50" t="str">
        <f t="shared" ca="1" si="9"/>
        <v>E09000001</v>
      </c>
      <c r="C51" s="141" t="str">
        <f ca="1">IFERROR(VLOOKUP($B51,'Org List'!$J$9:$K$488,2,0), "")</f>
        <v>City of London</v>
      </c>
      <c r="D51" s="153" t="str">
        <f ca="1">IFERROR(IF((VLOOKUP($B51,'HICM and Narrative Backsheet'!$A$7:$T$156,D$9,FALSE))="","",(VLOOKUP($B51,'HICM and Narrative Backsheet'!$A$7:$T$156,D$9,FALSE))),"")</f>
        <v>Mature</v>
      </c>
      <c r="E51" s="154" t="str">
        <f ca="1">IFERROR(IF((VLOOKUP($B51,'HICM and Narrative Backsheet'!$A$7:$T$156,E$9,FALSE))="","",(VLOOKUP($B51,'HICM and Narrative Backsheet'!$A$7:$T$156,E$9,FALSE))),"")</f>
        <v>Mature</v>
      </c>
      <c r="F51" s="154" t="str">
        <f ca="1">IFERROR(IF((VLOOKUP($B51,'HICM and Narrative Backsheet'!$A$7:$T$156,F$9,FALSE))="","",(VLOOKUP($B51,'HICM and Narrative Backsheet'!$A$7:$T$156,F$9,FALSE))),"")</f>
        <v>Mature</v>
      </c>
      <c r="G51" s="154" t="str">
        <f ca="1">IFERROR(IF((VLOOKUP($B51,'HICM and Narrative Backsheet'!$A$7:$T$156,G$9,FALSE))="","",(VLOOKUP($B51,'HICM and Narrative Backsheet'!$A$7:$T$156,G$9,FALSE))),"")</f>
        <v>Mature</v>
      </c>
      <c r="H51" s="154" t="str">
        <f ca="1">IFERROR(IF((VLOOKUP($B51,'HICM and Narrative Backsheet'!$A$7:$T$156,H$9,FALSE))="","",(VLOOKUP($B51,'HICM and Narrative Backsheet'!$A$7:$T$156,H$9,FALSE))),"")</f>
        <v>Established</v>
      </c>
      <c r="I51" s="154" t="str">
        <f ca="1">IFERROR(IF((VLOOKUP($B51,'HICM and Narrative Backsheet'!$A$7:$T$156,I$9,FALSE))="","",(VLOOKUP($B51,'HICM and Narrative Backsheet'!$A$7:$T$156,I$9,FALSE))),"")</f>
        <v>Plans in place</v>
      </c>
      <c r="J51" s="154" t="str">
        <f ca="1">IFERROR(IF((VLOOKUP($B51,'HICM and Narrative Backsheet'!$A$7:$T$156,J$9,FALSE))="","",(VLOOKUP($B51,'HICM and Narrative Backsheet'!$A$7:$T$156,J$9,FALSE))),"")</f>
        <v>Established</v>
      </c>
      <c r="K51" s="154" t="str">
        <f ca="1">IFERROR(IF((VLOOKUP($B51,'HICM and Narrative Backsheet'!$A$7:$T$156,K$9,FALSE))="","",(VLOOKUP($B51,'HICM and Narrative Backsheet'!$A$7:$T$156,K$9,FALSE))),"")</f>
        <v>Established</v>
      </c>
      <c r="L51" s="155" t="str">
        <f ca="1">IFERROR(IF((VLOOKUP($B51,'HICM and Narrative Backsheet'!$A$7:$T$156,L$9,FALSE))="","",(VLOOKUP($B51,'HICM and Narrative Backsheet'!$A$7:$T$156,L$9,FALSE))),"")</f>
        <v>Not yet established</v>
      </c>
      <c r="M51" s="153" t="str">
        <f ca="1">IFERROR(IF((VLOOKUP($B51,'HICM and Narrative Backsheet'!$A$7:$T$156,M$9,FALSE))="","",(VLOOKUP($B51,'HICM and Narrative Backsheet'!$A$7:$T$156,M$9,FALSE))),"")</f>
        <v>Mature</v>
      </c>
      <c r="N51" s="154" t="str">
        <f ca="1">IFERROR(IF((VLOOKUP($B51,'HICM and Narrative Backsheet'!$A$7:$T$156,N$9,FALSE))="","",(VLOOKUP($B51,'HICM and Narrative Backsheet'!$A$7:$T$156,N$9,FALSE))),"")</f>
        <v>Mature</v>
      </c>
      <c r="O51" s="154" t="str">
        <f ca="1">IFERROR(IF((VLOOKUP($B51,'HICM and Narrative Backsheet'!$A$7:$T$156,O$9,FALSE))="","",(VLOOKUP($B51,'HICM and Narrative Backsheet'!$A$7:$T$156,O$9,FALSE))),"")</f>
        <v>Mature</v>
      </c>
      <c r="P51" s="154" t="str">
        <f ca="1">IFERROR(IF((VLOOKUP($B51,'HICM and Narrative Backsheet'!$A$7:$T$156,P$9,FALSE))="","",(VLOOKUP($B51,'HICM and Narrative Backsheet'!$A$7:$T$156,P$9,FALSE))),"")</f>
        <v>Mature</v>
      </c>
      <c r="Q51" s="154" t="str">
        <f ca="1">IFERROR(IF((VLOOKUP($B51,'HICM and Narrative Backsheet'!$A$7:$T$156,Q$9,FALSE))="","",(VLOOKUP($B51,'HICM and Narrative Backsheet'!$A$7:$T$156,Q$9,FALSE))),"")</f>
        <v>Established</v>
      </c>
      <c r="R51" s="154" t="str">
        <f ca="1">IFERROR(IF((VLOOKUP($B51,'HICM and Narrative Backsheet'!$A$7:$T$156,R$9,FALSE))="","",(VLOOKUP($B51,'HICM and Narrative Backsheet'!$A$7:$T$156,R$9,FALSE))),"")</f>
        <v>Established</v>
      </c>
      <c r="S51" s="154" t="str">
        <f ca="1">IFERROR(IF((VLOOKUP($B51,'HICM and Narrative Backsheet'!$A$7:$T$156,S$9,FALSE))="","",(VLOOKUP($B51,'HICM and Narrative Backsheet'!$A$7:$T$156,S$9,FALSE))),"")</f>
        <v>Mature</v>
      </c>
      <c r="T51" s="154" t="str">
        <f ca="1">IFERROR(IF((VLOOKUP($B51,'HICM and Narrative Backsheet'!$A$7:$T$156,T$9,FALSE))="","",(VLOOKUP($B51,'HICM and Narrative Backsheet'!$A$7:$T$156,T$9,FALSE))),"")</f>
        <v>Established</v>
      </c>
      <c r="U51" s="155" t="str">
        <f ca="1">IFERROR(IF((VLOOKUP($B51,'HICM and Narrative Backsheet'!$A$7:$T$156,U$9,FALSE))="","",(VLOOKUP($B51,'HICM and Narrative Backsheet'!$A$7:$T$156,U$9,FALSE))),"")</f>
        <v>Not yet established</v>
      </c>
    </row>
    <row r="52" spans="1:21" x14ac:dyDescent="0.3">
      <c r="A52" s="57">
        <v>26</v>
      </c>
      <c r="B52" s="50" t="str">
        <f t="shared" ca="1" si="9"/>
        <v>E06000052</v>
      </c>
      <c r="C52" s="141" t="str">
        <f ca="1">IFERROR(VLOOKUP($B52,'Org List'!$J$9:$K$488,2,0), "")</f>
        <v>Cornwall &amp; Scilly</v>
      </c>
      <c r="D52" s="153" t="str">
        <f ca="1">IFERROR(IF((VLOOKUP($B52,'HICM and Narrative Backsheet'!$A$7:$T$156,D$9,FALSE))="","",(VLOOKUP($B52,'HICM and Narrative Backsheet'!$A$7:$T$156,D$9,FALSE))),"")</f>
        <v>Established</v>
      </c>
      <c r="E52" s="154" t="str">
        <f ca="1">IFERROR(IF((VLOOKUP($B52,'HICM and Narrative Backsheet'!$A$7:$T$156,E$9,FALSE))="","",(VLOOKUP($B52,'HICM and Narrative Backsheet'!$A$7:$T$156,E$9,FALSE))),"")</f>
        <v>Established</v>
      </c>
      <c r="F52" s="154" t="str">
        <f ca="1">IFERROR(IF((VLOOKUP($B52,'HICM and Narrative Backsheet'!$A$7:$T$156,F$9,FALSE))="","",(VLOOKUP($B52,'HICM and Narrative Backsheet'!$A$7:$T$156,F$9,FALSE))),"")</f>
        <v>Established</v>
      </c>
      <c r="G52" s="154" t="str">
        <f ca="1">IFERROR(IF((VLOOKUP($B52,'HICM and Narrative Backsheet'!$A$7:$T$156,G$9,FALSE))="","",(VLOOKUP($B52,'HICM and Narrative Backsheet'!$A$7:$T$156,G$9,FALSE))),"")</f>
        <v>Established</v>
      </c>
      <c r="H52" s="154" t="str">
        <f ca="1">IFERROR(IF((VLOOKUP($B52,'HICM and Narrative Backsheet'!$A$7:$T$156,H$9,FALSE))="","",(VLOOKUP($B52,'HICM and Narrative Backsheet'!$A$7:$T$156,H$9,FALSE))),"")</f>
        <v>Established</v>
      </c>
      <c r="I52" s="154" t="str">
        <f ca="1">IFERROR(IF((VLOOKUP($B52,'HICM and Narrative Backsheet'!$A$7:$T$156,I$9,FALSE))="","",(VLOOKUP($B52,'HICM and Narrative Backsheet'!$A$7:$T$156,I$9,FALSE))),"")</f>
        <v>Established</v>
      </c>
      <c r="J52" s="154" t="str">
        <f ca="1">IFERROR(IF((VLOOKUP($B52,'HICM and Narrative Backsheet'!$A$7:$T$156,J$9,FALSE))="","",(VLOOKUP($B52,'HICM and Narrative Backsheet'!$A$7:$T$156,J$9,FALSE))),"")</f>
        <v>Established</v>
      </c>
      <c r="K52" s="154" t="str">
        <f ca="1">IFERROR(IF((VLOOKUP($B52,'HICM and Narrative Backsheet'!$A$7:$T$156,K$9,FALSE))="","",(VLOOKUP($B52,'HICM and Narrative Backsheet'!$A$7:$T$156,K$9,FALSE))),"")</f>
        <v>Established</v>
      </c>
      <c r="L52" s="155" t="str">
        <f ca="1">IFERROR(IF((VLOOKUP($B52,'HICM and Narrative Backsheet'!$A$7:$T$156,L$9,FALSE))="","",(VLOOKUP($B52,'HICM and Narrative Backsheet'!$A$7:$T$156,L$9,FALSE))),"")</f>
        <v>Established</v>
      </c>
      <c r="M52" s="153" t="str">
        <f ca="1">IFERROR(IF((VLOOKUP($B52,'HICM and Narrative Backsheet'!$A$7:$T$156,M$9,FALSE))="","",(VLOOKUP($B52,'HICM and Narrative Backsheet'!$A$7:$T$156,M$9,FALSE))),"")</f>
        <v>Established</v>
      </c>
      <c r="N52" s="154" t="str">
        <f ca="1">IFERROR(IF((VLOOKUP($B52,'HICM and Narrative Backsheet'!$A$7:$T$156,N$9,FALSE))="","",(VLOOKUP($B52,'HICM and Narrative Backsheet'!$A$7:$T$156,N$9,FALSE))),"")</f>
        <v>Established</v>
      </c>
      <c r="O52" s="154" t="str">
        <f ca="1">IFERROR(IF((VLOOKUP($B52,'HICM and Narrative Backsheet'!$A$7:$T$156,O$9,FALSE))="","",(VLOOKUP($B52,'HICM and Narrative Backsheet'!$A$7:$T$156,O$9,FALSE))),"")</f>
        <v>Established</v>
      </c>
      <c r="P52" s="154" t="str">
        <f ca="1">IFERROR(IF((VLOOKUP($B52,'HICM and Narrative Backsheet'!$A$7:$T$156,P$9,FALSE))="","",(VLOOKUP($B52,'HICM and Narrative Backsheet'!$A$7:$T$156,P$9,FALSE))),"")</f>
        <v>Established</v>
      </c>
      <c r="Q52" s="154" t="str">
        <f ca="1">IFERROR(IF((VLOOKUP($B52,'HICM and Narrative Backsheet'!$A$7:$T$156,Q$9,FALSE))="","",(VLOOKUP($B52,'HICM and Narrative Backsheet'!$A$7:$T$156,Q$9,FALSE))),"")</f>
        <v>Established</v>
      </c>
      <c r="R52" s="154" t="str">
        <f ca="1">IFERROR(IF((VLOOKUP($B52,'HICM and Narrative Backsheet'!$A$7:$T$156,R$9,FALSE))="","",(VLOOKUP($B52,'HICM and Narrative Backsheet'!$A$7:$T$156,R$9,FALSE))),"")</f>
        <v>Established</v>
      </c>
      <c r="S52" s="154" t="str">
        <f ca="1">IFERROR(IF((VLOOKUP($B52,'HICM and Narrative Backsheet'!$A$7:$T$156,S$9,FALSE))="","",(VLOOKUP($B52,'HICM and Narrative Backsheet'!$A$7:$T$156,S$9,FALSE))),"")</f>
        <v>Established</v>
      </c>
      <c r="T52" s="154" t="str">
        <f ca="1">IFERROR(IF((VLOOKUP($B52,'HICM and Narrative Backsheet'!$A$7:$T$156,T$9,FALSE))="","",(VLOOKUP($B52,'HICM and Narrative Backsheet'!$A$7:$T$156,T$9,FALSE))),"")</f>
        <v>Established</v>
      </c>
      <c r="U52" s="155" t="str">
        <f ca="1">IFERROR(IF((VLOOKUP($B52,'HICM and Narrative Backsheet'!$A$7:$T$156,U$9,FALSE))="","",(VLOOKUP($B52,'HICM and Narrative Backsheet'!$A$7:$T$156,U$9,FALSE))),"")</f>
        <v>Established</v>
      </c>
    </row>
    <row r="53" spans="1:21" x14ac:dyDescent="0.3">
      <c r="A53" s="57">
        <v>27</v>
      </c>
      <c r="B53" s="50" t="str">
        <f t="shared" ca="1" si="9"/>
        <v>E06000047</v>
      </c>
      <c r="C53" s="141" t="str">
        <f ca="1">IFERROR(VLOOKUP($B53,'Org List'!$J$9:$K$488,2,0), "")</f>
        <v>County Durham</v>
      </c>
      <c r="D53" s="153" t="str">
        <f ca="1">IFERROR(IF((VLOOKUP($B53,'HICM and Narrative Backsheet'!$A$7:$T$156,D$9,FALSE))="","",(VLOOKUP($B53,'HICM and Narrative Backsheet'!$A$7:$T$156,D$9,FALSE))),"")</f>
        <v>Plans in place</v>
      </c>
      <c r="E53" s="154" t="str">
        <f ca="1">IFERROR(IF((VLOOKUP($B53,'HICM and Narrative Backsheet'!$A$7:$T$156,E$9,FALSE))="","",(VLOOKUP($B53,'HICM and Narrative Backsheet'!$A$7:$T$156,E$9,FALSE))),"")</f>
        <v>Established</v>
      </c>
      <c r="F53" s="154" t="str">
        <f ca="1">IFERROR(IF((VLOOKUP($B53,'HICM and Narrative Backsheet'!$A$7:$T$156,F$9,FALSE))="","",(VLOOKUP($B53,'HICM and Narrative Backsheet'!$A$7:$T$156,F$9,FALSE))),"")</f>
        <v>Established</v>
      </c>
      <c r="G53" s="154" t="str">
        <f ca="1">IFERROR(IF((VLOOKUP($B53,'HICM and Narrative Backsheet'!$A$7:$T$156,G$9,FALSE))="","",(VLOOKUP($B53,'HICM and Narrative Backsheet'!$A$7:$T$156,G$9,FALSE))),"")</f>
        <v>Established</v>
      </c>
      <c r="H53" s="154" t="str">
        <f ca="1">IFERROR(IF((VLOOKUP($B53,'HICM and Narrative Backsheet'!$A$7:$T$156,H$9,FALSE))="","",(VLOOKUP($B53,'HICM and Narrative Backsheet'!$A$7:$T$156,H$9,FALSE))),"")</f>
        <v>Plans in place</v>
      </c>
      <c r="I53" s="154" t="str">
        <f ca="1">IFERROR(IF((VLOOKUP($B53,'HICM and Narrative Backsheet'!$A$7:$T$156,I$9,FALSE))="","",(VLOOKUP($B53,'HICM and Narrative Backsheet'!$A$7:$T$156,I$9,FALSE))),"")</f>
        <v>Established</v>
      </c>
      <c r="J53" s="154" t="str">
        <f ca="1">IFERROR(IF((VLOOKUP($B53,'HICM and Narrative Backsheet'!$A$7:$T$156,J$9,FALSE))="","",(VLOOKUP($B53,'HICM and Narrative Backsheet'!$A$7:$T$156,J$9,FALSE))),"")</f>
        <v>Established</v>
      </c>
      <c r="K53" s="154" t="str">
        <f ca="1">IFERROR(IF((VLOOKUP($B53,'HICM and Narrative Backsheet'!$A$7:$T$156,K$9,FALSE))="","",(VLOOKUP($B53,'HICM and Narrative Backsheet'!$A$7:$T$156,K$9,FALSE))),"")</f>
        <v>Established</v>
      </c>
      <c r="L53" s="155" t="str">
        <f ca="1">IFERROR(IF((VLOOKUP($B53,'HICM and Narrative Backsheet'!$A$7:$T$156,L$9,FALSE))="","",(VLOOKUP($B53,'HICM and Narrative Backsheet'!$A$7:$T$156,L$9,FALSE))),"")</f>
        <v>Established</v>
      </c>
      <c r="M53" s="153" t="str">
        <f ca="1">IFERROR(IF((VLOOKUP($B53,'HICM and Narrative Backsheet'!$A$7:$T$156,M$9,FALSE))="","",(VLOOKUP($B53,'HICM and Narrative Backsheet'!$A$7:$T$156,M$9,FALSE))),"")</f>
        <v>Established</v>
      </c>
      <c r="N53" s="154" t="str">
        <f ca="1">IFERROR(IF((VLOOKUP($B53,'HICM and Narrative Backsheet'!$A$7:$T$156,N$9,FALSE))="","",(VLOOKUP($B53,'HICM and Narrative Backsheet'!$A$7:$T$156,N$9,FALSE))),"")</f>
        <v>Mature</v>
      </c>
      <c r="O53" s="154" t="str">
        <f ca="1">IFERROR(IF((VLOOKUP($B53,'HICM and Narrative Backsheet'!$A$7:$T$156,O$9,FALSE))="","",(VLOOKUP($B53,'HICM and Narrative Backsheet'!$A$7:$T$156,O$9,FALSE))),"")</f>
        <v>Mature</v>
      </c>
      <c r="P53" s="154" t="str">
        <f ca="1">IFERROR(IF((VLOOKUP($B53,'HICM and Narrative Backsheet'!$A$7:$T$156,P$9,FALSE))="","",(VLOOKUP($B53,'HICM and Narrative Backsheet'!$A$7:$T$156,P$9,FALSE))),"")</f>
        <v>Mature</v>
      </c>
      <c r="Q53" s="154" t="str">
        <f ca="1">IFERROR(IF((VLOOKUP($B53,'HICM and Narrative Backsheet'!$A$7:$T$156,Q$9,FALSE))="","",(VLOOKUP($B53,'HICM and Narrative Backsheet'!$A$7:$T$156,Q$9,FALSE))),"")</f>
        <v>Established</v>
      </c>
      <c r="R53" s="154" t="str">
        <f ca="1">IFERROR(IF((VLOOKUP($B53,'HICM and Narrative Backsheet'!$A$7:$T$156,R$9,FALSE))="","",(VLOOKUP($B53,'HICM and Narrative Backsheet'!$A$7:$T$156,R$9,FALSE))),"")</f>
        <v>Established</v>
      </c>
      <c r="S53" s="154" t="str">
        <f ca="1">IFERROR(IF((VLOOKUP($B53,'HICM and Narrative Backsheet'!$A$7:$T$156,S$9,FALSE))="","",(VLOOKUP($B53,'HICM and Narrative Backsheet'!$A$7:$T$156,S$9,FALSE))),"")</f>
        <v>Established</v>
      </c>
      <c r="T53" s="154" t="str">
        <f ca="1">IFERROR(IF((VLOOKUP($B53,'HICM and Narrative Backsheet'!$A$7:$T$156,T$9,FALSE))="","",(VLOOKUP($B53,'HICM and Narrative Backsheet'!$A$7:$T$156,T$9,FALSE))),"")</f>
        <v>Established</v>
      </c>
      <c r="U53" s="155" t="str">
        <f ca="1">IFERROR(IF((VLOOKUP($B53,'HICM and Narrative Backsheet'!$A$7:$T$156,U$9,FALSE))="","",(VLOOKUP($B53,'HICM and Narrative Backsheet'!$A$7:$T$156,U$9,FALSE))),"")</f>
        <v>Established</v>
      </c>
    </row>
    <row r="54" spans="1:21" x14ac:dyDescent="0.3">
      <c r="A54" s="57">
        <v>28</v>
      </c>
      <c r="B54" s="50" t="str">
        <f t="shared" ca="1" si="9"/>
        <v>E08000026</v>
      </c>
      <c r="C54" s="141" t="str">
        <f ca="1">IFERROR(VLOOKUP($B54,'Org List'!$J$9:$K$488,2,0), "")</f>
        <v>Coventry</v>
      </c>
      <c r="D54" s="153" t="str">
        <f ca="1">IFERROR(IF((VLOOKUP($B54,'HICM and Narrative Backsheet'!$A$7:$T$156,D$9,FALSE))="","",(VLOOKUP($B54,'HICM and Narrative Backsheet'!$A$7:$T$156,D$9,FALSE))),"")</f>
        <v>Established</v>
      </c>
      <c r="E54" s="154" t="str">
        <f ca="1">IFERROR(IF((VLOOKUP($B54,'HICM and Narrative Backsheet'!$A$7:$T$156,E$9,FALSE))="","",(VLOOKUP($B54,'HICM and Narrative Backsheet'!$A$7:$T$156,E$9,FALSE))),"")</f>
        <v>Established</v>
      </c>
      <c r="F54" s="154" t="str">
        <f ca="1">IFERROR(IF((VLOOKUP($B54,'HICM and Narrative Backsheet'!$A$7:$T$156,F$9,FALSE))="","",(VLOOKUP($B54,'HICM and Narrative Backsheet'!$A$7:$T$156,F$9,FALSE))),"")</f>
        <v>Mature</v>
      </c>
      <c r="G54" s="154" t="str">
        <f ca="1">IFERROR(IF((VLOOKUP($B54,'HICM and Narrative Backsheet'!$A$7:$T$156,G$9,FALSE))="","",(VLOOKUP($B54,'HICM and Narrative Backsheet'!$A$7:$T$156,G$9,FALSE))),"")</f>
        <v>Mature</v>
      </c>
      <c r="H54" s="154" t="str">
        <f ca="1">IFERROR(IF((VLOOKUP($B54,'HICM and Narrative Backsheet'!$A$7:$T$156,H$9,FALSE))="","",(VLOOKUP($B54,'HICM and Narrative Backsheet'!$A$7:$T$156,H$9,FALSE))),"")</f>
        <v>Plans in place</v>
      </c>
      <c r="I54" s="154" t="str">
        <f ca="1">IFERROR(IF((VLOOKUP($B54,'HICM and Narrative Backsheet'!$A$7:$T$156,I$9,FALSE))="","",(VLOOKUP($B54,'HICM and Narrative Backsheet'!$A$7:$T$156,I$9,FALSE))),"")</f>
        <v>Plans in place</v>
      </c>
      <c r="J54" s="154" t="str">
        <f ca="1">IFERROR(IF((VLOOKUP($B54,'HICM and Narrative Backsheet'!$A$7:$T$156,J$9,FALSE))="","",(VLOOKUP($B54,'HICM and Narrative Backsheet'!$A$7:$T$156,J$9,FALSE))),"")</f>
        <v>Established</v>
      </c>
      <c r="K54" s="154" t="str">
        <f ca="1">IFERROR(IF((VLOOKUP($B54,'HICM and Narrative Backsheet'!$A$7:$T$156,K$9,FALSE))="","",(VLOOKUP($B54,'HICM and Narrative Backsheet'!$A$7:$T$156,K$9,FALSE))),"")</f>
        <v>Established</v>
      </c>
      <c r="L54" s="155" t="str">
        <f ca="1">IFERROR(IF((VLOOKUP($B54,'HICM and Narrative Backsheet'!$A$7:$T$156,L$9,FALSE))="","",(VLOOKUP($B54,'HICM and Narrative Backsheet'!$A$7:$T$156,L$9,FALSE))),"")</f>
        <v>Established</v>
      </c>
      <c r="M54" s="153" t="str">
        <f ca="1">IFERROR(IF((VLOOKUP($B54,'HICM and Narrative Backsheet'!$A$7:$T$156,M$9,FALSE))="","",(VLOOKUP($B54,'HICM and Narrative Backsheet'!$A$7:$T$156,M$9,FALSE))),"")</f>
        <v>Established</v>
      </c>
      <c r="N54" s="154" t="str">
        <f ca="1">IFERROR(IF((VLOOKUP($B54,'HICM and Narrative Backsheet'!$A$7:$T$156,N$9,FALSE))="","",(VLOOKUP($B54,'HICM and Narrative Backsheet'!$A$7:$T$156,N$9,FALSE))),"")</f>
        <v>Established</v>
      </c>
      <c r="O54" s="154" t="str">
        <f ca="1">IFERROR(IF((VLOOKUP($B54,'HICM and Narrative Backsheet'!$A$7:$T$156,O$9,FALSE))="","",(VLOOKUP($B54,'HICM and Narrative Backsheet'!$A$7:$T$156,O$9,FALSE))),"")</f>
        <v>Mature</v>
      </c>
      <c r="P54" s="154" t="str">
        <f ca="1">IFERROR(IF((VLOOKUP($B54,'HICM and Narrative Backsheet'!$A$7:$T$156,P$9,FALSE))="","",(VLOOKUP($B54,'HICM and Narrative Backsheet'!$A$7:$T$156,P$9,FALSE))),"")</f>
        <v>Mature</v>
      </c>
      <c r="Q54" s="154" t="str">
        <f ca="1">IFERROR(IF((VLOOKUP($B54,'HICM and Narrative Backsheet'!$A$7:$T$156,Q$9,FALSE))="","",(VLOOKUP($B54,'HICM and Narrative Backsheet'!$A$7:$T$156,Q$9,FALSE))),"")</f>
        <v>Established</v>
      </c>
      <c r="R54" s="154" t="str">
        <f ca="1">IFERROR(IF((VLOOKUP($B54,'HICM and Narrative Backsheet'!$A$7:$T$156,R$9,FALSE))="","",(VLOOKUP($B54,'HICM and Narrative Backsheet'!$A$7:$T$156,R$9,FALSE))),"")</f>
        <v>Established</v>
      </c>
      <c r="S54" s="154" t="str">
        <f ca="1">IFERROR(IF((VLOOKUP($B54,'HICM and Narrative Backsheet'!$A$7:$T$156,S$9,FALSE))="","",(VLOOKUP($B54,'HICM and Narrative Backsheet'!$A$7:$T$156,S$9,FALSE))),"")</f>
        <v>Established</v>
      </c>
      <c r="T54" s="154" t="str">
        <f ca="1">IFERROR(IF((VLOOKUP($B54,'HICM and Narrative Backsheet'!$A$7:$T$156,T$9,FALSE))="","",(VLOOKUP($B54,'HICM and Narrative Backsheet'!$A$7:$T$156,T$9,FALSE))),"")</f>
        <v>Established</v>
      </c>
      <c r="U54" s="155" t="str">
        <f ca="1">IFERROR(IF((VLOOKUP($B54,'HICM and Narrative Backsheet'!$A$7:$T$156,U$9,FALSE))="","",(VLOOKUP($B54,'HICM and Narrative Backsheet'!$A$7:$T$156,U$9,FALSE))),"")</f>
        <v>Established</v>
      </c>
    </row>
    <row r="55" spans="1:21" x14ac:dyDescent="0.3">
      <c r="A55" s="57">
        <v>29</v>
      </c>
      <c r="B55" s="50" t="str">
        <f t="shared" ca="1" si="9"/>
        <v>E09000008</v>
      </c>
      <c r="C55" s="141" t="str">
        <f ca="1">IFERROR(VLOOKUP($B55,'Org List'!$J$9:$K$488,2,0), "")</f>
        <v>Croydon</v>
      </c>
      <c r="D55" s="153" t="str">
        <f ca="1">IFERROR(IF((VLOOKUP($B55,'HICM and Narrative Backsheet'!$A$7:$T$156,D$9,FALSE))="","",(VLOOKUP($B55,'HICM and Narrative Backsheet'!$A$7:$T$156,D$9,FALSE))),"")</f>
        <v>Established</v>
      </c>
      <c r="E55" s="154" t="str">
        <f ca="1">IFERROR(IF((VLOOKUP($B55,'HICM and Narrative Backsheet'!$A$7:$T$156,E$9,FALSE))="","",(VLOOKUP($B55,'HICM and Narrative Backsheet'!$A$7:$T$156,E$9,FALSE))),"")</f>
        <v>Established</v>
      </c>
      <c r="F55" s="154" t="str">
        <f ca="1">IFERROR(IF((VLOOKUP($B55,'HICM and Narrative Backsheet'!$A$7:$T$156,F$9,FALSE))="","",(VLOOKUP($B55,'HICM and Narrative Backsheet'!$A$7:$T$156,F$9,FALSE))),"")</f>
        <v>Established</v>
      </c>
      <c r="G55" s="154" t="str">
        <f ca="1">IFERROR(IF((VLOOKUP($B55,'HICM and Narrative Backsheet'!$A$7:$T$156,G$9,FALSE))="","",(VLOOKUP($B55,'HICM and Narrative Backsheet'!$A$7:$T$156,G$9,FALSE))),"")</f>
        <v>Mature</v>
      </c>
      <c r="H55" s="154" t="str">
        <f ca="1">IFERROR(IF((VLOOKUP($B55,'HICM and Narrative Backsheet'!$A$7:$T$156,H$9,FALSE))="","",(VLOOKUP($B55,'HICM and Narrative Backsheet'!$A$7:$T$156,H$9,FALSE))),"")</f>
        <v>Mature</v>
      </c>
      <c r="I55" s="154" t="str">
        <f ca="1">IFERROR(IF((VLOOKUP($B55,'HICM and Narrative Backsheet'!$A$7:$T$156,I$9,FALSE))="","",(VLOOKUP($B55,'HICM and Narrative Backsheet'!$A$7:$T$156,I$9,FALSE))),"")</f>
        <v>Established</v>
      </c>
      <c r="J55" s="154" t="str">
        <f ca="1">IFERROR(IF((VLOOKUP($B55,'HICM and Narrative Backsheet'!$A$7:$T$156,J$9,FALSE))="","",(VLOOKUP($B55,'HICM and Narrative Backsheet'!$A$7:$T$156,J$9,FALSE))),"")</f>
        <v>Established</v>
      </c>
      <c r="K55" s="154" t="str">
        <f ca="1">IFERROR(IF((VLOOKUP($B55,'HICM and Narrative Backsheet'!$A$7:$T$156,K$9,FALSE))="","",(VLOOKUP($B55,'HICM and Narrative Backsheet'!$A$7:$T$156,K$9,FALSE))),"")</f>
        <v>Mature</v>
      </c>
      <c r="L55" s="155" t="str">
        <f ca="1">IFERROR(IF((VLOOKUP($B55,'HICM and Narrative Backsheet'!$A$7:$T$156,L$9,FALSE))="","",(VLOOKUP($B55,'HICM and Narrative Backsheet'!$A$7:$T$156,L$9,FALSE))),"")</f>
        <v>Established</v>
      </c>
      <c r="M55" s="153" t="str">
        <f ca="1">IFERROR(IF((VLOOKUP($B55,'HICM and Narrative Backsheet'!$A$7:$T$156,M$9,FALSE))="","",(VLOOKUP($B55,'HICM and Narrative Backsheet'!$A$7:$T$156,M$9,FALSE))),"")</f>
        <v>Established</v>
      </c>
      <c r="N55" s="154" t="str">
        <f ca="1">IFERROR(IF((VLOOKUP($B55,'HICM and Narrative Backsheet'!$A$7:$T$156,N$9,FALSE))="","",(VLOOKUP($B55,'HICM and Narrative Backsheet'!$A$7:$T$156,N$9,FALSE))),"")</f>
        <v>Established</v>
      </c>
      <c r="O55" s="154" t="str">
        <f ca="1">IFERROR(IF((VLOOKUP($B55,'HICM and Narrative Backsheet'!$A$7:$T$156,O$9,FALSE))="","",(VLOOKUP($B55,'HICM and Narrative Backsheet'!$A$7:$T$156,O$9,FALSE))),"")</f>
        <v>Mature</v>
      </c>
      <c r="P55" s="154" t="str">
        <f ca="1">IFERROR(IF((VLOOKUP($B55,'HICM and Narrative Backsheet'!$A$7:$T$156,P$9,FALSE))="","",(VLOOKUP($B55,'HICM and Narrative Backsheet'!$A$7:$T$156,P$9,FALSE))),"")</f>
        <v>Mature</v>
      </c>
      <c r="Q55" s="154" t="str">
        <f ca="1">IFERROR(IF((VLOOKUP($B55,'HICM and Narrative Backsheet'!$A$7:$T$156,Q$9,FALSE))="","",(VLOOKUP($B55,'HICM and Narrative Backsheet'!$A$7:$T$156,Q$9,FALSE))),"")</f>
        <v>Mature</v>
      </c>
      <c r="R55" s="154" t="str">
        <f ca="1">IFERROR(IF((VLOOKUP($B55,'HICM and Narrative Backsheet'!$A$7:$T$156,R$9,FALSE))="","",(VLOOKUP($B55,'HICM and Narrative Backsheet'!$A$7:$T$156,R$9,FALSE))),"")</f>
        <v>Established</v>
      </c>
      <c r="S55" s="154" t="str">
        <f ca="1">IFERROR(IF((VLOOKUP($B55,'HICM and Narrative Backsheet'!$A$7:$T$156,S$9,FALSE))="","",(VLOOKUP($B55,'HICM and Narrative Backsheet'!$A$7:$T$156,S$9,FALSE))),"")</f>
        <v>Established</v>
      </c>
      <c r="T55" s="154" t="str">
        <f ca="1">IFERROR(IF((VLOOKUP($B55,'HICM and Narrative Backsheet'!$A$7:$T$156,T$9,FALSE))="","",(VLOOKUP($B55,'HICM and Narrative Backsheet'!$A$7:$T$156,T$9,FALSE))),"")</f>
        <v>Mature</v>
      </c>
      <c r="U55" s="155" t="str">
        <f ca="1">IFERROR(IF((VLOOKUP($B55,'HICM and Narrative Backsheet'!$A$7:$T$156,U$9,FALSE))="","",(VLOOKUP($B55,'HICM and Narrative Backsheet'!$A$7:$T$156,U$9,FALSE))),"")</f>
        <v>Established</v>
      </c>
    </row>
    <row r="56" spans="1:21" x14ac:dyDescent="0.3">
      <c r="A56" s="57">
        <v>30</v>
      </c>
      <c r="B56" s="50" t="str">
        <f t="shared" ca="1" si="9"/>
        <v>E10000006</v>
      </c>
      <c r="C56" s="141" t="str">
        <f ca="1">IFERROR(VLOOKUP($B56,'Org List'!$J$9:$K$488,2,0), "")</f>
        <v>Cumbria</v>
      </c>
      <c r="D56" s="153" t="str">
        <f ca="1">IFERROR(IF((VLOOKUP($B56,'HICM and Narrative Backsheet'!$A$7:$T$156,D$9,FALSE))="","",(VLOOKUP($B56,'HICM and Narrative Backsheet'!$A$7:$T$156,D$9,FALSE))),"")</f>
        <v>Established</v>
      </c>
      <c r="E56" s="154" t="str">
        <f ca="1">IFERROR(IF((VLOOKUP($B56,'HICM and Narrative Backsheet'!$A$7:$T$156,E$9,FALSE))="","",(VLOOKUP($B56,'HICM and Narrative Backsheet'!$A$7:$T$156,E$9,FALSE))),"")</f>
        <v>Established</v>
      </c>
      <c r="F56" s="154" t="str">
        <f ca="1">IFERROR(IF((VLOOKUP($B56,'HICM and Narrative Backsheet'!$A$7:$T$156,F$9,FALSE))="","",(VLOOKUP($B56,'HICM and Narrative Backsheet'!$A$7:$T$156,F$9,FALSE))),"")</f>
        <v>Established</v>
      </c>
      <c r="G56" s="154" t="str">
        <f ca="1">IFERROR(IF((VLOOKUP($B56,'HICM and Narrative Backsheet'!$A$7:$T$156,G$9,FALSE))="","",(VLOOKUP($B56,'HICM and Narrative Backsheet'!$A$7:$T$156,G$9,FALSE))),"")</f>
        <v>Established</v>
      </c>
      <c r="H56" s="154" t="str">
        <f ca="1">IFERROR(IF((VLOOKUP($B56,'HICM and Narrative Backsheet'!$A$7:$T$156,H$9,FALSE))="","",(VLOOKUP($B56,'HICM and Narrative Backsheet'!$A$7:$T$156,H$9,FALSE))),"")</f>
        <v>Established</v>
      </c>
      <c r="I56" s="154" t="str">
        <f ca="1">IFERROR(IF((VLOOKUP($B56,'HICM and Narrative Backsheet'!$A$7:$T$156,I$9,FALSE))="","",(VLOOKUP($B56,'HICM and Narrative Backsheet'!$A$7:$T$156,I$9,FALSE))),"")</f>
        <v>Plans in place</v>
      </c>
      <c r="J56" s="154" t="str">
        <f ca="1">IFERROR(IF((VLOOKUP($B56,'HICM and Narrative Backsheet'!$A$7:$T$156,J$9,FALSE))="","",(VLOOKUP($B56,'HICM and Narrative Backsheet'!$A$7:$T$156,J$9,FALSE))),"")</f>
        <v>Established</v>
      </c>
      <c r="K56" s="154" t="str">
        <f ca="1">IFERROR(IF((VLOOKUP($B56,'HICM and Narrative Backsheet'!$A$7:$T$156,K$9,FALSE))="","",(VLOOKUP($B56,'HICM and Narrative Backsheet'!$A$7:$T$156,K$9,FALSE))),"")</f>
        <v>Established</v>
      </c>
      <c r="L56" s="155" t="str">
        <f ca="1">IFERROR(IF((VLOOKUP($B56,'HICM and Narrative Backsheet'!$A$7:$T$156,L$9,FALSE))="","",(VLOOKUP($B56,'HICM and Narrative Backsheet'!$A$7:$T$156,L$9,FALSE))),"")</f>
        <v>Established</v>
      </c>
      <c r="M56" s="153" t="str">
        <f ca="1">IFERROR(IF((VLOOKUP($B56,'HICM and Narrative Backsheet'!$A$7:$T$156,M$9,FALSE))="","",(VLOOKUP($B56,'HICM and Narrative Backsheet'!$A$7:$T$156,M$9,FALSE))),"")</f>
        <v>Established</v>
      </c>
      <c r="N56" s="154" t="str">
        <f ca="1">IFERROR(IF((VLOOKUP($B56,'HICM and Narrative Backsheet'!$A$7:$T$156,N$9,FALSE))="","",(VLOOKUP($B56,'HICM and Narrative Backsheet'!$A$7:$T$156,N$9,FALSE))),"")</f>
        <v>Established</v>
      </c>
      <c r="O56" s="154" t="str">
        <f ca="1">IFERROR(IF((VLOOKUP($B56,'HICM and Narrative Backsheet'!$A$7:$T$156,O$9,FALSE))="","",(VLOOKUP($B56,'HICM and Narrative Backsheet'!$A$7:$T$156,O$9,FALSE))),"")</f>
        <v>Established</v>
      </c>
      <c r="P56" s="154" t="str">
        <f ca="1">IFERROR(IF((VLOOKUP($B56,'HICM and Narrative Backsheet'!$A$7:$T$156,P$9,FALSE))="","",(VLOOKUP($B56,'HICM and Narrative Backsheet'!$A$7:$T$156,P$9,FALSE))),"")</f>
        <v>Established</v>
      </c>
      <c r="Q56" s="154" t="str">
        <f ca="1">IFERROR(IF((VLOOKUP($B56,'HICM and Narrative Backsheet'!$A$7:$T$156,Q$9,FALSE))="","",(VLOOKUP($B56,'HICM and Narrative Backsheet'!$A$7:$T$156,Q$9,FALSE))),"")</f>
        <v>Established</v>
      </c>
      <c r="R56" s="154" t="str">
        <f ca="1">IFERROR(IF((VLOOKUP($B56,'HICM and Narrative Backsheet'!$A$7:$T$156,R$9,FALSE))="","",(VLOOKUP($B56,'HICM and Narrative Backsheet'!$A$7:$T$156,R$9,FALSE))),"")</f>
        <v>Plans in place</v>
      </c>
      <c r="S56" s="154" t="str">
        <f ca="1">IFERROR(IF((VLOOKUP($B56,'HICM and Narrative Backsheet'!$A$7:$T$156,S$9,FALSE))="","",(VLOOKUP($B56,'HICM and Narrative Backsheet'!$A$7:$T$156,S$9,FALSE))),"")</f>
        <v>Established</v>
      </c>
      <c r="T56" s="154" t="str">
        <f ca="1">IFERROR(IF((VLOOKUP($B56,'HICM and Narrative Backsheet'!$A$7:$T$156,T$9,FALSE))="","",(VLOOKUP($B56,'HICM and Narrative Backsheet'!$A$7:$T$156,T$9,FALSE))),"")</f>
        <v>Established</v>
      </c>
      <c r="U56" s="155" t="str">
        <f ca="1">IFERROR(IF((VLOOKUP($B56,'HICM and Narrative Backsheet'!$A$7:$T$156,U$9,FALSE))="","",(VLOOKUP($B56,'HICM and Narrative Backsheet'!$A$7:$T$156,U$9,FALSE))),"")</f>
        <v>Established</v>
      </c>
    </row>
    <row r="57" spans="1:21" x14ac:dyDescent="0.3">
      <c r="A57" s="57">
        <v>31</v>
      </c>
      <c r="B57" s="50" t="str">
        <f t="shared" ca="1" si="9"/>
        <v>E06000005</v>
      </c>
      <c r="C57" s="141" t="str">
        <f ca="1">IFERROR(VLOOKUP($B57,'Org List'!$J$9:$K$488,2,0), "")</f>
        <v>Darlington</v>
      </c>
      <c r="D57" s="153" t="str">
        <f ca="1">IFERROR(IF((VLOOKUP($B57,'HICM and Narrative Backsheet'!$A$7:$T$156,D$9,FALSE))="","",(VLOOKUP($B57,'HICM and Narrative Backsheet'!$A$7:$T$156,D$9,FALSE))),"")</f>
        <v>Established</v>
      </c>
      <c r="E57" s="154" t="str">
        <f ca="1">IFERROR(IF((VLOOKUP($B57,'HICM and Narrative Backsheet'!$A$7:$T$156,E$9,FALSE))="","",(VLOOKUP($B57,'HICM and Narrative Backsheet'!$A$7:$T$156,E$9,FALSE))),"")</f>
        <v>Established</v>
      </c>
      <c r="F57" s="154" t="str">
        <f ca="1">IFERROR(IF((VLOOKUP($B57,'HICM and Narrative Backsheet'!$A$7:$T$156,F$9,FALSE))="","",(VLOOKUP($B57,'HICM and Narrative Backsheet'!$A$7:$T$156,F$9,FALSE))),"")</f>
        <v>Mature</v>
      </c>
      <c r="G57" s="154" t="str">
        <f ca="1">IFERROR(IF((VLOOKUP($B57,'HICM and Narrative Backsheet'!$A$7:$T$156,G$9,FALSE))="","",(VLOOKUP($B57,'HICM and Narrative Backsheet'!$A$7:$T$156,G$9,FALSE))),"")</f>
        <v>Established</v>
      </c>
      <c r="H57" s="154" t="str">
        <f ca="1">IFERROR(IF((VLOOKUP($B57,'HICM and Narrative Backsheet'!$A$7:$T$156,H$9,FALSE))="","",(VLOOKUP($B57,'HICM and Narrative Backsheet'!$A$7:$T$156,H$9,FALSE))),"")</f>
        <v>Established</v>
      </c>
      <c r="I57" s="154" t="str">
        <f ca="1">IFERROR(IF((VLOOKUP($B57,'HICM and Narrative Backsheet'!$A$7:$T$156,I$9,FALSE))="","",(VLOOKUP($B57,'HICM and Narrative Backsheet'!$A$7:$T$156,I$9,FALSE))),"")</f>
        <v>Plans in place</v>
      </c>
      <c r="J57" s="154" t="str">
        <f ca="1">IFERROR(IF((VLOOKUP($B57,'HICM and Narrative Backsheet'!$A$7:$T$156,J$9,FALSE))="","",(VLOOKUP($B57,'HICM and Narrative Backsheet'!$A$7:$T$156,J$9,FALSE))),"")</f>
        <v>Established</v>
      </c>
      <c r="K57" s="154" t="str">
        <f ca="1">IFERROR(IF((VLOOKUP($B57,'HICM and Narrative Backsheet'!$A$7:$T$156,K$9,FALSE))="","",(VLOOKUP($B57,'HICM and Narrative Backsheet'!$A$7:$T$156,K$9,FALSE))),"")</f>
        <v>Established</v>
      </c>
      <c r="L57" s="155" t="str">
        <f ca="1">IFERROR(IF((VLOOKUP($B57,'HICM and Narrative Backsheet'!$A$7:$T$156,L$9,FALSE))="","",(VLOOKUP($B57,'HICM and Narrative Backsheet'!$A$7:$T$156,L$9,FALSE))),"")</f>
        <v>Established</v>
      </c>
      <c r="M57" s="153" t="str">
        <f ca="1">IFERROR(IF((VLOOKUP($B57,'HICM and Narrative Backsheet'!$A$7:$T$156,M$9,FALSE))="","",(VLOOKUP($B57,'HICM and Narrative Backsheet'!$A$7:$T$156,M$9,FALSE))),"")</f>
        <v>Established</v>
      </c>
      <c r="N57" s="154" t="str">
        <f ca="1">IFERROR(IF((VLOOKUP($B57,'HICM and Narrative Backsheet'!$A$7:$T$156,N$9,FALSE))="","",(VLOOKUP($B57,'HICM and Narrative Backsheet'!$A$7:$T$156,N$9,FALSE))),"")</f>
        <v>Established</v>
      </c>
      <c r="O57" s="154" t="str">
        <f ca="1">IFERROR(IF((VLOOKUP($B57,'HICM and Narrative Backsheet'!$A$7:$T$156,O$9,FALSE))="","",(VLOOKUP($B57,'HICM and Narrative Backsheet'!$A$7:$T$156,O$9,FALSE))),"")</f>
        <v>Mature</v>
      </c>
      <c r="P57" s="154" t="str">
        <f ca="1">IFERROR(IF((VLOOKUP($B57,'HICM and Narrative Backsheet'!$A$7:$T$156,P$9,FALSE))="","",(VLOOKUP($B57,'HICM and Narrative Backsheet'!$A$7:$T$156,P$9,FALSE))),"")</f>
        <v>Established</v>
      </c>
      <c r="Q57" s="154" t="str">
        <f ca="1">IFERROR(IF((VLOOKUP($B57,'HICM and Narrative Backsheet'!$A$7:$T$156,Q$9,FALSE))="","",(VLOOKUP($B57,'HICM and Narrative Backsheet'!$A$7:$T$156,Q$9,FALSE))),"")</f>
        <v>Established</v>
      </c>
      <c r="R57" s="154" t="str">
        <f ca="1">IFERROR(IF((VLOOKUP($B57,'HICM and Narrative Backsheet'!$A$7:$T$156,R$9,FALSE))="","",(VLOOKUP($B57,'HICM and Narrative Backsheet'!$A$7:$T$156,R$9,FALSE))),"")</f>
        <v>Established</v>
      </c>
      <c r="S57" s="154" t="str">
        <f ca="1">IFERROR(IF((VLOOKUP($B57,'HICM and Narrative Backsheet'!$A$7:$T$156,S$9,FALSE))="","",(VLOOKUP($B57,'HICM and Narrative Backsheet'!$A$7:$T$156,S$9,FALSE))),"")</f>
        <v>Established</v>
      </c>
      <c r="T57" s="154" t="str">
        <f ca="1">IFERROR(IF((VLOOKUP($B57,'HICM and Narrative Backsheet'!$A$7:$T$156,T$9,FALSE))="","",(VLOOKUP($B57,'HICM and Narrative Backsheet'!$A$7:$T$156,T$9,FALSE))),"")</f>
        <v>Established</v>
      </c>
      <c r="U57" s="155" t="str">
        <f ca="1">IFERROR(IF((VLOOKUP($B57,'HICM and Narrative Backsheet'!$A$7:$T$156,U$9,FALSE))="","",(VLOOKUP($B57,'HICM and Narrative Backsheet'!$A$7:$T$156,U$9,FALSE))),"")</f>
        <v>Established</v>
      </c>
    </row>
    <row r="58" spans="1:21" x14ac:dyDescent="0.3">
      <c r="A58" s="57">
        <v>32</v>
      </c>
      <c r="B58" s="50" t="str">
        <f t="shared" ref="B58:B89" ca="1" si="10">IF($A58&gt;$X$5-1,"",INDIRECT("'Comms by AT'!AA"&amp;$A58+$X$4))</f>
        <v>E06000015</v>
      </c>
      <c r="C58" s="141" t="str">
        <f ca="1">IFERROR(VLOOKUP($B58,'Org List'!$J$9:$K$488,2,0), "")</f>
        <v>Derby</v>
      </c>
      <c r="D58" s="153" t="str">
        <f ca="1">IFERROR(IF((VLOOKUP($B58,'HICM and Narrative Backsheet'!$A$7:$T$156,D$9,FALSE))="","",(VLOOKUP($B58,'HICM and Narrative Backsheet'!$A$7:$T$156,D$9,FALSE))),"")</f>
        <v>Established</v>
      </c>
      <c r="E58" s="154" t="str">
        <f ca="1">IFERROR(IF((VLOOKUP($B58,'HICM and Narrative Backsheet'!$A$7:$T$156,E$9,FALSE))="","",(VLOOKUP($B58,'HICM and Narrative Backsheet'!$A$7:$T$156,E$9,FALSE))),"")</f>
        <v>Established</v>
      </c>
      <c r="F58" s="154" t="str">
        <f ca="1">IFERROR(IF((VLOOKUP($B58,'HICM and Narrative Backsheet'!$A$7:$T$156,F$9,FALSE))="","",(VLOOKUP($B58,'HICM and Narrative Backsheet'!$A$7:$T$156,F$9,FALSE))),"")</f>
        <v>Established</v>
      </c>
      <c r="G58" s="154" t="str">
        <f ca="1">IFERROR(IF((VLOOKUP($B58,'HICM and Narrative Backsheet'!$A$7:$T$156,G$9,FALSE))="","",(VLOOKUP($B58,'HICM and Narrative Backsheet'!$A$7:$T$156,G$9,FALSE))),"")</f>
        <v>Established</v>
      </c>
      <c r="H58" s="154" t="str">
        <f ca="1">IFERROR(IF((VLOOKUP($B58,'HICM and Narrative Backsheet'!$A$7:$T$156,H$9,FALSE))="","",(VLOOKUP($B58,'HICM and Narrative Backsheet'!$A$7:$T$156,H$9,FALSE))),"")</f>
        <v>Plans in place</v>
      </c>
      <c r="I58" s="154" t="str">
        <f ca="1">IFERROR(IF((VLOOKUP($B58,'HICM and Narrative Backsheet'!$A$7:$T$156,I$9,FALSE))="","",(VLOOKUP($B58,'HICM and Narrative Backsheet'!$A$7:$T$156,I$9,FALSE))),"")</f>
        <v>Established</v>
      </c>
      <c r="J58" s="154" t="str">
        <f ca="1">IFERROR(IF((VLOOKUP($B58,'HICM and Narrative Backsheet'!$A$7:$T$156,J$9,FALSE))="","",(VLOOKUP($B58,'HICM and Narrative Backsheet'!$A$7:$T$156,J$9,FALSE))),"")</f>
        <v>Established</v>
      </c>
      <c r="K58" s="154" t="str">
        <f ca="1">IFERROR(IF((VLOOKUP($B58,'HICM and Narrative Backsheet'!$A$7:$T$156,K$9,FALSE))="","",(VLOOKUP($B58,'HICM and Narrative Backsheet'!$A$7:$T$156,K$9,FALSE))),"")</f>
        <v>Established</v>
      </c>
      <c r="L58" s="155" t="str">
        <f ca="1">IFERROR(IF((VLOOKUP($B58,'HICM and Narrative Backsheet'!$A$7:$T$156,L$9,FALSE))="","",(VLOOKUP($B58,'HICM and Narrative Backsheet'!$A$7:$T$156,L$9,FALSE))),"")</f>
        <v>Established</v>
      </c>
      <c r="M58" s="153" t="str">
        <f ca="1">IFERROR(IF((VLOOKUP($B58,'HICM and Narrative Backsheet'!$A$7:$T$156,M$9,FALSE))="","",(VLOOKUP($B58,'HICM and Narrative Backsheet'!$A$7:$T$156,M$9,FALSE))),"")</f>
        <v>Mature</v>
      </c>
      <c r="N58" s="154" t="str">
        <f ca="1">IFERROR(IF((VLOOKUP($B58,'HICM and Narrative Backsheet'!$A$7:$T$156,N$9,FALSE))="","",(VLOOKUP($B58,'HICM and Narrative Backsheet'!$A$7:$T$156,N$9,FALSE))),"")</f>
        <v>Established</v>
      </c>
      <c r="O58" s="154" t="str">
        <f ca="1">IFERROR(IF((VLOOKUP($B58,'HICM and Narrative Backsheet'!$A$7:$T$156,O$9,FALSE))="","",(VLOOKUP($B58,'HICM and Narrative Backsheet'!$A$7:$T$156,O$9,FALSE))),"")</f>
        <v>Mature</v>
      </c>
      <c r="P58" s="154" t="str">
        <f ca="1">IFERROR(IF((VLOOKUP($B58,'HICM and Narrative Backsheet'!$A$7:$T$156,P$9,FALSE))="","",(VLOOKUP($B58,'HICM and Narrative Backsheet'!$A$7:$T$156,P$9,FALSE))),"")</f>
        <v>Mature</v>
      </c>
      <c r="Q58" s="154" t="str">
        <f ca="1">IFERROR(IF((VLOOKUP($B58,'HICM and Narrative Backsheet'!$A$7:$T$156,Q$9,FALSE))="","",(VLOOKUP($B58,'HICM and Narrative Backsheet'!$A$7:$T$156,Q$9,FALSE))),"")</f>
        <v>Established</v>
      </c>
      <c r="R58" s="154" t="str">
        <f ca="1">IFERROR(IF((VLOOKUP($B58,'HICM and Narrative Backsheet'!$A$7:$T$156,R$9,FALSE))="","",(VLOOKUP($B58,'HICM and Narrative Backsheet'!$A$7:$T$156,R$9,FALSE))),"")</f>
        <v>Established</v>
      </c>
      <c r="S58" s="154" t="str">
        <f ca="1">IFERROR(IF((VLOOKUP($B58,'HICM and Narrative Backsheet'!$A$7:$T$156,S$9,FALSE))="","",(VLOOKUP($B58,'HICM and Narrative Backsheet'!$A$7:$T$156,S$9,FALSE))),"")</f>
        <v>Mature</v>
      </c>
      <c r="T58" s="154" t="str">
        <f ca="1">IFERROR(IF((VLOOKUP($B58,'HICM and Narrative Backsheet'!$A$7:$T$156,T$9,FALSE))="","",(VLOOKUP($B58,'HICM and Narrative Backsheet'!$A$7:$T$156,T$9,FALSE))),"")</f>
        <v>Mature</v>
      </c>
      <c r="U58" s="155" t="str">
        <f ca="1">IFERROR(IF((VLOOKUP($B58,'HICM and Narrative Backsheet'!$A$7:$T$156,U$9,FALSE))="","",(VLOOKUP($B58,'HICM and Narrative Backsheet'!$A$7:$T$156,U$9,FALSE))),"")</f>
        <v>Mature</v>
      </c>
    </row>
    <row r="59" spans="1:21" x14ac:dyDescent="0.3">
      <c r="A59" s="57">
        <v>33</v>
      </c>
      <c r="B59" s="50" t="str">
        <f t="shared" ca="1" si="10"/>
        <v>E10000007</v>
      </c>
      <c r="C59" s="141" t="str">
        <f ca="1">IFERROR(VLOOKUP($B59,'Org List'!$J$9:$K$488,2,0), "")</f>
        <v>Derbyshire</v>
      </c>
      <c r="D59" s="153" t="str">
        <f ca="1">IFERROR(IF((VLOOKUP($B59,'HICM and Narrative Backsheet'!$A$7:$T$156,D$9,FALSE))="","",(VLOOKUP($B59,'HICM and Narrative Backsheet'!$A$7:$T$156,D$9,FALSE))),"")</f>
        <v>Established</v>
      </c>
      <c r="E59" s="154" t="str">
        <f ca="1">IFERROR(IF((VLOOKUP($B59,'HICM and Narrative Backsheet'!$A$7:$T$156,E$9,FALSE))="","",(VLOOKUP($B59,'HICM and Narrative Backsheet'!$A$7:$T$156,E$9,FALSE))),"")</f>
        <v>Established</v>
      </c>
      <c r="F59" s="154" t="str">
        <f ca="1">IFERROR(IF((VLOOKUP($B59,'HICM and Narrative Backsheet'!$A$7:$T$156,F$9,FALSE))="","",(VLOOKUP($B59,'HICM and Narrative Backsheet'!$A$7:$T$156,F$9,FALSE))),"")</f>
        <v>Established</v>
      </c>
      <c r="G59" s="154" t="str">
        <f ca="1">IFERROR(IF((VLOOKUP($B59,'HICM and Narrative Backsheet'!$A$7:$T$156,G$9,FALSE))="","",(VLOOKUP($B59,'HICM and Narrative Backsheet'!$A$7:$T$156,G$9,FALSE))),"")</f>
        <v>Established</v>
      </c>
      <c r="H59" s="154" t="str">
        <f ca="1">IFERROR(IF((VLOOKUP($B59,'HICM and Narrative Backsheet'!$A$7:$T$156,H$9,FALSE))="","",(VLOOKUP($B59,'HICM and Narrative Backsheet'!$A$7:$T$156,H$9,FALSE))),"")</f>
        <v>Plans in place</v>
      </c>
      <c r="I59" s="154" t="str">
        <f ca="1">IFERROR(IF((VLOOKUP($B59,'HICM and Narrative Backsheet'!$A$7:$T$156,I$9,FALSE))="","",(VLOOKUP($B59,'HICM and Narrative Backsheet'!$A$7:$T$156,I$9,FALSE))),"")</f>
        <v>Established</v>
      </c>
      <c r="J59" s="154" t="str">
        <f ca="1">IFERROR(IF((VLOOKUP($B59,'HICM and Narrative Backsheet'!$A$7:$T$156,J$9,FALSE))="","",(VLOOKUP($B59,'HICM and Narrative Backsheet'!$A$7:$T$156,J$9,FALSE))),"")</f>
        <v>Established</v>
      </c>
      <c r="K59" s="154" t="str">
        <f ca="1">IFERROR(IF((VLOOKUP($B59,'HICM and Narrative Backsheet'!$A$7:$T$156,K$9,FALSE))="","",(VLOOKUP($B59,'HICM and Narrative Backsheet'!$A$7:$T$156,K$9,FALSE))),"")</f>
        <v>Established</v>
      </c>
      <c r="L59" s="155" t="str">
        <f ca="1">IFERROR(IF((VLOOKUP($B59,'HICM and Narrative Backsheet'!$A$7:$T$156,L$9,FALSE))="","",(VLOOKUP($B59,'HICM and Narrative Backsheet'!$A$7:$T$156,L$9,FALSE))),"")</f>
        <v>Established</v>
      </c>
      <c r="M59" s="153" t="str">
        <f ca="1">IFERROR(IF((VLOOKUP($B59,'HICM and Narrative Backsheet'!$A$7:$T$156,M$9,FALSE))="","",(VLOOKUP($B59,'HICM and Narrative Backsheet'!$A$7:$T$156,M$9,FALSE))),"")</f>
        <v>Mature</v>
      </c>
      <c r="N59" s="154" t="str">
        <f ca="1">IFERROR(IF((VLOOKUP($B59,'HICM and Narrative Backsheet'!$A$7:$T$156,N$9,FALSE))="","",(VLOOKUP($B59,'HICM and Narrative Backsheet'!$A$7:$T$156,N$9,FALSE))),"")</f>
        <v>Established</v>
      </c>
      <c r="O59" s="154" t="str">
        <f ca="1">IFERROR(IF((VLOOKUP($B59,'HICM and Narrative Backsheet'!$A$7:$T$156,O$9,FALSE))="","",(VLOOKUP($B59,'HICM and Narrative Backsheet'!$A$7:$T$156,O$9,FALSE))),"")</f>
        <v>Mature</v>
      </c>
      <c r="P59" s="154" t="str">
        <f ca="1">IFERROR(IF((VLOOKUP($B59,'HICM and Narrative Backsheet'!$A$7:$T$156,P$9,FALSE))="","",(VLOOKUP($B59,'HICM and Narrative Backsheet'!$A$7:$T$156,P$9,FALSE))),"")</f>
        <v>Mature</v>
      </c>
      <c r="Q59" s="154" t="str">
        <f ca="1">IFERROR(IF((VLOOKUP($B59,'HICM and Narrative Backsheet'!$A$7:$T$156,Q$9,FALSE))="","",(VLOOKUP($B59,'HICM and Narrative Backsheet'!$A$7:$T$156,Q$9,FALSE))),"")</f>
        <v>Established</v>
      </c>
      <c r="R59" s="154" t="str">
        <f ca="1">IFERROR(IF((VLOOKUP($B59,'HICM and Narrative Backsheet'!$A$7:$T$156,R$9,FALSE))="","",(VLOOKUP($B59,'HICM and Narrative Backsheet'!$A$7:$T$156,R$9,FALSE))),"")</f>
        <v>Established</v>
      </c>
      <c r="S59" s="154" t="str">
        <f ca="1">IFERROR(IF((VLOOKUP($B59,'HICM and Narrative Backsheet'!$A$7:$T$156,S$9,FALSE))="","",(VLOOKUP($B59,'HICM and Narrative Backsheet'!$A$7:$T$156,S$9,FALSE))),"")</f>
        <v>Mature</v>
      </c>
      <c r="T59" s="154" t="str">
        <f ca="1">IFERROR(IF((VLOOKUP($B59,'HICM and Narrative Backsheet'!$A$7:$T$156,T$9,FALSE))="","",(VLOOKUP($B59,'HICM and Narrative Backsheet'!$A$7:$T$156,T$9,FALSE))),"")</f>
        <v>Mature</v>
      </c>
      <c r="U59" s="155" t="str">
        <f ca="1">IFERROR(IF((VLOOKUP($B59,'HICM and Narrative Backsheet'!$A$7:$T$156,U$9,FALSE))="","",(VLOOKUP($B59,'HICM and Narrative Backsheet'!$A$7:$T$156,U$9,FALSE))),"")</f>
        <v>Mature</v>
      </c>
    </row>
    <row r="60" spans="1:21" x14ac:dyDescent="0.3">
      <c r="A60" s="57">
        <v>34</v>
      </c>
      <c r="B60" s="50" t="str">
        <f t="shared" ca="1" si="10"/>
        <v>E10000008</v>
      </c>
      <c r="C60" s="141" t="str">
        <f ca="1">IFERROR(VLOOKUP($B60,'Org List'!$J$9:$K$488,2,0), "")</f>
        <v>Devon</v>
      </c>
      <c r="D60" s="153" t="str">
        <f ca="1">IFERROR(IF((VLOOKUP($B60,'HICM and Narrative Backsheet'!$A$7:$T$156,D$9,FALSE))="","",(VLOOKUP($B60,'HICM and Narrative Backsheet'!$A$7:$T$156,D$9,FALSE))),"")</f>
        <v>Mature</v>
      </c>
      <c r="E60" s="154" t="str">
        <f ca="1">IFERROR(IF((VLOOKUP($B60,'HICM and Narrative Backsheet'!$A$7:$T$156,E$9,FALSE))="","",(VLOOKUP($B60,'HICM and Narrative Backsheet'!$A$7:$T$156,E$9,FALSE))),"")</f>
        <v>Mature</v>
      </c>
      <c r="F60" s="154" t="str">
        <f ca="1">IFERROR(IF((VLOOKUP($B60,'HICM and Narrative Backsheet'!$A$7:$T$156,F$9,FALSE))="","",(VLOOKUP($B60,'HICM and Narrative Backsheet'!$A$7:$T$156,F$9,FALSE))),"")</f>
        <v>Exemplary</v>
      </c>
      <c r="G60" s="154" t="str">
        <f ca="1">IFERROR(IF((VLOOKUP($B60,'HICM and Narrative Backsheet'!$A$7:$T$156,G$9,FALSE))="","",(VLOOKUP($B60,'HICM and Narrative Backsheet'!$A$7:$T$156,G$9,FALSE))),"")</f>
        <v>Mature</v>
      </c>
      <c r="H60" s="154" t="str">
        <f ca="1">IFERROR(IF((VLOOKUP($B60,'HICM and Narrative Backsheet'!$A$7:$T$156,H$9,FALSE))="","",(VLOOKUP($B60,'HICM and Narrative Backsheet'!$A$7:$T$156,H$9,FALSE))),"")</f>
        <v>Established</v>
      </c>
      <c r="I60" s="154" t="str">
        <f ca="1">IFERROR(IF((VLOOKUP($B60,'HICM and Narrative Backsheet'!$A$7:$T$156,I$9,FALSE))="","",(VLOOKUP($B60,'HICM and Narrative Backsheet'!$A$7:$T$156,I$9,FALSE))),"")</f>
        <v>Established</v>
      </c>
      <c r="J60" s="154" t="str">
        <f ca="1">IFERROR(IF((VLOOKUP($B60,'HICM and Narrative Backsheet'!$A$7:$T$156,J$9,FALSE))="","",(VLOOKUP($B60,'HICM and Narrative Backsheet'!$A$7:$T$156,J$9,FALSE))),"")</f>
        <v>Mature</v>
      </c>
      <c r="K60" s="154" t="str">
        <f ca="1">IFERROR(IF((VLOOKUP($B60,'HICM and Narrative Backsheet'!$A$7:$T$156,K$9,FALSE))="","",(VLOOKUP($B60,'HICM and Narrative Backsheet'!$A$7:$T$156,K$9,FALSE))),"")</f>
        <v>Established</v>
      </c>
      <c r="L60" s="155" t="str">
        <f ca="1">IFERROR(IF((VLOOKUP($B60,'HICM and Narrative Backsheet'!$A$7:$T$156,L$9,FALSE))="","",(VLOOKUP($B60,'HICM and Narrative Backsheet'!$A$7:$T$156,L$9,FALSE))),"")</f>
        <v>Mature</v>
      </c>
      <c r="M60" s="153" t="str">
        <f ca="1">IFERROR(IF((VLOOKUP($B60,'HICM and Narrative Backsheet'!$A$7:$T$156,M$9,FALSE))="","",(VLOOKUP($B60,'HICM and Narrative Backsheet'!$A$7:$T$156,M$9,FALSE))),"")</f>
        <v>Exemplary</v>
      </c>
      <c r="N60" s="154" t="str">
        <f ca="1">IFERROR(IF((VLOOKUP($B60,'HICM and Narrative Backsheet'!$A$7:$T$156,N$9,FALSE))="","",(VLOOKUP($B60,'HICM and Narrative Backsheet'!$A$7:$T$156,N$9,FALSE))),"")</f>
        <v>Exemplary</v>
      </c>
      <c r="O60" s="154" t="str">
        <f ca="1">IFERROR(IF((VLOOKUP($B60,'HICM and Narrative Backsheet'!$A$7:$T$156,O$9,FALSE))="","",(VLOOKUP($B60,'HICM and Narrative Backsheet'!$A$7:$T$156,O$9,FALSE))),"")</f>
        <v>Exemplary</v>
      </c>
      <c r="P60" s="154" t="str">
        <f ca="1">IFERROR(IF((VLOOKUP($B60,'HICM and Narrative Backsheet'!$A$7:$T$156,P$9,FALSE))="","",(VLOOKUP($B60,'HICM and Narrative Backsheet'!$A$7:$T$156,P$9,FALSE))),"")</f>
        <v>Mature</v>
      </c>
      <c r="Q60" s="154" t="str">
        <f ca="1">IFERROR(IF((VLOOKUP($B60,'HICM and Narrative Backsheet'!$A$7:$T$156,Q$9,FALSE))="","",(VLOOKUP($B60,'HICM and Narrative Backsheet'!$A$7:$T$156,Q$9,FALSE))),"")</f>
        <v>Mature</v>
      </c>
      <c r="R60" s="154" t="str">
        <f ca="1">IFERROR(IF((VLOOKUP($B60,'HICM and Narrative Backsheet'!$A$7:$T$156,R$9,FALSE))="","",(VLOOKUP($B60,'HICM and Narrative Backsheet'!$A$7:$T$156,R$9,FALSE))),"")</f>
        <v>Established</v>
      </c>
      <c r="S60" s="154" t="str">
        <f ca="1">IFERROR(IF((VLOOKUP($B60,'HICM and Narrative Backsheet'!$A$7:$T$156,S$9,FALSE))="","",(VLOOKUP($B60,'HICM and Narrative Backsheet'!$A$7:$T$156,S$9,FALSE))),"")</f>
        <v>Exemplary</v>
      </c>
      <c r="T60" s="154" t="str">
        <f ca="1">IFERROR(IF((VLOOKUP($B60,'HICM and Narrative Backsheet'!$A$7:$T$156,T$9,FALSE))="","",(VLOOKUP($B60,'HICM and Narrative Backsheet'!$A$7:$T$156,T$9,FALSE))),"")</f>
        <v>Mature</v>
      </c>
      <c r="U60" s="155" t="str">
        <f ca="1">IFERROR(IF((VLOOKUP($B60,'HICM and Narrative Backsheet'!$A$7:$T$156,U$9,FALSE))="","",(VLOOKUP($B60,'HICM and Narrative Backsheet'!$A$7:$T$156,U$9,FALSE))),"")</f>
        <v>Exemplary</v>
      </c>
    </row>
    <row r="61" spans="1:21" x14ac:dyDescent="0.3">
      <c r="A61" s="57">
        <v>35</v>
      </c>
      <c r="B61" s="50" t="str">
        <f t="shared" ca="1" si="10"/>
        <v>E08000017</v>
      </c>
      <c r="C61" s="141" t="str">
        <f ca="1">IFERROR(VLOOKUP($B61,'Org List'!$J$9:$K$488,2,0), "")</f>
        <v>Doncaster</v>
      </c>
      <c r="D61" s="153" t="str">
        <f ca="1">IFERROR(IF((VLOOKUP($B61,'HICM and Narrative Backsheet'!$A$7:$T$156,D$9,FALSE))="","",(VLOOKUP($B61,'HICM and Narrative Backsheet'!$A$7:$T$156,D$9,FALSE))),"")</f>
        <v>Established</v>
      </c>
      <c r="E61" s="154" t="str">
        <f ca="1">IFERROR(IF((VLOOKUP($B61,'HICM and Narrative Backsheet'!$A$7:$T$156,E$9,FALSE))="","",(VLOOKUP($B61,'HICM and Narrative Backsheet'!$A$7:$T$156,E$9,FALSE))),"")</f>
        <v>Established</v>
      </c>
      <c r="F61" s="154" t="str">
        <f ca="1">IFERROR(IF((VLOOKUP($B61,'HICM and Narrative Backsheet'!$A$7:$T$156,F$9,FALSE))="","",(VLOOKUP($B61,'HICM and Narrative Backsheet'!$A$7:$T$156,F$9,FALSE))),"")</f>
        <v>Established</v>
      </c>
      <c r="G61" s="154" t="str">
        <f ca="1">IFERROR(IF((VLOOKUP($B61,'HICM and Narrative Backsheet'!$A$7:$T$156,G$9,FALSE))="","",(VLOOKUP($B61,'HICM and Narrative Backsheet'!$A$7:$T$156,G$9,FALSE))),"")</f>
        <v>Established</v>
      </c>
      <c r="H61" s="154" t="str">
        <f ca="1">IFERROR(IF((VLOOKUP($B61,'HICM and Narrative Backsheet'!$A$7:$T$156,H$9,FALSE))="","",(VLOOKUP($B61,'HICM and Narrative Backsheet'!$A$7:$T$156,H$9,FALSE))),"")</f>
        <v>Established</v>
      </c>
      <c r="I61" s="154" t="str">
        <f ca="1">IFERROR(IF((VLOOKUP($B61,'HICM and Narrative Backsheet'!$A$7:$T$156,I$9,FALSE))="","",(VLOOKUP($B61,'HICM and Narrative Backsheet'!$A$7:$T$156,I$9,FALSE))),"")</f>
        <v>Plans in place</v>
      </c>
      <c r="J61" s="154" t="str">
        <f ca="1">IFERROR(IF((VLOOKUP($B61,'HICM and Narrative Backsheet'!$A$7:$T$156,J$9,FALSE))="","",(VLOOKUP($B61,'HICM and Narrative Backsheet'!$A$7:$T$156,J$9,FALSE))),"")</f>
        <v>Established</v>
      </c>
      <c r="K61" s="154" t="str">
        <f ca="1">IFERROR(IF((VLOOKUP($B61,'HICM and Narrative Backsheet'!$A$7:$T$156,K$9,FALSE))="","",(VLOOKUP($B61,'HICM and Narrative Backsheet'!$A$7:$T$156,K$9,FALSE))),"")</f>
        <v>Established</v>
      </c>
      <c r="L61" s="155" t="str">
        <f ca="1">IFERROR(IF((VLOOKUP($B61,'HICM and Narrative Backsheet'!$A$7:$T$156,L$9,FALSE))="","",(VLOOKUP($B61,'HICM and Narrative Backsheet'!$A$7:$T$156,L$9,FALSE))),"")</f>
        <v>Plans in place</v>
      </c>
      <c r="M61" s="153" t="str">
        <f ca="1">IFERROR(IF((VLOOKUP($B61,'HICM and Narrative Backsheet'!$A$7:$T$156,M$9,FALSE))="","",(VLOOKUP($B61,'HICM and Narrative Backsheet'!$A$7:$T$156,M$9,FALSE))),"")</f>
        <v>Established</v>
      </c>
      <c r="N61" s="154" t="str">
        <f ca="1">IFERROR(IF((VLOOKUP($B61,'HICM and Narrative Backsheet'!$A$7:$T$156,N$9,FALSE))="","",(VLOOKUP($B61,'HICM and Narrative Backsheet'!$A$7:$T$156,N$9,FALSE))),"")</f>
        <v>Established</v>
      </c>
      <c r="O61" s="154" t="str">
        <f ca="1">IFERROR(IF((VLOOKUP($B61,'HICM and Narrative Backsheet'!$A$7:$T$156,O$9,FALSE))="","",(VLOOKUP($B61,'HICM and Narrative Backsheet'!$A$7:$T$156,O$9,FALSE))),"")</f>
        <v>Established</v>
      </c>
      <c r="P61" s="154" t="str">
        <f ca="1">IFERROR(IF((VLOOKUP($B61,'HICM and Narrative Backsheet'!$A$7:$T$156,P$9,FALSE))="","",(VLOOKUP($B61,'HICM and Narrative Backsheet'!$A$7:$T$156,P$9,FALSE))),"")</f>
        <v>Established</v>
      </c>
      <c r="Q61" s="154" t="str">
        <f ca="1">IFERROR(IF((VLOOKUP($B61,'HICM and Narrative Backsheet'!$A$7:$T$156,Q$9,FALSE))="","",(VLOOKUP($B61,'HICM and Narrative Backsheet'!$A$7:$T$156,Q$9,FALSE))),"")</f>
        <v>Established</v>
      </c>
      <c r="R61" s="154" t="str">
        <f ca="1">IFERROR(IF((VLOOKUP($B61,'HICM and Narrative Backsheet'!$A$7:$T$156,R$9,FALSE))="","",(VLOOKUP($B61,'HICM and Narrative Backsheet'!$A$7:$T$156,R$9,FALSE))),"")</f>
        <v>Established</v>
      </c>
      <c r="S61" s="154" t="str">
        <f ca="1">IFERROR(IF((VLOOKUP($B61,'HICM and Narrative Backsheet'!$A$7:$T$156,S$9,FALSE))="","",(VLOOKUP($B61,'HICM and Narrative Backsheet'!$A$7:$T$156,S$9,FALSE))),"")</f>
        <v>Established</v>
      </c>
      <c r="T61" s="154" t="str">
        <f ca="1">IFERROR(IF((VLOOKUP($B61,'HICM and Narrative Backsheet'!$A$7:$T$156,T$9,FALSE))="","",(VLOOKUP($B61,'HICM and Narrative Backsheet'!$A$7:$T$156,T$9,FALSE))),"")</f>
        <v>Established</v>
      </c>
      <c r="U61" s="155" t="str">
        <f ca="1">IFERROR(IF((VLOOKUP($B61,'HICM and Narrative Backsheet'!$A$7:$T$156,U$9,FALSE))="","",(VLOOKUP($B61,'HICM and Narrative Backsheet'!$A$7:$T$156,U$9,FALSE))),"")</f>
        <v>Plans in place</v>
      </c>
    </row>
    <row r="62" spans="1:21" x14ac:dyDescent="0.3">
      <c r="A62" s="57">
        <v>36</v>
      </c>
      <c r="B62" s="50" t="str">
        <f t="shared" ca="1" si="10"/>
        <v>E10000009</v>
      </c>
      <c r="C62" s="141" t="str">
        <f ca="1">IFERROR(VLOOKUP($B62,'Org List'!$J$9:$K$488,2,0), "")</f>
        <v>Dorset</v>
      </c>
      <c r="D62" s="153" t="str">
        <f ca="1">IFERROR(IF((VLOOKUP($B62,'HICM and Narrative Backsheet'!$A$7:$T$156,D$9,FALSE))="","",(VLOOKUP($B62,'HICM and Narrative Backsheet'!$A$7:$T$156,D$9,FALSE))),"")</f>
        <v>Established</v>
      </c>
      <c r="E62" s="154" t="str">
        <f ca="1">IFERROR(IF((VLOOKUP($B62,'HICM and Narrative Backsheet'!$A$7:$T$156,E$9,FALSE))="","",(VLOOKUP($B62,'HICM and Narrative Backsheet'!$A$7:$T$156,E$9,FALSE))),"")</f>
        <v>Established</v>
      </c>
      <c r="F62" s="154" t="str">
        <f ca="1">IFERROR(IF((VLOOKUP($B62,'HICM and Narrative Backsheet'!$A$7:$T$156,F$9,FALSE))="","",(VLOOKUP($B62,'HICM and Narrative Backsheet'!$A$7:$T$156,F$9,FALSE))),"")</f>
        <v>Established</v>
      </c>
      <c r="G62" s="154" t="str">
        <f ca="1">IFERROR(IF((VLOOKUP($B62,'HICM and Narrative Backsheet'!$A$7:$T$156,G$9,FALSE))="","",(VLOOKUP($B62,'HICM and Narrative Backsheet'!$A$7:$T$156,G$9,FALSE))),"")</f>
        <v>Established</v>
      </c>
      <c r="H62" s="154" t="str">
        <f ca="1">IFERROR(IF((VLOOKUP($B62,'HICM and Narrative Backsheet'!$A$7:$T$156,H$9,FALSE))="","",(VLOOKUP($B62,'HICM and Narrative Backsheet'!$A$7:$T$156,H$9,FALSE))),"")</f>
        <v>Plans in place</v>
      </c>
      <c r="I62" s="154" t="str">
        <f ca="1">IFERROR(IF((VLOOKUP($B62,'HICM and Narrative Backsheet'!$A$7:$T$156,I$9,FALSE))="","",(VLOOKUP($B62,'HICM and Narrative Backsheet'!$A$7:$T$156,I$9,FALSE))),"")</f>
        <v>Established</v>
      </c>
      <c r="J62" s="154" t="str">
        <f ca="1">IFERROR(IF((VLOOKUP($B62,'HICM and Narrative Backsheet'!$A$7:$T$156,J$9,FALSE))="","",(VLOOKUP($B62,'HICM and Narrative Backsheet'!$A$7:$T$156,J$9,FALSE))),"")</f>
        <v>Established</v>
      </c>
      <c r="K62" s="154" t="str">
        <f ca="1">IFERROR(IF((VLOOKUP($B62,'HICM and Narrative Backsheet'!$A$7:$T$156,K$9,FALSE))="","",(VLOOKUP($B62,'HICM and Narrative Backsheet'!$A$7:$T$156,K$9,FALSE))),"")</f>
        <v>Established</v>
      </c>
      <c r="L62" s="155" t="str">
        <f ca="1">IFERROR(IF((VLOOKUP($B62,'HICM and Narrative Backsheet'!$A$7:$T$156,L$9,FALSE))="","",(VLOOKUP($B62,'HICM and Narrative Backsheet'!$A$7:$T$156,L$9,FALSE))),"")</f>
        <v>Established</v>
      </c>
      <c r="M62" s="153" t="str">
        <f ca="1">IFERROR(IF((VLOOKUP($B62,'HICM and Narrative Backsheet'!$A$7:$T$156,M$9,FALSE))="","",(VLOOKUP($B62,'HICM and Narrative Backsheet'!$A$7:$T$156,M$9,FALSE))),"")</f>
        <v>Established</v>
      </c>
      <c r="N62" s="154" t="str">
        <f ca="1">IFERROR(IF((VLOOKUP($B62,'HICM and Narrative Backsheet'!$A$7:$T$156,N$9,FALSE))="","",(VLOOKUP($B62,'HICM and Narrative Backsheet'!$A$7:$T$156,N$9,FALSE))),"")</f>
        <v>Established</v>
      </c>
      <c r="O62" s="154" t="str">
        <f ca="1">IFERROR(IF((VLOOKUP($B62,'HICM and Narrative Backsheet'!$A$7:$T$156,O$9,FALSE))="","",(VLOOKUP($B62,'HICM and Narrative Backsheet'!$A$7:$T$156,O$9,FALSE))),"")</f>
        <v>Established</v>
      </c>
      <c r="P62" s="154" t="str">
        <f ca="1">IFERROR(IF((VLOOKUP($B62,'HICM and Narrative Backsheet'!$A$7:$T$156,P$9,FALSE))="","",(VLOOKUP($B62,'HICM and Narrative Backsheet'!$A$7:$T$156,P$9,FALSE))),"")</f>
        <v>Established</v>
      </c>
      <c r="Q62" s="154" t="str">
        <f ca="1">IFERROR(IF((VLOOKUP($B62,'HICM and Narrative Backsheet'!$A$7:$T$156,Q$9,FALSE))="","",(VLOOKUP($B62,'HICM and Narrative Backsheet'!$A$7:$T$156,Q$9,FALSE))),"")</f>
        <v>Plans in place</v>
      </c>
      <c r="R62" s="154" t="str">
        <f ca="1">IFERROR(IF((VLOOKUP($B62,'HICM and Narrative Backsheet'!$A$7:$T$156,R$9,FALSE))="","",(VLOOKUP($B62,'HICM and Narrative Backsheet'!$A$7:$T$156,R$9,FALSE))),"")</f>
        <v>Established</v>
      </c>
      <c r="S62" s="154" t="str">
        <f ca="1">IFERROR(IF((VLOOKUP($B62,'HICM and Narrative Backsheet'!$A$7:$T$156,S$9,FALSE))="","",(VLOOKUP($B62,'HICM and Narrative Backsheet'!$A$7:$T$156,S$9,FALSE))),"")</f>
        <v>Established</v>
      </c>
      <c r="T62" s="154" t="str">
        <f ca="1">IFERROR(IF((VLOOKUP($B62,'HICM and Narrative Backsheet'!$A$7:$T$156,T$9,FALSE))="","",(VLOOKUP($B62,'HICM and Narrative Backsheet'!$A$7:$T$156,T$9,FALSE))),"")</f>
        <v>Established</v>
      </c>
      <c r="U62" s="155" t="str">
        <f ca="1">IFERROR(IF((VLOOKUP($B62,'HICM and Narrative Backsheet'!$A$7:$T$156,U$9,FALSE))="","",(VLOOKUP($B62,'HICM and Narrative Backsheet'!$A$7:$T$156,U$9,FALSE))),"")</f>
        <v>Established</v>
      </c>
    </row>
    <row r="63" spans="1:21" x14ac:dyDescent="0.3">
      <c r="A63" s="57">
        <v>37</v>
      </c>
      <c r="B63" s="50" t="str">
        <f t="shared" ca="1" si="10"/>
        <v>E08000027</v>
      </c>
      <c r="C63" s="141" t="str">
        <f ca="1">IFERROR(VLOOKUP($B63,'Org List'!$J$9:$K$488,2,0), "")</f>
        <v>Dudley</v>
      </c>
      <c r="D63" s="153" t="str">
        <f ca="1">IFERROR(IF((VLOOKUP($B63,'HICM and Narrative Backsheet'!$A$7:$T$156,D$9,FALSE))="","",(VLOOKUP($B63,'HICM and Narrative Backsheet'!$A$7:$T$156,D$9,FALSE))),"")</f>
        <v>Mature</v>
      </c>
      <c r="E63" s="154" t="str">
        <f ca="1">IFERROR(IF((VLOOKUP($B63,'HICM and Narrative Backsheet'!$A$7:$T$156,E$9,FALSE))="","",(VLOOKUP($B63,'HICM and Narrative Backsheet'!$A$7:$T$156,E$9,FALSE))),"")</f>
        <v>Established</v>
      </c>
      <c r="F63" s="154" t="str">
        <f ca="1">IFERROR(IF((VLOOKUP($B63,'HICM and Narrative Backsheet'!$A$7:$T$156,F$9,FALSE))="","",(VLOOKUP($B63,'HICM and Narrative Backsheet'!$A$7:$T$156,F$9,FALSE))),"")</f>
        <v>Mature</v>
      </c>
      <c r="G63" s="154" t="str">
        <f ca="1">IFERROR(IF((VLOOKUP($B63,'HICM and Narrative Backsheet'!$A$7:$T$156,G$9,FALSE))="","",(VLOOKUP($B63,'HICM and Narrative Backsheet'!$A$7:$T$156,G$9,FALSE))),"")</f>
        <v>Exemplary</v>
      </c>
      <c r="H63" s="154" t="str">
        <f ca="1">IFERROR(IF((VLOOKUP($B63,'HICM and Narrative Backsheet'!$A$7:$T$156,H$9,FALSE))="","",(VLOOKUP($B63,'HICM and Narrative Backsheet'!$A$7:$T$156,H$9,FALSE))),"")</f>
        <v>Mature</v>
      </c>
      <c r="I63" s="154" t="str">
        <f ca="1">IFERROR(IF((VLOOKUP($B63,'HICM and Narrative Backsheet'!$A$7:$T$156,I$9,FALSE))="","",(VLOOKUP($B63,'HICM and Narrative Backsheet'!$A$7:$T$156,I$9,FALSE))),"")</f>
        <v>Established</v>
      </c>
      <c r="J63" s="154" t="str">
        <f ca="1">IFERROR(IF((VLOOKUP($B63,'HICM and Narrative Backsheet'!$A$7:$T$156,J$9,FALSE))="","",(VLOOKUP($B63,'HICM and Narrative Backsheet'!$A$7:$T$156,J$9,FALSE))),"")</f>
        <v>Established</v>
      </c>
      <c r="K63" s="154" t="str">
        <f ca="1">IFERROR(IF((VLOOKUP($B63,'HICM and Narrative Backsheet'!$A$7:$T$156,K$9,FALSE))="","",(VLOOKUP($B63,'HICM and Narrative Backsheet'!$A$7:$T$156,K$9,FALSE))),"")</f>
        <v>Mature</v>
      </c>
      <c r="L63" s="155" t="str">
        <f ca="1">IFERROR(IF((VLOOKUP($B63,'HICM and Narrative Backsheet'!$A$7:$T$156,L$9,FALSE))="","",(VLOOKUP($B63,'HICM and Narrative Backsheet'!$A$7:$T$156,L$9,FALSE))),"")</f>
        <v>Established</v>
      </c>
      <c r="M63" s="153" t="str">
        <f ca="1">IFERROR(IF((VLOOKUP($B63,'HICM and Narrative Backsheet'!$A$7:$T$156,M$9,FALSE))="","",(VLOOKUP($B63,'HICM and Narrative Backsheet'!$A$7:$T$156,M$9,FALSE))),"")</f>
        <v>Mature</v>
      </c>
      <c r="N63" s="154" t="str">
        <f ca="1">IFERROR(IF((VLOOKUP($B63,'HICM and Narrative Backsheet'!$A$7:$T$156,N$9,FALSE))="","",(VLOOKUP($B63,'HICM and Narrative Backsheet'!$A$7:$T$156,N$9,FALSE))),"")</f>
        <v>Established</v>
      </c>
      <c r="O63" s="154" t="str">
        <f ca="1">IFERROR(IF((VLOOKUP($B63,'HICM and Narrative Backsheet'!$A$7:$T$156,O$9,FALSE))="","",(VLOOKUP($B63,'HICM and Narrative Backsheet'!$A$7:$T$156,O$9,FALSE))),"")</f>
        <v>Mature</v>
      </c>
      <c r="P63" s="154" t="str">
        <f ca="1">IFERROR(IF((VLOOKUP($B63,'HICM and Narrative Backsheet'!$A$7:$T$156,P$9,FALSE))="","",(VLOOKUP($B63,'HICM and Narrative Backsheet'!$A$7:$T$156,P$9,FALSE))),"")</f>
        <v>Exemplary</v>
      </c>
      <c r="Q63" s="154" t="str">
        <f ca="1">IFERROR(IF((VLOOKUP($B63,'HICM and Narrative Backsheet'!$A$7:$T$156,Q$9,FALSE))="","",(VLOOKUP($B63,'HICM and Narrative Backsheet'!$A$7:$T$156,Q$9,FALSE))),"")</f>
        <v>Mature</v>
      </c>
      <c r="R63" s="154" t="str">
        <f ca="1">IFERROR(IF((VLOOKUP($B63,'HICM and Narrative Backsheet'!$A$7:$T$156,R$9,FALSE))="","",(VLOOKUP($B63,'HICM and Narrative Backsheet'!$A$7:$T$156,R$9,FALSE))),"")</f>
        <v>Mature</v>
      </c>
      <c r="S63" s="154" t="str">
        <f ca="1">IFERROR(IF((VLOOKUP($B63,'HICM and Narrative Backsheet'!$A$7:$T$156,S$9,FALSE))="","",(VLOOKUP($B63,'HICM and Narrative Backsheet'!$A$7:$T$156,S$9,FALSE))),"")</f>
        <v>Mature</v>
      </c>
      <c r="T63" s="154" t="str">
        <f ca="1">IFERROR(IF((VLOOKUP($B63,'HICM and Narrative Backsheet'!$A$7:$T$156,T$9,FALSE))="","",(VLOOKUP($B63,'HICM and Narrative Backsheet'!$A$7:$T$156,T$9,FALSE))),"")</f>
        <v>Mature</v>
      </c>
      <c r="U63" s="155" t="str">
        <f ca="1">IFERROR(IF((VLOOKUP($B63,'HICM and Narrative Backsheet'!$A$7:$T$156,U$9,FALSE))="","",(VLOOKUP($B63,'HICM and Narrative Backsheet'!$A$7:$T$156,U$9,FALSE))),"")</f>
        <v>Established</v>
      </c>
    </row>
    <row r="64" spans="1:21" x14ac:dyDescent="0.3">
      <c r="A64" s="57">
        <v>38</v>
      </c>
      <c r="B64" s="50" t="str">
        <f t="shared" ca="1" si="10"/>
        <v>E09000009</v>
      </c>
      <c r="C64" s="141" t="str">
        <f ca="1">IFERROR(VLOOKUP($B64,'Org List'!$J$9:$K$488,2,0), "")</f>
        <v>Ealing</v>
      </c>
      <c r="D64" s="153" t="str">
        <f ca="1">IFERROR(IF((VLOOKUP($B64,'HICM and Narrative Backsheet'!$A$7:$T$156,D$9,FALSE))="","",(VLOOKUP($B64,'HICM and Narrative Backsheet'!$A$7:$T$156,D$9,FALSE))),"")</f>
        <v>Established</v>
      </c>
      <c r="E64" s="154" t="str">
        <f ca="1">IFERROR(IF((VLOOKUP($B64,'HICM and Narrative Backsheet'!$A$7:$T$156,E$9,FALSE))="","",(VLOOKUP($B64,'HICM and Narrative Backsheet'!$A$7:$T$156,E$9,FALSE))),"")</f>
        <v>Mature</v>
      </c>
      <c r="F64" s="154" t="str">
        <f ca="1">IFERROR(IF((VLOOKUP($B64,'HICM and Narrative Backsheet'!$A$7:$T$156,F$9,FALSE))="","",(VLOOKUP($B64,'HICM and Narrative Backsheet'!$A$7:$T$156,F$9,FALSE))),"")</f>
        <v>Mature</v>
      </c>
      <c r="G64" s="154" t="str">
        <f ca="1">IFERROR(IF((VLOOKUP($B64,'HICM and Narrative Backsheet'!$A$7:$T$156,G$9,FALSE))="","",(VLOOKUP($B64,'HICM and Narrative Backsheet'!$A$7:$T$156,G$9,FALSE))),"")</f>
        <v>Established</v>
      </c>
      <c r="H64" s="154" t="str">
        <f ca="1">IFERROR(IF((VLOOKUP($B64,'HICM and Narrative Backsheet'!$A$7:$T$156,H$9,FALSE))="","",(VLOOKUP($B64,'HICM and Narrative Backsheet'!$A$7:$T$156,H$9,FALSE))),"")</f>
        <v>Established</v>
      </c>
      <c r="I64" s="154" t="str">
        <f ca="1">IFERROR(IF((VLOOKUP($B64,'HICM and Narrative Backsheet'!$A$7:$T$156,I$9,FALSE))="","",(VLOOKUP($B64,'HICM and Narrative Backsheet'!$A$7:$T$156,I$9,FALSE))),"")</f>
        <v>Established</v>
      </c>
      <c r="J64" s="154" t="str">
        <f ca="1">IFERROR(IF((VLOOKUP($B64,'HICM and Narrative Backsheet'!$A$7:$T$156,J$9,FALSE))="","",(VLOOKUP($B64,'HICM and Narrative Backsheet'!$A$7:$T$156,J$9,FALSE))),"")</f>
        <v>Established</v>
      </c>
      <c r="K64" s="154" t="str">
        <f ca="1">IFERROR(IF((VLOOKUP($B64,'HICM and Narrative Backsheet'!$A$7:$T$156,K$9,FALSE))="","",(VLOOKUP($B64,'HICM and Narrative Backsheet'!$A$7:$T$156,K$9,FALSE))),"")</f>
        <v>Established</v>
      </c>
      <c r="L64" s="155" t="str">
        <f ca="1">IFERROR(IF((VLOOKUP($B64,'HICM and Narrative Backsheet'!$A$7:$T$156,L$9,FALSE))="","",(VLOOKUP($B64,'HICM and Narrative Backsheet'!$A$7:$T$156,L$9,FALSE))),"")</f>
        <v>Plans in place</v>
      </c>
      <c r="M64" s="153" t="str">
        <f ca="1">IFERROR(IF((VLOOKUP($B64,'HICM and Narrative Backsheet'!$A$7:$T$156,M$9,FALSE))="","",(VLOOKUP($B64,'HICM and Narrative Backsheet'!$A$7:$T$156,M$9,FALSE))),"")</f>
        <v>Mature</v>
      </c>
      <c r="N64" s="154" t="str">
        <f ca="1">IFERROR(IF((VLOOKUP($B64,'HICM and Narrative Backsheet'!$A$7:$T$156,N$9,FALSE))="","",(VLOOKUP($B64,'HICM and Narrative Backsheet'!$A$7:$T$156,N$9,FALSE))),"")</f>
        <v>Mature</v>
      </c>
      <c r="O64" s="154" t="str">
        <f ca="1">IFERROR(IF((VLOOKUP($B64,'HICM and Narrative Backsheet'!$A$7:$T$156,O$9,FALSE))="","",(VLOOKUP($B64,'HICM and Narrative Backsheet'!$A$7:$T$156,O$9,FALSE))),"")</f>
        <v>Mature</v>
      </c>
      <c r="P64" s="154" t="str">
        <f ca="1">IFERROR(IF((VLOOKUP($B64,'HICM and Narrative Backsheet'!$A$7:$T$156,P$9,FALSE))="","",(VLOOKUP($B64,'HICM and Narrative Backsheet'!$A$7:$T$156,P$9,FALSE))),"")</f>
        <v>Mature</v>
      </c>
      <c r="Q64" s="154" t="str">
        <f ca="1">IFERROR(IF((VLOOKUP($B64,'HICM and Narrative Backsheet'!$A$7:$T$156,Q$9,FALSE))="","",(VLOOKUP($B64,'HICM and Narrative Backsheet'!$A$7:$T$156,Q$9,FALSE))),"")</f>
        <v>Mature</v>
      </c>
      <c r="R64" s="154" t="str">
        <f ca="1">IFERROR(IF((VLOOKUP($B64,'HICM and Narrative Backsheet'!$A$7:$T$156,R$9,FALSE))="","",(VLOOKUP($B64,'HICM and Narrative Backsheet'!$A$7:$T$156,R$9,FALSE))),"")</f>
        <v>Established</v>
      </c>
      <c r="S64" s="154" t="str">
        <f ca="1">IFERROR(IF((VLOOKUP($B64,'HICM and Narrative Backsheet'!$A$7:$T$156,S$9,FALSE))="","",(VLOOKUP($B64,'HICM and Narrative Backsheet'!$A$7:$T$156,S$9,FALSE))),"")</f>
        <v>Established</v>
      </c>
      <c r="T64" s="154" t="str">
        <f ca="1">IFERROR(IF((VLOOKUP($B64,'HICM and Narrative Backsheet'!$A$7:$T$156,T$9,FALSE))="","",(VLOOKUP($B64,'HICM and Narrative Backsheet'!$A$7:$T$156,T$9,FALSE))),"")</f>
        <v>Mature</v>
      </c>
      <c r="U64" s="155" t="str">
        <f ca="1">IFERROR(IF((VLOOKUP($B64,'HICM and Narrative Backsheet'!$A$7:$T$156,U$9,FALSE))="","",(VLOOKUP($B64,'HICM and Narrative Backsheet'!$A$7:$T$156,U$9,FALSE))),"")</f>
        <v>Plans in place</v>
      </c>
    </row>
    <row r="65" spans="1:21" x14ac:dyDescent="0.3">
      <c r="A65" s="57">
        <v>39</v>
      </c>
      <c r="B65" s="50" t="str">
        <f t="shared" ca="1" si="10"/>
        <v>E06000011</v>
      </c>
      <c r="C65" s="141" t="str">
        <f ca="1">IFERROR(VLOOKUP($B65,'Org List'!$J$9:$K$488,2,0), "")</f>
        <v>East Riding of Yorkshire</v>
      </c>
      <c r="D65" s="153" t="str">
        <f ca="1">IFERROR(IF((VLOOKUP($B65,'HICM and Narrative Backsheet'!$A$7:$T$156,D$9,FALSE))="","",(VLOOKUP($B65,'HICM and Narrative Backsheet'!$A$7:$T$156,D$9,FALSE))),"")</f>
        <v>Plans in place</v>
      </c>
      <c r="E65" s="154" t="str">
        <f ca="1">IFERROR(IF((VLOOKUP($B65,'HICM and Narrative Backsheet'!$A$7:$T$156,E$9,FALSE))="","",(VLOOKUP($B65,'HICM and Narrative Backsheet'!$A$7:$T$156,E$9,FALSE))),"")</f>
        <v>Established</v>
      </c>
      <c r="F65" s="154" t="str">
        <f ca="1">IFERROR(IF((VLOOKUP($B65,'HICM and Narrative Backsheet'!$A$7:$T$156,F$9,FALSE))="","",(VLOOKUP($B65,'HICM and Narrative Backsheet'!$A$7:$T$156,F$9,FALSE))),"")</f>
        <v>Established</v>
      </c>
      <c r="G65" s="154" t="str">
        <f ca="1">IFERROR(IF((VLOOKUP($B65,'HICM and Narrative Backsheet'!$A$7:$T$156,G$9,FALSE))="","",(VLOOKUP($B65,'HICM and Narrative Backsheet'!$A$7:$T$156,G$9,FALSE))),"")</f>
        <v>Plans in place</v>
      </c>
      <c r="H65" s="154" t="str">
        <f ca="1">IFERROR(IF((VLOOKUP($B65,'HICM and Narrative Backsheet'!$A$7:$T$156,H$9,FALSE))="","",(VLOOKUP($B65,'HICM and Narrative Backsheet'!$A$7:$T$156,H$9,FALSE))),"")</f>
        <v>Established</v>
      </c>
      <c r="I65" s="154" t="str">
        <f ca="1">IFERROR(IF((VLOOKUP($B65,'HICM and Narrative Backsheet'!$A$7:$T$156,I$9,FALSE))="","",(VLOOKUP($B65,'HICM and Narrative Backsheet'!$A$7:$T$156,I$9,FALSE))),"")</f>
        <v>Plans in place</v>
      </c>
      <c r="J65" s="154" t="str">
        <f ca="1">IFERROR(IF((VLOOKUP($B65,'HICM and Narrative Backsheet'!$A$7:$T$156,J$9,FALSE))="","",(VLOOKUP($B65,'HICM and Narrative Backsheet'!$A$7:$T$156,J$9,FALSE))),"")</f>
        <v>Established</v>
      </c>
      <c r="K65" s="154" t="str">
        <f ca="1">IFERROR(IF((VLOOKUP($B65,'HICM and Narrative Backsheet'!$A$7:$T$156,K$9,FALSE))="","",(VLOOKUP($B65,'HICM and Narrative Backsheet'!$A$7:$T$156,K$9,FALSE))),"")</f>
        <v>Established</v>
      </c>
      <c r="L65" s="155" t="str">
        <f ca="1">IFERROR(IF((VLOOKUP($B65,'HICM and Narrative Backsheet'!$A$7:$T$156,L$9,FALSE))="","",(VLOOKUP($B65,'HICM and Narrative Backsheet'!$A$7:$T$156,L$9,FALSE))),"")</f>
        <v>Plans in place</v>
      </c>
      <c r="M65" s="153" t="str">
        <f ca="1">IFERROR(IF((VLOOKUP($B65,'HICM and Narrative Backsheet'!$A$7:$T$156,M$9,FALSE))="","",(VLOOKUP($B65,'HICM and Narrative Backsheet'!$A$7:$T$156,M$9,FALSE))),"")</f>
        <v>Established</v>
      </c>
      <c r="N65" s="154" t="str">
        <f ca="1">IFERROR(IF((VLOOKUP($B65,'HICM and Narrative Backsheet'!$A$7:$T$156,N$9,FALSE))="","",(VLOOKUP($B65,'HICM and Narrative Backsheet'!$A$7:$T$156,N$9,FALSE))),"")</f>
        <v>Established</v>
      </c>
      <c r="O65" s="154" t="str">
        <f ca="1">IFERROR(IF((VLOOKUP($B65,'HICM and Narrative Backsheet'!$A$7:$T$156,O$9,FALSE))="","",(VLOOKUP($B65,'HICM and Narrative Backsheet'!$A$7:$T$156,O$9,FALSE))),"")</f>
        <v>Established</v>
      </c>
      <c r="P65" s="154" t="str">
        <f ca="1">IFERROR(IF((VLOOKUP($B65,'HICM and Narrative Backsheet'!$A$7:$T$156,P$9,FALSE))="","",(VLOOKUP($B65,'HICM and Narrative Backsheet'!$A$7:$T$156,P$9,FALSE))),"")</f>
        <v>Plans in place</v>
      </c>
      <c r="Q65" s="154" t="str">
        <f ca="1">IFERROR(IF((VLOOKUP($B65,'HICM and Narrative Backsheet'!$A$7:$T$156,Q$9,FALSE))="","",(VLOOKUP($B65,'HICM and Narrative Backsheet'!$A$7:$T$156,Q$9,FALSE))),"")</f>
        <v>Established</v>
      </c>
      <c r="R65" s="154" t="str">
        <f ca="1">IFERROR(IF((VLOOKUP($B65,'HICM and Narrative Backsheet'!$A$7:$T$156,R$9,FALSE))="","",(VLOOKUP($B65,'HICM and Narrative Backsheet'!$A$7:$T$156,R$9,FALSE))),"")</f>
        <v>Plans in place</v>
      </c>
      <c r="S65" s="154" t="str">
        <f ca="1">IFERROR(IF((VLOOKUP($B65,'HICM and Narrative Backsheet'!$A$7:$T$156,S$9,FALSE))="","",(VLOOKUP($B65,'HICM and Narrative Backsheet'!$A$7:$T$156,S$9,FALSE))),"")</f>
        <v>Established</v>
      </c>
      <c r="T65" s="154" t="str">
        <f ca="1">IFERROR(IF((VLOOKUP($B65,'HICM and Narrative Backsheet'!$A$7:$T$156,T$9,FALSE))="","",(VLOOKUP($B65,'HICM and Narrative Backsheet'!$A$7:$T$156,T$9,FALSE))),"")</f>
        <v>Established</v>
      </c>
      <c r="U65" s="155" t="str">
        <f ca="1">IFERROR(IF((VLOOKUP($B65,'HICM and Narrative Backsheet'!$A$7:$T$156,U$9,FALSE))="","",(VLOOKUP($B65,'HICM and Narrative Backsheet'!$A$7:$T$156,U$9,FALSE))),"")</f>
        <v>Plans in place</v>
      </c>
    </row>
    <row r="66" spans="1:21" x14ac:dyDescent="0.3">
      <c r="A66" s="57">
        <v>40</v>
      </c>
      <c r="B66" s="50" t="str">
        <f t="shared" ca="1" si="10"/>
        <v>E10000011</v>
      </c>
      <c r="C66" s="141" t="str">
        <f ca="1">IFERROR(VLOOKUP($B66,'Org List'!$J$9:$K$488,2,0), "")</f>
        <v>East Sussex</v>
      </c>
      <c r="D66" s="153" t="str">
        <f ca="1">IFERROR(IF((VLOOKUP($B66,'HICM and Narrative Backsheet'!$A$7:$T$156,D$9,FALSE))="","",(VLOOKUP($B66,'HICM and Narrative Backsheet'!$A$7:$T$156,D$9,FALSE))),"")</f>
        <v>Established</v>
      </c>
      <c r="E66" s="154" t="str">
        <f ca="1">IFERROR(IF((VLOOKUP($B66,'HICM and Narrative Backsheet'!$A$7:$T$156,E$9,FALSE))="","",(VLOOKUP($B66,'HICM and Narrative Backsheet'!$A$7:$T$156,E$9,FALSE))),"")</f>
        <v>Established</v>
      </c>
      <c r="F66" s="154" t="str">
        <f ca="1">IFERROR(IF((VLOOKUP($B66,'HICM and Narrative Backsheet'!$A$7:$T$156,F$9,FALSE))="","",(VLOOKUP($B66,'HICM and Narrative Backsheet'!$A$7:$T$156,F$9,FALSE))),"")</f>
        <v>Established</v>
      </c>
      <c r="G66" s="154" t="str">
        <f ca="1">IFERROR(IF((VLOOKUP($B66,'HICM and Narrative Backsheet'!$A$7:$T$156,G$9,FALSE))="","",(VLOOKUP($B66,'HICM and Narrative Backsheet'!$A$7:$T$156,G$9,FALSE))),"")</f>
        <v>Plans in place</v>
      </c>
      <c r="H66" s="154" t="str">
        <f ca="1">IFERROR(IF((VLOOKUP($B66,'HICM and Narrative Backsheet'!$A$7:$T$156,H$9,FALSE))="","",(VLOOKUP($B66,'HICM and Narrative Backsheet'!$A$7:$T$156,H$9,FALSE))),"")</f>
        <v>Established</v>
      </c>
      <c r="I66" s="154" t="str">
        <f ca="1">IFERROR(IF((VLOOKUP($B66,'HICM and Narrative Backsheet'!$A$7:$T$156,I$9,FALSE))="","",(VLOOKUP($B66,'HICM and Narrative Backsheet'!$A$7:$T$156,I$9,FALSE))),"")</f>
        <v>Established</v>
      </c>
      <c r="J66" s="154" t="str">
        <f ca="1">IFERROR(IF((VLOOKUP($B66,'HICM and Narrative Backsheet'!$A$7:$T$156,J$9,FALSE))="","",(VLOOKUP($B66,'HICM and Narrative Backsheet'!$A$7:$T$156,J$9,FALSE))),"")</f>
        <v>Established</v>
      </c>
      <c r="K66" s="154" t="str">
        <f ca="1">IFERROR(IF((VLOOKUP($B66,'HICM and Narrative Backsheet'!$A$7:$T$156,K$9,FALSE))="","",(VLOOKUP($B66,'HICM and Narrative Backsheet'!$A$7:$T$156,K$9,FALSE))),"")</f>
        <v>Established</v>
      </c>
      <c r="L66" s="155" t="str">
        <f ca="1">IFERROR(IF((VLOOKUP($B66,'HICM and Narrative Backsheet'!$A$7:$T$156,L$9,FALSE))="","",(VLOOKUP($B66,'HICM and Narrative Backsheet'!$A$7:$T$156,L$9,FALSE))),"")</f>
        <v>Not yet established</v>
      </c>
      <c r="M66" s="153" t="str">
        <f ca="1">IFERROR(IF((VLOOKUP($B66,'HICM and Narrative Backsheet'!$A$7:$T$156,M$9,FALSE))="","",(VLOOKUP($B66,'HICM and Narrative Backsheet'!$A$7:$T$156,M$9,FALSE))),"")</f>
        <v>Established</v>
      </c>
      <c r="N66" s="154" t="str">
        <f ca="1">IFERROR(IF((VLOOKUP($B66,'HICM and Narrative Backsheet'!$A$7:$T$156,N$9,FALSE))="","",(VLOOKUP($B66,'HICM and Narrative Backsheet'!$A$7:$T$156,N$9,FALSE))),"")</f>
        <v>Established</v>
      </c>
      <c r="O66" s="154" t="str">
        <f ca="1">IFERROR(IF((VLOOKUP($B66,'HICM and Narrative Backsheet'!$A$7:$T$156,O$9,FALSE))="","",(VLOOKUP($B66,'HICM and Narrative Backsheet'!$A$7:$T$156,O$9,FALSE))),"")</f>
        <v>Established</v>
      </c>
      <c r="P66" s="154" t="str">
        <f ca="1">IFERROR(IF((VLOOKUP($B66,'HICM and Narrative Backsheet'!$A$7:$T$156,P$9,FALSE))="","",(VLOOKUP($B66,'HICM and Narrative Backsheet'!$A$7:$T$156,P$9,FALSE))),"")</f>
        <v>Established</v>
      </c>
      <c r="Q66" s="154" t="str">
        <f ca="1">IFERROR(IF((VLOOKUP($B66,'HICM and Narrative Backsheet'!$A$7:$T$156,Q$9,FALSE))="","",(VLOOKUP($B66,'HICM and Narrative Backsheet'!$A$7:$T$156,Q$9,FALSE))),"")</f>
        <v>Established</v>
      </c>
      <c r="R66" s="154" t="str">
        <f ca="1">IFERROR(IF((VLOOKUP($B66,'HICM and Narrative Backsheet'!$A$7:$T$156,R$9,FALSE))="","",(VLOOKUP($B66,'HICM and Narrative Backsheet'!$A$7:$T$156,R$9,FALSE))),"")</f>
        <v>Established</v>
      </c>
      <c r="S66" s="154" t="str">
        <f ca="1">IFERROR(IF((VLOOKUP($B66,'HICM and Narrative Backsheet'!$A$7:$T$156,S$9,FALSE))="","",(VLOOKUP($B66,'HICM and Narrative Backsheet'!$A$7:$T$156,S$9,FALSE))),"")</f>
        <v>Established</v>
      </c>
      <c r="T66" s="154" t="str">
        <f ca="1">IFERROR(IF((VLOOKUP($B66,'HICM and Narrative Backsheet'!$A$7:$T$156,T$9,FALSE))="","",(VLOOKUP($B66,'HICM and Narrative Backsheet'!$A$7:$T$156,T$9,FALSE))),"")</f>
        <v>Established</v>
      </c>
      <c r="U66" s="155" t="str">
        <f ca="1">IFERROR(IF((VLOOKUP($B66,'HICM and Narrative Backsheet'!$A$7:$T$156,U$9,FALSE))="","",(VLOOKUP($B66,'HICM and Narrative Backsheet'!$A$7:$T$156,U$9,FALSE))),"")</f>
        <v>Plans in place</v>
      </c>
    </row>
    <row r="67" spans="1:21" x14ac:dyDescent="0.3">
      <c r="A67" s="57">
        <v>41</v>
      </c>
      <c r="B67" s="50" t="str">
        <f t="shared" ca="1" si="10"/>
        <v>E09000010</v>
      </c>
      <c r="C67" s="141" t="str">
        <f ca="1">IFERROR(VLOOKUP($B67,'Org List'!$J$9:$K$488,2,0), "")</f>
        <v>Enfield</v>
      </c>
      <c r="D67" s="153" t="str">
        <f ca="1">IFERROR(IF((VLOOKUP($B67,'HICM and Narrative Backsheet'!$A$7:$T$156,D$9,FALSE))="","",(VLOOKUP($B67,'HICM and Narrative Backsheet'!$A$7:$T$156,D$9,FALSE))),"")</f>
        <v>Established</v>
      </c>
      <c r="E67" s="154" t="str">
        <f ca="1">IFERROR(IF((VLOOKUP($B67,'HICM and Narrative Backsheet'!$A$7:$T$156,E$9,FALSE))="","",(VLOOKUP($B67,'HICM and Narrative Backsheet'!$A$7:$T$156,E$9,FALSE))),"")</f>
        <v>Established</v>
      </c>
      <c r="F67" s="154" t="str">
        <f ca="1">IFERROR(IF((VLOOKUP($B67,'HICM and Narrative Backsheet'!$A$7:$T$156,F$9,FALSE))="","",(VLOOKUP($B67,'HICM and Narrative Backsheet'!$A$7:$T$156,F$9,FALSE))),"")</f>
        <v>Plans in place</v>
      </c>
      <c r="G67" s="154" t="str">
        <f ca="1">IFERROR(IF((VLOOKUP($B67,'HICM and Narrative Backsheet'!$A$7:$T$156,G$9,FALSE))="","",(VLOOKUP($B67,'HICM and Narrative Backsheet'!$A$7:$T$156,G$9,FALSE))),"")</f>
        <v>Established</v>
      </c>
      <c r="H67" s="154" t="str">
        <f ca="1">IFERROR(IF((VLOOKUP($B67,'HICM and Narrative Backsheet'!$A$7:$T$156,H$9,FALSE))="","",(VLOOKUP($B67,'HICM and Narrative Backsheet'!$A$7:$T$156,H$9,FALSE))),"")</f>
        <v>Plans in place</v>
      </c>
      <c r="I67" s="154" t="str">
        <f ca="1">IFERROR(IF((VLOOKUP($B67,'HICM and Narrative Backsheet'!$A$7:$T$156,I$9,FALSE))="","",(VLOOKUP($B67,'HICM and Narrative Backsheet'!$A$7:$T$156,I$9,FALSE))),"")</f>
        <v>Plans in place</v>
      </c>
      <c r="J67" s="154" t="str">
        <f ca="1">IFERROR(IF((VLOOKUP($B67,'HICM and Narrative Backsheet'!$A$7:$T$156,J$9,FALSE))="","",(VLOOKUP($B67,'HICM and Narrative Backsheet'!$A$7:$T$156,J$9,FALSE))),"")</f>
        <v>Established</v>
      </c>
      <c r="K67" s="154" t="str">
        <f ca="1">IFERROR(IF((VLOOKUP($B67,'HICM and Narrative Backsheet'!$A$7:$T$156,K$9,FALSE))="","",(VLOOKUP($B67,'HICM and Narrative Backsheet'!$A$7:$T$156,K$9,FALSE))),"")</f>
        <v>Mature</v>
      </c>
      <c r="L67" s="155" t="str">
        <f ca="1">IFERROR(IF((VLOOKUP($B67,'HICM and Narrative Backsheet'!$A$7:$T$156,L$9,FALSE))="","",(VLOOKUP($B67,'HICM and Narrative Backsheet'!$A$7:$T$156,L$9,FALSE))),"")</f>
        <v>Plans in place</v>
      </c>
      <c r="M67" s="153" t="str">
        <f ca="1">IFERROR(IF((VLOOKUP($B67,'HICM and Narrative Backsheet'!$A$7:$T$156,M$9,FALSE))="","",(VLOOKUP($B67,'HICM and Narrative Backsheet'!$A$7:$T$156,M$9,FALSE))),"")</f>
        <v>Established</v>
      </c>
      <c r="N67" s="154" t="str">
        <f ca="1">IFERROR(IF((VLOOKUP($B67,'HICM and Narrative Backsheet'!$A$7:$T$156,N$9,FALSE))="","",(VLOOKUP($B67,'HICM and Narrative Backsheet'!$A$7:$T$156,N$9,FALSE))),"")</f>
        <v>Established</v>
      </c>
      <c r="O67" s="154" t="str">
        <f ca="1">IFERROR(IF((VLOOKUP($B67,'HICM and Narrative Backsheet'!$A$7:$T$156,O$9,FALSE))="","",(VLOOKUP($B67,'HICM and Narrative Backsheet'!$A$7:$T$156,O$9,FALSE))),"")</f>
        <v>Plans in place</v>
      </c>
      <c r="P67" s="154" t="str">
        <f ca="1">IFERROR(IF((VLOOKUP($B67,'HICM and Narrative Backsheet'!$A$7:$T$156,P$9,FALSE))="","",(VLOOKUP($B67,'HICM and Narrative Backsheet'!$A$7:$T$156,P$9,FALSE))),"")</f>
        <v>Established</v>
      </c>
      <c r="Q67" s="154" t="str">
        <f ca="1">IFERROR(IF((VLOOKUP($B67,'HICM and Narrative Backsheet'!$A$7:$T$156,Q$9,FALSE))="","",(VLOOKUP($B67,'HICM and Narrative Backsheet'!$A$7:$T$156,Q$9,FALSE))),"")</f>
        <v>Established</v>
      </c>
      <c r="R67" s="154" t="str">
        <f ca="1">IFERROR(IF((VLOOKUP($B67,'HICM and Narrative Backsheet'!$A$7:$T$156,R$9,FALSE))="","",(VLOOKUP($B67,'HICM and Narrative Backsheet'!$A$7:$T$156,R$9,FALSE))),"")</f>
        <v>Plans in place</v>
      </c>
      <c r="S67" s="154" t="str">
        <f ca="1">IFERROR(IF((VLOOKUP($B67,'HICM and Narrative Backsheet'!$A$7:$T$156,S$9,FALSE))="","",(VLOOKUP($B67,'HICM and Narrative Backsheet'!$A$7:$T$156,S$9,FALSE))),"")</f>
        <v>Established</v>
      </c>
      <c r="T67" s="154" t="str">
        <f ca="1">IFERROR(IF((VLOOKUP($B67,'HICM and Narrative Backsheet'!$A$7:$T$156,T$9,FALSE))="","",(VLOOKUP($B67,'HICM and Narrative Backsheet'!$A$7:$T$156,T$9,FALSE))),"")</f>
        <v>Mature</v>
      </c>
      <c r="U67" s="155" t="str">
        <f ca="1">IFERROR(IF((VLOOKUP($B67,'HICM and Narrative Backsheet'!$A$7:$T$156,U$9,FALSE))="","",(VLOOKUP($B67,'HICM and Narrative Backsheet'!$A$7:$T$156,U$9,FALSE))),"")</f>
        <v>Established</v>
      </c>
    </row>
    <row r="68" spans="1:21" x14ac:dyDescent="0.3">
      <c r="A68" s="57">
        <v>42</v>
      </c>
      <c r="B68" s="50" t="str">
        <f t="shared" ca="1" si="10"/>
        <v>E10000012</v>
      </c>
      <c r="C68" s="141" t="str">
        <f ca="1">IFERROR(VLOOKUP($B68,'Org List'!$J$9:$K$488,2,0), "")</f>
        <v>Essex</v>
      </c>
      <c r="D68" s="153" t="str">
        <f ca="1">IFERROR(IF((VLOOKUP($B68,'HICM and Narrative Backsheet'!$A$7:$T$156,D$9,FALSE))="","",(VLOOKUP($B68,'HICM and Narrative Backsheet'!$A$7:$T$156,D$9,FALSE))),"")</f>
        <v>Established</v>
      </c>
      <c r="E68" s="154" t="str">
        <f ca="1">IFERROR(IF((VLOOKUP($B68,'HICM and Narrative Backsheet'!$A$7:$T$156,E$9,FALSE))="","",(VLOOKUP($B68,'HICM and Narrative Backsheet'!$A$7:$T$156,E$9,FALSE))),"")</f>
        <v>Established</v>
      </c>
      <c r="F68" s="154" t="str">
        <f ca="1">IFERROR(IF((VLOOKUP($B68,'HICM and Narrative Backsheet'!$A$7:$T$156,F$9,FALSE))="","",(VLOOKUP($B68,'HICM and Narrative Backsheet'!$A$7:$T$156,F$9,FALSE))),"")</f>
        <v>Established</v>
      </c>
      <c r="G68" s="154" t="str">
        <f ca="1">IFERROR(IF((VLOOKUP($B68,'HICM and Narrative Backsheet'!$A$7:$T$156,G$9,FALSE))="","",(VLOOKUP($B68,'HICM and Narrative Backsheet'!$A$7:$T$156,G$9,FALSE))),"")</f>
        <v>Established</v>
      </c>
      <c r="H68" s="154" t="str">
        <f ca="1">IFERROR(IF((VLOOKUP($B68,'HICM and Narrative Backsheet'!$A$7:$T$156,H$9,FALSE))="","",(VLOOKUP($B68,'HICM and Narrative Backsheet'!$A$7:$T$156,H$9,FALSE))),"")</f>
        <v>Established</v>
      </c>
      <c r="I68" s="154" t="str">
        <f ca="1">IFERROR(IF((VLOOKUP($B68,'HICM and Narrative Backsheet'!$A$7:$T$156,I$9,FALSE))="","",(VLOOKUP($B68,'HICM and Narrative Backsheet'!$A$7:$T$156,I$9,FALSE))),"")</f>
        <v>Established</v>
      </c>
      <c r="J68" s="154" t="str">
        <f ca="1">IFERROR(IF((VLOOKUP($B68,'HICM and Narrative Backsheet'!$A$7:$T$156,J$9,FALSE))="","",(VLOOKUP($B68,'HICM and Narrative Backsheet'!$A$7:$T$156,J$9,FALSE))),"")</f>
        <v>Established</v>
      </c>
      <c r="K68" s="154" t="str">
        <f ca="1">IFERROR(IF((VLOOKUP($B68,'HICM and Narrative Backsheet'!$A$7:$T$156,K$9,FALSE))="","",(VLOOKUP($B68,'HICM and Narrative Backsheet'!$A$7:$T$156,K$9,FALSE))),"")</f>
        <v>Established</v>
      </c>
      <c r="L68" s="155" t="str">
        <f ca="1">IFERROR(IF((VLOOKUP($B68,'HICM and Narrative Backsheet'!$A$7:$T$156,L$9,FALSE))="","",(VLOOKUP($B68,'HICM and Narrative Backsheet'!$A$7:$T$156,L$9,FALSE))),"")</f>
        <v>Established</v>
      </c>
      <c r="M68" s="153" t="str">
        <f ca="1">IFERROR(IF((VLOOKUP($B68,'HICM and Narrative Backsheet'!$A$7:$T$156,M$9,FALSE))="","",(VLOOKUP($B68,'HICM and Narrative Backsheet'!$A$7:$T$156,M$9,FALSE))),"")</f>
        <v>Established</v>
      </c>
      <c r="N68" s="154" t="str">
        <f ca="1">IFERROR(IF((VLOOKUP($B68,'HICM and Narrative Backsheet'!$A$7:$T$156,N$9,FALSE))="","",(VLOOKUP($B68,'HICM and Narrative Backsheet'!$A$7:$T$156,N$9,FALSE))),"")</f>
        <v>Established</v>
      </c>
      <c r="O68" s="154" t="str">
        <f ca="1">IFERROR(IF((VLOOKUP($B68,'HICM and Narrative Backsheet'!$A$7:$T$156,O$9,FALSE))="","",(VLOOKUP($B68,'HICM and Narrative Backsheet'!$A$7:$T$156,O$9,FALSE))),"")</f>
        <v>Established</v>
      </c>
      <c r="P68" s="154" t="str">
        <f ca="1">IFERROR(IF((VLOOKUP($B68,'HICM and Narrative Backsheet'!$A$7:$T$156,P$9,FALSE))="","",(VLOOKUP($B68,'HICM and Narrative Backsheet'!$A$7:$T$156,P$9,FALSE))),"")</f>
        <v>Established</v>
      </c>
      <c r="Q68" s="154" t="str">
        <f ca="1">IFERROR(IF((VLOOKUP($B68,'HICM and Narrative Backsheet'!$A$7:$T$156,Q$9,FALSE))="","",(VLOOKUP($B68,'HICM and Narrative Backsheet'!$A$7:$T$156,Q$9,FALSE))),"")</f>
        <v>Established</v>
      </c>
      <c r="R68" s="154" t="str">
        <f ca="1">IFERROR(IF((VLOOKUP($B68,'HICM and Narrative Backsheet'!$A$7:$T$156,R$9,FALSE))="","",(VLOOKUP($B68,'HICM and Narrative Backsheet'!$A$7:$T$156,R$9,FALSE))),"")</f>
        <v>Established</v>
      </c>
      <c r="S68" s="154" t="str">
        <f ca="1">IFERROR(IF((VLOOKUP($B68,'HICM and Narrative Backsheet'!$A$7:$T$156,S$9,FALSE))="","",(VLOOKUP($B68,'HICM and Narrative Backsheet'!$A$7:$T$156,S$9,FALSE))),"")</f>
        <v>Established</v>
      </c>
      <c r="T68" s="154" t="str">
        <f ca="1">IFERROR(IF((VLOOKUP($B68,'HICM and Narrative Backsheet'!$A$7:$T$156,T$9,FALSE))="","",(VLOOKUP($B68,'HICM and Narrative Backsheet'!$A$7:$T$156,T$9,FALSE))),"")</f>
        <v>Established</v>
      </c>
      <c r="U68" s="155" t="str">
        <f ca="1">IFERROR(IF((VLOOKUP($B68,'HICM and Narrative Backsheet'!$A$7:$T$156,U$9,FALSE))="","",(VLOOKUP($B68,'HICM and Narrative Backsheet'!$A$7:$T$156,U$9,FALSE))),"")</f>
        <v>Established</v>
      </c>
    </row>
    <row r="69" spans="1:21" x14ac:dyDescent="0.3">
      <c r="A69" s="57">
        <v>43</v>
      </c>
      <c r="B69" s="50" t="str">
        <f t="shared" ca="1" si="10"/>
        <v>E08000037</v>
      </c>
      <c r="C69" s="141" t="str">
        <f ca="1">IFERROR(VLOOKUP($B69,'Org List'!$J$9:$K$488,2,0), "")</f>
        <v>Gateshead</v>
      </c>
      <c r="D69" s="153" t="str">
        <f ca="1">IFERROR(IF((VLOOKUP($B69,'HICM and Narrative Backsheet'!$A$7:$T$156,D$9,FALSE))="","",(VLOOKUP($B69,'HICM and Narrative Backsheet'!$A$7:$T$156,D$9,FALSE))),"")</f>
        <v>Mature</v>
      </c>
      <c r="E69" s="154" t="str">
        <f ca="1">IFERROR(IF((VLOOKUP($B69,'HICM and Narrative Backsheet'!$A$7:$T$156,E$9,FALSE))="","",(VLOOKUP($B69,'HICM and Narrative Backsheet'!$A$7:$T$156,E$9,FALSE))),"")</f>
        <v>Mature</v>
      </c>
      <c r="F69" s="154" t="str">
        <f ca="1">IFERROR(IF((VLOOKUP($B69,'HICM and Narrative Backsheet'!$A$7:$T$156,F$9,FALSE))="","",(VLOOKUP($B69,'HICM and Narrative Backsheet'!$A$7:$T$156,F$9,FALSE))),"")</f>
        <v>Established</v>
      </c>
      <c r="G69" s="154" t="str">
        <f ca="1">IFERROR(IF((VLOOKUP($B69,'HICM and Narrative Backsheet'!$A$7:$T$156,G$9,FALSE))="","",(VLOOKUP($B69,'HICM and Narrative Backsheet'!$A$7:$T$156,G$9,FALSE))),"")</f>
        <v>Established</v>
      </c>
      <c r="H69" s="154" t="str">
        <f ca="1">IFERROR(IF((VLOOKUP($B69,'HICM and Narrative Backsheet'!$A$7:$T$156,H$9,FALSE))="","",(VLOOKUP($B69,'HICM and Narrative Backsheet'!$A$7:$T$156,H$9,FALSE))),"")</f>
        <v>Established</v>
      </c>
      <c r="I69" s="154" t="str">
        <f ca="1">IFERROR(IF((VLOOKUP($B69,'HICM and Narrative Backsheet'!$A$7:$T$156,I$9,FALSE))="","",(VLOOKUP($B69,'HICM and Narrative Backsheet'!$A$7:$T$156,I$9,FALSE))),"")</f>
        <v>Established</v>
      </c>
      <c r="J69" s="154" t="str">
        <f ca="1">IFERROR(IF((VLOOKUP($B69,'HICM and Narrative Backsheet'!$A$7:$T$156,J$9,FALSE))="","",(VLOOKUP($B69,'HICM and Narrative Backsheet'!$A$7:$T$156,J$9,FALSE))),"")</f>
        <v>Mature</v>
      </c>
      <c r="K69" s="154" t="str">
        <f ca="1">IFERROR(IF((VLOOKUP($B69,'HICM and Narrative Backsheet'!$A$7:$T$156,K$9,FALSE))="","",(VLOOKUP($B69,'HICM and Narrative Backsheet'!$A$7:$T$156,K$9,FALSE))),"")</f>
        <v>Exemplary</v>
      </c>
      <c r="L69" s="155" t="str">
        <f ca="1">IFERROR(IF((VLOOKUP($B69,'HICM and Narrative Backsheet'!$A$7:$T$156,L$9,FALSE))="","",(VLOOKUP($B69,'HICM and Narrative Backsheet'!$A$7:$T$156,L$9,FALSE))),"")</f>
        <v>Exemplary</v>
      </c>
      <c r="M69" s="153" t="str">
        <f ca="1">IFERROR(IF((VLOOKUP($B69,'HICM and Narrative Backsheet'!$A$7:$T$156,M$9,FALSE))="","",(VLOOKUP($B69,'HICM and Narrative Backsheet'!$A$7:$T$156,M$9,FALSE))),"")</f>
        <v>Mature</v>
      </c>
      <c r="N69" s="154" t="str">
        <f ca="1">IFERROR(IF((VLOOKUP($B69,'HICM and Narrative Backsheet'!$A$7:$T$156,N$9,FALSE))="","",(VLOOKUP($B69,'HICM and Narrative Backsheet'!$A$7:$T$156,N$9,FALSE))),"")</f>
        <v>Mature</v>
      </c>
      <c r="O69" s="154" t="str">
        <f ca="1">IFERROR(IF((VLOOKUP($B69,'HICM and Narrative Backsheet'!$A$7:$T$156,O$9,FALSE))="","",(VLOOKUP($B69,'HICM and Narrative Backsheet'!$A$7:$T$156,O$9,FALSE))),"")</f>
        <v>Mature</v>
      </c>
      <c r="P69" s="154" t="str">
        <f ca="1">IFERROR(IF((VLOOKUP($B69,'HICM and Narrative Backsheet'!$A$7:$T$156,P$9,FALSE))="","",(VLOOKUP($B69,'HICM and Narrative Backsheet'!$A$7:$T$156,P$9,FALSE))),"")</f>
        <v>Established</v>
      </c>
      <c r="Q69" s="154" t="str">
        <f ca="1">IFERROR(IF((VLOOKUP($B69,'HICM and Narrative Backsheet'!$A$7:$T$156,Q$9,FALSE))="","",(VLOOKUP($B69,'HICM and Narrative Backsheet'!$A$7:$T$156,Q$9,FALSE))),"")</f>
        <v>Established</v>
      </c>
      <c r="R69" s="154" t="str">
        <f ca="1">IFERROR(IF((VLOOKUP($B69,'HICM and Narrative Backsheet'!$A$7:$T$156,R$9,FALSE))="","",(VLOOKUP($B69,'HICM and Narrative Backsheet'!$A$7:$T$156,R$9,FALSE))),"")</f>
        <v>Established</v>
      </c>
      <c r="S69" s="154" t="str">
        <f ca="1">IFERROR(IF((VLOOKUP($B69,'HICM and Narrative Backsheet'!$A$7:$T$156,S$9,FALSE))="","",(VLOOKUP($B69,'HICM and Narrative Backsheet'!$A$7:$T$156,S$9,FALSE))),"")</f>
        <v>Mature</v>
      </c>
      <c r="T69" s="154" t="str">
        <f ca="1">IFERROR(IF((VLOOKUP($B69,'HICM and Narrative Backsheet'!$A$7:$T$156,T$9,FALSE))="","",(VLOOKUP($B69,'HICM and Narrative Backsheet'!$A$7:$T$156,T$9,FALSE))),"")</f>
        <v>Exemplary</v>
      </c>
      <c r="U69" s="155" t="str">
        <f ca="1">IFERROR(IF((VLOOKUP($B69,'HICM and Narrative Backsheet'!$A$7:$T$156,U$9,FALSE))="","",(VLOOKUP($B69,'HICM and Narrative Backsheet'!$A$7:$T$156,U$9,FALSE))),"")</f>
        <v>Exemplary</v>
      </c>
    </row>
    <row r="70" spans="1:21" x14ac:dyDescent="0.3">
      <c r="A70" s="57">
        <v>44</v>
      </c>
      <c r="B70" s="50" t="str">
        <f t="shared" ca="1" si="10"/>
        <v>E10000013</v>
      </c>
      <c r="C70" s="141" t="str">
        <f ca="1">IFERROR(VLOOKUP($B70,'Org List'!$J$9:$K$488,2,0), "")</f>
        <v>Gloucestershire</v>
      </c>
      <c r="D70" s="153" t="str">
        <f ca="1">IFERROR(IF((VLOOKUP($B70,'HICM and Narrative Backsheet'!$A$7:$T$156,D$9,FALSE))="","",(VLOOKUP($B70,'HICM and Narrative Backsheet'!$A$7:$T$156,D$9,FALSE))),"")</f>
        <v>Established</v>
      </c>
      <c r="E70" s="154" t="str">
        <f ca="1">IFERROR(IF((VLOOKUP($B70,'HICM and Narrative Backsheet'!$A$7:$T$156,E$9,FALSE))="","",(VLOOKUP($B70,'HICM and Narrative Backsheet'!$A$7:$T$156,E$9,FALSE))),"")</f>
        <v>Established</v>
      </c>
      <c r="F70" s="154" t="str">
        <f ca="1">IFERROR(IF((VLOOKUP($B70,'HICM and Narrative Backsheet'!$A$7:$T$156,F$9,FALSE))="","",(VLOOKUP($B70,'HICM and Narrative Backsheet'!$A$7:$T$156,F$9,FALSE))),"")</f>
        <v>Established</v>
      </c>
      <c r="G70" s="154" t="str">
        <f ca="1">IFERROR(IF((VLOOKUP($B70,'HICM and Narrative Backsheet'!$A$7:$T$156,G$9,FALSE))="","",(VLOOKUP($B70,'HICM and Narrative Backsheet'!$A$7:$T$156,G$9,FALSE))),"")</f>
        <v>Established</v>
      </c>
      <c r="H70" s="154" t="str">
        <f ca="1">IFERROR(IF((VLOOKUP($B70,'HICM and Narrative Backsheet'!$A$7:$T$156,H$9,FALSE))="","",(VLOOKUP($B70,'HICM and Narrative Backsheet'!$A$7:$T$156,H$9,FALSE))),"")</f>
        <v>Established</v>
      </c>
      <c r="I70" s="154" t="str">
        <f ca="1">IFERROR(IF((VLOOKUP($B70,'HICM and Narrative Backsheet'!$A$7:$T$156,I$9,FALSE))="","",(VLOOKUP($B70,'HICM and Narrative Backsheet'!$A$7:$T$156,I$9,FALSE))),"")</f>
        <v>Established</v>
      </c>
      <c r="J70" s="154" t="str">
        <f ca="1">IFERROR(IF((VLOOKUP($B70,'HICM and Narrative Backsheet'!$A$7:$T$156,J$9,FALSE))="","",(VLOOKUP($B70,'HICM and Narrative Backsheet'!$A$7:$T$156,J$9,FALSE))),"")</f>
        <v>Established</v>
      </c>
      <c r="K70" s="154" t="str">
        <f ca="1">IFERROR(IF((VLOOKUP($B70,'HICM and Narrative Backsheet'!$A$7:$T$156,K$9,FALSE))="","",(VLOOKUP($B70,'HICM and Narrative Backsheet'!$A$7:$T$156,K$9,FALSE))),"")</f>
        <v>Mature</v>
      </c>
      <c r="L70" s="155" t="str">
        <f ca="1">IFERROR(IF((VLOOKUP($B70,'HICM and Narrative Backsheet'!$A$7:$T$156,L$9,FALSE))="","",(VLOOKUP($B70,'HICM and Narrative Backsheet'!$A$7:$T$156,L$9,FALSE))),"")</f>
        <v>Established</v>
      </c>
      <c r="M70" s="153" t="str">
        <f ca="1">IFERROR(IF((VLOOKUP($B70,'HICM and Narrative Backsheet'!$A$7:$T$156,M$9,FALSE))="","",(VLOOKUP($B70,'HICM and Narrative Backsheet'!$A$7:$T$156,M$9,FALSE))),"")</f>
        <v>Established</v>
      </c>
      <c r="N70" s="154" t="str">
        <f ca="1">IFERROR(IF((VLOOKUP($B70,'HICM and Narrative Backsheet'!$A$7:$T$156,N$9,FALSE))="","",(VLOOKUP($B70,'HICM and Narrative Backsheet'!$A$7:$T$156,N$9,FALSE))),"")</f>
        <v>Established</v>
      </c>
      <c r="O70" s="154" t="str">
        <f ca="1">IFERROR(IF((VLOOKUP($B70,'HICM and Narrative Backsheet'!$A$7:$T$156,O$9,FALSE))="","",(VLOOKUP($B70,'HICM and Narrative Backsheet'!$A$7:$T$156,O$9,FALSE))),"")</f>
        <v>Established</v>
      </c>
      <c r="P70" s="154" t="str">
        <f ca="1">IFERROR(IF((VLOOKUP($B70,'HICM and Narrative Backsheet'!$A$7:$T$156,P$9,FALSE))="","",(VLOOKUP($B70,'HICM and Narrative Backsheet'!$A$7:$T$156,P$9,FALSE))),"")</f>
        <v>Established</v>
      </c>
      <c r="Q70" s="154" t="str">
        <f ca="1">IFERROR(IF((VLOOKUP($B70,'HICM and Narrative Backsheet'!$A$7:$T$156,Q$9,FALSE))="","",(VLOOKUP($B70,'HICM and Narrative Backsheet'!$A$7:$T$156,Q$9,FALSE))),"")</f>
        <v>Established</v>
      </c>
      <c r="R70" s="154" t="str">
        <f ca="1">IFERROR(IF((VLOOKUP($B70,'HICM and Narrative Backsheet'!$A$7:$T$156,R$9,FALSE))="","",(VLOOKUP($B70,'HICM and Narrative Backsheet'!$A$7:$T$156,R$9,FALSE))),"")</f>
        <v>Established</v>
      </c>
      <c r="S70" s="154" t="str">
        <f ca="1">IFERROR(IF((VLOOKUP($B70,'HICM and Narrative Backsheet'!$A$7:$T$156,S$9,FALSE))="","",(VLOOKUP($B70,'HICM and Narrative Backsheet'!$A$7:$T$156,S$9,FALSE))),"")</f>
        <v>Established</v>
      </c>
      <c r="T70" s="154" t="str">
        <f ca="1">IFERROR(IF((VLOOKUP($B70,'HICM and Narrative Backsheet'!$A$7:$T$156,T$9,FALSE))="","",(VLOOKUP($B70,'HICM and Narrative Backsheet'!$A$7:$T$156,T$9,FALSE))),"")</f>
        <v>Mature</v>
      </c>
      <c r="U70" s="155" t="str">
        <f ca="1">IFERROR(IF((VLOOKUP($B70,'HICM and Narrative Backsheet'!$A$7:$T$156,U$9,FALSE))="","",(VLOOKUP($B70,'HICM and Narrative Backsheet'!$A$7:$T$156,U$9,FALSE))),"")</f>
        <v>Established</v>
      </c>
    </row>
    <row r="71" spans="1:21" x14ac:dyDescent="0.3">
      <c r="A71" s="57">
        <v>45</v>
      </c>
      <c r="B71" s="50" t="str">
        <f t="shared" ca="1" si="10"/>
        <v>E09000011</v>
      </c>
      <c r="C71" s="141" t="str">
        <f ca="1">IFERROR(VLOOKUP($B71,'Org List'!$J$9:$K$488,2,0), "")</f>
        <v>Greenwich</v>
      </c>
      <c r="D71" s="153" t="str">
        <f ca="1">IFERROR(IF((VLOOKUP($B71,'HICM and Narrative Backsheet'!$A$7:$T$156,D$9,FALSE))="","",(VLOOKUP($B71,'HICM and Narrative Backsheet'!$A$7:$T$156,D$9,FALSE))),"")</f>
        <v>Established</v>
      </c>
      <c r="E71" s="154" t="str">
        <f ca="1">IFERROR(IF((VLOOKUP($B71,'HICM and Narrative Backsheet'!$A$7:$T$156,E$9,FALSE))="","",(VLOOKUP($B71,'HICM and Narrative Backsheet'!$A$7:$T$156,E$9,FALSE))),"")</f>
        <v>Established</v>
      </c>
      <c r="F71" s="154" t="str">
        <f ca="1">IFERROR(IF((VLOOKUP($B71,'HICM and Narrative Backsheet'!$A$7:$T$156,F$9,FALSE))="","",(VLOOKUP($B71,'HICM and Narrative Backsheet'!$A$7:$T$156,F$9,FALSE))),"")</f>
        <v>Established</v>
      </c>
      <c r="G71" s="154" t="str">
        <f ca="1">IFERROR(IF((VLOOKUP($B71,'HICM and Narrative Backsheet'!$A$7:$T$156,G$9,FALSE))="","",(VLOOKUP($B71,'HICM and Narrative Backsheet'!$A$7:$T$156,G$9,FALSE))),"")</f>
        <v>Established</v>
      </c>
      <c r="H71" s="154" t="str">
        <f ca="1">IFERROR(IF((VLOOKUP($B71,'HICM and Narrative Backsheet'!$A$7:$T$156,H$9,FALSE))="","",(VLOOKUP($B71,'HICM and Narrative Backsheet'!$A$7:$T$156,H$9,FALSE))),"")</f>
        <v>Established</v>
      </c>
      <c r="I71" s="154" t="str">
        <f ca="1">IFERROR(IF((VLOOKUP($B71,'HICM and Narrative Backsheet'!$A$7:$T$156,I$9,FALSE))="","",(VLOOKUP($B71,'HICM and Narrative Backsheet'!$A$7:$T$156,I$9,FALSE))),"")</f>
        <v>Established</v>
      </c>
      <c r="J71" s="154" t="str">
        <f ca="1">IFERROR(IF((VLOOKUP($B71,'HICM and Narrative Backsheet'!$A$7:$T$156,J$9,FALSE))="","",(VLOOKUP($B71,'HICM and Narrative Backsheet'!$A$7:$T$156,J$9,FALSE))),"")</f>
        <v>Established</v>
      </c>
      <c r="K71" s="154" t="str">
        <f ca="1">IFERROR(IF((VLOOKUP($B71,'HICM and Narrative Backsheet'!$A$7:$T$156,K$9,FALSE))="","",(VLOOKUP($B71,'HICM and Narrative Backsheet'!$A$7:$T$156,K$9,FALSE))),"")</f>
        <v>Established</v>
      </c>
      <c r="L71" s="155" t="str">
        <f ca="1">IFERROR(IF((VLOOKUP($B71,'HICM and Narrative Backsheet'!$A$7:$T$156,L$9,FALSE))="","",(VLOOKUP($B71,'HICM and Narrative Backsheet'!$A$7:$T$156,L$9,FALSE))),"")</f>
        <v>Established</v>
      </c>
      <c r="M71" s="153" t="str">
        <f ca="1">IFERROR(IF((VLOOKUP($B71,'HICM and Narrative Backsheet'!$A$7:$T$156,M$9,FALSE))="","",(VLOOKUP($B71,'HICM and Narrative Backsheet'!$A$7:$T$156,M$9,FALSE))),"")</f>
        <v>Established</v>
      </c>
      <c r="N71" s="154" t="str">
        <f ca="1">IFERROR(IF((VLOOKUP($B71,'HICM and Narrative Backsheet'!$A$7:$T$156,N$9,FALSE))="","",(VLOOKUP($B71,'HICM and Narrative Backsheet'!$A$7:$T$156,N$9,FALSE))),"")</f>
        <v>Established</v>
      </c>
      <c r="O71" s="154" t="str">
        <f ca="1">IFERROR(IF((VLOOKUP($B71,'HICM and Narrative Backsheet'!$A$7:$T$156,O$9,FALSE))="","",(VLOOKUP($B71,'HICM and Narrative Backsheet'!$A$7:$T$156,O$9,FALSE))),"")</f>
        <v>Established</v>
      </c>
      <c r="P71" s="154" t="str">
        <f ca="1">IFERROR(IF((VLOOKUP($B71,'HICM and Narrative Backsheet'!$A$7:$T$156,P$9,FALSE))="","",(VLOOKUP($B71,'HICM and Narrative Backsheet'!$A$7:$T$156,P$9,FALSE))),"")</f>
        <v>Established</v>
      </c>
      <c r="Q71" s="154" t="str">
        <f ca="1">IFERROR(IF((VLOOKUP($B71,'HICM and Narrative Backsheet'!$A$7:$T$156,Q$9,FALSE))="","",(VLOOKUP($B71,'HICM and Narrative Backsheet'!$A$7:$T$156,Q$9,FALSE))),"")</f>
        <v>Established</v>
      </c>
      <c r="R71" s="154" t="str">
        <f ca="1">IFERROR(IF((VLOOKUP($B71,'HICM and Narrative Backsheet'!$A$7:$T$156,R$9,FALSE))="","",(VLOOKUP($B71,'HICM and Narrative Backsheet'!$A$7:$T$156,R$9,FALSE))),"")</f>
        <v>Established</v>
      </c>
      <c r="S71" s="154" t="str">
        <f ca="1">IFERROR(IF((VLOOKUP($B71,'HICM and Narrative Backsheet'!$A$7:$T$156,S$9,FALSE))="","",(VLOOKUP($B71,'HICM and Narrative Backsheet'!$A$7:$T$156,S$9,FALSE))),"")</f>
        <v>Established</v>
      </c>
      <c r="T71" s="154" t="str">
        <f ca="1">IFERROR(IF((VLOOKUP($B71,'HICM and Narrative Backsheet'!$A$7:$T$156,T$9,FALSE))="","",(VLOOKUP($B71,'HICM and Narrative Backsheet'!$A$7:$T$156,T$9,FALSE))),"")</f>
        <v>Mature</v>
      </c>
      <c r="U71" s="155" t="str">
        <f ca="1">IFERROR(IF((VLOOKUP($B71,'HICM and Narrative Backsheet'!$A$7:$T$156,U$9,FALSE))="","",(VLOOKUP($B71,'HICM and Narrative Backsheet'!$A$7:$T$156,U$9,FALSE))),"")</f>
        <v>Established</v>
      </c>
    </row>
    <row r="72" spans="1:21" x14ac:dyDescent="0.3">
      <c r="A72" s="57">
        <v>46</v>
      </c>
      <c r="B72" s="50" t="str">
        <f t="shared" ca="1" si="10"/>
        <v>E09000012</v>
      </c>
      <c r="C72" s="141" t="str">
        <f ca="1">IFERROR(VLOOKUP($B72,'Org List'!$J$9:$K$488,2,0), "")</f>
        <v>Hackney</v>
      </c>
      <c r="D72" s="153" t="str">
        <f ca="1">IFERROR(IF((VLOOKUP($B72,'HICM and Narrative Backsheet'!$A$7:$T$156,D$9,FALSE))="","",(VLOOKUP($B72,'HICM and Narrative Backsheet'!$A$7:$T$156,D$9,FALSE))),"")</f>
        <v>Mature</v>
      </c>
      <c r="E72" s="154" t="str">
        <f ca="1">IFERROR(IF((VLOOKUP($B72,'HICM and Narrative Backsheet'!$A$7:$T$156,E$9,FALSE))="","",(VLOOKUP($B72,'HICM and Narrative Backsheet'!$A$7:$T$156,E$9,FALSE))),"")</f>
        <v>Mature</v>
      </c>
      <c r="F72" s="154" t="str">
        <f ca="1">IFERROR(IF((VLOOKUP($B72,'HICM and Narrative Backsheet'!$A$7:$T$156,F$9,FALSE))="","",(VLOOKUP($B72,'HICM and Narrative Backsheet'!$A$7:$T$156,F$9,FALSE))),"")</f>
        <v>Mature</v>
      </c>
      <c r="G72" s="154" t="str">
        <f ca="1">IFERROR(IF((VLOOKUP($B72,'HICM and Narrative Backsheet'!$A$7:$T$156,G$9,FALSE))="","",(VLOOKUP($B72,'HICM and Narrative Backsheet'!$A$7:$T$156,G$9,FALSE))),"")</f>
        <v>Established</v>
      </c>
      <c r="H72" s="154" t="str">
        <f ca="1">IFERROR(IF((VLOOKUP($B72,'HICM and Narrative Backsheet'!$A$7:$T$156,H$9,FALSE))="","",(VLOOKUP($B72,'HICM and Narrative Backsheet'!$A$7:$T$156,H$9,FALSE))),"")</f>
        <v>Established</v>
      </c>
      <c r="I72" s="154" t="str">
        <f ca="1">IFERROR(IF((VLOOKUP($B72,'HICM and Narrative Backsheet'!$A$7:$T$156,I$9,FALSE))="","",(VLOOKUP($B72,'HICM and Narrative Backsheet'!$A$7:$T$156,I$9,FALSE))),"")</f>
        <v>Established</v>
      </c>
      <c r="J72" s="154" t="str">
        <f ca="1">IFERROR(IF((VLOOKUP($B72,'HICM and Narrative Backsheet'!$A$7:$T$156,J$9,FALSE))="","",(VLOOKUP($B72,'HICM and Narrative Backsheet'!$A$7:$T$156,J$9,FALSE))),"")</f>
        <v>Mature</v>
      </c>
      <c r="K72" s="154" t="str">
        <f ca="1">IFERROR(IF((VLOOKUP($B72,'HICM and Narrative Backsheet'!$A$7:$T$156,K$9,FALSE))="","",(VLOOKUP($B72,'HICM and Narrative Backsheet'!$A$7:$T$156,K$9,FALSE))),"")</f>
        <v>Established</v>
      </c>
      <c r="L72" s="155" t="str">
        <f ca="1">IFERROR(IF((VLOOKUP($B72,'HICM and Narrative Backsheet'!$A$7:$T$156,L$9,FALSE))="","",(VLOOKUP($B72,'HICM and Narrative Backsheet'!$A$7:$T$156,L$9,FALSE))),"")</f>
        <v>Not yet established</v>
      </c>
      <c r="M72" s="153" t="str">
        <f ca="1">IFERROR(IF((VLOOKUP($B72,'HICM and Narrative Backsheet'!$A$7:$T$156,M$9,FALSE))="","",(VLOOKUP($B72,'HICM and Narrative Backsheet'!$A$7:$T$156,M$9,FALSE))),"")</f>
        <v>Mature</v>
      </c>
      <c r="N72" s="154" t="str">
        <f ca="1">IFERROR(IF((VLOOKUP($B72,'HICM and Narrative Backsheet'!$A$7:$T$156,N$9,FALSE))="","",(VLOOKUP($B72,'HICM and Narrative Backsheet'!$A$7:$T$156,N$9,FALSE))),"")</f>
        <v>Mature</v>
      </c>
      <c r="O72" s="154" t="str">
        <f ca="1">IFERROR(IF((VLOOKUP($B72,'HICM and Narrative Backsheet'!$A$7:$T$156,O$9,FALSE))="","",(VLOOKUP($B72,'HICM and Narrative Backsheet'!$A$7:$T$156,O$9,FALSE))),"")</f>
        <v>Mature</v>
      </c>
      <c r="P72" s="154" t="str">
        <f ca="1">IFERROR(IF((VLOOKUP($B72,'HICM and Narrative Backsheet'!$A$7:$T$156,P$9,FALSE))="","",(VLOOKUP($B72,'HICM and Narrative Backsheet'!$A$7:$T$156,P$9,FALSE))),"")</f>
        <v>Established</v>
      </c>
      <c r="Q72" s="154" t="str">
        <f ca="1">IFERROR(IF((VLOOKUP($B72,'HICM and Narrative Backsheet'!$A$7:$T$156,Q$9,FALSE))="","",(VLOOKUP($B72,'HICM and Narrative Backsheet'!$A$7:$T$156,Q$9,FALSE))),"")</f>
        <v>Mature</v>
      </c>
      <c r="R72" s="154" t="str">
        <f ca="1">IFERROR(IF((VLOOKUP($B72,'HICM and Narrative Backsheet'!$A$7:$T$156,R$9,FALSE))="","",(VLOOKUP($B72,'HICM and Narrative Backsheet'!$A$7:$T$156,R$9,FALSE))),"")</f>
        <v>Established</v>
      </c>
      <c r="S72" s="154" t="str">
        <f ca="1">IFERROR(IF((VLOOKUP($B72,'HICM and Narrative Backsheet'!$A$7:$T$156,S$9,FALSE))="","",(VLOOKUP($B72,'HICM and Narrative Backsheet'!$A$7:$T$156,S$9,FALSE))),"")</f>
        <v>Mature</v>
      </c>
      <c r="T72" s="154" t="str">
        <f ca="1">IFERROR(IF((VLOOKUP($B72,'HICM and Narrative Backsheet'!$A$7:$T$156,T$9,FALSE))="","",(VLOOKUP($B72,'HICM and Narrative Backsheet'!$A$7:$T$156,T$9,FALSE))),"")</f>
        <v>Established</v>
      </c>
      <c r="U72" s="155" t="str">
        <f ca="1">IFERROR(IF((VLOOKUP($B72,'HICM and Narrative Backsheet'!$A$7:$T$156,U$9,FALSE))="","",(VLOOKUP($B72,'HICM and Narrative Backsheet'!$A$7:$T$156,U$9,FALSE))),"")</f>
        <v>Not yet established</v>
      </c>
    </row>
    <row r="73" spans="1:21" x14ac:dyDescent="0.3">
      <c r="A73" s="57">
        <v>47</v>
      </c>
      <c r="B73" s="50" t="str">
        <f t="shared" ca="1" si="10"/>
        <v>E06000006</v>
      </c>
      <c r="C73" s="141" t="str">
        <f ca="1">IFERROR(VLOOKUP($B73,'Org List'!$J$9:$K$488,2,0), "")</f>
        <v>Halton</v>
      </c>
      <c r="D73" s="153" t="str">
        <f ca="1">IFERROR(IF((VLOOKUP($B73,'HICM and Narrative Backsheet'!$A$7:$T$156,D$9,FALSE))="","",(VLOOKUP($B73,'HICM and Narrative Backsheet'!$A$7:$T$156,D$9,FALSE))),"")</f>
        <v>Mature</v>
      </c>
      <c r="E73" s="154" t="str">
        <f ca="1">IFERROR(IF((VLOOKUP($B73,'HICM and Narrative Backsheet'!$A$7:$T$156,E$9,FALSE))="","",(VLOOKUP($B73,'HICM and Narrative Backsheet'!$A$7:$T$156,E$9,FALSE))),"")</f>
        <v>Established</v>
      </c>
      <c r="F73" s="154" t="str">
        <f ca="1">IFERROR(IF((VLOOKUP($B73,'HICM and Narrative Backsheet'!$A$7:$T$156,F$9,FALSE))="","",(VLOOKUP($B73,'HICM and Narrative Backsheet'!$A$7:$T$156,F$9,FALSE))),"")</f>
        <v>Mature</v>
      </c>
      <c r="G73" s="154" t="str">
        <f ca="1">IFERROR(IF((VLOOKUP($B73,'HICM and Narrative Backsheet'!$A$7:$T$156,G$9,FALSE))="","",(VLOOKUP($B73,'HICM and Narrative Backsheet'!$A$7:$T$156,G$9,FALSE))),"")</f>
        <v>Established</v>
      </c>
      <c r="H73" s="154" t="str">
        <f ca="1">IFERROR(IF((VLOOKUP($B73,'HICM and Narrative Backsheet'!$A$7:$T$156,H$9,FALSE))="","",(VLOOKUP($B73,'HICM and Narrative Backsheet'!$A$7:$T$156,H$9,FALSE))),"")</f>
        <v>Mature</v>
      </c>
      <c r="I73" s="154" t="str">
        <f ca="1">IFERROR(IF((VLOOKUP($B73,'HICM and Narrative Backsheet'!$A$7:$T$156,I$9,FALSE))="","",(VLOOKUP($B73,'HICM and Narrative Backsheet'!$A$7:$T$156,I$9,FALSE))),"")</f>
        <v>Plans in place</v>
      </c>
      <c r="J73" s="154" t="str">
        <f ca="1">IFERROR(IF((VLOOKUP($B73,'HICM and Narrative Backsheet'!$A$7:$T$156,J$9,FALSE))="","",(VLOOKUP($B73,'HICM and Narrative Backsheet'!$A$7:$T$156,J$9,FALSE))),"")</f>
        <v>Mature</v>
      </c>
      <c r="K73" s="154" t="str">
        <f ca="1">IFERROR(IF((VLOOKUP($B73,'HICM and Narrative Backsheet'!$A$7:$T$156,K$9,FALSE))="","",(VLOOKUP($B73,'HICM and Narrative Backsheet'!$A$7:$T$156,K$9,FALSE))),"")</f>
        <v>Established</v>
      </c>
      <c r="L73" s="155" t="str">
        <f ca="1">IFERROR(IF((VLOOKUP($B73,'HICM and Narrative Backsheet'!$A$7:$T$156,L$9,FALSE))="","",(VLOOKUP($B73,'HICM and Narrative Backsheet'!$A$7:$T$156,L$9,FALSE))),"")</f>
        <v>Established</v>
      </c>
      <c r="M73" s="153" t="str">
        <f ca="1">IFERROR(IF((VLOOKUP($B73,'HICM and Narrative Backsheet'!$A$7:$T$156,M$9,FALSE))="","",(VLOOKUP($B73,'HICM and Narrative Backsheet'!$A$7:$T$156,M$9,FALSE))),"")</f>
        <v>Mature</v>
      </c>
      <c r="N73" s="154" t="str">
        <f ca="1">IFERROR(IF((VLOOKUP($B73,'HICM and Narrative Backsheet'!$A$7:$T$156,N$9,FALSE))="","",(VLOOKUP($B73,'HICM and Narrative Backsheet'!$A$7:$T$156,N$9,FALSE))),"")</f>
        <v>Established</v>
      </c>
      <c r="O73" s="154" t="str">
        <f ca="1">IFERROR(IF((VLOOKUP($B73,'HICM and Narrative Backsheet'!$A$7:$T$156,O$9,FALSE))="","",(VLOOKUP($B73,'HICM and Narrative Backsheet'!$A$7:$T$156,O$9,FALSE))),"")</f>
        <v>Mature</v>
      </c>
      <c r="P73" s="154" t="str">
        <f ca="1">IFERROR(IF((VLOOKUP($B73,'HICM and Narrative Backsheet'!$A$7:$T$156,P$9,FALSE))="","",(VLOOKUP($B73,'HICM and Narrative Backsheet'!$A$7:$T$156,P$9,FALSE))),"")</f>
        <v>Established</v>
      </c>
      <c r="Q73" s="154" t="str">
        <f ca="1">IFERROR(IF((VLOOKUP($B73,'HICM and Narrative Backsheet'!$A$7:$T$156,Q$9,FALSE))="","",(VLOOKUP($B73,'HICM and Narrative Backsheet'!$A$7:$T$156,Q$9,FALSE))),"")</f>
        <v>Mature</v>
      </c>
      <c r="R73" s="154" t="str">
        <f ca="1">IFERROR(IF((VLOOKUP($B73,'HICM and Narrative Backsheet'!$A$7:$T$156,R$9,FALSE))="","",(VLOOKUP($B73,'HICM and Narrative Backsheet'!$A$7:$T$156,R$9,FALSE))),"")</f>
        <v>Plans in place</v>
      </c>
      <c r="S73" s="154" t="str">
        <f ca="1">IFERROR(IF((VLOOKUP($B73,'HICM and Narrative Backsheet'!$A$7:$T$156,S$9,FALSE))="","",(VLOOKUP($B73,'HICM and Narrative Backsheet'!$A$7:$T$156,S$9,FALSE))),"")</f>
        <v>Mature</v>
      </c>
      <c r="T73" s="154" t="str">
        <f ca="1">IFERROR(IF((VLOOKUP($B73,'HICM and Narrative Backsheet'!$A$7:$T$156,T$9,FALSE))="","",(VLOOKUP($B73,'HICM and Narrative Backsheet'!$A$7:$T$156,T$9,FALSE))),"")</f>
        <v>Established</v>
      </c>
      <c r="U73" s="155" t="str">
        <f ca="1">IFERROR(IF((VLOOKUP($B73,'HICM and Narrative Backsheet'!$A$7:$T$156,U$9,FALSE))="","",(VLOOKUP($B73,'HICM and Narrative Backsheet'!$A$7:$T$156,U$9,FALSE))),"")</f>
        <v>Established</v>
      </c>
    </row>
    <row r="74" spans="1:21" x14ac:dyDescent="0.3">
      <c r="A74" s="57">
        <v>48</v>
      </c>
      <c r="B74" s="50" t="str">
        <f t="shared" ca="1" si="10"/>
        <v>E09000013</v>
      </c>
      <c r="C74" s="141" t="str">
        <f ca="1">IFERROR(VLOOKUP($B74,'Org List'!$J$9:$K$488,2,0), "")</f>
        <v>Hammersmith and Fulham</v>
      </c>
      <c r="D74" s="153" t="str">
        <f ca="1">IFERROR(IF((VLOOKUP($B74,'HICM and Narrative Backsheet'!$A$7:$T$156,D$9,FALSE))="","",(VLOOKUP($B74,'HICM and Narrative Backsheet'!$A$7:$T$156,D$9,FALSE))),"")</f>
        <v>Established</v>
      </c>
      <c r="E74" s="154" t="str">
        <f ca="1">IFERROR(IF((VLOOKUP($B74,'HICM and Narrative Backsheet'!$A$7:$T$156,E$9,FALSE))="","",(VLOOKUP($B74,'HICM and Narrative Backsheet'!$A$7:$T$156,E$9,FALSE))),"")</f>
        <v>Established</v>
      </c>
      <c r="F74" s="154" t="str">
        <f ca="1">IFERROR(IF((VLOOKUP($B74,'HICM and Narrative Backsheet'!$A$7:$T$156,F$9,FALSE))="","",(VLOOKUP($B74,'HICM and Narrative Backsheet'!$A$7:$T$156,F$9,FALSE))),"")</f>
        <v>Established</v>
      </c>
      <c r="G74" s="154" t="str">
        <f ca="1">IFERROR(IF((VLOOKUP($B74,'HICM and Narrative Backsheet'!$A$7:$T$156,G$9,FALSE))="","",(VLOOKUP($B74,'HICM and Narrative Backsheet'!$A$7:$T$156,G$9,FALSE))),"")</f>
        <v>Established</v>
      </c>
      <c r="H74" s="154" t="str">
        <f ca="1">IFERROR(IF((VLOOKUP($B74,'HICM and Narrative Backsheet'!$A$7:$T$156,H$9,FALSE))="","",(VLOOKUP($B74,'HICM and Narrative Backsheet'!$A$7:$T$156,H$9,FALSE))),"")</f>
        <v>Mature</v>
      </c>
      <c r="I74" s="154" t="str">
        <f ca="1">IFERROR(IF((VLOOKUP($B74,'HICM and Narrative Backsheet'!$A$7:$T$156,I$9,FALSE))="","",(VLOOKUP($B74,'HICM and Narrative Backsheet'!$A$7:$T$156,I$9,FALSE))),"")</f>
        <v>Established</v>
      </c>
      <c r="J74" s="154" t="str">
        <f ca="1">IFERROR(IF((VLOOKUP($B74,'HICM and Narrative Backsheet'!$A$7:$T$156,J$9,FALSE))="","",(VLOOKUP($B74,'HICM and Narrative Backsheet'!$A$7:$T$156,J$9,FALSE))),"")</f>
        <v>Established</v>
      </c>
      <c r="K74" s="154" t="str">
        <f ca="1">IFERROR(IF((VLOOKUP($B74,'HICM and Narrative Backsheet'!$A$7:$T$156,K$9,FALSE))="","",(VLOOKUP($B74,'HICM and Narrative Backsheet'!$A$7:$T$156,K$9,FALSE))),"")</f>
        <v>Established</v>
      </c>
      <c r="L74" s="155" t="str">
        <f ca="1">IFERROR(IF((VLOOKUP($B74,'HICM and Narrative Backsheet'!$A$7:$T$156,L$9,FALSE))="","",(VLOOKUP($B74,'HICM and Narrative Backsheet'!$A$7:$T$156,L$9,FALSE))),"")</f>
        <v>Established</v>
      </c>
      <c r="M74" s="153" t="str">
        <f ca="1">IFERROR(IF((VLOOKUP($B74,'HICM and Narrative Backsheet'!$A$7:$T$156,M$9,FALSE))="","",(VLOOKUP($B74,'HICM and Narrative Backsheet'!$A$7:$T$156,M$9,FALSE))),"")</f>
        <v>Established</v>
      </c>
      <c r="N74" s="154" t="str">
        <f ca="1">IFERROR(IF((VLOOKUP($B74,'HICM and Narrative Backsheet'!$A$7:$T$156,N$9,FALSE))="","",(VLOOKUP($B74,'HICM and Narrative Backsheet'!$A$7:$T$156,N$9,FALSE))),"")</f>
        <v>Established</v>
      </c>
      <c r="O74" s="154" t="str">
        <f ca="1">IFERROR(IF((VLOOKUP($B74,'HICM and Narrative Backsheet'!$A$7:$T$156,O$9,FALSE))="","",(VLOOKUP($B74,'HICM and Narrative Backsheet'!$A$7:$T$156,O$9,FALSE))),"")</f>
        <v>Mature</v>
      </c>
      <c r="P74" s="154" t="str">
        <f ca="1">IFERROR(IF((VLOOKUP($B74,'HICM and Narrative Backsheet'!$A$7:$T$156,P$9,FALSE))="","",(VLOOKUP($B74,'HICM and Narrative Backsheet'!$A$7:$T$156,P$9,FALSE))),"")</f>
        <v>Established</v>
      </c>
      <c r="Q74" s="154" t="str">
        <f ca="1">IFERROR(IF((VLOOKUP($B74,'HICM and Narrative Backsheet'!$A$7:$T$156,Q$9,FALSE))="","",(VLOOKUP($B74,'HICM and Narrative Backsheet'!$A$7:$T$156,Q$9,FALSE))),"")</f>
        <v>Mature</v>
      </c>
      <c r="R74" s="154" t="str">
        <f ca="1">IFERROR(IF((VLOOKUP($B74,'HICM and Narrative Backsheet'!$A$7:$T$156,R$9,FALSE))="","",(VLOOKUP($B74,'HICM and Narrative Backsheet'!$A$7:$T$156,R$9,FALSE))),"")</f>
        <v>Established</v>
      </c>
      <c r="S74" s="154" t="str">
        <f ca="1">IFERROR(IF((VLOOKUP($B74,'HICM and Narrative Backsheet'!$A$7:$T$156,S$9,FALSE))="","",(VLOOKUP($B74,'HICM and Narrative Backsheet'!$A$7:$T$156,S$9,FALSE))),"")</f>
        <v>Established</v>
      </c>
      <c r="T74" s="154" t="str">
        <f ca="1">IFERROR(IF((VLOOKUP($B74,'HICM and Narrative Backsheet'!$A$7:$T$156,T$9,FALSE))="","",(VLOOKUP($B74,'HICM and Narrative Backsheet'!$A$7:$T$156,T$9,FALSE))),"")</f>
        <v>Established</v>
      </c>
      <c r="U74" s="155" t="str">
        <f ca="1">IFERROR(IF((VLOOKUP($B74,'HICM and Narrative Backsheet'!$A$7:$T$156,U$9,FALSE))="","",(VLOOKUP($B74,'HICM and Narrative Backsheet'!$A$7:$T$156,U$9,FALSE))),"")</f>
        <v>Established</v>
      </c>
    </row>
    <row r="75" spans="1:21" x14ac:dyDescent="0.3">
      <c r="A75" s="57">
        <v>49</v>
      </c>
      <c r="B75" s="50" t="str">
        <f t="shared" ca="1" si="10"/>
        <v>E10000014</v>
      </c>
      <c r="C75" s="141" t="str">
        <f ca="1">IFERROR(VLOOKUP($B75,'Org List'!$J$9:$K$488,2,0), "")</f>
        <v>Hampshire</v>
      </c>
      <c r="D75" s="153" t="str">
        <f ca="1">IFERROR(IF((VLOOKUP($B75,'HICM and Narrative Backsheet'!$A$7:$T$156,D$9,FALSE))="","",(VLOOKUP($B75,'HICM and Narrative Backsheet'!$A$7:$T$156,D$9,FALSE))),"")</f>
        <v>Established</v>
      </c>
      <c r="E75" s="154" t="str">
        <f ca="1">IFERROR(IF((VLOOKUP($B75,'HICM and Narrative Backsheet'!$A$7:$T$156,E$9,FALSE))="","",(VLOOKUP($B75,'HICM and Narrative Backsheet'!$A$7:$T$156,E$9,FALSE))),"")</f>
        <v>Plans in place</v>
      </c>
      <c r="F75" s="154" t="str">
        <f ca="1">IFERROR(IF((VLOOKUP($B75,'HICM and Narrative Backsheet'!$A$7:$T$156,F$9,FALSE))="","",(VLOOKUP($B75,'HICM and Narrative Backsheet'!$A$7:$T$156,F$9,FALSE))),"")</f>
        <v>Established</v>
      </c>
      <c r="G75" s="154" t="str">
        <f ca="1">IFERROR(IF((VLOOKUP($B75,'HICM and Narrative Backsheet'!$A$7:$T$156,G$9,FALSE))="","",(VLOOKUP($B75,'HICM and Narrative Backsheet'!$A$7:$T$156,G$9,FALSE))),"")</f>
        <v>Established</v>
      </c>
      <c r="H75" s="154" t="str">
        <f ca="1">IFERROR(IF((VLOOKUP($B75,'HICM and Narrative Backsheet'!$A$7:$T$156,H$9,FALSE))="","",(VLOOKUP($B75,'HICM and Narrative Backsheet'!$A$7:$T$156,H$9,FALSE))),"")</f>
        <v>Plans in place</v>
      </c>
      <c r="I75" s="154" t="str">
        <f ca="1">IFERROR(IF((VLOOKUP($B75,'HICM and Narrative Backsheet'!$A$7:$T$156,I$9,FALSE))="","",(VLOOKUP($B75,'HICM and Narrative Backsheet'!$A$7:$T$156,I$9,FALSE))),"")</f>
        <v>Plans in place</v>
      </c>
      <c r="J75" s="154" t="str">
        <f ca="1">IFERROR(IF((VLOOKUP($B75,'HICM and Narrative Backsheet'!$A$7:$T$156,J$9,FALSE))="","",(VLOOKUP($B75,'HICM and Narrative Backsheet'!$A$7:$T$156,J$9,FALSE))),"")</f>
        <v>Established</v>
      </c>
      <c r="K75" s="154" t="str">
        <f ca="1">IFERROR(IF((VLOOKUP($B75,'HICM and Narrative Backsheet'!$A$7:$T$156,K$9,FALSE))="","",(VLOOKUP($B75,'HICM and Narrative Backsheet'!$A$7:$T$156,K$9,FALSE))),"")</f>
        <v>Established</v>
      </c>
      <c r="L75" s="155" t="str">
        <f ca="1">IFERROR(IF((VLOOKUP($B75,'HICM and Narrative Backsheet'!$A$7:$T$156,L$9,FALSE))="","",(VLOOKUP($B75,'HICM and Narrative Backsheet'!$A$7:$T$156,L$9,FALSE))),"")</f>
        <v>Plans in place</v>
      </c>
      <c r="M75" s="153" t="str">
        <f ca="1">IFERROR(IF((VLOOKUP($B75,'HICM and Narrative Backsheet'!$A$7:$T$156,M$9,FALSE))="","",(VLOOKUP($B75,'HICM and Narrative Backsheet'!$A$7:$T$156,M$9,FALSE))),"")</f>
        <v>Established</v>
      </c>
      <c r="N75" s="154" t="str">
        <f ca="1">IFERROR(IF((VLOOKUP($B75,'HICM and Narrative Backsheet'!$A$7:$T$156,N$9,FALSE))="","",(VLOOKUP($B75,'HICM and Narrative Backsheet'!$A$7:$T$156,N$9,FALSE))),"")</f>
        <v>Plans in place</v>
      </c>
      <c r="O75" s="154" t="str">
        <f ca="1">IFERROR(IF((VLOOKUP($B75,'HICM and Narrative Backsheet'!$A$7:$T$156,O$9,FALSE))="","",(VLOOKUP($B75,'HICM and Narrative Backsheet'!$A$7:$T$156,O$9,FALSE))),"")</f>
        <v>Established</v>
      </c>
      <c r="P75" s="154" t="str">
        <f ca="1">IFERROR(IF((VLOOKUP($B75,'HICM and Narrative Backsheet'!$A$7:$T$156,P$9,FALSE))="","",(VLOOKUP($B75,'HICM and Narrative Backsheet'!$A$7:$T$156,P$9,FALSE))),"")</f>
        <v>Established</v>
      </c>
      <c r="Q75" s="154" t="str">
        <f ca="1">IFERROR(IF((VLOOKUP($B75,'HICM and Narrative Backsheet'!$A$7:$T$156,Q$9,FALSE))="","",(VLOOKUP($B75,'HICM and Narrative Backsheet'!$A$7:$T$156,Q$9,FALSE))),"")</f>
        <v>Established</v>
      </c>
      <c r="R75" s="154" t="str">
        <f ca="1">IFERROR(IF((VLOOKUP($B75,'HICM and Narrative Backsheet'!$A$7:$T$156,R$9,FALSE))="","",(VLOOKUP($B75,'HICM and Narrative Backsheet'!$A$7:$T$156,R$9,FALSE))),"")</f>
        <v>Established</v>
      </c>
      <c r="S75" s="154" t="str">
        <f ca="1">IFERROR(IF((VLOOKUP($B75,'HICM and Narrative Backsheet'!$A$7:$T$156,S$9,FALSE))="","",(VLOOKUP($B75,'HICM and Narrative Backsheet'!$A$7:$T$156,S$9,FALSE))),"")</f>
        <v>Established</v>
      </c>
      <c r="T75" s="154" t="str">
        <f ca="1">IFERROR(IF((VLOOKUP($B75,'HICM and Narrative Backsheet'!$A$7:$T$156,T$9,FALSE))="","",(VLOOKUP($B75,'HICM and Narrative Backsheet'!$A$7:$T$156,T$9,FALSE))),"")</f>
        <v>Established</v>
      </c>
      <c r="U75" s="155" t="str">
        <f ca="1">IFERROR(IF((VLOOKUP($B75,'HICM and Narrative Backsheet'!$A$7:$T$156,U$9,FALSE))="","",(VLOOKUP($B75,'HICM and Narrative Backsheet'!$A$7:$T$156,U$9,FALSE))),"")</f>
        <v>Established</v>
      </c>
    </row>
    <row r="76" spans="1:21" x14ac:dyDescent="0.3">
      <c r="A76" s="57">
        <v>50</v>
      </c>
      <c r="B76" s="50" t="str">
        <f t="shared" ca="1" si="10"/>
        <v>E09000014</v>
      </c>
      <c r="C76" s="141" t="str">
        <f ca="1">IFERROR(VLOOKUP($B76,'Org List'!$J$9:$K$488,2,0), "")</f>
        <v>Haringey</v>
      </c>
      <c r="D76" s="153" t="str">
        <f ca="1">IFERROR(IF((VLOOKUP($B76,'HICM and Narrative Backsheet'!$A$7:$T$156,D$9,FALSE))="","",(VLOOKUP($B76,'HICM and Narrative Backsheet'!$A$7:$T$156,D$9,FALSE))),"")</f>
        <v>Plans in place</v>
      </c>
      <c r="E76" s="154" t="str">
        <f ca="1">IFERROR(IF((VLOOKUP($B76,'HICM and Narrative Backsheet'!$A$7:$T$156,E$9,FALSE))="","",(VLOOKUP($B76,'HICM and Narrative Backsheet'!$A$7:$T$156,E$9,FALSE))),"")</f>
        <v>Plans in place</v>
      </c>
      <c r="F76" s="154" t="str">
        <f ca="1">IFERROR(IF((VLOOKUP($B76,'HICM and Narrative Backsheet'!$A$7:$T$156,F$9,FALSE))="","",(VLOOKUP($B76,'HICM and Narrative Backsheet'!$A$7:$T$156,F$9,FALSE))),"")</f>
        <v>Established</v>
      </c>
      <c r="G76" s="154" t="str">
        <f ca="1">IFERROR(IF((VLOOKUP($B76,'HICM and Narrative Backsheet'!$A$7:$T$156,G$9,FALSE))="","",(VLOOKUP($B76,'HICM and Narrative Backsheet'!$A$7:$T$156,G$9,FALSE))),"")</f>
        <v>Established</v>
      </c>
      <c r="H76" s="154" t="str">
        <f ca="1">IFERROR(IF((VLOOKUP($B76,'HICM and Narrative Backsheet'!$A$7:$T$156,H$9,FALSE))="","",(VLOOKUP($B76,'HICM and Narrative Backsheet'!$A$7:$T$156,H$9,FALSE))),"")</f>
        <v>Plans in place</v>
      </c>
      <c r="I76" s="154" t="str">
        <f ca="1">IFERROR(IF((VLOOKUP($B76,'HICM and Narrative Backsheet'!$A$7:$T$156,I$9,FALSE))="","",(VLOOKUP($B76,'HICM and Narrative Backsheet'!$A$7:$T$156,I$9,FALSE))),"")</f>
        <v>Plans in place</v>
      </c>
      <c r="J76" s="154" t="str">
        <f ca="1">IFERROR(IF((VLOOKUP($B76,'HICM and Narrative Backsheet'!$A$7:$T$156,J$9,FALSE))="","",(VLOOKUP($B76,'HICM and Narrative Backsheet'!$A$7:$T$156,J$9,FALSE))),"")</f>
        <v>Established</v>
      </c>
      <c r="K76" s="154" t="str">
        <f ca="1">IFERROR(IF((VLOOKUP($B76,'HICM and Narrative Backsheet'!$A$7:$T$156,K$9,FALSE))="","",(VLOOKUP($B76,'HICM and Narrative Backsheet'!$A$7:$T$156,K$9,FALSE))),"")</f>
        <v>Plans in place</v>
      </c>
      <c r="L76" s="155" t="str">
        <f ca="1">IFERROR(IF((VLOOKUP($B76,'HICM and Narrative Backsheet'!$A$7:$T$156,L$9,FALSE))="","",(VLOOKUP($B76,'HICM and Narrative Backsheet'!$A$7:$T$156,L$9,FALSE))),"")</f>
        <v>Plans in place</v>
      </c>
      <c r="M76" s="153" t="str">
        <f ca="1">IFERROR(IF((VLOOKUP($B76,'HICM and Narrative Backsheet'!$A$7:$T$156,M$9,FALSE))="","",(VLOOKUP($B76,'HICM and Narrative Backsheet'!$A$7:$T$156,M$9,FALSE))),"")</f>
        <v>Established</v>
      </c>
      <c r="N76" s="154" t="str">
        <f ca="1">IFERROR(IF((VLOOKUP($B76,'HICM and Narrative Backsheet'!$A$7:$T$156,N$9,FALSE))="","",(VLOOKUP($B76,'HICM and Narrative Backsheet'!$A$7:$T$156,N$9,FALSE))),"")</f>
        <v>Established</v>
      </c>
      <c r="O76" s="154" t="str">
        <f ca="1">IFERROR(IF((VLOOKUP($B76,'HICM and Narrative Backsheet'!$A$7:$T$156,O$9,FALSE))="","",(VLOOKUP($B76,'HICM and Narrative Backsheet'!$A$7:$T$156,O$9,FALSE))),"")</f>
        <v>Established</v>
      </c>
      <c r="P76" s="154" t="str">
        <f ca="1">IFERROR(IF((VLOOKUP($B76,'HICM and Narrative Backsheet'!$A$7:$T$156,P$9,FALSE))="","",(VLOOKUP($B76,'HICM and Narrative Backsheet'!$A$7:$T$156,P$9,FALSE))),"")</f>
        <v>Established</v>
      </c>
      <c r="Q76" s="154" t="str">
        <f ca="1">IFERROR(IF((VLOOKUP($B76,'HICM and Narrative Backsheet'!$A$7:$T$156,Q$9,FALSE))="","",(VLOOKUP($B76,'HICM and Narrative Backsheet'!$A$7:$T$156,Q$9,FALSE))),"")</f>
        <v>Plans in place</v>
      </c>
      <c r="R76" s="154" t="str">
        <f ca="1">IFERROR(IF((VLOOKUP($B76,'HICM and Narrative Backsheet'!$A$7:$T$156,R$9,FALSE))="","",(VLOOKUP($B76,'HICM and Narrative Backsheet'!$A$7:$T$156,R$9,FALSE))),"")</f>
        <v>Plans in place</v>
      </c>
      <c r="S76" s="154" t="str">
        <f ca="1">IFERROR(IF((VLOOKUP($B76,'HICM and Narrative Backsheet'!$A$7:$T$156,S$9,FALSE))="","",(VLOOKUP($B76,'HICM and Narrative Backsheet'!$A$7:$T$156,S$9,FALSE))),"")</f>
        <v>Established</v>
      </c>
      <c r="T76" s="154" t="str">
        <f ca="1">IFERROR(IF((VLOOKUP($B76,'HICM and Narrative Backsheet'!$A$7:$T$156,T$9,FALSE))="","",(VLOOKUP($B76,'HICM and Narrative Backsheet'!$A$7:$T$156,T$9,FALSE))),"")</f>
        <v>Plans in place</v>
      </c>
      <c r="U76" s="155" t="str">
        <f ca="1">IFERROR(IF((VLOOKUP($B76,'HICM and Narrative Backsheet'!$A$7:$T$156,U$9,FALSE))="","",(VLOOKUP($B76,'HICM and Narrative Backsheet'!$A$7:$T$156,U$9,FALSE))),"")</f>
        <v>Plans in place</v>
      </c>
    </row>
    <row r="77" spans="1:21" x14ac:dyDescent="0.3">
      <c r="A77" s="57">
        <v>51</v>
      </c>
      <c r="B77" s="50" t="str">
        <f t="shared" ca="1" si="10"/>
        <v>E09000015</v>
      </c>
      <c r="C77" s="141" t="str">
        <f ca="1">IFERROR(VLOOKUP($B77,'Org List'!$J$9:$K$488,2,0), "")</f>
        <v>Harrow</v>
      </c>
      <c r="D77" s="153" t="str">
        <f ca="1">IFERROR(IF((VLOOKUP($B77,'HICM and Narrative Backsheet'!$A$7:$T$156,D$9,FALSE))="","",(VLOOKUP($B77,'HICM and Narrative Backsheet'!$A$7:$T$156,D$9,FALSE))),"")</f>
        <v>Established</v>
      </c>
      <c r="E77" s="154" t="str">
        <f ca="1">IFERROR(IF((VLOOKUP($B77,'HICM and Narrative Backsheet'!$A$7:$T$156,E$9,FALSE))="","",(VLOOKUP($B77,'HICM and Narrative Backsheet'!$A$7:$T$156,E$9,FALSE))),"")</f>
        <v>Established</v>
      </c>
      <c r="F77" s="154" t="str">
        <f ca="1">IFERROR(IF((VLOOKUP($B77,'HICM and Narrative Backsheet'!$A$7:$T$156,F$9,FALSE))="","",(VLOOKUP($B77,'HICM and Narrative Backsheet'!$A$7:$T$156,F$9,FALSE))),"")</f>
        <v>Established</v>
      </c>
      <c r="G77" s="154" t="str">
        <f ca="1">IFERROR(IF((VLOOKUP($B77,'HICM and Narrative Backsheet'!$A$7:$T$156,G$9,FALSE))="","",(VLOOKUP($B77,'HICM and Narrative Backsheet'!$A$7:$T$156,G$9,FALSE))),"")</f>
        <v>Established</v>
      </c>
      <c r="H77" s="154" t="str">
        <f ca="1">IFERROR(IF((VLOOKUP($B77,'HICM and Narrative Backsheet'!$A$7:$T$156,H$9,FALSE))="","",(VLOOKUP($B77,'HICM and Narrative Backsheet'!$A$7:$T$156,H$9,FALSE))),"")</f>
        <v>Established</v>
      </c>
      <c r="I77" s="154" t="str">
        <f ca="1">IFERROR(IF((VLOOKUP($B77,'HICM and Narrative Backsheet'!$A$7:$T$156,I$9,FALSE))="","",(VLOOKUP($B77,'HICM and Narrative Backsheet'!$A$7:$T$156,I$9,FALSE))),"")</f>
        <v>Established</v>
      </c>
      <c r="J77" s="154" t="str">
        <f ca="1">IFERROR(IF((VLOOKUP($B77,'HICM and Narrative Backsheet'!$A$7:$T$156,J$9,FALSE))="","",(VLOOKUP($B77,'HICM and Narrative Backsheet'!$A$7:$T$156,J$9,FALSE))),"")</f>
        <v>Established</v>
      </c>
      <c r="K77" s="154" t="str">
        <f ca="1">IFERROR(IF((VLOOKUP($B77,'HICM and Narrative Backsheet'!$A$7:$T$156,K$9,FALSE))="","",(VLOOKUP($B77,'HICM and Narrative Backsheet'!$A$7:$T$156,K$9,FALSE))),"")</f>
        <v>Established</v>
      </c>
      <c r="L77" s="155" t="str">
        <f ca="1">IFERROR(IF((VLOOKUP($B77,'HICM and Narrative Backsheet'!$A$7:$T$156,L$9,FALSE))="","",(VLOOKUP($B77,'HICM and Narrative Backsheet'!$A$7:$T$156,L$9,FALSE))),"")</f>
        <v>Established</v>
      </c>
      <c r="M77" s="153" t="str">
        <f ca="1">IFERROR(IF((VLOOKUP($B77,'HICM and Narrative Backsheet'!$A$7:$T$156,M$9,FALSE))="","",(VLOOKUP($B77,'HICM and Narrative Backsheet'!$A$7:$T$156,M$9,FALSE))),"")</f>
        <v>Established</v>
      </c>
      <c r="N77" s="154" t="str">
        <f ca="1">IFERROR(IF((VLOOKUP($B77,'HICM and Narrative Backsheet'!$A$7:$T$156,N$9,FALSE))="","",(VLOOKUP($B77,'HICM and Narrative Backsheet'!$A$7:$T$156,N$9,FALSE))),"")</f>
        <v>Established</v>
      </c>
      <c r="O77" s="154" t="str">
        <f ca="1">IFERROR(IF((VLOOKUP($B77,'HICM and Narrative Backsheet'!$A$7:$T$156,O$9,FALSE))="","",(VLOOKUP($B77,'HICM and Narrative Backsheet'!$A$7:$T$156,O$9,FALSE))),"")</f>
        <v>Established</v>
      </c>
      <c r="P77" s="154" t="str">
        <f ca="1">IFERROR(IF((VLOOKUP($B77,'HICM and Narrative Backsheet'!$A$7:$T$156,P$9,FALSE))="","",(VLOOKUP($B77,'HICM and Narrative Backsheet'!$A$7:$T$156,P$9,FALSE))),"")</f>
        <v>Established</v>
      </c>
      <c r="Q77" s="154" t="str">
        <f ca="1">IFERROR(IF((VLOOKUP($B77,'HICM and Narrative Backsheet'!$A$7:$T$156,Q$9,FALSE))="","",(VLOOKUP($B77,'HICM and Narrative Backsheet'!$A$7:$T$156,Q$9,FALSE))),"")</f>
        <v>Established</v>
      </c>
      <c r="R77" s="154" t="str">
        <f ca="1">IFERROR(IF((VLOOKUP($B77,'HICM and Narrative Backsheet'!$A$7:$T$156,R$9,FALSE))="","",(VLOOKUP($B77,'HICM and Narrative Backsheet'!$A$7:$T$156,R$9,FALSE))),"")</f>
        <v>Established</v>
      </c>
      <c r="S77" s="154" t="str">
        <f ca="1">IFERROR(IF((VLOOKUP($B77,'HICM and Narrative Backsheet'!$A$7:$T$156,S$9,FALSE))="","",(VLOOKUP($B77,'HICM and Narrative Backsheet'!$A$7:$T$156,S$9,FALSE))),"")</f>
        <v>Established</v>
      </c>
      <c r="T77" s="154" t="str">
        <f ca="1">IFERROR(IF((VLOOKUP($B77,'HICM and Narrative Backsheet'!$A$7:$T$156,T$9,FALSE))="","",(VLOOKUP($B77,'HICM and Narrative Backsheet'!$A$7:$T$156,T$9,FALSE))),"")</f>
        <v>Established</v>
      </c>
      <c r="U77" s="155" t="str">
        <f ca="1">IFERROR(IF((VLOOKUP($B77,'HICM and Narrative Backsheet'!$A$7:$T$156,U$9,FALSE))="","",(VLOOKUP($B77,'HICM and Narrative Backsheet'!$A$7:$T$156,U$9,FALSE))),"")</f>
        <v>Established</v>
      </c>
    </row>
    <row r="78" spans="1:21" x14ac:dyDescent="0.3">
      <c r="A78" s="57">
        <v>52</v>
      </c>
      <c r="B78" s="50" t="str">
        <f t="shared" ca="1" si="10"/>
        <v>E06000001</v>
      </c>
      <c r="C78" s="141" t="str">
        <f ca="1">IFERROR(VLOOKUP($B78,'Org List'!$J$9:$K$488,2,0), "")</f>
        <v>Hartlepool</v>
      </c>
      <c r="D78" s="153" t="str">
        <f ca="1">IFERROR(IF((VLOOKUP($B78,'HICM and Narrative Backsheet'!$A$7:$T$156,D$9,FALSE))="","",(VLOOKUP($B78,'HICM and Narrative Backsheet'!$A$7:$T$156,D$9,FALSE))),"")</f>
        <v>Established</v>
      </c>
      <c r="E78" s="154" t="str">
        <f ca="1">IFERROR(IF((VLOOKUP($B78,'HICM and Narrative Backsheet'!$A$7:$T$156,E$9,FALSE))="","",(VLOOKUP($B78,'HICM and Narrative Backsheet'!$A$7:$T$156,E$9,FALSE))),"")</f>
        <v>Mature</v>
      </c>
      <c r="F78" s="154" t="str">
        <f ca="1">IFERROR(IF((VLOOKUP($B78,'HICM and Narrative Backsheet'!$A$7:$T$156,F$9,FALSE))="","",(VLOOKUP($B78,'HICM and Narrative Backsheet'!$A$7:$T$156,F$9,FALSE))),"")</f>
        <v>Mature</v>
      </c>
      <c r="G78" s="154" t="str">
        <f ca="1">IFERROR(IF((VLOOKUP($B78,'HICM and Narrative Backsheet'!$A$7:$T$156,G$9,FALSE))="","",(VLOOKUP($B78,'HICM and Narrative Backsheet'!$A$7:$T$156,G$9,FALSE))),"")</f>
        <v>Established</v>
      </c>
      <c r="H78" s="154" t="str">
        <f ca="1">IFERROR(IF((VLOOKUP($B78,'HICM and Narrative Backsheet'!$A$7:$T$156,H$9,FALSE))="","",(VLOOKUP($B78,'HICM and Narrative Backsheet'!$A$7:$T$156,H$9,FALSE))),"")</f>
        <v>Established</v>
      </c>
      <c r="I78" s="154" t="str">
        <f ca="1">IFERROR(IF((VLOOKUP($B78,'HICM and Narrative Backsheet'!$A$7:$T$156,I$9,FALSE))="","",(VLOOKUP($B78,'HICM and Narrative Backsheet'!$A$7:$T$156,I$9,FALSE))),"")</f>
        <v>Established</v>
      </c>
      <c r="J78" s="154" t="str">
        <f ca="1">IFERROR(IF((VLOOKUP($B78,'HICM and Narrative Backsheet'!$A$7:$T$156,J$9,FALSE))="","",(VLOOKUP($B78,'HICM and Narrative Backsheet'!$A$7:$T$156,J$9,FALSE))),"")</f>
        <v>Mature</v>
      </c>
      <c r="K78" s="154" t="str">
        <f ca="1">IFERROR(IF((VLOOKUP($B78,'HICM and Narrative Backsheet'!$A$7:$T$156,K$9,FALSE))="","",(VLOOKUP($B78,'HICM and Narrative Backsheet'!$A$7:$T$156,K$9,FALSE))),"")</f>
        <v>Mature</v>
      </c>
      <c r="L78" s="155" t="str">
        <f ca="1">IFERROR(IF((VLOOKUP($B78,'HICM and Narrative Backsheet'!$A$7:$T$156,L$9,FALSE))="","",(VLOOKUP($B78,'HICM and Narrative Backsheet'!$A$7:$T$156,L$9,FALSE))),"")</f>
        <v>Established</v>
      </c>
      <c r="M78" s="153" t="str">
        <f ca="1">IFERROR(IF((VLOOKUP($B78,'HICM and Narrative Backsheet'!$A$7:$T$156,M$9,FALSE))="","",(VLOOKUP($B78,'HICM and Narrative Backsheet'!$A$7:$T$156,M$9,FALSE))),"")</f>
        <v>Mature</v>
      </c>
      <c r="N78" s="154" t="str">
        <f ca="1">IFERROR(IF((VLOOKUP($B78,'HICM and Narrative Backsheet'!$A$7:$T$156,N$9,FALSE))="","",(VLOOKUP($B78,'HICM and Narrative Backsheet'!$A$7:$T$156,N$9,FALSE))),"")</f>
        <v>Mature</v>
      </c>
      <c r="O78" s="154" t="str">
        <f ca="1">IFERROR(IF((VLOOKUP($B78,'HICM and Narrative Backsheet'!$A$7:$T$156,O$9,FALSE))="","",(VLOOKUP($B78,'HICM and Narrative Backsheet'!$A$7:$T$156,O$9,FALSE))),"")</f>
        <v>Exemplary</v>
      </c>
      <c r="P78" s="154" t="str">
        <f ca="1">IFERROR(IF((VLOOKUP($B78,'HICM and Narrative Backsheet'!$A$7:$T$156,P$9,FALSE))="","",(VLOOKUP($B78,'HICM and Narrative Backsheet'!$A$7:$T$156,P$9,FALSE))),"")</f>
        <v>Mature</v>
      </c>
      <c r="Q78" s="154" t="str">
        <f ca="1">IFERROR(IF((VLOOKUP($B78,'HICM and Narrative Backsheet'!$A$7:$T$156,Q$9,FALSE))="","",(VLOOKUP($B78,'HICM and Narrative Backsheet'!$A$7:$T$156,Q$9,FALSE))),"")</f>
        <v>Established</v>
      </c>
      <c r="R78" s="154" t="str">
        <f ca="1">IFERROR(IF((VLOOKUP($B78,'HICM and Narrative Backsheet'!$A$7:$T$156,R$9,FALSE))="","",(VLOOKUP($B78,'HICM and Narrative Backsheet'!$A$7:$T$156,R$9,FALSE))),"")</f>
        <v>Mature</v>
      </c>
      <c r="S78" s="154" t="str">
        <f ca="1">IFERROR(IF((VLOOKUP($B78,'HICM and Narrative Backsheet'!$A$7:$T$156,S$9,FALSE))="","",(VLOOKUP($B78,'HICM and Narrative Backsheet'!$A$7:$T$156,S$9,FALSE))),"")</f>
        <v>Mature</v>
      </c>
      <c r="T78" s="154" t="str">
        <f ca="1">IFERROR(IF((VLOOKUP($B78,'HICM and Narrative Backsheet'!$A$7:$T$156,T$9,FALSE))="","",(VLOOKUP($B78,'HICM and Narrative Backsheet'!$A$7:$T$156,T$9,FALSE))),"")</f>
        <v>Mature</v>
      </c>
      <c r="U78" s="155" t="str">
        <f ca="1">IFERROR(IF((VLOOKUP($B78,'HICM and Narrative Backsheet'!$A$7:$T$156,U$9,FALSE))="","",(VLOOKUP($B78,'HICM and Narrative Backsheet'!$A$7:$T$156,U$9,FALSE))),"")</f>
        <v>Established</v>
      </c>
    </row>
    <row r="79" spans="1:21" x14ac:dyDescent="0.3">
      <c r="A79" s="57">
        <v>53</v>
      </c>
      <c r="B79" s="50" t="str">
        <f t="shared" ca="1" si="10"/>
        <v>E09000016</v>
      </c>
      <c r="C79" s="141" t="str">
        <f ca="1">IFERROR(VLOOKUP($B79,'Org List'!$J$9:$K$488,2,0), "")</f>
        <v>Havering</v>
      </c>
      <c r="D79" s="153" t="str">
        <f ca="1">IFERROR(IF((VLOOKUP($B79,'HICM and Narrative Backsheet'!$A$7:$T$156,D$9,FALSE))="","",(VLOOKUP($B79,'HICM and Narrative Backsheet'!$A$7:$T$156,D$9,FALSE))),"")</f>
        <v>Established</v>
      </c>
      <c r="E79" s="154" t="str">
        <f ca="1">IFERROR(IF((VLOOKUP($B79,'HICM and Narrative Backsheet'!$A$7:$T$156,E$9,FALSE))="","",(VLOOKUP($B79,'HICM and Narrative Backsheet'!$A$7:$T$156,E$9,FALSE))),"")</f>
        <v>Established</v>
      </c>
      <c r="F79" s="154" t="str">
        <f ca="1">IFERROR(IF((VLOOKUP($B79,'HICM and Narrative Backsheet'!$A$7:$T$156,F$9,FALSE))="","",(VLOOKUP($B79,'HICM and Narrative Backsheet'!$A$7:$T$156,F$9,FALSE))),"")</f>
        <v>Established</v>
      </c>
      <c r="G79" s="154" t="str">
        <f ca="1">IFERROR(IF((VLOOKUP($B79,'HICM and Narrative Backsheet'!$A$7:$T$156,G$9,FALSE))="","",(VLOOKUP($B79,'HICM and Narrative Backsheet'!$A$7:$T$156,G$9,FALSE))),"")</f>
        <v>Established</v>
      </c>
      <c r="H79" s="154" t="str">
        <f ca="1">IFERROR(IF((VLOOKUP($B79,'HICM and Narrative Backsheet'!$A$7:$T$156,H$9,FALSE))="","",(VLOOKUP($B79,'HICM and Narrative Backsheet'!$A$7:$T$156,H$9,FALSE))),"")</f>
        <v>Established</v>
      </c>
      <c r="I79" s="154" t="str">
        <f ca="1">IFERROR(IF((VLOOKUP($B79,'HICM and Narrative Backsheet'!$A$7:$T$156,I$9,FALSE))="","",(VLOOKUP($B79,'HICM and Narrative Backsheet'!$A$7:$T$156,I$9,FALSE))),"")</f>
        <v>Established</v>
      </c>
      <c r="J79" s="154" t="str">
        <f ca="1">IFERROR(IF((VLOOKUP($B79,'HICM and Narrative Backsheet'!$A$7:$T$156,J$9,FALSE))="","",(VLOOKUP($B79,'HICM and Narrative Backsheet'!$A$7:$T$156,J$9,FALSE))),"")</f>
        <v>Established</v>
      </c>
      <c r="K79" s="154" t="str">
        <f ca="1">IFERROR(IF((VLOOKUP($B79,'HICM and Narrative Backsheet'!$A$7:$T$156,K$9,FALSE))="","",(VLOOKUP($B79,'HICM and Narrative Backsheet'!$A$7:$T$156,K$9,FALSE))),"")</f>
        <v>Established</v>
      </c>
      <c r="L79" s="155" t="str">
        <f ca="1">IFERROR(IF((VLOOKUP($B79,'HICM and Narrative Backsheet'!$A$7:$T$156,L$9,FALSE))="","",(VLOOKUP($B79,'HICM and Narrative Backsheet'!$A$7:$T$156,L$9,FALSE))),"")</f>
        <v>Established</v>
      </c>
      <c r="M79" s="153" t="str">
        <f ca="1">IFERROR(IF((VLOOKUP($B79,'HICM and Narrative Backsheet'!$A$7:$T$156,M$9,FALSE))="","",(VLOOKUP($B79,'HICM and Narrative Backsheet'!$A$7:$T$156,M$9,FALSE))),"")</f>
        <v>Established</v>
      </c>
      <c r="N79" s="154" t="str">
        <f ca="1">IFERROR(IF((VLOOKUP($B79,'HICM and Narrative Backsheet'!$A$7:$T$156,N$9,FALSE))="","",(VLOOKUP($B79,'HICM and Narrative Backsheet'!$A$7:$T$156,N$9,FALSE))),"")</f>
        <v>Established</v>
      </c>
      <c r="O79" s="154" t="str">
        <f ca="1">IFERROR(IF((VLOOKUP($B79,'HICM and Narrative Backsheet'!$A$7:$T$156,O$9,FALSE))="","",(VLOOKUP($B79,'HICM and Narrative Backsheet'!$A$7:$T$156,O$9,FALSE))),"")</f>
        <v>Established</v>
      </c>
      <c r="P79" s="154" t="str">
        <f ca="1">IFERROR(IF((VLOOKUP($B79,'HICM and Narrative Backsheet'!$A$7:$T$156,P$9,FALSE))="","",(VLOOKUP($B79,'HICM and Narrative Backsheet'!$A$7:$T$156,P$9,FALSE))),"")</f>
        <v>Established</v>
      </c>
      <c r="Q79" s="154" t="str">
        <f ca="1">IFERROR(IF((VLOOKUP($B79,'HICM and Narrative Backsheet'!$A$7:$T$156,Q$9,FALSE))="","",(VLOOKUP($B79,'HICM and Narrative Backsheet'!$A$7:$T$156,Q$9,FALSE))),"")</f>
        <v>Established</v>
      </c>
      <c r="R79" s="154" t="str">
        <f ca="1">IFERROR(IF((VLOOKUP($B79,'HICM and Narrative Backsheet'!$A$7:$T$156,R$9,FALSE))="","",(VLOOKUP($B79,'HICM and Narrative Backsheet'!$A$7:$T$156,R$9,FALSE))),"")</f>
        <v>Established</v>
      </c>
      <c r="S79" s="154" t="str">
        <f ca="1">IFERROR(IF((VLOOKUP($B79,'HICM and Narrative Backsheet'!$A$7:$T$156,S$9,FALSE))="","",(VLOOKUP($B79,'HICM and Narrative Backsheet'!$A$7:$T$156,S$9,FALSE))),"")</f>
        <v>Established</v>
      </c>
      <c r="T79" s="154" t="str">
        <f ca="1">IFERROR(IF((VLOOKUP($B79,'HICM and Narrative Backsheet'!$A$7:$T$156,T$9,FALSE))="","",(VLOOKUP($B79,'HICM and Narrative Backsheet'!$A$7:$T$156,T$9,FALSE))),"")</f>
        <v>Established</v>
      </c>
      <c r="U79" s="155" t="str">
        <f ca="1">IFERROR(IF((VLOOKUP($B79,'HICM and Narrative Backsheet'!$A$7:$T$156,U$9,FALSE))="","",(VLOOKUP($B79,'HICM and Narrative Backsheet'!$A$7:$T$156,U$9,FALSE))),"")</f>
        <v>Established</v>
      </c>
    </row>
    <row r="80" spans="1:21" x14ac:dyDescent="0.3">
      <c r="A80" s="57">
        <v>54</v>
      </c>
      <c r="B80" s="50" t="str">
        <f t="shared" ca="1" si="10"/>
        <v>E06000019</v>
      </c>
      <c r="C80" s="141" t="str">
        <f ca="1">IFERROR(VLOOKUP($B80,'Org List'!$J$9:$K$488,2,0), "")</f>
        <v>Herefordshire, County of</v>
      </c>
      <c r="D80" s="153" t="str">
        <f ca="1">IFERROR(IF((VLOOKUP($B80,'HICM and Narrative Backsheet'!$A$7:$T$156,D$9,FALSE))="","",(VLOOKUP($B80,'HICM and Narrative Backsheet'!$A$7:$T$156,D$9,FALSE))),"")</f>
        <v>Plans in place</v>
      </c>
      <c r="E80" s="154" t="str">
        <f ca="1">IFERROR(IF((VLOOKUP($B80,'HICM and Narrative Backsheet'!$A$7:$T$156,E$9,FALSE))="","",(VLOOKUP($B80,'HICM and Narrative Backsheet'!$A$7:$T$156,E$9,FALSE))),"")</f>
        <v>Plans in place</v>
      </c>
      <c r="F80" s="154" t="str">
        <f ca="1">IFERROR(IF((VLOOKUP($B80,'HICM and Narrative Backsheet'!$A$7:$T$156,F$9,FALSE))="","",(VLOOKUP($B80,'HICM and Narrative Backsheet'!$A$7:$T$156,F$9,FALSE))),"")</f>
        <v>Plans in place</v>
      </c>
      <c r="G80" s="154" t="str">
        <f ca="1">IFERROR(IF((VLOOKUP($B80,'HICM and Narrative Backsheet'!$A$7:$T$156,G$9,FALSE))="","",(VLOOKUP($B80,'HICM and Narrative Backsheet'!$A$7:$T$156,G$9,FALSE))),"")</f>
        <v>Established</v>
      </c>
      <c r="H80" s="154" t="str">
        <f ca="1">IFERROR(IF((VLOOKUP($B80,'HICM and Narrative Backsheet'!$A$7:$T$156,H$9,FALSE))="","",(VLOOKUP($B80,'HICM and Narrative Backsheet'!$A$7:$T$156,H$9,FALSE))),"")</f>
        <v>Plans in place</v>
      </c>
      <c r="I80" s="154" t="str">
        <f ca="1">IFERROR(IF((VLOOKUP($B80,'HICM and Narrative Backsheet'!$A$7:$T$156,I$9,FALSE))="","",(VLOOKUP($B80,'HICM and Narrative Backsheet'!$A$7:$T$156,I$9,FALSE))),"")</f>
        <v>Plans in place</v>
      </c>
      <c r="J80" s="154" t="str">
        <f ca="1">IFERROR(IF((VLOOKUP($B80,'HICM and Narrative Backsheet'!$A$7:$T$156,J$9,FALSE))="","",(VLOOKUP($B80,'HICM and Narrative Backsheet'!$A$7:$T$156,J$9,FALSE))),"")</f>
        <v>Established</v>
      </c>
      <c r="K80" s="154" t="str">
        <f ca="1">IFERROR(IF((VLOOKUP($B80,'HICM and Narrative Backsheet'!$A$7:$T$156,K$9,FALSE))="","",(VLOOKUP($B80,'HICM and Narrative Backsheet'!$A$7:$T$156,K$9,FALSE))),"")</f>
        <v>Plans in place</v>
      </c>
      <c r="L80" s="155" t="str">
        <f ca="1">IFERROR(IF((VLOOKUP($B80,'HICM and Narrative Backsheet'!$A$7:$T$156,L$9,FALSE))="","",(VLOOKUP($B80,'HICM and Narrative Backsheet'!$A$7:$T$156,L$9,FALSE))),"")</f>
        <v>Established</v>
      </c>
      <c r="M80" s="153" t="str">
        <f ca="1">IFERROR(IF((VLOOKUP($B80,'HICM and Narrative Backsheet'!$A$7:$T$156,M$9,FALSE))="","",(VLOOKUP($B80,'HICM and Narrative Backsheet'!$A$7:$T$156,M$9,FALSE))),"")</f>
        <v>Plans in place</v>
      </c>
      <c r="N80" s="154" t="str">
        <f ca="1">IFERROR(IF((VLOOKUP($B80,'HICM and Narrative Backsheet'!$A$7:$T$156,N$9,FALSE))="","",(VLOOKUP($B80,'HICM and Narrative Backsheet'!$A$7:$T$156,N$9,FALSE))),"")</f>
        <v>Plans in place</v>
      </c>
      <c r="O80" s="154" t="str">
        <f ca="1">IFERROR(IF((VLOOKUP($B80,'HICM and Narrative Backsheet'!$A$7:$T$156,O$9,FALSE))="","",(VLOOKUP($B80,'HICM and Narrative Backsheet'!$A$7:$T$156,O$9,FALSE))),"")</f>
        <v>Plans in place</v>
      </c>
      <c r="P80" s="154" t="str">
        <f ca="1">IFERROR(IF((VLOOKUP($B80,'HICM and Narrative Backsheet'!$A$7:$T$156,P$9,FALSE))="","",(VLOOKUP($B80,'HICM and Narrative Backsheet'!$A$7:$T$156,P$9,FALSE))),"")</f>
        <v>Mature</v>
      </c>
      <c r="Q80" s="154" t="str">
        <f ca="1">IFERROR(IF((VLOOKUP($B80,'HICM and Narrative Backsheet'!$A$7:$T$156,Q$9,FALSE))="","",(VLOOKUP($B80,'HICM and Narrative Backsheet'!$A$7:$T$156,Q$9,FALSE))),"")</f>
        <v>Plans in place</v>
      </c>
      <c r="R80" s="154" t="str">
        <f ca="1">IFERROR(IF((VLOOKUP($B80,'HICM and Narrative Backsheet'!$A$7:$T$156,R$9,FALSE))="","",(VLOOKUP($B80,'HICM and Narrative Backsheet'!$A$7:$T$156,R$9,FALSE))),"")</f>
        <v>Plans in place</v>
      </c>
      <c r="S80" s="154" t="str">
        <f ca="1">IFERROR(IF((VLOOKUP($B80,'HICM and Narrative Backsheet'!$A$7:$T$156,S$9,FALSE))="","",(VLOOKUP($B80,'HICM and Narrative Backsheet'!$A$7:$T$156,S$9,FALSE))),"")</f>
        <v>Established</v>
      </c>
      <c r="T80" s="154" t="str">
        <f ca="1">IFERROR(IF((VLOOKUP($B80,'HICM and Narrative Backsheet'!$A$7:$T$156,T$9,FALSE))="","",(VLOOKUP($B80,'HICM and Narrative Backsheet'!$A$7:$T$156,T$9,FALSE))),"")</f>
        <v>Plans in place</v>
      </c>
      <c r="U80" s="155" t="str">
        <f ca="1">IFERROR(IF((VLOOKUP($B80,'HICM and Narrative Backsheet'!$A$7:$T$156,U$9,FALSE))="","",(VLOOKUP($B80,'HICM and Narrative Backsheet'!$A$7:$T$156,U$9,FALSE))),"")</f>
        <v>Mature</v>
      </c>
    </row>
    <row r="81" spans="1:21" x14ac:dyDescent="0.3">
      <c r="A81" s="57">
        <v>55</v>
      </c>
      <c r="B81" s="50" t="str">
        <f t="shared" ca="1" si="10"/>
        <v>E10000015</v>
      </c>
      <c r="C81" s="141" t="str">
        <f ca="1">IFERROR(VLOOKUP($B81,'Org List'!$J$9:$K$488,2,0), "")</f>
        <v>Hertfordshire</v>
      </c>
      <c r="D81" s="153" t="str">
        <f ca="1">IFERROR(IF((VLOOKUP($B81,'HICM and Narrative Backsheet'!$A$7:$T$156,D$9,FALSE))="","",(VLOOKUP($B81,'HICM and Narrative Backsheet'!$A$7:$T$156,D$9,FALSE))),"")</f>
        <v>Established</v>
      </c>
      <c r="E81" s="154" t="str">
        <f ca="1">IFERROR(IF((VLOOKUP($B81,'HICM and Narrative Backsheet'!$A$7:$T$156,E$9,FALSE))="","",(VLOOKUP($B81,'HICM and Narrative Backsheet'!$A$7:$T$156,E$9,FALSE))),"")</f>
        <v>Established</v>
      </c>
      <c r="F81" s="154" t="str">
        <f ca="1">IFERROR(IF((VLOOKUP($B81,'HICM and Narrative Backsheet'!$A$7:$T$156,F$9,FALSE))="","",(VLOOKUP($B81,'HICM and Narrative Backsheet'!$A$7:$T$156,F$9,FALSE))),"")</f>
        <v>Mature</v>
      </c>
      <c r="G81" s="154" t="str">
        <f ca="1">IFERROR(IF((VLOOKUP($B81,'HICM and Narrative Backsheet'!$A$7:$T$156,G$9,FALSE))="","",(VLOOKUP($B81,'HICM and Narrative Backsheet'!$A$7:$T$156,G$9,FALSE))),"")</f>
        <v>Established</v>
      </c>
      <c r="H81" s="154" t="str">
        <f ca="1">IFERROR(IF((VLOOKUP($B81,'HICM and Narrative Backsheet'!$A$7:$T$156,H$9,FALSE))="","",(VLOOKUP($B81,'HICM and Narrative Backsheet'!$A$7:$T$156,H$9,FALSE))),"")</f>
        <v>Established</v>
      </c>
      <c r="I81" s="154" t="str">
        <f ca="1">IFERROR(IF((VLOOKUP($B81,'HICM and Narrative Backsheet'!$A$7:$T$156,I$9,FALSE))="","",(VLOOKUP($B81,'HICM and Narrative Backsheet'!$A$7:$T$156,I$9,FALSE))),"")</f>
        <v>Mature</v>
      </c>
      <c r="J81" s="154" t="str">
        <f ca="1">IFERROR(IF((VLOOKUP($B81,'HICM and Narrative Backsheet'!$A$7:$T$156,J$9,FALSE))="","",(VLOOKUP($B81,'HICM and Narrative Backsheet'!$A$7:$T$156,J$9,FALSE))),"")</f>
        <v>Established</v>
      </c>
      <c r="K81" s="154" t="str">
        <f ca="1">IFERROR(IF((VLOOKUP($B81,'HICM and Narrative Backsheet'!$A$7:$T$156,K$9,FALSE))="","",(VLOOKUP($B81,'HICM and Narrative Backsheet'!$A$7:$T$156,K$9,FALSE))),"")</f>
        <v>Mature</v>
      </c>
      <c r="L81" s="155" t="str">
        <f ca="1">IFERROR(IF((VLOOKUP($B81,'HICM and Narrative Backsheet'!$A$7:$T$156,L$9,FALSE))="","",(VLOOKUP($B81,'HICM and Narrative Backsheet'!$A$7:$T$156,L$9,FALSE))),"")</f>
        <v>Established</v>
      </c>
      <c r="M81" s="153" t="str">
        <f ca="1">IFERROR(IF((VLOOKUP($B81,'HICM and Narrative Backsheet'!$A$7:$T$156,M$9,FALSE))="","",(VLOOKUP($B81,'HICM and Narrative Backsheet'!$A$7:$T$156,M$9,FALSE))),"")</f>
        <v>Established</v>
      </c>
      <c r="N81" s="154" t="str">
        <f ca="1">IFERROR(IF((VLOOKUP($B81,'HICM and Narrative Backsheet'!$A$7:$T$156,N$9,FALSE))="","",(VLOOKUP($B81,'HICM and Narrative Backsheet'!$A$7:$T$156,N$9,FALSE))),"")</f>
        <v>Established</v>
      </c>
      <c r="O81" s="154" t="str">
        <f ca="1">IFERROR(IF((VLOOKUP($B81,'HICM and Narrative Backsheet'!$A$7:$T$156,O$9,FALSE))="","",(VLOOKUP($B81,'HICM and Narrative Backsheet'!$A$7:$T$156,O$9,FALSE))),"")</f>
        <v>Mature</v>
      </c>
      <c r="P81" s="154" t="str">
        <f ca="1">IFERROR(IF((VLOOKUP($B81,'HICM and Narrative Backsheet'!$A$7:$T$156,P$9,FALSE))="","",(VLOOKUP($B81,'HICM and Narrative Backsheet'!$A$7:$T$156,P$9,FALSE))),"")</f>
        <v>Mature</v>
      </c>
      <c r="Q81" s="154" t="str">
        <f ca="1">IFERROR(IF((VLOOKUP($B81,'HICM and Narrative Backsheet'!$A$7:$T$156,Q$9,FALSE))="","",(VLOOKUP($B81,'HICM and Narrative Backsheet'!$A$7:$T$156,Q$9,FALSE))),"")</f>
        <v>Established</v>
      </c>
      <c r="R81" s="154" t="str">
        <f ca="1">IFERROR(IF((VLOOKUP($B81,'HICM and Narrative Backsheet'!$A$7:$T$156,R$9,FALSE))="","",(VLOOKUP($B81,'HICM and Narrative Backsheet'!$A$7:$T$156,R$9,FALSE))),"")</f>
        <v>Mature</v>
      </c>
      <c r="S81" s="154" t="str">
        <f ca="1">IFERROR(IF((VLOOKUP($B81,'HICM and Narrative Backsheet'!$A$7:$T$156,S$9,FALSE))="","",(VLOOKUP($B81,'HICM and Narrative Backsheet'!$A$7:$T$156,S$9,FALSE))),"")</f>
        <v>Established</v>
      </c>
      <c r="T81" s="154" t="str">
        <f ca="1">IFERROR(IF((VLOOKUP($B81,'HICM and Narrative Backsheet'!$A$7:$T$156,T$9,FALSE))="","",(VLOOKUP($B81,'HICM and Narrative Backsheet'!$A$7:$T$156,T$9,FALSE))),"")</f>
        <v>Mature</v>
      </c>
      <c r="U81" s="155" t="str">
        <f ca="1">IFERROR(IF((VLOOKUP($B81,'HICM and Narrative Backsheet'!$A$7:$T$156,U$9,FALSE))="","",(VLOOKUP($B81,'HICM and Narrative Backsheet'!$A$7:$T$156,U$9,FALSE))),"")</f>
        <v>Established</v>
      </c>
    </row>
    <row r="82" spans="1:21" x14ac:dyDescent="0.3">
      <c r="A82" s="57">
        <v>56</v>
      </c>
      <c r="B82" s="50" t="str">
        <f t="shared" ca="1" si="10"/>
        <v>E09000017</v>
      </c>
      <c r="C82" s="141" t="str">
        <f ca="1">IFERROR(VLOOKUP($B82,'Org List'!$J$9:$K$488,2,0), "")</f>
        <v>Hillingdon</v>
      </c>
      <c r="D82" s="153" t="str">
        <f ca="1">IFERROR(IF((VLOOKUP($B82,'HICM and Narrative Backsheet'!$A$7:$T$156,D$9,FALSE))="","",(VLOOKUP($B82,'HICM and Narrative Backsheet'!$A$7:$T$156,D$9,FALSE))),"")</f>
        <v>Established</v>
      </c>
      <c r="E82" s="154" t="str">
        <f ca="1">IFERROR(IF((VLOOKUP($B82,'HICM and Narrative Backsheet'!$A$7:$T$156,E$9,FALSE))="","",(VLOOKUP($B82,'HICM and Narrative Backsheet'!$A$7:$T$156,E$9,FALSE))),"")</f>
        <v>Established</v>
      </c>
      <c r="F82" s="154" t="str">
        <f ca="1">IFERROR(IF((VLOOKUP($B82,'HICM and Narrative Backsheet'!$A$7:$T$156,F$9,FALSE))="","",(VLOOKUP($B82,'HICM and Narrative Backsheet'!$A$7:$T$156,F$9,FALSE))),"")</f>
        <v>Established</v>
      </c>
      <c r="G82" s="154" t="str">
        <f ca="1">IFERROR(IF((VLOOKUP($B82,'HICM and Narrative Backsheet'!$A$7:$T$156,G$9,FALSE))="","",(VLOOKUP($B82,'HICM and Narrative Backsheet'!$A$7:$T$156,G$9,FALSE))),"")</f>
        <v>Established</v>
      </c>
      <c r="H82" s="154" t="str">
        <f ca="1">IFERROR(IF((VLOOKUP($B82,'HICM and Narrative Backsheet'!$A$7:$T$156,H$9,FALSE))="","",(VLOOKUP($B82,'HICM and Narrative Backsheet'!$A$7:$T$156,H$9,FALSE))),"")</f>
        <v>Plans in place</v>
      </c>
      <c r="I82" s="154" t="str">
        <f ca="1">IFERROR(IF((VLOOKUP($B82,'HICM and Narrative Backsheet'!$A$7:$T$156,I$9,FALSE))="","",(VLOOKUP($B82,'HICM and Narrative Backsheet'!$A$7:$T$156,I$9,FALSE))),"")</f>
        <v>Plans in place</v>
      </c>
      <c r="J82" s="154" t="str">
        <f ca="1">IFERROR(IF((VLOOKUP($B82,'HICM and Narrative Backsheet'!$A$7:$T$156,J$9,FALSE))="","",(VLOOKUP($B82,'HICM and Narrative Backsheet'!$A$7:$T$156,J$9,FALSE))),"")</f>
        <v>Plans in place</v>
      </c>
      <c r="K82" s="154" t="str">
        <f ca="1">IFERROR(IF((VLOOKUP($B82,'HICM and Narrative Backsheet'!$A$7:$T$156,K$9,FALSE))="","",(VLOOKUP($B82,'HICM and Narrative Backsheet'!$A$7:$T$156,K$9,FALSE))),"")</f>
        <v>Plans in place</v>
      </c>
      <c r="L82" s="155" t="str">
        <f ca="1">IFERROR(IF((VLOOKUP($B82,'HICM and Narrative Backsheet'!$A$7:$T$156,L$9,FALSE))="","",(VLOOKUP($B82,'HICM and Narrative Backsheet'!$A$7:$T$156,L$9,FALSE))),"")</f>
        <v>Mature</v>
      </c>
      <c r="M82" s="153" t="str">
        <f ca="1">IFERROR(IF((VLOOKUP($B82,'HICM and Narrative Backsheet'!$A$7:$T$156,M$9,FALSE))="","",(VLOOKUP($B82,'HICM and Narrative Backsheet'!$A$7:$T$156,M$9,FALSE))),"")</f>
        <v>Established</v>
      </c>
      <c r="N82" s="154" t="str">
        <f ca="1">IFERROR(IF((VLOOKUP($B82,'HICM and Narrative Backsheet'!$A$7:$T$156,N$9,FALSE))="","",(VLOOKUP($B82,'HICM and Narrative Backsheet'!$A$7:$T$156,N$9,FALSE))),"")</f>
        <v>Mature</v>
      </c>
      <c r="O82" s="154" t="str">
        <f ca="1">IFERROR(IF((VLOOKUP($B82,'HICM and Narrative Backsheet'!$A$7:$T$156,O$9,FALSE))="","",(VLOOKUP($B82,'HICM and Narrative Backsheet'!$A$7:$T$156,O$9,FALSE))),"")</f>
        <v>Mature</v>
      </c>
      <c r="P82" s="154" t="str">
        <f ca="1">IFERROR(IF((VLOOKUP($B82,'HICM and Narrative Backsheet'!$A$7:$T$156,P$9,FALSE))="","",(VLOOKUP($B82,'HICM and Narrative Backsheet'!$A$7:$T$156,P$9,FALSE))),"")</f>
        <v>Mature</v>
      </c>
      <c r="Q82" s="154" t="str">
        <f ca="1">IFERROR(IF((VLOOKUP($B82,'HICM and Narrative Backsheet'!$A$7:$T$156,Q$9,FALSE))="","",(VLOOKUP($B82,'HICM and Narrative Backsheet'!$A$7:$T$156,Q$9,FALSE))),"")</f>
        <v>Established</v>
      </c>
      <c r="R82" s="154" t="str">
        <f ca="1">IFERROR(IF((VLOOKUP($B82,'HICM and Narrative Backsheet'!$A$7:$T$156,R$9,FALSE))="","",(VLOOKUP($B82,'HICM and Narrative Backsheet'!$A$7:$T$156,R$9,FALSE))),"")</f>
        <v>Established</v>
      </c>
      <c r="S82" s="154" t="str">
        <f ca="1">IFERROR(IF((VLOOKUP($B82,'HICM and Narrative Backsheet'!$A$7:$T$156,S$9,FALSE))="","",(VLOOKUP($B82,'HICM and Narrative Backsheet'!$A$7:$T$156,S$9,FALSE))),"")</f>
        <v>Established</v>
      </c>
      <c r="T82" s="154" t="str">
        <f ca="1">IFERROR(IF((VLOOKUP($B82,'HICM and Narrative Backsheet'!$A$7:$T$156,T$9,FALSE))="","",(VLOOKUP($B82,'HICM and Narrative Backsheet'!$A$7:$T$156,T$9,FALSE))),"")</f>
        <v>Established</v>
      </c>
      <c r="U82" s="155" t="str">
        <f ca="1">IFERROR(IF((VLOOKUP($B82,'HICM and Narrative Backsheet'!$A$7:$T$156,U$9,FALSE))="","",(VLOOKUP($B82,'HICM and Narrative Backsheet'!$A$7:$T$156,U$9,FALSE))),"")</f>
        <v>Mature</v>
      </c>
    </row>
    <row r="83" spans="1:21" x14ac:dyDescent="0.3">
      <c r="A83" s="57">
        <v>57</v>
      </c>
      <c r="B83" s="50" t="str">
        <f t="shared" ca="1" si="10"/>
        <v>E09000018</v>
      </c>
      <c r="C83" s="141" t="str">
        <f ca="1">IFERROR(VLOOKUP($B83,'Org List'!$J$9:$K$488,2,0), "")</f>
        <v>Hounslow</v>
      </c>
      <c r="D83" s="153" t="str">
        <f ca="1">IFERROR(IF((VLOOKUP($B83,'HICM and Narrative Backsheet'!$A$7:$T$156,D$9,FALSE))="","",(VLOOKUP($B83,'HICM and Narrative Backsheet'!$A$7:$T$156,D$9,FALSE))),"")</f>
        <v>Mature</v>
      </c>
      <c r="E83" s="154" t="str">
        <f ca="1">IFERROR(IF((VLOOKUP($B83,'HICM and Narrative Backsheet'!$A$7:$T$156,E$9,FALSE))="","",(VLOOKUP($B83,'HICM and Narrative Backsheet'!$A$7:$T$156,E$9,FALSE))),"")</f>
        <v>Established</v>
      </c>
      <c r="F83" s="154" t="str">
        <f ca="1">IFERROR(IF((VLOOKUP($B83,'HICM and Narrative Backsheet'!$A$7:$T$156,F$9,FALSE))="","",(VLOOKUP($B83,'HICM and Narrative Backsheet'!$A$7:$T$156,F$9,FALSE))),"")</f>
        <v>Established</v>
      </c>
      <c r="G83" s="154" t="str">
        <f ca="1">IFERROR(IF((VLOOKUP($B83,'HICM and Narrative Backsheet'!$A$7:$T$156,G$9,FALSE))="","",(VLOOKUP($B83,'HICM and Narrative Backsheet'!$A$7:$T$156,G$9,FALSE))),"")</f>
        <v>Established</v>
      </c>
      <c r="H83" s="154" t="str">
        <f ca="1">IFERROR(IF((VLOOKUP($B83,'HICM and Narrative Backsheet'!$A$7:$T$156,H$9,FALSE))="","",(VLOOKUP($B83,'HICM and Narrative Backsheet'!$A$7:$T$156,H$9,FALSE))),"")</f>
        <v>Mature</v>
      </c>
      <c r="I83" s="154" t="str">
        <f ca="1">IFERROR(IF((VLOOKUP($B83,'HICM and Narrative Backsheet'!$A$7:$T$156,I$9,FALSE))="","",(VLOOKUP($B83,'HICM and Narrative Backsheet'!$A$7:$T$156,I$9,FALSE))),"")</f>
        <v>Established</v>
      </c>
      <c r="J83" s="154" t="str">
        <f ca="1">IFERROR(IF((VLOOKUP($B83,'HICM and Narrative Backsheet'!$A$7:$T$156,J$9,FALSE))="","",(VLOOKUP($B83,'HICM and Narrative Backsheet'!$A$7:$T$156,J$9,FALSE))),"")</f>
        <v>Established</v>
      </c>
      <c r="K83" s="154" t="str">
        <f ca="1">IFERROR(IF((VLOOKUP($B83,'HICM and Narrative Backsheet'!$A$7:$T$156,K$9,FALSE))="","",(VLOOKUP($B83,'HICM and Narrative Backsheet'!$A$7:$T$156,K$9,FALSE))),"")</f>
        <v>Established</v>
      </c>
      <c r="L83" s="155" t="str">
        <f ca="1">IFERROR(IF((VLOOKUP($B83,'HICM and Narrative Backsheet'!$A$7:$T$156,L$9,FALSE))="","",(VLOOKUP($B83,'HICM and Narrative Backsheet'!$A$7:$T$156,L$9,FALSE))),"")</f>
        <v>Established</v>
      </c>
      <c r="M83" s="153" t="str">
        <f ca="1">IFERROR(IF((VLOOKUP($B83,'HICM and Narrative Backsheet'!$A$7:$T$156,M$9,FALSE))="","",(VLOOKUP($B83,'HICM and Narrative Backsheet'!$A$7:$T$156,M$9,FALSE))),"")</f>
        <v>Mature</v>
      </c>
      <c r="N83" s="154" t="str">
        <f ca="1">IFERROR(IF((VLOOKUP($B83,'HICM and Narrative Backsheet'!$A$7:$T$156,N$9,FALSE))="","",(VLOOKUP($B83,'HICM and Narrative Backsheet'!$A$7:$T$156,N$9,FALSE))),"")</f>
        <v>Established</v>
      </c>
      <c r="O83" s="154" t="str">
        <f ca="1">IFERROR(IF((VLOOKUP($B83,'HICM and Narrative Backsheet'!$A$7:$T$156,O$9,FALSE))="","",(VLOOKUP($B83,'HICM and Narrative Backsheet'!$A$7:$T$156,O$9,FALSE))),"")</f>
        <v>Established</v>
      </c>
      <c r="P83" s="154" t="str">
        <f ca="1">IFERROR(IF((VLOOKUP($B83,'HICM and Narrative Backsheet'!$A$7:$T$156,P$9,FALSE))="","",(VLOOKUP($B83,'HICM and Narrative Backsheet'!$A$7:$T$156,P$9,FALSE))),"")</f>
        <v>Established</v>
      </c>
      <c r="Q83" s="154" t="str">
        <f ca="1">IFERROR(IF((VLOOKUP($B83,'HICM and Narrative Backsheet'!$A$7:$T$156,Q$9,FALSE))="","",(VLOOKUP($B83,'HICM and Narrative Backsheet'!$A$7:$T$156,Q$9,FALSE))),"")</f>
        <v>Mature</v>
      </c>
      <c r="R83" s="154" t="str">
        <f ca="1">IFERROR(IF((VLOOKUP($B83,'HICM and Narrative Backsheet'!$A$7:$T$156,R$9,FALSE))="","",(VLOOKUP($B83,'HICM and Narrative Backsheet'!$A$7:$T$156,R$9,FALSE))),"")</f>
        <v>Mature</v>
      </c>
      <c r="S83" s="154" t="str">
        <f ca="1">IFERROR(IF((VLOOKUP($B83,'HICM and Narrative Backsheet'!$A$7:$T$156,S$9,FALSE))="","",(VLOOKUP($B83,'HICM and Narrative Backsheet'!$A$7:$T$156,S$9,FALSE))),"")</f>
        <v>Established</v>
      </c>
      <c r="T83" s="154" t="str">
        <f ca="1">IFERROR(IF((VLOOKUP($B83,'HICM and Narrative Backsheet'!$A$7:$T$156,T$9,FALSE))="","",(VLOOKUP($B83,'HICM and Narrative Backsheet'!$A$7:$T$156,T$9,FALSE))),"")</f>
        <v>Established</v>
      </c>
      <c r="U83" s="155" t="str">
        <f ca="1">IFERROR(IF((VLOOKUP($B83,'HICM and Narrative Backsheet'!$A$7:$T$156,U$9,FALSE))="","",(VLOOKUP($B83,'HICM and Narrative Backsheet'!$A$7:$T$156,U$9,FALSE))),"")</f>
        <v>Established</v>
      </c>
    </row>
    <row r="84" spans="1:21" x14ac:dyDescent="0.3">
      <c r="A84" s="57">
        <v>58</v>
      </c>
      <c r="B84" s="50" t="str">
        <f t="shared" ca="1" si="10"/>
        <v>E06000046</v>
      </c>
      <c r="C84" s="141" t="str">
        <f ca="1">IFERROR(VLOOKUP($B84,'Org List'!$J$9:$K$488,2,0), "")</f>
        <v>Isle of Wight</v>
      </c>
      <c r="D84" s="153" t="str">
        <f ca="1">IFERROR(IF((VLOOKUP($B84,'HICM and Narrative Backsheet'!$A$7:$T$156,D$9,FALSE))="","",(VLOOKUP($B84,'HICM and Narrative Backsheet'!$A$7:$T$156,D$9,FALSE))),"")</f>
        <v>Plans in place</v>
      </c>
      <c r="E84" s="154" t="str">
        <f ca="1">IFERROR(IF((VLOOKUP($B84,'HICM and Narrative Backsheet'!$A$7:$T$156,E$9,FALSE))="","",(VLOOKUP($B84,'HICM and Narrative Backsheet'!$A$7:$T$156,E$9,FALSE))),"")</f>
        <v>Plans in place</v>
      </c>
      <c r="F84" s="154" t="str">
        <f ca="1">IFERROR(IF((VLOOKUP($B84,'HICM and Narrative Backsheet'!$A$7:$T$156,F$9,FALSE))="","",(VLOOKUP($B84,'HICM and Narrative Backsheet'!$A$7:$T$156,F$9,FALSE))),"")</f>
        <v>Plans in place</v>
      </c>
      <c r="G84" s="154" t="str">
        <f ca="1">IFERROR(IF((VLOOKUP($B84,'HICM and Narrative Backsheet'!$A$7:$T$156,G$9,FALSE))="","",(VLOOKUP($B84,'HICM and Narrative Backsheet'!$A$7:$T$156,G$9,FALSE))),"")</f>
        <v>Plans in place</v>
      </c>
      <c r="H84" s="154" t="str">
        <f ca="1">IFERROR(IF((VLOOKUP($B84,'HICM and Narrative Backsheet'!$A$7:$T$156,H$9,FALSE))="","",(VLOOKUP($B84,'HICM and Narrative Backsheet'!$A$7:$T$156,H$9,FALSE))),"")</f>
        <v>Plans in place</v>
      </c>
      <c r="I84" s="154" t="str">
        <f ca="1">IFERROR(IF((VLOOKUP($B84,'HICM and Narrative Backsheet'!$A$7:$T$156,I$9,FALSE))="","",(VLOOKUP($B84,'HICM and Narrative Backsheet'!$A$7:$T$156,I$9,FALSE))),"")</f>
        <v>Plans in place</v>
      </c>
      <c r="J84" s="154" t="str">
        <f ca="1">IFERROR(IF((VLOOKUP($B84,'HICM and Narrative Backsheet'!$A$7:$T$156,J$9,FALSE))="","",(VLOOKUP($B84,'HICM and Narrative Backsheet'!$A$7:$T$156,J$9,FALSE))),"")</f>
        <v>Plans in place</v>
      </c>
      <c r="K84" s="154" t="str">
        <f ca="1">IFERROR(IF((VLOOKUP($B84,'HICM and Narrative Backsheet'!$A$7:$T$156,K$9,FALSE))="","",(VLOOKUP($B84,'HICM and Narrative Backsheet'!$A$7:$T$156,K$9,FALSE))),"")</f>
        <v>Plans in place</v>
      </c>
      <c r="L84" s="155" t="str">
        <f ca="1">IFERROR(IF((VLOOKUP($B84,'HICM and Narrative Backsheet'!$A$7:$T$156,L$9,FALSE))="","",(VLOOKUP($B84,'HICM and Narrative Backsheet'!$A$7:$T$156,L$9,FALSE))),"")</f>
        <v>Established</v>
      </c>
      <c r="M84" s="153" t="str">
        <f ca="1">IFERROR(IF((VLOOKUP($B84,'HICM and Narrative Backsheet'!$A$7:$T$156,M$9,FALSE))="","",(VLOOKUP($B84,'HICM and Narrative Backsheet'!$A$7:$T$156,M$9,FALSE))),"")</f>
        <v>Established</v>
      </c>
      <c r="N84" s="154" t="str">
        <f ca="1">IFERROR(IF((VLOOKUP($B84,'HICM and Narrative Backsheet'!$A$7:$T$156,N$9,FALSE))="","",(VLOOKUP($B84,'HICM and Narrative Backsheet'!$A$7:$T$156,N$9,FALSE))),"")</f>
        <v>Established</v>
      </c>
      <c r="O84" s="154" t="str">
        <f ca="1">IFERROR(IF((VLOOKUP($B84,'HICM and Narrative Backsheet'!$A$7:$T$156,O$9,FALSE))="","",(VLOOKUP($B84,'HICM and Narrative Backsheet'!$A$7:$T$156,O$9,FALSE))),"")</f>
        <v>Established</v>
      </c>
      <c r="P84" s="154" t="str">
        <f ca="1">IFERROR(IF((VLOOKUP($B84,'HICM and Narrative Backsheet'!$A$7:$T$156,P$9,FALSE))="","",(VLOOKUP($B84,'HICM and Narrative Backsheet'!$A$7:$T$156,P$9,FALSE))),"")</f>
        <v>Established</v>
      </c>
      <c r="Q84" s="154" t="str">
        <f ca="1">IFERROR(IF((VLOOKUP($B84,'HICM and Narrative Backsheet'!$A$7:$T$156,Q$9,FALSE))="","",(VLOOKUP($B84,'HICM and Narrative Backsheet'!$A$7:$T$156,Q$9,FALSE))),"")</f>
        <v>Established</v>
      </c>
      <c r="R84" s="154" t="str">
        <f ca="1">IFERROR(IF((VLOOKUP($B84,'HICM and Narrative Backsheet'!$A$7:$T$156,R$9,FALSE))="","",(VLOOKUP($B84,'HICM and Narrative Backsheet'!$A$7:$T$156,R$9,FALSE))),"")</f>
        <v>Established</v>
      </c>
      <c r="S84" s="154" t="str">
        <f ca="1">IFERROR(IF((VLOOKUP($B84,'HICM and Narrative Backsheet'!$A$7:$T$156,S$9,FALSE))="","",(VLOOKUP($B84,'HICM and Narrative Backsheet'!$A$7:$T$156,S$9,FALSE))),"")</f>
        <v>Established</v>
      </c>
      <c r="T84" s="154" t="str">
        <f ca="1">IFERROR(IF((VLOOKUP($B84,'HICM and Narrative Backsheet'!$A$7:$T$156,T$9,FALSE))="","",(VLOOKUP($B84,'HICM and Narrative Backsheet'!$A$7:$T$156,T$9,FALSE))),"")</f>
        <v>Established</v>
      </c>
      <c r="U84" s="155" t="str">
        <f ca="1">IFERROR(IF((VLOOKUP($B84,'HICM and Narrative Backsheet'!$A$7:$T$156,U$9,FALSE))="","",(VLOOKUP($B84,'HICM and Narrative Backsheet'!$A$7:$T$156,U$9,FALSE))),"")</f>
        <v>Mature</v>
      </c>
    </row>
    <row r="85" spans="1:21" x14ac:dyDescent="0.3">
      <c r="A85" s="57">
        <v>59</v>
      </c>
      <c r="B85" s="50" t="str">
        <f t="shared" ca="1" si="10"/>
        <v>E09000019</v>
      </c>
      <c r="C85" s="141" t="str">
        <f ca="1">IFERROR(VLOOKUP($B85,'Org List'!$J$9:$K$488,2,0), "")</f>
        <v>Islington</v>
      </c>
      <c r="D85" s="153" t="str">
        <f ca="1">IFERROR(IF((VLOOKUP($B85,'HICM and Narrative Backsheet'!$A$7:$T$156,D$9,FALSE))="","",(VLOOKUP($B85,'HICM and Narrative Backsheet'!$A$7:$T$156,D$9,FALSE))),"")</f>
        <v>Plans in place</v>
      </c>
      <c r="E85" s="154" t="str">
        <f ca="1">IFERROR(IF((VLOOKUP($B85,'HICM and Narrative Backsheet'!$A$7:$T$156,E$9,FALSE))="","",(VLOOKUP($B85,'HICM and Narrative Backsheet'!$A$7:$T$156,E$9,FALSE))),"")</f>
        <v>Established</v>
      </c>
      <c r="F85" s="154" t="str">
        <f ca="1">IFERROR(IF((VLOOKUP($B85,'HICM and Narrative Backsheet'!$A$7:$T$156,F$9,FALSE))="","",(VLOOKUP($B85,'HICM and Narrative Backsheet'!$A$7:$T$156,F$9,FALSE))),"")</f>
        <v>Mature</v>
      </c>
      <c r="G85" s="154" t="str">
        <f ca="1">IFERROR(IF((VLOOKUP($B85,'HICM and Narrative Backsheet'!$A$7:$T$156,G$9,FALSE))="","",(VLOOKUP($B85,'HICM and Narrative Backsheet'!$A$7:$T$156,G$9,FALSE))),"")</f>
        <v>Established</v>
      </c>
      <c r="H85" s="154" t="str">
        <f ca="1">IFERROR(IF((VLOOKUP($B85,'HICM and Narrative Backsheet'!$A$7:$T$156,H$9,FALSE))="","",(VLOOKUP($B85,'HICM and Narrative Backsheet'!$A$7:$T$156,H$9,FALSE))),"")</f>
        <v>Plans in place</v>
      </c>
      <c r="I85" s="154" t="str">
        <f ca="1">IFERROR(IF((VLOOKUP($B85,'HICM and Narrative Backsheet'!$A$7:$T$156,I$9,FALSE))="","",(VLOOKUP($B85,'HICM and Narrative Backsheet'!$A$7:$T$156,I$9,FALSE))),"")</f>
        <v>Plans in place</v>
      </c>
      <c r="J85" s="154" t="str">
        <f ca="1">IFERROR(IF((VLOOKUP($B85,'HICM and Narrative Backsheet'!$A$7:$T$156,J$9,FALSE))="","",(VLOOKUP($B85,'HICM and Narrative Backsheet'!$A$7:$T$156,J$9,FALSE))),"")</f>
        <v>Plans in place</v>
      </c>
      <c r="K85" s="154" t="str">
        <f ca="1">IFERROR(IF((VLOOKUP($B85,'HICM and Narrative Backsheet'!$A$7:$T$156,K$9,FALSE))="","",(VLOOKUP($B85,'HICM and Narrative Backsheet'!$A$7:$T$156,K$9,FALSE))),"")</f>
        <v>Established</v>
      </c>
      <c r="L85" s="155" t="str">
        <f ca="1">IFERROR(IF((VLOOKUP($B85,'HICM and Narrative Backsheet'!$A$7:$T$156,L$9,FALSE))="","",(VLOOKUP($B85,'HICM and Narrative Backsheet'!$A$7:$T$156,L$9,FALSE))),"")</f>
        <v>Mature</v>
      </c>
      <c r="M85" s="153" t="str">
        <f ca="1">IFERROR(IF((VLOOKUP($B85,'HICM and Narrative Backsheet'!$A$7:$T$156,M$9,FALSE))="","",(VLOOKUP($B85,'HICM and Narrative Backsheet'!$A$7:$T$156,M$9,FALSE))),"")</f>
        <v>Plans in place</v>
      </c>
      <c r="N85" s="154" t="str">
        <f ca="1">IFERROR(IF((VLOOKUP($B85,'HICM and Narrative Backsheet'!$A$7:$T$156,N$9,FALSE))="","",(VLOOKUP($B85,'HICM and Narrative Backsheet'!$A$7:$T$156,N$9,FALSE))),"")</f>
        <v>Established</v>
      </c>
      <c r="O85" s="154" t="str">
        <f ca="1">IFERROR(IF((VLOOKUP($B85,'HICM and Narrative Backsheet'!$A$7:$T$156,O$9,FALSE))="","",(VLOOKUP($B85,'HICM and Narrative Backsheet'!$A$7:$T$156,O$9,FALSE))),"")</f>
        <v>Mature</v>
      </c>
      <c r="P85" s="154" t="str">
        <f ca="1">IFERROR(IF((VLOOKUP($B85,'HICM and Narrative Backsheet'!$A$7:$T$156,P$9,FALSE))="","",(VLOOKUP($B85,'HICM and Narrative Backsheet'!$A$7:$T$156,P$9,FALSE))),"")</f>
        <v>Established</v>
      </c>
      <c r="Q85" s="154" t="str">
        <f ca="1">IFERROR(IF((VLOOKUP($B85,'HICM and Narrative Backsheet'!$A$7:$T$156,Q$9,FALSE))="","",(VLOOKUP($B85,'HICM and Narrative Backsheet'!$A$7:$T$156,Q$9,FALSE))),"")</f>
        <v>Plans in place</v>
      </c>
      <c r="R85" s="154" t="str">
        <f ca="1">IFERROR(IF((VLOOKUP($B85,'HICM and Narrative Backsheet'!$A$7:$T$156,R$9,FALSE))="","",(VLOOKUP($B85,'HICM and Narrative Backsheet'!$A$7:$T$156,R$9,FALSE))),"")</f>
        <v>Established</v>
      </c>
      <c r="S85" s="154" t="str">
        <f ca="1">IFERROR(IF((VLOOKUP($B85,'HICM and Narrative Backsheet'!$A$7:$T$156,S$9,FALSE))="","",(VLOOKUP($B85,'HICM and Narrative Backsheet'!$A$7:$T$156,S$9,FALSE))),"")</f>
        <v>Plans in place</v>
      </c>
      <c r="T85" s="154" t="str">
        <f ca="1">IFERROR(IF((VLOOKUP($B85,'HICM and Narrative Backsheet'!$A$7:$T$156,T$9,FALSE))="","",(VLOOKUP($B85,'HICM and Narrative Backsheet'!$A$7:$T$156,T$9,FALSE))),"")</f>
        <v>Established</v>
      </c>
      <c r="U85" s="155" t="str">
        <f ca="1">IFERROR(IF((VLOOKUP($B85,'HICM and Narrative Backsheet'!$A$7:$T$156,U$9,FALSE))="","",(VLOOKUP($B85,'HICM and Narrative Backsheet'!$A$7:$T$156,U$9,FALSE))),"")</f>
        <v>Mature</v>
      </c>
    </row>
    <row r="86" spans="1:21" x14ac:dyDescent="0.3">
      <c r="A86" s="57">
        <v>60</v>
      </c>
      <c r="B86" s="50" t="str">
        <f t="shared" ca="1" si="10"/>
        <v>E09000020</v>
      </c>
      <c r="C86" s="141" t="str">
        <f ca="1">IFERROR(VLOOKUP($B86,'Org List'!$J$9:$K$488,2,0), "")</f>
        <v>Kensington and Chelsea</v>
      </c>
      <c r="D86" s="153" t="str">
        <f ca="1">IFERROR(IF((VLOOKUP($B86,'HICM and Narrative Backsheet'!$A$7:$T$156,D$9,FALSE))="","",(VLOOKUP($B86,'HICM and Narrative Backsheet'!$A$7:$T$156,D$9,FALSE))),"")</f>
        <v>Established</v>
      </c>
      <c r="E86" s="154" t="str">
        <f ca="1">IFERROR(IF((VLOOKUP($B86,'HICM and Narrative Backsheet'!$A$7:$T$156,E$9,FALSE))="","",(VLOOKUP($B86,'HICM and Narrative Backsheet'!$A$7:$T$156,E$9,FALSE))),"")</f>
        <v>Established</v>
      </c>
      <c r="F86" s="154" t="str">
        <f ca="1">IFERROR(IF((VLOOKUP($B86,'HICM and Narrative Backsheet'!$A$7:$T$156,F$9,FALSE))="","",(VLOOKUP($B86,'HICM and Narrative Backsheet'!$A$7:$T$156,F$9,FALSE))),"")</f>
        <v>Established</v>
      </c>
      <c r="G86" s="154" t="str">
        <f ca="1">IFERROR(IF((VLOOKUP($B86,'HICM and Narrative Backsheet'!$A$7:$T$156,G$9,FALSE))="","",(VLOOKUP($B86,'HICM and Narrative Backsheet'!$A$7:$T$156,G$9,FALSE))),"")</f>
        <v>Established</v>
      </c>
      <c r="H86" s="154" t="str">
        <f ca="1">IFERROR(IF((VLOOKUP($B86,'HICM and Narrative Backsheet'!$A$7:$T$156,H$9,FALSE))="","",(VLOOKUP($B86,'HICM and Narrative Backsheet'!$A$7:$T$156,H$9,FALSE))),"")</f>
        <v>Mature</v>
      </c>
      <c r="I86" s="154" t="str">
        <f ca="1">IFERROR(IF((VLOOKUP($B86,'HICM and Narrative Backsheet'!$A$7:$T$156,I$9,FALSE))="","",(VLOOKUP($B86,'HICM and Narrative Backsheet'!$A$7:$T$156,I$9,FALSE))),"")</f>
        <v>Established</v>
      </c>
      <c r="J86" s="154" t="str">
        <f ca="1">IFERROR(IF((VLOOKUP($B86,'HICM and Narrative Backsheet'!$A$7:$T$156,J$9,FALSE))="","",(VLOOKUP($B86,'HICM and Narrative Backsheet'!$A$7:$T$156,J$9,FALSE))),"")</f>
        <v>Established</v>
      </c>
      <c r="K86" s="154" t="str">
        <f ca="1">IFERROR(IF((VLOOKUP($B86,'HICM and Narrative Backsheet'!$A$7:$T$156,K$9,FALSE))="","",(VLOOKUP($B86,'HICM and Narrative Backsheet'!$A$7:$T$156,K$9,FALSE))),"")</f>
        <v>Established</v>
      </c>
      <c r="L86" s="155" t="str">
        <f ca="1">IFERROR(IF((VLOOKUP($B86,'HICM and Narrative Backsheet'!$A$7:$T$156,L$9,FALSE))="","",(VLOOKUP($B86,'HICM and Narrative Backsheet'!$A$7:$T$156,L$9,FALSE))),"")</f>
        <v>Established</v>
      </c>
      <c r="M86" s="153" t="str">
        <f ca="1">IFERROR(IF((VLOOKUP($B86,'HICM and Narrative Backsheet'!$A$7:$T$156,M$9,FALSE))="","",(VLOOKUP($B86,'HICM and Narrative Backsheet'!$A$7:$T$156,M$9,FALSE))),"")</f>
        <v>Established</v>
      </c>
      <c r="N86" s="154" t="str">
        <f ca="1">IFERROR(IF((VLOOKUP($B86,'HICM and Narrative Backsheet'!$A$7:$T$156,N$9,FALSE))="","",(VLOOKUP($B86,'HICM and Narrative Backsheet'!$A$7:$T$156,N$9,FALSE))),"")</f>
        <v>Established</v>
      </c>
      <c r="O86" s="154" t="str">
        <f ca="1">IFERROR(IF((VLOOKUP($B86,'HICM and Narrative Backsheet'!$A$7:$T$156,O$9,FALSE))="","",(VLOOKUP($B86,'HICM and Narrative Backsheet'!$A$7:$T$156,O$9,FALSE))),"")</f>
        <v>Mature</v>
      </c>
      <c r="P86" s="154" t="str">
        <f ca="1">IFERROR(IF((VLOOKUP($B86,'HICM and Narrative Backsheet'!$A$7:$T$156,P$9,FALSE))="","",(VLOOKUP($B86,'HICM and Narrative Backsheet'!$A$7:$T$156,P$9,FALSE))),"")</f>
        <v>Established</v>
      </c>
      <c r="Q86" s="154" t="str">
        <f ca="1">IFERROR(IF((VLOOKUP($B86,'HICM and Narrative Backsheet'!$A$7:$T$156,Q$9,FALSE))="","",(VLOOKUP($B86,'HICM and Narrative Backsheet'!$A$7:$T$156,Q$9,FALSE))),"")</f>
        <v>Mature</v>
      </c>
      <c r="R86" s="154" t="str">
        <f ca="1">IFERROR(IF((VLOOKUP($B86,'HICM and Narrative Backsheet'!$A$7:$T$156,R$9,FALSE))="","",(VLOOKUP($B86,'HICM and Narrative Backsheet'!$A$7:$T$156,R$9,FALSE))),"")</f>
        <v>Established</v>
      </c>
      <c r="S86" s="154" t="str">
        <f ca="1">IFERROR(IF((VLOOKUP($B86,'HICM and Narrative Backsheet'!$A$7:$T$156,S$9,FALSE))="","",(VLOOKUP($B86,'HICM and Narrative Backsheet'!$A$7:$T$156,S$9,FALSE))),"")</f>
        <v>Established</v>
      </c>
      <c r="T86" s="154" t="str">
        <f ca="1">IFERROR(IF((VLOOKUP($B86,'HICM and Narrative Backsheet'!$A$7:$T$156,T$9,FALSE))="","",(VLOOKUP($B86,'HICM and Narrative Backsheet'!$A$7:$T$156,T$9,FALSE))),"")</f>
        <v>Established</v>
      </c>
      <c r="U86" s="155" t="str">
        <f ca="1">IFERROR(IF((VLOOKUP($B86,'HICM and Narrative Backsheet'!$A$7:$T$156,U$9,FALSE))="","",(VLOOKUP($B86,'HICM and Narrative Backsheet'!$A$7:$T$156,U$9,FALSE))),"")</f>
        <v>Established</v>
      </c>
    </row>
    <row r="87" spans="1:21" x14ac:dyDescent="0.3">
      <c r="A87" s="57">
        <v>61</v>
      </c>
      <c r="B87" s="50" t="str">
        <f t="shared" ca="1" si="10"/>
        <v>E10000016</v>
      </c>
      <c r="C87" s="141" t="str">
        <f ca="1">IFERROR(VLOOKUP($B87,'Org List'!$J$9:$K$488,2,0), "")</f>
        <v>Kent</v>
      </c>
      <c r="D87" s="153" t="str">
        <f ca="1">IFERROR(IF((VLOOKUP($B87,'HICM and Narrative Backsheet'!$A$7:$T$156,D$9,FALSE))="","",(VLOOKUP($B87,'HICM and Narrative Backsheet'!$A$7:$T$156,D$9,FALSE))),"")</f>
        <v>Established</v>
      </c>
      <c r="E87" s="154" t="str">
        <f ca="1">IFERROR(IF((VLOOKUP($B87,'HICM and Narrative Backsheet'!$A$7:$T$156,E$9,FALSE))="","",(VLOOKUP($B87,'HICM and Narrative Backsheet'!$A$7:$T$156,E$9,FALSE))),"")</f>
        <v>Established</v>
      </c>
      <c r="F87" s="154" t="str">
        <f ca="1">IFERROR(IF((VLOOKUP($B87,'HICM and Narrative Backsheet'!$A$7:$T$156,F$9,FALSE))="","",(VLOOKUP($B87,'HICM and Narrative Backsheet'!$A$7:$T$156,F$9,FALSE))),"")</f>
        <v>Established</v>
      </c>
      <c r="G87" s="154" t="str">
        <f ca="1">IFERROR(IF((VLOOKUP($B87,'HICM and Narrative Backsheet'!$A$7:$T$156,G$9,FALSE))="","",(VLOOKUP($B87,'HICM and Narrative Backsheet'!$A$7:$T$156,G$9,FALSE))),"")</f>
        <v>Established</v>
      </c>
      <c r="H87" s="154" t="str">
        <f ca="1">IFERROR(IF((VLOOKUP($B87,'HICM and Narrative Backsheet'!$A$7:$T$156,H$9,FALSE))="","",(VLOOKUP($B87,'HICM and Narrative Backsheet'!$A$7:$T$156,H$9,FALSE))),"")</f>
        <v>Established</v>
      </c>
      <c r="I87" s="154" t="str">
        <f ca="1">IFERROR(IF((VLOOKUP($B87,'HICM and Narrative Backsheet'!$A$7:$T$156,I$9,FALSE))="","",(VLOOKUP($B87,'HICM and Narrative Backsheet'!$A$7:$T$156,I$9,FALSE))),"")</f>
        <v>Established</v>
      </c>
      <c r="J87" s="154" t="str">
        <f ca="1">IFERROR(IF((VLOOKUP($B87,'HICM and Narrative Backsheet'!$A$7:$T$156,J$9,FALSE))="","",(VLOOKUP($B87,'HICM and Narrative Backsheet'!$A$7:$T$156,J$9,FALSE))),"")</f>
        <v>Established</v>
      </c>
      <c r="K87" s="154" t="str">
        <f ca="1">IFERROR(IF((VLOOKUP($B87,'HICM and Narrative Backsheet'!$A$7:$T$156,K$9,FALSE))="","",(VLOOKUP($B87,'HICM and Narrative Backsheet'!$A$7:$T$156,K$9,FALSE))),"")</f>
        <v>Plans in place</v>
      </c>
      <c r="L87" s="155" t="str">
        <f ca="1">IFERROR(IF((VLOOKUP($B87,'HICM and Narrative Backsheet'!$A$7:$T$156,L$9,FALSE))="","",(VLOOKUP($B87,'HICM and Narrative Backsheet'!$A$7:$T$156,L$9,FALSE))),"")</f>
        <v>Plans in place</v>
      </c>
      <c r="M87" s="153" t="str">
        <f ca="1">IFERROR(IF((VLOOKUP($B87,'HICM and Narrative Backsheet'!$A$7:$T$156,M$9,FALSE))="","",(VLOOKUP($B87,'HICM and Narrative Backsheet'!$A$7:$T$156,M$9,FALSE))),"")</f>
        <v>Established</v>
      </c>
      <c r="N87" s="154" t="str">
        <f ca="1">IFERROR(IF((VLOOKUP($B87,'HICM and Narrative Backsheet'!$A$7:$T$156,N$9,FALSE))="","",(VLOOKUP($B87,'HICM and Narrative Backsheet'!$A$7:$T$156,N$9,FALSE))),"")</f>
        <v>Established</v>
      </c>
      <c r="O87" s="154" t="str">
        <f ca="1">IFERROR(IF((VLOOKUP($B87,'HICM and Narrative Backsheet'!$A$7:$T$156,O$9,FALSE))="","",(VLOOKUP($B87,'HICM and Narrative Backsheet'!$A$7:$T$156,O$9,FALSE))),"")</f>
        <v>Established</v>
      </c>
      <c r="P87" s="154" t="str">
        <f ca="1">IFERROR(IF((VLOOKUP($B87,'HICM and Narrative Backsheet'!$A$7:$T$156,P$9,FALSE))="","",(VLOOKUP($B87,'HICM and Narrative Backsheet'!$A$7:$T$156,P$9,FALSE))),"")</f>
        <v>Established</v>
      </c>
      <c r="Q87" s="154" t="str">
        <f ca="1">IFERROR(IF((VLOOKUP($B87,'HICM and Narrative Backsheet'!$A$7:$T$156,Q$9,FALSE))="","",(VLOOKUP($B87,'HICM and Narrative Backsheet'!$A$7:$T$156,Q$9,FALSE))),"")</f>
        <v>Established</v>
      </c>
      <c r="R87" s="154" t="str">
        <f ca="1">IFERROR(IF((VLOOKUP($B87,'HICM and Narrative Backsheet'!$A$7:$T$156,R$9,FALSE))="","",(VLOOKUP($B87,'HICM and Narrative Backsheet'!$A$7:$T$156,R$9,FALSE))),"")</f>
        <v>Established</v>
      </c>
      <c r="S87" s="154" t="str">
        <f ca="1">IFERROR(IF((VLOOKUP($B87,'HICM and Narrative Backsheet'!$A$7:$T$156,S$9,FALSE))="","",(VLOOKUP($B87,'HICM and Narrative Backsheet'!$A$7:$T$156,S$9,FALSE))),"")</f>
        <v>Established</v>
      </c>
      <c r="T87" s="154" t="str">
        <f ca="1">IFERROR(IF((VLOOKUP($B87,'HICM and Narrative Backsheet'!$A$7:$T$156,T$9,FALSE))="","",(VLOOKUP($B87,'HICM and Narrative Backsheet'!$A$7:$T$156,T$9,FALSE))),"")</f>
        <v>Established</v>
      </c>
      <c r="U87" s="155" t="str">
        <f ca="1">IFERROR(IF((VLOOKUP($B87,'HICM and Narrative Backsheet'!$A$7:$T$156,U$9,FALSE))="","",(VLOOKUP($B87,'HICM and Narrative Backsheet'!$A$7:$T$156,U$9,FALSE))),"")</f>
        <v>Established</v>
      </c>
    </row>
    <row r="88" spans="1:21" x14ac:dyDescent="0.3">
      <c r="A88" s="57">
        <v>62</v>
      </c>
      <c r="B88" s="50" t="str">
        <f t="shared" ca="1" si="10"/>
        <v>E06000010</v>
      </c>
      <c r="C88" s="141" t="str">
        <f ca="1">IFERROR(VLOOKUP($B88,'Org List'!$J$9:$K$488,2,0), "")</f>
        <v>Kingston upon Hull, City of</v>
      </c>
      <c r="D88" s="153" t="str">
        <f ca="1">IFERROR(IF((VLOOKUP($B88,'HICM and Narrative Backsheet'!$A$7:$T$156,D$9,FALSE))="","",(VLOOKUP($B88,'HICM and Narrative Backsheet'!$A$7:$T$156,D$9,FALSE))),"")</f>
        <v>Established</v>
      </c>
      <c r="E88" s="154" t="str">
        <f ca="1">IFERROR(IF((VLOOKUP($B88,'HICM and Narrative Backsheet'!$A$7:$T$156,E$9,FALSE))="","",(VLOOKUP($B88,'HICM and Narrative Backsheet'!$A$7:$T$156,E$9,FALSE))),"")</f>
        <v>Established</v>
      </c>
      <c r="F88" s="154" t="str">
        <f ca="1">IFERROR(IF((VLOOKUP($B88,'HICM and Narrative Backsheet'!$A$7:$T$156,F$9,FALSE))="","",(VLOOKUP($B88,'HICM and Narrative Backsheet'!$A$7:$T$156,F$9,FALSE))),"")</f>
        <v>Established</v>
      </c>
      <c r="G88" s="154" t="str">
        <f ca="1">IFERROR(IF((VLOOKUP($B88,'HICM and Narrative Backsheet'!$A$7:$T$156,G$9,FALSE))="","",(VLOOKUP($B88,'HICM and Narrative Backsheet'!$A$7:$T$156,G$9,FALSE))),"")</f>
        <v>Established</v>
      </c>
      <c r="H88" s="154" t="str">
        <f ca="1">IFERROR(IF((VLOOKUP($B88,'HICM and Narrative Backsheet'!$A$7:$T$156,H$9,FALSE))="","",(VLOOKUP($B88,'HICM and Narrative Backsheet'!$A$7:$T$156,H$9,FALSE))),"")</f>
        <v>Established</v>
      </c>
      <c r="I88" s="154" t="str">
        <f ca="1">IFERROR(IF((VLOOKUP($B88,'HICM and Narrative Backsheet'!$A$7:$T$156,I$9,FALSE))="","",(VLOOKUP($B88,'HICM and Narrative Backsheet'!$A$7:$T$156,I$9,FALSE))),"")</f>
        <v>Established</v>
      </c>
      <c r="J88" s="154" t="str">
        <f ca="1">IFERROR(IF((VLOOKUP($B88,'HICM and Narrative Backsheet'!$A$7:$T$156,J$9,FALSE))="","",(VLOOKUP($B88,'HICM and Narrative Backsheet'!$A$7:$T$156,J$9,FALSE))),"")</f>
        <v>Established</v>
      </c>
      <c r="K88" s="154" t="str">
        <f ca="1">IFERROR(IF((VLOOKUP($B88,'HICM and Narrative Backsheet'!$A$7:$T$156,K$9,FALSE))="","",(VLOOKUP($B88,'HICM and Narrative Backsheet'!$A$7:$T$156,K$9,FALSE))),"")</f>
        <v>Established</v>
      </c>
      <c r="L88" s="155" t="str">
        <f ca="1">IFERROR(IF((VLOOKUP($B88,'HICM and Narrative Backsheet'!$A$7:$T$156,L$9,FALSE))="","",(VLOOKUP($B88,'HICM and Narrative Backsheet'!$A$7:$T$156,L$9,FALSE))),"")</f>
        <v>Not yet established</v>
      </c>
      <c r="M88" s="153" t="str">
        <f ca="1">IFERROR(IF((VLOOKUP($B88,'HICM and Narrative Backsheet'!$A$7:$T$156,M$9,FALSE))="","",(VLOOKUP($B88,'HICM and Narrative Backsheet'!$A$7:$T$156,M$9,FALSE))),"")</f>
        <v>Established</v>
      </c>
      <c r="N88" s="154" t="str">
        <f ca="1">IFERROR(IF((VLOOKUP($B88,'HICM and Narrative Backsheet'!$A$7:$T$156,N$9,FALSE))="","",(VLOOKUP($B88,'HICM and Narrative Backsheet'!$A$7:$T$156,N$9,FALSE))),"")</f>
        <v>Established</v>
      </c>
      <c r="O88" s="154" t="str">
        <f ca="1">IFERROR(IF((VLOOKUP($B88,'HICM and Narrative Backsheet'!$A$7:$T$156,O$9,FALSE))="","",(VLOOKUP($B88,'HICM and Narrative Backsheet'!$A$7:$T$156,O$9,FALSE))),"")</f>
        <v>Established</v>
      </c>
      <c r="P88" s="154" t="str">
        <f ca="1">IFERROR(IF((VLOOKUP($B88,'HICM and Narrative Backsheet'!$A$7:$T$156,P$9,FALSE))="","",(VLOOKUP($B88,'HICM and Narrative Backsheet'!$A$7:$T$156,P$9,FALSE))),"")</f>
        <v>Established</v>
      </c>
      <c r="Q88" s="154" t="str">
        <f ca="1">IFERROR(IF((VLOOKUP($B88,'HICM and Narrative Backsheet'!$A$7:$T$156,Q$9,FALSE))="","",(VLOOKUP($B88,'HICM and Narrative Backsheet'!$A$7:$T$156,Q$9,FALSE))),"")</f>
        <v>Established</v>
      </c>
      <c r="R88" s="154" t="str">
        <f ca="1">IFERROR(IF((VLOOKUP($B88,'HICM and Narrative Backsheet'!$A$7:$T$156,R$9,FALSE))="","",(VLOOKUP($B88,'HICM and Narrative Backsheet'!$A$7:$T$156,R$9,FALSE))),"")</f>
        <v>Established</v>
      </c>
      <c r="S88" s="154" t="str">
        <f ca="1">IFERROR(IF((VLOOKUP($B88,'HICM and Narrative Backsheet'!$A$7:$T$156,S$9,FALSE))="","",(VLOOKUP($B88,'HICM and Narrative Backsheet'!$A$7:$T$156,S$9,FALSE))),"")</f>
        <v>Established</v>
      </c>
      <c r="T88" s="154" t="str">
        <f ca="1">IFERROR(IF((VLOOKUP($B88,'HICM and Narrative Backsheet'!$A$7:$T$156,T$9,FALSE))="","",(VLOOKUP($B88,'HICM and Narrative Backsheet'!$A$7:$T$156,T$9,FALSE))),"")</f>
        <v>Established</v>
      </c>
      <c r="U88" s="155" t="str">
        <f ca="1">IFERROR(IF((VLOOKUP($B88,'HICM and Narrative Backsheet'!$A$7:$T$156,U$9,FALSE))="","",(VLOOKUP($B88,'HICM and Narrative Backsheet'!$A$7:$T$156,U$9,FALSE))),"")</f>
        <v>Not yet established</v>
      </c>
    </row>
    <row r="89" spans="1:21" x14ac:dyDescent="0.3">
      <c r="A89" s="57">
        <v>63</v>
      </c>
      <c r="B89" s="50" t="str">
        <f t="shared" ca="1" si="10"/>
        <v>E09000021</v>
      </c>
      <c r="C89" s="141" t="str">
        <f ca="1">IFERROR(VLOOKUP($B89,'Org List'!$J$9:$K$488,2,0), "")</f>
        <v>Kingston upon Thames</v>
      </c>
      <c r="D89" s="153" t="str">
        <f ca="1">IFERROR(IF((VLOOKUP($B89,'HICM and Narrative Backsheet'!$A$7:$T$156,D$9,FALSE))="","",(VLOOKUP($B89,'HICM and Narrative Backsheet'!$A$7:$T$156,D$9,FALSE))),"")</f>
        <v>Mature</v>
      </c>
      <c r="E89" s="154" t="str">
        <f ca="1">IFERROR(IF((VLOOKUP($B89,'HICM and Narrative Backsheet'!$A$7:$T$156,E$9,FALSE))="","",(VLOOKUP($B89,'HICM and Narrative Backsheet'!$A$7:$T$156,E$9,FALSE))),"")</f>
        <v>Established</v>
      </c>
      <c r="F89" s="154" t="str">
        <f ca="1">IFERROR(IF((VLOOKUP($B89,'HICM and Narrative Backsheet'!$A$7:$T$156,F$9,FALSE))="","",(VLOOKUP($B89,'HICM and Narrative Backsheet'!$A$7:$T$156,F$9,FALSE))),"")</f>
        <v>Established</v>
      </c>
      <c r="G89" s="154" t="str">
        <f ca="1">IFERROR(IF((VLOOKUP($B89,'HICM and Narrative Backsheet'!$A$7:$T$156,G$9,FALSE))="","",(VLOOKUP($B89,'HICM and Narrative Backsheet'!$A$7:$T$156,G$9,FALSE))),"")</f>
        <v>Mature</v>
      </c>
      <c r="H89" s="154" t="str">
        <f ca="1">IFERROR(IF((VLOOKUP($B89,'HICM and Narrative Backsheet'!$A$7:$T$156,H$9,FALSE))="","",(VLOOKUP($B89,'HICM and Narrative Backsheet'!$A$7:$T$156,H$9,FALSE))),"")</f>
        <v>Established</v>
      </c>
      <c r="I89" s="154" t="str">
        <f ca="1">IFERROR(IF((VLOOKUP($B89,'HICM and Narrative Backsheet'!$A$7:$T$156,I$9,FALSE))="","",(VLOOKUP($B89,'HICM and Narrative Backsheet'!$A$7:$T$156,I$9,FALSE))),"")</f>
        <v>Established</v>
      </c>
      <c r="J89" s="154" t="str">
        <f ca="1">IFERROR(IF((VLOOKUP($B89,'HICM and Narrative Backsheet'!$A$7:$T$156,J$9,FALSE))="","",(VLOOKUP($B89,'HICM and Narrative Backsheet'!$A$7:$T$156,J$9,FALSE))),"")</f>
        <v>Established</v>
      </c>
      <c r="K89" s="154" t="str">
        <f ca="1">IFERROR(IF((VLOOKUP($B89,'HICM and Narrative Backsheet'!$A$7:$T$156,K$9,FALSE))="","",(VLOOKUP($B89,'HICM and Narrative Backsheet'!$A$7:$T$156,K$9,FALSE))),"")</f>
        <v>Established</v>
      </c>
      <c r="L89" s="155" t="str">
        <f ca="1">IFERROR(IF((VLOOKUP($B89,'HICM and Narrative Backsheet'!$A$7:$T$156,L$9,FALSE))="","",(VLOOKUP($B89,'HICM and Narrative Backsheet'!$A$7:$T$156,L$9,FALSE))),"")</f>
        <v>Mature</v>
      </c>
      <c r="M89" s="153" t="str">
        <f ca="1">IFERROR(IF((VLOOKUP($B89,'HICM and Narrative Backsheet'!$A$7:$T$156,M$9,FALSE))="","",(VLOOKUP($B89,'HICM and Narrative Backsheet'!$A$7:$T$156,M$9,FALSE))),"")</f>
        <v>Mature</v>
      </c>
      <c r="N89" s="154" t="str">
        <f ca="1">IFERROR(IF((VLOOKUP($B89,'HICM and Narrative Backsheet'!$A$7:$T$156,N$9,FALSE))="","",(VLOOKUP($B89,'HICM and Narrative Backsheet'!$A$7:$T$156,N$9,FALSE))),"")</f>
        <v>Established</v>
      </c>
      <c r="O89" s="154" t="str">
        <f ca="1">IFERROR(IF((VLOOKUP($B89,'HICM and Narrative Backsheet'!$A$7:$T$156,O$9,FALSE))="","",(VLOOKUP($B89,'HICM and Narrative Backsheet'!$A$7:$T$156,O$9,FALSE))),"")</f>
        <v>Established</v>
      </c>
      <c r="P89" s="154" t="str">
        <f ca="1">IFERROR(IF((VLOOKUP($B89,'HICM and Narrative Backsheet'!$A$7:$T$156,P$9,FALSE))="","",(VLOOKUP($B89,'HICM and Narrative Backsheet'!$A$7:$T$156,P$9,FALSE))),"")</f>
        <v>Mature</v>
      </c>
      <c r="Q89" s="154" t="str">
        <f ca="1">IFERROR(IF((VLOOKUP($B89,'HICM and Narrative Backsheet'!$A$7:$T$156,Q$9,FALSE))="","",(VLOOKUP($B89,'HICM and Narrative Backsheet'!$A$7:$T$156,Q$9,FALSE))),"")</f>
        <v>Established</v>
      </c>
      <c r="R89" s="154" t="str">
        <f ca="1">IFERROR(IF((VLOOKUP($B89,'HICM and Narrative Backsheet'!$A$7:$T$156,R$9,FALSE))="","",(VLOOKUP($B89,'HICM and Narrative Backsheet'!$A$7:$T$156,R$9,FALSE))),"")</f>
        <v>Established</v>
      </c>
      <c r="S89" s="154" t="str">
        <f ca="1">IFERROR(IF((VLOOKUP($B89,'HICM and Narrative Backsheet'!$A$7:$T$156,S$9,FALSE))="","",(VLOOKUP($B89,'HICM and Narrative Backsheet'!$A$7:$T$156,S$9,FALSE))),"")</f>
        <v>Established</v>
      </c>
      <c r="T89" s="154" t="str">
        <f ca="1">IFERROR(IF((VLOOKUP($B89,'HICM and Narrative Backsheet'!$A$7:$T$156,T$9,FALSE))="","",(VLOOKUP($B89,'HICM and Narrative Backsheet'!$A$7:$T$156,T$9,FALSE))),"")</f>
        <v>Established</v>
      </c>
      <c r="U89" s="155" t="str">
        <f ca="1">IFERROR(IF((VLOOKUP($B89,'HICM and Narrative Backsheet'!$A$7:$T$156,U$9,FALSE))="","",(VLOOKUP($B89,'HICM and Narrative Backsheet'!$A$7:$T$156,U$9,FALSE))),"")</f>
        <v>Mature</v>
      </c>
    </row>
    <row r="90" spans="1:21" x14ac:dyDescent="0.3">
      <c r="A90" s="57">
        <v>64</v>
      </c>
      <c r="B90" s="50" t="str">
        <f t="shared" ref="B90:B121" ca="1" si="11">IF($A90&gt;$X$5-1,"",INDIRECT("'Comms by AT'!AA"&amp;$A90+$X$4))</f>
        <v>E08000034</v>
      </c>
      <c r="C90" s="141" t="str">
        <f ca="1">IFERROR(VLOOKUP($B90,'Org List'!$J$9:$K$488,2,0), "")</f>
        <v>Kirklees</v>
      </c>
      <c r="D90" s="153" t="str">
        <f ca="1">IFERROR(IF((VLOOKUP($B90,'HICM and Narrative Backsheet'!$A$7:$T$156,D$9,FALSE))="","",(VLOOKUP($B90,'HICM and Narrative Backsheet'!$A$7:$T$156,D$9,FALSE))),"")</f>
        <v>Established</v>
      </c>
      <c r="E90" s="154" t="str">
        <f ca="1">IFERROR(IF((VLOOKUP($B90,'HICM and Narrative Backsheet'!$A$7:$T$156,E$9,FALSE))="","",(VLOOKUP($B90,'HICM and Narrative Backsheet'!$A$7:$T$156,E$9,FALSE))),"")</f>
        <v>Established</v>
      </c>
      <c r="F90" s="154" t="str">
        <f ca="1">IFERROR(IF((VLOOKUP($B90,'HICM and Narrative Backsheet'!$A$7:$T$156,F$9,FALSE))="","",(VLOOKUP($B90,'HICM and Narrative Backsheet'!$A$7:$T$156,F$9,FALSE))),"")</f>
        <v>Established</v>
      </c>
      <c r="G90" s="154" t="str">
        <f ca="1">IFERROR(IF((VLOOKUP($B90,'HICM and Narrative Backsheet'!$A$7:$T$156,G$9,FALSE))="","",(VLOOKUP($B90,'HICM and Narrative Backsheet'!$A$7:$T$156,G$9,FALSE))),"")</f>
        <v>Established</v>
      </c>
      <c r="H90" s="154" t="str">
        <f ca="1">IFERROR(IF((VLOOKUP($B90,'HICM and Narrative Backsheet'!$A$7:$T$156,H$9,FALSE))="","",(VLOOKUP($B90,'HICM and Narrative Backsheet'!$A$7:$T$156,H$9,FALSE))),"")</f>
        <v>Plans in place</v>
      </c>
      <c r="I90" s="154" t="str">
        <f ca="1">IFERROR(IF((VLOOKUP($B90,'HICM and Narrative Backsheet'!$A$7:$T$156,I$9,FALSE))="","",(VLOOKUP($B90,'HICM and Narrative Backsheet'!$A$7:$T$156,I$9,FALSE))),"")</f>
        <v>Established</v>
      </c>
      <c r="J90" s="154" t="str">
        <f ca="1">IFERROR(IF((VLOOKUP($B90,'HICM and Narrative Backsheet'!$A$7:$T$156,J$9,FALSE))="","",(VLOOKUP($B90,'HICM and Narrative Backsheet'!$A$7:$T$156,J$9,FALSE))),"")</f>
        <v>Mature</v>
      </c>
      <c r="K90" s="154" t="str">
        <f ca="1">IFERROR(IF((VLOOKUP($B90,'HICM and Narrative Backsheet'!$A$7:$T$156,K$9,FALSE))="","",(VLOOKUP($B90,'HICM and Narrative Backsheet'!$A$7:$T$156,K$9,FALSE))),"")</f>
        <v>Plans in place</v>
      </c>
      <c r="L90" s="155" t="str">
        <f ca="1">IFERROR(IF((VLOOKUP($B90,'HICM and Narrative Backsheet'!$A$7:$T$156,L$9,FALSE))="","",(VLOOKUP($B90,'HICM and Narrative Backsheet'!$A$7:$T$156,L$9,FALSE))),"")</f>
        <v>Established</v>
      </c>
      <c r="M90" s="153" t="str">
        <f ca="1">IFERROR(IF((VLOOKUP($B90,'HICM and Narrative Backsheet'!$A$7:$T$156,M$9,FALSE))="","",(VLOOKUP($B90,'HICM and Narrative Backsheet'!$A$7:$T$156,M$9,FALSE))),"")</f>
        <v>Mature</v>
      </c>
      <c r="N90" s="154" t="str">
        <f ca="1">IFERROR(IF((VLOOKUP($B90,'HICM and Narrative Backsheet'!$A$7:$T$156,N$9,FALSE))="","",(VLOOKUP($B90,'HICM and Narrative Backsheet'!$A$7:$T$156,N$9,FALSE))),"")</f>
        <v>Mature</v>
      </c>
      <c r="O90" s="154" t="str">
        <f ca="1">IFERROR(IF((VLOOKUP($B90,'HICM and Narrative Backsheet'!$A$7:$T$156,O$9,FALSE))="","",(VLOOKUP($B90,'HICM and Narrative Backsheet'!$A$7:$T$156,O$9,FALSE))),"")</f>
        <v>Mature</v>
      </c>
      <c r="P90" s="154" t="str">
        <f ca="1">IFERROR(IF((VLOOKUP($B90,'HICM and Narrative Backsheet'!$A$7:$T$156,P$9,FALSE))="","",(VLOOKUP($B90,'HICM and Narrative Backsheet'!$A$7:$T$156,P$9,FALSE))),"")</f>
        <v>Established</v>
      </c>
      <c r="Q90" s="154" t="str">
        <f ca="1">IFERROR(IF((VLOOKUP($B90,'HICM and Narrative Backsheet'!$A$7:$T$156,Q$9,FALSE))="","",(VLOOKUP($B90,'HICM and Narrative Backsheet'!$A$7:$T$156,Q$9,FALSE))),"")</f>
        <v>Established</v>
      </c>
      <c r="R90" s="154" t="str">
        <f ca="1">IFERROR(IF((VLOOKUP($B90,'HICM and Narrative Backsheet'!$A$7:$T$156,R$9,FALSE))="","",(VLOOKUP($B90,'HICM and Narrative Backsheet'!$A$7:$T$156,R$9,FALSE))),"")</f>
        <v>Established</v>
      </c>
      <c r="S90" s="154" t="str">
        <f ca="1">IFERROR(IF((VLOOKUP($B90,'HICM and Narrative Backsheet'!$A$7:$T$156,S$9,FALSE))="","",(VLOOKUP($B90,'HICM and Narrative Backsheet'!$A$7:$T$156,S$9,FALSE))),"")</f>
        <v>Mature</v>
      </c>
      <c r="T90" s="154" t="str">
        <f ca="1">IFERROR(IF((VLOOKUP($B90,'HICM and Narrative Backsheet'!$A$7:$T$156,T$9,FALSE))="","",(VLOOKUP($B90,'HICM and Narrative Backsheet'!$A$7:$T$156,T$9,FALSE))),"")</f>
        <v>Plans in place</v>
      </c>
      <c r="U90" s="155" t="str">
        <f ca="1">IFERROR(IF((VLOOKUP($B90,'HICM and Narrative Backsheet'!$A$7:$T$156,U$9,FALSE))="","",(VLOOKUP($B90,'HICM and Narrative Backsheet'!$A$7:$T$156,U$9,FALSE))),"")</f>
        <v>Mature</v>
      </c>
    </row>
    <row r="91" spans="1:21" x14ac:dyDescent="0.3">
      <c r="A91" s="57">
        <v>65</v>
      </c>
      <c r="B91" s="50" t="str">
        <f t="shared" ca="1" si="11"/>
        <v>E08000011</v>
      </c>
      <c r="C91" s="141" t="str">
        <f ca="1">IFERROR(VLOOKUP($B91,'Org List'!$J$9:$K$488,2,0), "")</f>
        <v>Knowsley</v>
      </c>
      <c r="D91" s="153" t="str">
        <f ca="1">IFERROR(IF((VLOOKUP($B91,'HICM and Narrative Backsheet'!$A$7:$T$156,D$9,FALSE))="","",(VLOOKUP($B91,'HICM and Narrative Backsheet'!$A$7:$T$156,D$9,FALSE))),"")</f>
        <v>Mature</v>
      </c>
      <c r="E91" s="154" t="str">
        <f ca="1">IFERROR(IF((VLOOKUP($B91,'HICM and Narrative Backsheet'!$A$7:$T$156,E$9,FALSE))="","",(VLOOKUP($B91,'HICM and Narrative Backsheet'!$A$7:$T$156,E$9,FALSE))),"")</f>
        <v>Mature</v>
      </c>
      <c r="F91" s="154" t="str">
        <f ca="1">IFERROR(IF((VLOOKUP($B91,'HICM and Narrative Backsheet'!$A$7:$T$156,F$9,FALSE))="","",(VLOOKUP($B91,'HICM and Narrative Backsheet'!$A$7:$T$156,F$9,FALSE))),"")</f>
        <v>Mature</v>
      </c>
      <c r="G91" s="154" t="str">
        <f ca="1">IFERROR(IF((VLOOKUP($B91,'HICM and Narrative Backsheet'!$A$7:$T$156,G$9,FALSE))="","",(VLOOKUP($B91,'HICM and Narrative Backsheet'!$A$7:$T$156,G$9,FALSE))),"")</f>
        <v>Established</v>
      </c>
      <c r="H91" s="154" t="str">
        <f ca="1">IFERROR(IF((VLOOKUP($B91,'HICM and Narrative Backsheet'!$A$7:$T$156,H$9,FALSE))="","",(VLOOKUP($B91,'HICM and Narrative Backsheet'!$A$7:$T$156,H$9,FALSE))),"")</f>
        <v>Plans in place</v>
      </c>
      <c r="I91" s="154" t="str">
        <f ca="1">IFERROR(IF((VLOOKUP($B91,'HICM and Narrative Backsheet'!$A$7:$T$156,I$9,FALSE))="","",(VLOOKUP($B91,'HICM and Narrative Backsheet'!$A$7:$T$156,I$9,FALSE))),"")</f>
        <v>Established</v>
      </c>
      <c r="J91" s="154" t="str">
        <f ca="1">IFERROR(IF((VLOOKUP($B91,'HICM and Narrative Backsheet'!$A$7:$T$156,J$9,FALSE))="","",(VLOOKUP($B91,'HICM and Narrative Backsheet'!$A$7:$T$156,J$9,FALSE))),"")</f>
        <v>Established</v>
      </c>
      <c r="K91" s="154" t="str">
        <f ca="1">IFERROR(IF((VLOOKUP($B91,'HICM and Narrative Backsheet'!$A$7:$T$156,K$9,FALSE))="","",(VLOOKUP($B91,'HICM and Narrative Backsheet'!$A$7:$T$156,K$9,FALSE))),"")</f>
        <v>Established</v>
      </c>
      <c r="L91" s="155" t="str">
        <f ca="1">IFERROR(IF((VLOOKUP($B91,'HICM and Narrative Backsheet'!$A$7:$T$156,L$9,FALSE))="","",(VLOOKUP($B91,'HICM and Narrative Backsheet'!$A$7:$T$156,L$9,FALSE))),"")</f>
        <v>Plans in place</v>
      </c>
      <c r="M91" s="153" t="str">
        <f ca="1">IFERROR(IF((VLOOKUP($B91,'HICM and Narrative Backsheet'!$A$7:$T$156,M$9,FALSE))="","",(VLOOKUP($B91,'HICM and Narrative Backsheet'!$A$7:$T$156,M$9,FALSE))),"")</f>
        <v>Mature</v>
      </c>
      <c r="N91" s="154" t="str">
        <f ca="1">IFERROR(IF((VLOOKUP($B91,'HICM and Narrative Backsheet'!$A$7:$T$156,N$9,FALSE))="","",(VLOOKUP($B91,'HICM and Narrative Backsheet'!$A$7:$T$156,N$9,FALSE))),"")</f>
        <v>Mature</v>
      </c>
      <c r="O91" s="154" t="str">
        <f ca="1">IFERROR(IF((VLOOKUP($B91,'HICM and Narrative Backsheet'!$A$7:$T$156,O$9,FALSE))="","",(VLOOKUP($B91,'HICM and Narrative Backsheet'!$A$7:$T$156,O$9,FALSE))),"")</f>
        <v>Mature</v>
      </c>
      <c r="P91" s="154" t="str">
        <f ca="1">IFERROR(IF((VLOOKUP($B91,'HICM and Narrative Backsheet'!$A$7:$T$156,P$9,FALSE))="","",(VLOOKUP($B91,'HICM and Narrative Backsheet'!$A$7:$T$156,P$9,FALSE))),"")</f>
        <v>Established</v>
      </c>
      <c r="Q91" s="154" t="str">
        <f ca="1">IFERROR(IF((VLOOKUP($B91,'HICM and Narrative Backsheet'!$A$7:$T$156,Q$9,FALSE))="","",(VLOOKUP($B91,'HICM and Narrative Backsheet'!$A$7:$T$156,Q$9,FALSE))),"")</f>
        <v>Established</v>
      </c>
      <c r="R91" s="154" t="str">
        <f ca="1">IFERROR(IF((VLOOKUP($B91,'HICM and Narrative Backsheet'!$A$7:$T$156,R$9,FALSE))="","",(VLOOKUP($B91,'HICM and Narrative Backsheet'!$A$7:$T$156,R$9,FALSE))),"")</f>
        <v>Established</v>
      </c>
      <c r="S91" s="154" t="str">
        <f ca="1">IFERROR(IF((VLOOKUP($B91,'HICM and Narrative Backsheet'!$A$7:$T$156,S$9,FALSE))="","",(VLOOKUP($B91,'HICM and Narrative Backsheet'!$A$7:$T$156,S$9,FALSE))),"")</f>
        <v>Established</v>
      </c>
      <c r="T91" s="154" t="str">
        <f ca="1">IFERROR(IF((VLOOKUP($B91,'HICM and Narrative Backsheet'!$A$7:$T$156,T$9,FALSE))="","",(VLOOKUP($B91,'HICM and Narrative Backsheet'!$A$7:$T$156,T$9,FALSE))),"")</f>
        <v>Established</v>
      </c>
      <c r="U91" s="155" t="str">
        <f ca="1">IFERROR(IF((VLOOKUP($B91,'HICM and Narrative Backsheet'!$A$7:$T$156,U$9,FALSE))="","",(VLOOKUP($B91,'HICM and Narrative Backsheet'!$A$7:$T$156,U$9,FALSE))),"")</f>
        <v>Plans in place</v>
      </c>
    </row>
    <row r="92" spans="1:21" x14ac:dyDescent="0.3">
      <c r="A92" s="57">
        <v>66</v>
      </c>
      <c r="B92" s="50" t="str">
        <f t="shared" ca="1" si="11"/>
        <v>E09000022</v>
      </c>
      <c r="C92" s="141" t="str">
        <f ca="1">IFERROR(VLOOKUP($B92,'Org List'!$J$9:$K$488,2,0), "")</f>
        <v>Lambeth</v>
      </c>
      <c r="D92" s="153" t="str">
        <f ca="1">IFERROR(IF((VLOOKUP($B92,'HICM and Narrative Backsheet'!$A$7:$T$156,D$9,FALSE))="","",(VLOOKUP($B92,'HICM and Narrative Backsheet'!$A$7:$T$156,D$9,FALSE))),"")</f>
        <v>Established</v>
      </c>
      <c r="E92" s="154" t="str">
        <f ca="1">IFERROR(IF((VLOOKUP($B92,'HICM and Narrative Backsheet'!$A$7:$T$156,E$9,FALSE))="","",(VLOOKUP($B92,'HICM and Narrative Backsheet'!$A$7:$T$156,E$9,FALSE))),"")</f>
        <v>Mature</v>
      </c>
      <c r="F92" s="154" t="str">
        <f ca="1">IFERROR(IF((VLOOKUP($B92,'HICM and Narrative Backsheet'!$A$7:$T$156,F$9,FALSE))="","",(VLOOKUP($B92,'HICM and Narrative Backsheet'!$A$7:$T$156,F$9,FALSE))),"")</f>
        <v>Mature</v>
      </c>
      <c r="G92" s="154" t="str">
        <f ca="1">IFERROR(IF((VLOOKUP($B92,'HICM and Narrative Backsheet'!$A$7:$T$156,G$9,FALSE))="","",(VLOOKUP($B92,'HICM and Narrative Backsheet'!$A$7:$T$156,G$9,FALSE))),"")</f>
        <v>Established</v>
      </c>
      <c r="H92" s="154" t="str">
        <f ca="1">IFERROR(IF((VLOOKUP($B92,'HICM and Narrative Backsheet'!$A$7:$T$156,H$9,FALSE))="","",(VLOOKUP($B92,'HICM and Narrative Backsheet'!$A$7:$T$156,H$9,FALSE))),"")</f>
        <v>Established</v>
      </c>
      <c r="I92" s="154" t="str">
        <f ca="1">IFERROR(IF((VLOOKUP($B92,'HICM and Narrative Backsheet'!$A$7:$T$156,I$9,FALSE))="","",(VLOOKUP($B92,'HICM and Narrative Backsheet'!$A$7:$T$156,I$9,FALSE))),"")</f>
        <v>Established</v>
      </c>
      <c r="J92" s="154" t="str">
        <f ca="1">IFERROR(IF((VLOOKUP($B92,'HICM and Narrative Backsheet'!$A$7:$T$156,J$9,FALSE))="","",(VLOOKUP($B92,'HICM and Narrative Backsheet'!$A$7:$T$156,J$9,FALSE))),"")</f>
        <v>Mature</v>
      </c>
      <c r="K92" s="154" t="str">
        <f ca="1">IFERROR(IF((VLOOKUP($B92,'HICM and Narrative Backsheet'!$A$7:$T$156,K$9,FALSE))="","",(VLOOKUP($B92,'HICM and Narrative Backsheet'!$A$7:$T$156,K$9,FALSE))),"")</f>
        <v>Established</v>
      </c>
      <c r="L92" s="155" t="str">
        <f ca="1">IFERROR(IF((VLOOKUP($B92,'HICM and Narrative Backsheet'!$A$7:$T$156,L$9,FALSE))="","",(VLOOKUP($B92,'HICM and Narrative Backsheet'!$A$7:$T$156,L$9,FALSE))),"")</f>
        <v>Established</v>
      </c>
      <c r="M92" s="153" t="str">
        <f ca="1">IFERROR(IF((VLOOKUP($B92,'HICM and Narrative Backsheet'!$A$7:$T$156,M$9,FALSE))="","",(VLOOKUP($B92,'HICM and Narrative Backsheet'!$A$7:$T$156,M$9,FALSE))),"")</f>
        <v>Mature</v>
      </c>
      <c r="N92" s="154" t="str">
        <f ca="1">IFERROR(IF((VLOOKUP($B92,'HICM and Narrative Backsheet'!$A$7:$T$156,N$9,FALSE))="","",(VLOOKUP($B92,'HICM and Narrative Backsheet'!$A$7:$T$156,N$9,FALSE))),"")</f>
        <v>Mature</v>
      </c>
      <c r="O92" s="154" t="str">
        <f ca="1">IFERROR(IF((VLOOKUP($B92,'HICM and Narrative Backsheet'!$A$7:$T$156,O$9,FALSE))="","",(VLOOKUP($B92,'HICM and Narrative Backsheet'!$A$7:$T$156,O$9,FALSE))),"")</f>
        <v>Mature</v>
      </c>
      <c r="P92" s="154" t="str">
        <f ca="1">IFERROR(IF((VLOOKUP($B92,'HICM and Narrative Backsheet'!$A$7:$T$156,P$9,FALSE))="","",(VLOOKUP($B92,'HICM and Narrative Backsheet'!$A$7:$T$156,P$9,FALSE))),"")</f>
        <v>Mature</v>
      </c>
      <c r="Q92" s="154" t="str">
        <f ca="1">IFERROR(IF((VLOOKUP($B92,'HICM and Narrative Backsheet'!$A$7:$T$156,Q$9,FALSE))="","",(VLOOKUP($B92,'HICM and Narrative Backsheet'!$A$7:$T$156,Q$9,FALSE))),"")</f>
        <v>Mature</v>
      </c>
      <c r="R92" s="154" t="str">
        <f ca="1">IFERROR(IF((VLOOKUP($B92,'HICM and Narrative Backsheet'!$A$7:$T$156,R$9,FALSE))="","",(VLOOKUP($B92,'HICM and Narrative Backsheet'!$A$7:$T$156,R$9,FALSE))),"")</f>
        <v>Mature</v>
      </c>
      <c r="S92" s="154" t="str">
        <f ca="1">IFERROR(IF((VLOOKUP($B92,'HICM and Narrative Backsheet'!$A$7:$T$156,S$9,FALSE))="","",(VLOOKUP($B92,'HICM and Narrative Backsheet'!$A$7:$T$156,S$9,FALSE))),"")</f>
        <v>Mature</v>
      </c>
      <c r="T92" s="154" t="str">
        <f ca="1">IFERROR(IF((VLOOKUP($B92,'HICM and Narrative Backsheet'!$A$7:$T$156,T$9,FALSE))="","",(VLOOKUP($B92,'HICM and Narrative Backsheet'!$A$7:$T$156,T$9,FALSE))),"")</f>
        <v>Mature</v>
      </c>
      <c r="U92" s="155" t="str">
        <f ca="1">IFERROR(IF((VLOOKUP($B92,'HICM and Narrative Backsheet'!$A$7:$T$156,U$9,FALSE))="","",(VLOOKUP($B92,'HICM and Narrative Backsheet'!$A$7:$T$156,U$9,FALSE))),"")</f>
        <v>Established</v>
      </c>
    </row>
    <row r="93" spans="1:21" x14ac:dyDescent="0.3">
      <c r="A93" s="57">
        <v>67</v>
      </c>
      <c r="B93" s="50" t="str">
        <f t="shared" ca="1" si="11"/>
        <v>E10000017</v>
      </c>
      <c r="C93" s="141" t="str">
        <f ca="1">IFERROR(VLOOKUP($B93,'Org List'!$J$9:$K$488,2,0), "")</f>
        <v>Lancashire</v>
      </c>
      <c r="D93" s="153" t="str">
        <f ca="1">IFERROR(IF((VLOOKUP($B93,'HICM and Narrative Backsheet'!$A$7:$T$156,D$9,FALSE))="","",(VLOOKUP($B93,'HICM and Narrative Backsheet'!$A$7:$T$156,D$9,FALSE))),"")</f>
        <v>Established</v>
      </c>
      <c r="E93" s="154" t="str">
        <f ca="1">IFERROR(IF((VLOOKUP($B93,'HICM and Narrative Backsheet'!$A$7:$T$156,E$9,FALSE))="","",(VLOOKUP($B93,'HICM and Narrative Backsheet'!$A$7:$T$156,E$9,FALSE))),"")</f>
        <v>Established</v>
      </c>
      <c r="F93" s="154" t="str">
        <f ca="1">IFERROR(IF((VLOOKUP($B93,'HICM and Narrative Backsheet'!$A$7:$T$156,F$9,FALSE))="","",(VLOOKUP($B93,'HICM and Narrative Backsheet'!$A$7:$T$156,F$9,FALSE))),"")</f>
        <v>Established</v>
      </c>
      <c r="G93" s="154" t="str">
        <f ca="1">IFERROR(IF((VLOOKUP($B93,'HICM and Narrative Backsheet'!$A$7:$T$156,G$9,FALSE))="","",(VLOOKUP($B93,'HICM and Narrative Backsheet'!$A$7:$T$156,G$9,FALSE))),"")</f>
        <v>Mature</v>
      </c>
      <c r="H93" s="154" t="str">
        <f ca="1">IFERROR(IF((VLOOKUP($B93,'HICM and Narrative Backsheet'!$A$7:$T$156,H$9,FALSE))="","",(VLOOKUP($B93,'HICM and Narrative Backsheet'!$A$7:$T$156,H$9,FALSE))),"")</f>
        <v>Established</v>
      </c>
      <c r="I93" s="154" t="str">
        <f ca="1">IFERROR(IF((VLOOKUP($B93,'HICM and Narrative Backsheet'!$A$7:$T$156,I$9,FALSE))="","",(VLOOKUP($B93,'HICM and Narrative Backsheet'!$A$7:$T$156,I$9,FALSE))),"")</f>
        <v>Established</v>
      </c>
      <c r="J93" s="154" t="str">
        <f ca="1">IFERROR(IF((VLOOKUP($B93,'HICM and Narrative Backsheet'!$A$7:$T$156,J$9,FALSE))="","",(VLOOKUP($B93,'HICM and Narrative Backsheet'!$A$7:$T$156,J$9,FALSE))),"")</f>
        <v>Established</v>
      </c>
      <c r="K93" s="154" t="str">
        <f ca="1">IFERROR(IF((VLOOKUP($B93,'HICM and Narrative Backsheet'!$A$7:$T$156,K$9,FALSE))="","",(VLOOKUP($B93,'HICM and Narrative Backsheet'!$A$7:$T$156,K$9,FALSE))),"")</f>
        <v>Established</v>
      </c>
      <c r="L93" s="155" t="str">
        <f ca="1">IFERROR(IF((VLOOKUP($B93,'HICM and Narrative Backsheet'!$A$7:$T$156,L$9,FALSE))="","",(VLOOKUP($B93,'HICM and Narrative Backsheet'!$A$7:$T$156,L$9,FALSE))),"")</f>
        <v>Established</v>
      </c>
      <c r="M93" s="153" t="str">
        <f ca="1">IFERROR(IF((VLOOKUP($B93,'HICM and Narrative Backsheet'!$A$7:$T$156,M$9,FALSE))="","",(VLOOKUP($B93,'HICM and Narrative Backsheet'!$A$7:$T$156,M$9,FALSE))),"")</f>
        <v>Established</v>
      </c>
      <c r="N93" s="154" t="str">
        <f ca="1">IFERROR(IF((VLOOKUP($B93,'HICM and Narrative Backsheet'!$A$7:$T$156,N$9,FALSE))="","",(VLOOKUP($B93,'HICM and Narrative Backsheet'!$A$7:$T$156,N$9,FALSE))),"")</f>
        <v>Established</v>
      </c>
      <c r="O93" s="154" t="str">
        <f ca="1">IFERROR(IF((VLOOKUP($B93,'HICM and Narrative Backsheet'!$A$7:$T$156,O$9,FALSE))="","",(VLOOKUP($B93,'HICM and Narrative Backsheet'!$A$7:$T$156,O$9,FALSE))),"")</f>
        <v>Established</v>
      </c>
      <c r="P93" s="154" t="str">
        <f ca="1">IFERROR(IF((VLOOKUP($B93,'HICM and Narrative Backsheet'!$A$7:$T$156,P$9,FALSE))="","",(VLOOKUP($B93,'HICM and Narrative Backsheet'!$A$7:$T$156,P$9,FALSE))),"")</f>
        <v>Mature</v>
      </c>
      <c r="Q93" s="154" t="str">
        <f ca="1">IFERROR(IF((VLOOKUP($B93,'HICM and Narrative Backsheet'!$A$7:$T$156,Q$9,FALSE))="","",(VLOOKUP($B93,'HICM and Narrative Backsheet'!$A$7:$T$156,Q$9,FALSE))),"")</f>
        <v>Established</v>
      </c>
      <c r="R93" s="154" t="str">
        <f ca="1">IFERROR(IF((VLOOKUP($B93,'HICM and Narrative Backsheet'!$A$7:$T$156,R$9,FALSE))="","",(VLOOKUP($B93,'HICM and Narrative Backsheet'!$A$7:$T$156,R$9,FALSE))),"")</f>
        <v>Established</v>
      </c>
      <c r="S93" s="154" t="str">
        <f ca="1">IFERROR(IF((VLOOKUP($B93,'HICM and Narrative Backsheet'!$A$7:$T$156,S$9,FALSE))="","",(VLOOKUP($B93,'HICM and Narrative Backsheet'!$A$7:$T$156,S$9,FALSE))),"")</f>
        <v>Established</v>
      </c>
      <c r="T93" s="154" t="str">
        <f ca="1">IFERROR(IF((VLOOKUP($B93,'HICM and Narrative Backsheet'!$A$7:$T$156,T$9,FALSE))="","",(VLOOKUP($B93,'HICM and Narrative Backsheet'!$A$7:$T$156,T$9,FALSE))),"")</f>
        <v>Established</v>
      </c>
      <c r="U93" s="155" t="str">
        <f ca="1">IFERROR(IF((VLOOKUP($B93,'HICM and Narrative Backsheet'!$A$7:$T$156,U$9,FALSE))="","",(VLOOKUP($B93,'HICM and Narrative Backsheet'!$A$7:$T$156,U$9,FALSE))),"")</f>
        <v>Established</v>
      </c>
    </row>
    <row r="94" spans="1:21" x14ac:dyDescent="0.3">
      <c r="A94" s="57">
        <v>68</v>
      </c>
      <c r="B94" s="50" t="str">
        <f t="shared" ca="1" si="11"/>
        <v>E08000035</v>
      </c>
      <c r="C94" s="141" t="str">
        <f ca="1">IFERROR(VLOOKUP($B94,'Org List'!$J$9:$K$488,2,0), "")</f>
        <v>Leeds</v>
      </c>
      <c r="D94" s="153" t="str">
        <f ca="1">IFERROR(IF((VLOOKUP($B94,'HICM and Narrative Backsheet'!$A$7:$T$156,D$9,FALSE))="","",(VLOOKUP($B94,'HICM and Narrative Backsheet'!$A$7:$T$156,D$9,FALSE))),"")</f>
        <v>Established</v>
      </c>
      <c r="E94" s="154" t="str">
        <f ca="1">IFERROR(IF((VLOOKUP($B94,'HICM and Narrative Backsheet'!$A$7:$T$156,E$9,FALSE))="","",(VLOOKUP($B94,'HICM and Narrative Backsheet'!$A$7:$T$156,E$9,FALSE))),"")</f>
        <v>Established</v>
      </c>
      <c r="F94" s="154" t="str">
        <f ca="1">IFERROR(IF((VLOOKUP($B94,'HICM and Narrative Backsheet'!$A$7:$T$156,F$9,FALSE))="","",(VLOOKUP($B94,'HICM and Narrative Backsheet'!$A$7:$T$156,F$9,FALSE))),"")</f>
        <v>Mature</v>
      </c>
      <c r="G94" s="154" t="str">
        <f ca="1">IFERROR(IF((VLOOKUP($B94,'HICM and Narrative Backsheet'!$A$7:$T$156,G$9,FALSE))="","",(VLOOKUP($B94,'HICM and Narrative Backsheet'!$A$7:$T$156,G$9,FALSE))),"")</f>
        <v>Established</v>
      </c>
      <c r="H94" s="154" t="str">
        <f ca="1">IFERROR(IF((VLOOKUP($B94,'HICM and Narrative Backsheet'!$A$7:$T$156,H$9,FALSE))="","",(VLOOKUP($B94,'HICM and Narrative Backsheet'!$A$7:$T$156,H$9,FALSE))),"")</f>
        <v>Not yet established</v>
      </c>
      <c r="I94" s="154" t="str">
        <f ca="1">IFERROR(IF((VLOOKUP($B94,'HICM and Narrative Backsheet'!$A$7:$T$156,I$9,FALSE))="","",(VLOOKUP($B94,'HICM and Narrative Backsheet'!$A$7:$T$156,I$9,FALSE))),"")</f>
        <v>Mature</v>
      </c>
      <c r="J94" s="154" t="str">
        <f ca="1">IFERROR(IF((VLOOKUP($B94,'HICM and Narrative Backsheet'!$A$7:$T$156,J$9,FALSE))="","",(VLOOKUP($B94,'HICM and Narrative Backsheet'!$A$7:$T$156,J$9,FALSE))),"")</f>
        <v>Mature</v>
      </c>
      <c r="K94" s="154" t="str">
        <f ca="1">IFERROR(IF((VLOOKUP($B94,'HICM and Narrative Backsheet'!$A$7:$T$156,K$9,FALSE))="","",(VLOOKUP($B94,'HICM and Narrative Backsheet'!$A$7:$T$156,K$9,FALSE))),"")</f>
        <v>Established</v>
      </c>
      <c r="L94" s="155" t="str">
        <f ca="1">IFERROR(IF((VLOOKUP($B94,'HICM and Narrative Backsheet'!$A$7:$T$156,L$9,FALSE))="","",(VLOOKUP($B94,'HICM and Narrative Backsheet'!$A$7:$T$156,L$9,FALSE))),"")</f>
        <v>Established</v>
      </c>
      <c r="M94" s="153" t="str">
        <f ca="1">IFERROR(IF((VLOOKUP($B94,'HICM and Narrative Backsheet'!$A$7:$T$156,M$9,FALSE))="","",(VLOOKUP($B94,'HICM and Narrative Backsheet'!$A$7:$T$156,M$9,FALSE))),"")</f>
        <v>Mature</v>
      </c>
      <c r="N94" s="154" t="str">
        <f ca="1">IFERROR(IF((VLOOKUP($B94,'HICM and Narrative Backsheet'!$A$7:$T$156,N$9,FALSE))="","",(VLOOKUP($B94,'HICM and Narrative Backsheet'!$A$7:$T$156,N$9,FALSE))),"")</f>
        <v>Mature</v>
      </c>
      <c r="O94" s="154" t="str">
        <f ca="1">IFERROR(IF((VLOOKUP($B94,'HICM and Narrative Backsheet'!$A$7:$T$156,O$9,FALSE))="","",(VLOOKUP($B94,'HICM and Narrative Backsheet'!$A$7:$T$156,O$9,FALSE))),"")</f>
        <v>Mature</v>
      </c>
      <c r="P94" s="154" t="str">
        <f ca="1">IFERROR(IF((VLOOKUP($B94,'HICM and Narrative Backsheet'!$A$7:$T$156,P$9,FALSE))="","",(VLOOKUP($B94,'HICM and Narrative Backsheet'!$A$7:$T$156,P$9,FALSE))),"")</f>
        <v>Established</v>
      </c>
      <c r="Q94" s="154" t="str">
        <f ca="1">IFERROR(IF((VLOOKUP($B94,'HICM and Narrative Backsheet'!$A$7:$T$156,Q$9,FALSE))="","",(VLOOKUP($B94,'HICM and Narrative Backsheet'!$A$7:$T$156,Q$9,FALSE))),"")</f>
        <v>Not yet established</v>
      </c>
      <c r="R94" s="154" t="str">
        <f ca="1">IFERROR(IF((VLOOKUP($B94,'HICM and Narrative Backsheet'!$A$7:$T$156,R$9,FALSE))="","",(VLOOKUP($B94,'HICM and Narrative Backsheet'!$A$7:$T$156,R$9,FALSE))),"")</f>
        <v>Mature</v>
      </c>
      <c r="S94" s="154" t="str">
        <f ca="1">IFERROR(IF((VLOOKUP($B94,'HICM and Narrative Backsheet'!$A$7:$T$156,S$9,FALSE))="","",(VLOOKUP($B94,'HICM and Narrative Backsheet'!$A$7:$T$156,S$9,FALSE))),"")</f>
        <v>Mature</v>
      </c>
      <c r="T94" s="154" t="str">
        <f ca="1">IFERROR(IF((VLOOKUP($B94,'HICM and Narrative Backsheet'!$A$7:$T$156,T$9,FALSE))="","",(VLOOKUP($B94,'HICM and Narrative Backsheet'!$A$7:$T$156,T$9,FALSE))),"")</f>
        <v>Established</v>
      </c>
      <c r="U94" s="155" t="str">
        <f ca="1">IFERROR(IF((VLOOKUP($B94,'HICM and Narrative Backsheet'!$A$7:$T$156,U$9,FALSE))="","",(VLOOKUP($B94,'HICM and Narrative Backsheet'!$A$7:$T$156,U$9,FALSE))),"")</f>
        <v>Established</v>
      </c>
    </row>
    <row r="95" spans="1:21" x14ac:dyDescent="0.3">
      <c r="A95" s="57">
        <v>69</v>
      </c>
      <c r="B95" s="50" t="str">
        <f t="shared" ca="1" si="11"/>
        <v>E06000016</v>
      </c>
      <c r="C95" s="141" t="str">
        <f ca="1">IFERROR(VLOOKUP($B95,'Org List'!$J$9:$K$488,2,0), "")</f>
        <v>Leicester</v>
      </c>
      <c r="D95" s="153" t="str">
        <f ca="1">IFERROR(IF((VLOOKUP($B95,'HICM and Narrative Backsheet'!$A$7:$T$156,D$9,FALSE))="","",(VLOOKUP($B95,'HICM and Narrative Backsheet'!$A$7:$T$156,D$9,FALSE))),"")</f>
        <v>Established</v>
      </c>
      <c r="E95" s="154" t="str">
        <f ca="1">IFERROR(IF((VLOOKUP($B95,'HICM and Narrative Backsheet'!$A$7:$T$156,E$9,FALSE))="","",(VLOOKUP($B95,'HICM and Narrative Backsheet'!$A$7:$T$156,E$9,FALSE))),"")</f>
        <v>Established</v>
      </c>
      <c r="F95" s="154" t="str">
        <f ca="1">IFERROR(IF((VLOOKUP($B95,'HICM and Narrative Backsheet'!$A$7:$T$156,F$9,FALSE))="","",(VLOOKUP($B95,'HICM and Narrative Backsheet'!$A$7:$T$156,F$9,FALSE))),"")</f>
        <v>Established</v>
      </c>
      <c r="G95" s="154" t="str">
        <f ca="1">IFERROR(IF((VLOOKUP($B95,'HICM and Narrative Backsheet'!$A$7:$T$156,G$9,FALSE))="","",(VLOOKUP($B95,'HICM and Narrative Backsheet'!$A$7:$T$156,G$9,FALSE))),"")</f>
        <v>Established</v>
      </c>
      <c r="H95" s="154" t="str">
        <f ca="1">IFERROR(IF((VLOOKUP($B95,'HICM and Narrative Backsheet'!$A$7:$T$156,H$9,FALSE))="","",(VLOOKUP($B95,'HICM and Narrative Backsheet'!$A$7:$T$156,H$9,FALSE))),"")</f>
        <v>Established</v>
      </c>
      <c r="I95" s="154" t="str">
        <f ca="1">IFERROR(IF((VLOOKUP($B95,'HICM and Narrative Backsheet'!$A$7:$T$156,I$9,FALSE))="","",(VLOOKUP($B95,'HICM and Narrative Backsheet'!$A$7:$T$156,I$9,FALSE))),"")</f>
        <v>Established</v>
      </c>
      <c r="J95" s="154" t="str">
        <f ca="1">IFERROR(IF((VLOOKUP($B95,'HICM and Narrative Backsheet'!$A$7:$T$156,J$9,FALSE))="","",(VLOOKUP($B95,'HICM and Narrative Backsheet'!$A$7:$T$156,J$9,FALSE))),"")</f>
        <v>Established</v>
      </c>
      <c r="K95" s="154" t="str">
        <f ca="1">IFERROR(IF((VLOOKUP($B95,'HICM and Narrative Backsheet'!$A$7:$T$156,K$9,FALSE))="","",(VLOOKUP($B95,'HICM and Narrative Backsheet'!$A$7:$T$156,K$9,FALSE))),"")</f>
        <v>Established</v>
      </c>
      <c r="L95" s="155" t="str">
        <f ca="1">IFERROR(IF((VLOOKUP($B95,'HICM and Narrative Backsheet'!$A$7:$T$156,L$9,FALSE))="","",(VLOOKUP($B95,'HICM and Narrative Backsheet'!$A$7:$T$156,L$9,FALSE))),"")</f>
        <v>Plans in place</v>
      </c>
      <c r="M95" s="153" t="str">
        <f ca="1">IFERROR(IF((VLOOKUP($B95,'HICM and Narrative Backsheet'!$A$7:$T$156,M$9,FALSE))="","",(VLOOKUP($B95,'HICM and Narrative Backsheet'!$A$7:$T$156,M$9,FALSE))),"")</f>
        <v>Established</v>
      </c>
      <c r="N95" s="154" t="str">
        <f ca="1">IFERROR(IF((VLOOKUP($B95,'HICM and Narrative Backsheet'!$A$7:$T$156,N$9,FALSE))="","",(VLOOKUP($B95,'HICM and Narrative Backsheet'!$A$7:$T$156,N$9,FALSE))),"")</f>
        <v>Established</v>
      </c>
      <c r="O95" s="154" t="str">
        <f ca="1">IFERROR(IF((VLOOKUP($B95,'HICM and Narrative Backsheet'!$A$7:$T$156,O$9,FALSE))="","",(VLOOKUP($B95,'HICM and Narrative Backsheet'!$A$7:$T$156,O$9,FALSE))),"")</f>
        <v>Established</v>
      </c>
      <c r="P95" s="154" t="str">
        <f ca="1">IFERROR(IF((VLOOKUP($B95,'HICM and Narrative Backsheet'!$A$7:$T$156,P$9,FALSE))="","",(VLOOKUP($B95,'HICM and Narrative Backsheet'!$A$7:$T$156,P$9,FALSE))),"")</f>
        <v>Established</v>
      </c>
      <c r="Q95" s="154" t="str">
        <f ca="1">IFERROR(IF((VLOOKUP($B95,'HICM and Narrative Backsheet'!$A$7:$T$156,Q$9,FALSE))="","",(VLOOKUP($B95,'HICM and Narrative Backsheet'!$A$7:$T$156,Q$9,FALSE))),"")</f>
        <v>Established</v>
      </c>
      <c r="R95" s="154" t="str">
        <f ca="1">IFERROR(IF((VLOOKUP($B95,'HICM and Narrative Backsheet'!$A$7:$T$156,R$9,FALSE))="","",(VLOOKUP($B95,'HICM and Narrative Backsheet'!$A$7:$T$156,R$9,FALSE))),"")</f>
        <v>Established</v>
      </c>
      <c r="S95" s="154" t="str">
        <f ca="1">IFERROR(IF((VLOOKUP($B95,'HICM and Narrative Backsheet'!$A$7:$T$156,S$9,FALSE))="","",(VLOOKUP($B95,'HICM and Narrative Backsheet'!$A$7:$T$156,S$9,FALSE))),"")</f>
        <v>Mature</v>
      </c>
      <c r="T95" s="154" t="str">
        <f ca="1">IFERROR(IF((VLOOKUP($B95,'HICM and Narrative Backsheet'!$A$7:$T$156,T$9,FALSE))="","",(VLOOKUP($B95,'HICM and Narrative Backsheet'!$A$7:$T$156,T$9,FALSE))),"")</f>
        <v>Established</v>
      </c>
      <c r="U95" s="155" t="str">
        <f ca="1">IFERROR(IF((VLOOKUP($B95,'HICM and Narrative Backsheet'!$A$7:$T$156,U$9,FALSE))="","",(VLOOKUP($B95,'HICM and Narrative Backsheet'!$A$7:$T$156,U$9,FALSE))),"")</f>
        <v>Not yet established</v>
      </c>
    </row>
    <row r="96" spans="1:21" x14ac:dyDescent="0.3">
      <c r="A96" s="57">
        <v>70</v>
      </c>
      <c r="B96" s="50" t="str">
        <f t="shared" ca="1" si="11"/>
        <v>E10000018</v>
      </c>
      <c r="C96" s="141" t="str">
        <f ca="1">IFERROR(VLOOKUP($B96,'Org List'!$J$9:$K$488,2,0), "")</f>
        <v>Leicestershire</v>
      </c>
      <c r="D96" s="153" t="str">
        <f ca="1">IFERROR(IF((VLOOKUP($B96,'HICM and Narrative Backsheet'!$A$7:$T$156,D$9,FALSE))="","",(VLOOKUP($B96,'HICM and Narrative Backsheet'!$A$7:$T$156,D$9,FALSE))),"")</f>
        <v>Established</v>
      </c>
      <c r="E96" s="154" t="str">
        <f ca="1">IFERROR(IF((VLOOKUP($B96,'HICM and Narrative Backsheet'!$A$7:$T$156,E$9,FALSE))="","",(VLOOKUP($B96,'HICM and Narrative Backsheet'!$A$7:$T$156,E$9,FALSE))),"")</f>
        <v>Plans in place</v>
      </c>
      <c r="F96" s="154" t="str">
        <f ca="1">IFERROR(IF((VLOOKUP($B96,'HICM and Narrative Backsheet'!$A$7:$T$156,F$9,FALSE))="","",(VLOOKUP($B96,'HICM and Narrative Backsheet'!$A$7:$T$156,F$9,FALSE))),"")</f>
        <v>Established</v>
      </c>
      <c r="G96" s="154" t="str">
        <f ca="1">IFERROR(IF((VLOOKUP($B96,'HICM and Narrative Backsheet'!$A$7:$T$156,G$9,FALSE))="","",(VLOOKUP($B96,'HICM and Narrative Backsheet'!$A$7:$T$156,G$9,FALSE))),"")</f>
        <v>Established</v>
      </c>
      <c r="H96" s="154" t="str">
        <f ca="1">IFERROR(IF((VLOOKUP($B96,'HICM and Narrative Backsheet'!$A$7:$T$156,H$9,FALSE))="","",(VLOOKUP($B96,'HICM and Narrative Backsheet'!$A$7:$T$156,H$9,FALSE))),"")</f>
        <v>Plans in place</v>
      </c>
      <c r="I96" s="154" t="str">
        <f ca="1">IFERROR(IF((VLOOKUP($B96,'HICM and Narrative Backsheet'!$A$7:$T$156,I$9,FALSE))="","",(VLOOKUP($B96,'HICM and Narrative Backsheet'!$A$7:$T$156,I$9,FALSE))),"")</f>
        <v>Plans in place</v>
      </c>
      <c r="J96" s="154" t="str">
        <f ca="1">IFERROR(IF((VLOOKUP($B96,'HICM and Narrative Backsheet'!$A$7:$T$156,J$9,FALSE))="","",(VLOOKUP($B96,'HICM and Narrative Backsheet'!$A$7:$T$156,J$9,FALSE))),"")</f>
        <v>Established</v>
      </c>
      <c r="K96" s="154" t="str">
        <f ca="1">IFERROR(IF((VLOOKUP($B96,'HICM and Narrative Backsheet'!$A$7:$T$156,K$9,FALSE))="","",(VLOOKUP($B96,'HICM and Narrative Backsheet'!$A$7:$T$156,K$9,FALSE))),"")</f>
        <v>Established</v>
      </c>
      <c r="L96" s="155" t="str">
        <f ca="1">IFERROR(IF((VLOOKUP($B96,'HICM and Narrative Backsheet'!$A$7:$T$156,L$9,FALSE))="","",(VLOOKUP($B96,'HICM and Narrative Backsheet'!$A$7:$T$156,L$9,FALSE))),"")</f>
        <v>Plans in place</v>
      </c>
      <c r="M96" s="153" t="str">
        <f ca="1">IFERROR(IF((VLOOKUP($B96,'HICM and Narrative Backsheet'!$A$7:$T$156,M$9,FALSE))="","",(VLOOKUP($B96,'HICM and Narrative Backsheet'!$A$7:$T$156,M$9,FALSE))),"")</f>
        <v>Established</v>
      </c>
      <c r="N96" s="154" t="str">
        <f ca="1">IFERROR(IF((VLOOKUP($B96,'HICM and Narrative Backsheet'!$A$7:$T$156,N$9,FALSE))="","",(VLOOKUP($B96,'HICM and Narrative Backsheet'!$A$7:$T$156,N$9,FALSE))),"")</f>
        <v>Established</v>
      </c>
      <c r="O96" s="154" t="str">
        <f ca="1">IFERROR(IF((VLOOKUP($B96,'HICM and Narrative Backsheet'!$A$7:$T$156,O$9,FALSE))="","",(VLOOKUP($B96,'HICM and Narrative Backsheet'!$A$7:$T$156,O$9,FALSE))),"")</f>
        <v>Established</v>
      </c>
      <c r="P96" s="154" t="str">
        <f ca="1">IFERROR(IF((VLOOKUP($B96,'HICM and Narrative Backsheet'!$A$7:$T$156,P$9,FALSE))="","",(VLOOKUP($B96,'HICM and Narrative Backsheet'!$A$7:$T$156,P$9,FALSE))),"")</f>
        <v>Established</v>
      </c>
      <c r="Q96" s="154" t="str">
        <f ca="1">IFERROR(IF((VLOOKUP($B96,'HICM and Narrative Backsheet'!$A$7:$T$156,Q$9,FALSE))="","",(VLOOKUP($B96,'HICM and Narrative Backsheet'!$A$7:$T$156,Q$9,FALSE))),"")</f>
        <v>Plans in place</v>
      </c>
      <c r="R96" s="154" t="str">
        <f ca="1">IFERROR(IF((VLOOKUP($B96,'HICM and Narrative Backsheet'!$A$7:$T$156,R$9,FALSE))="","",(VLOOKUP($B96,'HICM and Narrative Backsheet'!$A$7:$T$156,R$9,FALSE))),"")</f>
        <v>Established</v>
      </c>
      <c r="S96" s="154" t="str">
        <f ca="1">IFERROR(IF((VLOOKUP($B96,'HICM and Narrative Backsheet'!$A$7:$T$156,S$9,FALSE))="","",(VLOOKUP($B96,'HICM and Narrative Backsheet'!$A$7:$T$156,S$9,FALSE))),"")</f>
        <v>Mature</v>
      </c>
      <c r="T96" s="154" t="str">
        <f ca="1">IFERROR(IF((VLOOKUP($B96,'HICM and Narrative Backsheet'!$A$7:$T$156,T$9,FALSE))="","",(VLOOKUP($B96,'HICM and Narrative Backsheet'!$A$7:$T$156,T$9,FALSE))),"")</f>
        <v>Established</v>
      </c>
      <c r="U96" s="155" t="str">
        <f ca="1">IFERROR(IF((VLOOKUP($B96,'HICM and Narrative Backsheet'!$A$7:$T$156,U$9,FALSE))="","",(VLOOKUP($B96,'HICM and Narrative Backsheet'!$A$7:$T$156,U$9,FALSE))),"")</f>
        <v>Established</v>
      </c>
    </row>
    <row r="97" spans="1:21" x14ac:dyDescent="0.3">
      <c r="A97" s="57">
        <v>71</v>
      </c>
      <c r="B97" s="50" t="str">
        <f t="shared" ca="1" si="11"/>
        <v>E09000023</v>
      </c>
      <c r="C97" s="141" t="str">
        <f ca="1">IFERROR(VLOOKUP($B97,'Org List'!$J$9:$K$488,2,0), "")</f>
        <v>Lewisham</v>
      </c>
      <c r="D97" s="153" t="str">
        <f ca="1">IFERROR(IF((VLOOKUP($B97,'HICM and Narrative Backsheet'!$A$7:$T$156,D$9,FALSE))="","",(VLOOKUP($B97,'HICM and Narrative Backsheet'!$A$7:$T$156,D$9,FALSE))),"")</f>
        <v>Established</v>
      </c>
      <c r="E97" s="154" t="str">
        <f ca="1">IFERROR(IF((VLOOKUP($B97,'HICM and Narrative Backsheet'!$A$7:$T$156,E$9,FALSE))="","",(VLOOKUP($B97,'HICM and Narrative Backsheet'!$A$7:$T$156,E$9,FALSE))),"")</f>
        <v>Established</v>
      </c>
      <c r="F97" s="154" t="str">
        <f ca="1">IFERROR(IF((VLOOKUP($B97,'HICM and Narrative Backsheet'!$A$7:$T$156,F$9,FALSE))="","",(VLOOKUP($B97,'HICM and Narrative Backsheet'!$A$7:$T$156,F$9,FALSE))),"")</f>
        <v>Established</v>
      </c>
      <c r="G97" s="154" t="str">
        <f ca="1">IFERROR(IF((VLOOKUP($B97,'HICM and Narrative Backsheet'!$A$7:$T$156,G$9,FALSE))="","",(VLOOKUP($B97,'HICM and Narrative Backsheet'!$A$7:$T$156,G$9,FALSE))),"")</f>
        <v>Established</v>
      </c>
      <c r="H97" s="154" t="str">
        <f ca="1">IFERROR(IF((VLOOKUP($B97,'HICM and Narrative Backsheet'!$A$7:$T$156,H$9,FALSE))="","",(VLOOKUP($B97,'HICM and Narrative Backsheet'!$A$7:$T$156,H$9,FALSE))),"")</f>
        <v>Established</v>
      </c>
      <c r="I97" s="154" t="str">
        <f ca="1">IFERROR(IF((VLOOKUP($B97,'HICM and Narrative Backsheet'!$A$7:$T$156,I$9,FALSE))="","",(VLOOKUP($B97,'HICM and Narrative Backsheet'!$A$7:$T$156,I$9,FALSE))),"")</f>
        <v>Established</v>
      </c>
      <c r="J97" s="154" t="str">
        <f ca="1">IFERROR(IF((VLOOKUP($B97,'HICM and Narrative Backsheet'!$A$7:$T$156,J$9,FALSE))="","",(VLOOKUP($B97,'HICM and Narrative Backsheet'!$A$7:$T$156,J$9,FALSE))),"")</f>
        <v>Established</v>
      </c>
      <c r="K97" s="154" t="str">
        <f ca="1">IFERROR(IF((VLOOKUP($B97,'HICM and Narrative Backsheet'!$A$7:$T$156,K$9,FALSE))="","",(VLOOKUP($B97,'HICM and Narrative Backsheet'!$A$7:$T$156,K$9,FALSE))),"")</f>
        <v>Established</v>
      </c>
      <c r="L97" s="155" t="str">
        <f ca="1">IFERROR(IF((VLOOKUP($B97,'HICM and Narrative Backsheet'!$A$7:$T$156,L$9,FALSE))="","",(VLOOKUP($B97,'HICM and Narrative Backsheet'!$A$7:$T$156,L$9,FALSE))),"")</f>
        <v>Established</v>
      </c>
      <c r="M97" s="153" t="str">
        <f ca="1">IFERROR(IF((VLOOKUP($B97,'HICM and Narrative Backsheet'!$A$7:$T$156,M$9,FALSE))="","",(VLOOKUP($B97,'HICM and Narrative Backsheet'!$A$7:$T$156,M$9,FALSE))),"")</f>
        <v>Established</v>
      </c>
      <c r="N97" s="154" t="str">
        <f ca="1">IFERROR(IF((VLOOKUP($B97,'HICM and Narrative Backsheet'!$A$7:$T$156,N$9,FALSE))="","",(VLOOKUP($B97,'HICM and Narrative Backsheet'!$A$7:$T$156,N$9,FALSE))),"")</f>
        <v>Established</v>
      </c>
      <c r="O97" s="154" t="str">
        <f ca="1">IFERROR(IF((VLOOKUP($B97,'HICM and Narrative Backsheet'!$A$7:$T$156,O$9,FALSE))="","",(VLOOKUP($B97,'HICM and Narrative Backsheet'!$A$7:$T$156,O$9,FALSE))),"")</f>
        <v>Established</v>
      </c>
      <c r="P97" s="154" t="str">
        <f ca="1">IFERROR(IF((VLOOKUP($B97,'HICM and Narrative Backsheet'!$A$7:$T$156,P$9,FALSE))="","",(VLOOKUP($B97,'HICM and Narrative Backsheet'!$A$7:$T$156,P$9,FALSE))),"")</f>
        <v>Established</v>
      </c>
      <c r="Q97" s="154" t="str">
        <f ca="1">IFERROR(IF((VLOOKUP($B97,'HICM and Narrative Backsheet'!$A$7:$T$156,Q$9,FALSE))="","",(VLOOKUP($B97,'HICM and Narrative Backsheet'!$A$7:$T$156,Q$9,FALSE))),"")</f>
        <v>Established</v>
      </c>
      <c r="R97" s="154" t="str">
        <f ca="1">IFERROR(IF((VLOOKUP($B97,'HICM and Narrative Backsheet'!$A$7:$T$156,R$9,FALSE))="","",(VLOOKUP($B97,'HICM and Narrative Backsheet'!$A$7:$T$156,R$9,FALSE))),"")</f>
        <v>Established</v>
      </c>
      <c r="S97" s="154" t="str">
        <f ca="1">IFERROR(IF((VLOOKUP($B97,'HICM and Narrative Backsheet'!$A$7:$T$156,S$9,FALSE))="","",(VLOOKUP($B97,'HICM and Narrative Backsheet'!$A$7:$T$156,S$9,FALSE))),"")</f>
        <v>Established</v>
      </c>
      <c r="T97" s="154" t="str">
        <f ca="1">IFERROR(IF((VLOOKUP($B97,'HICM and Narrative Backsheet'!$A$7:$T$156,T$9,FALSE))="","",(VLOOKUP($B97,'HICM and Narrative Backsheet'!$A$7:$T$156,T$9,FALSE))),"")</f>
        <v>Established</v>
      </c>
      <c r="U97" s="155" t="str">
        <f ca="1">IFERROR(IF((VLOOKUP($B97,'HICM and Narrative Backsheet'!$A$7:$T$156,U$9,FALSE))="","",(VLOOKUP($B97,'HICM and Narrative Backsheet'!$A$7:$T$156,U$9,FALSE))),"")</f>
        <v>Established</v>
      </c>
    </row>
    <row r="98" spans="1:21" x14ac:dyDescent="0.3">
      <c r="A98" s="57">
        <v>72</v>
      </c>
      <c r="B98" s="50" t="str">
        <f t="shared" ca="1" si="11"/>
        <v>E10000019</v>
      </c>
      <c r="C98" s="141" t="str">
        <f ca="1">IFERROR(VLOOKUP($B98,'Org List'!$J$9:$K$488,2,0), "")</f>
        <v>Lincolnshire</v>
      </c>
      <c r="D98" s="153" t="str">
        <f ca="1">IFERROR(IF((VLOOKUP($B98,'HICM and Narrative Backsheet'!$A$7:$T$156,D$9,FALSE))="","",(VLOOKUP($B98,'HICM and Narrative Backsheet'!$A$7:$T$156,D$9,FALSE))),"")</f>
        <v>Established</v>
      </c>
      <c r="E98" s="154" t="str">
        <f ca="1">IFERROR(IF((VLOOKUP($B98,'HICM and Narrative Backsheet'!$A$7:$T$156,E$9,FALSE))="","",(VLOOKUP($B98,'HICM and Narrative Backsheet'!$A$7:$T$156,E$9,FALSE))),"")</f>
        <v>Established</v>
      </c>
      <c r="F98" s="154" t="str">
        <f ca="1">IFERROR(IF((VLOOKUP($B98,'HICM and Narrative Backsheet'!$A$7:$T$156,F$9,FALSE))="","",(VLOOKUP($B98,'HICM and Narrative Backsheet'!$A$7:$T$156,F$9,FALSE))),"")</f>
        <v>Established</v>
      </c>
      <c r="G98" s="154" t="str">
        <f ca="1">IFERROR(IF((VLOOKUP($B98,'HICM and Narrative Backsheet'!$A$7:$T$156,G$9,FALSE))="","",(VLOOKUP($B98,'HICM and Narrative Backsheet'!$A$7:$T$156,G$9,FALSE))),"")</f>
        <v>Established</v>
      </c>
      <c r="H98" s="154" t="str">
        <f ca="1">IFERROR(IF((VLOOKUP($B98,'HICM and Narrative Backsheet'!$A$7:$T$156,H$9,FALSE))="","",(VLOOKUP($B98,'HICM and Narrative Backsheet'!$A$7:$T$156,H$9,FALSE))),"")</f>
        <v>Plans in place</v>
      </c>
      <c r="I98" s="154" t="str">
        <f ca="1">IFERROR(IF((VLOOKUP($B98,'HICM and Narrative Backsheet'!$A$7:$T$156,I$9,FALSE))="","",(VLOOKUP($B98,'HICM and Narrative Backsheet'!$A$7:$T$156,I$9,FALSE))),"")</f>
        <v>Plans in place</v>
      </c>
      <c r="J98" s="154" t="str">
        <f ca="1">IFERROR(IF((VLOOKUP($B98,'HICM and Narrative Backsheet'!$A$7:$T$156,J$9,FALSE))="","",(VLOOKUP($B98,'HICM and Narrative Backsheet'!$A$7:$T$156,J$9,FALSE))),"")</f>
        <v>Established</v>
      </c>
      <c r="K98" s="154" t="str">
        <f ca="1">IFERROR(IF((VLOOKUP($B98,'HICM and Narrative Backsheet'!$A$7:$T$156,K$9,FALSE))="","",(VLOOKUP($B98,'HICM and Narrative Backsheet'!$A$7:$T$156,K$9,FALSE))),"")</f>
        <v>Plans in place</v>
      </c>
      <c r="L98" s="155" t="str">
        <f ca="1">IFERROR(IF((VLOOKUP($B98,'HICM and Narrative Backsheet'!$A$7:$T$156,L$9,FALSE))="","",(VLOOKUP($B98,'HICM and Narrative Backsheet'!$A$7:$T$156,L$9,FALSE))),"")</f>
        <v>Plans in place</v>
      </c>
      <c r="M98" s="153" t="str">
        <f ca="1">IFERROR(IF((VLOOKUP($B98,'HICM and Narrative Backsheet'!$A$7:$T$156,M$9,FALSE))="","",(VLOOKUP($B98,'HICM and Narrative Backsheet'!$A$7:$T$156,M$9,FALSE))),"")</f>
        <v>Established</v>
      </c>
      <c r="N98" s="154" t="str">
        <f ca="1">IFERROR(IF((VLOOKUP($B98,'HICM and Narrative Backsheet'!$A$7:$T$156,N$9,FALSE))="","",(VLOOKUP($B98,'HICM and Narrative Backsheet'!$A$7:$T$156,N$9,FALSE))),"")</f>
        <v>Established</v>
      </c>
      <c r="O98" s="154" t="str">
        <f ca="1">IFERROR(IF((VLOOKUP($B98,'HICM and Narrative Backsheet'!$A$7:$T$156,O$9,FALSE))="","",(VLOOKUP($B98,'HICM and Narrative Backsheet'!$A$7:$T$156,O$9,FALSE))),"")</f>
        <v>Mature</v>
      </c>
      <c r="P98" s="154" t="str">
        <f ca="1">IFERROR(IF((VLOOKUP($B98,'HICM and Narrative Backsheet'!$A$7:$T$156,P$9,FALSE))="","",(VLOOKUP($B98,'HICM and Narrative Backsheet'!$A$7:$T$156,P$9,FALSE))),"")</f>
        <v>Established</v>
      </c>
      <c r="Q98" s="154" t="str">
        <f ca="1">IFERROR(IF((VLOOKUP($B98,'HICM and Narrative Backsheet'!$A$7:$T$156,Q$9,FALSE))="","",(VLOOKUP($B98,'HICM and Narrative Backsheet'!$A$7:$T$156,Q$9,FALSE))),"")</f>
        <v>Established</v>
      </c>
      <c r="R98" s="154" t="str">
        <f ca="1">IFERROR(IF((VLOOKUP($B98,'HICM and Narrative Backsheet'!$A$7:$T$156,R$9,FALSE))="","",(VLOOKUP($B98,'HICM and Narrative Backsheet'!$A$7:$T$156,R$9,FALSE))),"")</f>
        <v>Established</v>
      </c>
      <c r="S98" s="154" t="str">
        <f ca="1">IFERROR(IF((VLOOKUP($B98,'HICM and Narrative Backsheet'!$A$7:$T$156,S$9,FALSE))="","",(VLOOKUP($B98,'HICM and Narrative Backsheet'!$A$7:$T$156,S$9,FALSE))),"")</f>
        <v>Mature</v>
      </c>
      <c r="T98" s="154" t="str">
        <f ca="1">IFERROR(IF((VLOOKUP($B98,'HICM and Narrative Backsheet'!$A$7:$T$156,T$9,FALSE))="","",(VLOOKUP($B98,'HICM and Narrative Backsheet'!$A$7:$T$156,T$9,FALSE))),"")</f>
        <v>Established</v>
      </c>
      <c r="U98" s="155" t="str">
        <f ca="1">IFERROR(IF((VLOOKUP($B98,'HICM and Narrative Backsheet'!$A$7:$T$156,U$9,FALSE))="","",(VLOOKUP($B98,'HICM and Narrative Backsheet'!$A$7:$T$156,U$9,FALSE))),"")</f>
        <v>Plans in place</v>
      </c>
    </row>
    <row r="99" spans="1:21" x14ac:dyDescent="0.3">
      <c r="A99" s="57">
        <v>73</v>
      </c>
      <c r="B99" s="50" t="str">
        <f t="shared" ca="1" si="11"/>
        <v>E08000012</v>
      </c>
      <c r="C99" s="141" t="str">
        <f ca="1">IFERROR(VLOOKUP($B99,'Org List'!$J$9:$K$488,2,0), "")</f>
        <v>Liverpool</v>
      </c>
      <c r="D99" s="153" t="str">
        <f ca="1">IFERROR(IF((VLOOKUP($B99,'HICM and Narrative Backsheet'!$A$7:$T$156,D$9,FALSE))="","",(VLOOKUP($B99,'HICM and Narrative Backsheet'!$A$7:$T$156,D$9,FALSE))),"")</f>
        <v>Plans in place</v>
      </c>
      <c r="E99" s="154" t="str">
        <f ca="1">IFERROR(IF((VLOOKUP($B99,'HICM and Narrative Backsheet'!$A$7:$T$156,E$9,FALSE))="","",(VLOOKUP($B99,'HICM and Narrative Backsheet'!$A$7:$T$156,E$9,FALSE))),"")</f>
        <v>Established</v>
      </c>
      <c r="F99" s="154" t="str">
        <f ca="1">IFERROR(IF((VLOOKUP($B99,'HICM and Narrative Backsheet'!$A$7:$T$156,F$9,FALSE))="","",(VLOOKUP($B99,'HICM and Narrative Backsheet'!$A$7:$T$156,F$9,FALSE))),"")</f>
        <v>Plans in place</v>
      </c>
      <c r="G99" s="154" t="str">
        <f ca="1">IFERROR(IF((VLOOKUP($B99,'HICM and Narrative Backsheet'!$A$7:$T$156,G$9,FALSE))="","",(VLOOKUP($B99,'HICM and Narrative Backsheet'!$A$7:$T$156,G$9,FALSE))),"")</f>
        <v>Established</v>
      </c>
      <c r="H99" s="154" t="str">
        <f ca="1">IFERROR(IF((VLOOKUP($B99,'HICM and Narrative Backsheet'!$A$7:$T$156,H$9,FALSE))="","",(VLOOKUP($B99,'HICM and Narrative Backsheet'!$A$7:$T$156,H$9,FALSE))),"")</f>
        <v>Plans in place</v>
      </c>
      <c r="I99" s="154" t="str">
        <f ca="1">IFERROR(IF((VLOOKUP($B99,'HICM and Narrative Backsheet'!$A$7:$T$156,I$9,FALSE))="","",(VLOOKUP($B99,'HICM and Narrative Backsheet'!$A$7:$T$156,I$9,FALSE))),"")</f>
        <v>Established</v>
      </c>
      <c r="J99" s="154" t="str">
        <f ca="1">IFERROR(IF((VLOOKUP($B99,'HICM and Narrative Backsheet'!$A$7:$T$156,J$9,FALSE))="","",(VLOOKUP($B99,'HICM and Narrative Backsheet'!$A$7:$T$156,J$9,FALSE))),"")</f>
        <v>Established</v>
      </c>
      <c r="K99" s="154" t="str">
        <f ca="1">IFERROR(IF((VLOOKUP($B99,'HICM and Narrative Backsheet'!$A$7:$T$156,K$9,FALSE))="","",(VLOOKUP($B99,'HICM and Narrative Backsheet'!$A$7:$T$156,K$9,FALSE))),"")</f>
        <v>Established</v>
      </c>
      <c r="L99" s="155" t="str">
        <f ca="1">IFERROR(IF((VLOOKUP($B99,'HICM and Narrative Backsheet'!$A$7:$T$156,L$9,FALSE))="","",(VLOOKUP($B99,'HICM and Narrative Backsheet'!$A$7:$T$156,L$9,FALSE))),"")</f>
        <v>Not yet established</v>
      </c>
      <c r="M99" s="153" t="str">
        <f ca="1">IFERROR(IF((VLOOKUP($B99,'HICM and Narrative Backsheet'!$A$7:$T$156,M$9,FALSE))="","",(VLOOKUP($B99,'HICM and Narrative Backsheet'!$A$7:$T$156,M$9,FALSE))),"")</f>
        <v>Plans in place</v>
      </c>
      <c r="N99" s="154" t="str">
        <f ca="1">IFERROR(IF((VLOOKUP($B99,'HICM and Narrative Backsheet'!$A$7:$T$156,N$9,FALSE))="","",(VLOOKUP($B99,'HICM and Narrative Backsheet'!$A$7:$T$156,N$9,FALSE))),"")</f>
        <v>Established</v>
      </c>
      <c r="O99" s="154" t="str">
        <f ca="1">IFERROR(IF((VLOOKUP($B99,'HICM and Narrative Backsheet'!$A$7:$T$156,O$9,FALSE))="","",(VLOOKUP($B99,'HICM and Narrative Backsheet'!$A$7:$T$156,O$9,FALSE))),"")</f>
        <v>Established</v>
      </c>
      <c r="P99" s="154" t="str">
        <f ca="1">IFERROR(IF((VLOOKUP($B99,'HICM and Narrative Backsheet'!$A$7:$T$156,P$9,FALSE))="","",(VLOOKUP($B99,'HICM and Narrative Backsheet'!$A$7:$T$156,P$9,FALSE))),"")</f>
        <v>Established</v>
      </c>
      <c r="Q99" s="154" t="str">
        <f ca="1">IFERROR(IF((VLOOKUP($B99,'HICM and Narrative Backsheet'!$A$7:$T$156,Q$9,FALSE))="","",(VLOOKUP($B99,'HICM and Narrative Backsheet'!$A$7:$T$156,Q$9,FALSE))),"")</f>
        <v>Established</v>
      </c>
      <c r="R99" s="154" t="str">
        <f ca="1">IFERROR(IF((VLOOKUP($B99,'HICM and Narrative Backsheet'!$A$7:$T$156,R$9,FALSE))="","",(VLOOKUP($B99,'HICM and Narrative Backsheet'!$A$7:$T$156,R$9,FALSE))),"")</f>
        <v>Established</v>
      </c>
      <c r="S99" s="154" t="str">
        <f ca="1">IFERROR(IF((VLOOKUP($B99,'HICM and Narrative Backsheet'!$A$7:$T$156,S$9,FALSE))="","",(VLOOKUP($B99,'HICM and Narrative Backsheet'!$A$7:$T$156,S$9,FALSE))),"")</f>
        <v>Established</v>
      </c>
      <c r="T99" s="154" t="str">
        <f ca="1">IFERROR(IF((VLOOKUP($B99,'HICM and Narrative Backsheet'!$A$7:$T$156,T$9,FALSE))="","",(VLOOKUP($B99,'HICM and Narrative Backsheet'!$A$7:$T$156,T$9,FALSE))),"")</f>
        <v>Established</v>
      </c>
      <c r="U99" s="155" t="str">
        <f ca="1">IFERROR(IF((VLOOKUP($B99,'HICM and Narrative Backsheet'!$A$7:$T$156,U$9,FALSE))="","",(VLOOKUP($B99,'HICM and Narrative Backsheet'!$A$7:$T$156,U$9,FALSE))),"")</f>
        <v>Not yet established</v>
      </c>
    </row>
    <row r="100" spans="1:21" x14ac:dyDescent="0.3">
      <c r="A100" s="57">
        <v>74</v>
      </c>
      <c r="B100" s="50" t="str">
        <f t="shared" ca="1" si="11"/>
        <v>E06000032</v>
      </c>
      <c r="C100" s="141" t="str">
        <f ca="1">IFERROR(VLOOKUP($B100,'Org List'!$J$9:$K$488,2,0), "")</f>
        <v>Luton</v>
      </c>
      <c r="D100" s="153" t="str">
        <f ca="1">IFERROR(IF((VLOOKUP($B100,'HICM and Narrative Backsheet'!$A$7:$T$156,D$9,FALSE))="","",(VLOOKUP($B100,'HICM and Narrative Backsheet'!$A$7:$T$156,D$9,FALSE))),"")</f>
        <v>Exemplary</v>
      </c>
      <c r="E100" s="154" t="str">
        <f ca="1">IFERROR(IF((VLOOKUP($B100,'HICM and Narrative Backsheet'!$A$7:$T$156,E$9,FALSE))="","",(VLOOKUP($B100,'HICM and Narrative Backsheet'!$A$7:$T$156,E$9,FALSE))),"")</f>
        <v>Exemplary</v>
      </c>
      <c r="F100" s="154" t="str">
        <f ca="1">IFERROR(IF((VLOOKUP($B100,'HICM and Narrative Backsheet'!$A$7:$T$156,F$9,FALSE))="","",(VLOOKUP($B100,'HICM and Narrative Backsheet'!$A$7:$T$156,F$9,FALSE))),"")</f>
        <v>Exemplary</v>
      </c>
      <c r="G100" s="154" t="str">
        <f ca="1">IFERROR(IF((VLOOKUP($B100,'HICM and Narrative Backsheet'!$A$7:$T$156,G$9,FALSE))="","",(VLOOKUP($B100,'HICM and Narrative Backsheet'!$A$7:$T$156,G$9,FALSE))),"")</f>
        <v>Exemplary</v>
      </c>
      <c r="H100" s="154" t="str">
        <f ca="1">IFERROR(IF((VLOOKUP($B100,'HICM and Narrative Backsheet'!$A$7:$T$156,H$9,FALSE))="","",(VLOOKUP($B100,'HICM and Narrative Backsheet'!$A$7:$T$156,H$9,FALSE))),"")</f>
        <v>Exemplary</v>
      </c>
      <c r="I100" s="154" t="str">
        <f ca="1">IFERROR(IF((VLOOKUP($B100,'HICM and Narrative Backsheet'!$A$7:$T$156,I$9,FALSE))="","",(VLOOKUP($B100,'HICM and Narrative Backsheet'!$A$7:$T$156,I$9,FALSE))),"")</f>
        <v>Established</v>
      </c>
      <c r="J100" s="154" t="str">
        <f ca="1">IFERROR(IF((VLOOKUP($B100,'HICM and Narrative Backsheet'!$A$7:$T$156,J$9,FALSE))="","",(VLOOKUP($B100,'HICM and Narrative Backsheet'!$A$7:$T$156,J$9,FALSE))),"")</f>
        <v>Exemplary</v>
      </c>
      <c r="K100" s="154" t="str">
        <f ca="1">IFERROR(IF((VLOOKUP($B100,'HICM and Narrative Backsheet'!$A$7:$T$156,K$9,FALSE))="","",(VLOOKUP($B100,'HICM and Narrative Backsheet'!$A$7:$T$156,K$9,FALSE))),"")</f>
        <v>Mature</v>
      </c>
      <c r="L100" s="155" t="str">
        <f ca="1">IFERROR(IF((VLOOKUP($B100,'HICM and Narrative Backsheet'!$A$7:$T$156,L$9,FALSE))="","",(VLOOKUP($B100,'HICM and Narrative Backsheet'!$A$7:$T$156,L$9,FALSE))),"")</f>
        <v>Mature</v>
      </c>
      <c r="M100" s="153" t="str">
        <f ca="1">IFERROR(IF((VLOOKUP($B100,'HICM and Narrative Backsheet'!$A$7:$T$156,M$9,FALSE))="","",(VLOOKUP($B100,'HICM and Narrative Backsheet'!$A$7:$T$156,M$9,FALSE))),"")</f>
        <v>Exemplary</v>
      </c>
      <c r="N100" s="154" t="str">
        <f ca="1">IFERROR(IF((VLOOKUP($B100,'HICM and Narrative Backsheet'!$A$7:$T$156,N$9,FALSE))="","",(VLOOKUP($B100,'HICM and Narrative Backsheet'!$A$7:$T$156,N$9,FALSE))),"")</f>
        <v>Exemplary</v>
      </c>
      <c r="O100" s="154" t="str">
        <f ca="1">IFERROR(IF((VLOOKUP($B100,'HICM and Narrative Backsheet'!$A$7:$T$156,O$9,FALSE))="","",(VLOOKUP($B100,'HICM and Narrative Backsheet'!$A$7:$T$156,O$9,FALSE))),"")</f>
        <v>Exemplary</v>
      </c>
      <c r="P100" s="154" t="str">
        <f ca="1">IFERROR(IF((VLOOKUP($B100,'HICM and Narrative Backsheet'!$A$7:$T$156,P$9,FALSE))="","",(VLOOKUP($B100,'HICM and Narrative Backsheet'!$A$7:$T$156,P$9,FALSE))),"")</f>
        <v>Exemplary</v>
      </c>
      <c r="Q100" s="154" t="str">
        <f ca="1">IFERROR(IF((VLOOKUP($B100,'HICM and Narrative Backsheet'!$A$7:$T$156,Q$9,FALSE))="","",(VLOOKUP($B100,'HICM and Narrative Backsheet'!$A$7:$T$156,Q$9,FALSE))),"")</f>
        <v>Exemplary</v>
      </c>
      <c r="R100" s="154" t="str">
        <f ca="1">IFERROR(IF((VLOOKUP($B100,'HICM and Narrative Backsheet'!$A$7:$T$156,R$9,FALSE))="","",(VLOOKUP($B100,'HICM and Narrative Backsheet'!$A$7:$T$156,R$9,FALSE))),"")</f>
        <v>Established</v>
      </c>
      <c r="S100" s="154" t="str">
        <f ca="1">IFERROR(IF((VLOOKUP($B100,'HICM and Narrative Backsheet'!$A$7:$T$156,S$9,FALSE))="","",(VLOOKUP($B100,'HICM and Narrative Backsheet'!$A$7:$T$156,S$9,FALSE))),"")</f>
        <v>Exemplary</v>
      </c>
      <c r="T100" s="154" t="str">
        <f ca="1">IFERROR(IF((VLOOKUP($B100,'HICM and Narrative Backsheet'!$A$7:$T$156,T$9,FALSE))="","",(VLOOKUP($B100,'HICM and Narrative Backsheet'!$A$7:$T$156,T$9,FALSE))),"")</f>
        <v>Mature</v>
      </c>
      <c r="U100" s="155" t="str">
        <f ca="1">IFERROR(IF((VLOOKUP($B100,'HICM and Narrative Backsheet'!$A$7:$T$156,U$9,FALSE))="","",(VLOOKUP($B100,'HICM and Narrative Backsheet'!$A$7:$T$156,U$9,FALSE))),"")</f>
        <v>Mature</v>
      </c>
    </row>
    <row r="101" spans="1:21" x14ac:dyDescent="0.3">
      <c r="A101" s="57">
        <v>75</v>
      </c>
      <c r="B101" s="50" t="str">
        <f t="shared" ca="1" si="11"/>
        <v>E08000003</v>
      </c>
      <c r="C101" s="141" t="str">
        <f ca="1">IFERROR(VLOOKUP($B101,'Org List'!$J$9:$K$488,2,0), "")</f>
        <v>Manchester</v>
      </c>
      <c r="D101" s="153" t="str">
        <f ca="1">IFERROR(IF((VLOOKUP($B101,'HICM and Narrative Backsheet'!$A$7:$T$156,D$9,FALSE))="","",(VLOOKUP($B101,'HICM and Narrative Backsheet'!$A$7:$T$156,D$9,FALSE))),"")</f>
        <v>plans in place</v>
      </c>
      <c r="E101" s="154" t="str">
        <f ca="1">IFERROR(IF((VLOOKUP($B101,'HICM and Narrative Backsheet'!$A$7:$T$156,E$9,FALSE))="","",(VLOOKUP($B101,'HICM and Narrative Backsheet'!$A$7:$T$156,E$9,FALSE))),"")</f>
        <v>plans in place</v>
      </c>
      <c r="F101" s="154" t="str">
        <f ca="1">IFERROR(IF((VLOOKUP($B101,'HICM and Narrative Backsheet'!$A$7:$T$156,F$9,FALSE))="","",(VLOOKUP($B101,'HICM and Narrative Backsheet'!$A$7:$T$156,F$9,FALSE))),"")</f>
        <v>established</v>
      </c>
      <c r="G101" s="154" t="str">
        <f ca="1">IFERROR(IF((VLOOKUP($B101,'HICM and Narrative Backsheet'!$A$7:$T$156,G$9,FALSE))="","",(VLOOKUP($B101,'HICM and Narrative Backsheet'!$A$7:$T$156,G$9,FALSE))),"")</f>
        <v>plans in place</v>
      </c>
      <c r="H101" s="154" t="str">
        <f ca="1">IFERROR(IF((VLOOKUP($B101,'HICM and Narrative Backsheet'!$A$7:$T$156,H$9,FALSE))="","",(VLOOKUP($B101,'HICM and Narrative Backsheet'!$A$7:$T$156,H$9,FALSE))),"")</f>
        <v>plans in place</v>
      </c>
      <c r="I101" s="154" t="str">
        <f ca="1">IFERROR(IF((VLOOKUP($B101,'HICM and Narrative Backsheet'!$A$7:$T$156,I$9,FALSE))="","",(VLOOKUP($B101,'HICM and Narrative Backsheet'!$A$7:$T$156,I$9,FALSE))),"")</f>
        <v>Plans in place</v>
      </c>
      <c r="J101" s="154" t="str">
        <f ca="1">IFERROR(IF((VLOOKUP($B101,'HICM and Narrative Backsheet'!$A$7:$T$156,J$9,FALSE))="","",(VLOOKUP($B101,'HICM and Narrative Backsheet'!$A$7:$T$156,J$9,FALSE))),"")</f>
        <v>Plans in place</v>
      </c>
      <c r="K101" s="154" t="str">
        <f ca="1">IFERROR(IF((VLOOKUP($B101,'HICM and Narrative Backsheet'!$A$7:$T$156,K$9,FALSE))="","",(VLOOKUP($B101,'HICM and Narrative Backsheet'!$A$7:$T$156,K$9,FALSE))),"")</f>
        <v>plans in place</v>
      </c>
      <c r="L101" s="155" t="str">
        <f ca="1">IFERROR(IF((VLOOKUP($B101,'HICM and Narrative Backsheet'!$A$7:$T$156,L$9,FALSE))="","",(VLOOKUP($B101,'HICM and Narrative Backsheet'!$A$7:$T$156,L$9,FALSE))),"")</f>
        <v>plans in place</v>
      </c>
      <c r="M101" s="153" t="str">
        <f ca="1">IFERROR(IF((VLOOKUP($B101,'HICM and Narrative Backsheet'!$A$7:$T$156,M$9,FALSE))="","",(VLOOKUP($B101,'HICM and Narrative Backsheet'!$A$7:$T$156,M$9,FALSE))),"")</f>
        <v>Plans in place</v>
      </c>
      <c r="N101" s="154" t="str">
        <f ca="1">IFERROR(IF((VLOOKUP($B101,'HICM and Narrative Backsheet'!$A$7:$T$156,N$9,FALSE))="","",(VLOOKUP($B101,'HICM and Narrative Backsheet'!$A$7:$T$156,N$9,FALSE))),"")</f>
        <v>Plans in place</v>
      </c>
      <c r="O101" s="154" t="str">
        <f ca="1">IFERROR(IF((VLOOKUP($B101,'HICM and Narrative Backsheet'!$A$7:$T$156,O$9,FALSE))="","",(VLOOKUP($B101,'HICM and Narrative Backsheet'!$A$7:$T$156,O$9,FALSE))),"")</f>
        <v>Established</v>
      </c>
      <c r="P101" s="154" t="str">
        <f ca="1">IFERROR(IF((VLOOKUP($B101,'HICM and Narrative Backsheet'!$A$7:$T$156,P$9,FALSE))="","",(VLOOKUP($B101,'HICM and Narrative Backsheet'!$A$7:$T$156,P$9,FALSE))),"")</f>
        <v>Plans in place</v>
      </c>
      <c r="Q101" s="154" t="str">
        <f ca="1">IFERROR(IF((VLOOKUP($B101,'HICM and Narrative Backsheet'!$A$7:$T$156,Q$9,FALSE))="","",(VLOOKUP($B101,'HICM and Narrative Backsheet'!$A$7:$T$156,Q$9,FALSE))),"")</f>
        <v>Plans in place</v>
      </c>
      <c r="R101" s="154" t="str">
        <f ca="1">IFERROR(IF((VLOOKUP($B101,'HICM and Narrative Backsheet'!$A$7:$T$156,R$9,FALSE))="","",(VLOOKUP($B101,'HICM and Narrative Backsheet'!$A$7:$T$156,R$9,FALSE))),"")</f>
        <v>Plans in place</v>
      </c>
      <c r="S101" s="154" t="str">
        <f ca="1">IFERROR(IF((VLOOKUP($B101,'HICM and Narrative Backsheet'!$A$7:$T$156,S$9,FALSE))="","",(VLOOKUP($B101,'HICM and Narrative Backsheet'!$A$7:$T$156,S$9,FALSE))),"")</f>
        <v>Plans in place</v>
      </c>
      <c r="T101" s="154" t="str">
        <f ca="1">IFERROR(IF((VLOOKUP($B101,'HICM and Narrative Backsheet'!$A$7:$T$156,T$9,FALSE))="","",(VLOOKUP($B101,'HICM and Narrative Backsheet'!$A$7:$T$156,T$9,FALSE))),"")</f>
        <v>Plans in place</v>
      </c>
      <c r="U101" s="155" t="str">
        <f ca="1">IFERROR(IF((VLOOKUP($B101,'HICM and Narrative Backsheet'!$A$7:$T$156,U$9,FALSE))="","",(VLOOKUP($B101,'HICM and Narrative Backsheet'!$A$7:$T$156,U$9,FALSE))),"")</f>
        <v>plans in place</v>
      </c>
    </row>
    <row r="102" spans="1:21" x14ac:dyDescent="0.3">
      <c r="A102" s="57">
        <v>76</v>
      </c>
      <c r="B102" s="50" t="str">
        <f t="shared" ca="1" si="11"/>
        <v>E06000035</v>
      </c>
      <c r="C102" s="141" t="str">
        <f ca="1">IFERROR(VLOOKUP($B102,'Org List'!$J$9:$K$488,2,0), "")</f>
        <v>Medway</v>
      </c>
      <c r="D102" s="153" t="str">
        <f ca="1">IFERROR(IF((VLOOKUP($B102,'HICM and Narrative Backsheet'!$A$7:$T$156,D$9,FALSE))="","",(VLOOKUP($B102,'HICM and Narrative Backsheet'!$A$7:$T$156,D$9,FALSE))),"")</f>
        <v>Established</v>
      </c>
      <c r="E102" s="154" t="str">
        <f ca="1">IFERROR(IF((VLOOKUP($B102,'HICM and Narrative Backsheet'!$A$7:$T$156,E$9,FALSE))="","",(VLOOKUP($B102,'HICM and Narrative Backsheet'!$A$7:$T$156,E$9,FALSE))),"")</f>
        <v>Established</v>
      </c>
      <c r="F102" s="154" t="str">
        <f ca="1">IFERROR(IF((VLOOKUP($B102,'HICM and Narrative Backsheet'!$A$7:$T$156,F$9,FALSE))="","",(VLOOKUP($B102,'HICM and Narrative Backsheet'!$A$7:$T$156,F$9,FALSE))),"")</f>
        <v>Established</v>
      </c>
      <c r="G102" s="154" t="str">
        <f ca="1">IFERROR(IF((VLOOKUP($B102,'HICM and Narrative Backsheet'!$A$7:$T$156,G$9,FALSE))="","",(VLOOKUP($B102,'HICM and Narrative Backsheet'!$A$7:$T$156,G$9,FALSE))),"")</f>
        <v>Established</v>
      </c>
      <c r="H102" s="154" t="str">
        <f ca="1">IFERROR(IF((VLOOKUP($B102,'HICM and Narrative Backsheet'!$A$7:$T$156,H$9,FALSE))="","",(VLOOKUP($B102,'HICM and Narrative Backsheet'!$A$7:$T$156,H$9,FALSE))),"")</f>
        <v>Plans in place</v>
      </c>
      <c r="I102" s="154" t="str">
        <f ca="1">IFERROR(IF((VLOOKUP($B102,'HICM and Narrative Backsheet'!$A$7:$T$156,I$9,FALSE))="","",(VLOOKUP($B102,'HICM and Narrative Backsheet'!$A$7:$T$156,I$9,FALSE))),"")</f>
        <v>Plans in place</v>
      </c>
      <c r="J102" s="154" t="str">
        <f ca="1">IFERROR(IF((VLOOKUP($B102,'HICM and Narrative Backsheet'!$A$7:$T$156,J$9,FALSE))="","",(VLOOKUP($B102,'HICM and Narrative Backsheet'!$A$7:$T$156,J$9,FALSE))),"")</f>
        <v>Mature</v>
      </c>
      <c r="K102" s="154" t="str">
        <f ca="1">IFERROR(IF((VLOOKUP($B102,'HICM and Narrative Backsheet'!$A$7:$T$156,K$9,FALSE))="","",(VLOOKUP($B102,'HICM and Narrative Backsheet'!$A$7:$T$156,K$9,FALSE))),"")</f>
        <v>Established</v>
      </c>
      <c r="L102" s="155" t="str">
        <f ca="1">IFERROR(IF((VLOOKUP($B102,'HICM and Narrative Backsheet'!$A$7:$T$156,L$9,FALSE))="","",(VLOOKUP($B102,'HICM and Narrative Backsheet'!$A$7:$T$156,L$9,FALSE))),"")</f>
        <v>Established</v>
      </c>
      <c r="M102" s="153" t="str">
        <f ca="1">IFERROR(IF((VLOOKUP($B102,'HICM and Narrative Backsheet'!$A$7:$T$156,M$9,FALSE))="","",(VLOOKUP($B102,'HICM and Narrative Backsheet'!$A$7:$T$156,M$9,FALSE))),"")</f>
        <v>Mature</v>
      </c>
      <c r="N102" s="154" t="str">
        <f ca="1">IFERROR(IF((VLOOKUP($B102,'HICM and Narrative Backsheet'!$A$7:$T$156,N$9,FALSE))="","",(VLOOKUP($B102,'HICM and Narrative Backsheet'!$A$7:$T$156,N$9,FALSE))),"")</f>
        <v>Established</v>
      </c>
      <c r="O102" s="154" t="str">
        <f ca="1">IFERROR(IF((VLOOKUP($B102,'HICM and Narrative Backsheet'!$A$7:$T$156,O$9,FALSE))="","",(VLOOKUP($B102,'HICM and Narrative Backsheet'!$A$7:$T$156,O$9,FALSE))),"")</f>
        <v>Mature</v>
      </c>
      <c r="P102" s="154" t="str">
        <f ca="1">IFERROR(IF((VLOOKUP($B102,'HICM and Narrative Backsheet'!$A$7:$T$156,P$9,FALSE))="","",(VLOOKUP($B102,'HICM and Narrative Backsheet'!$A$7:$T$156,P$9,FALSE))),"")</f>
        <v>Mature</v>
      </c>
      <c r="Q102" s="154" t="str">
        <f ca="1">IFERROR(IF((VLOOKUP($B102,'HICM and Narrative Backsheet'!$A$7:$T$156,Q$9,FALSE))="","",(VLOOKUP($B102,'HICM and Narrative Backsheet'!$A$7:$T$156,Q$9,FALSE))),"")</f>
        <v>Established</v>
      </c>
      <c r="R102" s="154" t="str">
        <f ca="1">IFERROR(IF((VLOOKUP($B102,'HICM and Narrative Backsheet'!$A$7:$T$156,R$9,FALSE))="","",(VLOOKUP($B102,'HICM and Narrative Backsheet'!$A$7:$T$156,R$9,FALSE))),"")</f>
        <v>Established</v>
      </c>
      <c r="S102" s="154" t="str">
        <f ca="1">IFERROR(IF((VLOOKUP($B102,'HICM and Narrative Backsheet'!$A$7:$T$156,S$9,FALSE))="","",(VLOOKUP($B102,'HICM and Narrative Backsheet'!$A$7:$T$156,S$9,FALSE))),"")</f>
        <v>Mature</v>
      </c>
      <c r="T102" s="154" t="str">
        <f ca="1">IFERROR(IF((VLOOKUP($B102,'HICM and Narrative Backsheet'!$A$7:$T$156,T$9,FALSE))="","",(VLOOKUP($B102,'HICM and Narrative Backsheet'!$A$7:$T$156,T$9,FALSE))),"")</f>
        <v>Established</v>
      </c>
      <c r="U102" s="155" t="str">
        <f ca="1">IFERROR(IF((VLOOKUP($B102,'HICM and Narrative Backsheet'!$A$7:$T$156,U$9,FALSE))="","",(VLOOKUP($B102,'HICM and Narrative Backsheet'!$A$7:$T$156,U$9,FALSE))),"")</f>
        <v>Mature</v>
      </c>
    </row>
    <row r="103" spans="1:21" x14ac:dyDescent="0.3">
      <c r="A103" s="57">
        <v>77</v>
      </c>
      <c r="B103" s="50" t="str">
        <f t="shared" ca="1" si="11"/>
        <v>E09000024</v>
      </c>
      <c r="C103" s="141" t="str">
        <f ca="1">IFERROR(VLOOKUP($B103,'Org List'!$J$9:$K$488,2,0), "")</f>
        <v>Merton</v>
      </c>
      <c r="D103" s="153" t="str">
        <f ca="1">IFERROR(IF((VLOOKUP($B103,'HICM and Narrative Backsheet'!$A$7:$T$156,D$9,FALSE))="","",(VLOOKUP($B103,'HICM and Narrative Backsheet'!$A$7:$T$156,D$9,FALSE))),"")</f>
        <v>Plans in place</v>
      </c>
      <c r="E103" s="154" t="str">
        <f ca="1">IFERROR(IF((VLOOKUP($B103,'HICM and Narrative Backsheet'!$A$7:$T$156,E$9,FALSE))="","",(VLOOKUP($B103,'HICM and Narrative Backsheet'!$A$7:$T$156,E$9,FALSE))),"")</f>
        <v>Established</v>
      </c>
      <c r="F103" s="154" t="str">
        <f ca="1">IFERROR(IF((VLOOKUP($B103,'HICM and Narrative Backsheet'!$A$7:$T$156,F$9,FALSE))="","",(VLOOKUP($B103,'HICM and Narrative Backsheet'!$A$7:$T$156,F$9,FALSE))),"")</f>
        <v>Established</v>
      </c>
      <c r="G103" s="154" t="str">
        <f ca="1">IFERROR(IF((VLOOKUP($B103,'HICM and Narrative Backsheet'!$A$7:$T$156,G$9,FALSE))="","",(VLOOKUP($B103,'HICM and Narrative Backsheet'!$A$7:$T$156,G$9,FALSE))),"")</f>
        <v>Established</v>
      </c>
      <c r="H103" s="154" t="str">
        <f ca="1">IFERROR(IF((VLOOKUP($B103,'HICM and Narrative Backsheet'!$A$7:$T$156,H$9,FALSE))="","",(VLOOKUP($B103,'HICM and Narrative Backsheet'!$A$7:$T$156,H$9,FALSE))),"")</f>
        <v>Plans in place</v>
      </c>
      <c r="I103" s="154" t="str">
        <f ca="1">IFERROR(IF((VLOOKUP($B103,'HICM and Narrative Backsheet'!$A$7:$T$156,I$9,FALSE))="","",(VLOOKUP($B103,'HICM and Narrative Backsheet'!$A$7:$T$156,I$9,FALSE))),"")</f>
        <v>Established</v>
      </c>
      <c r="J103" s="154" t="str">
        <f ca="1">IFERROR(IF((VLOOKUP($B103,'HICM and Narrative Backsheet'!$A$7:$T$156,J$9,FALSE))="","",(VLOOKUP($B103,'HICM and Narrative Backsheet'!$A$7:$T$156,J$9,FALSE))),"")</f>
        <v>Established</v>
      </c>
      <c r="K103" s="154" t="str">
        <f ca="1">IFERROR(IF((VLOOKUP($B103,'HICM and Narrative Backsheet'!$A$7:$T$156,K$9,FALSE))="","",(VLOOKUP($B103,'HICM and Narrative Backsheet'!$A$7:$T$156,K$9,FALSE))),"")</f>
        <v>Established</v>
      </c>
      <c r="L103" s="155" t="str">
        <f ca="1">IFERROR(IF((VLOOKUP($B103,'HICM and Narrative Backsheet'!$A$7:$T$156,L$9,FALSE))="","",(VLOOKUP($B103,'HICM and Narrative Backsheet'!$A$7:$T$156,L$9,FALSE))),"")</f>
        <v>Established</v>
      </c>
      <c r="M103" s="153" t="str">
        <f ca="1">IFERROR(IF((VLOOKUP($B103,'HICM and Narrative Backsheet'!$A$7:$T$156,M$9,FALSE))="","",(VLOOKUP($B103,'HICM and Narrative Backsheet'!$A$7:$T$156,M$9,FALSE))),"")</f>
        <v>Established</v>
      </c>
      <c r="N103" s="154" t="str">
        <f ca="1">IFERROR(IF((VLOOKUP($B103,'HICM and Narrative Backsheet'!$A$7:$T$156,N$9,FALSE))="","",(VLOOKUP($B103,'HICM and Narrative Backsheet'!$A$7:$T$156,N$9,FALSE))),"")</f>
        <v>Established</v>
      </c>
      <c r="O103" s="154" t="str">
        <f ca="1">IFERROR(IF((VLOOKUP($B103,'HICM and Narrative Backsheet'!$A$7:$T$156,O$9,FALSE))="","",(VLOOKUP($B103,'HICM and Narrative Backsheet'!$A$7:$T$156,O$9,FALSE))),"")</f>
        <v>Established</v>
      </c>
      <c r="P103" s="154" t="str">
        <f ca="1">IFERROR(IF((VLOOKUP($B103,'HICM and Narrative Backsheet'!$A$7:$T$156,P$9,FALSE))="","",(VLOOKUP($B103,'HICM and Narrative Backsheet'!$A$7:$T$156,P$9,FALSE))),"")</f>
        <v>Established</v>
      </c>
      <c r="Q103" s="154" t="str">
        <f ca="1">IFERROR(IF((VLOOKUP($B103,'HICM and Narrative Backsheet'!$A$7:$T$156,Q$9,FALSE))="","",(VLOOKUP($B103,'HICM and Narrative Backsheet'!$A$7:$T$156,Q$9,FALSE))),"")</f>
        <v>Established</v>
      </c>
      <c r="R103" s="154" t="str">
        <f ca="1">IFERROR(IF((VLOOKUP($B103,'HICM and Narrative Backsheet'!$A$7:$T$156,R$9,FALSE))="","",(VLOOKUP($B103,'HICM and Narrative Backsheet'!$A$7:$T$156,R$9,FALSE))),"")</f>
        <v>Established</v>
      </c>
      <c r="S103" s="154" t="str">
        <f ca="1">IFERROR(IF((VLOOKUP($B103,'HICM and Narrative Backsheet'!$A$7:$T$156,S$9,FALSE))="","",(VLOOKUP($B103,'HICM and Narrative Backsheet'!$A$7:$T$156,S$9,FALSE))),"")</f>
        <v>Established</v>
      </c>
      <c r="T103" s="154" t="str">
        <f ca="1">IFERROR(IF((VLOOKUP($B103,'HICM and Narrative Backsheet'!$A$7:$T$156,T$9,FALSE))="","",(VLOOKUP($B103,'HICM and Narrative Backsheet'!$A$7:$T$156,T$9,FALSE))),"")</f>
        <v>Established</v>
      </c>
      <c r="U103" s="155" t="str">
        <f ca="1">IFERROR(IF((VLOOKUP($B103,'HICM and Narrative Backsheet'!$A$7:$T$156,U$9,FALSE))="","",(VLOOKUP($B103,'HICM and Narrative Backsheet'!$A$7:$T$156,U$9,FALSE))),"")</f>
        <v>Established</v>
      </c>
    </row>
    <row r="104" spans="1:21" x14ac:dyDescent="0.3">
      <c r="A104" s="57">
        <v>78</v>
      </c>
      <c r="B104" s="50" t="str">
        <f t="shared" ca="1" si="11"/>
        <v>E06000002</v>
      </c>
      <c r="C104" s="141" t="str">
        <f ca="1">IFERROR(VLOOKUP($B104,'Org List'!$J$9:$K$488,2,0), "")</f>
        <v>Middlesbrough</v>
      </c>
      <c r="D104" s="153" t="str">
        <f ca="1">IFERROR(IF((VLOOKUP($B104,'HICM and Narrative Backsheet'!$A$7:$T$156,D$9,FALSE))="","",(VLOOKUP($B104,'HICM and Narrative Backsheet'!$A$7:$T$156,D$9,FALSE))),"")</f>
        <v>Established</v>
      </c>
      <c r="E104" s="154" t="str">
        <f ca="1">IFERROR(IF((VLOOKUP($B104,'HICM and Narrative Backsheet'!$A$7:$T$156,E$9,FALSE))="","",(VLOOKUP($B104,'HICM and Narrative Backsheet'!$A$7:$T$156,E$9,FALSE))),"")</f>
        <v>Established</v>
      </c>
      <c r="F104" s="154" t="str">
        <f ca="1">IFERROR(IF((VLOOKUP($B104,'HICM and Narrative Backsheet'!$A$7:$T$156,F$9,FALSE))="","",(VLOOKUP($B104,'HICM and Narrative Backsheet'!$A$7:$T$156,F$9,FALSE))),"")</f>
        <v>Established</v>
      </c>
      <c r="G104" s="154" t="str">
        <f ca="1">IFERROR(IF((VLOOKUP($B104,'HICM and Narrative Backsheet'!$A$7:$T$156,G$9,FALSE))="","",(VLOOKUP($B104,'HICM and Narrative Backsheet'!$A$7:$T$156,G$9,FALSE))),"")</f>
        <v>Established</v>
      </c>
      <c r="H104" s="154" t="str">
        <f ca="1">IFERROR(IF((VLOOKUP($B104,'HICM and Narrative Backsheet'!$A$7:$T$156,H$9,FALSE))="","",(VLOOKUP($B104,'HICM and Narrative Backsheet'!$A$7:$T$156,H$9,FALSE))),"")</f>
        <v>Plans in place</v>
      </c>
      <c r="I104" s="154" t="str">
        <f ca="1">IFERROR(IF((VLOOKUP($B104,'HICM and Narrative Backsheet'!$A$7:$T$156,I$9,FALSE))="","",(VLOOKUP($B104,'HICM and Narrative Backsheet'!$A$7:$T$156,I$9,FALSE))),"")</f>
        <v>Plans in place</v>
      </c>
      <c r="J104" s="154" t="str">
        <f ca="1">IFERROR(IF((VLOOKUP($B104,'HICM and Narrative Backsheet'!$A$7:$T$156,J$9,FALSE))="","",(VLOOKUP($B104,'HICM and Narrative Backsheet'!$A$7:$T$156,J$9,FALSE))),"")</f>
        <v>Established</v>
      </c>
      <c r="K104" s="154" t="str">
        <f ca="1">IFERROR(IF((VLOOKUP($B104,'HICM and Narrative Backsheet'!$A$7:$T$156,K$9,FALSE))="","",(VLOOKUP($B104,'HICM and Narrative Backsheet'!$A$7:$T$156,K$9,FALSE))),"")</f>
        <v>Established</v>
      </c>
      <c r="L104" s="155" t="str">
        <f ca="1">IFERROR(IF((VLOOKUP($B104,'HICM and Narrative Backsheet'!$A$7:$T$156,L$9,FALSE))="","",(VLOOKUP($B104,'HICM and Narrative Backsheet'!$A$7:$T$156,L$9,FALSE))),"")</f>
        <v>Established</v>
      </c>
      <c r="M104" s="153" t="str">
        <f ca="1">IFERROR(IF((VLOOKUP($B104,'HICM and Narrative Backsheet'!$A$7:$T$156,M$9,FALSE))="","",(VLOOKUP($B104,'HICM and Narrative Backsheet'!$A$7:$T$156,M$9,FALSE))),"")</f>
        <v>Established</v>
      </c>
      <c r="N104" s="154" t="str">
        <f ca="1">IFERROR(IF((VLOOKUP($B104,'HICM and Narrative Backsheet'!$A$7:$T$156,N$9,FALSE))="","",(VLOOKUP($B104,'HICM and Narrative Backsheet'!$A$7:$T$156,N$9,FALSE))),"")</f>
        <v>Established</v>
      </c>
      <c r="O104" s="154" t="str">
        <f ca="1">IFERROR(IF((VLOOKUP($B104,'HICM and Narrative Backsheet'!$A$7:$T$156,O$9,FALSE))="","",(VLOOKUP($B104,'HICM and Narrative Backsheet'!$A$7:$T$156,O$9,FALSE))),"")</f>
        <v>Established</v>
      </c>
      <c r="P104" s="154" t="str">
        <f ca="1">IFERROR(IF((VLOOKUP($B104,'HICM and Narrative Backsheet'!$A$7:$T$156,P$9,FALSE))="","",(VLOOKUP($B104,'HICM and Narrative Backsheet'!$A$7:$T$156,P$9,FALSE))),"")</f>
        <v>Established</v>
      </c>
      <c r="Q104" s="154" t="str">
        <f ca="1">IFERROR(IF((VLOOKUP($B104,'HICM and Narrative Backsheet'!$A$7:$T$156,Q$9,FALSE))="","",(VLOOKUP($B104,'HICM and Narrative Backsheet'!$A$7:$T$156,Q$9,FALSE))),"")</f>
        <v>Plans in place</v>
      </c>
      <c r="R104" s="154" t="str">
        <f ca="1">IFERROR(IF((VLOOKUP($B104,'HICM and Narrative Backsheet'!$A$7:$T$156,R$9,FALSE))="","",(VLOOKUP($B104,'HICM and Narrative Backsheet'!$A$7:$T$156,R$9,FALSE))),"")</f>
        <v>Plans in place</v>
      </c>
      <c r="S104" s="154" t="str">
        <f ca="1">IFERROR(IF((VLOOKUP($B104,'HICM and Narrative Backsheet'!$A$7:$T$156,S$9,FALSE))="","",(VLOOKUP($B104,'HICM and Narrative Backsheet'!$A$7:$T$156,S$9,FALSE))),"")</f>
        <v>Established</v>
      </c>
      <c r="T104" s="154" t="str">
        <f ca="1">IFERROR(IF((VLOOKUP($B104,'HICM and Narrative Backsheet'!$A$7:$T$156,T$9,FALSE))="","",(VLOOKUP($B104,'HICM and Narrative Backsheet'!$A$7:$T$156,T$9,FALSE))),"")</f>
        <v>Established</v>
      </c>
      <c r="U104" s="155" t="str">
        <f ca="1">IFERROR(IF((VLOOKUP($B104,'HICM and Narrative Backsheet'!$A$7:$T$156,U$9,FALSE))="","",(VLOOKUP($B104,'HICM and Narrative Backsheet'!$A$7:$T$156,U$9,FALSE))),"")</f>
        <v>Established</v>
      </c>
    </row>
    <row r="105" spans="1:21" x14ac:dyDescent="0.3">
      <c r="A105" s="57">
        <v>79</v>
      </c>
      <c r="B105" s="50" t="str">
        <f t="shared" ca="1" si="11"/>
        <v>E06000042</v>
      </c>
      <c r="C105" s="141" t="str">
        <f ca="1">IFERROR(VLOOKUP($B105,'Org List'!$J$9:$K$488,2,0), "")</f>
        <v>Milton Keynes</v>
      </c>
      <c r="D105" s="153" t="str">
        <f ca="1">IFERROR(IF((VLOOKUP($B105,'HICM and Narrative Backsheet'!$A$7:$T$156,D$9,FALSE))="","",(VLOOKUP($B105,'HICM and Narrative Backsheet'!$A$7:$T$156,D$9,FALSE))),"")</f>
        <v>Plans in place</v>
      </c>
      <c r="E105" s="154" t="str">
        <f ca="1">IFERROR(IF((VLOOKUP($B105,'HICM and Narrative Backsheet'!$A$7:$T$156,E$9,FALSE))="","",(VLOOKUP($B105,'HICM and Narrative Backsheet'!$A$7:$T$156,E$9,FALSE))),"")</f>
        <v>Established</v>
      </c>
      <c r="F105" s="154" t="str">
        <f ca="1">IFERROR(IF((VLOOKUP($B105,'HICM and Narrative Backsheet'!$A$7:$T$156,F$9,FALSE))="","",(VLOOKUP($B105,'HICM and Narrative Backsheet'!$A$7:$T$156,F$9,FALSE))),"")</f>
        <v>Established</v>
      </c>
      <c r="G105" s="154" t="str">
        <f ca="1">IFERROR(IF((VLOOKUP($B105,'HICM and Narrative Backsheet'!$A$7:$T$156,G$9,FALSE))="","",(VLOOKUP($B105,'HICM and Narrative Backsheet'!$A$7:$T$156,G$9,FALSE))),"")</f>
        <v>Established</v>
      </c>
      <c r="H105" s="154" t="str">
        <f ca="1">IFERROR(IF((VLOOKUP($B105,'HICM and Narrative Backsheet'!$A$7:$T$156,H$9,FALSE))="","",(VLOOKUP($B105,'HICM and Narrative Backsheet'!$A$7:$T$156,H$9,FALSE))),"")</f>
        <v>Plans in place</v>
      </c>
      <c r="I105" s="154" t="str">
        <f ca="1">IFERROR(IF((VLOOKUP($B105,'HICM and Narrative Backsheet'!$A$7:$T$156,I$9,FALSE))="","",(VLOOKUP($B105,'HICM and Narrative Backsheet'!$A$7:$T$156,I$9,FALSE))),"")</f>
        <v>Established</v>
      </c>
      <c r="J105" s="154" t="str">
        <f ca="1">IFERROR(IF((VLOOKUP($B105,'HICM and Narrative Backsheet'!$A$7:$T$156,J$9,FALSE))="","",(VLOOKUP($B105,'HICM and Narrative Backsheet'!$A$7:$T$156,J$9,FALSE))),"")</f>
        <v>Established</v>
      </c>
      <c r="K105" s="154" t="str">
        <f ca="1">IFERROR(IF((VLOOKUP($B105,'HICM and Narrative Backsheet'!$A$7:$T$156,K$9,FALSE))="","",(VLOOKUP($B105,'HICM and Narrative Backsheet'!$A$7:$T$156,K$9,FALSE))),"")</f>
        <v>Established</v>
      </c>
      <c r="L105" s="155" t="str">
        <f ca="1">IFERROR(IF((VLOOKUP($B105,'HICM and Narrative Backsheet'!$A$7:$T$156,L$9,FALSE))="","",(VLOOKUP($B105,'HICM and Narrative Backsheet'!$A$7:$T$156,L$9,FALSE))),"")</f>
        <v>Established</v>
      </c>
      <c r="M105" s="153" t="str">
        <f ca="1">IFERROR(IF((VLOOKUP($B105,'HICM and Narrative Backsheet'!$A$7:$T$156,M$9,FALSE))="","",(VLOOKUP($B105,'HICM and Narrative Backsheet'!$A$7:$T$156,M$9,FALSE))),"")</f>
        <v>Plans in place</v>
      </c>
      <c r="N105" s="154" t="str">
        <f ca="1">IFERROR(IF((VLOOKUP($B105,'HICM and Narrative Backsheet'!$A$7:$T$156,N$9,FALSE))="","",(VLOOKUP($B105,'HICM and Narrative Backsheet'!$A$7:$T$156,N$9,FALSE))),"")</f>
        <v>Established</v>
      </c>
      <c r="O105" s="154" t="str">
        <f ca="1">IFERROR(IF((VLOOKUP($B105,'HICM and Narrative Backsheet'!$A$7:$T$156,O$9,FALSE))="","",(VLOOKUP($B105,'HICM and Narrative Backsheet'!$A$7:$T$156,O$9,FALSE))),"")</f>
        <v>Established</v>
      </c>
      <c r="P105" s="154" t="str">
        <f ca="1">IFERROR(IF((VLOOKUP($B105,'HICM and Narrative Backsheet'!$A$7:$T$156,P$9,FALSE))="","",(VLOOKUP($B105,'HICM and Narrative Backsheet'!$A$7:$T$156,P$9,FALSE))),"")</f>
        <v>Mature</v>
      </c>
      <c r="Q105" s="154" t="str">
        <f ca="1">IFERROR(IF((VLOOKUP($B105,'HICM and Narrative Backsheet'!$A$7:$T$156,Q$9,FALSE))="","",(VLOOKUP($B105,'HICM and Narrative Backsheet'!$A$7:$T$156,Q$9,FALSE))),"")</f>
        <v>Established</v>
      </c>
      <c r="R105" s="154" t="str">
        <f ca="1">IFERROR(IF((VLOOKUP($B105,'HICM and Narrative Backsheet'!$A$7:$T$156,R$9,FALSE))="","",(VLOOKUP($B105,'HICM and Narrative Backsheet'!$A$7:$T$156,R$9,FALSE))),"")</f>
        <v>Mature</v>
      </c>
      <c r="S105" s="154" t="str">
        <f ca="1">IFERROR(IF((VLOOKUP($B105,'HICM and Narrative Backsheet'!$A$7:$T$156,S$9,FALSE))="","",(VLOOKUP($B105,'HICM and Narrative Backsheet'!$A$7:$T$156,S$9,FALSE))),"")</f>
        <v>Established</v>
      </c>
      <c r="T105" s="154" t="str">
        <f ca="1">IFERROR(IF((VLOOKUP($B105,'HICM and Narrative Backsheet'!$A$7:$T$156,T$9,FALSE))="","",(VLOOKUP($B105,'HICM and Narrative Backsheet'!$A$7:$T$156,T$9,FALSE))),"")</f>
        <v>Established</v>
      </c>
      <c r="U105" s="155" t="str">
        <f ca="1">IFERROR(IF((VLOOKUP($B105,'HICM and Narrative Backsheet'!$A$7:$T$156,U$9,FALSE))="","",(VLOOKUP($B105,'HICM and Narrative Backsheet'!$A$7:$T$156,U$9,FALSE))),"")</f>
        <v>Mature</v>
      </c>
    </row>
    <row r="106" spans="1:21" x14ac:dyDescent="0.3">
      <c r="A106" s="57">
        <v>80</v>
      </c>
      <c r="B106" s="50" t="str">
        <f t="shared" ca="1" si="11"/>
        <v>E08000021</v>
      </c>
      <c r="C106" s="141" t="str">
        <f ca="1">IFERROR(VLOOKUP($B106,'Org List'!$J$9:$K$488,2,0), "")</f>
        <v>Newcastle upon Tyne</v>
      </c>
      <c r="D106" s="153" t="str">
        <f ca="1">IFERROR(IF((VLOOKUP($B106,'HICM and Narrative Backsheet'!$A$7:$T$156,D$9,FALSE))="","",(VLOOKUP($B106,'HICM and Narrative Backsheet'!$A$7:$T$156,D$9,FALSE))),"")</f>
        <v>Established</v>
      </c>
      <c r="E106" s="154" t="str">
        <f ca="1">IFERROR(IF((VLOOKUP($B106,'HICM and Narrative Backsheet'!$A$7:$T$156,E$9,FALSE))="","",(VLOOKUP($B106,'HICM and Narrative Backsheet'!$A$7:$T$156,E$9,FALSE))),"")</f>
        <v>Mature</v>
      </c>
      <c r="F106" s="154" t="str">
        <f ca="1">IFERROR(IF((VLOOKUP($B106,'HICM and Narrative Backsheet'!$A$7:$T$156,F$9,FALSE))="","",(VLOOKUP($B106,'HICM and Narrative Backsheet'!$A$7:$T$156,F$9,FALSE))),"")</f>
        <v>Mature</v>
      </c>
      <c r="G106" s="154" t="str">
        <f ca="1">IFERROR(IF((VLOOKUP($B106,'HICM and Narrative Backsheet'!$A$7:$T$156,G$9,FALSE))="","",(VLOOKUP($B106,'HICM and Narrative Backsheet'!$A$7:$T$156,G$9,FALSE))),"")</f>
        <v>Established</v>
      </c>
      <c r="H106" s="154" t="str">
        <f ca="1">IFERROR(IF((VLOOKUP($B106,'HICM and Narrative Backsheet'!$A$7:$T$156,H$9,FALSE))="","",(VLOOKUP($B106,'HICM and Narrative Backsheet'!$A$7:$T$156,H$9,FALSE))),"")</f>
        <v>Plans in place</v>
      </c>
      <c r="I106" s="154" t="str">
        <f ca="1">IFERROR(IF((VLOOKUP($B106,'HICM and Narrative Backsheet'!$A$7:$T$156,I$9,FALSE))="","",(VLOOKUP($B106,'HICM and Narrative Backsheet'!$A$7:$T$156,I$9,FALSE))),"")</f>
        <v>Plans in place</v>
      </c>
      <c r="J106" s="154" t="str">
        <f ca="1">IFERROR(IF((VLOOKUP($B106,'HICM and Narrative Backsheet'!$A$7:$T$156,J$9,FALSE))="","",(VLOOKUP($B106,'HICM and Narrative Backsheet'!$A$7:$T$156,J$9,FALSE))),"")</f>
        <v>Plans in place</v>
      </c>
      <c r="K106" s="154" t="str">
        <f ca="1">IFERROR(IF((VLOOKUP($B106,'HICM and Narrative Backsheet'!$A$7:$T$156,K$9,FALSE))="","",(VLOOKUP($B106,'HICM and Narrative Backsheet'!$A$7:$T$156,K$9,FALSE))),"")</f>
        <v>Established</v>
      </c>
      <c r="L106" s="155" t="str">
        <f ca="1">IFERROR(IF((VLOOKUP($B106,'HICM and Narrative Backsheet'!$A$7:$T$156,L$9,FALSE))="","",(VLOOKUP($B106,'HICM and Narrative Backsheet'!$A$7:$T$156,L$9,FALSE))),"")</f>
        <v>Mature</v>
      </c>
      <c r="M106" s="153" t="str">
        <f ca="1">IFERROR(IF((VLOOKUP($B106,'HICM and Narrative Backsheet'!$A$7:$T$156,M$9,FALSE))="","",(VLOOKUP($B106,'HICM and Narrative Backsheet'!$A$7:$T$156,M$9,FALSE))),"")</f>
        <v>Mature</v>
      </c>
      <c r="N106" s="154" t="str">
        <f ca="1">IFERROR(IF((VLOOKUP($B106,'HICM and Narrative Backsheet'!$A$7:$T$156,N$9,FALSE))="","",(VLOOKUP($B106,'HICM and Narrative Backsheet'!$A$7:$T$156,N$9,FALSE))),"")</f>
        <v>Mature</v>
      </c>
      <c r="O106" s="154" t="str">
        <f ca="1">IFERROR(IF((VLOOKUP($B106,'HICM and Narrative Backsheet'!$A$7:$T$156,O$9,FALSE))="","",(VLOOKUP($B106,'HICM and Narrative Backsheet'!$A$7:$T$156,O$9,FALSE))),"")</f>
        <v>Mature</v>
      </c>
      <c r="P106" s="154" t="str">
        <f ca="1">IFERROR(IF((VLOOKUP($B106,'HICM and Narrative Backsheet'!$A$7:$T$156,P$9,FALSE))="","",(VLOOKUP($B106,'HICM and Narrative Backsheet'!$A$7:$T$156,P$9,FALSE))),"")</f>
        <v>Established</v>
      </c>
      <c r="Q106" s="154" t="str">
        <f ca="1">IFERROR(IF((VLOOKUP($B106,'HICM and Narrative Backsheet'!$A$7:$T$156,Q$9,FALSE))="","",(VLOOKUP($B106,'HICM and Narrative Backsheet'!$A$7:$T$156,Q$9,FALSE))),"")</f>
        <v>Established</v>
      </c>
      <c r="R106" s="154" t="str">
        <f ca="1">IFERROR(IF((VLOOKUP($B106,'HICM and Narrative Backsheet'!$A$7:$T$156,R$9,FALSE))="","",(VLOOKUP($B106,'HICM and Narrative Backsheet'!$A$7:$T$156,R$9,FALSE))),"")</f>
        <v>Established</v>
      </c>
      <c r="S106" s="154" t="str">
        <f ca="1">IFERROR(IF((VLOOKUP($B106,'HICM and Narrative Backsheet'!$A$7:$T$156,S$9,FALSE))="","",(VLOOKUP($B106,'HICM and Narrative Backsheet'!$A$7:$T$156,S$9,FALSE))),"")</f>
        <v>Established</v>
      </c>
      <c r="T106" s="154" t="str">
        <f ca="1">IFERROR(IF((VLOOKUP($B106,'HICM and Narrative Backsheet'!$A$7:$T$156,T$9,FALSE))="","",(VLOOKUP($B106,'HICM and Narrative Backsheet'!$A$7:$T$156,T$9,FALSE))),"")</f>
        <v>Established</v>
      </c>
      <c r="U106" s="155" t="str">
        <f ca="1">IFERROR(IF((VLOOKUP($B106,'HICM and Narrative Backsheet'!$A$7:$T$156,U$9,FALSE))="","",(VLOOKUP($B106,'HICM and Narrative Backsheet'!$A$7:$T$156,U$9,FALSE))),"")</f>
        <v>Exemplary</v>
      </c>
    </row>
    <row r="107" spans="1:21" x14ac:dyDescent="0.3">
      <c r="A107" s="57">
        <v>81</v>
      </c>
      <c r="B107" s="50" t="str">
        <f t="shared" ca="1" si="11"/>
        <v>E09000025</v>
      </c>
      <c r="C107" s="141" t="str">
        <f ca="1">IFERROR(VLOOKUP($B107,'Org List'!$J$9:$K$488,2,0), "")</f>
        <v>Newham</v>
      </c>
      <c r="D107" s="153" t="str">
        <f ca="1">IFERROR(IF((VLOOKUP($B107,'HICM and Narrative Backsheet'!$A$7:$T$156,D$9,FALSE))="","",(VLOOKUP($B107,'HICM and Narrative Backsheet'!$A$7:$T$156,D$9,FALSE))),"")</f>
        <v>Plans in place</v>
      </c>
      <c r="E107" s="154" t="str">
        <f ca="1">IFERROR(IF((VLOOKUP($B107,'HICM and Narrative Backsheet'!$A$7:$T$156,E$9,FALSE))="","",(VLOOKUP($B107,'HICM and Narrative Backsheet'!$A$7:$T$156,E$9,FALSE))),"")</f>
        <v>Established</v>
      </c>
      <c r="F107" s="154" t="str">
        <f ca="1">IFERROR(IF((VLOOKUP($B107,'HICM and Narrative Backsheet'!$A$7:$T$156,F$9,FALSE))="","",(VLOOKUP($B107,'HICM and Narrative Backsheet'!$A$7:$T$156,F$9,FALSE))),"")</f>
        <v>Established</v>
      </c>
      <c r="G107" s="154" t="str">
        <f ca="1">IFERROR(IF((VLOOKUP($B107,'HICM and Narrative Backsheet'!$A$7:$T$156,G$9,FALSE))="","",(VLOOKUP($B107,'HICM and Narrative Backsheet'!$A$7:$T$156,G$9,FALSE))),"")</f>
        <v>Established</v>
      </c>
      <c r="H107" s="154" t="str">
        <f ca="1">IFERROR(IF((VLOOKUP($B107,'HICM and Narrative Backsheet'!$A$7:$T$156,H$9,FALSE))="","",(VLOOKUP($B107,'HICM and Narrative Backsheet'!$A$7:$T$156,H$9,FALSE))),"")</f>
        <v>Established</v>
      </c>
      <c r="I107" s="154" t="str">
        <f ca="1">IFERROR(IF((VLOOKUP($B107,'HICM and Narrative Backsheet'!$A$7:$T$156,I$9,FALSE))="","",(VLOOKUP($B107,'HICM and Narrative Backsheet'!$A$7:$T$156,I$9,FALSE))),"")</f>
        <v>Plans in place</v>
      </c>
      <c r="J107" s="154" t="str">
        <f ca="1">IFERROR(IF((VLOOKUP($B107,'HICM and Narrative Backsheet'!$A$7:$T$156,J$9,FALSE))="","",(VLOOKUP($B107,'HICM and Narrative Backsheet'!$A$7:$T$156,J$9,FALSE))),"")</f>
        <v>Established</v>
      </c>
      <c r="K107" s="154" t="str">
        <f ca="1">IFERROR(IF((VLOOKUP($B107,'HICM and Narrative Backsheet'!$A$7:$T$156,K$9,FALSE))="","",(VLOOKUP($B107,'HICM and Narrative Backsheet'!$A$7:$T$156,K$9,FALSE))),"")</f>
        <v>Established</v>
      </c>
      <c r="L107" s="155" t="str">
        <f ca="1">IFERROR(IF((VLOOKUP($B107,'HICM and Narrative Backsheet'!$A$7:$T$156,L$9,FALSE))="","",(VLOOKUP($B107,'HICM and Narrative Backsheet'!$A$7:$T$156,L$9,FALSE))),"")</f>
        <v>Established</v>
      </c>
      <c r="M107" s="153" t="str">
        <f ca="1">IFERROR(IF((VLOOKUP($B107,'HICM and Narrative Backsheet'!$A$7:$T$156,M$9,FALSE))="","",(VLOOKUP($B107,'HICM and Narrative Backsheet'!$A$7:$T$156,M$9,FALSE))),"")</f>
        <v>Established</v>
      </c>
      <c r="N107" s="154" t="str">
        <f ca="1">IFERROR(IF((VLOOKUP($B107,'HICM and Narrative Backsheet'!$A$7:$T$156,N$9,FALSE))="","",(VLOOKUP($B107,'HICM and Narrative Backsheet'!$A$7:$T$156,N$9,FALSE))),"")</f>
        <v>Established</v>
      </c>
      <c r="O107" s="154" t="str">
        <f ca="1">IFERROR(IF((VLOOKUP($B107,'HICM and Narrative Backsheet'!$A$7:$T$156,O$9,FALSE))="","",(VLOOKUP($B107,'HICM and Narrative Backsheet'!$A$7:$T$156,O$9,FALSE))),"")</f>
        <v>Established</v>
      </c>
      <c r="P107" s="154" t="str">
        <f ca="1">IFERROR(IF((VLOOKUP($B107,'HICM and Narrative Backsheet'!$A$7:$T$156,P$9,FALSE))="","",(VLOOKUP($B107,'HICM and Narrative Backsheet'!$A$7:$T$156,P$9,FALSE))),"")</f>
        <v>Established</v>
      </c>
      <c r="Q107" s="154" t="str">
        <f ca="1">IFERROR(IF((VLOOKUP($B107,'HICM and Narrative Backsheet'!$A$7:$T$156,Q$9,FALSE))="","",(VLOOKUP($B107,'HICM and Narrative Backsheet'!$A$7:$T$156,Q$9,FALSE))),"")</f>
        <v>Established</v>
      </c>
      <c r="R107" s="154" t="str">
        <f ca="1">IFERROR(IF((VLOOKUP($B107,'HICM and Narrative Backsheet'!$A$7:$T$156,R$9,FALSE))="","",(VLOOKUP($B107,'HICM and Narrative Backsheet'!$A$7:$T$156,R$9,FALSE))),"")</f>
        <v>Established</v>
      </c>
      <c r="S107" s="154" t="str">
        <f ca="1">IFERROR(IF((VLOOKUP($B107,'HICM and Narrative Backsheet'!$A$7:$T$156,S$9,FALSE))="","",(VLOOKUP($B107,'HICM and Narrative Backsheet'!$A$7:$T$156,S$9,FALSE))),"")</f>
        <v>Established</v>
      </c>
      <c r="T107" s="154" t="str">
        <f ca="1">IFERROR(IF((VLOOKUP($B107,'HICM and Narrative Backsheet'!$A$7:$T$156,T$9,FALSE))="","",(VLOOKUP($B107,'HICM and Narrative Backsheet'!$A$7:$T$156,T$9,FALSE))),"")</f>
        <v>Established</v>
      </c>
      <c r="U107" s="155" t="str">
        <f ca="1">IFERROR(IF((VLOOKUP($B107,'HICM and Narrative Backsheet'!$A$7:$T$156,U$9,FALSE))="","",(VLOOKUP($B107,'HICM and Narrative Backsheet'!$A$7:$T$156,U$9,FALSE))),"")</f>
        <v>Established</v>
      </c>
    </row>
    <row r="108" spans="1:21" x14ac:dyDescent="0.3">
      <c r="A108" s="57">
        <v>82</v>
      </c>
      <c r="B108" s="50" t="str">
        <f t="shared" ca="1" si="11"/>
        <v>E10000020</v>
      </c>
      <c r="C108" s="141" t="str">
        <f ca="1">IFERROR(VLOOKUP($B108,'Org List'!$J$9:$K$488,2,0), "")</f>
        <v>Norfolk</v>
      </c>
      <c r="D108" s="153" t="str">
        <f ca="1">IFERROR(IF((VLOOKUP($B108,'HICM and Narrative Backsheet'!$A$7:$T$156,D$9,FALSE))="","",(VLOOKUP($B108,'HICM and Narrative Backsheet'!$A$7:$T$156,D$9,FALSE))),"")</f>
        <v>Plans in place</v>
      </c>
      <c r="E108" s="154" t="str">
        <f ca="1">IFERROR(IF((VLOOKUP($B108,'HICM and Narrative Backsheet'!$A$7:$T$156,E$9,FALSE))="","",(VLOOKUP($B108,'HICM and Narrative Backsheet'!$A$7:$T$156,E$9,FALSE))),"")</f>
        <v>Plans in place</v>
      </c>
      <c r="F108" s="154" t="str">
        <f ca="1">IFERROR(IF((VLOOKUP($B108,'HICM and Narrative Backsheet'!$A$7:$T$156,F$9,FALSE))="","",(VLOOKUP($B108,'HICM and Narrative Backsheet'!$A$7:$T$156,F$9,FALSE))),"")</f>
        <v>Established</v>
      </c>
      <c r="G108" s="154" t="str">
        <f ca="1">IFERROR(IF((VLOOKUP($B108,'HICM and Narrative Backsheet'!$A$7:$T$156,G$9,FALSE))="","",(VLOOKUP($B108,'HICM and Narrative Backsheet'!$A$7:$T$156,G$9,FALSE))),"")</f>
        <v>Established</v>
      </c>
      <c r="H108" s="154" t="str">
        <f ca="1">IFERROR(IF((VLOOKUP($B108,'HICM and Narrative Backsheet'!$A$7:$T$156,H$9,FALSE))="","",(VLOOKUP($B108,'HICM and Narrative Backsheet'!$A$7:$T$156,H$9,FALSE))),"")</f>
        <v>Established</v>
      </c>
      <c r="I108" s="154" t="str">
        <f ca="1">IFERROR(IF((VLOOKUP($B108,'HICM and Narrative Backsheet'!$A$7:$T$156,I$9,FALSE))="","",(VLOOKUP($B108,'HICM and Narrative Backsheet'!$A$7:$T$156,I$9,FALSE))),"")</f>
        <v>Established</v>
      </c>
      <c r="J108" s="154" t="str">
        <f ca="1">IFERROR(IF((VLOOKUP($B108,'HICM and Narrative Backsheet'!$A$7:$T$156,J$9,FALSE))="","",(VLOOKUP($B108,'HICM and Narrative Backsheet'!$A$7:$T$156,J$9,FALSE))),"")</f>
        <v>Established</v>
      </c>
      <c r="K108" s="154" t="str">
        <f ca="1">IFERROR(IF((VLOOKUP($B108,'HICM and Narrative Backsheet'!$A$7:$T$156,K$9,FALSE))="","",(VLOOKUP($B108,'HICM and Narrative Backsheet'!$A$7:$T$156,K$9,FALSE))),"")</f>
        <v>Established</v>
      </c>
      <c r="L108" s="155" t="str">
        <f ca="1">IFERROR(IF((VLOOKUP($B108,'HICM and Narrative Backsheet'!$A$7:$T$156,L$9,FALSE))="","",(VLOOKUP($B108,'HICM and Narrative Backsheet'!$A$7:$T$156,L$9,FALSE))),"")</f>
        <v>Established</v>
      </c>
      <c r="M108" s="153" t="str">
        <f ca="1">IFERROR(IF((VLOOKUP($B108,'HICM and Narrative Backsheet'!$A$7:$T$156,M$9,FALSE))="","",(VLOOKUP($B108,'HICM and Narrative Backsheet'!$A$7:$T$156,M$9,FALSE))),"")</f>
        <v>Established</v>
      </c>
      <c r="N108" s="154" t="str">
        <f ca="1">IFERROR(IF((VLOOKUP($B108,'HICM and Narrative Backsheet'!$A$7:$T$156,N$9,FALSE))="","",(VLOOKUP($B108,'HICM and Narrative Backsheet'!$A$7:$T$156,N$9,FALSE))),"")</f>
        <v>Established</v>
      </c>
      <c r="O108" s="154" t="str">
        <f ca="1">IFERROR(IF((VLOOKUP($B108,'HICM and Narrative Backsheet'!$A$7:$T$156,O$9,FALSE))="","",(VLOOKUP($B108,'HICM and Narrative Backsheet'!$A$7:$T$156,O$9,FALSE))),"")</f>
        <v>Mature</v>
      </c>
      <c r="P108" s="154" t="str">
        <f ca="1">IFERROR(IF((VLOOKUP($B108,'HICM and Narrative Backsheet'!$A$7:$T$156,P$9,FALSE))="","",(VLOOKUP($B108,'HICM and Narrative Backsheet'!$A$7:$T$156,P$9,FALSE))),"")</f>
        <v>Established</v>
      </c>
      <c r="Q108" s="154" t="str">
        <f ca="1">IFERROR(IF((VLOOKUP($B108,'HICM and Narrative Backsheet'!$A$7:$T$156,Q$9,FALSE))="","",(VLOOKUP($B108,'HICM and Narrative Backsheet'!$A$7:$T$156,Q$9,FALSE))),"")</f>
        <v>Established</v>
      </c>
      <c r="R108" s="154" t="str">
        <f ca="1">IFERROR(IF((VLOOKUP($B108,'HICM and Narrative Backsheet'!$A$7:$T$156,R$9,FALSE))="","",(VLOOKUP($B108,'HICM and Narrative Backsheet'!$A$7:$T$156,R$9,FALSE))),"")</f>
        <v>Established</v>
      </c>
      <c r="S108" s="154" t="str">
        <f ca="1">IFERROR(IF((VLOOKUP($B108,'HICM and Narrative Backsheet'!$A$7:$T$156,S$9,FALSE))="","",(VLOOKUP($B108,'HICM and Narrative Backsheet'!$A$7:$T$156,S$9,FALSE))),"")</f>
        <v>Mature</v>
      </c>
      <c r="T108" s="154" t="str">
        <f ca="1">IFERROR(IF((VLOOKUP($B108,'HICM and Narrative Backsheet'!$A$7:$T$156,T$9,FALSE))="","",(VLOOKUP($B108,'HICM and Narrative Backsheet'!$A$7:$T$156,T$9,FALSE))),"")</f>
        <v>Mature</v>
      </c>
      <c r="U108" s="155" t="str">
        <f ca="1">IFERROR(IF((VLOOKUP($B108,'HICM and Narrative Backsheet'!$A$7:$T$156,U$9,FALSE))="","",(VLOOKUP($B108,'HICM and Narrative Backsheet'!$A$7:$T$156,U$9,FALSE))),"")</f>
        <v>Mature</v>
      </c>
    </row>
    <row r="109" spans="1:21" x14ac:dyDescent="0.3">
      <c r="A109" s="57">
        <v>83</v>
      </c>
      <c r="B109" s="50" t="str">
        <f t="shared" ca="1" si="11"/>
        <v>E06000012</v>
      </c>
      <c r="C109" s="141" t="str">
        <f ca="1">IFERROR(VLOOKUP($B109,'Org List'!$J$9:$K$488,2,0), "")</f>
        <v>North East Lincolnshire</v>
      </c>
      <c r="D109" s="153" t="str">
        <f ca="1">IFERROR(IF((VLOOKUP($B109,'HICM and Narrative Backsheet'!$A$7:$T$156,D$9,FALSE))="","",(VLOOKUP($B109,'HICM and Narrative Backsheet'!$A$7:$T$156,D$9,FALSE))),"")</f>
        <v>Established</v>
      </c>
      <c r="E109" s="154" t="str">
        <f ca="1">IFERROR(IF((VLOOKUP($B109,'HICM and Narrative Backsheet'!$A$7:$T$156,E$9,FALSE))="","",(VLOOKUP($B109,'HICM and Narrative Backsheet'!$A$7:$T$156,E$9,FALSE))),"")</f>
        <v>Established</v>
      </c>
      <c r="F109" s="154" t="str">
        <f ca="1">IFERROR(IF((VLOOKUP($B109,'HICM and Narrative Backsheet'!$A$7:$T$156,F$9,FALSE))="","",(VLOOKUP($B109,'HICM and Narrative Backsheet'!$A$7:$T$156,F$9,FALSE))),"")</f>
        <v>Established</v>
      </c>
      <c r="G109" s="154" t="str">
        <f ca="1">IFERROR(IF((VLOOKUP($B109,'HICM and Narrative Backsheet'!$A$7:$T$156,G$9,FALSE))="","",(VLOOKUP($B109,'HICM and Narrative Backsheet'!$A$7:$T$156,G$9,FALSE))),"")</f>
        <v>Established</v>
      </c>
      <c r="H109" s="154" t="str">
        <f ca="1">IFERROR(IF((VLOOKUP($B109,'HICM and Narrative Backsheet'!$A$7:$T$156,H$9,FALSE))="","",(VLOOKUP($B109,'HICM and Narrative Backsheet'!$A$7:$T$156,H$9,FALSE))),"")</f>
        <v>Established</v>
      </c>
      <c r="I109" s="154" t="str">
        <f ca="1">IFERROR(IF((VLOOKUP($B109,'HICM and Narrative Backsheet'!$A$7:$T$156,I$9,FALSE))="","",(VLOOKUP($B109,'HICM and Narrative Backsheet'!$A$7:$T$156,I$9,FALSE))),"")</f>
        <v>Established</v>
      </c>
      <c r="J109" s="154" t="str">
        <f ca="1">IFERROR(IF((VLOOKUP($B109,'HICM and Narrative Backsheet'!$A$7:$T$156,J$9,FALSE))="","",(VLOOKUP($B109,'HICM and Narrative Backsheet'!$A$7:$T$156,J$9,FALSE))),"")</f>
        <v>Established</v>
      </c>
      <c r="K109" s="154" t="str">
        <f ca="1">IFERROR(IF((VLOOKUP($B109,'HICM and Narrative Backsheet'!$A$7:$T$156,K$9,FALSE))="","",(VLOOKUP($B109,'HICM and Narrative Backsheet'!$A$7:$T$156,K$9,FALSE))),"")</f>
        <v>Established</v>
      </c>
      <c r="L109" s="155" t="str">
        <f ca="1">IFERROR(IF((VLOOKUP($B109,'HICM and Narrative Backsheet'!$A$7:$T$156,L$9,FALSE))="","",(VLOOKUP($B109,'HICM and Narrative Backsheet'!$A$7:$T$156,L$9,FALSE))),"")</f>
        <v>Plans in place</v>
      </c>
      <c r="M109" s="153" t="str">
        <f ca="1">IFERROR(IF((VLOOKUP($B109,'HICM and Narrative Backsheet'!$A$7:$T$156,M$9,FALSE))="","",(VLOOKUP($B109,'HICM and Narrative Backsheet'!$A$7:$T$156,M$9,FALSE))),"")</f>
        <v>Established</v>
      </c>
      <c r="N109" s="154" t="str">
        <f ca="1">IFERROR(IF((VLOOKUP($B109,'HICM and Narrative Backsheet'!$A$7:$T$156,N$9,FALSE))="","",(VLOOKUP($B109,'HICM and Narrative Backsheet'!$A$7:$T$156,N$9,FALSE))),"")</f>
        <v>Established</v>
      </c>
      <c r="O109" s="154" t="str">
        <f ca="1">IFERROR(IF((VLOOKUP($B109,'HICM and Narrative Backsheet'!$A$7:$T$156,O$9,FALSE))="","",(VLOOKUP($B109,'HICM and Narrative Backsheet'!$A$7:$T$156,O$9,FALSE))),"")</f>
        <v>Established</v>
      </c>
      <c r="P109" s="154" t="str">
        <f ca="1">IFERROR(IF((VLOOKUP($B109,'HICM and Narrative Backsheet'!$A$7:$T$156,P$9,FALSE))="","",(VLOOKUP($B109,'HICM and Narrative Backsheet'!$A$7:$T$156,P$9,FALSE))),"")</f>
        <v>Established</v>
      </c>
      <c r="Q109" s="154" t="str">
        <f ca="1">IFERROR(IF((VLOOKUP($B109,'HICM and Narrative Backsheet'!$A$7:$T$156,Q$9,FALSE))="","",(VLOOKUP($B109,'HICM and Narrative Backsheet'!$A$7:$T$156,Q$9,FALSE))),"")</f>
        <v>Established</v>
      </c>
      <c r="R109" s="154" t="str">
        <f ca="1">IFERROR(IF((VLOOKUP($B109,'HICM and Narrative Backsheet'!$A$7:$T$156,R$9,FALSE))="","",(VLOOKUP($B109,'HICM and Narrative Backsheet'!$A$7:$T$156,R$9,FALSE))),"")</f>
        <v>Established</v>
      </c>
      <c r="S109" s="154" t="str">
        <f ca="1">IFERROR(IF((VLOOKUP($B109,'HICM and Narrative Backsheet'!$A$7:$T$156,S$9,FALSE))="","",(VLOOKUP($B109,'HICM and Narrative Backsheet'!$A$7:$T$156,S$9,FALSE))),"")</f>
        <v>Established</v>
      </c>
      <c r="T109" s="154" t="str">
        <f ca="1">IFERROR(IF((VLOOKUP($B109,'HICM and Narrative Backsheet'!$A$7:$T$156,T$9,FALSE))="","",(VLOOKUP($B109,'HICM and Narrative Backsheet'!$A$7:$T$156,T$9,FALSE))),"")</f>
        <v>Established</v>
      </c>
      <c r="U109" s="155" t="str">
        <f ca="1">IFERROR(IF((VLOOKUP($B109,'HICM and Narrative Backsheet'!$A$7:$T$156,U$9,FALSE))="","",(VLOOKUP($B109,'HICM and Narrative Backsheet'!$A$7:$T$156,U$9,FALSE))),"")</f>
        <v>Established</v>
      </c>
    </row>
    <row r="110" spans="1:21" x14ac:dyDescent="0.3">
      <c r="A110" s="57">
        <v>84</v>
      </c>
      <c r="B110" s="50" t="str">
        <f t="shared" ca="1" si="11"/>
        <v>E06000013</v>
      </c>
      <c r="C110" s="141" t="str">
        <f ca="1">IFERROR(VLOOKUP($B110,'Org List'!$J$9:$K$488,2,0), "")</f>
        <v>North Lincolnshire</v>
      </c>
      <c r="D110" s="153" t="str">
        <f ca="1">IFERROR(IF((VLOOKUP($B110,'HICM and Narrative Backsheet'!$A$7:$T$156,D$9,FALSE))="","",(VLOOKUP($B110,'HICM and Narrative Backsheet'!$A$7:$T$156,D$9,FALSE))),"")</f>
        <v>Established</v>
      </c>
      <c r="E110" s="154" t="str">
        <f ca="1">IFERROR(IF((VLOOKUP($B110,'HICM and Narrative Backsheet'!$A$7:$T$156,E$9,FALSE))="","",(VLOOKUP($B110,'HICM and Narrative Backsheet'!$A$7:$T$156,E$9,FALSE))),"")</f>
        <v>Established</v>
      </c>
      <c r="F110" s="154" t="str">
        <f ca="1">IFERROR(IF((VLOOKUP($B110,'HICM and Narrative Backsheet'!$A$7:$T$156,F$9,FALSE))="","",(VLOOKUP($B110,'HICM and Narrative Backsheet'!$A$7:$T$156,F$9,FALSE))),"")</f>
        <v>Established</v>
      </c>
      <c r="G110" s="154" t="str">
        <f ca="1">IFERROR(IF((VLOOKUP($B110,'HICM and Narrative Backsheet'!$A$7:$T$156,G$9,FALSE))="","",(VLOOKUP($B110,'HICM and Narrative Backsheet'!$A$7:$T$156,G$9,FALSE))),"")</f>
        <v>Established</v>
      </c>
      <c r="H110" s="154" t="str">
        <f ca="1">IFERROR(IF((VLOOKUP($B110,'HICM and Narrative Backsheet'!$A$7:$T$156,H$9,FALSE))="","",(VLOOKUP($B110,'HICM and Narrative Backsheet'!$A$7:$T$156,H$9,FALSE))),"")</f>
        <v>Established</v>
      </c>
      <c r="I110" s="154" t="str">
        <f ca="1">IFERROR(IF((VLOOKUP($B110,'HICM and Narrative Backsheet'!$A$7:$T$156,I$9,FALSE))="","",(VLOOKUP($B110,'HICM and Narrative Backsheet'!$A$7:$T$156,I$9,FALSE))),"")</f>
        <v>Established</v>
      </c>
      <c r="J110" s="154" t="str">
        <f ca="1">IFERROR(IF((VLOOKUP($B110,'HICM and Narrative Backsheet'!$A$7:$T$156,J$9,FALSE))="","",(VLOOKUP($B110,'HICM and Narrative Backsheet'!$A$7:$T$156,J$9,FALSE))),"")</f>
        <v>Established</v>
      </c>
      <c r="K110" s="154" t="str">
        <f ca="1">IFERROR(IF((VLOOKUP($B110,'HICM and Narrative Backsheet'!$A$7:$T$156,K$9,FALSE))="","",(VLOOKUP($B110,'HICM and Narrative Backsheet'!$A$7:$T$156,K$9,FALSE))),"")</f>
        <v>Established</v>
      </c>
      <c r="L110" s="155" t="str">
        <f ca="1">IFERROR(IF((VLOOKUP($B110,'HICM and Narrative Backsheet'!$A$7:$T$156,L$9,FALSE))="","",(VLOOKUP($B110,'HICM and Narrative Backsheet'!$A$7:$T$156,L$9,FALSE))),"")</f>
        <v>Established</v>
      </c>
      <c r="M110" s="153" t="str">
        <f ca="1">IFERROR(IF((VLOOKUP($B110,'HICM and Narrative Backsheet'!$A$7:$T$156,M$9,FALSE))="","",(VLOOKUP($B110,'HICM and Narrative Backsheet'!$A$7:$T$156,M$9,FALSE))),"")</f>
        <v>Established</v>
      </c>
      <c r="N110" s="154" t="str">
        <f ca="1">IFERROR(IF((VLOOKUP($B110,'HICM and Narrative Backsheet'!$A$7:$T$156,N$9,FALSE))="","",(VLOOKUP($B110,'HICM and Narrative Backsheet'!$A$7:$T$156,N$9,FALSE))),"")</f>
        <v>Established</v>
      </c>
      <c r="O110" s="154" t="str">
        <f ca="1">IFERROR(IF((VLOOKUP($B110,'HICM and Narrative Backsheet'!$A$7:$T$156,O$9,FALSE))="","",(VLOOKUP($B110,'HICM and Narrative Backsheet'!$A$7:$T$156,O$9,FALSE))),"")</f>
        <v>Mature</v>
      </c>
      <c r="P110" s="154" t="str">
        <f ca="1">IFERROR(IF((VLOOKUP($B110,'HICM and Narrative Backsheet'!$A$7:$T$156,P$9,FALSE))="","",(VLOOKUP($B110,'HICM and Narrative Backsheet'!$A$7:$T$156,P$9,FALSE))),"")</f>
        <v>Established</v>
      </c>
      <c r="Q110" s="154" t="str">
        <f ca="1">IFERROR(IF((VLOOKUP($B110,'HICM and Narrative Backsheet'!$A$7:$T$156,Q$9,FALSE))="","",(VLOOKUP($B110,'HICM and Narrative Backsheet'!$A$7:$T$156,Q$9,FALSE))),"")</f>
        <v>Established</v>
      </c>
      <c r="R110" s="154" t="str">
        <f ca="1">IFERROR(IF((VLOOKUP($B110,'HICM and Narrative Backsheet'!$A$7:$T$156,R$9,FALSE))="","",(VLOOKUP($B110,'HICM and Narrative Backsheet'!$A$7:$T$156,R$9,FALSE))),"")</f>
        <v>Established</v>
      </c>
      <c r="S110" s="154" t="str">
        <f ca="1">IFERROR(IF((VLOOKUP($B110,'HICM and Narrative Backsheet'!$A$7:$T$156,S$9,FALSE))="","",(VLOOKUP($B110,'HICM and Narrative Backsheet'!$A$7:$T$156,S$9,FALSE))),"")</f>
        <v>Established</v>
      </c>
      <c r="T110" s="154" t="str">
        <f ca="1">IFERROR(IF((VLOOKUP($B110,'HICM and Narrative Backsheet'!$A$7:$T$156,T$9,FALSE))="","",(VLOOKUP($B110,'HICM and Narrative Backsheet'!$A$7:$T$156,T$9,FALSE))),"")</f>
        <v>Established</v>
      </c>
      <c r="U110" s="155" t="str">
        <f ca="1">IFERROR(IF((VLOOKUP($B110,'HICM and Narrative Backsheet'!$A$7:$T$156,U$9,FALSE))="","",(VLOOKUP($B110,'HICM and Narrative Backsheet'!$A$7:$T$156,U$9,FALSE))),"")</f>
        <v>Established</v>
      </c>
    </row>
    <row r="111" spans="1:21" x14ac:dyDescent="0.3">
      <c r="A111" s="57">
        <v>85</v>
      </c>
      <c r="B111" s="50" t="str">
        <f t="shared" ca="1" si="11"/>
        <v>E06000024</v>
      </c>
      <c r="C111" s="141" t="str">
        <f ca="1">IFERROR(VLOOKUP($B111,'Org List'!$J$9:$K$488,2,0), "")</f>
        <v>North Somerset</v>
      </c>
      <c r="D111" s="153" t="str">
        <f ca="1">IFERROR(IF((VLOOKUP($B111,'HICM and Narrative Backsheet'!$A$7:$T$156,D$9,FALSE))="","",(VLOOKUP($B111,'HICM and Narrative Backsheet'!$A$7:$T$156,D$9,FALSE))),"")</f>
        <v>Established</v>
      </c>
      <c r="E111" s="154" t="str">
        <f ca="1">IFERROR(IF((VLOOKUP($B111,'HICM and Narrative Backsheet'!$A$7:$T$156,E$9,FALSE))="","",(VLOOKUP($B111,'HICM and Narrative Backsheet'!$A$7:$T$156,E$9,FALSE))),"")</f>
        <v>Established</v>
      </c>
      <c r="F111" s="154" t="str">
        <f ca="1">IFERROR(IF((VLOOKUP($B111,'HICM and Narrative Backsheet'!$A$7:$T$156,F$9,FALSE))="","",(VLOOKUP($B111,'HICM and Narrative Backsheet'!$A$7:$T$156,F$9,FALSE))),"")</f>
        <v>Established</v>
      </c>
      <c r="G111" s="154" t="str">
        <f ca="1">IFERROR(IF((VLOOKUP($B111,'HICM and Narrative Backsheet'!$A$7:$T$156,G$9,FALSE))="","",(VLOOKUP($B111,'HICM and Narrative Backsheet'!$A$7:$T$156,G$9,FALSE))),"")</f>
        <v>Established</v>
      </c>
      <c r="H111" s="154" t="str">
        <f ca="1">IFERROR(IF((VLOOKUP($B111,'HICM and Narrative Backsheet'!$A$7:$T$156,H$9,FALSE))="","",(VLOOKUP($B111,'HICM and Narrative Backsheet'!$A$7:$T$156,H$9,FALSE))),"")</f>
        <v>Plans in place</v>
      </c>
      <c r="I111" s="154" t="str">
        <f ca="1">IFERROR(IF((VLOOKUP($B111,'HICM and Narrative Backsheet'!$A$7:$T$156,I$9,FALSE))="","",(VLOOKUP($B111,'HICM and Narrative Backsheet'!$A$7:$T$156,I$9,FALSE))),"")</f>
        <v>Plans in place</v>
      </c>
      <c r="J111" s="154" t="str">
        <f ca="1">IFERROR(IF((VLOOKUP($B111,'HICM and Narrative Backsheet'!$A$7:$T$156,J$9,FALSE))="","",(VLOOKUP($B111,'HICM and Narrative Backsheet'!$A$7:$T$156,J$9,FALSE))),"")</f>
        <v>Established</v>
      </c>
      <c r="K111" s="154" t="str">
        <f ca="1">IFERROR(IF((VLOOKUP($B111,'HICM and Narrative Backsheet'!$A$7:$T$156,K$9,FALSE))="","",(VLOOKUP($B111,'HICM and Narrative Backsheet'!$A$7:$T$156,K$9,FALSE))),"")</f>
        <v>Plans in place</v>
      </c>
      <c r="L111" s="155" t="str">
        <f ca="1">IFERROR(IF((VLOOKUP($B111,'HICM and Narrative Backsheet'!$A$7:$T$156,L$9,FALSE))="","",(VLOOKUP($B111,'HICM and Narrative Backsheet'!$A$7:$T$156,L$9,FALSE))),"")</f>
        <v>Established</v>
      </c>
      <c r="M111" s="153" t="str">
        <f ca="1">IFERROR(IF((VLOOKUP($B111,'HICM and Narrative Backsheet'!$A$7:$T$156,M$9,FALSE))="","",(VLOOKUP($B111,'HICM and Narrative Backsheet'!$A$7:$T$156,M$9,FALSE))),"")</f>
        <v>Mature</v>
      </c>
      <c r="N111" s="154" t="str">
        <f ca="1">IFERROR(IF((VLOOKUP($B111,'HICM and Narrative Backsheet'!$A$7:$T$156,N$9,FALSE))="","",(VLOOKUP($B111,'HICM and Narrative Backsheet'!$A$7:$T$156,N$9,FALSE))),"")</f>
        <v>Mature</v>
      </c>
      <c r="O111" s="154" t="str">
        <f ca="1">IFERROR(IF((VLOOKUP($B111,'HICM and Narrative Backsheet'!$A$7:$T$156,O$9,FALSE))="","",(VLOOKUP($B111,'HICM and Narrative Backsheet'!$A$7:$T$156,O$9,FALSE))),"")</f>
        <v>Mature</v>
      </c>
      <c r="P111" s="154" t="str">
        <f ca="1">IFERROR(IF((VLOOKUP($B111,'HICM and Narrative Backsheet'!$A$7:$T$156,P$9,FALSE))="","",(VLOOKUP($B111,'HICM and Narrative Backsheet'!$A$7:$T$156,P$9,FALSE))),"")</f>
        <v>Established</v>
      </c>
      <c r="Q111" s="154" t="str">
        <f ca="1">IFERROR(IF((VLOOKUP($B111,'HICM and Narrative Backsheet'!$A$7:$T$156,Q$9,FALSE))="","",(VLOOKUP($B111,'HICM and Narrative Backsheet'!$A$7:$T$156,Q$9,FALSE))),"")</f>
        <v>Plans in place</v>
      </c>
      <c r="R111" s="154" t="str">
        <f ca="1">IFERROR(IF((VLOOKUP($B111,'HICM and Narrative Backsheet'!$A$7:$T$156,R$9,FALSE))="","",(VLOOKUP($B111,'HICM and Narrative Backsheet'!$A$7:$T$156,R$9,FALSE))),"")</f>
        <v>Plans in place</v>
      </c>
      <c r="S111" s="154" t="str">
        <f ca="1">IFERROR(IF((VLOOKUP($B111,'HICM and Narrative Backsheet'!$A$7:$T$156,S$9,FALSE))="","",(VLOOKUP($B111,'HICM and Narrative Backsheet'!$A$7:$T$156,S$9,FALSE))),"")</f>
        <v>Established</v>
      </c>
      <c r="T111" s="154" t="str">
        <f ca="1">IFERROR(IF((VLOOKUP($B111,'HICM and Narrative Backsheet'!$A$7:$T$156,T$9,FALSE))="","",(VLOOKUP($B111,'HICM and Narrative Backsheet'!$A$7:$T$156,T$9,FALSE))),"")</f>
        <v>Plans in place</v>
      </c>
      <c r="U111" s="155" t="str">
        <f ca="1">IFERROR(IF((VLOOKUP($B111,'HICM and Narrative Backsheet'!$A$7:$T$156,U$9,FALSE))="","",(VLOOKUP($B111,'HICM and Narrative Backsheet'!$A$7:$T$156,U$9,FALSE))),"")</f>
        <v>Established</v>
      </c>
    </row>
    <row r="112" spans="1:21" x14ac:dyDescent="0.3">
      <c r="A112" s="57">
        <v>86</v>
      </c>
      <c r="B112" s="50" t="str">
        <f t="shared" ca="1" si="11"/>
        <v>E08000022</v>
      </c>
      <c r="C112" s="141" t="str">
        <f ca="1">IFERROR(VLOOKUP($B112,'Org List'!$J$9:$K$488,2,0), "")</f>
        <v>North Tyneside</v>
      </c>
      <c r="D112" s="153" t="str">
        <f ca="1">IFERROR(IF((VLOOKUP($B112,'HICM and Narrative Backsheet'!$A$7:$T$156,D$9,FALSE))="","",(VLOOKUP($B112,'HICM and Narrative Backsheet'!$A$7:$T$156,D$9,FALSE))),"")</f>
        <v>Established</v>
      </c>
      <c r="E112" s="154" t="str">
        <f ca="1">IFERROR(IF((VLOOKUP($B112,'HICM and Narrative Backsheet'!$A$7:$T$156,E$9,FALSE))="","",(VLOOKUP($B112,'HICM and Narrative Backsheet'!$A$7:$T$156,E$9,FALSE))),"")</f>
        <v>Established</v>
      </c>
      <c r="F112" s="154" t="str">
        <f ca="1">IFERROR(IF((VLOOKUP($B112,'HICM and Narrative Backsheet'!$A$7:$T$156,F$9,FALSE))="","",(VLOOKUP($B112,'HICM and Narrative Backsheet'!$A$7:$T$156,F$9,FALSE))),"")</f>
        <v>Established</v>
      </c>
      <c r="G112" s="154" t="str">
        <f ca="1">IFERROR(IF((VLOOKUP($B112,'HICM and Narrative Backsheet'!$A$7:$T$156,G$9,FALSE))="","",(VLOOKUP($B112,'HICM and Narrative Backsheet'!$A$7:$T$156,G$9,FALSE))),"")</f>
        <v>Established</v>
      </c>
      <c r="H112" s="154" t="str">
        <f ca="1">IFERROR(IF((VLOOKUP($B112,'HICM and Narrative Backsheet'!$A$7:$T$156,H$9,FALSE))="","",(VLOOKUP($B112,'HICM and Narrative Backsheet'!$A$7:$T$156,H$9,FALSE))),"")</f>
        <v>Established</v>
      </c>
      <c r="I112" s="154" t="str">
        <f ca="1">IFERROR(IF((VLOOKUP($B112,'HICM and Narrative Backsheet'!$A$7:$T$156,I$9,FALSE))="","",(VLOOKUP($B112,'HICM and Narrative Backsheet'!$A$7:$T$156,I$9,FALSE))),"")</f>
        <v>Established</v>
      </c>
      <c r="J112" s="154" t="str">
        <f ca="1">IFERROR(IF((VLOOKUP($B112,'HICM and Narrative Backsheet'!$A$7:$T$156,J$9,FALSE))="","",(VLOOKUP($B112,'HICM and Narrative Backsheet'!$A$7:$T$156,J$9,FALSE))),"")</f>
        <v>Mature</v>
      </c>
      <c r="K112" s="154" t="str">
        <f ca="1">IFERROR(IF((VLOOKUP($B112,'HICM and Narrative Backsheet'!$A$7:$T$156,K$9,FALSE))="","",(VLOOKUP($B112,'HICM and Narrative Backsheet'!$A$7:$T$156,K$9,FALSE))),"")</f>
        <v>Mature</v>
      </c>
      <c r="L112" s="155" t="str">
        <f ca="1">IFERROR(IF((VLOOKUP($B112,'HICM and Narrative Backsheet'!$A$7:$T$156,L$9,FALSE))="","",(VLOOKUP($B112,'HICM and Narrative Backsheet'!$A$7:$T$156,L$9,FALSE))),"")</f>
        <v>Established</v>
      </c>
      <c r="M112" s="153" t="str">
        <f ca="1">IFERROR(IF((VLOOKUP($B112,'HICM and Narrative Backsheet'!$A$7:$T$156,M$9,FALSE))="","",(VLOOKUP($B112,'HICM and Narrative Backsheet'!$A$7:$T$156,M$9,FALSE))),"")</f>
        <v>Established</v>
      </c>
      <c r="N112" s="154" t="str">
        <f ca="1">IFERROR(IF((VLOOKUP($B112,'HICM and Narrative Backsheet'!$A$7:$T$156,N$9,FALSE))="","",(VLOOKUP($B112,'HICM and Narrative Backsheet'!$A$7:$T$156,N$9,FALSE))),"")</f>
        <v>Established</v>
      </c>
      <c r="O112" s="154" t="str">
        <f ca="1">IFERROR(IF((VLOOKUP($B112,'HICM and Narrative Backsheet'!$A$7:$T$156,O$9,FALSE))="","",(VLOOKUP($B112,'HICM and Narrative Backsheet'!$A$7:$T$156,O$9,FALSE))),"")</f>
        <v>Established</v>
      </c>
      <c r="P112" s="154" t="str">
        <f ca="1">IFERROR(IF((VLOOKUP($B112,'HICM and Narrative Backsheet'!$A$7:$T$156,P$9,FALSE))="","",(VLOOKUP($B112,'HICM and Narrative Backsheet'!$A$7:$T$156,P$9,FALSE))),"")</f>
        <v>Established</v>
      </c>
      <c r="Q112" s="154" t="str">
        <f ca="1">IFERROR(IF((VLOOKUP($B112,'HICM and Narrative Backsheet'!$A$7:$T$156,Q$9,FALSE))="","",(VLOOKUP($B112,'HICM and Narrative Backsheet'!$A$7:$T$156,Q$9,FALSE))),"")</f>
        <v>Established</v>
      </c>
      <c r="R112" s="154" t="str">
        <f ca="1">IFERROR(IF((VLOOKUP($B112,'HICM and Narrative Backsheet'!$A$7:$T$156,R$9,FALSE))="","",(VLOOKUP($B112,'HICM and Narrative Backsheet'!$A$7:$T$156,R$9,FALSE))),"")</f>
        <v>Established</v>
      </c>
      <c r="S112" s="154" t="str">
        <f ca="1">IFERROR(IF((VLOOKUP($B112,'HICM and Narrative Backsheet'!$A$7:$T$156,S$9,FALSE))="","",(VLOOKUP($B112,'HICM and Narrative Backsheet'!$A$7:$T$156,S$9,FALSE))),"")</f>
        <v>Mature</v>
      </c>
      <c r="T112" s="154" t="str">
        <f ca="1">IFERROR(IF((VLOOKUP($B112,'HICM and Narrative Backsheet'!$A$7:$T$156,T$9,FALSE))="","",(VLOOKUP($B112,'HICM and Narrative Backsheet'!$A$7:$T$156,T$9,FALSE))),"")</f>
        <v>Mature</v>
      </c>
      <c r="U112" s="155" t="str">
        <f ca="1">IFERROR(IF((VLOOKUP($B112,'HICM and Narrative Backsheet'!$A$7:$T$156,U$9,FALSE))="","",(VLOOKUP($B112,'HICM and Narrative Backsheet'!$A$7:$T$156,U$9,FALSE))),"")</f>
        <v>Established</v>
      </c>
    </row>
    <row r="113" spans="1:21" x14ac:dyDescent="0.3">
      <c r="A113" s="57">
        <v>87</v>
      </c>
      <c r="B113" s="50" t="str">
        <f t="shared" ca="1" si="11"/>
        <v>E10000023</v>
      </c>
      <c r="C113" s="141" t="str">
        <f ca="1">IFERROR(VLOOKUP($B113,'Org List'!$J$9:$K$488,2,0), "")</f>
        <v>North Yorkshire</v>
      </c>
      <c r="D113" s="153" t="str">
        <f ca="1">IFERROR(IF((VLOOKUP($B113,'HICM and Narrative Backsheet'!$A$7:$T$156,D$9,FALSE))="","",(VLOOKUP($B113,'HICM and Narrative Backsheet'!$A$7:$T$156,D$9,FALSE))),"")</f>
        <v>Established</v>
      </c>
      <c r="E113" s="154" t="str">
        <f ca="1">IFERROR(IF((VLOOKUP($B113,'HICM and Narrative Backsheet'!$A$7:$T$156,E$9,FALSE))="","",(VLOOKUP($B113,'HICM and Narrative Backsheet'!$A$7:$T$156,E$9,FALSE))),"")</f>
        <v>Established</v>
      </c>
      <c r="F113" s="154" t="str">
        <f ca="1">IFERROR(IF((VLOOKUP($B113,'HICM and Narrative Backsheet'!$A$7:$T$156,F$9,FALSE))="","",(VLOOKUP($B113,'HICM and Narrative Backsheet'!$A$7:$T$156,F$9,FALSE))),"")</f>
        <v>Established</v>
      </c>
      <c r="G113" s="154" t="str">
        <f ca="1">IFERROR(IF((VLOOKUP($B113,'HICM and Narrative Backsheet'!$A$7:$T$156,G$9,FALSE))="","",(VLOOKUP($B113,'HICM and Narrative Backsheet'!$A$7:$T$156,G$9,FALSE))),"")</f>
        <v>Established</v>
      </c>
      <c r="H113" s="154" t="str">
        <f ca="1">IFERROR(IF((VLOOKUP($B113,'HICM and Narrative Backsheet'!$A$7:$T$156,H$9,FALSE))="","",(VLOOKUP($B113,'HICM and Narrative Backsheet'!$A$7:$T$156,H$9,FALSE))),"")</f>
        <v>Established</v>
      </c>
      <c r="I113" s="154" t="str">
        <f ca="1">IFERROR(IF((VLOOKUP($B113,'HICM and Narrative Backsheet'!$A$7:$T$156,I$9,FALSE))="","",(VLOOKUP($B113,'HICM and Narrative Backsheet'!$A$7:$T$156,I$9,FALSE))),"")</f>
        <v>Established</v>
      </c>
      <c r="J113" s="154" t="str">
        <f ca="1">IFERROR(IF((VLOOKUP($B113,'HICM and Narrative Backsheet'!$A$7:$T$156,J$9,FALSE))="","",(VLOOKUP($B113,'HICM and Narrative Backsheet'!$A$7:$T$156,J$9,FALSE))),"")</f>
        <v>Established</v>
      </c>
      <c r="K113" s="154" t="str">
        <f ca="1">IFERROR(IF((VLOOKUP($B113,'HICM and Narrative Backsheet'!$A$7:$T$156,K$9,FALSE))="","",(VLOOKUP($B113,'HICM and Narrative Backsheet'!$A$7:$T$156,K$9,FALSE))),"")</f>
        <v>Established</v>
      </c>
      <c r="L113" s="155" t="str">
        <f ca="1">IFERROR(IF((VLOOKUP($B113,'HICM and Narrative Backsheet'!$A$7:$T$156,L$9,FALSE))="","",(VLOOKUP($B113,'HICM and Narrative Backsheet'!$A$7:$T$156,L$9,FALSE))),"")</f>
        <v>Plans in place</v>
      </c>
      <c r="M113" s="153" t="str">
        <f ca="1">IFERROR(IF((VLOOKUP($B113,'HICM and Narrative Backsheet'!$A$7:$T$156,M$9,FALSE))="","",(VLOOKUP($B113,'HICM and Narrative Backsheet'!$A$7:$T$156,M$9,FALSE))),"")</f>
        <v>Established</v>
      </c>
      <c r="N113" s="154" t="str">
        <f ca="1">IFERROR(IF((VLOOKUP($B113,'HICM and Narrative Backsheet'!$A$7:$T$156,N$9,FALSE))="","",(VLOOKUP($B113,'HICM and Narrative Backsheet'!$A$7:$T$156,N$9,FALSE))),"")</f>
        <v>Established</v>
      </c>
      <c r="O113" s="154" t="str">
        <f ca="1">IFERROR(IF((VLOOKUP($B113,'HICM and Narrative Backsheet'!$A$7:$T$156,O$9,FALSE))="","",(VLOOKUP($B113,'HICM and Narrative Backsheet'!$A$7:$T$156,O$9,FALSE))),"")</f>
        <v>Established</v>
      </c>
      <c r="P113" s="154" t="str">
        <f ca="1">IFERROR(IF((VLOOKUP($B113,'HICM and Narrative Backsheet'!$A$7:$T$156,P$9,FALSE))="","",(VLOOKUP($B113,'HICM and Narrative Backsheet'!$A$7:$T$156,P$9,FALSE))),"")</f>
        <v>Established</v>
      </c>
      <c r="Q113" s="154" t="str">
        <f ca="1">IFERROR(IF((VLOOKUP($B113,'HICM and Narrative Backsheet'!$A$7:$T$156,Q$9,FALSE))="","",(VLOOKUP($B113,'HICM and Narrative Backsheet'!$A$7:$T$156,Q$9,FALSE))),"")</f>
        <v>Established</v>
      </c>
      <c r="R113" s="154" t="str">
        <f ca="1">IFERROR(IF((VLOOKUP($B113,'HICM and Narrative Backsheet'!$A$7:$T$156,R$9,FALSE))="","",(VLOOKUP($B113,'HICM and Narrative Backsheet'!$A$7:$T$156,R$9,FALSE))),"")</f>
        <v>Established</v>
      </c>
      <c r="S113" s="154" t="str">
        <f ca="1">IFERROR(IF((VLOOKUP($B113,'HICM and Narrative Backsheet'!$A$7:$T$156,S$9,FALSE))="","",(VLOOKUP($B113,'HICM and Narrative Backsheet'!$A$7:$T$156,S$9,FALSE))),"")</f>
        <v>Established</v>
      </c>
      <c r="T113" s="154" t="str">
        <f ca="1">IFERROR(IF((VLOOKUP($B113,'HICM and Narrative Backsheet'!$A$7:$T$156,T$9,FALSE))="","",(VLOOKUP($B113,'HICM and Narrative Backsheet'!$A$7:$T$156,T$9,FALSE))),"")</f>
        <v>Established</v>
      </c>
      <c r="U113" s="155" t="str">
        <f ca="1">IFERROR(IF((VLOOKUP($B113,'HICM and Narrative Backsheet'!$A$7:$T$156,U$9,FALSE))="","",(VLOOKUP($B113,'HICM and Narrative Backsheet'!$A$7:$T$156,U$9,FALSE))),"")</f>
        <v>Established</v>
      </c>
    </row>
    <row r="114" spans="1:21" x14ac:dyDescent="0.3">
      <c r="A114" s="57">
        <v>88</v>
      </c>
      <c r="B114" s="50" t="str">
        <f t="shared" ca="1" si="11"/>
        <v>E10000021</v>
      </c>
      <c r="C114" s="141" t="str">
        <f ca="1">IFERROR(VLOOKUP($B114,'Org List'!$J$9:$K$488,2,0), "")</f>
        <v>Northamptonshire</v>
      </c>
      <c r="D114" s="153" t="str">
        <f ca="1">IFERROR(IF((VLOOKUP($B114,'HICM and Narrative Backsheet'!$A$7:$T$156,D$9,FALSE))="","",(VLOOKUP($B114,'HICM and Narrative Backsheet'!$A$7:$T$156,D$9,FALSE))),"")</f>
        <v>Established</v>
      </c>
      <c r="E114" s="154" t="str">
        <f ca="1">IFERROR(IF((VLOOKUP($B114,'HICM and Narrative Backsheet'!$A$7:$T$156,E$9,FALSE))="","",(VLOOKUP($B114,'HICM and Narrative Backsheet'!$A$7:$T$156,E$9,FALSE))),"")</f>
        <v>Established</v>
      </c>
      <c r="F114" s="154" t="str">
        <f ca="1">IFERROR(IF((VLOOKUP($B114,'HICM and Narrative Backsheet'!$A$7:$T$156,F$9,FALSE))="","",(VLOOKUP($B114,'HICM and Narrative Backsheet'!$A$7:$T$156,F$9,FALSE))),"")</f>
        <v>Established</v>
      </c>
      <c r="G114" s="154" t="str">
        <f ca="1">IFERROR(IF((VLOOKUP($B114,'HICM and Narrative Backsheet'!$A$7:$T$156,G$9,FALSE))="","",(VLOOKUP($B114,'HICM and Narrative Backsheet'!$A$7:$T$156,G$9,FALSE))),"")</f>
        <v>Mature</v>
      </c>
      <c r="H114" s="154" t="str">
        <f ca="1">IFERROR(IF((VLOOKUP($B114,'HICM and Narrative Backsheet'!$A$7:$T$156,H$9,FALSE))="","",(VLOOKUP($B114,'HICM and Narrative Backsheet'!$A$7:$T$156,H$9,FALSE))),"")</f>
        <v>Plans in place</v>
      </c>
      <c r="I114" s="154" t="str">
        <f ca="1">IFERROR(IF((VLOOKUP($B114,'HICM and Narrative Backsheet'!$A$7:$T$156,I$9,FALSE))="","",(VLOOKUP($B114,'HICM and Narrative Backsheet'!$A$7:$T$156,I$9,FALSE))),"")</f>
        <v>Established</v>
      </c>
      <c r="J114" s="154" t="str">
        <f ca="1">IFERROR(IF((VLOOKUP($B114,'HICM and Narrative Backsheet'!$A$7:$T$156,J$9,FALSE))="","",(VLOOKUP($B114,'HICM and Narrative Backsheet'!$A$7:$T$156,J$9,FALSE))),"")</f>
        <v>Established</v>
      </c>
      <c r="K114" s="154" t="str">
        <f ca="1">IFERROR(IF((VLOOKUP($B114,'HICM and Narrative Backsheet'!$A$7:$T$156,K$9,FALSE))="","",(VLOOKUP($B114,'HICM and Narrative Backsheet'!$A$7:$T$156,K$9,FALSE))),"")</f>
        <v>Established</v>
      </c>
      <c r="L114" s="155" t="str">
        <f ca="1">IFERROR(IF((VLOOKUP($B114,'HICM and Narrative Backsheet'!$A$7:$T$156,L$9,FALSE))="","",(VLOOKUP($B114,'HICM and Narrative Backsheet'!$A$7:$T$156,L$9,FALSE))),"")</f>
        <v>Plans in place</v>
      </c>
      <c r="M114" s="153" t="str">
        <f ca="1">IFERROR(IF((VLOOKUP($B114,'HICM and Narrative Backsheet'!$A$7:$T$156,M$9,FALSE))="","",(VLOOKUP($B114,'HICM and Narrative Backsheet'!$A$7:$T$156,M$9,FALSE))),"")</f>
        <v>Established</v>
      </c>
      <c r="N114" s="154" t="str">
        <f ca="1">IFERROR(IF((VLOOKUP($B114,'HICM and Narrative Backsheet'!$A$7:$T$156,N$9,FALSE))="","",(VLOOKUP($B114,'HICM and Narrative Backsheet'!$A$7:$T$156,N$9,FALSE))),"")</f>
        <v>Established</v>
      </c>
      <c r="O114" s="154" t="str">
        <f ca="1">IFERROR(IF((VLOOKUP($B114,'HICM and Narrative Backsheet'!$A$7:$T$156,O$9,FALSE))="","",(VLOOKUP($B114,'HICM and Narrative Backsheet'!$A$7:$T$156,O$9,FALSE))),"")</f>
        <v>Established</v>
      </c>
      <c r="P114" s="154" t="str">
        <f ca="1">IFERROR(IF((VLOOKUP($B114,'HICM and Narrative Backsheet'!$A$7:$T$156,P$9,FALSE))="","",(VLOOKUP($B114,'HICM and Narrative Backsheet'!$A$7:$T$156,P$9,FALSE))),"")</f>
        <v>Mature</v>
      </c>
      <c r="Q114" s="154" t="str">
        <f ca="1">IFERROR(IF((VLOOKUP($B114,'HICM and Narrative Backsheet'!$A$7:$T$156,Q$9,FALSE))="","",(VLOOKUP($B114,'HICM and Narrative Backsheet'!$A$7:$T$156,Q$9,FALSE))),"")</f>
        <v>Plans in place</v>
      </c>
      <c r="R114" s="154" t="str">
        <f ca="1">IFERROR(IF((VLOOKUP($B114,'HICM and Narrative Backsheet'!$A$7:$T$156,R$9,FALSE))="","",(VLOOKUP($B114,'HICM and Narrative Backsheet'!$A$7:$T$156,R$9,FALSE))),"")</f>
        <v>Established</v>
      </c>
      <c r="S114" s="154" t="str">
        <f ca="1">IFERROR(IF((VLOOKUP($B114,'HICM and Narrative Backsheet'!$A$7:$T$156,S$9,FALSE))="","",(VLOOKUP($B114,'HICM and Narrative Backsheet'!$A$7:$T$156,S$9,FALSE))),"")</f>
        <v>Established</v>
      </c>
      <c r="T114" s="154" t="str">
        <f ca="1">IFERROR(IF((VLOOKUP($B114,'HICM and Narrative Backsheet'!$A$7:$T$156,T$9,FALSE))="","",(VLOOKUP($B114,'HICM and Narrative Backsheet'!$A$7:$T$156,T$9,FALSE))),"")</f>
        <v>Established</v>
      </c>
      <c r="U114" s="155" t="str">
        <f ca="1">IFERROR(IF((VLOOKUP($B114,'HICM and Narrative Backsheet'!$A$7:$T$156,U$9,FALSE))="","",(VLOOKUP($B114,'HICM and Narrative Backsheet'!$A$7:$T$156,U$9,FALSE))),"")</f>
        <v>Established</v>
      </c>
    </row>
    <row r="115" spans="1:21" x14ac:dyDescent="0.3">
      <c r="A115" s="57">
        <v>89</v>
      </c>
      <c r="B115" s="50" t="str">
        <f t="shared" ca="1" si="11"/>
        <v>E06000057</v>
      </c>
      <c r="C115" s="141" t="str">
        <f ca="1">IFERROR(VLOOKUP($B115,'Org List'!$J$9:$K$488,2,0), "")</f>
        <v>Northumberland</v>
      </c>
      <c r="D115" s="153" t="str">
        <f ca="1">IFERROR(IF((VLOOKUP($B115,'HICM and Narrative Backsheet'!$A$7:$T$156,D$9,FALSE))="","",(VLOOKUP($B115,'HICM and Narrative Backsheet'!$A$7:$T$156,D$9,FALSE))),"")</f>
        <v>Established</v>
      </c>
      <c r="E115" s="154" t="str">
        <f ca="1">IFERROR(IF((VLOOKUP($B115,'HICM and Narrative Backsheet'!$A$7:$T$156,E$9,FALSE))="","",(VLOOKUP($B115,'HICM and Narrative Backsheet'!$A$7:$T$156,E$9,FALSE))),"")</f>
        <v>Established</v>
      </c>
      <c r="F115" s="154" t="str">
        <f ca="1">IFERROR(IF((VLOOKUP($B115,'HICM and Narrative Backsheet'!$A$7:$T$156,F$9,FALSE))="","",(VLOOKUP($B115,'HICM and Narrative Backsheet'!$A$7:$T$156,F$9,FALSE))),"")</f>
        <v>Mature</v>
      </c>
      <c r="G115" s="154" t="str">
        <f ca="1">IFERROR(IF((VLOOKUP($B115,'HICM and Narrative Backsheet'!$A$7:$T$156,G$9,FALSE))="","",(VLOOKUP($B115,'HICM and Narrative Backsheet'!$A$7:$T$156,G$9,FALSE))),"")</f>
        <v>Plans in place</v>
      </c>
      <c r="H115" s="154" t="str">
        <f ca="1">IFERROR(IF((VLOOKUP($B115,'HICM and Narrative Backsheet'!$A$7:$T$156,H$9,FALSE))="","",(VLOOKUP($B115,'HICM and Narrative Backsheet'!$A$7:$T$156,H$9,FALSE))),"")</f>
        <v>Established</v>
      </c>
      <c r="I115" s="154" t="str">
        <f ca="1">IFERROR(IF((VLOOKUP($B115,'HICM and Narrative Backsheet'!$A$7:$T$156,I$9,FALSE))="","",(VLOOKUP($B115,'HICM and Narrative Backsheet'!$A$7:$T$156,I$9,FALSE))),"")</f>
        <v>Plans in place</v>
      </c>
      <c r="J115" s="154" t="str">
        <f ca="1">IFERROR(IF((VLOOKUP($B115,'HICM and Narrative Backsheet'!$A$7:$T$156,J$9,FALSE))="","",(VLOOKUP($B115,'HICM and Narrative Backsheet'!$A$7:$T$156,J$9,FALSE))),"")</f>
        <v>Established</v>
      </c>
      <c r="K115" s="154" t="str">
        <f ca="1">IFERROR(IF((VLOOKUP($B115,'HICM and Narrative Backsheet'!$A$7:$T$156,K$9,FALSE))="","",(VLOOKUP($B115,'HICM and Narrative Backsheet'!$A$7:$T$156,K$9,FALSE))),"")</f>
        <v>Established</v>
      </c>
      <c r="L115" s="155" t="str">
        <f ca="1">IFERROR(IF((VLOOKUP($B115,'HICM and Narrative Backsheet'!$A$7:$T$156,L$9,FALSE))="","",(VLOOKUP($B115,'HICM and Narrative Backsheet'!$A$7:$T$156,L$9,FALSE))),"")</f>
        <v>Plans in place</v>
      </c>
      <c r="M115" s="153" t="str">
        <f ca="1">IFERROR(IF((VLOOKUP($B115,'HICM and Narrative Backsheet'!$A$7:$T$156,M$9,FALSE))="","",(VLOOKUP($B115,'HICM and Narrative Backsheet'!$A$7:$T$156,M$9,FALSE))),"")</f>
        <v>Established</v>
      </c>
      <c r="N115" s="154" t="str">
        <f ca="1">IFERROR(IF((VLOOKUP($B115,'HICM and Narrative Backsheet'!$A$7:$T$156,N$9,FALSE))="","",(VLOOKUP($B115,'HICM and Narrative Backsheet'!$A$7:$T$156,N$9,FALSE))),"")</f>
        <v>Established</v>
      </c>
      <c r="O115" s="154" t="str">
        <f ca="1">IFERROR(IF((VLOOKUP($B115,'HICM and Narrative Backsheet'!$A$7:$T$156,O$9,FALSE))="","",(VLOOKUP($B115,'HICM and Narrative Backsheet'!$A$7:$T$156,O$9,FALSE))),"")</f>
        <v>Mature</v>
      </c>
      <c r="P115" s="154" t="str">
        <f ca="1">IFERROR(IF((VLOOKUP($B115,'HICM and Narrative Backsheet'!$A$7:$T$156,P$9,FALSE))="","",(VLOOKUP($B115,'HICM and Narrative Backsheet'!$A$7:$T$156,P$9,FALSE))),"")</f>
        <v>Established</v>
      </c>
      <c r="Q115" s="154" t="str">
        <f ca="1">IFERROR(IF((VLOOKUP($B115,'HICM and Narrative Backsheet'!$A$7:$T$156,Q$9,FALSE))="","",(VLOOKUP($B115,'HICM and Narrative Backsheet'!$A$7:$T$156,Q$9,FALSE))),"")</f>
        <v>Established</v>
      </c>
      <c r="R115" s="154" t="str">
        <f ca="1">IFERROR(IF((VLOOKUP($B115,'HICM and Narrative Backsheet'!$A$7:$T$156,R$9,FALSE))="","",(VLOOKUP($B115,'HICM and Narrative Backsheet'!$A$7:$T$156,R$9,FALSE))),"")</f>
        <v>Established</v>
      </c>
      <c r="S115" s="154" t="str">
        <f ca="1">IFERROR(IF((VLOOKUP($B115,'HICM and Narrative Backsheet'!$A$7:$T$156,S$9,FALSE))="","",(VLOOKUP($B115,'HICM and Narrative Backsheet'!$A$7:$T$156,S$9,FALSE))),"")</f>
        <v>Established</v>
      </c>
      <c r="T115" s="154" t="str">
        <f ca="1">IFERROR(IF((VLOOKUP($B115,'HICM and Narrative Backsheet'!$A$7:$T$156,T$9,FALSE))="","",(VLOOKUP($B115,'HICM and Narrative Backsheet'!$A$7:$T$156,T$9,FALSE))),"")</f>
        <v>Established</v>
      </c>
      <c r="U115" s="155" t="str">
        <f ca="1">IFERROR(IF((VLOOKUP($B115,'HICM and Narrative Backsheet'!$A$7:$T$156,U$9,FALSE))="","",(VLOOKUP($B115,'HICM and Narrative Backsheet'!$A$7:$T$156,U$9,FALSE))),"")</f>
        <v>Established</v>
      </c>
    </row>
    <row r="116" spans="1:21" x14ac:dyDescent="0.3">
      <c r="A116" s="57">
        <v>90</v>
      </c>
      <c r="B116" s="50" t="str">
        <f t="shared" ca="1" si="11"/>
        <v>E06000018</v>
      </c>
      <c r="C116" s="141" t="str">
        <f ca="1">IFERROR(VLOOKUP($B116,'Org List'!$J$9:$K$488,2,0), "")</f>
        <v>Nottingham</v>
      </c>
      <c r="D116" s="153" t="str">
        <f ca="1">IFERROR(IF((VLOOKUP($B116,'HICM and Narrative Backsheet'!$A$7:$T$156,D$9,FALSE))="","",(VLOOKUP($B116,'HICM and Narrative Backsheet'!$A$7:$T$156,D$9,FALSE))),"")</f>
        <v>Established</v>
      </c>
      <c r="E116" s="154" t="str">
        <f ca="1">IFERROR(IF((VLOOKUP($B116,'HICM and Narrative Backsheet'!$A$7:$T$156,E$9,FALSE))="","",(VLOOKUP($B116,'HICM and Narrative Backsheet'!$A$7:$T$156,E$9,FALSE))),"")</f>
        <v>Established</v>
      </c>
      <c r="F116" s="154" t="str">
        <f ca="1">IFERROR(IF((VLOOKUP($B116,'HICM and Narrative Backsheet'!$A$7:$T$156,F$9,FALSE))="","",(VLOOKUP($B116,'HICM and Narrative Backsheet'!$A$7:$T$156,F$9,FALSE))),"")</f>
        <v>Established</v>
      </c>
      <c r="G116" s="154" t="str">
        <f ca="1">IFERROR(IF((VLOOKUP($B116,'HICM and Narrative Backsheet'!$A$7:$T$156,G$9,FALSE))="","",(VLOOKUP($B116,'HICM and Narrative Backsheet'!$A$7:$T$156,G$9,FALSE))),"")</f>
        <v>Established</v>
      </c>
      <c r="H116" s="154" t="str">
        <f ca="1">IFERROR(IF((VLOOKUP($B116,'HICM and Narrative Backsheet'!$A$7:$T$156,H$9,FALSE))="","",(VLOOKUP($B116,'HICM and Narrative Backsheet'!$A$7:$T$156,H$9,FALSE))),"")</f>
        <v>Established</v>
      </c>
      <c r="I116" s="154" t="str">
        <f ca="1">IFERROR(IF((VLOOKUP($B116,'HICM and Narrative Backsheet'!$A$7:$T$156,I$9,FALSE))="","",(VLOOKUP($B116,'HICM and Narrative Backsheet'!$A$7:$T$156,I$9,FALSE))),"")</f>
        <v>Plans in place</v>
      </c>
      <c r="J116" s="154" t="str">
        <f ca="1">IFERROR(IF((VLOOKUP($B116,'HICM and Narrative Backsheet'!$A$7:$T$156,J$9,FALSE))="","",(VLOOKUP($B116,'HICM and Narrative Backsheet'!$A$7:$T$156,J$9,FALSE))),"")</f>
        <v>Established</v>
      </c>
      <c r="K116" s="154" t="str">
        <f ca="1">IFERROR(IF((VLOOKUP($B116,'HICM and Narrative Backsheet'!$A$7:$T$156,K$9,FALSE))="","",(VLOOKUP($B116,'HICM and Narrative Backsheet'!$A$7:$T$156,K$9,FALSE))),"")</f>
        <v>Established</v>
      </c>
      <c r="L116" s="155" t="str">
        <f ca="1">IFERROR(IF((VLOOKUP($B116,'HICM and Narrative Backsheet'!$A$7:$T$156,L$9,FALSE))="","",(VLOOKUP($B116,'HICM and Narrative Backsheet'!$A$7:$T$156,L$9,FALSE))),"")</f>
        <v>Established</v>
      </c>
      <c r="M116" s="153" t="str">
        <f ca="1">IFERROR(IF((VLOOKUP($B116,'HICM and Narrative Backsheet'!$A$7:$T$156,M$9,FALSE))="","",(VLOOKUP($B116,'HICM and Narrative Backsheet'!$A$7:$T$156,M$9,FALSE))),"")</f>
        <v>Established</v>
      </c>
      <c r="N116" s="154" t="str">
        <f ca="1">IFERROR(IF((VLOOKUP($B116,'HICM and Narrative Backsheet'!$A$7:$T$156,N$9,FALSE))="","",(VLOOKUP($B116,'HICM and Narrative Backsheet'!$A$7:$T$156,N$9,FALSE))),"")</f>
        <v>Established</v>
      </c>
      <c r="O116" s="154" t="str">
        <f ca="1">IFERROR(IF((VLOOKUP($B116,'HICM and Narrative Backsheet'!$A$7:$T$156,O$9,FALSE))="","",(VLOOKUP($B116,'HICM and Narrative Backsheet'!$A$7:$T$156,O$9,FALSE))),"")</f>
        <v>Established</v>
      </c>
      <c r="P116" s="154" t="str">
        <f ca="1">IFERROR(IF((VLOOKUP($B116,'HICM and Narrative Backsheet'!$A$7:$T$156,P$9,FALSE))="","",(VLOOKUP($B116,'HICM and Narrative Backsheet'!$A$7:$T$156,P$9,FALSE))),"")</f>
        <v>Established</v>
      </c>
      <c r="Q116" s="154" t="str">
        <f ca="1">IFERROR(IF((VLOOKUP($B116,'HICM and Narrative Backsheet'!$A$7:$T$156,Q$9,FALSE))="","",(VLOOKUP($B116,'HICM and Narrative Backsheet'!$A$7:$T$156,Q$9,FALSE))),"")</f>
        <v>Established</v>
      </c>
      <c r="R116" s="154" t="str">
        <f ca="1">IFERROR(IF((VLOOKUP($B116,'HICM and Narrative Backsheet'!$A$7:$T$156,R$9,FALSE))="","",(VLOOKUP($B116,'HICM and Narrative Backsheet'!$A$7:$T$156,R$9,FALSE))),"")</f>
        <v>Plans in place</v>
      </c>
      <c r="S116" s="154" t="str">
        <f ca="1">IFERROR(IF((VLOOKUP($B116,'HICM and Narrative Backsheet'!$A$7:$T$156,S$9,FALSE))="","",(VLOOKUP($B116,'HICM and Narrative Backsheet'!$A$7:$T$156,S$9,FALSE))),"")</f>
        <v>Established</v>
      </c>
      <c r="T116" s="154" t="str">
        <f ca="1">IFERROR(IF((VLOOKUP($B116,'HICM and Narrative Backsheet'!$A$7:$T$156,T$9,FALSE))="","",(VLOOKUP($B116,'HICM and Narrative Backsheet'!$A$7:$T$156,T$9,FALSE))),"")</f>
        <v>Established</v>
      </c>
      <c r="U116" s="155" t="str">
        <f ca="1">IFERROR(IF((VLOOKUP($B116,'HICM and Narrative Backsheet'!$A$7:$T$156,U$9,FALSE))="","",(VLOOKUP($B116,'HICM and Narrative Backsheet'!$A$7:$T$156,U$9,FALSE))),"")</f>
        <v>Established</v>
      </c>
    </row>
    <row r="117" spans="1:21" x14ac:dyDescent="0.3">
      <c r="A117" s="57">
        <v>91</v>
      </c>
      <c r="B117" s="50" t="str">
        <f t="shared" ca="1" si="11"/>
        <v>E10000024</v>
      </c>
      <c r="C117" s="141" t="str">
        <f ca="1">IFERROR(VLOOKUP($B117,'Org List'!$J$9:$K$488,2,0), "")</f>
        <v>Nottinghamshire</v>
      </c>
      <c r="D117" s="153" t="str">
        <f ca="1">IFERROR(IF((VLOOKUP($B117,'HICM and Narrative Backsheet'!$A$7:$T$156,D$9,FALSE))="","",(VLOOKUP($B117,'HICM and Narrative Backsheet'!$A$7:$T$156,D$9,FALSE))),"")</f>
        <v>Established</v>
      </c>
      <c r="E117" s="154" t="str">
        <f ca="1">IFERROR(IF((VLOOKUP($B117,'HICM and Narrative Backsheet'!$A$7:$T$156,E$9,FALSE))="","",(VLOOKUP($B117,'HICM and Narrative Backsheet'!$A$7:$T$156,E$9,FALSE))),"")</f>
        <v>Established</v>
      </c>
      <c r="F117" s="154" t="str">
        <f ca="1">IFERROR(IF((VLOOKUP($B117,'HICM and Narrative Backsheet'!$A$7:$T$156,F$9,FALSE))="","",(VLOOKUP($B117,'HICM and Narrative Backsheet'!$A$7:$T$156,F$9,FALSE))),"")</f>
        <v>Established</v>
      </c>
      <c r="G117" s="154" t="str">
        <f ca="1">IFERROR(IF((VLOOKUP($B117,'HICM and Narrative Backsheet'!$A$7:$T$156,G$9,FALSE))="","",(VLOOKUP($B117,'HICM and Narrative Backsheet'!$A$7:$T$156,G$9,FALSE))),"")</f>
        <v>Established</v>
      </c>
      <c r="H117" s="154" t="str">
        <f ca="1">IFERROR(IF((VLOOKUP($B117,'HICM and Narrative Backsheet'!$A$7:$T$156,H$9,FALSE))="","",(VLOOKUP($B117,'HICM and Narrative Backsheet'!$A$7:$T$156,H$9,FALSE))),"")</f>
        <v>Established</v>
      </c>
      <c r="I117" s="154" t="str">
        <f ca="1">IFERROR(IF((VLOOKUP($B117,'HICM and Narrative Backsheet'!$A$7:$T$156,I$9,FALSE))="","",(VLOOKUP($B117,'HICM and Narrative Backsheet'!$A$7:$T$156,I$9,FALSE))),"")</f>
        <v>Plans in place</v>
      </c>
      <c r="J117" s="154" t="str">
        <f ca="1">IFERROR(IF((VLOOKUP($B117,'HICM and Narrative Backsheet'!$A$7:$T$156,J$9,FALSE))="","",(VLOOKUP($B117,'HICM and Narrative Backsheet'!$A$7:$T$156,J$9,FALSE))),"")</f>
        <v>Established</v>
      </c>
      <c r="K117" s="154" t="str">
        <f ca="1">IFERROR(IF((VLOOKUP($B117,'HICM and Narrative Backsheet'!$A$7:$T$156,K$9,FALSE))="","",(VLOOKUP($B117,'HICM and Narrative Backsheet'!$A$7:$T$156,K$9,FALSE))),"")</f>
        <v>Established</v>
      </c>
      <c r="L117" s="155" t="str">
        <f ca="1">IFERROR(IF((VLOOKUP($B117,'HICM and Narrative Backsheet'!$A$7:$T$156,L$9,FALSE))="","",(VLOOKUP($B117,'HICM and Narrative Backsheet'!$A$7:$T$156,L$9,FALSE))),"")</f>
        <v>Established</v>
      </c>
      <c r="M117" s="153" t="str">
        <f ca="1">IFERROR(IF((VLOOKUP($B117,'HICM and Narrative Backsheet'!$A$7:$T$156,M$9,FALSE))="","",(VLOOKUP($B117,'HICM and Narrative Backsheet'!$A$7:$T$156,M$9,FALSE))),"")</f>
        <v>Established</v>
      </c>
      <c r="N117" s="154" t="str">
        <f ca="1">IFERROR(IF((VLOOKUP($B117,'HICM and Narrative Backsheet'!$A$7:$T$156,N$9,FALSE))="","",(VLOOKUP($B117,'HICM and Narrative Backsheet'!$A$7:$T$156,N$9,FALSE))),"")</f>
        <v>Established</v>
      </c>
      <c r="O117" s="154" t="str">
        <f ca="1">IFERROR(IF((VLOOKUP($B117,'HICM and Narrative Backsheet'!$A$7:$T$156,O$9,FALSE))="","",(VLOOKUP($B117,'HICM and Narrative Backsheet'!$A$7:$T$156,O$9,FALSE))),"")</f>
        <v>Established</v>
      </c>
      <c r="P117" s="154" t="str">
        <f ca="1">IFERROR(IF((VLOOKUP($B117,'HICM and Narrative Backsheet'!$A$7:$T$156,P$9,FALSE))="","",(VLOOKUP($B117,'HICM and Narrative Backsheet'!$A$7:$T$156,P$9,FALSE))),"")</f>
        <v>Established</v>
      </c>
      <c r="Q117" s="154" t="str">
        <f ca="1">IFERROR(IF((VLOOKUP($B117,'HICM and Narrative Backsheet'!$A$7:$T$156,Q$9,FALSE))="","",(VLOOKUP($B117,'HICM and Narrative Backsheet'!$A$7:$T$156,Q$9,FALSE))),"")</f>
        <v>Established</v>
      </c>
      <c r="R117" s="154" t="str">
        <f ca="1">IFERROR(IF((VLOOKUP($B117,'HICM and Narrative Backsheet'!$A$7:$T$156,R$9,FALSE))="","",(VLOOKUP($B117,'HICM and Narrative Backsheet'!$A$7:$T$156,R$9,FALSE))),"")</f>
        <v>Plans in place</v>
      </c>
      <c r="S117" s="154" t="str">
        <f ca="1">IFERROR(IF((VLOOKUP($B117,'HICM and Narrative Backsheet'!$A$7:$T$156,S$9,FALSE))="","",(VLOOKUP($B117,'HICM and Narrative Backsheet'!$A$7:$T$156,S$9,FALSE))),"")</f>
        <v>Established</v>
      </c>
      <c r="T117" s="154" t="str">
        <f ca="1">IFERROR(IF((VLOOKUP($B117,'HICM and Narrative Backsheet'!$A$7:$T$156,T$9,FALSE))="","",(VLOOKUP($B117,'HICM and Narrative Backsheet'!$A$7:$T$156,T$9,FALSE))),"")</f>
        <v>Established</v>
      </c>
      <c r="U117" s="155" t="str">
        <f ca="1">IFERROR(IF((VLOOKUP($B117,'HICM and Narrative Backsheet'!$A$7:$T$156,U$9,FALSE))="","",(VLOOKUP($B117,'HICM and Narrative Backsheet'!$A$7:$T$156,U$9,FALSE))),"")</f>
        <v>Established</v>
      </c>
    </row>
    <row r="118" spans="1:21" x14ac:dyDescent="0.3">
      <c r="A118" s="57">
        <v>92</v>
      </c>
      <c r="B118" s="50" t="str">
        <f t="shared" ca="1" si="11"/>
        <v>E08000004</v>
      </c>
      <c r="C118" s="141" t="str">
        <f ca="1">IFERROR(VLOOKUP($B118,'Org List'!$J$9:$K$488,2,0), "")</f>
        <v>Oldham</v>
      </c>
      <c r="D118" s="153" t="str">
        <f ca="1">IFERROR(IF((VLOOKUP($B118,'HICM and Narrative Backsheet'!$A$7:$T$156,D$9,FALSE))="","",(VLOOKUP($B118,'HICM and Narrative Backsheet'!$A$7:$T$156,D$9,FALSE))),"")</f>
        <v>Established</v>
      </c>
      <c r="E118" s="154" t="str">
        <f ca="1">IFERROR(IF((VLOOKUP($B118,'HICM and Narrative Backsheet'!$A$7:$T$156,E$9,FALSE))="","",(VLOOKUP($B118,'HICM and Narrative Backsheet'!$A$7:$T$156,E$9,FALSE))),"")</f>
        <v>Established</v>
      </c>
      <c r="F118" s="154" t="str">
        <f ca="1">IFERROR(IF((VLOOKUP($B118,'HICM and Narrative Backsheet'!$A$7:$T$156,F$9,FALSE))="","",(VLOOKUP($B118,'HICM and Narrative Backsheet'!$A$7:$T$156,F$9,FALSE))),"")</f>
        <v>Established</v>
      </c>
      <c r="G118" s="154" t="str">
        <f ca="1">IFERROR(IF((VLOOKUP($B118,'HICM and Narrative Backsheet'!$A$7:$T$156,G$9,FALSE))="","",(VLOOKUP($B118,'HICM and Narrative Backsheet'!$A$7:$T$156,G$9,FALSE))),"")</f>
        <v>Established</v>
      </c>
      <c r="H118" s="154" t="str">
        <f ca="1">IFERROR(IF((VLOOKUP($B118,'HICM and Narrative Backsheet'!$A$7:$T$156,H$9,FALSE))="","",(VLOOKUP($B118,'HICM and Narrative Backsheet'!$A$7:$T$156,H$9,FALSE))),"")</f>
        <v>Plans in place</v>
      </c>
      <c r="I118" s="154" t="str">
        <f ca="1">IFERROR(IF((VLOOKUP($B118,'HICM and Narrative Backsheet'!$A$7:$T$156,I$9,FALSE))="","",(VLOOKUP($B118,'HICM and Narrative Backsheet'!$A$7:$T$156,I$9,FALSE))),"")</f>
        <v>Established</v>
      </c>
      <c r="J118" s="154" t="str">
        <f ca="1">IFERROR(IF((VLOOKUP($B118,'HICM and Narrative Backsheet'!$A$7:$T$156,J$9,FALSE))="","",(VLOOKUP($B118,'HICM and Narrative Backsheet'!$A$7:$T$156,J$9,FALSE))),"")</f>
        <v>Established</v>
      </c>
      <c r="K118" s="154" t="str">
        <f ca="1">IFERROR(IF((VLOOKUP($B118,'HICM and Narrative Backsheet'!$A$7:$T$156,K$9,FALSE))="","",(VLOOKUP($B118,'HICM and Narrative Backsheet'!$A$7:$T$156,K$9,FALSE))),"")</f>
        <v>Established</v>
      </c>
      <c r="L118" s="155" t="str">
        <f ca="1">IFERROR(IF((VLOOKUP($B118,'HICM and Narrative Backsheet'!$A$7:$T$156,L$9,FALSE))="","",(VLOOKUP($B118,'HICM and Narrative Backsheet'!$A$7:$T$156,L$9,FALSE))),"")</f>
        <v>Not yet established</v>
      </c>
      <c r="M118" s="153" t="str">
        <f ca="1">IFERROR(IF((VLOOKUP($B118,'HICM and Narrative Backsheet'!$A$7:$T$156,M$9,FALSE))="","",(VLOOKUP($B118,'HICM and Narrative Backsheet'!$A$7:$T$156,M$9,FALSE))),"")</f>
        <v>Established</v>
      </c>
      <c r="N118" s="154" t="str">
        <f ca="1">IFERROR(IF((VLOOKUP($B118,'HICM and Narrative Backsheet'!$A$7:$T$156,N$9,FALSE))="","",(VLOOKUP($B118,'HICM and Narrative Backsheet'!$A$7:$T$156,N$9,FALSE))),"")</f>
        <v>Established</v>
      </c>
      <c r="O118" s="154" t="str">
        <f ca="1">IFERROR(IF((VLOOKUP($B118,'HICM and Narrative Backsheet'!$A$7:$T$156,O$9,FALSE))="","",(VLOOKUP($B118,'HICM and Narrative Backsheet'!$A$7:$T$156,O$9,FALSE))),"")</f>
        <v>Mature</v>
      </c>
      <c r="P118" s="154" t="str">
        <f ca="1">IFERROR(IF((VLOOKUP($B118,'HICM and Narrative Backsheet'!$A$7:$T$156,P$9,FALSE))="","",(VLOOKUP($B118,'HICM and Narrative Backsheet'!$A$7:$T$156,P$9,FALSE))),"")</f>
        <v>Mature</v>
      </c>
      <c r="Q118" s="154" t="str">
        <f ca="1">IFERROR(IF((VLOOKUP($B118,'HICM and Narrative Backsheet'!$A$7:$T$156,Q$9,FALSE))="","",(VLOOKUP($B118,'HICM and Narrative Backsheet'!$A$7:$T$156,Q$9,FALSE))),"")</f>
        <v>Plans in place</v>
      </c>
      <c r="R118" s="154" t="str">
        <f ca="1">IFERROR(IF((VLOOKUP($B118,'HICM and Narrative Backsheet'!$A$7:$T$156,R$9,FALSE))="","",(VLOOKUP($B118,'HICM and Narrative Backsheet'!$A$7:$T$156,R$9,FALSE))),"")</f>
        <v>Established</v>
      </c>
      <c r="S118" s="154" t="str">
        <f ca="1">IFERROR(IF((VLOOKUP($B118,'HICM and Narrative Backsheet'!$A$7:$T$156,S$9,FALSE))="","",(VLOOKUP($B118,'HICM and Narrative Backsheet'!$A$7:$T$156,S$9,FALSE))),"")</f>
        <v>Mature</v>
      </c>
      <c r="T118" s="154" t="str">
        <f ca="1">IFERROR(IF((VLOOKUP($B118,'HICM and Narrative Backsheet'!$A$7:$T$156,T$9,FALSE))="","",(VLOOKUP($B118,'HICM and Narrative Backsheet'!$A$7:$T$156,T$9,FALSE))),"")</f>
        <v>Established</v>
      </c>
      <c r="U118" s="155" t="str">
        <f ca="1">IFERROR(IF((VLOOKUP($B118,'HICM and Narrative Backsheet'!$A$7:$T$156,U$9,FALSE))="","",(VLOOKUP($B118,'HICM and Narrative Backsheet'!$A$7:$T$156,U$9,FALSE))),"")</f>
        <v>Not yet established</v>
      </c>
    </row>
    <row r="119" spans="1:21" x14ac:dyDescent="0.3">
      <c r="A119" s="57">
        <v>93</v>
      </c>
      <c r="B119" s="50" t="str">
        <f t="shared" ca="1" si="11"/>
        <v>E10000025</v>
      </c>
      <c r="C119" s="141" t="str">
        <f ca="1">IFERROR(VLOOKUP($B119,'Org List'!$J$9:$K$488,2,0), "")</f>
        <v>Oxfordshire</v>
      </c>
      <c r="D119" s="153" t="str">
        <f ca="1">IFERROR(IF((VLOOKUP($B119,'HICM and Narrative Backsheet'!$A$7:$T$156,D$9,FALSE))="","",(VLOOKUP($B119,'HICM and Narrative Backsheet'!$A$7:$T$156,D$9,FALSE))),"")</f>
        <v>Established</v>
      </c>
      <c r="E119" s="154" t="str">
        <f ca="1">IFERROR(IF((VLOOKUP($B119,'HICM and Narrative Backsheet'!$A$7:$T$156,E$9,FALSE))="","",(VLOOKUP($B119,'HICM and Narrative Backsheet'!$A$7:$T$156,E$9,FALSE))),"")</f>
        <v>Established</v>
      </c>
      <c r="F119" s="154" t="str">
        <f ca="1">IFERROR(IF((VLOOKUP($B119,'HICM and Narrative Backsheet'!$A$7:$T$156,F$9,FALSE))="","",(VLOOKUP($B119,'HICM and Narrative Backsheet'!$A$7:$T$156,F$9,FALSE))),"")</f>
        <v>Established</v>
      </c>
      <c r="G119" s="154" t="str">
        <f ca="1">IFERROR(IF((VLOOKUP($B119,'HICM and Narrative Backsheet'!$A$7:$T$156,G$9,FALSE))="","",(VLOOKUP($B119,'HICM and Narrative Backsheet'!$A$7:$T$156,G$9,FALSE))),"")</f>
        <v>Plans in place</v>
      </c>
      <c r="H119" s="154" t="str">
        <f ca="1">IFERROR(IF((VLOOKUP($B119,'HICM and Narrative Backsheet'!$A$7:$T$156,H$9,FALSE))="","",(VLOOKUP($B119,'HICM and Narrative Backsheet'!$A$7:$T$156,H$9,FALSE))),"")</f>
        <v>Established</v>
      </c>
      <c r="I119" s="154" t="str">
        <f ca="1">IFERROR(IF((VLOOKUP($B119,'HICM and Narrative Backsheet'!$A$7:$T$156,I$9,FALSE))="","",(VLOOKUP($B119,'HICM and Narrative Backsheet'!$A$7:$T$156,I$9,FALSE))),"")</f>
        <v>Plans in place</v>
      </c>
      <c r="J119" s="154" t="str">
        <f ca="1">IFERROR(IF((VLOOKUP($B119,'HICM and Narrative Backsheet'!$A$7:$T$156,J$9,FALSE))="","",(VLOOKUP($B119,'HICM and Narrative Backsheet'!$A$7:$T$156,J$9,FALSE))),"")</f>
        <v>Established</v>
      </c>
      <c r="K119" s="154" t="str">
        <f ca="1">IFERROR(IF((VLOOKUP($B119,'HICM and Narrative Backsheet'!$A$7:$T$156,K$9,FALSE))="","",(VLOOKUP($B119,'HICM and Narrative Backsheet'!$A$7:$T$156,K$9,FALSE))),"")</f>
        <v>Established</v>
      </c>
      <c r="L119" s="155" t="str">
        <f ca="1">IFERROR(IF((VLOOKUP($B119,'HICM and Narrative Backsheet'!$A$7:$T$156,L$9,FALSE))="","",(VLOOKUP($B119,'HICM and Narrative Backsheet'!$A$7:$T$156,L$9,FALSE))),"")</f>
        <v>Established</v>
      </c>
      <c r="M119" s="153" t="str">
        <f ca="1">IFERROR(IF((VLOOKUP($B119,'HICM and Narrative Backsheet'!$A$7:$T$156,M$9,FALSE))="","",(VLOOKUP($B119,'HICM and Narrative Backsheet'!$A$7:$T$156,M$9,FALSE))),"")</f>
        <v>Mature</v>
      </c>
      <c r="N119" s="154" t="str">
        <f ca="1">IFERROR(IF((VLOOKUP($B119,'HICM and Narrative Backsheet'!$A$7:$T$156,N$9,FALSE))="","",(VLOOKUP($B119,'HICM and Narrative Backsheet'!$A$7:$T$156,N$9,FALSE))),"")</f>
        <v>Established</v>
      </c>
      <c r="O119" s="154" t="str">
        <f ca="1">IFERROR(IF((VLOOKUP($B119,'HICM and Narrative Backsheet'!$A$7:$T$156,O$9,FALSE))="","",(VLOOKUP($B119,'HICM and Narrative Backsheet'!$A$7:$T$156,O$9,FALSE))),"")</f>
        <v>Mature</v>
      </c>
      <c r="P119" s="154" t="str">
        <f ca="1">IFERROR(IF((VLOOKUP($B119,'HICM and Narrative Backsheet'!$A$7:$T$156,P$9,FALSE))="","",(VLOOKUP($B119,'HICM and Narrative Backsheet'!$A$7:$T$156,P$9,FALSE))),"")</f>
        <v>Established</v>
      </c>
      <c r="Q119" s="154" t="str">
        <f ca="1">IFERROR(IF((VLOOKUP($B119,'HICM and Narrative Backsheet'!$A$7:$T$156,Q$9,FALSE))="","",(VLOOKUP($B119,'HICM and Narrative Backsheet'!$A$7:$T$156,Q$9,FALSE))),"")</f>
        <v>Established</v>
      </c>
      <c r="R119" s="154" t="str">
        <f ca="1">IFERROR(IF((VLOOKUP($B119,'HICM and Narrative Backsheet'!$A$7:$T$156,R$9,FALSE))="","",(VLOOKUP($B119,'HICM and Narrative Backsheet'!$A$7:$T$156,R$9,FALSE))),"")</f>
        <v>Plans in place</v>
      </c>
      <c r="S119" s="154" t="str">
        <f ca="1">IFERROR(IF((VLOOKUP($B119,'HICM and Narrative Backsheet'!$A$7:$T$156,S$9,FALSE))="","",(VLOOKUP($B119,'HICM and Narrative Backsheet'!$A$7:$T$156,S$9,FALSE))),"")</f>
        <v>Mature</v>
      </c>
      <c r="T119" s="154" t="str">
        <f ca="1">IFERROR(IF((VLOOKUP($B119,'HICM and Narrative Backsheet'!$A$7:$T$156,T$9,FALSE))="","",(VLOOKUP($B119,'HICM and Narrative Backsheet'!$A$7:$T$156,T$9,FALSE))),"")</f>
        <v>Established</v>
      </c>
      <c r="U119" s="155" t="str">
        <f ca="1">IFERROR(IF((VLOOKUP($B119,'HICM and Narrative Backsheet'!$A$7:$T$156,U$9,FALSE))="","",(VLOOKUP($B119,'HICM and Narrative Backsheet'!$A$7:$T$156,U$9,FALSE))),"")</f>
        <v>Established</v>
      </c>
    </row>
    <row r="120" spans="1:21" x14ac:dyDescent="0.3">
      <c r="A120" s="57">
        <v>94</v>
      </c>
      <c r="B120" s="50" t="str">
        <f t="shared" ca="1" si="11"/>
        <v>E06000031</v>
      </c>
      <c r="C120" s="141" t="str">
        <f ca="1">IFERROR(VLOOKUP($B120,'Org List'!$J$9:$K$488,2,0), "")</f>
        <v>Peterborough</v>
      </c>
      <c r="D120" s="153" t="str">
        <f ca="1">IFERROR(IF((VLOOKUP($B120,'HICM and Narrative Backsheet'!$A$7:$T$156,D$9,FALSE))="","",(VLOOKUP($B120,'HICM and Narrative Backsheet'!$A$7:$T$156,D$9,FALSE))),"")</f>
        <v>Mature</v>
      </c>
      <c r="E120" s="154" t="str">
        <f ca="1">IFERROR(IF((VLOOKUP($B120,'HICM and Narrative Backsheet'!$A$7:$T$156,E$9,FALSE))="","",(VLOOKUP($B120,'HICM and Narrative Backsheet'!$A$7:$T$156,E$9,FALSE))),"")</f>
        <v>Established</v>
      </c>
      <c r="F120" s="154" t="str">
        <f ca="1">IFERROR(IF((VLOOKUP($B120,'HICM and Narrative Backsheet'!$A$7:$T$156,F$9,FALSE))="","",(VLOOKUP($B120,'HICM and Narrative Backsheet'!$A$7:$T$156,F$9,FALSE))),"")</f>
        <v>Established</v>
      </c>
      <c r="G120" s="154" t="str">
        <f ca="1">IFERROR(IF((VLOOKUP($B120,'HICM and Narrative Backsheet'!$A$7:$T$156,G$9,FALSE))="","",(VLOOKUP($B120,'HICM and Narrative Backsheet'!$A$7:$T$156,G$9,FALSE))),"")</f>
        <v>Plans in place</v>
      </c>
      <c r="H120" s="154" t="str">
        <f ca="1">IFERROR(IF((VLOOKUP($B120,'HICM and Narrative Backsheet'!$A$7:$T$156,H$9,FALSE))="","",(VLOOKUP($B120,'HICM and Narrative Backsheet'!$A$7:$T$156,H$9,FALSE))),"")</f>
        <v>Established</v>
      </c>
      <c r="I120" s="154" t="str">
        <f ca="1">IFERROR(IF((VLOOKUP($B120,'HICM and Narrative Backsheet'!$A$7:$T$156,I$9,FALSE))="","",(VLOOKUP($B120,'HICM and Narrative Backsheet'!$A$7:$T$156,I$9,FALSE))),"")</f>
        <v>Mature</v>
      </c>
      <c r="J120" s="154" t="str">
        <f ca="1">IFERROR(IF((VLOOKUP($B120,'HICM and Narrative Backsheet'!$A$7:$T$156,J$9,FALSE))="","",(VLOOKUP($B120,'HICM and Narrative Backsheet'!$A$7:$T$156,J$9,FALSE))),"")</f>
        <v>Established</v>
      </c>
      <c r="K120" s="154" t="str">
        <f ca="1">IFERROR(IF((VLOOKUP($B120,'HICM and Narrative Backsheet'!$A$7:$T$156,K$9,FALSE))="","",(VLOOKUP($B120,'HICM and Narrative Backsheet'!$A$7:$T$156,K$9,FALSE))),"")</f>
        <v>Established</v>
      </c>
      <c r="L120" s="155" t="str">
        <f ca="1">IFERROR(IF((VLOOKUP($B120,'HICM and Narrative Backsheet'!$A$7:$T$156,L$9,FALSE))="","",(VLOOKUP($B120,'HICM and Narrative Backsheet'!$A$7:$T$156,L$9,FALSE))),"")</f>
        <v>Mature</v>
      </c>
      <c r="M120" s="153" t="str">
        <f ca="1">IFERROR(IF((VLOOKUP($B120,'HICM and Narrative Backsheet'!$A$7:$T$156,M$9,FALSE))="","",(VLOOKUP($B120,'HICM and Narrative Backsheet'!$A$7:$T$156,M$9,FALSE))),"")</f>
        <v>Mature</v>
      </c>
      <c r="N120" s="154" t="str">
        <f ca="1">IFERROR(IF((VLOOKUP($B120,'HICM and Narrative Backsheet'!$A$7:$T$156,N$9,FALSE))="","",(VLOOKUP($B120,'HICM and Narrative Backsheet'!$A$7:$T$156,N$9,FALSE))),"")</f>
        <v>Established</v>
      </c>
      <c r="O120" s="154" t="str">
        <f ca="1">IFERROR(IF((VLOOKUP($B120,'HICM and Narrative Backsheet'!$A$7:$T$156,O$9,FALSE))="","",(VLOOKUP($B120,'HICM and Narrative Backsheet'!$A$7:$T$156,O$9,FALSE))),"")</f>
        <v>Established</v>
      </c>
      <c r="P120" s="154" t="str">
        <f ca="1">IFERROR(IF((VLOOKUP($B120,'HICM and Narrative Backsheet'!$A$7:$T$156,P$9,FALSE))="","",(VLOOKUP($B120,'HICM and Narrative Backsheet'!$A$7:$T$156,P$9,FALSE))),"")</f>
        <v>Plans in place</v>
      </c>
      <c r="Q120" s="154" t="str">
        <f ca="1">IFERROR(IF((VLOOKUP($B120,'HICM and Narrative Backsheet'!$A$7:$T$156,Q$9,FALSE))="","",(VLOOKUP($B120,'HICM and Narrative Backsheet'!$A$7:$T$156,Q$9,FALSE))),"")</f>
        <v>Established</v>
      </c>
      <c r="R120" s="154" t="str">
        <f ca="1">IFERROR(IF((VLOOKUP($B120,'HICM and Narrative Backsheet'!$A$7:$T$156,R$9,FALSE))="","",(VLOOKUP($B120,'HICM and Narrative Backsheet'!$A$7:$T$156,R$9,FALSE))),"")</f>
        <v>Mature</v>
      </c>
      <c r="S120" s="154" t="str">
        <f ca="1">IFERROR(IF((VLOOKUP($B120,'HICM and Narrative Backsheet'!$A$7:$T$156,S$9,FALSE))="","",(VLOOKUP($B120,'HICM and Narrative Backsheet'!$A$7:$T$156,S$9,FALSE))),"")</f>
        <v>Established</v>
      </c>
      <c r="T120" s="154" t="str">
        <f ca="1">IFERROR(IF((VLOOKUP($B120,'HICM and Narrative Backsheet'!$A$7:$T$156,T$9,FALSE))="","",(VLOOKUP($B120,'HICM and Narrative Backsheet'!$A$7:$T$156,T$9,FALSE))),"")</f>
        <v>Established</v>
      </c>
      <c r="U120" s="155" t="str">
        <f ca="1">IFERROR(IF((VLOOKUP($B120,'HICM and Narrative Backsheet'!$A$7:$T$156,U$9,FALSE))="","",(VLOOKUP($B120,'HICM and Narrative Backsheet'!$A$7:$T$156,U$9,FALSE))),"")</f>
        <v>Mature</v>
      </c>
    </row>
    <row r="121" spans="1:21" x14ac:dyDescent="0.3">
      <c r="A121" s="57">
        <v>95</v>
      </c>
      <c r="B121" s="50" t="str">
        <f t="shared" ca="1" si="11"/>
        <v>E06000026</v>
      </c>
      <c r="C121" s="141" t="str">
        <f ca="1">IFERROR(VLOOKUP($B121,'Org List'!$J$9:$K$488,2,0), "")</f>
        <v>Plymouth</v>
      </c>
      <c r="D121" s="153" t="str">
        <f ca="1">IFERROR(IF((VLOOKUP($B121,'HICM and Narrative Backsheet'!$A$7:$T$156,D$9,FALSE))="","",(VLOOKUP($B121,'HICM and Narrative Backsheet'!$A$7:$T$156,D$9,FALSE))),"")</f>
        <v>Mature</v>
      </c>
      <c r="E121" s="154" t="str">
        <f ca="1">IFERROR(IF((VLOOKUP($B121,'HICM and Narrative Backsheet'!$A$7:$T$156,E$9,FALSE))="","",(VLOOKUP($B121,'HICM and Narrative Backsheet'!$A$7:$T$156,E$9,FALSE))),"")</f>
        <v>Mature</v>
      </c>
      <c r="F121" s="154" t="str">
        <f ca="1">IFERROR(IF((VLOOKUP($B121,'HICM and Narrative Backsheet'!$A$7:$T$156,F$9,FALSE))="","",(VLOOKUP($B121,'HICM and Narrative Backsheet'!$A$7:$T$156,F$9,FALSE))),"")</f>
        <v>Mature</v>
      </c>
      <c r="G121" s="154" t="str">
        <f ca="1">IFERROR(IF((VLOOKUP($B121,'HICM and Narrative Backsheet'!$A$7:$T$156,G$9,FALSE))="","",(VLOOKUP($B121,'HICM and Narrative Backsheet'!$A$7:$T$156,G$9,FALSE))),"")</f>
        <v>Established</v>
      </c>
      <c r="H121" s="154" t="str">
        <f ca="1">IFERROR(IF((VLOOKUP($B121,'HICM and Narrative Backsheet'!$A$7:$T$156,H$9,FALSE))="","",(VLOOKUP($B121,'HICM and Narrative Backsheet'!$A$7:$T$156,H$9,FALSE))),"")</f>
        <v>Plans in place</v>
      </c>
      <c r="I121" s="154" t="str">
        <f ca="1">IFERROR(IF((VLOOKUP($B121,'HICM and Narrative Backsheet'!$A$7:$T$156,I$9,FALSE))="","",(VLOOKUP($B121,'HICM and Narrative Backsheet'!$A$7:$T$156,I$9,FALSE))),"")</f>
        <v>Mature</v>
      </c>
      <c r="J121" s="154" t="str">
        <f ca="1">IFERROR(IF((VLOOKUP($B121,'HICM and Narrative Backsheet'!$A$7:$T$156,J$9,FALSE))="","",(VLOOKUP($B121,'HICM and Narrative Backsheet'!$A$7:$T$156,J$9,FALSE))),"")</f>
        <v>Established</v>
      </c>
      <c r="K121" s="154" t="str">
        <f ca="1">IFERROR(IF((VLOOKUP($B121,'HICM and Narrative Backsheet'!$A$7:$T$156,K$9,FALSE))="","",(VLOOKUP($B121,'HICM and Narrative Backsheet'!$A$7:$T$156,K$9,FALSE))),"")</f>
        <v>Established</v>
      </c>
      <c r="L121" s="155" t="str">
        <f ca="1">IFERROR(IF((VLOOKUP($B121,'HICM and Narrative Backsheet'!$A$7:$T$156,L$9,FALSE))="","",(VLOOKUP($B121,'HICM and Narrative Backsheet'!$A$7:$T$156,L$9,FALSE))),"")</f>
        <v>Established</v>
      </c>
      <c r="M121" s="153" t="str">
        <f ca="1">IFERROR(IF((VLOOKUP($B121,'HICM and Narrative Backsheet'!$A$7:$T$156,M$9,FALSE))="","",(VLOOKUP($B121,'HICM and Narrative Backsheet'!$A$7:$T$156,M$9,FALSE))),"")</f>
        <v>Mature</v>
      </c>
      <c r="N121" s="154" t="str">
        <f ca="1">IFERROR(IF((VLOOKUP($B121,'HICM and Narrative Backsheet'!$A$7:$T$156,N$9,FALSE))="","",(VLOOKUP($B121,'HICM and Narrative Backsheet'!$A$7:$T$156,N$9,FALSE))),"")</f>
        <v>Exemplary</v>
      </c>
      <c r="O121" s="154" t="str">
        <f ca="1">IFERROR(IF((VLOOKUP($B121,'HICM and Narrative Backsheet'!$A$7:$T$156,O$9,FALSE))="","",(VLOOKUP($B121,'HICM and Narrative Backsheet'!$A$7:$T$156,O$9,FALSE))),"")</f>
        <v>Mature</v>
      </c>
      <c r="P121" s="154" t="str">
        <f ca="1">IFERROR(IF((VLOOKUP($B121,'HICM and Narrative Backsheet'!$A$7:$T$156,P$9,FALSE))="","",(VLOOKUP($B121,'HICM and Narrative Backsheet'!$A$7:$T$156,P$9,FALSE))),"")</f>
        <v>Established</v>
      </c>
      <c r="Q121" s="154" t="str">
        <f ca="1">IFERROR(IF((VLOOKUP($B121,'HICM and Narrative Backsheet'!$A$7:$T$156,Q$9,FALSE))="","",(VLOOKUP($B121,'HICM and Narrative Backsheet'!$A$7:$T$156,Q$9,FALSE))),"")</f>
        <v>Plans in place</v>
      </c>
      <c r="R121" s="154" t="str">
        <f ca="1">IFERROR(IF((VLOOKUP($B121,'HICM and Narrative Backsheet'!$A$7:$T$156,R$9,FALSE))="","",(VLOOKUP($B121,'HICM and Narrative Backsheet'!$A$7:$T$156,R$9,FALSE))),"")</f>
        <v>Mature</v>
      </c>
      <c r="S121" s="154" t="str">
        <f ca="1">IFERROR(IF((VLOOKUP($B121,'HICM and Narrative Backsheet'!$A$7:$T$156,S$9,FALSE))="","",(VLOOKUP($B121,'HICM and Narrative Backsheet'!$A$7:$T$156,S$9,FALSE))),"")</f>
        <v>Established</v>
      </c>
      <c r="T121" s="154" t="str">
        <f ca="1">IFERROR(IF((VLOOKUP($B121,'HICM and Narrative Backsheet'!$A$7:$T$156,T$9,FALSE))="","",(VLOOKUP($B121,'HICM and Narrative Backsheet'!$A$7:$T$156,T$9,FALSE))),"")</f>
        <v>Established</v>
      </c>
      <c r="U121" s="155" t="str">
        <f ca="1">IFERROR(IF((VLOOKUP($B121,'HICM and Narrative Backsheet'!$A$7:$T$156,U$9,FALSE))="","",(VLOOKUP($B121,'HICM and Narrative Backsheet'!$A$7:$T$156,U$9,FALSE))),"")</f>
        <v>Mature</v>
      </c>
    </row>
    <row r="122" spans="1:21" x14ac:dyDescent="0.3">
      <c r="A122" s="57">
        <v>96</v>
      </c>
      <c r="B122" s="50" t="str">
        <f t="shared" ref="B122:B153" ca="1" si="12">IF($A122&gt;$X$5-1,"",INDIRECT("'Comms by AT'!AA"&amp;$A122+$X$4))</f>
        <v>E06000044</v>
      </c>
      <c r="C122" s="141" t="str">
        <f ca="1">IFERROR(VLOOKUP($B122,'Org List'!$J$9:$K$488,2,0), "")</f>
        <v>Portsmouth</v>
      </c>
      <c r="D122" s="153" t="str">
        <f ca="1">IFERROR(IF((VLOOKUP($B122,'HICM and Narrative Backsheet'!$A$7:$T$156,D$9,FALSE))="","",(VLOOKUP($B122,'HICM and Narrative Backsheet'!$A$7:$T$156,D$9,FALSE))),"")</f>
        <v>Plans in place</v>
      </c>
      <c r="E122" s="154" t="str">
        <f ca="1">IFERROR(IF((VLOOKUP($B122,'HICM and Narrative Backsheet'!$A$7:$T$156,E$9,FALSE))="","",(VLOOKUP($B122,'HICM and Narrative Backsheet'!$A$7:$T$156,E$9,FALSE))),"")</f>
        <v>Established</v>
      </c>
      <c r="F122" s="154" t="str">
        <f ca="1">IFERROR(IF((VLOOKUP($B122,'HICM and Narrative Backsheet'!$A$7:$T$156,F$9,FALSE))="","",(VLOOKUP($B122,'HICM and Narrative Backsheet'!$A$7:$T$156,F$9,FALSE))),"")</f>
        <v>Plans in place</v>
      </c>
      <c r="G122" s="154" t="str">
        <f ca="1">IFERROR(IF((VLOOKUP($B122,'HICM and Narrative Backsheet'!$A$7:$T$156,G$9,FALSE))="","",(VLOOKUP($B122,'HICM and Narrative Backsheet'!$A$7:$T$156,G$9,FALSE))),"")</f>
        <v>Plans in place</v>
      </c>
      <c r="H122" s="154" t="str">
        <f ca="1">IFERROR(IF((VLOOKUP($B122,'HICM and Narrative Backsheet'!$A$7:$T$156,H$9,FALSE))="","",(VLOOKUP($B122,'HICM and Narrative Backsheet'!$A$7:$T$156,H$9,FALSE))),"")</f>
        <v>Established</v>
      </c>
      <c r="I122" s="154" t="str">
        <f ca="1">IFERROR(IF((VLOOKUP($B122,'HICM and Narrative Backsheet'!$A$7:$T$156,I$9,FALSE))="","",(VLOOKUP($B122,'HICM and Narrative Backsheet'!$A$7:$T$156,I$9,FALSE))),"")</f>
        <v>Established</v>
      </c>
      <c r="J122" s="154" t="str">
        <f ca="1">IFERROR(IF((VLOOKUP($B122,'HICM and Narrative Backsheet'!$A$7:$T$156,J$9,FALSE))="","",(VLOOKUP($B122,'HICM and Narrative Backsheet'!$A$7:$T$156,J$9,FALSE))),"")</f>
        <v>Plans in place</v>
      </c>
      <c r="K122" s="154" t="str">
        <f ca="1">IFERROR(IF((VLOOKUP($B122,'HICM and Narrative Backsheet'!$A$7:$T$156,K$9,FALSE))="","",(VLOOKUP($B122,'HICM and Narrative Backsheet'!$A$7:$T$156,K$9,FALSE))),"")</f>
        <v>Established</v>
      </c>
      <c r="L122" s="155" t="str">
        <f ca="1">IFERROR(IF((VLOOKUP($B122,'HICM and Narrative Backsheet'!$A$7:$T$156,L$9,FALSE))="","",(VLOOKUP($B122,'HICM and Narrative Backsheet'!$A$7:$T$156,L$9,FALSE))),"")</f>
        <v>Established</v>
      </c>
      <c r="M122" s="153" t="str">
        <f ca="1">IFERROR(IF((VLOOKUP($B122,'HICM and Narrative Backsheet'!$A$7:$T$156,M$9,FALSE))="","",(VLOOKUP($B122,'HICM and Narrative Backsheet'!$A$7:$T$156,M$9,FALSE))),"")</f>
        <v>Plans in place</v>
      </c>
      <c r="N122" s="154" t="str">
        <f ca="1">IFERROR(IF((VLOOKUP($B122,'HICM and Narrative Backsheet'!$A$7:$T$156,N$9,FALSE))="","",(VLOOKUP($B122,'HICM and Narrative Backsheet'!$A$7:$T$156,N$9,FALSE))),"")</f>
        <v>Established</v>
      </c>
      <c r="O122" s="154" t="str">
        <f ca="1">IFERROR(IF((VLOOKUP($B122,'HICM and Narrative Backsheet'!$A$7:$T$156,O$9,FALSE))="","",(VLOOKUP($B122,'HICM and Narrative Backsheet'!$A$7:$T$156,O$9,FALSE))),"")</f>
        <v>Plans in place</v>
      </c>
      <c r="P122" s="154" t="str">
        <f ca="1">IFERROR(IF((VLOOKUP($B122,'HICM and Narrative Backsheet'!$A$7:$T$156,P$9,FALSE))="","",(VLOOKUP($B122,'HICM and Narrative Backsheet'!$A$7:$T$156,P$9,FALSE))),"")</f>
        <v>Plans in place</v>
      </c>
      <c r="Q122" s="154" t="str">
        <f ca="1">IFERROR(IF((VLOOKUP($B122,'HICM and Narrative Backsheet'!$A$7:$T$156,Q$9,FALSE))="","",(VLOOKUP($B122,'HICM and Narrative Backsheet'!$A$7:$T$156,Q$9,FALSE))),"")</f>
        <v>Established</v>
      </c>
      <c r="R122" s="154" t="str">
        <f ca="1">IFERROR(IF((VLOOKUP($B122,'HICM and Narrative Backsheet'!$A$7:$T$156,R$9,FALSE))="","",(VLOOKUP($B122,'HICM and Narrative Backsheet'!$A$7:$T$156,R$9,FALSE))),"")</f>
        <v>Established</v>
      </c>
      <c r="S122" s="154" t="str">
        <f ca="1">IFERROR(IF((VLOOKUP($B122,'HICM and Narrative Backsheet'!$A$7:$T$156,S$9,FALSE))="","",(VLOOKUP($B122,'HICM and Narrative Backsheet'!$A$7:$T$156,S$9,FALSE))),"")</f>
        <v>Plans in place</v>
      </c>
      <c r="T122" s="154" t="str">
        <f ca="1">IFERROR(IF((VLOOKUP($B122,'HICM and Narrative Backsheet'!$A$7:$T$156,T$9,FALSE))="","",(VLOOKUP($B122,'HICM and Narrative Backsheet'!$A$7:$T$156,T$9,FALSE))),"")</f>
        <v>Established</v>
      </c>
      <c r="U122" s="155" t="str">
        <f ca="1">IFERROR(IF((VLOOKUP($B122,'HICM and Narrative Backsheet'!$A$7:$T$156,U$9,FALSE))="","",(VLOOKUP($B122,'HICM and Narrative Backsheet'!$A$7:$T$156,U$9,FALSE))),"")</f>
        <v>Established</v>
      </c>
    </row>
    <row r="123" spans="1:21" x14ac:dyDescent="0.3">
      <c r="A123" s="57">
        <v>97</v>
      </c>
      <c r="B123" s="50" t="str">
        <f t="shared" ca="1" si="12"/>
        <v>E06000038</v>
      </c>
      <c r="C123" s="141" t="str">
        <f ca="1">IFERROR(VLOOKUP($B123,'Org List'!$J$9:$K$488,2,0), "")</f>
        <v>Reading</v>
      </c>
      <c r="D123" s="153" t="str">
        <f ca="1">IFERROR(IF((VLOOKUP($B123,'HICM and Narrative Backsheet'!$A$7:$T$156,D$9,FALSE))="","",(VLOOKUP($B123,'HICM and Narrative Backsheet'!$A$7:$T$156,D$9,FALSE))),"")</f>
        <v>Mature</v>
      </c>
      <c r="E123" s="154" t="str">
        <f ca="1">IFERROR(IF((VLOOKUP($B123,'HICM and Narrative Backsheet'!$A$7:$T$156,E$9,FALSE))="","",(VLOOKUP($B123,'HICM and Narrative Backsheet'!$A$7:$T$156,E$9,FALSE))),"")</f>
        <v>Established</v>
      </c>
      <c r="F123" s="154" t="str">
        <f ca="1">IFERROR(IF((VLOOKUP($B123,'HICM and Narrative Backsheet'!$A$7:$T$156,F$9,FALSE))="","",(VLOOKUP($B123,'HICM and Narrative Backsheet'!$A$7:$T$156,F$9,FALSE))),"")</f>
        <v>Established</v>
      </c>
      <c r="G123" s="154" t="str">
        <f ca="1">IFERROR(IF((VLOOKUP($B123,'HICM and Narrative Backsheet'!$A$7:$T$156,G$9,FALSE))="","",(VLOOKUP($B123,'HICM and Narrative Backsheet'!$A$7:$T$156,G$9,FALSE))),"")</f>
        <v>Plans in place</v>
      </c>
      <c r="H123" s="154" t="str">
        <f ca="1">IFERROR(IF((VLOOKUP($B123,'HICM and Narrative Backsheet'!$A$7:$T$156,H$9,FALSE))="","",(VLOOKUP($B123,'HICM and Narrative Backsheet'!$A$7:$T$156,H$9,FALSE))),"")</f>
        <v>Plans in place</v>
      </c>
      <c r="I123" s="154" t="str">
        <f ca="1">IFERROR(IF((VLOOKUP($B123,'HICM and Narrative Backsheet'!$A$7:$T$156,I$9,FALSE))="","",(VLOOKUP($B123,'HICM and Narrative Backsheet'!$A$7:$T$156,I$9,FALSE))),"")</f>
        <v>Plans in place</v>
      </c>
      <c r="J123" s="154" t="str">
        <f ca="1">IFERROR(IF((VLOOKUP($B123,'HICM and Narrative Backsheet'!$A$7:$T$156,J$9,FALSE))="","",(VLOOKUP($B123,'HICM and Narrative Backsheet'!$A$7:$T$156,J$9,FALSE))),"")</f>
        <v>Mature</v>
      </c>
      <c r="K123" s="154" t="str">
        <f ca="1">IFERROR(IF((VLOOKUP($B123,'HICM and Narrative Backsheet'!$A$7:$T$156,K$9,FALSE))="","",(VLOOKUP($B123,'HICM and Narrative Backsheet'!$A$7:$T$156,K$9,FALSE))),"")</f>
        <v>Established</v>
      </c>
      <c r="L123" s="155" t="str">
        <f ca="1">IFERROR(IF((VLOOKUP($B123,'HICM and Narrative Backsheet'!$A$7:$T$156,L$9,FALSE))="","",(VLOOKUP($B123,'HICM and Narrative Backsheet'!$A$7:$T$156,L$9,FALSE))),"")</f>
        <v>Mature</v>
      </c>
      <c r="M123" s="153" t="str">
        <f ca="1">IFERROR(IF((VLOOKUP($B123,'HICM and Narrative Backsheet'!$A$7:$T$156,M$9,FALSE))="","",(VLOOKUP($B123,'HICM and Narrative Backsheet'!$A$7:$T$156,M$9,FALSE))),"")</f>
        <v>Mature</v>
      </c>
      <c r="N123" s="154" t="str">
        <f ca="1">IFERROR(IF((VLOOKUP($B123,'HICM and Narrative Backsheet'!$A$7:$T$156,N$9,FALSE))="","",(VLOOKUP($B123,'HICM and Narrative Backsheet'!$A$7:$T$156,N$9,FALSE))),"")</f>
        <v>Established</v>
      </c>
      <c r="O123" s="154" t="str">
        <f ca="1">IFERROR(IF((VLOOKUP($B123,'HICM and Narrative Backsheet'!$A$7:$T$156,O$9,FALSE))="","",(VLOOKUP($B123,'HICM and Narrative Backsheet'!$A$7:$T$156,O$9,FALSE))),"")</f>
        <v>Established</v>
      </c>
      <c r="P123" s="154" t="str">
        <f ca="1">IFERROR(IF((VLOOKUP($B123,'HICM and Narrative Backsheet'!$A$7:$T$156,P$9,FALSE))="","",(VLOOKUP($B123,'HICM and Narrative Backsheet'!$A$7:$T$156,P$9,FALSE))),"")</f>
        <v>Established</v>
      </c>
      <c r="Q123" s="154" t="str">
        <f ca="1">IFERROR(IF((VLOOKUP($B123,'HICM and Narrative Backsheet'!$A$7:$T$156,Q$9,FALSE))="","",(VLOOKUP($B123,'HICM and Narrative Backsheet'!$A$7:$T$156,Q$9,FALSE))),"")</f>
        <v>Plans in place</v>
      </c>
      <c r="R123" s="154" t="str">
        <f ca="1">IFERROR(IF((VLOOKUP($B123,'HICM and Narrative Backsheet'!$A$7:$T$156,R$9,FALSE))="","",(VLOOKUP($B123,'HICM and Narrative Backsheet'!$A$7:$T$156,R$9,FALSE))),"")</f>
        <v>Plans in place</v>
      </c>
      <c r="S123" s="154" t="str">
        <f ca="1">IFERROR(IF((VLOOKUP($B123,'HICM and Narrative Backsheet'!$A$7:$T$156,S$9,FALSE))="","",(VLOOKUP($B123,'HICM and Narrative Backsheet'!$A$7:$T$156,S$9,FALSE))),"")</f>
        <v>Mature</v>
      </c>
      <c r="T123" s="154" t="str">
        <f ca="1">IFERROR(IF((VLOOKUP($B123,'HICM and Narrative Backsheet'!$A$7:$T$156,T$9,FALSE))="","",(VLOOKUP($B123,'HICM and Narrative Backsheet'!$A$7:$T$156,T$9,FALSE))),"")</f>
        <v>Established</v>
      </c>
      <c r="U123" s="155" t="str">
        <f ca="1">IFERROR(IF((VLOOKUP($B123,'HICM and Narrative Backsheet'!$A$7:$T$156,U$9,FALSE))="","",(VLOOKUP($B123,'HICM and Narrative Backsheet'!$A$7:$T$156,U$9,FALSE))),"")</f>
        <v>Mature</v>
      </c>
    </row>
    <row r="124" spans="1:21" x14ac:dyDescent="0.3">
      <c r="A124" s="57">
        <v>98</v>
      </c>
      <c r="B124" s="50" t="str">
        <f t="shared" ca="1" si="12"/>
        <v>E09000026</v>
      </c>
      <c r="C124" s="141" t="str">
        <f ca="1">IFERROR(VLOOKUP($B124,'Org List'!$J$9:$K$488,2,0), "")</f>
        <v>Redbridge</v>
      </c>
      <c r="D124" s="153" t="str">
        <f ca="1">IFERROR(IF((VLOOKUP($B124,'HICM and Narrative Backsheet'!$A$7:$T$156,D$9,FALSE))="","",(VLOOKUP($B124,'HICM and Narrative Backsheet'!$A$7:$T$156,D$9,FALSE))),"")</f>
        <v>Mature</v>
      </c>
      <c r="E124" s="154" t="str">
        <f ca="1">IFERROR(IF((VLOOKUP($B124,'HICM and Narrative Backsheet'!$A$7:$T$156,E$9,FALSE))="","",(VLOOKUP($B124,'HICM and Narrative Backsheet'!$A$7:$T$156,E$9,FALSE))),"")</f>
        <v>Mature</v>
      </c>
      <c r="F124" s="154" t="str">
        <f ca="1">IFERROR(IF((VLOOKUP($B124,'HICM and Narrative Backsheet'!$A$7:$T$156,F$9,FALSE))="","",(VLOOKUP($B124,'HICM and Narrative Backsheet'!$A$7:$T$156,F$9,FALSE))),"")</f>
        <v>Established</v>
      </c>
      <c r="G124" s="154" t="str">
        <f ca="1">IFERROR(IF((VLOOKUP($B124,'HICM and Narrative Backsheet'!$A$7:$T$156,G$9,FALSE))="","",(VLOOKUP($B124,'HICM and Narrative Backsheet'!$A$7:$T$156,G$9,FALSE))),"")</f>
        <v>Mature</v>
      </c>
      <c r="H124" s="154" t="str">
        <f ca="1">IFERROR(IF((VLOOKUP($B124,'HICM and Narrative Backsheet'!$A$7:$T$156,H$9,FALSE))="","",(VLOOKUP($B124,'HICM and Narrative Backsheet'!$A$7:$T$156,H$9,FALSE))),"")</f>
        <v>Mature</v>
      </c>
      <c r="I124" s="154" t="str">
        <f ca="1">IFERROR(IF((VLOOKUP($B124,'HICM and Narrative Backsheet'!$A$7:$T$156,I$9,FALSE))="","",(VLOOKUP($B124,'HICM and Narrative Backsheet'!$A$7:$T$156,I$9,FALSE))),"")</f>
        <v>Established</v>
      </c>
      <c r="J124" s="154" t="str">
        <f ca="1">IFERROR(IF((VLOOKUP($B124,'HICM and Narrative Backsheet'!$A$7:$T$156,J$9,FALSE))="","",(VLOOKUP($B124,'HICM and Narrative Backsheet'!$A$7:$T$156,J$9,FALSE))),"")</f>
        <v>Mature</v>
      </c>
      <c r="K124" s="154" t="str">
        <f ca="1">IFERROR(IF((VLOOKUP($B124,'HICM and Narrative Backsheet'!$A$7:$T$156,K$9,FALSE))="","",(VLOOKUP($B124,'HICM and Narrative Backsheet'!$A$7:$T$156,K$9,FALSE))),"")</f>
        <v>Established</v>
      </c>
      <c r="L124" s="155" t="str">
        <f ca="1">IFERROR(IF((VLOOKUP($B124,'HICM and Narrative Backsheet'!$A$7:$T$156,L$9,FALSE))="","",(VLOOKUP($B124,'HICM and Narrative Backsheet'!$A$7:$T$156,L$9,FALSE))),"")</f>
        <v>Established</v>
      </c>
      <c r="M124" s="153" t="str">
        <f ca="1">IFERROR(IF((VLOOKUP($B124,'HICM and Narrative Backsheet'!$A$7:$T$156,M$9,FALSE))="","",(VLOOKUP($B124,'HICM and Narrative Backsheet'!$A$7:$T$156,M$9,FALSE))),"")</f>
        <v>Mature</v>
      </c>
      <c r="N124" s="154" t="str">
        <f ca="1">IFERROR(IF((VLOOKUP($B124,'HICM and Narrative Backsheet'!$A$7:$T$156,N$9,FALSE))="","",(VLOOKUP($B124,'HICM and Narrative Backsheet'!$A$7:$T$156,N$9,FALSE))),"")</f>
        <v>Mature</v>
      </c>
      <c r="O124" s="154" t="str">
        <f ca="1">IFERROR(IF((VLOOKUP($B124,'HICM and Narrative Backsheet'!$A$7:$T$156,O$9,FALSE))="","",(VLOOKUP($B124,'HICM and Narrative Backsheet'!$A$7:$T$156,O$9,FALSE))),"")</f>
        <v>Mature</v>
      </c>
      <c r="P124" s="154" t="str">
        <f ca="1">IFERROR(IF((VLOOKUP($B124,'HICM and Narrative Backsheet'!$A$7:$T$156,P$9,FALSE))="","",(VLOOKUP($B124,'HICM and Narrative Backsheet'!$A$7:$T$156,P$9,FALSE))),"")</f>
        <v>Mature</v>
      </c>
      <c r="Q124" s="154" t="str">
        <f ca="1">IFERROR(IF((VLOOKUP($B124,'HICM and Narrative Backsheet'!$A$7:$T$156,Q$9,FALSE))="","",(VLOOKUP($B124,'HICM and Narrative Backsheet'!$A$7:$T$156,Q$9,FALSE))),"")</f>
        <v>Mature</v>
      </c>
      <c r="R124" s="154" t="str">
        <f ca="1">IFERROR(IF((VLOOKUP($B124,'HICM and Narrative Backsheet'!$A$7:$T$156,R$9,FALSE))="","",(VLOOKUP($B124,'HICM and Narrative Backsheet'!$A$7:$T$156,R$9,FALSE))),"")</f>
        <v>Mature</v>
      </c>
      <c r="S124" s="154" t="str">
        <f ca="1">IFERROR(IF((VLOOKUP($B124,'HICM and Narrative Backsheet'!$A$7:$T$156,S$9,FALSE))="","",(VLOOKUP($B124,'HICM and Narrative Backsheet'!$A$7:$T$156,S$9,FALSE))),"")</f>
        <v>Exemplary</v>
      </c>
      <c r="T124" s="154" t="str">
        <f ca="1">IFERROR(IF((VLOOKUP($B124,'HICM and Narrative Backsheet'!$A$7:$T$156,T$9,FALSE))="","",(VLOOKUP($B124,'HICM and Narrative Backsheet'!$A$7:$T$156,T$9,FALSE))),"")</f>
        <v>Mature</v>
      </c>
      <c r="U124" s="155" t="str">
        <f ca="1">IFERROR(IF((VLOOKUP($B124,'HICM and Narrative Backsheet'!$A$7:$T$156,U$9,FALSE))="","",(VLOOKUP($B124,'HICM and Narrative Backsheet'!$A$7:$T$156,U$9,FALSE))),"")</f>
        <v>Established</v>
      </c>
    </row>
    <row r="125" spans="1:21" x14ac:dyDescent="0.3">
      <c r="A125" s="57">
        <v>99</v>
      </c>
      <c r="B125" s="50" t="str">
        <f t="shared" ca="1" si="12"/>
        <v>E06000003</v>
      </c>
      <c r="C125" s="141" t="str">
        <f ca="1">IFERROR(VLOOKUP($B125,'Org List'!$J$9:$K$488,2,0), "")</f>
        <v>Redcar and Cleveland</v>
      </c>
      <c r="D125" s="153" t="str">
        <f ca="1">IFERROR(IF((VLOOKUP($B125,'HICM and Narrative Backsheet'!$A$7:$T$156,D$9,FALSE))="","",(VLOOKUP($B125,'HICM and Narrative Backsheet'!$A$7:$T$156,D$9,FALSE))),"")</f>
        <v>Established</v>
      </c>
      <c r="E125" s="154" t="str">
        <f ca="1">IFERROR(IF((VLOOKUP($B125,'HICM and Narrative Backsheet'!$A$7:$T$156,E$9,FALSE))="","",(VLOOKUP($B125,'HICM and Narrative Backsheet'!$A$7:$T$156,E$9,FALSE))),"")</f>
        <v>Established</v>
      </c>
      <c r="F125" s="154" t="str">
        <f ca="1">IFERROR(IF((VLOOKUP($B125,'HICM and Narrative Backsheet'!$A$7:$T$156,F$9,FALSE))="","",(VLOOKUP($B125,'HICM and Narrative Backsheet'!$A$7:$T$156,F$9,FALSE))),"")</f>
        <v>Established</v>
      </c>
      <c r="G125" s="154" t="str">
        <f ca="1">IFERROR(IF((VLOOKUP($B125,'HICM and Narrative Backsheet'!$A$7:$T$156,G$9,FALSE))="","",(VLOOKUP($B125,'HICM and Narrative Backsheet'!$A$7:$T$156,G$9,FALSE))),"")</f>
        <v>Established</v>
      </c>
      <c r="H125" s="154" t="str">
        <f ca="1">IFERROR(IF((VLOOKUP($B125,'HICM and Narrative Backsheet'!$A$7:$T$156,H$9,FALSE))="","",(VLOOKUP($B125,'HICM and Narrative Backsheet'!$A$7:$T$156,H$9,FALSE))),"")</f>
        <v>Plans in place</v>
      </c>
      <c r="I125" s="154" t="str">
        <f ca="1">IFERROR(IF((VLOOKUP($B125,'HICM and Narrative Backsheet'!$A$7:$T$156,I$9,FALSE))="","",(VLOOKUP($B125,'HICM and Narrative Backsheet'!$A$7:$T$156,I$9,FALSE))),"")</f>
        <v>Established</v>
      </c>
      <c r="J125" s="154" t="str">
        <f ca="1">IFERROR(IF((VLOOKUP($B125,'HICM and Narrative Backsheet'!$A$7:$T$156,J$9,FALSE))="","",(VLOOKUP($B125,'HICM and Narrative Backsheet'!$A$7:$T$156,J$9,FALSE))),"")</f>
        <v>Established</v>
      </c>
      <c r="K125" s="154" t="str">
        <f ca="1">IFERROR(IF((VLOOKUP($B125,'HICM and Narrative Backsheet'!$A$7:$T$156,K$9,FALSE))="","",(VLOOKUP($B125,'HICM and Narrative Backsheet'!$A$7:$T$156,K$9,FALSE))),"")</f>
        <v>Established</v>
      </c>
      <c r="L125" s="155" t="str">
        <f ca="1">IFERROR(IF((VLOOKUP($B125,'HICM and Narrative Backsheet'!$A$7:$T$156,L$9,FALSE))="","",(VLOOKUP($B125,'HICM and Narrative Backsheet'!$A$7:$T$156,L$9,FALSE))),"")</f>
        <v>Established</v>
      </c>
      <c r="M125" s="153" t="str">
        <f ca="1">IFERROR(IF((VLOOKUP($B125,'HICM and Narrative Backsheet'!$A$7:$T$156,M$9,FALSE))="","",(VLOOKUP($B125,'HICM and Narrative Backsheet'!$A$7:$T$156,M$9,FALSE))),"")</f>
        <v>Established</v>
      </c>
      <c r="N125" s="154" t="str">
        <f ca="1">IFERROR(IF((VLOOKUP($B125,'HICM and Narrative Backsheet'!$A$7:$T$156,N$9,FALSE))="","",(VLOOKUP($B125,'HICM and Narrative Backsheet'!$A$7:$T$156,N$9,FALSE))),"")</f>
        <v>Established</v>
      </c>
      <c r="O125" s="154" t="str">
        <f ca="1">IFERROR(IF((VLOOKUP($B125,'HICM and Narrative Backsheet'!$A$7:$T$156,O$9,FALSE))="","",(VLOOKUP($B125,'HICM and Narrative Backsheet'!$A$7:$T$156,O$9,FALSE))),"")</f>
        <v>Established</v>
      </c>
      <c r="P125" s="154" t="str">
        <f ca="1">IFERROR(IF((VLOOKUP($B125,'HICM and Narrative Backsheet'!$A$7:$T$156,P$9,FALSE))="","",(VLOOKUP($B125,'HICM and Narrative Backsheet'!$A$7:$T$156,P$9,FALSE))),"")</f>
        <v>Established</v>
      </c>
      <c r="Q125" s="154" t="str">
        <f ca="1">IFERROR(IF((VLOOKUP($B125,'HICM and Narrative Backsheet'!$A$7:$T$156,Q$9,FALSE))="","",(VLOOKUP($B125,'HICM and Narrative Backsheet'!$A$7:$T$156,Q$9,FALSE))),"")</f>
        <v>Plans in place</v>
      </c>
      <c r="R125" s="154" t="str">
        <f ca="1">IFERROR(IF((VLOOKUP($B125,'HICM and Narrative Backsheet'!$A$7:$T$156,R$9,FALSE))="","",(VLOOKUP($B125,'HICM and Narrative Backsheet'!$A$7:$T$156,R$9,FALSE))),"")</f>
        <v>Established</v>
      </c>
      <c r="S125" s="154" t="str">
        <f ca="1">IFERROR(IF((VLOOKUP($B125,'HICM and Narrative Backsheet'!$A$7:$T$156,S$9,FALSE))="","",(VLOOKUP($B125,'HICM and Narrative Backsheet'!$A$7:$T$156,S$9,FALSE))),"")</f>
        <v>Established</v>
      </c>
      <c r="T125" s="154" t="str">
        <f ca="1">IFERROR(IF((VLOOKUP($B125,'HICM and Narrative Backsheet'!$A$7:$T$156,T$9,FALSE))="","",(VLOOKUP($B125,'HICM and Narrative Backsheet'!$A$7:$T$156,T$9,FALSE))),"")</f>
        <v>Established</v>
      </c>
      <c r="U125" s="155" t="str">
        <f ca="1">IFERROR(IF((VLOOKUP($B125,'HICM and Narrative Backsheet'!$A$7:$T$156,U$9,FALSE))="","",(VLOOKUP($B125,'HICM and Narrative Backsheet'!$A$7:$T$156,U$9,FALSE))),"")</f>
        <v>Established</v>
      </c>
    </row>
    <row r="126" spans="1:21" x14ac:dyDescent="0.3">
      <c r="A126" s="57">
        <v>100</v>
      </c>
      <c r="B126" s="50" t="str">
        <f t="shared" ca="1" si="12"/>
        <v>E09000027</v>
      </c>
      <c r="C126" s="141" t="str">
        <f ca="1">IFERROR(VLOOKUP($B126,'Org List'!$J$9:$K$488,2,0), "")</f>
        <v>Richmond upon Thames</v>
      </c>
      <c r="D126" s="153" t="str">
        <f ca="1">IFERROR(IF((VLOOKUP($B126,'HICM and Narrative Backsheet'!$A$7:$T$156,D$9,FALSE))="","",(VLOOKUP($B126,'HICM and Narrative Backsheet'!$A$7:$T$156,D$9,FALSE))),"")</f>
        <v>Established</v>
      </c>
      <c r="E126" s="154" t="str">
        <f ca="1">IFERROR(IF((VLOOKUP($B126,'HICM and Narrative Backsheet'!$A$7:$T$156,E$9,FALSE))="","",(VLOOKUP($B126,'HICM and Narrative Backsheet'!$A$7:$T$156,E$9,FALSE))),"")</f>
        <v>Mature</v>
      </c>
      <c r="F126" s="154" t="str">
        <f ca="1">IFERROR(IF((VLOOKUP($B126,'HICM and Narrative Backsheet'!$A$7:$T$156,F$9,FALSE))="","",(VLOOKUP($B126,'HICM and Narrative Backsheet'!$A$7:$T$156,F$9,FALSE))),"")</f>
        <v>Mature</v>
      </c>
      <c r="G126" s="154" t="str">
        <f ca="1">IFERROR(IF((VLOOKUP($B126,'HICM and Narrative Backsheet'!$A$7:$T$156,G$9,FALSE))="","",(VLOOKUP($B126,'HICM and Narrative Backsheet'!$A$7:$T$156,G$9,FALSE))),"")</f>
        <v>Established</v>
      </c>
      <c r="H126" s="154" t="str">
        <f ca="1">IFERROR(IF((VLOOKUP($B126,'HICM and Narrative Backsheet'!$A$7:$T$156,H$9,FALSE))="","",(VLOOKUP($B126,'HICM and Narrative Backsheet'!$A$7:$T$156,H$9,FALSE))),"")</f>
        <v>Established</v>
      </c>
      <c r="I126" s="154" t="str">
        <f ca="1">IFERROR(IF((VLOOKUP($B126,'HICM and Narrative Backsheet'!$A$7:$T$156,I$9,FALSE))="","",(VLOOKUP($B126,'HICM and Narrative Backsheet'!$A$7:$T$156,I$9,FALSE))),"")</f>
        <v>Established</v>
      </c>
      <c r="J126" s="154" t="str">
        <f ca="1">IFERROR(IF((VLOOKUP($B126,'HICM and Narrative Backsheet'!$A$7:$T$156,J$9,FALSE))="","",(VLOOKUP($B126,'HICM and Narrative Backsheet'!$A$7:$T$156,J$9,FALSE))),"")</f>
        <v>Established</v>
      </c>
      <c r="K126" s="154" t="str">
        <f ca="1">IFERROR(IF((VLOOKUP($B126,'HICM and Narrative Backsheet'!$A$7:$T$156,K$9,FALSE))="","",(VLOOKUP($B126,'HICM and Narrative Backsheet'!$A$7:$T$156,K$9,FALSE))),"")</f>
        <v>Mature</v>
      </c>
      <c r="L126" s="155" t="str">
        <f ca="1">IFERROR(IF((VLOOKUP($B126,'HICM and Narrative Backsheet'!$A$7:$T$156,L$9,FALSE))="","",(VLOOKUP($B126,'HICM and Narrative Backsheet'!$A$7:$T$156,L$9,FALSE))),"")</f>
        <v>Mature</v>
      </c>
      <c r="M126" s="153" t="str">
        <f ca="1">IFERROR(IF((VLOOKUP($B126,'HICM and Narrative Backsheet'!$A$7:$T$156,M$9,FALSE))="","",(VLOOKUP($B126,'HICM and Narrative Backsheet'!$A$7:$T$156,M$9,FALSE))),"")</f>
        <v>Established</v>
      </c>
      <c r="N126" s="154" t="str">
        <f ca="1">IFERROR(IF((VLOOKUP($B126,'HICM and Narrative Backsheet'!$A$7:$T$156,N$9,FALSE))="","",(VLOOKUP($B126,'HICM and Narrative Backsheet'!$A$7:$T$156,N$9,FALSE))),"")</f>
        <v>Mature</v>
      </c>
      <c r="O126" s="154" t="str">
        <f ca="1">IFERROR(IF((VLOOKUP($B126,'HICM and Narrative Backsheet'!$A$7:$T$156,O$9,FALSE))="","",(VLOOKUP($B126,'HICM and Narrative Backsheet'!$A$7:$T$156,O$9,FALSE))),"")</f>
        <v>Mature</v>
      </c>
      <c r="P126" s="154" t="str">
        <f ca="1">IFERROR(IF((VLOOKUP($B126,'HICM and Narrative Backsheet'!$A$7:$T$156,P$9,FALSE))="","",(VLOOKUP($B126,'HICM and Narrative Backsheet'!$A$7:$T$156,P$9,FALSE))),"")</f>
        <v>Established</v>
      </c>
      <c r="Q126" s="154" t="str">
        <f ca="1">IFERROR(IF((VLOOKUP($B126,'HICM and Narrative Backsheet'!$A$7:$T$156,Q$9,FALSE))="","",(VLOOKUP($B126,'HICM and Narrative Backsheet'!$A$7:$T$156,Q$9,FALSE))),"")</f>
        <v>Established</v>
      </c>
      <c r="R126" s="154" t="str">
        <f ca="1">IFERROR(IF((VLOOKUP($B126,'HICM and Narrative Backsheet'!$A$7:$T$156,R$9,FALSE))="","",(VLOOKUP($B126,'HICM and Narrative Backsheet'!$A$7:$T$156,R$9,FALSE))),"")</f>
        <v>Established</v>
      </c>
      <c r="S126" s="154" t="str">
        <f ca="1">IFERROR(IF((VLOOKUP($B126,'HICM and Narrative Backsheet'!$A$7:$T$156,S$9,FALSE))="","",(VLOOKUP($B126,'HICM and Narrative Backsheet'!$A$7:$T$156,S$9,FALSE))),"")</f>
        <v>Established</v>
      </c>
      <c r="T126" s="154" t="str">
        <f ca="1">IFERROR(IF((VLOOKUP($B126,'HICM and Narrative Backsheet'!$A$7:$T$156,T$9,FALSE))="","",(VLOOKUP($B126,'HICM and Narrative Backsheet'!$A$7:$T$156,T$9,FALSE))),"")</f>
        <v>Mature</v>
      </c>
      <c r="U126" s="155" t="str">
        <f ca="1">IFERROR(IF((VLOOKUP($B126,'HICM and Narrative Backsheet'!$A$7:$T$156,U$9,FALSE))="","",(VLOOKUP($B126,'HICM and Narrative Backsheet'!$A$7:$T$156,U$9,FALSE))),"")</f>
        <v>Mature</v>
      </c>
    </row>
    <row r="127" spans="1:21" x14ac:dyDescent="0.3">
      <c r="A127" s="57">
        <v>101</v>
      </c>
      <c r="B127" s="50" t="str">
        <f t="shared" ca="1" si="12"/>
        <v>E08000005</v>
      </c>
      <c r="C127" s="141" t="str">
        <f ca="1">IFERROR(VLOOKUP($B127,'Org List'!$J$9:$K$488,2,0), "")</f>
        <v>Rochdale</v>
      </c>
      <c r="D127" s="153" t="str">
        <f ca="1">IFERROR(IF((VLOOKUP($B127,'HICM and Narrative Backsheet'!$A$7:$T$156,D$9,FALSE))="","",(VLOOKUP($B127,'HICM and Narrative Backsheet'!$A$7:$T$156,D$9,FALSE))),"")</f>
        <v>Established</v>
      </c>
      <c r="E127" s="154" t="str">
        <f ca="1">IFERROR(IF((VLOOKUP($B127,'HICM and Narrative Backsheet'!$A$7:$T$156,E$9,FALSE))="","",(VLOOKUP($B127,'HICM and Narrative Backsheet'!$A$7:$T$156,E$9,FALSE))),"")</f>
        <v>Established</v>
      </c>
      <c r="F127" s="154" t="str">
        <f ca="1">IFERROR(IF((VLOOKUP($B127,'HICM and Narrative Backsheet'!$A$7:$T$156,F$9,FALSE))="","",(VLOOKUP($B127,'HICM and Narrative Backsheet'!$A$7:$T$156,F$9,FALSE))),"")</f>
        <v>Established</v>
      </c>
      <c r="G127" s="154" t="str">
        <f ca="1">IFERROR(IF((VLOOKUP($B127,'HICM and Narrative Backsheet'!$A$7:$T$156,G$9,FALSE))="","",(VLOOKUP($B127,'HICM and Narrative Backsheet'!$A$7:$T$156,G$9,FALSE))),"")</f>
        <v>Mature</v>
      </c>
      <c r="H127" s="154" t="str">
        <f ca="1">IFERROR(IF((VLOOKUP($B127,'HICM and Narrative Backsheet'!$A$7:$T$156,H$9,FALSE))="","",(VLOOKUP($B127,'HICM and Narrative Backsheet'!$A$7:$T$156,H$9,FALSE))),"")</f>
        <v>Established</v>
      </c>
      <c r="I127" s="154" t="str">
        <f ca="1">IFERROR(IF((VLOOKUP($B127,'HICM and Narrative Backsheet'!$A$7:$T$156,I$9,FALSE))="","",(VLOOKUP($B127,'HICM and Narrative Backsheet'!$A$7:$T$156,I$9,FALSE))),"")</f>
        <v>Established</v>
      </c>
      <c r="J127" s="154" t="str">
        <f ca="1">IFERROR(IF((VLOOKUP($B127,'HICM and Narrative Backsheet'!$A$7:$T$156,J$9,FALSE))="","",(VLOOKUP($B127,'HICM and Narrative Backsheet'!$A$7:$T$156,J$9,FALSE))),"")</f>
        <v>Established</v>
      </c>
      <c r="K127" s="154" t="str">
        <f ca="1">IFERROR(IF((VLOOKUP($B127,'HICM and Narrative Backsheet'!$A$7:$T$156,K$9,FALSE))="","",(VLOOKUP($B127,'HICM and Narrative Backsheet'!$A$7:$T$156,K$9,FALSE))),"")</f>
        <v>Established</v>
      </c>
      <c r="L127" s="155" t="str">
        <f ca="1">IFERROR(IF((VLOOKUP($B127,'HICM and Narrative Backsheet'!$A$7:$T$156,L$9,FALSE))="","",(VLOOKUP($B127,'HICM and Narrative Backsheet'!$A$7:$T$156,L$9,FALSE))),"")</f>
        <v>Plans in place</v>
      </c>
      <c r="M127" s="153" t="str">
        <f ca="1">IFERROR(IF((VLOOKUP($B127,'HICM and Narrative Backsheet'!$A$7:$T$156,M$9,FALSE))="","",(VLOOKUP($B127,'HICM and Narrative Backsheet'!$A$7:$T$156,M$9,FALSE))),"")</f>
        <v>Established</v>
      </c>
      <c r="N127" s="154" t="str">
        <f ca="1">IFERROR(IF((VLOOKUP($B127,'HICM and Narrative Backsheet'!$A$7:$T$156,N$9,FALSE))="","",(VLOOKUP($B127,'HICM and Narrative Backsheet'!$A$7:$T$156,N$9,FALSE))),"")</f>
        <v>Established</v>
      </c>
      <c r="O127" s="154" t="str">
        <f ca="1">IFERROR(IF((VLOOKUP($B127,'HICM and Narrative Backsheet'!$A$7:$T$156,O$9,FALSE))="","",(VLOOKUP($B127,'HICM and Narrative Backsheet'!$A$7:$T$156,O$9,FALSE))),"")</f>
        <v>Established</v>
      </c>
      <c r="P127" s="154" t="str">
        <f ca="1">IFERROR(IF((VLOOKUP($B127,'HICM and Narrative Backsheet'!$A$7:$T$156,P$9,FALSE))="","",(VLOOKUP($B127,'HICM and Narrative Backsheet'!$A$7:$T$156,P$9,FALSE))),"")</f>
        <v>Mature</v>
      </c>
      <c r="Q127" s="154" t="str">
        <f ca="1">IFERROR(IF((VLOOKUP($B127,'HICM and Narrative Backsheet'!$A$7:$T$156,Q$9,FALSE))="","",(VLOOKUP($B127,'HICM and Narrative Backsheet'!$A$7:$T$156,Q$9,FALSE))),"")</f>
        <v>Established</v>
      </c>
      <c r="R127" s="154" t="str">
        <f ca="1">IFERROR(IF((VLOOKUP($B127,'HICM and Narrative Backsheet'!$A$7:$T$156,R$9,FALSE))="","",(VLOOKUP($B127,'HICM and Narrative Backsheet'!$A$7:$T$156,R$9,FALSE))),"")</f>
        <v>Established</v>
      </c>
      <c r="S127" s="154" t="str">
        <f ca="1">IFERROR(IF((VLOOKUP($B127,'HICM and Narrative Backsheet'!$A$7:$T$156,S$9,FALSE))="","",(VLOOKUP($B127,'HICM and Narrative Backsheet'!$A$7:$T$156,S$9,FALSE))),"")</f>
        <v>Established</v>
      </c>
      <c r="T127" s="154" t="str">
        <f ca="1">IFERROR(IF((VLOOKUP($B127,'HICM and Narrative Backsheet'!$A$7:$T$156,T$9,FALSE))="","",(VLOOKUP($B127,'HICM and Narrative Backsheet'!$A$7:$T$156,T$9,FALSE))),"")</f>
        <v>Established</v>
      </c>
      <c r="U127" s="155" t="str">
        <f ca="1">IFERROR(IF((VLOOKUP($B127,'HICM and Narrative Backsheet'!$A$7:$T$156,U$9,FALSE))="","",(VLOOKUP($B127,'HICM and Narrative Backsheet'!$A$7:$T$156,U$9,FALSE))),"")</f>
        <v>Plans in place</v>
      </c>
    </row>
    <row r="128" spans="1:21" x14ac:dyDescent="0.3">
      <c r="A128" s="57">
        <v>102</v>
      </c>
      <c r="B128" s="50" t="str">
        <f t="shared" ca="1" si="12"/>
        <v>E08000018</v>
      </c>
      <c r="C128" s="141" t="str">
        <f ca="1">IFERROR(VLOOKUP($B128,'Org List'!$J$9:$K$488,2,0), "")</f>
        <v>Rotherham</v>
      </c>
      <c r="D128" s="153" t="str">
        <f ca="1">IFERROR(IF((VLOOKUP($B128,'HICM and Narrative Backsheet'!$A$7:$T$156,D$9,FALSE))="","",(VLOOKUP($B128,'HICM and Narrative Backsheet'!$A$7:$T$156,D$9,FALSE))),"")</f>
        <v>Established</v>
      </c>
      <c r="E128" s="154" t="str">
        <f ca="1">IFERROR(IF((VLOOKUP($B128,'HICM and Narrative Backsheet'!$A$7:$T$156,E$9,FALSE))="","",(VLOOKUP($B128,'HICM and Narrative Backsheet'!$A$7:$T$156,E$9,FALSE))),"")</f>
        <v>Mature</v>
      </c>
      <c r="F128" s="154" t="str">
        <f ca="1">IFERROR(IF((VLOOKUP($B128,'HICM and Narrative Backsheet'!$A$7:$T$156,F$9,FALSE))="","",(VLOOKUP($B128,'HICM and Narrative Backsheet'!$A$7:$T$156,F$9,FALSE))),"")</f>
        <v>Mature</v>
      </c>
      <c r="G128" s="154" t="str">
        <f ca="1">IFERROR(IF((VLOOKUP($B128,'HICM and Narrative Backsheet'!$A$7:$T$156,G$9,FALSE))="","",(VLOOKUP($B128,'HICM and Narrative Backsheet'!$A$7:$T$156,G$9,FALSE))),"")</f>
        <v>Established</v>
      </c>
      <c r="H128" s="154" t="str">
        <f ca="1">IFERROR(IF((VLOOKUP($B128,'HICM and Narrative Backsheet'!$A$7:$T$156,H$9,FALSE))="","",(VLOOKUP($B128,'HICM and Narrative Backsheet'!$A$7:$T$156,H$9,FALSE))),"")</f>
        <v>Established</v>
      </c>
      <c r="I128" s="154" t="str">
        <f ca="1">IFERROR(IF((VLOOKUP($B128,'HICM and Narrative Backsheet'!$A$7:$T$156,I$9,FALSE))="","",(VLOOKUP($B128,'HICM and Narrative Backsheet'!$A$7:$T$156,I$9,FALSE))),"")</f>
        <v>Established</v>
      </c>
      <c r="J128" s="154" t="str">
        <f ca="1">IFERROR(IF((VLOOKUP($B128,'HICM and Narrative Backsheet'!$A$7:$T$156,J$9,FALSE))="","",(VLOOKUP($B128,'HICM and Narrative Backsheet'!$A$7:$T$156,J$9,FALSE))),"")</f>
        <v>Established</v>
      </c>
      <c r="K128" s="154" t="str">
        <f ca="1">IFERROR(IF((VLOOKUP($B128,'HICM and Narrative Backsheet'!$A$7:$T$156,K$9,FALSE))="","",(VLOOKUP($B128,'HICM and Narrative Backsheet'!$A$7:$T$156,K$9,FALSE))),"")</f>
        <v>Mature</v>
      </c>
      <c r="L128" s="155" t="str">
        <f ca="1">IFERROR(IF((VLOOKUP($B128,'HICM and Narrative Backsheet'!$A$7:$T$156,L$9,FALSE))="","",(VLOOKUP($B128,'HICM and Narrative Backsheet'!$A$7:$T$156,L$9,FALSE))),"")</f>
        <v>Mature</v>
      </c>
      <c r="M128" s="153" t="str">
        <f ca="1">IFERROR(IF((VLOOKUP($B128,'HICM and Narrative Backsheet'!$A$7:$T$156,M$9,FALSE))="","",(VLOOKUP($B128,'HICM and Narrative Backsheet'!$A$7:$T$156,M$9,FALSE))),"")</f>
        <v>Mature</v>
      </c>
      <c r="N128" s="154" t="str">
        <f ca="1">IFERROR(IF((VLOOKUP($B128,'HICM and Narrative Backsheet'!$A$7:$T$156,N$9,FALSE))="","",(VLOOKUP($B128,'HICM and Narrative Backsheet'!$A$7:$T$156,N$9,FALSE))),"")</f>
        <v>Mature</v>
      </c>
      <c r="O128" s="154" t="str">
        <f ca="1">IFERROR(IF((VLOOKUP($B128,'HICM and Narrative Backsheet'!$A$7:$T$156,O$9,FALSE))="","",(VLOOKUP($B128,'HICM and Narrative Backsheet'!$A$7:$T$156,O$9,FALSE))),"")</f>
        <v>Mature</v>
      </c>
      <c r="P128" s="154" t="str">
        <f ca="1">IFERROR(IF((VLOOKUP($B128,'HICM and Narrative Backsheet'!$A$7:$T$156,P$9,FALSE))="","",(VLOOKUP($B128,'HICM and Narrative Backsheet'!$A$7:$T$156,P$9,FALSE))),"")</f>
        <v>Established</v>
      </c>
      <c r="Q128" s="154" t="str">
        <f ca="1">IFERROR(IF((VLOOKUP($B128,'HICM and Narrative Backsheet'!$A$7:$T$156,Q$9,FALSE))="","",(VLOOKUP($B128,'HICM and Narrative Backsheet'!$A$7:$T$156,Q$9,FALSE))),"")</f>
        <v>Mature</v>
      </c>
      <c r="R128" s="154" t="str">
        <f ca="1">IFERROR(IF((VLOOKUP($B128,'HICM and Narrative Backsheet'!$A$7:$T$156,R$9,FALSE))="","",(VLOOKUP($B128,'HICM and Narrative Backsheet'!$A$7:$T$156,R$9,FALSE))),"")</f>
        <v>Mature</v>
      </c>
      <c r="S128" s="154" t="str">
        <f ca="1">IFERROR(IF((VLOOKUP($B128,'HICM and Narrative Backsheet'!$A$7:$T$156,S$9,FALSE))="","",(VLOOKUP($B128,'HICM and Narrative Backsheet'!$A$7:$T$156,S$9,FALSE))),"")</f>
        <v>Mature</v>
      </c>
      <c r="T128" s="154" t="str">
        <f ca="1">IFERROR(IF((VLOOKUP($B128,'HICM and Narrative Backsheet'!$A$7:$T$156,T$9,FALSE))="","",(VLOOKUP($B128,'HICM and Narrative Backsheet'!$A$7:$T$156,T$9,FALSE))),"")</f>
        <v>Mature</v>
      </c>
      <c r="U128" s="155" t="str">
        <f ca="1">IFERROR(IF((VLOOKUP($B128,'HICM and Narrative Backsheet'!$A$7:$T$156,U$9,FALSE))="","",(VLOOKUP($B128,'HICM and Narrative Backsheet'!$A$7:$T$156,U$9,FALSE))),"")</f>
        <v>Mature</v>
      </c>
    </row>
    <row r="129" spans="1:21" x14ac:dyDescent="0.3">
      <c r="A129" s="57">
        <v>103</v>
      </c>
      <c r="B129" s="50" t="str">
        <f t="shared" ca="1" si="12"/>
        <v>E06000017</v>
      </c>
      <c r="C129" s="141" t="str">
        <f ca="1">IFERROR(VLOOKUP($B129,'Org List'!$J$9:$K$488,2,0), "")</f>
        <v>Rutland</v>
      </c>
      <c r="D129" s="153" t="str">
        <f ca="1">IFERROR(IF((VLOOKUP($B129,'HICM and Narrative Backsheet'!$A$7:$T$156,D$9,FALSE))="","",(VLOOKUP($B129,'HICM and Narrative Backsheet'!$A$7:$T$156,D$9,FALSE))),"")</f>
        <v>Mature</v>
      </c>
      <c r="E129" s="154" t="str">
        <f ca="1">IFERROR(IF((VLOOKUP($B129,'HICM and Narrative Backsheet'!$A$7:$T$156,E$9,FALSE))="","",(VLOOKUP($B129,'HICM and Narrative Backsheet'!$A$7:$T$156,E$9,FALSE))),"")</f>
        <v>Mature</v>
      </c>
      <c r="F129" s="154" t="str">
        <f ca="1">IFERROR(IF((VLOOKUP($B129,'HICM and Narrative Backsheet'!$A$7:$T$156,F$9,FALSE))="","",(VLOOKUP($B129,'HICM and Narrative Backsheet'!$A$7:$T$156,F$9,FALSE))),"")</f>
        <v>Exemplary</v>
      </c>
      <c r="G129" s="154" t="str">
        <f ca="1">IFERROR(IF((VLOOKUP($B129,'HICM and Narrative Backsheet'!$A$7:$T$156,G$9,FALSE))="","",(VLOOKUP($B129,'HICM and Narrative Backsheet'!$A$7:$T$156,G$9,FALSE))),"")</f>
        <v>Mature</v>
      </c>
      <c r="H129" s="154" t="str">
        <f ca="1">IFERROR(IF((VLOOKUP($B129,'HICM and Narrative Backsheet'!$A$7:$T$156,H$9,FALSE))="","",(VLOOKUP($B129,'HICM and Narrative Backsheet'!$A$7:$T$156,H$9,FALSE))),"")</f>
        <v>Mature</v>
      </c>
      <c r="I129" s="154" t="str">
        <f ca="1">IFERROR(IF((VLOOKUP($B129,'HICM and Narrative Backsheet'!$A$7:$T$156,I$9,FALSE))="","",(VLOOKUP($B129,'HICM and Narrative Backsheet'!$A$7:$T$156,I$9,FALSE))),"")</f>
        <v>Mature</v>
      </c>
      <c r="J129" s="154" t="str">
        <f ca="1">IFERROR(IF((VLOOKUP($B129,'HICM and Narrative Backsheet'!$A$7:$T$156,J$9,FALSE))="","",(VLOOKUP($B129,'HICM and Narrative Backsheet'!$A$7:$T$156,J$9,FALSE))),"")</f>
        <v>Established</v>
      </c>
      <c r="K129" s="154" t="str">
        <f ca="1">IFERROR(IF((VLOOKUP($B129,'HICM and Narrative Backsheet'!$A$7:$T$156,K$9,FALSE))="","",(VLOOKUP($B129,'HICM and Narrative Backsheet'!$A$7:$T$156,K$9,FALSE))),"")</f>
        <v>Mature</v>
      </c>
      <c r="L129" s="155" t="str">
        <f ca="1">IFERROR(IF((VLOOKUP($B129,'HICM and Narrative Backsheet'!$A$7:$T$156,L$9,FALSE))="","",(VLOOKUP($B129,'HICM and Narrative Backsheet'!$A$7:$T$156,L$9,FALSE))),"")</f>
        <v>Established</v>
      </c>
      <c r="M129" s="153" t="str">
        <f ca="1">IFERROR(IF((VLOOKUP($B129,'HICM and Narrative Backsheet'!$A$7:$T$156,M$9,FALSE))="","",(VLOOKUP($B129,'HICM and Narrative Backsheet'!$A$7:$T$156,M$9,FALSE))),"")</f>
        <v>Mature</v>
      </c>
      <c r="N129" s="154" t="str">
        <f ca="1">IFERROR(IF((VLOOKUP($B129,'HICM and Narrative Backsheet'!$A$7:$T$156,N$9,FALSE))="","",(VLOOKUP($B129,'HICM and Narrative Backsheet'!$A$7:$T$156,N$9,FALSE))),"")</f>
        <v>Mature</v>
      </c>
      <c r="O129" s="154" t="str">
        <f ca="1">IFERROR(IF((VLOOKUP($B129,'HICM and Narrative Backsheet'!$A$7:$T$156,O$9,FALSE))="","",(VLOOKUP($B129,'HICM and Narrative Backsheet'!$A$7:$T$156,O$9,FALSE))),"")</f>
        <v>Exemplary</v>
      </c>
      <c r="P129" s="154" t="str">
        <f ca="1">IFERROR(IF((VLOOKUP($B129,'HICM and Narrative Backsheet'!$A$7:$T$156,P$9,FALSE))="","",(VLOOKUP($B129,'HICM and Narrative Backsheet'!$A$7:$T$156,P$9,FALSE))),"")</f>
        <v>Exemplary</v>
      </c>
      <c r="Q129" s="154" t="str">
        <f ca="1">IFERROR(IF((VLOOKUP($B129,'HICM and Narrative Backsheet'!$A$7:$T$156,Q$9,FALSE))="","",(VLOOKUP($B129,'HICM and Narrative Backsheet'!$A$7:$T$156,Q$9,FALSE))),"")</f>
        <v>Mature</v>
      </c>
      <c r="R129" s="154" t="str">
        <f ca="1">IFERROR(IF((VLOOKUP($B129,'HICM and Narrative Backsheet'!$A$7:$T$156,R$9,FALSE))="","",(VLOOKUP($B129,'HICM and Narrative Backsheet'!$A$7:$T$156,R$9,FALSE))),"")</f>
        <v>Mature</v>
      </c>
      <c r="S129" s="154" t="str">
        <f ca="1">IFERROR(IF((VLOOKUP($B129,'HICM and Narrative Backsheet'!$A$7:$T$156,S$9,FALSE))="","",(VLOOKUP($B129,'HICM and Narrative Backsheet'!$A$7:$T$156,S$9,FALSE))),"")</f>
        <v>Mature</v>
      </c>
      <c r="T129" s="154" t="str">
        <f ca="1">IFERROR(IF((VLOOKUP($B129,'HICM and Narrative Backsheet'!$A$7:$T$156,T$9,FALSE))="","",(VLOOKUP($B129,'HICM and Narrative Backsheet'!$A$7:$T$156,T$9,FALSE))),"")</f>
        <v>Mature</v>
      </c>
      <c r="U129" s="155" t="str">
        <f ca="1">IFERROR(IF((VLOOKUP($B129,'HICM and Narrative Backsheet'!$A$7:$T$156,U$9,FALSE))="","",(VLOOKUP($B129,'HICM and Narrative Backsheet'!$A$7:$T$156,U$9,FALSE))),"")</f>
        <v>Established</v>
      </c>
    </row>
    <row r="130" spans="1:21" x14ac:dyDescent="0.3">
      <c r="A130" s="57">
        <v>104</v>
      </c>
      <c r="B130" s="50" t="str">
        <f t="shared" ca="1" si="12"/>
        <v>E08000006</v>
      </c>
      <c r="C130" s="141" t="str">
        <f ca="1">IFERROR(VLOOKUP($B130,'Org List'!$J$9:$K$488,2,0), "")</f>
        <v>Salford</v>
      </c>
      <c r="D130" s="153" t="str">
        <f ca="1">IFERROR(IF((VLOOKUP($B130,'HICM and Narrative Backsheet'!$A$7:$T$156,D$9,FALSE))="","",(VLOOKUP($B130,'HICM and Narrative Backsheet'!$A$7:$T$156,D$9,FALSE))),"")</f>
        <v>Established</v>
      </c>
      <c r="E130" s="154" t="str">
        <f ca="1">IFERROR(IF((VLOOKUP($B130,'HICM and Narrative Backsheet'!$A$7:$T$156,E$9,FALSE))="","",(VLOOKUP($B130,'HICM and Narrative Backsheet'!$A$7:$T$156,E$9,FALSE))),"")</f>
        <v>Established</v>
      </c>
      <c r="F130" s="154" t="str">
        <f ca="1">IFERROR(IF((VLOOKUP($B130,'HICM and Narrative Backsheet'!$A$7:$T$156,F$9,FALSE))="","",(VLOOKUP($B130,'HICM and Narrative Backsheet'!$A$7:$T$156,F$9,FALSE))),"")</f>
        <v>Established</v>
      </c>
      <c r="G130" s="154" t="str">
        <f ca="1">IFERROR(IF((VLOOKUP($B130,'HICM and Narrative Backsheet'!$A$7:$T$156,G$9,FALSE))="","",(VLOOKUP($B130,'HICM and Narrative Backsheet'!$A$7:$T$156,G$9,FALSE))),"")</f>
        <v>Established</v>
      </c>
      <c r="H130" s="154" t="str">
        <f ca="1">IFERROR(IF((VLOOKUP($B130,'HICM and Narrative Backsheet'!$A$7:$T$156,H$9,FALSE))="","",(VLOOKUP($B130,'HICM and Narrative Backsheet'!$A$7:$T$156,H$9,FALSE))),"")</f>
        <v>Established</v>
      </c>
      <c r="I130" s="154" t="str">
        <f ca="1">IFERROR(IF((VLOOKUP($B130,'HICM and Narrative Backsheet'!$A$7:$T$156,I$9,FALSE))="","",(VLOOKUP($B130,'HICM and Narrative Backsheet'!$A$7:$T$156,I$9,FALSE))),"")</f>
        <v>Plans in place</v>
      </c>
      <c r="J130" s="154" t="str">
        <f ca="1">IFERROR(IF((VLOOKUP($B130,'HICM and Narrative Backsheet'!$A$7:$T$156,J$9,FALSE))="","",(VLOOKUP($B130,'HICM and Narrative Backsheet'!$A$7:$T$156,J$9,FALSE))),"")</f>
        <v>Established</v>
      </c>
      <c r="K130" s="154" t="str">
        <f ca="1">IFERROR(IF((VLOOKUP($B130,'HICM and Narrative Backsheet'!$A$7:$T$156,K$9,FALSE))="","",(VLOOKUP($B130,'HICM and Narrative Backsheet'!$A$7:$T$156,K$9,FALSE))),"")</f>
        <v>Established</v>
      </c>
      <c r="L130" s="155" t="str">
        <f ca="1">IFERROR(IF((VLOOKUP($B130,'HICM and Narrative Backsheet'!$A$7:$T$156,L$9,FALSE))="","",(VLOOKUP($B130,'HICM and Narrative Backsheet'!$A$7:$T$156,L$9,FALSE))),"")</f>
        <v>Plans in place</v>
      </c>
      <c r="M130" s="153" t="str">
        <f ca="1">IFERROR(IF((VLOOKUP($B130,'HICM and Narrative Backsheet'!$A$7:$T$156,M$9,FALSE))="","",(VLOOKUP($B130,'HICM and Narrative Backsheet'!$A$7:$T$156,M$9,FALSE))),"")</f>
        <v>Established</v>
      </c>
      <c r="N130" s="154" t="str">
        <f ca="1">IFERROR(IF((VLOOKUP($B130,'HICM and Narrative Backsheet'!$A$7:$T$156,N$9,FALSE))="","",(VLOOKUP($B130,'HICM and Narrative Backsheet'!$A$7:$T$156,N$9,FALSE))),"")</f>
        <v>Established</v>
      </c>
      <c r="O130" s="154" t="str">
        <f ca="1">IFERROR(IF((VLOOKUP($B130,'HICM and Narrative Backsheet'!$A$7:$T$156,O$9,FALSE))="","",(VLOOKUP($B130,'HICM and Narrative Backsheet'!$A$7:$T$156,O$9,FALSE))),"")</f>
        <v>Established</v>
      </c>
      <c r="P130" s="154" t="str">
        <f ca="1">IFERROR(IF((VLOOKUP($B130,'HICM and Narrative Backsheet'!$A$7:$T$156,P$9,FALSE))="","",(VLOOKUP($B130,'HICM and Narrative Backsheet'!$A$7:$T$156,P$9,FALSE))),"")</f>
        <v>Established</v>
      </c>
      <c r="Q130" s="154" t="str">
        <f ca="1">IFERROR(IF((VLOOKUP($B130,'HICM and Narrative Backsheet'!$A$7:$T$156,Q$9,FALSE))="","",(VLOOKUP($B130,'HICM and Narrative Backsheet'!$A$7:$T$156,Q$9,FALSE))),"")</f>
        <v>Established</v>
      </c>
      <c r="R130" s="154" t="str">
        <f ca="1">IFERROR(IF((VLOOKUP($B130,'HICM and Narrative Backsheet'!$A$7:$T$156,R$9,FALSE))="","",(VLOOKUP($B130,'HICM and Narrative Backsheet'!$A$7:$T$156,R$9,FALSE))),"")</f>
        <v>Established</v>
      </c>
      <c r="S130" s="154" t="str">
        <f ca="1">IFERROR(IF((VLOOKUP($B130,'HICM and Narrative Backsheet'!$A$7:$T$156,S$9,FALSE))="","",(VLOOKUP($B130,'HICM and Narrative Backsheet'!$A$7:$T$156,S$9,FALSE))),"")</f>
        <v>Established</v>
      </c>
      <c r="T130" s="154" t="str">
        <f ca="1">IFERROR(IF((VLOOKUP($B130,'HICM and Narrative Backsheet'!$A$7:$T$156,T$9,FALSE))="","",(VLOOKUP($B130,'HICM and Narrative Backsheet'!$A$7:$T$156,T$9,FALSE))),"")</f>
        <v>Established</v>
      </c>
      <c r="U130" s="155" t="str">
        <f ca="1">IFERROR(IF((VLOOKUP($B130,'HICM and Narrative Backsheet'!$A$7:$T$156,U$9,FALSE))="","",(VLOOKUP($B130,'HICM and Narrative Backsheet'!$A$7:$T$156,U$9,FALSE))),"")</f>
        <v>Established</v>
      </c>
    </row>
    <row r="131" spans="1:21" x14ac:dyDescent="0.3">
      <c r="A131" s="57">
        <v>105</v>
      </c>
      <c r="B131" s="50" t="str">
        <f t="shared" ca="1" si="12"/>
        <v>E08000028</v>
      </c>
      <c r="C131" s="141" t="str">
        <f ca="1">IFERROR(VLOOKUP($B131,'Org List'!$J$9:$K$488,2,0), "")</f>
        <v>Sandwell</v>
      </c>
      <c r="D131" s="153" t="str">
        <f ca="1">IFERROR(IF((VLOOKUP($B131,'HICM and Narrative Backsheet'!$A$7:$T$156,D$9,FALSE))="","",(VLOOKUP($B131,'HICM and Narrative Backsheet'!$A$7:$T$156,D$9,FALSE))),"")</f>
        <v>Established</v>
      </c>
      <c r="E131" s="154" t="str">
        <f ca="1">IFERROR(IF((VLOOKUP($B131,'HICM and Narrative Backsheet'!$A$7:$T$156,E$9,FALSE))="","",(VLOOKUP($B131,'HICM and Narrative Backsheet'!$A$7:$T$156,E$9,FALSE))),"")</f>
        <v>Plans in place</v>
      </c>
      <c r="F131" s="154" t="str">
        <f ca="1">IFERROR(IF((VLOOKUP($B131,'HICM and Narrative Backsheet'!$A$7:$T$156,F$9,FALSE))="","",(VLOOKUP($B131,'HICM and Narrative Backsheet'!$A$7:$T$156,F$9,FALSE))),"")</f>
        <v>Established</v>
      </c>
      <c r="G131" s="154" t="str">
        <f ca="1">IFERROR(IF((VLOOKUP($B131,'HICM and Narrative Backsheet'!$A$7:$T$156,G$9,FALSE))="","",(VLOOKUP($B131,'HICM and Narrative Backsheet'!$A$7:$T$156,G$9,FALSE))),"")</f>
        <v>Established</v>
      </c>
      <c r="H131" s="154" t="str">
        <f ca="1">IFERROR(IF((VLOOKUP($B131,'HICM and Narrative Backsheet'!$A$7:$T$156,H$9,FALSE))="","",(VLOOKUP($B131,'HICM and Narrative Backsheet'!$A$7:$T$156,H$9,FALSE))),"")</f>
        <v>Mature</v>
      </c>
      <c r="I131" s="154" t="str">
        <f ca="1">IFERROR(IF((VLOOKUP($B131,'HICM and Narrative Backsheet'!$A$7:$T$156,I$9,FALSE))="","",(VLOOKUP($B131,'HICM and Narrative Backsheet'!$A$7:$T$156,I$9,FALSE))),"")</f>
        <v>Plans in place</v>
      </c>
      <c r="J131" s="154" t="str">
        <f ca="1">IFERROR(IF((VLOOKUP($B131,'HICM and Narrative Backsheet'!$A$7:$T$156,J$9,FALSE))="","",(VLOOKUP($B131,'HICM and Narrative Backsheet'!$A$7:$T$156,J$9,FALSE))),"")</f>
        <v>Established</v>
      </c>
      <c r="K131" s="154" t="str">
        <f ca="1">IFERROR(IF((VLOOKUP($B131,'HICM and Narrative Backsheet'!$A$7:$T$156,K$9,FALSE))="","",(VLOOKUP($B131,'HICM and Narrative Backsheet'!$A$7:$T$156,K$9,FALSE))),"")</f>
        <v>Established</v>
      </c>
      <c r="L131" s="155" t="str">
        <f ca="1">IFERROR(IF((VLOOKUP($B131,'HICM and Narrative Backsheet'!$A$7:$T$156,L$9,FALSE))="","",(VLOOKUP($B131,'HICM and Narrative Backsheet'!$A$7:$T$156,L$9,FALSE))),"")</f>
        <v>Established</v>
      </c>
      <c r="M131" s="153" t="str">
        <f ca="1">IFERROR(IF((VLOOKUP($B131,'HICM and Narrative Backsheet'!$A$7:$T$156,M$9,FALSE))="","",(VLOOKUP($B131,'HICM and Narrative Backsheet'!$A$7:$T$156,M$9,FALSE))),"")</f>
        <v>Established</v>
      </c>
      <c r="N131" s="154" t="str">
        <f ca="1">IFERROR(IF((VLOOKUP($B131,'HICM and Narrative Backsheet'!$A$7:$T$156,N$9,FALSE))="","",(VLOOKUP($B131,'HICM and Narrative Backsheet'!$A$7:$T$156,N$9,FALSE))),"")</f>
        <v>Established</v>
      </c>
      <c r="O131" s="154" t="str">
        <f ca="1">IFERROR(IF((VLOOKUP($B131,'HICM and Narrative Backsheet'!$A$7:$T$156,O$9,FALSE))="","",(VLOOKUP($B131,'HICM and Narrative Backsheet'!$A$7:$T$156,O$9,FALSE))),"")</f>
        <v>Established</v>
      </c>
      <c r="P131" s="154" t="str">
        <f ca="1">IFERROR(IF((VLOOKUP($B131,'HICM and Narrative Backsheet'!$A$7:$T$156,P$9,FALSE))="","",(VLOOKUP($B131,'HICM and Narrative Backsheet'!$A$7:$T$156,P$9,FALSE))),"")</f>
        <v>Established</v>
      </c>
      <c r="Q131" s="154" t="str">
        <f ca="1">IFERROR(IF((VLOOKUP($B131,'HICM and Narrative Backsheet'!$A$7:$T$156,Q$9,FALSE))="","",(VLOOKUP($B131,'HICM and Narrative Backsheet'!$A$7:$T$156,Q$9,FALSE))),"")</f>
        <v>Mature</v>
      </c>
      <c r="R131" s="154" t="str">
        <f ca="1">IFERROR(IF((VLOOKUP($B131,'HICM and Narrative Backsheet'!$A$7:$T$156,R$9,FALSE))="","",(VLOOKUP($B131,'HICM and Narrative Backsheet'!$A$7:$T$156,R$9,FALSE))),"")</f>
        <v>Established</v>
      </c>
      <c r="S131" s="154" t="str">
        <f ca="1">IFERROR(IF((VLOOKUP($B131,'HICM and Narrative Backsheet'!$A$7:$T$156,S$9,FALSE))="","",(VLOOKUP($B131,'HICM and Narrative Backsheet'!$A$7:$T$156,S$9,FALSE))),"")</f>
        <v>Established</v>
      </c>
      <c r="T131" s="154" t="str">
        <f ca="1">IFERROR(IF((VLOOKUP($B131,'HICM and Narrative Backsheet'!$A$7:$T$156,T$9,FALSE))="","",(VLOOKUP($B131,'HICM and Narrative Backsheet'!$A$7:$T$156,T$9,FALSE))),"")</f>
        <v>Established</v>
      </c>
      <c r="U131" s="155" t="str">
        <f ca="1">IFERROR(IF((VLOOKUP($B131,'HICM and Narrative Backsheet'!$A$7:$T$156,U$9,FALSE))="","",(VLOOKUP($B131,'HICM and Narrative Backsheet'!$A$7:$T$156,U$9,FALSE))),"")</f>
        <v>Established</v>
      </c>
    </row>
    <row r="132" spans="1:21" x14ac:dyDescent="0.3">
      <c r="A132" s="57">
        <v>106</v>
      </c>
      <c r="B132" s="50" t="str">
        <f t="shared" ca="1" si="12"/>
        <v>E08000014</v>
      </c>
      <c r="C132" s="141" t="str">
        <f ca="1">IFERROR(VLOOKUP($B132,'Org List'!$J$9:$K$488,2,0), "")</f>
        <v>Sefton</v>
      </c>
      <c r="D132" s="153" t="str">
        <f ca="1">IFERROR(IF((VLOOKUP($B132,'HICM and Narrative Backsheet'!$A$7:$T$156,D$9,FALSE))="","",(VLOOKUP($B132,'HICM and Narrative Backsheet'!$A$7:$T$156,D$9,FALSE))),"")</f>
        <v>Plans in place</v>
      </c>
      <c r="E132" s="154" t="str">
        <f ca="1">IFERROR(IF((VLOOKUP($B132,'HICM and Narrative Backsheet'!$A$7:$T$156,E$9,FALSE))="","",(VLOOKUP($B132,'HICM and Narrative Backsheet'!$A$7:$T$156,E$9,FALSE))),"")</f>
        <v>Plans in place</v>
      </c>
      <c r="F132" s="154" t="str">
        <f ca="1">IFERROR(IF((VLOOKUP($B132,'HICM and Narrative Backsheet'!$A$7:$T$156,F$9,FALSE))="","",(VLOOKUP($B132,'HICM and Narrative Backsheet'!$A$7:$T$156,F$9,FALSE))),"")</f>
        <v>Established</v>
      </c>
      <c r="G132" s="154" t="str">
        <f ca="1">IFERROR(IF((VLOOKUP($B132,'HICM and Narrative Backsheet'!$A$7:$T$156,G$9,FALSE))="","",(VLOOKUP($B132,'HICM and Narrative Backsheet'!$A$7:$T$156,G$9,FALSE))),"")</f>
        <v>Plans in place</v>
      </c>
      <c r="H132" s="154" t="str">
        <f ca="1">IFERROR(IF((VLOOKUP($B132,'HICM and Narrative Backsheet'!$A$7:$T$156,H$9,FALSE))="","",(VLOOKUP($B132,'HICM and Narrative Backsheet'!$A$7:$T$156,H$9,FALSE))),"")</f>
        <v>Plans in place</v>
      </c>
      <c r="I132" s="154" t="str">
        <f ca="1">IFERROR(IF((VLOOKUP($B132,'HICM and Narrative Backsheet'!$A$7:$T$156,I$9,FALSE))="","",(VLOOKUP($B132,'HICM and Narrative Backsheet'!$A$7:$T$156,I$9,FALSE))),"")</f>
        <v>Plans in place</v>
      </c>
      <c r="J132" s="154" t="str">
        <f ca="1">IFERROR(IF((VLOOKUP($B132,'HICM and Narrative Backsheet'!$A$7:$T$156,J$9,FALSE))="","",(VLOOKUP($B132,'HICM and Narrative Backsheet'!$A$7:$T$156,J$9,FALSE))),"")</f>
        <v>Plans in place</v>
      </c>
      <c r="K132" s="154" t="str">
        <f ca="1">IFERROR(IF((VLOOKUP($B132,'HICM and Narrative Backsheet'!$A$7:$T$156,K$9,FALSE))="","",(VLOOKUP($B132,'HICM and Narrative Backsheet'!$A$7:$T$156,K$9,FALSE))),"")</f>
        <v>Plans in place</v>
      </c>
      <c r="L132" s="155" t="str">
        <f ca="1">IFERROR(IF((VLOOKUP($B132,'HICM and Narrative Backsheet'!$A$7:$T$156,L$9,FALSE))="","",(VLOOKUP($B132,'HICM and Narrative Backsheet'!$A$7:$T$156,L$9,FALSE))),"")</f>
        <v>Established</v>
      </c>
      <c r="M132" s="153" t="str">
        <f ca="1">IFERROR(IF((VLOOKUP($B132,'HICM and Narrative Backsheet'!$A$7:$T$156,M$9,FALSE))="","",(VLOOKUP($B132,'HICM and Narrative Backsheet'!$A$7:$T$156,M$9,FALSE))),"")</f>
        <v>Established</v>
      </c>
      <c r="N132" s="154" t="str">
        <f ca="1">IFERROR(IF((VLOOKUP($B132,'HICM and Narrative Backsheet'!$A$7:$T$156,N$9,FALSE))="","",(VLOOKUP($B132,'HICM and Narrative Backsheet'!$A$7:$T$156,N$9,FALSE))),"")</f>
        <v>Established</v>
      </c>
      <c r="O132" s="154" t="str">
        <f ca="1">IFERROR(IF((VLOOKUP($B132,'HICM and Narrative Backsheet'!$A$7:$T$156,O$9,FALSE))="","",(VLOOKUP($B132,'HICM and Narrative Backsheet'!$A$7:$T$156,O$9,FALSE))),"")</f>
        <v>Mature</v>
      </c>
      <c r="P132" s="154" t="str">
        <f ca="1">IFERROR(IF((VLOOKUP($B132,'HICM and Narrative Backsheet'!$A$7:$T$156,P$9,FALSE))="","",(VLOOKUP($B132,'HICM and Narrative Backsheet'!$A$7:$T$156,P$9,FALSE))),"")</f>
        <v>Established</v>
      </c>
      <c r="Q132" s="154" t="str">
        <f ca="1">IFERROR(IF((VLOOKUP($B132,'HICM and Narrative Backsheet'!$A$7:$T$156,Q$9,FALSE))="","",(VLOOKUP($B132,'HICM and Narrative Backsheet'!$A$7:$T$156,Q$9,FALSE))),"")</f>
        <v>Established</v>
      </c>
      <c r="R132" s="154" t="str">
        <f ca="1">IFERROR(IF((VLOOKUP($B132,'HICM and Narrative Backsheet'!$A$7:$T$156,R$9,FALSE))="","",(VLOOKUP($B132,'HICM and Narrative Backsheet'!$A$7:$T$156,R$9,FALSE))),"")</f>
        <v>Established</v>
      </c>
      <c r="S132" s="154" t="str">
        <f ca="1">IFERROR(IF((VLOOKUP($B132,'HICM and Narrative Backsheet'!$A$7:$T$156,S$9,FALSE))="","",(VLOOKUP($B132,'HICM and Narrative Backsheet'!$A$7:$T$156,S$9,FALSE))),"")</f>
        <v>Established</v>
      </c>
      <c r="T132" s="154" t="str">
        <f ca="1">IFERROR(IF((VLOOKUP($B132,'HICM and Narrative Backsheet'!$A$7:$T$156,T$9,FALSE))="","",(VLOOKUP($B132,'HICM and Narrative Backsheet'!$A$7:$T$156,T$9,FALSE))),"")</f>
        <v>Established</v>
      </c>
      <c r="U132" s="155" t="str">
        <f ca="1">IFERROR(IF((VLOOKUP($B132,'HICM and Narrative Backsheet'!$A$7:$T$156,U$9,FALSE))="","",(VLOOKUP($B132,'HICM and Narrative Backsheet'!$A$7:$T$156,U$9,FALSE))),"")</f>
        <v>Established</v>
      </c>
    </row>
    <row r="133" spans="1:21" x14ac:dyDescent="0.3">
      <c r="A133" s="57">
        <v>107</v>
      </c>
      <c r="B133" s="50" t="str">
        <f t="shared" ca="1" si="12"/>
        <v>E08000019</v>
      </c>
      <c r="C133" s="141" t="str">
        <f ca="1">IFERROR(VLOOKUP($B133,'Org List'!$J$9:$K$488,2,0), "")</f>
        <v>Sheffield</v>
      </c>
      <c r="D133" s="153" t="str">
        <f ca="1">IFERROR(IF((VLOOKUP($B133,'HICM and Narrative Backsheet'!$A$7:$T$156,D$9,FALSE))="","",(VLOOKUP($B133,'HICM and Narrative Backsheet'!$A$7:$T$156,D$9,FALSE))),"")</f>
        <v>Established</v>
      </c>
      <c r="E133" s="154" t="str">
        <f ca="1">IFERROR(IF((VLOOKUP($B133,'HICM and Narrative Backsheet'!$A$7:$T$156,E$9,FALSE))="","",(VLOOKUP($B133,'HICM and Narrative Backsheet'!$A$7:$T$156,E$9,FALSE))),"")</f>
        <v>Established</v>
      </c>
      <c r="F133" s="154" t="str">
        <f ca="1">IFERROR(IF((VLOOKUP($B133,'HICM and Narrative Backsheet'!$A$7:$T$156,F$9,FALSE))="","",(VLOOKUP($B133,'HICM and Narrative Backsheet'!$A$7:$T$156,F$9,FALSE))),"")</f>
        <v>Established</v>
      </c>
      <c r="G133" s="154" t="str">
        <f ca="1">IFERROR(IF((VLOOKUP($B133,'HICM and Narrative Backsheet'!$A$7:$T$156,G$9,FALSE))="","",(VLOOKUP($B133,'HICM and Narrative Backsheet'!$A$7:$T$156,G$9,FALSE))),"")</f>
        <v>Established</v>
      </c>
      <c r="H133" s="154" t="str">
        <f ca="1">IFERROR(IF((VLOOKUP($B133,'HICM and Narrative Backsheet'!$A$7:$T$156,H$9,FALSE))="","",(VLOOKUP($B133,'HICM and Narrative Backsheet'!$A$7:$T$156,H$9,FALSE))),"")</f>
        <v>Established</v>
      </c>
      <c r="I133" s="154" t="str">
        <f ca="1">IFERROR(IF((VLOOKUP($B133,'HICM and Narrative Backsheet'!$A$7:$T$156,I$9,FALSE))="","",(VLOOKUP($B133,'HICM and Narrative Backsheet'!$A$7:$T$156,I$9,FALSE))),"")</f>
        <v>Established</v>
      </c>
      <c r="J133" s="154" t="str">
        <f ca="1">IFERROR(IF((VLOOKUP($B133,'HICM and Narrative Backsheet'!$A$7:$T$156,J$9,FALSE))="","",(VLOOKUP($B133,'HICM and Narrative Backsheet'!$A$7:$T$156,J$9,FALSE))),"")</f>
        <v>Established</v>
      </c>
      <c r="K133" s="154" t="str">
        <f ca="1">IFERROR(IF((VLOOKUP($B133,'HICM and Narrative Backsheet'!$A$7:$T$156,K$9,FALSE))="","",(VLOOKUP($B133,'HICM and Narrative Backsheet'!$A$7:$T$156,K$9,FALSE))),"")</f>
        <v>Mature</v>
      </c>
      <c r="L133" s="155" t="str">
        <f ca="1">IFERROR(IF((VLOOKUP($B133,'HICM and Narrative Backsheet'!$A$7:$T$156,L$9,FALSE))="","",(VLOOKUP($B133,'HICM and Narrative Backsheet'!$A$7:$T$156,L$9,FALSE))),"")</f>
        <v>Mature</v>
      </c>
      <c r="M133" s="153" t="str">
        <f ca="1">IFERROR(IF((VLOOKUP($B133,'HICM and Narrative Backsheet'!$A$7:$T$156,M$9,FALSE))="","",(VLOOKUP($B133,'HICM and Narrative Backsheet'!$A$7:$T$156,M$9,FALSE))),"")</f>
        <v>Mature</v>
      </c>
      <c r="N133" s="154" t="str">
        <f ca="1">IFERROR(IF((VLOOKUP($B133,'HICM and Narrative Backsheet'!$A$7:$T$156,N$9,FALSE))="","",(VLOOKUP($B133,'HICM and Narrative Backsheet'!$A$7:$T$156,N$9,FALSE))),"")</f>
        <v>Mature</v>
      </c>
      <c r="O133" s="154" t="str">
        <f ca="1">IFERROR(IF((VLOOKUP($B133,'HICM and Narrative Backsheet'!$A$7:$T$156,O$9,FALSE))="","",(VLOOKUP($B133,'HICM and Narrative Backsheet'!$A$7:$T$156,O$9,FALSE))),"")</f>
        <v>Mature</v>
      </c>
      <c r="P133" s="154" t="str">
        <f ca="1">IFERROR(IF((VLOOKUP($B133,'HICM and Narrative Backsheet'!$A$7:$T$156,P$9,FALSE))="","",(VLOOKUP($B133,'HICM and Narrative Backsheet'!$A$7:$T$156,P$9,FALSE))),"")</f>
        <v>Mature</v>
      </c>
      <c r="Q133" s="154" t="str">
        <f ca="1">IFERROR(IF((VLOOKUP($B133,'HICM and Narrative Backsheet'!$A$7:$T$156,Q$9,FALSE))="","",(VLOOKUP($B133,'HICM and Narrative Backsheet'!$A$7:$T$156,Q$9,FALSE))),"")</f>
        <v>Mature</v>
      </c>
      <c r="R133" s="154" t="str">
        <f ca="1">IFERROR(IF((VLOOKUP($B133,'HICM and Narrative Backsheet'!$A$7:$T$156,R$9,FALSE))="","",(VLOOKUP($B133,'HICM and Narrative Backsheet'!$A$7:$T$156,R$9,FALSE))),"")</f>
        <v>Mature</v>
      </c>
      <c r="S133" s="154" t="str">
        <f ca="1">IFERROR(IF((VLOOKUP($B133,'HICM and Narrative Backsheet'!$A$7:$T$156,S$9,FALSE))="","",(VLOOKUP($B133,'HICM and Narrative Backsheet'!$A$7:$T$156,S$9,FALSE))),"")</f>
        <v>Mature</v>
      </c>
      <c r="T133" s="154" t="str">
        <f ca="1">IFERROR(IF((VLOOKUP($B133,'HICM and Narrative Backsheet'!$A$7:$T$156,T$9,FALSE))="","",(VLOOKUP($B133,'HICM and Narrative Backsheet'!$A$7:$T$156,T$9,FALSE))),"")</f>
        <v>Mature</v>
      </c>
      <c r="U133" s="155" t="str">
        <f ca="1">IFERROR(IF((VLOOKUP($B133,'HICM and Narrative Backsheet'!$A$7:$T$156,U$9,FALSE))="","",(VLOOKUP($B133,'HICM and Narrative Backsheet'!$A$7:$T$156,U$9,FALSE))),"")</f>
        <v>Mature</v>
      </c>
    </row>
    <row r="134" spans="1:21" x14ac:dyDescent="0.3">
      <c r="A134" s="57">
        <v>108</v>
      </c>
      <c r="B134" s="50" t="str">
        <f t="shared" ca="1" si="12"/>
        <v>E06000051</v>
      </c>
      <c r="C134" s="141" t="str">
        <f ca="1">IFERROR(VLOOKUP($B134,'Org List'!$J$9:$K$488,2,0), "")</f>
        <v>Shropshire</v>
      </c>
      <c r="D134" s="153" t="str">
        <f ca="1">IFERROR(IF((VLOOKUP($B134,'HICM and Narrative Backsheet'!$A$7:$T$156,D$9,FALSE))="","",(VLOOKUP($B134,'HICM and Narrative Backsheet'!$A$7:$T$156,D$9,FALSE))),"")</f>
        <v>Established</v>
      </c>
      <c r="E134" s="154" t="str">
        <f ca="1">IFERROR(IF((VLOOKUP($B134,'HICM and Narrative Backsheet'!$A$7:$T$156,E$9,FALSE))="","",(VLOOKUP($B134,'HICM and Narrative Backsheet'!$A$7:$T$156,E$9,FALSE))),"")</f>
        <v>Established</v>
      </c>
      <c r="F134" s="154" t="str">
        <f ca="1">IFERROR(IF((VLOOKUP($B134,'HICM and Narrative Backsheet'!$A$7:$T$156,F$9,FALSE))="","",(VLOOKUP($B134,'HICM and Narrative Backsheet'!$A$7:$T$156,F$9,FALSE))),"")</f>
        <v>Mature</v>
      </c>
      <c r="G134" s="154" t="str">
        <f ca="1">IFERROR(IF((VLOOKUP($B134,'HICM and Narrative Backsheet'!$A$7:$T$156,G$9,FALSE))="","",(VLOOKUP($B134,'HICM and Narrative Backsheet'!$A$7:$T$156,G$9,FALSE))),"")</f>
        <v>Mature</v>
      </c>
      <c r="H134" s="154" t="str">
        <f ca="1">IFERROR(IF((VLOOKUP($B134,'HICM and Narrative Backsheet'!$A$7:$T$156,H$9,FALSE))="","",(VLOOKUP($B134,'HICM and Narrative Backsheet'!$A$7:$T$156,H$9,FALSE))),"")</f>
        <v>Plans in place</v>
      </c>
      <c r="I134" s="154" t="str">
        <f ca="1">IFERROR(IF((VLOOKUP($B134,'HICM and Narrative Backsheet'!$A$7:$T$156,I$9,FALSE))="","",(VLOOKUP($B134,'HICM and Narrative Backsheet'!$A$7:$T$156,I$9,FALSE))),"")</f>
        <v>Mature</v>
      </c>
      <c r="J134" s="154" t="str">
        <f ca="1">IFERROR(IF((VLOOKUP($B134,'HICM and Narrative Backsheet'!$A$7:$T$156,J$9,FALSE))="","",(VLOOKUP($B134,'HICM and Narrative Backsheet'!$A$7:$T$156,J$9,FALSE))),"")</f>
        <v>Established</v>
      </c>
      <c r="K134" s="154" t="str">
        <f ca="1">IFERROR(IF((VLOOKUP($B134,'HICM and Narrative Backsheet'!$A$7:$T$156,K$9,FALSE))="","",(VLOOKUP($B134,'HICM and Narrative Backsheet'!$A$7:$T$156,K$9,FALSE))),"")</f>
        <v>Established</v>
      </c>
      <c r="L134" s="155" t="str">
        <f ca="1">IFERROR(IF((VLOOKUP($B134,'HICM and Narrative Backsheet'!$A$7:$T$156,L$9,FALSE))="","",(VLOOKUP($B134,'HICM and Narrative Backsheet'!$A$7:$T$156,L$9,FALSE))),"")</f>
        <v>Plans in place</v>
      </c>
      <c r="M134" s="153" t="str">
        <f ca="1">IFERROR(IF((VLOOKUP($B134,'HICM and Narrative Backsheet'!$A$7:$T$156,M$9,FALSE))="","",(VLOOKUP($B134,'HICM and Narrative Backsheet'!$A$7:$T$156,M$9,FALSE))),"")</f>
        <v>Mature</v>
      </c>
      <c r="N134" s="154" t="str">
        <f ca="1">IFERROR(IF((VLOOKUP($B134,'HICM and Narrative Backsheet'!$A$7:$T$156,N$9,FALSE))="","",(VLOOKUP($B134,'HICM and Narrative Backsheet'!$A$7:$T$156,N$9,FALSE))),"")</f>
        <v>Mature</v>
      </c>
      <c r="O134" s="154" t="str">
        <f ca="1">IFERROR(IF((VLOOKUP($B134,'HICM and Narrative Backsheet'!$A$7:$T$156,O$9,FALSE))="","",(VLOOKUP($B134,'HICM and Narrative Backsheet'!$A$7:$T$156,O$9,FALSE))),"")</f>
        <v>Mature</v>
      </c>
      <c r="P134" s="154" t="str">
        <f ca="1">IFERROR(IF((VLOOKUP($B134,'HICM and Narrative Backsheet'!$A$7:$T$156,P$9,FALSE))="","",(VLOOKUP($B134,'HICM and Narrative Backsheet'!$A$7:$T$156,P$9,FALSE))),"")</f>
        <v>Mature</v>
      </c>
      <c r="Q134" s="154" t="str">
        <f ca="1">IFERROR(IF((VLOOKUP($B134,'HICM and Narrative Backsheet'!$A$7:$T$156,Q$9,FALSE))="","",(VLOOKUP($B134,'HICM and Narrative Backsheet'!$A$7:$T$156,Q$9,FALSE))),"")</f>
        <v>Plans in place</v>
      </c>
      <c r="R134" s="154" t="str">
        <f ca="1">IFERROR(IF((VLOOKUP($B134,'HICM and Narrative Backsheet'!$A$7:$T$156,R$9,FALSE))="","",(VLOOKUP($B134,'HICM and Narrative Backsheet'!$A$7:$T$156,R$9,FALSE))),"")</f>
        <v>Mature</v>
      </c>
      <c r="S134" s="154" t="str">
        <f ca="1">IFERROR(IF((VLOOKUP($B134,'HICM and Narrative Backsheet'!$A$7:$T$156,S$9,FALSE))="","",(VLOOKUP($B134,'HICM and Narrative Backsheet'!$A$7:$T$156,S$9,FALSE))),"")</f>
        <v>Established</v>
      </c>
      <c r="T134" s="154" t="str">
        <f ca="1">IFERROR(IF((VLOOKUP($B134,'HICM and Narrative Backsheet'!$A$7:$T$156,T$9,FALSE))="","",(VLOOKUP($B134,'HICM and Narrative Backsheet'!$A$7:$T$156,T$9,FALSE))),"")</f>
        <v>Mature</v>
      </c>
      <c r="U134" s="155" t="str">
        <f ca="1">IFERROR(IF((VLOOKUP($B134,'HICM and Narrative Backsheet'!$A$7:$T$156,U$9,FALSE))="","",(VLOOKUP($B134,'HICM and Narrative Backsheet'!$A$7:$T$156,U$9,FALSE))),"")</f>
        <v>Established</v>
      </c>
    </row>
    <row r="135" spans="1:21" x14ac:dyDescent="0.3">
      <c r="A135" s="57">
        <v>109</v>
      </c>
      <c r="B135" s="50" t="str">
        <f t="shared" ca="1" si="12"/>
        <v>E06000039</v>
      </c>
      <c r="C135" s="141" t="str">
        <f ca="1">IFERROR(VLOOKUP($B135,'Org List'!$J$9:$K$488,2,0), "")</f>
        <v>Slough</v>
      </c>
      <c r="D135" s="153" t="str">
        <f ca="1">IFERROR(IF((VLOOKUP($B135,'HICM and Narrative Backsheet'!$A$7:$T$156,D$9,FALSE))="","",(VLOOKUP($B135,'HICM and Narrative Backsheet'!$A$7:$T$156,D$9,FALSE))),"")</f>
        <v>Established</v>
      </c>
      <c r="E135" s="154" t="str">
        <f ca="1">IFERROR(IF((VLOOKUP($B135,'HICM and Narrative Backsheet'!$A$7:$T$156,E$9,FALSE))="","",(VLOOKUP($B135,'HICM and Narrative Backsheet'!$A$7:$T$156,E$9,FALSE))),"")</f>
        <v>Established</v>
      </c>
      <c r="F135" s="154" t="str">
        <f ca="1">IFERROR(IF((VLOOKUP($B135,'HICM and Narrative Backsheet'!$A$7:$T$156,F$9,FALSE))="","",(VLOOKUP($B135,'HICM and Narrative Backsheet'!$A$7:$T$156,F$9,FALSE))),"")</f>
        <v>Established</v>
      </c>
      <c r="G135" s="154" t="str">
        <f ca="1">IFERROR(IF((VLOOKUP($B135,'HICM and Narrative Backsheet'!$A$7:$T$156,G$9,FALSE))="","",(VLOOKUP($B135,'HICM and Narrative Backsheet'!$A$7:$T$156,G$9,FALSE))),"")</f>
        <v>Established</v>
      </c>
      <c r="H135" s="154" t="str">
        <f ca="1">IFERROR(IF((VLOOKUP($B135,'HICM and Narrative Backsheet'!$A$7:$T$156,H$9,FALSE))="","",(VLOOKUP($B135,'HICM and Narrative Backsheet'!$A$7:$T$156,H$9,FALSE))),"")</f>
        <v>Plans in place</v>
      </c>
      <c r="I135" s="154" t="str">
        <f ca="1">IFERROR(IF((VLOOKUP($B135,'HICM and Narrative Backsheet'!$A$7:$T$156,I$9,FALSE))="","",(VLOOKUP($B135,'HICM and Narrative Backsheet'!$A$7:$T$156,I$9,FALSE))),"")</f>
        <v>Established</v>
      </c>
      <c r="J135" s="154" t="str">
        <f ca="1">IFERROR(IF((VLOOKUP($B135,'HICM and Narrative Backsheet'!$A$7:$T$156,J$9,FALSE))="","",(VLOOKUP($B135,'HICM and Narrative Backsheet'!$A$7:$T$156,J$9,FALSE))),"")</f>
        <v>Established</v>
      </c>
      <c r="K135" s="154" t="str">
        <f ca="1">IFERROR(IF((VLOOKUP($B135,'HICM and Narrative Backsheet'!$A$7:$T$156,K$9,FALSE))="","",(VLOOKUP($B135,'HICM and Narrative Backsheet'!$A$7:$T$156,K$9,FALSE))),"")</f>
        <v>Established</v>
      </c>
      <c r="L135" s="155" t="str">
        <f ca="1">IFERROR(IF((VLOOKUP($B135,'HICM and Narrative Backsheet'!$A$7:$T$156,L$9,FALSE))="","",(VLOOKUP($B135,'HICM and Narrative Backsheet'!$A$7:$T$156,L$9,FALSE))),"")</f>
        <v>Established</v>
      </c>
      <c r="M135" s="153" t="str">
        <f ca="1">IFERROR(IF((VLOOKUP($B135,'HICM and Narrative Backsheet'!$A$7:$T$156,M$9,FALSE))="","",(VLOOKUP($B135,'HICM and Narrative Backsheet'!$A$7:$T$156,M$9,FALSE))),"")</f>
        <v>Mature</v>
      </c>
      <c r="N135" s="154" t="str">
        <f ca="1">IFERROR(IF((VLOOKUP($B135,'HICM and Narrative Backsheet'!$A$7:$T$156,N$9,FALSE))="","",(VLOOKUP($B135,'HICM and Narrative Backsheet'!$A$7:$T$156,N$9,FALSE))),"")</f>
        <v>Established</v>
      </c>
      <c r="O135" s="154" t="str">
        <f ca="1">IFERROR(IF((VLOOKUP($B135,'HICM and Narrative Backsheet'!$A$7:$T$156,O$9,FALSE))="","",(VLOOKUP($B135,'HICM and Narrative Backsheet'!$A$7:$T$156,O$9,FALSE))),"")</f>
        <v>Established</v>
      </c>
      <c r="P135" s="154" t="str">
        <f ca="1">IFERROR(IF((VLOOKUP($B135,'HICM and Narrative Backsheet'!$A$7:$T$156,P$9,FALSE))="","",(VLOOKUP($B135,'HICM and Narrative Backsheet'!$A$7:$T$156,P$9,FALSE))),"")</f>
        <v>Established</v>
      </c>
      <c r="Q135" s="154" t="str">
        <f ca="1">IFERROR(IF((VLOOKUP($B135,'HICM and Narrative Backsheet'!$A$7:$T$156,Q$9,FALSE))="","",(VLOOKUP($B135,'HICM and Narrative Backsheet'!$A$7:$T$156,Q$9,FALSE))),"")</f>
        <v>Established</v>
      </c>
      <c r="R135" s="154" t="str">
        <f ca="1">IFERROR(IF((VLOOKUP($B135,'HICM and Narrative Backsheet'!$A$7:$T$156,R$9,FALSE))="","",(VLOOKUP($B135,'HICM and Narrative Backsheet'!$A$7:$T$156,R$9,FALSE))),"")</f>
        <v>Established</v>
      </c>
      <c r="S135" s="154" t="str">
        <f ca="1">IFERROR(IF((VLOOKUP($B135,'HICM and Narrative Backsheet'!$A$7:$T$156,S$9,FALSE))="","",(VLOOKUP($B135,'HICM and Narrative Backsheet'!$A$7:$T$156,S$9,FALSE))),"")</f>
        <v>Mature</v>
      </c>
      <c r="T135" s="154" t="str">
        <f ca="1">IFERROR(IF((VLOOKUP($B135,'HICM and Narrative Backsheet'!$A$7:$T$156,T$9,FALSE))="","",(VLOOKUP($B135,'HICM and Narrative Backsheet'!$A$7:$T$156,T$9,FALSE))),"")</f>
        <v>Mature</v>
      </c>
      <c r="U135" s="155" t="str">
        <f ca="1">IFERROR(IF((VLOOKUP($B135,'HICM and Narrative Backsheet'!$A$7:$T$156,U$9,FALSE))="","",(VLOOKUP($B135,'HICM and Narrative Backsheet'!$A$7:$T$156,U$9,FALSE))),"")</f>
        <v>Established</v>
      </c>
    </row>
    <row r="136" spans="1:21" x14ac:dyDescent="0.3">
      <c r="A136" s="57">
        <v>110</v>
      </c>
      <c r="B136" s="50" t="str">
        <f t="shared" ca="1" si="12"/>
        <v>E08000029</v>
      </c>
      <c r="C136" s="141" t="str">
        <f ca="1">IFERROR(VLOOKUP($B136,'Org List'!$J$9:$K$488,2,0), "")</f>
        <v>Solihull</v>
      </c>
      <c r="D136" s="153" t="str">
        <f ca="1">IFERROR(IF((VLOOKUP($B136,'HICM and Narrative Backsheet'!$A$7:$T$156,D$9,FALSE))="","",(VLOOKUP($B136,'HICM and Narrative Backsheet'!$A$7:$T$156,D$9,FALSE))),"")</f>
        <v>Established</v>
      </c>
      <c r="E136" s="154" t="str">
        <f ca="1">IFERROR(IF((VLOOKUP($B136,'HICM and Narrative Backsheet'!$A$7:$T$156,E$9,FALSE))="","",(VLOOKUP($B136,'HICM and Narrative Backsheet'!$A$7:$T$156,E$9,FALSE))),"")</f>
        <v>Established</v>
      </c>
      <c r="F136" s="154" t="str">
        <f ca="1">IFERROR(IF((VLOOKUP($B136,'HICM and Narrative Backsheet'!$A$7:$T$156,F$9,FALSE))="","",(VLOOKUP($B136,'HICM and Narrative Backsheet'!$A$7:$T$156,F$9,FALSE))),"")</f>
        <v>Established</v>
      </c>
      <c r="G136" s="154" t="str">
        <f ca="1">IFERROR(IF((VLOOKUP($B136,'HICM and Narrative Backsheet'!$A$7:$T$156,G$9,FALSE))="","",(VLOOKUP($B136,'HICM and Narrative Backsheet'!$A$7:$T$156,G$9,FALSE))),"")</f>
        <v>Mature</v>
      </c>
      <c r="H136" s="154" t="str">
        <f ca="1">IFERROR(IF((VLOOKUP($B136,'HICM and Narrative Backsheet'!$A$7:$T$156,H$9,FALSE))="","",(VLOOKUP($B136,'HICM and Narrative Backsheet'!$A$7:$T$156,H$9,FALSE))),"")</f>
        <v>Established</v>
      </c>
      <c r="I136" s="154" t="str">
        <f ca="1">IFERROR(IF((VLOOKUP($B136,'HICM and Narrative Backsheet'!$A$7:$T$156,I$9,FALSE))="","",(VLOOKUP($B136,'HICM and Narrative Backsheet'!$A$7:$T$156,I$9,FALSE))),"")</f>
        <v>Established</v>
      </c>
      <c r="J136" s="154" t="str">
        <f ca="1">IFERROR(IF((VLOOKUP($B136,'HICM and Narrative Backsheet'!$A$7:$T$156,J$9,FALSE))="","",(VLOOKUP($B136,'HICM and Narrative Backsheet'!$A$7:$T$156,J$9,FALSE))),"")</f>
        <v>Established</v>
      </c>
      <c r="K136" s="154" t="str">
        <f ca="1">IFERROR(IF((VLOOKUP($B136,'HICM and Narrative Backsheet'!$A$7:$T$156,K$9,FALSE))="","",(VLOOKUP($B136,'HICM and Narrative Backsheet'!$A$7:$T$156,K$9,FALSE))),"")</f>
        <v>Established</v>
      </c>
      <c r="L136" s="155" t="str">
        <f ca="1">IFERROR(IF((VLOOKUP($B136,'HICM and Narrative Backsheet'!$A$7:$T$156,L$9,FALSE))="","",(VLOOKUP($B136,'HICM and Narrative Backsheet'!$A$7:$T$156,L$9,FALSE))),"")</f>
        <v>Established</v>
      </c>
      <c r="M136" s="153" t="str">
        <f ca="1">IFERROR(IF((VLOOKUP($B136,'HICM and Narrative Backsheet'!$A$7:$T$156,M$9,FALSE))="","",(VLOOKUP($B136,'HICM and Narrative Backsheet'!$A$7:$T$156,M$9,FALSE))),"")</f>
        <v>Mature</v>
      </c>
      <c r="N136" s="154" t="str">
        <f ca="1">IFERROR(IF((VLOOKUP($B136,'HICM and Narrative Backsheet'!$A$7:$T$156,N$9,FALSE))="","",(VLOOKUP($B136,'HICM and Narrative Backsheet'!$A$7:$T$156,N$9,FALSE))),"")</f>
        <v>Mature</v>
      </c>
      <c r="O136" s="154" t="str">
        <f ca="1">IFERROR(IF((VLOOKUP($B136,'HICM and Narrative Backsheet'!$A$7:$T$156,O$9,FALSE))="","",(VLOOKUP($B136,'HICM and Narrative Backsheet'!$A$7:$T$156,O$9,FALSE))),"")</f>
        <v>Mature</v>
      </c>
      <c r="P136" s="154" t="str">
        <f ca="1">IFERROR(IF((VLOOKUP($B136,'HICM and Narrative Backsheet'!$A$7:$T$156,P$9,FALSE))="","",(VLOOKUP($B136,'HICM and Narrative Backsheet'!$A$7:$T$156,P$9,FALSE))),"")</f>
        <v>Mature</v>
      </c>
      <c r="Q136" s="154" t="str">
        <f ca="1">IFERROR(IF((VLOOKUP($B136,'HICM and Narrative Backsheet'!$A$7:$T$156,Q$9,FALSE))="","",(VLOOKUP($B136,'HICM and Narrative Backsheet'!$A$7:$T$156,Q$9,FALSE))),"")</f>
        <v>Mature</v>
      </c>
      <c r="R136" s="154" t="str">
        <f ca="1">IFERROR(IF((VLOOKUP($B136,'HICM and Narrative Backsheet'!$A$7:$T$156,R$9,FALSE))="","",(VLOOKUP($B136,'HICM and Narrative Backsheet'!$A$7:$T$156,R$9,FALSE))),"")</f>
        <v>Established</v>
      </c>
      <c r="S136" s="154" t="str">
        <f ca="1">IFERROR(IF((VLOOKUP($B136,'HICM and Narrative Backsheet'!$A$7:$T$156,S$9,FALSE))="","",(VLOOKUP($B136,'HICM and Narrative Backsheet'!$A$7:$T$156,S$9,FALSE))),"")</f>
        <v>Established</v>
      </c>
      <c r="T136" s="154" t="str">
        <f ca="1">IFERROR(IF((VLOOKUP($B136,'HICM and Narrative Backsheet'!$A$7:$T$156,T$9,FALSE))="","",(VLOOKUP($B136,'HICM and Narrative Backsheet'!$A$7:$T$156,T$9,FALSE))),"")</f>
        <v>Established</v>
      </c>
      <c r="U136" s="155" t="str">
        <f ca="1">IFERROR(IF((VLOOKUP($B136,'HICM and Narrative Backsheet'!$A$7:$T$156,U$9,FALSE))="","",(VLOOKUP($B136,'HICM and Narrative Backsheet'!$A$7:$T$156,U$9,FALSE))),"")</f>
        <v>Established</v>
      </c>
    </row>
    <row r="137" spans="1:21" x14ac:dyDescent="0.3">
      <c r="A137" s="57">
        <v>111</v>
      </c>
      <c r="B137" s="50" t="str">
        <f t="shared" ca="1" si="12"/>
        <v>E10000027</v>
      </c>
      <c r="C137" s="141" t="str">
        <f ca="1">IFERROR(VLOOKUP($B137,'Org List'!$J$9:$K$488,2,0), "")</f>
        <v>Somerset</v>
      </c>
      <c r="D137" s="153" t="str">
        <f ca="1">IFERROR(IF((VLOOKUP($B137,'HICM and Narrative Backsheet'!$A$7:$T$156,D$9,FALSE))="","",(VLOOKUP($B137,'HICM and Narrative Backsheet'!$A$7:$T$156,D$9,FALSE))),"")</f>
        <v>Mature</v>
      </c>
      <c r="E137" s="154" t="str">
        <f ca="1">IFERROR(IF((VLOOKUP($B137,'HICM and Narrative Backsheet'!$A$7:$T$156,E$9,FALSE))="","",(VLOOKUP($B137,'HICM and Narrative Backsheet'!$A$7:$T$156,E$9,FALSE))),"")</f>
        <v>Mature</v>
      </c>
      <c r="F137" s="154" t="str">
        <f ca="1">IFERROR(IF((VLOOKUP($B137,'HICM and Narrative Backsheet'!$A$7:$T$156,F$9,FALSE))="","",(VLOOKUP($B137,'HICM and Narrative Backsheet'!$A$7:$T$156,F$9,FALSE))),"")</f>
        <v>Mature</v>
      </c>
      <c r="G137" s="154" t="str">
        <f ca="1">IFERROR(IF((VLOOKUP($B137,'HICM and Narrative Backsheet'!$A$7:$T$156,G$9,FALSE))="","",(VLOOKUP($B137,'HICM and Narrative Backsheet'!$A$7:$T$156,G$9,FALSE))),"")</f>
        <v>Mature</v>
      </c>
      <c r="H137" s="154" t="str">
        <f ca="1">IFERROR(IF((VLOOKUP($B137,'HICM and Narrative Backsheet'!$A$7:$T$156,H$9,FALSE))="","",(VLOOKUP($B137,'HICM and Narrative Backsheet'!$A$7:$T$156,H$9,FALSE))),"")</f>
        <v>Established</v>
      </c>
      <c r="I137" s="154" t="str">
        <f ca="1">IFERROR(IF((VLOOKUP($B137,'HICM and Narrative Backsheet'!$A$7:$T$156,I$9,FALSE))="","",(VLOOKUP($B137,'HICM and Narrative Backsheet'!$A$7:$T$156,I$9,FALSE))),"")</f>
        <v>Established</v>
      </c>
      <c r="J137" s="154" t="str">
        <f ca="1">IFERROR(IF((VLOOKUP($B137,'HICM and Narrative Backsheet'!$A$7:$T$156,J$9,FALSE))="","",(VLOOKUP($B137,'HICM and Narrative Backsheet'!$A$7:$T$156,J$9,FALSE))),"")</f>
        <v>Mature</v>
      </c>
      <c r="K137" s="154" t="str">
        <f ca="1">IFERROR(IF((VLOOKUP($B137,'HICM and Narrative Backsheet'!$A$7:$T$156,K$9,FALSE))="","",(VLOOKUP($B137,'HICM and Narrative Backsheet'!$A$7:$T$156,K$9,FALSE))),"")</f>
        <v>Established</v>
      </c>
      <c r="L137" s="155" t="str">
        <f ca="1">IFERROR(IF((VLOOKUP($B137,'HICM and Narrative Backsheet'!$A$7:$T$156,L$9,FALSE))="","",(VLOOKUP($B137,'HICM and Narrative Backsheet'!$A$7:$T$156,L$9,FALSE))),"")</f>
        <v>Established</v>
      </c>
      <c r="M137" s="153" t="str">
        <f ca="1">IFERROR(IF((VLOOKUP($B137,'HICM and Narrative Backsheet'!$A$7:$T$156,M$9,FALSE))="","",(VLOOKUP($B137,'HICM and Narrative Backsheet'!$A$7:$T$156,M$9,FALSE))),"")</f>
        <v>Mature</v>
      </c>
      <c r="N137" s="154" t="str">
        <f ca="1">IFERROR(IF((VLOOKUP($B137,'HICM and Narrative Backsheet'!$A$7:$T$156,N$9,FALSE))="","",(VLOOKUP($B137,'HICM and Narrative Backsheet'!$A$7:$T$156,N$9,FALSE))),"")</f>
        <v>Mature</v>
      </c>
      <c r="O137" s="154" t="str">
        <f ca="1">IFERROR(IF((VLOOKUP($B137,'HICM and Narrative Backsheet'!$A$7:$T$156,O$9,FALSE))="","",(VLOOKUP($B137,'HICM and Narrative Backsheet'!$A$7:$T$156,O$9,FALSE))),"")</f>
        <v>Mature</v>
      </c>
      <c r="P137" s="154" t="str">
        <f ca="1">IFERROR(IF((VLOOKUP($B137,'HICM and Narrative Backsheet'!$A$7:$T$156,P$9,FALSE))="","",(VLOOKUP($B137,'HICM and Narrative Backsheet'!$A$7:$T$156,P$9,FALSE))),"")</f>
        <v>Mature</v>
      </c>
      <c r="Q137" s="154" t="str">
        <f ca="1">IFERROR(IF((VLOOKUP($B137,'HICM and Narrative Backsheet'!$A$7:$T$156,Q$9,FALSE))="","",(VLOOKUP($B137,'HICM and Narrative Backsheet'!$A$7:$T$156,Q$9,FALSE))),"")</f>
        <v>Established</v>
      </c>
      <c r="R137" s="154" t="str">
        <f ca="1">IFERROR(IF((VLOOKUP($B137,'HICM and Narrative Backsheet'!$A$7:$T$156,R$9,FALSE))="","",(VLOOKUP($B137,'HICM and Narrative Backsheet'!$A$7:$T$156,R$9,FALSE))),"")</f>
        <v>Established</v>
      </c>
      <c r="S137" s="154" t="str">
        <f ca="1">IFERROR(IF((VLOOKUP($B137,'HICM and Narrative Backsheet'!$A$7:$T$156,S$9,FALSE))="","",(VLOOKUP($B137,'HICM and Narrative Backsheet'!$A$7:$T$156,S$9,FALSE))),"")</f>
        <v>Mature</v>
      </c>
      <c r="T137" s="154" t="str">
        <f ca="1">IFERROR(IF((VLOOKUP($B137,'HICM and Narrative Backsheet'!$A$7:$T$156,T$9,FALSE))="","",(VLOOKUP($B137,'HICM and Narrative Backsheet'!$A$7:$T$156,T$9,FALSE))),"")</f>
        <v>Established</v>
      </c>
      <c r="U137" s="155" t="str">
        <f ca="1">IFERROR(IF((VLOOKUP($B137,'HICM and Narrative Backsheet'!$A$7:$T$156,U$9,FALSE))="","",(VLOOKUP($B137,'HICM and Narrative Backsheet'!$A$7:$T$156,U$9,FALSE))),"")</f>
        <v>Established</v>
      </c>
    </row>
    <row r="138" spans="1:21" x14ac:dyDescent="0.3">
      <c r="A138" s="57">
        <v>112</v>
      </c>
      <c r="B138" s="50" t="str">
        <f t="shared" ca="1" si="12"/>
        <v>E06000025</v>
      </c>
      <c r="C138" s="141" t="str">
        <f ca="1">IFERROR(VLOOKUP($B138,'Org List'!$J$9:$K$488,2,0), "")</f>
        <v>South Gloucestershire</v>
      </c>
      <c r="D138" s="153" t="str">
        <f ca="1">IFERROR(IF((VLOOKUP($B138,'HICM and Narrative Backsheet'!$A$7:$T$156,D$9,FALSE))="","",(VLOOKUP($B138,'HICM and Narrative Backsheet'!$A$7:$T$156,D$9,FALSE))),"")</f>
        <v>Established</v>
      </c>
      <c r="E138" s="154" t="str">
        <f ca="1">IFERROR(IF((VLOOKUP($B138,'HICM and Narrative Backsheet'!$A$7:$T$156,E$9,FALSE))="","",(VLOOKUP($B138,'HICM and Narrative Backsheet'!$A$7:$T$156,E$9,FALSE))),"")</f>
        <v>Established</v>
      </c>
      <c r="F138" s="154" t="str">
        <f ca="1">IFERROR(IF((VLOOKUP($B138,'HICM and Narrative Backsheet'!$A$7:$T$156,F$9,FALSE))="","",(VLOOKUP($B138,'HICM and Narrative Backsheet'!$A$7:$T$156,F$9,FALSE))),"")</f>
        <v>Established</v>
      </c>
      <c r="G138" s="154" t="str">
        <f ca="1">IFERROR(IF((VLOOKUP($B138,'HICM and Narrative Backsheet'!$A$7:$T$156,G$9,FALSE))="","",(VLOOKUP($B138,'HICM and Narrative Backsheet'!$A$7:$T$156,G$9,FALSE))),"")</f>
        <v>Established</v>
      </c>
      <c r="H138" s="154" t="str">
        <f ca="1">IFERROR(IF((VLOOKUP($B138,'HICM and Narrative Backsheet'!$A$7:$T$156,H$9,FALSE))="","",(VLOOKUP($B138,'HICM and Narrative Backsheet'!$A$7:$T$156,H$9,FALSE))),"")</f>
        <v>Plans in place</v>
      </c>
      <c r="I138" s="154" t="str">
        <f ca="1">IFERROR(IF((VLOOKUP($B138,'HICM and Narrative Backsheet'!$A$7:$T$156,I$9,FALSE))="","",(VLOOKUP($B138,'HICM and Narrative Backsheet'!$A$7:$T$156,I$9,FALSE))),"")</f>
        <v>Plans in place</v>
      </c>
      <c r="J138" s="154" t="str">
        <f ca="1">IFERROR(IF((VLOOKUP($B138,'HICM and Narrative Backsheet'!$A$7:$T$156,J$9,FALSE))="","",(VLOOKUP($B138,'HICM and Narrative Backsheet'!$A$7:$T$156,J$9,FALSE))),"")</f>
        <v>Established</v>
      </c>
      <c r="K138" s="154" t="str">
        <f ca="1">IFERROR(IF((VLOOKUP($B138,'HICM and Narrative Backsheet'!$A$7:$T$156,K$9,FALSE))="","",(VLOOKUP($B138,'HICM and Narrative Backsheet'!$A$7:$T$156,K$9,FALSE))),"")</f>
        <v>Plans in place</v>
      </c>
      <c r="L138" s="155" t="str">
        <f ca="1">IFERROR(IF((VLOOKUP($B138,'HICM and Narrative Backsheet'!$A$7:$T$156,L$9,FALSE))="","",(VLOOKUP($B138,'HICM and Narrative Backsheet'!$A$7:$T$156,L$9,FALSE))),"")</f>
        <v>Established</v>
      </c>
      <c r="M138" s="153" t="str">
        <f ca="1">IFERROR(IF((VLOOKUP($B138,'HICM and Narrative Backsheet'!$A$7:$T$156,M$9,FALSE))="","",(VLOOKUP($B138,'HICM and Narrative Backsheet'!$A$7:$T$156,M$9,FALSE))),"")</f>
        <v>Mature</v>
      </c>
      <c r="N138" s="154" t="str">
        <f ca="1">IFERROR(IF((VLOOKUP($B138,'HICM and Narrative Backsheet'!$A$7:$T$156,N$9,FALSE))="","",(VLOOKUP($B138,'HICM and Narrative Backsheet'!$A$7:$T$156,N$9,FALSE))),"")</f>
        <v>Mature</v>
      </c>
      <c r="O138" s="154" t="str">
        <f ca="1">IFERROR(IF((VLOOKUP($B138,'HICM and Narrative Backsheet'!$A$7:$T$156,O$9,FALSE))="","",(VLOOKUP($B138,'HICM and Narrative Backsheet'!$A$7:$T$156,O$9,FALSE))),"")</f>
        <v>Mature</v>
      </c>
      <c r="P138" s="154" t="str">
        <f ca="1">IFERROR(IF((VLOOKUP($B138,'HICM and Narrative Backsheet'!$A$7:$T$156,P$9,FALSE))="","",(VLOOKUP($B138,'HICM and Narrative Backsheet'!$A$7:$T$156,P$9,FALSE))),"")</f>
        <v>Established</v>
      </c>
      <c r="Q138" s="154" t="str">
        <f ca="1">IFERROR(IF((VLOOKUP($B138,'HICM and Narrative Backsheet'!$A$7:$T$156,Q$9,FALSE))="","",(VLOOKUP($B138,'HICM and Narrative Backsheet'!$A$7:$T$156,Q$9,FALSE))),"")</f>
        <v>Plans in place</v>
      </c>
      <c r="R138" s="154" t="str">
        <f ca="1">IFERROR(IF((VLOOKUP($B138,'HICM and Narrative Backsheet'!$A$7:$T$156,R$9,FALSE))="","",(VLOOKUP($B138,'HICM and Narrative Backsheet'!$A$7:$T$156,R$9,FALSE))),"")</f>
        <v>Plans in place</v>
      </c>
      <c r="S138" s="154" t="str">
        <f ca="1">IFERROR(IF((VLOOKUP($B138,'HICM and Narrative Backsheet'!$A$7:$T$156,S$9,FALSE))="","",(VLOOKUP($B138,'HICM and Narrative Backsheet'!$A$7:$T$156,S$9,FALSE))),"")</f>
        <v>Established</v>
      </c>
      <c r="T138" s="154" t="str">
        <f ca="1">IFERROR(IF((VLOOKUP($B138,'HICM and Narrative Backsheet'!$A$7:$T$156,T$9,FALSE))="","",(VLOOKUP($B138,'HICM and Narrative Backsheet'!$A$7:$T$156,T$9,FALSE))),"")</f>
        <v>Plans in place</v>
      </c>
      <c r="U138" s="155" t="str">
        <f ca="1">IFERROR(IF((VLOOKUP($B138,'HICM and Narrative Backsheet'!$A$7:$T$156,U$9,FALSE))="","",(VLOOKUP($B138,'HICM and Narrative Backsheet'!$A$7:$T$156,U$9,FALSE))),"")</f>
        <v>Established</v>
      </c>
    </row>
    <row r="139" spans="1:21" x14ac:dyDescent="0.3">
      <c r="A139" s="57">
        <v>113</v>
      </c>
      <c r="B139" s="50" t="str">
        <f t="shared" ca="1" si="12"/>
        <v>E08000023</v>
      </c>
      <c r="C139" s="141" t="str">
        <f ca="1">IFERROR(VLOOKUP($B139,'Org List'!$J$9:$K$488,2,0), "")</f>
        <v>South Tyneside</v>
      </c>
      <c r="D139" s="153" t="str">
        <f ca="1">IFERROR(IF((VLOOKUP($B139,'HICM and Narrative Backsheet'!$A$7:$T$156,D$9,FALSE))="","",(VLOOKUP($B139,'HICM and Narrative Backsheet'!$A$7:$T$156,D$9,FALSE))),"")</f>
        <v>Mature</v>
      </c>
      <c r="E139" s="154" t="str">
        <f ca="1">IFERROR(IF((VLOOKUP($B139,'HICM and Narrative Backsheet'!$A$7:$T$156,E$9,FALSE))="","",(VLOOKUP($B139,'HICM and Narrative Backsheet'!$A$7:$T$156,E$9,FALSE))),"")</f>
        <v>Mature</v>
      </c>
      <c r="F139" s="154" t="str">
        <f ca="1">IFERROR(IF((VLOOKUP($B139,'HICM and Narrative Backsheet'!$A$7:$T$156,F$9,FALSE))="","",(VLOOKUP($B139,'HICM and Narrative Backsheet'!$A$7:$T$156,F$9,FALSE))),"")</f>
        <v>Mature</v>
      </c>
      <c r="G139" s="154" t="str">
        <f ca="1">IFERROR(IF((VLOOKUP($B139,'HICM and Narrative Backsheet'!$A$7:$T$156,G$9,FALSE))="","",(VLOOKUP($B139,'HICM and Narrative Backsheet'!$A$7:$T$156,G$9,FALSE))),"")</f>
        <v>Mature</v>
      </c>
      <c r="H139" s="154" t="str">
        <f ca="1">IFERROR(IF((VLOOKUP($B139,'HICM and Narrative Backsheet'!$A$7:$T$156,H$9,FALSE))="","",(VLOOKUP($B139,'HICM and Narrative Backsheet'!$A$7:$T$156,H$9,FALSE))),"")</f>
        <v>Established</v>
      </c>
      <c r="I139" s="154" t="str">
        <f ca="1">IFERROR(IF((VLOOKUP($B139,'HICM and Narrative Backsheet'!$A$7:$T$156,I$9,FALSE))="","",(VLOOKUP($B139,'HICM and Narrative Backsheet'!$A$7:$T$156,I$9,FALSE))),"")</f>
        <v>Established</v>
      </c>
      <c r="J139" s="154" t="str">
        <f ca="1">IFERROR(IF((VLOOKUP($B139,'HICM and Narrative Backsheet'!$A$7:$T$156,J$9,FALSE))="","",(VLOOKUP($B139,'HICM and Narrative Backsheet'!$A$7:$T$156,J$9,FALSE))),"")</f>
        <v>Established</v>
      </c>
      <c r="K139" s="154" t="str">
        <f ca="1">IFERROR(IF((VLOOKUP($B139,'HICM and Narrative Backsheet'!$A$7:$T$156,K$9,FALSE))="","",(VLOOKUP($B139,'HICM and Narrative Backsheet'!$A$7:$T$156,K$9,FALSE))),"")</f>
        <v>Established</v>
      </c>
      <c r="L139" s="155" t="str">
        <f ca="1">IFERROR(IF((VLOOKUP($B139,'HICM and Narrative Backsheet'!$A$7:$T$156,L$9,FALSE))="","",(VLOOKUP($B139,'HICM and Narrative Backsheet'!$A$7:$T$156,L$9,FALSE))),"")</f>
        <v>Established</v>
      </c>
      <c r="M139" s="153" t="str">
        <f ca="1">IFERROR(IF((VLOOKUP($B139,'HICM and Narrative Backsheet'!$A$7:$T$156,M$9,FALSE))="","",(VLOOKUP($B139,'HICM and Narrative Backsheet'!$A$7:$T$156,M$9,FALSE))),"")</f>
        <v>Mature</v>
      </c>
      <c r="N139" s="154" t="str">
        <f ca="1">IFERROR(IF((VLOOKUP($B139,'HICM and Narrative Backsheet'!$A$7:$T$156,N$9,FALSE))="","",(VLOOKUP($B139,'HICM and Narrative Backsheet'!$A$7:$T$156,N$9,FALSE))),"")</f>
        <v>Mature</v>
      </c>
      <c r="O139" s="154" t="str">
        <f ca="1">IFERROR(IF((VLOOKUP($B139,'HICM and Narrative Backsheet'!$A$7:$T$156,O$9,FALSE))="","",(VLOOKUP($B139,'HICM and Narrative Backsheet'!$A$7:$T$156,O$9,FALSE))),"")</f>
        <v>Mature</v>
      </c>
      <c r="P139" s="154" t="str">
        <f ca="1">IFERROR(IF((VLOOKUP($B139,'HICM and Narrative Backsheet'!$A$7:$T$156,P$9,FALSE))="","",(VLOOKUP($B139,'HICM and Narrative Backsheet'!$A$7:$T$156,P$9,FALSE))),"")</f>
        <v>Mature</v>
      </c>
      <c r="Q139" s="154" t="str">
        <f ca="1">IFERROR(IF((VLOOKUP($B139,'HICM and Narrative Backsheet'!$A$7:$T$156,Q$9,FALSE))="","",(VLOOKUP($B139,'HICM and Narrative Backsheet'!$A$7:$T$156,Q$9,FALSE))),"")</f>
        <v>Mature</v>
      </c>
      <c r="R139" s="154" t="str">
        <f ca="1">IFERROR(IF((VLOOKUP($B139,'HICM and Narrative Backsheet'!$A$7:$T$156,R$9,FALSE))="","",(VLOOKUP($B139,'HICM and Narrative Backsheet'!$A$7:$T$156,R$9,FALSE))),"")</f>
        <v>Mature</v>
      </c>
      <c r="S139" s="154" t="str">
        <f ca="1">IFERROR(IF((VLOOKUP($B139,'HICM and Narrative Backsheet'!$A$7:$T$156,S$9,FALSE))="","",(VLOOKUP($B139,'HICM and Narrative Backsheet'!$A$7:$T$156,S$9,FALSE))),"")</f>
        <v>Established</v>
      </c>
      <c r="T139" s="154" t="str">
        <f ca="1">IFERROR(IF((VLOOKUP($B139,'HICM and Narrative Backsheet'!$A$7:$T$156,T$9,FALSE))="","",(VLOOKUP($B139,'HICM and Narrative Backsheet'!$A$7:$T$156,T$9,FALSE))),"")</f>
        <v>Mature</v>
      </c>
      <c r="U139" s="155" t="str">
        <f ca="1">IFERROR(IF((VLOOKUP($B139,'HICM and Narrative Backsheet'!$A$7:$T$156,U$9,FALSE))="","",(VLOOKUP($B139,'HICM and Narrative Backsheet'!$A$7:$T$156,U$9,FALSE))),"")</f>
        <v>Mature</v>
      </c>
    </row>
    <row r="140" spans="1:21" x14ac:dyDescent="0.3">
      <c r="A140" s="57">
        <v>114</v>
      </c>
      <c r="B140" s="50" t="str">
        <f t="shared" ca="1" si="12"/>
        <v>E06000045</v>
      </c>
      <c r="C140" s="141" t="str">
        <f ca="1">IFERROR(VLOOKUP($B140,'Org List'!$J$9:$K$488,2,0), "")</f>
        <v>Southampton</v>
      </c>
      <c r="D140" s="153" t="str">
        <f ca="1">IFERROR(IF((VLOOKUP($B140,'HICM and Narrative Backsheet'!$A$7:$T$156,D$9,FALSE))="","",(VLOOKUP($B140,'HICM and Narrative Backsheet'!$A$7:$T$156,D$9,FALSE))),"")</f>
        <v>Established</v>
      </c>
      <c r="E140" s="154" t="str">
        <f ca="1">IFERROR(IF((VLOOKUP($B140,'HICM and Narrative Backsheet'!$A$7:$T$156,E$9,FALSE))="","",(VLOOKUP($B140,'HICM and Narrative Backsheet'!$A$7:$T$156,E$9,FALSE))),"")</f>
        <v>Established</v>
      </c>
      <c r="F140" s="154" t="str">
        <f ca="1">IFERROR(IF((VLOOKUP($B140,'HICM and Narrative Backsheet'!$A$7:$T$156,F$9,FALSE))="","",(VLOOKUP($B140,'HICM and Narrative Backsheet'!$A$7:$T$156,F$9,FALSE))),"")</f>
        <v>Mature</v>
      </c>
      <c r="G140" s="154" t="str">
        <f ca="1">IFERROR(IF((VLOOKUP($B140,'HICM and Narrative Backsheet'!$A$7:$T$156,G$9,FALSE))="","",(VLOOKUP($B140,'HICM and Narrative Backsheet'!$A$7:$T$156,G$9,FALSE))),"")</f>
        <v>Mature</v>
      </c>
      <c r="H140" s="154" t="str">
        <f ca="1">IFERROR(IF((VLOOKUP($B140,'HICM and Narrative Backsheet'!$A$7:$T$156,H$9,FALSE))="","",(VLOOKUP($B140,'HICM and Narrative Backsheet'!$A$7:$T$156,H$9,FALSE))),"")</f>
        <v>Plans in place</v>
      </c>
      <c r="I140" s="154" t="str">
        <f ca="1">IFERROR(IF((VLOOKUP($B140,'HICM and Narrative Backsheet'!$A$7:$T$156,I$9,FALSE))="","",(VLOOKUP($B140,'HICM and Narrative Backsheet'!$A$7:$T$156,I$9,FALSE))),"")</f>
        <v>Not yet established</v>
      </c>
      <c r="J140" s="154" t="str">
        <f ca="1">IFERROR(IF((VLOOKUP($B140,'HICM and Narrative Backsheet'!$A$7:$T$156,J$9,FALSE))="","",(VLOOKUP($B140,'HICM and Narrative Backsheet'!$A$7:$T$156,J$9,FALSE))),"")</f>
        <v>Mature</v>
      </c>
      <c r="K140" s="154" t="str">
        <f ca="1">IFERROR(IF((VLOOKUP($B140,'HICM and Narrative Backsheet'!$A$7:$T$156,K$9,FALSE))="","",(VLOOKUP($B140,'HICM and Narrative Backsheet'!$A$7:$T$156,K$9,FALSE))),"")</f>
        <v>Established</v>
      </c>
      <c r="L140" s="155" t="str">
        <f ca="1">IFERROR(IF((VLOOKUP($B140,'HICM and Narrative Backsheet'!$A$7:$T$156,L$9,FALSE))="","",(VLOOKUP($B140,'HICM and Narrative Backsheet'!$A$7:$T$156,L$9,FALSE))),"")</f>
        <v>Established</v>
      </c>
      <c r="M140" s="153" t="str">
        <f ca="1">IFERROR(IF((VLOOKUP($B140,'HICM and Narrative Backsheet'!$A$7:$T$156,M$9,FALSE))="","",(VLOOKUP($B140,'HICM and Narrative Backsheet'!$A$7:$T$156,M$9,FALSE))),"")</f>
        <v>Established</v>
      </c>
      <c r="N140" s="154" t="str">
        <f ca="1">IFERROR(IF((VLOOKUP($B140,'HICM and Narrative Backsheet'!$A$7:$T$156,N$9,FALSE))="","",(VLOOKUP($B140,'HICM and Narrative Backsheet'!$A$7:$T$156,N$9,FALSE))),"")</f>
        <v>Established</v>
      </c>
      <c r="O140" s="154" t="str">
        <f ca="1">IFERROR(IF((VLOOKUP($B140,'HICM and Narrative Backsheet'!$A$7:$T$156,O$9,FALSE))="","",(VLOOKUP($B140,'HICM and Narrative Backsheet'!$A$7:$T$156,O$9,FALSE))),"")</f>
        <v>Mature</v>
      </c>
      <c r="P140" s="154" t="str">
        <f ca="1">IFERROR(IF((VLOOKUP($B140,'HICM and Narrative Backsheet'!$A$7:$T$156,P$9,FALSE))="","",(VLOOKUP($B140,'HICM and Narrative Backsheet'!$A$7:$T$156,P$9,FALSE))),"")</f>
        <v>Mature</v>
      </c>
      <c r="Q140" s="154" t="str">
        <f ca="1">IFERROR(IF((VLOOKUP($B140,'HICM and Narrative Backsheet'!$A$7:$T$156,Q$9,FALSE))="","",(VLOOKUP($B140,'HICM and Narrative Backsheet'!$A$7:$T$156,Q$9,FALSE))),"")</f>
        <v>Not yet established</v>
      </c>
      <c r="R140" s="154" t="str">
        <f ca="1">IFERROR(IF((VLOOKUP($B140,'HICM and Narrative Backsheet'!$A$7:$T$156,R$9,FALSE))="","",(VLOOKUP($B140,'HICM and Narrative Backsheet'!$A$7:$T$156,R$9,FALSE))),"")</f>
        <v>Established</v>
      </c>
      <c r="S140" s="154" t="str">
        <f ca="1">IFERROR(IF((VLOOKUP($B140,'HICM and Narrative Backsheet'!$A$7:$T$156,S$9,FALSE))="","",(VLOOKUP($B140,'HICM and Narrative Backsheet'!$A$7:$T$156,S$9,FALSE))),"")</f>
        <v>Mature</v>
      </c>
      <c r="T140" s="154" t="str">
        <f ca="1">IFERROR(IF((VLOOKUP($B140,'HICM and Narrative Backsheet'!$A$7:$T$156,T$9,FALSE))="","",(VLOOKUP($B140,'HICM and Narrative Backsheet'!$A$7:$T$156,T$9,FALSE))),"")</f>
        <v>Mature</v>
      </c>
      <c r="U140" s="155" t="str">
        <f ca="1">IFERROR(IF((VLOOKUP($B140,'HICM and Narrative Backsheet'!$A$7:$T$156,U$9,FALSE))="","",(VLOOKUP($B140,'HICM and Narrative Backsheet'!$A$7:$T$156,U$9,FALSE))),"")</f>
        <v>Established</v>
      </c>
    </row>
    <row r="141" spans="1:21" x14ac:dyDescent="0.3">
      <c r="A141" s="57">
        <v>115</v>
      </c>
      <c r="B141" s="50" t="str">
        <f t="shared" ca="1" si="12"/>
        <v>E06000033</v>
      </c>
      <c r="C141" s="141" t="str">
        <f ca="1">IFERROR(VLOOKUP($B141,'Org List'!$J$9:$K$488,2,0), "")</f>
        <v>Southend-on-Sea</v>
      </c>
      <c r="D141" s="153" t="str">
        <f ca="1">IFERROR(IF((VLOOKUP($B141,'HICM and Narrative Backsheet'!$A$7:$T$156,D$9,FALSE))="","",(VLOOKUP($B141,'HICM and Narrative Backsheet'!$A$7:$T$156,D$9,FALSE))),"")</f>
        <v>Established</v>
      </c>
      <c r="E141" s="154" t="str">
        <f ca="1">IFERROR(IF((VLOOKUP($B141,'HICM and Narrative Backsheet'!$A$7:$T$156,E$9,FALSE))="","",(VLOOKUP($B141,'HICM and Narrative Backsheet'!$A$7:$T$156,E$9,FALSE))),"")</f>
        <v>Established</v>
      </c>
      <c r="F141" s="154" t="str">
        <f ca="1">IFERROR(IF((VLOOKUP($B141,'HICM and Narrative Backsheet'!$A$7:$T$156,F$9,FALSE))="","",(VLOOKUP($B141,'HICM and Narrative Backsheet'!$A$7:$T$156,F$9,FALSE))),"")</f>
        <v>Established</v>
      </c>
      <c r="G141" s="154" t="str">
        <f ca="1">IFERROR(IF((VLOOKUP($B141,'HICM and Narrative Backsheet'!$A$7:$T$156,G$9,FALSE))="","",(VLOOKUP($B141,'HICM and Narrative Backsheet'!$A$7:$T$156,G$9,FALSE))),"")</f>
        <v>Established</v>
      </c>
      <c r="H141" s="154" t="str">
        <f ca="1">IFERROR(IF((VLOOKUP($B141,'HICM and Narrative Backsheet'!$A$7:$T$156,H$9,FALSE))="","",(VLOOKUP($B141,'HICM and Narrative Backsheet'!$A$7:$T$156,H$9,FALSE))),"")</f>
        <v>Established</v>
      </c>
      <c r="I141" s="154" t="str">
        <f ca="1">IFERROR(IF((VLOOKUP($B141,'HICM and Narrative Backsheet'!$A$7:$T$156,I$9,FALSE))="","",(VLOOKUP($B141,'HICM and Narrative Backsheet'!$A$7:$T$156,I$9,FALSE))),"")</f>
        <v>Established</v>
      </c>
      <c r="J141" s="154" t="str">
        <f ca="1">IFERROR(IF((VLOOKUP($B141,'HICM and Narrative Backsheet'!$A$7:$T$156,J$9,FALSE))="","",(VLOOKUP($B141,'HICM and Narrative Backsheet'!$A$7:$T$156,J$9,FALSE))),"")</f>
        <v>Established</v>
      </c>
      <c r="K141" s="154" t="str">
        <f ca="1">IFERROR(IF((VLOOKUP($B141,'HICM and Narrative Backsheet'!$A$7:$T$156,K$9,FALSE))="","",(VLOOKUP($B141,'HICM and Narrative Backsheet'!$A$7:$T$156,K$9,FALSE))),"")</f>
        <v>Established</v>
      </c>
      <c r="L141" s="155" t="str">
        <f ca="1">IFERROR(IF((VLOOKUP($B141,'HICM and Narrative Backsheet'!$A$7:$T$156,L$9,FALSE))="","",(VLOOKUP($B141,'HICM and Narrative Backsheet'!$A$7:$T$156,L$9,FALSE))),"")</f>
        <v>Mature</v>
      </c>
      <c r="M141" s="153" t="str">
        <f ca="1">IFERROR(IF((VLOOKUP($B141,'HICM and Narrative Backsheet'!$A$7:$T$156,M$9,FALSE))="","",(VLOOKUP($B141,'HICM and Narrative Backsheet'!$A$7:$T$156,M$9,FALSE))),"")</f>
        <v>Mature</v>
      </c>
      <c r="N141" s="154" t="str">
        <f ca="1">IFERROR(IF((VLOOKUP($B141,'HICM and Narrative Backsheet'!$A$7:$T$156,N$9,FALSE))="","",(VLOOKUP($B141,'HICM and Narrative Backsheet'!$A$7:$T$156,N$9,FALSE))),"")</f>
        <v>Mature</v>
      </c>
      <c r="O141" s="154" t="str">
        <f ca="1">IFERROR(IF((VLOOKUP($B141,'HICM and Narrative Backsheet'!$A$7:$T$156,O$9,FALSE))="","",(VLOOKUP($B141,'HICM and Narrative Backsheet'!$A$7:$T$156,O$9,FALSE))),"")</f>
        <v>Mature</v>
      </c>
      <c r="P141" s="154" t="str">
        <f ca="1">IFERROR(IF((VLOOKUP($B141,'HICM and Narrative Backsheet'!$A$7:$T$156,P$9,FALSE))="","",(VLOOKUP($B141,'HICM and Narrative Backsheet'!$A$7:$T$156,P$9,FALSE))),"")</f>
        <v>Mature</v>
      </c>
      <c r="Q141" s="154" t="str">
        <f ca="1">IFERROR(IF((VLOOKUP($B141,'HICM and Narrative Backsheet'!$A$7:$T$156,Q$9,FALSE))="","",(VLOOKUP($B141,'HICM and Narrative Backsheet'!$A$7:$T$156,Q$9,FALSE))),"")</f>
        <v>Established</v>
      </c>
      <c r="R141" s="154" t="str">
        <f ca="1">IFERROR(IF((VLOOKUP($B141,'HICM and Narrative Backsheet'!$A$7:$T$156,R$9,FALSE))="","",(VLOOKUP($B141,'HICM and Narrative Backsheet'!$A$7:$T$156,R$9,FALSE))),"")</f>
        <v>Established</v>
      </c>
      <c r="S141" s="154" t="str">
        <f ca="1">IFERROR(IF((VLOOKUP($B141,'HICM and Narrative Backsheet'!$A$7:$T$156,S$9,FALSE))="","",(VLOOKUP($B141,'HICM and Narrative Backsheet'!$A$7:$T$156,S$9,FALSE))),"")</f>
        <v>Established</v>
      </c>
      <c r="T141" s="154" t="str">
        <f ca="1">IFERROR(IF((VLOOKUP($B141,'HICM and Narrative Backsheet'!$A$7:$T$156,T$9,FALSE))="","",(VLOOKUP($B141,'HICM and Narrative Backsheet'!$A$7:$T$156,T$9,FALSE))),"")</f>
        <v>Established</v>
      </c>
      <c r="U141" s="155" t="str">
        <f ca="1">IFERROR(IF((VLOOKUP($B141,'HICM and Narrative Backsheet'!$A$7:$T$156,U$9,FALSE))="","",(VLOOKUP($B141,'HICM and Narrative Backsheet'!$A$7:$T$156,U$9,FALSE))),"")</f>
        <v>Mature</v>
      </c>
    </row>
    <row r="142" spans="1:21" x14ac:dyDescent="0.3">
      <c r="A142" s="57">
        <v>116</v>
      </c>
      <c r="B142" s="50" t="str">
        <f t="shared" ca="1" si="12"/>
        <v>E09000028</v>
      </c>
      <c r="C142" s="141" t="str">
        <f ca="1">IFERROR(VLOOKUP($B142,'Org List'!$J$9:$K$488,2,0), "")</f>
        <v>Southwark</v>
      </c>
      <c r="D142" s="153" t="str">
        <f ca="1">IFERROR(IF((VLOOKUP($B142,'HICM and Narrative Backsheet'!$A$7:$T$156,D$9,FALSE))="","",(VLOOKUP($B142,'HICM and Narrative Backsheet'!$A$7:$T$156,D$9,FALSE))),"")</f>
        <v>Plans in place</v>
      </c>
      <c r="E142" s="154" t="str">
        <f ca="1">IFERROR(IF((VLOOKUP($B142,'HICM and Narrative Backsheet'!$A$7:$T$156,E$9,FALSE))="","",(VLOOKUP($B142,'HICM and Narrative Backsheet'!$A$7:$T$156,E$9,FALSE))),"")</f>
        <v>Plans in place</v>
      </c>
      <c r="F142" s="154" t="str">
        <f ca="1">IFERROR(IF((VLOOKUP($B142,'HICM and Narrative Backsheet'!$A$7:$T$156,F$9,FALSE))="","",(VLOOKUP($B142,'HICM and Narrative Backsheet'!$A$7:$T$156,F$9,FALSE))),"")</f>
        <v>Established</v>
      </c>
      <c r="G142" s="154" t="str">
        <f ca="1">IFERROR(IF((VLOOKUP($B142,'HICM and Narrative Backsheet'!$A$7:$T$156,G$9,FALSE))="","",(VLOOKUP($B142,'HICM and Narrative Backsheet'!$A$7:$T$156,G$9,FALSE))),"")</f>
        <v>Plans in place</v>
      </c>
      <c r="H142" s="154" t="str">
        <f ca="1">IFERROR(IF((VLOOKUP($B142,'HICM and Narrative Backsheet'!$A$7:$T$156,H$9,FALSE))="","",(VLOOKUP($B142,'HICM and Narrative Backsheet'!$A$7:$T$156,H$9,FALSE))),"")</f>
        <v>Plans in place</v>
      </c>
      <c r="I142" s="154" t="str">
        <f ca="1">IFERROR(IF((VLOOKUP($B142,'HICM and Narrative Backsheet'!$A$7:$T$156,I$9,FALSE))="","",(VLOOKUP($B142,'HICM and Narrative Backsheet'!$A$7:$T$156,I$9,FALSE))),"")</f>
        <v>Plans in place</v>
      </c>
      <c r="J142" s="154" t="str">
        <f ca="1">IFERROR(IF((VLOOKUP($B142,'HICM and Narrative Backsheet'!$A$7:$T$156,J$9,FALSE))="","",(VLOOKUP($B142,'HICM and Narrative Backsheet'!$A$7:$T$156,J$9,FALSE))),"")</f>
        <v>Plans in place</v>
      </c>
      <c r="K142" s="154" t="str">
        <f ca="1">IFERROR(IF((VLOOKUP($B142,'HICM and Narrative Backsheet'!$A$7:$T$156,K$9,FALSE))="","",(VLOOKUP($B142,'HICM and Narrative Backsheet'!$A$7:$T$156,K$9,FALSE))),"")</f>
        <v>Established</v>
      </c>
      <c r="L142" s="155" t="str">
        <f ca="1">IFERROR(IF((VLOOKUP($B142,'HICM and Narrative Backsheet'!$A$7:$T$156,L$9,FALSE))="","",(VLOOKUP($B142,'HICM and Narrative Backsheet'!$A$7:$T$156,L$9,FALSE))),"")</f>
        <v>Established</v>
      </c>
      <c r="M142" s="153" t="str">
        <f ca="1">IFERROR(IF((VLOOKUP($B142,'HICM and Narrative Backsheet'!$A$7:$T$156,M$9,FALSE))="","",(VLOOKUP($B142,'HICM and Narrative Backsheet'!$A$7:$T$156,M$9,FALSE))),"")</f>
        <v>Plans in place</v>
      </c>
      <c r="N142" s="154" t="str">
        <f ca="1">IFERROR(IF((VLOOKUP($B142,'HICM and Narrative Backsheet'!$A$7:$T$156,N$9,FALSE))="","",(VLOOKUP($B142,'HICM and Narrative Backsheet'!$A$7:$T$156,N$9,FALSE))),"")</f>
        <v>Plans in place</v>
      </c>
      <c r="O142" s="154" t="str">
        <f ca="1">IFERROR(IF((VLOOKUP($B142,'HICM and Narrative Backsheet'!$A$7:$T$156,O$9,FALSE))="","",(VLOOKUP($B142,'HICM and Narrative Backsheet'!$A$7:$T$156,O$9,FALSE))),"")</f>
        <v>Established</v>
      </c>
      <c r="P142" s="154" t="str">
        <f ca="1">IFERROR(IF((VLOOKUP($B142,'HICM and Narrative Backsheet'!$A$7:$T$156,P$9,FALSE))="","",(VLOOKUP($B142,'HICM and Narrative Backsheet'!$A$7:$T$156,P$9,FALSE))),"")</f>
        <v>Plans in place</v>
      </c>
      <c r="Q142" s="154" t="str">
        <f ca="1">IFERROR(IF((VLOOKUP($B142,'HICM and Narrative Backsheet'!$A$7:$T$156,Q$9,FALSE))="","",(VLOOKUP($B142,'HICM and Narrative Backsheet'!$A$7:$T$156,Q$9,FALSE))),"")</f>
        <v>Established</v>
      </c>
      <c r="R142" s="154" t="str">
        <f ca="1">IFERROR(IF((VLOOKUP($B142,'HICM and Narrative Backsheet'!$A$7:$T$156,R$9,FALSE))="","",(VLOOKUP($B142,'HICM and Narrative Backsheet'!$A$7:$T$156,R$9,FALSE))),"")</f>
        <v>Established</v>
      </c>
      <c r="S142" s="154" t="str">
        <f ca="1">IFERROR(IF((VLOOKUP($B142,'HICM and Narrative Backsheet'!$A$7:$T$156,S$9,FALSE))="","",(VLOOKUP($B142,'HICM and Narrative Backsheet'!$A$7:$T$156,S$9,FALSE))),"")</f>
        <v>Established</v>
      </c>
      <c r="T142" s="154" t="str">
        <f ca="1">IFERROR(IF((VLOOKUP($B142,'HICM and Narrative Backsheet'!$A$7:$T$156,T$9,FALSE))="","",(VLOOKUP($B142,'HICM and Narrative Backsheet'!$A$7:$T$156,T$9,FALSE))),"")</f>
        <v>Established</v>
      </c>
      <c r="U142" s="155" t="str">
        <f ca="1">IFERROR(IF((VLOOKUP($B142,'HICM and Narrative Backsheet'!$A$7:$T$156,U$9,FALSE))="","",(VLOOKUP($B142,'HICM and Narrative Backsheet'!$A$7:$T$156,U$9,FALSE))),"")</f>
        <v>Established</v>
      </c>
    </row>
    <row r="143" spans="1:21" x14ac:dyDescent="0.3">
      <c r="A143" s="57">
        <v>117</v>
      </c>
      <c r="B143" s="50" t="str">
        <f t="shared" ca="1" si="12"/>
        <v>E08000013</v>
      </c>
      <c r="C143" s="141" t="str">
        <f ca="1">IFERROR(VLOOKUP($B143,'Org List'!$J$9:$K$488,2,0), "")</f>
        <v>St. Helens</v>
      </c>
      <c r="D143" s="153" t="str">
        <f ca="1">IFERROR(IF((VLOOKUP($B143,'HICM and Narrative Backsheet'!$A$7:$T$156,D$9,FALSE))="","",(VLOOKUP($B143,'HICM and Narrative Backsheet'!$A$7:$T$156,D$9,FALSE))),"")</f>
        <v>Mature</v>
      </c>
      <c r="E143" s="154" t="str">
        <f ca="1">IFERROR(IF((VLOOKUP($B143,'HICM and Narrative Backsheet'!$A$7:$T$156,E$9,FALSE))="","",(VLOOKUP($B143,'HICM and Narrative Backsheet'!$A$7:$T$156,E$9,FALSE))),"")</f>
        <v>Established</v>
      </c>
      <c r="F143" s="154" t="str">
        <f ca="1">IFERROR(IF((VLOOKUP($B143,'HICM and Narrative Backsheet'!$A$7:$T$156,F$9,FALSE))="","",(VLOOKUP($B143,'HICM and Narrative Backsheet'!$A$7:$T$156,F$9,FALSE))),"")</f>
        <v>Mature</v>
      </c>
      <c r="G143" s="154" t="str">
        <f ca="1">IFERROR(IF((VLOOKUP($B143,'HICM and Narrative Backsheet'!$A$7:$T$156,G$9,FALSE))="","",(VLOOKUP($B143,'HICM and Narrative Backsheet'!$A$7:$T$156,G$9,FALSE))),"")</f>
        <v>Established</v>
      </c>
      <c r="H143" s="154" t="str">
        <f ca="1">IFERROR(IF((VLOOKUP($B143,'HICM and Narrative Backsheet'!$A$7:$T$156,H$9,FALSE))="","",(VLOOKUP($B143,'HICM and Narrative Backsheet'!$A$7:$T$156,H$9,FALSE))),"")</f>
        <v>Established</v>
      </c>
      <c r="I143" s="154" t="str">
        <f ca="1">IFERROR(IF((VLOOKUP($B143,'HICM and Narrative Backsheet'!$A$7:$T$156,I$9,FALSE))="","",(VLOOKUP($B143,'HICM and Narrative Backsheet'!$A$7:$T$156,I$9,FALSE))),"")</f>
        <v>Established</v>
      </c>
      <c r="J143" s="154" t="str">
        <f ca="1">IFERROR(IF((VLOOKUP($B143,'HICM and Narrative Backsheet'!$A$7:$T$156,J$9,FALSE))="","",(VLOOKUP($B143,'HICM and Narrative Backsheet'!$A$7:$T$156,J$9,FALSE))),"")</f>
        <v>Mature</v>
      </c>
      <c r="K143" s="154" t="str">
        <f ca="1">IFERROR(IF((VLOOKUP($B143,'HICM and Narrative Backsheet'!$A$7:$T$156,K$9,FALSE))="","",(VLOOKUP($B143,'HICM and Narrative Backsheet'!$A$7:$T$156,K$9,FALSE))),"")</f>
        <v>Mature</v>
      </c>
      <c r="L143" s="155" t="str">
        <f ca="1">IFERROR(IF((VLOOKUP($B143,'HICM and Narrative Backsheet'!$A$7:$T$156,L$9,FALSE))="","",(VLOOKUP($B143,'HICM and Narrative Backsheet'!$A$7:$T$156,L$9,FALSE))),"")</f>
        <v>Established</v>
      </c>
      <c r="M143" s="153" t="str">
        <f ca="1">IFERROR(IF((VLOOKUP($B143,'HICM and Narrative Backsheet'!$A$7:$T$156,M$9,FALSE))="","",(VLOOKUP($B143,'HICM and Narrative Backsheet'!$A$7:$T$156,M$9,FALSE))),"")</f>
        <v>Mature</v>
      </c>
      <c r="N143" s="154" t="str">
        <f ca="1">IFERROR(IF((VLOOKUP($B143,'HICM and Narrative Backsheet'!$A$7:$T$156,N$9,FALSE))="","",(VLOOKUP($B143,'HICM and Narrative Backsheet'!$A$7:$T$156,N$9,FALSE))),"")</f>
        <v>Established</v>
      </c>
      <c r="O143" s="154" t="str">
        <f ca="1">IFERROR(IF((VLOOKUP($B143,'HICM and Narrative Backsheet'!$A$7:$T$156,O$9,FALSE))="","",(VLOOKUP($B143,'HICM and Narrative Backsheet'!$A$7:$T$156,O$9,FALSE))),"")</f>
        <v>Mature</v>
      </c>
      <c r="P143" s="154" t="str">
        <f ca="1">IFERROR(IF((VLOOKUP($B143,'HICM and Narrative Backsheet'!$A$7:$T$156,P$9,FALSE))="","",(VLOOKUP($B143,'HICM and Narrative Backsheet'!$A$7:$T$156,P$9,FALSE))),"")</f>
        <v>Established</v>
      </c>
      <c r="Q143" s="154" t="str">
        <f ca="1">IFERROR(IF((VLOOKUP($B143,'HICM and Narrative Backsheet'!$A$7:$T$156,Q$9,FALSE))="","",(VLOOKUP($B143,'HICM and Narrative Backsheet'!$A$7:$T$156,Q$9,FALSE))),"")</f>
        <v>Established</v>
      </c>
      <c r="R143" s="154" t="str">
        <f ca="1">IFERROR(IF((VLOOKUP($B143,'HICM and Narrative Backsheet'!$A$7:$T$156,R$9,FALSE))="","",(VLOOKUP($B143,'HICM and Narrative Backsheet'!$A$7:$T$156,R$9,FALSE))),"")</f>
        <v>Established</v>
      </c>
      <c r="S143" s="154" t="str">
        <f ca="1">IFERROR(IF((VLOOKUP($B143,'HICM and Narrative Backsheet'!$A$7:$T$156,S$9,FALSE))="","",(VLOOKUP($B143,'HICM and Narrative Backsheet'!$A$7:$T$156,S$9,FALSE))),"")</f>
        <v>Mature</v>
      </c>
      <c r="T143" s="154" t="str">
        <f ca="1">IFERROR(IF((VLOOKUP($B143,'HICM and Narrative Backsheet'!$A$7:$T$156,T$9,FALSE))="","",(VLOOKUP($B143,'HICM and Narrative Backsheet'!$A$7:$T$156,T$9,FALSE))),"")</f>
        <v>Mature</v>
      </c>
      <c r="U143" s="155" t="str">
        <f ca="1">IFERROR(IF((VLOOKUP($B143,'HICM and Narrative Backsheet'!$A$7:$T$156,U$9,FALSE))="","",(VLOOKUP($B143,'HICM and Narrative Backsheet'!$A$7:$T$156,U$9,FALSE))),"")</f>
        <v>Established</v>
      </c>
    </row>
    <row r="144" spans="1:21" x14ac:dyDescent="0.3">
      <c r="A144" s="57">
        <v>118</v>
      </c>
      <c r="B144" s="50" t="str">
        <f t="shared" ca="1" si="12"/>
        <v>E10000028</v>
      </c>
      <c r="C144" s="141" t="str">
        <f ca="1">IFERROR(VLOOKUP($B144,'Org List'!$J$9:$K$488,2,0), "")</f>
        <v>Staffordshire</v>
      </c>
      <c r="D144" s="153" t="str">
        <f ca="1">IFERROR(IF((VLOOKUP($B144,'HICM and Narrative Backsheet'!$A$7:$T$156,D$9,FALSE))="","",(VLOOKUP($B144,'HICM and Narrative Backsheet'!$A$7:$T$156,D$9,FALSE))),"")</f>
        <v>Established</v>
      </c>
      <c r="E144" s="154" t="str">
        <f ca="1">IFERROR(IF((VLOOKUP($B144,'HICM and Narrative Backsheet'!$A$7:$T$156,E$9,FALSE))="","",(VLOOKUP($B144,'HICM and Narrative Backsheet'!$A$7:$T$156,E$9,FALSE))),"")</f>
        <v>Mature</v>
      </c>
      <c r="F144" s="154" t="str">
        <f ca="1">IFERROR(IF((VLOOKUP($B144,'HICM and Narrative Backsheet'!$A$7:$T$156,F$9,FALSE))="","",(VLOOKUP($B144,'HICM and Narrative Backsheet'!$A$7:$T$156,F$9,FALSE))),"")</f>
        <v>Mature</v>
      </c>
      <c r="G144" s="154" t="str">
        <f ca="1">IFERROR(IF((VLOOKUP($B144,'HICM and Narrative Backsheet'!$A$7:$T$156,G$9,FALSE))="","",(VLOOKUP($B144,'HICM and Narrative Backsheet'!$A$7:$T$156,G$9,FALSE))),"")</f>
        <v>Established</v>
      </c>
      <c r="H144" s="154" t="str">
        <f ca="1">IFERROR(IF((VLOOKUP($B144,'HICM and Narrative Backsheet'!$A$7:$T$156,H$9,FALSE))="","",(VLOOKUP($B144,'HICM and Narrative Backsheet'!$A$7:$T$156,H$9,FALSE))),"")</f>
        <v>Mature</v>
      </c>
      <c r="I144" s="154" t="str">
        <f ca="1">IFERROR(IF((VLOOKUP($B144,'HICM and Narrative Backsheet'!$A$7:$T$156,I$9,FALSE))="","",(VLOOKUP($B144,'HICM and Narrative Backsheet'!$A$7:$T$156,I$9,FALSE))),"")</f>
        <v>Established</v>
      </c>
      <c r="J144" s="154" t="str">
        <f ca="1">IFERROR(IF((VLOOKUP($B144,'HICM and Narrative Backsheet'!$A$7:$T$156,J$9,FALSE))="","",(VLOOKUP($B144,'HICM and Narrative Backsheet'!$A$7:$T$156,J$9,FALSE))),"")</f>
        <v>Established</v>
      </c>
      <c r="K144" s="154" t="str">
        <f ca="1">IFERROR(IF((VLOOKUP($B144,'HICM and Narrative Backsheet'!$A$7:$T$156,K$9,FALSE))="","",(VLOOKUP($B144,'HICM and Narrative Backsheet'!$A$7:$T$156,K$9,FALSE))),"")</f>
        <v>Established</v>
      </c>
      <c r="L144" s="155" t="str">
        <f ca="1">IFERROR(IF((VLOOKUP($B144,'HICM and Narrative Backsheet'!$A$7:$T$156,L$9,FALSE))="","",(VLOOKUP($B144,'HICM and Narrative Backsheet'!$A$7:$T$156,L$9,FALSE))),"")</f>
        <v>Plans in place</v>
      </c>
      <c r="M144" s="153" t="str">
        <f ca="1">IFERROR(IF((VLOOKUP($B144,'HICM and Narrative Backsheet'!$A$7:$T$156,M$9,FALSE))="","",(VLOOKUP($B144,'HICM and Narrative Backsheet'!$A$7:$T$156,M$9,FALSE))),"")</f>
        <v>Established</v>
      </c>
      <c r="N144" s="154" t="str">
        <f ca="1">IFERROR(IF((VLOOKUP($B144,'HICM and Narrative Backsheet'!$A$7:$T$156,N$9,FALSE))="","",(VLOOKUP($B144,'HICM and Narrative Backsheet'!$A$7:$T$156,N$9,FALSE))),"")</f>
        <v>Mature</v>
      </c>
      <c r="O144" s="154" t="str">
        <f ca="1">IFERROR(IF((VLOOKUP($B144,'HICM and Narrative Backsheet'!$A$7:$T$156,O$9,FALSE))="","",(VLOOKUP($B144,'HICM and Narrative Backsheet'!$A$7:$T$156,O$9,FALSE))),"")</f>
        <v>Mature</v>
      </c>
      <c r="P144" s="154" t="str">
        <f ca="1">IFERROR(IF((VLOOKUP($B144,'HICM and Narrative Backsheet'!$A$7:$T$156,P$9,FALSE))="","",(VLOOKUP($B144,'HICM and Narrative Backsheet'!$A$7:$T$156,P$9,FALSE))),"")</f>
        <v>Established</v>
      </c>
      <c r="Q144" s="154" t="str">
        <f ca="1">IFERROR(IF((VLOOKUP($B144,'HICM and Narrative Backsheet'!$A$7:$T$156,Q$9,FALSE))="","",(VLOOKUP($B144,'HICM and Narrative Backsheet'!$A$7:$T$156,Q$9,FALSE))),"")</f>
        <v>Mature</v>
      </c>
      <c r="R144" s="154" t="str">
        <f ca="1">IFERROR(IF((VLOOKUP($B144,'HICM and Narrative Backsheet'!$A$7:$T$156,R$9,FALSE))="","",(VLOOKUP($B144,'HICM and Narrative Backsheet'!$A$7:$T$156,R$9,FALSE))),"")</f>
        <v>Established</v>
      </c>
      <c r="S144" s="154" t="str">
        <f ca="1">IFERROR(IF((VLOOKUP($B144,'HICM and Narrative Backsheet'!$A$7:$T$156,S$9,FALSE))="","",(VLOOKUP($B144,'HICM and Narrative Backsheet'!$A$7:$T$156,S$9,FALSE))),"")</f>
        <v>Established</v>
      </c>
      <c r="T144" s="154" t="str">
        <f ca="1">IFERROR(IF((VLOOKUP($B144,'HICM and Narrative Backsheet'!$A$7:$T$156,T$9,FALSE))="","",(VLOOKUP($B144,'HICM and Narrative Backsheet'!$A$7:$T$156,T$9,FALSE))),"")</f>
        <v>Established</v>
      </c>
      <c r="U144" s="155" t="str">
        <f ca="1">IFERROR(IF((VLOOKUP($B144,'HICM and Narrative Backsheet'!$A$7:$T$156,U$9,FALSE))="","",(VLOOKUP($B144,'HICM and Narrative Backsheet'!$A$7:$T$156,U$9,FALSE))),"")</f>
        <v>Plans in place</v>
      </c>
    </row>
    <row r="145" spans="1:21" x14ac:dyDescent="0.3">
      <c r="A145" s="57">
        <v>119</v>
      </c>
      <c r="B145" s="50" t="str">
        <f t="shared" ca="1" si="12"/>
        <v>E08000007</v>
      </c>
      <c r="C145" s="141" t="str">
        <f ca="1">IFERROR(VLOOKUP($B145,'Org List'!$J$9:$K$488,2,0), "")</f>
        <v>Stockport</v>
      </c>
      <c r="D145" s="153" t="str">
        <f ca="1">IFERROR(IF((VLOOKUP($B145,'HICM and Narrative Backsheet'!$A$7:$T$156,D$9,FALSE))="","",(VLOOKUP($B145,'HICM and Narrative Backsheet'!$A$7:$T$156,D$9,FALSE))),"")</f>
        <v>Plans in place</v>
      </c>
      <c r="E145" s="154" t="str">
        <f ca="1">IFERROR(IF((VLOOKUP($B145,'HICM and Narrative Backsheet'!$A$7:$T$156,E$9,FALSE))="","",(VLOOKUP($B145,'HICM and Narrative Backsheet'!$A$7:$T$156,E$9,FALSE))),"")</f>
        <v>Plans in place</v>
      </c>
      <c r="F145" s="154" t="str">
        <f ca="1">IFERROR(IF((VLOOKUP($B145,'HICM and Narrative Backsheet'!$A$7:$T$156,F$9,FALSE))="","",(VLOOKUP($B145,'HICM and Narrative Backsheet'!$A$7:$T$156,F$9,FALSE))),"")</f>
        <v>Established</v>
      </c>
      <c r="G145" s="154" t="str">
        <f ca="1">IFERROR(IF((VLOOKUP($B145,'HICM and Narrative Backsheet'!$A$7:$T$156,G$9,FALSE))="","",(VLOOKUP($B145,'HICM and Narrative Backsheet'!$A$7:$T$156,G$9,FALSE))),"")</f>
        <v>Established</v>
      </c>
      <c r="H145" s="154" t="str">
        <f ca="1">IFERROR(IF((VLOOKUP($B145,'HICM and Narrative Backsheet'!$A$7:$T$156,H$9,FALSE))="","",(VLOOKUP($B145,'HICM and Narrative Backsheet'!$A$7:$T$156,H$9,FALSE))),"")</f>
        <v>Established</v>
      </c>
      <c r="I145" s="154" t="str">
        <f ca="1">IFERROR(IF((VLOOKUP($B145,'HICM and Narrative Backsheet'!$A$7:$T$156,I$9,FALSE))="","",(VLOOKUP($B145,'HICM and Narrative Backsheet'!$A$7:$T$156,I$9,FALSE))),"")</f>
        <v>Established</v>
      </c>
      <c r="J145" s="154" t="str">
        <f ca="1">IFERROR(IF((VLOOKUP($B145,'HICM and Narrative Backsheet'!$A$7:$T$156,J$9,FALSE))="","",(VLOOKUP($B145,'HICM and Narrative Backsheet'!$A$7:$T$156,J$9,FALSE))),"")</f>
        <v>Mature</v>
      </c>
      <c r="K145" s="154" t="str">
        <f ca="1">IFERROR(IF((VLOOKUP($B145,'HICM and Narrative Backsheet'!$A$7:$T$156,K$9,FALSE))="","",(VLOOKUP($B145,'HICM and Narrative Backsheet'!$A$7:$T$156,K$9,FALSE))),"")</f>
        <v>Established</v>
      </c>
      <c r="L145" s="155" t="str">
        <f ca="1">IFERROR(IF((VLOOKUP($B145,'HICM and Narrative Backsheet'!$A$7:$T$156,L$9,FALSE))="","",(VLOOKUP($B145,'HICM and Narrative Backsheet'!$A$7:$T$156,L$9,FALSE))),"")</f>
        <v>Established</v>
      </c>
      <c r="M145" s="153" t="str">
        <f ca="1">IFERROR(IF((VLOOKUP($B145,'HICM and Narrative Backsheet'!$A$7:$T$156,M$9,FALSE))="","",(VLOOKUP($B145,'HICM and Narrative Backsheet'!$A$7:$T$156,M$9,FALSE))),"")</f>
        <v>Plans in place</v>
      </c>
      <c r="N145" s="154" t="str">
        <f ca="1">IFERROR(IF((VLOOKUP($B145,'HICM and Narrative Backsheet'!$A$7:$T$156,N$9,FALSE))="","",(VLOOKUP($B145,'HICM and Narrative Backsheet'!$A$7:$T$156,N$9,FALSE))),"")</f>
        <v>Plans in place</v>
      </c>
      <c r="O145" s="154" t="str">
        <f ca="1">IFERROR(IF((VLOOKUP($B145,'HICM and Narrative Backsheet'!$A$7:$T$156,O$9,FALSE))="","",(VLOOKUP($B145,'HICM and Narrative Backsheet'!$A$7:$T$156,O$9,FALSE))),"")</f>
        <v>Established</v>
      </c>
      <c r="P145" s="154" t="str">
        <f ca="1">IFERROR(IF((VLOOKUP($B145,'HICM and Narrative Backsheet'!$A$7:$T$156,P$9,FALSE))="","",(VLOOKUP($B145,'HICM and Narrative Backsheet'!$A$7:$T$156,P$9,FALSE))),"")</f>
        <v>Established</v>
      </c>
      <c r="Q145" s="154" t="str">
        <f ca="1">IFERROR(IF((VLOOKUP($B145,'HICM and Narrative Backsheet'!$A$7:$T$156,Q$9,FALSE))="","",(VLOOKUP($B145,'HICM and Narrative Backsheet'!$A$7:$T$156,Q$9,FALSE))),"")</f>
        <v>Established</v>
      </c>
      <c r="R145" s="154" t="str">
        <f ca="1">IFERROR(IF((VLOOKUP($B145,'HICM and Narrative Backsheet'!$A$7:$T$156,R$9,FALSE))="","",(VLOOKUP($B145,'HICM and Narrative Backsheet'!$A$7:$T$156,R$9,FALSE))),"")</f>
        <v>Established</v>
      </c>
      <c r="S145" s="154" t="str">
        <f ca="1">IFERROR(IF((VLOOKUP($B145,'HICM and Narrative Backsheet'!$A$7:$T$156,S$9,FALSE))="","",(VLOOKUP($B145,'HICM and Narrative Backsheet'!$A$7:$T$156,S$9,FALSE))),"")</f>
        <v>Mature</v>
      </c>
      <c r="T145" s="154" t="str">
        <f ca="1">IFERROR(IF((VLOOKUP($B145,'HICM and Narrative Backsheet'!$A$7:$T$156,T$9,FALSE))="","",(VLOOKUP($B145,'HICM and Narrative Backsheet'!$A$7:$T$156,T$9,FALSE))),"")</f>
        <v>Established</v>
      </c>
      <c r="U145" s="155" t="str">
        <f ca="1">IFERROR(IF((VLOOKUP($B145,'HICM and Narrative Backsheet'!$A$7:$T$156,U$9,FALSE))="","",(VLOOKUP($B145,'HICM and Narrative Backsheet'!$A$7:$T$156,U$9,FALSE))),"")</f>
        <v>Established</v>
      </c>
    </row>
    <row r="146" spans="1:21" x14ac:dyDescent="0.3">
      <c r="A146" s="57">
        <v>120</v>
      </c>
      <c r="B146" s="50" t="str">
        <f t="shared" ca="1" si="12"/>
        <v>E06000004</v>
      </c>
      <c r="C146" s="141" t="str">
        <f ca="1">IFERROR(VLOOKUP($B146,'Org List'!$J$9:$K$488,2,0), "")</f>
        <v>Stockton-on-Tees</v>
      </c>
      <c r="D146" s="153" t="str">
        <f ca="1">IFERROR(IF((VLOOKUP($B146,'HICM and Narrative Backsheet'!$A$7:$T$156,D$9,FALSE))="","",(VLOOKUP($B146,'HICM and Narrative Backsheet'!$A$7:$T$156,D$9,FALSE))),"")</f>
        <v>Established</v>
      </c>
      <c r="E146" s="154" t="str">
        <f ca="1">IFERROR(IF((VLOOKUP($B146,'HICM and Narrative Backsheet'!$A$7:$T$156,E$9,FALSE))="","",(VLOOKUP($B146,'HICM and Narrative Backsheet'!$A$7:$T$156,E$9,FALSE))),"")</f>
        <v>Mature</v>
      </c>
      <c r="F146" s="154" t="str">
        <f ca="1">IFERROR(IF((VLOOKUP($B146,'HICM and Narrative Backsheet'!$A$7:$T$156,F$9,FALSE))="","",(VLOOKUP($B146,'HICM and Narrative Backsheet'!$A$7:$T$156,F$9,FALSE))),"")</f>
        <v>Mature</v>
      </c>
      <c r="G146" s="154" t="str">
        <f ca="1">IFERROR(IF((VLOOKUP($B146,'HICM and Narrative Backsheet'!$A$7:$T$156,G$9,FALSE))="","",(VLOOKUP($B146,'HICM and Narrative Backsheet'!$A$7:$T$156,G$9,FALSE))),"")</f>
        <v>Established</v>
      </c>
      <c r="H146" s="154" t="str">
        <f ca="1">IFERROR(IF((VLOOKUP($B146,'HICM and Narrative Backsheet'!$A$7:$T$156,H$9,FALSE))="","",(VLOOKUP($B146,'HICM and Narrative Backsheet'!$A$7:$T$156,H$9,FALSE))),"")</f>
        <v>Established</v>
      </c>
      <c r="I146" s="154" t="str">
        <f ca="1">IFERROR(IF((VLOOKUP($B146,'HICM and Narrative Backsheet'!$A$7:$T$156,I$9,FALSE))="","",(VLOOKUP($B146,'HICM and Narrative Backsheet'!$A$7:$T$156,I$9,FALSE))),"")</f>
        <v>Established</v>
      </c>
      <c r="J146" s="154" t="str">
        <f ca="1">IFERROR(IF((VLOOKUP($B146,'HICM and Narrative Backsheet'!$A$7:$T$156,J$9,FALSE))="","",(VLOOKUP($B146,'HICM and Narrative Backsheet'!$A$7:$T$156,J$9,FALSE))),"")</f>
        <v>Mature</v>
      </c>
      <c r="K146" s="154" t="str">
        <f ca="1">IFERROR(IF((VLOOKUP($B146,'HICM and Narrative Backsheet'!$A$7:$T$156,K$9,FALSE))="","",(VLOOKUP($B146,'HICM and Narrative Backsheet'!$A$7:$T$156,K$9,FALSE))),"")</f>
        <v>Mature</v>
      </c>
      <c r="L146" s="155" t="str">
        <f ca="1">IFERROR(IF((VLOOKUP($B146,'HICM and Narrative Backsheet'!$A$7:$T$156,L$9,FALSE))="","",(VLOOKUP($B146,'HICM and Narrative Backsheet'!$A$7:$T$156,L$9,FALSE))),"")</f>
        <v>Established</v>
      </c>
      <c r="M146" s="153" t="str">
        <f ca="1">IFERROR(IF((VLOOKUP($B146,'HICM and Narrative Backsheet'!$A$7:$T$156,M$9,FALSE))="","",(VLOOKUP($B146,'HICM and Narrative Backsheet'!$A$7:$T$156,M$9,FALSE))),"")</f>
        <v>Mature</v>
      </c>
      <c r="N146" s="154" t="str">
        <f ca="1">IFERROR(IF((VLOOKUP($B146,'HICM and Narrative Backsheet'!$A$7:$T$156,N$9,FALSE))="","",(VLOOKUP($B146,'HICM and Narrative Backsheet'!$A$7:$T$156,N$9,FALSE))),"")</f>
        <v>Mature</v>
      </c>
      <c r="O146" s="154" t="str">
        <f ca="1">IFERROR(IF((VLOOKUP($B146,'HICM and Narrative Backsheet'!$A$7:$T$156,O$9,FALSE))="","",(VLOOKUP($B146,'HICM and Narrative Backsheet'!$A$7:$T$156,O$9,FALSE))),"")</f>
        <v>Exemplary</v>
      </c>
      <c r="P146" s="154" t="str">
        <f ca="1">IFERROR(IF((VLOOKUP($B146,'HICM and Narrative Backsheet'!$A$7:$T$156,P$9,FALSE))="","",(VLOOKUP($B146,'HICM and Narrative Backsheet'!$A$7:$T$156,P$9,FALSE))),"")</f>
        <v>Mature</v>
      </c>
      <c r="Q146" s="154" t="str">
        <f ca="1">IFERROR(IF((VLOOKUP($B146,'HICM and Narrative Backsheet'!$A$7:$T$156,Q$9,FALSE))="","",(VLOOKUP($B146,'HICM and Narrative Backsheet'!$A$7:$T$156,Q$9,FALSE))),"")</f>
        <v>Established</v>
      </c>
      <c r="R146" s="154" t="str">
        <f ca="1">IFERROR(IF((VLOOKUP($B146,'HICM and Narrative Backsheet'!$A$7:$T$156,R$9,FALSE))="","",(VLOOKUP($B146,'HICM and Narrative Backsheet'!$A$7:$T$156,R$9,FALSE))),"")</f>
        <v>Mature</v>
      </c>
      <c r="S146" s="154" t="str">
        <f ca="1">IFERROR(IF((VLOOKUP($B146,'HICM and Narrative Backsheet'!$A$7:$T$156,S$9,FALSE))="","",(VLOOKUP($B146,'HICM and Narrative Backsheet'!$A$7:$T$156,S$9,FALSE))),"")</f>
        <v>Mature</v>
      </c>
      <c r="T146" s="154" t="str">
        <f ca="1">IFERROR(IF((VLOOKUP($B146,'HICM and Narrative Backsheet'!$A$7:$T$156,T$9,FALSE))="","",(VLOOKUP($B146,'HICM and Narrative Backsheet'!$A$7:$T$156,T$9,FALSE))),"")</f>
        <v>Mature</v>
      </c>
      <c r="U146" s="155" t="str">
        <f ca="1">IFERROR(IF((VLOOKUP($B146,'HICM and Narrative Backsheet'!$A$7:$T$156,U$9,FALSE))="","",(VLOOKUP($B146,'HICM and Narrative Backsheet'!$A$7:$T$156,U$9,FALSE))),"")</f>
        <v>Established</v>
      </c>
    </row>
    <row r="147" spans="1:21" x14ac:dyDescent="0.3">
      <c r="A147" s="57">
        <v>121</v>
      </c>
      <c r="B147" s="50" t="str">
        <f t="shared" ca="1" si="12"/>
        <v>E06000021</v>
      </c>
      <c r="C147" s="141" t="str">
        <f ca="1">IFERROR(VLOOKUP($B147,'Org List'!$J$9:$K$488,2,0), "")</f>
        <v>Stoke-on-Trent</v>
      </c>
      <c r="D147" s="153" t="str">
        <f ca="1">IFERROR(IF((VLOOKUP($B147,'HICM and Narrative Backsheet'!$A$7:$T$156,D$9,FALSE))="","",(VLOOKUP($B147,'HICM and Narrative Backsheet'!$A$7:$T$156,D$9,FALSE))),"")</f>
        <v>Established</v>
      </c>
      <c r="E147" s="154" t="str">
        <f ca="1">IFERROR(IF((VLOOKUP($B147,'HICM and Narrative Backsheet'!$A$7:$T$156,E$9,FALSE))="","",(VLOOKUP($B147,'HICM and Narrative Backsheet'!$A$7:$T$156,E$9,FALSE))),"")</f>
        <v>Established</v>
      </c>
      <c r="F147" s="154" t="str">
        <f ca="1">IFERROR(IF((VLOOKUP($B147,'HICM and Narrative Backsheet'!$A$7:$T$156,F$9,FALSE))="","",(VLOOKUP($B147,'HICM and Narrative Backsheet'!$A$7:$T$156,F$9,FALSE))),"")</f>
        <v>Established</v>
      </c>
      <c r="G147" s="154" t="str">
        <f ca="1">IFERROR(IF((VLOOKUP($B147,'HICM and Narrative Backsheet'!$A$7:$T$156,G$9,FALSE))="","",(VLOOKUP($B147,'HICM and Narrative Backsheet'!$A$7:$T$156,G$9,FALSE))),"")</f>
        <v>Established</v>
      </c>
      <c r="H147" s="154" t="str">
        <f ca="1">IFERROR(IF((VLOOKUP($B147,'HICM and Narrative Backsheet'!$A$7:$T$156,H$9,FALSE))="","",(VLOOKUP($B147,'HICM and Narrative Backsheet'!$A$7:$T$156,H$9,FALSE))),"")</f>
        <v>Established</v>
      </c>
      <c r="I147" s="154" t="str">
        <f ca="1">IFERROR(IF((VLOOKUP($B147,'HICM and Narrative Backsheet'!$A$7:$T$156,I$9,FALSE))="","",(VLOOKUP($B147,'HICM and Narrative Backsheet'!$A$7:$T$156,I$9,FALSE))),"")</f>
        <v>Plans in place</v>
      </c>
      <c r="J147" s="154" t="str">
        <f ca="1">IFERROR(IF((VLOOKUP($B147,'HICM and Narrative Backsheet'!$A$7:$T$156,J$9,FALSE))="","",(VLOOKUP($B147,'HICM and Narrative Backsheet'!$A$7:$T$156,J$9,FALSE))),"")</f>
        <v>Established</v>
      </c>
      <c r="K147" s="154" t="str">
        <f ca="1">IFERROR(IF((VLOOKUP($B147,'HICM and Narrative Backsheet'!$A$7:$T$156,K$9,FALSE))="","",(VLOOKUP($B147,'HICM and Narrative Backsheet'!$A$7:$T$156,K$9,FALSE))),"")</f>
        <v>Established</v>
      </c>
      <c r="L147" s="155" t="str">
        <f ca="1">IFERROR(IF((VLOOKUP($B147,'HICM and Narrative Backsheet'!$A$7:$T$156,L$9,FALSE))="","",(VLOOKUP($B147,'HICM and Narrative Backsheet'!$A$7:$T$156,L$9,FALSE))),"")</f>
        <v>Plans in place</v>
      </c>
      <c r="M147" s="153" t="str">
        <f ca="1">IFERROR(IF((VLOOKUP($B147,'HICM and Narrative Backsheet'!$A$7:$T$156,M$9,FALSE))="","",(VLOOKUP($B147,'HICM and Narrative Backsheet'!$A$7:$T$156,M$9,FALSE))),"")</f>
        <v>Established</v>
      </c>
      <c r="N147" s="154" t="str">
        <f ca="1">IFERROR(IF((VLOOKUP($B147,'HICM and Narrative Backsheet'!$A$7:$T$156,N$9,FALSE))="","",(VLOOKUP($B147,'HICM and Narrative Backsheet'!$A$7:$T$156,N$9,FALSE))),"")</f>
        <v>Established</v>
      </c>
      <c r="O147" s="154" t="str">
        <f ca="1">IFERROR(IF((VLOOKUP($B147,'HICM and Narrative Backsheet'!$A$7:$T$156,O$9,FALSE))="","",(VLOOKUP($B147,'HICM and Narrative Backsheet'!$A$7:$T$156,O$9,FALSE))),"")</f>
        <v>Established</v>
      </c>
      <c r="P147" s="154" t="str">
        <f ca="1">IFERROR(IF((VLOOKUP($B147,'HICM and Narrative Backsheet'!$A$7:$T$156,P$9,FALSE))="","",(VLOOKUP($B147,'HICM and Narrative Backsheet'!$A$7:$T$156,P$9,FALSE))),"")</f>
        <v>Established</v>
      </c>
      <c r="Q147" s="154" t="str">
        <f ca="1">IFERROR(IF((VLOOKUP($B147,'HICM and Narrative Backsheet'!$A$7:$T$156,Q$9,FALSE))="","",(VLOOKUP($B147,'HICM and Narrative Backsheet'!$A$7:$T$156,Q$9,FALSE))),"")</f>
        <v>Established</v>
      </c>
      <c r="R147" s="154" t="str">
        <f ca="1">IFERROR(IF((VLOOKUP($B147,'HICM and Narrative Backsheet'!$A$7:$T$156,R$9,FALSE))="","",(VLOOKUP($B147,'HICM and Narrative Backsheet'!$A$7:$T$156,R$9,FALSE))),"")</f>
        <v>Plans in place</v>
      </c>
      <c r="S147" s="154" t="str">
        <f ca="1">IFERROR(IF((VLOOKUP($B147,'HICM and Narrative Backsheet'!$A$7:$T$156,S$9,FALSE))="","",(VLOOKUP($B147,'HICM and Narrative Backsheet'!$A$7:$T$156,S$9,FALSE))),"")</f>
        <v>Established</v>
      </c>
      <c r="T147" s="154" t="str">
        <f ca="1">IFERROR(IF((VLOOKUP($B147,'HICM and Narrative Backsheet'!$A$7:$T$156,T$9,FALSE))="","",(VLOOKUP($B147,'HICM and Narrative Backsheet'!$A$7:$T$156,T$9,FALSE))),"")</f>
        <v>Established</v>
      </c>
      <c r="U147" s="155" t="str">
        <f ca="1">IFERROR(IF((VLOOKUP($B147,'HICM and Narrative Backsheet'!$A$7:$T$156,U$9,FALSE))="","",(VLOOKUP($B147,'HICM and Narrative Backsheet'!$A$7:$T$156,U$9,FALSE))),"")</f>
        <v>Plans in place</v>
      </c>
    </row>
    <row r="148" spans="1:21" x14ac:dyDescent="0.3">
      <c r="A148" s="57">
        <v>122</v>
      </c>
      <c r="B148" s="50" t="str">
        <f t="shared" ca="1" si="12"/>
        <v>E10000029</v>
      </c>
      <c r="C148" s="141" t="str">
        <f ca="1">IFERROR(VLOOKUP($B148,'Org List'!$J$9:$K$488,2,0), "")</f>
        <v>Suffolk</v>
      </c>
      <c r="D148" s="153" t="str">
        <f ca="1">IFERROR(IF((VLOOKUP($B148,'HICM and Narrative Backsheet'!$A$7:$T$156,D$9,FALSE))="","",(VLOOKUP($B148,'HICM and Narrative Backsheet'!$A$7:$T$156,D$9,FALSE))),"")</f>
        <v>Established</v>
      </c>
      <c r="E148" s="154" t="str">
        <f ca="1">IFERROR(IF((VLOOKUP($B148,'HICM and Narrative Backsheet'!$A$7:$T$156,E$9,FALSE))="","",(VLOOKUP($B148,'HICM and Narrative Backsheet'!$A$7:$T$156,E$9,FALSE))),"")</f>
        <v>Established</v>
      </c>
      <c r="F148" s="154" t="str">
        <f ca="1">IFERROR(IF((VLOOKUP($B148,'HICM and Narrative Backsheet'!$A$7:$T$156,F$9,FALSE))="","",(VLOOKUP($B148,'HICM and Narrative Backsheet'!$A$7:$T$156,F$9,FALSE))),"")</f>
        <v>Established</v>
      </c>
      <c r="G148" s="154" t="str">
        <f ca="1">IFERROR(IF((VLOOKUP($B148,'HICM and Narrative Backsheet'!$A$7:$T$156,G$9,FALSE))="","",(VLOOKUP($B148,'HICM and Narrative Backsheet'!$A$7:$T$156,G$9,FALSE))),"")</f>
        <v>Established</v>
      </c>
      <c r="H148" s="154" t="str">
        <f ca="1">IFERROR(IF((VLOOKUP($B148,'HICM and Narrative Backsheet'!$A$7:$T$156,H$9,FALSE))="","",(VLOOKUP($B148,'HICM and Narrative Backsheet'!$A$7:$T$156,H$9,FALSE))),"")</f>
        <v>Established</v>
      </c>
      <c r="I148" s="154" t="str">
        <f ca="1">IFERROR(IF((VLOOKUP($B148,'HICM and Narrative Backsheet'!$A$7:$T$156,I$9,FALSE))="","",(VLOOKUP($B148,'HICM and Narrative Backsheet'!$A$7:$T$156,I$9,FALSE))),"")</f>
        <v>Established</v>
      </c>
      <c r="J148" s="154" t="str">
        <f ca="1">IFERROR(IF((VLOOKUP($B148,'HICM and Narrative Backsheet'!$A$7:$T$156,J$9,FALSE))="","",(VLOOKUP($B148,'HICM and Narrative Backsheet'!$A$7:$T$156,J$9,FALSE))),"")</f>
        <v>Established</v>
      </c>
      <c r="K148" s="154" t="str">
        <f ca="1">IFERROR(IF((VLOOKUP($B148,'HICM and Narrative Backsheet'!$A$7:$T$156,K$9,FALSE))="","",(VLOOKUP($B148,'HICM and Narrative Backsheet'!$A$7:$T$156,K$9,FALSE))),"")</f>
        <v>Established</v>
      </c>
      <c r="L148" s="155" t="str">
        <f ca="1">IFERROR(IF((VLOOKUP($B148,'HICM and Narrative Backsheet'!$A$7:$T$156,L$9,FALSE))="","",(VLOOKUP($B148,'HICM and Narrative Backsheet'!$A$7:$T$156,L$9,FALSE))),"")</f>
        <v>Established</v>
      </c>
      <c r="M148" s="153" t="str">
        <f ca="1">IFERROR(IF((VLOOKUP($B148,'HICM and Narrative Backsheet'!$A$7:$T$156,M$9,FALSE))="","",(VLOOKUP($B148,'HICM and Narrative Backsheet'!$A$7:$T$156,M$9,FALSE))),"")</f>
        <v>Established</v>
      </c>
      <c r="N148" s="154" t="str">
        <f ca="1">IFERROR(IF((VLOOKUP($B148,'HICM and Narrative Backsheet'!$A$7:$T$156,N$9,FALSE))="","",(VLOOKUP($B148,'HICM and Narrative Backsheet'!$A$7:$T$156,N$9,FALSE))),"")</f>
        <v>Established</v>
      </c>
      <c r="O148" s="154" t="str">
        <f ca="1">IFERROR(IF((VLOOKUP($B148,'HICM and Narrative Backsheet'!$A$7:$T$156,O$9,FALSE))="","",(VLOOKUP($B148,'HICM and Narrative Backsheet'!$A$7:$T$156,O$9,FALSE))),"")</f>
        <v>Mature</v>
      </c>
      <c r="P148" s="154" t="str">
        <f ca="1">IFERROR(IF((VLOOKUP($B148,'HICM and Narrative Backsheet'!$A$7:$T$156,P$9,FALSE))="","",(VLOOKUP($B148,'HICM and Narrative Backsheet'!$A$7:$T$156,P$9,FALSE))),"")</f>
        <v>Established</v>
      </c>
      <c r="Q148" s="154" t="str">
        <f ca="1">IFERROR(IF((VLOOKUP($B148,'HICM and Narrative Backsheet'!$A$7:$T$156,Q$9,FALSE))="","",(VLOOKUP($B148,'HICM and Narrative Backsheet'!$A$7:$T$156,Q$9,FALSE))),"")</f>
        <v>Established</v>
      </c>
      <c r="R148" s="154" t="str">
        <f ca="1">IFERROR(IF((VLOOKUP($B148,'HICM and Narrative Backsheet'!$A$7:$T$156,R$9,FALSE))="","",(VLOOKUP($B148,'HICM and Narrative Backsheet'!$A$7:$T$156,R$9,FALSE))),"")</f>
        <v>Established</v>
      </c>
      <c r="S148" s="154" t="str">
        <f ca="1">IFERROR(IF((VLOOKUP($B148,'HICM and Narrative Backsheet'!$A$7:$T$156,S$9,FALSE))="","",(VLOOKUP($B148,'HICM and Narrative Backsheet'!$A$7:$T$156,S$9,FALSE))),"")</f>
        <v>Established</v>
      </c>
      <c r="T148" s="154" t="str">
        <f ca="1">IFERROR(IF((VLOOKUP($B148,'HICM and Narrative Backsheet'!$A$7:$T$156,T$9,FALSE))="","",(VLOOKUP($B148,'HICM and Narrative Backsheet'!$A$7:$T$156,T$9,FALSE))),"")</f>
        <v>Established</v>
      </c>
      <c r="U148" s="155" t="str">
        <f ca="1">IFERROR(IF((VLOOKUP($B148,'HICM and Narrative Backsheet'!$A$7:$T$156,U$9,FALSE))="","",(VLOOKUP($B148,'HICM and Narrative Backsheet'!$A$7:$T$156,U$9,FALSE))),"")</f>
        <v>Established</v>
      </c>
    </row>
    <row r="149" spans="1:21" x14ac:dyDescent="0.3">
      <c r="A149" s="57">
        <v>123</v>
      </c>
      <c r="B149" s="50" t="str">
        <f t="shared" ca="1" si="12"/>
        <v>E08000024</v>
      </c>
      <c r="C149" s="141" t="str">
        <f ca="1">IFERROR(VLOOKUP($B149,'Org List'!$J$9:$K$488,2,0), "")</f>
        <v>Sunderland</v>
      </c>
      <c r="D149" s="153" t="str">
        <f ca="1">IFERROR(IF((VLOOKUP($B149,'HICM and Narrative Backsheet'!$A$7:$T$156,D$9,FALSE))="","",(VLOOKUP($B149,'HICM and Narrative Backsheet'!$A$7:$T$156,D$9,FALSE))),"")</f>
        <v>Plans in place</v>
      </c>
      <c r="E149" s="154" t="str">
        <f ca="1">IFERROR(IF((VLOOKUP($B149,'HICM and Narrative Backsheet'!$A$7:$T$156,E$9,FALSE))="","",(VLOOKUP($B149,'HICM and Narrative Backsheet'!$A$7:$T$156,E$9,FALSE))),"")</f>
        <v>Mature</v>
      </c>
      <c r="F149" s="154" t="str">
        <f ca="1">IFERROR(IF((VLOOKUP($B149,'HICM and Narrative Backsheet'!$A$7:$T$156,F$9,FALSE))="","",(VLOOKUP($B149,'HICM and Narrative Backsheet'!$A$7:$T$156,F$9,FALSE))),"")</f>
        <v>Mature</v>
      </c>
      <c r="G149" s="154" t="str">
        <f ca="1">IFERROR(IF((VLOOKUP($B149,'HICM and Narrative Backsheet'!$A$7:$T$156,G$9,FALSE))="","",(VLOOKUP($B149,'HICM and Narrative Backsheet'!$A$7:$T$156,G$9,FALSE))),"")</f>
        <v>Exemplary</v>
      </c>
      <c r="H149" s="154" t="str">
        <f ca="1">IFERROR(IF((VLOOKUP($B149,'HICM and Narrative Backsheet'!$A$7:$T$156,H$9,FALSE))="","",(VLOOKUP($B149,'HICM and Narrative Backsheet'!$A$7:$T$156,H$9,FALSE))),"")</f>
        <v>Mature</v>
      </c>
      <c r="I149" s="154" t="str">
        <f ca="1">IFERROR(IF((VLOOKUP($B149,'HICM and Narrative Backsheet'!$A$7:$T$156,I$9,FALSE))="","",(VLOOKUP($B149,'HICM and Narrative Backsheet'!$A$7:$T$156,I$9,FALSE))),"")</f>
        <v>Established</v>
      </c>
      <c r="J149" s="154" t="str">
        <f ca="1">IFERROR(IF((VLOOKUP($B149,'HICM and Narrative Backsheet'!$A$7:$T$156,J$9,FALSE))="","",(VLOOKUP($B149,'HICM and Narrative Backsheet'!$A$7:$T$156,J$9,FALSE))),"")</f>
        <v>Established</v>
      </c>
      <c r="K149" s="154" t="str">
        <f ca="1">IFERROR(IF((VLOOKUP($B149,'HICM and Narrative Backsheet'!$A$7:$T$156,K$9,FALSE))="","",(VLOOKUP($B149,'HICM and Narrative Backsheet'!$A$7:$T$156,K$9,FALSE))),"")</f>
        <v>Mature</v>
      </c>
      <c r="L149" s="155" t="str">
        <f ca="1">IFERROR(IF((VLOOKUP($B149,'HICM and Narrative Backsheet'!$A$7:$T$156,L$9,FALSE))="","",(VLOOKUP($B149,'HICM and Narrative Backsheet'!$A$7:$T$156,L$9,FALSE))),"")</f>
        <v>Established</v>
      </c>
      <c r="M149" s="153" t="str">
        <f ca="1">IFERROR(IF((VLOOKUP($B149,'HICM and Narrative Backsheet'!$A$7:$T$156,M$9,FALSE))="","",(VLOOKUP($B149,'HICM and Narrative Backsheet'!$A$7:$T$156,M$9,FALSE))),"")</f>
        <v>Plans in place</v>
      </c>
      <c r="N149" s="154" t="str">
        <f ca="1">IFERROR(IF((VLOOKUP($B149,'HICM and Narrative Backsheet'!$A$7:$T$156,N$9,FALSE))="","",(VLOOKUP($B149,'HICM and Narrative Backsheet'!$A$7:$T$156,N$9,FALSE))),"")</f>
        <v>Mature</v>
      </c>
      <c r="O149" s="154" t="str">
        <f ca="1">IFERROR(IF((VLOOKUP($B149,'HICM and Narrative Backsheet'!$A$7:$T$156,O$9,FALSE))="","",(VLOOKUP($B149,'HICM and Narrative Backsheet'!$A$7:$T$156,O$9,FALSE))),"")</f>
        <v>Mature</v>
      </c>
      <c r="P149" s="154" t="str">
        <f ca="1">IFERROR(IF((VLOOKUP($B149,'HICM and Narrative Backsheet'!$A$7:$T$156,P$9,FALSE))="","",(VLOOKUP($B149,'HICM and Narrative Backsheet'!$A$7:$T$156,P$9,FALSE))),"")</f>
        <v>Exemplary</v>
      </c>
      <c r="Q149" s="154" t="str">
        <f ca="1">IFERROR(IF((VLOOKUP($B149,'HICM and Narrative Backsheet'!$A$7:$T$156,Q$9,FALSE))="","",(VLOOKUP($B149,'HICM and Narrative Backsheet'!$A$7:$T$156,Q$9,FALSE))),"")</f>
        <v>Mature</v>
      </c>
      <c r="R149" s="154" t="str">
        <f ca="1">IFERROR(IF((VLOOKUP($B149,'HICM and Narrative Backsheet'!$A$7:$T$156,R$9,FALSE))="","",(VLOOKUP($B149,'HICM and Narrative Backsheet'!$A$7:$T$156,R$9,FALSE))),"")</f>
        <v>Established</v>
      </c>
      <c r="S149" s="154" t="str">
        <f ca="1">IFERROR(IF((VLOOKUP($B149,'HICM and Narrative Backsheet'!$A$7:$T$156,S$9,FALSE))="","",(VLOOKUP($B149,'HICM and Narrative Backsheet'!$A$7:$T$156,S$9,FALSE))),"")</f>
        <v>Established</v>
      </c>
      <c r="T149" s="154" t="str">
        <f ca="1">IFERROR(IF((VLOOKUP($B149,'HICM and Narrative Backsheet'!$A$7:$T$156,T$9,FALSE))="","",(VLOOKUP($B149,'HICM and Narrative Backsheet'!$A$7:$T$156,T$9,FALSE))),"")</f>
        <v>Mature</v>
      </c>
      <c r="U149" s="155" t="str">
        <f ca="1">IFERROR(IF((VLOOKUP($B149,'HICM and Narrative Backsheet'!$A$7:$T$156,U$9,FALSE))="","",(VLOOKUP($B149,'HICM and Narrative Backsheet'!$A$7:$T$156,U$9,FALSE))),"")</f>
        <v>Established</v>
      </c>
    </row>
    <row r="150" spans="1:21" x14ac:dyDescent="0.3">
      <c r="A150" s="57">
        <v>124</v>
      </c>
      <c r="B150" s="50" t="str">
        <f t="shared" ca="1" si="12"/>
        <v>E10000030</v>
      </c>
      <c r="C150" s="141" t="str">
        <f ca="1">IFERROR(VLOOKUP($B150,'Org List'!$J$9:$K$488,2,0), "")</f>
        <v>Surrey</v>
      </c>
      <c r="D150" s="153" t="str">
        <f ca="1">IFERROR(IF((VLOOKUP($B150,'HICM and Narrative Backsheet'!$A$7:$T$156,D$9,FALSE))="","",(VLOOKUP($B150,'HICM and Narrative Backsheet'!$A$7:$T$156,D$9,FALSE))),"")</f>
        <v>Established</v>
      </c>
      <c r="E150" s="154" t="str">
        <f ca="1">IFERROR(IF((VLOOKUP($B150,'HICM and Narrative Backsheet'!$A$7:$T$156,E$9,FALSE))="","",(VLOOKUP($B150,'HICM and Narrative Backsheet'!$A$7:$T$156,E$9,FALSE))),"")</f>
        <v>Mature</v>
      </c>
      <c r="F150" s="154" t="str">
        <f ca="1">IFERROR(IF((VLOOKUP($B150,'HICM and Narrative Backsheet'!$A$7:$T$156,F$9,FALSE))="","",(VLOOKUP($B150,'HICM and Narrative Backsheet'!$A$7:$T$156,F$9,FALSE))),"")</f>
        <v>Established</v>
      </c>
      <c r="G150" s="154" t="str">
        <f ca="1">IFERROR(IF((VLOOKUP($B150,'HICM and Narrative Backsheet'!$A$7:$T$156,G$9,FALSE))="","",(VLOOKUP($B150,'HICM and Narrative Backsheet'!$A$7:$T$156,G$9,FALSE))),"")</f>
        <v>Established</v>
      </c>
      <c r="H150" s="154" t="str">
        <f ca="1">IFERROR(IF((VLOOKUP($B150,'HICM and Narrative Backsheet'!$A$7:$T$156,H$9,FALSE))="","",(VLOOKUP($B150,'HICM and Narrative Backsheet'!$A$7:$T$156,H$9,FALSE))),"")</f>
        <v>Established</v>
      </c>
      <c r="I150" s="154" t="str">
        <f ca="1">IFERROR(IF((VLOOKUP($B150,'HICM and Narrative Backsheet'!$A$7:$T$156,I$9,FALSE))="","",(VLOOKUP($B150,'HICM and Narrative Backsheet'!$A$7:$T$156,I$9,FALSE))),"")</f>
        <v>Plans in place</v>
      </c>
      <c r="J150" s="154" t="str">
        <f ca="1">IFERROR(IF((VLOOKUP($B150,'HICM and Narrative Backsheet'!$A$7:$T$156,J$9,FALSE))="","",(VLOOKUP($B150,'HICM and Narrative Backsheet'!$A$7:$T$156,J$9,FALSE))),"")</f>
        <v>Mature</v>
      </c>
      <c r="K150" s="154" t="str">
        <f ca="1">IFERROR(IF((VLOOKUP($B150,'HICM and Narrative Backsheet'!$A$7:$T$156,K$9,FALSE))="","",(VLOOKUP($B150,'HICM and Narrative Backsheet'!$A$7:$T$156,K$9,FALSE))),"")</f>
        <v>Established</v>
      </c>
      <c r="L150" s="155" t="str">
        <f ca="1">IFERROR(IF((VLOOKUP($B150,'HICM and Narrative Backsheet'!$A$7:$T$156,L$9,FALSE))="","",(VLOOKUP($B150,'HICM and Narrative Backsheet'!$A$7:$T$156,L$9,FALSE))),"")</f>
        <v>Established</v>
      </c>
      <c r="M150" s="153" t="str">
        <f ca="1">IFERROR(IF((VLOOKUP($B150,'HICM and Narrative Backsheet'!$A$7:$T$156,M$9,FALSE))="","",(VLOOKUP($B150,'HICM and Narrative Backsheet'!$A$7:$T$156,M$9,FALSE))),"")</f>
        <v>Established</v>
      </c>
      <c r="N150" s="154" t="str">
        <f ca="1">IFERROR(IF((VLOOKUP($B150,'HICM and Narrative Backsheet'!$A$7:$T$156,N$9,FALSE))="","",(VLOOKUP($B150,'HICM and Narrative Backsheet'!$A$7:$T$156,N$9,FALSE))),"")</f>
        <v>Mature</v>
      </c>
      <c r="O150" s="154" t="str">
        <f ca="1">IFERROR(IF((VLOOKUP($B150,'HICM and Narrative Backsheet'!$A$7:$T$156,O$9,FALSE))="","",(VLOOKUP($B150,'HICM and Narrative Backsheet'!$A$7:$T$156,O$9,FALSE))),"")</f>
        <v>Established</v>
      </c>
      <c r="P150" s="154" t="str">
        <f ca="1">IFERROR(IF((VLOOKUP($B150,'HICM and Narrative Backsheet'!$A$7:$T$156,P$9,FALSE))="","",(VLOOKUP($B150,'HICM and Narrative Backsheet'!$A$7:$T$156,P$9,FALSE))),"")</f>
        <v>Mature</v>
      </c>
      <c r="Q150" s="154" t="str">
        <f ca="1">IFERROR(IF((VLOOKUP($B150,'HICM and Narrative Backsheet'!$A$7:$T$156,Q$9,FALSE))="","",(VLOOKUP($B150,'HICM and Narrative Backsheet'!$A$7:$T$156,Q$9,FALSE))),"")</f>
        <v>Mature</v>
      </c>
      <c r="R150" s="154" t="str">
        <f ca="1">IFERROR(IF((VLOOKUP($B150,'HICM and Narrative Backsheet'!$A$7:$T$156,R$9,FALSE))="","",(VLOOKUP($B150,'HICM and Narrative Backsheet'!$A$7:$T$156,R$9,FALSE))),"")</f>
        <v>Plans in place</v>
      </c>
      <c r="S150" s="154" t="str">
        <f ca="1">IFERROR(IF((VLOOKUP($B150,'HICM and Narrative Backsheet'!$A$7:$T$156,S$9,FALSE))="","",(VLOOKUP($B150,'HICM and Narrative Backsheet'!$A$7:$T$156,S$9,FALSE))),"")</f>
        <v>Mature</v>
      </c>
      <c r="T150" s="154" t="str">
        <f ca="1">IFERROR(IF((VLOOKUP($B150,'HICM and Narrative Backsheet'!$A$7:$T$156,T$9,FALSE))="","",(VLOOKUP($B150,'HICM and Narrative Backsheet'!$A$7:$T$156,T$9,FALSE))),"")</f>
        <v>Established</v>
      </c>
      <c r="U150" s="155" t="str">
        <f ca="1">IFERROR(IF((VLOOKUP($B150,'HICM and Narrative Backsheet'!$A$7:$T$156,U$9,FALSE))="","",(VLOOKUP($B150,'HICM and Narrative Backsheet'!$A$7:$T$156,U$9,FALSE))),"")</f>
        <v>Established</v>
      </c>
    </row>
    <row r="151" spans="1:21" x14ac:dyDescent="0.3">
      <c r="A151" s="57">
        <v>125</v>
      </c>
      <c r="B151" s="50" t="str">
        <f t="shared" ca="1" si="12"/>
        <v>E09000029</v>
      </c>
      <c r="C151" s="141" t="str">
        <f ca="1">IFERROR(VLOOKUP($B151,'Org List'!$J$9:$K$488,2,0), "")</f>
        <v>Sutton</v>
      </c>
      <c r="D151" s="153" t="str">
        <f ca="1">IFERROR(IF((VLOOKUP($B151,'HICM and Narrative Backsheet'!$A$7:$T$156,D$9,FALSE))="","",(VLOOKUP($B151,'HICM and Narrative Backsheet'!$A$7:$T$156,D$9,FALSE))),"")</f>
        <v>Established</v>
      </c>
      <c r="E151" s="154" t="str">
        <f ca="1">IFERROR(IF((VLOOKUP($B151,'HICM and Narrative Backsheet'!$A$7:$T$156,E$9,FALSE))="","",(VLOOKUP($B151,'HICM and Narrative Backsheet'!$A$7:$T$156,E$9,FALSE))),"")</f>
        <v>Established</v>
      </c>
      <c r="F151" s="154" t="str">
        <f ca="1">IFERROR(IF((VLOOKUP($B151,'HICM and Narrative Backsheet'!$A$7:$T$156,F$9,FALSE))="","",(VLOOKUP($B151,'HICM and Narrative Backsheet'!$A$7:$T$156,F$9,FALSE))),"")</f>
        <v>Established</v>
      </c>
      <c r="G151" s="154" t="str">
        <f ca="1">IFERROR(IF((VLOOKUP($B151,'HICM and Narrative Backsheet'!$A$7:$T$156,G$9,FALSE))="","",(VLOOKUP($B151,'HICM and Narrative Backsheet'!$A$7:$T$156,G$9,FALSE))),"")</f>
        <v>Established</v>
      </c>
      <c r="H151" s="154" t="str">
        <f ca="1">IFERROR(IF((VLOOKUP($B151,'HICM and Narrative Backsheet'!$A$7:$T$156,H$9,FALSE))="","",(VLOOKUP($B151,'HICM and Narrative Backsheet'!$A$7:$T$156,H$9,FALSE))),"")</f>
        <v>Established</v>
      </c>
      <c r="I151" s="154" t="str">
        <f ca="1">IFERROR(IF((VLOOKUP($B151,'HICM and Narrative Backsheet'!$A$7:$T$156,I$9,FALSE))="","",(VLOOKUP($B151,'HICM and Narrative Backsheet'!$A$7:$T$156,I$9,FALSE))),"")</f>
        <v>Established</v>
      </c>
      <c r="J151" s="154" t="str">
        <f ca="1">IFERROR(IF((VLOOKUP($B151,'HICM and Narrative Backsheet'!$A$7:$T$156,J$9,FALSE))="","",(VLOOKUP($B151,'HICM and Narrative Backsheet'!$A$7:$T$156,J$9,FALSE))),"")</f>
        <v>Established</v>
      </c>
      <c r="K151" s="154" t="str">
        <f ca="1">IFERROR(IF((VLOOKUP($B151,'HICM and Narrative Backsheet'!$A$7:$T$156,K$9,FALSE))="","",(VLOOKUP($B151,'HICM and Narrative Backsheet'!$A$7:$T$156,K$9,FALSE))),"")</f>
        <v>Exemplary</v>
      </c>
      <c r="L151" s="155" t="str">
        <f ca="1">IFERROR(IF((VLOOKUP($B151,'HICM and Narrative Backsheet'!$A$7:$T$156,L$9,FALSE))="","",(VLOOKUP($B151,'HICM and Narrative Backsheet'!$A$7:$T$156,L$9,FALSE))),"")</f>
        <v>Exemplary</v>
      </c>
      <c r="M151" s="153" t="str">
        <f ca="1">IFERROR(IF((VLOOKUP($B151,'HICM and Narrative Backsheet'!$A$7:$T$156,M$9,FALSE))="","",(VLOOKUP($B151,'HICM and Narrative Backsheet'!$A$7:$T$156,M$9,FALSE))),"")</f>
        <v>Established</v>
      </c>
      <c r="N151" s="154" t="str">
        <f ca="1">IFERROR(IF((VLOOKUP($B151,'HICM and Narrative Backsheet'!$A$7:$T$156,N$9,FALSE))="","",(VLOOKUP($B151,'HICM and Narrative Backsheet'!$A$7:$T$156,N$9,FALSE))),"")</f>
        <v>Established</v>
      </c>
      <c r="O151" s="154" t="str">
        <f ca="1">IFERROR(IF((VLOOKUP($B151,'HICM and Narrative Backsheet'!$A$7:$T$156,O$9,FALSE))="","",(VLOOKUP($B151,'HICM and Narrative Backsheet'!$A$7:$T$156,O$9,FALSE))),"")</f>
        <v>Mature</v>
      </c>
      <c r="P151" s="154" t="str">
        <f ca="1">IFERROR(IF((VLOOKUP($B151,'HICM and Narrative Backsheet'!$A$7:$T$156,P$9,FALSE))="","",(VLOOKUP($B151,'HICM and Narrative Backsheet'!$A$7:$T$156,P$9,FALSE))),"")</f>
        <v>Mature</v>
      </c>
      <c r="Q151" s="154" t="str">
        <f ca="1">IFERROR(IF((VLOOKUP($B151,'HICM and Narrative Backsheet'!$A$7:$T$156,Q$9,FALSE))="","",(VLOOKUP($B151,'HICM and Narrative Backsheet'!$A$7:$T$156,Q$9,FALSE))),"")</f>
        <v>Mature</v>
      </c>
      <c r="R151" s="154" t="str">
        <f ca="1">IFERROR(IF((VLOOKUP($B151,'HICM and Narrative Backsheet'!$A$7:$T$156,R$9,FALSE))="","",(VLOOKUP($B151,'HICM and Narrative Backsheet'!$A$7:$T$156,R$9,FALSE))),"")</f>
        <v>Mature</v>
      </c>
      <c r="S151" s="154" t="str">
        <f ca="1">IFERROR(IF((VLOOKUP($B151,'HICM and Narrative Backsheet'!$A$7:$T$156,S$9,FALSE))="","",(VLOOKUP($B151,'HICM and Narrative Backsheet'!$A$7:$T$156,S$9,FALSE))),"")</f>
        <v>Mature</v>
      </c>
      <c r="T151" s="154" t="str">
        <f ca="1">IFERROR(IF((VLOOKUP($B151,'HICM and Narrative Backsheet'!$A$7:$T$156,T$9,FALSE))="","",(VLOOKUP($B151,'HICM and Narrative Backsheet'!$A$7:$T$156,T$9,FALSE))),"")</f>
        <v>Exemplary</v>
      </c>
      <c r="U151" s="155" t="str">
        <f ca="1">IFERROR(IF((VLOOKUP($B151,'HICM and Narrative Backsheet'!$A$7:$T$156,U$9,FALSE))="","",(VLOOKUP($B151,'HICM and Narrative Backsheet'!$A$7:$T$156,U$9,FALSE))),"")</f>
        <v>Exemplary</v>
      </c>
    </row>
    <row r="152" spans="1:21" x14ac:dyDescent="0.3">
      <c r="A152" s="57">
        <v>126</v>
      </c>
      <c r="B152" s="50" t="str">
        <f t="shared" ca="1" si="12"/>
        <v>E06000030</v>
      </c>
      <c r="C152" s="141" t="str">
        <f ca="1">IFERROR(VLOOKUP($B152,'Org List'!$J$9:$K$488,2,0), "")</f>
        <v>Swindon</v>
      </c>
      <c r="D152" s="153" t="str">
        <f ca="1">IFERROR(IF((VLOOKUP($B152,'HICM and Narrative Backsheet'!$A$7:$T$156,D$9,FALSE))="","",(VLOOKUP($B152,'HICM and Narrative Backsheet'!$A$7:$T$156,D$9,FALSE))),"")</f>
        <v>Established</v>
      </c>
      <c r="E152" s="154" t="str">
        <f ca="1">IFERROR(IF((VLOOKUP($B152,'HICM and Narrative Backsheet'!$A$7:$T$156,E$9,FALSE))="","",(VLOOKUP($B152,'HICM and Narrative Backsheet'!$A$7:$T$156,E$9,FALSE))),"")</f>
        <v>Plans in place</v>
      </c>
      <c r="F152" s="154" t="str">
        <f ca="1">IFERROR(IF((VLOOKUP($B152,'HICM and Narrative Backsheet'!$A$7:$T$156,F$9,FALSE))="","",(VLOOKUP($B152,'HICM and Narrative Backsheet'!$A$7:$T$156,F$9,FALSE))),"")</f>
        <v>Established</v>
      </c>
      <c r="G152" s="154" t="str">
        <f ca="1">IFERROR(IF((VLOOKUP($B152,'HICM and Narrative Backsheet'!$A$7:$T$156,G$9,FALSE))="","",(VLOOKUP($B152,'HICM and Narrative Backsheet'!$A$7:$T$156,G$9,FALSE))),"")</f>
        <v>Established</v>
      </c>
      <c r="H152" s="154" t="str">
        <f ca="1">IFERROR(IF((VLOOKUP($B152,'HICM and Narrative Backsheet'!$A$7:$T$156,H$9,FALSE))="","",(VLOOKUP($B152,'HICM and Narrative Backsheet'!$A$7:$T$156,H$9,FALSE))),"")</f>
        <v>Established</v>
      </c>
      <c r="I152" s="154" t="str">
        <f ca="1">IFERROR(IF((VLOOKUP($B152,'HICM and Narrative Backsheet'!$A$7:$T$156,I$9,FALSE))="","",(VLOOKUP($B152,'HICM and Narrative Backsheet'!$A$7:$T$156,I$9,FALSE))),"")</f>
        <v>Established</v>
      </c>
      <c r="J152" s="154" t="str">
        <f ca="1">IFERROR(IF((VLOOKUP($B152,'HICM and Narrative Backsheet'!$A$7:$T$156,J$9,FALSE))="","",(VLOOKUP($B152,'HICM and Narrative Backsheet'!$A$7:$T$156,J$9,FALSE))),"")</f>
        <v>Established</v>
      </c>
      <c r="K152" s="154" t="str">
        <f ca="1">IFERROR(IF((VLOOKUP($B152,'HICM and Narrative Backsheet'!$A$7:$T$156,K$9,FALSE))="","",(VLOOKUP($B152,'HICM and Narrative Backsheet'!$A$7:$T$156,K$9,FALSE))),"")</f>
        <v>Established</v>
      </c>
      <c r="L152" s="155" t="str">
        <f ca="1">IFERROR(IF((VLOOKUP($B152,'HICM and Narrative Backsheet'!$A$7:$T$156,L$9,FALSE))="","",(VLOOKUP($B152,'HICM and Narrative Backsheet'!$A$7:$T$156,L$9,FALSE))),"")</f>
        <v>Established</v>
      </c>
      <c r="M152" s="153" t="str">
        <f ca="1">IFERROR(IF((VLOOKUP($B152,'HICM and Narrative Backsheet'!$A$7:$T$156,M$9,FALSE))="","",(VLOOKUP($B152,'HICM and Narrative Backsheet'!$A$7:$T$156,M$9,FALSE))),"")</f>
        <v>Established</v>
      </c>
      <c r="N152" s="154" t="str">
        <f ca="1">IFERROR(IF((VLOOKUP($B152,'HICM and Narrative Backsheet'!$A$7:$T$156,N$9,FALSE))="","",(VLOOKUP($B152,'HICM and Narrative Backsheet'!$A$7:$T$156,N$9,FALSE))),"")</f>
        <v>Established</v>
      </c>
      <c r="O152" s="154" t="str">
        <f ca="1">IFERROR(IF((VLOOKUP($B152,'HICM and Narrative Backsheet'!$A$7:$T$156,O$9,FALSE))="","",(VLOOKUP($B152,'HICM and Narrative Backsheet'!$A$7:$T$156,O$9,FALSE))),"")</f>
        <v>Established</v>
      </c>
      <c r="P152" s="154" t="str">
        <f ca="1">IFERROR(IF((VLOOKUP($B152,'HICM and Narrative Backsheet'!$A$7:$T$156,P$9,FALSE))="","",(VLOOKUP($B152,'HICM and Narrative Backsheet'!$A$7:$T$156,P$9,FALSE))),"")</f>
        <v>Established</v>
      </c>
      <c r="Q152" s="154" t="str">
        <f ca="1">IFERROR(IF((VLOOKUP($B152,'HICM and Narrative Backsheet'!$A$7:$T$156,Q$9,FALSE))="","",(VLOOKUP($B152,'HICM and Narrative Backsheet'!$A$7:$T$156,Q$9,FALSE))),"")</f>
        <v>Established</v>
      </c>
      <c r="R152" s="154" t="str">
        <f ca="1">IFERROR(IF((VLOOKUP($B152,'HICM and Narrative Backsheet'!$A$7:$T$156,R$9,FALSE))="","",(VLOOKUP($B152,'HICM and Narrative Backsheet'!$A$7:$T$156,R$9,FALSE))),"")</f>
        <v>Established</v>
      </c>
      <c r="S152" s="154" t="str">
        <f ca="1">IFERROR(IF((VLOOKUP($B152,'HICM and Narrative Backsheet'!$A$7:$T$156,S$9,FALSE))="","",(VLOOKUP($B152,'HICM and Narrative Backsheet'!$A$7:$T$156,S$9,FALSE))),"")</f>
        <v>Established</v>
      </c>
      <c r="T152" s="154" t="str">
        <f ca="1">IFERROR(IF((VLOOKUP($B152,'HICM and Narrative Backsheet'!$A$7:$T$156,T$9,FALSE))="","",(VLOOKUP($B152,'HICM and Narrative Backsheet'!$A$7:$T$156,T$9,FALSE))),"")</f>
        <v>Established</v>
      </c>
      <c r="U152" s="155" t="str">
        <f ca="1">IFERROR(IF((VLOOKUP($B152,'HICM and Narrative Backsheet'!$A$7:$T$156,U$9,FALSE))="","",(VLOOKUP($B152,'HICM and Narrative Backsheet'!$A$7:$T$156,U$9,FALSE))),"")</f>
        <v>Established</v>
      </c>
    </row>
    <row r="153" spans="1:21" x14ac:dyDescent="0.3">
      <c r="A153" s="57">
        <v>127</v>
      </c>
      <c r="B153" s="50" t="str">
        <f t="shared" ca="1" si="12"/>
        <v>E08000008</v>
      </c>
      <c r="C153" s="141" t="str">
        <f ca="1">IFERROR(VLOOKUP($B153,'Org List'!$J$9:$K$488,2,0), "")</f>
        <v>Tameside</v>
      </c>
      <c r="D153" s="153" t="str">
        <f ca="1">IFERROR(IF((VLOOKUP($B153,'HICM and Narrative Backsheet'!$A$7:$T$156,D$9,FALSE))="","",(VLOOKUP($B153,'HICM and Narrative Backsheet'!$A$7:$T$156,D$9,FALSE))),"")</f>
        <v>Plans in place</v>
      </c>
      <c r="E153" s="154" t="str">
        <f ca="1">IFERROR(IF((VLOOKUP($B153,'HICM and Narrative Backsheet'!$A$7:$T$156,E$9,FALSE))="","",(VLOOKUP($B153,'HICM and Narrative Backsheet'!$A$7:$T$156,E$9,FALSE))),"")</f>
        <v>Mature</v>
      </c>
      <c r="F153" s="154" t="str">
        <f ca="1">IFERROR(IF((VLOOKUP($B153,'HICM and Narrative Backsheet'!$A$7:$T$156,F$9,FALSE))="","",(VLOOKUP($B153,'HICM and Narrative Backsheet'!$A$7:$T$156,F$9,FALSE))),"")</f>
        <v>Mature</v>
      </c>
      <c r="G153" s="154" t="str">
        <f ca="1">IFERROR(IF((VLOOKUP($B153,'HICM and Narrative Backsheet'!$A$7:$T$156,G$9,FALSE))="","",(VLOOKUP($B153,'HICM and Narrative Backsheet'!$A$7:$T$156,G$9,FALSE))),"")</f>
        <v>Mature</v>
      </c>
      <c r="H153" s="154" t="str">
        <f ca="1">IFERROR(IF((VLOOKUP($B153,'HICM and Narrative Backsheet'!$A$7:$T$156,H$9,FALSE))="","",(VLOOKUP($B153,'HICM and Narrative Backsheet'!$A$7:$T$156,H$9,FALSE))),"")</f>
        <v>Established</v>
      </c>
      <c r="I153" s="154" t="str">
        <f ca="1">IFERROR(IF((VLOOKUP($B153,'HICM and Narrative Backsheet'!$A$7:$T$156,I$9,FALSE))="","",(VLOOKUP($B153,'HICM and Narrative Backsheet'!$A$7:$T$156,I$9,FALSE))),"")</f>
        <v>Mature</v>
      </c>
      <c r="J153" s="154" t="str">
        <f ca="1">IFERROR(IF((VLOOKUP($B153,'HICM and Narrative Backsheet'!$A$7:$T$156,J$9,FALSE))="","",(VLOOKUP($B153,'HICM and Narrative Backsheet'!$A$7:$T$156,J$9,FALSE))),"")</f>
        <v>Mature</v>
      </c>
      <c r="K153" s="154" t="str">
        <f ca="1">IFERROR(IF((VLOOKUP($B153,'HICM and Narrative Backsheet'!$A$7:$T$156,K$9,FALSE))="","",(VLOOKUP($B153,'HICM and Narrative Backsheet'!$A$7:$T$156,K$9,FALSE))),"")</f>
        <v>Mature</v>
      </c>
      <c r="L153" s="155" t="str">
        <f ca="1">IFERROR(IF((VLOOKUP($B153,'HICM and Narrative Backsheet'!$A$7:$T$156,L$9,FALSE))="","",(VLOOKUP($B153,'HICM and Narrative Backsheet'!$A$7:$T$156,L$9,FALSE))),"")</f>
        <v>Mature</v>
      </c>
      <c r="M153" s="153" t="str">
        <f ca="1">IFERROR(IF((VLOOKUP($B153,'HICM and Narrative Backsheet'!$A$7:$T$156,M$9,FALSE))="","",(VLOOKUP($B153,'HICM and Narrative Backsheet'!$A$7:$T$156,M$9,FALSE))),"")</f>
        <v>Plans in place</v>
      </c>
      <c r="N153" s="154" t="str">
        <f ca="1">IFERROR(IF((VLOOKUP($B153,'HICM and Narrative Backsheet'!$A$7:$T$156,N$9,FALSE))="","",(VLOOKUP($B153,'HICM and Narrative Backsheet'!$A$7:$T$156,N$9,FALSE))),"")</f>
        <v>Mature</v>
      </c>
      <c r="O153" s="154" t="str">
        <f ca="1">IFERROR(IF((VLOOKUP($B153,'HICM and Narrative Backsheet'!$A$7:$T$156,O$9,FALSE))="","",(VLOOKUP($B153,'HICM and Narrative Backsheet'!$A$7:$T$156,O$9,FALSE))),"")</f>
        <v>Mature</v>
      </c>
      <c r="P153" s="154" t="str">
        <f ca="1">IFERROR(IF((VLOOKUP($B153,'HICM and Narrative Backsheet'!$A$7:$T$156,P$9,FALSE))="","",(VLOOKUP($B153,'HICM and Narrative Backsheet'!$A$7:$T$156,P$9,FALSE))),"")</f>
        <v>Mature</v>
      </c>
      <c r="Q153" s="154" t="str">
        <f ca="1">IFERROR(IF((VLOOKUP($B153,'HICM and Narrative Backsheet'!$A$7:$T$156,Q$9,FALSE))="","",(VLOOKUP($B153,'HICM and Narrative Backsheet'!$A$7:$T$156,Q$9,FALSE))),"")</f>
        <v>Established</v>
      </c>
      <c r="R153" s="154" t="str">
        <f ca="1">IFERROR(IF((VLOOKUP($B153,'HICM and Narrative Backsheet'!$A$7:$T$156,R$9,FALSE))="","",(VLOOKUP($B153,'HICM and Narrative Backsheet'!$A$7:$T$156,R$9,FALSE))),"")</f>
        <v>Mature</v>
      </c>
      <c r="S153" s="154" t="str">
        <f ca="1">IFERROR(IF((VLOOKUP($B153,'HICM and Narrative Backsheet'!$A$7:$T$156,S$9,FALSE))="","",(VLOOKUP($B153,'HICM and Narrative Backsheet'!$A$7:$T$156,S$9,FALSE))),"")</f>
        <v>Mature</v>
      </c>
      <c r="T153" s="154" t="str">
        <f ca="1">IFERROR(IF((VLOOKUP($B153,'HICM and Narrative Backsheet'!$A$7:$T$156,T$9,FALSE))="","",(VLOOKUP($B153,'HICM and Narrative Backsheet'!$A$7:$T$156,T$9,FALSE))),"")</f>
        <v>Mature</v>
      </c>
      <c r="U153" s="155" t="str">
        <f ca="1">IFERROR(IF((VLOOKUP($B153,'HICM and Narrative Backsheet'!$A$7:$T$156,U$9,FALSE))="","",(VLOOKUP($B153,'HICM and Narrative Backsheet'!$A$7:$T$156,U$9,FALSE))),"")</f>
        <v>Mature</v>
      </c>
    </row>
    <row r="154" spans="1:21" x14ac:dyDescent="0.3">
      <c r="A154" s="57">
        <v>128</v>
      </c>
      <c r="B154" s="50" t="str">
        <f t="shared" ref="B154:B175" ca="1" si="13">IF($A154&gt;$X$5-1,"",INDIRECT("'Comms by AT'!AA"&amp;$A154+$X$4))</f>
        <v>E06000020</v>
      </c>
      <c r="C154" s="141" t="str">
        <f ca="1">IFERROR(VLOOKUP($B154,'Org List'!$J$9:$K$488,2,0), "")</f>
        <v>Telford and Wrekin</v>
      </c>
      <c r="D154" s="153" t="str">
        <f ca="1">IFERROR(IF((VLOOKUP($B154,'HICM and Narrative Backsheet'!$A$7:$T$156,D$9,FALSE))="","",(VLOOKUP($B154,'HICM and Narrative Backsheet'!$A$7:$T$156,D$9,FALSE))),"")</f>
        <v>Established</v>
      </c>
      <c r="E154" s="154" t="str">
        <f ca="1">IFERROR(IF((VLOOKUP($B154,'HICM and Narrative Backsheet'!$A$7:$T$156,E$9,FALSE))="","",(VLOOKUP($B154,'HICM and Narrative Backsheet'!$A$7:$T$156,E$9,FALSE))),"")</f>
        <v>Established</v>
      </c>
      <c r="F154" s="154" t="str">
        <f ca="1">IFERROR(IF((VLOOKUP($B154,'HICM and Narrative Backsheet'!$A$7:$T$156,F$9,FALSE))="","",(VLOOKUP($B154,'HICM and Narrative Backsheet'!$A$7:$T$156,F$9,FALSE))),"")</f>
        <v>Mature</v>
      </c>
      <c r="G154" s="154" t="str">
        <f ca="1">IFERROR(IF((VLOOKUP($B154,'HICM and Narrative Backsheet'!$A$7:$T$156,G$9,FALSE))="","",(VLOOKUP($B154,'HICM and Narrative Backsheet'!$A$7:$T$156,G$9,FALSE))),"")</f>
        <v>Mature</v>
      </c>
      <c r="H154" s="154" t="str">
        <f ca="1">IFERROR(IF((VLOOKUP($B154,'HICM and Narrative Backsheet'!$A$7:$T$156,H$9,FALSE))="","",(VLOOKUP($B154,'HICM and Narrative Backsheet'!$A$7:$T$156,H$9,FALSE))),"")</f>
        <v>Established</v>
      </c>
      <c r="I154" s="154" t="str">
        <f ca="1">IFERROR(IF((VLOOKUP($B154,'HICM and Narrative Backsheet'!$A$7:$T$156,I$9,FALSE))="","",(VLOOKUP($B154,'HICM and Narrative Backsheet'!$A$7:$T$156,I$9,FALSE))),"")</f>
        <v>Established</v>
      </c>
      <c r="J154" s="154" t="str">
        <f ca="1">IFERROR(IF((VLOOKUP($B154,'HICM and Narrative Backsheet'!$A$7:$T$156,J$9,FALSE))="","",(VLOOKUP($B154,'HICM and Narrative Backsheet'!$A$7:$T$156,J$9,FALSE))),"")</f>
        <v>Established</v>
      </c>
      <c r="K154" s="154" t="str">
        <f ca="1">IFERROR(IF((VLOOKUP($B154,'HICM and Narrative Backsheet'!$A$7:$T$156,K$9,FALSE))="","",(VLOOKUP($B154,'HICM and Narrative Backsheet'!$A$7:$T$156,K$9,FALSE))),"")</f>
        <v>Established</v>
      </c>
      <c r="L154" s="155" t="str">
        <f ca="1">IFERROR(IF((VLOOKUP($B154,'HICM and Narrative Backsheet'!$A$7:$T$156,L$9,FALSE))="","",(VLOOKUP($B154,'HICM and Narrative Backsheet'!$A$7:$T$156,L$9,FALSE))),"")</f>
        <v>Established</v>
      </c>
      <c r="M154" s="153" t="str">
        <f ca="1">IFERROR(IF((VLOOKUP($B154,'HICM and Narrative Backsheet'!$A$7:$T$156,M$9,FALSE))="","",(VLOOKUP($B154,'HICM and Narrative Backsheet'!$A$7:$T$156,M$9,FALSE))),"")</f>
        <v>Mature</v>
      </c>
      <c r="N154" s="154" t="str">
        <f ca="1">IFERROR(IF((VLOOKUP($B154,'HICM and Narrative Backsheet'!$A$7:$T$156,N$9,FALSE))="","",(VLOOKUP($B154,'HICM and Narrative Backsheet'!$A$7:$T$156,N$9,FALSE))),"")</f>
        <v>Mature</v>
      </c>
      <c r="O154" s="154" t="str">
        <f ca="1">IFERROR(IF((VLOOKUP($B154,'HICM and Narrative Backsheet'!$A$7:$T$156,O$9,FALSE))="","",(VLOOKUP($B154,'HICM and Narrative Backsheet'!$A$7:$T$156,O$9,FALSE))),"")</f>
        <v>Mature</v>
      </c>
      <c r="P154" s="154" t="str">
        <f ca="1">IFERROR(IF((VLOOKUP($B154,'HICM and Narrative Backsheet'!$A$7:$T$156,P$9,FALSE))="","",(VLOOKUP($B154,'HICM and Narrative Backsheet'!$A$7:$T$156,P$9,FALSE))),"")</f>
        <v>Mature</v>
      </c>
      <c r="Q154" s="154" t="str">
        <f ca="1">IFERROR(IF((VLOOKUP($B154,'HICM and Narrative Backsheet'!$A$7:$T$156,Q$9,FALSE))="","",(VLOOKUP($B154,'HICM and Narrative Backsheet'!$A$7:$T$156,Q$9,FALSE))),"")</f>
        <v>Mature</v>
      </c>
      <c r="R154" s="154" t="str">
        <f ca="1">IFERROR(IF((VLOOKUP($B154,'HICM and Narrative Backsheet'!$A$7:$T$156,R$9,FALSE))="","",(VLOOKUP($B154,'HICM and Narrative Backsheet'!$A$7:$T$156,R$9,FALSE))),"")</f>
        <v>Mature</v>
      </c>
      <c r="S154" s="154" t="str">
        <f ca="1">IFERROR(IF((VLOOKUP($B154,'HICM and Narrative Backsheet'!$A$7:$T$156,S$9,FALSE))="","",(VLOOKUP($B154,'HICM and Narrative Backsheet'!$A$7:$T$156,S$9,FALSE))),"")</f>
        <v>Mature</v>
      </c>
      <c r="T154" s="154" t="str">
        <f ca="1">IFERROR(IF((VLOOKUP($B154,'HICM and Narrative Backsheet'!$A$7:$T$156,T$9,FALSE))="","",(VLOOKUP($B154,'HICM and Narrative Backsheet'!$A$7:$T$156,T$9,FALSE))),"")</f>
        <v>Mature</v>
      </c>
      <c r="U154" s="155" t="str">
        <f ca="1">IFERROR(IF((VLOOKUP($B154,'HICM and Narrative Backsheet'!$A$7:$T$156,U$9,FALSE))="","",(VLOOKUP($B154,'HICM and Narrative Backsheet'!$A$7:$T$156,U$9,FALSE))),"")</f>
        <v>Mature</v>
      </c>
    </row>
    <row r="155" spans="1:21" x14ac:dyDescent="0.3">
      <c r="A155" s="57">
        <v>129</v>
      </c>
      <c r="B155" s="50" t="str">
        <f t="shared" ca="1" si="13"/>
        <v>E06000034</v>
      </c>
      <c r="C155" s="141" t="str">
        <f ca="1">IFERROR(VLOOKUP($B155,'Org List'!$J$9:$K$488,2,0), "")</f>
        <v>Thurrock</v>
      </c>
      <c r="D155" s="153" t="str">
        <f ca="1">IFERROR(IF((VLOOKUP($B155,'HICM and Narrative Backsheet'!$A$7:$T$156,D$9,FALSE))="","",(VLOOKUP($B155,'HICM and Narrative Backsheet'!$A$7:$T$156,D$9,FALSE))),"")</f>
        <v>Mature</v>
      </c>
      <c r="E155" s="154" t="str">
        <f ca="1">IFERROR(IF((VLOOKUP($B155,'HICM and Narrative Backsheet'!$A$7:$T$156,E$9,FALSE))="","",(VLOOKUP($B155,'HICM and Narrative Backsheet'!$A$7:$T$156,E$9,FALSE))),"")</f>
        <v>Mature</v>
      </c>
      <c r="F155" s="154" t="str">
        <f ca="1">IFERROR(IF((VLOOKUP($B155,'HICM and Narrative Backsheet'!$A$7:$T$156,F$9,FALSE))="","",(VLOOKUP($B155,'HICM and Narrative Backsheet'!$A$7:$T$156,F$9,FALSE))),"")</f>
        <v>Mature</v>
      </c>
      <c r="G155" s="154" t="str">
        <f ca="1">IFERROR(IF((VLOOKUP($B155,'HICM and Narrative Backsheet'!$A$7:$T$156,G$9,FALSE))="","",(VLOOKUP($B155,'HICM and Narrative Backsheet'!$A$7:$T$156,G$9,FALSE))),"")</f>
        <v>Plans in place</v>
      </c>
      <c r="H155" s="154" t="str">
        <f ca="1">IFERROR(IF((VLOOKUP($B155,'HICM and Narrative Backsheet'!$A$7:$T$156,H$9,FALSE))="","",(VLOOKUP($B155,'HICM and Narrative Backsheet'!$A$7:$T$156,H$9,FALSE))),"")</f>
        <v>Established</v>
      </c>
      <c r="I155" s="154" t="str">
        <f ca="1">IFERROR(IF((VLOOKUP($B155,'HICM and Narrative Backsheet'!$A$7:$T$156,I$9,FALSE))="","",(VLOOKUP($B155,'HICM and Narrative Backsheet'!$A$7:$T$156,I$9,FALSE))),"")</f>
        <v>Established</v>
      </c>
      <c r="J155" s="154" t="str">
        <f ca="1">IFERROR(IF((VLOOKUP($B155,'HICM and Narrative Backsheet'!$A$7:$T$156,J$9,FALSE))="","",(VLOOKUP($B155,'HICM and Narrative Backsheet'!$A$7:$T$156,J$9,FALSE))),"")</f>
        <v>Established</v>
      </c>
      <c r="K155" s="154" t="str">
        <f ca="1">IFERROR(IF((VLOOKUP($B155,'HICM and Narrative Backsheet'!$A$7:$T$156,K$9,FALSE))="","",(VLOOKUP($B155,'HICM and Narrative Backsheet'!$A$7:$T$156,K$9,FALSE))),"")</f>
        <v>Established</v>
      </c>
      <c r="L155" s="155" t="str">
        <f ca="1">IFERROR(IF((VLOOKUP($B155,'HICM and Narrative Backsheet'!$A$7:$T$156,L$9,FALSE))="","",(VLOOKUP($B155,'HICM and Narrative Backsheet'!$A$7:$T$156,L$9,FALSE))),"")</f>
        <v>Established</v>
      </c>
      <c r="M155" s="153" t="str">
        <f ca="1">IFERROR(IF((VLOOKUP($B155,'HICM and Narrative Backsheet'!$A$7:$T$156,M$9,FALSE))="","",(VLOOKUP($B155,'HICM and Narrative Backsheet'!$A$7:$T$156,M$9,FALSE))),"")</f>
        <v>Mature</v>
      </c>
      <c r="N155" s="154" t="str">
        <f ca="1">IFERROR(IF((VLOOKUP($B155,'HICM and Narrative Backsheet'!$A$7:$T$156,N$9,FALSE))="","",(VLOOKUP($B155,'HICM and Narrative Backsheet'!$A$7:$T$156,N$9,FALSE))),"")</f>
        <v>Mature</v>
      </c>
      <c r="O155" s="154" t="str">
        <f ca="1">IFERROR(IF((VLOOKUP($B155,'HICM and Narrative Backsheet'!$A$7:$T$156,O$9,FALSE))="","",(VLOOKUP($B155,'HICM and Narrative Backsheet'!$A$7:$T$156,O$9,FALSE))),"")</f>
        <v>Mature</v>
      </c>
      <c r="P155" s="154" t="str">
        <f ca="1">IFERROR(IF((VLOOKUP($B155,'HICM and Narrative Backsheet'!$A$7:$T$156,P$9,FALSE))="","",(VLOOKUP($B155,'HICM and Narrative Backsheet'!$A$7:$T$156,P$9,FALSE))),"")</f>
        <v>Established</v>
      </c>
      <c r="Q155" s="154" t="str">
        <f ca="1">IFERROR(IF((VLOOKUP($B155,'HICM and Narrative Backsheet'!$A$7:$T$156,Q$9,FALSE))="","",(VLOOKUP($B155,'HICM and Narrative Backsheet'!$A$7:$T$156,Q$9,FALSE))),"")</f>
        <v>Established</v>
      </c>
      <c r="R155" s="154" t="str">
        <f ca="1">IFERROR(IF((VLOOKUP($B155,'HICM and Narrative Backsheet'!$A$7:$T$156,R$9,FALSE))="","",(VLOOKUP($B155,'HICM and Narrative Backsheet'!$A$7:$T$156,R$9,FALSE))),"")</f>
        <v>Mature</v>
      </c>
      <c r="S155" s="154" t="str">
        <f ca="1">IFERROR(IF((VLOOKUP($B155,'HICM and Narrative Backsheet'!$A$7:$T$156,S$9,FALSE))="","",(VLOOKUP($B155,'HICM and Narrative Backsheet'!$A$7:$T$156,S$9,FALSE))),"")</f>
        <v>Established</v>
      </c>
      <c r="T155" s="154" t="str">
        <f ca="1">IFERROR(IF((VLOOKUP($B155,'HICM and Narrative Backsheet'!$A$7:$T$156,T$9,FALSE))="","",(VLOOKUP($B155,'HICM and Narrative Backsheet'!$A$7:$T$156,T$9,FALSE))),"")</f>
        <v>Mature</v>
      </c>
      <c r="U155" s="155" t="str">
        <f ca="1">IFERROR(IF((VLOOKUP($B155,'HICM and Narrative Backsheet'!$A$7:$T$156,U$9,FALSE))="","",(VLOOKUP($B155,'HICM and Narrative Backsheet'!$A$7:$T$156,U$9,FALSE))),"")</f>
        <v>Established</v>
      </c>
    </row>
    <row r="156" spans="1:21" x14ac:dyDescent="0.3">
      <c r="A156" s="57">
        <v>130</v>
      </c>
      <c r="B156" s="50" t="str">
        <f t="shared" ca="1" si="13"/>
        <v>E06000027</v>
      </c>
      <c r="C156" s="141" t="str">
        <f ca="1">IFERROR(VLOOKUP($B156,'Org List'!$J$9:$K$488,2,0), "")</f>
        <v>Torbay</v>
      </c>
      <c r="D156" s="153" t="str">
        <f ca="1">IFERROR(IF((VLOOKUP($B156,'HICM and Narrative Backsheet'!$A$7:$T$156,D$9,FALSE))="","",(VLOOKUP($B156,'HICM and Narrative Backsheet'!$A$7:$T$156,D$9,FALSE))),"")</f>
        <v>Exemplary</v>
      </c>
      <c r="E156" s="154" t="str">
        <f ca="1">IFERROR(IF((VLOOKUP($B156,'HICM and Narrative Backsheet'!$A$7:$T$156,E$9,FALSE))="","",(VLOOKUP($B156,'HICM and Narrative Backsheet'!$A$7:$T$156,E$9,FALSE))),"")</f>
        <v>Mature</v>
      </c>
      <c r="F156" s="154" t="str">
        <f ca="1">IFERROR(IF((VLOOKUP($B156,'HICM and Narrative Backsheet'!$A$7:$T$156,F$9,FALSE))="","",(VLOOKUP($B156,'HICM and Narrative Backsheet'!$A$7:$T$156,F$9,FALSE))),"")</f>
        <v>Mature</v>
      </c>
      <c r="G156" s="154" t="str">
        <f ca="1">IFERROR(IF((VLOOKUP($B156,'HICM and Narrative Backsheet'!$A$7:$T$156,G$9,FALSE))="","",(VLOOKUP($B156,'HICM and Narrative Backsheet'!$A$7:$T$156,G$9,FALSE))),"")</f>
        <v>Established</v>
      </c>
      <c r="H156" s="154" t="str">
        <f ca="1">IFERROR(IF((VLOOKUP($B156,'HICM and Narrative Backsheet'!$A$7:$T$156,H$9,FALSE))="","",(VLOOKUP($B156,'HICM and Narrative Backsheet'!$A$7:$T$156,H$9,FALSE))),"")</f>
        <v>Established</v>
      </c>
      <c r="I156" s="154" t="str">
        <f ca="1">IFERROR(IF((VLOOKUP($B156,'HICM and Narrative Backsheet'!$A$7:$T$156,I$9,FALSE))="","",(VLOOKUP($B156,'HICM and Narrative Backsheet'!$A$7:$T$156,I$9,FALSE))),"")</f>
        <v>Exemplary</v>
      </c>
      <c r="J156" s="154" t="str">
        <f ca="1">IFERROR(IF((VLOOKUP($B156,'HICM and Narrative Backsheet'!$A$7:$T$156,J$9,FALSE))="","",(VLOOKUP($B156,'HICM and Narrative Backsheet'!$A$7:$T$156,J$9,FALSE))),"")</f>
        <v>Mature</v>
      </c>
      <c r="K156" s="154" t="str">
        <f ca="1">IFERROR(IF((VLOOKUP($B156,'HICM and Narrative Backsheet'!$A$7:$T$156,K$9,FALSE))="","",(VLOOKUP($B156,'HICM and Narrative Backsheet'!$A$7:$T$156,K$9,FALSE))),"")</f>
        <v>Established</v>
      </c>
      <c r="L156" s="155" t="str">
        <f ca="1">IFERROR(IF((VLOOKUP($B156,'HICM and Narrative Backsheet'!$A$7:$T$156,L$9,FALSE))="","",(VLOOKUP($B156,'HICM and Narrative Backsheet'!$A$7:$T$156,L$9,FALSE))),"")</f>
        <v>Plans in place</v>
      </c>
      <c r="M156" s="153" t="str">
        <f ca="1">IFERROR(IF((VLOOKUP($B156,'HICM and Narrative Backsheet'!$A$7:$T$156,M$9,FALSE))="","",(VLOOKUP($B156,'HICM and Narrative Backsheet'!$A$7:$T$156,M$9,FALSE))),"")</f>
        <v>Exemplary</v>
      </c>
      <c r="N156" s="154" t="str">
        <f ca="1">IFERROR(IF((VLOOKUP($B156,'HICM and Narrative Backsheet'!$A$7:$T$156,N$9,FALSE))="","",(VLOOKUP($B156,'HICM and Narrative Backsheet'!$A$7:$T$156,N$9,FALSE))),"")</f>
        <v>Mature</v>
      </c>
      <c r="O156" s="154" t="str">
        <f ca="1">IFERROR(IF((VLOOKUP($B156,'HICM and Narrative Backsheet'!$A$7:$T$156,O$9,FALSE))="","",(VLOOKUP($B156,'HICM and Narrative Backsheet'!$A$7:$T$156,O$9,FALSE))),"")</f>
        <v>Mature</v>
      </c>
      <c r="P156" s="154" t="str">
        <f ca="1">IFERROR(IF((VLOOKUP($B156,'HICM and Narrative Backsheet'!$A$7:$T$156,P$9,FALSE))="","",(VLOOKUP($B156,'HICM and Narrative Backsheet'!$A$7:$T$156,P$9,FALSE))),"")</f>
        <v>Established</v>
      </c>
      <c r="Q156" s="154" t="str">
        <f ca="1">IFERROR(IF((VLOOKUP($B156,'HICM and Narrative Backsheet'!$A$7:$T$156,Q$9,FALSE))="","",(VLOOKUP($B156,'HICM and Narrative Backsheet'!$A$7:$T$156,Q$9,FALSE))),"")</f>
        <v>Established</v>
      </c>
      <c r="R156" s="154" t="str">
        <f ca="1">IFERROR(IF((VLOOKUP($B156,'HICM and Narrative Backsheet'!$A$7:$T$156,R$9,FALSE))="","",(VLOOKUP($B156,'HICM and Narrative Backsheet'!$A$7:$T$156,R$9,FALSE))),"")</f>
        <v>Exemplary</v>
      </c>
      <c r="S156" s="154" t="str">
        <f ca="1">IFERROR(IF((VLOOKUP($B156,'HICM and Narrative Backsheet'!$A$7:$T$156,S$9,FALSE))="","",(VLOOKUP($B156,'HICM and Narrative Backsheet'!$A$7:$T$156,S$9,FALSE))),"")</f>
        <v>Mature</v>
      </c>
      <c r="T156" s="154" t="str">
        <f ca="1">IFERROR(IF((VLOOKUP($B156,'HICM and Narrative Backsheet'!$A$7:$T$156,T$9,FALSE))="","",(VLOOKUP($B156,'HICM and Narrative Backsheet'!$A$7:$T$156,T$9,FALSE))),"")</f>
        <v>Established</v>
      </c>
      <c r="U156" s="155" t="str">
        <f ca="1">IFERROR(IF((VLOOKUP($B156,'HICM and Narrative Backsheet'!$A$7:$T$156,U$9,FALSE))="","",(VLOOKUP($B156,'HICM and Narrative Backsheet'!$A$7:$T$156,U$9,FALSE))),"")</f>
        <v>Plans in place</v>
      </c>
    </row>
    <row r="157" spans="1:21" x14ac:dyDescent="0.3">
      <c r="A157" s="57">
        <v>131</v>
      </c>
      <c r="B157" s="50" t="str">
        <f t="shared" ca="1" si="13"/>
        <v>E09000030</v>
      </c>
      <c r="C157" s="141" t="str">
        <f ca="1">IFERROR(VLOOKUP($B157,'Org List'!$J$9:$K$488,2,0), "")</f>
        <v>Tower Hamlets</v>
      </c>
      <c r="D157" s="153" t="str">
        <f ca="1">IFERROR(IF((VLOOKUP($B157,'HICM and Narrative Backsheet'!$A$7:$T$156,D$9,FALSE))="","",(VLOOKUP($B157,'HICM and Narrative Backsheet'!$A$7:$T$156,D$9,FALSE))),"")</f>
        <v>Established</v>
      </c>
      <c r="E157" s="154" t="str">
        <f ca="1">IFERROR(IF((VLOOKUP($B157,'HICM and Narrative Backsheet'!$A$7:$T$156,E$9,FALSE))="","",(VLOOKUP($B157,'HICM and Narrative Backsheet'!$A$7:$T$156,E$9,FALSE))),"")</f>
        <v>Mature</v>
      </c>
      <c r="F157" s="154" t="str">
        <f ca="1">IFERROR(IF((VLOOKUP($B157,'HICM and Narrative Backsheet'!$A$7:$T$156,F$9,FALSE))="","",(VLOOKUP($B157,'HICM and Narrative Backsheet'!$A$7:$T$156,F$9,FALSE))),"")</f>
        <v>Mature</v>
      </c>
      <c r="G157" s="154" t="str">
        <f ca="1">IFERROR(IF((VLOOKUP($B157,'HICM and Narrative Backsheet'!$A$7:$T$156,G$9,FALSE))="","",(VLOOKUP($B157,'HICM and Narrative Backsheet'!$A$7:$T$156,G$9,FALSE))),"")</f>
        <v>Established</v>
      </c>
      <c r="H157" s="154" t="str">
        <f ca="1">IFERROR(IF((VLOOKUP($B157,'HICM and Narrative Backsheet'!$A$7:$T$156,H$9,FALSE))="","",(VLOOKUP($B157,'HICM and Narrative Backsheet'!$A$7:$T$156,H$9,FALSE))),"")</f>
        <v>Established</v>
      </c>
      <c r="I157" s="154" t="str">
        <f ca="1">IFERROR(IF((VLOOKUP($B157,'HICM and Narrative Backsheet'!$A$7:$T$156,I$9,FALSE))="","",(VLOOKUP($B157,'HICM and Narrative Backsheet'!$A$7:$T$156,I$9,FALSE))),"")</f>
        <v>Established</v>
      </c>
      <c r="J157" s="154" t="str">
        <f ca="1">IFERROR(IF((VLOOKUP($B157,'HICM and Narrative Backsheet'!$A$7:$T$156,J$9,FALSE))="","",(VLOOKUP($B157,'HICM and Narrative Backsheet'!$A$7:$T$156,J$9,FALSE))),"")</f>
        <v>Established</v>
      </c>
      <c r="K157" s="154" t="str">
        <f ca="1">IFERROR(IF((VLOOKUP($B157,'HICM and Narrative Backsheet'!$A$7:$T$156,K$9,FALSE))="","",(VLOOKUP($B157,'HICM and Narrative Backsheet'!$A$7:$T$156,K$9,FALSE))),"")</f>
        <v>Mature</v>
      </c>
      <c r="L157" s="155" t="str">
        <f ca="1">IFERROR(IF((VLOOKUP($B157,'HICM and Narrative Backsheet'!$A$7:$T$156,L$9,FALSE))="","",(VLOOKUP($B157,'HICM and Narrative Backsheet'!$A$7:$T$156,L$9,FALSE))),"")</f>
        <v>Established</v>
      </c>
      <c r="M157" s="153" t="str">
        <f ca="1">IFERROR(IF((VLOOKUP($B157,'HICM and Narrative Backsheet'!$A$7:$T$156,M$9,FALSE))="","",(VLOOKUP($B157,'HICM and Narrative Backsheet'!$A$7:$T$156,M$9,FALSE))),"")</f>
        <v>Mature</v>
      </c>
      <c r="N157" s="154" t="str">
        <f ca="1">IFERROR(IF((VLOOKUP($B157,'HICM and Narrative Backsheet'!$A$7:$T$156,N$9,FALSE))="","",(VLOOKUP($B157,'HICM and Narrative Backsheet'!$A$7:$T$156,N$9,FALSE))),"")</f>
        <v>Mature</v>
      </c>
      <c r="O157" s="154" t="str">
        <f ca="1">IFERROR(IF((VLOOKUP($B157,'HICM and Narrative Backsheet'!$A$7:$T$156,O$9,FALSE))="","",(VLOOKUP($B157,'HICM and Narrative Backsheet'!$A$7:$T$156,O$9,FALSE))),"")</f>
        <v>Mature</v>
      </c>
      <c r="P157" s="154" t="str">
        <f ca="1">IFERROR(IF((VLOOKUP($B157,'HICM and Narrative Backsheet'!$A$7:$T$156,P$9,FALSE))="","",(VLOOKUP($B157,'HICM and Narrative Backsheet'!$A$7:$T$156,P$9,FALSE))),"")</f>
        <v>Mature</v>
      </c>
      <c r="Q157" s="154" t="str">
        <f ca="1">IFERROR(IF((VLOOKUP($B157,'HICM and Narrative Backsheet'!$A$7:$T$156,Q$9,FALSE))="","",(VLOOKUP($B157,'HICM and Narrative Backsheet'!$A$7:$T$156,Q$9,FALSE))),"")</f>
        <v>Mature</v>
      </c>
      <c r="R157" s="154" t="str">
        <f ca="1">IFERROR(IF((VLOOKUP($B157,'HICM and Narrative Backsheet'!$A$7:$T$156,R$9,FALSE))="","",(VLOOKUP($B157,'HICM and Narrative Backsheet'!$A$7:$T$156,R$9,FALSE))),"")</f>
        <v>Mature</v>
      </c>
      <c r="S157" s="154" t="str">
        <f ca="1">IFERROR(IF((VLOOKUP($B157,'HICM and Narrative Backsheet'!$A$7:$T$156,S$9,FALSE))="","",(VLOOKUP($B157,'HICM and Narrative Backsheet'!$A$7:$T$156,S$9,FALSE))),"")</f>
        <v>Mature</v>
      </c>
      <c r="T157" s="154" t="str">
        <f ca="1">IFERROR(IF((VLOOKUP($B157,'HICM and Narrative Backsheet'!$A$7:$T$156,T$9,FALSE))="","",(VLOOKUP($B157,'HICM and Narrative Backsheet'!$A$7:$T$156,T$9,FALSE))),"")</f>
        <v>Mature</v>
      </c>
      <c r="U157" s="155" t="str">
        <f ca="1">IFERROR(IF((VLOOKUP($B157,'HICM and Narrative Backsheet'!$A$7:$T$156,U$9,FALSE))="","",(VLOOKUP($B157,'HICM and Narrative Backsheet'!$A$7:$T$156,U$9,FALSE))),"")</f>
        <v>Mature</v>
      </c>
    </row>
    <row r="158" spans="1:21" x14ac:dyDescent="0.3">
      <c r="A158" s="57">
        <v>132</v>
      </c>
      <c r="B158" s="50" t="str">
        <f t="shared" ca="1" si="13"/>
        <v>E08000009</v>
      </c>
      <c r="C158" s="141" t="str">
        <f ca="1">IFERROR(VLOOKUP($B158,'Org List'!$J$9:$K$488,2,0), "")</f>
        <v>Trafford</v>
      </c>
      <c r="D158" s="153" t="str">
        <f ca="1">IFERROR(IF((VLOOKUP($B158,'HICM and Narrative Backsheet'!$A$7:$T$156,D$9,FALSE))="","",(VLOOKUP($B158,'HICM and Narrative Backsheet'!$A$7:$T$156,D$9,FALSE))),"")</f>
        <v>Established</v>
      </c>
      <c r="E158" s="154" t="str">
        <f ca="1">IFERROR(IF((VLOOKUP($B158,'HICM and Narrative Backsheet'!$A$7:$T$156,E$9,FALSE))="","",(VLOOKUP($B158,'HICM and Narrative Backsheet'!$A$7:$T$156,E$9,FALSE))),"")</f>
        <v>Mature</v>
      </c>
      <c r="F158" s="154" t="str">
        <f ca="1">IFERROR(IF((VLOOKUP($B158,'HICM and Narrative Backsheet'!$A$7:$T$156,F$9,FALSE))="","",(VLOOKUP($B158,'HICM and Narrative Backsheet'!$A$7:$T$156,F$9,FALSE))),"")</f>
        <v>Established</v>
      </c>
      <c r="G158" s="154" t="str">
        <f ca="1">IFERROR(IF((VLOOKUP($B158,'HICM and Narrative Backsheet'!$A$7:$T$156,G$9,FALSE))="","",(VLOOKUP($B158,'HICM and Narrative Backsheet'!$A$7:$T$156,G$9,FALSE))),"")</f>
        <v>Established</v>
      </c>
      <c r="H158" s="154" t="str">
        <f ca="1">IFERROR(IF((VLOOKUP($B158,'HICM and Narrative Backsheet'!$A$7:$T$156,H$9,FALSE))="","",(VLOOKUP($B158,'HICM and Narrative Backsheet'!$A$7:$T$156,H$9,FALSE))),"")</f>
        <v>Established</v>
      </c>
      <c r="I158" s="154" t="str">
        <f ca="1">IFERROR(IF((VLOOKUP($B158,'HICM and Narrative Backsheet'!$A$7:$T$156,I$9,FALSE))="","",(VLOOKUP($B158,'HICM and Narrative Backsheet'!$A$7:$T$156,I$9,FALSE))),"")</f>
        <v>Established</v>
      </c>
      <c r="J158" s="154" t="str">
        <f ca="1">IFERROR(IF((VLOOKUP($B158,'HICM and Narrative Backsheet'!$A$7:$T$156,J$9,FALSE))="","",(VLOOKUP($B158,'HICM and Narrative Backsheet'!$A$7:$T$156,J$9,FALSE))),"")</f>
        <v>Established</v>
      </c>
      <c r="K158" s="154" t="str">
        <f ca="1">IFERROR(IF((VLOOKUP($B158,'HICM and Narrative Backsheet'!$A$7:$T$156,K$9,FALSE))="","",(VLOOKUP($B158,'HICM and Narrative Backsheet'!$A$7:$T$156,K$9,FALSE))),"")</f>
        <v>Established</v>
      </c>
      <c r="L158" s="155" t="str">
        <f ca="1">IFERROR(IF((VLOOKUP($B158,'HICM and Narrative Backsheet'!$A$7:$T$156,L$9,FALSE))="","",(VLOOKUP($B158,'HICM and Narrative Backsheet'!$A$7:$T$156,L$9,FALSE))),"")</f>
        <v>Plans in place</v>
      </c>
      <c r="M158" s="153" t="str">
        <f ca="1">IFERROR(IF((VLOOKUP($B158,'HICM and Narrative Backsheet'!$A$7:$T$156,M$9,FALSE))="","",(VLOOKUP($B158,'HICM and Narrative Backsheet'!$A$7:$T$156,M$9,FALSE))),"")</f>
        <v>Established</v>
      </c>
      <c r="N158" s="154" t="str">
        <f ca="1">IFERROR(IF((VLOOKUP($B158,'HICM and Narrative Backsheet'!$A$7:$T$156,N$9,FALSE))="","",(VLOOKUP($B158,'HICM and Narrative Backsheet'!$A$7:$T$156,N$9,FALSE))),"")</f>
        <v>Mature</v>
      </c>
      <c r="O158" s="154" t="str">
        <f ca="1">IFERROR(IF((VLOOKUP($B158,'HICM and Narrative Backsheet'!$A$7:$T$156,O$9,FALSE))="","",(VLOOKUP($B158,'HICM and Narrative Backsheet'!$A$7:$T$156,O$9,FALSE))),"")</f>
        <v>Established</v>
      </c>
      <c r="P158" s="154" t="str">
        <f ca="1">IFERROR(IF((VLOOKUP($B158,'HICM and Narrative Backsheet'!$A$7:$T$156,P$9,FALSE))="","",(VLOOKUP($B158,'HICM and Narrative Backsheet'!$A$7:$T$156,P$9,FALSE))),"")</f>
        <v>Established</v>
      </c>
      <c r="Q158" s="154" t="str">
        <f ca="1">IFERROR(IF((VLOOKUP($B158,'HICM and Narrative Backsheet'!$A$7:$T$156,Q$9,FALSE))="","",(VLOOKUP($B158,'HICM and Narrative Backsheet'!$A$7:$T$156,Q$9,FALSE))),"")</f>
        <v>Established</v>
      </c>
      <c r="R158" s="154" t="str">
        <f ca="1">IFERROR(IF((VLOOKUP($B158,'HICM and Narrative Backsheet'!$A$7:$T$156,R$9,FALSE))="","",(VLOOKUP($B158,'HICM and Narrative Backsheet'!$A$7:$T$156,R$9,FALSE))),"")</f>
        <v>Established</v>
      </c>
      <c r="S158" s="154" t="str">
        <f ca="1">IFERROR(IF((VLOOKUP($B158,'HICM and Narrative Backsheet'!$A$7:$T$156,S$9,FALSE))="","",(VLOOKUP($B158,'HICM and Narrative Backsheet'!$A$7:$T$156,S$9,FALSE))),"")</f>
        <v>Established</v>
      </c>
      <c r="T158" s="154" t="str">
        <f ca="1">IFERROR(IF((VLOOKUP($B158,'HICM and Narrative Backsheet'!$A$7:$T$156,T$9,FALSE))="","",(VLOOKUP($B158,'HICM and Narrative Backsheet'!$A$7:$T$156,T$9,FALSE))),"")</f>
        <v>Established</v>
      </c>
      <c r="U158" s="155" t="str">
        <f ca="1">IFERROR(IF((VLOOKUP($B158,'HICM and Narrative Backsheet'!$A$7:$T$156,U$9,FALSE))="","",(VLOOKUP($B158,'HICM and Narrative Backsheet'!$A$7:$T$156,U$9,FALSE))),"")</f>
        <v>Plans in place</v>
      </c>
    </row>
    <row r="159" spans="1:21" x14ac:dyDescent="0.3">
      <c r="A159" s="57">
        <v>133</v>
      </c>
      <c r="B159" s="50" t="str">
        <f t="shared" ca="1" si="13"/>
        <v>E08000036</v>
      </c>
      <c r="C159" s="141" t="str">
        <f ca="1">IFERROR(VLOOKUP($B159,'Org List'!$J$9:$K$488,2,0), "")</f>
        <v>Wakefield</v>
      </c>
      <c r="D159" s="153" t="str">
        <f ca="1">IFERROR(IF((VLOOKUP($B159,'HICM and Narrative Backsheet'!$A$7:$T$156,D$9,FALSE))="","",(VLOOKUP($B159,'HICM and Narrative Backsheet'!$A$7:$T$156,D$9,FALSE))),"")</f>
        <v>Established</v>
      </c>
      <c r="E159" s="154" t="str">
        <f ca="1">IFERROR(IF((VLOOKUP($B159,'HICM and Narrative Backsheet'!$A$7:$T$156,E$9,FALSE))="","",(VLOOKUP($B159,'HICM and Narrative Backsheet'!$A$7:$T$156,E$9,FALSE))),"")</f>
        <v>Plans in place</v>
      </c>
      <c r="F159" s="154" t="str">
        <f ca="1">IFERROR(IF((VLOOKUP($B159,'HICM and Narrative Backsheet'!$A$7:$T$156,F$9,FALSE))="","",(VLOOKUP($B159,'HICM and Narrative Backsheet'!$A$7:$T$156,F$9,FALSE))),"")</f>
        <v>Plans in place</v>
      </c>
      <c r="G159" s="154" t="str">
        <f ca="1">IFERROR(IF((VLOOKUP($B159,'HICM and Narrative Backsheet'!$A$7:$T$156,G$9,FALSE))="","",(VLOOKUP($B159,'HICM and Narrative Backsheet'!$A$7:$T$156,G$9,FALSE))),"")</f>
        <v>Plans in place</v>
      </c>
      <c r="H159" s="154" t="str">
        <f ca="1">IFERROR(IF((VLOOKUP($B159,'HICM and Narrative Backsheet'!$A$7:$T$156,H$9,FALSE))="","",(VLOOKUP($B159,'HICM and Narrative Backsheet'!$A$7:$T$156,H$9,FALSE))),"")</f>
        <v>Plans in place</v>
      </c>
      <c r="I159" s="154" t="str">
        <f ca="1">IFERROR(IF((VLOOKUP($B159,'HICM and Narrative Backsheet'!$A$7:$T$156,I$9,FALSE))="","",(VLOOKUP($B159,'HICM and Narrative Backsheet'!$A$7:$T$156,I$9,FALSE))),"")</f>
        <v>Plans in place</v>
      </c>
      <c r="J159" s="154" t="str">
        <f ca="1">IFERROR(IF((VLOOKUP($B159,'HICM and Narrative Backsheet'!$A$7:$T$156,J$9,FALSE))="","",(VLOOKUP($B159,'HICM and Narrative Backsheet'!$A$7:$T$156,J$9,FALSE))),"")</f>
        <v>Plans in place</v>
      </c>
      <c r="K159" s="154" t="str">
        <f ca="1">IFERROR(IF((VLOOKUP($B159,'HICM and Narrative Backsheet'!$A$7:$T$156,K$9,FALSE))="","",(VLOOKUP($B159,'HICM and Narrative Backsheet'!$A$7:$T$156,K$9,FALSE))),"")</f>
        <v>Established</v>
      </c>
      <c r="L159" s="155" t="str">
        <f ca="1">IFERROR(IF((VLOOKUP($B159,'HICM and Narrative Backsheet'!$A$7:$T$156,L$9,FALSE))="","",(VLOOKUP($B159,'HICM and Narrative Backsheet'!$A$7:$T$156,L$9,FALSE))),"")</f>
        <v>Established</v>
      </c>
      <c r="M159" s="153" t="str">
        <f ca="1">IFERROR(IF((VLOOKUP($B159,'HICM and Narrative Backsheet'!$A$7:$T$156,M$9,FALSE))="","",(VLOOKUP($B159,'HICM and Narrative Backsheet'!$A$7:$T$156,M$9,FALSE))),"")</f>
        <v>Established</v>
      </c>
      <c r="N159" s="154" t="str">
        <f ca="1">IFERROR(IF((VLOOKUP($B159,'HICM and Narrative Backsheet'!$A$7:$T$156,N$9,FALSE))="","",(VLOOKUP($B159,'HICM and Narrative Backsheet'!$A$7:$T$156,N$9,FALSE))),"")</f>
        <v>Plans in place</v>
      </c>
      <c r="O159" s="154" t="str">
        <f ca="1">IFERROR(IF((VLOOKUP($B159,'HICM and Narrative Backsheet'!$A$7:$T$156,O$9,FALSE))="","",(VLOOKUP($B159,'HICM and Narrative Backsheet'!$A$7:$T$156,O$9,FALSE))),"")</f>
        <v>Established</v>
      </c>
      <c r="P159" s="154" t="str">
        <f ca="1">IFERROR(IF((VLOOKUP($B159,'HICM and Narrative Backsheet'!$A$7:$T$156,P$9,FALSE))="","",(VLOOKUP($B159,'HICM and Narrative Backsheet'!$A$7:$T$156,P$9,FALSE))),"")</f>
        <v>Established</v>
      </c>
      <c r="Q159" s="154" t="str">
        <f ca="1">IFERROR(IF((VLOOKUP($B159,'HICM and Narrative Backsheet'!$A$7:$T$156,Q$9,FALSE))="","",(VLOOKUP($B159,'HICM and Narrative Backsheet'!$A$7:$T$156,Q$9,FALSE))),"")</f>
        <v>Plans in place</v>
      </c>
      <c r="R159" s="154" t="str">
        <f ca="1">IFERROR(IF((VLOOKUP($B159,'HICM and Narrative Backsheet'!$A$7:$T$156,R$9,FALSE))="","",(VLOOKUP($B159,'HICM and Narrative Backsheet'!$A$7:$T$156,R$9,FALSE))),"")</f>
        <v>Established</v>
      </c>
      <c r="S159" s="154" t="str">
        <f ca="1">IFERROR(IF((VLOOKUP($B159,'HICM and Narrative Backsheet'!$A$7:$T$156,S$9,FALSE))="","",(VLOOKUP($B159,'HICM and Narrative Backsheet'!$A$7:$T$156,S$9,FALSE))),"")</f>
        <v>Plans in place</v>
      </c>
      <c r="T159" s="154" t="str">
        <f ca="1">IFERROR(IF((VLOOKUP($B159,'HICM and Narrative Backsheet'!$A$7:$T$156,T$9,FALSE))="","",(VLOOKUP($B159,'HICM and Narrative Backsheet'!$A$7:$T$156,T$9,FALSE))),"")</f>
        <v>Established</v>
      </c>
      <c r="U159" s="155" t="str">
        <f ca="1">IFERROR(IF((VLOOKUP($B159,'HICM and Narrative Backsheet'!$A$7:$T$156,U$9,FALSE))="","",(VLOOKUP($B159,'HICM and Narrative Backsheet'!$A$7:$T$156,U$9,FALSE))),"")</f>
        <v>Established</v>
      </c>
    </row>
    <row r="160" spans="1:21" x14ac:dyDescent="0.3">
      <c r="A160" s="57">
        <v>134</v>
      </c>
      <c r="B160" s="50" t="str">
        <f t="shared" ca="1" si="13"/>
        <v>E08000030</v>
      </c>
      <c r="C160" s="141" t="str">
        <f ca="1">IFERROR(VLOOKUP($B160,'Org List'!$J$9:$K$488,2,0), "")</f>
        <v>Walsall</v>
      </c>
      <c r="D160" s="153" t="str">
        <f ca="1">IFERROR(IF((VLOOKUP($B160,'HICM and Narrative Backsheet'!$A$7:$T$156,D$9,FALSE))="","",(VLOOKUP($B160,'HICM and Narrative Backsheet'!$A$7:$T$156,D$9,FALSE))),"")</f>
        <v>Established</v>
      </c>
      <c r="E160" s="154" t="str">
        <f ca="1">IFERROR(IF((VLOOKUP($B160,'HICM and Narrative Backsheet'!$A$7:$T$156,E$9,FALSE))="","",(VLOOKUP($B160,'HICM and Narrative Backsheet'!$A$7:$T$156,E$9,FALSE))),"")</f>
        <v>Established</v>
      </c>
      <c r="F160" s="154" t="str">
        <f ca="1">IFERROR(IF((VLOOKUP($B160,'HICM and Narrative Backsheet'!$A$7:$T$156,F$9,FALSE))="","",(VLOOKUP($B160,'HICM and Narrative Backsheet'!$A$7:$T$156,F$9,FALSE))),"")</f>
        <v>Established</v>
      </c>
      <c r="G160" s="154" t="str">
        <f ca="1">IFERROR(IF((VLOOKUP($B160,'HICM and Narrative Backsheet'!$A$7:$T$156,G$9,FALSE))="","",(VLOOKUP($B160,'HICM and Narrative Backsheet'!$A$7:$T$156,G$9,FALSE))),"")</f>
        <v>Mature</v>
      </c>
      <c r="H160" s="154" t="str">
        <f ca="1">IFERROR(IF((VLOOKUP($B160,'HICM and Narrative Backsheet'!$A$7:$T$156,H$9,FALSE))="","",(VLOOKUP($B160,'HICM and Narrative Backsheet'!$A$7:$T$156,H$9,FALSE))),"")</f>
        <v>Established</v>
      </c>
      <c r="I160" s="154" t="str">
        <f ca="1">IFERROR(IF((VLOOKUP($B160,'HICM and Narrative Backsheet'!$A$7:$T$156,I$9,FALSE))="","",(VLOOKUP($B160,'HICM and Narrative Backsheet'!$A$7:$T$156,I$9,FALSE))),"")</f>
        <v>Established</v>
      </c>
      <c r="J160" s="154" t="str">
        <f ca="1">IFERROR(IF((VLOOKUP($B160,'HICM and Narrative Backsheet'!$A$7:$T$156,J$9,FALSE))="","",(VLOOKUP($B160,'HICM and Narrative Backsheet'!$A$7:$T$156,J$9,FALSE))),"")</f>
        <v>Established</v>
      </c>
      <c r="K160" s="154" t="str">
        <f ca="1">IFERROR(IF((VLOOKUP($B160,'HICM and Narrative Backsheet'!$A$7:$T$156,K$9,FALSE))="","",(VLOOKUP($B160,'HICM and Narrative Backsheet'!$A$7:$T$156,K$9,FALSE))),"")</f>
        <v>Mature</v>
      </c>
      <c r="L160" s="155" t="str">
        <f ca="1">IFERROR(IF((VLOOKUP($B160,'HICM and Narrative Backsheet'!$A$7:$T$156,L$9,FALSE))="","",(VLOOKUP($B160,'HICM and Narrative Backsheet'!$A$7:$T$156,L$9,FALSE))),"")</f>
        <v>Plans in place</v>
      </c>
      <c r="M160" s="153" t="str">
        <f ca="1">IFERROR(IF((VLOOKUP($B160,'HICM and Narrative Backsheet'!$A$7:$T$156,M$9,FALSE))="","",(VLOOKUP($B160,'HICM and Narrative Backsheet'!$A$7:$T$156,M$9,FALSE))),"")</f>
        <v>Established</v>
      </c>
      <c r="N160" s="154" t="str">
        <f ca="1">IFERROR(IF((VLOOKUP($B160,'HICM and Narrative Backsheet'!$A$7:$T$156,N$9,FALSE))="","",(VLOOKUP($B160,'HICM and Narrative Backsheet'!$A$7:$T$156,N$9,FALSE))),"")</f>
        <v>Established</v>
      </c>
      <c r="O160" s="154" t="str">
        <f ca="1">IFERROR(IF((VLOOKUP($B160,'HICM and Narrative Backsheet'!$A$7:$T$156,O$9,FALSE))="","",(VLOOKUP($B160,'HICM and Narrative Backsheet'!$A$7:$T$156,O$9,FALSE))),"")</f>
        <v>Established</v>
      </c>
      <c r="P160" s="154" t="str">
        <f ca="1">IFERROR(IF((VLOOKUP($B160,'HICM and Narrative Backsheet'!$A$7:$T$156,P$9,FALSE))="","",(VLOOKUP($B160,'HICM and Narrative Backsheet'!$A$7:$T$156,P$9,FALSE))),"")</f>
        <v>Mature</v>
      </c>
      <c r="Q160" s="154" t="str">
        <f ca="1">IFERROR(IF((VLOOKUP($B160,'HICM and Narrative Backsheet'!$A$7:$T$156,Q$9,FALSE))="","",(VLOOKUP($B160,'HICM and Narrative Backsheet'!$A$7:$T$156,Q$9,FALSE))),"")</f>
        <v>Established</v>
      </c>
      <c r="R160" s="154" t="str">
        <f ca="1">IFERROR(IF((VLOOKUP($B160,'HICM and Narrative Backsheet'!$A$7:$T$156,R$9,FALSE))="","",(VLOOKUP($B160,'HICM and Narrative Backsheet'!$A$7:$T$156,R$9,FALSE))),"")</f>
        <v>Established</v>
      </c>
      <c r="S160" s="154" t="str">
        <f ca="1">IFERROR(IF((VLOOKUP($B160,'HICM and Narrative Backsheet'!$A$7:$T$156,S$9,FALSE))="","",(VLOOKUP($B160,'HICM and Narrative Backsheet'!$A$7:$T$156,S$9,FALSE))),"")</f>
        <v>Established</v>
      </c>
      <c r="T160" s="154" t="str">
        <f ca="1">IFERROR(IF((VLOOKUP($B160,'HICM and Narrative Backsheet'!$A$7:$T$156,T$9,FALSE))="","",(VLOOKUP($B160,'HICM and Narrative Backsheet'!$A$7:$T$156,T$9,FALSE))),"")</f>
        <v>Mature</v>
      </c>
      <c r="U160" s="155" t="str">
        <f ca="1">IFERROR(IF((VLOOKUP($B160,'HICM and Narrative Backsheet'!$A$7:$T$156,U$9,FALSE))="","",(VLOOKUP($B160,'HICM and Narrative Backsheet'!$A$7:$T$156,U$9,FALSE))),"")</f>
        <v>Established</v>
      </c>
    </row>
    <row r="161" spans="1:21" x14ac:dyDescent="0.3">
      <c r="A161" s="57">
        <v>135</v>
      </c>
      <c r="B161" s="50" t="str">
        <f t="shared" ca="1" si="13"/>
        <v>E09000031</v>
      </c>
      <c r="C161" s="141" t="str">
        <f ca="1">IFERROR(VLOOKUP($B161,'Org List'!$J$9:$K$488,2,0), "")</f>
        <v>Waltham Forest</v>
      </c>
      <c r="D161" s="153" t="str">
        <f ca="1">IFERROR(IF((VLOOKUP($B161,'HICM and Narrative Backsheet'!$A$7:$T$156,D$9,FALSE))="","",(VLOOKUP($B161,'HICM and Narrative Backsheet'!$A$7:$T$156,D$9,FALSE))),"")</f>
        <v>Established</v>
      </c>
      <c r="E161" s="154" t="str">
        <f ca="1">IFERROR(IF((VLOOKUP($B161,'HICM and Narrative Backsheet'!$A$7:$T$156,E$9,FALSE))="","",(VLOOKUP($B161,'HICM and Narrative Backsheet'!$A$7:$T$156,E$9,FALSE))),"")</f>
        <v>Established</v>
      </c>
      <c r="F161" s="154" t="str">
        <f ca="1">IFERROR(IF((VLOOKUP($B161,'HICM and Narrative Backsheet'!$A$7:$T$156,F$9,FALSE))="","",(VLOOKUP($B161,'HICM and Narrative Backsheet'!$A$7:$T$156,F$9,FALSE))),"")</f>
        <v>Established</v>
      </c>
      <c r="G161" s="154" t="str">
        <f ca="1">IFERROR(IF((VLOOKUP($B161,'HICM and Narrative Backsheet'!$A$7:$T$156,G$9,FALSE))="","",(VLOOKUP($B161,'HICM and Narrative Backsheet'!$A$7:$T$156,G$9,FALSE))),"")</f>
        <v>Established</v>
      </c>
      <c r="H161" s="154" t="str">
        <f ca="1">IFERROR(IF((VLOOKUP($B161,'HICM and Narrative Backsheet'!$A$7:$T$156,H$9,FALSE))="","",(VLOOKUP($B161,'HICM and Narrative Backsheet'!$A$7:$T$156,H$9,FALSE))),"")</f>
        <v>Established</v>
      </c>
      <c r="I161" s="154" t="str">
        <f ca="1">IFERROR(IF((VLOOKUP($B161,'HICM and Narrative Backsheet'!$A$7:$T$156,I$9,FALSE))="","",(VLOOKUP($B161,'HICM and Narrative Backsheet'!$A$7:$T$156,I$9,FALSE))),"")</f>
        <v>Established</v>
      </c>
      <c r="J161" s="154" t="str">
        <f ca="1">IFERROR(IF((VLOOKUP($B161,'HICM and Narrative Backsheet'!$A$7:$T$156,J$9,FALSE))="","",(VLOOKUP($B161,'HICM and Narrative Backsheet'!$A$7:$T$156,J$9,FALSE))),"")</f>
        <v>Established</v>
      </c>
      <c r="K161" s="154" t="str">
        <f ca="1">IFERROR(IF((VLOOKUP($B161,'HICM and Narrative Backsheet'!$A$7:$T$156,K$9,FALSE))="","",(VLOOKUP($B161,'HICM and Narrative Backsheet'!$A$7:$T$156,K$9,FALSE))),"")</f>
        <v>Established</v>
      </c>
      <c r="L161" s="155" t="str">
        <f ca="1">IFERROR(IF((VLOOKUP($B161,'HICM and Narrative Backsheet'!$A$7:$T$156,L$9,FALSE))="","",(VLOOKUP($B161,'HICM and Narrative Backsheet'!$A$7:$T$156,L$9,FALSE))),"")</f>
        <v>Established</v>
      </c>
      <c r="M161" s="153" t="str">
        <f ca="1">IFERROR(IF((VLOOKUP($B161,'HICM and Narrative Backsheet'!$A$7:$T$156,M$9,FALSE))="","",(VLOOKUP($B161,'HICM and Narrative Backsheet'!$A$7:$T$156,M$9,FALSE))),"")</f>
        <v>Established</v>
      </c>
      <c r="N161" s="154" t="str">
        <f ca="1">IFERROR(IF((VLOOKUP($B161,'HICM and Narrative Backsheet'!$A$7:$T$156,N$9,FALSE))="","",(VLOOKUP($B161,'HICM and Narrative Backsheet'!$A$7:$T$156,N$9,FALSE))),"")</f>
        <v>Established</v>
      </c>
      <c r="O161" s="154" t="str">
        <f ca="1">IFERROR(IF((VLOOKUP($B161,'HICM and Narrative Backsheet'!$A$7:$T$156,O$9,FALSE))="","",(VLOOKUP($B161,'HICM and Narrative Backsheet'!$A$7:$T$156,O$9,FALSE))),"")</f>
        <v>Established</v>
      </c>
      <c r="P161" s="154" t="str">
        <f ca="1">IFERROR(IF((VLOOKUP($B161,'HICM and Narrative Backsheet'!$A$7:$T$156,P$9,FALSE))="","",(VLOOKUP($B161,'HICM and Narrative Backsheet'!$A$7:$T$156,P$9,FALSE))),"")</f>
        <v>Established</v>
      </c>
      <c r="Q161" s="154" t="str">
        <f ca="1">IFERROR(IF((VLOOKUP($B161,'HICM and Narrative Backsheet'!$A$7:$T$156,Q$9,FALSE))="","",(VLOOKUP($B161,'HICM and Narrative Backsheet'!$A$7:$T$156,Q$9,FALSE))),"")</f>
        <v>Established</v>
      </c>
      <c r="R161" s="154" t="str">
        <f ca="1">IFERROR(IF((VLOOKUP($B161,'HICM and Narrative Backsheet'!$A$7:$T$156,R$9,FALSE))="","",(VLOOKUP($B161,'HICM and Narrative Backsheet'!$A$7:$T$156,R$9,FALSE))),"")</f>
        <v>Established</v>
      </c>
      <c r="S161" s="154" t="str">
        <f ca="1">IFERROR(IF((VLOOKUP($B161,'HICM and Narrative Backsheet'!$A$7:$T$156,S$9,FALSE))="","",(VLOOKUP($B161,'HICM and Narrative Backsheet'!$A$7:$T$156,S$9,FALSE))),"")</f>
        <v>Established</v>
      </c>
      <c r="T161" s="154" t="str">
        <f ca="1">IFERROR(IF((VLOOKUP($B161,'HICM and Narrative Backsheet'!$A$7:$T$156,T$9,FALSE))="","",(VLOOKUP($B161,'HICM and Narrative Backsheet'!$A$7:$T$156,T$9,FALSE))),"")</f>
        <v>Established</v>
      </c>
      <c r="U161" s="155" t="str">
        <f ca="1">IFERROR(IF((VLOOKUP($B161,'HICM and Narrative Backsheet'!$A$7:$T$156,U$9,FALSE))="","",(VLOOKUP($B161,'HICM and Narrative Backsheet'!$A$7:$T$156,U$9,FALSE))),"")</f>
        <v>Established</v>
      </c>
    </row>
    <row r="162" spans="1:21" x14ac:dyDescent="0.3">
      <c r="A162" s="57">
        <v>136</v>
      </c>
      <c r="B162" s="50" t="str">
        <f t="shared" ca="1" si="13"/>
        <v>E09000032</v>
      </c>
      <c r="C162" s="141" t="str">
        <f ca="1">IFERROR(VLOOKUP($B162,'Org List'!$J$9:$K$488,2,0), "")</f>
        <v>Wandsworth</v>
      </c>
      <c r="D162" s="153" t="str">
        <f ca="1">IFERROR(IF((VLOOKUP($B162,'HICM and Narrative Backsheet'!$A$7:$T$156,D$9,FALSE))="","",(VLOOKUP($B162,'HICM and Narrative Backsheet'!$A$7:$T$156,D$9,FALSE))),"")</f>
        <v>Established</v>
      </c>
      <c r="E162" s="154" t="str">
        <f ca="1">IFERROR(IF((VLOOKUP($B162,'HICM and Narrative Backsheet'!$A$7:$T$156,E$9,FALSE))="","",(VLOOKUP($B162,'HICM and Narrative Backsheet'!$A$7:$T$156,E$9,FALSE))),"")</f>
        <v>Established</v>
      </c>
      <c r="F162" s="154" t="str">
        <f ca="1">IFERROR(IF((VLOOKUP($B162,'HICM and Narrative Backsheet'!$A$7:$T$156,F$9,FALSE))="","",(VLOOKUP($B162,'HICM and Narrative Backsheet'!$A$7:$T$156,F$9,FALSE))),"")</f>
        <v>Mature</v>
      </c>
      <c r="G162" s="154" t="str">
        <f ca="1">IFERROR(IF((VLOOKUP($B162,'HICM and Narrative Backsheet'!$A$7:$T$156,G$9,FALSE))="","",(VLOOKUP($B162,'HICM and Narrative Backsheet'!$A$7:$T$156,G$9,FALSE))),"")</f>
        <v>Established</v>
      </c>
      <c r="H162" s="154" t="str">
        <f ca="1">IFERROR(IF((VLOOKUP($B162,'HICM and Narrative Backsheet'!$A$7:$T$156,H$9,FALSE))="","",(VLOOKUP($B162,'HICM and Narrative Backsheet'!$A$7:$T$156,H$9,FALSE))),"")</f>
        <v>Established</v>
      </c>
      <c r="I162" s="154" t="str">
        <f ca="1">IFERROR(IF((VLOOKUP($B162,'HICM and Narrative Backsheet'!$A$7:$T$156,I$9,FALSE))="","",(VLOOKUP($B162,'HICM and Narrative Backsheet'!$A$7:$T$156,I$9,FALSE))),"")</f>
        <v>Established</v>
      </c>
      <c r="J162" s="154" t="str">
        <f ca="1">IFERROR(IF((VLOOKUP($B162,'HICM and Narrative Backsheet'!$A$7:$T$156,J$9,FALSE))="","",(VLOOKUP($B162,'HICM and Narrative Backsheet'!$A$7:$T$156,J$9,FALSE))),"")</f>
        <v>Established</v>
      </c>
      <c r="K162" s="154" t="str">
        <f ca="1">IFERROR(IF((VLOOKUP($B162,'HICM and Narrative Backsheet'!$A$7:$T$156,K$9,FALSE))="","",(VLOOKUP($B162,'HICM and Narrative Backsheet'!$A$7:$T$156,K$9,FALSE))),"")</f>
        <v>Plans in place</v>
      </c>
      <c r="L162" s="155" t="str">
        <f ca="1">IFERROR(IF((VLOOKUP($B162,'HICM and Narrative Backsheet'!$A$7:$T$156,L$9,FALSE))="","",(VLOOKUP($B162,'HICM and Narrative Backsheet'!$A$7:$T$156,L$9,FALSE))),"")</f>
        <v>Mature</v>
      </c>
      <c r="M162" s="153" t="str">
        <f ca="1">IFERROR(IF((VLOOKUP($B162,'HICM and Narrative Backsheet'!$A$7:$T$156,M$9,FALSE))="","",(VLOOKUP($B162,'HICM and Narrative Backsheet'!$A$7:$T$156,M$9,FALSE))),"")</f>
        <v>Established</v>
      </c>
      <c r="N162" s="154" t="str">
        <f ca="1">IFERROR(IF((VLOOKUP($B162,'HICM and Narrative Backsheet'!$A$7:$T$156,N$9,FALSE))="","",(VLOOKUP($B162,'HICM and Narrative Backsheet'!$A$7:$T$156,N$9,FALSE))),"")</f>
        <v>Mature</v>
      </c>
      <c r="O162" s="154" t="str">
        <f ca="1">IFERROR(IF((VLOOKUP($B162,'HICM and Narrative Backsheet'!$A$7:$T$156,O$9,FALSE))="","",(VLOOKUP($B162,'HICM and Narrative Backsheet'!$A$7:$T$156,O$9,FALSE))),"")</f>
        <v>Mature</v>
      </c>
      <c r="P162" s="154" t="str">
        <f ca="1">IFERROR(IF((VLOOKUP($B162,'HICM and Narrative Backsheet'!$A$7:$T$156,P$9,FALSE))="","",(VLOOKUP($B162,'HICM and Narrative Backsheet'!$A$7:$T$156,P$9,FALSE))),"")</f>
        <v>Mature</v>
      </c>
      <c r="Q162" s="154" t="str">
        <f ca="1">IFERROR(IF((VLOOKUP($B162,'HICM and Narrative Backsheet'!$A$7:$T$156,Q$9,FALSE))="","",(VLOOKUP($B162,'HICM and Narrative Backsheet'!$A$7:$T$156,Q$9,FALSE))),"")</f>
        <v>Established</v>
      </c>
      <c r="R162" s="154" t="str">
        <f ca="1">IFERROR(IF((VLOOKUP($B162,'HICM and Narrative Backsheet'!$A$7:$T$156,R$9,FALSE))="","",(VLOOKUP($B162,'HICM and Narrative Backsheet'!$A$7:$T$156,R$9,FALSE))),"")</f>
        <v>Established</v>
      </c>
      <c r="S162" s="154" t="str">
        <f ca="1">IFERROR(IF((VLOOKUP($B162,'HICM and Narrative Backsheet'!$A$7:$T$156,S$9,FALSE))="","",(VLOOKUP($B162,'HICM and Narrative Backsheet'!$A$7:$T$156,S$9,FALSE))),"")</f>
        <v>Established</v>
      </c>
      <c r="T162" s="154" t="str">
        <f ca="1">IFERROR(IF((VLOOKUP($B162,'HICM and Narrative Backsheet'!$A$7:$T$156,T$9,FALSE))="","",(VLOOKUP($B162,'HICM and Narrative Backsheet'!$A$7:$T$156,T$9,FALSE))),"")</f>
        <v>Established</v>
      </c>
      <c r="U162" s="155" t="str">
        <f ca="1">IFERROR(IF((VLOOKUP($B162,'HICM and Narrative Backsheet'!$A$7:$T$156,U$9,FALSE))="","",(VLOOKUP($B162,'HICM and Narrative Backsheet'!$A$7:$T$156,U$9,FALSE))),"")</f>
        <v>Mature</v>
      </c>
    </row>
    <row r="163" spans="1:21" x14ac:dyDescent="0.3">
      <c r="A163" s="57">
        <v>137</v>
      </c>
      <c r="B163" s="50" t="str">
        <f t="shared" ca="1" si="13"/>
        <v>E06000007</v>
      </c>
      <c r="C163" s="141" t="str">
        <f ca="1">IFERROR(VLOOKUP($B163,'Org List'!$J$9:$K$488,2,0), "")</f>
        <v>Warrington</v>
      </c>
      <c r="D163" s="153" t="str">
        <f ca="1">IFERROR(IF((VLOOKUP($B163,'HICM and Narrative Backsheet'!$A$7:$T$156,D$9,FALSE))="","",(VLOOKUP($B163,'HICM and Narrative Backsheet'!$A$7:$T$156,D$9,FALSE))),"")</f>
        <v>Established</v>
      </c>
      <c r="E163" s="154" t="str">
        <f ca="1">IFERROR(IF((VLOOKUP($B163,'HICM and Narrative Backsheet'!$A$7:$T$156,E$9,FALSE))="","",(VLOOKUP($B163,'HICM and Narrative Backsheet'!$A$7:$T$156,E$9,FALSE))),"")</f>
        <v>Established</v>
      </c>
      <c r="F163" s="154" t="str">
        <f ca="1">IFERROR(IF((VLOOKUP($B163,'HICM and Narrative Backsheet'!$A$7:$T$156,F$9,FALSE))="","",(VLOOKUP($B163,'HICM and Narrative Backsheet'!$A$7:$T$156,F$9,FALSE))),"")</f>
        <v>Established</v>
      </c>
      <c r="G163" s="154" t="str">
        <f ca="1">IFERROR(IF((VLOOKUP($B163,'HICM and Narrative Backsheet'!$A$7:$T$156,G$9,FALSE))="","",(VLOOKUP($B163,'HICM and Narrative Backsheet'!$A$7:$T$156,G$9,FALSE))),"")</f>
        <v>Established</v>
      </c>
      <c r="H163" s="154" t="str">
        <f ca="1">IFERROR(IF((VLOOKUP($B163,'HICM and Narrative Backsheet'!$A$7:$T$156,H$9,FALSE))="","",(VLOOKUP($B163,'HICM and Narrative Backsheet'!$A$7:$T$156,H$9,FALSE))),"")</f>
        <v>Established</v>
      </c>
      <c r="I163" s="154" t="str">
        <f ca="1">IFERROR(IF((VLOOKUP($B163,'HICM and Narrative Backsheet'!$A$7:$T$156,I$9,FALSE))="","",(VLOOKUP($B163,'HICM and Narrative Backsheet'!$A$7:$T$156,I$9,FALSE))),"")</f>
        <v>Established</v>
      </c>
      <c r="J163" s="154" t="str">
        <f ca="1">IFERROR(IF((VLOOKUP($B163,'HICM and Narrative Backsheet'!$A$7:$T$156,J$9,FALSE))="","",(VLOOKUP($B163,'HICM and Narrative Backsheet'!$A$7:$T$156,J$9,FALSE))),"")</f>
        <v>Established</v>
      </c>
      <c r="K163" s="154" t="str">
        <f ca="1">IFERROR(IF((VLOOKUP($B163,'HICM and Narrative Backsheet'!$A$7:$T$156,K$9,FALSE))="","",(VLOOKUP($B163,'HICM and Narrative Backsheet'!$A$7:$T$156,K$9,FALSE))),"")</f>
        <v>Established</v>
      </c>
      <c r="L163" s="155" t="str">
        <f ca="1">IFERROR(IF((VLOOKUP($B163,'HICM and Narrative Backsheet'!$A$7:$T$156,L$9,FALSE))="","",(VLOOKUP($B163,'HICM and Narrative Backsheet'!$A$7:$T$156,L$9,FALSE))),"")</f>
        <v>Established</v>
      </c>
      <c r="M163" s="153" t="str">
        <f ca="1">IFERROR(IF((VLOOKUP($B163,'HICM and Narrative Backsheet'!$A$7:$T$156,M$9,FALSE))="","",(VLOOKUP($B163,'HICM and Narrative Backsheet'!$A$7:$T$156,M$9,FALSE))),"")</f>
        <v>Established</v>
      </c>
      <c r="N163" s="154" t="str">
        <f ca="1">IFERROR(IF((VLOOKUP($B163,'HICM and Narrative Backsheet'!$A$7:$T$156,N$9,FALSE))="","",(VLOOKUP($B163,'HICM and Narrative Backsheet'!$A$7:$T$156,N$9,FALSE))),"")</f>
        <v>Established</v>
      </c>
      <c r="O163" s="154" t="str">
        <f ca="1">IFERROR(IF((VLOOKUP($B163,'HICM and Narrative Backsheet'!$A$7:$T$156,O$9,FALSE))="","",(VLOOKUP($B163,'HICM and Narrative Backsheet'!$A$7:$T$156,O$9,FALSE))),"")</f>
        <v>Established</v>
      </c>
      <c r="P163" s="154" t="str">
        <f ca="1">IFERROR(IF((VLOOKUP($B163,'HICM and Narrative Backsheet'!$A$7:$T$156,P$9,FALSE))="","",(VLOOKUP($B163,'HICM and Narrative Backsheet'!$A$7:$T$156,P$9,FALSE))),"")</f>
        <v>Established</v>
      </c>
      <c r="Q163" s="154" t="str">
        <f ca="1">IFERROR(IF((VLOOKUP($B163,'HICM and Narrative Backsheet'!$A$7:$T$156,Q$9,FALSE))="","",(VLOOKUP($B163,'HICM and Narrative Backsheet'!$A$7:$T$156,Q$9,FALSE))),"")</f>
        <v>Established</v>
      </c>
      <c r="R163" s="154" t="str">
        <f ca="1">IFERROR(IF((VLOOKUP($B163,'HICM and Narrative Backsheet'!$A$7:$T$156,R$9,FALSE))="","",(VLOOKUP($B163,'HICM and Narrative Backsheet'!$A$7:$T$156,R$9,FALSE))),"")</f>
        <v>Established</v>
      </c>
      <c r="S163" s="154" t="str">
        <f ca="1">IFERROR(IF((VLOOKUP($B163,'HICM and Narrative Backsheet'!$A$7:$T$156,S$9,FALSE))="","",(VLOOKUP($B163,'HICM and Narrative Backsheet'!$A$7:$T$156,S$9,FALSE))),"")</f>
        <v>Established</v>
      </c>
      <c r="T163" s="154" t="str">
        <f ca="1">IFERROR(IF((VLOOKUP($B163,'HICM and Narrative Backsheet'!$A$7:$T$156,T$9,FALSE))="","",(VLOOKUP($B163,'HICM and Narrative Backsheet'!$A$7:$T$156,T$9,FALSE))),"")</f>
        <v>Established</v>
      </c>
      <c r="U163" s="155" t="str">
        <f ca="1">IFERROR(IF((VLOOKUP($B163,'HICM and Narrative Backsheet'!$A$7:$T$156,U$9,FALSE))="","",(VLOOKUP($B163,'HICM and Narrative Backsheet'!$A$7:$T$156,U$9,FALSE))),"")</f>
        <v>Established</v>
      </c>
    </row>
    <row r="164" spans="1:21" x14ac:dyDescent="0.3">
      <c r="A164" s="57">
        <v>138</v>
      </c>
      <c r="B164" s="50" t="str">
        <f t="shared" ca="1" si="13"/>
        <v>E10000031</v>
      </c>
      <c r="C164" s="141" t="str">
        <f ca="1">IFERROR(VLOOKUP($B164,'Org List'!$J$9:$K$488,2,0), "")</f>
        <v>Warwickshire</v>
      </c>
      <c r="D164" s="153" t="str">
        <f ca="1">IFERROR(IF((VLOOKUP($B164,'HICM and Narrative Backsheet'!$A$7:$T$156,D$9,FALSE))="","",(VLOOKUP($B164,'HICM and Narrative Backsheet'!$A$7:$T$156,D$9,FALSE))),"")</f>
        <v>Mature</v>
      </c>
      <c r="E164" s="154" t="str">
        <f ca="1">IFERROR(IF((VLOOKUP($B164,'HICM and Narrative Backsheet'!$A$7:$T$156,E$9,FALSE))="","",(VLOOKUP($B164,'HICM and Narrative Backsheet'!$A$7:$T$156,E$9,FALSE))),"")</f>
        <v>Mature</v>
      </c>
      <c r="F164" s="154" t="str">
        <f ca="1">IFERROR(IF((VLOOKUP($B164,'HICM and Narrative Backsheet'!$A$7:$T$156,F$9,FALSE))="","",(VLOOKUP($B164,'HICM and Narrative Backsheet'!$A$7:$T$156,F$9,FALSE))),"")</f>
        <v>Mature</v>
      </c>
      <c r="G164" s="154" t="str">
        <f ca="1">IFERROR(IF((VLOOKUP($B164,'HICM and Narrative Backsheet'!$A$7:$T$156,G$9,FALSE))="","",(VLOOKUP($B164,'HICM and Narrative Backsheet'!$A$7:$T$156,G$9,FALSE))),"")</f>
        <v>Mature</v>
      </c>
      <c r="H164" s="154" t="str">
        <f ca="1">IFERROR(IF((VLOOKUP($B164,'HICM and Narrative Backsheet'!$A$7:$T$156,H$9,FALSE))="","",(VLOOKUP($B164,'HICM and Narrative Backsheet'!$A$7:$T$156,H$9,FALSE))),"")</f>
        <v>Established</v>
      </c>
      <c r="I164" s="154" t="str">
        <f ca="1">IFERROR(IF((VLOOKUP($B164,'HICM and Narrative Backsheet'!$A$7:$T$156,I$9,FALSE))="","",(VLOOKUP($B164,'HICM and Narrative Backsheet'!$A$7:$T$156,I$9,FALSE))),"")</f>
        <v>Established</v>
      </c>
      <c r="J164" s="154" t="str">
        <f ca="1">IFERROR(IF((VLOOKUP($B164,'HICM and Narrative Backsheet'!$A$7:$T$156,J$9,FALSE))="","",(VLOOKUP($B164,'HICM and Narrative Backsheet'!$A$7:$T$156,J$9,FALSE))),"")</f>
        <v>Established</v>
      </c>
      <c r="K164" s="154" t="str">
        <f ca="1">IFERROR(IF((VLOOKUP($B164,'HICM and Narrative Backsheet'!$A$7:$T$156,K$9,FALSE))="","",(VLOOKUP($B164,'HICM and Narrative Backsheet'!$A$7:$T$156,K$9,FALSE))),"")</f>
        <v>Established</v>
      </c>
      <c r="L164" s="155" t="str">
        <f ca="1">IFERROR(IF((VLOOKUP($B164,'HICM and Narrative Backsheet'!$A$7:$T$156,L$9,FALSE))="","",(VLOOKUP($B164,'HICM and Narrative Backsheet'!$A$7:$T$156,L$9,FALSE))),"")</f>
        <v>Plans in place</v>
      </c>
      <c r="M164" s="153" t="str">
        <f ca="1">IFERROR(IF((VLOOKUP($B164,'HICM and Narrative Backsheet'!$A$7:$T$156,M$9,FALSE))="","",(VLOOKUP($B164,'HICM and Narrative Backsheet'!$A$7:$T$156,M$9,FALSE))),"")</f>
        <v>Mature</v>
      </c>
      <c r="N164" s="154" t="str">
        <f ca="1">IFERROR(IF((VLOOKUP($B164,'HICM and Narrative Backsheet'!$A$7:$T$156,N$9,FALSE))="","",(VLOOKUP($B164,'HICM and Narrative Backsheet'!$A$7:$T$156,N$9,FALSE))),"")</f>
        <v>Mature</v>
      </c>
      <c r="O164" s="154" t="str">
        <f ca="1">IFERROR(IF((VLOOKUP($B164,'HICM and Narrative Backsheet'!$A$7:$T$156,O$9,FALSE))="","",(VLOOKUP($B164,'HICM and Narrative Backsheet'!$A$7:$T$156,O$9,FALSE))),"")</f>
        <v>Mature</v>
      </c>
      <c r="P164" s="154" t="str">
        <f ca="1">IFERROR(IF((VLOOKUP($B164,'HICM and Narrative Backsheet'!$A$7:$T$156,P$9,FALSE))="","",(VLOOKUP($B164,'HICM and Narrative Backsheet'!$A$7:$T$156,P$9,FALSE))),"")</f>
        <v>Mature</v>
      </c>
      <c r="Q164" s="154" t="str">
        <f ca="1">IFERROR(IF((VLOOKUP($B164,'HICM and Narrative Backsheet'!$A$7:$T$156,Q$9,FALSE))="","",(VLOOKUP($B164,'HICM and Narrative Backsheet'!$A$7:$T$156,Q$9,FALSE))),"")</f>
        <v>Established</v>
      </c>
      <c r="R164" s="154" t="str">
        <f ca="1">IFERROR(IF((VLOOKUP($B164,'HICM and Narrative Backsheet'!$A$7:$T$156,R$9,FALSE))="","",(VLOOKUP($B164,'HICM and Narrative Backsheet'!$A$7:$T$156,R$9,FALSE))),"")</f>
        <v>Established</v>
      </c>
      <c r="S164" s="154" t="str">
        <f ca="1">IFERROR(IF((VLOOKUP($B164,'HICM and Narrative Backsheet'!$A$7:$T$156,S$9,FALSE))="","",(VLOOKUP($B164,'HICM and Narrative Backsheet'!$A$7:$T$156,S$9,FALSE))),"")</f>
        <v>Established</v>
      </c>
      <c r="T164" s="154" t="str">
        <f ca="1">IFERROR(IF((VLOOKUP($B164,'HICM and Narrative Backsheet'!$A$7:$T$156,T$9,FALSE))="","",(VLOOKUP($B164,'HICM and Narrative Backsheet'!$A$7:$T$156,T$9,FALSE))),"")</f>
        <v>Established</v>
      </c>
      <c r="U164" s="155" t="str">
        <f ca="1">IFERROR(IF((VLOOKUP($B164,'HICM and Narrative Backsheet'!$A$7:$T$156,U$9,FALSE))="","",(VLOOKUP($B164,'HICM and Narrative Backsheet'!$A$7:$T$156,U$9,FALSE))),"")</f>
        <v>Established</v>
      </c>
    </row>
    <row r="165" spans="1:21" x14ac:dyDescent="0.3">
      <c r="A165" s="57">
        <v>139</v>
      </c>
      <c r="B165" s="50" t="str">
        <f t="shared" ca="1" si="13"/>
        <v>E06000037</v>
      </c>
      <c r="C165" s="141" t="str">
        <f ca="1">IFERROR(VLOOKUP($B165,'Org List'!$J$9:$K$488,2,0), "")</f>
        <v>West Berkshire</v>
      </c>
      <c r="D165" s="153" t="str">
        <f ca="1">IFERROR(IF((VLOOKUP($B165,'HICM and Narrative Backsheet'!$A$7:$T$156,D$9,FALSE))="","",(VLOOKUP($B165,'HICM and Narrative Backsheet'!$A$7:$T$156,D$9,FALSE))),"")</f>
        <v>Mature</v>
      </c>
      <c r="E165" s="154" t="str">
        <f ca="1">IFERROR(IF((VLOOKUP($B165,'HICM and Narrative Backsheet'!$A$7:$T$156,E$9,FALSE))="","",(VLOOKUP($B165,'HICM and Narrative Backsheet'!$A$7:$T$156,E$9,FALSE))),"")</f>
        <v>Established</v>
      </c>
      <c r="F165" s="154" t="str">
        <f ca="1">IFERROR(IF((VLOOKUP($B165,'HICM and Narrative Backsheet'!$A$7:$T$156,F$9,FALSE))="","",(VLOOKUP($B165,'HICM and Narrative Backsheet'!$A$7:$T$156,F$9,FALSE))),"")</f>
        <v>Established</v>
      </c>
      <c r="G165" s="154" t="str">
        <f ca="1">IFERROR(IF((VLOOKUP($B165,'HICM and Narrative Backsheet'!$A$7:$T$156,G$9,FALSE))="","",(VLOOKUP($B165,'HICM and Narrative Backsheet'!$A$7:$T$156,G$9,FALSE))),"")</f>
        <v>Plans in place</v>
      </c>
      <c r="H165" s="154" t="str">
        <f ca="1">IFERROR(IF((VLOOKUP($B165,'HICM and Narrative Backsheet'!$A$7:$T$156,H$9,FALSE))="","",(VLOOKUP($B165,'HICM and Narrative Backsheet'!$A$7:$T$156,H$9,FALSE))),"")</f>
        <v>Plans in place</v>
      </c>
      <c r="I165" s="154" t="str">
        <f ca="1">IFERROR(IF((VLOOKUP($B165,'HICM and Narrative Backsheet'!$A$7:$T$156,I$9,FALSE))="","",(VLOOKUP($B165,'HICM and Narrative Backsheet'!$A$7:$T$156,I$9,FALSE))),"")</f>
        <v>Plans in place</v>
      </c>
      <c r="J165" s="154" t="str">
        <f ca="1">IFERROR(IF((VLOOKUP($B165,'HICM and Narrative Backsheet'!$A$7:$T$156,J$9,FALSE))="","",(VLOOKUP($B165,'HICM and Narrative Backsheet'!$A$7:$T$156,J$9,FALSE))),"")</f>
        <v>Mature</v>
      </c>
      <c r="K165" s="154" t="str">
        <f ca="1">IFERROR(IF((VLOOKUP($B165,'HICM and Narrative Backsheet'!$A$7:$T$156,K$9,FALSE))="","",(VLOOKUP($B165,'HICM and Narrative Backsheet'!$A$7:$T$156,K$9,FALSE))),"")</f>
        <v>Established</v>
      </c>
      <c r="L165" s="155" t="str">
        <f ca="1">IFERROR(IF((VLOOKUP($B165,'HICM and Narrative Backsheet'!$A$7:$T$156,L$9,FALSE))="","",(VLOOKUP($B165,'HICM and Narrative Backsheet'!$A$7:$T$156,L$9,FALSE))),"")</f>
        <v>Mature</v>
      </c>
      <c r="M165" s="153" t="str">
        <f ca="1">IFERROR(IF((VLOOKUP($B165,'HICM and Narrative Backsheet'!$A$7:$T$156,M$9,FALSE))="","",(VLOOKUP($B165,'HICM and Narrative Backsheet'!$A$7:$T$156,M$9,FALSE))),"")</f>
        <v>Mature</v>
      </c>
      <c r="N165" s="154" t="str">
        <f ca="1">IFERROR(IF((VLOOKUP($B165,'HICM and Narrative Backsheet'!$A$7:$T$156,N$9,FALSE))="","",(VLOOKUP($B165,'HICM and Narrative Backsheet'!$A$7:$T$156,N$9,FALSE))),"")</f>
        <v>Established</v>
      </c>
      <c r="O165" s="154" t="str">
        <f ca="1">IFERROR(IF((VLOOKUP($B165,'HICM and Narrative Backsheet'!$A$7:$T$156,O$9,FALSE))="","",(VLOOKUP($B165,'HICM and Narrative Backsheet'!$A$7:$T$156,O$9,FALSE))),"")</f>
        <v>Established</v>
      </c>
      <c r="P165" s="154" t="str">
        <f ca="1">IFERROR(IF((VLOOKUP($B165,'HICM and Narrative Backsheet'!$A$7:$T$156,P$9,FALSE))="","",(VLOOKUP($B165,'HICM and Narrative Backsheet'!$A$7:$T$156,P$9,FALSE))),"")</f>
        <v>Established</v>
      </c>
      <c r="Q165" s="154" t="str">
        <f ca="1">IFERROR(IF((VLOOKUP($B165,'HICM and Narrative Backsheet'!$A$7:$T$156,Q$9,FALSE))="","",(VLOOKUP($B165,'HICM and Narrative Backsheet'!$A$7:$T$156,Q$9,FALSE))),"")</f>
        <v>Plans in place</v>
      </c>
      <c r="R165" s="154" t="str">
        <f ca="1">IFERROR(IF((VLOOKUP($B165,'HICM and Narrative Backsheet'!$A$7:$T$156,R$9,FALSE))="","",(VLOOKUP($B165,'HICM and Narrative Backsheet'!$A$7:$T$156,R$9,FALSE))),"")</f>
        <v>Plans in place</v>
      </c>
      <c r="S165" s="154" t="str">
        <f ca="1">IFERROR(IF((VLOOKUP($B165,'HICM and Narrative Backsheet'!$A$7:$T$156,S$9,FALSE))="","",(VLOOKUP($B165,'HICM and Narrative Backsheet'!$A$7:$T$156,S$9,FALSE))),"")</f>
        <v>Mature</v>
      </c>
      <c r="T165" s="154" t="str">
        <f ca="1">IFERROR(IF((VLOOKUP($B165,'HICM and Narrative Backsheet'!$A$7:$T$156,T$9,FALSE))="","",(VLOOKUP($B165,'HICM and Narrative Backsheet'!$A$7:$T$156,T$9,FALSE))),"")</f>
        <v>Established</v>
      </c>
      <c r="U165" s="155" t="str">
        <f ca="1">IFERROR(IF((VLOOKUP($B165,'HICM and Narrative Backsheet'!$A$7:$T$156,U$9,FALSE))="","",(VLOOKUP($B165,'HICM and Narrative Backsheet'!$A$7:$T$156,U$9,FALSE))),"")</f>
        <v>Mature</v>
      </c>
    </row>
    <row r="166" spans="1:21" x14ac:dyDescent="0.3">
      <c r="A166" s="57">
        <v>140</v>
      </c>
      <c r="B166" s="50" t="str">
        <f t="shared" ca="1" si="13"/>
        <v>E10000032</v>
      </c>
      <c r="C166" s="141" t="str">
        <f ca="1">IFERROR(VLOOKUP($B166,'Org List'!$J$9:$K$488,2,0), "")</f>
        <v>West Sussex</v>
      </c>
      <c r="D166" s="153" t="str">
        <f ca="1">IFERROR(IF((VLOOKUP($B166,'HICM and Narrative Backsheet'!$A$7:$T$156,D$9,FALSE))="","",(VLOOKUP($B166,'HICM and Narrative Backsheet'!$A$7:$T$156,D$9,FALSE))),"")</f>
        <v>Established</v>
      </c>
      <c r="E166" s="154" t="str">
        <f ca="1">IFERROR(IF((VLOOKUP($B166,'HICM and Narrative Backsheet'!$A$7:$T$156,E$9,FALSE))="","",(VLOOKUP($B166,'HICM and Narrative Backsheet'!$A$7:$T$156,E$9,FALSE))),"")</f>
        <v>Established</v>
      </c>
      <c r="F166" s="154" t="str">
        <f ca="1">IFERROR(IF((VLOOKUP($B166,'HICM and Narrative Backsheet'!$A$7:$T$156,F$9,FALSE))="","",(VLOOKUP($B166,'HICM and Narrative Backsheet'!$A$7:$T$156,F$9,FALSE))),"")</f>
        <v>Plans in place</v>
      </c>
      <c r="G166" s="154" t="str">
        <f ca="1">IFERROR(IF((VLOOKUP($B166,'HICM and Narrative Backsheet'!$A$7:$T$156,G$9,FALSE))="","",(VLOOKUP($B166,'HICM and Narrative Backsheet'!$A$7:$T$156,G$9,FALSE))),"")</f>
        <v>Plans in place</v>
      </c>
      <c r="H166" s="154" t="str">
        <f ca="1">IFERROR(IF((VLOOKUP($B166,'HICM and Narrative Backsheet'!$A$7:$T$156,H$9,FALSE))="","",(VLOOKUP($B166,'HICM and Narrative Backsheet'!$A$7:$T$156,H$9,FALSE))),"")</f>
        <v>Plans in place</v>
      </c>
      <c r="I166" s="154" t="str">
        <f ca="1">IFERROR(IF((VLOOKUP($B166,'HICM and Narrative Backsheet'!$A$7:$T$156,I$9,FALSE))="","",(VLOOKUP($B166,'HICM and Narrative Backsheet'!$A$7:$T$156,I$9,FALSE))),"")</f>
        <v>Established</v>
      </c>
      <c r="J166" s="154" t="str">
        <f ca="1">IFERROR(IF((VLOOKUP($B166,'HICM and Narrative Backsheet'!$A$7:$T$156,J$9,FALSE))="","",(VLOOKUP($B166,'HICM and Narrative Backsheet'!$A$7:$T$156,J$9,FALSE))),"")</f>
        <v>Mature</v>
      </c>
      <c r="K166" s="154" t="str">
        <f ca="1">IFERROR(IF((VLOOKUP($B166,'HICM and Narrative Backsheet'!$A$7:$T$156,K$9,FALSE))="","",(VLOOKUP($B166,'HICM and Narrative Backsheet'!$A$7:$T$156,K$9,FALSE))),"")</f>
        <v>Established</v>
      </c>
      <c r="L166" s="155" t="str">
        <f ca="1">IFERROR(IF((VLOOKUP($B166,'HICM and Narrative Backsheet'!$A$7:$T$156,L$9,FALSE))="","",(VLOOKUP($B166,'HICM and Narrative Backsheet'!$A$7:$T$156,L$9,FALSE))),"")</f>
        <v>Not yet established</v>
      </c>
      <c r="M166" s="153" t="str">
        <f ca="1">IFERROR(IF((VLOOKUP($B166,'HICM and Narrative Backsheet'!$A$7:$T$156,M$9,FALSE))="","",(VLOOKUP($B166,'HICM and Narrative Backsheet'!$A$7:$T$156,M$9,FALSE))),"")</f>
        <v>Plans in place</v>
      </c>
      <c r="N166" s="154" t="str">
        <f ca="1">IFERROR(IF((VLOOKUP($B166,'HICM and Narrative Backsheet'!$A$7:$T$156,N$9,FALSE))="","",(VLOOKUP($B166,'HICM and Narrative Backsheet'!$A$7:$T$156,N$9,FALSE))),"")</f>
        <v>Established</v>
      </c>
      <c r="O166" s="154" t="str">
        <f ca="1">IFERROR(IF((VLOOKUP($B166,'HICM and Narrative Backsheet'!$A$7:$T$156,O$9,FALSE))="","",(VLOOKUP($B166,'HICM and Narrative Backsheet'!$A$7:$T$156,O$9,FALSE))),"")</f>
        <v>Established</v>
      </c>
      <c r="P166" s="154" t="str">
        <f ca="1">IFERROR(IF((VLOOKUP($B166,'HICM and Narrative Backsheet'!$A$7:$T$156,P$9,FALSE))="","",(VLOOKUP($B166,'HICM and Narrative Backsheet'!$A$7:$T$156,P$9,FALSE))),"")</f>
        <v>Established</v>
      </c>
      <c r="Q166" s="154" t="str">
        <f ca="1">IFERROR(IF((VLOOKUP($B166,'HICM and Narrative Backsheet'!$A$7:$T$156,Q$9,FALSE))="","",(VLOOKUP($B166,'HICM and Narrative Backsheet'!$A$7:$T$156,Q$9,FALSE))),"")</f>
        <v>Plans in place</v>
      </c>
      <c r="R166" s="154" t="str">
        <f ca="1">IFERROR(IF((VLOOKUP($B166,'HICM and Narrative Backsheet'!$A$7:$T$156,R$9,FALSE))="","",(VLOOKUP($B166,'HICM and Narrative Backsheet'!$A$7:$T$156,R$9,FALSE))),"")</f>
        <v>Established</v>
      </c>
      <c r="S166" s="154" t="str">
        <f ca="1">IFERROR(IF((VLOOKUP($B166,'HICM and Narrative Backsheet'!$A$7:$T$156,S$9,FALSE))="","",(VLOOKUP($B166,'HICM and Narrative Backsheet'!$A$7:$T$156,S$9,FALSE))),"")</f>
        <v>Mature</v>
      </c>
      <c r="T166" s="154" t="str">
        <f ca="1">IFERROR(IF((VLOOKUP($B166,'HICM and Narrative Backsheet'!$A$7:$T$156,T$9,FALSE))="","",(VLOOKUP($B166,'HICM and Narrative Backsheet'!$A$7:$T$156,T$9,FALSE))),"")</f>
        <v>Established</v>
      </c>
      <c r="U166" s="155" t="str">
        <f ca="1">IFERROR(IF((VLOOKUP($B166,'HICM and Narrative Backsheet'!$A$7:$T$156,U$9,FALSE))="","",(VLOOKUP($B166,'HICM and Narrative Backsheet'!$A$7:$T$156,U$9,FALSE))),"")</f>
        <v>Not yet established</v>
      </c>
    </row>
    <row r="167" spans="1:21" x14ac:dyDescent="0.3">
      <c r="A167" s="57">
        <v>141</v>
      </c>
      <c r="B167" s="50" t="str">
        <f t="shared" ca="1" si="13"/>
        <v>E09000033</v>
      </c>
      <c r="C167" s="141" t="str">
        <f ca="1">IFERROR(VLOOKUP($B167,'Org List'!$J$9:$K$488,2,0), "")</f>
        <v>Westminster</v>
      </c>
      <c r="D167" s="153" t="str">
        <f ca="1">IFERROR(IF((VLOOKUP($B167,'HICM and Narrative Backsheet'!$A$7:$T$156,D$9,FALSE))="","",(VLOOKUP($B167,'HICM and Narrative Backsheet'!$A$7:$T$156,D$9,FALSE))),"")</f>
        <v>Established</v>
      </c>
      <c r="E167" s="154" t="str">
        <f ca="1">IFERROR(IF((VLOOKUP($B167,'HICM and Narrative Backsheet'!$A$7:$T$156,E$9,FALSE))="","",(VLOOKUP($B167,'HICM and Narrative Backsheet'!$A$7:$T$156,E$9,FALSE))),"")</f>
        <v>Established</v>
      </c>
      <c r="F167" s="154" t="str">
        <f ca="1">IFERROR(IF((VLOOKUP($B167,'HICM and Narrative Backsheet'!$A$7:$T$156,F$9,FALSE))="","",(VLOOKUP($B167,'HICM and Narrative Backsheet'!$A$7:$T$156,F$9,FALSE))),"")</f>
        <v>Established</v>
      </c>
      <c r="G167" s="154" t="str">
        <f ca="1">IFERROR(IF((VLOOKUP($B167,'HICM and Narrative Backsheet'!$A$7:$T$156,G$9,FALSE))="","",(VLOOKUP($B167,'HICM and Narrative Backsheet'!$A$7:$T$156,G$9,FALSE))),"")</f>
        <v>Established</v>
      </c>
      <c r="H167" s="154" t="str">
        <f ca="1">IFERROR(IF((VLOOKUP($B167,'HICM and Narrative Backsheet'!$A$7:$T$156,H$9,FALSE))="","",(VLOOKUP($B167,'HICM and Narrative Backsheet'!$A$7:$T$156,H$9,FALSE))),"")</f>
        <v>Mature</v>
      </c>
      <c r="I167" s="154" t="str">
        <f ca="1">IFERROR(IF((VLOOKUP($B167,'HICM and Narrative Backsheet'!$A$7:$T$156,I$9,FALSE))="","",(VLOOKUP($B167,'HICM and Narrative Backsheet'!$A$7:$T$156,I$9,FALSE))),"")</f>
        <v>Established</v>
      </c>
      <c r="J167" s="154" t="str">
        <f ca="1">IFERROR(IF((VLOOKUP($B167,'HICM and Narrative Backsheet'!$A$7:$T$156,J$9,FALSE))="","",(VLOOKUP($B167,'HICM and Narrative Backsheet'!$A$7:$T$156,J$9,FALSE))),"")</f>
        <v>Established</v>
      </c>
      <c r="K167" s="154" t="str">
        <f ca="1">IFERROR(IF((VLOOKUP($B167,'HICM and Narrative Backsheet'!$A$7:$T$156,K$9,FALSE))="","",(VLOOKUP($B167,'HICM and Narrative Backsheet'!$A$7:$T$156,K$9,FALSE))),"")</f>
        <v>Established</v>
      </c>
      <c r="L167" s="155" t="str">
        <f ca="1">IFERROR(IF((VLOOKUP($B167,'HICM and Narrative Backsheet'!$A$7:$T$156,L$9,FALSE))="","",(VLOOKUP($B167,'HICM and Narrative Backsheet'!$A$7:$T$156,L$9,FALSE))),"")</f>
        <v>Established</v>
      </c>
      <c r="M167" s="153" t="str">
        <f ca="1">IFERROR(IF((VLOOKUP($B167,'HICM and Narrative Backsheet'!$A$7:$T$156,M$9,FALSE))="","",(VLOOKUP($B167,'HICM and Narrative Backsheet'!$A$7:$T$156,M$9,FALSE))),"")</f>
        <v>Established</v>
      </c>
      <c r="N167" s="154" t="str">
        <f ca="1">IFERROR(IF((VLOOKUP($B167,'HICM and Narrative Backsheet'!$A$7:$T$156,N$9,FALSE))="","",(VLOOKUP($B167,'HICM and Narrative Backsheet'!$A$7:$T$156,N$9,FALSE))),"")</f>
        <v>Established</v>
      </c>
      <c r="O167" s="154" t="str">
        <f ca="1">IFERROR(IF((VLOOKUP($B167,'HICM and Narrative Backsheet'!$A$7:$T$156,O$9,FALSE))="","",(VLOOKUP($B167,'HICM and Narrative Backsheet'!$A$7:$T$156,O$9,FALSE))),"")</f>
        <v>Mature</v>
      </c>
      <c r="P167" s="154" t="str">
        <f ca="1">IFERROR(IF((VLOOKUP($B167,'HICM and Narrative Backsheet'!$A$7:$T$156,P$9,FALSE))="","",(VLOOKUP($B167,'HICM and Narrative Backsheet'!$A$7:$T$156,P$9,FALSE))),"")</f>
        <v>Established</v>
      </c>
      <c r="Q167" s="154" t="str">
        <f ca="1">IFERROR(IF((VLOOKUP($B167,'HICM and Narrative Backsheet'!$A$7:$T$156,Q$9,FALSE))="","",(VLOOKUP($B167,'HICM and Narrative Backsheet'!$A$7:$T$156,Q$9,FALSE))),"")</f>
        <v>Mature</v>
      </c>
      <c r="R167" s="154" t="str">
        <f ca="1">IFERROR(IF((VLOOKUP($B167,'HICM and Narrative Backsheet'!$A$7:$T$156,R$9,FALSE))="","",(VLOOKUP($B167,'HICM and Narrative Backsheet'!$A$7:$T$156,R$9,FALSE))),"")</f>
        <v>Established</v>
      </c>
      <c r="S167" s="154" t="str">
        <f ca="1">IFERROR(IF((VLOOKUP($B167,'HICM and Narrative Backsheet'!$A$7:$T$156,S$9,FALSE))="","",(VLOOKUP($B167,'HICM and Narrative Backsheet'!$A$7:$T$156,S$9,FALSE))),"")</f>
        <v>Established</v>
      </c>
      <c r="T167" s="154" t="str">
        <f ca="1">IFERROR(IF((VLOOKUP($B167,'HICM and Narrative Backsheet'!$A$7:$T$156,T$9,FALSE))="","",(VLOOKUP($B167,'HICM and Narrative Backsheet'!$A$7:$T$156,T$9,FALSE))),"")</f>
        <v>Established</v>
      </c>
      <c r="U167" s="155" t="str">
        <f ca="1">IFERROR(IF((VLOOKUP($B167,'HICM and Narrative Backsheet'!$A$7:$T$156,U$9,FALSE))="","",(VLOOKUP($B167,'HICM and Narrative Backsheet'!$A$7:$T$156,U$9,FALSE))),"")</f>
        <v>Established</v>
      </c>
    </row>
    <row r="168" spans="1:21" x14ac:dyDescent="0.3">
      <c r="A168" s="57">
        <v>142</v>
      </c>
      <c r="B168" s="50" t="str">
        <f t="shared" ca="1" si="13"/>
        <v>E08000010</v>
      </c>
      <c r="C168" s="141" t="str">
        <f ca="1">IFERROR(VLOOKUP($B168,'Org List'!$J$9:$K$488,2,0), "")</f>
        <v>Wigan</v>
      </c>
      <c r="D168" s="153" t="str">
        <f ca="1">IFERROR(IF((VLOOKUP($B168,'HICM and Narrative Backsheet'!$A$7:$T$156,D$9,FALSE))="","",(VLOOKUP($B168,'HICM and Narrative Backsheet'!$A$7:$T$156,D$9,FALSE))),"")</f>
        <v>Established</v>
      </c>
      <c r="E168" s="154" t="str">
        <f ca="1">IFERROR(IF((VLOOKUP($B168,'HICM and Narrative Backsheet'!$A$7:$T$156,E$9,FALSE))="","",(VLOOKUP($B168,'HICM and Narrative Backsheet'!$A$7:$T$156,E$9,FALSE))),"")</f>
        <v>Established</v>
      </c>
      <c r="F168" s="154" t="str">
        <f ca="1">IFERROR(IF((VLOOKUP($B168,'HICM and Narrative Backsheet'!$A$7:$T$156,F$9,FALSE))="","",(VLOOKUP($B168,'HICM and Narrative Backsheet'!$A$7:$T$156,F$9,FALSE))),"")</f>
        <v>Exemplary</v>
      </c>
      <c r="G168" s="154" t="str">
        <f ca="1">IFERROR(IF((VLOOKUP($B168,'HICM and Narrative Backsheet'!$A$7:$T$156,G$9,FALSE))="","",(VLOOKUP($B168,'HICM and Narrative Backsheet'!$A$7:$T$156,G$9,FALSE))),"")</f>
        <v>Established</v>
      </c>
      <c r="H168" s="154" t="str">
        <f ca="1">IFERROR(IF((VLOOKUP($B168,'HICM and Narrative Backsheet'!$A$7:$T$156,H$9,FALSE))="","",(VLOOKUP($B168,'HICM and Narrative Backsheet'!$A$7:$T$156,H$9,FALSE))),"")</f>
        <v>Established</v>
      </c>
      <c r="I168" s="154" t="str">
        <f ca="1">IFERROR(IF((VLOOKUP($B168,'HICM and Narrative Backsheet'!$A$7:$T$156,I$9,FALSE))="","",(VLOOKUP($B168,'HICM and Narrative Backsheet'!$A$7:$T$156,I$9,FALSE))),"")</f>
        <v>Plans in place</v>
      </c>
      <c r="J168" s="154" t="str">
        <f ca="1">IFERROR(IF((VLOOKUP($B168,'HICM and Narrative Backsheet'!$A$7:$T$156,J$9,FALSE))="","",(VLOOKUP($B168,'HICM and Narrative Backsheet'!$A$7:$T$156,J$9,FALSE))),"")</f>
        <v>Established</v>
      </c>
      <c r="K168" s="154" t="str">
        <f ca="1">IFERROR(IF((VLOOKUP($B168,'HICM and Narrative Backsheet'!$A$7:$T$156,K$9,FALSE))="","",(VLOOKUP($B168,'HICM and Narrative Backsheet'!$A$7:$T$156,K$9,FALSE))),"")</f>
        <v>Established</v>
      </c>
      <c r="L168" s="155" t="str">
        <f ca="1">IFERROR(IF((VLOOKUP($B168,'HICM and Narrative Backsheet'!$A$7:$T$156,L$9,FALSE))="","",(VLOOKUP($B168,'HICM and Narrative Backsheet'!$A$7:$T$156,L$9,FALSE))),"")</f>
        <v>Plans in place</v>
      </c>
      <c r="M168" s="153" t="str">
        <f ca="1">IFERROR(IF((VLOOKUP($B168,'HICM and Narrative Backsheet'!$A$7:$T$156,M$9,FALSE))="","",(VLOOKUP($B168,'HICM and Narrative Backsheet'!$A$7:$T$156,M$9,FALSE))),"")</f>
        <v>Established</v>
      </c>
      <c r="N168" s="154" t="str">
        <f ca="1">IFERROR(IF((VLOOKUP($B168,'HICM and Narrative Backsheet'!$A$7:$T$156,N$9,FALSE))="","",(VLOOKUP($B168,'HICM and Narrative Backsheet'!$A$7:$T$156,N$9,FALSE))),"")</f>
        <v>Established</v>
      </c>
      <c r="O168" s="154" t="str">
        <f ca="1">IFERROR(IF((VLOOKUP($B168,'HICM and Narrative Backsheet'!$A$7:$T$156,O$9,FALSE))="","",(VLOOKUP($B168,'HICM and Narrative Backsheet'!$A$7:$T$156,O$9,FALSE))),"")</f>
        <v>Exemplary</v>
      </c>
      <c r="P168" s="154" t="str">
        <f ca="1">IFERROR(IF((VLOOKUP($B168,'HICM and Narrative Backsheet'!$A$7:$T$156,P$9,FALSE))="","",(VLOOKUP($B168,'HICM and Narrative Backsheet'!$A$7:$T$156,P$9,FALSE))),"")</f>
        <v>Established</v>
      </c>
      <c r="Q168" s="154" t="str">
        <f ca="1">IFERROR(IF((VLOOKUP($B168,'HICM and Narrative Backsheet'!$A$7:$T$156,Q$9,FALSE))="","",(VLOOKUP($B168,'HICM and Narrative Backsheet'!$A$7:$T$156,Q$9,FALSE))),"")</f>
        <v>Established</v>
      </c>
      <c r="R168" s="154" t="str">
        <f ca="1">IFERROR(IF((VLOOKUP($B168,'HICM and Narrative Backsheet'!$A$7:$T$156,R$9,FALSE))="","",(VLOOKUP($B168,'HICM and Narrative Backsheet'!$A$7:$T$156,R$9,FALSE))),"")</f>
        <v>Plans in place</v>
      </c>
      <c r="S168" s="154" t="str">
        <f ca="1">IFERROR(IF((VLOOKUP($B168,'HICM and Narrative Backsheet'!$A$7:$T$156,S$9,FALSE))="","",(VLOOKUP($B168,'HICM and Narrative Backsheet'!$A$7:$T$156,S$9,FALSE))),"")</f>
        <v>Established</v>
      </c>
      <c r="T168" s="154" t="str">
        <f ca="1">IFERROR(IF((VLOOKUP($B168,'HICM and Narrative Backsheet'!$A$7:$T$156,T$9,FALSE))="","",(VLOOKUP($B168,'HICM and Narrative Backsheet'!$A$7:$T$156,T$9,FALSE))),"")</f>
        <v>Established</v>
      </c>
      <c r="U168" s="155" t="str">
        <f ca="1">IFERROR(IF((VLOOKUP($B168,'HICM and Narrative Backsheet'!$A$7:$T$156,U$9,FALSE))="","",(VLOOKUP($B168,'HICM and Narrative Backsheet'!$A$7:$T$156,U$9,FALSE))),"")</f>
        <v>Plans in place</v>
      </c>
    </row>
    <row r="169" spans="1:21" x14ac:dyDescent="0.3">
      <c r="A169" s="57">
        <v>143</v>
      </c>
      <c r="B169" s="50" t="str">
        <f t="shared" ca="1" si="13"/>
        <v>E06000054</v>
      </c>
      <c r="C169" s="141" t="str">
        <f ca="1">IFERROR(VLOOKUP($B169,'Org List'!$J$9:$K$488,2,0), "")</f>
        <v>Wiltshire</v>
      </c>
      <c r="D169" s="153" t="str">
        <f ca="1">IFERROR(IF((VLOOKUP($B169,'HICM and Narrative Backsheet'!$A$7:$T$156,D$9,FALSE))="","",(VLOOKUP($B169,'HICM and Narrative Backsheet'!$A$7:$T$156,D$9,FALSE))),"")</f>
        <v>Mature</v>
      </c>
      <c r="E169" s="154" t="str">
        <f ca="1">IFERROR(IF((VLOOKUP($B169,'HICM and Narrative Backsheet'!$A$7:$T$156,E$9,FALSE))="","",(VLOOKUP($B169,'HICM and Narrative Backsheet'!$A$7:$T$156,E$9,FALSE))),"")</f>
        <v>Established</v>
      </c>
      <c r="F169" s="154" t="str">
        <f ca="1">IFERROR(IF((VLOOKUP($B169,'HICM and Narrative Backsheet'!$A$7:$T$156,F$9,FALSE))="","",(VLOOKUP($B169,'HICM and Narrative Backsheet'!$A$7:$T$156,F$9,FALSE))),"")</f>
        <v>Established</v>
      </c>
      <c r="G169" s="154" t="str">
        <f ca="1">IFERROR(IF((VLOOKUP($B169,'HICM and Narrative Backsheet'!$A$7:$T$156,G$9,FALSE))="","",(VLOOKUP($B169,'HICM and Narrative Backsheet'!$A$7:$T$156,G$9,FALSE))),"")</f>
        <v>Mature</v>
      </c>
      <c r="H169" s="154" t="str">
        <f ca="1">IFERROR(IF((VLOOKUP($B169,'HICM and Narrative Backsheet'!$A$7:$T$156,H$9,FALSE))="","",(VLOOKUP($B169,'HICM and Narrative Backsheet'!$A$7:$T$156,H$9,FALSE))),"")</f>
        <v>Established</v>
      </c>
      <c r="I169" s="154" t="str">
        <f ca="1">IFERROR(IF((VLOOKUP($B169,'HICM and Narrative Backsheet'!$A$7:$T$156,I$9,FALSE))="","",(VLOOKUP($B169,'HICM and Narrative Backsheet'!$A$7:$T$156,I$9,FALSE))),"")</f>
        <v>Established</v>
      </c>
      <c r="J169" s="154" t="str">
        <f ca="1">IFERROR(IF((VLOOKUP($B169,'HICM and Narrative Backsheet'!$A$7:$T$156,J$9,FALSE))="","",(VLOOKUP($B169,'HICM and Narrative Backsheet'!$A$7:$T$156,J$9,FALSE))),"")</f>
        <v>Established</v>
      </c>
      <c r="K169" s="154" t="str">
        <f ca="1">IFERROR(IF((VLOOKUP($B169,'HICM and Narrative Backsheet'!$A$7:$T$156,K$9,FALSE))="","",(VLOOKUP($B169,'HICM and Narrative Backsheet'!$A$7:$T$156,K$9,FALSE))),"")</f>
        <v>Established</v>
      </c>
      <c r="L169" s="155" t="str">
        <f ca="1">IFERROR(IF((VLOOKUP($B169,'HICM and Narrative Backsheet'!$A$7:$T$156,L$9,FALSE))="","",(VLOOKUP($B169,'HICM and Narrative Backsheet'!$A$7:$T$156,L$9,FALSE))),"")</f>
        <v>Plans in place</v>
      </c>
      <c r="M169" s="153" t="str">
        <f ca="1">IFERROR(IF((VLOOKUP($B169,'HICM and Narrative Backsheet'!$A$7:$T$156,M$9,FALSE))="","",(VLOOKUP($B169,'HICM and Narrative Backsheet'!$A$7:$T$156,M$9,FALSE))),"")</f>
        <v>Mature</v>
      </c>
      <c r="N169" s="154" t="str">
        <f ca="1">IFERROR(IF((VLOOKUP($B169,'HICM and Narrative Backsheet'!$A$7:$T$156,N$9,FALSE))="","",(VLOOKUP($B169,'HICM and Narrative Backsheet'!$A$7:$T$156,N$9,FALSE))),"")</f>
        <v>Mature</v>
      </c>
      <c r="O169" s="154" t="str">
        <f ca="1">IFERROR(IF((VLOOKUP($B169,'HICM and Narrative Backsheet'!$A$7:$T$156,O$9,FALSE))="","",(VLOOKUP($B169,'HICM and Narrative Backsheet'!$A$7:$T$156,O$9,FALSE))),"")</f>
        <v>Mature</v>
      </c>
      <c r="P169" s="154" t="str">
        <f ca="1">IFERROR(IF((VLOOKUP($B169,'HICM and Narrative Backsheet'!$A$7:$T$156,P$9,FALSE))="","",(VLOOKUP($B169,'HICM and Narrative Backsheet'!$A$7:$T$156,P$9,FALSE))),"")</f>
        <v>Mature</v>
      </c>
      <c r="Q169" s="154" t="str">
        <f ca="1">IFERROR(IF((VLOOKUP($B169,'HICM and Narrative Backsheet'!$A$7:$T$156,Q$9,FALSE))="","",(VLOOKUP($B169,'HICM and Narrative Backsheet'!$A$7:$T$156,Q$9,FALSE))),"")</f>
        <v>Established</v>
      </c>
      <c r="R169" s="154" t="str">
        <f ca="1">IFERROR(IF((VLOOKUP($B169,'HICM and Narrative Backsheet'!$A$7:$T$156,R$9,FALSE))="","",(VLOOKUP($B169,'HICM and Narrative Backsheet'!$A$7:$T$156,R$9,FALSE))),"")</f>
        <v>Mature</v>
      </c>
      <c r="S169" s="154" t="str">
        <f ca="1">IFERROR(IF((VLOOKUP($B169,'HICM and Narrative Backsheet'!$A$7:$T$156,S$9,FALSE))="","",(VLOOKUP($B169,'HICM and Narrative Backsheet'!$A$7:$T$156,S$9,FALSE))),"")</f>
        <v>Mature</v>
      </c>
      <c r="T169" s="154" t="str">
        <f ca="1">IFERROR(IF((VLOOKUP($B169,'HICM and Narrative Backsheet'!$A$7:$T$156,T$9,FALSE))="","",(VLOOKUP($B169,'HICM and Narrative Backsheet'!$A$7:$T$156,T$9,FALSE))),"")</f>
        <v>Mature</v>
      </c>
      <c r="U169" s="155" t="str">
        <f ca="1">IFERROR(IF((VLOOKUP($B169,'HICM and Narrative Backsheet'!$A$7:$T$156,U$9,FALSE))="","",(VLOOKUP($B169,'HICM and Narrative Backsheet'!$A$7:$T$156,U$9,FALSE))),"")</f>
        <v>Plans in place</v>
      </c>
    </row>
    <row r="170" spans="1:21" x14ac:dyDescent="0.3">
      <c r="A170" s="57">
        <v>144</v>
      </c>
      <c r="B170" s="50" t="str">
        <f t="shared" ca="1" si="13"/>
        <v>E06000040</v>
      </c>
      <c r="C170" s="141" t="str">
        <f ca="1">IFERROR(VLOOKUP($B170,'Org List'!$J$9:$K$488,2,0), "")</f>
        <v>Windsor and Maidenhead</v>
      </c>
      <c r="D170" s="153" t="str">
        <f ca="1">IFERROR(IF((VLOOKUP($B170,'HICM and Narrative Backsheet'!$A$7:$T$156,D$9,FALSE))="","",(VLOOKUP($B170,'HICM and Narrative Backsheet'!$A$7:$T$156,D$9,FALSE))),"")</f>
        <v>Established</v>
      </c>
      <c r="E170" s="154" t="str">
        <f ca="1">IFERROR(IF((VLOOKUP($B170,'HICM and Narrative Backsheet'!$A$7:$T$156,E$9,FALSE))="","",(VLOOKUP($B170,'HICM and Narrative Backsheet'!$A$7:$T$156,E$9,FALSE))),"")</f>
        <v>Established</v>
      </c>
      <c r="F170" s="154" t="str">
        <f ca="1">IFERROR(IF((VLOOKUP($B170,'HICM and Narrative Backsheet'!$A$7:$T$156,F$9,FALSE))="","",(VLOOKUP($B170,'HICM and Narrative Backsheet'!$A$7:$T$156,F$9,FALSE))),"")</f>
        <v>Established</v>
      </c>
      <c r="G170" s="154" t="str">
        <f ca="1">IFERROR(IF((VLOOKUP($B170,'HICM and Narrative Backsheet'!$A$7:$T$156,G$9,FALSE))="","",(VLOOKUP($B170,'HICM and Narrative Backsheet'!$A$7:$T$156,G$9,FALSE))),"")</f>
        <v>Established</v>
      </c>
      <c r="H170" s="154" t="str">
        <f ca="1">IFERROR(IF((VLOOKUP($B170,'HICM and Narrative Backsheet'!$A$7:$T$156,H$9,FALSE))="","",(VLOOKUP($B170,'HICM and Narrative Backsheet'!$A$7:$T$156,H$9,FALSE))),"")</f>
        <v>Plans in place</v>
      </c>
      <c r="I170" s="154" t="str">
        <f ca="1">IFERROR(IF((VLOOKUP($B170,'HICM and Narrative Backsheet'!$A$7:$T$156,I$9,FALSE))="","",(VLOOKUP($B170,'HICM and Narrative Backsheet'!$A$7:$T$156,I$9,FALSE))),"")</f>
        <v>Established</v>
      </c>
      <c r="J170" s="154" t="str">
        <f ca="1">IFERROR(IF((VLOOKUP($B170,'HICM and Narrative Backsheet'!$A$7:$T$156,J$9,FALSE))="","",(VLOOKUP($B170,'HICM and Narrative Backsheet'!$A$7:$T$156,J$9,FALSE))),"")</f>
        <v>Established</v>
      </c>
      <c r="K170" s="154" t="str">
        <f ca="1">IFERROR(IF((VLOOKUP($B170,'HICM and Narrative Backsheet'!$A$7:$T$156,K$9,FALSE))="","",(VLOOKUP($B170,'HICM and Narrative Backsheet'!$A$7:$T$156,K$9,FALSE))),"")</f>
        <v>Established</v>
      </c>
      <c r="L170" s="155" t="str">
        <f ca="1">IFERROR(IF((VLOOKUP($B170,'HICM and Narrative Backsheet'!$A$7:$T$156,L$9,FALSE))="","",(VLOOKUP($B170,'HICM and Narrative Backsheet'!$A$7:$T$156,L$9,FALSE))),"")</f>
        <v>Established</v>
      </c>
      <c r="M170" s="153" t="str">
        <f ca="1">IFERROR(IF((VLOOKUP($B170,'HICM and Narrative Backsheet'!$A$7:$T$156,M$9,FALSE))="","",(VLOOKUP($B170,'HICM and Narrative Backsheet'!$A$7:$T$156,M$9,FALSE))),"")</f>
        <v>Established</v>
      </c>
      <c r="N170" s="154" t="str">
        <f ca="1">IFERROR(IF((VLOOKUP($B170,'HICM and Narrative Backsheet'!$A$7:$T$156,N$9,FALSE))="","",(VLOOKUP($B170,'HICM and Narrative Backsheet'!$A$7:$T$156,N$9,FALSE))),"")</f>
        <v>Established</v>
      </c>
      <c r="O170" s="154" t="str">
        <f ca="1">IFERROR(IF((VLOOKUP($B170,'HICM and Narrative Backsheet'!$A$7:$T$156,O$9,FALSE))="","",(VLOOKUP($B170,'HICM and Narrative Backsheet'!$A$7:$T$156,O$9,FALSE))),"")</f>
        <v>Established</v>
      </c>
      <c r="P170" s="154" t="str">
        <f ca="1">IFERROR(IF((VLOOKUP($B170,'HICM and Narrative Backsheet'!$A$7:$T$156,P$9,FALSE))="","",(VLOOKUP($B170,'HICM and Narrative Backsheet'!$A$7:$T$156,P$9,FALSE))),"")</f>
        <v>Established</v>
      </c>
      <c r="Q170" s="154" t="str">
        <f ca="1">IFERROR(IF((VLOOKUP($B170,'HICM and Narrative Backsheet'!$A$7:$T$156,Q$9,FALSE))="","",(VLOOKUP($B170,'HICM and Narrative Backsheet'!$A$7:$T$156,Q$9,FALSE))),"")</f>
        <v>Established</v>
      </c>
      <c r="R170" s="154" t="str">
        <f ca="1">IFERROR(IF((VLOOKUP($B170,'HICM and Narrative Backsheet'!$A$7:$T$156,R$9,FALSE))="","",(VLOOKUP($B170,'HICM and Narrative Backsheet'!$A$7:$T$156,R$9,FALSE))),"")</f>
        <v>Established</v>
      </c>
      <c r="S170" s="154" t="str">
        <f ca="1">IFERROR(IF((VLOOKUP($B170,'HICM and Narrative Backsheet'!$A$7:$T$156,S$9,FALSE))="","",(VLOOKUP($B170,'HICM and Narrative Backsheet'!$A$7:$T$156,S$9,FALSE))),"")</f>
        <v>Established</v>
      </c>
      <c r="T170" s="154" t="str">
        <f ca="1">IFERROR(IF((VLOOKUP($B170,'HICM and Narrative Backsheet'!$A$7:$T$156,T$9,FALSE))="","",(VLOOKUP($B170,'HICM and Narrative Backsheet'!$A$7:$T$156,T$9,FALSE))),"")</f>
        <v>Established</v>
      </c>
      <c r="U170" s="155" t="str">
        <f ca="1">IFERROR(IF((VLOOKUP($B170,'HICM and Narrative Backsheet'!$A$7:$T$156,U$9,FALSE))="","",(VLOOKUP($B170,'HICM and Narrative Backsheet'!$A$7:$T$156,U$9,FALSE))),"")</f>
        <v>Established</v>
      </c>
    </row>
    <row r="171" spans="1:21" x14ac:dyDescent="0.3">
      <c r="A171" s="57">
        <v>145</v>
      </c>
      <c r="B171" s="50" t="str">
        <f t="shared" ca="1" si="13"/>
        <v>E08000015</v>
      </c>
      <c r="C171" s="141" t="str">
        <f ca="1">IFERROR(VLOOKUP($B171,'Org List'!$J$9:$K$488,2,0), "")</f>
        <v>Wirral</v>
      </c>
      <c r="D171" s="153" t="str">
        <f ca="1">IFERROR(IF((VLOOKUP($B171,'HICM and Narrative Backsheet'!$A$7:$T$156,D$9,FALSE))="","",(VLOOKUP($B171,'HICM and Narrative Backsheet'!$A$7:$T$156,D$9,FALSE))),"")</f>
        <v>Mature</v>
      </c>
      <c r="E171" s="154" t="str">
        <f ca="1">IFERROR(IF((VLOOKUP($B171,'HICM and Narrative Backsheet'!$A$7:$T$156,E$9,FALSE))="","",(VLOOKUP($B171,'HICM and Narrative Backsheet'!$A$7:$T$156,E$9,FALSE))),"")</f>
        <v>Mature</v>
      </c>
      <c r="F171" s="154" t="str">
        <f ca="1">IFERROR(IF((VLOOKUP($B171,'HICM and Narrative Backsheet'!$A$7:$T$156,F$9,FALSE))="","",(VLOOKUP($B171,'HICM and Narrative Backsheet'!$A$7:$T$156,F$9,FALSE))),"")</f>
        <v>Mature</v>
      </c>
      <c r="G171" s="154" t="str">
        <f ca="1">IFERROR(IF((VLOOKUP($B171,'HICM and Narrative Backsheet'!$A$7:$T$156,G$9,FALSE))="","",(VLOOKUP($B171,'HICM and Narrative Backsheet'!$A$7:$T$156,G$9,FALSE))),"")</f>
        <v>Mature</v>
      </c>
      <c r="H171" s="154" t="str">
        <f ca="1">IFERROR(IF((VLOOKUP($B171,'HICM and Narrative Backsheet'!$A$7:$T$156,H$9,FALSE))="","",(VLOOKUP($B171,'HICM and Narrative Backsheet'!$A$7:$T$156,H$9,FALSE))),"")</f>
        <v>Mature</v>
      </c>
      <c r="I171" s="154" t="str">
        <f ca="1">IFERROR(IF((VLOOKUP($B171,'HICM and Narrative Backsheet'!$A$7:$T$156,I$9,FALSE))="","",(VLOOKUP($B171,'HICM and Narrative Backsheet'!$A$7:$T$156,I$9,FALSE))),"")</f>
        <v>Mature</v>
      </c>
      <c r="J171" s="154" t="str">
        <f ca="1">IFERROR(IF((VLOOKUP($B171,'HICM and Narrative Backsheet'!$A$7:$T$156,J$9,FALSE))="","",(VLOOKUP($B171,'HICM and Narrative Backsheet'!$A$7:$T$156,J$9,FALSE))),"")</f>
        <v>Mature</v>
      </c>
      <c r="K171" s="154" t="str">
        <f ca="1">IFERROR(IF((VLOOKUP($B171,'HICM and Narrative Backsheet'!$A$7:$T$156,K$9,FALSE))="","",(VLOOKUP($B171,'HICM and Narrative Backsheet'!$A$7:$T$156,K$9,FALSE))),"")</f>
        <v>Mature</v>
      </c>
      <c r="L171" s="155" t="str">
        <f ca="1">IFERROR(IF((VLOOKUP($B171,'HICM and Narrative Backsheet'!$A$7:$T$156,L$9,FALSE))="","",(VLOOKUP($B171,'HICM and Narrative Backsheet'!$A$7:$T$156,L$9,FALSE))),"")</f>
        <v>Mature</v>
      </c>
      <c r="M171" s="153" t="str">
        <f ca="1">IFERROR(IF((VLOOKUP($B171,'HICM and Narrative Backsheet'!$A$7:$T$156,M$9,FALSE))="","",(VLOOKUP($B171,'HICM and Narrative Backsheet'!$A$7:$T$156,M$9,FALSE))),"")</f>
        <v>Mature</v>
      </c>
      <c r="N171" s="154" t="str">
        <f ca="1">IFERROR(IF((VLOOKUP($B171,'HICM and Narrative Backsheet'!$A$7:$T$156,N$9,FALSE))="","",(VLOOKUP($B171,'HICM and Narrative Backsheet'!$A$7:$T$156,N$9,FALSE))),"")</f>
        <v>Mature</v>
      </c>
      <c r="O171" s="154" t="str">
        <f ca="1">IFERROR(IF((VLOOKUP($B171,'HICM and Narrative Backsheet'!$A$7:$T$156,O$9,FALSE))="","",(VLOOKUP($B171,'HICM and Narrative Backsheet'!$A$7:$T$156,O$9,FALSE))),"")</f>
        <v>Mature</v>
      </c>
      <c r="P171" s="154" t="str">
        <f ca="1">IFERROR(IF((VLOOKUP($B171,'HICM and Narrative Backsheet'!$A$7:$T$156,P$9,FALSE))="","",(VLOOKUP($B171,'HICM and Narrative Backsheet'!$A$7:$T$156,P$9,FALSE))),"")</f>
        <v>Mature</v>
      </c>
      <c r="Q171" s="154" t="str">
        <f ca="1">IFERROR(IF((VLOOKUP($B171,'HICM and Narrative Backsheet'!$A$7:$T$156,Q$9,FALSE))="","",(VLOOKUP($B171,'HICM and Narrative Backsheet'!$A$7:$T$156,Q$9,FALSE))),"")</f>
        <v>Mature</v>
      </c>
      <c r="R171" s="154" t="str">
        <f ca="1">IFERROR(IF((VLOOKUP($B171,'HICM and Narrative Backsheet'!$A$7:$T$156,R$9,FALSE))="","",(VLOOKUP($B171,'HICM and Narrative Backsheet'!$A$7:$T$156,R$9,FALSE))),"")</f>
        <v>Mature</v>
      </c>
      <c r="S171" s="154" t="str">
        <f ca="1">IFERROR(IF((VLOOKUP($B171,'HICM and Narrative Backsheet'!$A$7:$T$156,S$9,FALSE))="","",(VLOOKUP($B171,'HICM and Narrative Backsheet'!$A$7:$T$156,S$9,FALSE))),"")</f>
        <v>Mature</v>
      </c>
      <c r="T171" s="154" t="str">
        <f ca="1">IFERROR(IF((VLOOKUP($B171,'HICM and Narrative Backsheet'!$A$7:$T$156,T$9,FALSE))="","",(VLOOKUP($B171,'HICM and Narrative Backsheet'!$A$7:$T$156,T$9,FALSE))),"")</f>
        <v>Mature</v>
      </c>
      <c r="U171" s="155" t="str">
        <f ca="1">IFERROR(IF((VLOOKUP($B171,'HICM and Narrative Backsheet'!$A$7:$T$156,U$9,FALSE))="","",(VLOOKUP($B171,'HICM and Narrative Backsheet'!$A$7:$T$156,U$9,FALSE))),"")</f>
        <v>Mature</v>
      </c>
    </row>
    <row r="172" spans="1:21" x14ac:dyDescent="0.3">
      <c r="A172" s="57">
        <v>146</v>
      </c>
      <c r="B172" s="50" t="str">
        <f t="shared" ca="1" si="13"/>
        <v>E06000041</v>
      </c>
      <c r="C172" s="141" t="str">
        <f ca="1">IFERROR(VLOOKUP($B172,'Org List'!$J$9:$K$488,2,0), "")</f>
        <v>Wokingham</v>
      </c>
      <c r="D172" s="153" t="str">
        <f ca="1">IFERROR(IF((VLOOKUP($B172,'HICM and Narrative Backsheet'!$A$7:$T$156,D$9,FALSE))="","",(VLOOKUP($B172,'HICM and Narrative Backsheet'!$A$7:$T$156,D$9,FALSE))),"")</f>
        <v>Mature</v>
      </c>
      <c r="E172" s="154" t="str">
        <f ca="1">IFERROR(IF((VLOOKUP($B172,'HICM and Narrative Backsheet'!$A$7:$T$156,E$9,FALSE))="","",(VLOOKUP($B172,'HICM and Narrative Backsheet'!$A$7:$T$156,E$9,FALSE))),"")</f>
        <v>Established</v>
      </c>
      <c r="F172" s="154" t="str">
        <f ca="1">IFERROR(IF((VLOOKUP($B172,'HICM and Narrative Backsheet'!$A$7:$T$156,F$9,FALSE))="","",(VLOOKUP($B172,'HICM and Narrative Backsheet'!$A$7:$T$156,F$9,FALSE))),"")</f>
        <v>Established</v>
      </c>
      <c r="G172" s="154" t="str">
        <f ca="1">IFERROR(IF((VLOOKUP($B172,'HICM and Narrative Backsheet'!$A$7:$T$156,G$9,FALSE))="","",(VLOOKUP($B172,'HICM and Narrative Backsheet'!$A$7:$T$156,G$9,FALSE))),"")</f>
        <v>Plans in place</v>
      </c>
      <c r="H172" s="154" t="str">
        <f ca="1">IFERROR(IF((VLOOKUP($B172,'HICM and Narrative Backsheet'!$A$7:$T$156,H$9,FALSE))="","",(VLOOKUP($B172,'HICM and Narrative Backsheet'!$A$7:$T$156,H$9,FALSE))),"")</f>
        <v>Plans in place</v>
      </c>
      <c r="I172" s="154" t="str">
        <f ca="1">IFERROR(IF((VLOOKUP($B172,'HICM and Narrative Backsheet'!$A$7:$T$156,I$9,FALSE))="","",(VLOOKUP($B172,'HICM and Narrative Backsheet'!$A$7:$T$156,I$9,FALSE))),"")</f>
        <v>Plans in place</v>
      </c>
      <c r="J172" s="154" t="str">
        <f ca="1">IFERROR(IF((VLOOKUP($B172,'HICM and Narrative Backsheet'!$A$7:$T$156,J$9,FALSE))="","",(VLOOKUP($B172,'HICM and Narrative Backsheet'!$A$7:$T$156,J$9,FALSE))),"")</f>
        <v>Mature</v>
      </c>
      <c r="K172" s="154" t="str">
        <f ca="1">IFERROR(IF((VLOOKUP($B172,'HICM and Narrative Backsheet'!$A$7:$T$156,K$9,FALSE))="","",(VLOOKUP($B172,'HICM and Narrative Backsheet'!$A$7:$T$156,K$9,FALSE))),"")</f>
        <v>Established</v>
      </c>
      <c r="L172" s="155" t="str">
        <f ca="1">IFERROR(IF((VLOOKUP($B172,'HICM and Narrative Backsheet'!$A$7:$T$156,L$9,FALSE))="","",(VLOOKUP($B172,'HICM and Narrative Backsheet'!$A$7:$T$156,L$9,FALSE))),"")</f>
        <v>Mature</v>
      </c>
      <c r="M172" s="153" t="str">
        <f ca="1">IFERROR(IF((VLOOKUP($B172,'HICM and Narrative Backsheet'!$A$7:$T$156,M$9,FALSE))="","",(VLOOKUP($B172,'HICM and Narrative Backsheet'!$A$7:$T$156,M$9,FALSE))),"")</f>
        <v>Mature</v>
      </c>
      <c r="N172" s="154" t="str">
        <f ca="1">IFERROR(IF((VLOOKUP($B172,'HICM and Narrative Backsheet'!$A$7:$T$156,N$9,FALSE))="","",(VLOOKUP($B172,'HICM and Narrative Backsheet'!$A$7:$T$156,N$9,FALSE))),"")</f>
        <v>Established</v>
      </c>
      <c r="O172" s="154" t="str">
        <f ca="1">IFERROR(IF((VLOOKUP($B172,'HICM and Narrative Backsheet'!$A$7:$T$156,O$9,FALSE))="","",(VLOOKUP($B172,'HICM and Narrative Backsheet'!$A$7:$T$156,O$9,FALSE))),"")</f>
        <v>Established</v>
      </c>
      <c r="P172" s="154" t="str">
        <f ca="1">IFERROR(IF((VLOOKUP($B172,'HICM and Narrative Backsheet'!$A$7:$T$156,P$9,FALSE))="","",(VLOOKUP($B172,'HICM and Narrative Backsheet'!$A$7:$T$156,P$9,FALSE))),"")</f>
        <v>Established</v>
      </c>
      <c r="Q172" s="154" t="str">
        <f ca="1">IFERROR(IF((VLOOKUP($B172,'HICM and Narrative Backsheet'!$A$7:$T$156,Q$9,FALSE))="","",(VLOOKUP($B172,'HICM and Narrative Backsheet'!$A$7:$T$156,Q$9,FALSE))),"")</f>
        <v>Plans in place</v>
      </c>
      <c r="R172" s="154" t="str">
        <f ca="1">IFERROR(IF((VLOOKUP($B172,'HICM and Narrative Backsheet'!$A$7:$T$156,R$9,FALSE))="","",(VLOOKUP($B172,'HICM and Narrative Backsheet'!$A$7:$T$156,R$9,FALSE))),"")</f>
        <v>Plans in place</v>
      </c>
      <c r="S172" s="154" t="str">
        <f ca="1">IFERROR(IF((VLOOKUP($B172,'HICM and Narrative Backsheet'!$A$7:$T$156,S$9,FALSE))="","",(VLOOKUP($B172,'HICM and Narrative Backsheet'!$A$7:$T$156,S$9,FALSE))),"")</f>
        <v>Mature</v>
      </c>
      <c r="T172" s="154" t="str">
        <f ca="1">IFERROR(IF((VLOOKUP($B172,'HICM and Narrative Backsheet'!$A$7:$T$156,T$9,FALSE))="","",(VLOOKUP($B172,'HICM and Narrative Backsheet'!$A$7:$T$156,T$9,FALSE))),"")</f>
        <v>Established</v>
      </c>
      <c r="U172" s="155" t="str">
        <f ca="1">IFERROR(IF((VLOOKUP($B172,'HICM and Narrative Backsheet'!$A$7:$T$156,U$9,FALSE))="","",(VLOOKUP($B172,'HICM and Narrative Backsheet'!$A$7:$T$156,U$9,FALSE))),"")</f>
        <v>Mature</v>
      </c>
    </row>
    <row r="173" spans="1:21" x14ac:dyDescent="0.3">
      <c r="A173" s="57">
        <v>147</v>
      </c>
      <c r="B173" s="50" t="str">
        <f t="shared" ca="1" si="13"/>
        <v>E08000031</v>
      </c>
      <c r="C173" s="141" t="str">
        <f ca="1">IFERROR(VLOOKUP($B173,'Org List'!$J$9:$K$488,2,0), "")</f>
        <v>Wolverhampton</v>
      </c>
      <c r="D173" s="153" t="str">
        <f ca="1">IFERROR(IF((VLOOKUP($B173,'HICM and Narrative Backsheet'!$A$7:$T$156,D$9,FALSE))="","",(VLOOKUP($B173,'HICM and Narrative Backsheet'!$A$7:$T$156,D$9,FALSE))),"")</f>
        <v>Established</v>
      </c>
      <c r="E173" s="154" t="str">
        <f ca="1">IFERROR(IF((VLOOKUP($B173,'HICM and Narrative Backsheet'!$A$7:$T$156,E$9,FALSE))="","",(VLOOKUP($B173,'HICM and Narrative Backsheet'!$A$7:$T$156,E$9,FALSE))),"")</f>
        <v>Established</v>
      </c>
      <c r="F173" s="154" t="str">
        <f ca="1">IFERROR(IF((VLOOKUP($B173,'HICM and Narrative Backsheet'!$A$7:$T$156,F$9,FALSE))="","",(VLOOKUP($B173,'HICM and Narrative Backsheet'!$A$7:$T$156,F$9,FALSE))),"")</f>
        <v>Established</v>
      </c>
      <c r="G173" s="154" t="str">
        <f ca="1">IFERROR(IF((VLOOKUP($B173,'HICM and Narrative Backsheet'!$A$7:$T$156,G$9,FALSE))="","",(VLOOKUP($B173,'HICM and Narrative Backsheet'!$A$7:$T$156,G$9,FALSE))),"")</f>
        <v>Established</v>
      </c>
      <c r="H173" s="154" t="str">
        <f ca="1">IFERROR(IF((VLOOKUP($B173,'HICM and Narrative Backsheet'!$A$7:$T$156,H$9,FALSE))="","",(VLOOKUP($B173,'HICM and Narrative Backsheet'!$A$7:$T$156,H$9,FALSE))),"")</f>
        <v>Established</v>
      </c>
      <c r="I173" s="154" t="str">
        <f ca="1">IFERROR(IF((VLOOKUP($B173,'HICM and Narrative Backsheet'!$A$7:$T$156,I$9,FALSE))="","",(VLOOKUP($B173,'HICM and Narrative Backsheet'!$A$7:$T$156,I$9,FALSE))),"")</f>
        <v>Established</v>
      </c>
      <c r="J173" s="154" t="str">
        <f ca="1">IFERROR(IF((VLOOKUP($B173,'HICM and Narrative Backsheet'!$A$7:$T$156,J$9,FALSE))="","",(VLOOKUP($B173,'HICM and Narrative Backsheet'!$A$7:$T$156,J$9,FALSE))),"")</f>
        <v>Mature</v>
      </c>
      <c r="K173" s="154" t="str">
        <f ca="1">IFERROR(IF((VLOOKUP($B173,'HICM and Narrative Backsheet'!$A$7:$T$156,K$9,FALSE))="","",(VLOOKUP($B173,'HICM and Narrative Backsheet'!$A$7:$T$156,K$9,FALSE))),"")</f>
        <v>Established</v>
      </c>
      <c r="L173" s="155" t="str">
        <f ca="1">IFERROR(IF((VLOOKUP($B173,'HICM and Narrative Backsheet'!$A$7:$T$156,L$9,FALSE))="","",(VLOOKUP($B173,'HICM and Narrative Backsheet'!$A$7:$T$156,L$9,FALSE))),"")</f>
        <v>Established</v>
      </c>
      <c r="M173" s="153" t="str">
        <f ca="1">IFERROR(IF((VLOOKUP($B173,'HICM and Narrative Backsheet'!$A$7:$T$156,M$9,FALSE))="","",(VLOOKUP($B173,'HICM and Narrative Backsheet'!$A$7:$T$156,M$9,FALSE))),"")</f>
        <v>Established</v>
      </c>
      <c r="N173" s="154" t="str">
        <f ca="1">IFERROR(IF((VLOOKUP($B173,'HICM and Narrative Backsheet'!$A$7:$T$156,N$9,FALSE))="","",(VLOOKUP($B173,'HICM and Narrative Backsheet'!$A$7:$T$156,N$9,FALSE))),"")</f>
        <v>Established</v>
      </c>
      <c r="O173" s="154" t="str">
        <f ca="1">IFERROR(IF((VLOOKUP($B173,'HICM and Narrative Backsheet'!$A$7:$T$156,O$9,FALSE))="","",(VLOOKUP($B173,'HICM and Narrative Backsheet'!$A$7:$T$156,O$9,FALSE))),"")</f>
        <v>Mature</v>
      </c>
      <c r="P173" s="154" t="str">
        <f ca="1">IFERROR(IF((VLOOKUP($B173,'HICM and Narrative Backsheet'!$A$7:$T$156,P$9,FALSE))="","",(VLOOKUP($B173,'HICM and Narrative Backsheet'!$A$7:$T$156,P$9,FALSE))),"")</f>
        <v>Mature</v>
      </c>
      <c r="Q173" s="154" t="str">
        <f ca="1">IFERROR(IF((VLOOKUP($B173,'HICM and Narrative Backsheet'!$A$7:$T$156,Q$9,FALSE))="","",(VLOOKUP($B173,'HICM and Narrative Backsheet'!$A$7:$T$156,Q$9,FALSE))),"")</f>
        <v>Established</v>
      </c>
      <c r="R173" s="154" t="str">
        <f ca="1">IFERROR(IF((VLOOKUP($B173,'HICM and Narrative Backsheet'!$A$7:$T$156,R$9,FALSE))="","",(VLOOKUP($B173,'HICM and Narrative Backsheet'!$A$7:$T$156,R$9,FALSE))),"")</f>
        <v>Mature</v>
      </c>
      <c r="S173" s="154" t="str">
        <f ca="1">IFERROR(IF((VLOOKUP($B173,'HICM and Narrative Backsheet'!$A$7:$T$156,S$9,FALSE))="","",(VLOOKUP($B173,'HICM and Narrative Backsheet'!$A$7:$T$156,S$9,FALSE))),"")</f>
        <v>Mature</v>
      </c>
      <c r="T173" s="154" t="str">
        <f ca="1">IFERROR(IF((VLOOKUP($B173,'HICM and Narrative Backsheet'!$A$7:$T$156,T$9,FALSE))="","",(VLOOKUP($B173,'HICM and Narrative Backsheet'!$A$7:$T$156,T$9,FALSE))),"")</f>
        <v>Mature</v>
      </c>
      <c r="U173" s="155" t="str">
        <f ca="1">IFERROR(IF((VLOOKUP($B173,'HICM and Narrative Backsheet'!$A$7:$T$156,U$9,FALSE))="","",(VLOOKUP($B173,'HICM and Narrative Backsheet'!$A$7:$T$156,U$9,FALSE))),"")</f>
        <v>Established</v>
      </c>
    </row>
    <row r="174" spans="1:21" x14ac:dyDescent="0.3">
      <c r="A174" s="57">
        <v>148</v>
      </c>
      <c r="B174" s="50" t="str">
        <f t="shared" ca="1" si="13"/>
        <v>E10000034</v>
      </c>
      <c r="C174" s="141" t="str">
        <f ca="1">IFERROR(VLOOKUP($B174,'Org List'!$J$9:$K$488,2,0), "")</f>
        <v>Worcestershire</v>
      </c>
      <c r="D174" s="153" t="str">
        <f ca="1">IFERROR(IF((VLOOKUP($B174,'HICM and Narrative Backsheet'!$A$7:$T$156,D$9,FALSE))="","",(VLOOKUP($B174,'HICM and Narrative Backsheet'!$A$7:$T$156,D$9,FALSE))),"")</f>
        <v>Established</v>
      </c>
      <c r="E174" s="154" t="str">
        <f ca="1">IFERROR(IF((VLOOKUP($B174,'HICM and Narrative Backsheet'!$A$7:$T$156,E$9,FALSE))="","",(VLOOKUP($B174,'HICM and Narrative Backsheet'!$A$7:$T$156,E$9,FALSE))),"")</f>
        <v>Mature</v>
      </c>
      <c r="F174" s="154" t="str">
        <f ca="1">IFERROR(IF((VLOOKUP($B174,'HICM and Narrative Backsheet'!$A$7:$T$156,F$9,FALSE))="","",(VLOOKUP($B174,'HICM and Narrative Backsheet'!$A$7:$T$156,F$9,FALSE))),"")</f>
        <v>Established</v>
      </c>
      <c r="G174" s="154" t="str">
        <f ca="1">IFERROR(IF((VLOOKUP($B174,'HICM and Narrative Backsheet'!$A$7:$T$156,G$9,FALSE))="","",(VLOOKUP($B174,'HICM and Narrative Backsheet'!$A$7:$T$156,G$9,FALSE))),"")</f>
        <v>Mature</v>
      </c>
      <c r="H174" s="154" t="str">
        <f ca="1">IFERROR(IF((VLOOKUP($B174,'HICM and Narrative Backsheet'!$A$7:$T$156,H$9,FALSE))="","",(VLOOKUP($B174,'HICM and Narrative Backsheet'!$A$7:$T$156,H$9,FALSE))),"")</f>
        <v>Plans in place</v>
      </c>
      <c r="I174" s="154" t="str">
        <f ca="1">IFERROR(IF((VLOOKUP($B174,'HICM and Narrative Backsheet'!$A$7:$T$156,I$9,FALSE))="","",(VLOOKUP($B174,'HICM and Narrative Backsheet'!$A$7:$T$156,I$9,FALSE))),"")</f>
        <v>Established</v>
      </c>
      <c r="J174" s="154" t="str">
        <f ca="1">IFERROR(IF((VLOOKUP($B174,'HICM and Narrative Backsheet'!$A$7:$T$156,J$9,FALSE))="","",(VLOOKUP($B174,'HICM and Narrative Backsheet'!$A$7:$T$156,J$9,FALSE))),"")</f>
        <v>Established</v>
      </c>
      <c r="K174" s="154" t="str">
        <f ca="1">IFERROR(IF((VLOOKUP($B174,'HICM and Narrative Backsheet'!$A$7:$T$156,K$9,FALSE))="","",(VLOOKUP($B174,'HICM and Narrative Backsheet'!$A$7:$T$156,K$9,FALSE))),"")</f>
        <v>Plans in place</v>
      </c>
      <c r="L174" s="155" t="str">
        <f ca="1">IFERROR(IF((VLOOKUP($B174,'HICM and Narrative Backsheet'!$A$7:$T$156,L$9,FALSE))="","",(VLOOKUP($B174,'HICM and Narrative Backsheet'!$A$7:$T$156,L$9,FALSE))),"")</f>
        <v>Established</v>
      </c>
      <c r="M174" s="153" t="str">
        <f ca="1">IFERROR(IF((VLOOKUP($B174,'HICM and Narrative Backsheet'!$A$7:$T$156,M$9,FALSE))="","",(VLOOKUP($B174,'HICM and Narrative Backsheet'!$A$7:$T$156,M$9,FALSE))),"")</f>
        <v>Mature</v>
      </c>
      <c r="N174" s="154" t="str">
        <f ca="1">IFERROR(IF((VLOOKUP($B174,'HICM and Narrative Backsheet'!$A$7:$T$156,N$9,FALSE))="","",(VLOOKUP($B174,'HICM and Narrative Backsheet'!$A$7:$T$156,N$9,FALSE))),"")</f>
        <v>Mature</v>
      </c>
      <c r="O174" s="154" t="str">
        <f ca="1">IFERROR(IF((VLOOKUP($B174,'HICM and Narrative Backsheet'!$A$7:$T$156,O$9,FALSE))="","",(VLOOKUP($B174,'HICM and Narrative Backsheet'!$A$7:$T$156,O$9,FALSE))),"")</f>
        <v>Mature</v>
      </c>
      <c r="P174" s="154" t="str">
        <f ca="1">IFERROR(IF((VLOOKUP($B174,'HICM and Narrative Backsheet'!$A$7:$T$156,P$9,FALSE))="","",(VLOOKUP($B174,'HICM and Narrative Backsheet'!$A$7:$T$156,P$9,FALSE))),"")</f>
        <v>Mature</v>
      </c>
      <c r="Q174" s="154" t="str">
        <f ca="1">IFERROR(IF((VLOOKUP($B174,'HICM and Narrative Backsheet'!$A$7:$T$156,Q$9,FALSE))="","",(VLOOKUP($B174,'HICM and Narrative Backsheet'!$A$7:$T$156,Q$9,FALSE))),"")</f>
        <v>Plans in place</v>
      </c>
      <c r="R174" s="154" t="str">
        <f ca="1">IFERROR(IF((VLOOKUP($B174,'HICM and Narrative Backsheet'!$A$7:$T$156,R$9,FALSE))="","",(VLOOKUP($B174,'HICM and Narrative Backsheet'!$A$7:$T$156,R$9,FALSE))),"")</f>
        <v>Established</v>
      </c>
      <c r="S174" s="154" t="str">
        <f ca="1">IFERROR(IF((VLOOKUP($B174,'HICM and Narrative Backsheet'!$A$7:$T$156,S$9,FALSE))="","",(VLOOKUP($B174,'HICM and Narrative Backsheet'!$A$7:$T$156,S$9,FALSE))),"")</f>
        <v>Established</v>
      </c>
      <c r="T174" s="154" t="str">
        <f ca="1">IFERROR(IF((VLOOKUP($B174,'HICM and Narrative Backsheet'!$A$7:$T$156,T$9,FALSE))="","",(VLOOKUP($B174,'HICM and Narrative Backsheet'!$A$7:$T$156,T$9,FALSE))),"")</f>
        <v>Established</v>
      </c>
      <c r="U174" s="155" t="str">
        <f ca="1">IFERROR(IF((VLOOKUP($B174,'HICM and Narrative Backsheet'!$A$7:$T$156,U$9,FALSE))="","",(VLOOKUP($B174,'HICM and Narrative Backsheet'!$A$7:$T$156,U$9,FALSE))),"")</f>
        <v>Established</v>
      </c>
    </row>
    <row r="175" spans="1:21" ht="15" thickBot="1" x14ac:dyDescent="0.35">
      <c r="A175" s="57">
        <v>149</v>
      </c>
      <c r="B175" s="52" t="str">
        <f t="shared" ca="1" si="13"/>
        <v>E06000014</v>
      </c>
      <c r="C175" s="142" t="str">
        <f ca="1">IFERROR(VLOOKUP($B175,'Org List'!$J$9:$K$488,2,0), "")</f>
        <v>York</v>
      </c>
      <c r="D175" s="156" t="str">
        <f ca="1">IFERROR(IF((VLOOKUP($B175,'HICM and Narrative Backsheet'!$A$7:$T$156,D$9,FALSE))="","",(VLOOKUP($B175,'HICM and Narrative Backsheet'!$A$7:$T$156,D$9,FALSE))),"")</f>
        <v>Established</v>
      </c>
      <c r="E175" s="157" t="str">
        <f ca="1">IFERROR(IF((VLOOKUP($B175,'HICM and Narrative Backsheet'!$A$7:$T$156,E$9,FALSE))="","",(VLOOKUP($B175,'HICM and Narrative Backsheet'!$A$7:$T$156,E$9,FALSE))),"")</f>
        <v>Plans in place</v>
      </c>
      <c r="F175" s="157" t="str">
        <f ca="1">IFERROR(IF((VLOOKUP($B175,'HICM and Narrative Backsheet'!$A$7:$T$156,F$9,FALSE))="","",(VLOOKUP($B175,'HICM and Narrative Backsheet'!$A$7:$T$156,F$9,FALSE))),"")</f>
        <v>Established</v>
      </c>
      <c r="G175" s="157" t="str">
        <f ca="1">IFERROR(IF((VLOOKUP($B175,'HICM and Narrative Backsheet'!$A$7:$T$156,G$9,FALSE))="","",(VLOOKUP($B175,'HICM and Narrative Backsheet'!$A$7:$T$156,G$9,FALSE))),"")</f>
        <v>Established</v>
      </c>
      <c r="H175" s="157" t="str">
        <f ca="1">IFERROR(IF((VLOOKUP($B175,'HICM and Narrative Backsheet'!$A$7:$T$156,H$9,FALSE))="","",(VLOOKUP($B175,'HICM and Narrative Backsheet'!$A$7:$T$156,H$9,FALSE))),"")</f>
        <v>Plans in place</v>
      </c>
      <c r="I175" s="157" t="str">
        <f ca="1">IFERROR(IF((VLOOKUP($B175,'HICM and Narrative Backsheet'!$A$7:$T$156,I$9,FALSE))="","",(VLOOKUP($B175,'HICM and Narrative Backsheet'!$A$7:$T$156,I$9,FALSE))),"")</f>
        <v>Plans in place</v>
      </c>
      <c r="J175" s="157" t="str">
        <f ca="1">IFERROR(IF((VLOOKUP($B175,'HICM and Narrative Backsheet'!$A$7:$T$156,J$9,FALSE))="","",(VLOOKUP($B175,'HICM and Narrative Backsheet'!$A$7:$T$156,J$9,FALSE))),"")</f>
        <v>Plans in place</v>
      </c>
      <c r="K175" s="157" t="str">
        <f ca="1">IFERROR(IF((VLOOKUP($B175,'HICM and Narrative Backsheet'!$A$7:$T$156,K$9,FALSE))="","",(VLOOKUP($B175,'HICM and Narrative Backsheet'!$A$7:$T$156,K$9,FALSE))),"")</f>
        <v>Established</v>
      </c>
      <c r="L175" s="158" t="str">
        <f ca="1">IFERROR(IF((VLOOKUP($B175,'HICM and Narrative Backsheet'!$A$7:$T$156,L$9,FALSE))="","",(VLOOKUP($B175,'HICM and Narrative Backsheet'!$A$7:$T$156,L$9,FALSE))),"")</f>
        <v>Plans in place</v>
      </c>
      <c r="M175" s="156" t="str">
        <f ca="1">IFERROR(IF((VLOOKUP($B175,'HICM and Narrative Backsheet'!$A$7:$T$156,M$9,FALSE))="","",(VLOOKUP($B175,'HICM and Narrative Backsheet'!$A$7:$T$156,M$9,FALSE))),"")</f>
        <v>Established</v>
      </c>
      <c r="N175" s="157" t="str">
        <f ca="1">IFERROR(IF((VLOOKUP($B175,'HICM and Narrative Backsheet'!$A$7:$T$156,N$9,FALSE))="","",(VLOOKUP($B175,'HICM and Narrative Backsheet'!$A$7:$T$156,N$9,FALSE))),"")</f>
        <v>Established</v>
      </c>
      <c r="O175" s="157" t="str">
        <f ca="1">IFERROR(IF((VLOOKUP($B175,'HICM and Narrative Backsheet'!$A$7:$T$156,O$9,FALSE))="","",(VLOOKUP($B175,'HICM and Narrative Backsheet'!$A$7:$T$156,O$9,FALSE))),"")</f>
        <v>Established</v>
      </c>
      <c r="P175" s="157" t="str">
        <f ca="1">IFERROR(IF((VLOOKUP($B175,'HICM and Narrative Backsheet'!$A$7:$T$156,P$9,FALSE))="","",(VLOOKUP($B175,'HICM and Narrative Backsheet'!$A$7:$T$156,P$9,FALSE))),"")</f>
        <v>Established</v>
      </c>
      <c r="Q175" s="157" t="str">
        <f ca="1">IFERROR(IF((VLOOKUP($B175,'HICM and Narrative Backsheet'!$A$7:$T$156,Q$9,FALSE))="","",(VLOOKUP($B175,'HICM and Narrative Backsheet'!$A$7:$T$156,Q$9,FALSE))),"")</f>
        <v>Established</v>
      </c>
      <c r="R175" s="157" t="str">
        <f ca="1">IFERROR(IF((VLOOKUP($B175,'HICM and Narrative Backsheet'!$A$7:$T$156,R$9,FALSE))="","",(VLOOKUP($B175,'HICM and Narrative Backsheet'!$A$7:$T$156,R$9,FALSE))),"")</f>
        <v>Plans in place</v>
      </c>
      <c r="S175" s="157" t="str">
        <f ca="1">IFERROR(IF((VLOOKUP($B175,'HICM and Narrative Backsheet'!$A$7:$T$156,S$9,FALSE))="","",(VLOOKUP($B175,'HICM and Narrative Backsheet'!$A$7:$T$156,S$9,FALSE))),"")</f>
        <v>Established</v>
      </c>
      <c r="T175" s="157" t="str">
        <f ca="1">IFERROR(IF((VLOOKUP($B175,'HICM and Narrative Backsheet'!$A$7:$T$156,T$9,FALSE))="","",(VLOOKUP($B175,'HICM and Narrative Backsheet'!$A$7:$T$156,T$9,FALSE))),"")</f>
        <v>Established</v>
      </c>
      <c r="U175" s="158" t="str">
        <f ca="1">IFERROR(IF((VLOOKUP($B175,'HICM and Narrative Backsheet'!$A$7:$T$156,U$9,FALSE))="","",(VLOOKUP($B175,'HICM and Narrative Backsheet'!$A$7:$T$156,U$9,FALSE))),"")</f>
        <v>Established</v>
      </c>
    </row>
  </sheetData>
  <sheetProtection algorithmName="SHA-512" hashValue="HFm6aPkPB+oWRcivkoXhybyZvCcSpsN2pGQZY/9q2MRk1rfruWd/PEiKyAzEdtd5TapMbNw0u88XAL16teDd5A==" saltValue="RNaOCo6YxlZro+uCGn+eyg==" spinCount="100000" sheet="1" objects="1" scenarios="1"/>
  <autoFilter ref="B25:U175"/>
  <mergeCells count="9">
    <mergeCell ref="M10:U10"/>
    <mergeCell ref="D10:L10"/>
    <mergeCell ref="D24:L24"/>
    <mergeCell ref="M24:U24"/>
    <mergeCell ref="B1:H1"/>
    <mergeCell ref="B2:H2"/>
    <mergeCell ref="C10:C11"/>
    <mergeCell ref="B12:B22"/>
    <mergeCell ref="B10:B11"/>
  </mergeCells>
  <hyperlinks>
    <hyperlink ref="B6" location="Contents!A1" display="&lt;&lt; Contents"/>
  </hyperlinks>
  <pageMargins left="0.70866141732283472" right="0.70866141732283472" top="0.74803149606299213" bottom="0.74803149606299213" header="0.31496062992125984" footer="0.31496062992125984"/>
  <pageSetup paperSize="9" scale="50" orientation="landscape" horizontalDpi="90" verticalDpi="90" r:id="rId1"/>
  <rowBreaks count="2" manualBreakCount="2">
    <brk id="56" max="21" man="1"/>
    <brk id="117" max="21" man="1"/>
  </rowBreaks>
  <colBreaks count="1" manualBreakCount="1">
    <brk id="12" max="175" man="1"/>
  </colBreaks>
  <ignoredErrors>
    <ignoredError sqref="D14:U14 D16:U16 D18:U18 D20:U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1" r:id="rId4" name="Drop Down 1">
              <controlPr defaultSize="0" autoLine="0" autoPict="0">
                <anchor moveWithCells="1" sizeWithCells="1">
                  <from>
                    <xdr:col>2</xdr:col>
                    <xdr:colOff>822960</xdr:colOff>
                    <xdr:row>2</xdr:row>
                    <xdr:rowOff>152400</xdr:rowOff>
                  </from>
                  <to>
                    <xdr:col>5</xdr:col>
                    <xdr:colOff>144780</xdr:colOff>
                    <xdr:row>4</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T156"/>
  <sheetViews>
    <sheetView zoomScale="80" zoomScaleNormal="80" workbookViewId="0">
      <selection activeCell="A5" sqref="A5"/>
    </sheetView>
  </sheetViews>
  <sheetFormatPr defaultRowHeight="14.4" x14ac:dyDescent="0.3"/>
  <sheetData>
    <row r="1" spans="1:20" x14ac:dyDescent="0.3">
      <c r="A1">
        <v>1</v>
      </c>
      <c r="B1">
        <v>2</v>
      </c>
      <c r="C1" s="166">
        <v>3</v>
      </c>
      <c r="D1" s="166">
        <v>4</v>
      </c>
      <c r="E1" s="223">
        <v>5</v>
      </c>
      <c r="F1" s="223">
        <v>6</v>
      </c>
      <c r="G1" s="223">
        <v>7</v>
      </c>
      <c r="H1" s="223">
        <v>8</v>
      </c>
      <c r="I1" s="223">
        <v>9</v>
      </c>
      <c r="J1" s="223">
        <v>10</v>
      </c>
      <c r="K1" s="223">
        <v>11</v>
      </c>
      <c r="L1" s="223">
        <v>12</v>
      </c>
      <c r="M1" s="223">
        <v>13</v>
      </c>
      <c r="N1" s="223">
        <v>14</v>
      </c>
      <c r="O1" s="223">
        <v>15</v>
      </c>
      <c r="P1" s="223">
        <v>16</v>
      </c>
      <c r="Q1" s="223">
        <v>17</v>
      </c>
      <c r="R1" s="223">
        <v>18</v>
      </c>
      <c r="S1" s="223">
        <v>19</v>
      </c>
      <c r="T1" s="223">
        <v>20</v>
      </c>
    </row>
    <row r="3" spans="1:20" x14ac:dyDescent="0.3">
      <c r="C3">
        <v>39</v>
      </c>
      <c r="D3">
        <v>40</v>
      </c>
      <c r="E3" s="168">
        <v>41</v>
      </c>
      <c r="F3" s="168">
        <v>42</v>
      </c>
      <c r="G3" s="168">
        <v>43</v>
      </c>
      <c r="H3" s="168">
        <v>44</v>
      </c>
      <c r="I3" s="168">
        <v>45</v>
      </c>
      <c r="J3" s="168">
        <v>46</v>
      </c>
      <c r="K3" s="223">
        <v>47</v>
      </c>
      <c r="L3" s="223">
        <v>48</v>
      </c>
      <c r="M3" s="223">
        <v>49</v>
      </c>
      <c r="N3" s="223">
        <v>50</v>
      </c>
      <c r="O3" s="223">
        <v>51</v>
      </c>
      <c r="P3" s="223">
        <v>52</v>
      </c>
      <c r="Q3" s="223">
        <v>53</v>
      </c>
      <c r="R3" s="223">
        <v>54</v>
      </c>
      <c r="S3" s="223">
        <v>55</v>
      </c>
      <c r="T3" s="223">
        <v>56</v>
      </c>
    </row>
    <row r="5" spans="1:20" x14ac:dyDescent="0.3">
      <c r="C5" s="273" t="s">
        <v>1061</v>
      </c>
      <c r="D5" s="273"/>
      <c r="E5" s="273"/>
      <c r="F5" s="273"/>
      <c r="G5" s="273"/>
      <c r="H5" s="273"/>
      <c r="I5" s="273"/>
      <c r="J5" s="273"/>
      <c r="K5" s="273"/>
      <c r="L5" s="273"/>
      <c r="M5" s="273"/>
      <c r="N5" s="273"/>
      <c r="O5" s="273"/>
      <c r="P5" s="273"/>
      <c r="Q5" s="273"/>
      <c r="R5" s="273"/>
      <c r="S5" s="273"/>
      <c r="T5" s="273"/>
    </row>
    <row r="6" spans="1:20" x14ac:dyDescent="0.3">
      <c r="A6" t="s">
        <v>117</v>
      </c>
      <c r="B6" t="s">
        <v>141</v>
      </c>
      <c r="C6" t="s">
        <v>1127</v>
      </c>
      <c r="D6" t="s">
        <v>1128</v>
      </c>
      <c r="E6" t="s">
        <v>1129</v>
      </c>
      <c r="F6" t="s">
        <v>1130</v>
      </c>
      <c r="G6" t="s">
        <v>1131</v>
      </c>
      <c r="H6" t="s">
        <v>1132</v>
      </c>
      <c r="I6" t="s">
        <v>1133</v>
      </c>
      <c r="J6" t="s">
        <v>1134</v>
      </c>
      <c r="K6" t="s">
        <v>1135</v>
      </c>
      <c r="L6" t="s">
        <v>48</v>
      </c>
      <c r="M6" t="s">
        <v>49</v>
      </c>
      <c r="N6" t="s">
        <v>50</v>
      </c>
      <c r="O6" t="s">
        <v>51</v>
      </c>
      <c r="P6" t="s">
        <v>52</v>
      </c>
      <c r="Q6" t="s">
        <v>53</v>
      </c>
      <c r="R6" t="s">
        <v>54</v>
      </c>
      <c r="S6" t="s">
        <v>55</v>
      </c>
      <c r="T6" t="s">
        <v>56</v>
      </c>
    </row>
    <row r="7" spans="1:20" x14ac:dyDescent="0.3">
      <c r="A7" t="s">
        <v>140</v>
      </c>
      <c r="B7" t="s">
        <v>136</v>
      </c>
      <c r="C7" t="str">
        <f>IFERROR(IF((VLOOKUP($A7,'Q3 Raw Data'!$A$9:$BD$158,C$3,FALSE))="","",(VLOOKUP($A7,'Q3 Raw Data'!$A$9:$BD$158,C$3,FALSE))),"")</f>
        <v>Mature</v>
      </c>
      <c r="D7" t="str">
        <f>IFERROR(IF((VLOOKUP($A7,'Q3 Raw Data'!$A$9:$BD$158,D$3,FALSE))="","",(VLOOKUP($A7,'Q3 Raw Data'!$A$9:$BD$158,D$3,FALSE))),"")</f>
        <v>Established</v>
      </c>
      <c r="E7" t="str">
        <f>IFERROR(IF((VLOOKUP($A7,'Q3 Raw Data'!$A$9:$BD$158,E$3,FALSE))="","",(VLOOKUP($A7,'Q3 Raw Data'!$A$9:$BD$158,E$3,FALSE))),"")</f>
        <v>Exemplary</v>
      </c>
      <c r="F7" t="str">
        <f>IFERROR(IF((VLOOKUP($A7,'Q3 Raw Data'!$A$9:$BD$158,F$3,FALSE))="","",(VLOOKUP($A7,'Q3 Raw Data'!$A$9:$BD$158,F$3,FALSE))),"")</f>
        <v>Mature</v>
      </c>
      <c r="G7" t="str">
        <f>IFERROR(IF((VLOOKUP($A7,'Q3 Raw Data'!$A$9:$BD$158,G$3,FALSE))="","",(VLOOKUP($A7,'Q3 Raw Data'!$A$9:$BD$158,G$3,FALSE))),"")</f>
        <v>Mature</v>
      </c>
      <c r="H7" t="str">
        <f>IFERROR(IF((VLOOKUP($A7,'Q3 Raw Data'!$A$9:$BD$158,H$3,FALSE))="","",(VLOOKUP($A7,'Q3 Raw Data'!$A$9:$BD$158,H$3,FALSE))),"")</f>
        <v>Mature</v>
      </c>
      <c r="I7" t="str">
        <f>IFERROR(IF((VLOOKUP($A7,'Q3 Raw Data'!$A$9:$BD$158,I$3,FALSE))="","",(VLOOKUP($A7,'Q3 Raw Data'!$A$9:$BD$158,I$3,FALSE))),"")</f>
        <v>Mature</v>
      </c>
      <c r="J7" t="str">
        <f>IFERROR(IF((VLOOKUP($A7,'Q3 Raw Data'!$A$9:$BD$158,J$3,FALSE))="","",(VLOOKUP($A7,'Q3 Raw Data'!$A$9:$BD$158,J$3,FALSE))),"")</f>
        <v>Mature</v>
      </c>
      <c r="K7" t="str">
        <f>IFERROR(IF((VLOOKUP($A7,'Q3 Raw Data'!$A$9:$BD$158,K$3,FALSE))="","",(VLOOKUP($A7,'Q3 Raw Data'!$A$9:$BD$158,K$3,FALSE))),"")</f>
        <v>Established</v>
      </c>
      <c r="L7" t="str">
        <f>IFERROR(IF((VLOOKUP($A7,'Q3 Raw Data'!$A$9:$BD$158,L$3,FALSE))="","",(VLOOKUP($A7,'Q3 Raw Data'!$A$9:$BD$158,L$3,FALSE))),"")</f>
        <v>Exemplary</v>
      </c>
      <c r="M7" t="str">
        <f>IFERROR(IF((VLOOKUP($A7,'Q3 Raw Data'!$A$9:$BD$158,M$3,FALSE))="","",(VLOOKUP($A7,'Q3 Raw Data'!$A$9:$BD$158,M$3,FALSE))),"")</f>
        <v>Mature</v>
      </c>
      <c r="N7" t="str">
        <f>IFERROR(IF((VLOOKUP($A7,'Q3 Raw Data'!$A$9:$BD$158,N$3,FALSE))="","",(VLOOKUP($A7,'Q3 Raw Data'!$A$9:$BD$158,N$3,FALSE))),"")</f>
        <v>Exemplary</v>
      </c>
      <c r="O7" t="str">
        <f>IFERROR(IF((VLOOKUP($A7,'Q3 Raw Data'!$A$9:$BD$158,O$3,FALSE))="","",(VLOOKUP($A7,'Q3 Raw Data'!$A$9:$BD$158,O$3,FALSE))),"")</f>
        <v>Exemplary</v>
      </c>
      <c r="P7" t="str">
        <f>IFERROR(IF((VLOOKUP($A7,'Q3 Raw Data'!$A$9:$BD$158,P$3,FALSE))="","",(VLOOKUP($A7,'Q3 Raw Data'!$A$9:$BD$158,P$3,FALSE))),"")</f>
        <v>Exemplary</v>
      </c>
      <c r="Q7" t="str">
        <f>IFERROR(IF((VLOOKUP($A7,'Q3 Raw Data'!$A$9:$BD$158,Q$3,FALSE))="","",(VLOOKUP($A7,'Q3 Raw Data'!$A$9:$BD$158,Q$3,FALSE))),"")</f>
        <v>Mature</v>
      </c>
      <c r="R7" t="str">
        <f>IFERROR(IF((VLOOKUP($A7,'Q3 Raw Data'!$A$9:$BD$158,R$3,FALSE))="","",(VLOOKUP($A7,'Q3 Raw Data'!$A$9:$BD$158,R$3,FALSE))),"")</f>
        <v>Mature</v>
      </c>
      <c r="S7" t="str">
        <f>IFERROR(IF((VLOOKUP($A7,'Q3 Raw Data'!$A$9:$BD$158,S$3,FALSE))="","",(VLOOKUP($A7,'Q3 Raw Data'!$A$9:$BD$158,S$3,FALSE))),"")</f>
        <v>Mature</v>
      </c>
      <c r="T7" t="str">
        <f>IFERROR(IF((VLOOKUP($A7,'Q3 Raw Data'!$A$9:$BD$158,T$3,FALSE))="","",(VLOOKUP($A7,'Q3 Raw Data'!$A$9:$BD$158,T$3,FALSE))),"")</f>
        <v>Mature</v>
      </c>
    </row>
    <row r="8" spans="1:20" x14ac:dyDescent="0.3">
      <c r="A8" t="s">
        <v>152</v>
      </c>
      <c r="B8" t="s">
        <v>153</v>
      </c>
      <c r="C8" s="223" t="str">
        <f>IFERROR(IF((VLOOKUP($A8,'Q3 Raw Data'!$A$9:$BD$158,C$3,FALSE))="","",(VLOOKUP($A8,'Q3 Raw Data'!$A$9:$BD$158,C$3,FALSE))),"")</f>
        <v>Established</v>
      </c>
      <c r="D8" s="223" t="str">
        <f>IFERROR(IF((VLOOKUP($A8,'Q3 Raw Data'!$A$9:$BD$158,D$3,FALSE))="","",(VLOOKUP($A8,'Q3 Raw Data'!$A$9:$BD$158,D$3,FALSE))),"")</f>
        <v>Established</v>
      </c>
      <c r="E8" s="223" t="str">
        <f>IFERROR(IF((VLOOKUP($A8,'Q3 Raw Data'!$A$9:$BD$158,E$3,FALSE))="","",(VLOOKUP($A8,'Q3 Raw Data'!$A$9:$BD$158,E$3,FALSE))),"")</f>
        <v>Mature</v>
      </c>
      <c r="F8" s="223" t="str">
        <f>IFERROR(IF((VLOOKUP($A8,'Q3 Raw Data'!$A$9:$BD$158,F$3,FALSE))="","",(VLOOKUP($A8,'Q3 Raw Data'!$A$9:$BD$158,F$3,FALSE))),"")</f>
        <v>Established</v>
      </c>
      <c r="G8" s="223" t="str">
        <f>IFERROR(IF((VLOOKUP($A8,'Q3 Raw Data'!$A$9:$BD$158,G$3,FALSE))="","",(VLOOKUP($A8,'Q3 Raw Data'!$A$9:$BD$158,G$3,FALSE))),"")</f>
        <v>Plans in place</v>
      </c>
      <c r="H8" s="223" t="str">
        <f>IFERROR(IF((VLOOKUP($A8,'Q3 Raw Data'!$A$9:$BD$158,H$3,FALSE))="","",(VLOOKUP($A8,'Q3 Raw Data'!$A$9:$BD$158,H$3,FALSE))),"")</f>
        <v>Mature</v>
      </c>
      <c r="I8" s="223" t="str">
        <f>IFERROR(IF((VLOOKUP($A8,'Q3 Raw Data'!$A$9:$BD$158,I$3,FALSE))="","",(VLOOKUP($A8,'Q3 Raw Data'!$A$9:$BD$158,I$3,FALSE))),"")</f>
        <v>Established</v>
      </c>
      <c r="J8" s="223" t="str">
        <f>IFERROR(IF((VLOOKUP($A8,'Q3 Raw Data'!$A$9:$BD$158,J$3,FALSE))="","",(VLOOKUP($A8,'Q3 Raw Data'!$A$9:$BD$158,J$3,FALSE))),"")</f>
        <v>Established</v>
      </c>
      <c r="K8" s="223" t="str">
        <f>IFERROR(IF((VLOOKUP($A8,'Q3 Raw Data'!$A$9:$BD$158,K$3,FALSE))="","",(VLOOKUP($A8,'Q3 Raw Data'!$A$9:$BD$158,K$3,FALSE))),"")</f>
        <v>Mature</v>
      </c>
      <c r="L8" s="223" t="str">
        <f>IFERROR(IF((VLOOKUP($A8,'Q3 Raw Data'!$A$9:$BD$158,L$3,FALSE))="","",(VLOOKUP($A8,'Q3 Raw Data'!$A$9:$BD$158,L$3,FALSE))),"")</f>
        <v>Established</v>
      </c>
      <c r="M8" s="223" t="str">
        <f>IFERROR(IF((VLOOKUP($A8,'Q3 Raw Data'!$A$9:$BD$158,M$3,FALSE))="","",(VLOOKUP($A8,'Q3 Raw Data'!$A$9:$BD$158,M$3,FALSE))),"")</f>
        <v>Established</v>
      </c>
      <c r="N8" s="223" t="str">
        <f>IFERROR(IF((VLOOKUP($A8,'Q3 Raw Data'!$A$9:$BD$158,N$3,FALSE))="","",(VLOOKUP($A8,'Q3 Raw Data'!$A$9:$BD$158,N$3,FALSE))),"")</f>
        <v>Mature</v>
      </c>
      <c r="O8" s="223" t="str">
        <f>IFERROR(IF((VLOOKUP($A8,'Q3 Raw Data'!$A$9:$BD$158,O$3,FALSE))="","",(VLOOKUP($A8,'Q3 Raw Data'!$A$9:$BD$158,O$3,FALSE))),"")</f>
        <v>Established</v>
      </c>
      <c r="P8" s="223" t="str">
        <f>IFERROR(IF((VLOOKUP($A8,'Q3 Raw Data'!$A$9:$BD$158,P$3,FALSE))="","",(VLOOKUP($A8,'Q3 Raw Data'!$A$9:$BD$158,P$3,FALSE))),"")</f>
        <v>Plans in place</v>
      </c>
      <c r="Q8" s="223" t="str">
        <f>IFERROR(IF((VLOOKUP($A8,'Q3 Raw Data'!$A$9:$BD$158,Q$3,FALSE))="","",(VLOOKUP($A8,'Q3 Raw Data'!$A$9:$BD$158,Q$3,FALSE))),"")</f>
        <v>Mature</v>
      </c>
      <c r="R8" s="223" t="str">
        <f>IFERROR(IF((VLOOKUP($A8,'Q3 Raw Data'!$A$9:$BD$158,R$3,FALSE))="","",(VLOOKUP($A8,'Q3 Raw Data'!$A$9:$BD$158,R$3,FALSE))),"")</f>
        <v>Mature</v>
      </c>
      <c r="S8" s="223" t="str">
        <f>IFERROR(IF((VLOOKUP($A8,'Q3 Raw Data'!$A$9:$BD$158,S$3,FALSE))="","",(VLOOKUP($A8,'Q3 Raw Data'!$A$9:$BD$158,S$3,FALSE))),"")</f>
        <v>Established</v>
      </c>
      <c r="T8" s="223" t="str">
        <f>IFERROR(IF((VLOOKUP($A8,'Q3 Raw Data'!$A$9:$BD$158,T$3,FALSE))="","",(VLOOKUP($A8,'Q3 Raw Data'!$A$9:$BD$158,T$3,FALSE))),"")</f>
        <v>Mature</v>
      </c>
    </row>
    <row r="9" spans="1:20" x14ac:dyDescent="0.3">
      <c r="A9" t="s">
        <v>161</v>
      </c>
      <c r="B9" t="s">
        <v>162</v>
      </c>
      <c r="C9" s="223" t="str">
        <f>IFERROR(IF((VLOOKUP($A9,'Q3 Raw Data'!$A$9:$BD$158,C$3,FALSE))="","",(VLOOKUP($A9,'Q3 Raw Data'!$A$9:$BD$158,C$3,FALSE))),"")</f>
        <v>Established</v>
      </c>
      <c r="D9" s="223" t="str">
        <f>IFERROR(IF((VLOOKUP($A9,'Q3 Raw Data'!$A$9:$BD$158,D$3,FALSE))="","",(VLOOKUP($A9,'Q3 Raw Data'!$A$9:$BD$158,D$3,FALSE))),"")</f>
        <v>Established</v>
      </c>
      <c r="E9" s="223" t="str">
        <f>IFERROR(IF((VLOOKUP($A9,'Q3 Raw Data'!$A$9:$BD$158,E$3,FALSE))="","",(VLOOKUP($A9,'Q3 Raw Data'!$A$9:$BD$158,E$3,FALSE))),"")</f>
        <v>Established</v>
      </c>
      <c r="F9" s="223" t="str">
        <f>IFERROR(IF((VLOOKUP($A9,'Q3 Raw Data'!$A$9:$BD$158,F$3,FALSE))="","",(VLOOKUP($A9,'Q3 Raw Data'!$A$9:$BD$158,F$3,FALSE))),"")</f>
        <v>Established</v>
      </c>
      <c r="G9" s="223" t="str">
        <f>IFERROR(IF((VLOOKUP($A9,'Q3 Raw Data'!$A$9:$BD$158,G$3,FALSE))="","",(VLOOKUP($A9,'Q3 Raw Data'!$A$9:$BD$158,G$3,FALSE))),"")</f>
        <v>Mature</v>
      </c>
      <c r="H9" s="223" t="str">
        <f>IFERROR(IF((VLOOKUP($A9,'Q3 Raw Data'!$A$9:$BD$158,H$3,FALSE))="","",(VLOOKUP($A9,'Q3 Raw Data'!$A$9:$BD$158,H$3,FALSE))),"")</f>
        <v>Established</v>
      </c>
      <c r="I9" s="223" t="str">
        <f>IFERROR(IF((VLOOKUP($A9,'Q3 Raw Data'!$A$9:$BD$158,I$3,FALSE))="","",(VLOOKUP($A9,'Q3 Raw Data'!$A$9:$BD$158,I$3,FALSE))),"")</f>
        <v>Established</v>
      </c>
      <c r="J9" s="223" t="str">
        <f>IFERROR(IF((VLOOKUP($A9,'Q3 Raw Data'!$A$9:$BD$158,J$3,FALSE))="","",(VLOOKUP($A9,'Q3 Raw Data'!$A$9:$BD$158,J$3,FALSE))),"")</f>
        <v>Established</v>
      </c>
      <c r="K9" s="223" t="str">
        <f>IFERROR(IF((VLOOKUP($A9,'Q3 Raw Data'!$A$9:$BD$158,K$3,FALSE))="","",(VLOOKUP($A9,'Q3 Raw Data'!$A$9:$BD$158,K$3,FALSE))),"")</f>
        <v>Established</v>
      </c>
      <c r="L9" s="223" t="str">
        <f>IFERROR(IF((VLOOKUP($A9,'Q3 Raw Data'!$A$9:$BD$158,L$3,FALSE))="","",(VLOOKUP($A9,'Q3 Raw Data'!$A$9:$BD$158,L$3,FALSE))),"")</f>
        <v>Established</v>
      </c>
      <c r="M9" s="223" t="str">
        <f>IFERROR(IF((VLOOKUP($A9,'Q3 Raw Data'!$A$9:$BD$158,M$3,FALSE))="","",(VLOOKUP($A9,'Q3 Raw Data'!$A$9:$BD$158,M$3,FALSE))),"")</f>
        <v>Established</v>
      </c>
      <c r="N9" s="223" t="str">
        <f>IFERROR(IF((VLOOKUP($A9,'Q3 Raw Data'!$A$9:$BD$158,N$3,FALSE))="","",(VLOOKUP($A9,'Q3 Raw Data'!$A$9:$BD$158,N$3,FALSE))),"")</f>
        <v>Mature</v>
      </c>
      <c r="O9" s="223" t="str">
        <f>IFERROR(IF((VLOOKUP($A9,'Q3 Raw Data'!$A$9:$BD$158,O$3,FALSE))="","",(VLOOKUP($A9,'Q3 Raw Data'!$A$9:$BD$158,O$3,FALSE))),"")</f>
        <v>Established</v>
      </c>
      <c r="P9" s="223" t="str">
        <f>IFERROR(IF((VLOOKUP($A9,'Q3 Raw Data'!$A$9:$BD$158,P$3,FALSE))="","",(VLOOKUP($A9,'Q3 Raw Data'!$A$9:$BD$158,P$3,FALSE))),"")</f>
        <v>Mature</v>
      </c>
      <c r="Q9" s="223" t="str">
        <f>IFERROR(IF((VLOOKUP($A9,'Q3 Raw Data'!$A$9:$BD$158,Q$3,FALSE))="","",(VLOOKUP($A9,'Q3 Raw Data'!$A$9:$BD$158,Q$3,FALSE))),"")</f>
        <v>Established</v>
      </c>
      <c r="R9" s="223" t="str">
        <f>IFERROR(IF((VLOOKUP($A9,'Q3 Raw Data'!$A$9:$BD$158,R$3,FALSE))="","",(VLOOKUP($A9,'Q3 Raw Data'!$A$9:$BD$158,R$3,FALSE))),"")</f>
        <v>Established</v>
      </c>
      <c r="S9" s="223" t="str">
        <f>IFERROR(IF((VLOOKUP($A9,'Q3 Raw Data'!$A$9:$BD$158,S$3,FALSE))="","",(VLOOKUP($A9,'Q3 Raw Data'!$A$9:$BD$158,S$3,FALSE))),"")</f>
        <v>Established</v>
      </c>
      <c r="T9" s="223" t="str">
        <f>IFERROR(IF((VLOOKUP($A9,'Q3 Raw Data'!$A$9:$BD$158,T$3,FALSE))="","",(VLOOKUP($A9,'Q3 Raw Data'!$A$9:$BD$158,T$3,FALSE))),"")</f>
        <v>Mature</v>
      </c>
    </row>
    <row r="10" spans="1:20" x14ac:dyDescent="0.3">
      <c r="A10" t="s">
        <v>170</v>
      </c>
      <c r="B10" t="s">
        <v>171</v>
      </c>
      <c r="C10" s="223" t="str">
        <f>IFERROR(IF((VLOOKUP($A10,'Q3 Raw Data'!$A$9:$BD$158,C$3,FALSE))="","",(VLOOKUP($A10,'Q3 Raw Data'!$A$9:$BD$158,C$3,FALSE))),"")</f>
        <v>Established</v>
      </c>
      <c r="D10" s="223" t="str">
        <f>IFERROR(IF((VLOOKUP($A10,'Q3 Raw Data'!$A$9:$BD$158,D$3,FALSE))="","",(VLOOKUP($A10,'Q3 Raw Data'!$A$9:$BD$158,D$3,FALSE))),"")</f>
        <v>Established</v>
      </c>
      <c r="E10" s="223" t="str">
        <f>IFERROR(IF((VLOOKUP($A10,'Q3 Raw Data'!$A$9:$BD$158,E$3,FALSE))="","",(VLOOKUP($A10,'Q3 Raw Data'!$A$9:$BD$158,E$3,FALSE))),"")</f>
        <v>Established</v>
      </c>
      <c r="F10" s="223" t="str">
        <f>IFERROR(IF((VLOOKUP($A10,'Q3 Raw Data'!$A$9:$BD$158,F$3,FALSE))="","",(VLOOKUP($A10,'Q3 Raw Data'!$A$9:$BD$158,F$3,FALSE))),"")</f>
        <v>Established</v>
      </c>
      <c r="G10" s="223" t="str">
        <f>IFERROR(IF((VLOOKUP($A10,'Q3 Raw Data'!$A$9:$BD$158,G$3,FALSE))="","",(VLOOKUP($A10,'Q3 Raw Data'!$A$9:$BD$158,G$3,FALSE))),"")</f>
        <v>Established</v>
      </c>
      <c r="H10" s="223" t="str">
        <f>IFERROR(IF((VLOOKUP($A10,'Q3 Raw Data'!$A$9:$BD$158,H$3,FALSE))="","",(VLOOKUP($A10,'Q3 Raw Data'!$A$9:$BD$158,H$3,FALSE))),"")</f>
        <v>Plans in place</v>
      </c>
      <c r="I10" s="223" t="str">
        <f>IFERROR(IF((VLOOKUP($A10,'Q3 Raw Data'!$A$9:$BD$158,I$3,FALSE))="","",(VLOOKUP($A10,'Q3 Raw Data'!$A$9:$BD$158,I$3,FALSE))),"")</f>
        <v>Established</v>
      </c>
      <c r="J10" s="223" t="str">
        <f>IFERROR(IF((VLOOKUP($A10,'Q3 Raw Data'!$A$9:$BD$158,J$3,FALSE))="","",(VLOOKUP($A10,'Q3 Raw Data'!$A$9:$BD$158,J$3,FALSE))),"")</f>
        <v>Established</v>
      </c>
      <c r="K10" s="223" t="str">
        <f>IFERROR(IF((VLOOKUP($A10,'Q3 Raw Data'!$A$9:$BD$158,K$3,FALSE))="","",(VLOOKUP($A10,'Q3 Raw Data'!$A$9:$BD$158,K$3,FALSE))),"")</f>
        <v>Established</v>
      </c>
      <c r="L10" s="223" t="str">
        <f>IFERROR(IF((VLOOKUP($A10,'Q3 Raw Data'!$A$9:$BD$158,L$3,FALSE))="","",(VLOOKUP($A10,'Q3 Raw Data'!$A$9:$BD$158,L$3,FALSE))),"")</f>
        <v>Established</v>
      </c>
      <c r="M10" s="223" t="str">
        <f>IFERROR(IF((VLOOKUP($A10,'Q3 Raw Data'!$A$9:$BD$158,M$3,FALSE))="","",(VLOOKUP($A10,'Q3 Raw Data'!$A$9:$BD$158,M$3,FALSE))),"")</f>
        <v>Established</v>
      </c>
      <c r="N10" s="223" t="str">
        <f>IFERROR(IF((VLOOKUP($A10,'Q3 Raw Data'!$A$9:$BD$158,N$3,FALSE))="","",(VLOOKUP($A10,'Q3 Raw Data'!$A$9:$BD$158,N$3,FALSE))),"")</f>
        <v>Established</v>
      </c>
      <c r="O10" s="223" t="str">
        <f>IFERROR(IF((VLOOKUP($A10,'Q3 Raw Data'!$A$9:$BD$158,O$3,FALSE))="","",(VLOOKUP($A10,'Q3 Raw Data'!$A$9:$BD$158,O$3,FALSE))),"")</f>
        <v>Established</v>
      </c>
      <c r="P10" s="223" t="str">
        <f>IFERROR(IF((VLOOKUP($A10,'Q3 Raw Data'!$A$9:$BD$158,P$3,FALSE))="","",(VLOOKUP($A10,'Q3 Raw Data'!$A$9:$BD$158,P$3,FALSE))),"")</f>
        <v>Established</v>
      </c>
      <c r="Q10" s="223" t="str">
        <f>IFERROR(IF((VLOOKUP($A10,'Q3 Raw Data'!$A$9:$BD$158,Q$3,FALSE))="","",(VLOOKUP($A10,'Q3 Raw Data'!$A$9:$BD$158,Q$3,FALSE))),"")</f>
        <v>Established</v>
      </c>
      <c r="R10" s="223" t="str">
        <f>IFERROR(IF((VLOOKUP($A10,'Q3 Raw Data'!$A$9:$BD$158,R$3,FALSE))="","",(VLOOKUP($A10,'Q3 Raw Data'!$A$9:$BD$158,R$3,FALSE))),"")</f>
        <v>Established</v>
      </c>
      <c r="S10" s="223" t="str">
        <f>IFERROR(IF((VLOOKUP($A10,'Q3 Raw Data'!$A$9:$BD$158,S$3,FALSE))="","",(VLOOKUP($A10,'Q3 Raw Data'!$A$9:$BD$158,S$3,FALSE))),"")</f>
        <v>Established</v>
      </c>
      <c r="T10" s="223" t="str">
        <f>IFERROR(IF((VLOOKUP($A10,'Q3 Raw Data'!$A$9:$BD$158,T$3,FALSE))="","",(VLOOKUP($A10,'Q3 Raw Data'!$A$9:$BD$158,T$3,FALSE))),"")</f>
        <v>Established</v>
      </c>
    </row>
    <row r="11" spans="1:20" x14ac:dyDescent="0.3">
      <c r="A11" t="s">
        <v>179</v>
      </c>
      <c r="B11" t="s">
        <v>180</v>
      </c>
      <c r="C11" s="223" t="str">
        <f>IFERROR(IF((VLOOKUP($A11,'Q3 Raw Data'!$A$9:$BD$158,C$3,FALSE))="","",(VLOOKUP($A11,'Q3 Raw Data'!$A$9:$BD$158,C$3,FALSE))),"")</f>
        <v>Established</v>
      </c>
      <c r="D11" s="223" t="str">
        <f>IFERROR(IF((VLOOKUP($A11,'Q3 Raw Data'!$A$9:$BD$158,D$3,FALSE))="","",(VLOOKUP($A11,'Q3 Raw Data'!$A$9:$BD$158,D$3,FALSE))),"")</f>
        <v>Mature</v>
      </c>
      <c r="E11" s="223" t="str">
        <f>IFERROR(IF((VLOOKUP($A11,'Q3 Raw Data'!$A$9:$BD$158,E$3,FALSE))="","",(VLOOKUP($A11,'Q3 Raw Data'!$A$9:$BD$158,E$3,FALSE))),"")</f>
        <v>Mature</v>
      </c>
      <c r="F11" s="223" t="str">
        <f>IFERROR(IF((VLOOKUP($A11,'Q3 Raw Data'!$A$9:$BD$158,F$3,FALSE))="","",(VLOOKUP($A11,'Q3 Raw Data'!$A$9:$BD$158,F$3,FALSE))),"")</f>
        <v>Mature</v>
      </c>
      <c r="G11" s="223" t="str">
        <f>IFERROR(IF((VLOOKUP($A11,'Q3 Raw Data'!$A$9:$BD$158,G$3,FALSE))="","",(VLOOKUP($A11,'Q3 Raw Data'!$A$9:$BD$158,G$3,FALSE))),"")</f>
        <v>Established</v>
      </c>
      <c r="H11" s="223" t="str">
        <f>IFERROR(IF((VLOOKUP($A11,'Q3 Raw Data'!$A$9:$BD$158,H$3,FALSE))="","",(VLOOKUP($A11,'Q3 Raw Data'!$A$9:$BD$158,H$3,FALSE))),"")</f>
        <v>Mature</v>
      </c>
      <c r="I11" s="223" t="str">
        <f>IFERROR(IF((VLOOKUP($A11,'Q3 Raw Data'!$A$9:$BD$158,I$3,FALSE))="","",(VLOOKUP($A11,'Q3 Raw Data'!$A$9:$BD$158,I$3,FALSE))),"")</f>
        <v>Established</v>
      </c>
      <c r="J11" s="223" t="str">
        <f>IFERROR(IF((VLOOKUP($A11,'Q3 Raw Data'!$A$9:$BD$158,J$3,FALSE))="","",(VLOOKUP($A11,'Q3 Raw Data'!$A$9:$BD$158,J$3,FALSE))),"")</f>
        <v>Mature</v>
      </c>
      <c r="K11" s="223" t="str">
        <f>IFERROR(IF((VLOOKUP($A11,'Q3 Raw Data'!$A$9:$BD$158,K$3,FALSE))="","",(VLOOKUP($A11,'Q3 Raw Data'!$A$9:$BD$158,K$3,FALSE))),"")</f>
        <v>Mature</v>
      </c>
      <c r="L11" s="223" t="str">
        <f>IFERROR(IF((VLOOKUP($A11,'Q3 Raw Data'!$A$9:$BD$158,L$3,FALSE))="","",(VLOOKUP($A11,'Q3 Raw Data'!$A$9:$BD$158,L$3,FALSE))),"")</f>
        <v>Mature</v>
      </c>
      <c r="M11" s="223" t="str">
        <f>IFERROR(IF((VLOOKUP($A11,'Q3 Raw Data'!$A$9:$BD$158,M$3,FALSE))="","",(VLOOKUP($A11,'Q3 Raw Data'!$A$9:$BD$158,M$3,FALSE))),"")</f>
        <v>Exemplary</v>
      </c>
      <c r="N11" s="223" t="str">
        <f>IFERROR(IF((VLOOKUP($A11,'Q3 Raw Data'!$A$9:$BD$158,N$3,FALSE))="","",(VLOOKUP($A11,'Q3 Raw Data'!$A$9:$BD$158,N$3,FALSE))),"")</f>
        <v>Exemplary</v>
      </c>
      <c r="O11" s="223" t="str">
        <f>IFERROR(IF((VLOOKUP($A11,'Q3 Raw Data'!$A$9:$BD$158,O$3,FALSE))="","",(VLOOKUP($A11,'Q3 Raw Data'!$A$9:$BD$158,O$3,FALSE))),"")</f>
        <v>Mature</v>
      </c>
      <c r="P11" s="223" t="str">
        <f>IFERROR(IF((VLOOKUP($A11,'Q3 Raw Data'!$A$9:$BD$158,P$3,FALSE))="","",(VLOOKUP($A11,'Q3 Raw Data'!$A$9:$BD$158,P$3,FALSE))),"")</f>
        <v>Established</v>
      </c>
      <c r="Q11" s="223" t="str">
        <f>IFERROR(IF((VLOOKUP($A11,'Q3 Raw Data'!$A$9:$BD$158,Q$3,FALSE))="","",(VLOOKUP($A11,'Q3 Raw Data'!$A$9:$BD$158,Q$3,FALSE))),"")</f>
        <v>Mature</v>
      </c>
      <c r="R11" s="223" t="str">
        <f>IFERROR(IF((VLOOKUP($A11,'Q3 Raw Data'!$A$9:$BD$158,R$3,FALSE))="","",(VLOOKUP($A11,'Q3 Raw Data'!$A$9:$BD$158,R$3,FALSE))),"")</f>
        <v>Established</v>
      </c>
      <c r="S11" s="223" t="str">
        <f>IFERROR(IF((VLOOKUP($A11,'Q3 Raw Data'!$A$9:$BD$158,S$3,FALSE))="","",(VLOOKUP($A11,'Q3 Raw Data'!$A$9:$BD$158,S$3,FALSE))),"")</f>
        <v>Mature</v>
      </c>
      <c r="T11" s="223" t="str">
        <f>IFERROR(IF((VLOOKUP($A11,'Q3 Raw Data'!$A$9:$BD$158,T$3,FALSE))="","",(VLOOKUP($A11,'Q3 Raw Data'!$A$9:$BD$158,T$3,FALSE))),"")</f>
        <v>Mature</v>
      </c>
    </row>
    <row r="12" spans="1:20" x14ac:dyDescent="0.3">
      <c r="A12" t="s">
        <v>188</v>
      </c>
      <c r="B12" t="s">
        <v>189</v>
      </c>
      <c r="C12" s="223" t="str">
        <f>IFERROR(IF((VLOOKUP($A12,'Q3 Raw Data'!$A$9:$BD$158,C$3,FALSE))="","",(VLOOKUP($A12,'Q3 Raw Data'!$A$9:$BD$158,C$3,FALSE))),"")</f>
        <v>Plans in place</v>
      </c>
      <c r="D12" s="223" t="str">
        <f>IFERROR(IF((VLOOKUP($A12,'Q3 Raw Data'!$A$9:$BD$158,D$3,FALSE))="","",(VLOOKUP($A12,'Q3 Raw Data'!$A$9:$BD$158,D$3,FALSE))),"")</f>
        <v>Mature</v>
      </c>
      <c r="E12" s="223" t="str">
        <f>IFERROR(IF((VLOOKUP($A12,'Q3 Raw Data'!$A$9:$BD$158,E$3,FALSE))="","",(VLOOKUP($A12,'Q3 Raw Data'!$A$9:$BD$158,E$3,FALSE))),"")</f>
        <v>Established</v>
      </c>
      <c r="F12" s="223" t="str">
        <f>IFERROR(IF((VLOOKUP($A12,'Q3 Raw Data'!$A$9:$BD$158,F$3,FALSE))="","",(VLOOKUP($A12,'Q3 Raw Data'!$A$9:$BD$158,F$3,FALSE))),"")</f>
        <v>Exemplary</v>
      </c>
      <c r="G12" s="223" t="str">
        <f>IFERROR(IF((VLOOKUP($A12,'Q3 Raw Data'!$A$9:$BD$158,G$3,FALSE))="","",(VLOOKUP($A12,'Q3 Raw Data'!$A$9:$BD$158,G$3,FALSE))),"")</f>
        <v>Mature</v>
      </c>
      <c r="H12" s="223" t="str">
        <f>IFERROR(IF((VLOOKUP($A12,'Q3 Raw Data'!$A$9:$BD$158,H$3,FALSE))="","",(VLOOKUP($A12,'Q3 Raw Data'!$A$9:$BD$158,H$3,FALSE))),"")</f>
        <v>Plans in place</v>
      </c>
      <c r="I12" s="223" t="str">
        <f>IFERROR(IF((VLOOKUP($A12,'Q3 Raw Data'!$A$9:$BD$158,I$3,FALSE))="","",(VLOOKUP($A12,'Q3 Raw Data'!$A$9:$BD$158,I$3,FALSE))),"")</f>
        <v>Mature</v>
      </c>
      <c r="J12" s="223" t="str">
        <f>IFERROR(IF((VLOOKUP($A12,'Q3 Raw Data'!$A$9:$BD$158,J$3,FALSE))="","",(VLOOKUP($A12,'Q3 Raw Data'!$A$9:$BD$158,J$3,FALSE))),"")</f>
        <v>Established</v>
      </c>
      <c r="K12" s="223" t="str">
        <f>IFERROR(IF((VLOOKUP($A12,'Q3 Raw Data'!$A$9:$BD$158,K$3,FALSE))="","",(VLOOKUP($A12,'Q3 Raw Data'!$A$9:$BD$158,K$3,FALSE))),"")</f>
        <v>Established</v>
      </c>
      <c r="L12" s="223" t="str">
        <f>IFERROR(IF((VLOOKUP($A12,'Q3 Raw Data'!$A$9:$BD$158,L$3,FALSE))="","",(VLOOKUP($A12,'Q3 Raw Data'!$A$9:$BD$158,L$3,FALSE))),"")</f>
        <v>Plans in place</v>
      </c>
      <c r="M12" s="223" t="str">
        <f>IFERROR(IF((VLOOKUP($A12,'Q3 Raw Data'!$A$9:$BD$158,M$3,FALSE))="","",(VLOOKUP($A12,'Q3 Raw Data'!$A$9:$BD$158,M$3,FALSE))),"")</f>
        <v>Mature</v>
      </c>
      <c r="N12" s="223" t="str">
        <f>IFERROR(IF((VLOOKUP($A12,'Q3 Raw Data'!$A$9:$BD$158,N$3,FALSE))="","",(VLOOKUP($A12,'Q3 Raw Data'!$A$9:$BD$158,N$3,FALSE))),"")</f>
        <v>Established</v>
      </c>
      <c r="O12" s="223" t="str">
        <f>IFERROR(IF((VLOOKUP($A12,'Q3 Raw Data'!$A$9:$BD$158,O$3,FALSE))="","",(VLOOKUP($A12,'Q3 Raw Data'!$A$9:$BD$158,O$3,FALSE))),"")</f>
        <v>Exemplary</v>
      </c>
      <c r="P12" s="223" t="str">
        <f>IFERROR(IF((VLOOKUP($A12,'Q3 Raw Data'!$A$9:$BD$158,P$3,FALSE))="","",(VLOOKUP($A12,'Q3 Raw Data'!$A$9:$BD$158,P$3,FALSE))),"")</f>
        <v>Mature</v>
      </c>
      <c r="Q12" s="223" t="str">
        <f>IFERROR(IF((VLOOKUP($A12,'Q3 Raw Data'!$A$9:$BD$158,Q$3,FALSE))="","",(VLOOKUP($A12,'Q3 Raw Data'!$A$9:$BD$158,Q$3,FALSE))),"")</f>
        <v>Established</v>
      </c>
      <c r="R12" s="223" t="str">
        <f>IFERROR(IF((VLOOKUP($A12,'Q3 Raw Data'!$A$9:$BD$158,R$3,FALSE))="","",(VLOOKUP($A12,'Q3 Raw Data'!$A$9:$BD$158,R$3,FALSE))),"")</f>
        <v>Mature</v>
      </c>
      <c r="S12" s="223" t="str">
        <f>IFERROR(IF((VLOOKUP($A12,'Q3 Raw Data'!$A$9:$BD$158,S$3,FALSE))="","",(VLOOKUP($A12,'Q3 Raw Data'!$A$9:$BD$158,S$3,FALSE))),"")</f>
        <v>Established</v>
      </c>
      <c r="T12" s="223" t="str">
        <f>IFERROR(IF((VLOOKUP($A12,'Q3 Raw Data'!$A$9:$BD$158,T$3,FALSE))="","",(VLOOKUP($A12,'Q3 Raw Data'!$A$9:$BD$158,T$3,FALSE))),"")</f>
        <v>Established</v>
      </c>
    </row>
    <row r="13" spans="1:20" x14ac:dyDescent="0.3">
      <c r="A13" t="s">
        <v>194</v>
      </c>
      <c r="B13" t="s">
        <v>195</v>
      </c>
      <c r="C13" s="223" t="str">
        <f>IFERROR(IF((VLOOKUP($A13,'Q3 Raw Data'!$A$9:$BD$158,C$3,FALSE))="","",(VLOOKUP($A13,'Q3 Raw Data'!$A$9:$BD$158,C$3,FALSE))),"")</f>
        <v>Established</v>
      </c>
      <c r="D13" s="223" t="str">
        <f>IFERROR(IF((VLOOKUP($A13,'Q3 Raw Data'!$A$9:$BD$158,D$3,FALSE))="","",(VLOOKUP($A13,'Q3 Raw Data'!$A$9:$BD$158,D$3,FALSE))),"")</f>
        <v>Established</v>
      </c>
      <c r="E13" s="223" t="str">
        <f>IFERROR(IF((VLOOKUP($A13,'Q3 Raw Data'!$A$9:$BD$158,E$3,FALSE))="","",(VLOOKUP($A13,'Q3 Raw Data'!$A$9:$BD$158,E$3,FALSE))),"")</f>
        <v>Mature</v>
      </c>
      <c r="F13" s="223" t="str">
        <f>IFERROR(IF((VLOOKUP($A13,'Q3 Raw Data'!$A$9:$BD$158,F$3,FALSE))="","",(VLOOKUP($A13,'Q3 Raw Data'!$A$9:$BD$158,F$3,FALSE))),"")</f>
        <v>Established</v>
      </c>
      <c r="G13" s="223" t="str">
        <f>IFERROR(IF((VLOOKUP($A13,'Q3 Raw Data'!$A$9:$BD$158,G$3,FALSE))="","",(VLOOKUP($A13,'Q3 Raw Data'!$A$9:$BD$158,G$3,FALSE))),"")</f>
        <v>Established</v>
      </c>
      <c r="H13" s="223" t="str">
        <f>IFERROR(IF((VLOOKUP($A13,'Q3 Raw Data'!$A$9:$BD$158,H$3,FALSE))="","",(VLOOKUP($A13,'Q3 Raw Data'!$A$9:$BD$158,H$3,FALSE))),"")</f>
        <v>Mature</v>
      </c>
      <c r="I13" s="223" t="str">
        <f>IFERROR(IF((VLOOKUP($A13,'Q3 Raw Data'!$A$9:$BD$158,I$3,FALSE))="","",(VLOOKUP($A13,'Q3 Raw Data'!$A$9:$BD$158,I$3,FALSE))),"")</f>
        <v>Established</v>
      </c>
      <c r="J13" s="223" t="str">
        <f>IFERROR(IF((VLOOKUP($A13,'Q3 Raw Data'!$A$9:$BD$158,J$3,FALSE))="","",(VLOOKUP($A13,'Q3 Raw Data'!$A$9:$BD$158,J$3,FALSE))),"")</f>
        <v>Established</v>
      </c>
      <c r="K13" s="223" t="str">
        <f>IFERROR(IF((VLOOKUP($A13,'Q3 Raw Data'!$A$9:$BD$158,K$3,FALSE))="","",(VLOOKUP($A13,'Q3 Raw Data'!$A$9:$BD$158,K$3,FALSE))),"")</f>
        <v>Not yet established</v>
      </c>
      <c r="L13" s="223" t="str">
        <f>IFERROR(IF((VLOOKUP($A13,'Q3 Raw Data'!$A$9:$BD$158,L$3,FALSE))="","",(VLOOKUP($A13,'Q3 Raw Data'!$A$9:$BD$158,L$3,FALSE))),"")</f>
        <v>Mature</v>
      </c>
      <c r="M13" s="223" t="str">
        <f>IFERROR(IF((VLOOKUP($A13,'Q3 Raw Data'!$A$9:$BD$158,M$3,FALSE))="","",(VLOOKUP($A13,'Q3 Raw Data'!$A$9:$BD$158,M$3,FALSE))),"")</f>
        <v>Mature</v>
      </c>
      <c r="N13" s="223" t="str">
        <f>IFERROR(IF((VLOOKUP($A13,'Q3 Raw Data'!$A$9:$BD$158,N$3,FALSE))="","",(VLOOKUP($A13,'Q3 Raw Data'!$A$9:$BD$158,N$3,FALSE))),"")</f>
        <v>Mature</v>
      </c>
      <c r="O13" s="223" t="str">
        <f>IFERROR(IF((VLOOKUP($A13,'Q3 Raw Data'!$A$9:$BD$158,O$3,FALSE))="","",(VLOOKUP($A13,'Q3 Raw Data'!$A$9:$BD$158,O$3,FALSE))),"")</f>
        <v>Mature</v>
      </c>
      <c r="P13" s="223" t="str">
        <f>IFERROR(IF((VLOOKUP($A13,'Q3 Raw Data'!$A$9:$BD$158,P$3,FALSE))="","",(VLOOKUP($A13,'Q3 Raw Data'!$A$9:$BD$158,P$3,FALSE))),"")</f>
        <v>Mature</v>
      </c>
      <c r="Q13" s="223" t="str">
        <f>IFERROR(IF((VLOOKUP($A13,'Q3 Raw Data'!$A$9:$BD$158,Q$3,FALSE))="","",(VLOOKUP($A13,'Q3 Raw Data'!$A$9:$BD$158,Q$3,FALSE))),"")</f>
        <v>Mature</v>
      </c>
      <c r="R13" s="223" t="str">
        <f>IFERROR(IF((VLOOKUP($A13,'Q3 Raw Data'!$A$9:$BD$158,R$3,FALSE))="","",(VLOOKUP($A13,'Q3 Raw Data'!$A$9:$BD$158,R$3,FALSE))),"")</f>
        <v>Mature</v>
      </c>
      <c r="S13" s="223" t="str">
        <f>IFERROR(IF((VLOOKUP($A13,'Q3 Raw Data'!$A$9:$BD$158,S$3,FALSE))="","",(VLOOKUP($A13,'Q3 Raw Data'!$A$9:$BD$158,S$3,FALSE))),"")</f>
        <v>Established</v>
      </c>
      <c r="T13" s="223" t="str">
        <f>IFERROR(IF((VLOOKUP($A13,'Q3 Raw Data'!$A$9:$BD$158,T$3,FALSE))="","",(VLOOKUP($A13,'Q3 Raw Data'!$A$9:$BD$158,T$3,FALSE))),"")</f>
        <v>Plans in place</v>
      </c>
    </row>
    <row r="14" spans="1:20" x14ac:dyDescent="0.3">
      <c r="A14" t="s">
        <v>201</v>
      </c>
      <c r="B14" t="s">
        <v>202</v>
      </c>
      <c r="C14" s="223" t="str">
        <f>IFERROR(IF((VLOOKUP($A14,'Q3 Raw Data'!$A$9:$BD$158,C$3,FALSE))="","",(VLOOKUP($A14,'Q3 Raw Data'!$A$9:$BD$158,C$3,FALSE))),"")</f>
        <v>Mature</v>
      </c>
      <c r="D14" s="223" t="str">
        <f>IFERROR(IF((VLOOKUP($A14,'Q3 Raw Data'!$A$9:$BD$158,D$3,FALSE))="","",(VLOOKUP($A14,'Q3 Raw Data'!$A$9:$BD$158,D$3,FALSE))),"")</f>
        <v>Established</v>
      </c>
      <c r="E14" s="223" t="str">
        <f>IFERROR(IF((VLOOKUP($A14,'Q3 Raw Data'!$A$9:$BD$158,E$3,FALSE))="","",(VLOOKUP($A14,'Q3 Raw Data'!$A$9:$BD$158,E$3,FALSE))),"")</f>
        <v>Established</v>
      </c>
      <c r="F14" s="223" t="str">
        <f>IFERROR(IF((VLOOKUP($A14,'Q3 Raw Data'!$A$9:$BD$158,F$3,FALSE))="","",(VLOOKUP($A14,'Q3 Raw Data'!$A$9:$BD$158,F$3,FALSE))),"")</f>
        <v>Established</v>
      </c>
      <c r="G14" s="223" t="str">
        <f>IFERROR(IF((VLOOKUP($A14,'Q3 Raw Data'!$A$9:$BD$158,G$3,FALSE))="","",(VLOOKUP($A14,'Q3 Raw Data'!$A$9:$BD$158,G$3,FALSE))),"")</f>
        <v>Established</v>
      </c>
      <c r="H14" s="223" t="str">
        <f>IFERROR(IF((VLOOKUP($A14,'Q3 Raw Data'!$A$9:$BD$158,H$3,FALSE))="","",(VLOOKUP($A14,'Q3 Raw Data'!$A$9:$BD$158,H$3,FALSE))),"")</f>
        <v>Mature</v>
      </c>
      <c r="I14" s="223" t="str">
        <f>IFERROR(IF((VLOOKUP($A14,'Q3 Raw Data'!$A$9:$BD$158,I$3,FALSE))="","",(VLOOKUP($A14,'Q3 Raw Data'!$A$9:$BD$158,I$3,FALSE))),"")</f>
        <v>Established</v>
      </c>
      <c r="J14" s="223" t="str">
        <f>IFERROR(IF((VLOOKUP($A14,'Q3 Raw Data'!$A$9:$BD$158,J$3,FALSE))="","",(VLOOKUP($A14,'Q3 Raw Data'!$A$9:$BD$158,J$3,FALSE))),"")</f>
        <v>Established</v>
      </c>
      <c r="K14" s="223" t="str">
        <f>IFERROR(IF((VLOOKUP($A14,'Q3 Raw Data'!$A$9:$BD$158,K$3,FALSE))="","",(VLOOKUP($A14,'Q3 Raw Data'!$A$9:$BD$158,K$3,FALSE))),"")</f>
        <v>Established</v>
      </c>
      <c r="L14" s="223" t="str">
        <f>IFERROR(IF((VLOOKUP($A14,'Q3 Raw Data'!$A$9:$BD$158,L$3,FALSE))="","",(VLOOKUP($A14,'Q3 Raw Data'!$A$9:$BD$158,L$3,FALSE))),"")</f>
        <v>Mature</v>
      </c>
      <c r="M14" s="223" t="str">
        <f>IFERROR(IF((VLOOKUP($A14,'Q3 Raw Data'!$A$9:$BD$158,M$3,FALSE))="","",(VLOOKUP($A14,'Q3 Raw Data'!$A$9:$BD$158,M$3,FALSE))),"")</f>
        <v>Established</v>
      </c>
      <c r="N14" s="223" t="str">
        <f>IFERROR(IF((VLOOKUP($A14,'Q3 Raw Data'!$A$9:$BD$158,N$3,FALSE))="","",(VLOOKUP($A14,'Q3 Raw Data'!$A$9:$BD$158,N$3,FALSE))),"")</f>
        <v>Established</v>
      </c>
      <c r="O14" s="223" t="str">
        <f>IFERROR(IF((VLOOKUP($A14,'Q3 Raw Data'!$A$9:$BD$158,O$3,FALSE))="","",(VLOOKUP($A14,'Q3 Raw Data'!$A$9:$BD$158,O$3,FALSE))),"")</f>
        <v>Established</v>
      </c>
      <c r="P14" s="223" t="str">
        <f>IFERROR(IF((VLOOKUP($A14,'Q3 Raw Data'!$A$9:$BD$158,P$3,FALSE))="","",(VLOOKUP($A14,'Q3 Raw Data'!$A$9:$BD$158,P$3,FALSE))),"")</f>
        <v>Established</v>
      </c>
      <c r="Q14" s="223" t="str">
        <f>IFERROR(IF((VLOOKUP($A14,'Q3 Raw Data'!$A$9:$BD$158,Q$3,FALSE))="","",(VLOOKUP($A14,'Q3 Raw Data'!$A$9:$BD$158,Q$3,FALSE))),"")</f>
        <v>Mature</v>
      </c>
      <c r="R14" s="223" t="str">
        <f>IFERROR(IF((VLOOKUP($A14,'Q3 Raw Data'!$A$9:$BD$158,R$3,FALSE))="","",(VLOOKUP($A14,'Q3 Raw Data'!$A$9:$BD$158,R$3,FALSE))),"")</f>
        <v>Established</v>
      </c>
      <c r="S14" s="223" t="str">
        <f>IFERROR(IF((VLOOKUP($A14,'Q3 Raw Data'!$A$9:$BD$158,S$3,FALSE))="","",(VLOOKUP($A14,'Q3 Raw Data'!$A$9:$BD$158,S$3,FALSE))),"")</f>
        <v>Established</v>
      </c>
      <c r="T14" s="223" t="str">
        <f>IFERROR(IF((VLOOKUP($A14,'Q3 Raw Data'!$A$9:$BD$158,T$3,FALSE))="","",(VLOOKUP($A14,'Q3 Raw Data'!$A$9:$BD$158,T$3,FALSE))),"")</f>
        <v>Established</v>
      </c>
    </row>
    <row r="15" spans="1:20" x14ac:dyDescent="0.3">
      <c r="A15" t="s">
        <v>209</v>
      </c>
      <c r="B15" t="s">
        <v>210</v>
      </c>
      <c r="C15" s="223" t="str">
        <f>IFERROR(IF((VLOOKUP($A15,'Q3 Raw Data'!$A$9:$BD$158,C$3,FALSE))="","",(VLOOKUP($A15,'Q3 Raw Data'!$A$9:$BD$158,C$3,FALSE))),"")</f>
        <v>Mature</v>
      </c>
      <c r="D15" s="223" t="str">
        <f>IFERROR(IF((VLOOKUP($A15,'Q3 Raw Data'!$A$9:$BD$158,D$3,FALSE))="","",(VLOOKUP($A15,'Q3 Raw Data'!$A$9:$BD$158,D$3,FALSE))),"")</f>
        <v>Established</v>
      </c>
      <c r="E15" s="223" t="str">
        <f>IFERROR(IF((VLOOKUP($A15,'Q3 Raw Data'!$A$9:$BD$158,E$3,FALSE))="","",(VLOOKUP($A15,'Q3 Raw Data'!$A$9:$BD$158,E$3,FALSE))),"")</f>
        <v>Established</v>
      </c>
      <c r="F15" s="223" t="str">
        <f>IFERROR(IF((VLOOKUP($A15,'Q3 Raw Data'!$A$9:$BD$158,F$3,FALSE))="","",(VLOOKUP($A15,'Q3 Raw Data'!$A$9:$BD$158,F$3,FALSE))),"")</f>
        <v>Established</v>
      </c>
      <c r="G15" s="223" t="str">
        <f>IFERROR(IF((VLOOKUP($A15,'Q3 Raw Data'!$A$9:$BD$158,G$3,FALSE))="","",(VLOOKUP($A15,'Q3 Raw Data'!$A$9:$BD$158,G$3,FALSE))),"")</f>
        <v>Mature</v>
      </c>
      <c r="H15" s="223" t="str">
        <f>IFERROR(IF((VLOOKUP($A15,'Q3 Raw Data'!$A$9:$BD$158,H$3,FALSE))="","",(VLOOKUP($A15,'Q3 Raw Data'!$A$9:$BD$158,H$3,FALSE))),"")</f>
        <v>Plans in place</v>
      </c>
      <c r="I15" s="223" t="str">
        <f>IFERROR(IF((VLOOKUP($A15,'Q3 Raw Data'!$A$9:$BD$158,I$3,FALSE))="","",(VLOOKUP($A15,'Q3 Raw Data'!$A$9:$BD$158,I$3,FALSE))),"")</f>
        <v>Established</v>
      </c>
      <c r="J15" s="223" t="str">
        <f>IFERROR(IF((VLOOKUP($A15,'Q3 Raw Data'!$A$9:$BD$158,J$3,FALSE))="","",(VLOOKUP($A15,'Q3 Raw Data'!$A$9:$BD$158,J$3,FALSE))),"")</f>
        <v>Mature</v>
      </c>
      <c r="K15" s="223" t="str">
        <f>IFERROR(IF((VLOOKUP($A15,'Q3 Raw Data'!$A$9:$BD$158,K$3,FALSE))="","",(VLOOKUP($A15,'Q3 Raw Data'!$A$9:$BD$158,K$3,FALSE))),"")</f>
        <v>Established</v>
      </c>
      <c r="L15" s="223" t="str">
        <f>IFERROR(IF((VLOOKUP($A15,'Q3 Raw Data'!$A$9:$BD$158,L$3,FALSE))="","",(VLOOKUP($A15,'Q3 Raw Data'!$A$9:$BD$158,L$3,FALSE))),"")</f>
        <v>Mature</v>
      </c>
      <c r="M15" s="223" t="str">
        <f>IFERROR(IF((VLOOKUP($A15,'Q3 Raw Data'!$A$9:$BD$158,M$3,FALSE))="","",(VLOOKUP($A15,'Q3 Raw Data'!$A$9:$BD$158,M$3,FALSE))),"")</f>
        <v>Established</v>
      </c>
      <c r="N15" s="223" t="str">
        <f>IFERROR(IF((VLOOKUP($A15,'Q3 Raw Data'!$A$9:$BD$158,N$3,FALSE))="","",(VLOOKUP($A15,'Q3 Raw Data'!$A$9:$BD$158,N$3,FALSE))),"")</f>
        <v>Established</v>
      </c>
      <c r="O15" s="223" t="str">
        <f>IFERROR(IF((VLOOKUP($A15,'Q3 Raw Data'!$A$9:$BD$158,O$3,FALSE))="","",(VLOOKUP($A15,'Q3 Raw Data'!$A$9:$BD$158,O$3,FALSE))),"")</f>
        <v>Established</v>
      </c>
      <c r="P15" s="223" t="str">
        <f>IFERROR(IF((VLOOKUP($A15,'Q3 Raw Data'!$A$9:$BD$158,P$3,FALSE))="","",(VLOOKUP($A15,'Q3 Raw Data'!$A$9:$BD$158,P$3,FALSE))),"")</f>
        <v>Mature</v>
      </c>
      <c r="Q15" s="223" t="str">
        <f>IFERROR(IF((VLOOKUP($A15,'Q3 Raw Data'!$A$9:$BD$158,Q$3,FALSE))="","",(VLOOKUP($A15,'Q3 Raw Data'!$A$9:$BD$158,Q$3,FALSE))),"")</f>
        <v>Established</v>
      </c>
      <c r="R15" s="223" t="str">
        <f>IFERROR(IF((VLOOKUP($A15,'Q3 Raw Data'!$A$9:$BD$158,R$3,FALSE))="","",(VLOOKUP($A15,'Q3 Raw Data'!$A$9:$BD$158,R$3,FALSE))),"")</f>
        <v>Established</v>
      </c>
      <c r="S15" s="223" t="str">
        <f>IFERROR(IF((VLOOKUP($A15,'Q3 Raw Data'!$A$9:$BD$158,S$3,FALSE))="","",(VLOOKUP($A15,'Q3 Raw Data'!$A$9:$BD$158,S$3,FALSE))),"")</f>
        <v>Mature</v>
      </c>
      <c r="T15" s="223" t="str">
        <f>IFERROR(IF((VLOOKUP($A15,'Q3 Raw Data'!$A$9:$BD$158,T$3,FALSE))="","",(VLOOKUP($A15,'Q3 Raw Data'!$A$9:$BD$158,T$3,FALSE))),"")</f>
        <v>Established</v>
      </c>
    </row>
    <row r="16" spans="1:20" x14ac:dyDescent="0.3">
      <c r="A16" t="s">
        <v>216</v>
      </c>
      <c r="B16" t="s">
        <v>217</v>
      </c>
      <c r="C16" s="223" t="str">
        <f>IFERROR(IF((VLOOKUP($A16,'Q3 Raw Data'!$A$9:$BD$158,C$3,FALSE))="","",(VLOOKUP($A16,'Q3 Raw Data'!$A$9:$BD$158,C$3,FALSE))),"")</f>
        <v>Established</v>
      </c>
      <c r="D16" s="223" t="str">
        <f>IFERROR(IF((VLOOKUP($A16,'Q3 Raw Data'!$A$9:$BD$158,D$3,FALSE))="","",(VLOOKUP($A16,'Q3 Raw Data'!$A$9:$BD$158,D$3,FALSE))),"")</f>
        <v>Mature</v>
      </c>
      <c r="E16" s="223" t="str">
        <f>IFERROR(IF((VLOOKUP($A16,'Q3 Raw Data'!$A$9:$BD$158,E$3,FALSE))="","",(VLOOKUP($A16,'Q3 Raw Data'!$A$9:$BD$158,E$3,FALSE))),"")</f>
        <v>Established</v>
      </c>
      <c r="F16" s="223" t="str">
        <f>IFERROR(IF((VLOOKUP($A16,'Q3 Raw Data'!$A$9:$BD$158,F$3,FALSE))="","",(VLOOKUP($A16,'Q3 Raw Data'!$A$9:$BD$158,F$3,FALSE))),"")</f>
        <v>Established</v>
      </c>
      <c r="G16" s="223" t="str">
        <f>IFERROR(IF((VLOOKUP($A16,'Q3 Raw Data'!$A$9:$BD$158,G$3,FALSE))="","",(VLOOKUP($A16,'Q3 Raw Data'!$A$9:$BD$158,G$3,FALSE))),"")</f>
        <v>Established</v>
      </c>
      <c r="H16" s="223" t="str">
        <f>IFERROR(IF((VLOOKUP($A16,'Q3 Raw Data'!$A$9:$BD$158,H$3,FALSE))="","",(VLOOKUP($A16,'Q3 Raw Data'!$A$9:$BD$158,H$3,FALSE))),"")</f>
        <v>Mature</v>
      </c>
      <c r="I16" s="223" t="str">
        <f>IFERROR(IF((VLOOKUP($A16,'Q3 Raw Data'!$A$9:$BD$158,I$3,FALSE))="","",(VLOOKUP($A16,'Q3 Raw Data'!$A$9:$BD$158,I$3,FALSE))),"")</f>
        <v>Established</v>
      </c>
      <c r="J16" s="223" t="str">
        <f>IFERROR(IF((VLOOKUP($A16,'Q3 Raw Data'!$A$9:$BD$158,J$3,FALSE))="","",(VLOOKUP($A16,'Q3 Raw Data'!$A$9:$BD$158,J$3,FALSE))),"")</f>
        <v>Mature</v>
      </c>
      <c r="K16" s="223" t="str">
        <f>IFERROR(IF((VLOOKUP($A16,'Q3 Raw Data'!$A$9:$BD$158,K$3,FALSE))="","",(VLOOKUP($A16,'Q3 Raw Data'!$A$9:$BD$158,K$3,FALSE))),"")</f>
        <v>Established</v>
      </c>
      <c r="L16" s="223" t="str">
        <f>IFERROR(IF((VLOOKUP($A16,'Q3 Raw Data'!$A$9:$BD$158,L$3,FALSE))="","",(VLOOKUP($A16,'Q3 Raw Data'!$A$9:$BD$158,L$3,FALSE))),"")</f>
        <v>Established</v>
      </c>
      <c r="M16" s="223" t="str">
        <f>IFERROR(IF((VLOOKUP($A16,'Q3 Raw Data'!$A$9:$BD$158,M$3,FALSE))="","",(VLOOKUP($A16,'Q3 Raw Data'!$A$9:$BD$158,M$3,FALSE))),"")</f>
        <v>Mature</v>
      </c>
      <c r="N16" s="223" t="str">
        <f>IFERROR(IF((VLOOKUP($A16,'Q3 Raw Data'!$A$9:$BD$158,N$3,FALSE))="","",(VLOOKUP($A16,'Q3 Raw Data'!$A$9:$BD$158,N$3,FALSE))),"")</f>
        <v>Established</v>
      </c>
      <c r="O16" s="223" t="str">
        <f>IFERROR(IF((VLOOKUP($A16,'Q3 Raw Data'!$A$9:$BD$158,O$3,FALSE))="","",(VLOOKUP($A16,'Q3 Raw Data'!$A$9:$BD$158,O$3,FALSE))),"")</f>
        <v>Established</v>
      </c>
      <c r="P16" s="223" t="str">
        <f>IFERROR(IF((VLOOKUP($A16,'Q3 Raw Data'!$A$9:$BD$158,P$3,FALSE))="","",(VLOOKUP($A16,'Q3 Raw Data'!$A$9:$BD$158,P$3,FALSE))),"")</f>
        <v>Established</v>
      </c>
      <c r="Q16" s="223" t="str">
        <f>IFERROR(IF((VLOOKUP($A16,'Q3 Raw Data'!$A$9:$BD$158,Q$3,FALSE))="","",(VLOOKUP($A16,'Q3 Raw Data'!$A$9:$BD$158,Q$3,FALSE))),"")</f>
        <v>Mature</v>
      </c>
      <c r="R16" s="223" t="str">
        <f>IFERROR(IF((VLOOKUP($A16,'Q3 Raw Data'!$A$9:$BD$158,R$3,FALSE))="","",(VLOOKUP($A16,'Q3 Raw Data'!$A$9:$BD$158,R$3,FALSE))),"")</f>
        <v>Established</v>
      </c>
      <c r="S16" s="223" t="str">
        <f>IFERROR(IF((VLOOKUP($A16,'Q3 Raw Data'!$A$9:$BD$158,S$3,FALSE))="","",(VLOOKUP($A16,'Q3 Raw Data'!$A$9:$BD$158,S$3,FALSE))),"")</f>
        <v>Mature</v>
      </c>
      <c r="T16" s="223" t="str">
        <f>IFERROR(IF((VLOOKUP($A16,'Q3 Raw Data'!$A$9:$BD$158,T$3,FALSE))="","",(VLOOKUP($A16,'Q3 Raw Data'!$A$9:$BD$158,T$3,FALSE))),"")</f>
        <v>Established</v>
      </c>
    </row>
    <row r="17" spans="1:20" x14ac:dyDescent="0.3">
      <c r="A17" t="s">
        <v>222</v>
      </c>
      <c r="B17" t="s">
        <v>223</v>
      </c>
      <c r="C17" s="223" t="str">
        <f>IFERROR(IF((VLOOKUP($A17,'Q3 Raw Data'!$A$9:$BD$158,C$3,FALSE))="","",(VLOOKUP($A17,'Q3 Raw Data'!$A$9:$BD$158,C$3,FALSE))),"")</f>
        <v>Established</v>
      </c>
      <c r="D17" s="223" t="str">
        <f>IFERROR(IF((VLOOKUP($A17,'Q3 Raw Data'!$A$9:$BD$158,D$3,FALSE))="","",(VLOOKUP($A17,'Q3 Raw Data'!$A$9:$BD$158,D$3,FALSE))),"")</f>
        <v>Established</v>
      </c>
      <c r="E17" s="223" t="str">
        <f>IFERROR(IF((VLOOKUP($A17,'Q3 Raw Data'!$A$9:$BD$158,E$3,FALSE))="","",(VLOOKUP($A17,'Q3 Raw Data'!$A$9:$BD$158,E$3,FALSE))),"")</f>
        <v>Established</v>
      </c>
      <c r="F17" s="223" t="str">
        <f>IFERROR(IF((VLOOKUP($A17,'Q3 Raw Data'!$A$9:$BD$158,F$3,FALSE))="","",(VLOOKUP($A17,'Q3 Raw Data'!$A$9:$BD$158,F$3,FALSE))),"")</f>
        <v>Established</v>
      </c>
      <c r="G17" s="223" t="str">
        <f>IFERROR(IF((VLOOKUP($A17,'Q3 Raw Data'!$A$9:$BD$158,G$3,FALSE))="","",(VLOOKUP($A17,'Q3 Raw Data'!$A$9:$BD$158,G$3,FALSE))),"")</f>
        <v>Established</v>
      </c>
      <c r="H17" s="223" t="str">
        <f>IFERROR(IF((VLOOKUP($A17,'Q3 Raw Data'!$A$9:$BD$158,H$3,FALSE))="","",(VLOOKUP($A17,'Q3 Raw Data'!$A$9:$BD$158,H$3,FALSE))),"")</f>
        <v>Established</v>
      </c>
      <c r="I17" s="223" t="str">
        <f>IFERROR(IF((VLOOKUP($A17,'Q3 Raw Data'!$A$9:$BD$158,I$3,FALSE))="","",(VLOOKUP($A17,'Q3 Raw Data'!$A$9:$BD$158,I$3,FALSE))),"")</f>
        <v>Established</v>
      </c>
      <c r="J17" s="223" t="str">
        <f>IFERROR(IF((VLOOKUP($A17,'Q3 Raw Data'!$A$9:$BD$158,J$3,FALSE))="","",(VLOOKUP($A17,'Q3 Raw Data'!$A$9:$BD$158,J$3,FALSE))),"")</f>
        <v>Established</v>
      </c>
      <c r="K17" s="223" t="str">
        <f>IFERROR(IF((VLOOKUP($A17,'Q3 Raw Data'!$A$9:$BD$158,K$3,FALSE))="","",(VLOOKUP($A17,'Q3 Raw Data'!$A$9:$BD$158,K$3,FALSE))),"")</f>
        <v>Established</v>
      </c>
      <c r="L17" s="223" t="str">
        <f>IFERROR(IF((VLOOKUP($A17,'Q3 Raw Data'!$A$9:$BD$158,L$3,FALSE))="","",(VLOOKUP($A17,'Q3 Raw Data'!$A$9:$BD$158,L$3,FALSE))),"")</f>
        <v>Mature</v>
      </c>
      <c r="M17" s="223" t="str">
        <f>IFERROR(IF((VLOOKUP($A17,'Q3 Raw Data'!$A$9:$BD$158,M$3,FALSE))="","",(VLOOKUP($A17,'Q3 Raw Data'!$A$9:$BD$158,M$3,FALSE))),"")</f>
        <v>Mature</v>
      </c>
      <c r="N17" s="223" t="str">
        <f>IFERROR(IF((VLOOKUP($A17,'Q3 Raw Data'!$A$9:$BD$158,N$3,FALSE))="","",(VLOOKUP($A17,'Q3 Raw Data'!$A$9:$BD$158,N$3,FALSE))),"")</f>
        <v>Mature</v>
      </c>
      <c r="O17" s="223" t="str">
        <f>IFERROR(IF((VLOOKUP($A17,'Q3 Raw Data'!$A$9:$BD$158,O$3,FALSE))="","",(VLOOKUP($A17,'Q3 Raw Data'!$A$9:$BD$158,O$3,FALSE))),"")</f>
        <v>Established</v>
      </c>
      <c r="P17" s="223" t="str">
        <f>IFERROR(IF((VLOOKUP($A17,'Q3 Raw Data'!$A$9:$BD$158,P$3,FALSE))="","",(VLOOKUP($A17,'Q3 Raw Data'!$A$9:$BD$158,P$3,FALSE))),"")</f>
        <v>Established</v>
      </c>
      <c r="Q17" s="223" t="str">
        <f>IFERROR(IF((VLOOKUP($A17,'Q3 Raw Data'!$A$9:$BD$158,Q$3,FALSE))="","",(VLOOKUP($A17,'Q3 Raw Data'!$A$9:$BD$158,Q$3,FALSE))),"")</f>
        <v>Established</v>
      </c>
      <c r="R17" s="223" t="str">
        <f>IFERROR(IF((VLOOKUP($A17,'Q3 Raw Data'!$A$9:$BD$158,R$3,FALSE))="","",(VLOOKUP($A17,'Q3 Raw Data'!$A$9:$BD$158,R$3,FALSE))),"")</f>
        <v>Established</v>
      </c>
      <c r="S17" s="223" t="str">
        <f>IFERROR(IF((VLOOKUP($A17,'Q3 Raw Data'!$A$9:$BD$158,S$3,FALSE))="","",(VLOOKUP($A17,'Q3 Raw Data'!$A$9:$BD$158,S$3,FALSE))),"")</f>
        <v>Established</v>
      </c>
      <c r="T17" s="223" t="str">
        <f>IFERROR(IF((VLOOKUP($A17,'Q3 Raw Data'!$A$9:$BD$158,T$3,FALSE))="","",(VLOOKUP($A17,'Q3 Raw Data'!$A$9:$BD$158,T$3,FALSE))),"")</f>
        <v>Established</v>
      </c>
    </row>
    <row r="18" spans="1:20" x14ac:dyDescent="0.3">
      <c r="A18" t="s">
        <v>227</v>
      </c>
      <c r="B18" t="s">
        <v>228</v>
      </c>
      <c r="C18" s="223" t="str">
        <f>IFERROR(IF((VLOOKUP($A18,'Q3 Raw Data'!$A$9:$BD$158,C$3,FALSE))="","",(VLOOKUP($A18,'Q3 Raw Data'!$A$9:$BD$158,C$3,FALSE))),"")</f>
        <v>Established</v>
      </c>
      <c r="D18" s="223" t="str">
        <f>IFERROR(IF((VLOOKUP($A18,'Q3 Raw Data'!$A$9:$BD$158,D$3,FALSE))="","",(VLOOKUP($A18,'Q3 Raw Data'!$A$9:$BD$158,D$3,FALSE))),"")</f>
        <v>Established</v>
      </c>
      <c r="E18" s="223" t="str">
        <f>IFERROR(IF((VLOOKUP($A18,'Q3 Raw Data'!$A$9:$BD$158,E$3,FALSE))="","",(VLOOKUP($A18,'Q3 Raw Data'!$A$9:$BD$158,E$3,FALSE))),"")</f>
        <v>Established</v>
      </c>
      <c r="F18" s="223" t="str">
        <f>IFERROR(IF((VLOOKUP($A18,'Q3 Raw Data'!$A$9:$BD$158,F$3,FALSE))="","",(VLOOKUP($A18,'Q3 Raw Data'!$A$9:$BD$158,F$3,FALSE))),"")</f>
        <v>Established</v>
      </c>
      <c r="G18" s="223" t="str">
        <f>IFERROR(IF((VLOOKUP($A18,'Q3 Raw Data'!$A$9:$BD$158,G$3,FALSE))="","",(VLOOKUP($A18,'Q3 Raw Data'!$A$9:$BD$158,G$3,FALSE))),"")</f>
        <v>Established</v>
      </c>
      <c r="H18" s="223" t="str">
        <f>IFERROR(IF((VLOOKUP($A18,'Q3 Raw Data'!$A$9:$BD$158,H$3,FALSE))="","",(VLOOKUP($A18,'Q3 Raw Data'!$A$9:$BD$158,H$3,FALSE))),"")</f>
        <v>Established</v>
      </c>
      <c r="I18" s="223" t="str">
        <f>IFERROR(IF((VLOOKUP($A18,'Q3 Raw Data'!$A$9:$BD$158,I$3,FALSE))="","",(VLOOKUP($A18,'Q3 Raw Data'!$A$9:$BD$158,I$3,FALSE))),"")</f>
        <v>Established</v>
      </c>
      <c r="J18" s="223" t="str">
        <f>IFERROR(IF((VLOOKUP($A18,'Q3 Raw Data'!$A$9:$BD$158,J$3,FALSE))="","",(VLOOKUP($A18,'Q3 Raw Data'!$A$9:$BD$158,J$3,FALSE))),"")</f>
        <v>Established</v>
      </c>
      <c r="K18" s="223" t="str">
        <f>IFERROR(IF((VLOOKUP($A18,'Q3 Raw Data'!$A$9:$BD$158,K$3,FALSE))="","",(VLOOKUP($A18,'Q3 Raw Data'!$A$9:$BD$158,K$3,FALSE))),"")</f>
        <v>Established</v>
      </c>
      <c r="L18" s="223" t="str">
        <f>IFERROR(IF((VLOOKUP($A18,'Q3 Raw Data'!$A$9:$BD$158,L$3,FALSE))="","",(VLOOKUP($A18,'Q3 Raw Data'!$A$9:$BD$158,L$3,FALSE))),"")</f>
        <v>Mature</v>
      </c>
      <c r="M18" s="223" t="str">
        <f>IFERROR(IF((VLOOKUP($A18,'Q3 Raw Data'!$A$9:$BD$158,M$3,FALSE))="","",(VLOOKUP($A18,'Q3 Raw Data'!$A$9:$BD$158,M$3,FALSE))),"")</f>
        <v>Mature</v>
      </c>
      <c r="N18" s="223" t="str">
        <f>IFERROR(IF((VLOOKUP($A18,'Q3 Raw Data'!$A$9:$BD$158,N$3,FALSE))="","",(VLOOKUP($A18,'Q3 Raw Data'!$A$9:$BD$158,N$3,FALSE))),"")</f>
        <v>Mature</v>
      </c>
      <c r="O18" s="223" t="str">
        <f>IFERROR(IF((VLOOKUP($A18,'Q3 Raw Data'!$A$9:$BD$158,O$3,FALSE))="","",(VLOOKUP($A18,'Q3 Raw Data'!$A$9:$BD$158,O$3,FALSE))),"")</f>
        <v>Mature</v>
      </c>
      <c r="P18" s="223" t="str">
        <f>IFERROR(IF((VLOOKUP($A18,'Q3 Raw Data'!$A$9:$BD$158,P$3,FALSE))="","",(VLOOKUP($A18,'Q3 Raw Data'!$A$9:$BD$158,P$3,FALSE))),"")</f>
        <v>Established</v>
      </c>
      <c r="Q18" s="223" t="str">
        <f>IFERROR(IF((VLOOKUP($A18,'Q3 Raw Data'!$A$9:$BD$158,Q$3,FALSE))="","",(VLOOKUP($A18,'Q3 Raw Data'!$A$9:$BD$158,Q$3,FALSE))),"")</f>
        <v>Established</v>
      </c>
      <c r="R18" s="223" t="str">
        <f>IFERROR(IF((VLOOKUP($A18,'Q3 Raw Data'!$A$9:$BD$158,R$3,FALSE))="","",(VLOOKUP($A18,'Q3 Raw Data'!$A$9:$BD$158,R$3,FALSE))),"")</f>
        <v>Established</v>
      </c>
      <c r="S18" s="223" t="str">
        <f>IFERROR(IF((VLOOKUP($A18,'Q3 Raw Data'!$A$9:$BD$158,S$3,FALSE))="","",(VLOOKUP($A18,'Q3 Raw Data'!$A$9:$BD$158,S$3,FALSE))),"")</f>
        <v>Mature</v>
      </c>
      <c r="T18" s="223" t="str">
        <f>IFERROR(IF((VLOOKUP($A18,'Q3 Raw Data'!$A$9:$BD$158,T$3,FALSE))="","",(VLOOKUP($A18,'Q3 Raw Data'!$A$9:$BD$158,T$3,FALSE))),"")</f>
        <v>Mature</v>
      </c>
    </row>
    <row r="19" spans="1:20" x14ac:dyDescent="0.3">
      <c r="A19" t="s">
        <v>233</v>
      </c>
      <c r="B19" t="s">
        <v>234</v>
      </c>
      <c r="C19" s="223" t="str">
        <f>IFERROR(IF((VLOOKUP($A19,'Q3 Raw Data'!$A$9:$BD$158,C$3,FALSE))="","",(VLOOKUP($A19,'Q3 Raw Data'!$A$9:$BD$158,C$3,FALSE))),"")</f>
        <v>Established</v>
      </c>
      <c r="D19" s="223" t="str">
        <f>IFERROR(IF((VLOOKUP($A19,'Q3 Raw Data'!$A$9:$BD$158,D$3,FALSE))="","",(VLOOKUP($A19,'Q3 Raw Data'!$A$9:$BD$158,D$3,FALSE))),"")</f>
        <v>Established</v>
      </c>
      <c r="E19" s="223" t="str">
        <f>IFERROR(IF((VLOOKUP($A19,'Q3 Raw Data'!$A$9:$BD$158,E$3,FALSE))="","",(VLOOKUP($A19,'Q3 Raw Data'!$A$9:$BD$158,E$3,FALSE))),"")</f>
        <v>Mature</v>
      </c>
      <c r="F19" s="223" t="str">
        <f>IFERROR(IF((VLOOKUP($A19,'Q3 Raw Data'!$A$9:$BD$158,F$3,FALSE))="","",(VLOOKUP($A19,'Q3 Raw Data'!$A$9:$BD$158,F$3,FALSE))),"")</f>
        <v>Established</v>
      </c>
      <c r="G19" s="223" t="str">
        <f>IFERROR(IF((VLOOKUP($A19,'Q3 Raw Data'!$A$9:$BD$158,G$3,FALSE))="","",(VLOOKUP($A19,'Q3 Raw Data'!$A$9:$BD$158,G$3,FALSE))),"")</f>
        <v>Established</v>
      </c>
      <c r="H19" s="223" t="str">
        <f>IFERROR(IF((VLOOKUP($A19,'Q3 Raw Data'!$A$9:$BD$158,H$3,FALSE))="","",(VLOOKUP($A19,'Q3 Raw Data'!$A$9:$BD$158,H$3,FALSE))),"")</f>
        <v>Established</v>
      </c>
      <c r="I19" s="223" t="str">
        <f>IFERROR(IF((VLOOKUP($A19,'Q3 Raw Data'!$A$9:$BD$158,I$3,FALSE))="","",(VLOOKUP($A19,'Q3 Raw Data'!$A$9:$BD$158,I$3,FALSE))),"")</f>
        <v>Established</v>
      </c>
      <c r="J19" s="223" t="str">
        <f>IFERROR(IF((VLOOKUP($A19,'Q3 Raw Data'!$A$9:$BD$158,J$3,FALSE))="","",(VLOOKUP($A19,'Q3 Raw Data'!$A$9:$BD$158,J$3,FALSE))),"")</f>
        <v>Established</v>
      </c>
      <c r="K19" s="223" t="str">
        <f>IFERROR(IF((VLOOKUP($A19,'Q3 Raw Data'!$A$9:$BD$158,K$3,FALSE))="","",(VLOOKUP($A19,'Q3 Raw Data'!$A$9:$BD$158,K$3,FALSE))),"")</f>
        <v>Plans in place</v>
      </c>
      <c r="L19" s="223" t="str">
        <f>IFERROR(IF((VLOOKUP($A19,'Q3 Raw Data'!$A$9:$BD$158,L$3,FALSE))="","",(VLOOKUP($A19,'Q3 Raw Data'!$A$9:$BD$158,L$3,FALSE))),"")</f>
        <v>Established</v>
      </c>
      <c r="M19" s="223" t="str">
        <f>IFERROR(IF((VLOOKUP($A19,'Q3 Raw Data'!$A$9:$BD$158,M$3,FALSE))="","",(VLOOKUP($A19,'Q3 Raw Data'!$A$9:$BD$158,M$3,FALSE))),"")</f>
        <v>Established</v>
      </c>
      <c r="N19" s="223" t="str">
        <f>IFERROR(IF((VLOOKUP($A19,'Q3 Raw Data'!$A$9:$BD$158,N$3,FALSE))="","",(VLOOKUP($A19,'Q3 Raw Data'!$A$9:$BD$158,N$3,FALSE))),"")</f>
        <v>Mature</v>
      </c>
      <c r="O19" s="223" t="str">
        <f>IFERROR(IF((VLOOKUP($A19,'Q3 Raw Data'!$A$9:$BD$158,O$3,FALSE))="","",(VLOOKUP($A19,'Q3 Raw Data'!$A$9:$BD$158,O$3,FALSE))),"")</f>
        <v>Established</v>
      </c>
      <c r="P19" s="223" t="str">
        <f>IFERROR(IF((VLOOKUP($A19,'Q3 Raw Data'!$A$9:$BD$158,P$3,FALSE))="","",(VLOOKUP($A19,'Q3 Raw Data'!$A$9:$BD$158,P$3,FALSE))),"")</f>
        <v>Established</v>
      </c>
      <c r="Q19" s="223" t="str">
        <f>IFERROR(IF((VLOOKUP($A19,'Q3 Raw Data'!$A$9:$BD$158,Q$3,FALSE))="","",(VLOOKUP($A19,'Q3 Raw Data'!$A$9:$BD$158,Q$3,FALSE))),"")</f>
        <v>Established</v>
      </c>
      <c r="R19" s="223" t="str">
        <f>IFERROR(IF((VLOOKUP($A19,'Q3 Raw Data'!$A$9:$BD$158,R$3,FALSE))="","",(VLOOKUP($A19,'Q3 Raw Data'!$A$9:$BD$158,R$3,FALSE))),"")</f>
        <v>Established</v>
      </c>
      <c r="S19" s="223" t="str">
        <f>IFERROR(IF((VLOOKUP($A19,'Q3 Raw Data'!$A$9:$BD$158,S$3,FALSE))="","",(VLOOKUP($A19,'Q3 Raw Data'!$A$9:$BD$158,S$3,FALSE))),"")</f>
        <v>Established</v>
      </c>
      <c r="T19" s="223" t="str">
        <f>IFERROR(IF((VLOOKUP($A19,'Q3 Raw Data'!$A$9:$BD$158,T$3,FALSE))="","",(VLOOKUP($A19,'Q3 Raw Data'!$A$9:$BD$158,T$3,FALSE))),"")</f>
        <v>Established</v>
      </c>
    </row>
    <row r="20" spans="1:20" x14ac:dyDescent="0.3">
      <c r="A20" t="s">
        <v>237</v>
      </c>
      <c r="B20" t="s">
        <v>238</v>
      </c>
      <c r="C20" s="223" t="str">
        <f>IFERROR(IF((VLOOKUP($A20,'Q3 Raw Data'!$A$9:$BD$158,C$3,FALSE))="","",(VLOOKUP($A20,'Q3 Raw Data'!$A$9:$BD$158,C$3,FALSE))),"")</f>
        <v>Established</v>
      </c>
      <c r="D20" s="223" t="str">
        <f>IFERROR(IF((VLOOKUP($A20,'Q3 Raw Data'!$A$9:$BD$158,D$3,FALSE))="","",(VLOOKUP($A20,'Q3 Raw Data'!$A$9:$BD$158,D$3,FALSE))),"")</f>
        <v>Established</v>
      </c>
      <c r="E20" s="223" t="str">
        <f>IFERROR(IF((VLOOKUP($A20,'Q3 Raw Data'!$A$9:$BD$158,E$3,FALSE))="","",(VLOOKUP($A20,'Q3 Raw Data'!$A$9:$BD$158,E$3,FALSE))),"")</f>
        <v>Mature</v>
      </c>
      <c r="F20" s="223" t="str">
        <f>IFERROR(IF((VLOOKUP($A20,'Q3 Raw Data'!$A$9:$BD$158,F$3,FALSE))="","",(VLOOKUP($A20,'Q3 Raw Data'!$A$9:$BD$158,F$3,FALSE))),"")</f>
        <v>Mature</v>
      </c>
      <c r="G20" s="223" t="str">
        <f>IFERROR(IF((VLOOKUP($A20,'Q3 Raw Data'!$A$9:$BD$158,G$3,FALSE))="","",(VLOOKUP($A20,'Q3 Raw Data'!$A$9:$BD$158,G$3,FALSE))),"")</f>
        <v>Established</v>
      </c>
      <c r="H20" s="223" t="str">
        <f>IFERROR(IF((VLOOKUP($A20,'Q3 Raw Data'!$A$9:$BD$158,H$3,FALSE))="","",(VLOOKUP($A20,'Q3 Raw Data'!$A$9:$BD$158,H$3,FALSE))),"")</f>
        <v>Established</v>
      </c>
      <c r="I20" s="223" t="str">
        <f>IFERROR(IF((VLOOKUP($A20,'Q3 Raw Data'!$A$9:$BD$158,I$3,FALSE))="","",(VLOOKUP($A20,'Q3 Raw Data'!$A$9:$BD$158,I$3,FALSE))),"")</f>
        <v>Established</v>
      </c>
      <c r="J20" s="223" t="str">
        <f>IFERROR(IF((VLOOKUP($A20,'Q3 Raw Data'!$A$9:$BD$158,J$3,FALSE))="","",(VLOOKUP($A20,'Q3 Raw Data'!$A$9:$BD$158,J$3,FALSE))),"")</f>
        <v>Established</v>
      </c>
      <c r="K20" s="223" t="str">
        <f>IFERROR(IF((VLOOKUP($A20,'Q3 Raw Data'!$A$9:$BD$158,K$3,FALSE))="","",(VLOOKUP($A20,'Q3 Raw Data'!$A$9:$BD$158,K$3,FALSE))),"")</f>
        <v>Established</v>
      </c>
      <c r="L20" s="223" t="str">
        <f>IFERROR(IF((VLOOKUP($A20,'Q3 Raw Data'!$A$9:$BD$158,L$3,FALSE))="","",(VLOOKUP($A20,'Q3 Raw Data'!$A$9:$BD$158,L$3,FALSE))),"")</f>
        <v>Established</v>
      </c>
      <c r="M20" s="223" t="str">
        <f>IFERROR(IF((VLOOKUP($A20,'Q3 Raw Data'!$A$9:$BD$158,M$3,FALSE))="","",(VLOOKUP($A20,'Q3 Raw Data'!$A$9:$BD$158,M$3,FALSE))),"")</f>
        <v>Mature</v>
      </c>
      <c r="N20" s="223" t="str">
        <f>IFERROR(IF((VLOOKUP($A20,'Q3 Raw Data'!$A$9:$BD$158,N$3,FALSE))="","",(VLOOKUP($A20,'Q3 Raw Data'!$A$9:$BD$158,N$3,FALSE))),"")</f>
        <v>Mature</v>
      </c>
      <c r="O20" s="223" t="str">
        <f>IFERROR(IF((VLOOKUP($A20,'Q3 Raw Data'!$A$9:$BD$158,O$3,FALSE))="","",(VLOOKUP($A20,'Q3 Raw Data'!$A$9:$BD$158,O$3,FALSE))),"")</f>
        <v>Mature</v>
      </c>
      <c r="P20" s="223" t="str">
        <f>IFERROR(IF((VLOOKUP($A20,'Q3 Raw Data'!$A$9:$BD$158,P$3,FALSE))="","",(VLOOKUP($A20,'Q3 Raw Data'!$A$9:$BD$158,P$3,FALSE))),"")</f>
        <v>Established</v>
      </c>
      <c r="Q20" s="223" t="str">
        <f>IFERROR(IF((VLOOKUP($A20,'Q3 Raw Data'!$A$9:$BD$158,Q$3,FALSE))="","",(VLOOKUP($A20,'Q3 Raw Data'!$A$9:$BD$158,Q$3,FALSE))),"")</f>
        <v>Mature</v>
      </c>
      <c r="R20" s="223" t="str">
        <f>IFERROR(IF((VLOOKUP($A20,'Q3 Raw Data'!$A$9:$BD$158,R$3,FALSE))="","",(VLOOKUP($A20,'Q3 Raw Data'!$A$9:$BD$158,R$3,FALSE))),"")</f>
        <v>Established</v>
      </c>
      <c r="S20" s="223" t="str">
        <f>IFERROR(IF((VLOOKUP($A20,'Q3 Raw Data'!$A$9:$BD$158,S$3,FALSE))="","",(VLOOKUP($A20,'Q3 Raw Data'!$A$9:$BD$158,S$3,FALSE))),"")</f>
        <v>Mature</v>
      </c>
      <c r="T20" s="223" t="str">
        <f>IFERROR(IF((VLOOKUP($A20,'Q3 Raw Data'!$A$9:$BD$158,T$3,FALSE))="","",(VLOOKUP($A20,'Q3 Raw Data'!$A$9:$BD$158,T$3,FALSE))),"")</f>
        <v>Mature</v>
      </c>
    </row>
    <row r="21" spans="1:20" x14ac:dyDescent="0.3">
      <c r="A21" t="s">
        <v>243</v>
      </c>
      <c r="B21" t="s">
        <v>244</v>
      </c>
      <c r="C21" s="223" t="str">
        <f>IFERROR(IF((VLOOKUP($A21,'Q3 Raw Data'!$A$9:$BD$158,C$3,FALSE))="","",(VLOOKUP($A21,'Q3 Raw Data'!$A$9:$BD$158,C$3,FALSE))),"")</f>
        <v>Established</v>
      </c>
      <c r="D21" s="223" t="str">
        <f>IFERROR(IF((VLOOKUP($A21,'Q3 Raw Data'!$A$9:$BD$158,D$3,FALSE))="","",(VLOOKUP($A21,'Q3 Raw Data'!$A$9:$BD$158,D$3,FALSE))),"")</f>
        <v>Established</v>
      </c>
      <c r="E21" s="223" t="str">
        <f>IFERROR(IF((VLOOKUP($A21,'Q3 Raw Data'!$A$9:$BD$158,E$3,FALSE))="","",(VLOOKUP($A21,'Q3 Raw Data'!$A$9:$BD$158,E$3,FALSE))),"")</f>
        <v>Established</v>
      </c>
      <c r="F21" s="223" t="str">
        <f>IFERROR(IF((VLOOKUP($A21,'Q3 Raw Data'!$A$9:$BD$158,F$3,FALSE))="","",(VLOOKUP($A21,'Q3 Raw Data'!$A$9:$BD$158,F$3,FALSE))),"")</f>
        <v>Established</v>
      </c>
      <c r="G21" s="223" t="str">
        <f>IFERROR(IF((VLOOKUP($A21,'Q3 Raw Data'!$A$9:$BD$158,G$3,FALSE))="","",(VLOOKUP($A21,'Q3 Raw Data'!$A$9:$BD$158,G$3,FALSE))),"")</f>
        <v>Established</v>
      </c>
      <c r="H21" s="223" t="str">
        <f>IFERROR(IF((VLOOKUP($A21,'Q3 Raw Data'!$A$9:$BD$158,H$3,FALSE))="","",(VLOOKUP($A21,'Q3 Raw Data'!$A$9:$BD$158,H$3,FALSE))),"")</f>
        <v>Established</v>
      </c>
      <c r="I21" s="223" t="str">
        <f>IFERROR(IF((VLOOKUP($A21,'Q3 Raw Data'!$A$9:$BD$158,I$3,FALSE))="","",(VLOOKUP($A21,'Q3 Raw Data'!$A$9:$BD$158,I$3,FALSE))),"")</f>
        <v>Established</v>
      </c>
      <c r="J21" s="223" t="str">
        <f>IFERROR(IF((VLOOKUP($A21,'Q3 Raw Data'!$A$9:$BD$158,J$3,FALSE))="","",(VLOOKUP($A21,'Q3 Raw Data'!$A$9:$BD$158,J$3,FALSE))),"")</f>
        <v>Established</v>
      </c>
      <c r="K21" s="223" t="str">
        <f>IFERROR(IF((VLOOKUP($A21,'Q3 Raw Data'!$A$9:$BD$158,K$3,FALSE))="","",(VLOOKUP($A21,'Q3 Raw Data'!$A$9:$BD$158,K$3,FALSE))),"")</f>
        <v>Established</v>
      </c>
      <c r="L21" s="223" t="str">
        <f>IFERROR(IF((VLOOKUP($A21,'Q3 Raw Data'!$A$9:$BD$158,L$3,FALSE))="","",(VLOOKUP($A21,'Q3 Raw Data'!$A$9:$BD$158,L$3,FALSE))),"")</f>
        <v>Established</v>
      </c>
      <c r="M21" s="223" t="str">
        <f>IFERROR(IF((VLOOKUP($A21,'Q3 Raw Data'!$A$9:$BD$158,M$3,FALSE))="","",(VLOOKUP($A21,'Q3 Raw Data'!$A$9:$BD$158,M$3,FALSE))),"")</f>
        <v>Established</v>
      </c>
      <c r="N21" s="223" t="str">
        <f>IFERROR(IF((VLOOKUP($A21,'Q3 Raw Data'!$A$9:$BD$158,N$3,FALSE))="","",(VLOOKUP($A21,'Q3 Raw Data'!$A$9:$BD$158,N$3,FALSE))),"")</f>
        <v>Established</v>
      </c>
      <c r="O21" s="223" t="str">
        <f>IFERROR(IF((VLOOKUP($A21,'Q3 Raw Data'!$A$9:$BD$158,O$3,FALSE))="","",(VLOOKUP($A21,'Q3 Raw Data'!$A$9:$BD$158,O$3,FALSE))),"")</f>
        <v>Established</v>
      </c>
      <c r="P21" s="223" t="str">
        <f>IFERROR(IF((VLOOKUP($A21,'Q3 Raw Data'!$A$9:$BD$158,P$3,FALSE))="","",(VLOOKUP($A21,'Q3 Raw Data'!$A$9:$BD$158,P$3,FALSE))),"")</f>
        <v>Established</v>
      </c>
      <c r="Q21" s="223" t="str">
        <f>IFERROR(IF((VLOOKUP($A21,'Q3 Raw Data'!$A$9:$BD$158,Q$3,FALSE))="","",(VLOOKUP($A21,'Q3 Raw Data'!$A$9:$BD$158,Q$3,FALSE))),"")</f>
        <v>Established</v>
      </c>
      <c r="R21" s="223" t="str">
        <f>IFERROR(IF((VLOOKUP($A21,'Q3 Raw Data'!$A$9:$BD$158,R$3,FALSE))="","",(VLOOKUP($A21,'Q3 Raw Data'!$A$9:$BD$158,R$3,FALSE))),"")</f>
        <v>Established</v>
      </c>
      <c r="S21" s="223" t="str">
        <f>IFERROR(IF((VLOOKUP($A21,'Q3 Raw Data'!$A$9:$BD$158,S$3,FALSE))="","",(VLOOKUP($A21,'Q3 Raw Data'!$A$9:$BD$158,S$3,FALSE))),"")</f>
        <v>Established</v>
      </c>
      <c r="T21" s="223" t="str">
        <f>IFERROR(IF((VLOOKUP($A21,'Q3 Raw Data'!$A$9:$BD$158,T$3,FALSE))="","",(VLOOKUP($A21,'Q3 Raw Data'!$A$9:$BD$158,T$3,FALSE))),"")</f>
        <v>Established</v>
      </c>
    </row>
    <row r="22" spans="1:20" x14ac:dyDescent="0.3">
      <c r="A22" t="s">
        <v>246</v>
      </c>
      <c r="B22" t="s">
        <v>247</v>
      </c>
      <c r="C22" s="223" t="str">
        <f>IFERROR(IF((VLOOKUP($A22,'Q3 Raw Data'!$A$9:$BD$158,C$3,FALSE))="","",(VLOOKUP($A22,'Q3 Raw Data'!$A$9:$BD$158,C$3,FALSE))),"")</f>
        <v>Established</v>
      </c>
      <c r="D22" s="223" t="str">
        <f>IFERROR(IF((VLOOKUP($A22,'Q3 Raw Data'!$A$9:$BD$158,D$3,FALSE))="","",(VLOOKUP($A22,'Q3 Raw Data'!$A$9:$BD$158,D$3,FALSE))),"")</f>
        <v>Established</v>
      </c>
      <c r="E22" s="223" t="str">
        <f>IFERROR(IF((VLOOKUP($A22,'Q3 Raw Data'!$A$9:$BD$158,E$3,FALSE))="","",(VLOOKUP($A22,'Q3 Raw Data'!$A$9:$BD$158,E$3,FALSE))),"")</f>
        <v>Established</v>
      </c>
      <c r="F22" s="223" t="str">
        <f>IFERROR(IF((VLOOKUP($A22,'Q3 Raw Data'!$A$9:$BD$158,F$3,FALSE))="","",(VLOOKUP($A22,'Q3 Raw Data'!$A$9:$BD$158,F$3,FALSE))),"")</f>
        <v>Established</v>
      </c>
      <c r="G22" s="223" t="str">
        <f>IFERROR(IF((VLOOKUP($A22,'Q3 Raw Data'!$A$9:$BD$158,G$3,FALSE))="","",(VLOOKUP($A22,'Q3 Raw Data'!$A$9:$BD$158,G$3,FALSE))),"")</f>
        <v>Plans in place</v>
      </c>
      <c r="H22" s="223" t="str">
        <f>IFERROR(IF((VLOOKUP($A22,'Q3 Raw Data'!$A$9:$BD$158,H$3,FALSE))="","",(VLOOKUP($A22,'Q3 Raw Data'!$A$9:$BD$158,H$3,FALSE))),"")</f>
        <v>Plans in place</v>
      </c>
      <c r="I22" s="223" t="str">
        <f>IFERROR(IF((VLOOKUP($A22,'Q3 Raw Data'!$A$9:$BD$158,I$3,FALSE))="","",(VLOOKUP($A22,'Q3 Raw Data'!$A$9:$BD$158,I$3,FALSE))),"")</f>
        <v>Established</v>
      </c>
      <c r="J22" s="223" t="str">
        <f>IFERROR(IF((VLOOKUP($A22,'Q3 Raw Data'!$A$9:$BD$158,J$3,FALSE))="","",(VLOOKUP($A22,'Q3 Raw Data'!$A$9:$BD$158,J$3,FALSE))),"")</f>
        <v>Plans in place</v>
      </c>
      <c r="K22" s="223" t="str">
        <f>IFERROR(IF((VLOOKUP($A22,'Q3 Raw Data'!$A$9:$BD$158,K$3,FALSE))="","",(VLOOKUP($A22,'Q3 Raw Data'!$A$9:$BD$158,K$3,FALSE))),"")</f>
        <v>Established</v>
      </c>
      <c r="L22" s="223" t="str">
        <f>IFERROR(IF((VLOOKUP($A22,'Q3 Raw Data'!$A$9:$BD$158,L$3,FALSE))="","",(VLOOKUP($A22,'Q3 Raw Data'!$A$9:$BD$158,L$3,FALSE))),"")</f>
        <v>Mature</v>
      </c>
      <c r="M22" s="223" t="str">
        <f>IFERROR(IF((VLOOKUP($A22,'Q3 Raw Data'!$A$9:$BD$158,M$3,FALSE))="","",(VLOOKUP($A22,'Q3 Raw Data'!$A$9:$BD$158,M$3,FALSE))),"")</f>
        <v>Mature</v>
      </c>
      <c r="N22" s="223" t="str">
        <f>IFERROR(IF((VLOOKUP($A22,'Q3 Raw Data'!$A$9:$BD$158,N$3,FALSE))="","",(VLOOKUP($A22,'Q3 Raw Data'!$A$9:$BD$158,N$3,FALSE))),"")</f>
        <v>Mature</v>
      </c>
      <c r="O22" s="223" t="str">
        <f>IFERROR(IF((VLOOKUP($A22,'Q3 Raw Data'!$A$9:$BD$158,O$3,FALSE))="","",(VLOOKUP($A22,'Q3 Raw Data'!$A$9:$BD$158,O$3,FALSE))),"")</f>
        <v>Established</v>
      </c>
      <c r="P22" s="223" t="str">
        <f>IFERROR(IF((VLOOKUP($A22,'Q3 Raw Data'!$A$9:$BD$158,P$3,FALSE))="","",(VLOOKUP($A22,'Q3 Raw Data'!$A$9:$BD$158,P$3,FALSE))),"")</f>
        <v>Plans in place</v>
      </c>
      <c r="Q22" s="223" t="str">
        <f>IFERROR(IF((VLOOKUP($A22,'Q3 Raw Data'!$A$9:$BD$158,Q$3,FALSE))="","",(VLOOKUP($A22,'Q3 Raw Data'!$A$9:$BD$158,Q$3,FALSE))),"")</f>
        <v>Plans in place</v>
      </c>
      <c r="R22" s="223" t="str">
        <f>IFERROR(IF((VLOOKUP($A22,'Q3 Raw Data'!$A$9:$BD$158,R$3,FALSE))="","",(VLOOKUP($A22,'Q3 Raw Data'!$A$9:$BD$158,R$3,FALSE))),"")</f>
        <v>Established</v>
      </c>
      <c r="S22" s="223" t="str">
        <f>IFERROR(IF((VLOOKUP($A22,'Q3 Raw Data'!$A$9:$BD$158,S$3,FALSE))="","",(VLOOKUP($A22,'Q3 Raw Data'!$A$9:$BD$158,S$3,FALSE))),"")</f>
        <v>Plans in place</v>
      </c>
      <c r="T22" s="223" t="str">
        <f>IFERROR(IF((VLOOKUP($A22,'Q3 Raw Data'!$A$9:$BD$158,T$3,FALSE))="","",(VLOOKUP($A22,'Q3 Raw Data'!$A$9:$BD$158,T$3,FALSE))),"")</f>
        <v>Established</v>
      </c>
    </row>
    <row r="23" spans="1:20" x14ac:dyDescent="0.3">
      <c r="A23" t="s">
        <v>248</v>
      </c>
      <c r="B23" t="s">
        <v>249</v>
      </c>
      <c r="C23" s="223" t="str">
        <f>IFERROR(IF((VLOOKUP($A23,'Q3 Raw Data'!$A$9:$BD$158,C$3,FALSE))="","",(VLOOKUP($A23,'Q3 Raw Data'!$A$9:$BD$158,C$3,FALSE))),"")</f>
        <v>Mature</v>
      </c>
      <c r="D23" s="223" t="str">
        <f>IFERROR(IF((VLOOKUP($A23,'Q3 Raw Data'!$A$9:$BD$158,D$3,FALSE))="","",(VLOOKUP($A23,'Q3 Raw Data'!$A$9:$BD$158,D$3,FALSE))),"")</f>
        <v>Mature</v>
      </c>
      <c r="E23" s="223" t="str">
        <f>IFERROR(IF((VLOOKUP($A23,'Q3 Raw Data'!$A$9:$BD$158,E$3,FALSE))="","",(VLOOKUP($A23,'Q3 Raw Data'!$A$9:$BD$158,E$3,FALSE))),"")</f>
        <v>Exemplary</v>
      </c>
      <c r="F23" s="223" t="str">
        <f>IFERROR(IF((VLOOKUP($A23,'Q3 Raw Data'!$A$9:$BD$158,F$3,FALSE))="","",(VLOOKUP($A23,'Q3 Raw Data'!$A$9:$BD$158,F$3,FALSE))),"")</f>
        <v>Exemplary</v>
      </c>
      <c r="G23" s="223" t="str">
        <f>IFERROR(IF((VLOOKUP($A23,'Q3 Raw Data'!$A$9:$BD$158,G$3,FALSE))="","",(VLOOKUP($A23,'Q3 Raw Data'!$A$9:$BD$158,G$3,FALSE))),"")</f>
        <v>Mature</v>
      </c>
      <c r="H23" s="223" t="str">
        <f>IFERROR(IF((VLOOKUP($A23,'Q3 Raw Data'!$A$9:$BD$158,H$3,FALSE))="","",(VLOOKUP($A23,'Q3 Raw Data'!$A$9:$BD$158,H$3,FALSE))),"")</f>
        <v>Mature</v>
      </c>
      <c r="I23" s="223" t="str">
        <f>IFERROR(IF((VLOOKUP($A23,'Q3 Raw Data'!$A$9:$BD$158,I$3,FALSE))="","",(VLOOKUP($A23,'Q3 Raw Data'!$A$9:$BD$158,I$3,FALSE))),"")</f>
        <v>Mature</v>
      </c>
      <c r="J23" s="223" t="str">
        <f>IFERROR(IF((VLOOKUP($A23,'Q3 Raw Data'!$A$9:$BD$158,J$3,FALSE))="","",(VLOOKUP($A23,'Q3 Raw Data'!$A$9:$BD$158,J$3,FALSE))),"")</f>
        <v>Established</v>
      </c>
      <c r="K23" s="223" t="str">
        <f>IFERROR(IF((VLOOKUP($A23,'Q3 Raw Data'!$A$9:$BD$158,K$3,FALSE))="","",(VLOOKUP($A23,'Q3 Raw Data'!$A$9:$BD$158,K$3,FALSE))),"")</f>
        <v>Established</v>
      </c>
      <c r="L23" s="223" t="str">
        <f>IFERROR(IF((VLOOKUP($A23,'Q3 Raw Data'!$A$9:$BD$158,L$3,FALSE))="","",(VLOOKUP($A23,'Q3 Raw Data'!$A$9:$BD$158,L$3,FALSE))),"")</f>
        <v>Mature</v>
      </c>
      <c r="M23" s="223" t="str">
        <f>IFERROR(IF((VLOOKUP($A23,'Q3 Raw Data'!$A$9:$BD$158,M$3,FALSE))="","",(VLOOKUP($A23,'Q3 Raw Data'!$A$9:$BD$158,M$3,FALSE))),"")</f>
        <v>Mature</v>
      </c>
      <c r="N23" s="223" t="str">
        <f>IFERROR(IF((VLOOKUP($A23,'Q3 Raw Data'!$A$9:$BD$158,N$3,FALSE))="","",(VLOOKUP($A23,'Q3 Raw Data'!$A$9:$BD$158,N$3,FALSE))),"")</f>
        <v>Exemplary</v>
      </c>
      <c r="O23" s="223" t="str">
        <f>IFERROR(IF((VLOOKUP($A23,'Q3 Raw Data'!$A$9:$BD$158,O$3,FALSE))="","",(VLOOKUP($A23,'Q3 Raw Data'!$A$9:$BD$158,O$3,FALSE))),"")</f>
        <v>Exemplary</v>
      </c>
      <c r="P23" s="223" t="str">
        <f>IFERROR(IF((VLOOKUP($A23,'Q3 Raw Data'!$A$9:$BD$158,P$3,FALSE))="","",(VLOOKUP($A23,'Q3 Raw Data'!$A$9:$BD$158,P$3,FALSE))),"")</f>
        <v>Mature</v>
      </c>
      <c r="Q23" s="223" t="str">
        <f>IFERROR(IF((VLOOKUP($A23,'Q3 Raw Data'!$A$9:$BD$158,Q$3,FALSE))="","",(VLOOKUP($A23,'Q3 Raw Data'!$A$9:$BD$158,Q$3,FALSE))),"")</f>
        <v>Mature</v>
      </c>
      <c r="R23" s="223" t="str">
        <f>IFERROR(IF((VLOOKUP($A23,'Q3 Raw Data'!$A$9:$BD$158,R$3,FALSE))="","",(VLOOKUP($A23,'Q3 Raw Data'!$A$9:$BD$158,R$3,FALSE))),"")</f>
        <v>Exemplary</v>
      </c>
      <c r="S23" s="223" t="str">
        <f>IFERROR(IF((VLOOKUP($A23,'Q3 Raw Data'!$A$9:$BD$158,S$3,FALSE))="","",(VLOOKUP($A23,'Q3 Raw Data'!$A$9:$BD$158,S$3,FALSE))),"")</f>
        <v>Established</v>
      </c>
      <c r="T23" s="223" t="str">
        <f>IFERROR(IF((VLOOKUP($A23,'Q3 Raw Data'!$A$9:$BD$158,T$3,FALSE))="","",(VLOOKUP($A23,'Q3 Raw Data'!$A$9:$BD$158,T$3,FALSE))),"")</f>
        <v>Established</v>
      </c>
    </row>
    <row r="24" spans="1:20" x14ac:dyDescent="0.3">
      <c r="A24" t="s">
        <v>251</v>
      </c>
      <c r="B24" t="s">
        <v>252</v>
      </c>
      <c r="C24" s="223" t="str">
        <f>IFERROR(IF((VLOOKUP($A24,'Q3 Raw Data'!$A$9:$BD$158,C$3,FALSE))="","",(VLOOKUP($A24,'Q3 Raw Data'!$A$9:$BD$158,C$3,FALSE))),"")</f>
        <v>Established</v>
      </c>
      <c r="D24" s="223" t="str">
        <f>IFERROR(IF((VLOOKUP($A24,'Q3 Raw Data'!$A$9:$BD$158,D$3,FALSE))="","",(VLOOKUP($A24,'Q3 Raw Data'!$A$9:$BD$158,D$3,FALSE))),"")</f>
        <v>Established</v>
      </c>
      <c r="E24" s="223" t="str">
        <f>IFERROR(IF((VLOOKUP($A24,'Q3 Raw Data'!$A$9:$BD$158,E$3,FALSE))="","",(VLOOKUP($A24,'Q3 Raw Data'!$A$9:$BD$158,E$3,FALSE))),"")</f>
        <v>Plans in place</v>
      </c>
      <c r="F24" s="223" t="str">
        <f>IFERROR(IF((VLOOKUP($A24,'Q3 Raw Data'!$A$9:$BD$158,F$3,FALSE))="","",(VLOOKUP($A24,'Q3 Raw Data'!$A$9:$BD$158,F$3,FALSE))),"")</f>
        <v>Established</v>
      </c>
      <c r="G24" s="223" t="str">
        <f>IFERROR(IF((VLOOKUP($A24,'Q3 Raw Data'!$A$9:$BD$158,G$3,FALSE))="","",(VLOOKUP($A24,'Q3 Raw Data'!$A$9:$BD$158,G$3,FALSE))),"")</f>
        <v>Plans in place</v>
      </c>
      <c r="H24" s="223" t="str">
        <f>IFERROR(IF((VLOOKUP($A24,'Q3 Raw Data'!$A$9:$BD$158,H$3,FALSE))="","",(VLOOKUP($A24,'Q3 Raw Data'!$A$9:$BD$158,H$3,FALSE))),"")</f>
        <v>Plans in place</v>
      </c>
      <c r="I24" s="223" t="str">
        <f>IFERROR(IF((VLOOKUP($A24,'Q3 Raw Data'!$A$9:$BD$158,I$3,FALSE))="","",(VLOOKUP($A24,'Q3 Raw Data'!$A$9:$BD$158,I$3,FALSE))),"")</f>
        <v>Plans in place</v>
      </c>
      <c r="J24" s="223" t="str">
        <f>IFERROR(IF((VLOOKUP($A24,'Q3 Raw Data'!$A$9:$BD$158,J$3,FALSE))="","",(VLOOKUP($A24,'Q3 Raw Data'!$A$9:$BD$158,J$3,FALSE))),"")</f>
        <v>Established</v>
      </c>
      <c r="K24" s="223" t="str">
        <f>IFERROR(IF((VLOOKUP($A24,'Q3 Raw Data'!$A$9:$BD$158,K$3,FALSE))="","",(VLOOKUP($A24,'Q3 Raw Data'!$A$9:$BD$158,K$3,FALSE))),"")</f>
        <v>Established</v>
      </c>
      <c r="L24" s="223" t="str">
        <f>IFERROR(IF((VLOOKUP($A24,'Q3 Raw Data'!$A$9:$BD$158,L$3,FALSE))="","",(VLOOKUP($A24,'Q3 Raw Data'!$A$9:$BD$158,L$3,FALSE))),"")</f>
        <v>Established</v>
      </c>
      <c r="M24" s="223" t="str">
        <f>IFERROR(IF((VLOOKUP($A24,'Q3 Raw Data'!$A$9:$BD$158,M$3,FALSE))="","",(VLOOKUP($A24,'Q3 Raw Data'!$A$9:$BD$158,M$3,FALSE))),"")</f>
        <v>Established</v>
      </c>
      <c r="N24" s="223" t="str">
        <f>IFERROR(IF((VLOOKUP($A24,'Q3 Raw Data'!$A$9:$BD$158,N$3,FALSE))="","",(VLOOKUP($A24,'Q3 Raw Data'!$A$9:$BD$158,N$3,FALSE))),"")</f>
        <v>Established</v>
      </c>
      <c r="O24" s="223" t="str">
        <f>IFERROR(IF((VLOOKUP($A24,'Q3 Raw Data'!$A$9:$BD$158,O$3,FALSE))="","",(VLOOKUP($A24,'Q3 Raw Data'!$A$9:$BD$158,O$3,FALSE))),"")</f>
        <v>Established</v>
      </c>
      <c r="P24" s="223" t="str">
        <f>IFERROR(IF((VLOOKUP($A24,'Q3 Raw Data'!$A$9:$BD$158,P$3,FALSE))="","",(VLOOKUP($A24,'Q3 Raw Data'!$A$9:$BD$158,P$3,FALSE))),"")</f>
        <v>Established</v>
      </c>
      <c r="Q24" s="223" t="str">
        <f>IFERROR(IF((VLOOKUP($A24,'Q3 Raw Data'!$A$9:$BD$158,Q$3,FALSE))="","",(VLOOKUP($A24,'Q3 Raw Data'!$A$9:$BD$158,Q$3,FALSE))),"")</f>
        <v>Established</v>
      </c>
      <c r="R24" s="223" t="str">
        <f>IFERROR(IF((VLOOKUP($A24,'Q3 Raw Data'!$A$9:$BD$158,R$3,FALSE))="","",(VLOOKUP($A24,'Q3 Raw Data'!$A$9:$BD$158,R$3,FALSE))),"")</f>
        <v>Established</v>
      </c>
      <c r="S24" s="223" t="str">
        <f>IFERROR(IF((VLOOKUP($A24,'Q3 Raw Data'!$A$9:$BD$158,S$3,FALSE))="","",(VLOOKUP($A24,'Q3 Raw Data'!$A$9:$BD$158,S$3,FALSE))),"")</f>
        <v>Established</v>
      </c>
      <c r="T24" s="223" t="str">
        <f>IFERROR(IF((VLOOKUP($A24,'Q3 Raw Data'!$A$9:$BD$158,T$3,FALSE))="","",(VLOOKUP($A24,'Q3 Raw Data'!$A$9:$BD$158,T$3,FALSE))),"")</f>
        <v>Established</v>
      </c>
    </row>
    <row r="25" spans="1:20" x14ac:dyDescent="0.3">
      <c r="A25" t="s">
        <v>253</v>
      </c>
      <c r="B25" t="s">
        <v>254</v>
      </c>
      <c r="C25" s="223" t="str">
        <f>IFERROR(IF((VLOOKUP($A25,'Q3 Raw Data'!$A$9:$BD$158,C$3,FALSE))="","",(VLOOKUP($A25,'Q3 Raw Data'!$A$9:$BD$158,C$3,FALSE))),"")</f>
        <v>Established</v>
      </c>
      <c r="D25" s="223" t="str">
        <f>IFERROR(IF((VLOOKUP($A25,'Q3 Raw Data'!$A$9:$BD$158,D$3,FALSE))="","",(VLOOKUP($A25,'Q3 Raw Data'!$A$9:$BD$158,D$3,FALSE))),"")</f>
        <v>Established</v>
      </c>
      <c r="E25" s="223" t="str">
        <f>IFERROR(IF((VLOOKUP($A25,'Q3 Raw Data'!$A$9:$BD$158,E$3,FALSE))="","",(VLOOKUP($A25,'Q3 Raw Data'!$A$9:$BD$158,E$3,FALSE))),"")</f>
        <v>Mature</v>
      </c>
      <c r="F25" s="223" t="str">
        <f>IFERROR(IF((VLOOKUP($A25,'Q3 Raw Data'!$A$9:$BD$158,F$3,FALSE))="","",(VLOOKUP($A25,'Q3 Raw Data'!$A$9:$BD$158,F$3,FALSE))),"")</f>
        <v>Plans in place</v>
      </c>
      <c r="G25" s="223" t="str">
        <f>IFERROR(IF((VLOOKUP($A25,'Q3 Raw Data'!$A$9:$BD$158,G$3,FALSE))="","",(VLOOKUP($A25,'Q3 Raw Data'!$A$9:$BD$158,G$3,FALSE))),"")</f>
        <v>Established</v>
      </c>
      <c r="H25" s="223" t="str">
        <f>IFERROR(IF((VLOOKUP($A25,'Q3 Raw Data'!$A$9:$BD$158,H$3,FALSE))="","",(VLOOKUP($A25,'Q3 Raw Data'!$A$9:$BD$158,H$3,FALSE))),"")</f>
        <v>Established</v>
      </c>
      <c r="I25" s="223" t="str">
        <f>IFERROR(IF((VLOOKUP($A25,'Q3 Raw Data'!$A$9:$BD$158,I$3,FALSE))="","",(VLOOKUP($A25,'Q3 Raw Data'!$A$9:$BD$158,I$3,FALSE))),"")</f>
        <v>Established</v>
      </c>
      <c r="J25" s="223" t="str">
        <f>IFERROR(IF((VLOOKUP($A25,'Q3 Raw Data'!$A$9:$BD$158,J$3,FALSE))="","",(VLOOKUP($A25,'Q3 Raw Data'!$A$9:$BD$158,J$3,FALSE))),"")</f>
        <v>Established</v>
      </c>
      <c r="K25" s="223" t="str">
        <f>IFERROR(IF((VLOOKUP($A25,'Q3 Raw Data'!$A$9:$BD$158,K$3,FALSE))="","",(VLOOKUP($A25,'Q3 Raw Data'!$A$9:$BD$158,K$3,FALSE))),"")</f>
        <v>Established</v>
      </c>
      <c r="L25" s="223" t="str">
        <f>IFERROR(IF((VLOOKUP($A25,'Q3 Raw Data'!$A$9:$BD$158,L$3,FALSE))="","",(VLOOKUP($A25,'Q3 Raw Data'!$A$9:$BD$158,L$3,FALSE))),"")</f>
        <v>Established</v>
      </c>
      <c r="M25" s="223" t="str">
        <f>IFERROR(IF((VLOOKUP($A25,'Q3 Raw Data'!$A$9:$BD$158,M$3,FALSE))="","",(VLOOKUP($A25,'Q3 Raw Data'!$A$9:$BD$158,M$3,FALSE))),"")</f>
        <v>Established</v>
      </c>
      <c r="N25" s="223" t="str">
        <f>IFERROR(IF((VLOOKUP($A25,'Q3 Raw Data'!$A$9:$BD$158,N$3,FALSE))="","",(VLOOKUP($A25,'Q3 Raw Data'!$A$9:$BD$158,N$3,FALSE))),"")</f>
        <v>Mature</v>
      </c>
      <c r="O25" s="223" t="str">
        <f>IFERROR(IF((VLOOKUP($A25,'Q3 Raw Data'!$A$9:$BD$158,O$3,FALSE))="","",(VLOOKUP($A25,'Q3 Raw Data'!$A$9:$BD$158,O$3,FALSE))),"")</f>
        <v>Established</v>
      </c>
      <c r="P25" s="223" t="str">
        <f>IFERROR(IF((VLOOKUP($A25,'Q3 Raw Data'!$A$9:$BD$158,P$3,FALSE))="","",(VLOOKUP($A25,'Q3 Raw Data'!$A$9:$BD$158,P$3,FALSE))),"")</f>
        <v>Established</v>
      </c>
      <c r="Q25" s="223" t="str">
        <f>IFERROR(IF((VLOOKUP($A25,'Q3 Raw Data'!$A$9:$BD$158,Q$3,FALSE))="","",(VLOOKUP($A25,'Q3 Raw Data'!$A$9:$BD$158,Q$3,FALSE))),"")</f>
        <v>Established</v>
      </c>
      <c r="R25" s="223" t="str">
        <f>IFERROR(IF((VLOOKUP($A25,'Q3 Raw Data'!$A$9:$BD$158,R$3,FALSE))="","",(VLOOKUP($A25,'Q3 Raw Data'!$A$9:$BD$158,R$3,FALSE))),"")</f>
        <v>Established</v>
      </c>
      <c r="S25" s="223" t="str">
        <f>IFERROR(IF((VLOOKUP($A25,'Q3 Raw Data'!$A$9:$BD$158,S$3,FALSE))="","",(VLOOKUP($A25,'Q3 Raw Data'!$A$9:$BD$158,S$3,FALSE))),"")</f>
        <v>Established</v>
      </c>
      <c r="T25" s="223" t="str">
        <f>IFERROR(IF((VLOOKUP($A25,'Q3 Raw Data'!$A$9:$BD$158,T$3,FALSE))="","",(VLOOKUP($A25,'Q3 Raw Data'!$A$9:$BD$158,T$3,FALSE))),"")</f>
        <v>Established</v>
      </c>
    </row>
    <row r="26" spans="1:20" x14ac:dyDescent="0.3">
      <c r="A26" t="s">
        <v>257</v>
      </c>
      <c r="B26" t="s">
        <v>258</v>
      </c>
      <c r="C26" s="223" t="str">
        <f>IFERROR(IF((VLOOKUP($A26,'Q3 Raw Data'!$A$9:$BD$158,C$3,FALSE))="","",(VLOOKUP($A26,'Q3 Raw Data'!$A$9:$BD$158,C$3,FALSE))),"")</f>
        <v>Established</v>
      </c>
      <c r="D26" s="223" t="str">
        <f>IFERROR(IF((VLOOKUP($A26,'Q3 Raw Data'!$A$9:$BD$158,D$3,FALSE))="","",(VLOOKUP($A26,'Q3 Raw Data'!$A$9:$BD$158,D$3,FALSE))),"")</f>
        <v>Established</v>
      </c>
      <c r="E26" s="223" t="str">
        <f>IFERROR(IF((VLOOKUP($A26,'Q3 Raw Data'!$A$9:$BD$158,E$3,FALSE))="","",(VLOOKUP($A26,'Q3 Raw Data'!$A$9:$BD$158,E$3,FALSE))),"")</f>
        <v>Mature</v>
      </c>
      <c r="F26" s="223" t="str">
        <f>IFERROR(IF((VLOOKUP($A26,'Q3 Raw Data'!$A$9:$BD$158,F$3,FALSE))="","",(VLOOKUP($A26,'Q3 Raw Data'!$A$9:$BD$158,F$3,FALSE))),"")</f>
        <v>Established</v>
      </c>
      <c r="G26" s="223" t="str">
        <f>IFERROR(IF((VLOOKUP($A26,'Q3 Raw Data'!$A$9:$BD$158,G$3,FALSE))="","",(VLOOKUP($A26,'Q3 Raw Data'!$A$9:$BD$158,G$3,FALSE))),"")</f>
        <v>Established</v>
      </c>
      <c r="H26" s="223" t="str">
        <f>IFERROR(IF((VLOOKUP($A26,'Q3 Raw Data'!$A$9:$BD$158,H$3,FALSE))="","",(VLOOKUP($A26,'Q3 Raw Data'!$A$9:$BD$158,H$3,FALSE))),"")</f>
        <v>Established</v>
      </c>
      <c r="I26" s="223" t="str">
        <f>IFERROR(IF((VLOOKUP($A26,'Q3 Raw Data'!$A$9:$BD$158,I$3,FALSE))="","",(VLOOKUP($A26,'Q3 Raw Data'!$A$9:$BD$158,I$3,FALSE))),"")</f>
        <v>Mature</v>
      </c>
      <c r="J26" s="223" t="str">
        <f>IFERROR(IF((VLOOKUP($A26,'Q3 Raw Data'!$A$9:$BD$158,J$3,FALSE))="","",(VLOOKUP($A26,'Q3 Raw Data'!$A$9:$BD$158,J$3,FALSE))),"")</f>
        <v>Mature</v>
      </c>
      <c r="K26" s="223" t="str">
        <f>IFERROR(IF((VLOOKUP($A26,'Q3 Raw Data'!$A$9:$BD$158,K$3,FALSE))="","",(VLOOKUP($A26,'Q3 Raw Data'!$A$9:$BD$158,K$3,FALSE))),"")</f>
        <v>Mature</v>
      </c>
      <c r="L26" s="223" t="str">
        <f>IFERROR(IF((VLOOKUP($A26,'Q3 Raw Data'!$A$9:$BD$158,L$3,FALSE))="","",(VLOOKUP($A26,'Q3 Raw Data'!$A$9:$BD$158,L$3,FALSE))),"")</f>
        <v>Established</v>
      </c>
      <c r="M26" s="223" t="str">
        <f>IFERROR(IF((VLOOKUP($A26,'Q3 Raw Data'!$A$9:$BD$158,M$3,FALSE))="","",(VLOOKUP($A26,'Q3 Raw Data'!$A$9:$BD$158,M$3,FALSE))),"")</f>
        <v>Established</v>
      </c>
      <c r="N26" s="223" t="str">
        <f>IFERROR(IF((VLOOKUP($A26,'Q3 Raw Data'!$A$9:$BD$158,N$3,FALSE))="","",(VLOOKUP($A26,'Q3 Raw Data'!$A$9:$BD$158,N$3,FALSE))),"")</f>
        <v>Mature</v>
      </c>
      <c r="O26" s="223" t="str">
        <f>IFERROR(IF((VLOOKUP($A26,'Q3 Raw Data'!$A$9:$BD$158,O$3,FALSE))="","",(VLOOKUP($A26,'Q3 Raw Data'!$A$9:$BD$158,O$3,FALSE))),"")</f>
        <v>Established</v>
      </c>
      <c r="P26" s="223" t="str">
        <f>IFERROR(IF((VLOOKUP($A26,'Q3 Raw Data'!$A$9:$BD$158,P$3,FALSE))="","",(VLOOKUP($A26,'Q3 Raw Data'!$A$9:$BD$158,P$3,FALSE))),"")</f>
        <v>Established</v>
      </c>
      <c r="Q26" s="223" t="str">
        <f>IFERROR(IF((VLOOKUP($A26,'Q3 Raw Data'!$A$9:$BD$158,Q$3,FALSE))="","",(VLOOKUP($A26,'Q3 Raw Data'!$A$9:$BD$158,Q$3,FALSE))),"")</f>
        <v>Established</v>
      </c>
      <c r="R26" s="223" t="str">
        <f>IFERROR(IF((VLOOKUP($A26,'Q3 Raw Data'!$A$9:$BD$158,R$3,FALSE))="","",(VLOOKUP($A26,'Q3 Raw Data'!$A$9:$BD$158,R$3,FALSE))),"")</f>
        <v>Mature</v>
      </c>
      <c r="S26" s="223" t="str">
        <f>IFERROR(IF((VLOOKUP($A26,'Q3 Raw Data'!$A$9:$BD$158,S$3,FALSE))="","",(VLOOKUP($A26,'Q3 Raw Data'!$A$9:$BD$158,S$3,FALSE))),"")</f>
        <v>Mature</v>
      </c>
      <c r="T26" s="223" t="str">
        <f>IFERROR(IF((VLOOKUP($A26,'Q3 Raw Data'!$A$9:$BD$158,T$3,FALSE))="","",(VLOOKUP($A26,'Q3 Raw Data'!$A$9:$BD$158,T$3,FALSE))),"")</f>
        <v>Mature</v>
      </c>
    </row>
    <row r="27" spans="1:20" x14ac:dyDescent="0.3">
      <c r="A27" t="s">
        <v>259</v>
      </c>
      <c r="B27" t="s">
        <v>260</v>
      </c>
      <c r="C27" s="223" t="str">
        <f>IFERROR(IF((VLOOKUP($A27,'Q3 Raw Data'!$A$9:$BD$158,C$3,FALSE))="","",(VLOOKUP($A27,'Q3 Raw Data'!$A$9:$BD$158,C$3,FALSE))),"")</f>
        <v>Mature</v>
      </c>
      <c r="D27" s="223" t="str">
        <f>IFERROR(IF((VLOOKUP($A27,'Q3 Raw Data'!$A$9:$BD$158,D$3,FALSE))="","",(VLOOKUP($A27,'Q3 Raw Data'!$A$9:$BD$158,D$3,FALSE))),"")</f>
        <v>Established</v>
      </c>
      <c r="E27" s="223" t="str">
        <f>IFERROR(IF((VLOOKUP($A27,'Q3 Raw Data'!$A$9:$BD$158,E$3,FALSE))="","",(VLOOKUP($A27,'Q3 Raw Data'!$A$9:$BD$158,E$3,FALSE))),"")</f>
        <v>Established</v>
      </c>
      <c r="F27" s="223" t="str">
        <f>IFERROR(IF((VLOOKUP($A27,'Q3 Raw Data'!$A$9:$BD$158,F$3,FALSE))="","",(VLOOKUP($A27,'Q3 Raw Data'!$A$9:$BD$158,F$3,FALSE))),"")</f>
        <v>Plans in place</v>
      </c>
      <c r="G27" s="223" t="str">
        <f>IFERROR(IF((VLOOKUP($A27,'Q3 Raw Data'!$A$9:$BD$158,G$3,FALSE))="","",(VLOOKUP($A27,'Q3 Raw Data'!$A$9:$BD$158,G$3,FALSE))),"")</f>
        <v>Established</v>
      </c>
      <c r="H27" s="223" t="str">
        <f>IFERROR(IF((VLOOKUP($A27,'Q3 Raw Data'!$A$9:$BD$158,H$3,FALSE))="","",(VLOOKUP($A27,'Q3 Raw Data'!$A$9:$BD$158,H$3,FALSE))),"")</f>
        <v>Mature</v>
      </c>
      <c r="I27" s="223" t="str">
        <f>IFERROR(IF((VLOOKUP($A27,'Q3 Raw Data'!$A$9:$BD$158,I$3,FALSE))="","",(VLOOKUP($A27,'Q3 Raw Data'!$A$9:$BD$158,I$3,FALSE))),"")</f>
        <v>Established</v>
      </c>
      <c r="J27" s="223" t="str">
        <f>IFERROR(IF((VLOOKUP($A27,'Q3 Raw Data'!$A$9:$BD$158,J$3,FALSE))="","",(VLOOKUP($A27,'Q3 Raw Data'!$A$9:$BD$158,J$3,FALSE))),"")</f>
        <v>Established</v>
      </c>
      <c r="K27" s="223" t="str">
        <f>IFERROR(IF((VLOOKUP($A27,'Q3 Raw Data'!$A$9:$BD$158,K$3,FALSE))="","",(VLOOKUP($A27,'Q3 Raw Data'!$A$9:$BD$158,K$3,FALSE))),"")</f>
        <v>Mature</v>
      </c>
      <c r="L27" s="223" t="str">
        <f>IFERROR(IF((VLOOKUP($A27,'Q3 Raw Data'!$A$9:$BD$158,L$3,FALSE))="","",(VLOOKUP($A27,'Q3 Raw Data'!$A$9:$BD$158,L$3,FALSE))),"")</f>
        <v>Mature</v>
      </c>
      <c r="M27" s="223" t="str">
        <f>IFERROR(IF((VLOOKUP($A27,'Q3 Raw Data'!$A$9:$BD$158,M$3,FALSE))="","",(VLOOKUP($A27,'Q3 Raw Data'!$A$9:$BD$158,M$3,FALSE))),"")</f>
        <v>Established</v>
      </c>
      <c r="N27" s="223" t="str">
        <f>IFERROR(IF((VLOOKUP($A27,'Q3 Raw Data'!$A$9:$BD$158,N$3,FALSE))="","",(VLOOKUP($A27,'Q3 Raw Data'!$A$9:$BD$158,N$3,FALSE))),"")</f>
        <v>Established</v>
      </c>
      <c r="O27" s="223" t="str">
        <f>IFERROR(IF((VLOOKUP($A27,'Q3 Raw Data'!$A$9:$BD$158,O$3,FALSE))="","",(VLOOKUP($A27,'Q3 Raw Data'!$A$9:$BD$158,O$3,FALSE))),"")</f>
        <v>Plans in place</v>
      </c>
      <c r="P27" s="223" t="str">
        <f>IFERROR(IF((VLOOKUP($A27,'Q3 Raw Data'!$A$9:$BD$158,P$3,FALSE))="","",(VLOOKUP($A27,'Q3 Raw Data'!$A$9:$BD$158,P$3,FALSE))),"")</f>
        <v>Established</v>
      </c>
      <c r="Q27" s="223" t="str">
        <f>IFERROR(IF((VLOOKUP($A27,'Q3 Raw Data'!$A$9:$BD$158,Q$3,FALSE))="","",(VLOOKUP($A27,'Q3 Raw Data'!$A$9:$BD$158,Q$3,FALSE))),"")</f>
        <v>Mature</v>
      </c>
      <c r="R27" s="223" t="str">
        <f>IFERROR(IF((VLOOKUP($A27,'Q3 Raw Data'!$A$9:$BD$158,R$3,FALSE))="","",(VLOOKUP($A27,'Q3 Raw Data'!$A$9:$BD$158,R$3,FALSE))),"")</f>
        <v>Established</v>
      </c>
      <c r="S27" s="223" t="str">
        <f>IFERROR(IF((VLOOKUP($A27,'Q3 Raw Data'!$A$9:$BD$158,S$3,FALSE))="","",(VLOOKUP($A27,'Q3 Raw Data'!$A$9:$BD$158,S$3,FALSE))),"")</f>
        <v>Established</v>
      </c>
      <c r="T27" s="223" t="str">
        <f>IFERROR(IF((VLOOKUP($A27,'Q3 Raw Data'!$A$9:$BD$158,T$3,FALSE))="","",(VLOOKUP($A27,'Q3 Raw Data'!$A$9:$BD$158,T$3,FALSE))),"")</f>
        <v>Mature</v>
      </c>
    </row>
    <row r="28" spans="1:20" x14ac:dyDescent="0.3">
      <c r="A28" t="s">
        <v>261</v>
      </c>
      <c r="B28" t="s">
        <v>262</v>
      </c>
      <c r="C28" s="223" t="str">
        <f>IFERROR(IF((VLOOKUP($A28,'Q3 Raw Data'!$A$9:$BD$158,C$3,FALSE))="","",(VLOOKUP($A28,'Q3 Raw Data'!$A$9:$BD$158,C$3,FALSE))),"")</f>
        <v>Mature</v>
      </c>
      <c r="D28" s="223" t="str">
        <f>IFERROR(IF((VLOOKUP($A28,'Q3 Raw Data'!$A$9:$BD$158,D$3,FALSE))="","",(VLOOKUP($A28,'Q3 Raw Data'!$A$9:$BD$158,D$3,FALSE))),"")</f>
        <v>Mature</v>
      </c>
      <c r="E28" s="223" t="str">
        <f>IFERROR(IF((VLOOKUP($A28,'Q3 Raw Data'!$A$9:$BD$158,E$3,FALSE))="","",(VLOOKUP($A28,'Q3 Raw Data'!$A$9:$BD$158,E$3,FALSE))),"")</f>
        <v>Established</v>
      </c>
      <c r="F28" s="223" t="str">
        <f>IFERROR(IF((VLOOKUP($A28,'Q3 Raw Data'!$A$9:$BD$158,F$3,FALSE))="","",(VLOOKUP($A28,'Q3 Raw Data'!$A$9:$BD$158,F$3,FALSE))),"")</f>
        <v>Established</v>
      </c>
      <c r="G28" s="223" t="str">
        <f>IFERROR(IF((VLOOKUP($A28,'Q3 Raw Data'!$A$9:$BD$158,G$3,FALSE))="","",(VLOOKUP($A28,'Q3 Raw Data'!$A$9:$BD$158,G$3,FALSE))),"")</f>
        <v>Established</v>
      </c>
      <c r="H28" s="223" t="str">
        <f>IFERROR(IF((VLOOKUP($A28,'Q3 Raw Data'!$A$9:$BD$158,H$3,FALSE))="","",(VLOOKUP($A28,'Q3 Raw Data'!$A$9:$BD$158,H$3,FALSE))),"")</f>
        <v>Established</v>
      </c>
      <c r="I28" s="223" t="str">
        <f>IFERROR(IF((VLOOKUP($A28,'Q3 Raw Data'!$A$9:$BD$158,I$3,FALSE))="","",(VLOOKUP($A28,'Q3 Raw Data'!$A$9:$BD$158,I$3,FALSE))),"")</f>
        <v>Established</v>
      </c>
      <c r="J28" s="223" t="str">
        <f>IFERROR(IF((VLOOKUP($A28,'Q3 Raw Data'!$A$9:$BD$158,J$3,FALSE))="","",(VLOOKUP($A28,'Q3 Raw Data'!$A$9:$BD$158,J$3,FALSE))),"")</f>
        <v>Established</v>
      </c>
      <c r="K28" s="223" t="str">
        <f>IFERROR(IF((VLOOKUP($A28,'Q3 Raw Data'!$A$9:$BD$158,K$3,FALSE))="","",(VLOOKUP($A28,'Q3 Raw Data'!$A$9:$BD$158,K$3,FALSE))),"")</f>
        <v>Plans in place</v>
      </c>
      <c r="L28" s="223" t="str">
        <f>IFERROR(IF((VLOOKUP($A28,'Q3 Raw Data'!$A$9:$BD$158,L$3,FALSE))="","",(VLOOKUP($A28,'Q3 Raw Data'!$A$9:$BD$158,L$3,FALSE))),"")</f>
        <v>Mature</v>
      </c>
      <c r="M28" s="223" t="str">
        <f>IFERROR(IF((VLOOKUP($A28,'Q3 Raw Data'!$A$9:$BD$158,M$3,FALSE))="","",(VLOOKUP($A28,'Q3 Raw Data'!$A$9:$BD$158,M$3,FALSE))),"")</f>
        <v>Mature</v>
      </c>
      <c r="N28" s="223" t="str">
        <f>IFERROR(IF((VLOOKUP($A28,'Q3 Raw Data'!$A$9:$BD$158,N$3,FALSE))="","",(VLOOKUP($A28,'Q3 Raw Data'!$A$9:$BD$158,N$3,FALSE))),"")</f>
        <v>Established</v>
      </c>
      <c r="O28" s="223" t="str">
        <f>IFERROR(IF((VLOOKUP($A28,'Q3 Raw Data'!$A$9:$BD$158,O$3,FALSE))="","",(VLOOKUP($A28,'Q3 Raw Data'!$A$9:$BD$158,O$3,FALSE))),"")</f>
        <v>Established</v>
      </c>
      <c r="P28" s="223" t="str">
        <f>IFERROR(IF((VLOOKUP($A28,'Q3 Raw Data'!$A$9:$BD$158,P$3,FALSE))="","",(VLOOKUP($A28,'Q3 Raw Data'!$A$9:$BD$158,P$3,FALSE))),"")</f>
        <v>Established</v>
      </c>
      <c r="Q28" s="223" t="str">
        <f>IFERROR(IF((VLOOKUP($A28,'Q3 Raw Data'!$A$9:$BD$158,Q$3,FALSE))="","",(VLOOKUP($A28,'Q3 Raw Data'!$A$9:$BD$158,Q$3,FALSE))),"")</f>
        <v>Established</v>
      </c>
      <c r="R28" s="223" t="str">
        <f>IFERROR(IF((VLOOKUP($A28,'Q3 Raw Data'!$A$9:$BD$158,R$3,FALSE))="","",(VLOOKUP($A28,'Q3 Raw Data'!$A$9:$BD$158,R$3,FALSE))),"")</f>
        <v>Established</v>
      </c>
      <c r="S28" s="223" t="str">
        <f>IFERROR(IF((VLOOKUP($A28,'Q3 Raw Data'!$A$9:$BD$158,S$3,FALSE))="","",(VLOOKUP($A28,'Q3 Raw Data'!$A$9:$BD$158,S$3,FALSE))),"")</f>
        <v>Established</v>
      </c>
      <c r="T28" s="223" t="str">
        <f>IFERROR(IF((VLOOKUP($A28,'Q3 Raw Data'!$A$9:$BD$158,T$3,FALSE))="","",(VLOOKUP($A28,'Q3 Raw Data'!$A$9:$BD$158,T$3,FALSE))),"")</f>
        <v>Plans in place</v>
      </c>
    </row>
    <row r="29" spans="1:20" x14ac:dyDescent="0.3">
      <c r="A29" t="s">
        <v>263</v>
      </c>
      <c r="B29" t="s">
        <v>264</v>
      </c>
      <c r="C29" s="223" t="str">
        <f>IFERROR(IF((VLOOKUP($A29,'Q3 Raw Data'!$A$9:$BD$158,C$3,FALSE))="","",(VLOOKUP($A29,'Q3 Raw Data'!$A$9:$BD$158,C$3,FALSE))),"")</f>
        <v>Established</v>
      </c>
      <c r="D29" s="223" t="str">
        <f>IFERROR(IF((VLOOKUP($A29,'Q3 Raw Data'!$A$9:$BD$158,D$3,FALSE))="","",(VLOOKUP($A29,'Q3 Raw Data'!$A$9:$BD$158,D$3,FALSE))),"")</f>
        <v>Mature</v>
      </c>
      <c r="E29" s="223" t="str">
        <f>IFERROR(IF((VLOOKUP($A29,'Q3 Raw Data'!$A$9:$BD$158,E$3,FALSE))="","",(VLOOKUP($A29,'Q3 Raw Data'!$A$9:$BD$158,E$3,FALSE))),"")</f>
        <v>Mature</v>
      </c>
      <c r="F29" s="223" t="str">
        <f>IFERROR(IF((VLOOKUP($A29,'Q3 Raw Data'!$A$9:$BD$158,F$3,FALSE))="","",(VLOOKUP($A29,'Q3 Raw Data'!$A$9:$BD$158,F$3,FALSE))),"")</f>
        <v>Plans in place</v>
      </c>
      <c r="G29" s="223" t="str">
        <f>IFERROR(IF((VLOOKUP($A29,'Q3 Raw Data'!$A$9:$BD$158,G$3,FALSE))="","",(VLOOKUP($A29,'Q3 Raw Data'!$A$9:$BD$158,G$3,FALSE))),"")</f>
        <v>Established</v>
      </c>
      <c r="H29" s="223" t="str">
        <f>IFERROR(IF((VLOOKUP($A29,'Q3 Raw Data'!$A$9:$BD$158,H$3,FALSE))="","",(VLOOKUP($A29,'Q3 Raw Data'!$A$9:$BD$158,H$3,FALSE))),"")</f>
        <v>Established</v>
      </c>
      <c r="I29" s="223" t="str">
        <f>IFERROR(IF((VLOOKUP($A29,'Q3 Raw Data'!$A$9:$BD$158,I$3,FALSE))="","",(VLOOKUP($A29,'Q3 Raw Data'!$A$9:$BD$158,I$3,FALSE))),"")</f>
        <v>Mature</v>
      </c>
      <c r="J29" s="223" t="str">
        <f>IFERROR(IF((VLOOKUP($A29,'Q3 Raw Data'!$A$9:$BD$158,J$3,FALSE))="","",(VLOOKUP($A29,'Q3 Raw Data'!$A$9:$BD$158,J$3,FALSE))),"")</f>
        <v>Mature</v>
      </c>
      <c r="K29" s="223" t="str">
        <f>IFERROR(IF((VLOOKUP($A29,'Q3 Raw Data'!$A$9:$BD$158,K$3,FALSE))="","",(VLOOKUP($A29,'Q3 Raw Data'!$A$9:$BD$158,K$3,FALSE))),"")</f>
        <v>Mature</v>
      </c>
      <c r="L29" s="223" t="str">
        <f>IFERROR(IF((VLOOKUP($A29,'Q3 Raw Data'!$A$9:$BD$158,L$3,FALSE))="","",(VLOOKUP($A29,'Q3 Raw Data'!$A$9:$BD$158,L$3,FALSE))),"")</f>
        <v>Mature</v>
      </c>
      <c r="M29" s="223" t="str">
        <f>IFERROR(IF((VLOOKUP($A29,'Q3 Raw Data'!$A$9:$BD$158,M$3,FALSE))="","",(VLOOKUP($A29,'Q3 Raw Data'!$A$9:$BD$158,M$3,FALSE))),"")</f>
        <v>Mature</v>
      </c>
      <c r="N29" s="223" t="str">
        <f>IFERROR(IF((VLOOKUP($A29,'Q3 Raw Data'!$A$9:$BD$158,N$3,FALSE))="","",(VLOOKUP($A29,'Q3 Raw Data'!$A$9:$BD$158,N$3,FALSE))),"")</f>
        <v>Mature</v>
      </c>
      <c r="O29" s="223" t="str">
        <f>IFERROR(IF((VLOOKUP($A29,'Q3 Raw Data'!$A$9:$BD$158,O$3,FALSE))="","",(VLOOKUP($A29,'Q3 Raw Data'!$A$9:$BD$158,O$3,FALSE))),"")</f>
        <v>Established</v>
      </c>
      <c r="P29" s="223" t="str">
        <f>IFERROR(IF((VLOOKUP($A29,'Q3 Raw Data'!$A$9:$BD$158,P$3,FALSE))="","",(VLOOKUP($A29,'Q3 Raw Data'!$A$9:$BD$158,P$3,FALSE))),"")</f>
        <v>Established</v>
      </c>
      <c r="Q29" s="223" t="str">
        <f>IFERROR(IF((VLOOKUP($A29,'Q3 Raw Data'!$A$9:$BD$158,Q$3,FALSE))="","",(VLOOKUP($A29,'Q3 Raw Data'!$A$9:$BD$158,Q$3,FALSE))),"")</f>
        <v>Established</v>
      </c>
      <c r="R29" s="223" t="str">
        <f>IFERROR(IF((VLOOKUP($A29,'Q3 Raw Data'!$A$9:$BD$158,R$3,FALSE))="","",(VLOOKUP($A29,'Q3 Raw Data'!$A$9:$BD$158,R$3,FALSE))),"")</f>
        <v>Mature</v>
      </c>
      <c r="S29" s="223" t="str">
        <f>IFERROR(IF((VLOOKUP($A29,'Q3 Raw Data'!$A$9:$BD$158,S$3,FALSE))="","",(VLOOKUP($A29,'Q3 Raw Data'!$A$9:$BD$158,S$3,FALSE))),"")</f>
        <v>Mature</v>
      </c>
      <c r="T29" s="223" t="str">
        <f>IFERROR(IF((VLOOKUP($A29,'Q3 Raw Data'!$A$9:$BD$158,T$3,FALSE))="","",(VLOOKUP($A29,'Q3 Raw Data'!$A$9:$BD$158,T$3,FALSE))),"")</f>
        <v>Mature</v>
      </c>
    </row>
    <row r="30" spans="1:20" x14ac:dyDescent="0.3">
      <c r="A30" t="s">
        <v>267</v>
      </c>
      <c r="B30" t="s">
        <v>268</v>
      </c>
      <c r="C30" s="223" t="str">
        <f>IFERROR(IF((VLOOKUP($A30,'Q3 Raw Data'!$A$9:$BD$158,C$3,FALSE))="","",(VLOOKUP($A30,'Q3 Raw Data'!$A$9:$BD$158,C$3,FALSE))),"")</f>
        <v>Mature</v>
      </c>
      <c r="D30" s="223" t="str">
        <f>IFERROR(IF((VLOOKUP($A30,'Q3 Raw Data'!$A$9:$BD$158,D$3,FALSE))="","",(VLOOKUP($A30,'Q3 Raw Data'!$A$9:$BD$158,D$3,FALSE))),"")</f>
        <v>Mature</v>
      </c>
      <c r="E30" s="223" t="str">
        <f>IFERROR(IF((VLOOKUP($A30,'Q3 Raw Data'!$A$9:$BD$158,E$3,FALSE))="","",(VLOOKUP($A30,'Q3 Raw Data'!$A$9:$BD$158,E$3,FALSE))),"")</f>
        <v>Mature</v>
      </c>
      <c r="F30" s="223" t="str">
        <f>IFERROR(IF((VLOOKUP($A30,'Q3 Raw Data'!$A$9:$BD$158,F$3,FALSE))="","",(VLOOKUP($A30,'Q3 Raw Data'!$A$9:$BD$158,F$3,FALSE))),"")</f>
        <v>Mature</v>
      </c>
      <c r="G30" s="223" t="str">
        <f>IFERROR(IF((VLOOKUP($A30,'Q3 Raw Data'!$A$9:$BD$158,G$3,FALSE))="","",(VLOOKUP($A30,'Q3 Raw Data'!$A$9:$BD$158,G$3,FALSE))),"")</f>
        <v>Mature</v>
      </c>
      <c r="H30" s="223" t="str">
        <f>IFERROR(IF((VLOOKUP($A30,'Q3 Raw Data'!$A$9:$BD$158,H$3,FALSE))="","",(VLOOKUP($A30,'Q3 Raw Data'!$A$9:$BD$158,H$3,FALSE))),"")</f>
        <v>Established</v>
      </c>
      <c r="I30" s="223" t="str">
        <f>IFERROR(IF((VLOOKUP($A30,'Q3 Raw Data'!$A$9:$BD$158,I$3,FALSE))="","",(VLOOKUP($A30,'Q3 Raw Data'!$A$9:$BD$158,I$3,FALSE))),"")</f>
        <v>Mature</v>
      </c>
      <c r="J30" s="223" t="str">
        <f>IFERROR(IF((VLOOKUP($A30,'Q3 Raw Data'!$A$9:$BD$158,J$3,FALSE))="","",(VLOOKUP($A30,'Q3 Raw Data'!$A$9:$BD$158,J$3,FALSE))),"")</f>
        <v>Established</v>
      </c>
      <c r="K30" s="223" t="str">
        <f>IFERROR(IF((VLOOKUP($A30,'Q3 Raw Data'!$A$9:$BD$158,K$3,FALSE))="","",(VLOOKUP($A30,'Q3 Raw Data'!$A$9:$BD$158,K$3,FALSE))),"")</f>
        <v>Mature</v>
      </c>
      <c r="L30" s="223" t="str">
        <f>IFERROR(IF((VLOOKUP($A30,'Q3 Raw Data'!$A$9:$BD$158,L$3,FALSE))="","",(VLOOKUP($A30,'Q3 Raw Data'!$A$9:$BD$158,L$3,FALSE))),"")</f>
        <v>Mature</v>
      </c>
      <c r="M30" s="223" t="str">
        <f>IFERROR(IF((VLOOKUP($A30,'Q3 Raw Data'!$A$9:$BD$158,M$3,FALSE))="","",(VLOOKUP($A30,'Q3 Raw Data'!$A$9:$BD$158,M$3,FALSE))),"")</f>
        <v>Mature</v>
      </c>
      <c r="N30" s="223" t="str">
        <f>IFERROR(IF((VLOOKUP($A30,'Q3 Raw Data'!$A$9:$BD$158,N$3,FALSE))="","",(VLOOKUP($A30,'Q3 Raw Data'!$A$9:$BD$158,N$3,FALSE))),"")</f>
        <v>Mature</v>
      </c>
      <c r="O30" s="223" t="str">
        <f>IFERROR(IF((VLOOKUP($A30,'Q3 Raw Data'!$A$9:$BD$158,O$3,FALSE))="","",(VLOOKUP($A30,'Q3 Raw Data'!$A$9:$BD$158,O$3,FALSE))),"")</f>
        <v>Mature</v>
      </c>
      <c r="P30" s="223" t="str">
        <f>IFERROR(IF((VLOOKUP($A30,'Q3 Raw Data'!$A$9:$BD$158,P$3,FALSE))="","",(VLOOKUP($A30,'Q3 Raw Data'!$A$9:$BD$158,P$3,FALSE))),"")</f>
        <v>Mature</v>
      </c>
      <c r="Q30" s="223" t="str">
        <f>IFERROR(IF((VLOOKUP($A30,'Q3 Raw Data'!$A$9:$BD$158,Q$3,FALSE))="","",(VLOOKUP($A30,'Q3 Raw Data'!$A$9:$BD$158,Q$3,FALSE))),"")</f>
        <v>Established</v>
      </c>
      <c r="R30" s="223" t="str">
        <f>IFERROR(IF((VLOOKUP($A30,'Q3 Raw Data'!$A$9:$BD$158,R$3,FALSE))="","",(VLOOKUP($A30,'Q3 Raw Data'!$A$9:$BD$158,R$3,FALSE))),"")</f>
        <v>Mature</v>
      </c>
      <c r="S30" s="223" t="str">
        <f>IFERROR(IF((VLOOKUP($A30,'Q3 Raw Data'!$A$9:$BD$158,S$3,FALSE))="","",(VLOOKUP($A30,'Q3 Raw Data'!$A$9:$BD$158,S$3,FALSE))),"")</f>
        <v>Established</v>
      </c>
      <c r="T30" s="223" t="str">
        <f>IFERROR(IF((VLOOKUP($A30,'Q3 Raw Data'!$A$9:$BD$158,T$3,FALSE))="","",(VLOOKUP($A30,'Q3 Raw Data'!$A$9:$BD$158,T$3,FALSE))),"")</f>
        <v>Mature</v>
      </c>
    </row>
    <row r="31" spans="1:20" x14ac:dyDescent="0.3">
      <c r="A31" t="s">
        <v>269</v>
      </c>
      <c r="B31" t="s">
        <v>270</v>
      </c>
      <c r="C31" s="223" t="str">
        <f>IFERROR(IF((VLOOKUP($A31,'Q3 Raw Data'!$A$9:$BD$158,C$3,FALSE))="","",(VLOOKUP($A31,'Q3 Raw Data'!$A$9:$BD$158,C$3,FALSE))),"")</f>
        <v>Mature</v>
      </c>
      <c r="D31" s="223" t="str">
        <f>IFERROR(IF((VLOOKUP($A31,'Q3 Raw Data'!$A$9:$BD$158,D$3,FALSE))="","",(VLOOKUP($A31,'Q3 Raw Data'!$A$9:$BD$158,D$3,FALSE))),"")</f>
        <v>Mature</v>
      </c>
      <c r="E31" s="223" t="str">
        <f>IFERROR(IF((VLOOKUP($A31,'Q3 Raw Data'!$A$9:$BD$158,E$3,FALSE))="","",(VLOOKUP($A31,'Q3 Raw Data'!$A$9:$BD$158,E$3,FALSE))),"")</f>
        <v>Mature</v>
      </c>
      <c r="F31" s="223" t="str">
        <f>IFERROR(IF((VLOOKUP($A31,'Q3 Raw Data'!$A$9:$BD$158,F$3,FALSE))="","",(VLOOKUP($A31,'Q3 Raw Data'!$A$9:$BD$158,F$3,FALSE))),"")</f>
        <v>Mature</v>
      </c>
      <c r="G31" s="223" t="str">
        <f>IFERROR(IF((VLOOKUP($A31,'Q3 Raw Data'!$A$9:$BD$158,G$3,FALSE))="","",(VLOOKUP($A31,'Q3 Raw Data'!$A$9:$BD$158,G$3,FALSE))),"")</f>
        <v>Plans in place</v>
      </c>
      <c r="H31" s="223" t="str">
        <f>IFERROR(IF((VLOOKUP($A31,'Q3 Raw Data'!$A$9:$BD$158,H$3,FALSE))="","",(VLOOKUP($A31,'Q3 Raw Data'!$A$9:$BD$158,H$3,FALSE))),"")</f>
        <v>Established</v>
      </c>
      <c r="I31" s="223" t="str">
        <f>IFERROR(IF((VLOOKUP($A31,'Q3 Raw Data'!$A$9:$BD$158,I$3,FALSE))="","",(VLOOKUP($A31,'Q3 Raw Data'!$A$9:$BD$158,I$3,FALSE))),"")</f>
        <v>Mature</v>
      </c>
      <c r="J31" s="223" t="str">
        <f>IFERROR(IF((VLOOKUP($A31,'Q3 Raw Data'!$A$9:$BD$158,J$3,FALSE))="","",(VLOOKUP($A31,'Q3 Raw Data'!$A$9:$BD$158,J$3,FALSE))),"")</f>
        <v>Mature</v>
      </c>
      <c r="K31" s="223" t="str">
        <f>IFERROR(IF((VLOOKUP($A31,'Q3 Raw Data'!$A$9:$BD$158,K$3,FALSE))="","",(VLOOKUP($A31,'Q3 Raw Data'!$A$9:$BD$158,K$3,FALSE))),"")</f>
        <v>Plans in place</v>
      </c>
      <c r="L31" s="223" t="str">
        <f>IFERROR(IF((VLOOKUP($A31,'Q3 Raw Data'!$A$9:$BD$158,L$3,FALSE))="","",(VLOOKUP($A31,'Q3 Raw Data'!$A$9:$BD$158,L$3,FALSE))),"")</f>
        <v>Mature</v>
      </c>
      <c r="M31" s="223" t="str">
        <f>IFERROR(IF((VLOOKUP($A31,'Q3 Raw Data'!$A$9:$BD$158,M$3,FALSE))="","",(VLOOKUP($A31,'Q3 Raw Data'!$A$9:$BD$158,M$3,FALSE))),"")</f>
        <v>Mature</v>
      </c>
      <c r="N31" s="223" t="str">
        <f>IFERROR(IF((VLOOKUP($A31,'Q3 Raw Data'!$A$9:$BD$158,N$3,FALSE))="","",(VLOOKUP($A31,'Q3 Raw Data'!$A$9:$BD$158,N$3,FALSE))),"")</f>
        <v>Mature</v>
      </c>
      <c r="O31" s="223" t="str">
        <f>IFERROR(IF((VLOOKUP($A31,'Q3 Raw Data'!$A$9:$BD$158,O$3,FALSE))="","",(VLOOKUP($A31,'Q3 Raw Data'!$A$9:$BD$158,O$3,FALSE))),"")</f>
        <v>Mature</v>
      </c>
      <c r="P31" s="223" t="str">
        <f>IFERROR(IF((VLOOKUP($A31,'Q3 Raw Data'!$A$9:$BD$158,P$3,FALSE))="","",(VLOOKUP($A31,'Q3 Raw Data'!$A$9:$BD$158,P$3,FALSE))),"")</f>
        <v>Established</v>
      </c>
      <c r="Q31" s="223" t="str">
        <f>IFERROR(IF((VLOOKUP($A31,'Q3 Raw Data'!$A$9:$BD$158,Q$3,FALSE))="","",(VLOOKUP($A31,'Q3 Raw Data'!$A$9:$BD$158,Q$3,FALSE))),"")</f>
        <v>Established</v>
      </c>
      <c r="R31" s="223" t="str">
        <f>IFERROR(IF((VLOOKUP($A31,'Q3 Raw Data'!$A$9:$BD$158,R$3,FALSE))="","",(VLOOKUP($A31,'Q3 Raw Data'!$A$9:$BD$158,R$3,FALSE))),"")</f>
        <v>Mature</v>
      </c>
      <c r="S31" s="223" t="str">
        <f>IFERROR(IF((VLOOKUP($A31,'Q3 Raw Data'!$A$9:$BD$158,S$3,FALSE))="","",(VLOOKUP($A31,'Q3 Raw Data'!$A$9:$BD$158,S$3,FALSE))),"")</f>
        <v>Mature</v>
      </c>
      <c r="T31" s="223" t="str">
        <f>IFERROR(IF((VLOOKUP($A31,'Q3 Raw Data'!$A$9:$BD$158,T$3,FALSE))="","",(VLOOKUP($A31,'Q3 Raw Data'!$A$9:$BD$158,T$3,FALSE))),"")</f>
        <v>Plans in place</v>
      </c>
    </row>
    <row r="32" spans="1:20" x14ac:dyDescent="0.3">
      <c r="A32" t="s">
        <v>273</v>
      </c>
      <c r="B32" t="s">
        <v>274</v>
      </c>
      <c r="C32" s="223" t="str">
        <f>IFERROR(IF((VLOOKUP($A32,'Q3 Raw Data'!$A$9:$BD$158,C$3,FALSE))="","",(VLOOKUP($A32,'Q3 Raw Data'!$A$9:$BD$158,C$3,FALSE))),"")</f>
        <v>Mature</v>
      </c>
      <c r="D32" s="223" t="str">
        <f>IFERROR(IF((VLOOKUP($A32,'Q3 Raw Data'!$A$9:$BD$158,D$3,FALSE))="","",(VLOOKUP($A32,'Q3 Raw Data'!$A$9:$BD$158,D$3,FALSE))),"")</f>
        <v>Mature</v>
      </c>
      <c r="E32" s="223" t="str">
        <f>IFERROR(IF((VLOOKUP($A32,'Q3 Raw Data'!$A$9:$BD$158,E$3,FALSE))="","",(VLOOKUP($A32,'Q3 Raw Data'!$A$9:$BD$158,E$3,FALSE))),"")</f>
        <v>Mature</v>
      </c>
      <c r="F32" s="223" t="str">
        <f>IFERROR(IF((VLOOKUP($A32,'Q3 Raw Data'!$A$9:$BD$158,F$3,FALSE))="","",(VLOOKUP($A32,'Q3 Raw Data'!$A$9:$BD$158,F$3,FALSE))),"")</f>
        <v>Mature</v>
      </c>
      <c r="G32" s="223" t="str">
        <f>IFERROR(IF((VLOOKUP($A32,'Q3 Raw Data'!$A$9:$BD$158,G$3,FALSE))="","",(VLOOKUP($A32,'Q3 Raw Data'!$A$9:$BD$158,G$3,FALSE))),"")</f>
        <v>Established</v>
      </c>
      <c r="H32" s="223" t="str">
        <f>IFERROR(IF((VLOOKUP($A32,'Q3 Raw Data'!$A$9:$BD$158,H$3,FALSE))="","",(VLOOKUP($A32,'Q3 Raw Data'!$A$9:$BD$158,H$3,FALSE))),"")</f>
        <v>Plans in place</v>
      </c>
      <c r="I32" s="223" t="str">
        <f>IFERROR(IF((VLOOKUP($A32,'Q3 Raw Data'!$A$9:$BD$158,I$3,FALSE))="","",(VLOOKUP($A32,'Q3 Raw Data'!$A$9:$BD$158,I$3,FALSE))),"")</f>
        <v>Established</v>
      </c>
      <c r="J32" s="223" t="str">
        <f>IFERROR(IF((VLOOKUP($A32,'Q3 Raw Data'!$A$9:$BD$158,J$3,FALSE))="","",(VLOOKUP($A32,'Q3 Raw Data'!$A$9:$BD$158,J$3,FALSE))),"")</f>
        <v>Established</v>
      </c>
      <c r="K32" s="223" t="str">
        <f>IFERROR(IF((VLOOKUP($A32,'Q3 Raw Data'!$A$9:$BD$158,K$3,FALSE))="","",(VLOOKUP($A32,'Q3 Raw Data'!$A$9:$BD$158,K$3,FALSE))),"")</f>
        <v>Not yet established</v>
      </c>
      <c r="L32" s="223" t="str">
        <f>IFERROR(IF((VLOOKUP($A32,'Q3 Raw Data'!$A$9:$BD$158,L$3,FALSE))="","",(VLOOKUP($A32,'Q3 Raw Data'!$A$9:$BD$158,L$3,FALSE))),"")</f>
        <v>Mature</v>
      </c>
      <c r="M32" s="223" t="str">
        <f>IFERROR(IF((VLOOKUP($A32,'Q3 Raw Data'!$A$9:$BD$158,M$3,FALSE))="","",(VLOOKUP($A32,'Q3 Raw Data'!$A$9:$BD$158,M$3,FALSE))),"")</f>
        <v>Mature</v>
      </c>
      <c r="N32" s="223" t="str">
        <f>IFERROR(IF((VLOOKUP($A32,'Q3 Raw Data'!$A$9:$BD$158,N$3,FALSE))="","",(VLOOKUP($A32,'Q3 Raw Data'!$A$9:$BD$158,N$3,FALSE))),"")</f>
        <v>Mature</v>
      </c>
      <c r="O32" s="223" t="str">
        <f>IFERROR(IF((VLOOKUP($A32,'Q3 Raw Data'!$A$9:$BD$158,O$3,FALSE))="","",(VLOOKUP($A32,'Q3 Raw Data'!$A$9:$BD$158,O$3,FALSE))),"")</f>
        <v>Mature</v>
      </c>
      <c r="P32" s="223" t="str">
        <f>IFERROR(IF((VLOOKUP($A32,'Q3 Raw Data'!$A$9:$BD$158,P$3,FALSE))="","",(VLOOKUP($A32,'Q3 Raw Data'!$A$9:$BD$158,P$3,FALSE))),"")</f>
        <v>Established</v>
      </c>
      <c r="Q32" s="223" t="str">
        <f>IFERROR(IF((VLOOKUP($A32,'Q3 Raw Data'!$A$9:$BD$158,Q$3,FALSE))="","",(VLOOKUP($A32,'Q3 Raw Data'!$A$9:$BD$158,Q$3,FALSE))),"")</f>
        <v>Established</v>
      </c>
      <c r="R32" s="223" t="str">
        <f>IFERROR(IF((VLOOKUP($A32,'Q3 Raw Data'!$A$9:$BD$158,R$3,FALSE))="","",(VLOOKUP($A32,'Q3 Raw Data'!$A$9:$BD$158,R$3,FALSE))),"")</f>
        <v>Mature</v>
      </c>
      <c r="S32" s="223" t="str">
        <f>IFERROR(IF((VLOOKUP($A32,'Q3 Raw Data'!$A$9:$BD$158,S$3,FALSE))="","",(VLOOKUP($A32,'Q3 Raw Data'!$A$9:$BD$158,S$3,FALSE))),"")</f>
        <v>Established</v>
      </c>
      <c r="T32" s="223" t="str">
        <f>IFERROR(IF((VLOOKUP($A32,'Q3 Raw Data'!$A$9:$BD$158,T$3,FALSE))="","",(VLOOKUP($A32,'Q3 Raw Data'!$A$9:$BD$158,T$3,FALSE))),"")</f>
        <v>Not yet established</v>
      </c>
    </row>
    <row r="33" spans="1:20" x14ac:dyDescent="0.3">
      <c r="A33" t="s">
        <v>277</v>
      </c>
      <c r="B33" t="s">
        <v>278</v>
      </c>
      <c r="C33" s="223" t="str">
        <f>IFERROR(IF((VLOOKUP($A33,'Q3 Raw Data'!$A$9:$BD$158,C$3,FALSE))="","",(VLOOKUP($A33,'Q3 Raw Data'!$A$9:$BD$158,C$3,FALSE))),"")</f>
        <v>Established</v>
      </c>
      <c r="D33" s="223" t="str">
        <f>IFERROR(IF((VLOOKUP($A33,'Q3 Raw Data'!$A$9:$BD$158,D$3,FALSE))="","",(VLOOKUP($A33,'Q3 Raw Data'!$A$9:$BD$158,D$3,FALSE))),"")</f>
        <v>Established</v>
      </c>
      <c r="E33" s="223" t="str">
        <f>IFERROR(IF((VLOOKUP($A33,'Q3 Raw Data'!$A$9:$BD$158,E$3,FALSE))="","",(VLOOKUP($A33,'Q3 Raw Data'!$A$9:$BD$158,E$3,FALSE))),"")</f>
        <v>Established</v>
      </c>
      <c r="F33" s="223" t="str">
        <f>IFERROR(IF((VLOOKUP($A33,'Q3 Raw Data'!$A$9:$BD$158,F$3,FALSE))="","",(VLOOKUP($A33,'Q3 Raw Data'!$A$9:$BD$158,F$3,FALSE))),"")</f>
        <v>Established</v>
      </c>
      <c r="G33" s="223" t="str">
        <f>IFERROR(IF((VLOOKUP($A33,'Q3 Raw Data'!$A$9:$BD$158,G$3,FALSE))="","",(VLOOKUP($A33,'Q3 Raw Data'!$A$9:$BD$158,G$3,FALSE))),"")</f>
        <v>Established</v>
      </c>
      <c r="H33" s="223" t="str">
        <f>IFERROR(IF((VLOOKUP($A33,'Q3 Raw Data'!$A$9:$BD$158,H$3,FALSE))="","",(VLOOKUP($A33,'Q3 Raw Data'!$A$9:$BD$158,H$3,FALSE))),"")</f>
        <v>Established</v>
      </c>
      <c r="I33" s="223" t="str">
        <f>IFERROR(IF((VLOOKUP($A33,'Q3 Raw Data'!$A$9:$BD$158,I$3,FALSE))="","",(VLOOKUP($A33,'Q3 Raw Data'!$A$9:$BD$158,I$3,FALSE))),"")</f>
        <v>Established</v>
      </c>
      <c r="J33" s="223" t="str">
        <f>IFERROR(IF((VLOOKUP($A33,'Q3 Raw Data'!$A$9:$BD$158,J$3,FALSE))="","",(VLOOKUP($A33,'Q3 Raw Data'!$A$9:$BD$158,J$3,FALSE))),"")</f>
        <v>Established</v>
      </c>
      <c r="K33" s="223" t="str">
        <f>IFERROR(IF((VLOOKUP($A33,'Q3 Raw Data'!$A$9:$BD$158,K$3,FALSE))="","",(VLOOKUP($A33,'Q3 Raw Data'!$A$9:$BD$158,K$3,FALSE))),"")</f>
        <v>Established</v>
      </c>
      <c r="L33" s="223" t="str">
        <f>IFERROR(IF((VLOOKUP($A33,'Q3 Raw Data'!$A$9:$BD$158,L$3,FALSE))="","",(VLOOKUP($A33,'Q3 Raw Data'!$A$9:$BD$158,L$3,FALSE))),"")</f>
        <v>Established</v>
      </c>
      <c r="M33" s="223" t="str">
        <f>IFERROR(IF((VLOOKUP($A33,'Q3 Raw Data'!$A$9:$BD$158,M$3,FALSE))="","",(VLOOKUP($A33,'Q3 Raw Data'!$A$9:$BD$158,M$3,FALSE))),"")</f>
        <v>Established</v>
      </c>
      <c r="N33" s="223" t="str">
        <f>IFERROR(IF((VLOOKUP($A33,'Q3 Raw Data'!$A$9:$BD$158,N$3,FALSE))="","",(VLOOKUP($A33,'Q3 Raw Data'!$A$9:$BD$158,N$3,FALSE))),"")</f>
        <v>Established</v>
      </c>
      <c r="O33" s="223" t="str">
        <f>IFERROR(IF((VLOOKUP($A33,'Q3 Raw Data'!$A$9:$BD$158,O$3,FALSE))="","",(VLOOKUP($A33,'Q3 Raw Data'!$A$9:$BD$158,O$3,FALSE))),"")</f>
        <v>Established</v>
      </c>
      <c r="P33" s="223" t="str">
        <f>IFERROR(IF((VLOOKUP($A33,'Q3 Raw Data'!$A$9:$BD$158,P$3,FALSE))="","",(VLOOKUP($A33,'Q3 Raw Data'!$A$9:$BD$158,P$3,FALSE))),"")</f>
        <v>Established</v>
      </c>
      <c r="Q33" s="223" t="str">
        <f>IFERROR(IF((VLOOKUP($A33,'Q3 Raw Data'!$A$9:$BD$158,Q$3,FALSE))="","",(VLOOKUP($A33,'Q3 Raw Data'!$A$9:$BD$158,Q$3,FALSE))),"")</f>
        <v>Established</v>
      </c>
      <c r="R33" s="223" t="str">
        <f>IFERROR(IF((VLOOKUP($A33,'Q3 Raw Data'!$A$9:$BD$158,R$3,FALSE))="","",(VLOOKUP($A33,'Q3 Raw Data'!$A$9:$BD$158,R$3,FALSE))),"")</f>
        <v>Established</v>
      </c>
      <c r="S33" s="223" t="str">
        <f>IFERROR(IF((VLOOKUP($A33,'Q3 Raw Data'!$A$9:$BD$158,S$3,FALSE))="","",(VLOOKUP($A33,'Q3 Raw Data'!$A$9:$BD$158,S$3,FALSE))),"")</f>
        <v>Established</v>
      </c>
      <c r="T33" s="223" t="str">
        <f>IFERROR(IF((VLOOKUP($A33,'Q3 Raw Data'!$A$9:$BD$158,T$3,FALSE))="","",(VLOOKUP($A33,'Q3 Raw Data'!$A$9:$BD$158,T$3,FALSE))),"")</f>
        <v>Established</v>
      </c>
    </row>
    <row r="34" spans="1:20" x14ac:dyDescent="0.3">
      <c r="A34" t="s">
        <v>281</v>
      </c>
      <c r="B34" t="s">
        <v>282</v>
      </c>
      <c r="C34" s="223" t="str">
        <f>IFERROR(IF((VLOOKUP($A34,'Q3 Raw Data'!$A$9:$BD$158,C$3,FALSE))="","",(VLOOKUP($A34,'Q3 Raw Data'!$A$9:$BD$158,C$3,FALSE))),"")</f>
        <v>Plans in place</v>
      </c>
      <c r="D34" s="223" t="str">
        <f>IFERROR(IF((VLOOKUP($A34,'Q3 Raw Data'!$A$9:$BD$158,D$3,FALSE))="","",(VLOOKUP($A34,'Q3 Raw Data'!$A$9:$BD$158,D$3,FALSE))),"")</f>
        <v>Established</v>
      </c>
      <c r="E34" s="223" t="str">
        <f>IFERROR(IF((VLOOKUP($A34,'Q3 Raw Data'!$A$9:$BD$158,E$3,FALSE))="","",(VLOOKUP($A34,'Q3 Raw Data'!$A$9:$BD$158,E$3,FALSE))),"")</f>
        <v>Established</v>
      </c>
      <c r="F34" s="223" t="str">
        <f>IFERROR(IF((VLOOKUP($A34,'Q3 Raw Data'!$A$9:$BD$158,F$3,FALSE))="","",(VLOOKUP($A34,'Q3 Raw Data'!$A$9:$BD$158,F$3,FALSE))),"")</f>
        <v>Established</v>
      </c>
      <c r="G34" s="223" t="str">
        <f>IFERROR(IF((VLOOKUP($A34,'Q3 Raw Data'!$A$9:$BD$158,G$3,FALSE))="","",(VLOOKUP($A34,'Q3 Raw Data'!$A$9:$BD$158,G$3,FALSE))),"")</f>
        <v>Plans in place</v>
      </c>
      <c r="H34" s="223" t="str">
        <f>IFERROR(IF((VLOOKUP($A34,'Q3 Raw Data'!$A$9:$BD$158,H$3,FALSE))="","",(VLOOKUP($A34,'Q3 Raw Data'!$A$9:$BD$158,H$3,FALSE))),"")</f>
        <v>Established</v>
      </c>
      <c r="I34" s="223" t="str">
        <f>IFERROR(IF((VLOOKUP($A34,'Q3 Raw Data'!$A$9:$BD$158,I$3,FALSE))="","",(VLOOKUP($A34,'Q3 Raw Data'!$A$9:$BD$158,I$3,FALSE))),"")</f>
        <v>Established</v>
      </c>
      <c r="J34" s="223" t="str">
        <f>IFERROR(IF((VLOOKUP($A34,'Q3 Raw Data'!$A$9:$BD$158,J$3,FALSE))="","",(VLOOKUP($A34,'Q3 Raw Data'!$A$9:$BD$158,J$3,FALSE))),"")</f>
        <v>Established</v>
      </c>
      <c r="K34" s="223" t="str">
        <f>IFERROR(IF((VLOOKUP($A34,'Q3 Raw Data'!$A$9:$BD$158,K$3,FALSE))="","",(VLOOKUP($A34,'Q3 Raw Data'!$A$9:$BD$158,K$3,FALSE))),"")</f>
        <v>Established</v>
      </c>
      <c r="L34" s="223" t="str">
        <f>IFERROR(IF((VLOOKUP($A34,'Q3 Raw Data'!$A$9:$BD$158,L$3,FALSE))="","",(VLOOKUP($A34,'Q3 Raw Data'!$A$9:$BD$158,L$3,FALSE))),"")</f>
        <v>Established</v>
      </c>
      <c r="M34" s="223" t="str">
        <f>IFERROR(IF((VLOOKUP($A34,'Q3 Raw Data'!$A$9:$BD$158,M$3,FALSE))="","",(VLOOKUP($A34,'Q3 Raw Data'!$A$9:$BD$158,M$3,FALSE))),"")</f>
        <v>Mature</v>
      </c>
      <c r="N34" s="223" t="str">
        <f>IFERROR(IF((VLOOKUP($A34,'Q3 Raw Data'!$A$9:$BD$158,N$3,FALSE))="","",(VLOOKUP($A34,'Q3 Raw Data'!$A$9:$BD$158,N$3,FALSE))),"")</f>
        <v>Mature</v>
      </c>
      <c r="O34" s="223" t="str">
        <f>IFERROR(IF((VLOOKUP($A34,'Q3 Raw Data'!$A$9:$BD$158,O$3,FALSE))="","",(VLOOKUP($A34,'Q3 Raw Data'!$A$9:$BD$158,O$3,FALSE))),"")</f>
        <v>Mature</v>
      </c>
      <c r="P34" s="223" t="str">
        <f>IFERROR(IF((VLOOKUP($A34,'Q3 Raw Data'!$A$9:$BD$158,P$3,FALSE))="","",(VLOOKUP($A34,'Q3 Raw Data'!$A$9:$BD$158,P$3,FALSE))),"")</f>
        <v>Established</v>
      </c>
      <c r="Q34" s="223" t="str">
        <f>IFERROR(IF((VLOOKUP($A34,'Q3 Raw Data'!$A$9:$BD$158,Q$3,FALSE))="","",(VLOOKUP($A34,'Q3 Raw Data'!$A$9:$BD$158,Q$3,FALSE))),"")</f>
        <v>Established</v>
      </c>
      <c r="R34" s="223" t="str">
        <f>IFERROR(IF((VLOOKUP($A34,'Q3 Raw Data'!$A$9:$BD$158,R$3,FALSE))="","",(VLOOKUP($A34,'Q3 Raw Data'!$A$9:$BD$158,R$3,FALSE))),"")</f>
        <v>Established</v>
      </c>
      <c r="S34" s="223" t="str">
        <f>IFERROR(IF((VLOOKUP($A34,'Q3 Raw Data'!$A$9:$BD$158,S$3,FALSE))="","",(VLOOKUP($A34,'Q3 Raw Data'!$A$9:$BD$158,S$3,FALSE))),"")</f>
        <v>Established</v>
      </c>
      <c r="T34" s="223" t="str">
        <f>IFERROR(IF((VLOOKUP($A34,'Q3 Raw Data'!$A$9:$BD$158,T$3,FALSE))="","",(VLOOKUP($A34,'Q3 Raw Data'!$A$9:$BD$158,T$3,FALSE))),"")</f>
        <v>Established</v>
      </c>
    </row>
    <row r="35" spans="1:20" x14ac:dyDescent="0.3">
      <c r="A35" t="s">
        <v>285</v>
      </c>
      <c r="B35" t="s">
        <v>286</v>
      </c>
      <c r="C35" s="223" t="str">
        <f>IFERROR(IF((VLOOKUP($A35,'Q3 Raw Data'!$A$9:$BD$158,C$3,FALSE))="","",(VLOOKUP($A35,'Q3 Raw Data'!$A$9:$BD$158,C$3,FALSE))),"")</f>
        <v>Established</v>
      </c>
      <c r="D35" s="223" t="str">
        <f>IFERROR(IF((VLOOKUP($A35,'Q3 Raw Data'!$A$9:$BD$158,D$3,FALSE))="","",(VLOOKUP($A35,'Q3 Raw Data'!$A$9:$BD$158,D$3,FALSE))),"")</f>
        <v>Established</v>
      </c>
      <c r="E35" s="223" t="str">
        <f>IFERROR(IF((VLOOKUP($A35,'Q3 Raw Data'!$A$9:$BD$158,E$3,FALSE))="","",(VLOOKUP($A35,'Q3 Raw Data'!$A$9:$BD$158,E$3,FALSE))),"")</f>
        <v>Mature</v>
      </c>
      <c r="F35" s="223" t="str">
        <f>IFERROR(IF((VLOOKUP($A35,'Q3 Raw Data'!$A$9:$BD$158,F$3,FALSE))="","",(VLOOKUP($A35,'Q3 Raw Data'!$A$9:$BD$158,F$3,FALSE))),"")</f>
        <v>Mature</v>
      </c>
      <c r="G35" s="223" t="str">
        <f>IFERROR(IF((VLOOKUP($A35,'Q3 Raw Data'!$A$9:$BD$158,G$3,FALSE))="","",(VLOOKUP($A35,'Q3 Raw Data'!$A$9:$BD$158,G$3,FALSE))),"")</f>
        <v>Plans in place</v>
      </c>
      <c r="H35" s="223" t="str">
        <f>IFERROR(IF((VLOOKUP($A35,'Q3 Raw Data'!$A$9:$BD$158,H$3,FALSE))="","",(VLOOKUP($A35,'Q3 Raw Data'!$A$9:$BD$158,H$3,FALSE))),"")</f>
        <v>Plans in place</v>
      </c>
      <c r="I35" s="223" t="str">
        <f>IFERROR(IF((VLOOKUP($A35,'Q3 Raw Data'!$A$9:$BD$158,I$3,FALSE))="","",(VLOOKUP($A35,'Q3 Raw Data'!$A$9:$BD$158,I$3,FALSE))),"")</f>
        <v>Established</v>
      </c>
      <c r="J35" s="223" t="str">
        <f>IFERROR(IF((VLOOKUP($A35,'Q3 Raw Data'!$A$9:$BD$158,J$3,FALSE))="","",(VLOOKUP($A35,'Q3 Raw Data'!$A$9:$BD$158,J$3,FALSE))),"")</f>
        <v>Established</v>
      </c>
      <c r="K35" s="223" t="str">
        <f>IFERROR(IF((VLOOKUP($A35,'Q3 Raw Data'!$A$9:$BD$158,K$3,FALSE))="","",(VLOOKUP($A35,'Q3 Raw Data'!$A$9:$BD$158,K$3,FALSE))),"")</f>
        <v>Established</v>
      </c>
      <c r="L35" s="223" t="str">
        <f>IFERROR(IF((VLOOKUP($A35,'Q3 Raw Data'!$A$9:$BD$158,L$3,FALSE))="","",(VLOOKUP($A35,'Q3 Raw Data'!$A$9:$BD$158,L$3,FALSE))),"")</f>
        <v>Established</v>
      </c>
      <c r="M35" s="223" t="str">
        <f>IFERROR(IF((VLOOKUP($A35,'Q3 Raw Data'!$A$9:$BD$158,M$3,FALSE))="","",(VLOOKUP($A35,'Q3 Raw Data'!$A$9:$BD$158,M$3,FALSE))),"")</f>
        <v>Established</v>
      </c>
      <c r="N35" s="223" t="str">
        <f>IFERROR(IF((VLOOKUP($A35,'Q3 Raw Data'!$A$9:$BD$158,N$3,FALSE))="","",(VLOOKUP($A35,'Q3 Raw Data'!$A$9:$BD$158,N$3,FALSE))),"")</f>
        <v>Mature</v>
      </c>
      <c r="O35" s="223" t="str">
        <f>IFERROR(IF((VLOOKUP($A35,'Q3 Raw Data'!$A$9:$BD$158,O$3,FALSE))="","",(VLOOKUP($A35,'Q3 Raw Data'!$A$9:$BD$158,O$3,FALSE))),"")</f>
        <v>Mature</v>
      </c>
      <c r="P35" s="223" t="str">
        <f>IFERROR(IF((VLOOKUP($A35,'Q3 Raw Data'!$A$9:$BD$158,P$3,FALSE))="","",(VLOOKUP($A35,'Q3 Raw Data'!$A$9:$BD$158,P$3,FALSE))),"")</f>
        <v>Established</v>
      </c>
      <c r="Q35" s="223" t="str">
        <f>IFERROR(IF((VLOOKUP($A35,'Q3 Raw Data'!$A$9:$BD$158,Q$3,FALSE))="","",(VLOOKUP($A35,'Q3 Raw Data'!$A$9:$BD$158,Q$3,FALSE))),"")</f>
        <v>Established</v>
      </c>
      <c r="R35" s="223" t="str">
        <f>IFERROR(IF((VLOOKUP($A35,'Q3 Raw Data'!$A$9:$BD$158,R$3,FALSE))="","",(VLOOKUP($A35,'Q3 Raw Data'!$A$9:$BD$158,R$3,FALSE))),"")</f>
        <v>Established</v>
      </c>
      <c r="S35" s="223" t="str">
        <f>IFERROR(IF((VLOOKUP($A35,'Q3 Raw Data'!$A$9:$BD$158,S$3,FALSE))="","",(VLOOKUP($A35,'Q3 Raw Data'!$A$9:$BD$158,S$3,FALSE))),"")</f>
        <v>Established</v>
      </c>
      <c r="T35" s="223" t="str">
        <f>IFERROR(IF((VLOOKUP($A35,'Q3 Raw Data'!$A$9:$BD$158,T$3,FALSE))="","",(VLOOKUP($A35,'Q3 Raw Data'!$A$9:$BD$158,T$3,FALSE))),"")</f>
        <v>Established</v>
      </c>
    </row>
    <row r="36" spans="1:20" x14ac:dyDescent="0.3">
      <c r="A36" t="s">
        <v>289</v>
      </c>
      <c r="B36" t="s">
        <v>290</v>
      </c>
      <c r="C36" s="223" t="str">
        <f>IFERROR(IF((VLOOKUP($A36,'Q3 Raw Data'!$A$9:$BD$158,C$3,FALSE))="","",(VLOOKUP($A36,'Q3 Raw Data'!$A$9:$BD$158,C$3,FALSE))),"")</f>
        <v>Established</v>
      </c>
      <c r="D36" s="223" t="str">
        <f>IFERROR(IF((VLOOKUP($A36,'Q3 Raw Data'!$A$9:$BD$158,D$3,FALSE))="","",(VLOOKUP($A36,'Q3 Raw Data'!$A$9:$BD$158,D$3,FALSE))),"")</f>
        <v>Established</v>
      </c>
      <c r="E36" s="223" t="str">
        <f>IFERROR(IF((VLOOKUP($A36,'Q3 Raw Data'!$A$9:$BD$158,E$3,FALSE))="","",(VLOOKUP($A36,'Q3 Raw Data'!$A$9:$BD$158,E$3,FALSE))),"")</f>
        <v>Established</v>
      </c>
      <c r="F36" s="223" t="str">
        <f>IFERROR(IF((VLOOKUP($A36,'Q3 Raw Data'!$A$9:$BD$158,F$3,FALSE))="","",(VLOOKUP($A36,'Q3 Raw Data'!$A$9:$BD$158,F$3,FALSE))),"")</f>
        <v>Mature</v>
      </c>
      <c r="G36" s="223" t="str">
        <f>IFERROR(IF((VLOOKUP($A36,'Q3 Raw Data'!$A$9:$BD$158,G$3,FALSE))="","",(VLOOKUP($A36,'Q3 Raw Data'!$A$9:$BD$158,G$3,FALSE))),"")</f>
        <v>Mature</v>
      </c>
      <c r="H36" s="223" t="str">
        <f>IFERROR(IF((VLOOKUP($A36,'Q3 Raw Data'!$A$9:$BD$158,H$3,FALSE))="","",(VLOOKUP($A36,'Q3 Raw Data'!$A$9:$BD$158,H$3,FALSE))),"")</f>
        <v>Established</v>
      </c>
      <c r="I36" s="223" t="str">
        <f>IFERROR(IF((VLOOKUP($A36,'Q3 Raw Data'!$A$9:$BD$158,I$3,FALSE))="","",(VLOOKUP($A36,'Q3 Raw Data'!$A$9:$BD$158,I$3,FALSE))),"")</f>
        <v>Established</v>
      </c>
      <c r="J36" s="223" t="str">
        <f>IFERROR(IF((VLOOKUP($A36,'Q3 Raw Data'!$A$9:$BD$158,J$3,FALSE))="","",(VLOOKUP($A36,'Q3 Raw Data'!$A$9:$BD$158,J$3,FALSE))),"")</f>
        <v>Mature</v>
      </c>
      <c r="K36" s="223" t="str">
        <f>IFERROR(IF((VLOOKUP($A36,'Q3 Raw Data'!$A$9:$BD$158,K$3,FALSE))="","",(VLOOKUP($A36,'Q3 Raw Data'!$A$9:$BD$158,K$3,FALSE))),"")</f>
        <v>Established</v>
      </c>
      <c r="L36" s="223" t="str">
        <f>IFERROR(IF((VLOOKUP($A36,'Q3 Raw Data'!$A$9:$BD$158,L$3,FALSE))="","",(VLOOKUP($A36,'Q3 Raw Data'!$A$9:$BD$158,L$3,FALSE))),"")</f>
        <v>Established</v>
      </c>
      <c r="M36" s="223" t="str">
        <f>IFERROR(IF((VLOOKUP($A36,'Q3 Raw Data'!$A$9:$BD$158,M$3,FALSE))="","",(VLOOKUP($A36,'Q3 Raw Data'!$A$9:$BD$158,M$3,FALSE))),"")</f>
        <v>Established</v>
      </c>
      <c r="N36" s="223" t="str">
        <f>IFERROR(IF((VLOOKUP($A36,'Q3 Raw Data'!$A$9:$BD$158,N$3,FALSE))="","",(VLOOKUP($A36,'Q3 Raw Data'!$A$9:$BD$158,N$3,FALSE))),"")</f>
        <v>Mature</v>
      </c>
      <c r="O36" s="223" t="str">
        <f>IFERROR(IF((VLOOKUP($A36,'Q3 Raw Data'!$A$9:$BD$158,O$3,FALSE))="","",(VLOOKUP($A36,'Q3 Raw Data'!$A$9:$BD$158,O$3,FALSE))),"")</f>
        <v>Mature</v>
      </c>
      <c r="P36" s="223" t="str">
        <f>IFERROR(IF((VLOOKUP($A36,'Q3 Raw Data'!$A$9:$BD$158,P$3,FALSE))="","",(VLOOKUP($A36,'Q3 Raw Data'!$A$9:$BD$158,P$3,FALSE))),"")</f>
        <v>Mature</v>
      </c>
      <c r="Q36" s="223" t="str">
        <f>IFERROR(IF((VLOOKUP($A36,'Q3 Raw Data'!$A$9:$BD$158,Q$3,FALSE))="","",(VLOOKUP($A36,'Q3 Raw Data'!$A$9:$BD$158,Q$3,FALSE))),"")</f>
        <v>Established</v>
      </c>
      <c r="R36" s="223" t="str">
        <f>IFERROR(IF((VLOOKUP($A36,'Q3 Raw Data'!$A$9:$BD$158,R$3,FALSE))="","",(VLOOKUP($A36,'Q3 Raw Data'!$A$9:$BD$158,R$3,FALSE))),"")</f>
        <v>Established</v>
      </c>
      <c r="S36" s="223" t="str">
        <f>IFERROR(IF((VLOOKUP($A36,'Q3 Raw Data'!$A$9:$BD$158,S$3,FALSE))="","",(VLOOKUP($A36,'Q3 Raw Data'!$A$9:$BD$158,S$3,FALSE))),"")</f>
        <v>Mature</v>
      </c>
      <c r="T36" s="223" t="str">
        <f>IFERROR(IF((VLOOKUP($A36,'Q3 Raw Data'!$A$9:$BD$158,T$3,FALSE))="","",(VLOOKUP($A36,'Q3 Raw Data'!$A$9:$BD$158,T$3,FALSE))),"")</f>
        <v>Established</v>
      </c>
    </row>
    <row r="37" spans="1:20" x14ac:dyDescent="0.3">
      <c r="A37" t="s">
        <v>293</v>
      </c>
      <c r="B37" t="s">
        <v>294</v>
      </c>
      <c r="C37" s="223" t="str">
        <f>IFERROR(IF((VLOOKUP($A37,'Q3 Raw Data'!$A$9:$BD$158,C$3,FALSE))="","",(VLOOKUP($A37,'Q3 Raw Data'!$A$9:$BD$158,C$3,FALSE))),"")</f>
        <v>Established</v>
      </c>
      <c r="D37" s="223" t="str">
        <f>IFERROR(IF((VLOOKUP($A37,'Q3 Raw Data'!$A$9:$BD$158,D$3,FALSE))="","",(VLOOKUP($A37,'Q3 Raw Data'!$A$9:$BD$158,D$3,FALSE))),"")</f>
        <v>Established</v>
      </c>
      <c r="E37" s="223" t="str">
        <f>IFERROR(IF((VLOOKUP($A37,'Q3 Raw Data'!$A$9:$BD$158,E$3,FALSE))="","",(VLOOKUP($A37,'Q3 Raw Data'!$A$9:$BD$158,E$3,FALSE))),"")</f>
        <v>Established</v>
      </c>
      <c r="F37" s="223" t="str">
        <f>IFERROR(IF((VLOOKUP($A37,'Q3 Raw Data'!$A$9:$BD$158,F$3,FALSE))="","",(VLOOKUP($A37,'Q3 Raw Data'!$A$9:$BD$158,F$3,FALSE))),"")</f>
        <v>Established</v>
      </c>
      <c r="G37" s="223" t="str">
        <f>IFERROR(IF((VLOOKUP($A37,'Q3 Raw Data'!$A$9:$BD$158,G$3,FALSE))="","",(VLOOKUP($A37,'Q3 Raw Data'!$A$9:$BD$158,G$3,FALSE))),"")</f>
        <v>Established</v>
      </c>
      <c r="H37" s="223" t="str">
        <f>IFERROR(IF((VLOOKUP($A37,'Q3 Raw Data'!$A$9:$BD$158,H$3,FALSE))="","",(VLOOKUP($A37,'Q3 Raw Data'!$A$9:$BD$158,H$3,FALSE))),"")</f>
        <v>Plans in place</v>
      </c>
      <c r="I37" s="223" t="str">
        <f>IFERROR(IF((VLOOKUP($A37,'Q3 Raw Data'!$A$9:$BD$158,I$3,FALSE))="","",(VLOOKUP($A37,'Q3 Raw Data'!$A$9:$BD$158,I$3,FALSE))),"")</f>
        <v>Established</v>
      </c>
      <c r="J37" s="223" t="str">
        <f>IFERROR(IF((VLOOKUP($A37,'Q3 Raw Data'!$A$9:$BD$158,J$3,FALSE))="","",(VLOOKUP($A37,'Q3 Raw Data'!$A$9:$BD$158,J$3,FALSE))),"")</f>
        <v>Established</v>
      </c>
      <c r="K37" s="223" t="str">
        <f>IFERROR(IF((VLOOKUP($A37,'Q3 Raw Data'!$A$9:$BD$158,K$3,FALSE))="","",(VLOOKUP($A37,'Q3 Raw Data'!$A$9:$BD$158,K$3,FALSE))),"")</f>
        <v>Established</v>
      </c>
      <c r="L37" s="223" t="str">
        <f>IFERROR(IF((VLOOKUP($A37,'Q3 Raw Data'!$A$9:$BD$158,L$3,FALSE))="","",(VLOOKUP($A37,'Q3 Raw Data'!$A$9:$BD$158,L$3,FALSE))),"")</f>
        <v>Established</v>
      </c>
      <c r="M37" s="223" t="str">
        <f>IFERROR(IF((VLOOKUP($A37,'Q3 Raw Data'!$A$9:$BD$158,M$3,FALSE))="","",(VLOOKUP($A37,'Q3 Raw Data'!$A$9:$BD$158,M$3,FALSE))),"")</f>
        <v>Established</v>
      </c>
      <c r="N37" s="223" t="str">
        <f>IFERROR(IF((VLOOKUP($A37,'Q3 Raw Data'!$A$9:$BD$158,N$3,FALSE))="","",(VLOOKUP($A37,'Q3 Raw Data'!$A$9:$BD$158,N$3,FALSE))),"")</f>
        <v>Established</v>
      </c>
      <c r="O37" s="223" t="str">
        <f>IFERROR(IF((VLOOKUP($A37,'Q3 Raw Data'!$A$9:$BD$158,O$3,FALSE))="","",(VLOOKUP($A37,'Q3 Raw Data'!$A$9:$BD$158,O$3,FALSE))),"")</f>
        <v>Established</v>
      </c>
      <c r="P37" s="223" t="str">
        <f>IFERROR(IF((VLOOKUP($A37,'Q3 Raw Data'!$A$9:$BD$158,P$3,FALSE))="","",(VLOOKUP($A37,'Q3 Raw Data'!$A$9:$BD$158,P$3,FALSE))),"")</f>
        <v>Established</v>
      </c>
      <c r="Q37" s="223" t="str">
        <f>IFERROR(IF((VLOOKUP($A37,'Q3 Raw Data'!$A$9:$BD$158,Q$3,FALSE))="","",(VLOOKUP($A37,'Q3 Raw Data'!$A$9:$BD$158,Q$3,FALSE))),"")</f>
        <v>Plans in place</v>
      </c>
      <c r="R37" s="223" t="str">
        <f>IFERROR(IF((VLOOKUP($A37,'Q3 Raw Data'!$A$9:$BD$158,R$3,FALSE))="","",(VLOOKUP($A37,'Q3 Raw Data'!$A$9:$BD$158,R$3,FALSE))),"")</f>
        <v>Established</v>
      </c>
      <c r="S37" s="223" t="str">
        <f>IFERROR(IF((VLOOKUP($A37,'Q3 Raw Data'!$A$9:$BD$158,S$3,FALSE))="","",(VLOOKUP($A37,'Q3 Raw Data'!$A$9:$BD$158,S$3,FALSE))),"")</f>
        <v>Established</v>
      </c>
      <c r="T37" s="223" t="str">
        <f>IFERROR(IF((VLOOKUP($A37,'Q3 Raw Data'!$A$9:$BD$158,T$3,FALSE))="","",(VLOOKUP($A37,'Q3 Raw Data'!$A$9:$BD$158,T$3,FALSE))),"")</f>
        <v>Established</v>
      </c>
    </row>
    <row r="38" spans="1:20" x14ac:dyDescent="0.3">
      <c r="A38" t="s">
        <v>297</v>
      </c>
      <c r="B38" t="s">
        <v>298</v>
      </c>
      <c r="C38" s="223" t="str">
        <f>IFERROR(IF((VLOOKUP($A38,'Q3 Raw Data'!$A$9:$BD$158,C$3,FALSE))="","",(VLOOKUP($A38,'Q3 Raw Data'!$A$9:$BD$158,C$3,FALSE))),"")</f>
        <v>Established</v>
      </c>
      <c r="D38" s="223" t="str">
        <f>IFERROR(IF((VLOOKUP($A38,'Q3 Raw Data'!$A$9:$BD$158,D$3,FALSE))="","",(VLOOKUP($A38,'Q3 Raw Data'!$A$9:$BD$158,D$3,FALSE))),"")</f>
        <v>Established</v>
      </c>
      <c r="E38" s="223" t="str">
        <f>IFERROR(IF((VLOOKUP($A38,'Q3 Raw Data'!$A$9:$BD$158,E$3,FALSE))="","",(VLOOKUP($A38,'Q3 Raw Data'!$A$9:$BD$158,E$3,FALSE))),"")</f>
        <v>Mature</v>
      </c>
      <c r="F38" s="223" t="str">
        <f>IFERROR(IF((VLOOKUP($A38,'Q3 Raw Data'!$A$9:$BD$158,F$3,FALSE))="","",(VLOOKUP($A38,'Q3 Raw Data'!$A$9:$BD$158,F$3,FALSE))),"")</f>
        <v>Established</v>
      </c>
      <c r="G38" s="223" t="str">
        <f>IFERROR(IF((VLOOKUP($A38,'Q3 Raw Data'!$A$9:$BD$158,G$3,FALSE))="","",(VLOOKUP($A38,'Q3 Raw Data'!$A$9:$BD$158,G$3,FALSE))),"")</f>
        <v>Established</v>
      </c>
      <c r="H38" s="223" t="str">
        <f>IFERROR(IF((VLOOKUP($A38,'Q3 Raw Data'!$A$9:$BD$158,H$3,FALSE))="","",(VLOOKUP($A38,'Q3 Raw Data'!$A$9:$BD$158,H$3,FALSE))),"")</f>
        <v>Plans in place</v>
      </c>
      <c r="I38" s="223" t="str">
        <f>IFERROR(IF((VLOOKUP($A38,'Q3 Raw Data'!$A$9:$BD$158,I$3,FALSE))="","",(VLOOKUP($A38,'Q3 Raw Data'!$A$9:$BD$158,I$3,FALSE))),"")</f>
        <v>Established</v>
      </c>
      <c r="J38" s="223" t="str">
        <f>IFERROR(IF((VLOOKUP($A38,'Q3 Raw Data'!$A$9:$BD$158,J$3,FALSE))="","",(VLOOKUP($A38,'Q3 Raw Data'!$A$9:$BD$158,J$3,FALSE))),"")</f>
        <v>Established</v>
      </c>
      <c r="K38" s="223" t="str">
        <f>IFERROR(IF((VLOOKUP($A38,'Q3 Raw Data'!$A$9:$BD$158,K$3,FALSE))="","",(VLOOKUP($A38,'Q3 Raw Data'!$A$9:$BD$158,K$3,FALSE))),"")</f>
        <v>Established</v>
      </c>
      <c r="L38" s="223" t="str">
        <f>IFERROR(IF((VLOOKUP($A38,'Q3 Raw Data'!$A$9:$BD$158,L$3,FALSE))="","",(VLOOKUP($A38,'Q3 Raw Data'!$A$9:$BD$158,L$3,FALSE))),"")</f>
        <v>Established</v>
      </c>
      <c r="M38" s="223" t="str">
        <f>IFERROR(IF((VLOOKUP($A38,'Q3 Raw Data'!$A$9:$BD$158,M$3,FALSE))="","",(VLOOKUP($A38,'Q3 Raw Data'!$A$9:$BD$158,M$3,FALSE))),"")</f>
        <v>Established</v>
      </c>
      <c r="N38" s="223" t="str">
        <f>IFERROR(IF((VLOOKUP($A38,'Q3 Raw Data'!$A$9:$BD$158,N$3,FALSE))="","",(VLOOKUP($A38,'Q3 Raw Data'!$A$9:$BD$158,N$3,FALSE))),"")</f>
        <v>Mature</v>
      </c>
      <c r="O38" s="223" t="str">
        <f>IFERROR(IF((VLOOKUP($A38,'Q3 Raw Data'!$A$9:$BD$158,O$3,FALSE))="","",(VLOOKUP($A38,'Q3 Raw Data'!$A$9:$BD$158,O$3,FALSE))),"")</f>
        <v>Established</v>
      </c>
      <c r="P38" s="223" t="str">
        <f>IFERROR(IF((VLOOKUP($A38,'Q3 Raw Data'!$A$9:$BD$158,P$3,FALSE))="","",(VLOOKUP($A38,'Q3 Raw Data'!$A$9:$BD$158,P$3,FALSE))),"")</f>
        <v>Established</v>
      </c>
      <c r="Q38" s="223" t="str">
        <f>IFERROR(IF((VLOOKUP($A38,'Q3 Raw Data'!$A$9:$BD$158,Q$3,FALSE))="","",(VLOOKUP($A38,'Q3 Raw Data'!$A$9:$BD$158,Q$3,FALSE))),"")</f>
        <v>Established</v>
      </c>
      <c r="R38" s="223" t="str">
        <f>IFERROR(IF((VLOOKUP($A38,'Q3 Raw Data'!$A$9:$BD$158,R$3,FALSE))="","",(VLOOKUP($A38,'Q3 Raw Data'!$A$9:$BD$158,R$3,FALSE))),"")</f>
        <v>Established</v>
      </c>
      <c r="S38" s="223" t="str">
        <f>IFERROR(IF((VLOOKUP($A38,'Q3 Raw Data'!$A$9:$BD$158,S$3,FALSE))="","",(VLOOKUP($A38,'Q3 Raw Data'!$A$9:$BD$158,S$3,FALSE))),"")</f>
        <v>Established</v>
      </c>
      <c r="T38" s="223" t="str">
        <f>IFERROR(IF((VLOOKUP($A38,'Q3 Raw Data'!$A$9:$BD$158,T$3,FALSE))="","",(VLOOKUP($A38,'Q3 Raw Data'!$A$9:$BD$158,T$3,FALSE))),"")</f>
        <v>Established</v>
      </c>
    </row>
    <row r="39" spans="1:20" x14ac:dyDescent="0.3">
      <c r="A39" t="s">
        <v>301</v>
      </c>
      <c r="B39" t="s">
        <v>302</v>
      </c>
      <c r="C39" s="223" t="str">
        <f>IFERROR(IF((VLOOKUP($A39,'Q3 Raw Data'!$A$9:$BD$158,C$3,FALSE))="","",(VLOOKUP($A39,'Q3 Raw Data'!$A$9:$BD$158,C$3,FALSE))),"")</f>
        <v>Established</v>
      </c>
      <c r="D39" s="223" t="str">
        <f>IFERROR(IF((VLOOKUP($A39,'Q3 Raw Data'!$A$9:$BD$158,D$3,FALSE))="","",(VLOOKUP($A39,'Q3 Raw Data'!$A$9:$BD$158,D$3,FALSE))),"")</f>
        <v>Established</v>
      </c>
      <c r="E39" s="223" t="str">
        <f>IFERROR(IF((VLOOKUP($A39,'Q3 Raw Data'!$A$9:$BD$158,E$3,FALSE))="","",(VLOOKUP($A39,'Q3 Raw Data'!$A$9:$BD$158,E$3,FALSE))),"")</f>
        <v>Established</v>
      </c>
      <c r="F39" s="223" t="str">
        <f>IFERROR(IF((VLOOKUP($A39,'Q3 Raw Data'!$A$9:$BD$158,F$3,FALSE))="","",(VLOOKUP($A39,'Q3 Raw Data'!$A$9:$BD$158,F$3,FALSE))),"")</f>
        <v>Established</v>
      </c>
      <c r="G39" s="223" t="str">
        <f>IFERROR(IF((VLOOKUP($A39,'Q3 Raw Data'!$A$9:$BD$158,G$3,FALSE))="","",(VLOOKUP($A39,'Q3 Raw Data'!$A$9:$BD$158,G$3,FALSE))),"")</f>
        <v>Plans in place</v>
      </c>
      <c r="H39" s="223" t="str">
        <f>IFERROR(IF((VLOOKUP($A39,'Q3 Raw Data'!$A$9:$BD$158,H$3,FALSE))="","",(VLOOKUP($A39,'Q3 Raw Data'!$A$9:$BD$158,H$3,FALSE))),"")</f>
        <v>Established</v>
      </c>
      <c r="I39" s="223" t="str">
        <f>IFERROR(IF((VLOOKUP($A39,'Q3 Raw Data'!$A$9:$BD$158,I$3,FALSE))="","",(VLOOKUP($A39,'Q3 Raw Data'!$A$9:$BD$158,I$3,FALSE))),"")</f>
        <v>Established</v>
      </c>
      <c r="J39" s="223" t="str">
        <f>IFERROR(IF((VLOOKUP($A39,'Q3 Raw Data'!$A$9:$BD$158,J$3,FALSE))="","",(VLOOKUP($A39,'Q3 Raw Data'!$A$9:$BD$158,J$3,FALSE))),"")</f>
        <v>Established</v>
      </c>
      <c r="K39" s="223" t="str">
        <f>IFERROR(IF((VLOOKUP($A39,'Q3 Raw Data'!$A$9:$BD$158,K$3,FALSE))="","",(VLOOKUP($A39,'Q3 Raw Data'!$A$9:$BD$158,K$3,FALSE))),"")</f>
        <v>Established</v>
      </c>
      <c r="L39" s="223" t="str">
        <f>IFERROR(IF((VLOOKUP($A39,'Q3 Raw Data'!$A$9:$BD$158,L$3,FALSE))="","",(VLOOKUP($A39,'Q3 Raw Data'!$A$9:$BD$158,L$3,FALSE))),"")</f>
        <v>Mature</v>
      </c>
      <c r="M39" s="223" t="str">
        <f>IFERROR(IF((VLOOKUP($A39,'Q3 Raw Data'!$A$9:$BD$158,M$3,FALSE))="","",(VLOOKUP($A39,'Q3 Raw Data'!$A$9:$BD$158,M$3,FALSE))),"")</f>
        <v>Established</v>
      </c>
      <c r="N39" s="223" t="str">
        <f>IFERROR(IF((VLOOKUP($A39,'Q3 Raw Data'!$A$9:$BD$158,N$3,FALSE))="","",(VLOOKUP($A39,'Q3 Raw Data'!$A$9:$BD$158,N$3,FALSE))),"")</f>
        <v>Mature</v>
      </c>
      <c r="O39" s="223" t="str">
        <f>IFERROR(IF((VLOOKUP($A39,'Q3 Raw Data'!$A$9:$BD$158,O$3,FALSE))="","",(VLOOKUP($A39,'Q3 Raw Data'!$A$9:$BD$158,O$3,FALSE))),"")</f>
        <v>Mature</v>
      </c>
      <c r="P39" s="223" t="str">
        <f>IFERROR(IF((VLOOKUP($A39,'Q3 Raw Data'!$A$9:$BD$158,P$3,FALSE))="","",(VLOOKUP($A39,'Q3 Raw Data'!$A$9:$BD$158,P$3,FALSE))),"")</f>
        <v>Established</v>
      </c>
      <c r="Q39" s="223" t="str">
        <f>IFERROR(IF((VLOOKUP($A39,'Q3 Raw Data'!$A$9:$BD$158,Q$3,FALSE))="","",(VLOOKUP($A39,'Q3 Raw Data'!$A$9:$BD$158,Q$3,FALSE))),"")</f>
        <v>Established</v>
      </c>
      <c r="R39" s="223" t="str">
        <f>IFERROR(IF((VLOOKUP($A39,'Q3 Raw Data'!$A$9:$BD$158,R$3,FALSE))="","",(VLOOKUP($A39,'Q3 Raw Data'!$A$9:$BD$158,R$3,FALSE))),"")</f>
        <v>Mature</v>
      </c>
      <c r="S39" s="223" t="str">
        <f>IFERROR(IF((VLOOKUP($A39,'Q3 Raw Data'!$A$9:$BD$158,S$3,FALSE))="","",(VLOOKUP($A39,'Q3 Raw Data'!$A$9:$BD$158,S$3,FALSE))),"")</f>
        <v>Mature</v>
      </c>
      <c r="T39" s="223" t="str">
        <f>IFERROR(IF((VLOOKUP($A39,'Q3 Raw Data'!$A$9:$BD$158,T$3,FALSE))="","",(VLOOKUP($A39,'Q3 Raw Data'!$A$9:$BD$158,T$3,FALSE))),"")</f>
        <v>Mature</v>
      </c>
    </row>
    <row r="40" spans="1:20" x14ac:dyDescent="0.3">
      <c r="A40" t="s">
        <v>305</v>
      </c>
      <c r="B40" t="s">
        <v>306</v>
      </c>
      <c r="C40" s="223" t="str">
        <f>IFERROR(IF((VLOOKUP($A40,'Q3 Raw Data'!$A$9:$BD$158,C$3,FALSE))="","",(VLOOKUP($A40,'Q3 Raw Data'!$A$9:$BD$158,C$3,FALSE))),"")</f>
        <v>Established</v>
      </c>
      <c r="D40" s="223" t="str">
        <f>IFERROR(IF((VLOOKUP($A40,'Q3 Raw Data'!$A$9:$BD$158,D$3,FALSE))="","",(VLOOKUP($A40,'Q3 Raw Data'!$A$9:$BD$158,D$3,FALSE))),"")</f>
        <v>Established</v>
      </c>
      <c r="E40" s="223" t="str">
        <f>IFERROR(IF((VLOOKUP($A40,'Q3 Raw Data'!$A$9:$BD$158,E$3,FALSE))="","",(VLOOKUP($A40,'Q3 Raw Data'!$A$9:$BD$158,E$3,FALSE))),"")</f>
        <v>Established</v>
      </c>
      <c r="F40" s="223" t="str">
        <f>IFERROR(IF((VLOOKUP($A40,'Q3 Raw Data'!$A$9:$BD$158,F$3,FALSE))="","",(VLOOKUP($A40,'Q3 Raw Data'!$A$9:$BD$158,F$3,FALSE))),"")</f>
        <v>Established</v>
      </c>
      <c r="G40" s="223" t="str">
        <f>IFERROR(IF((VLOOKUP($A40,'Q3 Raw Data'!$A$9:$BD$158,G$3,FALSE))="","",(VLOOKUP($A40,'Q3 Raw Data'!$A$9:$BD$158,G$3,FALSE))),"")</f>
        <v>Plans in place</v>
      </c>
      <c r="H40" s="223" t="str">
        <f>IFERROR(IF((VLOOKUP($A40,'Q3 Raw Data'!$A$9:$BD$158,H$3,FALSE))="","",(VLOOKUP($A40,'Q3 Raw Data'!$A$9:$BD$158,H$3,FALSE))),"")</f>
        <v>Established</v>
      </c>
      <c r="I40" s="223" t="str">
        <f>IFERROR(IF((VLOOKUP($A40,'Q3 Raw Data'!$A$9:$BD$158,I$3,FALSE))="","",(VLOOKUP($A40,'Q3 Raw Data'!$A$9:$BD$158,I$3,FALSE))),"")</f>
        <v>Established</v>
      </c>
      <c r="J40" s="223" t="str">
        <f>IFERROR(IF((VLOOKUP($A40,'Q3 Raw Data'!$A$9:$BD$158,J$3,FALSE))="","",(VLOOKUP($A40,'Q3 Raw Data'!$A$9:$BD$158,J$3,FALSE))),"")</f>
        <v>Established</v>
      </c>
      <c r="K40" s="223" t="str">
        <f>IFERROR(IF((VLOOKUP($A40,'Q3 Raw Data'!$A$9:$BD$158,K$3,FALSE))="","",(VLOOKUP($A40,'Q3 Raw Data'!$A$9:$BD$158,K$3,FALSE))),"")</f>
        <v>Established</v>
      </c>
      <c r="L40" s="223" t="str">
        <f>IFERROR(IF((VLOOKUP($A40,'Q3 Raw Data'!$A$9:$BD$158,L$3,FALSE))="","",(VLOOKUP($A40,'Q3 Raw Data'!$A$9:$BD$158,L$3,FALSE))),"")</f>
        <v>Mature</v>
      </c>
      <c r="M40" s="223" t="str">
        <f>IFERROR(IF((VLOOKUP($A40,'Q3 Raw Data'!$A$9:$BD$158,M$3,FALSE))="","",(VLOOKUP($A40,'Q3 Raw Data'!$A$9:$BD$158,M$3,FALSE))),"")</f>
        <v>Established</v>
      </c>
      <c r="N40" s="223" t="str">
        <f>IFERROR(IF((VLOOKUP($A40,'Q3 Raw Data'!$A$9:$BD$158,N$3,FALSE))="","",(VLOOKUP($A40,'Q3 Raw Data'!$A$9:$BD$158,N$3,FALSE))),"")</f>
        <v>Mature</v>
      </c>
      <c r="O40" s="223" t="str">
        <f>IFERROR(IF((VLOOKUP($A40,'Q3 Raw Data'!$A$9:$BD$158,O$3,FALSE))="","",(VLOOKUP($A40,'Q3 Raw Data'!$A$9:$BD$158,O$3,FALSE))),"")</f>
        <v>Mature</v>
      </c>
      <c r="P40" s="223" t="str">
        <f>IFERROR(IF((VLOOKUP($A40,'Q3 Raw Data'!$A$9:$BD$158,P$3,FALSE))="","",(VLOOKUP($A40,'Q3 Raw Data'!$A$9:$BD$158,P$3,FALSE))),"")</f>
        <v>Established</v>
      </c>
      <c r="Q40" s="223" t="str">
        <f>IFERROR(IF((VLOOKUP($A40,'Q3 Raw Data'!$A$9:$BD$158,Q$3,FALSE))="","",(VLOOKUP($A40,'Q3 Raw Data'!$A$9:$BD$158,Q$3,FALSE))),"")</f>
        <v>Established</v>
      </c>
      <c r="R40" s="223" t="str">
        <f>IFERROR(IF((VLOOKUP($A40,'Q3 Raw Data'!$A$9:$BD$158,R$3,FALSE))="","",(VLOOKUP($A40,'Q3 Raw Data'!$A$9:$BD$158,R$3,FALSE))),"")</f>
        <v>Mature</v>
      </c>
      <c r="S40" s="223" t="str">
        <f>IFERROR(IF((VLOOKUP($A40,'Q3 Raw Data'!$A$9:$BD$158,S$3,FALSE))="","",(VLOOKUP($A40,'Q3 Raw Data'!$A$9:$BD$158,S$3,FALSE))),"")</f>
        <v>Mature</v>
      </c>
      <c r="T40" s="223" t="str">
        <f>IFERROR(IF((VLOOKUP($A40,'Q3 Raw Data'!$A$9:$BD$158,T$3,FALSE))="","",(VLOOKUP($A40,'Q3 Raw Data'!$A$9:$BD$158,T$3,FALSE))),"")</f>
        <v>Mature</v>
      </c>
    </row>
    <row r="41" spans="1:20" x14ac:dyDescent="0.3">
      <c r="A41" t="s">
        <v>307</v>
      </c>
      <c r="B41" t="s">
        <v>308</v>
      </c>
      <c r="C41" s="223" t="str">
        <f>IFERROR(IF((VLOOKUP($A41,'Q3 Raw Data'!$A$9:$BD$158,C$3,FALSE))="","",(VLOOKUP($A41,'Q3 Raw Data'!$A$9:$BD$158,C$3,FALSE))),"")</f>
        <v>Mature</v>
      </c>
      <c r="D41" s="223" t="str">
        <f>IFERROR(IF((VLOOKUP($A41,'Q3 Raw Data'!$A$9:$BD$158,D$3,FALSE))="","",(VLOOKUP($A41,'Q3 Raw Data'!$A$9:$BD$158,D$3,FALSE))),"")</f>
        <v>Mature</v>
      </c>
      <c r="E41" s="223" t="str">
        <f>IFERROR(IF((VLOOKUP($A41,'Q3 Raw Data'!$A$9:$BD$158,E$3,FALSE))="","",(VLOOKUP($A41,'Q3 Raw Data'!$A$9:$BD$158,E$3,FALSE))),"")</f>
        <v>Exemplary</v>
      </c>
      <c r="F41" s="223" t="str">
        <f>IFERROR(IF((VLOOKUP($A41,'Q3 Raw Data'!$A$9:$BD$158,F$3,FALSE))="","",(VLOOKUP($A41,'Q3 Raw Data'!$A$9:$BD$158,F$3,FALSE))),"")</f>
        <v>Mature</v>
      </c>
      <c r="G41" s="223" t="str">
        <f>IFERROR(IF((VLOOKUP($A41,'Q3 Raw Data'!$A$9:$BD$158,G$3,FALSE))="","",(VLOOKUP($A41,'Q3 Raw Data'!$A$9:$BD$158,G$3,FALSE))),"")</f>
        <v>Established</v>
      </c>
      <c r="H41" s="223" t="str">
        <f>IFERROR(IF((VLOOKUP($A41,'Q3 Raw Data'!$A$9:$BD$158,H$3,FALSE))="","",(VLOOKUP($A41,'Q3 Raw Data'!$A$9:$BD$158,H$3,FALSE))),"")</f>
        <v>Established</v>
      </c>
      <c r="I41" s="223" t="str">
        <f>IFERROR(IF((VLOOKUP($A41,'Q3 Raw Data'!$A$9:$BD$158,I$3,FALSE))="","",(VLOOKUP($A41,'Q3 Raw Data'!$A$9:$BD$158,I$3,FALSE))),"")</f>
        <v>Mature</v>
      </c>
      <c r="J41" s="223" t="str">
        <f>IFERROR(IF((VLOOKUP($A41,'Q3 Raw Data'!$A$9:$BD$158,J$3,FALSE))="","",(VLOOKUP($A41,'Q3 Raw Data'!$A$9:$BD$158,J$3,FALSE))),"")</f>
        <v>Established</v>
      </c>
      <c r="K41" s="223" t="str">
        <f>IFERROR(IF((VLOOKUP($A41,'Q3 Raw Data'!$A$9:$BD$158,K$3,FALSE))="","",(VLOOKUP($A41,'Q3 Raw Data'!$A$9:$BD$158,K$3,FALSE))),"")</f>
        <v>Mature</v>
      </c>
      <c r="L41" s="223" t="str">
        <f>IFERROR(IF((VLOOKUP($A41,'Q3 Raw Data'!$A$9:$BD$158,L$3,FALSE))="","",(VLOOKUP($A41,'Q3 Raw Data'!$A$9:$BD$158,L$3,FALSE))),"")</f>
        <v>Exemplary</v>
      </c>
      <c r="M41" s="223" t="str">
        <f>IFERROR(IF((VLOOKUP($A41,'Q3 Raw Data'!$A$9:$BD$158,M$3,FALSE))="","",(VLOOKUP($A41,'Q3 Raw Data'!$A$9:$BD$158,M$3,FALSE))),"")</f>
        <v>Exemplary</v>
      </c>
      <c r="N41" s="223" t="str">
        <f>IFERROR(IF((VLOOKUP($A41,'Q3 Raw Data'!$A$9:$BD$158,N$3,FALSE))="","",(VLOOKUP($A41,'Q3 Raw Data'!$A$9:$BD$158,N$3,FALSE))),"")</f>
        <v>Exemplary</v>
      </c>
      <c r="O41" s="223" t="str">
        <f>IFERROR(IF((VLOOKUP($A41,'Q3 Raw Data'!$A$9:$BD$158,O$3,FALSE))="","",(VLOOKUP($A41,'Q3 Raw Data'!$A$9:$BD$158,O$3,FALSE))),"")</f>
        <v>Mature</v>
      </c>
      <c r="P41" s="223" t="str">
        <f>IFERROR(IF((VLOOKUP($A41,'Q3 Raw Data'!$A$9:$BD$158,P$3,FALSE))="","",(VLOOKUP($A41,'Q3 Raw Data'!$A$9:$BD$158,P$3,FALSE))),"")</f>
        <v>Mature</v>
      </c>
      <c r="Q41" s="223" t="str">
        <f>IFERROR(IF((VLOOKUP($A41,'Q3 Raw Data'!$A$9:$BD$158,Q$3,FALSE))="","",(VLOOKUP($A41,'Q3 Raw Data'!$A$9:$BD$158,Q$3,FALSE))),"")</f>
        <v>Established</v>
      </c>
      <c r="R41" s="223" t="str">
        <f>IFERROR(IF((VLOOKUP($A41,'Q3 Raw Data'!$A$9:$BD$158,R$3,FALSE))="","",(VLOOKUP($A41,'Q3 Raw Data'!$A$9:$BD$158,R$3,FALSE))),"")</f>
        <v>Exemplary</v>
      </c>
      <c r="S41" s="223" t="str">
        <f>IFERROR(IF((VLOOKUP($A41,'Q3 Raw Data'!$A$9:$BD$158,S$3,FALSE))="","",(VLOOKUP($A41,'Q3 Raw Data'!$A$9:$BD$158,S$3,FALSE))),"")</f>
        <v>Mature</v>
      </c>
      <c r="T41" s="223" t="str">
        <f>IFERROR(IF((VLOOKUP($A41,'Q3 Raw Data'!$A$9:$BD$158,T$3,FALSE))="","",(VLOOKUP($A41,'Q3 Raw Data'!$A$9:$BD$158,T$3,FALSE))),"")</f>
        <v>Exemplary</v>
      </c>
    </row>
    <row r="42" spans="1:20" x14ac:dyDescent="0.3">
      <c r="A42" t="s">
        <v>309</v>
      </c>
      <c r="B42" t="s">
        <v>310</v>
      </c>
      <c r="C42" s="223" t="str">
        <f>IFERROR(IF((VLOOKUP($A42,'Q3 Raw Data'!$A$9:$BD$158,C$3,FALSE))="","",(VLOOKUP($A42,'Q3 Raw Data'!$A$9:$BD$158,C$3,FALSE))),"")</f>
        <v>Established</v>
      </c>
      <c r="D42" s="223" t="str">
        <f>IFERROR(IF((VLOOKUP($A42,'Q3 Raw Data'!$A$9:$BD$158,D$3,FALSE))="","",(VLOOKUP($A42,'Q3 Raw Data'!$A$9:$BD$158,D$3,FALSE))),"")</f>
        <v>Established</v>
      </c>
      <c r="E42" s="223" t="str">
        <f>IFERROR(IF((VLOOKUP($A42,'Q3 Raw Data'!$A$9:$BD$158,E$3,FALSE))="","",(VLOOKUP($A42,'Q3 Raw Data'!$A$9:$BD$158,E$3,FALSE))),"")</f>
        <v>Established</v>
      </c>
      <c r="F42" s="223" t="str">
        <f>IFERROR(IF((VLOOKUP($A42,'Q3 Raw Data'!$A$9:$BD$158,F$3,FALSE))="","",(VLOOKUP($A42,'Q3 Raw Data'!$A$9:$BD$158,F$3,FALSE))),"")</f>
        <v>Established</v>
      </c>
      <c r="G42" s="223" t="str">
        <f>IFERROR(IF((VLOOKUP($A42,'Q3 Raw Data'!$A$9:$BD$158,G$3,FALSE))="","",(VLOOKUP($A42,'Q3 Raw Data'!$A$9:$BD$158,G$3,FALSE))),"")</f>
        <v>Established</v>
      </c>
      <c r="H42" s="223" t="str">
        <f>IFERROR(IF((VLOOKUP($A42,'Q3 Raw Data'!$A$9:$BD$158,H$3,FALSE))="","",(VLOOKUP($A42,'Q3 Raw Data'!$A$9:$BD$158,H$3,FALSE))),"")</f>
        <v>Plans in place</v>
      </c>
      <c r="I42" s="223" t="str">
        <f>IFERROR(IF((VLOOKUP($A42,'Q3 Raw Data'!$A$9:$BD$158,I$3,FALSE))="","",(VLOOKUP($A42,'Q3 Raw Data'!$A$9:$BD$158,I$3,FALSE))),"")</f>
        <v>Established</v>
      </c>
      <c r="J42" s="223" t="str">
        <f>IFERROR(IF((VLOOKUP($A42,'Q3 Raw Data'!$A$9:$BD$158,J$3,FALSE))="","",(VLOOKUP($A42,'Q3 Raw Data'!$A$9:$BD$158,J$3,FALSE))),"")</f>
        <v>Established</v>
      </c>
      <c r="K42" s="223" t="str">
        <f>IFERROR(IF((VLOOKUP($A42,'Q3 Raw Data'!$A$9:$BD$158,K$3,FALSE))="","",(VLOOKUP($A42,'Q3 Raw Data'!$A$9:$BD$158,K$3,FALSE))),"")</f>
        <v>Plans in place</v>
      </c>
      <c r="L42" s="223" t="str">
        <f>IFERROR(IF((VLOOKUP($A42,'Q3 Raw Data'!$A$9:$BD$158,L$3,FALSE))="","",(VLOOKUP($A42,'Q3 Raw Data'!$A$9:$BD$158,L$3,FALSE))),"")</f>
        <v>Established</v>
      </c>
      <c r="M42" s="223" t="str">
        <f>IFERROR(IF((VLOOKUP($A42,'Q3 Raw Data'!$A$9:$BD$158,M$3,FALSE))="","",(VLOOKUP($A42,'Q3 Raw Data'!$A$9:$BD$158,M$3,FALSE))),"")</f>
        <v>Established</v>
      </c>
      <c r="N42" s="223" t="str">
        <f>IFERROR(IF((VLOOKUP($A42,'Q3 Raw Data'!$A$9:$BD$158,N$3,FALSE))="","",(VLOOKUP($A42,'Q3 Raw Data'!$A$9:$BD$158,N$3,FALSE))),"")</f>
        <v>Established</v>
      </c>
      <c r="O42" s="223" t="str">
        <f>IFERROR(IF((VLOOKUP($A42,'Q3 Raw Data'!$A$9:$BD$158,O$3,FALSE))="","",(VLOOKUP($A42,'Q3 Raw Data'!$A$9:$BD$158,O$3,FALSE))),"")</f>
        <v>Established</v>
      </c>
      <c r="P42" s="223" t="str">
        <f>IFERROR(IF((VLOOKUP($A42,'Q3 Raw Data'!$A$9:$BD$158,P$3,FALSE))="","",(VLOOKUP($A42,'Q3 Raw Data'!$A$9:$BD$158,P$3,FALSE))),"")</f>
        <v>Established</v>
      </c>
      <c r="Q42" s="223" t="str">
        <f>IFERROR(IF((VLOOKUP($A42,'Q3 Raw Data'!$A$9:$BD$158,Q$3,FALSE))="","",(VLOOKUP($A42,'Q3 Raw Data'!$A$9:$BD$158,Q$3,FALSE))),"")</f>
        <v>Established</v>
      </c>
      <c r="R42" s="223" t="str">
        <f>IFERROR(IF((VLOOKUP($A42,'Q3 Raw Data'!$A$9:$BD$158,R$3,FALSE))="","",(VLOOKUP($A42,'Q3 Raw Data'!$A$9:$BD$158,R$3,FALSE))),"")</f>
        <v>Established</v>
      </c>
      <c r="S42" s="223" t="str">
        <f>IFERROR(IF((VLOOKUP($A42,'Q3 Raw Data'!$A$9:$BD$158,S$3,FALSE))="","",(VLOOKUP($A42,'Q3 Raw Data'!$A$9:$BD$158,S$3,FALSE))),"")</f>
        <v>Established</v>
      </c>
      <c r="T42" s="223" t="str">
        <f>IFERROR(IF((VLOOKUP($A42,'Q3 Raw Data'!$A$9:$BD$158,T$3,FALSE))="","",(VLOOKUP($A42,'Q3 Raw Data'!$A$9:$BD$158,T$3,FALSE))),"")</f>
        <v>Plans in place</v>
      </c>
    </row>
    <row r="43" spans="1:20" x14ac:dyDescent="0.3">
      <c r="A43" t="s">
        <v>311</v>
      </c>
      <c r="B43" t="s">
        <v>312</v>
      </c>
      <c r="C43" s="223" t="str">
        <f>IFERROR(IF((VLOOKUP($A43,'Q3 Raw Data'!$A$9:$BD$158,C$3,FALSE))="","",(VLOOKUP($A43,'Q3 Raw Data'!$A$9:$BD$158,C$3,FALSE))),"")</f>
        <v>Established</v>
      </c>
      <c r="D43" s="223" t="str">
        <f>IFERROR(IF((VLOOKUP($A43,'Q3 Raw Data'!$A$9:$BD$158,D$3,FALSE))="","",(VLOOKUP($A43,'Q3 Raw Data'!$A$9:$BD$158,D$3,FALSE))),"")</f>
        <v>Established</v>
      </c>
      <c r="E43" s="223" t="str">
        <f>IFERROR(IF((VLOOKUP($A43,'Q3 Raw Data'!$A$9:$BD$158,E$3,FALSE))="","",(VLOOKUP($A43,'Q3 Raw Data'!$A$9:$BD$158,E$3,FALSE))),"")</f>
        <v>Established</v>
      </c>
      <c r="F43" s="223" t="str">
        <f>IFERROR(IF((VLOOKUP($A43,'Q3 Raw Data'!$A$9:$BD$158,F$3,FALSE))="","",(VLOOKUP($A43,'Q3 Raw Data'!$A$9:$BD$158,F$3,FALSE))),"")</f>
        <v>Established</v>
      </c>
      <c r="G43" s="223" t="str">
        <f>IFERROR(IF((VLOOKUP($A43,'Q3 Raw Data'!$A$9:$BD$158,G$3,FALSE))="","",(VLOOKUP($A43,'Q3 Raw Data'!$A$9:$BD$158,G$3,FALSE))),"")</f>
        <v>Plans in place</v>
      </c>
      <c r="H43" s="223" t="str">
        <f>IFERROR(IF((VLOOKUP($A43,'Q3 Raw Data'!$A$9:$BD$158,H$3,FALSE))="","",(VLOOKUP($A43,'Q3 Raw Data'!$A$9:$BD$158,H$3,FALSE))),"")</f>
        <v>Established</v>
      </c>
      <c r="I43" s="223" t="str">
        <f>IFERROR(IF((VLOOKUP($A43,'Q3 Raw Data'!$A$9:$BD$158,I$3,FALSE))="","",(VLOOKUP($A43,'Q3 Raw Data'!$A$9:$BD$158,I$3,FALSE))),"")</f>
        <v>Established</v>
      </c>
      <c r="J43" s="223" t="str">
        <f>IFERROR(IF((VLOOKUP($A43,'Q3 Raw Data'!$A$9:$BD$158,J$3,FALSE))="","",(VLOOKUP($A43,'Q3 Raw Data'!$A$9:$BD$158,J$3,FALSE))),"")</f>
        <v>Established</v>
      </c>
      <c r="K43" s="223" t="str">
        <f>IFERROR(IF((VLOOKUP($A43,'Q3 Raw Data'!$A$9:$BD$158,K$3,FALSE))="","",(VLOOKUP($A43,'Q3 Raw Data'!$A$9:$BD$158,K$3,FALSE))),"")</f>
        <v>Established</v>
      </c>
      <c r="L43" s="223" t="str">
        <f>IFERROR(IF((VLOOKUP($A43,'Q3 Raw Data'!$A$9:$BD$158,L$3,FALSE))="","",(VLOOKUP($A43,'Q3 Raw Data'!$A$9:$BD$158,L$3,FALSE))),"")</f>
        <v>Established</v>
      </c>
      <c r="M43" s="223" t="str">
        <f>IFERROR(IF((VLOOKUP($A43,'Q3 Raw Data'!$A$9:$BD$158,M$3,FALSE))="","",(VLOOKUP($A43,'Q3 Raw Data'!$A$9:$BD$158,M$3,FALSE))),"")</f>
        <v>Established</v>
      </c>
      <c r="N43" s="223" t="str">
        <f>IFERROR(IF((VLOOKUP($A43,'Q3 Raw Data'!$A$9:$BD$158,N$3,FALSE))="","",(VLOOKUP($A43,'Q3 Raw Data'!$A$9:$BD$158,N$3,FALSE))),"")</f>
        <v>Established</v>
      </c>
      <c r="O43" s="223" t="str">
        <f>IFERROR(IF((VLOOKUP($A43,'Q3 Raw Data'!$A$9:$BD$158,O$3,FALSE))="","",(VLOOKUP($A43,'Q3 Raw Data'!$A$9:$BD$158,O$3,FALSE))),"")</f>
        <v>Established</v>
      </c>
      <c r="P43" s="223" t="str">
        <f>IFERROR(IF((VLOOKUP($A43,'Q3 Raw Data'!$A$9:$BD$158,P$3,FALSE))="","",(VLOOKUP($A43,'Q3 Raw Data'!$A$9:$BD$158,P$3,FALSE))),"")</f>
        <v>Plans in place</v>
      </c>
      <c r="Q43" s="223" t="str">
        <f>IFERROR(IF((VLOOKUP($A43,'Q3 Raw Data'!$A$9:$BD$158,Q$3,FALSE))="","",(VLOOKUP($A43,'Q3 Raw Data'!$A$9:$BD$158,Q$3,FALSE))),"")</f>
        <v>Established</v>
      </c>
      <c r="R43" s="223" t="str">
        <f>IFERROR(IF((VLOOKUP($A43,'Q3 Raw Data'!$A$9:$BD$158,R$3,FALSE))="","",(VLOOKUP($A43,'Q3 Raw Data'!$A$9:$BD$158,R$3,FALSE))),"")</f>
        <v>Established</v>
      </c>
      <c r="S43" s="223" t="str">
        <f>IFERROR(IF((VLOOKUP($A43,'Q3 Raw Data'!$A$9:$BD$158,S$3,FALSE))="","",(VLOOKUP($A43,'Q3 Raw Data'!$A$9:$BD$158,S$3,FALSE))),"")</f>
        <v>Established</v>
      </c>
      <c r="T43" s="223" t="str">
        <f>IFERROR(IF((VLOOKUP($A43,'Q3 Raw Data'!$A$9:$BD$158,T$3,FALSE))="","",(VLOOKUP($A43,'Q3 Raw Data'!$A$9:$BD$158,T$3,FALSE))),"")</f>
        <v>Established</v>
      </c>
    </row>
    <row r="44" spans="1:20" x14ac:dyDescent="0.3">
      <c r="A44" t="s">
        <v>313</v>
      </c>
      <c r="B44" t="s">
        <v>314</v>
      </c>
      <c r="C44" s="223" t="str">
        <f>IFERROR(IF((VLOOKUP($A44,'Q3 Raw Data'!$A$9:$BD$158,C$3,FALSE))="","",(VLOOKUP($A44,'Q3 Raw Data'!$A$9:$BD$158,C$3,FALSE))),"")</f>
        <v>Mature</v>
      </c>
      <c r="D44" s="223" t="str">
        <f>IFERROR(IF((VLOOKUP($A44,'Q3 Raw Data'!$A$9:$BD$158,D$3,FALSE))="","",(VLOOKUP($A44,'Q3 Raw Data'!$A$9:$BD$158,D$3,FALSE))),"")</f>
        <v>Established</v>
      </c>
      <c r="E44" s="223" t="str">
        <f>IFERROR(IF((VLOOKUP($A44,'Q3 Raw Data'!$A$9:$BD$158,E$3,FALSE))="","",(VLOOKUP($A44,'Q3 Raw Data'!$A$9:$BD$158,E$3,FALSE))),"")</f>
        <v>Mature</v>
      </c>
      <c r="F44" s="223" t="str">
        <f>IFERROR(IF((VLOOKUP($A44,'Q3 Raw Data'!$A$9:$BD$158,F$3,FALSE))="","",(VLOOKUP($A44,'Q3 Raw Data'!$A$9:$BD$158,F$3,FALSE))),"")</f>
        <v>Exemplary</v>
      </c>
      <c r="G44" s="223" t="str">
        <f>IFERROR(IF((VLOOKUP($A44,'Q3 Raw Data'!$A$9:$BD$158,G$3,FALSE))="","",(VLOOKUP($A44,'Q3 Raw Data'!$A$9:$BD$158,G$3,FALSE))),"")</f>
        <v>Mature</v>
      </c>
      <c r="H44" s="223" t="str">
        <f>IFERROR(IF((VLOOKUP($A44,'Q3 Raw Data'!$A$9:$BD$158,H$3,FALSE))="","",(VLOOKUP($A44,'Q3 Raw Data'!$A$9:$BD$158,H$3,FALSE))),"")</f>
        <v>Established</v>
      </c>
      <c r="I44" s="223" t="str">
        <f>IFERROR(IF((VLOOKUP($A44,'Q3 Raw Data'!$A$9:$BD$158,I$3,FALSE))="","",(VLOOKUP($A44,'Q3 Raw Data'!$A$9:$BD$158,I$3,FALSE))),"")</f>
        <v>Established</v>
      </c>
      <c r="J44" s="223" t="str">
        <f>IFERROR(IF((VLOOKUP($A44,'Q3 Raw Data'!$A$9:$BD$158,J$3,FALSE))="","",(VLOOKUP($A44,'Q3 Raw Data'!$A$9:$BD$158,J$3,FALSE))),"")</f>
        <v>Mature</v>
      </c>
      <c r="K44" s="223" t="str">
        <f>IFERROR(IF((VLOOKUP($A44,'Q3 Raw Data'!$A$9:$BD$158,K$3,FALSE))="","",(VLOOKUP($A44,'Q3 Raw Data'!$A$9:$BD$158,K$3,FALSE))),"")</f>
        <v>Established</v>
      </c>
      <c r="L44" s="223" t="str">
        <f>IFERROR(IF((VLOOKUP($A44,'Q3 Raw Data'!$A$9:$BD$158,L$3,FALSE))="","",(VLOOKUP($A44,'Q3 Raw Data'!$A$9:$BD$158,L$3,FALSE))),"")</f>
        <v>Mature</v>
      </c>
      <c r="M44" s="223" t="str">
        <f>IFERROR(IF((VLOOKUP($A44,'Q3 Raw Data'!$A$9:$BD$158,M$3,FALSE))="","",(VLOOKUP($A44,'Q3 Raw Data'!$A$9:$BD$158,M$3,FALSE))),"")</f>
        <v>Established</v>
      </c>
      <c r="N44" s="223" t="str">
        <f>IFERROR(IF((VLOOKUP($A44,'Q3 Raw Data'!$A$9:$BD$158,N$3,FALSE))="","",(VLOOKUP($A44,'Q3 Raw Data'!$A$9:$BD$158,N$3,FALSE))),"")</f>
        <v>Mature</v>
      </c>
      <c r="O44" s="223" t="str">
        <f>IFERROR(IF((VLOOKUP($A44,'Q3 Raw Data'!$A$9:$BD$158,O$3,FALSE))="","",(VLOOKUP($A44,'Q3 Raw Data'!$A$9:$BD$158,O$3,FALSE))),"")</f>
        <v>Exemplary</v>
      </c>
      <c r="P44" s="223" t="str">
        <f>IFERROR(IF((VLOOKUP($A44,'Q3 Raw Data'!$A$9:$BD$158,P$3,FALSE))="","",(VLOOKUP($A44,'Q3 Raw Data'!$A$9:$BD$158,P$3,FALSE))),"")</f>
        <v>Mature</v>
      </c>
      <c r="Q44" s="223" t="str">
        <f>IFERROR(IF((VLOOKUP($A44,'Q3 Raw Data'!$A$9:$BD$158,Q$3,FALSE))="","",(VLOOKUP($A44,'Q3 Raw Data'!$A$9:$BD$158,Q$3,FALSE))),"")</f>
        <v>Mature</v>
      </c>
      <c r="R44" s="223" t="str">
        <f>IFERROR(IF((VLOOKUP($A44,'Q3 Raw Data'!$A$9:$BD$158,R$3,FALSE))="","",(VLOOKUP($A44,'Q3 Raw Data'!$A$9:$BD$158,R$3,FALSE))),"")</f>
        <v>Mature</v>
      </c>
      <c r="S44" s="223" t="str">
        <f>IFERROR(IF((VLOOKUP($A44,'Q3 Raw Data'!$A$9:$BD$158,S$3,FALSE))="","",(VLOOKUP($A44,'Q3 Raw Data'!$A$9:$BD$158,S$3,FALSE))),"")</f>
        <v>Mature</v>
      </c>
      <c r="T44" s="223" t="str">
        <f>IFERROR(IF((VLOOKUP($A44,'Q3 Raw Data'!$A$9:$BD$158,T$3,FALSE))="","",(VLOOKUP($A44,'Q3 Raw Data'!$A$9:$BD$158,T$3,FALSE))),"")</f>
        <v>Established</v>
      </c>
    </row>
    <row r="45" spans="1:20" x14ac:dyDescent="0.3">
      <c r="A45" t="s">
        <v>317</v>
      </c>
      <c r="B45" t="s">
        <v>318</v>
      </c>
      <c r="C45" s="223" t="str">
        <f>IFERROR(IF((VLOOKUP($A45,'Q3 Raw Data'!$A$9:$BD$158,C$3,FALSE))="","",(VLOOKUP($A45,'Q3 Raw Data'!$A$9:$BD$158,C$3,FALSE))),"")</f>
        <v>Established</v>
      </c>
      <c r="D45" s="223" t="str">
        <f>IFERROR(IF((VLOOKUP($A45,'Q3 Raw Data'!$A$9:$BD$158,D$3,FALSE))="","",(VLOOKUP($A45,'Q3 Raw Data'!$A$9:$BD$158,D$3,FALSE))),"")</f>
        <v>Mature</v>
      </c>
      <c r="E45" s="223" t="str">
        <f>IFERROR(IF((VLOOKUP($A45,'Q3 Raw Data'!$A$9:$BD$158,E$3,FALSE))="","",(VLOOKUP($A45,'Q3 Raw Data'!$A$9:$BD$158,E$3,FALSE))),"")</f>
        <v>Mature</v>
      </c>
      <c r="F45" s="223" t="str">
        <f>IFERROR(IF((VLOOKUP($A45,'Q3 Raw Data'!$A$9:$BD$158,F$3,FALSE))="","",(VLOOKUP($A45,'Q3 Raw Data'!$A$9:$BD$158,F$3,FALSE))),"")</f>
        <v>Established</v>
      </c>
      <c r="G45" s="223" t="str">
        <f>IFERROR(IF((VLOOKUP($A45,'Q3 Raw Data'!$A$9:$BD$158,G$3,FALSE))="","",(VLOOKUP($A45,'Q3 Raw Data'!$A$9:$BD$158,G$3,FALSE))),"")</f>
        <v>Established</v>
      </c>
      <c r="H45" s="223" t="str">
        <f>IFERROR(IF((VLOOKUP($A45,'Q3 Raw Data'!$A$9:$BD$158,H$3,FALSE))="","",(VLOOKUP($A45,'Q3 Raw Data'!$A$9:$BD$158,H$3,FALSE))),"")</f>
        <v>Established</v>
      </c>
      <c r="I45" s="223" t="str">
        <f>IFERROR(IF((VLOOKUP($A45,'Q3 Raw Data'!$A$9:$BD$158,I$3,FALSE))="","",(VLOOKUP($A45,'Q3 Raw Data'!$A$9:$BD$158,I$3,FALSE))),"")</f>
        <v>Established</v>
      </c>
      <c r="J45" s="223" t="str">
        <f>IFERROR(IF((VLOOKUP($A45,'Q3 Raw Data'!$A$9:$BD$158,J$3,FALSE))="","",(VLOOKUP($A45,'Q3 Raw Data'!$A$9:$BD$158,J$3,FALSE))),"")</f>
        <v>Established</v>
      </c>
      <c r="K45" s="223" t="str">
        <f>IFERROR(IF((VLOOKUP($A45,'Q3 Raw Data'!$A$9:$BD$158,K$3,FALSE))="","",(VLOOKUP($A45,'Q3 Raw Data'!$A$9:$BD$158,K$3,FALSE))),"")</f>
        <v>Plans in place</v>
      </c>
      <c r="L45" s="223" t="str">
        <f>IFERROR(IF((VLOOKUP($A45,'Q3 Raw Data'!$A$9:$BD$158,L$3,FALSE))="","",(VLOOKUP($A45,'Q3 Raw Data'!$A$9:$BD$158,L$3,FALSE))),"")</f>
        <v>Mature</v>
      </c>
      <c r="M45" s="223" t="str">
        <f>IFERROR(IF((VLOOKUP($A45,'Q3 Raw Data'!$A$9:$BD$158,M$3,FALSE))="","",(VLOOKUP($A45,'Q3 Raw Data'!$A$9:$BD$158,M$3,FALSE))),"")</f>
        <v>Mature</v>
      </c>
      <c r="N45" s="223" t="str">
        <f>IFERROR(IF((VLOOKUP($A45,'Q3 Raw Data'!$A$9:$BD$158,N$3,FALSE))="","",(VLOOKUP($A45,'Q3 Raw Data'!$A$9:$BD$158,N$3,FALSE))),"")</f>
        <v>Mature</v>
      </c>
      <c r="O45" s="223" t="str">
        <f>IFERROR(IF((VLOOKUP($A45,'Q3 Raw Data'!$A$9:$BD$158,O$3,FALSE))="","",(VLOOKUP($A45,'Q3 Raw Data'!$A$9:$BD$158,O$3,FALSE))),"")</f>
        <v>Mature</v>
      </c>
      <c r="P45" s="223" t="str">
        <f>IFERROR(IF((VLOOKUP($A45,'Q3 Raw Data'!$A$9:$BD$158,P$3,FALSE))="","",(VLOOKUP($A45,'Q3 Raw Data'!$A$9:$BD$158,P$3,FALSE))),"")</f>
        <v>Mature</v>
      </c>
      <c r="Q45" s="223" t="str">
        <f>IFERROR(IF((VLOOKUP($A45,'Q3 Raw Data'!$A$9:$BD$158,Q$3,FALSE))="","",(VLOOKUP($A45,'Q3 Raw Data'!$A$9:$BD$158,Q$3,FALSE))),"")</f>
        <v>Established</v>
      </c>
      <c r="R45" s="223" t="str">
        <f>IFERROR(IF((VLOOKUP($A45,'Q3 Raw Data'!$A$9:$BD$158,R$3,FALSE))="","",(VLOOKUP($A45,'Q3 Raw Data'!$A$9:$BD$158,R$3,FALSE))),"")</f>
        <v>Established</v>
      </c>
      <c r="S45" s="223" t="str">
        <f>IFERROR(IF((VLOOKUP($A45,'Q3 Raw Data'!$A$9:$BD$158,S$3,FALSE))="","",(VLOOKUP($A45,'Q3 Raw Data'!$A$9:$BD$158,S$3,FALSE))),"")</f>
        <v>Mature</v>
      </c>
      <c r="T45" s="223" t="str">
        <f>IFERROR(IF((VLOOKUP($A45,'Q3 Raw Data'!$A$9:$BD$158,T$3,FALSE))="","",(VLOOKUP($A45,'Q3 Raw Data'!$A$9:$BD$158,T$3,FALSE))),"")</f>
        <v>Plans in place</v>
      </c>
    </row>
    <row r="46" spans="1:20" x14ac:dyDescent="0.3">
      <c r="A46" t="s">
        <v>321</v>
      </c>
      <c r="B46" t="s">
        <v>322</v>
      </c>
      <c r="C46" s="223" t="str">
        <f>IFERROR(IF((VLOOKUP($A46,'Q3 Raw Data'!$A$9:$BD$158,C$3,FALSE))="","",(VLOOKUP($A46,'Q3 Raw Data'!$A$9:$BD$158,C$3,FALSE))),"")</f>
        <v>Plans in place</v>
      </c>
      <c r="D46" s="223" t="str">
        <f>IFERROR(IF((VLOOKUP($A46,'Q3 Raw Data'!$A$9:$BD$158,D$3,FALSE))="","",(VLOOKUP($A46,'Q3 Raw Data'!$A$9:$BD$158,D$3,FALSE))),"")</f>
        <v>Established</v>
      </c>
      <c r="E46" s="223" t="str">
        <f>IFERROR(IF((VLOOKUP($A46,'Q3 Raw Data'!$A$9:$BD$158,E$3,FALSE))="","",(VLOOKUP($A46,'Q3 Raw Data'!$A$9:$BD$158,E$3,FALSE))),"")</f>
        <v>Established</v>
      </c>
      <c r="F46" s="223" t="str">
        <f>IFERROR(IF((VLOOKUP($A46,'Q3 Raw Data'!$A$9:$BD$158,F$3,FALSE))="","",(VLOOKUP($A46,'Q3 Raw Data'!$A$9:$BD$158,F$3,FALSE))),"")</f>
        <v>Plans in place</v>
      </c>
      <c r="G46" s="223" t="str">
        <f>IFERROR(IF((VLOOKUP($A46,'Q3 Raw Data'!$A$9:$BD$158,G$3,FALSE))="","",(VLOOKUP($A46,'Q3 Raw Data'!$A$9:$BD$158,G$3,FALSE))),"")</f>
        <v>Established</v>
      </c>
      <c r="H46" s="223" t="str">
        <f>IFERROR(IF((VLOOKUP($A46,'Q3 Raw Data'!$A$9:$BD$158,H$3,FALSE))="","",(VLOOKUP($A46,'Q3 Raw Data'!$A$9:$BD$158,H$3,FALSE))),"")</f>
        <v>Plans in place</v>
      </c>
      <c r="I46" s="223" t="str">
        <f>IFERROR(IF((VLOOKUP($A46,'Q3 Raw Data'!$A$9:$BD$158,I$3,FALSE))="","",(VLOOKUP($A46,'Q3 Raw Data'!$A$9:$BD$158,I$3,FALSE))),"")</f>
        <v>Established</v>
      </c>
      <c r="J46" s="223" t="str">
        <f>IFERROR(IF((VLOOKUP($A46,'Q3 Raw Data'!$A$9:$BD$158,J$3,FALSE))="","",(VLOOKUP($A46,'Q3 Raw Data'!$A$9:$BD$158,J$3,FALSE))),"")</f>
        <v>Established</v>
      </c>
      <c r="K46" s="223" t="str">
        <f>IFERROR(IF((VLOOKUP($A46,'Q3 Raw Data'!$A$9:$BD$158,K$3,FALSE))="","",(VLOOKUP($A46,'Q3 Raw Data'!$A$9:$BD$158,K$3,FALSE))),"")</f>
        <v>Plans in place</v>
      </c>
      <c r="L46" s="223" t="str">
        <f>IFERROR(IF((VLOOKUP($A46,'Q3 Raw Data'!$A$9:$BD$158,L$3,FALSE))="","",(VLOOKUP($A46,'Q3 Raw Data'!$A$9:$BD$158,L$3,FALSE))),"")</f>
        <v>Established</v>
      </c>
      <c r="M46" s="223" t="str">
        <f>IFERROR(IF((VLOOKUP($A46,'Q3 Raw Data'!$A$9:$BD$158,M$3,FALSE))="","",(VLOOKUP($A46,'Q3 Raw Data'!$A$9:$BD$158,M$3,FALSE))),"")</f>
        <v>Established</v>
      </c>
      <c r="N46" s="223" t="str">
        <f>IFERROR(IF((VLOOKUP($A46,'Q3 Raw Data'!$A$9:$BD$158,N$3,FALSE))="","",(VLOOKUP($A46,'Q3 Raw Data'!$A$9:$BD$158,N$3,FALSE))),"")</f>
        <v>Established</v>
      </c>
      <c r="O46" s="223" t="str">
        <f>IFERROR(IF((VLOOKUP($A46,'Q3 Raw Data'!$A$9:$BD$158,O$3,FALSE))="","",(VLOOKUP($A46,'Q3 Raw Data'!$A$9:$BD$158,O$3,FALSE))),"")</f>
        <v>Plans in place</v>
      </c>
      <c r="P46" s="223" t="str">
        <f>IFERROR(IF((VLOOKUP($A46,'Q3 Raw Data'!$A$9:$BD$158,P$3,FALSE))="","",(VLOOKUP($A46,'Q3 Raw Data'!$A$9:$BD$158,P$3,FALSE))),"")</f>
        <v>Established</v>
      </c>
      <c r="Q46" s="223" t="str">
        <f>IFERROR(IF((VLOOKUP($A46,'Q3 Raw Data'!$A$9:$BD$158,Q$3,FALSE))="","",(VLOOKUP($A46,'Q3 Raw Data'!$A$9:$BD$158,Q$3,FALSE))),"")</f>
        <v>Plans in place</v>
      </c>
      <c r="R46" s="223" t="str">
        <f>IFERROR(IF((VLOOKUP($A46,'Q3 Raw Data'!$A$9:$BD$158,R$3,FALSE))="","",(VLOOKUP($A46,'Q3 Raw Data'!$A$9:$BD$158,R$3,FALSE))),"")</f>
        <v>Established</v>
      </c>
      <c r="S46" s="223" t="str">
        <f>IFERROR(IF((VLOOKUP($A46,'Q3 Raw Data'!$A$9:$BD$158,S$3,FALSE))="","",(VLOOKUP($A46,'Q3 Raw Data'!$A$9:$BD$158,S$3,FALSE))),"")</f>
        <v>Established</v>
      </c>
      <c r="T46" s="223" t="str">
        <f>IFERROR(IF((VLOOKUP($A46,'Q3 Raw Data'!$A$9:$BD$158,T$3,FALSE))="","",(VLOOKUP($A46,'Q3 Raw Data'!$A$9:$BD$158,T$3,FALSE))),"")</f>
        <v>Plans in place</v>
      </c>
    </row>
    <row r="47" spans="1:20" x14ac:dyDescent="0.3">
      <c r="A47" t="s">
        <v>323</v>
      </c>
      <c r="B47" t="s">
        <v>324</v>
      </c>
      <c r="C47" s="223" t="str">
        <f>IFERROR(IF((VLOOKUP($A47,'Q3 Raw Data'!$A$9:$BD$158,C$3,FALSE))="","",(VLOOKUP($A47,'Q3 Raw Data'!$A$9:$BD$158,C$3,FALSE))),"")</f>
        <v>Established</v>
      </c>
      <c r="D47" s="223" t="str">
        <f>IFERROR(IF((VLOOKUP($A47,'Q3 Raw Data'!$A$9:$BD$158,D$3,FALSE))="","",(VLOOKUP($A47,'Q3 Raw Data'!$A$9:$BD$158,D$3,FALSE))),"")</f>
        <v>Established</v>
      </c>
      <c r="E47" s="223" t="str">
        <f>IFERROR(IF((VLOOKUP($A47,'Q3 Raw Data'!$A$9:$BD$158,E$3,FALSE))="","",(VLOOKUP($A47,'Q3 Raw Data'!$A$9:$BD$158,E$3,FALSE))),"")</f>
        <v>Established</v>
      </c>
      <c r="F47" s="223" t="str">
        <f>IFERROR(IF((VLOOKUP($A47,'Q3 Raw Data'!$A$9:$BD$158,F$3,FALSE))="","",(VLOOKUP($A47,'Q3 Raw Data'!$A$9:$BD$158,F$3,FALSE))),"")</f>
        <v>Plans in place</v>
      </c>
      <c r="G47" s="223" t="str">
        <f>IFERROR(IF((VLOOKUP($A47,'Q3 Raw Data'!$A$9:$BD$158,G$3,FALSE))="","",(VLOOKUP($A47,'Q3 Raw Data'!$A$9:$BD$158,G$3,FALSE))),"")</f>
        <v>Established</v>
      </c>
      <c r="H47" s="223" t="str">
        <f>IFERROR(IF((VLOOKUP($A47,'Q3 Raw Data'!$A$9:$BD$158,H$3,FALSE))="","",(VLOOKUP($A47,'Q3 Raw Data'!$A$9:$BD$158,H$3,FALSE))),"")</f>
        <v>Established</v>
      </c>
      <c r="I47" s="223" t="str">
        <f>IFERROR(IF((VLOOKUP($A47,'Q3 Raw Data'!$A$9:$BD$158,I$3,FALSE))="","",(VLOOKUP($A47,'Q3 Raw Data'!$A$9:$BD$158,I$3,FALSE))),"")</f>
        <v>Established</v>
      </c>
      <c r="J47" s="223" t="str">
        <f>IFERROR(IF((VLOOKUP($A47,'Q3 Raw Data'!$A$9:$BD$158,J$3,FALSE))="","",(VLOOKUP($A47,'Q3 Raw Data'!$A$9:$BD$158,J$3,FALSE))),"")</f>
        <v>Established</v>
      </c>
      <c r="K47" s="223" t="str">
        <f>IFERROR(IF((VLOOKUP($A47,'Q3 Raw Data'!$A$9:$BD$158,K$3,FALSE))="","",(VLOOKUP($A47,'Q3 Raw Data'!$A$9:$BD$158,K$3,FALSE))),"")</f>
        <v>Not yet established</v>
      </c>
      <c r="L47" s="223" t="str">
        <f>IFERROR(IF((VLOOKUP($A47,'Q3 Raw Data'!$A$9:$BD$158,L$3,FALSE))="","",(VLOOKUP($A47,'Q3 Raw Data'!$A$9:$BD$158,L$3,FALSE))),"")</f>
        <v>Established</v>
      </c>
      <c r="M47" s="223" t="str">
        <f>IFERROR(IF((VLOOKUP($A47,'Q3 Raw Data'!$A$9:$BD$158,M$3,FALSE))="","",(VLOOKUP($A47,'Q3 Raw Data'!$A$9:$BD$158,M$3,FALSE))),"")</f>
        <v>Established</v>
      </c>
      <c r="N47" s="223" t="str">
        <f>IFERROR(IF((VLOOKUP($A47,'Q3 Raw Data'!$A$9:$BD$158,N$3,FALSE))="","",(VLOOKUP($A47,'Q3 Raw Data'!$A$9:$BD$158,N$3,FALSE))),"")</f>
        <v>Established</v>
      </c>
      <c r="O47" s="223" t="str">
        <f>IFERROR(IF((VLOOKUP($A47,'Q3 Raw Data'!$A$9:$BD$158,O$3,FALSE))="","",(VLOOKUP($A47,'Q3 Raw Data'!$A$9:$BD$158,O$3,FALSE))),"")</f>
        <v>Established</v>
      </c>
      <c r="P47" s="223" t="str">
        <f>IFERROR(IF((VLOOKUP($A47,'Q3 Raw Data'!$A$9:$BD$158,P$3,FALSE))="","",(VLOOKUP($A47,'Q3 Raw Data'!$A$9:$BD$158,P$3,FALSE))),"")</f>
        <v>Established</v>
      </c>
      <c r="Q47" s="223" t="str">
        <f>IFERROR(IF((VLOOKUP($A47,'Q3 Raw Data'!$A$9:$BD$158,Q$3,FALSE))="","",(VLOOKUP($A47,'Q3 Raw Data'!$A$9:$BD$158,Q$3,FALSE))),"")</f>
        <v>Established</v>
      </c>
      <c r="R47" s="223" t="str">
        <f>IFERROR(IF((VLOOKUP($A47,'Q3 Raw Data'!$A$9:$BD$158,R$3,FALSE))="","",(VLOOKUP($A47,'Q3 Raw Data'!$A$9:$BD$158,R$3,FALSE))),"")</f>
        <v>Established</v>
      </c>
      <c r="S47" s="223" t="str">
        <f>IFERROR(IF((VLOOKUP($A47,'Q3 Raw Data'!$A$9:$BD$158,S$3,FALSE))="","",(VLOOKUP($A47,'Q3 Raw Data'!$A$9:$BD$158,S$3,FALSE))),"")</f>
        <v>Established</v>
      </c>
      <c r="T47" s="223" t="str">
        <f>IFERROR(IF((VLOOKUP($A47,'Q3 Raw Data'!$A$9:$BD$158,T$3,FALSE))="","",(VLOOKUP($A47,'Q3 Raw Data'!$A$9:$BD$158,T$3,FALSE))),"")</f>
        <v>Plans in place</v>
      </c>
    </row>
    <row r="48" spans="1:20" x14ac:dyDescent="0.3">
      <c r="A48" t="s">
        <v>325</v>
      </c>
      <c r="B48" t="s">
        <v>326</v>
      </c>
      <c r="C48" s="223" t="str">
        <f>IFERROR(IF((VLOOKUP($A48,'Q3 Raw Data'!$A$9:$BD$158,C$3,FALSE))="","",(VLOOKUP($A48,'Q3 Raw Data'!$A$9:$BD$158,C$3,FALSE))),"")</f>
        <v>Established</v>
      </c>
      <c r="D48" s="223" t="str">
        <f>IFERROR(IF((VLOOKUP($A48,'Q3 Raw Data'!$A$9:$BD$158,D$3,FALSE))="","",(VLOOKUP($A48,'Q3 Raw Data'!$A$9:$BD$158,D$3,FALSE))),"")</f>
        <v>Established</v>
      </c>
      <c r="E48" s="223" t="str">
        <f>IFERROR(IF((VLOOKUP($A48,'Q3 Raw Data'!$A$9:$BD$158,E$3,FALSE))="","",(VLOOKUP($A48,'Q3 Raw Data'!$A$9:$BD$158,E$3,FALSE))),"")</f>
        <v>Plans in place</v>
      </c>
      <c r="F48" s="223" t="str">
        <f>IFERROR(IF((VLOOKUP($A48,'Q3 Raw Data'!$A$9:$BD$158,F$3,FALSE))="","",(VLOOKUP($A48,'Q3 Raw Data'!$A$9:$BD$158,F$3,FALSE))),"")</f>
        <v>Established</v>
      </c>
      <c r="G48" s="223" t="str">
        <f>IFERROR(IF((VLOOKUP($A48,'Q3 Raw Data'!$A$9:$BD$158,G$3,FALSE))="","",(VLOOKUP($A48,'Q3 Raw Data'!$A$9:$BD$158,G$3,FALSE))),"")</f>
        <v>Plans in place</v>
      </c>
      <c r="H48" s="223" t="str">
        <f>IFERROR(IF((VLOOKUP($A48,'Q3 Raw Data'!$A$9:$BD$158,H$3,FALSE))="","",(VLOOKUP($A48,'Q3 Raw Data'!$A$9:$BD$158,H$3,FALSE))),"")</f>
        <v>Plans in place</v>
      </c>
      <c r="I48" s="223" t="str">
        <f>IFERROR(IF((VLOOKUP($A48,'Q3 Raw Data'!$A$9:$BD$158,I$3,FALSE))="","",(VLOOKUP($A48,'Q3 Raw Data'!$A$9:$BD$158,I$3,FALSE))),"")</f>
        <v>Established</v>
      </c>
      <c r="J48" s="223" t="str">
        <f>IFERROR(IF((VLOOKUP($A48,'Q3 Raw Data'!$A$9:$BD$158,J$3,FALSE))="","",(VLOOKUP($A48,'Q3 Raw Data'!$A$9:$BD$158,J$3,FALSE))),"")</f>
        <v>Mature</v>
      </c>
      <c r="K48" s="223" t="str">
        <f>IFERROR(IF((VLOOKUP($A48,'Q3 Raw Data'!$A$9:$BD$158,K$3,FALSE))="","",(VLOOKUP($A48,'Q3 Raw Data'!$A$9:$BD$158,K$3,FALSE))),"")</f>
        <v>Plans in place</v>
      </c>
      <c r="L48" s="223" t="str">
        <f>IFERROR(IF((VLOOKUP($A48,'Q3 Raw Data'!$A$9:$BD$158,L$3,FALSE))="","",(VLOOKUP($A48,'Q3 Raw Data'!$A$9:$BD$158,L$3,FALSE))),"")</f>
        <v>Established</v>
      </c>
      <c r="M48" s="223" t="str">
        <f>IFERROR(IF((VLOOKUP($A48,'Q3 Raw Data'!$A$9:$BD$158,M$3,FALSE))="","",(VLOOKUP($A48,'Q3 Raw Data'!$A$9:$BD$158,M$3,FALSE))),"")</f>
        <v>Established</v>
      </c>
      <c r="N48" s="223" t="str">
        <f>IFERROR(IF((VLOOKUP($A48,'Q3 Raw Data'!$A$9:$BD$158,N$3,FALSE))="","",(VLOOKUP($A48,'Q3 Raw Data'!$A$9:$BD$158,N$3,FALSE))),"")</f>
        <v>Plans in place</v>
      </c>
      <c r="O48" s="223" t="str">
        <f>IFERROR(IF((VLOOKUP($A48,'Q3 Raw Data'!$A$9:$BD$158,O$3,FALSE))="","",(VLOOKUP($A48,'Q3 Raw Data'!$A$9:$BD$158,O$3,FALSE))),"")</f>
        <v>Established</v>
      </c>
      <c r="P48" s="223" t="str">
        <f>IFERROR(IF((VLOOKUP($A48,'Q3 Raw Data'!$A$9:$BD$158,P$3,FALSE))="","",(VLOOKUP($A48,'Q3 Raw Data'!$A$9:$BD$158,P$3,FALSE))),"")</f>
        <v>Established</v>
      </c>
      <c r="Q48" s="223" t="str">
        <f>IFERROR(IF((VLOOKUP($A48,'Q3 Raw Data'!$A$9:$BD$158,Q$3,FALSE))="","",(VLOOKUP($A48,'Q3 Raw Data'!$A$9:$BD$158,Q$3,FALSE))),"")</f>
        <v>Plans in place</v>
      </c>
      <c r="R48" s="223" t="str">
        <f>IFERROR(IF((VLOOKUP($A48,'Q3 Raw Data'!$A$9:$BD$158,R$3,FALSE))="","",(VLOOKUP($A48,'Q3 Raw Data'!$A$9:$BD$158,R$3,FALSE))),"")</f>
        <v>Established</v>
      </c>
      <c r="S48" s="223" t="str">
        <f>IFERROR(IF((VLOOKUP($A48,'Q3 Raw Data'!$A$9:$BD$158,S$3,FALSE))="","",(VLOOKUP($A48,'Q3 Raw Data'!$A$9:$BD$158,S$3,FALSE))),"")</f>
        <v>Mature</v>
      </c>
      <c r="T48" s="223" t="str">
        <f>IFERROR(IF((VLOOKUP($A48,'Q3 Raw Data'!$A$9:$BD$158,T$3,FALSE))="","",(VLOOKUP($A48,'Q3 Raw Data'!$A$9:$BD$158,T$3,FALSE))),"")</f>
        <v>Established</v>
      </c>
    </row>
    <row r="49" spans="1:20" x14ac:dyDescent="0.3">
      <c r="A49" t="s">
        <v>329</v>
      </c>
      <c r="B49" t="s">
        <v>330</v>
      </c>
      <c r="C49" s="223" t="str">
        <f>IFERROR(IF((VLOOKUP($A49,'Q3 Raw Data'!$A$9:$BD$158,C$3,FALSE))="","",(VLOOKUP($A49,'Q3 Raw Data'!$A$9:$BD$158,C$3,FALSE))),"")</f>
        <v>Established</v>
      </c>
      <c r="D49" s="223" t="str">
        <f>IFERROR(IF((VLOOKUP($A49,'Q3 Raw Data'!$A$9:$BD$158,D$3,FALSE))="","",(VLOOKUP($A49,'Q3 Raw Data'!$A$9:$BD$158,D$3,FALSE))),"")</f>
        <v>Established</v>
      </c>
      <c r="E49" s="223" t="str">
        <f>IFERROR(IF((VLOOKUP($A49,'Q3 Raw Data'!$A$9:$BD$158,E$3,FALSE))="","",(VLOOKUP($A49,'Q3 Raw Data'!$A$9:$BD$158,E$3,FALSE))),"")</f>
        <v>Established</v>
      </c>
      <c r="F49" s="223" t="str">
        <f>IFERROR(IF((VLOOKUP($A49,'Q3 Raw Data'!$A$9:$BD$158,F$3,FALSE))="","",(VLOOKUP($A49,'Q3 Raw Data'!$A$9:$BD$158,F$3,FALSE))),"")</f>
        <v>Established</v>
      </c>
      <c r="G49" s="223" t="str">
        <f>IFERROR(IF((VLOOKUP($A49,'Q3 Raw Data'!$A$9:$BD$158,G$3,FALSE))="","",(VLOOKUP($A49,'Q3 Raw Data'!$A$9:$BD$158,G$3,FALSE))),"")</f>
        <v>Established</v>
      </c>
      <c r="H49" s="223" t="str">
        <f>IFERROR(IF((VLOOKUP($A49,'Q3 Raw Data'!$A$9:$BD$158,H$3,FALSE))="","",(VLOOKUP($A49,'Q3 Raw Data'!$A$9:$BD$158,H$3,FALSE))),"")</f>
        <v>Established</v>
      </c>
      <c r="I49" s="223" t="str">
        <f>IFERROR(IF((VLOOKUP($A49,'Q3 Raw Data'!$A$9:$BD$158,I$3,FALSE))="","",(VLOOKUP($A49,'Q3 Raw Data'!$A$9:$BD$158,I$3,FALSE))),"")</f>
        <v>Established</v>
      </c>
      <c r="J49" s="223" t="str">
        <f>IFERROR(IF((VLOOKUP($A49,'Q3 Raw Data'!$A$9:$BD$158,J$3,FALSE))="","",(VLOOKUP($A49,'Q3 Raw Data'!$A$9:$BD$158,J$3,FALSE))),"")</f>
        <v>Established</v>
      </c>
      <c r="K49" s="223" t="str">
        <f>IFERROR(IF((VLOOKUP($A49,'Q3 Raw Data'!$A$9:$BD$158,K$3,FALSE))="","",(VLOOKUP($A49,'Q3 Raw Data'!$A$9:$BD$158,K$3,FALSE))),"")</f>
        <v>Established</v>
      </c>
      <c r="L49" s="223" t="str">
        <f>IFERROR(IF((VLOOKUP($A49,'Q3 Raw Data'!$A$9:$BD$158,L$3,FALSE))="","",(VLOOKUP($A49,'Q3 Raw Data'!$A$9:$BD$158,L$3,FALSE))),"")</f>
        <v>Established</v>
      </c>
      <c r="M49" s="223" t="str">
        <f>IFERROR(IF((VLOOKUP($A49,'Q3 Raw Data'!$A$9:$BD$158,M$3,FALSE))="","",(VLOOKUP($A49,'Q3 Raw Data'!$A$9:$BD$158,M$3,FALSE))),"")</f>
        <v>Established</v>
      </c>
      <c r="N49" s="223" t="str">
        <f>IFERROR(IF((VLOOKUP($A49,'Q3 Raw Data'!$A$9:$BD$158,N$3,FALSE))="","",(VLOOKUP($A49,'Q3 Raw Data'!$A$9:$BD$158,N$3,FALSE))),"")</f>
        <v>Established</v>
      </c>
      <c r="O49" s="223" t="str">
        <f>IFERROR(IF((VLOOKUP($A49,'Q3 Raw Data'!$A$9:$BD$158,O$3,FALSE))="","",(VLOOKUP($A49,'Q3 Raw Data'!$A$9:$BD$158,O$3,FALSE))),"")</f>
        <v>Established</v>
      </c>
      <c r="P49" s="223" t="str">
        <f>IFERROR(IF((VLOOKUP($A49,'Q3 Raw Data'!$A$9:$BD$158,P$3,FALSE))="","",(VLOOKUP($A49,'Q3 Raw Data'!$A$9:$BD$158,P$3,FALSE))),"")</f>
        <v>Established</v>
      </c>
      <c r="Q49" s="223" t="str">
        <f>IFERROR(IF((VLOOKUP($A49,'Q3 Raw Data'!$A$9:$BD$158,Q$3,FALSE))="","",(VLOOKUP($A49,'Q3 Raw Data'!$A$9:$BD$158,Q$3,FALSE))),"")</f>
        <v>Established</v>
      </c>
      <c r="R49" s="223" t="str">
        <f>IFERROR(IF((VLOOKUP($A49,'Q3 Raw Data'!$A$9:$BD$158,R$3,FALSE))="","",(VLOOKUP($A49,'Q3 Raw Data'!$A$9:$BD$158,R$3,FALSE))),"")</f>
        <v>Established</v>
      </c>
      <c r="S49" s="223" t="str">
        <f>IFERROR(IF((VLOOKUP($A49,'Q3 Raw Data'!$A$9:$BD$158,S$3,FALSE))="","",(VLOOKUP($A49,'Q3 Raw Data'!$A$9:$BD$158,S$3,FALSE))),"")</f>
        <v>Established</v>
      </c>
      <c r="T49" s="223" t="str">
        <f>IFERROR(IF((VLOOKUP($A49,'Q3 Raw Data'!$A$9:$BD$158,T$3,FALSE))="","",(VLOOKUP($A49,'Q3 Raw Data'!$A$9:$BD$158,T$3,FALSE))),"")</f>
        <v>Established</v>
      </c>
    </row>
    <row r="50" spans="1:20" x14ac:dyDescent="0.3">
      <c r="A50" t="s">
        <v>332</v>
      </c>
      <c r="B50" t="s">
        <v>333</v>
      </c>
      <c r="C50" s="223" t="str">
        <f>IFERROR(IF((VLOOKUP($A50,'Q3 Raw Data'!$A$9:$BD$158,C$3,FALSE))="","",(VLOOKUP($A50,'Q3 Raw Data'!$A$9:$BD$158,C$3,FALSE))),"")</f>
        <v>Mature</v>
      </c>
      <c r="D50" s="223" t="str">
        <f>IFERROR(IF((VLOOKUP($A50,'Q3 Raw Data'!$A$9:$BD$158,D$3,FALSE))="","",(VLOOKUP($A50,'Q3 Raw Data'!$A$9:$BD$158,D$3,FALSE))),"")</f>
        <v>Mature</v>
      </c>
      <c r="E50" s="223" t="str">
        <f>IFERROR(IF((VLOOKUP($A50,'Q3 Raw Data'!$A$9:$BD$158,E$3,FALSE))="","",(VLOOKUP($A50,'Q3 Raw Data'!$A$9:$BD$158,E$3,FALSE))),"")</f>
        <v>Established</v>
      </c>
      <c r="F50" s="223" t="str">
        <f>IFERROR(IF((VLOOKUP($A50,'Q3 Raw Data'!$A$9:$BD$158,F$3,FALSE))="","",(VLOOKUP($A50,'Q3 Raw Data'!$A$9:$BD$158,F$3,FALSE))),"")</f>
        <v>Established</v>
      </c>
      <c r="G50" s="223" t="str">
        <f>IFERROR(IF((VLOOKUP($A50,'Q3 Raw Data'!$A$9:$BD$158,G$3,FALSE))="","",(VLOOKUP($A50,'Q3 Raw Data'!$A$9:$BD$158,G$3,FALSE))),"")</f>
        <v>Established</v>
      </c>
      <c r="H50" s="223" t="str">
        <f>IFERROR(IF((VLOOKUP($A50,'Q3 Raw Data'!$A$9:$BD$158,H$3,FALSE))="","",(VLOOKUP($A50,'Q3 Raw Data'!$A$9:$BD$158,H$3,FALSE))),"")</f>
        <v>Established</v>
      </c>
      <c r="I50" s="223" t="str">
        <f>IFERROR(IF((VLOOKUP($A50,'Q3 Raw Data'!$A$9:$BD$158,I$3,FALSE))="","",(VLOOKUP($A50,'Q3 Raw Data'!$A$9:$BD$158,I$3,FALSE))),"")</f>
        <v>Mature</v>
      </c>
      <c r="J50" s="223" t="str">
        <f>IFERROR(IF((VLOOKUP($A50,'Q3 Raw Data'!$A$9:$BD$158,J$3,FALSE))="","",(VLOOKUP($A50,'Q3 Raw Data'!$A$9:$BD$158,J$3,FALSE))),"")</f>
        <v>Exemplary</v>
      </c>
      <c r="K50" s="223" t="str">
        <f>IFERROR(IF((VLOOKUP($A50,'Q3 Raw Data'!$A$9:$BD$158,K$3,FALSE))="","",(VLOOKUP($A50,'Q3 Raw Data'!$A$9:$BD$158,K$3,FALSE))),"")</f>
        <v>Exemplary</v>
      </c>
      <c r="L50" s="223" t="str">
        <f>IFERROR(IF((VLOOKUP($A50,'Q3 Raw Data'!$A$9:$BD$158,L$3,FALSE))="","",(VLOOKUP($A50,'Q3 Raw Data'!$A$9:$BD$158,L$3,FALSE))),"")</f>
        <v>Mature</v>
      </c>
      <c r="M50" s="223" t="str">
        <f>IFERROR(IF((VLOOKUP($A50,'Q3 Raw Data'!$A$9:$BD$158,M$3,FALSE))="","",(VLOOKUP($A50,'Q3 Raw Data'!$A$9:$BD$158,M$3,FALSE))),"")</f>
        <v>Mature</v>
      </c>
      <c r="N50" s="223" t="str">
        <f>IFERROR(IF((VLOOKUP($A50,'Q3 Raw Data'!$A$9:$BD$158,N$3,FALSE))="","",(VLOOKUP($A50,'Q3 Raw Data'!$A$9:$BD$158,N$3,FALSE))),"")</f>
        <v>Mature</v>
      </c>
      <c r="O50" s="223" t="str">
        <f>IFERROR(IF((VLOOKUP($A50,'Q3 Raw Data'!$A$9:$BD$158,O$3,FALSE))="","",(VLOOKUP($A50,'Q3 Raw Data'!$A$9:$BD$158,O$3,FALSE))),"")</f>
        <v>Established</v>
      </c>
      <c r="P50" s="223" t="str">
        <f>IFERROR(IF((VLOOKUP($A50,'Q3 Raw Data'!$A$9:$BD$158,P$3,FALSE))="","",(VLOOKUP($A50,'Q3 Raw Data'!$A$9:$BD$158,P$3,FALSE))),"")</f>
        <v>Established</v>
      </c>
      <c r="Q50" s="223" t="str">
        <f>IFERROR(IF((VLOOKUP($A50,'Q3 Raw Data'!$A$9:$BD$158,Q$3,FALSE))="","",(VLOOKUP($A50,'Q3 Raw Data'!$A$9:$BD$158,Q$3,FALSE))),"")</f>
        <v>Established</v>
      </c>
      <c r="R50" s="223" t="str">
        <f>IFERROR(IF((VLOOKUP($A50,'Q3 Raw Data'!$A$9:$BD$158,R$3,FALSE))="","",(VLOOKUP($A50,'Q3 Raw Data'!$A$9:$BD$158,R$3,FALSE))),"")</f>
        <v>Mature</v>
      </c>
      <c r="S50" s="223" t="str">
        <f>IFERROR(IF((VLOOKUP($A50,'Q3 Raw Data'!$A$9:$BD$158,S$3,FALSE))="","",(VLOOKUP($A50,'Q3 Raw Data'!$A$9:$BD$158,S$3,FALSE))),"")</f>
        <v>Exemplary</v>
      </c>
      <c r="T50" s="223" t="str">
        <f>IFERROR(IF((VLOOKUP($A50,'Q3 Raw Data'!$A$9:$BD$158,T$3,FALSE))="","",(VLOOKUP($A50,'Q3 Raw Data'!$A$9:$BD$158,T$3,FALSE))),"")</f>
        <v>Exemplary</v>
      </c>
    </row>
    <row r="51" spans="1:20" x14ac:dyDescent="0.3">
      <c r="A51" t="s">
        <v>336</v>
      </c>
      <c r="B51" t="s">
        <v>337</v>
      </c>
      <c r="C51" s="223" t="str">
        <f>IFERROR(IF((VLOOKUP($A51,'Q3 Raw Data'!$A$9:$BD$158,C$3,FALSE))="","",(VLOOKUP($A51,'Q3 Raw Data'!$A$9:$BD$158,C$3,FALSE))),"")</f>
        <v>Established</v>
      </c>
      <c r="D51" s="223" t="str">
        <f>IFERROR(IF((VLOOKUP($A51,'Q3 Raw Data'!$A$9:$BD$158,D$3,FALSE))="","",(VLOOKUP($A51,'Q3 Raw Data'!$A$9:$BD$158,D$3,FALSE))),"")</f>
        <v>Established</v>
      </c>
      <c r="E51" s="223" t="str">
        <f>IFERROR(IF((VLOOKUP($A51,'Q3 Raw Data'!$A$9:$BD$158,E$3,FALSE))="","",(VLOOKUP($A51,'Q3 Raw Data'!$A$9:$BD$158,E$3,FALSE))),"")</f>
        <v>Established</v>
      </c>
      <c r="F51" s="223" t="str">
        <f>IFERROR(IF((VLOOKUP($A51,'Q3 Raw Data'!$A$9:$BD$158,F$3,FALSE))="","",(VLOOKUP($A51,'Q3 Raw Data'!$A$9:$BD$158,F$3,FALSE))),"")</f>
        <v>Established</v>
      </c>
      <c r="G51" s="223" t="str">
        <f>IFERROR(IF((VLOOKUP($A51,'Q3 Raw Data'!$A$9:$BD$158,G$3,FALSE))="","",(VLOOKUP($A51,'Q3 Raw Data'!$A$9:$BD$158,G$3,FALSE))),"")</f>
        <v>Established</v>
      </c>
      <c r="H51" s="223" t="str">
        <f>IFERROR(IF((VLOOKUP($A51,'Q3 Raw Data'!$A$9:$BD$158,H$3,FALSE))="","",(VLOOKUP($A51,'Q3 Raw Data'!$A$9:$BD$158,H$3,FALSE))),"")</f>
        <v>Established</v>
      </c>
      <c r="I51" s="223" t="str">
        <f>IFERROR(IF((VLOOKUP($A51,'Q3 Raw Data'!$A$9:$BD$158,I$3,FALSE))="","",(VLOOKUP($A51,'Q3 Raw Data'!$A$9:$BD$158,I$3,FALSE))),"")</f>
        <v>Established</v>
      </c>
      <c r="J51" s="223" t="str">
        <f>IFERROR(IF((VLOOKUP($A51,'Q3 Raw Data'!$A$9:$BD$158,J$3,FALSE))="","",(VLOOKUP($A51,'Q3 Raw Data'!$A$9:$BD$158,J$3,FALSE))),"")</f>
        <v>Mature</v>
      </c>
      <c r="K51" s="223" t="str">
        <f>IFERROR(IF((VLOOKUP($A51,'Q3 Raw Data'!$A$9:$BD$158,K$3,FALSE))="","",(VLOOKUP($A51,'Q3 Raw Data'!$A$9:$BD$158,K$3,FALSE))),"")</f>
        <v>Established</v>
      </c>
      <c r="L51" s="223" t="str">
        <f>IFERROR(IF((VLOOKUP($A51,'Q3 Raw Data'!$A$9:$BD$158,L$3,FALSE))="","",(VLOOKUP($A51,'Q3 Raw Data'!$A$9:$BD$158,L$3,FALSE))),"")</f>
        <v>Established</v>
      </c>
      <c r="M51" s="223" t="str">
        <f>IFERROR(IF((VLOOKUP($A51,'Q3 Raw Data'!$A$9:$BD$158,M$3,FALSE))="","",(VLOOKUP($A51,'Q3 Raw Data'!$A$9:$BD$158,M$3,FALSE))),"")</f>
        <v>Established</v>
      </c>
      <c r="N51" s="223" t="str">
        <f>IFERROR(IF((VLOOKUP($A51,'Q3 Raw Data'!$A$9:$BD$158,N$3,FALSE))="","",(VLOOKUP($A51,'Q3 Raw Data'!$A$9:$BD$158,N$3,FALSE))),"")</f>
        <v>Established</v>
      </c>
      <c r="O51" s="223" t="str">
        <f>IFERROR(IF((VLOOKUP($A51,'Q3 Raw Data'!$A$9:$BD$158,O$3,FALSE))="","",(VLOOKUP($A51,'Q3 Raw Data'!$A$9:$BD$158,O$3,FALSE))),"")</f>
        <v>Established</v>
      </c>
      <c r="P51" s="223" t="str">
        <f>IFERROR(IF((VLOOKUP($A51,'Q3 Raw Data'!$A$9:$BD$158,P$3,FALSE))="","",(VLOOKUP($A51,'Q3 Raw Data'!$A$9:$BD$158,P$3,FALSE))),"")</f>
        <v>Established</v>
      </c>
      <c r="Q51" s="223" t="str">
        <f>IFERROR(IF((VLOOKUP($A51,'Q3 Raw Data'!$A$9:$BD$158,Q$3,FALSE))="","",(VLOOKUP($A51,'Q3 Raw Data'!$A$9:$BD$158,Q$3,FALSE))),"")</f>
        <v>Established</v>
      </c>
      <c r="R51" s="223" t="str">
        <f>IFERROR(IF((VLOOKUP($A51,'Q3 Raw Data'!$A$9:$BD$158,R$3,FALSE))="","",(VLOOKUP($A51,'Q3 Raw Data'!$A$9:$BD$158,R$3,FALSE))),"")</f>
        <v>Established</v>
      </c>
      <c r="S51" s="223" t="str">
        <f>IFERROR(IF((VLOOKUP($A51,'Q3 Raw Data'!$A$9:$BD$158,S$3,FALSE))="","",(VLOOKUP($A51,'Q3 Raw Data'!$A$9:$BD$158,S$3,FALSE))),"")</f>
        <v>Mature</v>
      </c>
      <c r="T51" s="223" t="str">
        <f>IFERROR(IF((VLOOKUP($A51,'Q3 Raw Data'!$A$9:$BD$158,T$3,FALSE))="","",(VLOOKUP($A51,'Q3 Raw Data'!$A$9:$BD$158,T$3,FALSE))),"")</f>
        <v>Established</v>
      </c>
    </row>
    <row r="52" spans="1:20" x14ac:dyDescent="0.3">
      <c r="A52" t="s">
        <v>338</v>
      </c>
      <c r="B52" t="s">
        <v>339</v>
      </c>
      <c r="C52" s="223" t="str">
        <f>IFERROR(IF((VLOOKUP($A52,'Q3 Raw Data'!$A$9:$BD$158,C$3,FALSE))="","",(VLOOKUP($A52,'Q3 Raw Data'!$A$9:$BD$158,C$3,FALSE))),"")</f>
        <v>Established</v>
      </c>
      <c r="D52" s="223" t="str">
        <f>IFERROR(IF((VLOOKUP($A52,'Q3 Raw Data'!$A$9:$BD$158,D$3,FALSE))="","",(VLOOKUP($A52,'Q3 Raw Data'!$A$9:$BD$158,D$3,FALSE))),"")</f>
        <v>Established</v>
      </c>
      <c r="E52" s="223" t="str">
        <f>IFERROR(IF((VLOOKUP($A52,'Q3 Raw Data'!$A$9:$BD$158,E$3,FALSE))="","",(VLOOKUP($A52,'Q3 Raw Data'!$A$9:$BD$158,E$3,FALSE))),"")</f>
        <v>Established</v>
      </c>
      <c r="F52" s="223" t="str">
        <f>IFERROR(IF((VLOOKUP($A52,'Q3 Raw Data'!$A$9:$BD$158,F$3,FALSE))="","",(VLOOKUP($A52,'Q3 Raw Data'!$A$9:$BD$158,F$3,FALSE))),"")</f>
        <v>Established</v>
      </c>
      <c r="G52" s="223" t="str">
        <f>IFERROR(IF((VLOOKUP($A52,'Q3 Raw Data'!$A$9:$BD$158,G$3,FALSE))="","",(VLOOKUP($A52,'Q3 Raw Data'!$A$9:$BD$158,G$3,FALSE))),"")</f>
        <v>Established</v>
      </c>
      <c r="H52" s="223" t="str">
        <f>IFERROR(IF((VLOOKUP($A52,'Q3 Raw Data'!$A$9:$BD$158,H$3,FALSE))="","",(VLOOKUP($A52,'Q3 Raw Data'!$A$9:$BD$158,H$3,FALSE))),"")</f>
        <v>Established</v>
      </c>
      <c r="I52" s="223" t="str">
        <f>IFERROR(IF((VLOOKUP($A52,'Q3 Raw Data'!$A$9:$BD$158,I$3,FALSE))="","",(VLOOKUP($A52,'Q3 Raw Data'!$A$9:$BD$158,I$3,FALSE))),"")</f>
        <v>Established</v>
      </c>
      <c r="J52" s="223" t="str">
        <f>IFERROR(IF((VLOOKUP($A52,'Q3 Raw Data'!$A$9:$BD$158,J$3,FALSE))="","",(VLOOKUP($A52,'Q3 Raw Data'!$A$9:$BD$158,J$3,FALSE))),"")</f>
        <v>Established</v>
      </c>
      <c r="K52" s="223" t="str">
        <f>IFERROR(IF((VLOOKUP($A52,'Q3 Raw Data'!$A$9:$BD$158,K$3,FALSE))="","",(VLOOKUP($A52,'Q3 Raw Data'!$A$9:$BD$158,K$3,FALSE))),"")</f>
        <v>Established</v>
      </c>
      <c r="L52" s="223" t="str">
        <f>IFERROR(IF((VLOOKUP($A52,'Q3 Raw Data'!$A$9:$BD$158,L$3,FALSE))="","",(VLOOKUP($A52,'Q3 Raw Data'!$A$9:$BD$158,L$3,FALSE))),"")</f>
        <v>Established</v>
      </c>
      <c r="M52" s="223" t="str">
        <f>IFERROR(IF((VLOOKUP($A52,'Q3 Raw Data'!$A$9:$BD$158,M$3,FALSE))="","",(VLOOKUP($A52,'Q3 Raw Data'!$A$9:$BD$158,M$3,FALSE))),"")</f>
        <v>Established</v>
      </c>
      <c r="N52" s="223" t="str">
        <f>IFERROR(IF((VLOOKUP($A52,'Q3 Raw Data'!$A$9:$BD$158,N$3,FALSE))="","",(VLOOKUP($A52,'Q3 Raw Data'!$A$9:$BD$158,N$3,FALSE))),"")</f>
        <v>Established</v>
      </c>
      <c r="O52" s="223" t="str">
        <f>IFERROR(IF((VLOOKUP($A52,'Q3 Raw Data'!$A$9:$BD$158,O$3,FALSE))="","",(VLOOKUP($A52,'Q3 Raw Data'!$A$9:$BD$158,O$3,FALSE))),"")</f>
        <v>Established</v>
      </c>
      <c r="P52" s="223" t="str">
        <f>IFERROR(IF((VLOOKUP($A52,'Q3 Raw Data'!$A$9:$BD$158,P$3,FALSE))="","",(VLOOKUP($A52,'Q3 Raw Data'!$A$9:$BD$158,P$3,FALSE))),"")</f>
        <v>Established</v>
      </c>
      <c r="Q52" s="223" t="str">
        <f>IFERROR(IF((VLOOKUP($A52,'Q3 Raw Data'!$A$9:$BD$158,Q$3,FALSE))="","",(VLOOKUP($A52,'Q3 Raw Data'!$A$9:$BD$158,Q$3,FALSE))),"")</f>
        <v>Established</v>
      </c>
      <c r="R52" s="223" t="str">
        <f>IFERROR(IF((VLOOKUP($A52,'Q3 Raw Data'!$A$9:$BD$158,R$3,FALSE))="","",(VLOOKUP($A52,'Q3 Raw Data'!$A$9:$BD$158,R$3,FALSE))),"")</f>
        <v>Established</v>
      </c>
      <c r="S52" s="223" t="str">
        <f>IFERROR(IF((VLOOKUP($A52,'Q3 Raw Data'!$A$9:$BD$158,S$3,FALSE))="","",(VLOOKUP($A52,'Q3 Raw Data'!$A$9:$BD$158,S$3,FALSE))),"")</f>
        <v>Mature</v>
      </c>
      <c r="T52" s="223" t="str">
        <f>IFERROR(IF((VLOOKUP($A52,'Q3 Raw Data'!$A$9:$BD$158,T$3,FALSE))="","",(VLOOKUP($A52,'Q3 Raw Data'!$A$9:$BD$158,T$3,FALSE))),"")</f>
        <v>Established</v>
      </c>
    </row>
    <row r="53" spans="1:20" x14ac:dyDescent="0.3">
      <c r="A53" t="s">
        <v>340</v>
      </c>
      <c r="B53" t="s">
        <v>341</v>
      </c>
      <c r="C53" s="223" t="str">
        <f>IFERROR(IF((VLOOKUP($A53,'Q3 Raw Data'!$A$9:$BD$158,C$3,FALSE))="","",(VLOOKUP($A53,'Q3 Raw Data'!$A$9:$BD$158,C$3,FALSE))),"")</f>
        <v>Mature</v>
      </c>
      <c r="D53" s="223" t="str">
        <f>IFERROR(IF((VLOOKUP($A53,'Q3 Raw Data'!$A$9:$BD$158,D$3,FALSE))="","",(VLOOKUP($A53,'Q3 Raw Data'!$A$9:$BD$158,D$3,FALSE))),"")</f>
        <v>Mature</v>
      </c>
      <c r="E53" s="223" t="str">
        <f>IFERROR(IF((VLOOKUP($A53,'Q3 Raw Data'!$A$9:$BD$158,E$3,FALSE))="","",(VLOOKUP($A53,'Q3 Raw Data'!$A$9:$BD$158,E$3,FALSE))),"")</f>
        <v>Mature</v>
      </c>
      <c r="F53" s="223" t="str">
        <f>IFERROR(IF((VLOOKUP($A53,'Q3 Raw Data'!$A$9:$BD$158,F$3,FALSE))="","",(VLOOKUP($A53,'Q3 Raw Data'!$A$9:$BD$158,F$3,FALSE))),"")</f>
        <v>Established</v>
      </c>
      <c r="G53" s="223" t="str">
        <f>IFERROR(IF((VLOOKUP($A53,'Q3 Raw Data'!$A$9:$BD$158,G$3,FALSE))="","",(VLOOKUP($A53,'Q3 Raw Data'!$A$9:$BD$158,G$3,FALSE))),"")</f>
        <v>Established</v>
      </c>
      <c r="H53" s="223" t="str">
        <f>IFERROR(IF((VLOOKUP($A53,'Q3 Raw Data'!$A$9:$BD$158,H$3,FALSE))="","",(VLOOKUP($A53,'Q3 Raw Data'!$A$9:$BD$158,H$3,FALSE))),"")</f>
        <v>Established</v>
      </c>
      <c r="I53" s="223" t="str">
        <f>IFERROR(IF((VLOOKUP($A53,'Q3 Raw Data'!$A$9:$BD$158,I$3,FALSE))="","",(VLOOKUP($A53,'Q3 Raw Data'!$A$9:$BD$158,I$3,FALSE))),"")</f>
        <v>Mature</v>
      </c>
      <c r="J53" s="223" t="str">
        <f>IFERROR(IF((VLOOKUP($A53,'Q3 Raw Data'!$A$9:$BD$158,J$3,FALSE))="","",(VLOOKUP($A53,'Q3 Raw Data'!$A$9:$BD$158,J$3,FALSE))),"")</f>
        <v>Established</v>
      </c>
      <c r="K53" s="223" t="str">
        <f>IFERROR(IF((VLOOKUP($A53,'Q3 Raw Data'!$A$9:$BD$158,K$3,FALSE))="","",(VLOOKUP($A53,'Q3 Raw Data'!$A$9:$BD$158,K$3,FALSE))),"")</f>
        <v>Not yet established</v>
      </c>
      <c r="L53" s="223" t="str">
        <f>IFERROR(IF((VLOOKUP($A53,'Q3 Raw Data'!$A$9:$BD$158,L$3,FALSE))="","",(VLOOKUP($A53,'Q3 Raw Data'!$A$9:$BD$158,L$3,FALSE))),"")</f>
        <v>Mature</v>
      </c>
      <c r="M53" s="223" t="str">
        <f>IFERROR(IF((VLOOKUP($A53,'Q3 Raw Data'!$A$9:$BD$158,M$3,FALSE))="","",(VLOOKUP($A53,'Q3 Raw Data'!$A$9:$BD$158,M$3,FALSE))),"")</f>
        <v>Mature</v>
      </c>
      <c r="N53" s="223" t="str">
        <f>IFERROR(IF((VLOOKUP($A53,'Q3 Raw Data'!$A$9:$BD$158,N$3,FALSE))="","",(VLOOKUP($A53,'Q3 Raw Data'!$A$9:$BD$158,N$3,FALSE))),"")</f>
        <v>Mature</v>
      </c>
      <c r="O53" s="223" t="str">
        <f>IFERROR(IF((VLOOKUP($A53,'Q3 Raw Data'!$A$9:$BD$158,O$3,FALSE))="","",(VLOOKUP($A53,'Q3 Raw Data'!$A$9:$BD$158,O$3,FALSE))),"")</f>
        <v>Established</v>
      </c>
      <c r="P53" s="223" t="str">
        <f>IFERROR(IF((VLOOKUP($A53,'Q3 Raw Data'!$A$9:$BD$158,P$3,FALSE))="","",(VLOOKUP($A53,'Q3 Raw Data'!$A$9:$BD$158,P$3,FALSE))),"")</f>
        <v>Mature</v>
      </c>
      <c r="Q53" s="223" t="str">
        <f>IFERROR(IF((VLOOKUP($A53,'Q3 Raw Data'!$A$9:$BD$158,Q$3,FALSE))="","",(VLOOKUP($A53,'Q3 Raw Data'!$A$9:$BD$158,Q$3,FALSE))),"")</f>
        <v>Established</v>
      </c>
      <c r="R53" s="223" t="str">
        <f>IFERROR(IF((VLOOKUP($A53,'Q3 Raw Data'!$A$9:$BD$158,R$3,FALSE))="","",(VLOOKUP($A53,'Q3 Raw Data'!$A$9:$BD$158,R$3,FALSE))),"")</f>
        <v>Mature</v>
      </c>
      <c r="S53" s="223" t="str">
        <f>IFERROR(IF((VLOOKUP($A53,'Q3 Raw Data'!$A$9:$BD$158,S$3,FALSE))="","",(VLOOKUP($A53,'Q3 Raw Data'!$A$9:$BD$158,S$3,FALSE))),"")</f>
        <v>Established</v>
      </c>
      <c r="T53" s="223" t="str">
        <f>IFERROR(IF((VLOOKUP($A53,'Q3 Raw Data'!$A$9:$BD$158,T$3,FALSE))="","",(VLOOKUP($A53,'Q3 Raw Data'!$A$9:$BD$158,T$3,FALSE))),"")</f>
        <v>Not yet established</v>
      </c>
    </row>
    <row r="54" spans="1:20" x14ac:dyDescent="0.3">
      <c r="A54" t="s">
        <v>344</v>
      </c>
      <c r="B54" t="s">
        <v>345</v>
      </c>
      <c r="C54" s="223" t="str">
        <f>IFERROR(IF((VLOOKUP($A54,'Q3 Raw Data'!$A$9:$BD$158,C$3,FALSE))="","",(VLOOKUP($A54,'Q3 Raw Data'!$A$9:$BD$158,C$3,FALSE))),"")</f>
        <v>Mature</v>
      </c>
      <c r="D54" s="223" t="str">
        <f>IFERROR(IF((VLOOKUP($A54,'Q3 Raw Data'!$A$9:$BD$158,D$3,FALSE))="","",(VLOOKUP($A54,'Q3 Raw Data'!$A$9:$BD$158,D$3,FALSE))),"")</f>
        <v>Established</v>
      </c>
      <c r="E54" s="223" t="str">
        <f>IFERROR(IF((VLOOKUP($A54,'Q3 Raw Data'!$A$9:$BD$158,E$3,FALSE))="","",(VLOOKUP($A54,'Q3 Raw Data'!$A$9:$BD$158,E$3,FALSE))),"")</f>
        <v>Mature</v>
      </c>
      <c r="F54" s="223" t="str">
        <f>IFERROR(IF((VLOOKUP($A54,'Q3 Raw Data'!$A$9:$BD$158,F$3,FALSE))="","",(VLOOKUP($A54,'Q3 Raw Data'!$A$9:$BD$158,F$3,FALSE))),"")</f>
        <v>Established</v>
      </c>
      <c r="G54" s="223" t="str">
        <f>IFERROR(IF((VLOOKUP($A54,'Q3 Raw Data'!$A$9:$BD$158,G$3,FALSE))="","",(VLOOKUP($A54,'Q3 Raw Data'!$A$9:$BD$158,G$3,FALSE))),"")</f>
        <v>Mature</v>
      </c>
      <c r="H54" s="223" t="str">
        <f>IFERROR(IF((VLOOKUP($A54,'Q3 Raw Data'!$A$9:$BD$158,H$3,FALSE))="","",(VLOOKUP($A54,'Q3 Raw Data'!$A$9:$BD$158,H$3,FALSE))),"")</f>
        <v>Plans in place</v>
      </c>
      <c r="I54" s="223" t="str">
        <f>IFERROR(IF((VLOOKUP($A54,'Q3 Raw Data'!$A$9:$BD$158,I$3,FALSE))="","",(VLOOKUP($A54,'Q3 Raw Data'!$A$9:$BD$158,I$3,FALSE))),"")</f>
        <v>Mature</v>
      </c>
      <c r="J54" s="223" t="str">
        <f>IFERROR(IF((VLOOKUP($A54,'Q3 Raw Data'!$A$9:$BD$158,J$3,FALSE))="","",(VLOOKUP($A54,'Q3 Raw Data'!$A$9:$BD$158,J$3,FALSE))),"")</f>
        <v>Established</v>
      </c>
      <c r="K54" s="223" t="str">
        <f>IFERROR(IF((VLOOKUP($A54,'Q3 Raw Data'!$A$9:$BD$158,K$3,FALSE))="","",(VLOOKUP($A54,'Q3 Raw Data'!$A$9:$BD$158,K$3,FALSE))),"")</f>
        <v>Established</v>
      </c>
      <c r="L54" s="223" t="str">
        <f>IFERROR(IF((VLOOKUP($A54,'Q3 Raw Data'!$A$9:$BD$158,L$3,FALSE))="","",(VLOOKUP($A54,'Q3 Raw Data'!$A$9:$BD$158,L$3,FALSE))),"")</f>
        <v>Mature</v>
      </c>
      <c r="M54" s="223" t="str">
        <f>IFERROR(IF((VLOOKUP($A54,'Q3 Raw Data'!$A$9:$BD$158,M$3,FALSE))="","",(VLOOKUP($A54,'Q3 Raw Data'!$A$9:$BD$158,M$3,FALSE))),"")</f>
        <v>Established</v>
      </c>
      <c r="N54" s="223" t="str">
        <f>IFERROR(IF((VLOOKUP($A54,'Q3 Raw Data'!$A$9:$BD$158,N$3,FALSE))="","",(VLOOKUP($A54,'Q3 Raw Data'!$A$9:$BD$158,N$3,FALSE))),"")</f>
        <v>Mature</v>
      </c>
      <c r="O54" s="223" t="str">
        <f>IFERROR(IF((VLOOKUP($A54,'Q3 Raw Data'!$A$9:$BD$158,O$3,FALSE))="","",(VLOOKUP($A54,'Q3 Raw Data'!$A$9:$BD$158,O$3,FALSE))),"")</f>
        <v>Established</v>
      </c>
      <c r="P54" s="223" t="str">
        <f>IFERROR(IF((VLOOKUP($A54,'Q3 Raw Data'!$A$9:$BD$158,P$3,FALSE))="","",(VLOOKUP($A54,'Q3 Raw Data'!$A$9:$BD$158,P$3,FALSE))),"")</f>
        <v>Mature</v>
      </c>
      <c r="Q54" s="223" t="str">
        <f>IFERROR(IF((VLOOKUP($A54,'Q3 Raw Data'!$A$9:$BD$158,Q$3,FALSE))="","",(VLOOKUP($A54,'Q3 Raw Data'!$A$9:$BD$158,Q$3,FALSE))),"")</f>
        <v>Plans in place</v>
      </c>
      <c r="R54" s="223" t="str">
        <f>IFERROR(IF((VLOOKUP($A54,'Q3 Raw Data'!$A$9:$BD$158,R$3,FALSE))="","",(VLOOKUP($A54,'Q3 Raw Data'!$A$9:$BD$158,R$3,FALSE))),"")</f>
        <v>Mature</v>
      </c>
      <c r="S54" s="223" t="str">
        <f>IFERROR(IF((VLOOKUP($A54,'Q3 Raw Data'!$A$9:$BD$158,S$3,FALSE))="","",(VLOOKUP($A54,'Q3 Raw Data'!$A$9:$BD$158,S$3,FALSE))),"")</f>
        <v>Established</v>
      </c>
      <c r="T54" s="223" t="str">
        <f>IFERROR(IF((VLOOKUP($A54,'Q3 Raw Data'!$A$9:$BD$158,T$3,FALSE))="","",(VLOOKUP($A54,'Q3 Raw Data'!$A$9:$BD$158,T$3,FALSE))),"")</f>
        <v>Established</v>
      </c>
    </row>
    <row r="55" spans="1:20" x14ac:dyDescent="0.3">
      <c r="A55" t="s">
        <v>346</v>
      </c>
      <c r="B55" t="s">
        <v>347</v>
      </c>
      <c r="C55" s="223" t="str">
        <f>IFERROR(IF((VLOOKUP($A55,'Q3 Raw Data'!$A$9:$BD$158,C$3,FALSE))="","",(VLOOKUP($A55,'Q3 Raw Data'!$A$9:$BD$158,C$3,FALSE))),"")</f>
        <v>Established</v>
      </c>
      <c r="D55" s="223" t="str">
        <f>IFERROR(IF((VLOOKUP($A55,'Q3 Raw Data'!$A$9:$BD$158,D$3,FALSE))="","",(VLOOKUP($A55,'Q3 Raw Data'!$A$9:$BD$158,D$3,FALSE))),"")</f>
        <v>Established</v>
      </c>
      <c r="E55" s="223" t="str">
        <f>IFERROR(IF((VLOOKUP($A55,'Q3 Raw Data'!$A$9:$BD$158,E$3,FALSE))="","",(VLOOKUP($A55,'Q3 Raw Data'!$A$9:$BD$158,E$3,FALSE))),"")</f>
        <v>Established</v>
      </c>
      <c r="F55" s="223" t="str">
        <f>IFERROR(IF((VLOOKUP($A55,'Q3 Raw Data'!$A$9:$BD$158,F$3,FALSE))="","",(VLOOKUP($A55,'Q3 Raw Data'!$A$9:$BD$158,F$3,FALSE))),"")</f>
        <v>Established</v>
      </c>
      <c r="G55" s="223" t="str">
        <f>IFERROR(IF((VLOOKUP($A55,'Q3 Raw Data'!$A$9:$BD$158,G$3,FALSE))="","",(VLOOKUP($A55,'Q3 Raw Data'!$A$9:$BD$158,G$3,FALSE))),"")</f>
        <v>Mature</v>
      </c>
      <c r="H55" s="223" t="str">
        <f>IFERROR(IF((VLOOKUP($A55,'Q3 Raw Data'!$A$9:$BD$158,H$3,FALSE))="","",(VLOOKUP($A55,'Q3 Raw Data'!$A$9:$BD$158,H$3,FALSE))),"")</f>
        <v>Established</v>
      </c>
      <c r="I55" s="223" t="str">
        <f>IFERROR(IF((VLOOKUP($A55,'Q3 Raw Data'!$A$9:$BD$158,I$3,FALSE))="","",(VLOOKUP($A55,'Q3 Raw Data'!$A$9:$BD$158,I$3,FALSE))),"")</f>
        <v>Established</v>
      </c>
      <c r="J55" s="223" t="str">
        <f>IFERROR(IF((VLOOKUP($A55,'Q3 Raw Data'!$A$9:$BD$158,J$3,FALSE))="","",(VLOOKUP($A55,'Q3 Raw Data'!$A$9:$BD$158,J$3,FALSE))),"")</f>
        <v>Established</v>
      </c>
      <c r="K55" s="223" t="str">
        <f>IFERROR(IF((VLOOKUP($A55,'Q3 Raw Data'!$A$9:$BD$158,K$3,FALSE))="","",(VLOOKUP($A55,'Q3 Raw Data'!$A$9:$BD$158,K$3,FALSE))),"")</f>
        <v>Established</v>
      </c>
      <c r="L55" s="223" t="str">
        <f>IFERROR(IF((VLOOKUP($A55,'Q3 Raw Data'!$A$9:$BD$158,L$3,FALSE))="","",(VLOOKUP($A55,'Q3 Raw Data'!$A$9:$BD$158,L$3,FALSE))),"")</f>
        <v>Established</v>
      </c>
      <c r="M55" s="223" t="str">
        <f>IFERROR(IF((VLOOKUP($A55,'Q3 Raw Data'!$A$9:$BD$158,M$3,FALSE))="","",(VLOOKUP($A55,'Q3 Raw Data'!$A$9:$BD$158,M$3,FALSE))),"")</f>
        <v>Established</v>
      </c>
      <c r="N55" s="223" t="str">
        <f>IFERROR(IF((VLOOKUP($A55,'Q3 Raw Data'!$A$9:$BD$158,N$3,FALSE))="","",(VLOOKUP($A55,'Q3 Raw Data'!$A$9:$BD$158,N$3,FALSE))),"")</f>
        <v>Mature</v>
      </c>
      <c r="O55" s="223" t="str">
        <f>IFERROR(IF((VLOOKUP($A55,'Q3 Raw Data'!$A$9:$BD$158,O$3,FALSE))="","",(VLOOKUP($A55,'Q3 Raw Data'!$A$9:$BD$158,O$3,FALSE))),"")</f>
        <v>Established</v>
      </c>
      <c r="P55" s="223" t="str">
        <f>IFERROR(IF((VLOOKUP($A55,'Q3 Raw Data'!$A$9:$BD$158,P$3,FALSE))="","",(VLOOKUP($A55,'Q3 Raw Data'!$A$9:$BD$158,P$3,FALSE))),"")</f>
        <v>Mature</v>
      </c>
      <c r="Q55" s="223" t="str">
        <f>IFERROR(IF((VLOOKUP($A55,'Q3 Raw Data'!$A$9:$BD$158,Q$3,FALSE))="","",(VLOOKUP($A55,'Q3 Raw Data'!$A$9:$BD$158,Q$3,FALSE))),"")</f>
        <v>Established</v>
      </c>
      <c r="R55" s="223" t="str">
        <f>IFERROR(IF((VLOOKUP($A55,'Q3 Raw Data'!$A$9:$BD$158,R$3,FALSE))="","",(VLOOKUP($A55,'Q3 Raw Data'!$A$9:$BD$158,R$3,FALSE))),"")</f>
        <v>Established</v>
      </c>
      <c r="S55" s="223" t="str">
        <f>IFERROR(IF((VLOOKUP($A55,'Q3 Raw Data'!$A$9:$BD$158,S$3,FALSE))="","",(VLOOKUP($A55,'Q3 Raw Data'!$A$9:$BD$158,S$3,FALSE))),"")</f>
        <v>Established</v>
      </c>
      <c r="T55" s="223" t="str">
        <f>IFERROR(IF((VLOOKUP($A55,'Q3 Raw Data'!$A$9:$BD$158,T$3,FALSE))="","",(VLOOKUP($A55,'Q3 Raw Data'!$A$9:$BD$158,T$3,FALSE))),"")</f>
        <v>Established</v>
      </c>
    </row>
    <row r="56" spans="1:20" x14ac:dyDescent="0.3">
      <c r="A56" t="s">
        <v>348</v>
      </c>
      <c r="B56" t="s">
        <v>349</v>
      </c>
      <c r="C56" s="223" t="str">
        <f>IFERROR(IF((VLOOKUP($A56,'Q3 Raw Data'!$A$9:$BD$158,C$3,FALSE))="","",(VLOOKUP($A56,'Q3 Raw Data'!$A$9:$BD$158,C$3,FALSE))),"")</f>
        <v>Established</v>
      </c>
      <c r="D56" s="223" t="str">
        <f>IFERROR(IF((VLOOKUP($A56,'Q3 Raw Data'!$A$9:$BD$158,D$3,FALSE))="","",(VLOOKUP($A56,'Q3 Raw Data'!$A$9:$BD$158,D$3,FALSE))),"")</f>
        <v>Plans in place</v>
      </c>
      <c r="E56" s="223" t="str">
        <f>IFERROR(IF((VLOOKUP($A56,'Q3 Raw Data'!$A$9:$BD$158,E$3,FALSE))="","",(VLOOKUP($A56,'Q3 Raw Data'!$A$9:$BD$158,E$3,FALSE))),"")</f>
        <v>Established</v>
      </c>
      <c r="F56" s="223" t="str">
        <f>IFERROR(IF((VLOOKUP($A56,'Q3 Raw Data'!$A$9:$BD$158,F$3,FALSE))="","",(VLOOKUP($A56,'Q3 Raw Data'!$A$9:$BD$158,F$3,FALSE))),"")</f>
        <v>Established</v>
      </c>
      <c r="G56" s="223" t="str">
        <f>IFERROR(IF((VLOOKUP($A56,'Q3 Raw Data'!$A$9:$BD$158,G$3,FALSE))="","",(VLOOKUP($A56,'Q3 Raw Data'!$A$9:$BD$158,G$3,FALSE))),"")</f>
        <v>Plans in place</v>
      </c>
      <c r="H56" s="223" t="str">
        <f>IFERROR(IF((VLOOKUP($A56,'Q3 Raw Data'!$A$9:$BD$158,H$3,FALSE))="","",(VLOOKUP($A56,'Q3 Raw Data'!$A$9:$BD$158,H$3,FALSE))),"")</f>
        <v>Plans in place</v>
      </c>
      <c r="I56" s="223" t="str">
        <f>IFERROR(IF((VLOOKUP($A56,'Q3 Raw Data'!$A$9:$BD$158,I$3,FALSE))="","",(VLOOKUP($A56,'Q3 Raw Data'!$A$9:$BD$158,I$3,FALSE))),"")</f>
        <v>Established</v>
      </c>
      <c r="J56" s="223" t="str">
        <f>IFERROR(IF((VLOOKUP($A56,'Q3 Raw Data'!$A$9:$BD$158,J$3,FALSE))="","",(VLOOKUP($A56,'Q3 Raw Data'!$A$9:$BD$158,J$3,FALSE))),"")</f>
        <v>Established</v>
      </c>
      <c r="K56" s="223" t="str">
        <f>IFERROR(IF((VLOOKUP($A56,'Q3 Raw Data'!$A$9:$BD$158,K$3,FALSE))="","",(VLOOKUP($A56,'Q3 Raw Data'!$A$9:$BD$158,K$3,FALSE))),"")</f>
        <v>Plans in place</v>
      </c>
      <c r="L56" s="223" t="str">
        <f>IFERROR(IF((VLOOKUP($A56,'Q3 Raw Data'!$A$9:$BD$158,L$3,FALSE))="","",(VLOOKUP($A56,'Q3 Raw Data'!$A$9:$BD$158,L$3,FALSE))),"")</f>
        <v>Established</v>
      </c>
      <c r="M56" s="223" t="str">
        <f>IFERROR(IF((VLOOKUP($A56,'Q3 Raw Data'!$A$9:$BD$158,M$3,FALSE))="","",(VLOOKUP($A56,'Q3 Raw Data'!$A$9:$BD$158,M$3,FALSE))),"")</f>
        <v>Plans in place</v>
      </c>
      <c r="N56" s="223" t="str">
        <f>IFERROR(IF((VLOOKUP($A56,'Q3 Raw Data'!$A$9:$BD$158,N$3,FALSE))="","",(VLOOKUP($A56,'Q3 Raw Data'!$A$9:$BD$158,N$3,FALSE))),"")</f>
        <v>Established</v>
      </c>
      <c r="O56" s="223" t="str">
        <f>IFERROR(IF((VLOOKUP($A56,'Q3 Raw Data'!$A$9:$BD$158,O$3,FALSE))="","",(VLOOKUP($A56,'Q3 Raw Data'!$A$9:$BD$158,O$3,FALSE))),"")</f>
        <v>Established</v>
      </c>
      <c r="P56" s="223" t="str">
        <f>IFERROR(IF((VLOOKUP($A56,'Q3 Raw Data'!$A$9:$BD$158,P$3,FALSE))="","",(VLOOKUP($A56,'Q3 Raw Data'!$A$9:$BD$158,P$3,FALSE))),"")</f>
        <v>Established</v>
      </c>
      <c r="Q56" s="223" t="str">
        <f>IFERROR(IF((VLOOKUP($A56,'Q3 Raw Data'!$A$9:$BD$158,Q$3,FALSE))="","",(VLOOKUP($A56,'Q3 Raw Data'!$A$9:$BD$158,Q$3,FALSE))),"")</f>
        <v>Established</v>
      </c>
      <c r="R56" s="223" t="str">
        <f>IFERROR(IF((VLOOKUP($A56,'Q3 Raw Data'!$A$9:$BD$158,R$3,FALSE))="","",(VLOOKUP($A56,'Q3 Raw Data'!$A$9:$BD$158,R$3,FALSE))),"")</f>
        <v>Established</v>
      </c>
      <c r="S56" s="223" t="str">
        <f>IFERROR(IF((VLOOKUP($A56,'Q3 Raw Data'!$A$9:$BD$158,S$3,FALSE))="","",(VLOOKUP($A56,'Q3 Raw Data'!$A$9:$BD$158,S$3,FALSE))),"")</f>
        <v>Established</v>
      </c>
      <c r="T56" s="223" t="str">
        <f>IFERROR(IF((VLOOKUP($A56,'Q3 Raw Data'!$A$9:$BD$158,T$3,FALSE))="","",(VLOOKUP($A56,'Q3 Raw Data'!$A$9:$BD$158,T$3,FALSE))),"")</f>
        <v>Established</v>
      </c>
    </row>
    <row r="57" spans="1:20" x14ac:dyDescent="0.3">
      <c r="A57" t="s">
        <v>350</v>
      </c>
      <c r="B57" t="s">
        <v>351</v>
      </c>
      <c r="C57" s="223" t="str">
        <f>IFERROR(IF((VLOOKUP($A57,'Q3 Raw Data'!$A$9:$BD$158,C$3,FALSE))="","",(VLOOKUP($A57,'Q3 Raw Data'!$A$9:$BD$158,C$3,FALSE))),"")</f>
        <v>Plans in place</v>
      </c>
      <c r="D57" s="223" t="str">
        <f>IFERROR(IF((VLOOKUP($A57,'Q3 Raw Data'!$A$9:$BD$158,D$3,FALSE))="","",(VLOOKUP($A57,'Q3 Raw Data'!$A$9:$BD$158,D$3,FALSE))),"")</f>
        <v>Plans in place</v>
      </c>
      <c r="E57" s="223" t="str">
        <f>IFERROR(IF((VLOOKUP($A57,'Q3 Raw Data'!$A$9:$BD$158,E$3,FALSE))="","",(VLOOKUP($A57,'Q3 Raw Data'!$A$9:$BD$158,E$3,FALSE))),"")</f>
        <v>Established</v>
      </c>
      <c r="F57" s="223" t="str">
        <f>IFERROR(IF((VLOOKUP($A57,'Q3 Raw Data'!$A$9:$BD$158,F$3,FALSE))="","",(VLOOKUP($A57,'Q3 Raw Data'!$A$9:$BD$158,F$3,FALSE))),"")</f>
        <v>Established</v>
      </c>
      <c r="G57" s="223" t="str">
        <f>IFERROR(IF((VLOOKUP($A57,'Q3 Raw Data'!$A$9:$BD$158,G$3,FALSE))="","",(VLOOKUP($A57,'Q3 Raw Data'!$A$9:$BD$158,G$3,FALSE))),"")</f>
        <v>Plans in place</v>
      </c>
      <c r="H57" s="223" t="str">
        <f>IFERROR(IF((VLOOKUP($A57,'Q3 Raw Data'!$A$9:$BD$158,H$3,FALSE))="","",(VLOOKUP($A57,'Q3 Raw Data'!$A$9:$BD$158,H$3,FALSE))),"")</f>
        <v>Plans in place</v>
      </c>
      <c r="I57" s="223" t="str">
        <f>IFERROR(IF((VLOOKUP($A57,'Q3 Raw Data'!$A$9:$BD$158,I$3,FALSE))="","",(VLOOKUP($A57,'Q3 Raw Data'!$A$9:$BD$158,I$3,FALSE))),"")</f>
        <v>Established</v>
      </c>
      <c r="J57" s="223" t="str">
        <f>IFERROR(IF((VLOOKUP($A57,'Q3 Raw Data'!$A$9:$BD$158,J$3,FALSE))="","",(VLOOKUP($A57,'Q3 Raw Data'!$A$9:$BD$158,J$3,FALSE))),"")</f>
        <v>Plans in place</v>
      </c>
      <c r="K57" s="223" t="str">
        <f>IFERROR(IF((VLOOKUP($A57,'Q3 Raw Data'!$A$9:$BD$158,K$3,FALSE))="","",(VLOOKUP($A57,'Q3 Raw Data'!$A$9:$BD$158,K$3,FALSE))),"")</f>
        <v>Plans in place</v>
      </c>
      <c r="L57" s="223" t="str">
        <f>IFERROR(IF((VLOOKUP($A57,'Q3 Raw Data'!$A$9:$BD$158,L$3,FALSE))="","",(VLOOKUP($A57,'Q3 Raw Data'!$A$9:$BD$158,L$3,FALSE))),"")</f>
        <v>Established</v>
      </c>
      <c r="M57" s="223" t="str">
        <f>IFERROR(IF((VLOOKUP($A57,'Q3 Raw Data'!$A$9:$BD$158,M$3,FALSE))="","",(VLOOKUP($A57,'Q3 Raw Data'!$A$9:$BD$158,M$3,FALSE))),"")</f>
        <v>Established</v>
      </c>
      <c r="N57" s="223" t="str">
        <f>IFERROR(IF((VLOOKUP($A57,'Q3 Raw Data'!$A$9:$BD$158,N$3,FALSE))="","",(VLOOKUP($A57,'Q3 Raw Data'!$A$9:$BD$158,N$3,FALSE))),"")</f>
        <v>Established</v>
      </c>
      <c r="O57" s="223" t="str">
        <f>IFERROR(IF((VLOOKUP($A57,'Q3 Raw Data'!$A$9:$BD$158,O$3,FALSE))="","",(VLOOKUP($A57,'Q3 Raw Data'!$A$9:$BD$158,O$3,FALSE))),"")</f>
        <v>Established</v>
      </c>
      <c r="P57" s="223" t="str">
        <f>IFERROR(IF((VLOOKUP($A57,'Q3 Raw Data'!$A$9:$BD$158,P$3,FALSE))="","",(VLOOKUP($A57,'Q3 Raw Data'!$A$9:$BD$158,P$3,FALSE))),"")</f>
        <v>Plans in place</v>
      </c>
      <c r="Q57" s="223" t="str">
        <f>IFERROR(IF((VLOOKUP($A57,'Q3 Raw Data'!$A$9:$BD$158,Q$3,FALSE))="","",(VLOOKUP($A57,'Q3 Raw Data'!$A$9:$BD$158,Q$3,FALSE))),"")</f>
        <v>Plans in place</v>
      </c>
      <c r="R57" s="223" t="str">
        <f>IFERROR(IF((VLOOKUP($A57,'Q3 Raw Data'!$A$9:$BD$158,R$3,FALSE))="","",(VLOOKUP($A57,'Q3 Raw Data'!$A$9:$BD$158,R$3,FALSE))),"")</f>
        <v>Established</v>
      </c>
      <c r="S57" s="223" t="str">
        <f>IFERROR(IF((VLOOKUP($A57,'Q3 Raw Data'!$A$9:$BD$158,S$3,FALSE))="","",(VLOOKUP($A57,'Q3 Raw Data'!$A$9:$BD$158,S$3,FALSE))),"")</f>
        <v>Plans in place</v>
      </c>
      <c r="T57" s="223" t="str">
        <f>IFERROR(IF((VLOOKUP($A57,'Q3 Raw Data'!$A$9:$BD$158,T$3,FALSE))="","",(VLOOKUP($A57,'Q3 Raw Data'!$A$9:$BD$158,T$3,FALSE))),"")</f>
        <v>Plans in place</v>
      </c>
    </row>
    <row r="58" spans="1:20" x14ac:dyDescent="0.3">
      <c r="A58" t="s">
        <v>352</v>
      </c>
      <c r="B58" t="s">
        <v>353</v>
      </c>
      <c r="C58" s="223" t="str">
        <f>IFERROR(IF((VLOOKUP($A58,'Q3 Raw Data'!$A$9:$BD$158,C$3,FALSE))="","",(VLOOKUP($A58,'Q3 Raw Data'!$A$9:$BD$158,C$3,FALSE))),"")</f>
        <v>Established</v>
      </c>
      <c r="D58" s="223" t="str">
        <f>IFERROR(IF((VLOOKUP($A58,'Q3 Raw Data'!$A$9:$BD$158,D$3,FALSE))="","",(VLOOKUP($A58,'Q3 Raw Data'!$A$9:$BD$158,D$3,FALSE))),"")</f>
        <v>Established</v>
      </c>
      <c r="E58" s="223" t="str">
        <f>IFERROR(IF((VLOOKUP($A58,'Q3 Raw Data'!$A$9:$BD$158,E$3,FALSE))="","",(VLOOKUP($A58,'Q3 Raw Data'!$A$9:$BD$158,E$3,FALSE))),"")</f>
        <v>Established</v>
      </c>
      <c r="F58" s="223" t="str">
        <f>IFERROR(IF((VLOOKUP($A58,'Q3 Raw Data'!$A$9:$BD$158,F$3,FALSE))="","",(VLOOKUP($A58,'Q3 Raw Data'!$A$9:$BD$158,F$3,FALSE))),"")</f>
        <v>Established</v>
      </c>
      <c r="G58" s="223" t="str">
        <f>IFERROR(IF((VLOOKUP($A58,'Q3 Raw Data'!$A$9:$BD$158,G$3,FALSE))="","",(VLOOKUP($A58,'Q3 Raw Data'!$A$9:$BD$158,G$3,FALSE))),"")</f>
        <v>Established</v>
      </c>
      <c r="H58" s="223" t="str">
        <f>IFERROR(IF((VLOOKUP($A58,'Q3 Raw Data'!$A$9:$BD$158,H$3,FALSE))="","",(VLOOKUP($A58,'Q3 Raw Data'!$A$9:$BD$158,H$3,FALSE))),"")</f>
        <v>Established</v>
      </c>
      <c r="I58" s="223" t="str">
        <f>IFERROR(IF((VLOOKUP($A58,'Q3 Raw Data'!$A$9:$BD$158,I$3,FALSE))="","",(VLOOKUP($A58,'Q3 Raw Data'!$A$9:$BD$158,I$3,FALSE))),"")</f>
        <v>Established</v>
      </c>
      <c r="J58" s="223" t="str">
        <f>IFERROR(IF((VLOOKUP($A58,'Q3 Raw Data'!$A$9:$BD$158,J$3,FALSE))="","",(VLOOKUP($A58,'Q3 Raw Data'!$A$9:$BD$158,J$3,FALSE))),"")</f>
        <v>Established</v>
      </c>
      <c r="K58" s="223" t="str">
        <f>IFERROR(IF((VLOOKUP($A58,'Q3 Raw Data'!$A$9:$BD$158,K$3,FALSE))="","",(VLOOKUP($A58,'Q3 Raw Data'!$A$9:$BD$158,K$3,FALSE))),"")</f>
        <v>Established</v>
      </c>
      <c r="L58" s="223" t="str">
        <f>IFERROR(IF((VLOOKUP($A58,'Q3 Raw Data'!$A$9:$BD$158,L$3,FALSE))="","",(VLOOKUP($A58,'Q3 Raw Data'!$A$9:$BD$158,L$3,FALSE))),"")</f>
        <v>Established</v>
      </c>
      <c r="M58" s="223" t="str">
        <f>IFERROR(IF((VLOOKUP($A58,'Q3 Raw Data'!$A$9:$BD$158,M$3,FALSE))="","",(VLOOKUP($A58,'Q3 Raw Data'!$A$9:$BD$158,M$3,FALSE))),"")</f>
        <v>Established</v>
      </c>
      <c r="N58" s="223" t="str">
        <f>IFERROR(IF((VLOOKUP($A58,'Q3 Raw Data'!$A$9:$BD$158,N$3,FALSE))="","",(VLOOKUP($A58,'Q3 Raw Data'!$A$9:$BD$158,N$3,FALSE))),"")</f>
        <v>Established</v>
      </c>
      <c r="O58" s="223" t="str">
        <f>IFERROR(IF((VLOOKUP($A58,'Q3 Raw Data'!$A$9:$BD$158,O$3,FALSE))="","",(VLOOKUP($A58,'Q3 Raw Data'!$A$9:$BD$158,O$3,FALSE))),"")</f>
        <v>Established</v>
      </c>
      <c r="P58" s="223" t="str">
        <f>IFERROR(IF((VLOOKUP($A58,'Q3 Raw Data'!$A$9:$BD$158,P$3,FALSE))="","",(VLOOKUP($A58,'Q3 Raw Data'!$A$9:$BD$158,P$3,FALSE))),"")</f>
        <v>Established</v>
      </c>
      <c r="Q58" s="223" t="str">
        <f>IFERROR(IF((VLOOKUP($A58,'Q3 Raw Data'!$A$9:$BD$158,Q$3,FALSE))="","",(VLOOKUP($A58,'Q3 Raw Data'!$A$9:$BD$158,Q$3,FALSE))),"")</f>
        <v>Established</v>
      </c>
      <c r="R58" s="223" t="str">
        <f>IFERROR(IF((VLOOKUP($A58,'Q3 Raw Data'!$A$9:$BD$158,R$3,FALSE))="","",(VLOOKUP($A58,'Q3 Raw Data'!$A$9:$BD$158,R$3,FALSE))),"")</f>
        <v>Established</v>
      </c>
      <c r="S58" s="223" t="str">
        <f>IFERROR(IF((VLOOKUP($A58,'Q3 Raw Data'!$A$9:$BD$158,S$3,FALSE))="","",(VLOOKUP($A58,'Q3 Raw Data'!$A$9:$BD$158,S$3,FALSE))),"")</f>
        <v>Established</v>
      </c>
      <c r="T58" s="223" t="str">
        <f>IFERROR(IF((VLOOKUP($A58,'Q3 Raw Data'!$A$9:$BD$158,T$3,FALSE))="","",(VLOOKUP($A58,'Q3 Raw Data'!$A$9:$BD$158,T$3,FALSE))),"")</f>
        <v>Established</v>
      </c>
    </row>
    <row r="59" spans="1:20" x14ac:dyDescent="0.3">
      <c r="A59" t="s">
        <v>354</v>
      </c>
      <c r="B59" t="s">
        <v>355</v>
      </c>
      <c r="C59" s="223" t="str">
        <f>IFERROR(IF((VLOOKUP($A59,'Q3 Raw Data'!$A$9:$BD$158,C$3,FALSE))="","",(VLOOKUP($A59,'Q3 Raw Data'!$A$9:$BD$158,C$3,FALSE))),"")</f>
        <v>Established</v>
      </c>
      <c r="D59" s="223" t="str">
        <f>IFERROR(IF((VLOOKUP($A59,'Q3 Raw Data'!$A$9:$BD$158,D$3,FALSE))="","",(VLOOKUP($A59,'Q3 Raw Data'!$A$9:$BD$158,D$3,FALSE))),"")</f>
        <v>Mature</v>
      </c>
      <c r="E59" s="223" t="str">
        <f>IFERROR(IF((VLOOKUP($A59,'Q3 Raw Data'!$A$9:$BD$158,E$3,FALSE))="","",(VLOOKUP($A59,'Q3 Raw Data'!$A$9:$BD$158,E$3,FALSE))),"")</f>
        <v>Mature</v>
      </c>
      <c r="F59" s="223" t="str">
        <f>IFERROR(IF((VLOOKUP($A59,'Q3 Raw Data'!$A$9:$BD$158,F$3,FALSE))="","",(VLOOKUP($A59,'Q3 Raw Data'!$A$9:$BD$158,F$3,FALSE))),"")</f>
        <v>Established</v>
      </c>
      <c r="G59" s="223" t="str">
        <f>IFERROR(IF((VLOOKUP($A59,'Q3 Raw Data'!$A$9:$BD$158,G$3,FALSE))="","",(VLOOKUP($A59,'Q3 Raw Data'!$A$9:$BD$158,G$3,FALSE))),"")</f>
        <v>Established</v>
      </c>
      <c r="H59" s="223" t="str">
        <f>IFERROR(IF((VLOOKUP($A59,'Q3 Raw Data'!$A$9:$BD$158,H$3,FALSE))="","",(VLOOKUP($A59,'Q3 Raw Data'!$A$9:$BD$158,H$3,FALSE))),"")</f>
        <v>Established</v>
      </c>
      <c r="I59" s="223" t="str">
        <f>IFERROR(IF((VLOOKUP($A59,'Q3 Raw Data'!$A$9:$BD$158,I$3,FALSE))="","",(VLOOKUP($A59,'Q3 Raw Data'!$A$9:$BD$158,I$3,FALSE))),"")</f>
        <v>Mature</v>
      </c>
      <c r="J59" s="223" t="str">
        <f>IFERROR(IF((VLOOKUP($A59,'Q3 Raw Data'!$A$9:$BD$158,J$3,FALSE))="","",(VLOOKUP($A59,'Q3 Raw Data'!$A$9:$BD$158,J$3,FALSE))),"")</f>
        <v>Mature</v>
      </c>
      <c r="K59" s="223" t="str">
        <f>IFERROR(IF((VLOOKUP($A59,'Q3 Raw Data'!$A$9:$BD$158,K$3,FALSE))="","",(VLOOKUP($A59,'Q3 Raw Data'!$A$9:$BD$158,K$3,FALSE))),"")</f>
        <v>Established</v>
      </c>
      <c r="L59" s="223" t="str">
        <f>IFERROR(IF((VLOOKUP($A59,'Q3 Raw Data'!$A$9:$BD$158,L$3,FALSE))="","",(VLOOKUP($A59,'Q3 Raw Data'!$A$9:$BD$158,L$3,FALSE))),"")</f>
        <v>Mature</v>
      </c>
      <c r="M59" s="223" t="str">
        <f>IFERROR(IF((VLOOKUP($A59,'Q3 Raw Data'!$A$9:$BD$158,M$3,FALSE))="","",(VLOOKUP($A59,'Q3 Raw Data'!$A$9:$BD$158,M$3,FALSE))),"")</f>
        <v>Mature</v>
      </c>
      <c r="N59" s="223" t="str">
        <f>IFERROR(IF((VLOOKUP($A59,'Q3 Raw Data'!$A$9:$BD$158,N$3,FALSE))="","",(VLOOKUP($A59,'Q3 Raw Data'!$A$9:$BD$158,N$3,FALSE))),"")</f>
        <v>Exemplary</v>
      </c>
      <c r="O59" s="223" t="str">
        <f>IFERROR(IF((VLOOKUP($A59,'Q3 Raw Data'!$A$9:$BD$158,O$3,FALSE))="","",(VLOOKUP($A59,'Q3 Raw Data'!$A$9:$BD$158,O$3,FALSE))),"")</f>
        <v>Mature</v>
      </c>
      <c r="P59" s="223" t="str">
        <f>IFERROR(IF((VLOOKUP($A59,'Q3 Raw Data'!$A$9:$BD$158,P$3,FALSE))="","",(VLOOKUP($A59,'Q3 Raw Data'!$A$9:$BD$158,P$3,FALSE))),"")</f>
        <v>Established</v>
      </c>
      <c r="Q59" s="223" t="str">
        <f>IFERROR(IF((VLOOKUP($A59,'Q3 Raw Data'!$A$9:$BD$158,Q$3,FALSE))="","",(VLOOKUP($A59,'Q3 Raw Data'!$A$9:$BD$158,Q$3,FALSE))),"")</f>
        <v>Mature</v>
      </c>
      <c r="R59" s="223" t="str">
        <f>IFERROR(IF((VLOOKUP($A59,'Q3 Raw Data'!$A$9:$BD$158,R$3,FALSE))="","",(VLOOKUP($A59,'Q3 Raw Data'!$A$9:$BD$158,R$3,FALSE))),"")</f>
        <v>Mature</v>
      </c>
      <c r="S59" s="223" t="str">
        <f>IFERROR(IF((VLOOKUP($A59,'Q3 Raw Data'!$A$9:$BD$158,S$3,FALSE))="","",(VLOOKUP($A59,'Q3 Raw Data'!$A$9:$BD$158,S$3,FALSE))),"")</f>
        <v>Mature</v>
      </c>
      <c r="T59" s="223" t="str">
        <f>IFERROR(IF((VLOOKUP($A59,'Q3 Raw Data'!$A$9:$BD$158,T$3,FALSE))="","",(VLOOKUP($A59,'Q3 Raw Data'!$A$9:$BD$158,T$3,FALSE))),"")</f>
        <v>Established</v>
      </c>
    </row>
    <row r="60" spans="1:20" x14ac:dyDescent="0.3">
      <c r="A60" t="s">
        <v>356</v>
      </c>
      <c r="B60" t="s">
        <v>357</v>
      </c>
      <c r="C60" s="223" t="str">
        <f>IFERROR(IF((VLOOKUP($A60,'Q3 Raw Data'!$A$9:$BD$158,C$3,FALSE))="","",(VLOOKUP($A60,'Q3 Raw Data'!$A$9:$BD$158,C$3,FALSE))),"")</f>
        <v>Established</v>
      </c>
      <c r="D60" s="223" t="str">
        <f>IFERROR(IF((VLOOKUP($A60,'Q3 Raw Data'!$A$9:$BD$158,D$3,FALSE))="","",(VLOOKUP($A60,'Q3 Raw Data'!$A$9:$BD$158,D$3,FALSE))),"")</f>
        <v>Established</v>
      </c>
      <c r="E60" s="223" t="str">
        <f>IFERROR(IF((VLOOKUP($A60,'Q3 Raw Data'!$A$9:$BD$158,E$3,FALSE))="","",(VLOOKUP($A60,'Q3 Raw Data'!$A$9:$BD$158,E$3,FALSE))),"")</f>
        <v>Established</v>
      </c>
      <c r="F60" s="223" t="str">
        <f>IFERROR(IF((VLOOKUP($A60,'Q3 Raw Data'!$A$9:$BD$158,F$3,FALSE))="","",(VLOOKUP($A60,'Q3 Raw Data'!$A$9:$BD$158,F$3,FALSE))),"")</f>
        <v>Established</v>
      </c>
      <c r="G60" s="223" t="str">
        <f>IFERROR(IF((VLOOKUP($A60,'Q3 Raw Data'!$A$9:$BD$158,G$3,FALSE))="","",(VLOOKUP($A60,'Q3 Raw Data'!$A$9:$BD$158,G$3,FALSE))),"")</f>
        <v>Established</v>
      </c>
      <c r="H60" s="223" t="str">
        <f>IFERROR(IF((VLOOKUP($A60,'Q3 Raw Data'!$A$9:$BD$158,H$3,FALSE))="","",(VLOOKUP($A60,'Q3 Raw Data'!$A$9:$BD$158,H$3,FALSE))),"")</f>
        <v>Established</v>
      </c>
      <c r="I60" s="223" t="str">
        <f>IFERROR(IF((VLOOKUP($A60,'Q3 Raw Data'!$A$9:$BD$158,I$3,FALSE))="","",(VLOOKUP($A60,'Q3 Raw Data'!$A$9:$BD$158,I$3,FALSE))),"")</f>
        <v>Established</v>
      </c>
      <c r="J60" s="223" t="str">
        <f>IFERROR(IF((VLOOKUP($A60,'Q3 Raw Data'!$A$9:$BD$158,J$3,FALSE))="","",(VLOOKUP($A60,'Q3 Raw Data'!$A$9:$BD$158,J$3,FALSE))),"")</f>
        <v>Established</v>
      </c>
      <c r="K60" s="223" t="str">
        <f>IFERROR(IF((VLOOKUP($A60,'Q3 Raw Data'!$A$9:$BD$158,K$3,FALSE))="","",(VLOOKUP($A60,'Q3 Raw Data'!$A$9:$BD$158,K$3,FALSE))),"")</f>
        <v>Established</v>
      </c>
      <c r="L60" s="223" t="str">
        <f>IFERROR(IF((VLOOKUP($A60,'Q3 Raw Data'!$A$9:$BD$158,L$3,FALSE))="","",(VLOOKUP($A60,'Q3 Raw Data'!$A$9:$BD$158,L$3,FALSE))),"")</f>
        <v>Established</v>
      </c>
      <c r="M60" s="223" t="str">
        <f>IFERROR(IF((VLOOKUP($A60,'Q3 Raw Data'!$A$9:$BD$158,M$3,FALSE))="","",(VLOOKUP($A60,'Q3 Raw Data'!$A$9:$BD$158,M$3,FALSE))),"")</f>
        <v>Established</v>
      </c>
      <c r="N60" s="223" t="str">
        <f>IFERROR(IF((VLOOKUP($A60,'Q3 Raw Data'!$A$9:$BD$158,N$3,FALSE))="","",(VLOOKUP($A60,'Q3 Raw Data'!$A$9:$BD$158,N$3,FALSE))),"")</f>
        <v>Established</v>
      </c>
      <c r="O60" s="223" t="str">
        <f>IFERROR(IF((VLOOKUP($A60,'Q3 Raw Data'!$A$9:$BD$158,O$3,FALSE))="","",(VLOOKUP($A60,'Q3 Raw Data'!$A$9:$BD$158,O$3,FALSE))),"")</f>
        <v>Established</v>
      </c>
      <c r="P60" s="223" t="str">
        <f>IFERROR(IF((VLOOKUP($A60,'Q3 Raw Data'!$A$9:$BD$158,P$3,FALSE))="","",(VLOOKUP($A60,'Q3 Raw Data'!$A$9:$BD$158,P$3,FALSE))),"")</f>
        <v>Established</v>
      </c>
      <c r="Q60" s="223" t="str">
        <f>IFERROR(IF((VLOOKUP($A60,'Q3 Raw Data'!$A$9:$BD$158,Q$3,FALSE))="","",(VLOOKUP($A60,'Q3 Raw Data'!$A$9:$BD$158,Q$3,FALSE))),"")</f>
        <v>Established</v>
      </c>
      <c r="R60" s="223" t="str">
        <f>IFERROR(IF((VLOOKUP($A60,'Q3 Raw Data'!$A$9:$BD$158,R$3,FALSE))="","",(VLOOKUP($A60,'Q3 Raw Data'!$A$9:$BD$158,R$3,FALSE))),"")</f>
        <v>Established</v>
      </c>
      <c r="S60" s="223" t="str">
        <f>IFERROR(IF((VLOOKUP($A60,'Q3 Raw Data'!$A$9:$BD$158,S$3,FALSE))="","",(VLOOKUP($A60,'Q3 Raw Data'!$A$9:$BD$158,S$3,FALSE))),"")</f>
        <v>Established</v>
      </c>
      <c r="T60" s="223" t="str">
        <f>IFERROR(IF((VLOOKUP($A60,'Q3 Raw Data'!$A$9:$BD$158,T$3,FALSE))="","",(VLOOKUP($A60,'Q3 Raw Data'!$A$9:$BD$158,T$3,FALSE))),"")</f>
        <v>Established</v>
      </c>
    </row>
    <row r="61" spans="1:20" x14ac:dyDescent="0.3">
      <c r="A61" t="s">
        <v>358</v>
      </c>
      <c r="B61" t="s">
        <v>359</v>
      </c>
      <c r="C61" s="223" t="str">
        <f>IFERROR(IF((VLOOKUP($A61,'Q3 Raw Data'!$A$9:$BD$158,C$3,FALSE))="","",(VLOOKUP($A61,'Q3 Raw Data'!$A$9:$BD$158,C$3,FALSE))),"")</f>
        <v>Plans in place</v>
      </c>
      <c r="D61" s="223" t="str">
        <f>IFERROR(IF((VLOOKUP($A61,'Q3 Raw Data'!$A$9:$BD$158,D$3,FALSE))="","",(VLOOKUP($A61,'Q3 Raw Data'!$A$9:$BD$158,D$3,FALSE))),"")</f>
        <v>Plans in place</v>
      </c>
      <c r="E61" s="223" t="str">
        <f>IFERROR(IF((VLOOKUP($A61,'Q3 Raw Data'!$A$9:$BD$158,E$3,FALSE))="","",(VLOOKUP($A61,'Q3 Raw Data'!$A$9:$BD$158,E$3,FALSE))),"")</f>
        <v>Plans in place</v>
      </c>
      <c r="F61" s="223" t="str">
        <f>IFERROR(IF((VLOOKUP($A61,'Q3 Raw Data'!$A$9:$BD$158,F$3,FALSE))="","",(VLOOKUP($A61,'Q3 Raw Data'!$A$9:$BD$158,F$3,FALSE))),"")</f>
        <v>Established</v>
      </c>
      <c r="G61" s="223" t="str">
        <f>IFERROR(IF((VLOOKUP($A61,'Q3 Raw Data'!$A$9:$BD$158,G$3,FALSE))="","",(VLOOKUP($A61,'Q3 Raw Data'!$A$9:$BD$158,G$3,FALSE))),"")</f>
        <v>Plans in place</v>
      </c>
      <c r="H61" s="223" t="str">
        <f>IFERROR(IF((VLOOKUP($A61,'Q3 Raw Data'!$A$9:$BD$158,H$3,FALSE))="","",(VLOOKUP($A61,'Q3 Raw Data'!$A$9:$BD$158,H$3,FALSE))),"")</f>
        <v>Plans in place</v>
      </c>
      <c r="I61" s="223" t="str">
        <f>IFERROR(IF((VLOOKUP($A61,'Q3 Raw Data'!$A$9:$BD$158,I$3,FALSE))="","",(VLOOKUP($A61,'Q3 Raw Data'!$A$9:$BD$158,I$3,FALSE))),"")</f>
        <v>Established</v>
      </c>
      <c r="J61" s="223" t="str">
        <f>IFERROR(IF((VLOOKUP($A61,'Q3 Raw Data'!$A$9:$BD$158,J$3,FALSE))="","",(VLOOKUP($A61,'Q3 Raw Data'!$A$9:$BD$158,J$3,FALSE))),"")</f>
        <v>Plans in place</v>
      </c>
      <c r="K61" s="223" t="str">
        <f>IFERROR(IF((VLOOKUP($A61,'Q3 Raw Data'!$A$9:$BD$158,K$3,FALSE))="","",(VLOOKUP($A61,'Q3 Raw Data'!$A$9:$BD$158,K$3,FALSE))),"")</f>
        <v>Established</v>
      </c>
      <c r="L61" s="223" t="str">
        <f>IFERROR(IF((VLOOKUP($A61,'Q3 Raw Data'!$A$9:$BD$158,L$3,FALSE))="","",(VLOOKUP($A61,'Q3 Raw Data'!$A$9:$BD$158,L$3,FALSE))),"")</f>
        <v>Plans in place</v>
      </c>
      <c r="M61" s="223" t="str">
        <f>IFERROR(IF((VLOOKUP($A61,'Q3 Raw Data'!$A$9:$BD$158,M$3,FALSE))="","",(VLOOKUP($A61,'Q3 Raw Data'!$A$9:$BD$158,M$3,FALSE))),"")</f>
        <v>Plans in place</v>
      </c>
      <c r="N61" s="223" t="str">
        <f>IFERROR(IF((VLOOKUP($A61,'Q3 Raw Data'!$A$9:$BD$158,N$3,FALSE))="","",(VLOOKUP($A61,'Q3 Raw Data'!$A$9:$BD$158,N$3,FALSE))),"")</f>
        <v>Plans in place</v>
      </c>
      <c r="O61" s="223" t="str">
        <f>IFERROR(IF((VLOOKUP($A61,'Q3 Raw Data'!$A$9:$BD$158,O$3,FALSE))="","",(VLOOKUP($A61,'Q3 Raw Data'!$A$9:$BD$158,O$3,FALSE))),"")</f>
        <v>Mature</v>
      </c>
      <c r="P61" s="223" t="str">
        <f>IFERROR(IF((VLOOKUP($A61,'Q3 Raw Data'!$A$9:$BD$158,P$3,FALSE))="","",(VLOOKUP($A61,'Q3 Raw Data'!$A$9:$BD$158,P$3,FALSE))),"")</f>
        <v>Plans in place</v>
      </c>
      <c r="Q61" s="223" t="str">
        <f>IFERROR(IF((VLOOKUP($A61,'Q3 Raw Data'!$A$9:$BD$158,Q$3,FALSE))="","",(VLOOKUP($A61,'Q3 Raw Data'!$A$9:$BD$158,Q$3,FALSE))),"")</f>
        <v>Plans in place</v>
      </c>
      <c r="R61" s="223" t="str">
        <f>IFERROR(IF((VLOOKUP($A61,'Q3 Raw Data'!$A$9:$BD$158,R$3,FALSE))="","",(VLOOKUP($A61,'Q3 Raw Data'!$A$9:$BD$158,R$3,FALSE))),"")</f>
        <v>Established</v>
      </c>
      <c r="S61" s="223" t="str">
        <f>IFERROR(IF((VLOOKUP($A61,'Q3 Raw Data'!$A$9:$BD$158,S$3,FALSE))="","",(VLOOKUP($A61,'Q3 Raw Data'!$A$9:$BD$158,S$3,FALSE))),"")</f>
        <v>Plans in place</v>
      </c>
      <c r="T61" s="223" t="str">
        <f>IFERROR(IF((VLOOKUP($A61,'Q3 Raw Data'!$A$9:$BD$158,T$3,FALSE))="","",(VLOOKUP($A61,'Q3 Raw Data'!$A$9:$BD$158,T$3,FALSE))),"")</f>
        <v>Mature</v>
      </c>
    </row>
    <row r="62" spans="1:20" x14ac:dyDescent="0.3">
      <c r="A62" t="s">
        <v>360</v>
      </c>
      <c r="B62" t="s">
        <v>361</v>
      </c>
      <c r="C62" s="223" t="str">
        <f>IFERROR(IF((VLOOKUP($A62,'Q3 Raw Data'!$A$9:$BD$158,C$3,FALSE))="","",(VLOOKUP($A62,'Q3 Raw Data'!$A$9:$BD$158,C$3,FALSE))),"")</f>
        <v>Established</v>
      </c>
      <c r="D62" s="223" t="str">
        <f>IFERROR(IF((VLOOKUP($A62,'Q3 Raw Data'!$A$9:$BD$158,D$3,FALSE))="","",(VLOOKUP($A62,'Q3 Raw Data'!$A$9:$BD$158,D$3,FALSE))),"")</f>
        <v>Established</v>
      </c>
      <c r="E62" s="223" t="str">
        <f>IFERROR(IF((VLOOKUP($A62,'Q3 Raw Data'!$A$9:$BD$158,E$3,FALSE))="","",(VLOOKUP($A62,'Q3 Raw Data'!$A$9:$BD$158,E$3,FALSE))),"")</f>
        <v>Mature</v>
      </c>
      <c r="F62" s="223" t="str">
        <f>IFERROR(IF((VLOOKUP($A62,'Q3 Raw Data'!$A$9:$BD$158,F$3,FALSE))="","",(VLOOKUP($A62,'Q3 Raw Data'!$A$9:$BD$158,F$3,FALSE))),"")</f>
        <v>Established</v>
      </c>
      <c r="G62" s="223" t="str">
        <f>IFERROR(IF((VLOOKUP($A62,'Q3 Raw Data'!$A$9:$BD$158,G$3,FALSE))="","",(VLOOKUP($A62,'Q3 Raw Data'!$A$9:$BD$158,G$3,FALSE))),"")</f>
        <v>Established</v>
      </c>
      <c r="H62" s="223" t="str">
        <f>IFERROR(IF((VLOOKUP($A62,'Q3 Raw Data'!$A$9:$BD$158,H$3,FALSE))="","",(VLOOKUP($A62,'Q3 Raw Data'!$A$9:$BD$158,H$3,FALSE))),"")</f>
        <v>Mature</v>
      </c>
      <c r="I62" s="223" t="str">
        <f>IFERROR(IF((VLOOKUP($A62,'Q3 Raw Data'!$A$9:$BD$158,I$3,FALSE))="","",(VLOOKUP($A62,'Q3 Raw Data'!$A$9:$BD$158,I$3,FALSE))),"")</f>
        <v>Established</v>
      </c>
      <c r="J62" s="223" t="str">
        <f>IFERROR(IF((VLOOKUP($A62,'Q3 Raw Data'!$A$9:$BD$158,J$3,FALSE))="","",(VLOOKUP($A62,'Q3 Raw Data'!$A$9:$BD$158,J$3,FALSE))),"")</f>
        <v>Mature</v>
      </c>
      <c r="K62" s="223" t="str">
        <f>IFERROR(IF((VLOOKUP($A62,'Q3 Raw Data'!$A$9:$BD$158,K$3,FALSE))="","",(VLOOKUP($A62,'Q3 Raw Data'!$A$9:$BD$158,K$3,FALSE))),"")</f>
        <v>Established</v>
      </c>
      <c r="L62" s="223" t="str">
        <f>IFERROR(IF((VLOOKUP($A62,'Q3 Raw Data'!$A$9:$BD$158,L$3,FALSE))="","",(VLOOKUP($A62,'Q3 Raw Data'!$A$9:$BD$158,L$3,FALSE))),"")</f>
        <v>Established</v>
      </c>
      <c r="M62" s="223" t="str">
        <f>IFERROR(IF((VLOOKUP($A62,'Q3 Raw Data'!$A$9:$BD$158,M$3,FALSE))="","",(VLOOKUP($A62,'Q3 Raw Data'!$A$9:$BD$158,M$3,FALSE))),"")</f>
        <v>Established</v>
      </c>
      <c r="N62" s="223" t="str">
        <f>IFERROR(IF((VLOOKUP($A62,'Q3 Raw Data'!$A$9:$BD$158,N$3,FALSE))="","",(VLOOKUP($A62,'Q3 Raw Data'!$A$9:$BD$158,N$3,FALSE))),"")</f>
        <v>Mature</v>
      </c>
      <c r="O62" s="223" t="str">
        <f>IFERROR(IF((VLOOKUP($A62,'Q3 Raw Data'!$A$9:$BD$158,O$3,FALSE))="","",(VLOOKUP($A62,'Q3 Raw Data'!$A$9:$BD$158,O$3,FALSE))),"")</f>
        <v>Mature</v>
      </c>
      <c r="P62" s="223" t="str">
        <f>IFERROR(IF((VLOOKUP($A62,'Q3 Raw Data'!$A$9:$BD$158,P$3,FALSE))="","",(VLOOKUP($A62,'Q3 Raw Data'!$A$9:$BD$158,P$3,FALSE))),"")</f>
        <v>Established</v>
      </c>
      <c r="Q62" s="223" t="str">
        <f>IFERROR(IF((VLOOKUP($A62,'Q3 Raw Data'!$A$9:$BD$158,Q$3,FALSE))="","",(VLOOKUP($A62,'Q3 Raw Data'!$A$9:$BD$158,Q$3,FALSE))),"")</f>
        <v>Mature</v>
      </c>
      <c r="R62" s="223" t="str">
        <f>IFERROR(IF((VLOOKUP($A62,'Q3 Raw Data'!$A$9:$BD$158,R$3,FALSE))="","",(VLOOKUP($A62,'Q3 Raw Data'!$A$9:$BD$158,R$3,FALSE))),"")</f>
        <v>Established</v>
      </c>
      <c r="S62" s="223" t="str">
        <f>IFERROR(IF((VLOOKUP($A62,'Q3 Raw Data'!$A$9:$BD$158,S$3,FALSE))="","",(VLOOKUP($A62,'Q3 Raw Data'!$A$9:$BD$158,S$3,FALSE))),"")</f>
        <v>Mature</v>
      </c>
      <c r="T62" s="223" t="str">
        <f>IFERROR(IF((VLOOKUP($A62,'Q3 Raw Data'!$A$9:$BD$158,T$3,FALSE))="","",(VLOOKUP($A62,'Q3 Raw Data'!$A$9:$BD$158,T$3,FALSE))),"")</f>
        <v>Established</v>
      </c>
    </row>
    <row r="63" spans="1:20" x14ac:dyDescent="0.3">
      <c r="A63" t="s">
        <v>363</v>
      </c>
      <c r="B63" t="s">
        <v>364</v>
      </c>
      <c r="C63" s="223" t="str">
        <f>IFERROR(IF((VLOOKUP($A63,'Q3 Raw Data'!$A$9:$BD$158,C$3,FALSE))="","",(VLOOKUP($A63,'Q3 Raw Data'!$A$9:$BD$158,C$3,FALSE))),"")</f>
        <v>Established</v>
      </c>
      <c r="D63" s="223" t="str">
        <f>IFERROR(IF((VLOOKUP($A63,'Q3 Raw Data'!$A$9:$BD$158,D$3,FALSE))="","",(VLOOKUP($A63,'Q3 Raw Data'!$A$9:$BD$158,D$3,FALSE))),"")</f>
        <v>Established</v>
      </c>
      <c r="E63" s="223" t="str">
        <f>IFERROR(IF((VLOOKUP($A63,'Q3 Raw Data'!$A$9:$BD$158,E$3,FALSE))="","",(VLOOKUP($A63,'Q3 Raw Data'!$A$9:$BD$158,E$3,FALSE))),"")</f>
        <v>Established</v>
      </c>
      <c r="F63" s="223" t="str">
        <f>IFERROR(IF((VLOOKUP($A63,'Q3 Raw Data'!$A$9:$BD$158,F$3,FALSE))="","",(VLOOKUP($A63,'Q3 Raw Data'!$A$9:$BD$158,F$3,FALSE))),"")</f>
        <v>Established</v>
      </c>
      <c r="G63" s="223" t="str">
        <f>IFERROR(IF((VLOOKUP($A63,'Q3 Raw Data'!$A$9:$BD$158,G$3,FALSE))="","",(VLOOKUP($A63,'Q3 Raw Data'!$A$9:$BD$158,G$3,FALSE))),"")</f>
        <v>Plans in place</v>
      </c>
      <c r="H63" s="223" t="str">
        <f>IFERROR(IF((VLOOKUP($A63,'Q3 Raw Data'!$A$9:$BD$158,H$3,FALSE))="","",(VLOOKUP($A63,'Q3 Raw Data'!$A$9:$BD$158,H$3,FALSE))),"")</f>
        <v>Plans in place</v>
      </c>
      <c r="I63" s="223" t="str">
        <f>IFERROR(IF((VLOOKUP($A63,'Q3 Raw Data'!$A$9:$BD$158,I$3,FALSE))="","",(VLOOKUP($A63,'Q3 Raw Data'!$A$9:$BD$158,I$3,FALSE))),"")</f>
        <v>Plans in place</v>
      </c>
      <c r="J63" s="223" t="str">
        <f>IFERROR(IF((VLOOKUP($A63,'Q3 Raw Data'!$A$9:$BD$158,J$3,FALSE))="","",(VLOOKUP($A63,'Q3 Raw Data'!$A$9:$BD$158,J$3,FALSE))),"")</f>
        <v>Plans in place</v>
      </c>
      <c r="K63" s="223" t="str">
        <f>IFERROR(IF((VLOOKUP($A63,'Q3 Raw Data'!$A$9:$BD$158,K$3,FALSE))="","",(VLOOKUP($A63,'Q3 Raw Data'!$A$9:$BD$158,K$3,FALSE))),"")</f>
        <v>Mature</v>
      </c>
      <c r="L63" s="223" t="str">
        <f>IFERROR(IF((VLOOKUP($A63,'Q3 Raw Data'!$A$9:$BD$158,L$3,FALSE))="","",(VLOOKUP($A63,'Q3 Raw Data'!$A$9:$BD$158,L$3,FALSE))),"")</f>
        <v>Established</v>
      </c>
      <c r="M63" s="223" t="str">
        <f>IFERROR(IF((VLOOKUP($A63,'Q3 Raw Data'!$A$9:$BD$158,M$3,FALSE))="","",(VLOOKUP($A63,'Q3 Raw Data'!$A$9:$BD$158,M$3,FALSE))),"")</f>
        <v>Mature</v>
      </c>
      <c r="N63" s="223" t="str">
        <f>IFERROR(IF((VLOOKUP($A63,'Q3 Raw Data'!$A$9:$BD$158,N$3,FALSE))="","",(VLOOKUP($A63,'Q3 Raw Data'!$A$9:$BD$158,N$3,FALSE))),"")</f>
        <v>Mature</v>
      </c>
      <c r="O63" s="223" t="str">
        <f>IFERROR(IF((VLOOKUP($A63,'Q3 Raw Data'!$A$9:$BD$158,O$3,FALSE))="","",(VLOOKUP($A63,'Q3 Raw Data'!$A$9:$BD$158,O$3,FALSE))),"")</f>
        <v>Mature</v>
      </c>
      <c r="P63" s="223" t="str">
        <f>IFERROR(IF((VLOOKUP($A63,'Q3 Raw Data'!$A$9:$BD$158,P$3,FALSE))="","",(VLOOKUP($A63,'Q3 Raw Data'!$A$9:$BD$158,P$3,FALSE))),"")</f>
        <v>Established</v>
      </c>
      <c r="Q63" s="223" t="str">
        <f>IFERROR(IF((VLOOKUP($A63,'Q3 Raw Data'!$A$9:$BD$158,Q$3,FALSE))="","",(VLOOKUP($A63,'Q3 Raw Data'!$A$9:$BD$158,Q$3,FALSE))),"")</f>
        <v>Established</v>
      </c>
      <c r="R63" s="223" t="str">
        <f>IFERROR(IF((VLOOKUP($A63,'Q3 Raw Data'!$A$9:$BD$158,R$3,FALSE))="","",(VLOOKUP($A63,'Q3 Raw Data'!$A$9:$BD$158,R$3,FALSE))),"")</f>
        <v>Established</v>
      </c>
      <c r="S63" s="223" t="str">
        <f>IFERROR(IF((VLOOKUP($A63,'Q3 Raw Data'!$A$9:$BD$158,S$3,FALSE))="","",(VLOOKUP($A63,'Q3 Raw Data'!$A$9:$BD$158,S$3,FALSE))),"")</f>
        <v>Established</v>
      </c>
      <c r="T63" s="223" t="str">
        <f>IFERROR(IF((VLOOKUP($A63,'Q3 Raw Data'!$A$9:$BD$158,T$3,FALSE))="","",(VLOOKUP($A63,'Q3 Raw Data'!$A$9:$BD$158,T$3,FALSE))),"")</f>
        <v>Mature</v>
      </c>
    </row>
    <row r="64" spans="1:20" x14ac:dyDescent="0.3">
      <c r="A64" t="s">
        <v>367</v>
      </c>
      <c r="B64" t="s">
        <v>368</v>
      </c>
      <c r="C64" s="223" t="str">
        <f>IFERROR(IF((VLOOKUP($A64,'Q3 Raw Data'!$A$9:$BD$158,C$3,FALSE))="","",(VLOOKUP($A64,'Q3 Raw Data'!$A$9:$BD$158,C$3,FALSE))),"")</f>
        <v>Mature</v>
      </c>
      <c r="D64" s="223" t="str">
        <f>IFERROR(IF((VLOOKUP($A64,'Q3 Raw Data'!$A$9:$BD$158,D$3,FALSE))="","",(VLOOKUP($A64,'Q3 Raw Data'!$A$9:$BD$158,D$3,FALSE))),"")</f>
        <v>Established</v>
      </c>
      <c r="E64" s="223" t="str">
        <f>IFERROR(IF((VLOOKUP($A64,'Q3 Raw Data'!$A$9:$BD$158,E$3,FALSE))="","",(VLOOKUP($A64,'Q3 Raw Data'!$A$9:$BD$158,E$3,FALSE))),"")</f>
        <v>Established</v>
      </c>
      <c r="F64" s="223" t="str">
        <f>IFERROR(IF((VLOOKUP($A64,'Q3 Raw Data'!$A$9:$BD$158,F$3,FALSE))="","",(VLOOKUP($A64,'Q3 Raw Data'!$A$9:$BD$158,F$3,FALSE))),"")</f>
        <v>Established</v>
      </c>
      <c r="G64" s="223" t="str">
        <f>IFERROR(IF((VLOOKUP($A64,'Q3 Raw Data'!$A$9:$BD$158,G$3,FALSE))="","",(VLOOKUP($A64,'Q3 Raw Data'!$A$9:$BD$158,G$3,FALSE))),"")</f>
        <v>Mature</v>
      </c>
      <c r="H64" s="223" t="str">
        <f>IFERROR(IF((VLOOKUP($A64,'Q3 Raw Data'!$A$9:$BD$158,H$3,FALSE))="","",(VLOOKUP($A64,'Q3 Raw Data'!$A$9:$BD$158,H$3,FALSE))),"")</f>
        <v>Established</v>
      </c>
      <c r="I64" s="223" t="str">
        <f>IFERROR(IF((VLOOKUP($A64,'Q3 Raw Data'!$A$9:$BD$158,I$3,FALSE))="","",(VLOOKUP($A64,'Q3 Raw Data'!$A$9:$BD$158,I$3,FALSE))),"")</f>
        <v>Established</v>
      </c>
      <c r="J64" s="223" t="str">
        <f>IFERROR(IF((VLOOKUP($A64,'Q3 Raw Data'!$A$9:$BD$158,J$3,FALSE))="","",(VLOOKUP($A64,'Q3 Raw Data'!$A$9:$BD$158,J$3,FALSE))),"")</f>
        <v>Established</v>
      </c>
      <c r="K64" s="223" t="str">
        <f>IFERROR(IF((VLOOKUP($A64,'Q3 Raw Data'!$A$9:$BD$158,K$3,FALSE))="","",(VLOOKUP($A64,'Q3 Raw Data'!$A$9:$BD$158,K$3,FALSE))),"")</f>
        <v>Established</v>
      </c>
      <c r="L64" s="223" t="str">
        <f>IFERROR(IF((VLOOKUP($A64,'Q3 Raw Data'!$A$9:$BD$158,L$3,FALSE))="","",(VLOOKUP($A64,'Q3 Raw Data'!$A$9:$BD$158,L$3,FALSE))),"")</f>
        <v>Mature</v>
      </c>
      <c r="M64" s="223" t="str">
        <f>IFERROR(IF((VLOOKUP($A64,'Q3 Raw Data'!$A$9:$BD$158,M$3,FALSE))="","",(VLOOKUP($A64,'Q3 Raw Data'!$A$9:$BD$158,M$3,FALSE))),"")</f>
        <v>Established</v>
      </c>
      <c r="N64" s="223" t="str">
        <f>IFERROR(IF((VLOOKUP($A64,'Q3 Raw Data'!$A$9:$BD$158,N$3,FALSE))="","",(VLOOKUP($A64,'Q3 Raw Data'!$A$9:$BD$158,N$3,FALSE))),"")</f>
        <v>Established</v>
      </c>
      <c r="O64" s="223" t="str">
        <f>IFERROR(IF((VLOOKUP($A64,'Q3 Raw Data'!$A$9:$BD$158,O$3,FALSE))="","",(VLOOKUP($A64,'Q3 Raw Data'!$A$9:$BD$158,O$3,FALSE))),"")</f>
        <v>Established</v>
      </c>
      <c r="P64" s="223" t="str">
        <f>IFERROR(IF((VLOOKUP($A64,'Q3 Raw Data'!$A$9:$BD$158,P$3,FALSE))="","",(VLOOKUP($A64,'Q3 Raw Data'!$A$9:$BD$158,P$3,FALSE))),"")</f>
        <v>Mature</v>
      </c>
      <c r="Q64" s="223" t="str">
        <f>IFERROR(IF((VLOOKUP($A64,'Q3 Raw Data'!$A$9:$BD$158,Q$3,FALSE))="","",(VLOOKUP($A64,'Q3 Raw Data'!$A$9:$BD$158,Q$3,FALSE))),"")</f>
        <v>Mature</v>
      </c>
      <c r="R64" s="223" t="str">
        <f>IFERROR(IF((VLOOKUP($A64,'Q3 Raw Data'!$A$9:$BD$158,R$3,FALSE))="","",(VLOOKUP($A64,'Q3 Raw Data'!$A$9:$BD$158,R$3,FALSE))),"")</f>
        <v>Established</v>
      </c>
      <c r="S64" s="223" t="str">
        <f>IFERROR(IF((VLOOKUP($A64,'Q3 Raw Data'!$A$9:$BD$158,S$3,FALSE))="","",(VLOOKUP($A64,'Q3 Raw Data'!$A$9:$BD$158,S$3,FALSE))),"")</f>
        <v>Established</v>
      </c>
      <c r="T64" s="223" t="str">
        <f>IFERROR(IF((VLOOKUP($A64,'Q3 Raw Data'!$A$9:$BD$158,T$3,FALSE))="","",(VLOOKUP($A64,'Q3 Raw Data'!$A$9:$BD$158,T$3,FALSE))),"")</f>
        <v>Established</v>
      </c>
    </row>
    <row r="65" spans="1:20" x14ac:dyDescent="0.3">
      <c r="A65" t="s">
        <v>371</v>
      </c>
      <c r="B65" t="s">
        <v>372</v>
      </c>
      <c r="C65" s="223" t="str">
        <f>IFERROR(IF((VLOOKUP($A65,'Q3 Raw Data'!$A$9:$BD$158,C$3,FALSE))="","",(VLOOKUP($A65,'Q3 Raw Data'!$A$9:$BD$158,C$3,FALSE))),"")</f>
        <v>Plans in place</v>
      </c>
      <c r="D65" s="223" t="str">
        <f>IFERROR(IF((VLOOKUP($A65,'Q3 Raw Data'!$A$9:$BD$158,D$3,FALSE))="","",(VLOOKUP($A65,'Q3 Raw Data'!$A$9:$BD$158,D$3,FALSE))),"")</f>
        <v>Plans in place</v>
      </c>
      <c r="E65" s="223" t="str">
        <f>IFERROR(IF((VLOOKUP($A65,'Q3 Raw Data'!$A$9:$BD$158,E$3,FALSE))="","",(VLOOKUP($A65,'Q3 Raw Data'!$A$9:$BD$158,E$3,FALSE))),"")</f>
        <v>Plans in place</v>
      </c>
      <c r="F65" s="223" t="str">
        <f>IFERROR(IF((VLOOKUP($A65,'Q3 Raw Data'!$A$9:$BD$158,F$3,FALSE))="","",(VLOOKUP($A65,'Q3 Raw Data'!$A$9:$BD$158,F$3,FALSE))),"")</f>
        <v>Plans in place</v>
      </c>
      <c r="G65" s="223" t="str">
        <f>IFERROR(IF((VLOOKUP($A65,'Q3 Raw Data'!$A$9:$BD$158,G$3,FALSE))="","",(VLOOKUP($A65,'Q3 Raw Data'!$A$9:$BD$158,G$3,FALSE))),"")</f>
        <v>Plans in place</v>
      </c>
      <c r="H65" s="223" t="str">
        <f>IFERROR(IF((VLOOKUP($A65,'Q3 Raw Data'!$A$9:$BD$158,H$3,FALSE))="","",(VLOOKUP($A65,'Q3 Raw Data'!$A$9:$BD$158,H$3,FALSE))),"")</f>
        <v>Plans in place</v>
      </c>
      <c r="I65" s="223" t="str">
        <f>IFERROR(IF((VLOOKUP($A65,'Q3 Raw Data'!$A$9:$BD$158,I$3,FALSE))="","",(VLOOKUP($A65,'Q3 Raw Data'!$A$9:$BD$158,I$3,FALSE))),"")</f>
        <v>Plans in place</v>
      </c>
      <c r="J65" s="223" t="str">
        <f>IFERROR(IF((VLOOKUP($A65,'Q3 Raw Data'!$A$9:$BD$158,J$3,FALSE))="","",(VLOOKUP($A65,'Q3 Raw Data'!$A$9:$BD$158,J$3,FALSE))),"")</f>
        <v>Plans in place</v>
      </c>
      <c r="K65" s="223" t="str">
        <f>IFERROR(IF((VLOOKUP($A65,'Q3 Raw Data'!$A$9:$BD$158,K$3,FALSE))="","",(VLOOKUP($A65,'Q3 Raw Data'!$A$9:$BD$158,K$3,FALSE))),"")</f>
        <v>Established</v>
      </c>
      <c r="L65" s="223" t="str">
        <f>IFERROR(IF((VLOOKUP($A65,'Q3 Raw Data'!$A$9:$BD$158,L$3,FALSE))="","",(VLOOKUP($A65,'Q3 Raw Data'!$A$9:$BD$158,L$3,FALSE))),"")</f>
        <v>Established</v>
      </c>
      <c r="M65" s="223" t="str">
        <f>IFERROR(IF((VLOOKUP($A65,'Q3 Raw Data'!$A$9:$BD$158,M$3,FALSE))="","",(VLOOKUP($A65,'Q3 Raw Data'!$A$9:$BD$158,M$3,FALSE))),"")</f>
        <v>Established</v>
      </c>
      <c r="N65" s="223" t="str">
        <f>IFERROR(IF((VLOOKUP($A65,'Q3 Raw Data'!$A$9:$BD$158,N$3,FALSE))="","",(VLOOKUP($A65,'Q3 Raw Data'!$A$9:$BD$158,N$3,FALSE))),"")</f>
        <v>Established</v>
      </c>
      <c r="O65" s="223" t="str">
        <f>IFERROR(IF((VLOOKUP($A65,'Q3 Raw Data'!$A$9:$BD$158,O$3,FALSE))="","",(VLOOKUP($A65,'Q3 Raw Data'!$A$9:$BD$158,O$3,FALSE))),"")</f>
        <v>Established</v>
      </c>
      <c r="P65" s="223" t="str">
        <f>IFERROR(IF((VLOOKUP($A65,'Q3 Raw Data'!$A$9:$BD$158,P$3,FALSE))="","",(VLOOKUP($A65,'Q3 Raw Data'!$A$9:$BD$158,P$3,FALSE))),"")</f>
        <v>Established</v>
      </c>
      <c r="Q65" s="223" t="str">
        <f>IFERROR(IF((VLOOKUP($A65,'Q3 Raw Data'!$A$9:$BD$158,Q$3,FALSE))="","",(VLOOKUP($A65,'Q3 Raw Data'!$A$9:$BD$158,Q$3,FALSE))),"")</f>
        <v>Established</v>
      </c>
      <c r="R65" s="223" t="str">
        <f>IFERROR(IF((VLOOKUP($A65,'Q3 Raw Data'!$A$9:$BD$158,R$3,FALSE))="","",(VLOOKUP($A65,'Q3 Raw Data'!$A$9:$BD$158,R$3,FALSE))),"")</f>
        <v>Established</v>
      </c>
      <c r="S65" s="223" t="str">
        <f>IFERROR(IF((VLOOKUP($A65,'Q3 Raw Data'!$A$9:$BD$158,S$3,FALSE))="","",(VLOOKUP($A65,'Q3 Raw Data'!$A$9:$BD$158,S$3,FALSE))),"")</f>
        <v>Established</v>
      </c>
      <c r="T65" s="223" t="str">
        <f>IFERROR(IF((VLOOKUP($A65,'Q3 Raw Data'!$A$9:$BD$158,T$3,FALSE))="","",(VLOOKUP($A65,'Q3 Raw Data'!$A$9:$BD$158,T$3,FALSE))),"")</f>
        <v>Mature</v>
      </c>
    </row>
    <row r="66" spans="1:20" x14ac:dyDescent="0.3">
      <c r="A66" t="s">
        <v>373</v>
      </c>
      <c r="B66" t="s">
        <v>374</v>
      </c>
      <c r="C66" s="223" t="str">
        <f>IFERROR(IF((VLOOKUP($A66,'Q3 Raw Data'!$A$9:$BD$158,C$3,FALSE))="","",(VLOOKUP($A66,'Q3 Raw Data'!$A$9:$BD$158,C$3,FALSE))),"")</f>
        <v>Plans in place</v>
      </c>
      <c r="D66" s="223" t="str">
        <f>IFERROR(IF((VLOOKUP($A66,'Q3 Raw Data'!$A$9:$BD$158,D$3,FALSE))="","",(VLOOKUP($A66,'Q3 Raw Data'!$A$9:$BD$158,D$3,FALSE))),"")</f>
        <v>Established</v>
      </c>
      <c r="E66" s="223" t="str">
        <f>IFERROR(IF((VLOOKUP($A66,'Q3 Raw Data'!$A$9:$BD$158,E$3,FALSE))="","",(VLOOKUP($A66,'Q3 Raw Data'!$A$9:$BD$158,E$3,FALSE))),"")</f>
        <v>Mature</v>
      </c>
      <c r="F66" s="223" t="str">
        <f>IFERROR(IF((VLOOKUP($A66,'Q3 Raw Data'!$A$9:$BD$158,F$3,FALSE))="","",(VLOOKUP($A66,'Q3 Raw Data'!$A$9:$BD$158,F$3,FALSE))),"")</f>
        <v>Established</v>
      </c>
      <c r="G66" s="223" t="str">
        <f>IFERROR(IF((VLOOKUP($A66,'Q3 Raw Data'!$A$9:$BD$158,G$3,FALSE))="","",(VLOOKUP($A66,'Q3 Raw Data'!$A$9:$BD$158,G$3,FALSE))),"")</f>
        <v>Plans in place</v>
      </c>
      <c r="H66" s="223" t="str">
        <f>IFERROR(IF((VLOOKUP($A66,'Q3 Raw Data'!$A$9:$BD$158,H$3,FALSE))="","",(VLOOKUP($A66,'Q3 Raw Data'!$A$9:$BD$158,H$3,FALSE))),"")</f>
        <v>Plans in place</v>
      </c>
      <c r="I66" s="223" t="str">
        <f>IFERROR(IF((VLOOKUP($A66,'Q3 Raw Data'!$A$9:$BD$158,I$3,FALSE))="","",(VLOOKUP($A66,'Q3 Raw Data'!$A$9:$BD$158,I$3,FALSE))),"")</f>
        <v>Plans in place</v>
      </c>
      <c r="J66" s="223" t="str">
        <f>IFERROR(IF((VLOOKUP($A66,'Q3 Raw Data'!$A$9:$BD$158,J$3,FALSE))="","",(VLOOKUP($A66,'Q3 Raw Data'!$A$9:$BD$158,J$3,FALSE))),"")</f>
        <v>Established</v>
      </c>
      <c r="K66" s="223" t="str">
        <f>IFERROR(IF((VLOOKUP($A66,'Q3 Raw Data'!$A$9:$BD$158,K$3,FALSE))="","",(VLOOKUP($A66,'Q3 Raw Data'!$A$9:$BD$158,K$3,FALSE))),"")</f>
        <v>Mature</v>
      </c>
      <c r="L66" s="223" t="str">
        <f>IFERROR(IF((VLOOKUP($A66,'Q3 Raw Data'!$A$9:$BD$158,L$3,FALSE))="","",(VLOOKUP($A66,'Q3 Raw Data'!$A$9:$BD$158,L$3,FALSE))),"")</f>
        <v>Plans in place</v>
      </c>
      <c r="M66" s="223" t="str">
        <f>IFERROR(IF((VLOOKUP($A66,'Q3 Raw Data'!$A$9:$BD$158,M$3,FALSE))="","",(VLOOKUP($A66,'Q3 Raw Data'!$A$9:$BD$158,M$3,FALSE))),"")</f>
        <v>Established</v>
      </c>
      <c r="N66" s="223" t="str">
        <f>IFERROR(IF((VLOOKUP($A66,'Q3 Raw Data'!$A$9:$BD$158,N$3,FALSE))="","",(VLOOKUP($A66,'Q3 Raw Data'!$A$9:$BD$158,N$3,FALSE))),"")</f>
        <v>Mature</v>
      </c>
      <c r="O66" s="223" t="str">
        <f>IFERROR(IF((VLOOKUP($A66,'Q3 Raw Data'!$A$9:$BD$158,O$3,FALSE))="","",(VLOOKUP($A66,'Q3 Raw Data'!$A$9:$BD$158,O$3,FALSE))),"")</f>
        <v>Established</v>
      </c>
      <c r="P66" s="223" t="str">
        <f>IFERROR(IF((VLOOKUP($A66,'Q3 Raw Data'!$A$9:$BD$158,P$3,FALSE))="","",(VLOOKUP($A66,'Q3 Raw Data'!$A$9:$BD$158,P$3,FALSE))),"")</f>
        <v>Plans in place</v>
      </c>
      <c r="Q66" s="223" t="str">
        <f>IFERROR(IF((VLOOKUP($A66,'Q3 Raw Data'!$A$9:$BD$158,Q$3,FALSE))="","",(VLOOKUP($A66,'Q3 Raw Data'!$A$9:$BD$158,Q$3,FALSE))),"")</f>
        <v>Established</v>
      </c>
      <c r="R66" s="223" t="str">
        <f>IFERROR(IF((VLOOKUP($A66,'Q3 Raw Data'!$A$9:$BD$158,R$3,FALSE))="","",(VLOOKUP($A66,'Q3 Raw Data'!$A$9:$BD$158,R$3,FALSE))),"")</f>
        <v>Plans in place</v>
      </c>
      <c r="S66" s="223" t="str">
        <f>IFERROR(IF((VLOOKUP($A66,'Q3 Raw Data'!$A$9:$BD$158,S$3,FALSE))="","",(VLOOKUP($A66,'Q3 Raw Data'!$A$9:$BD$158,S$3,FALSE))),"")</f>
        <v>Established</v>
      </c>
      <c r="T66" s="223" t="str">
        <f>IFERROR(IF((VLOOKUP($A66,'Q3 Raw Data'!$A$9:$BD$158,T$3,FALSE))="","",(VLOOKUP($A66,'Q3 Raw Data'!$A$9:$BD$158,T$3,FALSE))),"")</f>
        <v>Mature</v>
      </c>
    </row>
    <row r="67" spans="1:20" x14ac:dyDescent="0.3">
      <c r="A67" t="s">
        <v>375</v>
      </c>
      <c r="B67" t="s">
        <v>376</v>
      </c>
      <c r="C67" s="223" t="str">
        <f>IFERROR(IF((VLOOKUP($A67,'Q3 Raw Data'!$A$9:$BD$158,C$3,FALSE))="","",(VLOOKUP($A67,'Q3 Raw Data'!$A$9:$BD$158,C$3,FALSE))),"")</f>
        <v>Established</v>
      </c>
      <c r="D67" s="223" t="str">
        <f>IFERROR(IF((VLOOKUP($A67,'Q3 Raw Data'!$A$9:$BD$158,D$3,FALSE))="","",(VLOOKUP($A67,'Q3 Raw Data'!$A$9:$BD$158,D$3,FALSE))),"")</f>
        <v>Established</v>
      </c>
      <c r="E67" s="223" t="str">
        <f>IFERROR(IF((VLOOKUP($A67,'Q3 Raw Data'!$A$9:$BD$158,E$3,FALSE))="","",(VLOOKUP($A67,'Q3 Raw Data'!$A$9:$BD$158,E$3,FALSE))),"")</f>
        <v>Established</v>
      </c>
      <c r="F67" s="223" t="str">
        <f>IFERROR(IF((VLOOKUP($A67,'Q3 Raw Data'!$A$9:$BD$158,F$3,FALSE))="","",(VLOOKUP($A67,'Q3 Raw Data'!$A$9:$BD$158,F$3,FALSE))),"")</f>
        <v>Established</v>
      </c>
      <c r="G67" s="223" t="str">
        <f>IFERROR(IF((VLOOKUP($A67,'Q3 Raw Data'!$A$9:$BD$158,G$3,FALSE))="","",(VLOOKUP($A67,'Q3 Raw Data'!$A$9:$BD$158,G$3,FALSE))),"")</f>
        <v>Mature</v>
      </c>
      <c r="H67" s="223" t="str">
        <f>IFERROR(IF((VLOOKUP($A67,'Q3 Raw Data'!$A$9:$BD$158,H$3,FALSE))="","",(VLOOKUP($A67,'Q3 Raw Data'!$A$9:$BD$158,H$3,FALSE))),"")</f>
        <v>Established</v>
      </c>
      <c r="I67" s="223" t="str">
        <f>IFERROR(IF((VLOOKUP($A67,'Q3 Raw Data'!$A$9:$BD$158,I$3,FALSE))="","",(VLOOKUP($A67,'Q3 Raw Data'!$A$9:$BD$158,I$3,FALSE))),"")</f>
        <v>Established</v>
      </c>
      <c r="J67" s="223" t="str">
        <f>IFERROR(IF((VLOOKUP($A67,'Q3 Raw Data'!$A$9:$BD$158,J$3,FALSE))="","",(VLOOKUP($A67,'Q3 Raw Data'!$A$9:$BD$158,J$3,FALSE))),"")</f>
        <v>Established</v>
      </c>
      <c r="K67" s="223" t="str">
        <f>IFERROR(IF((VLOOKUP($A67,'Q3 Raw Data'!$A$9:$BD$158,K$3,FALSE))="","",(VLOOKUP($A67,'Q3 Raw Data'!$A$9:$BD$158,K$3,FALSE))),"")</f>
        <v>Established</v>
      </c>
      <c r="L67" s="223" t="str">
        <f>IFERROR(IF((VLOOKUP($A67,'Q3 Raw Data'!$A$9:$BD$158,L$3,FALSE))="","",(VLOOKUP($A67,'Q3 Raw Data'!$A$9:$BD$158,L$3,FALSE))),"")</f>
        <v>Established</v>
      </c>
      <c r="M67" s="223" t="str">
        <f>IFERROR(IF((VLOOKUP($A67,'Q3 Raw Data'!$A$9:$BD$158,M$3,FALSE))="","",(VLOOKUP($A67,'Q3 Raw Data'!$A$9:$BD$158,M$3,FALSE))),"")</f>
        <v>Established</v>
      </c>
      <c r="N67" s="223" t="str">
        <f>IFERROR(IF((VLOOKUP($A67,'Q3 Raw Data'!$A$9:$BD$158,N$3,FALSE))="","",(VLOOKUP($A67,'Q3 Raw Data'!$A$9:$BD$158,N$3,FALSE))),"")</f>
        <v>Mature</v>
      </c>
      <c r="O67" s="223" t="str">
        <f>IFERROR(IF((VLOOKUP($A67,'Q3 Raw Data'!$A$9:$BD$158,O$3,FALSE))="","",(VLOOKUP($A67,'Q3 Raw Data'!$A$9:$BD$158,O$3,FALSE))),"")</f>
        <v>Established</v>
      </c>
      <c r="P67" s="223" t="str">
        <f>IFERROR(IF((VLOOKUP($A67,'Q3 Raw Data'!$A$9:$BD$158,P$3,FALSE))="","",(VLOOKUP($A67,'Q3 Raw Data'!$A$9:$BD$158,P$3,FALSE))),"")</f>
        <v>Mature</v>
      </c>
      <c r="Q67" s="223" t="str">
        <f>IFERROR(IF((VLOOKUP($A67,'Q3 Raw Data'!$A$9:$BD$158,Q$3,FALSE))="","",(VLOOKUP($A67,'Q3 Raw Data'!$A$9:$BD$158,Q$3,FALSE))),"")</f>
        <v>Established</v>
      </c>
      <c r="R67" s="223" t="str">
        <f>IFERROR(IF((VLOOKUP($A67,'Q3 Raw Data'!$A$9:$BD$158,R$3,FALSE))="","",(VLOOKUP($A67,'Q3 Raw Data'!$A$9:$BD$158,R$3,FALSE))),"")</f>
        <v>Established</v>
      </c>
      <c r="S67" s="223" t="str">
        <f>IFERROR(IF((VLOOKUP($A67,'Q3 Raw Data'!$A$9:$BD$158,S$3,FALSE))="","",(VLOOKUP($A67,'Q3 Raw Data'!$A$9:$BD$158,S$3,FALSE))),"")</f>
        <v>Established</v>
      </c>
      <c r="T67" s="223" t="str">
        <f>IFERROR(IF((VLOOKUP($A67,'Q3 Raw Data'!$A$9:$BD$158,T$3,FALSE))="","",(VLOOKUP($A67,'Q3 Raw Data'!$A$9:$BD$158,T$3,FALSE))),"")</f>
        <v>Established</v>
      </c>
    </row>
    <row r="68" spans="1:20" x14ac:dyDescent="0.3">
      <c r="A68" t="s">
        <v>379</v>
      </c>
      <c r="B68" t="s">
        <v>380</v>
      </c>
      <c r="C68" s="223" t="str">
        <f>IFERROR(IF((VLOOKUP($A68,'Q3 Raw Data'!$A$9:$BD$158,C$3,FALSE))="","",(VLOOKUP($A68,'Q3 Raw Data'!$A$9:$BD$158,C$3,FALSE))),"")</f>
        <v>Established</v>
      </c>
      <c r="D68" s="223" t="str">
        <f>IFERROR(IF((VLOOKUP($A68,'Q3 Raw Data'!$A$9:$BD$158,D$3,FALSE))="","",(VLOOKUP($A68,'Q3 Raw Data'!$A$9:$BD$158,D$3,FALSE))),"")</f>
        <v>Established</v>
      </c>
      <c r="E68" s="223" t="str">
        <f>IFERROR(IF((VLOOKUP($A68,'Q3 Raw Data'!$A$9:$BD$158,E$3,FALSE))="","",(VLOOKUP($A68,'Q3 Raw Data'!$A$9:$BD$158,E$3,FALSE))),"")</f>
        <v>Established</v>
      </c>
      <c r="F68" s="223" t="str">
        <f>IFERROR(IF((VLOOKUP($A68,'Q3 Raw Data'!$A$9:$BD$158,F$3,FALSE))="","",(VLOOKUP($A68,'Q3 Raw Data'!$A$9:$BD$158,F$3,FALSE))),"")</f>
        <v>Established</v>
      </c>
      <c r="G68" s="223" t="str">
        <f>IFERROR(IF((VLOOKUP($A68,'Q3 Raw Data'!$A$9:$BD$158,G$3,FALSE))="","",(VLOOKUP($A68,'Q3 Raw Data'!$A$9:$BD$158,G$3,FALSE))),"")</f>
        <v>Established</v>
      </c>
      <c r="H68" s="223" t="str">
        <f>IFERROR(IF((VLOOKUP($A68,'Q3 Raw Data'!$A$9:$BD$158,H$3,FALSE))="","",(VLOOKUP($A68,'Q3 Raw Data'!$A$9:$BD$158,H$3,FALSE))),"")</f>
        <v>Established</v>
      </c>
      <c r="I68" s="223" t="str">
        <f>IFERROR(IF((VLOOKUP($A68,'Q3 Raw Data'!$A$9:$BD$158,I$3,FALSE))="","",(VLOOKUP($A68,'Q3 Raw Data'!$A$9:$BD$158,I$3,FALSE))),"")</f>
        <v>Established</v>
      </c>
      <c r="J68" s="223" t="str">
        <f>IFERROR(IF((VLOOKUP($A68,'Q3 Raw Data'!$A$9:$BD$158,J$3,FALSE))="","",(VLOOKUP($A68,'Q3 Raw Data'!$A$9:$BD$158,J$3,FALSE))),"")</f>
        <v>Plans in place</v>
      </c>
      <c r="K68" s="223" t="str">
        <f>IFERROR(IF((VLOOKUP($A68,'Q3 Raw Data'!$A$9:$BD$158,K$3,FALSE))="","",(VLOOKUP($A68,'Q3 Raw Data'!$A$9:$BD$158,K$3,FALSE))),"")</f>
        <v>Plans in place</v>
      </c>
      <c r="L68" s="223" t="str">
        <f>IFERROR(IF((VLOOKUP($A68,'Q3 Raw Data'!$A$9:$BD$158,L$3,FALSE))="","",(VLOOKUP($A68,'Q3 Raw Data'!$A$9:$BD$158,L$3,FALSE))),"")</f>
        <v>Established</v>
      </c>
      <c r="M68" s="223" t="str">
        <f>IFERROR(IF((VLOOKUP($A68,'Q3 Raw Data'!$A$9:$BD$158,M$3,FALSE))="","",(VLOOKUP($A68,'Q3 Raw Data'!$A$9:$BD$158,M$3,FALSE))),"")</f>
        <v>Established</v>
      </c>
      <c r="N68" s="223" t="str">
        <f>IFERROR(IF((VLOOKUP($A68,'Q3 Raw Data'!$A$9:$BD$158,N$3,FALSE))="","",(VLOOKUP($A68,'Q3 Raw Data'!$A$9:$BD$158,N$3,FALSE))),"")</f>
        <v>Established</v>
      </c>
      <c r="O68" s="223" t="str">
        <f>IFERROR(IF((VLOOKUP($A68,'Q3 Raw Data'!$A$9:$BD$158,O$3,FALSE))="","",(VLOOKUP($A68,'Q3 Raw Data'!$A$9:$BD$158,O$3,FALSE))),"")</f>
        <v>Established</v>
      </c>
      <c r="P68" s="223" t="str">
        <f>IFERROR(IF((VLOOKUP($A68,'Q3 Raw Data'!$A$9:$BD$158,P$3,FALSE))="","",(VLOOKUP($A68,'Q3 Raw Data'!$A$9:$BD$158,P$3,FALSE))),"")</f>
        <v>Established</v>
      </c>
      <c r="Q68" s="223" t="str">
        <f>IFERROR(IF((VLOOKUP($A68,'Q3 Raw Data'!$A$9:$BD$158,Q$3,FALSE))="","",(VLOOKUP($A68,'Q3 Raw Data'!$A$9:$BD$158,Q$3,FALSE))),"")</f>
        <v>Established</v>
      </c>
      <c r="R68" s="223" t="str">
        <f>IFERROR(IF((VLOOKUP($A68,'Q3 Raw Data'!$A$9:$BD$158,R$3,FALSE))="","",(VLOOKUP($A68,'Q3 Raw Data'!$A$9:$BD$158,R$3,FALSE))),"")</f>
        <v>Established</v>
      </c>
      <c r="S68" s="223" t="str">
        <f>IFERROR(IF((VLOOKUP($A68,'Q3 Raw Data'!$A$9:$BD$158,S$3,FALSE))="","",(VLOOKUP($A68,'Q3 Raw Data'!$A$9:$BD$158,S$3,FALSE))),"")</f>
        <v>Established</v>
      </c>
      <c r="T68" s="223" t="str">
        <f>IFERROR(IF((VLOOKUP($A68,'Q3 Raw Data'!$A$9:$BD$158,T$3,FALSE))="","",(VLOOKUP($A68,'Q3 Raw Data'!$A$9:$BD$158,T$3,FALSE))),"")</f>
        <v>Established</v>
      </c>
    </row>
    <row r="69" spans="1:20" x14ac:dyDescent="0.3">
      <c r="A69" t="s">
        <v>381</v>
      </c>
      <c r="B69" t="s">
        <v>382</v>
      </c>
      <c r="C69" s="223" t="str">
        <f>IFERROR(IF((VLOOKUP($A69,'Q3 Raw Data'!$A$9:$BD$158,C$3,FALSE))="","",(VLOOKUP($A69,'Q3 Raw Data'!$A$9:$BD$158,C$3,FALSE))),"")</f>
        <v>Established</v>
      </c>
      <c r="D69" s="223" t="str">
        <f>IFERROR(IF((VLOOKUP($A69,'Q3 Raw Data'!$A$9:$BD$158,D$3,FALSE))="","",(VLOOKUP($A69,'Q3 Raw Data'!$A$9:$BD$158,D$3,FALSE))),"")</f>
        <v>Established</v>
      </c>
      <c r="E69" s="223" t="str">
        <f>IFERROR(IF((VLOOKUP($A69,'Q3 Raw Data'!$A$9:$BD$158,E$3,FALSE))="","",(VLOOKUP($A69,'Q3 Raw Data'!$A$9:$BD$158,E$3,FALSE))),"")</f>
        <v>Established</v>
      </c>
      <c r="F69" s="223" t="str">
        <f>IFERROR(IF((VLOOKUP($A69,'Q3 Raw Data'!$A$9:$BD$158,F$3,FALSE))="","",(VLOOKUP($A69,'Q3 Raw Data'!$A$9:$BD$158,F$3,FALSE))),"")</f>
        <v>Established</v>
      </c>
      <c r="G69" s="223" t="str">
        <f>IFERROR(IF((VLOOKUP($A69,'Q3 Raw Data'!$A$9:$BD$158,G$3,FALSE))="","",(VLOOKUP($A69,'Q3 Raw Data'!$A$9:$BD$158,G$3,FALSE))),"")</f>
        <v>Established</v>
      </c>
      <c r="H69" s="223" t="str">
        <f>IFERROR(IF((VLOOKUP($A69,'Q3 Raw Data'!$A$9:$BD$158,H$3,FALSE))="","",(VLOOKUP($A69,'Q3 Raw Data'!$A$9:$BD$158,H$3,FALSE))),"")</f>
        <v>Established</v>
      </c>
      <c r="I69" s="223" t="str">
        <f>IFERROR(IF((VLOOKUP($A69,'Q3 Raw Data'!$A$9:$BD$158,I$3,FALSE))="","",(VLOOKUP($A69,'Q3 Raw Data'!$A$9:$BD$158,I$3,FALSE))),"")</f>
        <v>Established</v>
      </c>
      <c r="J69" s="223" t="str">
        <f>IFERROR(IF((VLOOKUP($A69,'Q3 Raw Data'!$A$9:$BD$158,J$3,FALSE))="","",(VLOOKUP($A69,'Q3 Raw Data'!$A$9:$BD$158,J$3,FALSE))),"")</f>
        <v>Established</v>
      </c>
      <c r="K69" s="223" t="str">
        <f>IFERROR(IF((VLOOKUP($A69,'Q3 Raw Data'!$A$9:$BD$158,K$3,FALSE))="","",(VLOOKUP($A69,'Q3 Raw Data'!$A$9:$BD$158,K$3,FALSE))),"")</f>
        <v>Not yet established</v>
      </c>
      <c r="L69" s="223" t="str">
        <f>IFERROR(IF((VLOOKUP($A69,'Q3 Raw Data'!$A$9:$BD$158,L$3,FALSE))="","",(VLOOKUP($A69,'Q3 Raw Data'!$A$9:$BD$158,L$3,FALSE))),"")</f>
        <v>Established</v>
      </c>
      <c r="M69" s="223" t="str">
        <f>IFERROR(IF((VLOOKUP($A69,'Q3 Raw Data'!$A$9:$BD$158,M$3,FALSE))="","",(VLOOKUP($A69,'Q3 Raw Data'!$A$9:$BD$158,M$3,FALSE))),"")</f>
        <v>Established</v>
      </c>
      <c r="N69" s="223" t="str">
        <f>IFERROR(IF((VLOOKUP($A69,'Q3 Raw Data'!$A$9:$BD$158,N$3,FALSE))="","",(VLOOKUP($A69,'Q3 Raw Data'!$A$9:$BD$158,N$3,FALSE))),"")</f>
        <v>Established</v>
      </c>
      <c r="O69" s="223" t="str">
        <f>IFERROR(IF((VLOOKUP($A69,'Q3 Raw Data'!$A$9:$BD$158,O$3,FALSE))="","",(VLOOKUP($A69,'Q3 Raw Data'!$A$9:$BD$158,O$3,FALSE))),"")</f>
        <v>Established</v>
      </c>
      <c r="P69" s="223" t="str">
        <f>IFERROR(IF((VLOOKUP($A69,'Q3 Raw Data'!$A$9:$BD$158,P$3,FALSE))="","",(VLOOKUP($A69,'Q3 Raw Data'!$A$9:$BD$158,P$3,FALSE))),"")</f>
        <v>Established</v>
      </c>
      <c r="Q69" s="223" t="str">
        <f>IFERROR(IF((VLOOKUP($A69,'Q3 Raw Data'!$A$9:$BD$158,Q$3,FALSE))="","",(VLOOKUP($A69,'Q3 Raw Data'!$A$9:$BD$158,Q$3,FALSE))),"")</f>
        <v>Established</v>
      </c>
      <c r="R69" s="223" t="str">
        <f>IFERROR(IF((VLOOKUP($A69,'Q3 Raw Data'!$A$9:$BD$158,R$3,FALSE))="","",(VLOOKUP($A69,'Q3 Raw Data'!$A$9:$BD$158,R$3,FALSE))),"")</f>
        <v>Established</v>
      </c>
      <c r="S69" s="223" t="str">
        <f>IFERROR(IF((VLOOKUP($A69,'Q3 Raw Data'!$A$9:$BD$158,S$3,FALSE))="","",(VLOOKUP($A69,'Q3 Raw Data'!$A$9:$BD$158,S$3,FALSE))),"")</f>
        <v>Established</v>
      </c>
      <c r="T69" s="223" t="str">
        <f>IFERROR(IF((VLOOKUP($A69,'Q3 Raw Data'!$A$9:$BD$158,T$3,FALSE))="","",(VLOOKUP($A69,'Q3 Raw Data'!$A$9:$BD$158,T$3,FALSE))),"")</f>
        <v>Not yet established</v>
      </c>
    </row>
    <row r="70" spans="1:20" x14ac:dyDescent="0.3">
      <c r="A70" t="s">
        <v>385</v>
      </c>
      <c r="B70" t="s">
        <v>386</v>
      </c>
      <c r="C70" s="223" t="str">
        <f>IFERROR(IF((VLOOKUP($A70,'Q3 Raw Data'!$A$9:$BD$158,C$3,FALSE))="","",(VLOOKUP($A70,'Q3 Raw Data'!$A$9:$BD$158,C$3,FALSE))),"")</f>
        <v>Mature</v>
      </c>
      <c r="D70" s="223" t="str">
        <f>IFERROR(IF((VLOOKUP($A70,'Q3 Raw Data'!$A$9:$BD$158,D$3,FALSE))="","",(VLOOKUP($A70,'Q3 Raw Data'!$A$9:$BD$158,D$3,FALSE))),"")</f>
        <v>Established</v>
      </c>
      <c r="E70" s="223" t="str">
        <f>IFERROR(IF((VLOOKUP($A70,'Q3 Raw Data'!$A$9:$BD$158,E$3,FALSE))="","",(VLOOKUP($A70,'Q3 Raw Data'!$A$9:$BD$158,E$3,FALSE))),"")</f>
        <v>Established</v>
      </c>
      <c r="F70" s="223" t="str">
        <f>IFERROR(IF((VLOOKUP($A70,'Q3 Raw Data'!$A$9:$BD$158,F$3,FALSE))="","",(VLOOKUP($A70,'Q3 Raw Data'!$A$9:$BD$158,F$3,FALSE))),"")</f>
        <v>Mature</v>
      </c>
      <c r="G70" s="223" t="str">
        <f>IFERROR(IF((VLOOKUP($A70,'Q3 Raw Data'!$A$9:$BD$158,G$3,FALSE))="","",(VLOOKUP($A70,'Q3 Raw Data'!$A$9:$BD$158,G$3,FALSE))),"")</f>
        <v>Established</v>
      </c>
      <c r="H70" s="223" t="str">
        <f>IFERROR(IF((VLOOKUP($A70,'Q3 Raw Data'!$A$9:$BD$158,H$3,FALSE))="","",(VLOOKUP($A70,'Q3 Raw Data'!$A$9:$BD$158,H$3,FALSE))),"")</f>
        <v>Established</v>
      </c>
      <c r="I70" s="223" t="str">
        <f>IFERROR(IF((VLOOKUP($A70,'Q3 Raw Data'!$A$9:$BD$158,I$3,FALSE))="","",(VLOOKUP($A70,'Q3 Raw Data'!$A$9:$BD$158,I$3,FALSE))),"")</f>
        <v>Established</v>
      </c>
      <c r="J70" s="223" t="str">
        <f>IFERROR(IF((VLOOKUP($A70,'Q3 Raw Data'!$A$9:$BD$158,J$3,FALSE))="","",(VLOOKUP($A70,'Q3 Raw Data'!$A$9:$BD$158,J$3,FALSE))),"")</f>
        <v>Established</v>
      </c>
      <c r="K70" s="223" t="str">
        <f>IFERROR(IF((VLOOKUP($A70,'Q3 Raw Data'!$A$9:$BD$158,K$3,FALSE))="","",(VLOOKUP($A70,'Q3 Raw Data'!$A$9:$BD$158,K$3,FALSE))),"")</f>
        <v>Mature</v>
      </c>
      <c r="L70" s="223" t="str">
        <f>IFERROR(IF((VLOOKUP($A70,'Q3 Raw Data'!$A$9:$BD$158,L$3,FALSE))="","",(VLOOKUP($A70,'Q3 Raw Data'!$A$9:$BD$158,L$3,FALSE))),"")</f>
        <v>Mature</v>
      </c>
      <c r="M70" s="223" t="str">
        <f>IFERROR(IF((VLOOKUP($A70,'Q3 Raw Data'!$A$9:$BD$158,M$3,FALSE))="","",(VLOOKUP($A70,'Q3 Raw Data'!$A$9:$BD$158,M$3,FALSE))),"")</f>
        <v>Established</v>
      </c>
      <c r="N70" s="223" t="str">
        <f>IFERROR(IF((VLOOKUP($A70,'Q3 Raw Data'!$A$9:$BD$158,N$3,FALSE))="","",(VLOOKUP($A70,'Q3 Raw Data'!$A$9:$BD$158,N$3,FALSE))),"")</f>
        <v>Established</v>
      </c>
      <c r="O70" s="223" t="str">
        <f>IFERROR(IF((VLOOKUP($A70,'Q3 Raw Data'!$A$9:$BD$158,O$3,FALSE))="","",(VLOOKUP($A70,'Q3 Raw Data'!$A$9:$BD$158,O$3,FALSE))),"")</f>
        <v>Mature</v>
      </c>
      <c r="P70" s="223" t="str">
        <f>IFERROR(IF((VLOOKUP($A70,'Q3 Raw Data'!$A$9:$BD$158,P$3,FALSE))="","",(VLOOKUP($A70,'Q3 Raw Data'!$A$9:$BD$158,P$3,FALSE))),"")</f>
        <v>Established</v>
      </c>
      <c r="Q70" s="223" t="str">
        <f>IFERROR(IF((VLOOKUP($A70,'Q3 Raw Data'!$A$9:$BD$158,Q$3,FALSE))="","",(VLOOKUP($A70,'Q3 Raw Data'!$A$9:$BD$158,Q$3,FALSE))),"")</f>
        <v>Established</v>
      </c>
      <c r="R70" s="223" t="str">
        <f>IFERROR(IF((VLOOKUP($A70,'Q3 Raw Data'!$A$9:$BD$158,R$3,FALSE))="","",(VLOOKUP($A70,'Q3 Raw Data'!$A$9:$BD$158,R$3,FALSE))),"")</f>
        <v>Established</v>
      </c>
      <c r="S70" s="223" t="str">
        <f>IFERROR(IF((VLOOKUP($A70,'Q3 Raw Data'!$A$9:$BD$158,S$3,FALSE))="","",(VLOOKUP($A70,'Q3 Raw Data'!$A$9:$BD$158,S$3,FALSE))),"")</f>
        <v>Established</v>
      </c>
      <c r="T70" s="223" t="str">
        <f>IFERROR(IF((VLOOKUP($A70,'Q3 Raw Data'!$A$9:$BD$158,T$3,FALSE))="","",(VLOOKUP($A70,'Q3 Raw Data'!$A$9:$BD$158,T$3,FALSE))),"")</f>
        <v>Mature</v>
      </c>
    </row>
    <row r="71" spans="1:20" x14ac:dyDescent="0.3">
      <c r="A71" t="s">
        <v>387</v>
      </c>
      <c r="B71" t="s">
        <v>388</v>
      </c>
      <c r="C71" s="223" t="str">
        <f>IFERROR(IF((VLOOKUP($A71,'Q3 Raw Data'!$A$9:$BD$158,C$3,FALSE))="","",(VLOOKUP($A71,'Q3 Raw Data'!$A$9:$BD$158,C$3,FALSE))),"")</f>
        <v>Established</v>
      </c>
      <c r="D71" s="223" t="str">
        <f>IFERROR(IF((VLOOKUP($A71,'Q3 Raw Data'!$A$9:$BD$158,D$3,FALSE))="","",(VLOOKUP($A71,'Q3 Raw Data'!$A$9:$BD$158,D$3,FALSE))),"")</f>
        <v>Established</v>
      </c>
      <c r="E71" s="223" t="str">
        <f>IFERROR(IF((VLOOKUP($A71,'Q3 Raw Data'!$A$9:$BD$158,E$3,FALSE))="","",(VLOOKUP($A71,'Q3 Raw Data'!$A$9:$BD$158,E$3,FALSE))),"")</f>
        <v>Established</v>
      </c>
      <c r="F71" s="223" t="str">
        <f>IFERROR(IF((VLOOKUP($A71,'Q3 Raw Data'!$A$9:$BD$158,F$3,FALSE))="","",(VLOOKUP($A71,'Q3 Raw Data'!$A$9:$BD$158,F$3,FALSE))),"")</f>
        <v>Established</v>
      </c>
      <c r="G71" s="223" t="str">
        <f>IFERROR(IF((VLOOKUP($A71,'Q3 Raw Data'!$A$9:$BD$158,G$3,FALSE))="","",(VLOOKUP($A71,'Q3 Raw Data'!$A$9:$BD$158,G$3,FALSE))),"")</f>
        <v>Plans in place</v>
      </c>
      <c r="H71" s="223" t="str">
        <f>IFERROR(IF((VLOOKUP($A71,'Q3 Raw Data'!$A$9:$BD$158,H$3,FALSE))="","",(VLOOKUP($A71,'Q3 Raw Data'!$A$9:$BD$158,H$3,FALSE))),"")</f>
        <v>Established</v>
      </c>
      <c r="I71" s="223" t="str">
        <f>IFERROR(IF((VLOOKUP($A71,'Q3 Raw Data'!$A$9:$BD$158,I$3,FALSE))="","",(VLOOKUP($A71,'Q3 Raw Data'!$A$9:$BD$158,I$3,FALSE))),"")</f>
        <v>Mature</v>
      </c>
      <c r="J71" s="223" t="str">
        <f>IFERROR(IF((VLOOKUP($A71,'Q3 Raw Data'!$A$9:$BD$158,J$3,FALSE))="","",(VLOOKUP($A71,'Q3 Raw Data'!$A$9:$BD$158,J$3,FALSE))),"")</f>
        <v>Plans in place</v>
      </c>
      <c r="K71" s="223" t="str">
        <f>IFERROR(IF((VLOOKUP($A71,'Q3 Raw Data'!$A$9:$BD$158,K$3,FALSE))="","",(VLOOKUP($A71,'Q3 Raw Data'!$A$9:$BD$158,K$3,FALSE))),"")</f>
        <v>Established</v>
      </c>
      <c r="L71" s="223" t="str">
        <f>IFERROR(IF((VLOOKUP($A71,'Q3 Raw Data'!$A$9:$BD$158,L$3,FALSE))="","",(VLOOKUP($A71,'Q3 Raw Data'!$A$9:$BD$158,L$3,FALSE))),"")</f>
        <v>Mature</v>
      </c>
      <c r="M71" s="223" t="str">
        <f>IFERROR(IF((VLOOKUP($A71,'Q3 Raw Data'!$A$9:$BD$158,M$3,FALSE))="","",(VLOOKUP($A71,'Q3 Raw Data'!$A$9:$BD$158,M$3,FALSE))),"")</f>
        <v>Mature</v>
      </c>
      <c r="N71" s="223" t="str">
        <f>IFERROR(IF((VLOOKUP($A71,'Q3 Raw Data'!$A$9:$BD$158,N$3,FALSE))="","",(VLOOKUP($A71,'Q3 Raw Data'!$A$9:$BD$158,N$3,FALSE))),"")</f>
        <v>Mature</v>
      </c>
      <c r="O71" s="223" t="str">
        <f>IFERROR(IF((VLOOKUP($A71,'Q3 Raw Data'!$A$9:$BD$158,O$3,FALSE))="","",(VLOOKUP($A71,'Q3 Raw Data'!$A$9:$BD$158,O$3,FALSE))),"")</f>
        <v>Established</v>
      </c>
      <c r="P71" s="223" t="str">
        <f>IFERROR(IF((VLOOKUP($A71,'Q3 Raw Data'!$A$9:$BD$158,P$3,FALSE))="","",(VLOOKUP($A71,'Q3 Raw Data'!$A$9:$BD$158,P$3,FALSE))),"")</f>
        <v>Established</v>
      </c>
      <c r="Q71" s="223" t="str">
        <f>IFERROR(IF((VLOOKUP($A71,'Q3 Raw Data'!$A$9:$BD$158,Q$3,FALSE))="","",(VLOOKUP($A71,'Q3 Raw Data'!$A$9:$BD$158,Q$3,FALSE))),"")</f>
        <v>Established</v>
      </c>
      <c r="R71" s="223" t="str">
        <f>IFERROR(IF((VLOOKUP($A71,'Q3 Raw Data'!$A$9:$BD$158,R$3,FALSE))="","",(VLOOKUP($A71,'Q3 Raw Data'!$A$9:$BD$158,R$3,FALSE))),"")</f>
        <v>Mature</v>
      </c>
      <c r="S71" s="223" t="str">
        <f>IFERROR(IF((VLOOKUP($A71,'Q3 Raw Data'!$A$9:$BD$158,S$3,FALSE))="","",(VLOOKUP($A71,'Q3 Raw Data'!$A$9:$BD$158,S$3,FALSE))),"")</f>
        <v>Plans in place</v>
      </c>
      <c r="T71" s="223" t="str">
        <f>IFERROR(IF((VLOOKUP($A71,'Q3 Raw Data'!$A$9:$BD$158,T$3,FALSE))="","",(VLOOKUP($A71,'Q3 Raw Data'!$A$9:$BD$158,T$3,FALSE))),"")</f>
        <v>Mature</v>
      </c>
    </row>
    <row r="72" spans="1:20" x14ac:dyDescent="0.3">
      <c r="A72" t="s">
        <v>389</v>
      </c>
      <c r="B72" t="s">
        <v>390</v>
      </c>
      <c r="C72" s="223" t="str">
        <f>IFERROR(IF((VLOOKUP($A72,'Q3 Raw Data'!$A$9:$BD$158,C$3,FALSE))="","",(VLOOKUP($A72,'Q3 Raw Data'!$A$9:$BD$158,C$3,FALSE))),"")</f>
        <v>Mature</v>
      </c>
      <c r="D72" s="223" t="str">
        <f>IFERROR(IF((VLOOKUP($A72,'Q3 Raw Data'!$A$9:$BD$158,D$3,FALSE))="","",(VLOOKUP($A72,'Q3 Raw Data'!$A$9:$BD$158,D$3,FALSE))),"")</f>
        <v>Mature</v>
      </c>
      <c r="E72" s="223" t="str">
        <f>IFERROR(IF((VLOOKUP($A72,'Q3 Raw Data'!$A$9:$BD$158,E$3,FALSE))="","",(VLOOKUP($A72,'Q3 Raw Data'!$A$9:$BD$158,E$3,FALSE))),"")</f>
        <v>Mature</v>
      </c>
      <c r="F72" s="223" t="str">
        <f>IFERROR(IF((VLOOKUP($A72,'Q3 Raw Data'!$A$9:$BD$158,F$3,FALSE))="","",(VLOOKUP($A72,'Q3 Raw Data'!$A$9:$BD$158,F$3,FALSE))),"")</f>
        <v>Established</v>
      </c>
      <c r="G72" s="223" t="str">
        <f>IFERROR(IF((VLOOKUP($A72,'Q3 Raw Data'!$A$9:$BD$158,G$3,FALSE))="","",(VLOOKUP($A72,'Q3 Raw Data'!$A$9:$BD$158,G$3,FALSE))),"")</f>
        <v>Plans in place</v>
      </c>
      <c r="H72" s="223" t="str">
        <f>IFERROR(IF((VLOOKUP($A72,'Q3 Raw Data'!$A$9:$BD$158,H$3,FALSE))="","",(VLOOKUP($A72,'Q3 Raw Data'!$A$9:$BD$158,H$3,FALSE))),"")</f>
        <v>Established</v>
      </c>
      <c r="I72" s="223" t="str">
        <f>IFERROR(IF((VLOOKUP($A72,'Q3 Raw Data'!$A$9:$BD$158,I$3,FALSE))="","",(VLOOKUP($A72,'Q3 Raw Data'!$A$9:$BD$158,I$3,FALSE))),"")</f>
        <v>Established</v>
      </c>
      <c r="J72" s="223" t="str">
        <f>IFERROR(IF((VLOOKUP($A72,'Q3 Raw Data'!$A$9:$BD$158,J$3,FALSE))="","",(VLOOKUP($A72,'Q3 Raw Data'!$A$9:$BD$158,J$3,FALSE))),"")</f>
        <v>Established</v>
      </c>
      <c r="K72" s="223" t="str">
        <f>IFERROR(IF((VLOOKUP($A72,'Q3 Raw Data'!$A$9:$BD$158,K$3,FALSE))="","",(VLOOKUP($A72,'Q3 Raw Data'!$A$9:$BD$158,K$3,FALSE))),"")</f>
        <v>Plans in place</v>
      </c>
      <c r="L72" s="223" t="str">
        <f>IFERROR(IF((VLOOKUP($A72,'Q3 Raw Data'!$A$9:$BD$158,L$3,FALSE))="","",(VLOOKUP($A72,'Q3 Raw Data'!$A$9:$BD$158,L$3,FALSE))),"")</f>
        <v>Mature</v>
      </c>
      <c r="M72" s="223" t="str">
        <f>IFERROR(IF((VLOOKUP($A72,'Q3 Raw Data'!$A$9:$BD$158,M$3,FALSE))="","",(VLOOKUP($A72,'Q3 Raw Data'!$A$9:$BD$158,M$3,FALSE))),"")</f>
        <v>Mature</v>
      </c>
      <c r="N72" s="223" t="str">
        <f>IFERROR(IF((VLOOKUP($A72,'Q3 Raw Data'!$A$9:$BD$158,N$3,FALSE))="","",(VLOOKUP($A72,'Q3 Raw Data'!$A$9:$BD$158,N$3,FALSE))),"")</f>
        <v>Mature</v>
      </c>
      <c r="O72" s="223" t="str">
        <f>IFERROR(IF((VLOOKUP($A72,'Q3 Raw Data'!$A$9:$BD$158,O$3,FALSE))="","",(VLOOKUP($A72,'Q3 Raw Data'!$A$9:$BD$158,O$3,FALSE))),"")</f>
        <v>Established</v>
      </c>
      <c r="P72" s="223" t="str">
        <f>IFERROR(IF((VLOOKUP($A72,'Q3 Raw Data'!$A$9:$BD$158,P$3,FALSE))="","",(VLOOKUP($A72,'Q3 Raw Data'!$A$9:$BD$158,P$3,FALSE))),"")</f>
        <v>Established</v>
      </c>
      <c r="Q72" s="223" t="str">
        <f>IFERROR(IF((VLOOKUP($A72,'Q3 Raw Data'!$A$9:$BD$158,Q$3,FALSE))="","",(VLOOKUP($A72,'Q3 Raw Data'!$A$9:$BD$158,Q$3,FALSE))),"")</f>
        <v>Established</v>
      </c>
      <c r="R72" s="223" t="str">
        <f>IFERROR(IF((VLOOKUP($A72,'Q3 Raw Data'!$A$9:$BD$158,R$3,FALSE))="","",(VLOOKUP($A72,'Q3 Raw Data'!$A$9:$BD$158,R$3,FALSE))),"")</f>
        <v>Established</v>
      </c>
      <c r="S72" s="223" t="str">
        <f>IFERROR(IF((VLOOKUP($A72,'Q3 Raw Data'!$A$9:$BD$158,S$3,FALSE))="","",(VLOOKUP($A72,'Q3 Raw Data'!$A$9:$BD$158,S$3,FALSE))),"")</f>
        <v>Established</v>
      </c>
      <c r="T72" s="223" t="str">
        <f>IFERROR(IF((VLOOKUP($A72,'Q3 Raw Data'!$A$9:$BD$158,T$3,FALSE))="","",(VLOOKUP($A72,'Q3 Raw Data'!$A$9:$BD$158,T$3,FALSE))),"")</f>
        <v>Plans in place</v>
      </c>
    </row>
    <row r="73" spans="1:20" x14ac:dyDescent="0.3">
      <c r="A73" t="s">
        <v>393</v>
      </c>
      <c r="B73" t="s">
        <v>394</v>
      </c>
      <c r="C73" s="223" t="str">
        <f>IFERROR(IF((VLOOKUP($A73,'Q3 Raw Data'!$A$9:$BD$158,C$3,FALSE))="","",(VLOOKUP($A73,'Q3 Raw Data'!$A$9:$BD$158,C$3,FALSE))),"")</f>
        <v>Established</v>
      </c>
      <c r="D73" s="223" t="str">
        <f>IFERROR(IF((VLOOKUP($A73,'Q3 Raw Data'!$A$9:$BD$158,D$3,FALSE))="","",(VLOOKUP($A73,'Q3 Raw Data'!$A$9:$BD$158,D$3,FALSE))),"")</f>
        <v>Mature</v>
      </c>
      <c r="E73" s="223" t="str">
        <f>IFERROR(IF((VLOOKUP($A73,'Q3 Raw Data'!$A$9:$BD$158,E$3,FALSE))="","",(VLOOKUP($A73,'Q3 Raw Data'!$A$9:$BD$158,E$3,FALSE))),"")</f>
        <v>Mature</v>
      </c>
      <c r="F73" s="223" t="str">
        <f>IFERROR(IF((VLOOKUP($A73,'Q3 Raw Data'!$A$9:$BD$158,F$3,FALSE))="","",(VLOOKUP($A73,'Q3 Raw Data'!$A$9:$BD$158,F$3,FALSE))),"")</f>
        <v>Established</v>
      </c>
      <c r="G73" s="223" t="str">
        <f>IFERROR(IF((VLOOKUP($A73,'Q3 Raw Data'!$A$9:$BD$158,G$3,FALSE))="","",(VLOOKUP($A73,'Q3 Raw Data'!$A$9:$BD$158,G$3,FALSE))),"")</f>
        <v>Established</v>
      </c>
      <c r="H73" s="223" t="str">
        <f>IFERROR(IF((VLOOKUP($A73,'Q3 Raw Data'!$A$9:$BD$158,H$3,FALSE))="","",(VLOOKUP($A73,'Q3 Raw Data'!$A$9:$BD$158,H$3,FALSE))),"")</f>
        <v>Established</v>
      </c>
      <c r="I73" s="223" t="str">
        <f>IFERROR(IF((VLOOKUP($A73,'Q3 Raw Data'!$A$9:$BD$158,I$3,FALSE))="","",(VLOOKUP($A73,'Q3 Raw Data'!$A$9:$BD$158,I$3,FALSE))),"")</f>
        <v>Mature</v>
      </c>
      <c r="J73" s="223" t="str">
        <f>IFERROR(IF((VLOOKUP($A73,'Q3 Raw Data'!$A$9:$BD$158,J$3,FALSE))="","",(VLOOKUP($A73,'Q3 Raw Data'!$A$9:$BD$158,J$3,FALSE))),"")</f>
        <v>Established</v>
      </c>
      <c r="K73" s="223" t="str">
        <f>IFERROR(IF((VLOOKUP($A73,'Q3 Raw Data'!$A$9:$BD$158,K$3,FALSE))="","",(VLOOKUP($A73,'Q3 Raw Data'!$A$9:$BD$158,K$3,FALSE))),"")</f>
        <v>Established</v>
      </c>
      <c r="L73" s="223" t="str">
        <f>IFERROR(IF((VLOOKUP($A73,'Q3 Raw Data'!$A$9:$BD$158,L$3,FALSE))="","",(VLOOKUP($A73,'Q3 Raw Data'!$A$9:$BD$158,L$3,FALSE))),"")</f>
        <v>Mature</v>
      </c>
      <c r="M73" s="223" t="str">
        <f>IFERROR(IF((VLOOKUP($A73,'Q3 Raw Data'!$A$9:$BD$158,M$3,FALSE))="","",(VLOOKUP($A73,'Q3 Raw Data'!$A$9:$BD$158,M$3,FALSE))),"")</f>
        <v>Mature</v>
      </c>
      <c r="N73" s="223" t="str">
        <f>IFERROR(IF((VLOOKUP($A73,'Q3 Raw Data'!$A$9:$BD$158,N$3,FALSE))="","",(VLOOKUP($A73,'Q3 Raw Data'!$A$9:$BD$158,N$3,FALSE))),"")</f>
        <v>Mature</v>
      </c>
      <c r="O73" s="223" t="str">
        <f>IFERROR(IF((VLOOKUP($A73,'Q3 Raw Data'!$A$9:$BD$158,O$3,FALSE))="","",(VLOOKUP($A73,'Q3 Raw Data'!$A$9:$BD$158,O$3,FALSE))),"")</f>
        <v>Mature</v>
      </c>
      <c r="P73" s="223" t="str">
        <f>IFERROR(IF((VLOOKUP($A73,'Q3 Raw Data'!$A$9:$BD$158,P$3,FALSE))="","",(VLOOKUP($A73,'Q3 Raw Data'!$A$9:$BD$158,P$3,FALSE))),"")</f>
        <v>Mature</v>
      </c>
      <c r="Q73" s="223" t="str">
        <f>IFERROR(IF((VLOOKUP($A73,'Q3 Raw Data'!$A$9:$BD$158,Q$3,FALSE))="","",(VLOOKUP($A73,'Q3 Raw Data'!$A$9:$BD$158,Q$3,FALSE))),"")</f>
        <v>Mature</v>
      </c>
      <c r="R73" s="223" t="str">
        <f>IFERROR(IF((VLOOKUP($A73,'Q3 Raw Data'!$A$9:$BD$158,R$3,FALSE))="","",(VLOOKUP($A73,'Q3 Raw Data'!$A$9:$BD$158,R$3,FALSE))),"")</f>
        <v>Mature</v>
      </c>
      <c r="S73" s="223" t="str">
        <f>IFERROR(IF((VLOOKUP($A73,'Q3 Raw Data'!$A$9:$BD$158,S$3,FALSE))="","",(VLOOKUP($A73,'Q3 Raw Data'!$A$9:$BD$158,S$3,FALSE))),"")</f>
        <v>Mature</v>
      </c>
      <c r="T73" s="223" t="str">
        <f>IFERROR(IF((VLOOKUP($A73,'Q3 Raw Data'!$A$9:$BD$158,T$3,FALSE))="","",(VLOOKUP($A73,'Q3 Raw Data'!$A$9:$BD$158,T$3,FALSE))),"")</f>
        <v>Established</v>
      </c>
    </row>
    <row r="74" spans="1:20" x14ac:dyDescent="0.3">
      <c r="A74" t="s">
        <v>395</v>
      </c>
      <c r="B74" t="s">
        <v>396</v>
      </c>
      <c r="C74" s="223" t="str">
        <f>IFERROR(IF((VLOOKUP($A74,'Q3 Raw Data'!$A$9:$BD$158,C$3,FALSE))="","",(VLOOKUP($A74,'Q3 Raw Data'!$A$9:$BD$158,C$3,FALSE))),"")</f>
        <v>Established</v>
      </c>
      <c r="D74" s="223" t="str">
        <f>IFERROR(IF((VLOOKUP($A74,'Q3 Raw Data'!$A$9:$BD$158,D$3,FALSE))="","",(VLOOKUP($A74,'Q3 Raw Data'!$A$9:$BD$158,D$3,FALSE))),"")</f>
        <v>Established</v>
      </c>
      <c r="E74" s="223" t="str">
        <f>IFERROR(IF((VLOOKUP($A74,'Q3 Raw Data'!$A$9:$BD$158,E$3,FALSE))="","",(VLOOKUP($A74,'Q3 Raw Data'!$A$9:$BD$158,E$3,FALSE))),"")</f>
        <v>Established</v>
      </c>
      <c r="F74" s="223" t="str">
        <f>IFERROR(IF((VLOOKUP($A74,'Q3 Raw Data'!$A$9:$BD$158,F$3,FALSE))="","",(VLOOKUP($A74,'Q3 Raw Data'!$A$9:$BD$158,F$3,FALSE))),"")</f>
        <v>Mature</v>
      </c>
      <c r="G74" s="223" t="str">
        <f>IFERROR(IF((VLOOKUP($A74,'Q3 Raw Data'!$A$9:$BD$158,G$3,FALSE))="","",(VLOOKUP($A74,'Q3 Raw Data'!$A$9:$BD$158,G$3,FALSE))),"")</f>
        <v>Established</v>
      </c>
      <c r="H74" s="223" t="str">
        <f>IFERROR(IF((VLOOKUP($A74,'Q3 Raw Data'!$A$9:$BD$158,H$3,FALSE))="","",(VLOOKUP($A74,'Q3 Raw Data'!$A$9:$BD$158,H$3,FALSE))),"")</f>
        <v>Established</v>
      </c>
      <c r="I74" s="223" t="str">
        <f>IFERROR(IF((VLOOKUP($A74,'Q3 Raw Data'!$A$9:$BD$158,I$3,FALSE))="","",(VLOOKUP($A74,'Q3 Raw Data'!$A$9:$BD$158,I$3,FALSE))),"")</f>
        <v>Established</v>
      </c>
      <c r="J74" s="223" t="str">
        <f>IFERROR(IF((VLOOKUP($A74,'Q3 Raw Data'!$A$9:$BD$158,J$3,FALSE))="","",(VLOOKUP($A74,'Q3 Raw Data'!$A$9:$BD$158,J$3,FALSE))),"")</f>
        <v>Established</v>
      </c>
      <c r="K74" s="223" t="str">
        <f>IFERROR(IF((VLOOKUP($A74,'Q3 Raw Data'!$A$9:$BD$158,K$3,FALSE))="","",(VLOOKUP($A74,'Q3 Raw Data'!$A$9:$BD$158,K$3,FALSE))),"")</f>
        <v>Established</v>
      </c>
      <c r="L74" s="223" t="str">
        <f>IFERROR(IF((VLOOKUP($A74,'Q3 Raw Data'!$A$9:$BD$158,L$3,FALSE))="","",(VLOOKUP($A74,'Q3 Raw Data'!$A$9:$BD$158,L$3,FALSE))),"")</f>
        <v>Established</v>
      </c>
      <c r="M74" s="223" t="str">
        <f>IFERROR(IF((VLOOKUP($A74,'Q3 Raw Data'!$A$9:$BD$158,M$3,FALSE))="","",(VLOOKUP($A74,'Q3 Raw Data'!$A$9:$BD$158,M$3,FALSE))),"")</f>
        <v>Established</v>
      </c>
      <c r="N74" s="223" t="str">
        <f>IFERROR(IF((VLOOKUP($A74,'Q3 Raw Data'!$A$9:$BD$158,N$3,FALSE))="","",(VLOOKUP($A74,'Q3 Raw Data'!$A$9:$BD$158,N$3,FALSE))),"")</f>
        <v>Established</v>
      </c>
      <c r="O74" s="223" t="str">
        <f>IFERROR(IF((VLOOKUP($A74,'Q3 Raw Data'!$A$9:$BD$158,O$3,FALSE))="","",(VLOOKUP($A74,'Q3 Raw Data'!$A$9:$BD$158,O$3,FALSE))),"")</f>
        <v>Mature</v>
      </c>
      <c r="P74" s="223" t="str">
        <f>IFERROR(IF((VLOOKUP($A74,'Q3 Raw Data'!$A$9:$BD$158,P$3,FALSE))="","",(VLOOKUP($A74,'Q3 Raw Data'!$A$9:$BD$158,P$3,FALSE))),"")</f>
        <v>Established</v>
      </c>
      <c r="Q74" s="223" t="str">
        <f>IFERROR(IF((VLOOKUP($A74,'Q3 Raw Data'!$A$9:$BD$158,Q$3,FALSE))="","",(VLOOKUP($A74,'Q3 Raw Data'!$A$9:$BD$158,Q$3,FALSE))),"")</f>
        <v>Established</v>
      </c>
      <c r="R74" s="223" t="str">
        <f>IFERROR(IF((VLOOKUP($A74,'Q3 Raw Data'!$A$9:$BD$158,R$3,FALSE))="","",(VLOOKUP($A74,'Q3 Raw Data'!$A$9:$BD$158,R$3,FALSE))),"")</f>
        <v>Established</v>
      </c>
      <c r="S74" s="223" t="str">
        <f>IFERROR(IF((VLOOKUP($A74,'Q3 Raw Data'!$A$9:$BD$158,S$3,FALSE))="","",(VLOOKUP($A74,'Q3 Raw Data'!$A$9:$BD$158,S$3,FALSE))),"")</f>
        <v>Established</v>
      </c>
      <c r="T74" s="223" t="str">
        <f>IFERROR(IF((VLOOKUP($A74,'Q3 Raw Data'!$A$9:$BD$158,T$3,FALSE))="","",(VLOOKUP($A74,'Q3 Raw Data'!$A$9:$BD$158,T$3,FALSE))),"")</f>
        <v>Established</v>
      </c>
    </row>
    <row r="75" spans="1:20" x14ac:dyDescent="0.3">
      <c r="A75" t="s">
        <v>399</v>
      </c>
      <c r="B75" t="s">
        <v>400</v>
      </c>
      <c r="C75" s="223" t="str">
        <f>IFERROR(IF((VLOOKUP($A75,'Q3 Raw Data'!$A$9:$BD$158,C$3,FALSE))="","",(VLOOKUP($A75,'Q3 Raw Data'!$A$9:$BD$158,C$3,FALSE))),"")</f>
        <v>Established</v>
      </c>
      <c r="D75" s="223" t="str">
        <f>IFERROR(IF((VLOOKUP($A75,'Q3 Raw Data'!$A$9:$BD$158,D$3,FALSE))="","",(VLOOKUP($A75,'Q3 Raw Data'!$A$9:$BD$158,D$3,FALSE))),"")</f>
        <v>Established</v>
      </c>
      <c r="E75" s="223" t="str">
        <f>IFERROR(IF((VLOOKUP($A75,'Q3 Raw Data'!$A$9:$BD$158,E$3,FALSE))="","",(VLOOKUP($A75,'Q3 Raw Data'!$A$9:$BD$158,E$3,FALSE))),"")</f>
        <v>Mature</v>
      </c>
      <c r="F75" s="223" t="str">
        <f>IFERROR(IF((VLOOKUP($A75,'Q3 Raw Data'!$A$9:$BD$158,F$3,FALSE))="","",(VLOOKUP($A75,'Q3 Raw Data'!$A$9:$BD$158,F$3,FALSE))),"")</f>
        <v>Established</v>
      </c>
      <c r="G75" s="223" t="str">
        <f>IFERROR(IF((VLOOKUP($A75,'Q3 Raw Data'!$A$9:$BD$158,G$3,FALSE))="","",(VLOOKUP($A75,'Q3 Raw Data'!$A$9:$BD$158,G$3,FALSE))),"")</f>
        <v>Not yet established</v>
      </c>
      <c r="H75" s="223" t="str">
        <f>IFERROR(IF((VLOOKUP($A75,'Q3 Raw Data'!$A$9:$BD$158,H$3,FALSE))="","",(VLOOKUP($A75,'Q3 Raw Data'!$A$9:$BD$158,H$3,FALSE))),"")</f>
        <v>Mature</v>
      </c>
      <c r="I75" s="223" t="str">
        <f>IFERROR(IF((VLOOKUP($A75,'Q3 Raw Data'!$A$9:$BD$158,I$3,FALSE))="","",(VLOOKUP($A75,'Q3 Raw Data'!$A$9:$BD$158,I$3,FALSE))),"")</f>
        <v>Mature</v>
      </c>
      <c r="J75" s="223" t="str">
        <f>IFERROR(IF((VLOOKUP($A75,'Q3 Raw Data'!$A$9:$BD$158,J$3,FALSE))="","",(VLOOKUP($A75,'Q3 Raw Data'!$A$9:$BD$158,J$3,FALSE))),"")</f>
        <v>Established</v>
      </c>
      <c r="K75" s="223" t="str">
        <f>IFERROR(IF((VLOOKUP($A75,'Q3 Raw Data'!$A$9:$BD$158,K$3,FALSE))="","",(VLOOKUP($A75,'Q3 Raw Data'!$A$9:$BD$158,K$3,FALSE))),"")</f>
        <v>Established</v>
      </c>
      <c r="L75" s="223" t="str">
        <f>IFERROR(IF((VLOOKUP($A75,'Q3 Raw Data'!$A$9:$BD$158,L$3,FALSE))="","",(VLOOKUP($A75,'Q3 Raw Data'!$A$9:$BD$158,L$3,FALSE))),"")</f>
        <v>Mature</v>
      </c>
      <c r="M75" s="223" t="str">
        <f>IFERROR(IF((VLOOKUP($A75,'Q3 Raw Data'!$A$9:$BD$158,M$3,FALSE))="","",(VLOOKUP($A75,'Q3 Raw Data'!$A$9:$BD$158,M$3,FALSE))),"")</f>
        <v>Mature</v>
      </c>
      <c r="N75" s="223" t="str">
        <f>IFERROR(IF((VLOOKUP($A75,'Q3 Raw Data'!$A$9:$BD$158,N$3,FALSE))="","",(VLOOKUP($A75,'Q3 Raw Data'!$A$9:$BD$158,N$3,FALSE))),"")</f>
        <v>Mature</v>
      </c>
      <c r="O75" s="223" t="str">
        <f>IFERROR(IF((VLOOKUP($A75,'Q3 Raw Data'!$A$9:$BD$158,O$3,FALSE))="","",(VLOOKUP($A75,'Q3 Raw Data'!$A$9:$BD$158,O$3,FALSE))),"")</f>
        <v>Established</v>
      </c>
      <c r="P75" s="223" t="str">
        <f>IFERROR(IF((VLOOKUP($A75,'Q3 Raw Data'!$A$9:$BD$158,P$3,FALSE))="","",(VLOOKUP($A75,'Q3 Raw Data'!$A$9:$BD$158,P$3,FALSE))),"")</f>
        <v>Not yet established</v>
      </c>
      <c r="Q75" s="223" t="str">
        <f>IFERROR(IF((VLOOKUP($A75,'Q3 Raw Data'!$A$9:$BD$158,Q$3,FALSE))="","",(VLOOKUP($A75,'Q3 Raw Data'!$A$9:$BD$158,Q$3,FALSE))),"")</f>
        <v>Mature</v>
      </c>
      <c r="R75" s="223" t="str">
        <f>IFERROR(IF((VLOOKUP($A75,'Q3 Raw Data'!$A$9:$BD$158,R$3,FALSE))="","",(VLOOKUP($A75,'Q3 Raw Data'!$A$9:$BD$158,R$3,FALSE))),"")</f>
        <v>Mature</v>
      </c>
      <c r="S75" s="223" t="str">
        <f>IFERROR(IF((VLOOKUP($A75,'Q3 Raw Data'!$A$9:$BD$158,S$3,FALSE))="","",(VLOOKUP($A75,'Q3 Raw Data'!$A$9:$BD$158,S$3,FALSE))),"")</f>
        <v>Established</v>
      </c>
      <c r="T75" s="223" t="str">
        <f>IFERROR(IF((VLOOKUP($A75,'Q3 Raw Data'!$A$9:$BD$158,T$3,FALSE))="","",(VLOOKUP($A75,'Q3 Raw Data'!$A$9:$BD$158,T$3,FALSE))),"")</f>
        <v>Established</v>
      </c>
    </row>
    <row r="76" spans="1:20" x14ac:dyDescent="0.3">
      <c r="A76" t="s">
        <v>403</v>
      </c>
      <c r="B76" t="s">
        <v>404</v>
      </c>
      <c r="C76" s="223" t="str">
        <f>IFERROR(IF((VLOOKUP($A76,'Q3 Raw Data'!$A$9:$BD$158,C$3,FALSE))="","",(VLOOKUP($A76,'Q3 Raw Data'!$A$9:$BD$158,C$3,FALSE))),"")</f>
        <v>Established</v>
      </c>
      <c r="D76" s="223" t="str">
        <f>IFERROR(IF((VLOOKUP($A76,'Q3 Raw Data'!$A$9:$BD$158,D$3,FALSE))="","",(VLOOKUP($A76,'Q3 Raw Data'!$A$9:$BD$158,D$3,FALSE))),"")</f>
        <v>Established</v>
      </c>
      <c r="E76" s="223" t="str">
        <f>IFERROR(IF((VLOOKUP($A76,'Q3 Raw Data'!$A$9:$BD$158,E$3,FALSE))="","",(VLOOKUP($A76,'Q3 Raw Data'!$A$9:$BD$158,E$3,FALSE))),"")</f>
        <v>Established</v>
      </c>
      <c r="F76" s="223" t="str">
        <f>IFERROR(IF((VLOOKUP($A76,'Q3 Raw Data'!$A$9:$BD$158,F$3,FALSE))="","",(VLOOKUP($A76,'Q3 Raw Data'!$A$9:$BD$158,F$3,FALSE))),"")</f>
        <v>Established</v>
      </c>
      <c r="G76" s="223" t="str">
        <f>IFERROR(IF((VLOOKUP($A76,'Q3 Raw Data'!$A$9:$BD$158,G$3,FALSE))="","",(VLOOKUP($A76,'Q3 Raw Data'!$A$9:$BD$158,G$3,FALSE))),"")</f>
        <v>Established</v>
      </c>
      <c r="H76" s="223" t="str">
        <f>IFERROR(IF((VLOOKUP($A76,'Q3 Raw Data'!$A$9:$BD$158,H$3,FALSE))="","",(VLOOKUP($A76,'Q3 Raw Data'!$A$9:$BD$158,H$3,FALSE))),"")</f>
        <v>Established</v>
      </c>
      <c r="I76" s="223" t="str">
        <f>IFERROR(IF((VLOOKUP($A76,'Q3 Raw Data'!$A$9:$BD$158,I$3,FALSE))="","",(VLOOKUP($A76,'Q3 Raw Data'!$A$9:$BD$158,I$3,FALSE))),"")</f>
        <v>Established</v>
      </c>
      <c r="J76" s="223" t="str">
        <f>IFERROR(IF((VLOOKUP($A76,'Q3 Raw Data'!$A$9:$BD$158,J$3,FALSE))="","",(VLOOKUP($A76,'Q3 Raw Data'!$A$9:$BD$158,J$3,FALSE))),"")</f>
        <v>Established</v>
      </c>
      <c r="K76" s="223" t="str">
        <f>IFERROR(IF((VLOOKUP($A76,'Q3 Raw Data'!$A$9:$BD$158,K$3,FALSE))="","",(VLOOKUP($A76,'Q3 Raw Data'!$A$9:$BD$158,K$3,FALSE))),"")</f>
        <v>Plans in place</v>
      </c>
      <c r="L76" s="223" t="str">
        <f>IFERROR(IF((VLOOKUP($A76,'Q3 Raw Data'!$A$9:$BD$158,L$3,FALSE))="","",(VLOOKUP($A76,'Q3 Raw Data'!$A$9:$BD$158,L$3,FALSE))),"")</f>
        <v>Established</v>
      </c>
      <c r="M76" s="223" t="str">
        <f>IFERROR(IF((VLOOKUP($A76,'Q3 Raw Data'!$A$9:$BD$158,M$3,FALSE))="","",(VLOOKUP($A76,'Q3 Raw Data'!$A$9:$BD$158,M$3,FALSE))),"")</f>
        <v>Established</v>
      </c>
      <c r="N76" s="223" t="str">
        <f>IFERROR(IF((VLOOKUP($A76,'Q3 Raw Data'!$A$9:$BD$158,N$3,FALSE))="","",(VLOOKUP($A76,'Q3 Raw Data'!$A$9:$BD$158,N$3,FALSE))),"")</f>
        <v>Established</v>
      </c>
      <c r="O76" s="223" t="str">
        <f>IFERROR(IF((VLOOKUP($A76,'Q3 Raw Data'!$A$9:$BD$158,O$3,FALSE))="","",(VLOOKUP($A76,'Q3 Raw Data'!$A$9:$BD$158,O$3,FALSE))),"")</f>
        <v>Established</v>
      </c>
      <c r="P76" s="223" t="str">
        <f>IFERROR(IF((VLOOKUP($A76,'Q3 Raw Data'!$A$9:$BD$158,P$3,FALSE))="","",(VLOOKUP($A76,'Q3 Raw Data'!$A$9:$BD$158,P$3,FALSE))),"")</f>
        <v>Established</v>
      </c>
      <c r="Q76" s="223" t="str">
        <f>IFERROR(IF((VLOOKUP($A76,'Q3 Raw Data'!$A$9:$BD$158,Q$3,FALSE))="","",(VLOOKUP($A76,'Q3 Raw Data'!$A$9:$BD$158,Q$3,FALSE))),"")</f>
        <v>Established</v>
      </c>
      <c r="R76" s="223" t="str">
        <f>IFERROR(IF((VLOOKUP($A76,'Q3 Raw Data'!$A$9:$BD$158,R$3,FALSE))="","",(VLOOKUP($A76,'Q3 Raw Data'!$A$9:$BD$158,R$3,FALSE))),"")</f>
        <v>Mature</v>
      </c>
      <c r="S76" s="223" t="str">
        <f>IFERROR(IF((VLOOKUP($A76,'Q3 Raw Data'!$A$9:$BD$158,S$3,FALSE))="","",(VLOOKUP($A76,'Q3 Raw Data'!$A$9:$BD$158,S$3,FALSE))),"")</f>
        <v>Established</v>
      </c>
      <c r="T76" s="223" t="str">
        <f>IFERROR(IF((VLOOKUP($A76,'Q3 Raw Data'!$A$9:$BD$158,T$3,FALSE))="","",(VLOOKUP($A76,'Q3 Raw Data'!$A$9:$BD$158,T$3,FALSE))),"")</f>
        <v>Not yet established</v>
      </c>
    </row>
    <row r="77" spans="1:20" x14ac:dyDescent="0.3">
      <c r="A77" t="s">
        <v>407</v>
      </c>
      <c r="B77" t="s">
        <v>408</v>
      </c>
      <c r="C77" s="223" t="str">
        <f>IFERROR(IF((VLOOKUP($A77,'Q3 Raw Data'!$A$9:$BD$158,C$3,FALSE))="","",(VLOOKUP($A77,'Q3 Raw Data'!$A$9:$BD$158,C$3,FALSE))),"")</f>
        <v>Established</v>
      </c>
      <c r="D77" s="223" t="str">
        <f>IFERROR(IF((VLOOKUP($A77,'Q3 Raw Data'!$A$9:$BD$158,D$3,FALSE))="","",(VLOOKUP($A77,'Q3 Raw Data'!$A$9:$BD$158,D$3,FALSE))),"")</f>
        <v>Plans in place</v>
      </c>
      <c r="E77" s="223" t="str">
        <f>IFERROR(IF((VLOOKUP($A77,'Q3 Raw Data'!$A$9:$BD$158,E$3,FALSE))="","",(VLOOKUP($A77,'Q3 Raw Data'!$A$9:$BD$158,E$3,FALSE))),"")</f>
        <v>Established</v>
      </c>
      <c r="F77" s="223" t="str">
        <f>IFERROR(IF((VLOOKUP($A77,'Q3 Raw Data'!$A$9:$BD$158,F$3,FALSE))="","",(VLOOKUP($A77,'Q3 Raw Data'!$A$9:$BD$158,F$3,FALSE))),"")</f>
        <v>Established</v>
      </c>
      <c r="G77" s="223" t="str">
        <f>IFERROR(IF((VLOOKUP($A77,'Q3 Raw Data'!$A$9:$BD$158,G$3,FALSE))="","",(VLOOKUP($A77,'Q3 Raw Data'!$A$9:$BD$158,G$3,FALSE))),"")</f>
        <v>Plans in place</v>
      </c>
      <c r="H77" s="223" t="str">
        <f>IFERROR(IF((VLOOKUP($A77,'Q3 Raw Data'!$A$9:$BD$158,H$3,FALSE))="","",(VLOOKUP($A77,'Q3 Raw Data'!$A$9:$BD$158,H$3,FALSE))),"")</f>
        <v>Plans in place</v>
      </c>
      <c r="I77" s="223" t="str">
        <f>IFERROR(IF((VLOOKUP($A77,'Q3 Raw Data'!$A$9:$BD$158,I$3,FALSE))="","",(VLOOKUP($A77,'Q3 Raw Data'!$A$9:$BD$158,I$3,FALSE))),"")</f>
        <v>Established</v>
      </c>
      <c r="J77" s="223" t="str">
        <f>IFERROR(IF((VLOOKUP($A77,'Q3 Raw Data'!$A$9:$BD$158,J$3,FALSE))="","",(VLOOKUP($A77,'Q3 Raw Data'!$A$9:$BD$158,J$3,FALSE))),"")</f>
        <v>Established</v>
      </c>
      <c r="K77" s="223" t="str">
        <f>IFERROR(IF((VLOOKUP($A77,'Q3 Raw Data'!$A$9:$BD$158,K$3,FALSE))="","",(VLOOKUP($A77,'Q3 Raw Data'!$A$9:$BD$158,K$3,FALSE))),"")</f>
        <v>Plans in place</v>
      </c>
      <c r="L77" s="223" t="str">
        <f>IFERROR(IF((VLOOKUP($A77,'Q3 Raw Data'!$A$9:$BD$158,L$3,FALSE))="","",(VLOOKUP($A77,'Q3 Raw Data'!$A$9:$BD$158,L$3,FALSE))),"")</f>
        <v>Established</v>
      </c>
      <c r="M77" s="223" t="str">
        <f>IFERROR(IF((VLOOKUP($A77,'Q3 Raw Data'!$A$9:$BD$158,M$3,FALSE))="","",(VLOOKUP($A77,'Q3 Raw Data'!$A$9:$BD$158,M$3,FALSE))),"")</f>
        <v>Established</v>
      </c>
      <c r="N77" s="223" t="str">
        <f>IFERROR(IF((VLOOKUP($A77,'Q3 Raw Data'!$A$9:$BD$158,N$3,FALSE))="","",(VLOOKUP($A77,'Q3 Raw Data'!$A$9:$BD$158,N$3,FALSE))),"")</f>
        <v>Established</v>
      </c>
      <c r="O77" s="223" t="str">
        <f>IFERROR(IF((VLOOKUP($A77,'Q3 Raw Data'!$A$9:$BD$158,O$3,FALSE))="","",(VLOOKUP($A77,'Q3 Raw Data'!$A$9:$BD$158,O$3,FALSE))),"")</f>
        <v>Established</v>
      </c>
      <c r="P77" s="223" t="str">
        <f>IFERROR(IF((VLOOKUP($A77,'Q3 Raw Data'!$A$9:$BD$158,P$3,FALSE))="","",(VLOOKUP($A77,'Q3 Raw Data'!$A$9:$BD$158,P$3,FALSE))),"")</f>
        <v>Plans in place</v>
      </c>
      <c r="Q77" s="223" t="str">
        <f>IFERROR(IF((VLOOKUP($A77,'Q3 Raw Data'!$A$9:$BD$158,Q$3,FALSE))="","",(VLOOKUP($A77,'Q3 Raw Data'!$A$9:$BD$158,Q$3,FALSE))),"")</f>
        <v>Established</v>
      </c>
      <c r="R77" s="223" t="str">
        <f>IFERROR(IF((VLOOKUP($A77,'Q3 Raw Data'!$A$9:$BD$158,R$3,FALSE))="","",(VLOOKUP($A77,'Q3 Raw Data'!$A$9:$BD$158,R$3,FALSE))),"")</f>
        <v>Mature</v>
      </c>
      <c r="S77" s="223" t="str">
        <f>IFERROR(IF((VLOOKUP($A77,'Q3 Raw Data'!$A$9:$BD$158,S$3,FALSE))="","",(VLOOKUP($A77,'Q3 Raw Data'!$A$9:$BD$158,S$3,FALSE))),"")</f>
        <v>Established</v>
      </c>
      <c r="T77" s="223" t="str">
        <f>IFERROR(IF((VLOOKUP($A77,'Q3 Raw Data'!$A$9:$BD$158,T$3,FALSE))="","",(VLOOKUP($A77,'Q3 Raw Data'!$A$9:$BD$158,T$3,FALSE))),"")</f>
        <v>Established</v>
      </c>
    </row>
    <row r="78" spans="1:20" x14ac:dyDescent="0.3">
      <c r="A78" t="s">
        <v>409</v>
      </c>
      <c r="B78" t="s">
        <v>410</v>
      </c>
      <c r="C78" s="223" t="str">
        <f>IFERROR(IF((VLOOKUP($A78,'Q3 Raw Data'!$A$9:$BD$158,C$3,FALSE))="","",(VLOOKUP($A78,'Q3 Raw Data'!$A$9:$BD$158,C$3,FALSE))),"")</f>
        <v>Established</v>
      </c>
      <c r="D78" s="223" t="str">
        <f>IFERROR(IF((VLOOKUP($A78,'Q3 Raw Data'!$A$9:$BD$158,D$3,FALSE))="","",(VLOOKUP($A78,'Q3 Raw Data'!$A$9:$BD$158,D$3,FALSE))),"")</f>
        <v>Established</v>
      </c>
      <c r="E78" s="223" t="str">
        <f>IFERROR(IF((VLOOKUP($A78,'Q3 Raw Data'!$A$9:$BD$158,E$3,FALSE))="","",(VLOOKUP($A78,'Q3 Raw Data'!$A$9:$BD$158,E$3,FALSE))),"")</f>
        <v>Established</v>
      </c>
      <c r="F78" s="223" t="str">
        <f>IFERROR(IF((VLOOKUP($A78,'Q3 Raw Data'!$A$9:$BD$158,F$3,FALSE))="","",(VLOOKUP($A78,'Q3 Raw Data'!$A$9:$BD$158,F$3,FALSE))),"")</f>
        <v>Established</v>
      </c>
      <c r="G78" s="223" t="str">
        <f>IFERROR(IF((VLOOKUP($A78,'Q3 Raw Data'!$A$9:$BD$158,G$3,FALSE))="","",(VLOOKUP($A78,'Q3 Raw Data'!$A$9:$BD$158,G$3,FALSE))),"")</f>
        <v>Established</v>
      </c>
      <c r="H78" s="223" t="str">
        <f>IFERROR(IF((VLOOKUP($A78,'Q3 Raw Data'!$A$9:$BD$158,H$3,FALSE))="","",(VLOOKUP($A78,'Q3 Raw Data'!$A$9:$BD$158,H$3,FALSE))),"")</f>
        <v>Established</v>
      </c>
      <c r="I78" s="223" t="str">
        <f>IFERROR(IF((VLOOKUP($A78,'Q3 Raw Data'!$A$9:$BD$158,I$3,FALSE))="","",(VLOOKUP($A78,'Q3 Raw Data'!$A$9:$BD$158,I$3,FALSE))),"")</f>
        <v>Established</v>
      </c>
      <c r="J78" s="223" t="str">
        <f>IFERROR(IF((VLOOKUP($A78,'Q3 Raw Data'!$A$9:$BD$158,J$3,FALSE))="","",(VLOOKUP($A78,'Q3 Raw Data'!$A$9:$BD$158,J$3,FALSE))),"")</f>
        <v>Established</v>
      </c>
      <c r="K78" s="223" t="str">
        <f>IFERROR(IF((VLOOKUP($A78,'Q3 Raw Data'!$A$9:$BD$158,K$3,FALSE))="","",(VLOOKUP($A78,'Q3 Raw Data'!$A$9:$BD$158,K$3,FALSE))),"")</f>
        <v>Established</v>
      </c>
      <c r="L78" s="223" t="str">
        <f>IFERROR(IF((VLOOKUP($A78,'Q3 Raw Data'!$A$9:$BD$158,L$3,FALSE))="","",(VLOOKUP($A78,'Q3 Raw Data'!$A$9:$BD$158,L$3,FALSE))),"")</f>
        <v>Established</v>
      </c>
      <c r="M78" s="223" t="str">
        <f>IFERROR(IF((VLOOKUP($A78,'Q3 Raw Data'!$A$9:$BD$158,M$3,FALSE))="","",(VLOOKUP($A78,'Q3 Raw Data'!$A$9:$BD$158,M$3,FALSE))),"")</f>
        <v>Established</v>
      </c>
      <c r="N78" s="223" t="str">
        <f>IFERROR(IF((VLOOKUP($A78,'Q3 Raw Data'!$A$9:$BD$158,N$3,FALSE))="","",(VLOOKUP($A78,'Q3 Raw Data'!$A$9:$BD$158,N$3,FALSE))),"")</f>
        <v>Established</v>
      </c>
      <c r="O78" s="223" t="str">
        <f>IFERROR(IF((VLOOKUP($A78,'Q3 Raw Data'!$A$9:$BD$158,O$3,FALSE))="","",(VLOOKUP($A78,'Q3 Raw Data'!$A$9:$BD$158,O$3,FALSE))),"")</f>
        <v>Established</v>
      </c>
      <c r="P78" s="223" t="str">
        <f>IFERROR(IF((VLOOKUP($A78,'Q3 Raw Data'!$A$9:$BD$158,P$3,FALSE))="","",(VLOOKUP($A78,'Q3 Raw Data'!$A$9:$BD$158,P$3,FALSE))),"")</f>
        <v>Established</v>
      </c>
      <c r="Q78" s="223" t="str">
        <f>IFERROR(IF((VLOOKUP($A78,'Q3 Raw Data'!$A$9:$BD$158,Q$3,FALSE))="","",(VLOOKUP($A78,'Q3 Raw Data'!$A$9:$BD$158,Q$3,FALSE))),"")</f>
        <v>Established</v>
      </c>
      <c r="R78" s="223" t="str">
        <f>IFERROR(IF((VLOOKUP($A78,'Q3 Raw Data'!$A$9:$BD$158,R$3,FALSE))="","",(VLOOKUP($A78,'Q3 Raw Data'!$A$9:$BD$158,R$3,FALSE))),"")</f>
        <v>Established</v>
      </c>
      <c r="S78" s="223" t="str">
        <f>IFERROR(IF((VLOOKUP($A78,'Q3 Raw Data'!$A$9:$BD$158,S$3,FALSE))="","",(VLOOKUP($A78,'Q3 Raw Data'!$A$9:$BD$158,S$3,FALSE))),"")</f>
        <v>Established</v>
      </c>
      <c r="T78" s="223" t="str">
        <f>IFERROR(IF((VLOOKUP($A78,'Q3 Raw Data'!$A$9:$BD$158,T$3,FALSE))="","",(VLOOKUP($A78,'Q3 Raw Data'!$A$9:$BD$158,T$3,FALSE))),"")</f>
        <v>Established</v>
      </c>
    </row>
    <row r="79" spans="1:20" x14ac:dyDescent="0.3">
      <c r="A79" t="s">
        <v>413</v>
      </c>
      <c r="B79" t="s">
        <v>414</v>
      </c>
      <c r="C79" s="223" t="str">
        <f>IFERROR(IF((VLOOKUP($A79,'Q3 Raw Data'!$A$9:$BD$158,C$3,FALSE))="","",(VLOOKUP($A79,'Q3 Raw Data'!$A$9:$BD$158,C$3,FALSE))),"")</f>
        <v>Established</v>
      </c>
      <c r="D79" s="223" t="str">
        <f>IFERROR(IF((VLOOKUP($A79,'Q3 Raw Data'!$A$9:$BD$158,D$3,FALSE))="","",(VLOOKUP($A79,'Q3 Raw Data'!$A$9:$BD$158,D$3,FALSE))),"")</f>
        <v>Established</v>
      </c>
      <c r="E79" s="223" t="str">
        <f>IFERROR(IF((VLOOKUP($A79,'Q3 Raw Data'!$A$9:$BD$158,E$3,FALSE))="","",(VLOOKUP($A79,'Q3 Raw Data'!$A$9:$BD$158,E$3,FALSE))),"")</f>
        <v>Established</v>
      </c>
      <c r="F79" s="223" t="str">
        <f>IFERROR(IF((VLOOKUP($A79,'Q3 Raw Data'!$A$9:$BD$158,F$3,FALSE))="","",(VLOOKUP($A79,'Q3 Raw Data'!$A$9:$BD$158,F$3,FALSE))),"")</f>
        <v>Established</v>
      </c>
      <c r="G79" s="223" t="str">
        <f>IFERROR(IF((VLOOKUP($A79,'Q3 Raw Data'!$A$9:$BD$158,G$3,FALSE))="","",(VLOOKUP($A79,'Q3 Raw Data'!$A$9:$BD$158,G$3,FALSE))),"")</f>
        <v>Plans in place</v>
      </c>
      <c r="H79" s="223" t="str">
        <f>IFERROR(IF((VLOOKUP($A79,'Q3 Raw Data'!$A$9:$BD$158,H$3,FALSE))="","",(VLOOKUP($A79,'Q3 Raw Data'!$A$9:$BD$158,H$3,FALSE))),"")</f>
        <v>Plans in place</v>
      </c>
      <c r="I79" s="223" t="str">
        <f>IFERROR(IF((VLOOKUP($A79,'Q3 Raw Data'!$A$9:$BD$158,I$3,FALSE))="","",(VLOOKUP($A79,'Q3 Raw Data'!$A$9:$BD$158,I$3,FALSE))),"")</f>
        <v>Established</v>
      </c>
      <c r="J79" s="223" t="str">
        <f>IFERROR(IF((VLOOKUP($A79,'Q3 Raw Data'!$A$9:$BD$158,J$3,FALSE))="","",(VLOOKUP($A79,'Q3 Raw Data'!$A$9:$BD$158,J$3,FALSE))),"")</f>
        <v>Plans in place</v>
      </c>
      <c r="K79" s="223" t="str">
        <f>IFERROR(IF((VLOOKUP($A79,'Q3 Raw Data'!$A$9:$BD$158,K$3,FALSE))="","",(VLOOKUP($A79,'Q3 Raw Data'!$A$9:$BD$158,K$3,FALSE))),"")</f>
        <v>Plans in place</v>
      </c>
      <c r="L79" s="223" t="str">
        <f>IFERROR(IF((VLOOKUP($A79,'Q3 Raw Data'!$A$9:$BD$158,L$3,FALSE))="","",(VLOOKUP($A79,'Q3 Raw Data'!$A$9:$BD$158,L$3,FALSE))),"")</f>
        <v>Established</v>
      </c>
      <c r="M79" s="223" t="str">
        <f>IFERROR(IF((VLOOKUP($A79,'Q3 Raw Data'!$A$9:$BD$158,M$3,FALSE))="","",(VLOOKUP($A79,'Q3 Raw Data'!$A$9:$BD$158,M$3,FALSE))),"")</f>
        <v>Established</v>
      </c>
      <c r="N79" s="223" t="str">
        <f>IFERROR(IF((VLOOKUP($A79,'Q3 Raw Data'!$A$9:$BD$158,N$3,FALSE))="","",(VLOOKUP($A79,'Q3 Raw Data'!$A$9:$BD$158,N$3,FALSE))),"")</f>
        <v>Mature</v>
      </c>
      <c r="O79" s="223" t="str">
        <f>IFERROR(IF((VLOOKUP($A79,'Q3 Raw Data'!$A$9:$BD$158,O$3,FALSE))="","",(VLOOKUP($A79,'Q3 Raw Data'!$A$9:$BD$158,O$3,FALSE))),"")</f>
        <v>Established</v>
      </c>
      <c r="P79" s="223" t="str">
        <f>IFERROR(IF((VLOOKUP($A79,'Q3 Raw Data'!$A$9:$BD$158,P$3,FALSE))="","",(VLOOKUP($A79,'Q3 Raw Data'!$A$9:$BD$158,P$3,FALSE))),"")</f>
        <v>Established</v>
      </c>
      <c r="Q79" s="223" t="str">
        <f>IFERROR(IF((VLOOKUP($A79,'Q3 Raw Data'!$A$9:$BD$158,Q$3,FALSE))="","",(VLOOKUP($A79,'Q3 Raw Data'!$A$9:$BD$158,Q$3,FALSE))),"")</f>
        <v>Established</v>
      </c>
      <c r="R79" s="223" t="str">
        <f>IFERROR(IF((VLOOKUP($A79,'Q3 Raw Data'!$A$9:$BD$158,R$3,FALSE))="","",(VLOOKUP($A79,'Q3 Raw Data'!$A$9:$BD$158,R$3,FALSE))),"")</f>
        <v>Mature</v>
      </c>
      <c r="S79" s="223" t="str">
        <f>IFERROR(IF((VLOOKUP($A79,'Q3 Raw Data'!$A$9:$BD$158,S$3,FALSE))="","",(VLOOKUP($A79,'Q3 Raw Data'!$A$9:$BD$158,S$3,FALSE))),"")</f>
        <v>Established</v>
      </c>
      <c r="T79" s="223" t="str">
        <f>IFERROR(IF((VLOOKUP($A79,'Q3 Raw Data'!$A$9:$BD$158,T$3,FALSE))="","",(VLOOKUP($A79,'Q3 Raw Data'!$A$9:$BD$158,T$3,FALSE))),"")</f>
        <v>Plans in place</v>
      </c>
    </row>
    <row r="80" spans="1:20" x14ac:dyDescent="0.3">
      <c r="A80" t="s">
        <v>417</v>
      </c>
      <c r="B80" t="s">
        <v>418</v>
      </c>
      <c r="C80" s="223" t="str">
        <f>IFERROR(IF((VLOOKUP($A80,'Q3 Raw Data'!$A$9:$BD$158,C$3,FALSE))="","",(VLOOKUP($A80,'Q3 Raw Data'!$A$9:$BD$158,C$3,FALSE))),"")</f>
        <v>Plans in place</v>
      </c>
      <c r="D80" s="223" t="str">
        <f>IFERROR(IF((VLOOKUP($A80,'Q3 Raw Data'!$A$9:$BD$158,D$3,FALSE))="","",(VLOOKUP($A80,'Q3 Raw Data'!$A$9:$BD$158,D$3,FALSE))),"")</f>
        <v>Established</v>
      </c>
      <c r="E80" s="223" t="str">
        <f>IFERROR(IF((VLOOKUP($A80,'Q3 Raw Data'!$A$9:$BD$158,E$3,FALSE))="","",(VLOOKUP($A80,'Q3 Raw Data'!$A$9:$BD$158,E$3,FALSE))),"")</f>
        <v>Plans in place</v>
      </c>
      <c r="F80" s="223" t="str">
        <f>IFERROR(IF((VLOOKUP($A80,'Q3 Raw Data'!$A$9:$BD$158,F$3,FALSE))="","",(VLOOKUP($A80,'Q3 Raw Data'!$A$9:$BD$158,F$3,FALSE))),"")</f>
        <v>Established</v>
      </c>
      <c r="G80" s="223" t="str">
        <f>IFERROR(IF((VLOOKUP($A80,'Q3 Raw Data'!$A$9:$BD$158,G$3,FALSE))="","",(VLOOKUP($A80,'Q3 Raw Data'!$A$9:$BD$158,G$3,FALSE))),"")</f>
        <v>Plans in place</v>
      </c>
      <c r="H80" s="223" t="str">
        <f>IFERROR(IF((VLOOKUP($A80,'Q3 Raw Data'!$A$9:$BD$158,H$3,FALSE))="","",(VLOOKUP($A80,'Q3 Raw Data'!$A$9:$BD$158,H$3,FALSE))),"")</f>
        <v>Established</v>
      </c>
      <c r="I80" s="223" t="str">
        <f>IFERROR(IF((VLOOKUP($A80,'Q3 Raw Data'!$A$9:$BD$158,I$3,FALSE))="","",(VLOOKUP($A80,'Q3 Raw Data'!$A$9:$BD$158,I$3,FALSE))),"")</f>
        <v>Established</v>
      </c>
      <c r="J80" s="223" t="str">
        <f>IFERROR(IF((VLOOKUP($A80,'Q3 Raw Data'!$A$9:$BD$158,J$3,FALSE))="","",(VLOOKUP($A80,'Q3 Raw Data'!$A$9:$BD$158,J$3,FALSE))),"")</f>
        <v>Established</v>
      </c>
      <c r="K80" s="223" t="str">
        <f>IFERROR(IF((VLOOKUP($A80,'Q3 Raw Data'!$A$9:$BD$158,K$3,FALSE))="","",(VLOOKUP($A80,'Q3 Raw Data'!$A$9:$BD$158,K$3,FALSE))),"")</f>
        <v>Not yet established</v>
      </c>
      <c r="L80" s="223" t="str">
        <f>IFERROR(IF((VLOOKUP($A80,'Q3 Raw Data'!$A$9:$BD$158,L$3,FALSE))="","",(VLOOKUP($A80,'Q3 Raw Data'!$A$9:$BD$158,L$3,FALSE))),"")</f>
        <v>Plans in place</v>
      </c>
      <c r="M80" s="223" t="str">
        <f>IFERROR(IF((VLOOKUP($A80,'Q3 Raw Data'!$A$9:$BD$158,M$3,FALSE))="","",(VLOOKUP($A80,'Q3 Raw Data'!$A$9:$BD$158,M$3,FALSE))),"")</f>
        <v>Established</v>
      </c>
      <c r="N80" s="223" t="str">
        <f>IFERROR(IF((VLOOKUP($A80,'Q3 Raw Data'!$A$9:$BD$158,N$3,FALSE))="","",(VLOOKUP($A80,'Q3 Raw Data'!$A$9:$BD$158,N$3,FALSE))),"")</f>
        <v>Established</v>
      </c>
      <c r="O80" s="223" t="str">
        <f>IFERROR(IF((VLOOKUP($A80,'Q3 Raw Data'!$A$9:$BD$158,O$3,FALSE))="","",(VLOOKUP($A80,'Q3 Raw Data'!$A$9:$BD$158,O$3,FALSE))),"")</f>
        <v>Established</v>
      </c>
      <c r="P80" s="223" t="str">
        <f>IFERROR(IF((VLOOKUP($A80,'Q3 Raw Data'!$A$9:$BD$158,P$3,FALSE))="","",(VLOOKUP($A80,'Q3 Raw Data'!$A$9:$BD$158,P$3,FALSE))),"")</f>
        <v>Established</v>
      </c>
      <c r="Q80" s="223" t="str">
        <f>IFERROR(IF((VLOOKUP($A80,'Q3 Raw Data'!$A$9:$BD$158,Q$3,FALSE))="","",(VLOOKUP($A80,'Q3 Raw Data'!$A$9:$BD$158,Q$3,FALSE))),"")</f>
        <v>Established</v>
      </c>
      <c r="R80" s="223" t="str">
        <f>IFERROR(IF((VLOOKUP($A80,'Q3 Raw Data'!$A$9:$BD$158,R$3,FALSE))="","",(VLOOKUP($A80,'Q3 Raw Data'!$A$9:$BD$158,R$3,FALSE))),"")</f>
        <v>Established</v>
      </c>
      <c r="S80" s="223" t="str">
        <f>IFERROR(IF((VLOOKUP($A80,'Q3 Raw Data'!$A$9:$BD$158,S$3,FALSE))="","",(VLOOKUP($A80,'Q3 Raw Data'!$A$9:$BD$158,S$3,FALSE))),"")</f>
        <v>Established</v>
      </c>
      <c r="T80" s="223" t="str">
        <f>IFERROR(IF((VLOOKUP($A80,'Q3 Raw Data'!$A$9:$BD$158,T$3,FALSE))="","",(VLOOKUP($A80,'Q3 Raw Data'!$A$9:$BD$158,T$3,FALSE))),"")</f>
        <v>Not yet established</v>
      </c>
    </row>
    <row r="81" spans="1:20" x14ac:dyDescent="0.3">
      <c r="A81" t="s">
        <v>419</v>
      </c>
      <c r="B81" t="s">
        <v>420</v>
      </c>
      <c r="C81" s="223" t="str">
        <f>IFERROR(IF((VLOOKUP($A81,'Q3 Raw Data'!$A$9:$BD$158,C$3,FALSE))="","",(VLOOKUP($A81,'Q3 Raw Data'!$A$9:$BD$158,C$3,FALSE))),"")</f>
        <v>Exemplary</v>
      </c>
      <c r="D81" s="223" t="str">
        <f>IFERROR(IF((VLOOKUP($A81,'Q3 Raw Data'!$A$9:$BD$158,D$3,FALSE))="","",(VLOOKUP($A81,'Q3 Raw Data'!$A$9:$BD$158,D$3,FALSE))),"")</f>
        <v>Exemplary</v>
      </c>
      <c r="E81" s="223" t="str">
        <f>IFERROR(IF((VLOOKUP($A81,'Q3 Raw Data'!$A$9:$BD$158,E$3,FALSE))="","",(VLOOKUP($A81,'Q3 Raw Data'!$A$9:$BD$158,E$3,FALSE))),"")</f>
        <v>Exemplary</v>
      </c>
      <c r="F81" s="223" t="str">
        <f>IFERROR(IF((VLOOKUP($A81,'Q3 Raw Data'!$A$9:$BD$158,F$3,FALSE))="","",(VLOOKUP($A81,'Q3 Raw Data'!$A$9:$BD$158,F$3,FALSE))),"")</f>
        <v>Exemplary</v>
      </c>
      <c r="G81" s="223" t="str">
        <f>IFERROR(IF((VLOOKUP($A81,'Q3 Raw Data'!$A$9:$BD$158,G$3,FALSE))="","",(VLOOKUP($A81,'Q3 Raw Data'!$A$9:$BD$158,G$3,FALSE))),"")</f>
        <v>Exemplary</v>
      </c>
      <c r="H81" s="223" t="str">
        <f>IFERROR(IF((VLOOKUP($A81,'Q3 Raw Data'!$A$9:$BD$158,H$3,FALSE))="","",(VLOOKUP($A81,'Q3 Raw Data'!$A$9:$BD$158,H$3,FALSE))),"")</f>
        <v>Established</v>
      </c>
      <c r="I81" s="223" t="str">
        <f>IFERROR(IF((VLOOKUP($A81,'Q3 Raw Data'!$A$9:$BD$158,I$3,FALSE))="","",(VLOOKUP($A81,'Q3 Raw Data'!$A$9:$BD$158,I$3,FALSE))),"")</f>
        <v>Exemplary</v>
      </c>
      <c r="J81" s="223" t="str">
        <f>IFERROR(IF((VLOOKUP($A81,'Q3 Raw Data'!$A$9:$BD$158,J$3,FALSE))="","",(VLOOKUP($A81,'Q3 Raw Data'!$A$9:$BD$158,J$3,FALSE))),"")</f>
        <v>Mature</v>
      </c>
      <c r="K81" s="223" t="str">
        <f>IFERROR(IF((VLOOKUP($A81,'Q3 Raw Data'!$A$9:$BD$158,K$3,FALSE))="","",(VLOOKUP($A81,'Q3 Raw Data'!$A$9:$BD$158,K$3,FALSE))),"")</f>
        <v>Mature</v>
      </c>
      <c r="L81" s="223" t="str">
        <f>IFERROR(IF((VLOOKUP($A81,'Q3 Raw Data'!$A$9:$BD$158,L$3,FALSE))="","",(VLOOKUP($A81,'Q3 Raw Data'!$A$9:$BD$158,L$3,FALSE))),"")</f>
        <v>Exemplary</v>
      </c>
      <c r="M81" s="223" t="str">
        <f>IFERROR(IF((VLOOKUP($A81,'Q3 Raw Data'!$A$9:$BD$158,M$3,FALSE))="","",(VLOOKUP($A81,'Q3 Raw Data'!$A$9:$BD$158,M$3,FALSE))),"")</f>
        <v>Exemplary</v>
      </c>
      <c r="N81" s="223" t="str">
        <f>IFERROR(IF((VLOOKUP($A81,'Q3 Raw Data'!$A$9:$BD$158,N$3,FALSE))="","",(VLOOKUP($A81,'Q3 Raw Data'!$A$9:$BD$158,N$3,FALSE))),"")</f>
        <v>Exemplary</v>
      </c>
      <c r="O81" s="223" t="str">
        <f>IFERROR(IF((VLOOKUP($A81,'Q3 Raw Data'!$A$9:$BD$158,O$3,FALSE))="","",(VLOOKUP($A81,'Q3 Raw Data'!$A$9:$BD$158,O$3,FALSE))),"")</f>
        <v>Exemplary</v>
      </c>
      <c r="P81" s="223" t="str">
        <f>IFERROR(IF((VLOOKUP($A81,'Q3 Raw Data'!$A$9:$BD$158,P$3,FALSE))="","",(VLOOKUP($A81,'Q3 Raw Data'!$A$9:$BD$158,P$3,FALSE))),"")</f>
        <v>Exemplary</v>
      </c>
      <c r="Q81" s="223" t="str">
        <f>IFERROR(IF((VLOOKUP($A81,'Q3 Raw Data'!$A$9:$BD$158,Q$3,FALSE))="","",(VLOOKUP($A81,'Q3 Raw Data'!$A$9:$BD$158,Q$3,FALSE))),"")</f>
        <v>Established</v>
      </c>
      <c r="R81" s="223" t="str">
        <f>IFERROR(IF((VLOOKUP($A81,'Q3 Raw Data'!$A$9:$BD$158,R$3,FALSE))="","",(VLOOKUP($A81,'Q3 Raw Data'!$A$9:$BD$158,R$3,FALSE))),"")</f>
        <v>Exemplary</v>
      </c>
      <c r="S81" s="223" t="str">
        <f>IFERROR(IF((VLOOKUP($A81,'Q3 Raw Data'!$A$9:$BD$158,S$3,FALSE))="","",(VLOOKUP($A81,'Q3 Raw Data'!$A$9:$BD$158,S$3,FALSE))),"")</f>
        <v>Mature</v>
      </c>
      <c r="T81" s="223" t="str">
        <f>IFERROR(IF((VLOOKUP($A81,'Q3 Raw Data'!$A$9:$BD$158,T$3,FALSE))="","",(VLOOKUP($A81,'Q3 Raw Data'!$A$9:$BD$158,T$3,FALSE))),"")</f>
        <v>Mature</v>
      </c>
    </row>
    <row r="82" spans="1:20" x14ac:dyDescent="0.3">
      <c r="A82" t="s">
        <v>423</v>
      </c>
      <c r="B82" t="s">
        <v>424</v>
      </c>
      <c r="C82" s="223" t="str">
        <f>IFERROR(IF((VLOOKUP($A82,'Q3 Raw Data'!$A$9:$BD$158,C$3,FALSE))="","",(VLOOKUP($A82,'Q3 Raw Data'!$A$9:$BD$158,C$3,FALSE))),"")</f>
        <v>plans in place</v>
      </c>
      <c r="D82" s="223" t="str">
        <f>IFERROR(IF((VLOOKUP($A82,'Q3 Raw Data'!$A$9:$BD$158,D$3,FALSE))="","",(VLOOKUP($A82,'Q3 Raw Data'!$A$9:$BD$158,D$3,FALSE))),"")</f>
        <v>plans in place</v>
      </c>
      <c r="E82" s="223" t="str">
        <f>IFERROR(IF((VLOOKUP($A82,'Q3 Raw Data'!$A$9:$BD$158,E$3,FALSE))="","",(VLOOKUP($A82,'Q3 Raw Data'!$A$9:$BD$158,E$3,FALSE))),"")</f>
        <v>established</v>
      </c>
      <c r="F82" s="223" t="str">
        <f>IFERROR(IF((VLOOKUP($A82,'Q3 Raw Data'!$A$9:$BD$158,F$3,FALSE))="","",(VLOOKUP($A82,'Q3 Raw Data'!$A$9:$BD$158,F$3,FALSE))),"")</f>
        <v>plans in place</v>
      </c>
      <c r="G82" s="223" t="str">
        <f>IFERROR(IF((VLOOKUP($A82,'Q3 Raw Data'!$A$9:$BD$158,G$3,FALSE))="","",(VLOOKUP($A82,'Q3 Raw Data'!$A$9:$BD$158,G$3,FALSE))),"")</f>
        <v>plans in place</v>
      </c>
      <c r="H82" s="223" t="str">
        <f>IFERROR(IF((VLOOKUP($A82,'Q3 Raw Data'!$A$9:$BD$158,H$3,FALSE))="","",(VLOOKUP($A82,'Q3 Raw Data'!$A$9:$BD$158,H$3,FALSE))),"")</f>
        <v>Plans in place</v>
      </c>
      <c r="I82" s="223" t="str">
        <f>IFERROR(IF((VLOOKUP($A82,'Q3 Raw Data'!$A$9:$BD$158,I$3,FALSE))="","",(VLOOKUP($A82,'Q3 Raw Data'!$A$9:$BD$158,I$3,FALSE))),"")</f>
        <v>Plans in place</v>
      </c>
      <c r="J82" s="223" t="str">
        <f>IFERROR(IF((VLOOKUP($A82,'Q3 Raw Data'!$A$9:$BD$158,J$3,FALSE))="","",(VLOOKUP($A82,'Q3 Raw Data'!$A$9:$BD$158,J$3,FALSE))),"")</f>
        <v>plans in place</v>
      </c>
      <c r="K82" s="223" t="str">
        <f>IFERROR(IF((VLOOKUP($A82,'Q3 Raw Data'!$A$9:$BD$158,K$3,FALSE))="","",(VLOOKUP($A82,'Q3 Raw Data'!$A$9:$BD$158,K$3,FALSE))),"")</f>
        <v>plans in place</v>
      </c>
      <c r="L82" s="223" t="str">
        <f>IFERROR(IF((VLOOKUP($A82,'Q3 Raw Data'!$A$9:$BD$158,L$3,FALSE))="","",(VLOOKUP($A82,'Q3 Raw Data'!$A$9:$BD$158,L$3,FALSE))),"")</f>
        <v>Plans in place</v>
      </c>
      <c r="M82" s="223" t="str">
        <f>IFERROR(IF((VLOOKUP($A82,'Q3 Raw Data'!$A$9:$BD$158,M$3,FALSE))="","",(VLOOKUP($A82,'Q3 Raw Data'!$A$9:$BD$158,M$3,FALSE))),"")</f>
        <v>Plans in place</v>
      </c>
      <c r="N82" s="223" t="str">
        <f>IFERROR(IF((VLOOKUP($A82,'Q3 Raw Data'!$A$9:$BD$158,N$3,FALSE))="","",(VLOOKUP($A82,'Q3 Raw Data'!$A$9:$BD$158,N$3,FALSE))),"")</f>
        <v>Established</v>
      </c>
      <c r="O82" s="223" t="str">
        <f>IFERROR(IF((VLOOKUP($A82,'Q3 Raw Data'!$A$9:$BD$158,O$3,FALSE))="","",(VLOOKUP($A82,'Q3 Raw Data'!$A$9:$BD$158,O$3,FALSE))),"")</f>
        <v>Plans in place</v>
      </c>
      <c r="P82" s="223" t="str">
        <f>IFERROR(IF((VLOOKUP($A82,'Q3 Raw Data'!$A$9:$BD$158,P$3,FALSE))="","",(VLOOKUP($A82,'Q3 Raw Data'!$A$9:$BD$158,P$3,FALSE))),"")</f>
        <v>Plans in place</v>
      </c>
      <c r="Q82" s="223" t="str">
        <f>IFERROR(IF((VLOOKUP($A82,'Q3 Raw Data'!$A$9:$BD$158,Q$3,FALSE))="","",(VLOOKUP($A82,'Q3 Raw Data'!$A$9:$BD$158,Q$3,FALSE))),"")</f>
        <v>Plans in place</v>
      </c>
      <c r="R82" s="223" t="str">
        <f>IFERROR(IF((VLOOKUP($A82,'Q3 Raw Data'!$A$9:$BD$158,R$3,FALSE))="","",(VLOOKUP($A82,'Q3 Raw Data'!$A$9:$BD$158,R$3,FALSE))),"")</f>
        <v>Plans in place</v>
      </c>
      <c r="S82" s="223" t="str">
        <f>IFERROR(IF((VLOOKUP($A82,'Q3 Raw Data'!$A$9:$BD$158,S$3,FALSE))="","",(VLOOKUP($A82,'Q3 Raw Data'!$A$9:$BD$158,S$3,FALSE))),"")</f>
        <v>Plans in place</v>
      </c>
      <c r="T82" s="223" t="str">
        <f>IFERROR(IF((VLOOKUP($A82,'Q3 Raw Data'!$A$9:$BD$158,T$3,FALSE))="","",(VLOOKUP($A82,'Q3 Raw Data'!$A$9:$BD$158,T$3,FALSE))),"")</f>
        <v>plans in place</v>
      </c>
    </row>
    <row r="83" spans="1:20" x14ac:dyDescent="0.3">
      <c r="A83" t="s">
        <v>427</v>
      </c>
      <c r="B83" t="s">
        <v>428</v>
      </c>
      <c r="C83" s="223" t="str">
        <f>IFERROR(IF((VLOOKUP($A83,'Q3 Raw Data'!$A$9:$BD$158,C$3,FALSE))="","",(VLOOKUP($A83,'Q3 Raw Data'!$A$9:$BD$158,C$3,FALSE))),"")</f>
        <v>Established</v>
      </c>
      <c r="D83" s="223" t="str">
        <f>IFERROR(IF((VLOOKUP($A83,'Q3 Raw Data'!$A$9:$BD$158,D$3,FALSE))="","",(VLOOKUP($A83,'Q3 Raw Data'!$A$9:$BD$158,D$3,FALSE))),"")</f>
        <v>Established</v>
      </c>
      <c r="E83" s="223" t="str">
        <f>IFERROR(IF((VLOOKUP($A83,'Q3 Raw Data'!$A$9:$BD$158,E$3,FALSE))="","",(VLOOKUP($A83,'Q3 Raw Data'!$A$9:$BD$158,E$3,FALSE))),"")</f>
        <v>Established</v>
      </c>
      <c r="F83" s="223" t="str">
        <f>IFERROR(IF((VLOOKUP($A83,'Q3 Raw Data'!$A$9:$BD$158,F$3,FALSE))="","",(VLOOKUP($A83,'Q3 Raw Data'!$A$9:$BD$158,F$3,FALSE))),"")</f>
        <v>Established</v>
      </c>
      <c r="G83" s="223" t="str">
        <f>IFERROR(IF((VLOOKUP($A83,'Q3 Raw Data'!$A$9:$BD$158,G$3,FALSE))="","",(VLOOKUP($A83,'Q3 Raw Data'!$A$9:$BD$158,G$3,FALSE))),"")</f>
        <v>Plans in place</v>
      </c>
      <c r="H83" s="223" t="str">
        <f>IFERROR(IF((VLOOKUP($A83,'Q3 Raw Data'!$A$9:$BD$158,H$3,FALSE))="","",(VLOOKUP($A83,'Q3 Raw Data'!$A$9:$BD$158,H$3,FALSE))),"")</f>
        <v>Plans in place</v>
      </c>
      <c r="I83" s="223" t="str">
        <f>IFERROR(IF((VLOOKUP($A83,'Q3 Raw Data'!$A$9:$BD$158,I$3,FALSE))="","",(VLOOKUP($A83,'Q3 Raw Data'!$A$9:$BD$158,I$3,FALSE))),"")</f>
        <v>Mature</v>
      </c>
      <c r="J83" s="223" t="str">
        <f>IFERROR(IF((VLOOKUP($A83,'Q3 Raw Data'!$A$9:$BD$158,J$3,FALSE))="","",(VLOOKUP($A83,'Q3 Raw Data'!$A$9:$BD$158,J$3,FALSE))),"")</f>
        <v>Established</v>
      </c>
      <c r="K83" s="223" t="str">
        <f>IFERROR(IF((VLOOKUP($A83,'Q3 Raw Data'!$A$9:$BD$158,K$3,FALSE))="","",(VLOOKUP($A83,'Q3 Raw Data'!$A$9:$BD$158,K$3,FALSE))),"")</f>
        <v>Established</v>
      </c>
      <c r="L83" s="223" t="str">
        <f>IFERROR(IF((VLOOKUP($A83,'Q3 Raw Data'!$A$9:$BD$158,L$3,FALSE))="","",(VLOOKUP($A83,'Q3 Raw Data'!$A$9:$BD$158,L$3,FALSE))),"")</f>
        <v>Mature</v>
      </c>
      <c r="M83" s="223" t="str">
        <f>IFERROR(IF((VLOOKUP($A83,'Q3 Raw Data'!$A$9:$BD$158,M$3,FALSE))="","",(VLOOKUP($A83,'Q3 Raw Data'!$A$9:$BD$158,M$3,FALSE))),"")</f>
        <v>Established</v>
      </c>
      <c r="N83" s="223" t="str">
        <f>IFERROR(IF((VLOOKUP($A83,'Q3 Raw Data'!$A$9:$BD$158,N$3,FALSE))="","",(VLOOKUP($A83,'Q3 Raw Data'!$A$9:$BD$158,N$3,FALSE))),"")</f>
        <v>Mature</v>
      </c>
      <c r="O83" s="223" t="str">
        <f>IFERROR(IF((VLOOKUP($A83,'Q3 Raw Data'!$A$9:$BD$158,O$3,FALSE))="","",(VLOOKUP($A83,'Q3 Raw Data'!$A$9:$BD$158,O$3,FALSE))),"")</f>
        <v>Mature</v>
      </c>
      <c r="P83" s="223" t="str">
        <f>IFERROR(IF((VLOOKUP($A83,'Q3 Raw Data'!$A$9:$BD$158,P$3,FALSE))="","",(VLOOKUP($A83,'Q3 Raw Data'!$A$9:$BD$158,P$3,FALSE))),"")</f>
        <v>Established</v>
      </c>
      <c r="Q83" s="223" t="str">
        <f>IFERROR(IF((VLOOKUP($A83,'Q3 Raw Data'!$A$9:$BD$158,Q$3,FALSE))="","",(VLOOKUP($A83,'Q3 Raw Data'!$A$9:$BD$158,Q$3,FALSE))),"")</f>
        <v>Established</v>
      </c>
      <c r="R83" s="223" t="str">
        <f>IFERROR(IF((VLOOKUP($A83,'Q3 Raw Data'!$A$9:$BD$158,R$3,FALSE))="","",(VLOOKUP($A83,'Q3 Raw Data'!$A$9:$BD$158,R$3,FALSE))),"")</f>
        <v>Mature</v>
      </c>
      <c r="S83" s="223" t="str">
        <f>IFERROR(IF((VLOOKUP($A83,'Q3 Raw Data'!$A$9:$BD$158,S$3,FALSE))="","",(VLOOKUP($A83,'Q3 Raw Data'!$A$9:$BD$158,S$3,FALSE))),"")</f>
        <v>Established</v>
      </c>
      <c r="T83" s="223" t="str">
        <f>IFERROR(IF((VLOOKUP($A83,'Q3 Raw Data'!$A$9:$BD$158,T$3,FALSE))="","",(VLOOKUP($A83,'Q3 Raw Data'!$A$9:$BD$158,T$3,FALSE))),"")</f>
        <v>Mature</v>
      </c>
    </row>
    <row r="84" spans="1:20" x14ac:dyDescent="0.3">
      <c r="A84" t="s">
        <v>431</v>
      </c>
      <c r="B84" t="s">
        <v>432</v>
      </c>
      <c r="C84" s="223" t="str">
        <f>IFERROR(IF((VLOOKUP($A84,'Q3 Raw Data'!$A$9:$BD$158,C$3,FALSE))="","",(VLOOKUP($A84,'Q3 Raw Data'!$A$9:$BD$158,C$3,FALSE))),"")</f>
        <v>Plans in place</v>
      </c>
      <c r="D84" s="223" t="str">
        <f>IFERROR(IF((VLOOKUP($A84,'Q3 Raw Data'!$A$9:$BD$158,D$3,FALSE))="","",(VLOOKUP($A84,'Q3 Raw Data'!$A$9:$BD$158,D$3,FALSE))),"")</f>
        <v>Established</v>
      </c>
      <c r="E84" s="223" t="str">
        <f>IFERROR(IF((VLOOKUP($A84,'Q3 Raw Data'!$A$9:$BD$158,E$3,FALSE))="","",(VLOOKUP($A84,'Q3 Raw Data'!$A$9:$BD$158,E$3,FALSE))),"")</f>
        <v>Established</v>
      </c>
      <c r="F84" s="223" t="str">
        <f>IFERROR(IF((VLOOKUP($A84,'Q3 Raw Data'!$A$9:$BD$158,F$3,FALSE))="","",(VLOOKUP($A84,'Q3 Raw Data'!$A$9:$BD$158,F$3,FALSE))),"")</f>
        <v>Established</v>
      </c>
      <c r="G84" s="223" t="str">
        <f>IFERROR(IF((VLOOKUP($A84,'Q3 Raw Data'!$A$9:$BD$158,G$3,FALSE))="","",(VLOOKUP($A84,'Q3 Raw Data'!$A$9:$BD$158,G$3,FALSE))),"")</f>
        <v>Plans in place</v>
      </c>
      <c r="H84" s="223" t="str">
        <f>IFERROR(IF((VLOOKUP($A84,'Q3 Raw Data'!$A$9:$BD$158,H$3,FALSE))="","",(VLOOKUP($A84,'Q3 Raw Data'!$A$9:$BD$158,H$3,FALSE))),"")</f>
        <v>Established</v>
      </c>
      <c r="I84" s="223" t="str">
        <f>IFERROR(IF((VLOOKUP($A84,'Q3 Raw Data'!$A$9:$BD$158,I$3,FALSE))="","",(VLOOKUP($A84,'Q3 Raw Data'!$A$9:$BD$158,I$3,FALSE))),"")</f>
        <v>Established</v>
      </c>
      <c r="J84" s="223" t="str">
        <f>IFERROR(IF((VLOOKUP($A84,'Q3 Raw Data'!$A$9:$BD$158,J$3,FALSE))="","",(VLOOKUP($A84,'Q3 Raw Data'!$A$9:$BD$158,J$3,FALSE))),"")</f>
        <v>Established</v>
      </c>
      <c r="K84" s="223" t="str">
        <f>IFERROR(IF((VLOOKUP($A84,'Q3 Raw Data'!$A$9:$BD$158,K$3,FALSE))="","",(VLOOKUP($A84,'Q3 Raw Data'!$A$9:$BD$158,K$3,FALSE))),"")</f>
        <v>Established</v>
      </c>
      <c r="L84" s="223" t="str">
        <f>IFERROR(IF((VLOOKUP($A84,'Q3 Raw Data'!$A$9:$BD$158,L$3,FALSE))="","",(VLOOKUP($A84,'Q3 Raw Data'!$A$9:$BD$158,L$3,FALSE))),"")</f>
        <v>Established</v>
      </c>
      <c r="M84" s="223" t="str">
        <f>IFERROR(IF((VLOOKUP($A84,'Q3 Raw Data'!$A$9:$BD$158,M$3,FALSE))="","",(VLOOKUP($A84,'Q3 Raw Data'!$A$9:$BD$158,M$3,FALSE))),"")</f>
        <v>Established</v>
      </c>
      <c r="N84" s="223" t="str">
        <f>IFERROR(IF((VLOOKUP($A84,'Q3 Raw Data'!$A$9:$BD$158,N$3,FALSE))="","",(VLOOKUP($A84,'Q3 Raw Data'!$A$9:$BD$158,N$3,FALSE))),"")</f>
        <v>Established</v>
      </c>
      <c r="O84" s="223" t="str">
        <f>IFERROR(IF((VLOOKUP($A84,'Q3 Raw Data'!$A$9:$BD$158,O$3,FALSE))="","",(VLOOKUP($A84,'Q3 Raw Data'!$A$9:$BD$158,O$3,FALSE))),"")</f>
        <v>Established</v>
      </c>
      <c r="P84" s="223" t="str">
        <f>IFERROR(IF((VLOOKUP($A84,'Q3 Raw Data'!$A$9:$BD$158,P$3,FALSE))="","",(VLOOKUP($A84,'Q3 Raw Data'!$A$9:$BD$158,P$3,FALSE))),"")</f>
        <v>Established</v>
      </c>
      <c r="Q84" s="223" t="str">
        <f>IFERROR(IF((VLOOKUP($A84,'Q3 Raw Data'!$A$9:$BD$158,Q$3,FALSE))="","",(VLOOKUP($A84,'Q3 Raw Data'!$A$9:$BD$158,Q$3,FALSE))),"")</f>
        <v>Established</v>
      </c>
      <c r="R84" s="223" t="str">
        <f>IFERROR(IF((VLOOKUP($A84,'Q3 Raw Data'!$A$9:$BD$158,R$3,FALSE))="","",(VLOOKUP($A84,'Q3 Raw Data'!$A$9:$BD$158,R$3,FALSE))),"")</f>
        <v>Established</v>
      </c>
      <c r="S84" s="223" t="str">
        <f>IFERROR(IF((VLOOKUP($A84,'Q3 Raw Data'!$A$9:$BD$158,S$3,FALSE))="","",(VLOOKUP($A84,'Q3 Raw Data'!$A$9:$BD$158,S$3,FALSE))),"")</f>
        <v>Established</v>
      </c>
      <c r="T84" s="223" t="str">
        <f>IFERROR(IF((VLOOKUP($A84,'Q3 Raw Data'!$A$9:$BD$158,T$3,FALSE))="","",(VLOOKUP($A84,'Q3 Raw Data'!$A$9:$BD$158,T$3,FALSE))),"")</f>
        <v>Established</v>
      </c>
    </row>
    <row r="85" spans="1:20" x14ac:dyDescent="0.3">
      <c r="A85" t="s">
        <v>435</v>
      </c>
      <c r="B85" t="s">
        <v>436</v>
      </c>
      <c r="C85" s="223" t="str">
        <f>IFERROR(IF((VLOOKUP($A85,'Q3 Raw Data'!$A$9:$BD$158,C$3,FALSE))="","",(VLOOKUP($A85,'Q3 Raw Data'!$A$9:$BD$158,C$3,FALSE))),"")</f>
        <v>Established</v>
      </c>
      <c r="D85" s="223" t="str">
        <f>IFERROR(IF((VLOOKUP($A85,'Q3 Raw Data'!$A$9:$BD$158,D$3,FALSE))="","",(VLOOKUP($A85,'Q3 Raw Data'!$A$9:$BD$158,D$3,FALSE))),"")</f>
        <v>Established</v>
      </c>
      <c r="E85" s="223" t="str">
        <f>IFERROR(IF((VLOOKUP($A85,'Q3 Raw Data'!$A$9:$BD$158,E$3,FALSE))="","",(VLOOKUP($A85,'Q3 Raw Data'!$A$9:$BD$158,E$3,FALSE))),"")</f>
        <v>Established</v>
      </c>
      <c r="F85" s="223" t="str">
        <f>IFERROR(IF((VLOOKUP($A85,'Q3 Raw Data'!$A$9:$BD$158,F$3,FALSE))="","",(VLOOKUP($A85,'Q3 Raw Data'!$A$9:$BD$158,F$3,FALSE))),"")</f>
        <v>Established</v>
      </c>
      <c r="G85" s="223" t="str">
        <f>IFERROR(IF((VLOOKUP($A85,'Q3 Raw Data'!$A$9:$BD$158,G$3,FALSE))="","",(VLOOKUP($A85,'Q3 Raw Data'!$A$9:$BD$158,G$3,FALSE))),"")</f>
        <v>Plans in place</v>
      </c>
      <c r="H85" s="223" t="str">
        <f>IFERROR(IF((VLOOKUP($A85,'Q3 Raw Data'!$A$9:$BD$158,H$3,FALSE))="","",(VLOOKUP($A85,'Q3 Raw Data'!$A$9:$BD$158,H$3,FALSE))),"")</f>
        <v>Plans in place</v>
      </c>
      <c r="I85" s="223" t="str">
        <f>IFERROR(IF((VLOOKUP($A85,'Q3 Raw Data'!$A$9:$BD$158,I$3,FALSE))="","",(VLOOKUP($A85,'Q3 Raw Data'!$A$9:$BD$158,I$3,FALSE))),"")</f>
        <v>Established</v>
      </c>
      <c r="J85" s="223" t="str">
        <f>IFERROR(IF((VLOOKUP($A85,'Q3 Raw Data'!$A$9:$BD$158,J$3,FALSE))="","",(VLOOKUP($A85,'Q3 Raw Data'!$A$9:$BD$158,J$3,FALSE))),"")</f>
        <v>Established</v>
      </c>
      <c r="K85" s="223" t="str">
        <f>IFERROR(IF((VLOOKUP($A85,'Q3 Raw Data'!$A$9:$BD$158,K$3,FALSE))="","",(VLOOKUP($A85,'Q3 Raw Data'!$A$9:$BD$158,K$3,FALSE))),"")</f>
        <v>Established</v>
      </c>
      <c r="L85" s="223" t="str">
        <f>IFERROR(IF((VLOOKUP($A85,'Q3 Raw Data'!$A$9:$BD$158,L$3,FALSE))="","",(VLOOKUP($A85,'Q3 Raw Data'!$A$9:$BD$158,L$3,FALSE))),"")</f>
        <v>Established</v>
      </c>
      <c r="M85" s="223" t="str">
        <f>IFERROR(IF((VLOOKUP($A85,'Q3 Raw Data'!$A$9:$BD$158,M$3,FALSE))="","",(VLOOKUP($A85,'Q3 Raw Data'!$A$9:$BD$158,M$3,FALSE))),"")</f>
        <v>Established</v>
      </c>
      <c r="N85" s="223" t="str">
        <f>IFERROR(IF((VLOOKUP($A85,'Q3 Raw Data'!$A$9:$BD$158,N$3,FALSE))="","",(VLOOKUP($A85,'Q3 Raw Data'!$A$9:$BD$158,N$3,FALSE))),"")</f>
        <v>Established</v>
      </c>
      <c r="O85" s="223" t="str">
        <f>IFERROR(IF((VLOOKUP($A85,'Q3 Raw Data'!$A$9:$BD$158,O$3,FALSE))="","",(VLOOKUP($A85,'Q3 Raw Data'!$A$9:$BD$158,O$3,FALSE))),"")</f>
        <v>Established</v>
      </c>
      <c r="P85" s="223" t="str">
        <f>IFERROR(IF((VLOOKUP($A85,'Q3 Raw Data'!$A$9:$BD$158,P$3,FALSE))="","",(VLOOKUP($A85,'Q3 Raw Data'!$A$9:$BD$158,P$3,FALSE))),"")</f>
        <v>Plans in place</v>
      </c>
      <c r="Q85" s="223" t="str">
        <f>IFERROR(IF((VLOOKUP($A85,'Q3 Raw Data'!$A$9:$BD$158,Q$3,FALSE))="","",(VLOOKUP($A85,'Q3 Raw Data'!$A$9:$BD$158,Q$3,FALSE))),"")</f>
        <v>Plans in place</v>
      </c>
      <c r="R85" s="223" t="str">
        <f>IFERROR(IF((VLOOKUP($A85,'Q3 Raw Data'!$A$9:$BD$158,R$3,FALSE))="","",(VLOOKUP($A85,'Q3 Raw Data'!$A$9:$BD$158,R$3,FALSE))),"")</f>
        <v>Established</v>
      </c>
      <c r="S85" s="223" t="str">
        <f>IFERROR(IF((VLOOKUP($A85,'Q3 Raw Data'!$A$9:$BD$158,S$3,FALSE))="","",(VLOOKUP($A85,'Q3 Raw Data'!$A$9:$BD$158,S$3,FALSE))),"")</f>
        <v>Established</v>
      </c>
      <c r="T85" s="223" t="str">
        <f>IFERROR(IF((VLOOKUP($A85,'Q3 Raw Data'!$A$9:$BD$158,T$3,FALSE))="","",(VLOOKUP($A85,'Q3 Raw Data'!$A$9:$BD$158,T$3,FALSE))),"")</f>
        <v>Established</v>
      </c>
    </row>
    <row r="86" spans="1:20" x14ac:dyDescent="0.3">
      <c r="A86" t="s">
        <v>437</v>
      </c>
      <c r="B86" t="s">
        <v>438</v>
      </c>
      <c r="C86" s="223" t="str">
        <f>IFERROR(IF((VLOOKUP($A86,'Q3 Raw Data'!$A$9:$BD$158,C$3,FALSE))="","",(VLOOKUP($A86,'Q3 Raw Data'!$A$9:$BD$158,C$3,FALSE))),"")</f>
        <v>Plans in place</v>
      </c>
      <c r="D86" s="223" t="str">
        <f>IFERROR(IF((VLOOKUP($A86,'Q3 Raw Data'!$A$9:$BD$158,D$3,FALSE))="","",(VLOOKUP($A86,'Q3 Raw Data'!$A$9:$BD$158,D$3,FALSE))),"")</f>
        <v>Established</v>
      </c>
      <c r="E86" s="223" t="str">
        <f>IFERROR(IF((VLOOKUP($A86,'Q3 Raw Data'!$A$9:$BD$158,E$3,FALSE))="","",(VLOOKUP($A86,'Q3 Raw Data'!$A$9:$BD$158,E$3,FALSE))),"")</f>
        <v>Established</v>
      </c>
      <c r="F86" s="223" t="str">
        <f>IFERROR(IF((VLOOKUP($A86,'Q3 Raw Data'!$A$9:$BD$158,F$3,FALSE))="","",(VLOOKUP($A86,'Q3 Raw Data'!$A$9:$BD$158,F$3,FALSE))),"")</f>
        <v>Established</v>
      </c>
      <c r="G86" s="223" t="str">
        <f>IFERROR(IF((VLOOKUP($A86,'Q3 Raw Data'!$A$9:$BD$158,G$3,FALSE))="","",(VLOOKUP($A86,'Q3 Raw Data'!$A$9:$BD$158,G$3,FALSE))),"")</f>
        <v>Plans in place</v>
      </c>
      <c r="H86" s="223" t="str">
        <f>IFERROR(IF((VLOOKUP($A86,'Q3 Raw Data'!$A$9:$BD$158,H$3,FALSE))="","",(VLOOKUP($A86,'Q3 Raw Data'!$A$9:$BD$158,H$3,FALSE))),"")</f>
        <v>Established</v>
      </c>
      <c r="I86" s="223" t="str">
        <f>IFERROR(IF((VLOOKUP($A86,'Q3 Raw Data'!$A$9:$BD$158,I$3,FALSE))="","",(VLOOKUP($A86,'Q3 Raw Data'!$A$9:$BD$158,I$3,FALSE))),"")</f>
        <v>Established</v>
      </c>
      <c r="J86" s="223" t="str">
        <f>IFERROR(IF((VLOOKUP($A86,'Q3 Raw Data'!$A$9:$BD$158,J$3,FALSE))="","",(VLOOKUP($A86,'Q3 Raw Data'!$A$9:$BD$158,J$3,FALSE))),"")</f>
        <v>Established</v>
      </c>
      <c r="K86" s="223" t="str">
        <f>IFERROR(IF((VLOOKUP($A86,'Q3 Raw Data'!$A$9:$BD$158,K$3,FALSE))="","",(VLOOKUP($A86,'Q3 Raw Data'!$A$9:$BD$158,K$3,FALSE))),"")</f>
        <v>Established</v>
      </c>
      <c r="L86" s="223" t="str">
        <f>IFERROR(IF((VLOOKUP($A86,'Q3 Raw Data'!$A$9:$BD$158,L$3,FALSE))="","",(VLOOKUP($A86,'Q3 Raw Data'!$A$9:$BD$158,L$3,FALSE))),"")</f>
        <v>Plans in place</v>
      </c>
      <c r="M86" s="223" t="str">
        <f>IFERROR(IF((VLOOKUP($A86,'Q3 Raw Data'!$A$9:$BD$158,M$3,FALSE))="","",(VLOOKUP($A86,'Q3 Raw Data'!$A$9:$BD$158,M$3,FALSE))),"")</f>
        <v>Established</v>
      </c>
      <c r="N86" s="223" t="str">
        <f>IFERROR(IF((VLOOKUP($A86,'Q3 Raw Data'!$A$9:$BD$158,N$3,FALSE))="","",(VLOOKUP($A86,'Q3 Raw Data'!$A$9:$BD$158,N$3,FALSE))),"")</f>
        <v>Established</v>
      </c>
      <c r="O86" s="223" t="str">
        <f>IFERROR(IF((VLOOKUP($A86,'Q3 Raw Data'!$A$9:$BD$158,O$3,FALSE))="","",(VLOOKUP($A86,'Q3 Raw Data'!$A$9:$BD$158,O$3,FALSE))),"")</f>
        <v>Mature</v>
      </c>
      <c r="P86" s="223" t="str">
        <f>IFERROR(IF((VLOOKUP($A86,'Q3 Raw Data'!$A$9:$BD$158,P$3,FALSE))="","",(VLOOKUP($A86,'Q3 Raw Data'!$A$9:$BD$158,P$3,FALSE))),"")</f>
        <v>Established</v>
      </c>
      <c r="Q86" s="223" t="str">
        <f>IFERROR(IF((VLOOKUP($A86,'Q3 Raw Data'!$A$9:$BD$158,Q$3,FALSE))="","",(VLOOKUP($A86,'Q3 Raw Data'!$A$9:$BD$158,Q$3,FALSE))),"")</f>
        <v>Mature</v>
      </c>
      <c r="R86" s="223" t="str">
        <f>IFERROR(IF((VLOOKUP($A86,'Q3 Raw Data'!$A$9:$BD$158,R$3,FALSE))="","",(VLOOKUP($A86,'Q3 Raw Data'!$A$9:$BD$158,R$3,FALSE))),"")</f>
        <v>Established</v>
      </c>
      <c r="S86" s="223" t="str">
        <f>IFERROR(IF((VLOOKUP($A86,'Q3 Raw Data'!$A$9:$BD$158,S$3,FALSE))="","",(VLOOKUP($A86,'Q3 Raw Data'!$A$9:$BD$158,S$3,FALSE))),"")</f>
        <v>Established</v>
      </c>
      <c r="T86" s="223" t="str">
        <f>IFERROR(IF((VLOOKUP($A86,'Q3 Raw Data'!$A$9:$BD$158,T$3,FALSE))="","",(VLOOKUP($A86,'Q3 Raw Data'!$A$9:$BD$158,T$3,FALSE))),"")</f>
        <v>Mature</v>
      </c>
    </row>
    <row r="87" spans="1:20" x14ac:dyDescent="0.3">
      <c r="A87" t="s">
        <v>440</v>
      </c>
      <c r="B87" t="s">
        <v>441</v>
      </c>
      <c r="C87" s="223" t="str">
        <f>IFERROR(IF((VLOOKUP($A87,'Q3 Raw Data'!$A$9:$BD$158,C$3,FALSE))="","",(VLOOKUP($A87,'Q3 Raw Data'!$A$9:$BD$158,C$3,FALSE))),"")</f>
        <v>Established</v>
      </c>
      <c r="D87" s="223" t="str">
        <f>IFERROR(IF((VLOOKUP($A87,'Q3 Raw Data'!$A$9:$BD$158,D$3,FALSE))="","",(VLOOKUP($A87,'Q3 Raw Data'!$A$9:$BD$158,D$3,FALSE))),"")</f>
        <v>Mature</v>
      </c>
      <c r="E87" s="223" t="str">
        <f>IFERROR(IF((VLOOKUP($A87,'Q3 Raw Data'!$A$9:$BD$158,E$3,FALSE))="","",(VLOOKUP($A87,'Q3 Raw Data'!$A$9:$BD$158,E$3,FALSE))),"")</f>
        <v>Mature</v>
      </c>
      <c r="F87" s="223" t="str">
        <f>IFERROR(IF((VLOOKUP($A87,'Q3 Raw Data'!$A$9:$BD$158,F$3,FALSE))="","",(VLOOKUP($A87,'Q3 Raw Data'!$A$9:$BD$158,F$3,FALSE))),"")</f>
        <v>Established</v>
      </c>
      <c r="G87" s="223" t="str">
        <f>IFERROR(IF((VLOOKUP($A87,'Q3 Raw Data'!$A$9:$BD$158,G$3,FALSE))="","",(VLOOKUP($A87,'Q3 Raw Data'!$A$9:$BD$158,G$3,FALSE))),"")</f>
        <v>Plans in place</v>
      </c>
      <c r="H87" s="223" t="str">
        <f>IFERROR(IF((VLOOKUP($A87,'Q3 Raw Data'!$A$9:$BD$158,H$3,FALSE))="","",(VLOOKUP($A87,'Q3 Raw Data'!$A$9:$BD$158,H$3,FALSE))),"")</f>
        <v>Plans in place</v>
      </c>
      <c r="I87" s="223" t="str">
        <f>IFERROR(IF((VLOOKUP($A87,'Q3 Raw Data'!$A$9:$BD$158,I$3,FALSE))="","",(VLOOKUP($A87,'Q3 Raw Data'!$A$9:$BD$158,I$3,FALSE))),"")</f>
        <v>Plans in place</v>
      </c>
      <c r="J87" s="223" t="str">
        <f>IFERROR(IF((VLOOKUP($A87,'Q3 Raw Data'!$A$9:$BD$158,J$3,FALSE))="","",(VLOOKUP($A87,'Q3 Raw Data'!$A$9:$BD$158,J$3,FALSE))),"")</f>
        <v>Established</v>
      </c>
      <c r="K87" s="223" t="str">
        <f>IFERROR(IF((VLOOKUP($A87,'Q3 Raw Data'!$A$9:$BD$158,K$3,FALSE))="","",(VLOOKUP($A87,'Q3 Raw Data'!$A$9:$BD$158,K$3,FALSE))),"")</f>
        <v>Mature</v>
      </c>
      <c r="L87" s="223" t="str">
        <f>IFERROR(IF((VLOOKUP($A87,'Q3 Raw Data'!$A$9:$BD$158,L$3,FALSE))="","",(VLOOKUP($A87,'Q3 Raw Data'!$A$9:$BD$158,L$3,FALSE))),"")</f>
        <v>Mature</v>
      </c>
      <c r="M87" s="223" t="str">
        <f>IFERROR(IF((VLOOKUP($A87,'Q3 Raw Data'!$A$9:$BD$158,M$3,FALSE))="","",(VLOOKUP($A87,'Q3 Raw Data'!$A$9:$BD$158,M$3,FALSE))),"")</f>
        <v>Mature</v>
      </c>
      <c r="N87" s="223" t="str">
        <f>IFERROR(IF((VLOOKUP($A87,'Q3 Raw Data'!$A$9:$BD$158,N$3,FALSE))="","",(VLOOKUP($A87,'Q3 Raw Data'!$A$9:$BD$158,N$3,FALSE))),"")</f>
        <v>Mature</v>
      </c>
      <c r="O87" s="223" t="str">
        <f>IFERROR(IF((VLOOKUP($A87,'Q3 Raw Data'!$A$9:$BD$158,O$3,FALSE))="","",(VLOOKUP($A87,'Q3 Raw Data'!$A$9:$BD$158,O$3,FALSE))),"")</f>
        <v>Established</v>
      </c>
      <c r="P87" s="223" t="str">
        <f>IFERROR(IF((VLOOKUP($A87,'Q3 Raw Data'!$A$9:$BD$158,P$3,FALSE))="","",(VLOOKUP($A87,'Q3 Raw Data'!$A$9:$BD$158,P$3,FALSE))),"")</f>
        <v>Established</v>
      </c>
      <c r="Q87" s="223" t="str">
        <f>IFERROR(IF((VLOOKUP($A87,'Q3 Raw Data'!$A$9:$BD$158,Q$3,FALSE))="","",(VLOOKUP($A87,'Q3 Raw Data'!$A$9:$BD$158,Q$3,FALSE))),"")</f>
        <v>Established</v>
      </c>
      <c r="R87" s="223" t="str">
        <f>IFERROR(IF((VLOOKUP($A87,'Q3 Raw Data'!$A$9:$BD$158,R$3,FALSE))="","",(VLOOKUP($A87,'Q3 Raw Data'!$A$9:$BD$158,R$3,FALSE))),"")</f>
        <v>Established</v>
      </c>
      <c r="S87" s="223" t="str">
        <f>IFERROR(IF((VLOOKUP($A87,'Q3 Raw Data'!$A$9:$BD$158,S$3,FALSE))="","",(VLOOKUP($A87,'Q3 Raw Data'!$A$9:$BD$158,S$3,FALSE))),"")</f>
        <v>Established</v>
      </c>
      <c r="T87" s="223" t="str">
        <f>IFERROR(IF((VLOOKUP($A87,'Q3 Raw Data'!$A$9:$BD$158,T$3,FALSE))="","",(VLOOKUP($A87,'Q3 Raw Data'!$A$9:$BD$158,T$3,FALSE))),"")</f>
        <v>Exemplary</v>
      </c>
    </row>
    <row r="88" spans="1:20" x14ac:dyDescent="0.3">
      <c r="A88" t="s">
        <v>442</v>
      </c>
      <c r="B88" t="s">
        <v>443</v>
      </c>
      <c r="C88" s="223" t="str">
        <f>IFERROR(IF((VLOOKUP($A88,'Q3 Raw Data'!$A$9:$BD$158,C$3,FALSE))="","",(VLOOKUP($A88,'Q3 Raw Data'!$A$9:$BD$158,C$3,FALSE))),"")</f>
        <v>Plans in place</v>
      </c>
      <c r="D88" s="223" t="str">
        <f>IFERROR(IF((VLOOKUP($A88,'Q3 Raw Data'!$A$9:$BD$158,D$3,FALSE))="","",(VLOOKUP($A88,'Q3 Raw Data'!$A$9:$BD$158,D$3,FALSE))),"")</f>
        <v>Established</v>
      </c>
      <c r="E88" s="223" t="str">
        <f>IFERROR(IF((VLOOKUP($A88,'Q3 Raw Data'!$A$9:$BD$158,E$3,FALSE))="","",(VLOOKUP($A88,'Q3 Raw Data'!$A$9:$BD$158,E$3,FALSE))),"")</f>
        <v>Established</v>
      </c>
      <c r="F88" s="223" t="str">
        <f>IFERROR(IF((VLOOKUP($A88,'Q3 Raw Data'!$A$9:$BD$158,F$3,FALSE))="","",(VLOOKUP($A88,'Q3 Raw Data'!$A$9:$BD$158,F$3,FALSE))),"")</f>
        <v>Established</v>
      </c>
      <c r="G88" s="223" t="str">
        <f>IFERROR(IF((VLOOKUP($A88,'Q3 Raw Data'!$A$9:$BD$158,G$3,FALSE))="","",(VLOOKUP($A88,'Q3 Raw Data'!$A$9:$BD$158,G$3,FALSE))),"")</f>
        <v>Established</v>
      </c>
      <c r="H88" s="223" t="str">
        <f>IFERROR(IF((VLOOKUP($A88,'Q3 Raw Data'!$A$9:$BD$158,H$3,FALSE))="","",(VLOOKUP($A88,'Q3 Raw Data'!$A$9:$BD$158,H$3,FALSE))),"")</f>
        <v>Plans in place</v>
      </c>
      <c r="I88" s="223" t="str">
        <f>IFERROR(IF((VLOOKUP($A88,'Q3 Raw Data'!$A$9:$BD$158,I$3,FALSE))="","",(VLOOKUP($A88,'Q3 Raw Data'!$A$9:$BD$158,I$3,FALSE))),"")</f>
        <v>Established</v>
      </c>
      <c r="J88" s="223" t="str">
        <f>IFERROR(IF((VLOOKUP($A88,'Q3 Raw Data'!$A$9:$BD$158,J$3,FALSE))="","",(VLOOKUP($A88,'Q3 Raw Data'!$A$9:$BD$158,J$3,FALSE))),"")</f>
        <v>Established</v>
      </c>
      <c r="K88" s="223" t="str">
        <f>IFERROR(IF((VLOOKUP($A88,'Q3 Raw Data'!$A$9:$BD$158,K$3,FALSE))="","",(VLOOKUP($A88,'Q3 Raw Data'!$A$9:$BD$158,K$3,FALSE))),"")</f>
        <v>Established</v>
      </c>
      <c r="L88" s="223" t="str">
        <f>IFERROR(IF((VLOOKUP($A88,'Q3 Raw Data'!$A$9:$BD$158,L$3,FALSE))="","",(VLOOKUP($A88,'Q3 Raw Data'!$A$9:$BD$158,L$3,FALSE))),"")</f>
        <v>Established</v>
      </c>
      <c r="M88" s="223" t="str">
        <f>IFERROR(IF((VLOOKUP($A88,'Q3 Raw Data'!$A$9:$BD$158,M$3,FALSE))="","",(VLOOKUP($A88,'Q3 Raw Data'!$A$9:$BD$158,M$3,FALSE))),"")</f>
        <v>Established</v>
      </c>
      <c r="N88" s="223" t="str">
        <f>IFERROR(IF((VLOOKUP($A88,'Q3 Raw Data'!$A$9:$BD$158,N$3,FALSE))="","",(VLOOKUP($A88,'Q3 Raw Data'!$A$9:$BD$158,N$3,FALSE))),"")</f>
        <v>Established</v>
      </c>
      <c r="O88" s="223" t="str">
        <f>IFERROR(IF((VLOOKUP($A88,'Q3 Raw Data'!$A$9:$BD$158,O$3,FALSE))="","",(VLOOKUP($A88,'Q3 Raw Data'!$A$9:$BD$158,O$3,FALSE))),"")</f>
        <v>Established</v>
      </c>
      <c r="P88" s="223" t="str">
        <f>IFERROR(IF((VLOOKUP($A88,'Q3 Raw Data'!$A$9:$BD$158,P$3,FALSE))="","",(VLOOKUP($A88,'Q3 Raw Data'!$A$9:$BD$158,P$3,FALSE))),"")</f>
        <v>Established</v>
      </c>
      <c r="Q88" s="223" t="str">
        <f>IFERROR(IF((VLOOKUP($A88,'Q3 Raw Data'!$A$9:$BD$158,Q$3,FALSE))="","",(VLOOKUP($A88,'Q3 Raw Data'!$A$9:$BD$158,Q$3,FALSE))),"")</f>
        <v>Established</v>
      </c>
      <c r="R88" s="223" t="str">
        <f>IFERROR(IF((VLOOKUP($A88,'Q3 Raw Data'!$A$9:$BD$158,R$3,FALSE))="","",(VLOOKUP($A88,'Q3 Raw Data'!$A$9:$BD$158,R$3,FALSE))),"")</f>
        <v>Established</v>
      </c>
      <c r="S88" s="223" t="str">
        <f>IFERROR(IF((VLOOKUP($A88,'Q3 Raw Data'!$A$9:$BD$158,S$3,FALSE))="","",(VLOOKUP($A88,'Q3 Raw Data'!$A$9:$BD$158,S$3,FALSE))),"")</f>
        <v>Established</v>
      </c>
      <c r="T88" s="223" t="str">
        <f>IFERROR(IF((VLOOKUP($A88,'Q3 Raw Data'!$A$9:$BD$158,T$3,FALSE))="","",(VLOOKUP($A88,'Q3 Raw Data'!$A$9:$BD$158,T$3,FALSE))),"")</f>
        <v>Established</v>
      </c>
    </row>
    <row r="89" spans="1:20" x14ac:dyDescent="0.3">
      <c r="A89" t="s">
        <v>444</v>
      </c>
      <c r="B89" t="s">
        <v>445</v>
      </c>
      <c r="C89" s="223" t="str">
        <f>IFERROR(IF((VLOOKUP($A89,'Q3 Raw Data'!$A$9:$BD$158,C$3,FALSE))="","",(VLOOKUP($A89,'Q3 Raw Data'!$A$9:$BD$158,C$3,FALSE))),"")</f>
        <v>Plans in place</v>
      </c>
      <c r="D89" s="223" t="str">
        <f>IFERROR(IF((VLOOKUP($A89,'Q3 Raw Data'!$A$9:$BD$158,D$3,FALSE))="","",(VLOOKUP($A89,'Q3 Raw Data'!$A$9:$BD$158,D$3,FALSE))),"")</f>
        <v>Plans in place</v>
      </c>
      <c r="E89" s="223" t="str">
        <f>IFERROR(IF((VLOOKUP($A89,'Q3 Raw Data'!$A$9:$BD$158,E$3,FALSE))="","",(VLOOKUP($A89,'Q3 Raw Data'!$A$9:$BD$158,E$3,FALSE))),"")</f>
        <v>Established</v>
      </c>
      <c r="F89" s="223" t="str">
        <f>IFERROR(IF((VLOOKUP($A89,'Q3 Raw Data'!$A$9:$BD$158,F$3,FALSE))="","",(VLOOKUP($A89,'Q3 Raw Data'!$A$9:$BD$158,F$3,FALSE))),"")</f>
        <v>Established</v>
      </c>
      <c r="G89" s="223" t="str">
        <f>IFERROR(IF((VLOOKUP($A89,'Q3 Raw Data'!$A$9:$BD$158,G$3,FALSE))="","",(VLOOKUP($A89,'Q3 Raw Data'!$A$9:$BD$158,G$3,FALSE))),"")</f>
        <v>Established</v>
      </c>
      <c r="H89" s="223" t="str">
        <f>IFERROR(IF((VLOOKUP($A89,'Q3 Raw Data'!$A$9:$BD$158,H$3,FALSE))="","",(VLOOKUP($A89,'Q3 Raw Data'!$A$9:$BD$158,H$3,FALSE))),"")</f>
        <v>Established</v>
      </c>
      <c r="I89" s="223" t="str">
        <f>IFERROR(IF((VLOOKUP($A89,'Q3 Raw Data'!$A$9:$BD$158,I$3,FALSE))="","",(VLOOKUP($A89,'Q3 Raw Data'!$A$9:$BD$158,I$3,FALSE))),"")</f>
        <v>Established</v>
      </c>
      <c r="J89" s="223" t="str">
        <f>IFERROR(IF((VLOOKUP($A89,'Q3 Raw Data'!$A$9:$BD$158,J$3,FALSE))="","",(VLOOKUP($A89,'Q3 Raw Data'!$A$9:$BD$158,J$3,FALSE))),"")</f>
        <v>Established</v>
      </c>
      <c r="K89" s="223" t="str">
        <f>IFERROR(IF((VLOOKUP($A89,'Q3 Raw Data'!$A$9:$BD$158,K$3,FALSE))="","",(VLOOKUP($A89,'Q3 Raw Data'!$A$9:$BD$158,K$3,FALSE))),"")</f>
        <v>Established</v>
      </c>
      <c r="L89" s="223" t="str">
        <f>IFERROR(IF((VLOOKUP($A89,'Q3 Raw Data'!$A$9:$BD$158,L$3,FALSE))="","",(VLOOKUP($A89,'Q3 Raw Data'!$A$9:$BD$158,L$3,FALSE))),"")</f>
        <v>Established</v>
      </c>
      <c r="M89" s="223" t="str">
        <f>IFERROR(IF((VLOOKUP($A89,'Q3 Raw Data'!$A$9:$BD$158,M$3,FALSE))="","",(VLOOKUP($A89,'Q3 Raw Data'!$A$9:$BD$158,M$3,FALSE))),"")</f>
        <v>Established</v>
      </c>
      <c r="N89" s="223" t="str">
        <f>IFERROR(IF((VLOOKUP($A89,'Q3 Raw Data'!$A$9:$BD$158,N$3,FALSE))="","",(VLOOKUP($A89,'Q3 Raw Data'!$A$9:$BD$158,N$3,FALSE))),"")</f>
        <v>Mature</v>
      </c>
      <c r="O89" s="223" t="str">
        <f>IFERROR(IF((VLOOKUP($A89,'Q3 Raw Data'!$A$9:$BD$158,O$3,FALSE))="","",(VLOOKUP($A89,'Q3 Raw Data'!$A$9:$BD$158,O$3,FALSE))),"")</f>
        <v>Established</v>
      </c>
      <c r="P89" s="223" t="str">
        <f>IFERROR(IF((VLOOKUP($A89,'Q3 Raw Data'!$A$9:$BD$158,P$3,FALSE))="","",(VLOOKUP($A89,'Q3 Raw Data'!$A$9:$BD$158,P$3,FALSE))),"")</f>
        <v>Established</v>
      </c>
      <c r="Q89" s="223" t="str">
        <f>IFERROR(IF((VLOOKUP($A89,'Q3 Raw Data'!$A$9:$BD$158,Q$3,FALSE))="","",(VLOOKUP($A89,'Q3 Raw Data'!$A$9:$BD$158,Q$3,FALSE))),"")</f>
        <v>Established</v>
      </c>
      <c r="R89" s="223" t="str">
        <f>IFERROR(IF((VLOOKUP($A89,'Q3 Raw Data'!$A$9:$BD$158,R$3,FALSE))="","",(VLOOKUP($A89,'Q3 Raw Data'!$A$9:$BD$158,R$3,FALSE))),"")</f>
        <v>Mature</v>
      </c>
      <c r="S89" s="223" t="str">
        <f>IFERROR(IF((VLOOKUP($A89,'Q3 Raw Data'!$A$9:$BD$158,S$3,FALSE))="","",(VLOOKUP($A89,'Q3 Raw Data'!$A$9:$BD$158,S$3,FALSE))),"")</f>
        <v>Mature</v>
      </c>
      <c r="T89" s="223" t="str">
        <f>IFERROR(IF((VLOOKUP($A89,'Q3 Raw Data'!$A$9:$BD$158,T$3,FALSE))="","",(VLOOKUP($A89,'Q3 Raw Data'!$A$9:$BD$158,T$3,FALSE))),"")</f>
        <v>Mature</v>
      </c>
    </row>
    <row r="90" spans="1:20" x14ac:dyDescent="0.3">
      <c r="A90" t="s">
        <v>448</v>
      </c>
      <c r="B90" t="s">
        <v>449</v>
      </c>
      <c r="C90" s="223" t="str">
        <f>IFERROR(IF((VLOOKUP($A90,'Q3 Raw Data'!$A$9:$BD$158,C$3,FALSE))="","",(VLOOKUP($A90,'Q3 Raw Data'!$A$9:$BD$158,C$3,FALSE))),"")</f>
        <v>Established</v>
      </c>
      <c r="D90" s="223" t="str">
        <f>IFERROR(IF((VLOOKUP($A90,'Q3 Raw Data'!$A$9:$BD$158,D$3,FALSE))="","",(VLOOKUP($A90,'Q3 Raw Data'!$A$9:$BD$158,D$3,FALSE))),"")</f>
        <v>Established</v>
      </c>
      <c r="E90" s="223" t="str">
        <f>IFERROR(IF((VLOOKUP($A90,'Q3 Raw Data'!$A$9:$BD$158,E$3,FALSE))="","",(VLOOKUP($A90,'Q3 Raw Data'!$A$9:$BD$158,E$3,FALSE))),"")</f>
        <v>Established</v>
      </c>
      <c r="F90" s="223" t="str">
        <f>IFERROR(IF((VLOOKUP($A90,'Q3 Raw Data'!$A$9:$BD$158,F$3,FALSE))="","",(VLOOKUP($A90,'Q3 Raw Data'!$A$9:$BD$158,F$3,FALSE))),"")</f>
        <v>Established</v>
      </c>
      <c r="G90" s="223" t="str">
        <f>IFERROR(IF((VLOOKUP($A90,'Q3 Raw Data'!$A$9:$BD$158,G$3,FALSE))="","",(VLOOKUP($A90,'Q3 Raw Data'!$A$9:$BD$158,G$3,FALSE))),"")</f>
        <v>Established</v>
      </c>
      <c r="H90" s="223" t="str">
        <f>IFERROR(IF((VLOOKUP($A90,'Q3 Raw Data'!$A$9:$BD$158,H$3,FALSE))="","",(VLOOKUP($A90,'Q3 Raw Data'!$A$9:$BD$158,H$3,FALSE))),"")</f>
        <v>Established</v>
      </c>
      <c r="I90" s="223" t="str">
        <f>IFERROR(IF((VLOOKUP($A90,'Q3 Raw Data'!$A$9:$BD$158,I$3,FALSE))="","",(VLOOKUP($A90,'Q3 Raw Data'!$A$9:$BD$158,I$3,FALSE))),"")</f>
        <v>Established</v>
      </c>
      <c r="J90" s="223" t="str">
        <f>IFERROR(IF((VLOOKUP($A90,'Q3 Raw Data'!$A$9:$BD$158,J$3,FALSE))="","",(VLOOKUP($A90,'Q3 Raw Data'!$A$9:$BD$158,J$3,FALSE))),"")</f>
        <v>Established</v>
      </c>
      <c r="K90" s="223" t="str">
        <f>IFERROR(IF((VLOOKUP($A90,'Q3 Raw Data'!$A$9:$BD$158,K$3,FALSE))="","",(VLOOKUP($A90,'Q3 Raw Data'!$A$9:$BD$158,K$3,FALSE))),"")</f>
        <v>Plans in place</v>
      </c>
      <c r="L90" s="223" t="str">
        <f>IFERROR(IF((VLOOKUP($A90,'Q3 Raw Data'!$A$9:$BD$158,L$3,FALSE))="","",(VLOOKUP($A90,'Q3 Raw Data'!$A$9:$BD$158,L$3,FALSE))),"")</f>
        <v>Established</v>
      </c>
      <c r="M90" s="223" t="str">
        <f>IFERROR(IF((VLOOKUP($A90,'Q3 Raw Data'!$A$9:$BD$158,M$3,FALSE))="","",(VLOOKUP($A90,'Q3 Raw Data'!$A$9:$BD$158,M$3,FALSE))),"")</f>
        <v>Established</v>
      </c>
      <c r="N90" s="223" t="str">
        <f>IFERROR(IF((VLOOKUP($A90,'Q3 Raw Data'!$A$9:$BD$158,N$3,FALSE))="","",(VLOOKUP($A90,'Q3 Raw Data'!$A$9:$BD$158,N$3,FALSE))),"")</f>
        <v>Established</v>
      </c>
      <c r="O90" s="223" t="str">
        <f>IFERROR(IF((VLOOKUP($A90,'Q3 Raw Data'!$A$9:$BD$158,O$3,FALSE))="","",(VLOOKUP($A90,'Q3 Raw Data'!$A$9:$BD$158,O$3,FALSE))),"")</f>
        <v>Established</v>
      </c>
      <c r="P90" s="223" t="str">
        <f>IFERROR(IF((VLOOKUP($A90,'Q3 Raw Data'!$A$9:$BD$158,P$3,FALSE))="","",(VLOOKUP($A90,'Q3 Raw Data'!$A$9:$BD$158,P$3,FALSE))),"")</f>
        <v>Established</v>
      </c>
      <c r="Q90" s="223" t="str">
        <f>IFERROR(IF((VLOOKUP($A90,'Q3 Raw Data'!$A$9:$BD$158,Q$3,FALSE))="","",(VLOOKUP($A90,'Q3 Raw Data'!$A$9:$BD$158,Q$3,FALSE))),"")</f>
        <v>Established</v>
      </c>
      <c r="R90" s="223" t="str">
        <f>IFERROR(IF((VLOOKUP($A90,'Q3 Raw Data'!$A$9:$BD$158,R$3,FALSE))="","",(VLOOKUP($A90,'Q3 Raw Data'!$A$9:$BD$158,R$3,FALSE))),"")</f>
        <v>Established</v>
      </c>
      <c r="S90" s="223" t="str">
        <f>IFERROR(IF((VLOOKUP($A90,'Q3 Raw Data'!$A$9:$BD$158,S$3,FALSE))="","",(VLOOKUP($A90,'Q3 Raw Data'!$A$9:$BD$158,S$3,FALSE))),"")</f>
        <v>Established</v>
      </c>
      <c r="T90" s="223" t="str">
        <f>IFERROR(IF((VLOOKUP($A90,'Q3 Raw Data'!$A$9:$BD$158,T$3,FALSE))="","",(VLOOKUP($A90,'Q3 Raw Data'!$A$9:$BD$158,T$3,FALSE))),"")</f>
        <v>Established</v>
      </c>
    </row>
    <row r="91" spans="1:20" x14ac:dyDescent="0.3">
      <c r="A91" t="s">
        <v>450</v>
      </c>
      <c r="B91" t="s">
        <v>451</v>
      </c>
      <c r="C91" s="223" t="str">
        <f>IFERROR(IF((VLOOKUP($A91,'Q3 Raw Data'!$A$9:$BD$158,C$3,FALSE))="","",(VLOOKUP($A91,'Q3 Raw Data'!$A$9:$BD$158,C$3,FALSE))),"")</f>
        <v>Established</v>
      </c>
      <c r="D91" s="223" t="str">
        <f>IFERROR(IF((VLOOKUP($A91,'Q3 Raw Data'!$A$9:$BD$158,D$3,FALSE))="","",(VLOOKUP($A91,'Q3 Raw Data'!$A$9:$BD$158,D$3,FALSE))),"")</f>
        <v>Established</v>
      </c>
      <c r="E91" s="223" t="str">
        <f>IFERROR(IF((VLOOKUP($A91,'Q3 Raw Data'!$A$9:$BD$158,E$3,FALSE))="","",(VLOOKUP($A91,'Q3 Raw Data'!$A$9:$BD$158,E$3,FALSE))),"")</f>
        <v>Established</v>
      </c>
      <c r="F91" s="223" t="str">
        <f>IFERROR(IF((VLOOKUP($A91,'Q3 Raw Data'!$A$9:$BD$158,F$3,FALSE))="","",(VLOOKUP($A91,'Q3 Raw Data'!$A$9:$BD$158,F$3,FALSE))),"")</f>
        <v>Established</v>
      </c>
      <c r="G91" s="223" t="str">
        <f>IFERROR(IF((VLOOKUP($A91,'Q3 Raw Data'!$A$9:$BD$158,G$3,FALSE))="","",(VLOOKUP($A91,'Q3 Raw Data'!$A$9:$BD$158,G$3,FALSE))),"")</f>
        <v>Established</v>
      </c>
      <c r="H91" s="223" t="str">
        <f>IFERROR(IF((VLOOKUP($A91,'Q3 Raw Data'!$A$9:$BD$158,H$3,FALSE))="","",(VLOOKUP($A91,'Q3 Raw Data'!$A$9:$BD$158,H$3,FALSE))),"")</f>
        <v>Established</v>
      </c>
      <c r="I91" s="223" t="str">
        <f>IFERROR(IF((VLOOKUP($A91,'Q3 Raw Data'!$A$9:$BD$158,I$3,FALSE))="","",(VLOOKUP($A91,'Q3 Raw Data'!$A$9:$BD$158,I$3,FALSE))),"")</f>
        <v>Established</v>
      </c>
      <c r="J91" s="223" t="str">
        <f>IFERROR(IF((VLOOKUP($A91,'Q3 Raw Data'!$A$9:$BD$158,J$3,FALSE))="","",(VLOOKUP($A91,'Q3 Raw Data'!$A$9:$BD$158,J$3,FALSE))),"")</f>
        <v>Established</v>
      </c>
      <c r="K91" s="223" t="str">
        <f>IFERROR(IF((VLOOKUP($A91,'Q3 Raw Data'!$A$9:$BD$158,K$3,FALSE))="","",(VLOOKUP($A91,'Q3 Raw Data'!$A$9:$BD$158,K$3,FALSE))),"")</f>
        <v>Established</v>
      </c>
      <c r="L91" s="223" t="str">
        <f>IFERROR(IF((VLOOKUP($A91,'Q3 Raw Data'!$A$9:$BD$158,L$3,FALSE))="","",(VLOOKUP($A91,'Q3 Raw Data'!$A$9:$BD$158,L$3,FALSE))),"")</f>
        <v>Established</v>
      </c>
      <c r="M91" s="223" t="str">
        <f>IFERROR(IF((VLOOKUP($A91,'Q3 Raw Data'!$A$9:$BD$158,M$3,FALSE))="","",(VLOOKUP($A91,'Q3 Raw Data'!$A$9:$BD$158,M$3,FALSE))),"")</f>
        <v>Established</v>
      </c>
      <c r="N91" s="223" t="str">
        <f>IFERROR(IF((VLOOKUP($A91,'Q3 Raw Data'!$A$9:$BD$158,N$3,FALSE))="","",(VLOOKUP($A91,'Q3 Raw Data'!$A$9:$BD$158,N$3,FALSE))),"")</f>
        <v>Mature</v>
      </c>
      <c r="O91" s="223" t="str">
        <f>IFERROR(IF((VLOOKUP($A91,'Q3 Raw Data'!$A$9:$BD$158,O$3,FALSE))="","",(VLOOKUP($A91,'Q3 Raw Data'!$A$9:$BD$158,O$3,FALSE))),"")</f>
        <v>Established</v>
      </c>
      <c r="P91" s="223" t="str">
        <f>IFERROR(IF((VLOOKUP($A91,'Q3 Raw Data'!$A$9:$BD$158,P$3,FALSE))="","",(VLOOKUP($A91,'Q3 Raw Data'!$A$9:$BD$158,P$3,FALSE))),"")</f>
        <v>Established</v>
      </c>
      <c r="Q91" s="223" t="str">
        <f>IFERROR(IF((VLOOKUP($A91,'Q3 Raw Data'!$A$9:$BD$158,Q$3,FALSE))="","",(VLOOKUP($A91,'Q3 Raw Data'!$A$9:$BD$158,Q$3,FALSE))),"")</f>
        <v>Established</v>
      </c>
      <c r="R91" s="223" t="str">
        <f>IFERROR(IF((VLOOKUP($A91,'Q3 Raw Data'!$A$9:$BD$158,R$3,FALSE))="","",(VLOOKUP($A91,'Q3 Raw Data'!$A$9:$BD$158,R$3,FALSE))),"")</f>
        <v>Established</v>
      </c>
      <c r="S91" s="223" t="str">
        <f>IFERROR(IF((VLOOKUP($A91,'Q3 Raw Data'!$A$9:$BD$158,S$3,FALSE))="","",(VLOOKUP($A91,'Q3 Raw Data'!$A$9:$BD$158,S$3,FALSE))),"")</f>
        <v>Established</v>
      </c>
      <c r="T91" s="223" t="str">
        <f>IFERROR(IF((VLOOKUP($A91,'Q3 Raw Data'!$A$9:$BD$158,T$3,FALSE))="","",(VLOOKUP($A91,'Q3 Raw Data'!$A$9:$BD$158,T$3,FALSE))),"")</f>
        <v>Established</v>
      </c>
    </row>
    <row r="92" spans="1:20" x14ac:dyDescent="0.3">
      <c r="A92" t="s">
        <v>452</v>
      </c>
      <c r="B92" t="s">
        <v>453</v>
      </c>
      <c r="C92" s="223" t="str">
        <f>IFERROR(IF((VLOOKUP($A92,'Q3 Raw Data'!$A$9:$BD$158,C$3,FALSE))="","",(VLOOKUP($A92,'Q3 Raw Data'!$A$9:$BD$158,C$3,FALSE))),"")</f>
        <v>Established</v>
      </c>
      <c r="D92" s="223" t="str">
        <f>IFERROR(IF((VLOOKUP($A92,'Q3 Raw Data'!$A$9:$BD$158,D$3,FALSE))="","",(VLOOKUP($A92,'Q3 Raw Data'!$A$9:$BD$158,D$3,FALSE))),"")</f>
        <v>Established</v>
      </c>
      <c r="E92" s="223" t="str">
        <f>IFERROR(IF((VLOOKUP($A92,'Q3 Raw Data'!$A$9:$BD$158,E$3,FALSE))="","",(VLOOKUP($A92,'Q3 Raw Data'!$A$9:$BD$158,E$3,FALSE))),"")</f>
        <v>Established</v>
      </c>
      <c r="F92" s="223" t="str">
        <f>IFERROR(IF((VLOOKUP($A92,'Q3 Raw Data'!$A$9:$BD$158,F$3,FALSE))="","",(VLOOKUP($A92,'Q3 Raw Data'!$A$9:$BD$158,F$3,FALSE))),"")</f>
        <v>Established</v>
      </c>
      <c r="G92" s="223" t="str">
        <f>IFERROR(IF((VLOOKUP($A92,'Q3 Raw Data'!$A$9:$BD$158,G$3,FALSE))="","",(VLOOKUP($A92,'Q3 Raw Data'!$A$9:$BD$158,G$3,FALSE))),"")</f>
        <v>Plans in place</v>
      </c>
      <c r="H92" s="223" t="str">
        <f>IFERROR(IF((VLOOKUP($A92,'Q3 Raw Data'!$A$9:$BD$158,H$3,FALSE))="","",(VLOOKUP($A92,'Q3 Raw Data'!$A$9:$BD$158,H$3,FALSE))),"")</f>
        <v>Plans in place</v>
      </c>
      <c r="I92" s="223" t="str">
        <f>IFERROR(IF((VLOOKUP($A92,'Q3 Raw Data'!$A$9:$BD$158,I$3,FALSE))="","",(VLOOKUP($A92,'Q3 Raw Data'!$A$9:$BD$158,I$3,FALSE))),"")</f>
        <v>Established</v>
      </c>
      <c r="J92" s="223" t="str">
        <f>IFERROR(IF((VLOOKUP($A92,'Q3 Raw Data'!$A$9:$BD$158,J$3,FALSE))="","",(VLOOKUP($A92,'Q3 Raw Data'!$A$9:$BD$158,J$3,FALSE))),"")</f>
        <v>Plans in place</v>
      </c>
      <c r="K92" s="223" t="str">
        <f>IFERROR(IF((VLOOKUP($A92,'Q3 Raw Data'!$A$9:$BD$158,K$3,FALSE))="","",(VLOOKUP($A92,'Q3 Raw Data'!$A$9:$BD$158,K$3,FALSE))),"")</f>
        <v>Established</v>
      </c>
      <c r="L92" s="223" t="str">
        <f>IFERROR(IF((VLOOKUP($A92,'Q3 Raw Data'!$A$9:$BD$158,L$3,FALSE))="","",(VLOOKUP($A92,'Q3 Raw Data'!$A$9:$BD$158,L$3,FALSE))),"")</f>
        <v>Mature</v>
      </c>
      <c r="M92" s="223" t="str">
        <f>IFERROR(IF((VLOOKUP($A92,'Q3 Raw Data'!$A$9:$BD$158,M$3,FALSE))="","",(VLOOKUP($A92,'Q3 Raw Data'!$A$9:$BD$158,M$3,FALSE))),"")</f>
        <v>Mature</v>
      </c>
      <c r="N92" s="223" t="str">
        <f>IFERROR(IF((VLOOKUP($A92,'Q3 Raw Data'!$A$9:$BD$158,N$3,FALSE))="","",(VLOOKUP($A92,'Q3 Raw Data'!$A$9:$BD$158,N$3,FALSE))),"")</f>
        <v>Mature</v>
      </c>
      <c r="O92" s="223" t="str">
        <f>IFERROR(IF((VLOOKUP($A92,'Q3 Raw Data'!$A$9:$BD$158,O$3,FALSE))="","",(VLOOKUP($A92,'Q3 Raw Data'!$A$9:$BD$158,O$3,FALSE))),"")</f>
        <v>Established</v>
      </c>
      <c r="P92" s="223" t="str">
        <f>IFERROR(IF((VLOOKUP($A92,'Q3 Raw Data'!$A$9:$BD$158,P$3,FALSE))="","",(VLOOKUP($A92,'Q3 Raw Data'!$A$9:$BD$158,P$3,FALSE))),"")</f>
        <v>Plans in place</v>
      </c>
      <c r="Q92" s="223" t="str">
        <f>IFERROR(IF((VLOOKUP($A92,'Q3 Raw Data'!$A$9:$BD$158,Q$3,FALSE))="","",(VLOOKUP($A92,'Q3 Raw Data'!$A$9:$BD$158,Q$3,FALSE))),"")</f>
        <v>Plans in place</v>
      </c>
      <c r="R92" s="223" t="str">
        <f>IFERROR(IF((VLOOKUP($A92,'Q3 Raw Data'!$A$9:$BD$158,R$3,FALSE))="","",(VLOOKUP($A92,'Q3 Raw Data'!$A$9:$BD$158,R$3,FALSE))),"")</f>
        <v>Established</v>
      </c>
      <c r="S92" s="223" t="str">
        <f>IFERROR(IF((VLOOKUP($A92,'Q3 Raw Data'!$A$9:$BD$158,S$3,FALSE))="","",(VLOOKUP($A92,'Q3 Raw Data'!$A$9:$BD$158,S$3,FALSE))),"")</f>
        <v>Plans in place</v>
      </c>
      <c r="T92" s="223" t="str">
        <f>IFERROR(IF((VLOOKUP($A92,'Q3 Raw Data'!$A$9:$BD$158,T$3,FALSE))="","",(VLOOKUP($A92,'Q3 Raw Data'!$A$9:$BD$158,T$3,FALSE))),"")</f>
        <v>Established</v>
      </c>
    </row>
    <row r="93" spans="1:20" x14ac:dyDescent="0.3">
      <c r="A93" t="s">
        <v>454</v>
      </c>
      <c r="B93" t="s">
        <v>455</v>
      </c>
      <c r="C93" s="223" t="str">
        <f>IFERROR(IF((VLOOKUP($A93,'Q3 Raw Data'!$A$9:$BD$158,C$3,FALSE))="","",(VLOOKUP($A93,'Q3 Raw Data'!$A$9:$BD$158,C$3,FALSE))),"")</f>
        <v>Established</v>
      </c>
      <c r="D93" s="223" t="str">
        <f>IFERROR(IF((VLOOKUP($A93,'Q3 Raw Data'!$A$9:$BD$158,D$3,FALSE))="","",(VLOOKUP($A93,'Q3 Raw Data'!$A$9:$BD$158,D$3,FALSE))),"")</f>
        <v>Established</v>
      </c>
      <c r="E93" s="223" t="str">
        <f>IFERROR(IF((VLOOKUP($A93,'Q3 Raw Data'!$A$9:$BD$158,E$3,FALSE))="","",(VLOOKUP($A93,'Q3 Raw Data'!$A$9:$BD$158,E$3,FALSE))),"")</f>
        <v>Established</v>
      </c>
      <c r="F93" s="223" t="str">
        <f>IFERROR(IF((VLOOKUP($A93,'Q3 Raw Data'!$A$9:$BD$158,F$3,FALSE))="","",(VLOOKUP($A93,'Q3 Raw Data'!$A$9:$BD$158,F$3,FALSE))),"")</f>
        <v>Established</v>
      </c>
      <c r="G93" s="223" t="str">
        <f>IFERROR(IF((VLOOKUP($A93,'Q3 Raw Data'!$A$9:$BD$158,G$3,FALSE))="","",(VLOOKUP($A93,'Q3 Raw Data'!$A$9:$BD$158,G$3,FALSE))),"")</f>
        <v>Established</v>
      </c>
      <c r="H93" s="223" t="str">
        <f>IFERROR(IF((VLOOKUP($A93,'Q3 Raw Data'!$A$9:$BD$158,H$3,FALSE))="","",(VLOOKUP($A93,'Q3 Raw Data'!$A$9:$BD$158,H$3,FALSE))),"")</f>
        <v>Established</v>
      </c>
      <c r="I93" s="223" t="str">
        <f>IFERROR(IF((VLOOKUP($A93,'Q3 Raw Data'!$A$9:$BD$158,I$3,FALSE))="","",(VLOOKUP($A93,'Q3 Raw Data'!$A$9:$BD$158,I$3,FALSE))),"")</f>
        <v>Mature</v>
      </c>
      <c r="J93" s="223" t="str">
        <f>IFERROR(IF((VLOOKUP($A93,'Q3 Raw Data'!$A$9:$BD$158,J$3,FALSE))="","",(VLOOKUP($A93,'Q3 Raw Data'!$A$9:$BD$158,J$3,FALSE))),"")</f>
        <v>Mature</v>
      </c>
      <c r="K93" s="223" t="str">
        <f>IFERROR(IF((VLOOKUP($A93,'Q3 Raw Data'!$A$9:$BD$158,K$3,FALSE))="","",(VLOOKUP($A93,'Q3 Raw Data'!$A$9:$BD$158,K$3,FALSE))),"")</f>
        <v>Established</v>
      </c>
      <c r="L93" s="223" t="str">
        <f>IFERROR(IF((VLOOKUP($A93,'Q3 Raw Data'!$A$9:$BD$158,L$3,FALSE))="","",(VLOOKUP($A93,'Q3 Raw Data'!$A$9:$BD$158,L$3,FALSE))),"")</f>
        <v>Established</v>
      </c>
      <c r="M93" s="223" t="str">
        <f>IFERROR(IF((VLOOKUP($A93,'Q3 Raw Data'!$A$9:$BD$158,M$3,FALSE))="","",(VLOOKUP($A93,'Q3 Raw Data'!$A$9:$BD$158,M$3,FALSE))),"")</f>
        <v>Established</v>
      </c>
      <c r="N93" s="223" t="str">
        <f>IFERROR(IF((VLOOKUP($A93,'Q3 Raw Data'!$A$9:$BD$158,N$3,FALSE))="","",(VLOOKUP($A93,'Q3 Raw Data'!$A$9:$BD$158,N$3,FALSE))),"")</f>
        <v>Established</v>
      </c>
      <c r="O93" s="223" t="str">
        <f>IFERROR(IF((VLOOKUP($A93,'Q3 Raw Data'!$A$9:$BD$158,O$3,FALSE))="","",(VLOOKUP($A93,'Q3 Raw Data'!$A$9:$BD$158,O$3,FALSE))),"")</f>
        <v>Established</v>
      </c>
      <c r="P93" s="223" t="str">
        <f>IFERROR(IF((VLOOKUP($A93,'Q3 Raw Data'!$A$9:$BD$158,P$3,FALSE))="","",(VLOOKUP($A93,'Q3 Raw Data'!$A$9:$BD$158,P$3,FALSE))),"")</f>
        <v>Established</v>
      </c>
      <c r="Q93" s="223" t="str">
        <f>IFERROR(IF((VLOOKUP($A93,'Q3 Raw Data'!$A$9:$BD$158,Q$3,FALSE))="","",(VLOOKUP($A93,'Q3 Raw Data'!$A$9:$BD$158,Q$3,FALSE))),"")</f>
        <v>Established</v>
      </c>
      <c r="R93" s="223" t="str">
        <f>IFERROR(IF((VLOOKUP($A93,'Q3 Raw Data'!$A$9:$BD$158,R$3,FALSE))="","",(VLOOKUP($A93,'Q3 Raw Data'!$A$9:$BD$158,R$3,FALSE))),"")</f>
        <v>Mature</v>
      </c>
      <c r="S93" s="223" t="str">
        <f>IFERROR(IF((VLOOKUP($A93,'Q3 Raw Data'!$A$9:$BD$158,S$3,FALSE))="","",(VLOOKUP($A93,'Q3 Raw Data'!$A$9:$BD$158,S$3,FALSE))),"")</f>
        <v>Mature</v>
      </c>
      <c r="T93" s="223" t="str">
        <f>IFERROR(IF((VLOOKUP($A93,'Q3 Raw Data'!$A$9:$BD$158,T$3,FALSE))="","",(VLOOKUP($A93,'Q3 Raw Data'!$A$9:$BD$158,T$3,FALSE))),"")</f>
        <v>Established</v>
      </c>
    </row>
    <row r="94" spans="1:20" x14ac:dyDescent="0.3">
      <c r="A94" t="s">
        <v>456</v>
      </c>
      <c r="B94" t="s">
        <v>457</v>
      </c>
      <c r="C94" s="223" t="str">
        <f>IFERROR(IF((VLOOKUP($A94,'Q3 Raw Data'!$A$9:$BD$158,C$3,FALSE))="","",(VLOOKUP($A94,'Q3 Raw Data'!$A$9:$BD$158,C$3,FALSE))),"")</f>
        <v>Established</v>
      </c>
      <c r="D94" s="223" t="str">
        <f>IFERROR(IF((VLOOKUP($A94,'Q3 Raw Data'!$A$9:$BD$158,D$3,FALSE))="","",(VLOOKUP($A94,'Q3 Raw Data'!$A$9:$BD$158,D$3,FALSE))),"")</f>
        <v>Established</v>
      </c>
      <c r="E94" s="223" t="str">
        <f>IFERROR(IF((VLOOKUP($A94,'Q3 Raw Data'!$A$9:$BD$158,E$3,FALSE))="","",(VLOOKUP($A94,'Q3 Raw Data'!$A$9:$BD$158,E$3,FALSE))),"")</f>
        <v>Established</v>
      </c>
      <c r="F94" s="223" t="str">
        <f>IFERROR(IF((VLOOKUP($A94,'Q3 Raw Data'!$A$9:$BD$158,F$3,FALSE))="","",(VLOOKUP($A94,'Q3 Raw Data'!$A$9:$BD$158,F$3,FALSE))),"")</f>
        <v>Established</v>
      </c>
      <c r="G94" s="223" t="str">
        <f>IFERROR(IF((VLOOKUP($A94,'Q3 Raw Data'!$A$9:$BD$158,G$3,FALSE))="","",(VLOOKUP($A94,'Q3 Raw Data'!$A$9:$BD$158,G$3,FALSE))),"")</f>
        <v>Established</v>
      </c>
      <c r="H94" s="223" t="str">
        <f>IFERROR(IF((VLOOKUP($A94,'Q3 Raw Data'!$A$9:$BD$158,H$3,FALSE))="","",(VLOOKUP($A94,'Q3 Raw Data'!$A$9:$BD$158,H$3,FALSE))),"")</f>
        <v>Established</v>
      </c>
      <c r="I94" s="223" t="str">
        <f>IFERROR(IF((VLOOKUP($A94,'Q3 Raw Data'!$A$9:$BD$158,I$3,FALSE))="","",(VLOOKUP($A94,'Q3 Raw Data'!$A$9:$BD$158,I$3,FALSE))),"")</f>
        <v>Established</v>
      </c>
      <c r="J94" s="223" t="str">
        <f>IFERROR(IF((VLOOKUP($A94,'Q3 Raw Data'!$A$9:$BD$158,J$3,FALSE))="","",(VLOOKUP($A94,'Q3 Raw Data'!$A$9:$BD$158,J$3,FALSE))),"")</f>
        <v>Established</v>
      </c>
      <c r="K94" s="223" t="str">
        <f>IFERROR(IF((VLOOKUP($A94,'Q3 Raw Data'!$A$9:$BD$158,K$3,FALSE))="","",(VLOOKUP($A94,'Q3 Raw Data'!$A$9:$BD$158,K$3,FALSE))),"")</f>
        <v>Plans in place</v>
      </c>
      <c r="L94" s="223" t="str">
        <f>IFERROR(IF((VLOOKUP($A94,'Q3 Raw Data'!$A$9:$BD$158,L$3,FALSE))="","",(VLOOKUP($A94,'Q3 Raw Data'!$A$9:$BD$158,L$3,FALSE))),"")</f>
        <v>Established</v>
      </c>
      <c r="M94" s="223" t="str">
        <f>IFERROR(IF((VLOOKUP($A94,'Q3 Raw Data'!$A$9:$BD$158,M$3,FALSE))="","",(VLOOKUP($A94,'Q3 Raw Data'!$A$9:$BD$158,M$3,FALSE))),"")</f>
        <v>Established</v>
      </c>
      <c r="N94" s="223" t="str">
        <f>IFERROR(IF((VLOOKUP($A94,'Q3 Raw Data'!$A$9:$BD$158,N$3,FALSE))="","",(VLOOKUP($A94,'Q3 Raw Data'!$A$9:$BD$158,N$3,FALSE))),"")</f>
        <v>Established</v>
      </c>
      <c r="O94" s="223" t="str">
        <f>IFERROR(IF((VLOOKUP($A94,'Q3 Raw Data'!$A$9:$BD$158,O$3,FALSE))="","",(VLOOKUP($A94,'Q3 Raw Data'!$A$9:$BD$158,O$3,FALSE))),"")</f>
        <v>Established</v>
      </c>
      <c r="P94" s="223" t="str">
        <f>IFERROR(IF((VLOOKUP($A94,'Q3 Raw Data'!$A$9:$BD$158,P$3,FALSE))="","",(VLOOKUP($A94,'Q3 Raw Data'!$A$9:$BD$158,P$3,FALSE))),"")</f>
        <v>Established</v>
      </c>
      <c r="Q94" s="223" t="str">
        <f>IFERROR(IF((VLOOKUP($A94,'Q3 Raw Data'!$A$9:$BD$158,Q$3,FALSE))="","",(VLOOKUP($A94,'Q3 Raw Data'!$A$9:$BD$158,Q$3,FALSE))),"")</f>
        <v>Established</v>
      </c>
      <c r="R94" s="223" t="str">
        <f>IFERROR(IF((VLOOKUP($A94,'Q3 Raw Data'!$A$9:$BD$158,R$3,FALSE))="","",(VLOOKUP($A94,'Q3 Raw Data'!$A$9:$BD$158,R$3,FALSE))),"")</f>
        <v>Established</v>
      </c>
      <c r="S94" s="223" t="str">
        <f>IFERROR(IF((VLOOKUP($A94,'Q3 Raw Data'!$A$9:$BD$158,S$3,FALSE))="","",(VLOOKUP($A94,'Q3 Raw Data'!$A$9:$BD$158,S$3,FALSE))),"")</f>
        <v>Established</v>
      </c>
      <c r="T94" s="223" t="str">
        <f>IFERROR(IF((VLOOKUP($A94,'Q3 Raw Data'!$A$9:$BD$158,T$3,FALSE))="","",(VLOOKUP($A94,'Q3 Raw Data'!$A$9:$BD$158,T$3,FALSE))),"")</f>
        <v>Established</v>
      </c>
    </row>
    <row r="95" spans="1:20" x14ac:dyDescent="0.3">
      <c r="A95" t="s">
        <v>458</v>
      </c>
      <c r="B95" t="s">
        <v>459</v>
      </c>
      <c r="C95" s="223" t="str">
        <f>IFERROR(IF((VLOOKUP($A95,'Q3 Raw Data'!$A$9:$BD$158,C$3,FALSE))="","",(VLOOKUP($A95,'Q3 Raw Data'!$A$9:$BD$158,C$3,FALSE))),"")</f>
        <v>Established</v>
      </c>
      <c r="D95" s="223" t="str">
        <f>IFERROR(IF((VLOOKUP($A95,'Q3 Raw Data'!$A$9:$BD$158,D$3,FALSE))="","",(VLOOKUP($A95,'Q3 Raw Data'!$A$9:$BD$158,D$3,FALSE))),"")</f>
        <v>Established</v>
      </c>
      <c r="E95" s="223" t="str">
        <f>IFERROR(IF((VLOOKUP($A95,'Q3 Raw Data'!$A$9:$BD$158,E$3,FALSE))="","",(VLOOKUP($A95,'Q3 Raw Data'!$A$9:$BD$158,E$3,FALSE))),"")</f>
        <v>Established</v>
      </c>
      <c r="F95" s="223" t="str">
        <f>IFERROR(IF((VLOOKUP($A95,'Q3 Raw Data'!$A$9:$BD$158,F$3,FALSE))="","",(VLOOKUP($A95,'Q3 Raw Data'!$A$9:$BD$158,F$3,FALSE))),"")</f>
        <v>Mature</v>
      </c>
      <c r="G95" s="223" t="str">
        <f>IFERROR(IF((VLOOKUP($A95,'Q3 Raw Data'!$A$9:$BD$158,G$3,FALSE))="","",(VLOOKUP($A95,'Q3 Raw Data'!$A$9:$BD$158,G$3,FALSE))),"")</f>
        <v>Plans in place</v>
      </c>
      <c r="H95" s="223" t="str">
        <f>IFERROR(IF((VLOOKUP($A95,'Q3 Raw Data'!$A$9:$BD$158,H$3,FALSE))="","",(VLOOKUP($A95,'Q3 Raw Data'!$A$9:$BD$158,H$3,FALSE))),"")</f>
        <v>Established</v>
      </c>
      <c r="I95" s="223" t="str">
        <f>IFERROR(IF((VLOOKUP($A95,'Q3 Raw Data'!$A$9:$BD$158,I$3,FALSE))="","",(VLOOKUP($A95,'Q3 Raw Data'!$A$9:$BD$158,I$3,FALSE))),"")</f>
        <v>Established</v>
      </c>
      <c r="J95" s="223" t="str">
        <f>IFERROR(IF((VLOOKUP($A95,'Q3 Raw Data'!$A$9:$BD$158,J$3,FALSE))="","",(VLOOKUP($A95,'Q3 Raw Data'!$A$9:$BD$158,J$3,FALSE))),"")</f>
        <v>Established</v>
      </c>
      <c r="K95" s="223" t="str">
        <f>IFERROR(IF((VLOOKUP($A95,'Q3 Raw Data'!$A$9:$BD$158,K$3,FALSE))="","",(VLOOKUP($A95,'Q3 Raw Data'!$A$9:$BD$158,K$3,FALSE))),"")</f>
        <v>Plans in place</v>
      </c>
      <c r="L95" s="223" t="str">
        <f>IFERROR(IF((VLOOKUP($A95,'Q3 Raw Data'!$A$9:$BD$158,L$3,FALSE))="","",(VLOOKUP($A95,'Q3 Raw Data'!$A$9:$BD$158,L$3,FALSE))),"")</f>
        <v>Established</v>
      </c>
      <c r="M95" s="223" t="str">
        <f>IFERROR(IF((VLOOKUP($A95,'Q3 Raw Data'!$A$9:$BD$158,M$3,FALSE))="","",(VLOOKUP($A95,'Q3 Raw Data'!$A$9:$BD$158,M$3,FALSE))),"")</f>
        <v>Established</v>
      </c>
      <c r="N95" s="223" t="str">
        <f>IFERROR(IF((VLOOKUP($A95,'Q3 Raw Data'!$A$9:$BD$158,N$3,FALSE))="","",(VLOOKUP($A95,'Q3 Raw Data'!$A$9:$BD$158,N$3,FALSE))),"")</f>
        <v>Established</v>
      </c>
      <c r="O95" s="223" t="str">
        <f>IFERROR(IF((VLOOKUP($A95,'Q3 Raw Data'!$A$9:$BD$158,O$3,FALSE))="","",(VLOOKUP($A95,'Q3 Raw Data'!$A$9:$BD$158,O$3,FALSE))),"")</f>
        <v>Mature</v>
      </c>
      <c r="P95" s="223" t="str">
        <f>IFERROR(IF((VLOOKUP($A95,'Q3 Raw Data'!$A$9:$BD$158,P$3,FALSE))="","",(VLOOKUP($A95,'Q3 Raw Data'!$A$9:$BD$158,P$3,FALSE))),"")</f>
        <v>Plans in place</v>
      </c>
      <c r="Q95" s="223" t="str">
        <f>IFERROR(IF((VLOOKUP($A95,'Q3 Raw Data'!$A$9:$BD$158,Q$3,FALSE))="","",(VLOOKUP($A95,'Q3 Raw Data'!$A$9:$BD$158,Q$3,FALSE))),"")</f>
        <v>Established</v>
      </c>
      <c r="R95" s="223" t="str">
        <f>IFERROR(IF((VLOOKUP($A95,'Q3 Raw Data'!$A$9:$BD$158,R$3,FALSE))="","",(VLOOKUP($A95,'Q3 Raw Data'!$A$9:$BD$158,R$3,FALSE))),"")</f>
        <v>Established</v>
      </c>
      <c r="S95" s="223" t="str">
        <f>IFERROR(IF((VLOOKUP($A95,'Q3 Raw Data'!$A$9:$BD$158,S$3,FALSE))="","",(VLOOKUP($A95,'Q3 Raw Data'!$A$9:$BD$158,S$3,FALSE))),"")</f>
        <v>Established</v>
      </c>
      <c r="T95" s="223" t="str">
        <f>IFERROR(IF((VLOOKUP($A95,'Q3 Raw Data'!$A$9:$BD$158,T$3,FALSE))="","",(VLOOKUP($A95,'Q3 Raw Data'!$A$9:$BD$158,T$3,FALSE))),"")</f>
        <v>Established</v>
      </c>
    </row>
    <row r="96" spans="1:20" x14ac:dyDescent="0.3">
      <c r="A96" t="s">
        <v>460</v>
      </c>
      <c r="B96" t="s">
        <v>461</v>
      </c>
      <c r="C96" s="223" t="str">
        <f>IFERROR(IF((VLOOKUP($A96,'Q3 Raw Data'!$A$9:$BD$158,C$3,FALSE))="","",(VLOOKUP($A96,'Q3 Raw Data'!$A$9:$BD$158,C$3,FALSE))),"")</f>
        <v>Established</v>
      </c>
      <c r="D96" s="223" t="str">
        <f>IFERROR(IF((VLOOKUP($A96,'Q3 Raw Data'!$A$9:$BD$158,D$3,FALSE))="","",(VLOOKUP($A96,'Q3 Raw Data'!$A$9:$BD$158,D$3,FALSE))),"")</f>
        <v>Established</v>
      </c>
      <c r="E96" s="223" t="str">
        <f>IFERROR(IF((VLOOKUP($A96,'Q3 Raw Data'!$A$9:$BD$158,E$3,FALSE))="","",(VLOOKUP($A96,'Q3 Raw Data'!$A$9:$BD$158,E$3,FALSE))),"")</f>
        <v>Mature</v>
      </c>
      <c r="F96" s="223" t="str">
        <f>IFERROR(IF((VLOOKUP($A96,'Q3 Raw Data'!$A$9:$BD$158,F$3,FALSE))="","",(VLOOKUP($A96,'Q3 Raw Data'!$A$9:$BD$158,F$3,FALSE))),"")</f>
        <v>Plans in place</v>
      </c>
      <c r="G96" s="223" t="str">
        <f>IFERROR(IF((VLOOKUP($A96,'Q3 Raw Data'!$A$9:$BD$158,G$3,FALSE))="","",(VLOOKUP($A96,'Q3 Raw Data'!$A$9:$BD$158,G$3,FALSE))),"")</f>
        <v>Established</v>
      </c>
      <c r="H96" s="223" t="str">
        <f>IFERROR(IF((VLOOKUP($A96,'Q3 Raw Data'!$A$9:$BD$158,H$3,FALSE))="","",(VLOOKUP($A96,'Q3 Raw Data'!$A$9:$BD$158,H$3,FALSE))),"")</f>
        <v>Plans in place</v>
      </c>
      <c r="I96" s="223" t="str">
        <f>IFERROR(IF((VLOOKUP($A96,'Q3 Raw Data'!$A$9:$BD$158,I$3,FALSE))="","",(VLOOKUP($A96,'Q3 Raw Data'!$A$9:$BD$158,I$3,FALSE))),"")</f>
        <v>Established</v>
      </c>
      <c r="J96" s="223" t="str">
        <f>IFERROR(IF((VLOOKUP($A96,'Q3 Raw Data'!$A$9:$BD$158,J$3,FALSE))="","",(VLOOKUP($A96,'Q3 Raw Data'!$A$9:$BD$158,J$3,FALSE))),"")</f>
        <v>Established</v>
      </c>
      <c r="K96" s="223" t="str">
        <f>IFERROR(IF((VLOOKUP($A96,'Q3 Raw Data'!$A$9:$BD$158,K$3,FALSE))="","",(VLOOKUP($A96,'Q3 Raw Data'!$A$9:$BD$158,K$3,FALSE))),"")</f>
        <v>Plans in place</v>
      </c>
      <c r="L96" s="223" t="str">
        <f>IFERROR(IF((VLOOKUP($A96,'Q3 Raw Data'!$A$9:$BD$158,L$3,FALSE))="","",(VLOOKUP($A96,'Q3 Raw Data'!$A$9:$BD$158,L$3,FALSE))),"")</f>
        <v>Established</v>
      </c>
      <c r="M96" s="223" t="str">
        <f>IFERROR(IF((VLOOKUP($A96,'Q3 Raw Data'!$A$9:$BD$158,M$3,FALSE))="","",(VLOOKUP($A96,'Q3 Raw Data'!$A$9:$BD$158,M$3,FALSE))),"")</f>
        <v>Established</v>
      </c>
      <c r="N96" s="223" t="str">
        <f>IFERROR(IF((VLOOKUP($A96,'Q3 Raw Data'!$A$9:$BD$158,N$3,FALSE))="","",(VLOOKUP($A96,'Q3 Raw Data'!$A$9:$BD$158,N$3,FALSE))),"")</f>
        <v>Mature</v>
      </c>
      <c r="O96" s="223" t="str">
        <f>IFERROR(IF((VLOOKUP($A96,'Q3 Raw Data'!$A$9:$BD$158,O$3,FALSE))="","",(VLOOKUP($A96,'Q3 Raw Data'!$A$9:$BD$158,O$3,FALSE))),"")</f>
        <v>Established</v>
      </c>
      <c r="P96" s="223" t="str">
        <f>IFERROR(IF((VLOOKUP($A96,'Q3 Raw Data'!$A$9:$BD$158,P$3,FALSE))="","",(VLOOKUP($A96,'Q3 Raw Data'!$A$9:$BD$158,P$3,FALSE))),"")</f>
        <v>Established</v>
      </c>
      <c r="Q96" s="223" t="str">
        <f>IFERROR(IF((VLOOKUP($A96,'Q3 Raw Data'!$A$9:$BD$158,Q$3,FALSE))="","",(VLOOKUP($A96,'Q3 Raw Data'!$A$9:$BD$158,Q$3,FALSE))),"")</f>
        <v>Established</v>
      </c>
      <c r="R96" s="223" t="str">
        <f>IFERROR(IF((VLOOKUP($A96,'Q3 Raw Data'!$A$9:$BD$158,R$3,FALSE))="","",(VLOOKUP($A96,'Q3 Raw Data'!$A$9:$BD$158,R$3,FALSE))),"")</f>
        <v>Established</v>
      </c>
      <c r="S96" s="223" t="str">
        <f>IFERROR(IF((VLOOKUP($A96,'Q3 Raw Data'!$A$9:$BD$158,S$3,FALSE))="","",(VLOOKUP($A96,'Q3 Raw Data'!$A$9:$BD$158,S$3,FALSE))),"")</f>
        <v>Established</v>
      </c>
      <c r="T96" s="223" t="str">
        <f>IFERROR(IF((VLOOKUP($A96,'Q3 Raw Data'!$A$9:$BD$158,T$3,FALSE))="","",(VLOOKUP($A96,'Q3 Raw Data'!$A$9:$BD$158,T$3,FALSE))),"")</f>
        <v>Established</v>
      </c>
    </row>
    <row r="97" spans="1:20" x14ac:dyDescent="0.3">
      <c r="A97" t="s">
        <v>464</v>
      </c>
      <c r="B97" t="s">
        <v>465</v>
      </c>
      <c r="C97" s="223" t="str">
        <f>IFERROR(IF((VLOOKUP($A97,'Q3 Raw Data'!$A$9:$BD$158,C$3,FALSE))="","",(VLOOKUP($A97,'Q3 Raw Data'!$A$9:$BD$158,C$3,FALSE))),"")</f>
        <v>Established</v>
      </c>
      <c r="D97" s="223" t="str">
        <f>IFERROR(IF((VLOOKUP($A97,'Q3 Raw Data'!$A$9:$BD$158,D$3,FALSE))="","",(VLOOKUP($A97,'Q3 Raw Data'!$A$9:$BD$158,D$3,FALSE))),"")</f>
        <v>Established</v>
      </c>
      <c r="E97" s="223" t="str">
        <f>IFERROR(IF((VLOOKUP($A97,'Q3 Raw Data'!$A$9:$BD$158,E$3,FALSE))="","",(VLOOKUP($A97,'Q3 Raw Data'!$A$9:$BD$158,E$3,FALSE))),"")</f>
        <v>Established</v>
      </c>
      <c r="F97" s="223" t="str">
        <f>IFERROR(IF((VLOOKUP($A97,'Q3 Raw Data'!$A$9:$BD$158,F$3,FALSE))="","",(VLOOKUP($A97,'Q3 Raw Data'!$A$9:$BD$158,F$3,FALSE))),"")</f>
        <v>Established</v>
      </c>
      <c r="G97" s="223" t="str">
        <f>IFERROR(IF((VLOOKUP($A97,'Q3 Raw Data'!$A$9:$BD$158,G$3,FALSE))="","",(VLOOKUP($A97,'Q3 Raw Data'!$A$9:$BD$158,G$3,FALSE))),"")</f>
        <v>Established</v>
      </c>
      <c r="H97" s="223" t="str">
        <f>IFERROR(IF((VLOOKUP($A97,'Q3 Raw Data'!$A$9:$BD$158,H$3,FALSE))="","",(VLOOKUP($A97,'Q3 Raw Data'!$A$9:$BD$158,H$3,FALSE))),"")</f>
        <v>Plans in place</v>
      </c>
      <c r="I97" s="223" t="str">
        <f>IFERROR(IF((VLOOKUP($A97,'Q3 Raw Data'!$A$9:$BD$158,I$3,FALSE))="","",(VLOOKUP($A97,'Q3 Raw Data'!$A$9:$BD$158,I$3,FALSE))),"")</f>
        <v>Established</v>
      </c>
      <c r="J97" s="223" t="str">
        <f>IFERROR(IF((VLOOKUP($A97,'Q3 Raw Data'!$A$9:$BD$158,J$3,FALSE))="","",(VLOOKUP($A97,'Q3 Raw Data'!$A$9:$BD$158,J$3,FALSE))),"")</f>
        <v>Established</v>
      </c>
      <c r="K97" s="223" t="str">
        <f>IFERROR(IF((VLOOKUP($A97,'Q3 Raw Data'!$A$9:$BD$158,K$3,FALSE))="","",(VLOOKUP($A97,'Q3 Raw Data'!$A$9:$BD$158,K$3,FALSE))),"")</f>
        <v>Established</v>
      </c>
      <c r="L97" s="223" t="str">
        <f>IFERROR(IF((VLOOKUP($A97,'Q3 Raw Data'!$A$9:$BD$158,L$3,FALSE))="","",(VLOOKUP($A97,'Q3 Raw Data'!$A$9:$BD$158,L$3,FALSE))),"")</f>
        <v>Established</v>
      </c>
      <c r="M97" s="223" t="str">
        <f>IFERROR(IF((VLOOKUP($A97,'Q3 Raw Data'!$A$9:$BD$158,M$3,FALSE))="","",(VLOOKUP($A97,'Q3 Raw Data'!$A$9:$BD$158,M$3,FALSE))),"")</f>
        <v>Established</v>
      </c>
      <c r="N97" s="223" t="str">
        <f>IFERROR(IF((VLOOKUP($A97,'Q3 Raw Data'!$A$9:$BD$158,N$3,FALSE))="","",(VLOOKUP($A97,'Q3 Raw Data'!$A$9:$BD$158,N$3,FALSE))),"")</f>
        <v>Established</v>
      </c>
      <c r="O97" s="223" t="str">
        <f>IFERROR(IF((VLOOKUP($A97,'Q3 Raw Data'!$A$9:$BD$158,O$3,FALSE))="","",(VLOOKUP($A97,'Q3 Raw Data'!$A$9:$BD$158,O$3,FALSE))),"")</f>
        <v>Established</v>
      </c>
      <c r="P97" s="223" t="str">
        <f>IFERROR(IF((VLOOKUP($A97,'Q3 Raw Data'!$A$9:$BD$158,P$3,FALSE))="","",(VLOOKUP($A97,'Q3 Raw Data'!$A$9:$BD$158,P$3,FALSE))),"")</f>
        <v>Established</v>
      </c>
      <c r="Q97" s="223" t="str">
        <f>IFERROR(IF((VLOOKUP($A97,'Q3 Raw Data'!$A$9:$BD$158,Q$3,FALSE))="","",(VLOOKUP($A97,'Q3 Raw Data'!$A$9:$BD$158,Q$3,FALSE))),"")</f>
        <v>Plans in place</v>
      </c>
      <c r="R97" s="223" t="str">
        <f>IFERROR(IF((VLOOKUP($A97,'Q3 Raw Data'!$A$9:$BD$158,R$3,FALSE))="","",(VLOOKUP($A97,'Q3 Raw Data'!$A$9:$BD$158,R$3,FALSE))),"")</f>
        <v>Established</v>
      </c>
      <c r="S97" s="223" t="str">
        <f>IFERROR(IF((VLOOKUP($A97,'Q3 Raw Data'!$A$9:$BD$158,S$3,FALSE))="","",(VLOOKUP($A97,'Q3 Raw Data'!$A$9:$BD$158,S$3,FALSE))),"")</f>
        <v>Established</v>
      </c>
      <c r="T97" s="223" t="str">
        <f>IFERROR(IF((VLOOKUP($A97,'Q3 Raw Data'!$A$9:$BD$158,T$3,FALSE))="","",(VLOOKUP($A97,'Q3 Raw Data'!$A$9:$BD$158,T$3,FALSE))),"")</f>
        <v>Established</v>
      </c>
    </row>
    <row r="98" spans="1:20" x14ac:dyDescent="0.3">
      <c r="A98" t="s">
        <v>466</v>
      </c>
      <c r="B98" t="s">
        <v>467</v>
      </c>
      <c r="C98" s="223" t="str">
        <f>IFERROR(IF((VLOOKUP($A98,'Q3 Raw Data'!$A$9:$BD$158,C$3,FALSE))="","",(VLOOKUP($A98,'Q3 Raw Data'!$A$9:$BD$158,C$3,FALSE))),"")</f>
        <v>Established</v>
      </c>
      <c r="D98" s="223" t="str">
        <f>IFERROR(IF((VLOOKUP($A98,'Q3 Raw Data'!$A$9:$BD$158,D$3,FALSE))="","",(VLOOKUP($A98,'Q3 Raw Data'!$A$9:$BD$158,D$3,FALSE))),"")</f>
        <v>Established</v>
      </c>
      <c r="E98" s="223" t="str">
        <f>IFERROR(IF((VLOOKUP($A98,'Q3 Raw Data'!$A$9:$BD$158,E$3,FALSE))="","",(VLOOKUP($A98,'Q3 Raw Data'!$A$9:$BD$158,E$3,FALSE))),"")</f>
        <v>Established</v>
      </c>
      <c r="F98" s="223" t="str">
        <f>IFERROR(IF((VLOOKUP($A98,'Q3 Raw Data'!$A$9:$BD$158,F$3,FALSE))="","",(VLOOKUP($A98,'Q3 Raw Data'!$A$9:$BD$158,F$3,FALSE))),"")</f>
        <v>Established</v>
      </c>
      <c r="G98" s="223" t="str">
        <f>IFERROR(IF((VLOOKUP($A98,'Q3 Raw Data'!$A$9:$BD$158,G$3,FALSE))="","",(VLOOKUP($A98,'Q3 Raw Data'!$A$9:$BD$158,G$3,FALSE))),"")</f>
        <v>Established</v>
      </c>
      <c r="H98" s="223" t="str">
        <f>IFERROR(IF((VLOOKUP($A98,'Q3 Raw Data'!$A$9:$BD$158,H$3,FALSE))="","",(VLOOKUP($A98,'Q3 Raw Data'!$A$9:$BD$158,H$3,FALSE))),"")</f>
        <v>Plans in place</v>
      </c>
      <c r="I98" s="223" t="str">
        <f>IFERROR(IF((VLOOKUP($A98,'Q3 Raw Data'!$A$9:$BD$158,I$3,FALSE))="","",(VLOOKUP($A98,'Q3 Raw Data'!$A$9:$BD$158,I$3,FALSE))),"")</f>
        <v>Established</v>
      </c>
      <c r="J98" s="223" t="str">
        <f>IFERROR(IF((VLOOKUP($A98,'Q3 Raw Data'!$A$9:$BD$158,J$3,FALSE))="","",(VLOOKUP($A98,'Q3 Raw Data'!$A$9:$BD$158,J$3,FALSE))),"")</f>
        <v>Established</v>
      </c>
      <c r="K98" s="223" t="str">
        <f>IFERROR(IF((VLOOKUP($A98,'Q3 Raw Data'!$A$9:$BD$158,K$3,FALSE))="","",(VLOOKUP($A98,'Q3 Raw Data'!$A$9:$BD$158,K$3,FALSE))),"")</f>
        <v>Established</v>
      </c>
      <c r="L98" s="223" t="str">
        <f>IFERROR(IF((VLOOKUP($A98,'Q3 Raw Data'!$A$9:$BD$158,L$3,FALSE))="","",(VLOOKUP($A98,'Q3 Raw Data'!$A$9:$BD$158,L$3,FALSE))),"")</f>
        <v>Established</v>
      </c>
      <c r="M98" s="223" t="str">
        <f>IFERROR(IF((VLOOKUP($A98,'Q3 Raw Data'!$A$9:$BD$158,M$3,FALSE))="","",(VLOOKUP($A98,'Q3 Raw Data'!$A$9:$BD$158,M$3,FALSE))),"")</f>
        <v>Established</v>
      </c>
      <c r="N98" s="223" t="str">
        <f>IFERROR(IF((VLOOKUP($A98,'Q3 Raw Data'!$A$9:$BD$158,N$3,FALSE))="","",(VLOOKUP($A98,'Q3 Raw Data'!$A$9:$BD$158,N$3,FALSE))),"")</f>
        <v>Established</v>
      </c>
      <c r="O98" s="223" t="str">
        <f>IFERROR(IF((VLOOKUP($A98,'Q3 Raw Data'!$A$9:$BD$158,O$3,FALSE))="","",(VLOOKUP($A98,'Q3 Raw Data'!$A$9:$BD$158,O$3,FALSE))),"")</f>
        <v>Established</v>
      </c>
      <c r="P98" s="223" t="str">
        <f>IFERROR(IF((VLOOKUP($A98,'Q3 Raw Data'!$A$9:$BD$158,P$3,FALSE))="","",(VLOOKUP($A98,'Q3 Raw Data'!$A$9:$BD$158,P$3,FALSE))),"")</f>
        <v>Established</v>
      </c>
      <c r="Q98" s="223" t="str">
        <f>IFERROR(IF((VLOOKUP($A98,'Q3 Raw Data'!$A$9:$BD$158,Q$3,FALSE))="","",(VLOOKUP($A98,'Q3 Raw Data'!$A$9:$BD$158,Q$3,FALSE))),"")</f>
        <v>Plans in place</v>
      </c>
      <c r="R98" s="223" t="str">
        <f>IFERROR(IF((VLOOKUP($A98,'Q3 Raw Data'!$A$9:$BD$158,R$3,FALSE))="","",(VLOOKUP($A98,'Q3 Raw Data'!$A$9:$BD$158,R$3,FALSE))),"")</f>
        <v>Established</v>
      </c>
      <c r="S98" s="223" t="str">
        <f>IFERROR(IF((VLOOKUP($A98,'Q3 Raw Data'!$A$9:$BD$158,S$3,FALSE))="","",(VLOOKUP($A98,'Q3 Raw Data'!$A$9:$BD$158,S$3,FALSE))),"")</f>
        <v>Established</v>
      </c>
      <c r="T98" s="223" t="str">
        <f>IFERROR(IF((VLOOKUP($A98,'Q3 Raw Data'!$A$9:$BD$158,T$3,FALSE))="","",(VLOOKUP($A98,'Q3 Raw Data'!$A$9:$BD$158,T$3,FALSE))),"")</f>
        <v>Established</v>
      </c>
    </row>
    <row r="99" spans="1:20" x14ac:dyDescent="0.3">
      <c r="A99" t="s">
        <v>470</v>
      </c>
      <c r="B99" t="s">
        <v>471</v>
      </c>
      <c r="C99" s="223" t="str">
        <f>IFERROR(IF((VLOOKUP($A99,'Q3 Raw Data'!$A$9:$BD$158,C$3,FALSE))="","",(VLOOKUP($A99,'Q3 Raw Data'!$A$9:$BD$158,C$3,FALSE))),"")</f>
        <v>Established</v>
      </c>
      <c r="D99" s="223" t="str">
        <f>IFERROR(IF((VLOOKUP($A99,'Q3 Raw Data'!$A$9:$BD$158,D$3,FALSE))="","",(VLOOKUP($A99,'Q3 Raw Data'!$A$9:$BD$158,D$3,FALSE))),"")</f>
        <v>Established</v>
      </c>
      <c r="E99" s="223" t="str">
        <f>IFERROR(IF((VLOOKUP($A99,'Q3 Raw Data'!$A$9:$BD$158,E$3,FALSE))="","",(VLOOKUP($A99,'Q3 Raw Data'!$A$9:$BD$158,E$3,FALSE))),"")</f>
        <v>Established</v>
      </c>
      <c r="F99" s="223" t="str">
        <f>IFERROR(IF((VLOOKUP($A99,'Q3 Raw Data'!$A$9:$BD$158,F$3,FALSE))="","",(VLOOKUP($A99,'Q3 Raw Data'!$A$9:$BD$158,F$3,FALSE))),"")</f>
        <v>Established</v>
      </c>
      <c r="G99" s="223" t="str">
        <f>IFERROR(IF((VLOOKUP($A99,'Q3 Raw Data'!$A$9:$BD$158,G$3,FALSE))="","",(VLOOKUP($A99,'Q3 Raw Data'!$A$9:$BD$158,G$3,FALSE))),"")</f>
        <v>Plans in place</v>
      </c>
      <c r="H99" s="223" t="str">
        <f>IFERROR(IF((VLOOKUP($A99,'Q3 Raw Data'!$A$9:$BD$158,H$3,FALSE))="","",(VLOOKUP($A99,'Q3 Raw Data'!$A$9:$BD$158,H$3,FALSE))),"")</f>
        <v>Established</v>
      </c>
      <c r="I99" s="223" t="str">
        <f>IFERROR(IF((VLOOKUP($A99,'Q3 Raw Data'!$A$9:$BD$158,I$3,FALSE))="","",(VLOOKUP($A99,'Q3 Raw Data'!$A$9:$BD$158,I$3,FALSE))),"")</f>
        <v>Established</v>
      </c>
      <c r="J99" s="223" t="str">
        <f>IFERROR(IF((VLOOKUP($A99,'Q3 Raw Data'!$A$9:$BD$158,J$3,FALSE))="","",(VLOOKUP($A99,'Q3 Raw Data'!$A$9:$BD$158,J$3,FALSE))),"")</f>
        <v>Established</v>
      </c>
      <c r="K99" s="223" t="str">
        <f>IFERROR(IF((VLOOKUP($A99,'Q3 Raw Data'!$A$9:$BD$158,K$3,FALSE))="","",(VLOOKUP($A99,'Q3 Raw Data'!$A$9:$BD$158,K$3,FALSE))),"")</f>
        <v>Not yet established</v>
      </c>
      <c r="L99" s="223" t="str">
        <f>IFERROR(IF((VLOOKUP($A99,'Q3 Raw Data'!$A$9:$BD$158,L$3,FALSE))="","",(VLOOKUP($A99,'Q3 Raw Data'!$A$9:$BD$158,L$3,FALSE))),"")</f>
        <v>Established</v>
      </c>
      <c r="M99" s="223" t="str">
        <f>IFERROR(IF((VLOOKUP($A99,'Q3 Raw Data'!$A$9:$BD$158,M$3,FALSE))="","",(VLOOKUP($A99,'Q3 Raw Data'!$A$9:$BD$158,M$3,FALSE))),"")</f>
        <v>Established</v>
      </c>
      <c r="N99" s="223" t="str">
        <f>IFERROR(IF((VLOOKUP($A99,'Q3 Raw Data'!$A$9:$BD$158,N$3,FALSE))="","",(VLOOKUP($A99,'Q3 Raw Data'!$A$9:$BD$158,N$3,FALSE))),"")</f>
        <v>Mature</v>
      </c>
      <c r="O99" s="223" t="str">
        <f>IFERROR(IF((VLOOKUP($A99,'Q3 Raw Data'!$A$9:$BD$158,O$3,FALSE))="","",(VLOOKUP($A99,'Q3 Raw Data'!$A$9:$BD$158,O$3,FALSE))),"")</f>
        <v>Mature</v>
      </c>
      <c r="P99" s="223" t="str">
        <f>IFERROR(IF((VLOOKUP($A99,'Q3 Raw Data'!$A$9:$BD$158,P$3,FALSE))="","",(VLOOKUP($A99,'Q3 Raw Data'!$A$9:$BD$158,P$3,FALSE))),"")</f>
        <v>Plans in place</v>
      </c>
      <c r="Q99" s="223" t="str">
        <f>IFERROR(IF((VLOOKUP($A99,'Q3 Raw Data'!$A$9:$BD$158,Q$3,FALSE))="","",(VLOOKUP($A99,'Q3 Raw Data'!$A$9:$BD$158,Q$3,FALSE))),"")</f>
        <v>Established</v>
      </c>
      <c r="R99" s="223" t="str">
        <f>IFERROR(IF((VLOOKUP($A99,'Q3 Raw Data'!$A$9:$BD$158,R$3,FALSE))="","",(VLOOKUP($A99,'Q3 Raw Data'!$A$9:$BD$158,R$3,FALSE))),"")</f>
        <v>Mature</v>
      </c>
      <c r="S99" s="223" t="str">
        <f>IFERROR(IF((VLOOKUP($A99,'Q3 Raw Data'!$A$9:$BD$158,S$3,FALSE))="","",(VLOOKUP($A99,'Q3 Raw Data'!$A$9:$BD$158,S$3,FALSE))),"")</f>
        <v>Established</v>
      </c>
      <c r="T99" s="223" t="str">
        <f>IFERROR(IF((VLOOKUP($A99,'Q3 Raw Data'!$A$9:$BD$158,T$3,FALSE))="","",(VLOOKUP($A99,'Q3 Raw Data'!$A$9:$BD$158,T$3,FALSE))),"")</f>
        <v>Not yet established</v>
      </c>
    </row>
    <row r="100" spans="1:20" x14ac:dyDescent="0.3">
      <c r="A100" t="s">
        <v>472</v>
      </c>
      <c r="B100" t="s">
        <v>473</v>
      </c>
      <c r="C100" s="223" t="str">
        <f>IFERROR(IF((VLOOKUP($A100,'Q3 Raw Data'!$A$9:$BD$158,C$3,FALSE))="","",(VLOOKUP($A100,'Q3 Raw Data'!$A$9:$BD$158,C$3,FALSE))),"")</f>
        <v>Established</v>
      </c>
      <c r="D100" s="223" t="str">
        <f>IFERROR(IF((VLOOKUP($A100,'Q3 Raw Data'!$A$9:$BD$158,D$3,FALSE))="","",(VLOOKUP($A100,'Q3 Raw Data'!$A$9:$BD$158,D$3,FALSE))),"")</f>
        <v>Established</v>
      </c>
      <c r="E100" s="223" t="str">
        <f>IFERROR(IF((VLOOKUP($A100,'Q3 Raw Data'!$A$9:$BD$158,E$3,FALSE))="","",(VLOOKUP($A100,'Q3 Raw Data'!$A$9:$BD$158,E$3,FALSE))),"")</f>
        <v>Established</v>
      </c>
      <c r="F100" s="223" t="str">
        <f>IFERROR(IF((VLOOKUP($A100,'Q3 Raw Data'!$A$9:$BD$158,F$3,FALSE))="","",(VLOOKUP($A100,'Q3 Raw Data'!$A$9:$BD$158,F$3,FALSE))),"")</f>
        <v>Plans in place</v>
      </c>
      <c r="G100" s="223" t="str">
        <f>IFERROR(IF((VLOOKUP($A100,'Q3 Raw Data'!$A$9:$BD$158,G$3,FALSE))="","",(VLOOKUP($A100,'Q3 Raw Data'!$A$9:$BD$158,G$3,FALSE))),"")</f>
        <v>Established</v>
      </c>
      <c r="H100" s="223" t="str">
        <f>IFERROR(IF((VLOOKUP($A100,'Q3 Raw Data'!$A$9:$BD$158,H$3,FALSE))="","",(VLOOKUP($A100,'Q3 Raw Data'!$A$9:$BD$158,H$3,FALSE))),"")</f>
        <v>Plans in place</v>
      </c>
      <c r="I100" s="223" t="str">
        <f>IFERROR(IF((VLOOKUP($A100,'Q3 Raw Data'!$A$9:$BD$158,I$3,FALSE))="","",(VLOOKUP($A100,'Q3 Raw Data'!$A$9:$BD$158,I$3,FALSE))),"")</f>
        <v>Established</v>
      </c>
      <c r="J100" s="223" t="str">
        <f>IFERROR(IF((VLOOKUP($A100,'Q3 Raw Data'!$A$9:$BD$158,J$3,FALSE))="","",(VLOOKUP($A100,'Q3 Raw Data'!$A$9:$BD$158,J$3,FALSE))),"")</f>
        <v>Established</v>
      </c>
      <c r="K100" s="223" t="str">
        <f>IFERROR(IF((VLOOKUP($A100,'Q3 Raw Data'!$A$9:$BD$158,K$3,FALSE))="","",(VLOOKUP($A100,'Q3 Raw Data'!$A$9:$BD$158,K$3,FALSE))),"")</f>
        <v>Established</v>
      </c>
      <c r="L100" s="223" t="str">
        <f>IFERROR(IF((VLOOKUP($A100,'Q3 Raw Data'!$A$9:$BD$158,L$3,FALSE))="","",(VLOOKUP($A100,'Q3 Raw Data'!$A$9:$BD$158,L$3,FALSE))),"")</f>
        <v>Mature</v>
      </c>
      <c r="M100" s="223" t="str">
        <f>IFERROR(IF((VLOOKUP($A100,'Q3 Raw Data'!$A$9:$BD$158,M$3,FALSE))="","",(VLOOKUP($A100,'Q3 Raw Data'!$A$9:$BD$158,M$3,FALSE))),"")</f>
        <v>Established</v>
      </c>
      <c r="N100" s="223" t="str">
        <f>IFERROR(IF((VLOOKUP($A100,'Q3 Raw Data'!$A$9:$BD$158,N$3,FALSE))="","",(VLOOKUP($A100,'Q3 Raw Data'!$A$9:$BD$158,N$3,FALSE))),"")</f>
        <v>Mature</v>
      </c>
      <c r="O100" s="223" t="str">
        <f>IFERROR(IF((VLOOKUP($A100,'Q3 Raw Data'!$A$9:$BD$158,O$3,FALSE))="","",(VLOOKUP($A100,'Q3 Raw Data'!$A$9:$BD$158,O$3,FALSE))),"")</f>
        <v>Established</v>
      </c>
      <c r="P100" s="223" t="str">
        <f>IFERROR(IF((VLOOKUP($A100,'Q3 Raw Data'!$A$9:$BD$158,P$3,FALSE))="","",(VLOOKUP($A100,'Q3 Raw Data'!$A$9:$BD$158,P$3,FALSE))),"")</f>
        <v>Established</v>
      </c>
      <c r="Q100" s="223" t="str">
        <f>IFERROR(IF((VLOOKUP($A100,'Q3 Raw Data'!$A$9:$BD$158,Q$3,FALSE))="","",(VLOOKUP($A100,'Q3 Raw Data'!$A$9:$BD$158,Q$3,FALSE))),"")</f>
        <v>Plans in place</v>
      </c>
      <c r="R100" s="223" t="str">
        <f>IFERROR(IF((VLOOKUP($A100,'Q3 Raw Data'!$A$9:$BD$158,R$3,FALSE))="","",(VLOOKUP($A100,'Q3 Raw Data'!$A$9:$BD$158,R$3,FALSE))),"")</f>
        <v>Mature</v>
      </c>
      <c r="S100" s="223" t="str">
        <f>IFERROR(IF((VLOOKUP($A100,'Q3 Raw Data'!$A$9:$BD$158,S$3,FALSE))="","",(VLOOKUP($A100,'Q3 Raw Data'!$A$9:$BD$158,S$3,FALSE))),"")</f>
        <v>Established</v>
      </c>
      <c r="T100" s="223" t="str">
        <f>IFERROR(IF((VLOOKUP($A100,'Q3 Raw Data'!$A$9:$BD$158,T$3,FALSE))="","",(VLOOKUP($A100,'Q3 Raw Data'!$A$9:$BD$158,T$3,FALSE))),"")</f>
        <v>Established</v>
      </c>
    </row>
    <row r="101" spans="1:20" x14ac:dyDescent="0.3">
      <c r="A101" t="s">
        <v>474</v>
      </c>
      <c r="B101" t="s">
        <v>475</v>
      </c>
      <c r="C101" s="223" t="str">
        <f>IFERROR(IF((VLOOKUP($A101,'Q3 Raw Data'!$A$9:$BD$158,C$3,FALSE))="","",(VLOOKUP($A101,'Q3 Raw Data'!$A$9:$BD$158,C$3,FALSE))),"")</f>
        <v>Mature</v>
      </c>
      <c r="D101" s="223" t="str">
        <f>IFERROR(IF((VLOOKUP($A101,'Q3 Raw Data'!$A$9:$BD$158,D$3,FALSE))="","",(VLOOKUP($A101,'Q3 Raw Data'!$A$9:$BD$158,D$3,FALSE))),"")</f>
        <v>Established</v>
      </c>
      <c r="E101" s="223" t="str">
        <f>IFERROR(IF((VLOOKUP($A101,'Q3 Raw Data'!$A$9:$BD$158,E$3,FALSE))="","",(VLOOKUP($A101,'Q3 Raw Data'!$A$9:$BD$158,E$3,FALSE))),"")</f>
        <v>Established</v>
      </c>
      <c r="F101" s="223" t="str">
        <f>IFERROR(IF((VLOOKUP($A101,'Q3 Raw Data'!$A$9:$BD$158,F$3,FALSE))="","",(VLOOKUP($A101,'Q3 Raw Data'!$A$9:$BD$158,F$3,FALSE))),"")</f>
        <v>Plans in place</v>
      </c>
      <c r="G101" s="223" t="str">
        <f>IFERROR(IF((VLOOKUP($A101,'Q3 Raw Data'!$A$9:$BD$158,G$3,FALSE))="","",(VLOOKUP($A101,'Q3 Raw Data'!$A$9:$BD$158,G$3,FALSE))),"")</f>
        <v>Established</v>
      </c>
      <c r="H101" s="223" t="str">
        <f>IFERROR(IF((VLOOKUP($A101,'Q3 Raw Data'!$A$9:$BD$158,H$3,FALSE))="","",(VLOOKUP($A101,'Q3 Raw Data'!$A$9:$BD$158,H$3,FALSE))),"")</f>
        <v>Mature</v>
      </c>
      <c r="I101" s="223" t="str">
        <f>IFERROR(IF((VLOOKUP($A101,'Q3 Raw Data'!$A$9:$BD$158,I$3,FALSE))="","",(VLOOKUP($A101,'Q3 Raw Data'!$A$9:$BD$158,I$3,FALSE))),"")</f>
        <v>Established</v>
      </c>
      <c r="J101" s="223" t="str">
        <f>IFERROR(IF((VLOOKUP($A101,'Q3 Raw Data'!$A$9:$BD$158,J$3,FALSE))="","",(VLOOKUP($A101,'Q3 Raw Data'!$A$9:$BD$158,J$3,FALSE))),"")</f>
        <v>Established</v>
      </c>
      <c r="K101" s="223" t="str">
        <f>IFERROR(IF((VLOOKUP($A101,'Q3 Raw Data'!$A$9:$BD$158,K$3,FALSE))="","",(VLOOKUP($A101,'Q3 Raw Data'!$A$9:$BD$158,K$3,FALSE))),"")</f>
        <v>Mature</v>
      </c>
      <c r="L101" s="223" t="str">
        <f>IFERROR(IF((VLOOKUP($A101,'Q3 Raw Data'!$A$9:$BD$158,L$3,FALSE))="","",(VLOOKUP($A101,'Q3 Raw Data'!$A$9:$BD$158,L$3,FALSE))),"")</f>
        <v>Mature</v>
      </c>
      <c r="M101" s="223" t="str">
        <f>IFERROR(IF((VLOOKUP($A101,'Q3 Raw Data'!$A$9:$BD$158,M$3,FALSE))="","",(VLOOKUP($A101,'Q3 Raw Data'!$A$9:$BD$158,M$3,FALSE))),"")</f>
        <v>Established</v>
      </c>
      <c r="N101" s="223" t="str">
        <f>IFERROR(IF((VLOOKUP($A101,'Q3 Raw Data'!$A$9:$BD$158,N$3,FALSE))="","",(VLOOKUP($A101,'Q3 Raw Data'!$A$9:$BD$158,N$3,FALSE))),"")</f>
        <v>Established</v>
      </c>
      <c r="O101" s="223" t="str">
        <f>IFERROR(IF((VLOOKUP($A101,'Q3 Raw Data'!$A$9:$BD$158,O$3,FALSE))="","",(VLOOKUP($A101,'Q3 Raw Data'!$A$9:$BD$158,O$3,FALSE))),"")</f>
        <v>Plans in place</v>
      </c>
      <c r="P101" s="223" t="str">
        <f>IFERROR(IF((VLOOKUP($A101,'Q3 Raw Data'!$A$9:$BD$158,P$3,FALSE))="","",(VLOOKUP($A101,'Q3 Raw Data'!$A$9:$BD$158,P$3,FALSE))),"")</f>
        <v>Established</v>
      </c>
      <c r="Q101" s="223" t="str">
        <f>IFERROR(IF((VLOOKUP($A101,'Q3 Raw Data'!$A$9:$BD$158,Q$3,FALSE))="","",(VLOOKUP($A101,'Q3 Raw Data'!$A$9:$BD$158,Q$3,FALSE))),"")</f>
        <v>Mature</v>
      </c>
      <c r="R101" s="223" t="str">
        <f>IFERROR(IF((VLOOKUP($A101,'Q3 Raw Data'!$A$9:$BD$158,R$3,FALSE))="","",(VLOOKUP($A101,'Q3 Raw Data'!$A$9:$BD$158,R$3,FALSE))),"")</f>
        <v>Established</v>
      </c>
      <c r="S101" s="223" t="str">
        <f>IFERROR(IF((VLOOKUP($A101,'Q3 Raw Data'!$A$9:$BD$158,S$3,FALSE))="","",(VLOOKUP($A101,'Q3 Raw Data'!$A$9:$BD$158,S$3,FALSE))),"")</f>
        <v>Established</v>
      </c>
      <c r="T101" s="223" t="str">
        <f>IFERROR(IF((VLOOKUP($A101,'Q3 Raw Data'!$A$9:$BD$158,T$3,FALSE))="","",(VLOOKUP($A101,'Q3 Raw Data'!$A$9:$BD$158,T$3,FALSE))),"")</f>
        <v>Mature</v>
      </c>
    </row>
    <row r="102" spans="1:20" x14ac:dyDescent="0.3">
      <c r="A102" t="s">
        <v>478</v>
      </c>
      <c r="B102" t="s">
        <v>479</v>
      </c>
      <c r="C102" s="223" t="str">
        <f>IFERROR(IF((VLOOKUP($A102,'Q3 Raw Data'!$A$9:$BD$158,C$3,FALSE))="","",(VLOOKUP($A102,'Q3 Raw Data'!$A$9:$BD$158,C$3,FALSE))),"")</f>
        <v>Mature</v>
      </c>
      <c r="D102" s="223" t="str">
        <f>IFERROR(IF((VLOOKUP($A102,'Q3 Raw Data'!$A$9:$BD$158,D$3,FALSE))="","",(VLOOKUP($A102,'Q3 Raw Data'!$A$9:$BD$158,D$3,FALSE))),"")</f>
        <v>Mature</v>
      </c>
      <c r="E102" s="223" t="str">
        <f>IFERROR(IF((VLOOKUP($A102,'Q3 Raw Data'!$A$9:$BD$158,E$3,FALSE))="","",(VLOOKUP($A102,'Q3 Raw Data'!$A$9:$BD$158,E$3,FALSE))),"")</f>
        <v>Mature</v>
      </c>
      <c r="F102" s="223" t="str">
        <f>IFERROR(IF((VLOOKUP($A102,'Q3 Raw Data'!$A$9:$BD$158,F$3,FALSE))="","",(VLOOKUP($A102,'Q3 Raw Data'!$A$9:$BD$158,F$3,FALSE))),"")</f>
        <v>Established</v>
      </c>
      <c r="G102" s="223" t="str">
        <f>IFERROR(IF((VLOOKUP($A102,'Q3 Raw Data'!$A$9:$BD$158,G$3,FALSE))="","",(VLOOKUP($A102,'Q3 Raw Data'!$A$9:$BD$158,G$3,FALSE))),"")</f>
        <v>Plans in place</v>
      </c>
      <c r="H102" s="223" t="str">
        <f>IFERROR(IF((VLOOKUP($A102,'Q3 Raw Data'!$A$9:$BD$158,H$3,FALSE))="","",(VLOOKUP($A102,'Q3 Raw Data'!$A$9:$BD$158,H$3,FALSE))),"")</f>
        <v>Mature</v>
      </c>
      <c r="I102" s="223" t="str">
        <f>IFERROR(IF((VLOOKUP($A102,'Q3 Raw Data'!$A$9:$BD$158,I$3,FALSE))="","",(VLOOKUP($A102,'Q3 Raw Data'!$A$9:$BD$158,I$3,FALSE))),"")</f>
        <v>Established</v>
      </c>
      <c r="J102" s="223" t="str">
        <f>IFERROR(IF((VLOOKUP($A102,'Q3 Raw Data'!$A$9:$BD$158,J$3,FALSE))="","",(VLOOKUP($A102,'Q3 Raw Data'!$A$9:$BD$158,J$3,FALSE))),"")</f>
        <v>Established</v>
      </c>
      <c r="K102" s="223" t="str">
        <f>IFERROR(IF((VLOOKUP($A102,'Q3 Raw Data'!$A$9:$BD$158,K$3,FALSE))="","",(VLOOKUP($A102,'Q3 Raw Data'!$A$9:$BD$158,K$3,FALSE))),"")</f>
        <v>Established</v>
      </c>
      <c r="L102" s="223" t="str">
        <f>IFERROR(IF((VLOOKUP($A102,'Q3 Raw Data'!$A$9:$BD$158,L$3,FALSE))="","",(VLOOKUP($A102,'Q3 Raw Data'!$A$9:$BD$158,L$3,FALSE))),"")</f>
        <v>Mature</v>
      </c>
      <c r="M102" s="223" t="str">
        <f>IFERROR(IF((VLOOKUP($A102,'Q3 Raw Data'!$A$9:$BD$158,M$3,FALSE))="","",(VLOOKUP($A102,'Q3 Raw Data'!$A$9:$BD$158,M$3,FALSE))),"")</f>
        <v>Exemplary</v>
      </c>
      <c r="N102" s="223" t="str">
        <f>IFERROR(IF((VLOOKUP($A102,'Q3 Raw Data'!$A$9:$BD$158,N$3,FALSE))="","",(VLOOKUP($A102,'Q3 Raw Data'!$A$9:$BD$158,N$3,FALSE))),"")</f>
        <v>Mature</v>
      </c>
      <c r="O102" s="223" t="str">
        <f>IFERROR(IF((VLOOKUP($A102,'Q3 Raw Data'!$A$9:$BD$158,O$3,FALSE))="","",(VLOOKUP($A102,'Q3 Raw Data'!$A$9:$BD$158,O$3,FALSE))),"")</f>
        <v>Established</v>
      </c>
      <c r="P102" s="223" t="str">
        <f>IFERROR(IF((VLOOKUP($A102,'Q3 Raw Data'!$A$9:$BD$158,P$3,FALSE))="","",(VLOOKUP($A102,'Q3 Raw Data'!$A$9:$BD$158,P$3,FALSE))),"")</f>
        <v>Plans in place</v>
      </c>
      <c r="Q102" s="223" t="str">
        <f>IFERROR(IF((VLOOKUP($A102,'Q3 Raw Data'!$A$9:$BD$158,Q$3,FALSE))="","",(VLOOKUP($A102,'Q3 Raw Data'!$A$9:$BD$158,Q$3,FALSE))),"")</f>
        <v>Mature</v>
      </c>
      <c r="R102" s="223" t="str">
        <f>IFERROR(IF((VLOOKUP($A102,'Q3 Raw Data'!$A$9:$BD$158,R$3,FALSE))="","",(VLOOKUP($A102,'Q3 Raw Data'!$A$9:$BD$158,R$3,FALSE))),"")</f>
        <v>Established</v>
      </c>
      <c r="S102" s="223" t="str">
        <f>IFERROR(IF((VLOOKUP($A102,'Q3 Raw Data'!$A$9:$BD$158,S$3,FALSE))="","",(VLOOKUP($A102,'Q3 Raw Data'!$A$9:$BD$158,S$3,FALSE))),"")</f>
        <v>Established</v>
      </c>
      <c r="T102" s="223" t="str">
        <f>IFERROR(IF((VLOOKUP($A102,'Q3 Raw Data'!$A$9:$BD$158,T$3,FALSE))="","",(VLOOKUP($A102,'Q3 Raw Data'!$A$9:$BD$158,T$3,FALSE))),"")</f>
        <v>Mature</v>
      </c>
    </row>
    <row r="103" spans="1:20" x14ac:dyDescent="0.3">
      <c r="A103" t="s">
        <v>482</v>
      </c>
      <c r="B103" t="s">
        <v>483</v>
      </c>
      <c r="C103" s="223" t="str">
        <f>IFERROR(IF((VLOOKUP($A103,'Q3 Raw Data'!$A$9:$BD$158,C$3,FALSE))="","",(VLOOKUP($A103,'Q3 Raw Data'!$A$9:$BD$158,C$3,FALSE))),"")</f>
        <v>Plans in place</v>
      </c>
      <c r="D103" s="223" t="str">
        <f>IFERROR(IF((VLOOKUP($A103,'Q3 Raw Data'!$A$9:$BD$158,D$3,FALSE))="","",(VLOOKUP($A103,'Q3 Raw Data'!$A$9:$BD$158,D$3,FALSE))),"")</f>
        <v>Established</v>
      </c>
      <c r="E103" s="223" t="str">
        <f>IFERROR(IF((VLOOKUP($A103,'Q3 Raw Data'!$A$9:$BD$158,E$3,FALSE))="","",(VLOOKUP($A103,'Q3 Raw Data'!$A$9:$BD$158,E$3,FALSE))),"")</f>
        <v>Plans in place</v>
      </c>
      <c r="F103" s="223" t="str">
        <f>IFERROR(IF((VLOOKUP($A103,'Q3 Raw Data'!$A$9:$BD$158,F$3,FALSE))="","",(VLOOKUP($A103,'Q3 Raw Data'!$A$9:$BD$158,F$3,FALSE))),"")</f>
        <v>Plans in place</v>
      </c>
      <c r="G103" s="223" t="str">
        <f>IFERROR(IF((VLOOKUP($A103,'Q3 Raw Data'!$A$9:$BD$158,G$3,FALSE))="","",(VLOOKUP($A103,'Q3 Raw Data'!$A$9:$BD$158,G$3,FALSE))),"")</f>
        <v>Established</v>
      </c>
      <c r="H103" s="223" t="str">
        <f>IFERROR(IF((VLOOKUP($A103,'Q3 Raw Data'!$A$9:$BD$158,H$3,FALSE))="","",(VLOOKUP($A103,'Q3 Raw Data'!$A$9:$BD$158,H$3,FALSE))),"")</f>
        <v>Established</v>
      </c>
      <c r="I103" s="223" t="str">
        <f>IFERROR(IF((VLOOKUP($A103,'Q3 Raw Data'!$A$9:$BD$158,I$3,FALSE))="","",(VLOOKUP($A103,'Q3 Raw Data'!$A$9:$BD$158,I$3,FALSE))),"")</f>
        <v>Plans in place</v>
      </c>
      <c r="J103" s="223" t="str">
        <f>IFERROR(IF((VLOOKUP($A103,'Q3 Raw Data'!$A$9:$BD$158,J$3,FALSE))="","",(VLOOKUP($A103,'Q3 Raw Data'!$A$9:$BD$158,J$3,FALSE))),"")</f>
        <v>Established</v>
      </c>
      <c r="K103" s="223" t="str">
        <f>IFERROR(IF((VLOOKUP($A103,'Q3 Raw Data'!$A$9:$BD$158,K$3,FALSE))="","",(VLOOKUP($A103,'Q3 Raw Data'!$A$9:$BD$158,K$3,FALSE))),"")</f>
        <v>Established</v>
      </c>
      <c r="L103" s="223" t="str">
        <f>IFERROR(IF((VLOOKUP($A103,'Q3 Raw Data'!$A$9:$BD$158,L$3,FALSE))="","",(VLOOKUP($A103,'Q3 Raw Data'!$A$9:$BD$158,L$3,FALSE))),"")</f>
        <v>Plans in place</v>
      </c>
      <c r="M103" s="223" t="str">
        <f>IFERROR(IF((VLOOKUP($A103,'Q3 Raw Data'!$A$9:$BD$158,M$3,FALSE))="","",(VLOOKUP($A103,'Q3 Raw Data'!$A$9:$BD$158,M$3,FALSE))),"")</f>
        <v>Established</v>
      </c>
      <c r="N103" s="223" t="str">
        <f>IFERROR(IF((VLOOKUP($A103,'Q3 Raw Data'!$A$9:$BD$158,N$3,FALSE))="","",(VLOOKUP($A103,'Q3 Raw Data'!$A$9:$BD$158,N$3,FALSE))),"")</f>
        <v>Plans in place</v>
      </c>
      <c r="O103" s="223" t="str">
        <f>IFERROR(IF((VLOOKUP($A103,'Q3 Raw Data'!$A$9:$BD$158,O$3,FALSE))="","",(VLOOKUP($A103,'Q3 Raw Data'!$A$9:$BD$158,O$3,FALSE))),"")</f>
        <v>Plans in place</v>
      </c>
      <c r="P103" s="223" t="str">
        <f>IFERROR(IF((VLOOKUP($A103,'Q3 Raw Data'!$A$9:$BD$158,P$3,FALSE))="","",(VLOOKUP($A103,'Q3 Raw Data'!$A$9:$BD$158,P$3,FALSE))),"")</f>
        <v>Established</v>
      </c>
      <c r="Q103" s="223" t="str">
        <f>IFERROR(IF((VLOOKUP($A103,'Q3 Raw Data'!$A$9:$BD$158,Q$3,FALSE))="","",(VLOOKUP($A103,'Q3 Raw Data'!$A$9:$BD$158,Q$3,FALSE))),"")</f>
        <v>Established</v>
      </c>
      <c r="R103" s="223" t="str">
        <f>IFERROR(IF((VLOOKUP($A103,'Q3 Raw Data'!$A$9:$BD$158,R$3,FALSE))="","",(VLOOKUP($A103,'Q3 Raw Data'!$A$9:$BD$158,R$3,FALSE))),"")</f>
        <v>Plans in place</v>
      </c>
      <c r="S103" s="223" t="str">
        <f>IFERROR(IF((VLOOKUP($A103,'Q3 Raw Data'!$A$9:$BD$158,S$3,FALSE))="","",(VLOOKUP($A103,'Q3 Raw Data'!$A$9:$BD$158,S$3,FALSE))),"")</f>
        <v>Established</v>
      </c>
      <c r="T103" s="223" t="str">
        <f>IFERROR(IF((VLOOKUP($A103,'Q3 Raw Data'!$A$9:$BD$158,T$3,FALSE))="","",(VLOOKUP($A103,'Q3 Raw Data'!$A$9:$BD$158,T$3,FALSE))),"")</f>
        <v>Established</v>
      </c>
    </row>
    <row r="104" spans="1:20" x14ac:dyDescent="0.3">
      <c r="A104" t="s">
        <v>485</v>
      </c>
      <c r="B104" t="s">
        <v>486</v>
      </c>
      <c r="C104" s="223" t="str">
        <f>IFERROR(IF((VLOOKUP($A104,'Q3 Raw Data'!$A$9:$BD$158,C$3,FALSE))="","",(VLOOKUP($A104,'Q3 Raw Data'!$A$9:$BD$158,C$3,FALSE))),"")</f>
        <v>Mature</v>
      </c>
      <c r="D104" s="223" t="str">
        <f>IFERROR(IF((VLOOKUP($A104,'Q3 Raw Data'!$A$9:$BD$158,D$3,FALSE))="","",(VLOOKUP($A104,'Q3 Raw Data'!$A$9:$BD$158,D$3,FALSE))),"")</f>
        <v>Established</v>
      </c>
      <c r="E104" s="223" t="str">
        <f>IFERROR(IF((VLOOKUP($A104,'Q3 Raw Data'!$A$9:$BD$158,E$3,FALSE))="","",(VLOOKUP($A104,'Q3 Raw Data'!$A$9:$BD$158,E$3,FALSE))),"")</f>
        <v>Established</v>
      </c>
      <c r="F104" s="223" t="str">
        <f>IFERROR(IF((VLOOKUP($A104,'Q3 Raw Data'!$A$9:$BD$158,F$3,FALSE))="","",(VLOOKUP($A104,'Q3 Raw Data'!$A$9:$BD$158,F$3,FALSE))),"")</f>
        <v>Plans in place</v>
      </c>
      <c r="G104" s="223" t="str">
        <f>IFERROR(IF((VLOOKUP($A104,'Q3 Raw Data'!$A$9:$BD$158,G$3,FALSE))="","",(VLOOKUP($A104,'Q3 Raw Data'!$A$9:$BD$158,G$3,FALSE))),"")</f>
        <v>Plans in place</v>
      </c>
      <c r="H104" s="223" t="str">
        <f>IFERROR(IF((VLOOKUP($A104,'Q3 Raw Data'!$A$9:$BD$158,H$3,FALSE))="","",(VLOOKUP($A104,'Q3 Raw Data'!$A$9:$BD$158,H$3,FALSE))),"")</f>
        <v>Plans in place</v>
      </c>
      <c r="I104" s="223" t="str">
        <f>IFERROR(IF((VLOOKUP($A104,'Q3 Raw Data'!$A$9:$BD$158,I$3,FALSE))="","",(VLOOKUP($A104,'Q3 Raw Data'!$A$9:$BD$158,I$3,FALSE))),"")</f>
        <v>Mature</v>
      </c>
      <c r="J104" s="223" t="str">
        <f>IFERROR(IF((VLOOKUP($A104,'Q3 Raw Data'!$A$9:$BD$158,J$3,FALSE))="","",(VLOOKUP($A104,'Q3 Raw Data'!$A$9:$BD$158,J$3,FALSE))),"")</f>
        <v>Established</v>
      </c>
      <c r="K104" s="223" t="str">
        <f>IFERROR(IF((VLOOKUP($A104,'Q3 Raw Data'!$A$9:$BD$158,K$3,FALSE))="","",(VLOOKUP($A104,'Q3 Raw Data'!$A$9:$BD$158,K$3,FALSE))),"")</f>
        <v>Mature</v>
      </c>
      <c r="L104" s="223" t="str">
        <f>IFERROR(IF((VLOOKUP($A104,'Q3 Raw Data'!$A$9:$BD$158,L$3,FALSE))="","",(VLOOKUP($A104,'Q3 Raw Data'!$A$9:$BD$158,L$3,FALSE))),"")</f>
        <v>Mature</v>
      </c>
      <c r="M104" s="223" t="str">
        <f>IFERROR(IF((VLOOKUP($A104,'Q3 Raw Data'!$A$9:$BD$158,M$3,FALSE))="","",(VLOOKUP($A104,'Q3 Raw Data'!$A$9:$BD$158,M$3,FALSE))),"")</f>
        <v>Established</v>
      </c>
      <c r="N104" s="223" t="str">
        <f>IFERROR(IF((VLOOKUP($A104,'Q3 Raw Data'!$A$9:$BD$158,N$3,FALSE))="","",(VLOOKUP($A104,'Q3 Raw Data'!$A$9:$BD$158,N$3,FALSE))),"")</f>
        <v>Established</v>
      </c>
      <c r="O104" s="223" t="str">
        <f>IFERROR(IF((VLOOKUP($A104,'Q3 Raw Data'!$A$9:$BD$158,O$3,FALSE))="","",(VLOOKUP($A104,'Q3 Raw Data'!$A$9:$BD$158,O$3,FALSE))),"")</f>
        <v>Established</v>
      </c>
      <c r="P104" s="223" t="str">
        <f>IFERROR(IF((VLOOKUP($A104,'Q3 Raw Data'!$A$9:$BD$158,P$3,FALSE))="","",(VLOOKUP($A104,'Q3 Raw Data'!$A$9:$BD$158,P$3,FALSE))),"")</f>
        <v>Plans in place</v>
      </c>
      <c r="Q104" s="223" t="str">
        <f>IFERROR(IF((VLOOKUP($A104,'Q3 Raw Data'!$A$9:$BD$158,Q$3,FALSE))="","",(VLOOKUP($A104,'Q3 Raw Data'!$A$9:$BD$158,Q$3,FALSE))),"")</f>
        <v>Plans in place</v>
      </c>
      <c r="R104" s="223" t="str">
        <f>IFERROR(IF((VLOOKUP($A104,'Q3 Raw Data'!$A$9:$BD$158,R$3,FALSE))="","",(VLOOKUP($A104,'Q3 Raw Data'!$A$9:$BD$158,R$3,FALSE))),"")</f>
        <v>Mature</v>
      </c>
      <c r="S104" s="223" t="str">
        <f>IFERROR(IF((VLOOKUP($A104,'Q3 Raw Data'!$A$9:$BD$158,S$3,FALSE))="","",(VLOOKUP($A104,'Q3 Raw Data'!$A$9:$BD$158,S$3,FALSE))),"")</f>
        <v>Established</v>
      </c>
      <c r="T104" s="223" t="str">
        <f>IFERROR(IF((VLOOKUP($A104,'Q3 Raw Data'!$A$9:$BD$158,T$3,FALSE))="","",(VLOOKUP($A104,'Q3 Raw Data'!$A$9:$BD$158,T$3,FALSE))),"")</f>
        <v>Mature</v>
      </c>
    </row>
    <row r="105" spans="1:20" x14ac:dyDescent="0.3">
      <c r="A105" t="s">
        <v>487</v>
      </c>
      <c r="B105" t="s">
        <v>488</v>
      </c>
      <c r="C105" s="223" t="str">
        <f>IFERROR(IF((VLOOKUP($A105,'Q3 Raw Data'!$A$9:$BD$158,C$3,FALSE))="","",(VLOOKUP($A105,'Q3 Raw Data'!$A$9:$BD$158,C$3,FALSE))),"")</f>
        <v>Mature</v>
      </c>
      <c r="D105" s="223" t="str">
        <f>IFERROR(IF((VLOOKUP($A105,'Q3 Raw Data'!$A$9:$BD$158,D$3,FALSE))="","",(VLOOKUP($A105,'Q3 Raw Data'!$A$9:$BD$158,D$3,FALSE))),"")</f>
        <v>Mature</v>
      </c>
      <c r="E105" s="223" t="str">
        <f>IFERROR(IF((VLOOKUP($A105,'Q3 Raw Data'!$A$9:$BD$158,E$3,FALSE))="","",(VLOOKUP($A105,'Q3 Raw Data'!$A$9:$BD$158,E$3,FALSE))),"")</f>
        <v>Established</v>
      </c>
      <c r="F105" s="223" t="str">
        <f>IFERROR(IF((VLOOKUP($A105,'Q3 Raw Data'!$A$9:$BD$158,F$3,FALSE))="","",(VLOOKUP($A105,'Q3 Raw Data'!$A$9:$BD$158,F$3,FALSE))),"")</f>
        <v>Mature</v>
      </c>
      <c r="G105" s="223" t="str">
        <f>IFERROR(IF((VLOOKUP($A105,'Q3 Raw Data'!$A$9:$BD$158,G$3,FALSE))="","",(VLOOKUP($A105,'Q3 Raw Data'!$A$9:$BD$158,G$3,FALSE))),"")</f>
        <v>Mature</v>
      </c>
      <c r="H105" s="223" t="str">
        <f>IFERROR(IF((VLOOKUP($A105,'Q3 Raw Data'!$A$9:$BD$158,H$3,FALSE))="","",(VLOOKUP($A105,'Q3 Raw Data'!$A$9:$BD$158,H$3,FALSE))),"")</f>
        <v>Established</v>
      </c>
      <c r="I105" s="223" t="str">
        <f>IFERROR(IF((VLOOKUP($A105,'Q3 Raw Data'!$A$9:$BD$158,I$3,FALSE))="","",(VLOOKUP($A105,'Q3 Raw Data'!$A$9:$BD$158,I$3,FALSE))),"")</f>
        <v>Mature</v>
      </c>
      <c r="J105" s="223" t="str">
        <f>IFERROR(IF((VLOOKUP($A105,'Q3 Raw Data'!$A$9:$BD$158,J$3,FALSE))="","",(VLOOKUP($A105,'Q3 Raw Data'!$A$9:$BD$158,J$3,FALSE))),"")</f>
        <v>Established</v>
      </c>
      <c r="K105" s="223" t="str">
        <f>IFERROR(IF((VLOOKUP($A105,'Q3 Raw Data'!$A$9:$BD$158,K$3,FALSE))="","",(VLOOKUP($A105,'Q3 Raw Data'!$A$9:$BD$158,K$3,FALSE))),"")</f>
        <v>Established</v>
      </c>
      <c r="L105" s="223" t="str">
        <f>IFERROR(IF((VLOOKUP($A105,'Q3 Raw Data'!$A$9:$BD$158,L$3,FALSE))="","",(VLOOKUP($A105,'Q3 Raw Data'!$A$9:$BD$158,L$3,FALSE))),"")</f>
        <v>Mature</v>
      </c>
      <c r="M105" s="223" t="str">
        <f>IFERROR(IF((VLOOKUP($A105,'Q3 Raw Data'!$A$9:$BD$158,M$3,FALSE))="","",(VLOOKUP($A105,'Q3 Raw Data'!$A$9:$BD$158,M$3,FALSE))),"")</f>
        <v>Mature</v>
      </c>
      <c r="N105" s="223" t="str">
        <f>IFERROR(IF((VLOOKUP($A105,'Q3 Raw Data'!$A$9:$BD$158,N$3,FALSE))="","",(VLOOKUP($A105,'Q3 Raw Data'!$A$9:$BD$158,N$3,FALSE))),"")</f>
        <v>Mature</v>
      </c>
      <c r="O105" s="223" t="str">
        <f>IFERROR(IF((VLOOKUP($A105,'Q3 Raw Data'!$A$9:$BD$158,O$3,FALSE))="","",(VLOOKUP($A105,'Q3 Raw Data'!$A$9:$BD$158,O$3,FALSE))),"")</f>
        <v>Mature</v>
      </c>
      <c r="P105" s="223" t="str">
        <f>IFERROR(IF((VLOOKUP($A105,'Q3 Raw Data'!$A$9:$BD$158,P$3,FALSE))="","",(VLOOKUP($A105,'Q3 Raw Data'!$A$9:$BD$158,P$3,FALSE))),"")</f>
        <v>Mature</v>
      </c>
      <c r="Q105" s="223" t="str">
        <f>IFERROR(IF((VLOOKUP($A105,'Q3 Raw Data'!$A$9:$BD$158,Q$3,FALSE))="","",(VLOOKUP($A105,'Q3 Raw Data'!$A$9:$BD$158,Q$3,FALSE))),"")</f>
        <v>Mature</v>
      </c>
      <c r="R105" s="223" t="str">
        <f>IFERROR(IF((VLOOKUP($A105,'Q3 Raw Data'!$A$9:$BD$158,R$3,FALSE))="","",(VLOOKUP($A105,'Q3 Raw Data'!$A$9:$BD$158,R$3,FALSE))),"")</f>
        <v>Exemplary</v>
      </c>
      <c r="S105" s="223" t="str">
        <f>IFERROR(IF((VLOOKUP($A105,'Q3 Raw Data'!$A$9:$BD$158,S$3,FALSE))="","",(VLOOKUP($A105,'Q3 Raw Data'!$A$9:$BD$158,S$3,FALSE))),"")</f>
        <v>Mature</v>
      </c>
      <c r="T105" s="223" t="str">
        <f>IFERROR(IF((VLOOKUP($A105,'Q3 Raw Data'!$A$9:$BD$158,T$3,FALSE))="","",(VLOOKUP($A105,'Q3 Raw Data'!$A$9:$BD$158,T$3,FALSE))),"")</f>
        <v>Established</v>
      </c>
    </row>
    <row r="106" spans="1:20" x14ac:dyDescent="0.3">
      <c r="A106" t="s">
        <v>489</v>
      </c>
      <c r="B106" t="s">
        <v>490</v>
      </c>
      <c r="C106" s="223" t="str">
        <f>IFERROR(IF((VLOOKUP($A106,'Q3 Raw Data'!$A$9:$BD$158,C$3,FALSE))="","",(VLOOKUP($A106,'Q3 Raw Data'!$A$9:$BD$158,C$3,FALSE))),"")</f>
        <v>Established</v>
      </c>
      <c r="D106" s="223" t="str">
        <f>IFERROR(IF((VLOOKUP($A106,'Q3 Raw Data'!$A$9:$BD$158,D$3,FALSE))="","",(VLOOKUP($A106,'Q3 Raw Data'!$A$9:$BD$158,D$3,FALSE))),"")</f>
        <v>Established</v>
      </c>
      <c r="E106" s="223" t="str">
        <f>IFERROR(IF((VLOOKUP($A106,'Q3 Raw Data'!$A$9:$BD$158,E$3,FALSE))="","",(VLOOKUP($A106,'Q3 Raw Data'!$A$9:$BD$158,E$3,FALSE))),"")</f>
        <v>Established</v>
      </c>
      <c r="F106" s="223" t="str">
        <f>IFERROR(IF((VLOOKUP($A106,'Q3 Raw Data'!$A$9:$BD$158,F$3,FALSE))="","",(VLOOKUP($A106,'Q3 Raw Data'!$A$9:$BD$158,F$3,FALSE))),"")</f>
        <v>Established</v>
      </c>
      <c r="G106" s="223" t="str">
        <f>IFERROR(IF((VLOOKUP($A106,'Q3 Raw Data'!$A$9:$BD$158,G$3,FALSE))="","",(VLOOKUP($A106,'Q3 Raw Data'!$A$9:$BD$158,G$3,FALSE))),"")</f>
        <v>Plans in place</v>
      </c>
      <c r="H106" s="223" t="str">
        <f>IFERROR(IF((VLOOKUP($A106,'Q3 Raw Data'!$A$9:$BD$158,H$3,FALSE))="","",(VLOOKUP($A106,'Q3 Raw Data'!$A$9:$BD$158,H$3,FALSE))),"")</f>
        <v>Established</v>
      </c>
      <c r="I106" s="223" t="str">
        <f>IFERROR(IF((VLOOKUP($A106,'Q3 Raw Data'!$A$9:$BD$158,I$3,FALSE))="","",(VLOOKUP($A106,'Q3 Raw Data'!$A$9:$BD$158,I$3,FALSE))),"")</f>
        <v>Established</v>
      </c>
      <c r="J106" s="223" t="str">
        <f>IFERROR(IF((VLOOKUP($A106,'Q3 Raw Data'!$A$9:$BD$158,J$3,FALSE))="","",(VLOOKUP($A106,'Q3 Raw Data'!$A$9:$BD$158,J$3,FALSE))),"")</f>
        <v>Established</v>
      </c>
      <c r="K106" s="223" t="str">
        <f>IFERROR(IF((VLOOKUP($A106,'Q3 Raw Data'!$A$9:$BD$158,K$3,FALSE))="","",(VLOOKUP($A106,'Q3 Raw Data'!$A$9:$BD$158,K$3,FALSE))),"")</f>
        <v>Established</v>
      </c>
      <c r="L106" s="223" t="str">
        <f>IFERROR(IF((VLOOKUP($A106,'Q3 Raw Data'!$A$9:$BD$158,L$3,FALSE))="","",(VLOOKUP($A106,'Q3 Raw Data'!$A$9:$BD$158,L$3,FALSE))),"")</f>
        <v>Established</v>
      </c>
      <c r="M106" s="223" t="str">
        <f>IFERROR(IF((VLOOKUP($A106,'Q3 Raw Data'!$A$9:$BD$158,M$3,FALSE))="","",(VLOOKUP($A106,'Q3 Raw Data'!$A$9:$BD$158,M$3,FALSE))),"")</f>
        <v>Established</v>
      </c>
      <c r="N106" s="223" t="str">
        <f>IFERROR(IF((VLOOKUP($A106,'Q3 Raw Data'!$A$9:$BD$158,N$3,FALSE))="","",(VLOOKUP($A106,'Q3 Raw Data'!$A$9:$BD$158,N$3,FALSE))),"")</f>
        <v>Established</v>
      </c>
      <c r="O106" s="223" t="str">
        <f>IFERROR(IF((VLOOKUP($A106,'Q3 Raw Data'!$A$9:$BD$158,O$3,FALSE))="","",(VLOOKUP($A106,'Q3 Raw Data'!$A$9:$BD$158,O$3,FALSE))),"")</f>
        <v>Established</v>
      </c>
      <c r="P106" s="223" t="str">
        <f>IFERROR(IF((VLOOKUP($A106,'Q3 Raw Data'!$A$9:$BD$158,P$3,FALSE))="","",(VLOOKUP($A106,'Q3 Raw Data'!$A$9:$BD$158,P$3,FALSE))),"")</f>
        <v>Plans in place</v>
      </c>
      <c r="Q106" s="223" t="str">
        <f>IFERROR(IF((VLOOKUP($A106,'Q3 Raw Data'!$A$9:$BD$158,Q$3,FALSE))="","",(VLOOKUP($A106,'Q3 Raw Data'!$A$9:$BD$158,Q$3,FALSE))),"")</f>
        <v>Established</v>
      </c>
      <c r="R106" s="223" t="str">
        <f>IFERROR(IF((VLOOKUP($A106,'Q3 Raw Data'!$A$9:$BD$158,R$3,FALSE))="","",(VLOOKUP($A106,'Q3 Raw Data'!$A$9:$BD$158,R$3,FALSE))),"")</f>
        <v>Established</v>
      </c>
      <c r="S106" s="223" t="str">
        <f>IFERROR(IF((VLOOKUP($A106,'Q3 Raw Data'!$A$9:$BD$158,S$3,FALSE))="","",(VLOOKUP($A106,'Q3 Raw Data'!$A$9:$BD$158,S$3,FALSE))),"")</f>
        <v>Established</v>
      </c>
      <c r="T106" s="223" t="str">
        <f>IFERROR(IF((VLOOKUP($A106,'Q3 Raw Data'!$A$9:$BD$158,T$3,FALSE))="","",(VLOOKUP($A106,'Q3 Raw Data'!$A$9:$BD$158,T$3,FALSE))),"")</f>
        <v>Established</v>
      </c>
    </row>
    <row r="107" spans="1:20" x14ac:dyDescent="0.3">
      <c r="A107" t="s">
        <v>493</v>
      </c>
      <c r="B107" t="s">
        <v>494</v>
      </c>
      <c r="C107" s="223" t="str">
        <f>IFERROR(IF((VLOOKUP($A107,'Q3 Raw Data'!$A$9:$BD$158,C$3,FALSE))="","",(VLOOKUP($A107,'Q3 Raw Data'!$A$9:$BD$158,C$3,FALSE))),"")</f>
        <v>Established</v>
      </c>
      <c r="D107" s="223" t="str">
        <f>IFERROR(IF((VLOOKUP($A107,'Q3 Raw Data'!$A$9:$BD$158,D$3,FALSE))="","",(VLOOKUP($A107,'Q3 Raw Data'!$A$9:$BD$158,D$3,FALSE))),"")</f>
        <v>Mature</v>
      </c>
      <c r="E107" s="223" t="str">
        <f>IFERROR(IF((VLOOKUP($A107,'Q3 Raw Data'!$A$9:$BD$158,E$3,FALSE))="","",(VLOOKUP($A107,'Q3 Raw Data'!$A$9:$BD$158,E$3,FALSE))),"")</f>
        <v>Mature</v>
      </c>
      <c r="F107" s="223" t="str">
        <f>IFERROR(IF((VLOOKUP($A107,'Q3 Raw Data'!$A$9:$BD$158,F$3,FALSE))="","",(VLOOKUP($A107,'Q3 Raw Data'!$A$9:$BD$158,F$3,FALSE))),"")</f>
        <v>Established</v>
      </c>
      <c r="G107" s="223" t="str">
        <f>IFERROR(IF((VLOOKUP($A107,'Q3 Raw Data'!$A$9:$BD$158,G$3,FALSE))="","",(VLOOKUP($A107,'Q3 Raw Data'!$A$9:$BD$158,G$3,FALSE))),"")</f>
        <v>Established</v>
      </c>
      <c r="H107" s="223" t="str">
        <f>IFERROR(IF((VLOOKUP($A107,'Q3 Raw Data'!$A$9:$BD$158,H$3,FALSE))="","",(VLOOKUP($A107,'Q3 Raw Data'!$A$9:$BD$158,H$3,FALSE))),"")</f>
        <v>Established</v>
      </c>
      <c r="I107" s="223" t="str">
        <f>IFERROR(IF((VLOOKUP($A107,'Q3 Raw Data'!$A$9:$BD$158,I$3,FALSE))="","",(VLOOKUP($A107,'Q3 Raw Data'!$A$9:$BD$158,I$3,FALSE))),"")</f>
        <v>Established</v>
      </c>
      <c r="J107" s="223" t="str">
        <f>IFERROR(IF((VLOOKUP($A107,'Q3 Raw Data'!$A$9:$BD$158,J$3,FALSE))="","",(VLOOKUP($A107,'Q3 Raw Data'!$A$9:$BD$158,J$3,FALSE))),"")</f>
        <v>Mature</v>
      </c>
      <c r="K107" s="223" t="str">
        <f>IFERROR(IF((VLOOKUP($A107,'Q3 Raw Data'!$A$9:$BD$158,K$3,FALSE))="","",(VLOOKUP($A107,'Q3 Raw Data'!$A$9:$BD$158,K$3,FALSE))),"")</f>
        <v>Mature</v>
      </c>
      <c r="L107" s="223" t="str">
        <f>IFERROR(IF((VLOOKUP($A107,'Q3 Raw Data'!$A$9:$BD$158,L$3,FALSE))="","",(VLOOKUP($A107,'Q3 Raw Data'!$A$9:$BD$158,L$3,FALSE))),"")</f>
        <v>Established</v>
      </c>
      <c r="M107" s="223" t="str">
        <f>IFERROR(IF((VLOOKUP($A107,'Q3 Raw Data'!$A$9:$BD$158,M$3,FALSE))="","",(VLOOKUP($A107,'Q3 Raw Data'!$A$9:$BD$158,M$3,FALSE))),"")</f>
        <v>Mature</v>
      </c>
      <c r="N107" s="223" t="str">
        <f>IFERROR(IF((VLOOKUP($A107,'Q3 Raw Data'!$A$9:$BD$158,N$3,FALSE))="","",(VLOOKUP($A107,'Q3 Raw Data'!$A$9:$BD$158,N$3,FALSE))),"")</f>
        <v>Mature</v>
      </c>
      <c r="O107" s="223" t="str">
        <f>IFERROR(IF((VLOOKUP($A107,'Q3 Raw Data'!$A$9:$BD$158,O$3,FALSE))="","",(VLOOKUP($A107,'Q3 Raw Data'!$A$9:$BD$158,O$3,FALSE))),"")</f>
        <v>Established</v>
      </c>
      <c r="P107" s="223" t="str">
        <f>IFERROR(IF((VLOOKUP($A107,'Q3 Raw Data'!$A$9:$BD$158,P$3,FALSE))="","",(VLOOKUP($A107,'Q3 Raw Data'!$A$9:$BD$158,P$3,FALSE))),"")</f>
        <v>Established</v>
      </c>
      <c r="Q107" s="223" t="str">
        <f>IFERROR(IF((VLOOKUP($A107,'Q3 Raw Data'!$A$9:$BD$158,Q$3,FALSE))="","",(VLOOKUP($A107,'Q3 Raw Data'!$A$9:$BD$158,Q$3,FALSE))),"")</f>
        <v>Established</v>
      </c>
      <c r="R107" s="223" t="str">
        <f>IFERROR(IF((VLOOKUP($A107,'Q3 Raw Data'!$A$9:$BD$158,R$3,FALSE))="","",(VLOOKUP($A107,'Q3 Raw Data'!$A$9:$BD$158,R$3,FALSE))),"")</f>
        <v>Established</v>
      </c>
      <c r="S107" s="223" t="str">
        <f>IFERROR(IF((VLOOKUP($A107,'Q3 Raw Data'!$A$9:$BD$158,S$3,FALSE))="","",(VLOOKUP($A107,'Q3 Raw Data'!$A$9:$BD$158,S$3,FALSE))),"")</f>
        <v>Mature</v>
      </c>
      <c r="T107" s="223" t="str">
        <f>IFERROR(IF((VLOOKUP($A107,'Q3 Raw Data'!$A$9:$BD$158,T$3,FALSE))="","",(VLOOKUP($A107,'Q3 Raw Data'!$A$9:$BD$158,T$3,FALSE))),"")</f>
        <v>Mature</v>
      </c>
    </row>
    <row r="108" spans="1:20" x14ac:dyDescent="0.3">
      <c r="A108" t="s">
        <v>495</v>
      </c>
      <c r="B108" t="s">
        <v>496</v>
      </c>
      <c r="C108" s="223" t="str">
        <f>IFERROR(IF((VLOOKUP($A108,'Q3 Raw Data'!$A$9:$BD$158,C$3,FALSE))="","",(VLOOKUP($A108,'Q3 Raw Data'!$A$9:$BD$158,C$3,FALSE))),"")</f>
        <v>Established</v>
      </c>
      <c r="D108" s="223" t="str">
        <f>IFERROR(IF((VLOOKUP($A108,'Q3 Raw Data'!$A$9:$BD$158,D$3,FALSE))="","",(VLOOKUP($A108,'Q3 Raw Data'!$A$9:$BD$158,D$3,FALSE))),"")</f>
        <v>Established</v>
      </c>
      <c r="E108" s="223" t="str">
        <f>IFERROR(IF((VLOOKUP($A108,'Q3 Raw Data'!$A$9:$BD$158,E$3,FALSE))="","",(VLOOKUP($A108,'Q3 Raw Data'!$A$9:$BD$158,E$3,FALSE))),"")</f>
        <v>Established</v>
      </c>
      <c r="F108" s="223" t="str">
        <f>IFERROR(IF((VLOOKUP($A108,'Q3 Raw Data'!$A$9:$BD$158,F$3,FALSE))="","",(VLOOKUP($A108,'Q3 Raw Data'!$A$9:$BD$158,F$3,FALSE))),"")</f>
        <v>Mature</v>
      </c>
      <c r="G108" s="223" t="str">
        <f>IFERROR(IF((VLOOKUP($A108,'Q3 Raw Data'!$A$9:$BD$158,G$3,FALSE))="","",(VLOOKUP($A108,'Q3 Raw Data'!$A$9:$BD$158,G$3,FALSE))),"")</f>
        <v>Established</v>
      </c>
      <c r="H108" s="223" t="str">
        <f>IFERROR(IF((VLOOKUP($A108,'Q3 Raw Data'!$A$9:$BD$158,H$3,FALSE))="","",(VLOOKUP($A108,'Q3 Raw Data'!$A$9:$BD$158,H$3,FALSE))),"")</f>
        <v>Established</v>
      </c>
      <c r="I108" s="223" t="str">
        <f>IFERROR(IF((VLOOKUP($A108,'Q3 Raw Data'!$A$9:$BD$158,I$3,FALSE))="","",(VLOOKUP($A108,'Q3 Raw Data'!$A$9:$BD$158,I$3,FALSE))),"")</f>
        <v>Established</v>
      </c>
      <c r="J108" s="223" t="str">
        <f>IFERROR(IF((VLOOKUP($A108,'Q3 Raw Data'!$A$9:$BD$158,J$3,FALSE))="","",(VLOOKUP($A108,'Q3 Raw Data'!$A$9:$BD$158,J$3,FALSE))),"")</f>
        <v>Established</v>
      </c>
      <c r="K108" s="223" t="str">
        <f>IFERROR(IF((VLOOKUP($A108,'Q3 Raw Data'!$A$9:$BD$158,K$3,FALSE))="","",(VLOOKUP($A108,'Q3 Raw Data'!$A$9:$BD$158,K$3,FALSE))),"")</f>
        <v>Plans in place</v>
      </c>
      <c r="L108" s="223" t="str">
        <f>IFERROR(IF((VLOOKUP($A108,'Q3 Raw Data'!$A$9:$BD$158,L$3,FALSE))="","",(VLOOKUP($A108,'Q3 Raw Data'!$A$9:$BD$158,L$3,FALSE))),"")</f>
        <v>Established</v>
      </c>
      <c r="M108" s="223" t="str">
        <f>IFERROR(IF((VLOOKUP($A108,'Q3 Raw Data'!$A$9:$BD$158,M$3,FALSE))="","",(VLOOKUP($A108,'Q3 Raw Data'!$A$9:$BD$158,M$3,FALSE))),"")</f>
        <v>Established</v>
      </c>
      <c r="N108" s="223" t="str">
        <f>IFERROR(IF((VLOOKUP($A108,'Q3 Raw Data'!$A$9:$BD$158,N$3,FALSE))="","",(VLOOKUP($A108,'Q3 Raw Data'!$A$9:$BD$158,N$3,FALSE))),"")</f>
        <v>Established</v>
      </c>
      <c r="O108" s="223" t="str">
        <f>IFERROR(IF((VLOOKUP($A108,'Q3 Raw Data'!$A$9:$BD$158,O$3,FALSE))="","",(VLOOKUP($A108,'Q3 Raw Data'!$A$9:$BD$158,O$3,FALSE))),"")</f>
        <v>Mature</v>
      </c>
      <c r="P108" s="223" t="str">
        <f>IFERROR(IF((VLOOKUP($A108,'Q3 Raw Data'!$A$9:$BD$158,P$3,FALSE))="","",(VLOOKUP($A108,'Q3 Raw Data'!$A$9:$BD$158,P$3,FALSE))),"")</f>
        <v>Established</v>
      </c>
      <c r="Q108" s="223" t="str">
        <f>IFERROR(IF((VLOOKUP($A108,'Q3 Raw Data'!$A$9:$BD$158,Q$3,FALSE))="","",(VLOOKUP($A108,'Q3 Raw Data'!$A$9:$BD$158,Q$3,FALSE))),"")</f>
        <v>Established</v>
      </c>
      <c r="R108" s="223" t="str">
        <f>IFERROR(IF((VLOOKUP($A108,'Q3 Raw Data'!$A$9:$BD$158,R$3,FALSE))="","",(VLOOKUP($A108,'Q3 Raw Data'!$A$9:$BD$158,R$3,FALSE))),"")</f>
        <v>Established</v>
      </c>
      <c r="S108" s="223" t="str">
        <f>IFERROR(IF((VLOOKUP($A108,'Q3 Raw Data'!$A$9:$BD$158,S$3,FALSE))="","",(VLOOKUP($A108,'Q3 Raw Data'!$A$9:$BD$158,S$3,FALSE))),"")</f>
        <v>Established</v>
      </c>
      <c r="T108" s="223" t="str">
        <f>IFERROR(IF((VLOOKUP($A108,'Q3 Raw Data'!$A$9:$BD$158,T$3,FALSE))="","",(VLOOKUP($A108,'Q3 Raw Data'!$A$9:$BD$158,T$3,FALSE))),"")</f>
        <v>Plans in place</v>
      </c>
    </row>
    <row r="109" spans="1:20" x14ac:dyDescent="0.3">
      <c r="A109" t="s">
        <v>497</v>
      </c>
      <c r="B109" t="s">
        <v>498</v>
      </c>
      <c r="C109" s="223" t="str">
        <f>IFERROR(IF((VLOOKUP($A109,'Q3 Raw Data'!$A$9:$BD$158,C$3,FALSE))="","",(VLOOKUP($A109,'Q3 Raw Data'!$A$9:$BD$158,C$3,FALSE))),"")</f>
        <v>Established</v>
      </c>
      <c r="D109" s="223" t="str">
        <f>IFERROR(IF((VLOOKUP($A109,'Q3 Raw Data'!$A$9:$BD$158,D$3,FALSE))="","",(VLOOKUP($A109,'Q3 Raw Data'!$A$9:$BD$158,D$3,FALSE))),"")</f>
        <v>Mature</v>
      </c>
      <c r="E109" s="223" t="str">
        <f>IFERROR(IF((VLOOKUP($A109,'Q3 Raw Data'!$A$9:$BD$158,E$3,FALSE))="","",(VLOOKUP($A109,'Q3 Raw Data'!$A$9:$BD$158,E$3,FALSE))),"")</f>
        <v>Mature</v>
      </c>
      <c r="F109" s="223" t="str">
        <f>IFERROR(IF((VLOOKUP($A109,'Q3 Raw Data'!$A$9:$BD$158,F$3,FALSE))="","",(VLOOKUP($A109,'Q3 Raw Data'!$A$9:$BD$158,F$3,FALSE))),"")</f>
        <v>Established</v>
      </c>
      <c r="G109" s="223" t="str">
        <f>IFERROR(IF((VLOOKUP($A109,'Q3 Raw Data'!$A$9:$BD$158,G$3,FALSE))="","",(VLOOKUP($A109,'Q3 Raw Data'!$A$9:$BD$158,G$3,FALSE))),"")</f>
        <v>Established</v>
      </c>
      <c r="H109" s="223" t="str">
        <f>IFERROR(IF((VLOOKUP($A109,'Q3 Raw Data'!$A$9:$BD$158,H$3,FALSE))="","",(VLOOKUP($A109,'Q3 Raw Data'!$A$9:$BD$158,H$3,FALSE))),"")</f>
        <v>Established</v>
      </c>
      <c r="I109" s="223" t="str">
        <f>IFERROR(IF((VLOOKUP($A109,'Q3 Raw Data'!$A$9:$BD$158,I$3,FALSE))="","",(VLOOKUP($A109,'Q3 Raw Data'!$A$9:$BD$158,I$3,FALSE))),"")</f>
        <v>Established</v>
      </c>
      <c r="J109" s="223" t="str">
        <f>IFERROR(IF((VLOOKUP($A109,'Q3 Raw Data'!$A$9:$BD$158,J$3,FALSE))="","",(VLOOKUP($A109,'Q3 Raw Data'!$A$9:$BD$158,J$3,FALSE))),"")</f>
        <v>Mature</v>
      </c>
      <c r="K109" s="223" t="str">
        <f>IFERROR(IF((VLOOKUP($A109,'Q3 Raw Data'!$A$9:$BD$158,K$3,FALSE))="","",(VLOOKUP($A109,'Q3 Raw Data'!$A$9:$BD$158,K$3,FALSE))),"")</f>
        <v>Mature</v>
      </c>
      <c r="L109" s="223" t="str">
        <f>IFERROR(IF((VLOOKUP($A109,'Q3 Raw Data'!$A$9:$BD$158,L$3,FALSE))="","",(VLOOKUP($A109,'Q3 Raw Data'!$A$9:$BD$158,L$3,FALSE))),"")</f>
        <v>Mature</v>
      </c>
      <c r="M109" s="223" t="str">
        <f>IFERROR(IF((VLOOKUP($A109,'Q3 Raw Data'!$A$9:$BD$158,M$3,FALSE))="","",(VLOOKUP($A109,'Q3 Raw Data'!$A$9:$BD$158,M$3,FALSE))),"")</f>
        <v>Mature</v>
      </c>
      <c r="N109" s="223" t="str">
        <f>IFERROR(IF((VLOOKUP($A109,'Q3 Raw Data'!$A$9:$BD$158,N$3,FALSE))="","",(VLOOKUP($A109,'Q3 Raw Data'!$A$9:$BD$158,N$3,FALSE))),"")</f>
        <v>Mature</v>
      </c>
      <c r="O109" s="223" t="str">
        <f>IFERROR(IF((VLOOKUP($A109,'Q3 Raw Data'!$A$9:$BD$158,O$3,FALSE))="","",(VLOOKUP($A109,'Q3 Raw Data'!$A$9:$BD$158,O$3,FALSE))),"")</f>
        <v>Established</v>
      </c>
      <c r="P109" s="223" t="str">
        <f>IFERROR(IF((VLOOKUP($A109,'Q3 Raw Data'!$A$9:$BD$158,P$3,FALSE))="","",(VLOOKUP($A109,'Q3 Raw Data'!$A$9:$BD$158,P$3,FALSE))),"")</f>
        <v>Mature</v>
      </c>
      <c r="Q109" s="223" t="str">
        <f>IFERROR(IF((VLOOKUP($A109,'Q3 Raw Data'!$A$9:$BD$158,Q$3,FALSE))="","",(VLOOKUP($A109,'Q3 Raw Data'!$A$9:$BD$158,Q$3,FALSE))),"")</f>
        <v>Mature</v>
      </c>
      <c r="R109" s="223" t="str">
        <f>IFERROR(IF((VLOOKUP($A109,'Q3 Raw Data'!$A$9:$BD$158,R$3,FALSE))="","",(VLOOKUP($A109,'Q3 Raw Data'!$A$9:$BD$158,R$3,FALSE))),"")</f>
        <v>Mature</v>
      </c>
      <c r="S109" s="223" t="str">
        <f>IFERROR(IF((VLOOKUP($A109,'Q3 Raw Data'!$A$9:$BD$158,S$3,FALSE))="","",(VLOOKUP($A109,'Q3 Raw Data'!$A$9:$BD$158,S$3,FALSE))),"")</f>
        <v>Mature</v>
      </c>
      <c r="T109" s="223" t="str">
        <f>IFERROR(IF((VLOOKUP($A109,'Q3 Raw Data'!$A$9:$BD$158,T$3,FALSE))="","",(VLOOKUP($A109,'Q3 Raw Data'!$A$9:$BD$158,T$3,FALSE))),"")</f>
        <v>Mature</v>
      </c>
    </row>
    <row r="110" spans="1:20" x14ac:dyDescent="0.3">
      <c r="A110" t="s">
        <v>499</v>
      </c>
      <c r="B110" t="s">
        <v>500</v>
      </c>
      <c r="C110" s="223" t="str">
        <f>IFERROR(IF((VLOOKUP($A110,'Q3 Raw Data'!$A$9:$BD$158,C$3,FALSE))="","",(VLOOKUP($A110,'Q3 Raw Data'!$A$9:$BD$158,C$3,FALSE))),"")</f>
        <v>Mature</v>
      </c>
      <c r="D110" s="223" t="str">
        <f>IFERROR(IF((VLOOKUP($A110,'Q3 Raw Data'!$A$9:$BD$158,D$3,FALSE))="","",(VLOOKUP($A110,'Q3 Raw Data'!$A$9:$BD$158,D$3,FALSE))),"")</f>
        <v>Mature</v>
      </c>
      <c r="E110" s="223" t="str">
        <f>IFERROR(IF((VLOOKUP($A110,'Q3 Raw Data'!$A$9:$BD$158,E$3,FALSE))="","",(VLOOKUP($A110,'Q3 Raw Data'!$A$9:$BD$158,E$3,FALSE))),"")</f>
        <v>Exemplary</v>
      </c>
      <c r="F110" s="223" t="str">
        <f>IFERROR(IF((VLOOKUP($A110,'Q3 Raw Data'!$A$9:$BD$158,F$3,FALSE))="","",(VLOOKUP($A110,'Q3 Raw Data'!$A$9:$BD$158,F$3,FALSE))),"")</f>
        <v>Mature</v>
      </c>
      <c r="G110" s="223" t="str">
        <f>IFERROR(IF((VLOOKUP($A110,'Q3 Raw Data'!$A$9:$BD$158,G$3,FALSE))="","",(VLOOKUP($A110,'Q3 Raw Data'!$A$9:$BD$158,G$3,FALSE))),"")</f>
        <v>Mature</v>
      </c>
      <c r="H110" s="223" t="str">
        <f>IFERROR(IF((VLOOKUP($A110,'Q3 Raw Data'!$A$9:$BD$158,H$3,FALSE))="","",(VLOOKUP($A110,'Q3 Raw Data'!$A$9:$BD$158,H$3,FALSE))),"")</f>
        <v>Mature</v>
      </c>
      <c r="I110" s="223" t="str">
        <f>IFERROR(IF((VLOOKUP($A110,'Q3 Raw Data'!$A$9:$BD$158,I$3,FALSE))="","",(VLOOKUP($A110,'Q3 Raw Data'!$A$9:$BD$158,I$3,FALSE))),"")</f>
        <v>Established</v>
      </c>
      <c r="J110" s="223" t="str">
        <f>IFERROR(IF((VLOOKUP($A110,'Q3 Raw Data'!$A$9:$BD$158,J$3,FALSE))="","",(VLOOKUP($A110,'Q3 Raw Data'!$A$9:$BD$158,J$3,FALSE))),"")</f>
        <v>Mature</v>
      </c>
      <c r="K110" s="223" t="str">
        <f>IFERROR(IF((VLOOKUP($A110,'Q3 Raw Data'!$A$9:$BD$158,K$3,FALSE))="","",(VLOOKUP($A110,'Q3 Raw Data'!$A$9:$BD$158,K$3,FALSE))),"")</f>
        <v>Established</v>
      </c>
      <c r="L110" s="223" t="str">
        <f>IFERROR(IF((VLOOKUP($A110,'Q3 Raw Data'!$A$9:$BD$158,L$3,FALSE))="","",(VLOOKUP($A110,'Q3 Raw Data'!$A$9:$BD$158,L$3,FALSE))),"")</f>
        <v>Mature</v>
      </c>
      <c r="M110" s="223" t="str">
        <f>IFERROR(IF((VLOOKUP($A110,'Q3 Raw Data'!$A$9:$BD$158,M$3,FALSE))="","",(VLOOKUP($A110,'Q3 Raw Data'!$A$9:$BD$158,M$3,FALSE))),"")</f>
        <v>Mature</v>
      </c>
      <c r="N110" s="223" t="str">
        <f>IFERROR(IF((VLOOKUP($A110,'Q3 Raw Data'!$A$9:$BD$158,N$3,FALSE))="","",(VLOOKUP($A110,'Q3 Raw Data'!$A$9:$BD$158,N$3,FALSE))),"")</f>
        <v>Exemplary</v>
      </c>
      <c r="O110" s="223" t="str">
        <f>IFERROR(IF((VLOOKUP($A110,'Q3 Raw Data'!$A$9:$BD$158,O$3,FALSE))="","",(VLOOKUP($A110,'Q3 Raw Data'!$A$9:$BD$158,O$3,FALSE))),"")</f>
        <v>Exemplary</v>
      </c>
      <c r="P110" s="223" t="str">
        <f>IFERROR(IF((VLOOKUP($A110,'Q3 Raw Data'!$A$9:$BD$158,P$3,FALSE))="","",(VLOOKUP($A110,'Q3 Raw Data'!$A$9:$BD$158,P$3,FALSE))),"")</f>
        <v>Mature</v>
      </c>
      <c r="Q110" s="223" t="str">
        <f>IFERROR(IF((VLOOKUP($A110,'Q3 Raw Data'!$A$9:$BD$158,Q$3,FALSE))="","",(VLOOKUP($A110,'Q3 Raw Data'!$A$9:$BD$158,Q$3,FALSE))),"")</f>
        <v>Mature</v>
      </c>
      <c r="R110" s="223" t="str">
        <f>IFERROR(IF((VLOOKUP($A110,'Q3 Raw Data'!$A$9:$BD$158,R$3,FALSE))="","",(VLOOKUP($A110,'Q3 Raw Data'!$A$9:$BD$158,R$3,FALSE))),"")</f>
        <v>Mature</v>
      </c>
      <c r="S110" s="223" t="str">
        <f>IFERROR(IF((VLOOKUP($A110,'Q3 Raw Data'!$A$9:$BD$158,S$3,FALSE))="","",(VLOOKUP($A110,'Q3 Raw Data'!$A$9:$BD$158,S$3,FALSE))),"")</f>
        <v>Mature</v>
      </c>
      <c r="T110" s="223" t="str">
        <f>IFERROR(IF((VLOOKUP($A110,'Q3 Raw Data'!$A$9:$BD$158,T$3,FALSE))="","",(VLOOKUP($A110,'Q3 Raw Data'!$A$9:$BD$158,T$3,FALSE))),"")</f>
        <v>Established</v>
      </c>
    </row>
    <row r="111" spans="1:20" x14ac:dyDescent="0.3">
      <c r="A111" t="s">
        <v>501</v>
      </c>
      <c r="B111" t="s">
        <v>502</v>
      </c>
      <c r="C111" s="223" t="str">
        <f>IFERROR(IF((VLOOKUP($A111,'Q3 Raw Data'!$A$9:$BD$158,C$3,FALSE))="","",(VLOOKUP($A111,'Q3 Raw Data'!$A$9:$BD$158,C$3,FALSE))),"")</f>
        <v>Established</v>
      </c>
      <c r="D111" s="223" t="str">
        <f>IFERROR(IF((VLOOKUP($A111,'Q3 Raw Data'!$A$9:$BD$158,D$3,FALSE))="","",(VLOOKUP($A111,'Q3 Raw Data'!$A$9:$BD$158,D$3,FALSE))),"")</f>
        <v>Established</v>
      </c>
      <c r="E111" s="223" t="str">
        <f>IFERROR(IF((VLOOKUP($A111,'Q3 Raw Data'!$A$9:$BD$158,E$3,FALSE))="","",(VLOOKUP($A111,'Q3 Raw Data'!$A$9:$BD$158,E$3,FALSE))),"")</f>
        <v>Established</v>
      </c>
      <c r="F111" s="223" t="str">
        <f>IFERROR(IF((VLOOKUP($A111,'Q3 Raw Data'!$A$9:$BD$158,F$3,FALSE))="","",(VLOOKUP($A111,'Q3 Raw Data'!$A$9:$BD$158,F$3,FALSE))),"")</f>
        <v>Established</v>
      </c>
      <c r="G111" s="223" t="str">
        <f>IFERROR(IF((VLOOKUP($A111,'Q3 Raw Data'!$A$9:$BD$158,G$3,FALSE))="","",(VLOOKUP($A111,'Q3 Raw Data'!$A$9:$BD$158,G$3,FALSE))),"")</f>
        <v>Established</v>
      </c>
      <c r="H111" s="223" t="str">
        <f>IFERROR(IF((VLOOKUP($A111,'Q3 Raw Data'!$A$9:$BD$158,H$3,FALSE))="","",(VLOOKUP($A111,'Q3 Raw Data'!$A$9:$BD$158,H$3,FALSE))),"")</f>
        <v>Plans in place</v>
      </c>
      <c r="I111" s="223" t="str">
        <f>IFERROR(IF((VLOOKUP($A111,'Q3 Raw Data'!$A$9:$BD$158,I$3,FALSE))="","",(VLOOKUP($A111,'Q3 Raw Data'!$A$9:$BD$158,I$3,FALSE))),"")</f>
        <v>Established</v>
      </c>
      <c r="J111" s="223" t="str">
        <f>IFERROR(IF((VLOOKUP($A111,'Q3 Raw Data'!$A$9:$BD$158,J$3,FALSE))="","",(VLOOKUP($A111,'Q3 Raw Data'!$A$9:$BD$158,J$3,FALSE))),"")</f>
        <v>Established</v>
      </c>
      <c r="K111" s="223" t="str">
        <f>IFERROR(IF((VLOOKUP($A111,'Q3 Raw Data'!$A$9:$BD$158,K$3,FALSE))="","",(VLOOKUP($A111,'Q3 Raw Data'!$A$9:$BD$158,K$3,FALSE))),"")</f>
        <v>Plans in place</v>
      </c>
      <c r="L111" s="223" t="str">
        <f>IFERROR(IF((VLOOKUP($A111,'Q3 Raw Data'!$A$9:$BD$158,L$3,FALSE))="","",(VLOOKUP($A111,'Q3 Raw Data'!$A$9:$BD$158,L$3,FALSE))),"")</f>
        <v>Established</v>
      </c>
      <c r="M111" s="223" t="str">
        <f>IFERROR(IF((VLOOKUP($A111,'Q3 Raw Data'!$A$9:$BD$158,M$3,FALSE))="","",(VLOOKUP($A111,'Q3 Raw Data'!$A$9:$BD$158,M$3,FALSE))),"")</f>
        <v>Established</v>
      </c>
      <c r="N111" s="223" t="str">
        <f>IFERROR(IF((VLOOKUP($A111,'Q3 Raw Data'!$A$9:$BD$158,N$3,FALSE))="","",(VLOOKUP($A111,'Q3 Raw Data'!$A$9:$BD$158,N$3,FALSE))),"")</f>
        <v>Established</v>
      </c>
      <c r="O111" s="223" t="str">
        <f>IFERROR(IF((VLOOKUP($A111,'Q3 Raw Data'!$A$9:$BD$158,O$3,FALSE))="","",(VLOOKUP($A111,'Q3 Raw Data'!$A$9:$BD$158,O$3,FALSE))),"")</f>
        <v>Established</v>
      </c>
      <c r="P111" s="223" t="str">
        <f>IFERROR(IF((VLOOKUP($A111,'Q3 Raw Data'!$A$9:$BD$158,P$3,FALSE))="","",(VLOOKUP($A111,'Q3 Raw Data'!$A$9:$BD$158,P$3,FALSE))),"")</f>
        <v>Established</v>
      </c>
      <c r="Q111" s="223" t="str">
        <f>IFERROR(IF((VLOOKUP($A111,'Q3 Raw Data'!$A$9:$BD$158,Q$3,FALSE))="","",(VLOOKUP($A111,'Q3 Raw Data'!$A$9:$BD$158,Q$3,FALSE))),"")</f>
        <v>Established</v>
      </c>
      <c r="R111" s="223" t="str">
        <f>IFERROR(IF((VLOOKUP($A111,'Q3 Raw Data'!$A$9:$BD$158,R$3,FALSE))="","",(VLOOKUP($A111,'Q3 Raw Data'!$A$9:$BD$158,R$3,FALSE))),"")</f>
        <v>Established</v>
      </c>
      <c r="S111" s="223" t="str">
        <f>IFERROR(IF((VLOOKUP($A111,'Q3 Raw Data'!$A$9:$BD$158,S$3,FALSE))="","",(VLOOKUP($A111,'Q3 Raw Data'!$A$9:$BD$158,S$3,FALSE))),"")</f>
        <v>Established</v>
      </c>
      <c r="T111" s="223" t="str">
        <f>IFERROR(IF((VLOOKUP($A111,'Q3 Raw Data'!$A$9:$BD$158,T$3,FALSE))="","",(VLOOKUP($A111,'Q3 Raw Data'!$A$9:$BD$158,T$3,FALSE))),"")</f>
        <v>Established</v>
      </c>
    </row>
    <row r="112" spans="1:20" x14ac:dyDescent="0.3">
      <c r="A112" t="s">
        <v>503</v>
      </c>
      <c r="B112" t="s">
        <v>504</v>
      </c>
      <c r="C112" s="223" t="str">
        <f>IFERROR(IF((VLOOKUP($A112,'Q3 Raw Data'!$A$9:$BD$158,C$3,FALSE))="","",(VLOOKUP($A112,'Q3 Raw Data'!$A$9:$BD$158,C$3,FALSE))),"")</f>
        <v>Established</v>
      </c>
      <c r="D112" s="223" t="str">
        <f>IFERROR(IF((VLOOKUP($A112,'Q3 Raw Data'!$A$9:$BD$158,D$3,FALSE))="","",(VLOOKUP($A112,'Q3 Raw Data'!$A$9:$BD$158,D$3,FALSE))),"")</f>
        <v>Plans in place</v>
      </c>
      <c r="E112" s="223" t="str">
        <f>IFERROR(IF((VLOOKUP($A112,'Q3 Raw Data'!$A$9:$BD$158,E$3,FALSE))="","",(VLOOKUP($A112,'Q3 Raw Data'!$A$9:$BD$158,E$3,FALSE))),"")</f>
        <v>Established</v>
      </c>
      <c r="F112" s="223" t="str">
        <f>IFERROR(IF((VLOOKUP($A112,'Q3 Raw Data'!$A$9:$BD$158,F$3,FALSE))="","",(VLOOKUP($A112,'Q3 Raw Data'!$A$9:$BD$158,F$3,FALSE))),"")</f>
        <v>Established</v>
      </c>
      <c r="G112" s="223" t="str">
        <f>IFERROR(IF((VLOOKUP($A112,'Q3 Raw Data'!$A$9:$BD$158,G$3,FALSE))="","",(VLOOKUP($A112,'Q3 Raw Data'!$A$9:$BD$158,G$3,FALSE))),"")</f>
        <v>Mature</v>
      </c>
      <c r="H112" s="223" t="str">
        <f>IFERROR(IF((VLOOKUP($A112,'Q3 Raw Data'!$A$9:$BD$158,H$3,FALSE))="","",(VLOOKUP($A112,'Q3 Raw Data'!$A$9:$BD$158,H$3,FALSE))),"")</f>
        <v>Plans in place</v>
      </c>
      <c r="I112" s="223" t="str">
        <f>IFERROR(IF((VLOOKUP($A112,'Q3 Raw Data'!$A$9:$BD$158,I$3,FALSE))="","",(VLOOKUP($A112,'Q3 Raw Data'!$A$9:$BD$158,I$3,FALSE))),"")</f>
        <v>Established</v>
      </c>
      <c r="J112" s="223" t="str">
        <f>IFERROR(IF((VLOOKUP($A112,'Q3 Raw Data'!$A$9:$BD$158,J$3,FALSE))="","",(VLOOKUP($A112,'Q3 Raw Data'!$A$9:$BD$158,J$3,FALSE))),"")</f>
        <v>Established</v>
      </c>
      <c r="K112" s="223" t="str">
        <f>IFERROR(IF((VLOOKUP($A112,'Q3 Raw Data'!$A$9:$BD$158,K$3,FALSE))="","",(VLOOKUP($A112,'Q3 Raw Data'!$A$9:$BD$158,K$3,FALSE))),"")</f>
        <v>Established</v>
      </c>
      <c r="L112" s="223" t="str">
        <f>IFERROR(IF((VLOOKUP($A112,'Q3 Raw Data'!$A$9:$BD$158,L$3,FALSE))="","",(VLOOKUP($A112,'Q3 Raw Data'!$A$9:$BD$158,L$3,FALSE))),"")</f>
        <v>Established</v>
      </c>
      <c r="M112" s="223" t="str">
        <f>IFERROR(IF((VLOOKUP($A112,'Q3 Raw Data'!$A$9:$BD$158,M$3,FALSE))="","",(VLOOKUP($A112,'Q3 Raw Data'!$A$9:$BD$158,M$3,FALSE))),"")</f>
        <v>Established</v>
      </c>
      <c r="N112" s="223" t="str">
        <f>IFERROR(IF((VLOOKUP($A112,'Q3 Raw Data'!$A$9:$BD$158,N$3,FALSE))="","",(VLOOKUP($A112,'Q3 Raw Data'!$A$9:$BD$158,N$3,FALSE))),"")</f>
        <v>Established</v>
      </c>
      <c r="O112" s="223" t="str">
        <f>IFERROR(IF((VLOOKUP($A112,'Q3 Raw Data'!$A$9:$BD$158,O$3,FALSE))="","",(VLOOKUP($A112,'Q3 Raw Data'!$A$9:$BD$158,O$3,FALSE))),"")</f>
        <v>Established</v>
      </c>
      <c r="P112" s="223" t="str">
        <f>IFERROR(IF((VLOOKUP($A112,'Q3 Raw Data'!$A$9:$BD$158,P$3,FALSE))="","",(VLOOKUP($A112,'Q3 Raw Data'!$A$9:$BD$158,P$3,FALSE))),"")</f>
        <v>Mature</v>
      </c>
      <c r="Q112" s="223" t="str">
        <f>IFERROR(IF((VLOOKUP($A112,'Q3 Raw Data'!$A$9:$BD$158,Q$3,FALSE))="","",(VLOOKUP($A112,'Q3 Raw Data'!$A$9:$BD$158,Q$3,FALSE))),"")</f>
        <v>Established</v>
      </c>
      <c r="R112" s="223" t="str">
        <f>IFERROR(IF((VLOOKUP($A112,'Q3 Raw Data'!$A$9:$BD$158,R$3,FALSE))="","",(VLOOKUP($A112,'Q3 Raw Data'!$A$9:$BD$158,R$3,FALSE))),"")</f>
        <v>Established</v>
      </c>
      <c r="S112" s="223" t="str">
        <f>IFERROR(IF((VLOOKUP($A112,'Q3 Raw Data'!$A$9:$BD$158,S$3,FALSE))="","",(VLOOKUP($A112,'Q3 Raw Data'!$A$9:$BD$158,S$3,FALSE))),"")</f>
        <v>Established</v>
      </c>
      <c r="T112" s="223" t="str">
        <f>IFERROR(IF((VLOOKUP($A112,'Q3 Raw Data'!$A$9:$BD$158,T$3,FALSE))="","",(VLOOKUP($A112,'Q3 Raw Data'!$A$9:$BD$158,T$3,FALSE))),"")</f>
        <v>Established</v>
      </c>
    </row>
    <row r="113" spans="1:20" x14ac:dyDescent="0.3">
      <c r="A113" t="s">
        <v>505</v>
      </c>
      <c r="B113" t="s">
        <v>506</v>
      </c>
      <c r="C113" s="223" t="str">
        <f>IFERROR(IF((VLOOKUP($A113,'Q3 Raw Data'!$A$9:$BD$158,C$3,FALSE))="","",(VLOOKUP($A113,'Q3 Raw Data'!$A$9:$BD$158,C$3,FALSE))),"")</f>
        <v>Plans in place</v>
      </c>
      <c r="D113" s="223" t="str">
        <f>IFERROR(IF((VLOOKUP($A113,'Q3 Raw Data'!$A$9:$BD$158,D$3,FALSE))="","",(VLOOKUP($A113,'Q3 Raw Data'!$A$9:$BD$158,D$3,FALSE))),"")</f>
        <v>Plans in place</v>
      </c>
      <c r="E113" s="223" t="str">
        <f>IFERROR(IF((VLOOKUP($A113,'Q3 Raw Data'!$A$9:$BD$158,E$3,FALSE))="","",(VLOOKUP($A113,'Q3 Raw Data'!$A$9:$BD$158,E$3,FALSE))),"")</f>
        <v>Established</v>
      </c>
      <c r="F113" s="223" t="str">
        <f>IFERROR(IF((VLOOKUP($A113,'Q3 Raw Data'!$A$9:$BD$158,F$3,FALSE))="","",(VLOOKUP($A113,'Q3 Raw Data'!$A$9:$BD$158,F$3,FALSE))),"")</f>
        <v>Plans in place</v>
      </c>
      <c r="G113" s="223" t="str">
        <f>IFERROR(IF((VLOOKUP($A113,'Q3 Raw Data'!$A$9:$BD$158,G$3,FALSE))="","",(VLOOKUP($A113,'Q3 Raw Data'!$A$9:$BD$158,G$3,FALSE))),"")</f>
        <v>Plans in place</v>
      </c>
      <c r="H113" s="223" t="str">
        <f>IFERROR(IF((VLOOKUP($A113,'Q3 Raw Data'!$A$9:$BD$158,H$3,FALSE))="","",(VLOOKUP($A113,'Q3 Raw Data'!$A$9:$BD$158,H$3,FALSE))),"")</f>
        <v>Plans in place</v>
      </c>
      <c r="I113" s="223" t="str">
        <f>IFERROR(IF((VLOOKUP($A113,'Q3 Raw Data'!$A$9:$BD$158,I$3,FALSE))="","",(VLOOKUP($A113,'Q3 Raw Data'!$A$9:$BD$158,I$3,FALSE))),"")</f>
        <v>Plans in place</v>
      </c>
      <c r="J113" s="223" t="str">
        <f>IFERROR(IF((VLOOKUP($A113,'Q3 Raw Data'!$A$9:$BD$158,J$3,FALSE))="","",(VLOOKUP($A113,'Q3 Raw Data'!$A$9:$BD$158,J$3,FALSE))),"")</f>
        <v>Plans in place</v>
      </c>
      <c r="K113" s="223" t="str">
        <f>IFERROR(IF((VLOOKUP($A113,'Q3 Raw Data'!$A$9:$BD$158,K$3,FALSE))="","",(VLOOKUP($A113,'Q3 Raw Data'!$A$9:$BD$158,K$3,FALSE))),"")</f>
        <v>Established</v>
      </c>
      <c r="L113" s="223" t="str">
        <f>IFERROR(IF((VLOOKUP($A113,'Q3 Raw Data'!$A$9:$BD$158,L$3,FALSE))="","",(VLOOKUP($A113,'Q3 Raw Data'!$A$9:$BD$158,L$3,FALSE))),"")</f>
        <v>Established</v>
      </c>
      <c r="M113" s="223" t="str">
        <f>IFERROR(IF((VLOOKUP($A113,'Q3 Raw Data'!$A$9:$BD$158,M$3,FALSE))="","",(VLOOKUP($A113,'Q3 Raw Data'!$A$9:$BD$158,M$3,FALSE))),"")</f>
        <v>Established</v>
      </c>
      <c r="N113" s="223" t="str">
        <f>IFERROR(IF((VLOOKUP($A113,'Q3 Raw Data'!$A$9:$BD$158,N$3,FALSE))="","",(VLOOKUP($A113,'Q3 Raw Data'!$A$9:$BD$158,N$3,FALSE))),"")</f>
        <v>Mature</v>
      </c>
      <c r="O113" s="223" t="str">
        <f>IFERROR(IF((VLOOKUP($A113,'Q3 Raw Data'!$A$9:$BD$158,O$3,FALSE))="","",(VLOOKUP($A113,'Q3 Raw Data'!$A$9:$BD$158,O$3,FALSE))),"")</f>
        <v>Established</v>
      </c>
      <c r="P113" s="223" t="str">
        <f>IFERROR(IF((VLOOKUP($A113,'Q3 Raw Data'!$A$9:$BD$158,P$3,FALSE))="","",(VLOOKUP($A113,'Q3 Raw Data'!$A$9:$BD$158,P$3,FALSE))),"")</f>
        <v>Established</v>
      </c>
      <c r="Q113" s="223" t="str">
        <f>IFERROR(IF((VLOOKUP($A113,'Q3 Raw Data'!$A$9:$BD$158,Q$3,FALSE))="","",(VLOOKUP($A113,'Q3 Raw Data'!$A$9:$BD$158,Q$3,FALSE))),"")</f>
        <v>Established</v>
      </c>
      <c r="R113" s="223" t="str">
        <f>IFERROR(IF((VLOOKUP($A113,'Q3 Raw Data'!$A$9:$BD$158,R$3,FALSE))="","",(VLOOKUP($A113,'Q3 Raw Data'!$A$9:$BD$158,R$3,FALSE))),"")</f>
        <v>Established</v>
      </c>
      <c r="S113" s="223" t="str">
        <f>IFERROR(IF((VLOOKUP($A113,'Q3 Raw Data'!$A$9:$BD$158,S$3,FALSE))="","",(VLOOKUP($A113,'Q3 Raw Data'!$A$9:$BD$158,S$3,FALSE))),"")</f>
        <v>Established</v>
      </c>
      <c r="T113" s="223" t="str">
        <f>IFERROR(IF((VLOOKUP($A113,'Q3 Raw Data'!$A$9:$BD$158,T$3,FALSE))="","",(VLOOKUP($A113,'Q3 Raw Data'!$A$9:$BD$158,T$3,FALSE))),"")</f>
        <v>Established</v>
      </c>
    </row>
    <row r="114" spans="1:20" x14ac:dyDescent="0.3">
      <c r="A114" t="s">
        <v>507</v>
      </c>
      <c r="B114" t="s">
        <v>508</v>
      </c>
      <c r="C114" s="223" t="str">
        <f>IFERROR(IF((VLOOKUP($A114,'Q3 Raw Data'!$A$9:$BD$158,C$3,FALSE))="","",(VLOOKUP($A114,'Q3 Raw Data'!$A$9:$BD$158,C$3,FALSE))),"")</f>
        <v>Established</v>
      </c>
      <c r="D114" s="223" t="str">
        <f>IFERROR(IF((VLOOKUP($A114,'Q3 Raw Data'!$A$9:$BD$158,D$3,FALSE))="","",(VLOOKUP($A114,'Q3 Raw Data'!$A$9:$BD$158,D$3,FALSE))),"")</f>
        <v>Established</v>
      </c>
      <c r="E114" s="223" t="str">
        <f>IFERROR(IF((VLOOKUP($A114,'Q3 Raw Data'!$A$9:$BD$158,E$3,FALSE))="","",(VLOOKUP($A114,'Q3 Raw Data'!$A$9:$BD$158,E$3,FALSE))),"")</f>
        <v>Established</v>
      </c>
      <c r="F114" s="223" t="str">
        <f>IFERROR(IF((VLOOKUP($A114,'Q3 Raw Data'!$A$9:$BD$158,F$3,FALSE))="","",(VLOOKUP($A114,'Q3 Raw Data'!$A$9:$BD$158,F$3,FALSE))),"")</f>
        <v>Established</v>
      </c>
      <c r="G114" s="223" t="str">
        <f>IFERROR(IF((VLOOKUP($A114,'Q3 Raw Data'!$A$9:$BD$158,G$3,FALSE))="","",(VLOOKUP($A114,'Q3 Raw Data'!$A$9:$BD$158,G$3,FALSE))),"")</f>
        <v>Established</v>
      </c>
      <c r="H114" s="223" t="str">
        <f>IFERROR(IF((VLOOKUP($A114,'Q3 Raw Data'!$A$9:$BD$158,H$3,FALSE))="","",(VLOOKUP($A114,'Q3 Raw Data'!$A$9:$BD$158,H$3,FALSE))),"")</f>
        <v>Established</v>
      </c>
      <c r="I114" s="223" t="str">
        <f>IFERROR(IF((VLOOKUP($A114,'Q3 Raw Data'!$A$9:$BD$158,I$3,FALSE))="","",(VLOOKUP($A114,'Q3 Raw Data'!$A$9:$BD$158,I$3,FALSE))),"")</f>
        <v>Established</v>
      </c>
      <c r="J114" s="223" t="str">
        <f>IFERROR(IF((VLOOKUP($A114,'Q3 Raw Data'!$A$9:$BD$158,J$3,FALSE))="","",(VLOOKUP($A114,'Q3 Raw Data'!$A$9:$BD$158,J$3,FALSE))),"")</f>
        <v>Mature</v>
      </c>
      <c r="K114" s="223" t="str">
        <f>IFERROR(IF((VLOOKUP($A114,'Q3 Raw Data'!$A$9:$BD$158,K$3,FALSE))="","",(VLOOKUP($A114,'Q3 Raw Data'!$A$9:$BD$158,K$3,FALSE))),"")</f>
        <v>Mature</v>
      </c>
      <c r="L114" s="223" t="str">
        <f>IFERROR(IF((VLOOKUP($A114,'Q3 Raw Data'!$A$9:$BD$158,L$3,FALSE))="","",(VLOOKUP($A114,'Q3 Raw Data'!$A$9:$BD$158,L$3,FALSE))),"")</f>
        <v>Mature</v>
      </c>
      <c r="M114" s="223" t="str">
        <f>IFERROR(IF((VLOOKUP($A114,'Q3 Raw Data'!$A$9:$BD$158,M$3,FALSE))="","",(VLOOKUP($A114,'Q3 Raw Data'!$A$9:$BD$158,M$3,FALSE))),"")</f>
        <v>Mature</v>
      </c>
      <c r="N114" s="223" t="str">
        <f>IFERROR(IF((VLOOKUP($A114,'Q3 Raw Data'!$A$9:$BD$158,N$3,FALSE))="","",(VLOOKUP($A114,'Q3 Raw Data'!$A$9:$BD$158,N$3,FALSE))),"")</f>
        <v>Mature</v>
      </c>
      <c r="O114" s="223" t="str">
        <f>IFERROR(IF((VLOOKUP($A114,'Q3 Raw Data'!$A$9:$BD$158,O$3,FALSE))="","",(VLOOKUP($A114,'Q3 Raw Data'!$A$9:$BD$158,O$3,FALSE))),"")</f>
        <v>Mature</v>
      </c>
      <c r="P114" s="223" t="str">
        <f>IFERROR(IF((VLOOKUP($A114,'Q3 Raw Data'!$A$9:$BD$158,P$3,FALSE))="","",(VLOOKUP($A114,'Q3 Raw Data'!$A$9:$BD$158,P$3,FALSE))),"")</f>
        <v>Mature</v>
      </c>
      <c r="Q114" s="223" t="str">
        <f>IFERROR(IF((VLOOKUP($A114,'Q3 Raw Data'!$A$9:$BD$158,Q$3,FALSE))="","",(VLOOKUP($A114,'Q3 Raw Data'!$A$9:$BD$158,Q$3,FALSE))),"")</f>
        <v>Mature</v>
      </c>
      <c r="R114" s="223" t="str">
        <f>IFERROR(IF((VLOOKUP($A114,'Q3 Raw Data'!$A$9:$BD$158,R$3,FALSE))="","",(VLOOKUP($A114,'Q3 Raw Data'!$A$9:$BD$158,R$3,FALSE))),"")</f>
        <v>Mature</v>
      </c>
      <c r="S114" s="223" t="str">
        <f>IFERROR(IF((VLOOKUP($A114,'Q3 Raw Data'!$A$9:$BD$158,S$3,FALSE))="","",(VLOOKUP($A114,'Q3 Raw Data'!$A$9:$BD$158,S$3,FALSE))),"")</f>
        <v>Mature</v>
      </c>
      <c r="T114" s="223" t="str">
        <f>IFERROR(IF((VLOOKUP($A114,'Q3 Raw Data'!$A$9:$BD$158,T$3,FALSE))="","",(VLOOKUP($A114,'Q3 Raw Data'!$A$9:$BD$158,T$3,FALSE))),"")</f>
        <v>Mature</v>
      </c>
    </row>
    <row r="115" spans="1:20" x14ac:dyDescent="0.3">
      <c r="A115" t="s">
        <v>511</v>
      </c>
      <c r="B115" t="s">
        <v>512</v>
      </c>
      <c r="C115" s="223" t="str">
        <f>IFERROR(IF((VLOOKUP($A115,'Q3 Raw Data'!$A$9:$BD$158,C$3,FALSE))="","",(VLOOKUP($A115,'Q3 Raw Data'!$A$9:$BD$158,C$3,FALSE))),"")</f>
        <v>Established</v>
      </c>
      <c r="D115" s="223" t="str">
        <f>IFERROR(IF((VLOOKUP($A115,'Q3 Raw Data'!$A$9:$BD$158,D$3,FALSE))="","",(VLOOKUP($A115,'Q3 Raw Data'!$A$9:$BD$158,D$3,FALSE))),"")</f>
        <v>Established</v>
      </c>
      <c r="E115" s="223" t="str">
        <f>IFERROR(IF((VLOOKUP($A115,'Q3 Raw Data'!$A$9:$BD$158,E$3,FALSE))="","",(VLOOKUP($A115,'Q3 Raw Data'!$A$9:$BD$158,E$3,FALSE))),"")</f>
        <v>Mature</v>
      </c>
      <c r="F115" s="223" t="str">
        <f>IFERROR(IF((VLOOKUP($A115,'Q3 Raw Data'!$A$9:$BD$158,F$3,FALSE))="","",(VLOOKUP($A115,'Q3 Raw Data'!$A$9:$BD$158,F$3,FALSE))),"")</f>
        <v>Mature</v>
      </c>
      <c r="G115" s="223" t="str">
        <f>IFERROR(IF((VLOOKUP($A115,'Q3 Raw Data'!$A$9:$BD$158,G$3,FALSE))="","",(VLOOKUP($A115,'Q3 Raw Data'!$A$9:$BD$158,G$3,FALSE))),"")</f>
        <v>Plans in place</v>
      </c>
      <c r="H115" s="223" t="str">
        <f>IFERROR(IF((VLOOKUP($A115,'Q3 Raw Data'!$A$9:$BD$158,H$3,FALSE))="","",(VLOOKUP($A115,'Q3 Raw Data'!$A$9:$BD$158,H$3,FALSE))),"")</f>
        <v>Mature</v>
      </c>
      <c r="I115" s="223" t="str">
        <f>IFERROR(IF((VLOOKUP($A115,'Q3 Raw Data'!$A$9:$BD$158,I$3,FALSE))="","",(VLOOKUP($A115,'Q3 Raw Data'!$A$9:$BD$158,I$3,FALSE))),"")</f>
        <v>Established</v>
      </c>
      <c r="J115" s="223" t="str">
        <f>IFERROR(IF((VLOOKUP($A115,'Q3 Raw Data'!$A$9:$BD$158,J$3,FALSE))="","",(VLOOKUP($A115,'Q3 Raw Data'!$A$9:$BD$158,J$3,FALSE))),"")</f>
        <v>Established</v>
      </c>
      <c r="K115" s="223" t="str">
        <f>IFERROR(IF((VLOOKUP($A115,'Q3 Raw Data'!$A$9:$BD$158,K$3,FALSE))="","",(VLOOKUP($A115,'Q3 Raw Data'!$A$9:$BD$158,K$3,FALSE))),"")</f>
        <v>Plans in place</v>
      </c>
      <c r="L115" s="223" t="str">
        <f>IFERROR(IF((VLOOKUP($A115,'Q3 Raw Data'!$A$9:$BD$158,L$3,FALSE))="","",(VLOOKUP($A115,'Q3 Raw Data'!$A$9:$BD$158,L$3,FALSE))),"")</f>
        <v>Mature</v>
      </c>
      <c r="M115" s="223" t="str">
        <f>IFERROR(IF((VLOOKUP($A115,'Q3 Raw Data'!$A$9:$BD$158,M$3,FALSE))="","",(VLOOKUP($A115,'Q3 Raw Data'!$A$9:$BD$158,M$3,FALSE))),"")</f>
        <v>Mature</v>
      </c>
      <c r="N115" s="223" t="str">
        <f>IFERROR(IF((VLOOKUP($A115,'Q3 Raw Data'!$A$9:$BD$158,N$3,FALSE))="","",(VLOOKUP($A115,'Q3 Raw Data'!$A$9:$BD$158,N$3,FALSE))),"")</f>
        <v>Mature</v>
      </c>
      <c r="O115" s="223" t="str">
        <f>IFERROR(IF((VLOOKUP($A115,'Q3 Raw Data'!$A$9:$BD$158,O$3,FALSE))="","",(VLOOKUP($A115,'Q3 Raw Data'!$A$9:$BD$158,O$3,FALSE))),"")</f>
        <v>Mature</v>
      </c>
      <c r="P115" s="223" t="str">
        <f>IFERROR(IF((VLOOKUP($A115,'Q3 Raw Data'!$A$9:$BD$158,P$3,FALSE))="","",(VLOOKUP($A115,'Q3 Raw Data'!$A$9:$BD$158,P$3,FALSE))),"")</f>
        <v>Plans in place</v>
      </c>
      <c r="Q115" s="223" t="str">
        <f>IFERROR(IF((VLOOKUP($A115,'Q3 Raw Data'!$A$9:$BD$158,Q$3,FALSE))="","",(VLOOKUP($A115,'Q3 Raw Data'!$A$9:$BD$158,Q$3,FALSE))),"")</f>
        <v>Mature</v>
      </c>
      <c r="R115" s="223" t="str">
        <f>IFERROR(IF((VLOOKUP($A115,'Q3 Raw Data'!$A$9:$BD$158,R$3,FALSE))="","",(VLOOKUP($A115,'Q3 Raw Data'!$A$9:$BD$158,R$3,FALSE))),"")</f>
        <v>Established</v>
      </c>
      <c r="S115" s="223" t="str">
        <f>IFERROR(IF((VLOOKUP($A115,'Q3 Raw Data'!$A$9:$BD$158,S$3,FALSE))="","",(VLOOKUP($A115,'Q3 Raw Data'!$A$9:$BD$158,S$3,FALSE))),"")</f>
        <v>Mature</v>
      </c>
      <c r="T115" s="223" t="str">
        <f>IFERROR(IF((VLOOKUP($A115,'Q3 Raw Data'!$A$9:$BD$158,T$3,FALSE))="","",(VLOOKUP($A115,'Q3 Raw Data'!$A$9:$BD$158,T$3,FALSE))),"")</f>
        <v>Established</v>
      </c>
    </row>
    <row r="116" spans="1:20" x14ac:dyDescent="0.3">
      <c r="A116" t="s">
        <v>513</v>
      </c>
      <c r="B116" t="s">
        <v>514</v>
      </c>
      <c r="C116" s="223" t="str">
        <f>IFERROR(IF((VLOOKUP($A116,'Q3 Raw Data'!$A$9:$BD$158,C$3,FALSE))="","",(VLOOKUP($A116,'Q3 Raw Data'!$A$9:$BD$158,C$3,FALSE))),"")</f>
        <v>Established</v>
      </c>
      <c r="D116" s="223" t="str">
        <f>IFERROR(IF((VLOOKUP($A116,'Q3 Raw Data'!$A$9:$BD$158,D$3,FALSE))="","",(VLOOKUP($A116,'Q3 Raw Data'!$A$9:$BD$158,D$3,FALSE))),"")</f>
        <v>Established</v>
      </c>
      <c r="E116" s="223" t="str">
        <f>IFERROR(IF((VLOOKUP($A116,'Q3 Raw Data'!$A$9:$BD$158,E$3,FALSE))="","",(VLOOKUP($A116,'Q3 Raw Data'!$A$9:$BD$158,E$3,FALSE))),"")</f>
        <v>Established</v>
      </c>
      <c r="F116" s="223" t="str">
        <f>IFERROR(IF((VLOOKUP($A116,'Q3 Raw Data'!$A$9:$BD$158,F$3,FALSE))="","",(VLOOKUP($A116,'Q3 Raw Data'!$A$9:$BD$158,F$3,FALSE))),"")</f>
        <v>Established</v>
      </c>
      <c r="G116" s="223" t="str">
        <f>IFERROR(IF((VLOOKUP($A116,'Q3 Raw Data'!$A$9:$BD$158,G$3,FALSE))="","",(VLOOKUP($A116,'Q3 Raw Data'!$A$9:$BD$158,G$3,FALSE))),"")</f>
        <v>Plans in place</v>
      </c>
      <c r="H116" s="223" t="str">
        <f>IFERROR(IF((VLOOKUP($A116,'Q3 Raw Data'!$A$9:$BD$158,H$3,FALSE))="","",(VLOOKUP($A116,'Q3 Raw Data'!$A$9:$BD$158,H$3,FALSE))),"")</f>
        <v>Established</v>
      </c>
      <c r="I116" s="223" t="str">
        <f>IFERROR(IF((VLOOKUP($A116,'Q3 Raw Data'!$A$9:$BD$158,I$3,FALSE))="","",(VLOOKUP($A116,'Q3 Raw Data'!$A$9:$BD$158,I$3,FALSE))),"")</f>
        <v>Established</v>
      </c>
      <c r="J116" s="223" t="str">
        <f>IFERROR(IF((VLOOKUP($A116,'Q3 Raw Data'!$A$9:$BD$158,J$3,FALSE))="","",(VLOOKUP($A116,'Q3 Raw Data'!$A$9:$BD$158,J$3,FALSE))),"")</f>
        <v>Established</v>
      </c>
      <c r="K116" s="223" t="str">
        <f>IFERROR(IF((VLOOKUP($A116,'Q3 Raw Data'!$A$9:$BD$158,K$3,FALSE))="","",(VLOOKUP($A116,'Q3 Raw Data'!$A$9:$BD$158,K$3,FALSE))),"")</f>
        <v>Established</v>
      </c>
      <c r="L116" s="223" t="str">
        <f>IFERROR(IF((VLOOKUP($A116,'Q3 Raw Data'!$A$9:$BD$158,L$3,FALSE))="","",(VLOOKUP($A116,'Q3 Raw Data'!$A$9:$BD$158,L$3,FALSE))),"")</f>
        <v>Mature</v>
      </c>
      <c r="M116" s="223" t="str">
        <f>IFERROR(IF((VLOOKUP($A116,'Q3 Raw Data'!$A$9:$BD$158,M$3,FALSE))="","",(VLOOKUP($A116,'Q3 Raw Data'!$A$9:$BD$158,M$3,FALSE))),"")</f>
        <v>Established</v>
      </c>
      <c r="N116" s="223" t="str">
        <f>IFERROR(IF((VLOOKUP($A116,'Q3 Raw Data'!$A$9:$BD$158,N$3,FALSE))="","",(VLOOKUP($A116,'Q3 Raw Data'!$A$9:$BD$158,N$3,FALSE))),"")</f>
        <v>Established</v>
      </c>
      <c r="O116" s="223" t="str">
        <f>IFERROR(IF((VLOOKUP($A116,'Q3 Raw Data'!$A$9:$BD$158,O$3,FALSE))="","",(VLOOKUP($A116,'Q3 Raw Data'!$A$9:$BD$158,O$3,FALSE))),"")</f>
        <v>Established</v>
      </c>
      <c r="P116" s="223" t="str">
        <f>IFERROR(IF((VLOOKUP($A116,'Q3 Raw Data'!$A$9:$BD$158,P$3,FALSE))="","",(VLOOKUP($A116,'Q3 Raw Data'!$A$9:$BD$158,P$3,FALSE))),"")</f>
        <v>Established</v>
      </c>
      <c r="Q116" s="223" t="str">
        <f>IFERROR(IF((VLOOKUP($A116,'Q3 Raw Data'!$A$9:$BD$158,Q$3,FALSE))="","",(VLOOKUP($A116,'Q3 Raw Data'!$A$9:$BD$158,Q$3,FALSE))),"")</f>
        <v>Established</v>
      </c>
      <c r="R116" s="223" t="str">
        <f>IFERROR(IF((VLOOKUP($A116,'Q3 Raw Data'!$A$9:$BD$158,R$3,FALSE))="","",(VLOOKUP($A116,'Q3 Raw Data'!$A$9:$BD$158,R$3,FALSE))),"")</f>
        <v>Mature</v>
      </c>
      <c r="S116" s="223" t="str">
        <f>IFERROR(IF((VLOOKUP($A116,'Q3 Raw Data'!$A$9:$BD$158,S$3,FALSE))="","",(VLOOKUP($A116,'Q3 Raw Data'!$A$9:$BD$158,S$3,FALSE))),"")</f>
        <v>Mature</v>
      </c>
      <c r="T116" s="223" t="str">
        <f>IFERROR(IF((VLOOKUP($A116,'Q3 Raw Data'!$A$9:$BD$158,T$3,FALSE))="","",(VLOOKUP($A116,'Q3 Raw Data'!$A$9:$BD$158,T$3,FALSE))),"")</f>
        <v>Established</v>
      </c>
    </row>
    <row r="117" spans="1:20" x14ac:dyDescent="0.3">
      <c r="A117" t="s">
        <v>515</v>
      </c>
      <c r="B117" t="s">
        <v>516</v>
      </c>
      <c r="C117" s="223" t="str">
        <f>IFERROR(IF((VLOOKUP($A117,'Q3 Raw Data'!$A$9:$BD$158,C$3,FALSE))="","",(VLOOKUP($A117,'Q3 Raw Data'!$A$9:$BD$158,C$3,FALSE))),"")</f>
        <v>Established</v>
      </c>
      <c r="D117" s="223" t="str">
        <f>IFERROR(IF((VLOOKUP($A117,'Q3 Raw Data'!$A$9:$BD$158,D$3,FALSE))="","",(VLOOKUP($A117,'Q3 Raw Data'!$A$9:$BD$158,D$3,FALSE))),"")</f>
        <v>Established</v>
      </c>
      <c r="E117" s="223" t="str">
        <f>IFERROR(IF((VLOOKUP($A117,'Q3 Raw Data'!$A$9:$BD$158,E$3,FALSE))="","",(VLOOKUP($A117,'Q3 Raw Data'!$A$9:$BD$158,E$3,FALSE))),"")</f>
        <v>Established</v>
      </c>
      <c r="F117" s="223" t="str">
        <f>IFERROR(IF((VLOOKUP($A117,'Q3 Raw Data'!$A$9:$BD$158,F$3,FALSE))="","",(VLOOKUP($A117,'Q3 Raw Data'!$A$9:$BD$158,F$3,FALSE))),"")</f>
        <v>Mature</v>
      </c>
      <c r="G117" s="223" t="str">
        <f>IFERROR(IF((VLOOKUP($A117,'Q3 Raw Data'!$A$9:$BD$158,G$3,FALSE))="","",(VLOOKUP($A117,'Q3 Raw Data'!$A$9:$BD$158,G$3,FALSE))),"")</f>
        <v>Established</v>
      </c>
      <c r="H117" s="223" t="str">
        <f>IFERROR(IF((VLOOKUP($A117,'Q3 Raw Data'!$A$9:$BD$158,H$3,FALSE))="","",(VLOOKUP($A117,'Q3 Raw Data'!$A$9:$BD$158,H$3,FALSE))),"")</f>
        <v>Established</v>
      </c>
      <c r="I117" s="223" t="str">
        <f>IFERROR(IF((VLOOKUP($A117,'Q3 Raw Data'!$A$9:$BD$158,I$3,FALSE))="","",(VLOOKUP($A117,'Q3 Raw Data'!$A$9:$BD$158,I$3,FALSE))),"")</f>
        <v>Established</v>
      </c>
      <c r="J117" s="223" t="str">
        <f>IFERROR(IF((VLOOKUP($A117,'Q3 Raw Data'!$A$9:$BD$158,J$3,FALSE))="","",(VLOOKUP($A117,'Q3 Raw Data'!$A$9:$BD$158,J$3,FALSE))),"")</f>
        <v>Established</v>
      </c>
      <c r="K117" s="223" t="str">
        <f>IFERROR(IF((VLOOKUP($A117,'Q3 Raw Data'!$A$9:$BD$158,K$3,FALSE))="","",(VLOOKUP($A117,'Q3 Raw Data'!$A$9:$BD$158,K$3,FALSE))),"")</f>
        <v>Established</v>
      </c>
      <c r="L117" s="223" t="str">
        <f>IFERROR(IF((VLOOKUP($A117,'Q3 Raw Data'!$A$9:$BD$158,L$3,FALSE))="","",(VLOOKUP($A117,'Q3 Raw Data'!$A$9:$BD$158,L$3,FALSE))),"")</f>
        <v>Mature</v>
      </c>
      <c r="M117" s="223" t="str">
        <f>IFERROR(IF((VLOOKUP($A117,'Q3 Raw Data'!$A$9:$BD$158,M$3,FALSE))="","",(VLOOKUP($A117,'Q3 Raw Data'!$A$9:$BD$158,M$3,FALSE))),"")</f>
        <v>Mature</v>
      </c>
      <c r="N117" s="223" t="str">
        <f>IFERROR(IF((VLOOKUP($A117,'Q3 Raw Data'!$A$9:$BD$158,N$3,FALSE))="","",(VLOOKUP($A117,'Q3 Raw Data'!$A$9:$BD$158,N$3,FALSE))),"")</f>
        <v>Mature</v>
      </c>
      <c r="O117" s="223" t="str">
        <f>IFERROR(IF((VLOOKUP($A117,'Q3 Raw Data'!$A$9:$BD$158,O$3,FALSE))="","",(VLOOKUP($A117,'Q3 Raw Data'!$A$9:$BD$158,O$3,FALSE))),"")</f>
        <v>Mature</v>
      </c>
      <c r="P117" s="223" t="str">
        <f>IFERROR(IF((VLOOKUP($A117,'Q3 Raw Data'!$A$9:$BD$158,P$3,FALSE))="","",(VLOOKUP($A117,'Q3 Raw Data'!$A$9:$BD$158,P$3,FALSE))),"")</f>
        <v>Mature</v>
      </c>
      <c r="Q117" s="223" t="str">
        <f>IFERROR(IF((VLOOKUP($A117,'Q3 Raw Data'!$A$9:$BD$158,Q$3,FALSE))="","",(VLOOKUP($A117,'Q3 Raw Data'!$A$9:$BD$158,Q$3,FALSE))),"")</f>
        <v>Established</v>
      </c>
      <c r="R117" s="223" t="str">
        <f>IFERROR(IF((VLOOKUP($A117,'Q3 Raw Data'!$A$9:$BD$158,R$3,FALSE))="","",(VLOOKUP($A117,'Q3 Raw Data'!$A$9:$BD$158,R$3,FALSE))),"")</f>
        <v>Established</v>
      </c>
      <c r="S117" s="223" t="str">
        <f>IFERROR(IF((VLOOKUP($A117,'Q3 Raw Data'!$A$9:$BD$158,S$3,FALSE))="","",(VLOOKUP($A117,'Q3 Raw Data'!$A$9:$BD$158,S$3,FALSE))),"")</f>
        <v>Established</v>
      </c>
      <c r="T117" s="223" t="str">
        <f>IFERROR(IF((VLOOKUP($A117,'Q3 Raw Data'!$A$9:$BD$158,T$3,FALSE))="","",(VLOOKUP($A117,'Q3 Raw Data'!$A$9:$BD$158,T$3,FALSE))),"")</f>
        <v>Established</v>
      </c>
    </row>
    <row r="118" spans="1:20" x14ac:dyDescent="0.3">
      <c r="A118" t="s">
        <v>517</v>
      </c>
      <c r="B118" t="s">
        <v>518</v>
      </c>
      <c r="C118" s="223" t="str">
        <f>IFERROR(IF((VLOOKUP($A118,'Q3 Raw Data'!$A$9:$BD$158,C$3,FALSE))="","",(VLOOKUP($A118,'Q3 Raw Data'!$A$9:$BD$158,C$3,FALSE))),"")</f>
        <v>Mature</v>
      </c>
      <c r="D118" s="223" t="str">
        <f>IFERROR(IF((VLOOKUP($A118,'Q3 Raw Data'!$A$9:$BD$158,D$3,FALSE))="","",(VLOOKUP($A118,'Q3 Raw Data'!$A$9:$BD$158,D$3,FALSE))),"")</f>
        <v>Mature</v>
      </c>
      <c r="E118" s="223" t="str">
        <f>IFERROR(IF((VLOOKUP($A118,'Q3 Raw Data'!$A$9:$BD$158,E$3,FALSE))="","",(VLOOKUP($A118,'Q3 Raw Data'!$A$9:$BD$158,E$3,FALSE))),"")</f>
        <v>Mature</v>
      </c>
      <c r="F118" s="223" t="str">
        <f>IFERROR(IF((VLOOKUP($A118,'Q3 Raw Data'!$A$9:$BD$158,F$3,FALSE))="","",(VLOOKUP($A118,'Q3 Raw Data'!$A$9:$BD$158,F$3,FALSE))),"")</f>
        <v>Mature</v>
      </c>
      <c r="G118" s="223" t="str">
        <f>IFERROR(IF((VLOOKUP($A118,'Q3 Raw Data'!$A$9:$BD$158,G$3,FALSE))="","",(VLOOKUP($A118,'Q3 Raw Data'!$A$9:$BD$158,G$3,FALSE))),"")</f>
        <v>Established</v>
      </c>
      <c r="H118" s="223" t="str">
        <f>IFERROR(IF((VLOOKUP($A118,'Q3 Raw Data'!$A$9:$BD$158,H$3,FALSE))="","",(VLOOKUP($A118,'Q3 Raw Data'!$A$9:$BD$158,H$3,FALSE))),"")</f>
        <v>Established</v>
      </c>
      <c r="I118" s="223" t="str">
        <f>IFERROR(IF((VLOOKUP($A118,'Q3 Raw Data'!$A$9:$BD$158,I$3,FALSE))="","",(VLOOKUP($A118,'Q3 Raw Data'!$A$9:$BD$158,I$3,FALSE))),"")</f>
        <v>Mature</v>
      </c>
      <c r="J118" s="223" t="str">
        <f>IFERROR(IF((VLOOKUP($A118,'Q3 Raw Data'!$A$9:$BD$158,J$3,FALSE))="","",(VLOOKUP($A118,'Q3 Raw Data'!$A$9:$BD$158,J$3,FALSE))),"")</f>
        <v>Established</v>
      </c>
      <c r="K118" s="223" t="str">
        <f>IFERROR(IF((VLOOKUP($A118,'Q3 Raw Data'!$A$9:$BD$158,K$3,FALSE))="","",(VLOOKUP($A118,'Q3 Raw Data'!$A$9:$BD$158,K$3,FALSE))),"")</f>
        <v>Established</v>
      </c>
      <c r="L118" s="223" t="str">
        <f>IFERROR(IF((VLOOKUP($A118,'Q3 Raw Data'!$A$9:$BD$158,L$3,FALSE))="","",(VLOOKUP($A118,'Q3 Raw Data'!$A$9:$BD$158,L$3,FALSE))),"")</f>
        <v>Mature</v>
      </c>
      <c r="M118" s="223" t="str">
        <f>IFERROR(IF((VLOOKUP($A118,'Q3 Raw Data'!$A$9:$BD$158,M$3,FALSE))="","",(VLOOKUP($A118,'Q3 Raw Data'!$A$9:$BD$158,M$3,FALSE))),"")</f>
        <v>Mature</v>
      </c>
      <c r="N118" s="223" t="str">
        <f>IFERROR(IF((VLOOKUP($A118,'Q3 Raw Data'!$A$9:$BD$158,N$3,FALSE))="","",(VLOOKUP($A118,'Q3 Raw Data'!$A$9:$BD$158,N$3,FALSE))),"")</f>
        <v>Mature</v>
      </c>
      <c r="O118" s="223" t="str">
        <f>IFERROR(IF((VLOOKUP($A118,'Q3 Raw Data'!$A$9:$BD$158,O$3,FALSE))="","",(VLOOKUP($A118,'Q3 Raw Data'!$A$9:$BD$158,O$3,FALSE))),"")</f>
        <v>Mature</v>
      </c>
      <c r="P118" s="223" t="str">
        <f>IFERROR(IF((VLOOKUP($A118,'Q3 Raw Data'!$A$9:$BD$158,P$3,FALSE))="","",(VLOOKUP($A118,'Q3 Raw Data'!$A$9:$BD$158,P$3,FALSE))),"")</f>
        <v>Established</v>
      </c>
      <c r="Q118" s="223" t="str">
        <f>IFERROR(IF((VLOOKUP($A118,'Q3 Raw Data'!$A$9:$BD$158,Q$3,FALSE))="","",(VLOOKUP($A118,'Q3 Raw Data'!$A$9:$BD$158,Q$3,FALSE))),"")</f>
        <v>Established</v>
      </c>
      <c r="R118" s="223" t="str">
        <f>IFERROR(IF((VLOOKUP($A118,'Q3 Raw Data'!$A$9:$BD$158,R$3,FALSE))="","",(VLOOKUP($A118,'Q3 Raw Data'!$A$9:$BD$158,R$3,FALSE))),"")</f>
        <v>Mature</v>
      </c>
      <c r="S118" s="223" t="str">
        <f>IFERROR(IF((VLOOKUP($A118,'Q3 Raw Data'!$A$9:$BD$158,S$3,FALSE))="","",(VLOOKUP($A118,'Q3 Raw Data'!$A$9:$BD$158,S$3,FALSE))),"")</f>
        <v>Established</v>
      </c>
      <c r="T118" s="223" t="str">
        <f>IFERROR(IF((VLOOKUP($A118,'Q3 Raw Data'!$A$9:$BD$158,T$3,FALSE))="","",(VLOOKUP($A118,'Q3 Raw Data'!$A$9:$BD$158,T$3,FALSE))),"")</f>
        <v>Established</v>
      </c>
    </row>
    <row r="119" spans="1:20" x14ac:dyDescent="0.3">
      <c r="A119" t="s">
        <v>519</v>
      </c>
      <c r="B119" t="s">
        <v>520</v>
      </c>
      <c r="C119" s="223" t="str">
        <f>IFERROR(IF((VLOOKUP($A119,'Q3 Raw Data'!$A$9:$BD$158,C$3,FALSE))="","",(VLOOKUP($A119,'Q3 Raw Data'!$A$9:$BD$158,C$3,FALSE))),"")</f>
        <v>Established</v>
      </c>
      <c r="D119" s="223" t="str">
        <f>IFERROR(IF((VLOOKUP($A119,'Q3 Raw Data'!$A$9:$BD$158,D$3,FALSE))="","",(VLOOKUP($A119,'Q3 Raw Data'!$A$9:$BD$158,D$3,FALSE))),"")</f>
        <v>Established</v>
      </c>
      <c r="E119" s="223" t="str">
        <f>IFERROR(IF((VLOOKUP($A119,'Q3 Raw Data'!$A$9:$BD$158,E$3,FALSE))="","",(VLOOKUP($A119,'Q3 Raw Data'!$A$9:$BD$158,E$3,FALSE))),"")</f>
        <v>Established</v>
      </c>
      <c r="F119" s="223" t="str">
        <f>IFERROR(IF((VLOOKUP($A119,'Q3 Raw Data'!$A$9:$BD$158,F$3,FALSE))="","",(VLOOKUP($A119,'Q3 Raw Data'!$A$9:$BD$158,F$3,FALSE))),"")</f>
        <v>Established</v>
      </c>
      <c r="G119" s="223" t="str">
        <f>IFERROR(IF((VLOOKUP($A119,'Q3 Raw Data'!$A$9:$BD$158,G$3,FALSE))="","",(VLOOKUP($A119,'Q3 Raw Data'!$A$9:$BD$158,G$3,FALSE))),"")</f>
        <v>Plans in place</v>
      </c>
      <c r="H119" s="223" t="str">
        <f>IFERROR(IF((VLOOKUP($A119,'Q3 Raw Data'!$A$9:$BD$158,H$3,FALSE))="","",(VLOOKUP($A119,'Q3 Raw Data'!$A$9:$BD$158,H$3,FALSE))),"")</f>
        <v>Plans in place</v>
      </c>
      <c r="I119" s="223" t="str">
        <f>IFERROR(IF((VLOOKUP($A119,'Q3 Raw Data'!$A$9:$BD$158,I$3,FALSE))="","",(VLOOKUP($A119,'Q3 Raw Data'!$A$9:$BD$158,I$3,FALSE))),"")</f>
        <v>Established</v>
      </c>
      <c r="J119" s="223" t="str">
        <f>IFERROR(IF((VLOOKUP($A119,'Q3 Raw Data'!$A$9:$BD$158,J$3,FALSE))="","",(VLOOKUP($A119,'Q3 Raw Data'!$A$9:$BD$158,J$3,FALSE))),"")</f>
        <v>Plans in place</v>
      </c>
      <c r="K119" s="223" t="str">
        <f>IFERROR(IF((VLOOKUP($A119,'Q3 Raw Data'!$A$9:$BD$158,K$3,FALSE))="","",(VLOOKUP($A119,'Q3 Raw Data'!$A$9:$BD$158,K$3,FALSE))),"")</f>
        <v>Established</v>
      </c>
      <c r="L119" s="223" t="str">
        <f>IFERROR(IF((VLOOKUP($A119,'Q3 Raw Data'!$A$9:$BD$158,L$3,FALSE))="","",(VLOOKUP($A119,'Q3 Raw Data'!$A$9:$BD$158,L$3,FALSE))),"")</f>
        <v>Mature</v>
      </c>
      <c r="M119" s="223" t="str">
        <f>IFERROR(IF((VLOOKUP($A119,'Q3 Raw Data'!$A$9:$BD$158,M$3,FALSE))="","",(VLOOKUP($A119,'Q3 Raw Data'!$A$9:$BD$158,M$3,FALSE))),"")</f>
        <v>Mature</v>
      </c>
      <c r="N119" s="223" t="str">
        <f>IFERROR(IF((VLOOKUP($A119,'Q3 Raw Data'!$A$9:$BD$158,N$3,FALSE))="","",(VLOOKUP($A119,'Q3 Raw Data'!$A$9:$BD$158,N$3,FALSE))),"")</f>
        <v>Mature</v>
      </c>
      <c r="O119" s="223" t="str">
        <f>IFERROR(IF((VLOOKUP($A119,'Q3 Raw Data'!$A$9:$BD$158,O$3,FALSE))="","",(VLOOKUP($A119,'Q3 Raw Data'!$A$9:$BD$158,O$3,FALSE))),"")</f>
        <v>Established</v>
      </c>
      <c r="P119" s="223" t="str">
        <f>IFERROR(IF((VLOOKUP($A119,'Q3 Raw Data'!$A$9:$BD$158,P$3,FALSE))="","",(VLOOKUP($A119,'Q3 Raw Data'!$A$9:$BD$158,P$3,FALSE))),"")</f>
        <v>Plans in place</v>
      </c>
      <c r="Q119" s="223" t="str">
        <f>IFERROR(IF((VLOOKUP($A119,'Q3 Raw Data'!$A$9:$BD$158,Q$3,FALSE))="","",(VLOOKUP($A119,'Q3 Raw Data'!$A$9:$BD$158,Q$3,FALSE))),"")</f>
        <v>Plans in place</v>
      </c>
      <c r="R119" s="223" t="str">
        <f>IFERROR(IF((VLOOKUP($A119,'Q3 Raw Data'!$A$9:$BD$158,R$3,FALSE))="","",(VLOOKUP($A119,'Q3 Raw Data'!$A$9:$BD$158,R$3,FALSE))),"")</f>
        <v>Established</v>
      </c>
      <c r="S119" s="223" t="str">
        <f>IFERROR(IF((VLOOKUP($A119,'Q3 Raw Data'!$A$9:$BD$158,S$3,FALSE))="","",(VLOOKUP($A119,'Q3 Raw Data'!$A$9:$BD$158,S$3,FALSE))),"")</f>
        <v>Plans in place</v>
      </c>
      <c r="T119" s="223" t="str">
        <f>IFERROR(IF((VLOOKUP($A119,'Q3 Raw Data'!$A$9:$BD$158,T$3,FALSE))="","",(VLOOKUP($A119,'Q3 Raw Data'!$A$9:$BD$158,T$3,FALSE))),"")</f>
        <v>Established</v>
      </c>
    </row>
    <row r="120" spans="1:20" x14ac:dyDescent="0.3">
      <c r="A120" t="s">
        <v>521</v>
      </c>
      <c r="B120" t="s">
        <v>522</v>
      </c>
      <c r="C120" s="223" t="str">
        <f>IFERROR(IF((VLOOKUP($A120,'Q3 Raw Data'!$A$9:$BD$158,C$3,FALSE))="","",(VLOOKUP($A120,'Q3 Raw Data'!$A$9:$BD$158,C$3,FALSE))),"")</f>
        <v>Mature</v>
      </c>
      <c r="D120" s="223" t="str">
        <f>IFERROR(IF((VLOOKUP($A120,'Q3 Raw Data'!$A$9:$BD$158,D$3,FALSE))="","",(VLOOKUP($A120,'Q3 Raw Data'!$A$9:$BD$158,D$3,FALSE))),"")</f>
        <v>Mature</v>
      </c>
      <c r="E120" s="223" t="str">
        <f>IFERROR(IF((VLOOKUP($A120,'Q3 Raw Data'!$A$9:$BD$158,E$3,FALSE))="","",(VLOOKUP($A120,'Q3 Raw Data'!$A$9:$BD$158,E$3,FALSE))),"")</f>
        <v>Mature</v>
      </c>
      <c r="F120" s="223" t="str">
        <f>IFERROR(IF((VLOOKUP($A120,'Q3 Raw Data'!$A$9:$BD$158,F$3,FALSE))="","",(VLOOKUP($A120,'Q3 Raw Data'!$A$9:$BD$158,F$3,FALSE))),"")</f>
        <v>Mature</v>
      </c>
      <c r="G120" s="223" t="str">
        <f>IFERROR(IF((VLOOKUP($A120,'Q3 Raw Data'!$A$9:$BD$158,G$3,FALSE))="","",(VLOOKUP($A120,'Q3 Raw Data'!$A$9:$BD$158,G$3,FALSE))),"")</f>
        <v>Established</v>
      </c>
      <c r="H120" s="223" t="str">
        <f>IFERROR(IF((VLOOKUP($A120,'Q3 Raw Data'!$A$9:$BD$158,H$3,FALSE))="","",(VLOOKUP($A120,'Q3 Raw Data'!$A$9:$BD$158,H$3,FALSE))),"")</f>
        <v>Established</v>
      </c>
      <c r="I120" s="223" t="str">
        <f>IFERROR(IF((VLOOKUP($A120,'Q3 Raw Data'!$A$9:$BD$158,I$3,FALSE))="","",(VLOOKUP($A120,'Q3 Raw Data'!$A$9:$BD$158,I$3,FALSE))),"")</f>
        <v>Established</v>
      </c>
      <c r="J120" s="223" t="str">
        <f>IFERROR(IF((VLOOKUP($A120,'Q3 Raw Data'!$A$9:$BD$158,J$3,FALSE))="","",(VLOOKUP($A120,'Q3 Raw Data'!$A$9:$BD$158,J$3,FALSE))),"")</f>
        <v>Established</v>
      </c>
      <c r="K120" s="223" t="str">
        <f>IFERROR(IF((VLOOKUP($A120,'Q3 Raw Data'!$A$9:$BD$158,K$3,FALSE))="","",(VLOOKUP($A120,'Q3 Raw Data'!$A$9:$BD$158,K$3,FALSE))),"")</f>
        <v>Established</v>
      </c>
      <c r="L120" s="223" t="str">
        <f>IFERROR(IF((VLOOKUP($A120,'Q3 Raw Data'!$A$9:$BD$158,L$3,FALSE))="","",(VLOOKUP($A120,'Q3 Raw Data'!$A$9:$BD$158,L$3,FALSE))),"")</f>
        <v>Mature</v>
      </c>
      <c r="M120" s="223" t="str">
        <f>IFERROR(IF((VLOOKUP($A120,'Q3 Raw Data'!$A$9:$BD$158,M$3,FALSE))="","",(VLOOKUP($A120,'Q3 Raw Data'!$A$9:$BD$158,M$3,FALSE))),"")</f>
        <v>Mature</v>
      </c>
      <c r="N120" s="223" t="str">
        <f>IFERROR(IF((VLOOKUP($A120,'Q3 Raw Data'!$A$9:$BD$158,N$3,FALSE))="","",(VLOOKUP($A120,'Q3 Raw Data'!$A$9:$BD$158,N$3,FALSE))),"")</f>
        <v>Mature</v>
      </c>
      <c r="O120" s="223" t="str">
        <f>IFERROR(IF((VLOOKUP($A120,'Q3 Raw Data'!$A$9:$BD$158,O$3,FALSE))="","",(VLOOKUP($A120,'Q3 Raw Data'!$A$9:$BD$158,O$3,FALSE))),"")</f>
        <v>Mature</v>
      </c>
      <c r="P120" s="223" t="str">
        <f>IFERROR(IF((VLOOKUP($A120,'Q3 Raw Data'!$A$9:$BD$158,P$3,FALSE))="","",(VLOOKUP($A120,'Q3 Raw Data'!$A$9:$BD$158,P$3,FALSE))),"")</f>
        <v>Mature</v>
      </c>
      <c r="Q120" s="223" t="str">
        <f>IFERROR(IF((VLOOKUP($A120,'Q3 Raw Data'!$A$9:$BD$158,Q$3,FALSE))="","",(VLOOKUP($A120,'Q3 Raw Data'!$A$9:$BD$158,Q$3,FALSE))),"")</f>
        <v>Mature</v>
      </c>
      <c r="R120" s="223" t="str">
        <f>IFERROR(IF((VLOOKUP($A120,'Q3 Raw Data'!$A$9:$BD$158,R$3,FALSE))="","",(VLOOKUP($A120,'Q3 Raw Data'!$A$9:$BD$158,R$3,FALSE))),"")</f>
        <v>Established</v>
      </c>
      <c r="S120" s="223" t="str">
        <f>IFERROR(IF((VLOOKUP($A120,'Q3 Raw Data'!$A$9:$BD$158,S$3,FALSE))="","",(VLOOKUP($A120,'Q3 Raw Data'!$A$9:$BD$158,S$3,FALSE))),"")</f>
        <v>Mature</v>
      </c>
      <c r="T120" s="223" t="str">
        <f>IFERROR(IF((VLOOKUP($A120,'Q3 Raw Data'!$A$9:$BD$158,T$3,FALSE))="","",(VLOOKUP($A120,'Q3 Raw Data'!$A$9:$BD$158,T$3,FALSE))),"")</f>
        <v>Mature</v>
      </c>
    </row>
    <row r="121" spans="1:20" x14ac:dyDescent="0.3">
      <c r="A121" t="s">
        <v>525</v>
      </c>
      <c r="B121" t="s">
        <v>526</v>
      </c>
      <c r="C121" s="223" t="str">
        <f>IFERROR(IF((VLOOKUP($A121,'Q3 Raw Data'!$A$9:$BD$158,C$3,FALSE))="","",(VLOOKUP($A121,'Q3 Raw Data'!$A$9:$BD$158,C$3,FALSE))),"")</f>
        <v>Established</v>
      </c>
      <c r="D121" s="223" t="str">
        <f>IFERROR(IF((VLOOKUP($A121,'Q3 Raw Data'!$A$9:$BD$158,D$3,FALSE))="","",(VLOOKUP($A121,'Q3 Raw Data'!$A$9:$BD$158,D$3,FALSE))),"")</f>
        <v>Established</v>
      </c>
      <c r="E121" s="223" t="str">
        <f>IFERROR(IF((VLOOKUP($A121,'Q3 Raw Data'!$A$9:$BD$158,E$3,FALSE))="","",(VLOOKUP($A121,'Q3 Raw Data'!$A$9:$BD$158,E$3,FALSE))),"")</f>
        <v>Mature</v>
      </c>
      <c r="F121" s="223" t="str">
        <f>IFERROR(IF((VLOOKUP($A121,'Q3 Raw Data'!$A$9:$BD$158,F$3,FALSE))="","",(VLOOKUP($A121,'Q3 Raw Data'!$A$9:$BD$158,F$3,FALSE))),"")</f>
        <v>Mature</v>
      </c>
      <c r="G121" s="223" t="str">
        <f>IFERROR(IF((VLOOKUP($A121,'Q3 Raw Data'!$A$9:$BD$158,G$3,FALSE))="","",(VLOOKUP($A121,'Q3 Raw Data'!$A$9:$BD$158,G$3,FALSE))),"")</f>
        <v>Plans in place</v>
      </c>
      <c r="H121" s="223" t="str">
        <f>IFERROR(IF((VLOOKUP($A121,'Q3 Raw Data'!$A$9:$BD$158,H$3,FALSE))="","",(VLOOKUP($A121,'Q3 Raw Data'!$A$9:$BD$158,H$3,FALSE))),"")</f>
        <v>Not yet established</v>
      </c>
      <c r="I121" s="223" t="str">
        <f>IFERROR(IF((VLOOKUP($A121,'Q3 Raw Data'!$A$9:$BD$158,I$3,FALSE))="","",(VLOOKUP($A121,'Q3 Raw Data'!$A$9:$BD$158,I$3,FALSE))),"")</f>
        <v>Mature</v>
      </c>
      <c r="J121" s="223" t="str">
        <f>IFERROR(IF((VLOOKUP($A121,'Q3 Raw Data'!$A$9:$BD$158,J$3,FALSE))="","",(VLOOKUP($A121,'Q3 Raw Data'!$A$9:$BD$158,J$3,FALSE))),"")</f>
        <v>Established</v>
      </c>
      <c r="K121" s="223" t="str">
        <f>IFERROR(IF((VLOOKUP($A121,'Q3 Raw Data'!$A$9:$BD$158,K$3,FALSE))="","",(VLOOKUP($A121,'Q3 Raw Data'!$A$9:$BD$158,K$3,FALSE))),"")</f>
        <v>Established</v>
      </c>
      <c r="L121" s="223" t="str">
        <f>IFERROR(IF((VLOOKUP($A121,'Q3 Raw Data'!$A$9:$BD$158,L$3,FALSE))="","",(VLOOKUP($A121,'Q3 Raw Data'!$A$9:$BD$158,L$3,FALSE))),"")</f>
        <v>Established</v>
      </c>
      <c r="M121" s="223" t="str">
        <f>IFERROR(IF((VLOOKUP($A121,'Q3 Raw Data'!$A$9:$BD$158,M$3,FALSE))="","",(VLOOKUP($A121,'Q3 Raw Data'!$A$9:$BD$158,M$3,FALSE))),"")</f>
        <v>Established</v>
      </c>
      <c r="N121" s="223" t="str">
        <f>IFERROR(IF((VLOOKUP($A121,'Q3 Raw Data'!$A$9:$BD$158,N$3,FALSE))="","",(VLOOKUP($A121,'Q3 Raw Data'!$A$9:$BD$158,N$3,FALSE))),"")</f>
        <v>Mature</v>
      </c>
      <c r="O121" s="223" t="str">
        <f>IFERROR(IF((VLOOKUP($A121,'Q3 Raw Data'!$A$9:$BD$158,O$3,FALSE))="","",(VLOOKUP($A121,'Q3 Raw Data'!$A$9:$BD$158,O$3,FALSE))),"")</f>
        <v>Mature</v>
      </c>
      <c r="P121" s="223" t="str">
        <f>IFERROR(IF((VLOOKUP($A121,'Q3 Raw Data'!$A$9:$BD$158,P$3,FALSE))="","",(VLOOKUP($A121,'Q3 Raw Data'!$A$9:$BD$158,P$3,FALSE))),"")</f>
        <v>Not yet established</v>
      </c>
      <c r="Q121" s="223" t="str">
        <f>IFERROR(IF((VLOOKUP($A121,'Q3 Raw Data'!$A$9:$BD$158,Q$3,FALSE))="","",(VLOOKUP($A121,'Q3 Raw Data'!$A$9:$BD$158,Q$3,FALSE))),"")</f>
        <v>Established</v>
      </c>
      <c r="R121" s="223" t="str">
        <f>IFERROR(IF((VLOOKUP($A121,'Q3 Raw Data'!$A$9:$BD$158,R$3,FALSE))="","",(VLOOKUP($A121,'Q3 Raw Data'!$A$9:$BD$158,R$3,FALSE))),"")</f>
        <v>Mature</v>
      </c>
      <c r="S121" s="223" t="str">
        <f>IFERROR(IF((VLOOKUP($A121,'Q3 Raw Data'!$A$9:$BD$158,S$3,FALSE))="","",(VLOOKUP($A121,'Q3 Raw Data'!$A$9:$BD$158,S$3,FALSE))),"")</f>
        <v>Mature</v>
      </c>
      <c r="T121" s="223" t="str">
        <f>IFERROR(IF((VLOOKUP($A121,'Q3 Raw Data'!$A$9:$BD$158,T$3,FALSE))="","",(VLOOKUP($A121,'Q3 Raw Data'!$A$9:$BD$158,T$3,FALSE))),"")</f>
        <v>Established</v>
      </c>
    </row>
    <row r="122" spans="1:20" x14ac:dyDescent="0.3">
      <c r="A122" t="s">
        <v>529</v>
      </c>
      <c r="B122" t="s">
        <v>530</v>
      </c>
      <c r="C122" s="223" t="str">
        <f>IFERROR(IF((VLOOKUP($A122,'Q3 Raw Data'!$A$9:$BD$158,C$3,FALSE))="","",(VLOOKUP($A122,'Q3 Raw Data'!$A$9:$BD$158,C$3,FALSE))),"")</f>
        <v>Established</v>
      </c>
      <c r="D122" s="223" t="str">
        <f>IFERROR(IF((VLOOKUP($A122,'Q3 Raw Data'!$A$9:$BD$158,D$3,FALSE))="","",(VLOOKUP($A122,'Q3 Raw Data'!$A$9:$BD$158,D$3,FALSE))),"")</f>
        <v>Established</v>
      </c>
      <c r="E122" s="223" t="str">
        <f>IFERROR(IF((VLOOKUP($A122,'Q3 Raw Data'!$A$9:$BD$158,E$3,FALSE))="","",(VLOOKUP($A122,'Q3 Raw Data'!$A$9:$BD$158,E$3,FALSE))),"")</f>
        <v>Established</v>
      </c>
      <c r="F122" s="223" t="str">
        <f>IFERROR(IF((VLOOKUP($A122,'Q3 Raw Data'!$A$9:$BD$158,F$3,FALSE))="","",(VLOOKUP($A122,'Q3 Raw Data'!$A$9:$BD$158,F$3,FALSE))),"")</f>
        <v>Established</v>
      </c>
      <c r="G122" s="223" t="str">
        <f>IFERROR(IF((VLOOKUP($A122,'Q3 Raw Data'!$A$9:$BD$158,G$3,FALSE))="","",(VLOOKUP($A122,'Q3 Raw Data'!$A$9:$BD$158,G$3,FALSE))),"")</f>
        <v>Established</v>
      </c>
      <c r="H122" s="223" t="str">
        <f>IFERROR(IF((VLOOKUP($A122,'Q3 Raw Data'!$A$9:$BD$158,H$3,FALSE))="","",(VLOOKUP($A122,'Q3 Raw Data'!$A$9:$BD$158,H$3,FALSE))),"")</f>
        <v>Established</v>
      </c>
      <c r="I122" s="223" t="str">
        <f>IFERROR(IF((VLOOKUP($A122,'Q3 Raw Data'!$A$9:$BD$158,I$3,FALSE))="","",(VLOOKUP($A122,'Q3 Raw Data'!$A$9:$BD$158,I$3,FALSE))),"")</f>
        <v>Established</v>
      </c>
      <c r="J122" s="223" t="str">
        <f>IFERROR(IF((VLOOKUP($A122,'Q3 Raw Data'!$A$9:$BD$158,J$3,FALSE))="","",(VLOOKUP($A122,'Q3 Raw Data'!$A$9:$BD$158,J$3,FALSE))),"")</f>
        <v>Established</v>
      </c>
      <c r="K122" s="223" t="str">
        <f>IFERROR(IF((VLOOKUP($A122,'Q3 Raw Data'!$A$9:$BD$158,K$3,FALSE))="","",(VLOOKUP($A122,'Q3 Raw Data'!$A$9:$BD$158,K$3,FALSE))),"")</f>
        <v>Mature</v>
      </c>
      <c r="L122" s="223" t="str">
        <f>IFERROR(IF((VLOOKUP($A122,'Q3 Raw Data'!$A$9:$BD$158,L$3,FALSE))="","",(VLOOKUP($A122,'Q3 Raw Data'!$A$9:$BD$158,L$3,FALSE))),"")</f>
        <v>Mature</v>
      </c>
      <c r="M122" s="223" t="str">
        <f>IFERROR(IF((VLOOKUP($A122,'Q3 Raw Data'!$A$9:$BD$158,M$3,FALSE))="","",(VLOOKUP($A122,'Q3 Raw Data'!$A$9:$BD$158,M$3,FALSE))),"")</f>
        <v>Mature</v>
      </c>
      <c r="N122" s="223" t="str">
        <f>IFERROR(IF((VLOOKUP($A122,'Q3 Raw Data'!$A$9:$BD$158,N$3,FALSE))="","",(VLOOKUP($A122,'Q3 Raw Data'!$A$9:$BD$158,N$3,FALSE))),"")</f>
        <v>Mature</v>
      </c>
      <c r="O122" s="223" t="str">
        <f>IFERROR(IF((VLOOKUP($A122,'Q3 Raw Data'!$A$9:$BD$158,O$3,FALSE))="","",(VLOOKUP($A122,'Q3 Raw Data'!$A$9:$BD$158,O$3,FALSE))),"")</f>
        <v>Mature</v>
      </c>
      <c r="P122" s="223" t="str">
        <f>IFERROR(IF((VLOOKUP($A122,'Q3 Raw Data'!$A$9:$BD$158,P$3,FALSE))="","",(VLOOKUP($A122,'Q3 Raw Data'!$A$9:$BD$158,P$3,FALSE))),"")</f>
        <v>Established</v>
      </c>
      <c r="Q122" s="223" t="str">
        <f>IFERROR(IF((VLOOKUP($A122,'Q3 Raw Data'!$A$9:$BD$158,Q$3,FALSE))="","",(VLOOKUP($A122,'Q3 Raw Data'!$A$9:$BD$158,Q$3,FALSE))),"")</f>
        <v>Established</v>
      </c>
      <c r="R122" s="223" t="str">
        <f>IFERROR(IF((VLOOKUP($A122,'Q3 Raw Data'!$A$9:$BD$158,R$3,FALSE))="","",(VLOOKUP($A122,'Q3 Raw Data'!$A$9:$BD$158,R$3,FALSE))),"")</f>
        <v>Established</v>
      </c>
      <c r="S122" s="223" t="str">
        <f>IFERROR(IF((VLOOKUP($A122,'Q3 Raw Data'!$A$9:$BD$158,S$3,FALSE))="","",(VLOOKUP($A122,'Q3 Raw Data'!$A$9:$BD$158,S$3,FALSE))),"")</f>
        <v>Established</v>
      </c>
      <c r="T122" s="223" t="str">
        <f>IFERROR(IF((VLOOKUP($A122,'Q3 Raw Data'!$A$9:$BD$158,T$3,FALSE))="","",(VLOOKUP($A122,'Q3 Raw Data'!$A$9:$BD$158,T$3,FALSE))),"")</f>
        <v>Mature</v>
      </c>
    </row>
    <row r="123" spans="1:20" x14ac:dyDescent="0.3">
      <c r="A123" t="s">
        <v>531</v>
      </c>
      <c r="B123" t="s">
        <v>532</v>
      </c>
      <c r="C123" s="223" t="str">
        <f>IFERROR(IF((VLOOKUP($A123,'Q3 Raw Data'!$A$9:$BD$158,C$3,FALSE))="","",(VLOOKUP($A123,'Q3 Raw Data'!$A$9:$BD$158,C$3,FALSE))),"")</f>
        <v>Plans in place</v>
      </c>
      <c r="D123" s="223" t="str">
        <f>IFERROR(IF((VLOOKUP($A123,'Q3 Raw Data'!$A$9:$BD$158,D$3,FALSE))="","",(VLOOKUP($A123,'Q3 Raw Data'!$A$9:$BD$158,D$3,FALSE))),"")</f>
        <v>Plans in place</v>
      </c>
      <c r="E123" s="223" t="str">
        <f>IFERROR(IF((VLOOKUP($A123,'Q3 Raw Data'!$A$9:$BD$158,E$3,FALSE))="","",(VLOOKUP($A123,'Q3 Raw Data'!$A$9:$BD$158,E$3,FALSE))),"")</f>
        <v>Established</v>
      </c>
      <c r="F123" s="223" t="str">
        <f>IFERROR(IF((VLOOKUP($A123,'Q3 Raw Data'!$A$9:$BD$158,F$3,FALSE))="","",(VLOOKUP($A123,'Q3 Raw Data'!$A$9:$BD$158,F$3,FALSE))),"")</f>
        <v>Plans in place</v>
      </c>
      <c r="G123" s="223" t="str">
        <f>IFERROR(IF((VLOOKUP($A123,'Q3 Raw Data'!$A$9:$BD$158,G$3,FALSE))="","",(VLOOKUP($A123,'Q3 Raw Data'!$A$9:$BD$158,G$3,FALSE))),"")</f>
        <v>Plans in place</v>
      </c>
      <c r="H123" s="223" t="str">
        <f>IFERROR(IF((VLOOKUP($A123,'Q3 Raw Data'!$A$9:$BD$158,H$3,FALSE))="","",(VLOOKUP($A123,'Q3 Raw Data'!$A$9:$BD$158,H$3,FALSE))),"")</f>
        <v>Plans in place</v>
      </c>
      <c r="I123" s="223" t="str">
        <f>IFERROR(IF((VLOOKUP($A123,'Q3 Raw Data'!$A$9:$BD$158,I$3,FALSE))="","",(VLOOKUP($A123,'Q3 Raw Data'!$A$9:$BD$158,I$3,FALSE))),"")</f>
        <v>Plans in place</v>
      </c>
      <c r="J123" s="223" t="str">
        <f>IFERROR(IF((VLOOKUP($A123,'Q3 Raw Data'!$A$9:$BD$158,J$3,FALSE))="","",(VLOOKUP($A123,'Q3 Raw Data'!$A$9:$BD$158,J$3,FALSE))),"")</f>
        <v>Established</v>
      </c>
      <c r="K123" s="223" t="str">
        <f>IFERROR(IF((VLOOKUP($A123,'Q3 Raw Data'!$A$9:$BD$158,K$3,FALSE))="","",(VLOOKUP($A123,'Q3 Raw Data'!$A$9:$BD$158,K$3,FALSE))),"")</f>
        <v>Established</v>
      </c>
      <c r="L123" s="223" t="str">
        <f>IFERROR(IF((VLOOKUP($A123,'Q3 Raw Data'!$A$9:$BD$158,L$3,FALSE))="","",(VLOOKUP($A123,'Q3 Raw Data'!$A$9:$BD$158,L$3,FALSE))),"")</f>
        <v>Plans in place</v>
      </c>
      <c r="M123" s="223" t="str">
        <f>IFERROR(IF((VLOOKUP($A123,'Q3 Raw Data'!$A$9:$BD$158,M$3,FALSE))="","",(VLOOKUP($A123,'Q3 Raw Data'!$A$9:$BD$158,M$3,FALSE))),"")</f>
        <v>Plans in place</v>
      </c>
      <c r="N123" s="223" t="str">
        <f>IFERROR(IF((VLOOKUP($A123,'Q3 Raw Data'!$A$9:$BD$158,N$3,FALSE))="","",(VLOOKUP($A123,'Q3 Raw Data'!$A$9:$BD$158,N$3,FALSE))),"")</f>
        <v>Established</v>
      </c>
      <c r="O123" s="223" t="str">
        <f>IFERROR(IF((VLOOKUP($A123,'Q3 Raw Data'!$A$9:$BD$158,O$3,FALSE))="","",(VLOOKUP($A123,'Q3 Raw Data'!$A$9:$BD$158,O$3,FALSE))),"")</f>
        <v>Plans in place</v>
      </c>
      <c r="P123" s="223" t="str">
        <f>IFERROR(IF((VLOOKUP($A123,'Q3 Raw Data'!$A$9:$BD$158,P$3,FALSE))="","",(VLOOKUP($A123,'Q3 Raw Data'!$A$9:$BD$158,P$3,FALSE))),"")</f>
        <v>Established</v>
      </c>
      <c r="Q123" s="223" t="str">
        <f>IFERROR(IF((VLOOKUP($A123,'Q3 Raw Data'!$A$9:$BD$158,Q$3,FALSE))="","",(VLOOKUP($A123,'Q3 Raw Data'!$A$9:$BD$158,Q$3,FALSE))),"")</f>
        <v>Established</v>
      </c>
      <c r="R123" s="223" t="str">
        <f>IFERROR(IF((VLOOKUP($A123,'Q3 Raw Data'!$A$9:$BD$158,R$3,FALSE))="","",(VLOOKUP($A123,'Q3 Raw Data'!$A$9:$BD$158,R$3,FALSE))),"")</f>
        <v>Established</v>
      </c>
      <c r="S123" s="223" t="str">
        <f>IFERROR(IF((VLOOKUP($A123,'Q3 Raw Data'!$A$9:$BD$158,S$3,FALSE))="","",(VLOOKUP($A123,'Q3 Raw Data'!$A$9:$BD$158,S$3,FALSE))),"")</f>
        <v>Established</v>
      </c>
      <c r="T123" s="223" t="str">
        <f>IFERROR(IF((VLOOKUP($A123,'Q3 Raw Data'!$A$9:$BD$158,T$3,FALSE))="","",(VLOOKUP($A123,'Q3 Raw Data'!$A$9:$BD$158,T$3,FALSE))),"")</f>
        <v>Established</v>
      </c>
    </row>
    <row r="124" spans="1:20" x14ac:dyDescent="0.3">
      <c r="A124" t="s">
        <v>533</v>
      </c>
      <c r="B124" t="s">
        <v>534</v>
      </c>
      <c r="C124" s="223" t="str">
        <f>IFERROR(IF((VLOOKUP($A124,'Q3 Raw Data'!$A$9:$BD$158,C$3,FALSE))="","",(VLOOKUP($A124,'Q3 Raw Data'!$A$9:$BD$158,C$3,FALSE))),"")</f>
        <v>Mature</v>
      </c>
      <c r="D124" s="223" t="str">
        <f>IFERROR(IF((VLOOKUP($A124,'Q3 Raw Data'!$A$9:$BD$158,D$3,FALSE))="","",(VLOOKUP($A124,'Q3 Raw Data'!$A$9:$BD$158,D$3,FALSE))),"")</f>
        <v>Established</v>
      </c>
      <c r="E124" s="223" t="str">
        <f>IFERROR(IF((VLOOKUP($A124,'Q3 Raw Data'!$A$9:$BD$158,E$3,FALSE))="","",(VLOOKUP($A124,'Q3 Raw Data'!$A$9:$BD$158,E$3,FALSE))),"")</f>
        <v>Mature</v>
      </c>
      <c r="F124" s="223" t="str">
        <f>IFERROR(IF((VLOOKUP($A124,'Q3 Raw Data'!$A$9:$BD$158,F$3,FALSE))="","",(VLOOKUP($A124,'Q3 Raw Data'!$A$9:$BD$158,F$3,FALSE))),"")</f>
        <v>Established</v>
      </c>
      <c r="G124" s="223" t="str">
        <f>IFERROR(IF((VLOOKUP($A124,'Q3 Raw Data'!$A$9:$BD$158,G$3,FALSE))="","",(VLOOKUP($A124,'Q3 Raw Data'!$A$9:$BD$158,G$3,FALSE))),"")</f>
        <v>Established</v>
      </c>
      <c r="H124" s="223" t="str">
        <f>IFERROR(IF((VLOOKUP($A124,'Q3 Raw Data'!$A$9:$BD$158,H$3,FALSE))="","",(VLOOKUP($A124,'Q3 Raw Data'!$A$9:$BD$158,H$3,FALSE))),"")</f>
        <v>Established</v>
      </c>
      <c r="I124" s="223" t="str">
        <f>IFERROR(IF((VLOOKUP($A124,'Q3 Raw Data'!$A$9:$BD$158,I$3,FALSE))="","",(VLOOKUP($A124,'Q3 Raw Data'!$A$9:$BD$158,I$3,FALSE))),"")</f>
        <v>Mature</v>
      </c>
      <c r="J124" s="223" t="str">
        <f>IFERROR(IF((VLOOKUP($A124,'Q3 Raw Data'!$A$9:$BD$158,J$3,FALSE))="","",(VLOOKUP($A124,'Q3 Raw Data'!$A$9:$BD$158,J$3,FALSE))),"")</f>
        <v>Mature</v>
      </c>
      <c r="K124" s="223" t="str">
        <f>IFERROR(IF((VLOOKUP($A124,'Q3 Raw Data'!$A$9:$BD$158,K$3,FALSE))="","",(VLOOKUP($A124,'Q3 Raw Data'!$A$9:$BD$158,K$3,FALSE))),"")</f>
        <v>Established</v>
      </c>
      <c r="L124" s="223" t="str">
        <f>IFERROR(IF((VLOOKUP($A124,'Q3 Raw Data'!$A$9:$BD$158,L$3,FALSE))="","",(VLOOKUP($A124,'Q3 Raw Data'!$A$9:$BD$158,L$3,FALSE))),"")</f>
        <v>Mature</v>
      </c>
      <c r="M124" s="223" t="str">
        <f>IFERROR(IF((VLOOKUP($A124,'Q3 Raw Data'!$A$9:$BD$158,M$3,FALSE))="","",(VLOOKUP($A124,'Q3 Raw Data'!$A$9:$BD$158,M$3,FALSE))),"")</f>
        <v>Established</v>
      </c>
      <c r="N124" s="223" t="str">
        <f>IFERROR(IF((VLOOKUP($A124,'Q3 Raw Data'!$A$9:$BD$158,N$3,FALSE))="","",(VLOOKUP($A124,'Q3 Raw Data'!$A$9:$BD$158,N$3,FALSE))),"")</f>
        <v>Mature</v>
      </c>
      <c r="O124" s="223" t="str">
        <f>IFERROR(IF((VLOOKUP($A124,'Q3 Raw Data'!$A$9:$BD$158,O$3,FALSE))="","",(VLOOKUP($A124,'Q3 Raw Data'!$A$9:$BD$158,O$3,FALSE))),"")</f>
        <v>Established</v>
      </c>
      <c r="P124" s="223" t="str">
        <f>IFERROR(IF((VLOOKUP($A124,'Q3 Raw Data'!$A$9:$BD$158,P$3,FALSE))="","",(VLOOKUP($A124,'Q3 Raw Data'!$A$9:$BD$158,P$3,FALSE))),"")</f>
        <v>Established</v>
      </c>
      <c r="Q124" s="223" t="str">
        <f>IFERROR(IF((VLOOKUP($A124,'Q3 Raw Data'!$A$9:$BD$158,Q$3,FALSE))="","",(VLOOKUP($A124,'Q3 Raw Data'!$A$9:$BD$158,Q$3,FALSE))),"")</f>
        <v>Established</v>
      </c>
      <c r="R124" s="223" t="str">
        <f>IFERROR(IF((VLOOKUP($A124,'Q3 Raw Data'!$A$9:$BD$158,R$3,FALSE))="","",(VLOOKUP($A124,'Q3 Raw Data'!$A$9:$BD$158,R$3,FALSE))),"")</f>
        <v>Mature</v>
      </c>
      <c r="S124" s="223" t="str">
        <f>IFERROR(IF((VLOOKUP($A124,'Q3 Raw Data'!$A$9:$BD$158,S$3,FALSE))="","",(VLOOKUP($A124,'Q3 Raw Data'!$A$9:$BD$158,S$3,FALSE))),"")</f>
        <v>Mature</v>
      </c>
      <c r="T124" s="223" t="str">
        <f>IFERROR(IF((VLOOKUP($A124,'Q3 Raw Data'!$A$9:$BD$158,T$3,FALSE))="","",(VLOOKUP($A124,'Q3 Raw Data'!$A$9:$BD$158,T$3,FALSE))),"")</f>
        <v>Established</v>
      </c>
    </row>
    <row r="125" spans="1:20" x14ac:dyDescent="0.3">
      <c r="A125" t="s">
        <v>535</v>
      </c>
      <c r="B125" t="s">
        <v>536</v>
      </c>
      <c r="C125" s="223" t="str">
        <f>IFERROR(IF((VLOOKUP($A125,'Q3 Raw Data'!$A$9:$BD$158,C$3,FALSE))="","",(VLOOKUP($A125,'Q3 Raw Data'!$A$9:$BD$158,C$3,FALSE))),"")</f>
        <v>Established</v>
      </c>
      <c r="D125" s="223" t="str">
        <f>IFERROR(IF((VLOOKUP($A125,'Q3 Raw Data'!$A$9:$BD$158,D$3,FALSE))="","",(VLOOKUP($A125,'Q3 Raw Data'!$A$9:$BD$158,D$3,FALSE))),"")</f>
        <v>Mature</v>
      </c>
      <c r="E125" s="223" t="str">
        <f>IFERROR(IF((VLOOKUP($A125,'Q3 Raw Data'!$A$9:$BD$158,E$3,FALSE))="","",(VLOOKUP($A125,'Q3 Raw Data'!$A$9:$BD$158,E$3,FALSE))),"")</f>
        <v>Mature</v>
      </c>
      <c r="F125" s="223" t="str">
        <f>IFERROR(IF((VLOOKUP($A125,'Q3 Raw Data'!$A$9:$BD$158,F$3,FALSE))="","",(VLOOKUP($A125,'Q3 Raw Data'!$A$9:$BD$158,F$3,FALSE))),"")</f>
        <v>Established</v>
      </c>
      <c r="G125" s="223" t="str">
        <f>IFERROR(IF((VLOOKUP($A125,'Q3 Raw Data'!$A$9:$BD$158,G$3,FALSE))="","",(VLOOKUP($A125,'Q3 Raw Data'!$A$9:$BD$158,G$3,FALSE))),"")</f>
        <v>Mature</v>
      </c>
      <c r="H125" s="223" t="str">
        <f>IFERROR(IF((VLOOKUP($A125,'Q3 Raw Data'!$A$9:$BD$158,H$3,FALSE))="","",(VLOOKUP($A125,'Q3 Raw Data'!$A$9:$BD$158,H$3,FALSE))),"")</f>
        <v>Established</v>
      </c>
      <c r="I125" s="223" t="str">
        <f>IFERROR(IF((VLOOKUP($A125,'Q3 Raw Data'!$A$9:$BD$158,I$3,FALSE))="","",(VLOOKUP($A125,'Q3 Raw Data'!$A$9:$BD$158,I$3,FALSE))),"")</f>
        <v>Established</v>
      </c>
      <c r="J125" s="223" t="str">
        <f>IFERROR(IF((VLOOKUP($A125,'Q3 Raw Data'!$A$9:$BD$158,J$3,FALSE))="","",(VLOOKUP($A125,'Q3 Raw Data'!$A$9:$BD$158,J$3,FALSE))),"")</f>
        <v>Established</v>
      </c>
      <c r="K125" s="223" t="str">
        <f>IFERROR(IF((VLOOKUP($A125,'Q3 Raw Data'!$A$9:$BD$158,K$3,FALSE))="","",(VLOOKUP($A125,'Q3 Raw Data'!$A$9:$BD$158,K$3,FALSE))),"")</f>
        <v>Plans in place</v>
      </c>
      <c r="L125" s="223" t="str">
        <f>IFERROR(IF((VLOOKUP($A125,'Q3 Raw Data'!$A$9:$BD$158,L$3,FALSE))="","",(VLOOKUP($A125,'Q3 Raw Data'!$A$9:$BD$158,L$3,FALSE))),"")</f>
        <v>Established</v>
      </c>
      <c r="M125" s="223" t="str">
        <f>IFERROR(IF((VLOOKUP($A125,'Q3 Raw Data'!$A$9:$BD$158,M$3,FALSE))="","",(VLOOKUP($A125,'Q3 Raw Data'!$A$9:$BD$158,M$3,FALSE))),"")</f>
        <v>Mature</v>
      </c>
      <c r="N125" s="223" t="str">
        <f>IFERROR(IF((VLOOKUP($A125,'Q3 Raw Data'!$A$9:$BD$158,N$3,FALSE))="","",(VLOOKUP($A125,'Q3 Raw Data'!$A$9:$BD$158,N$3,FALSE))),"")</f>
        <v>Mature</v>
      </c>
      <c r="O125" s="223" t="str">
        <f>IFERROR(IF((VLOOKUP($A125,'Q3 Raw Data'!$A$9:$BD$158,O$3,FALSE))="","",(VLOOKUP($A125,'Q3 Raw Data'!$A$9:$BD$158,O$3,FALSE))),"")</f>
        <v>Established</v>
      </c>
      <c r="P125" s="223" t="str">
        <f>IFERROR(IF((VLOOKUP($A125,'Q3 Raw Data'!$A$9:$BD$158,P$3,FALSE))="","",(VLOOKUP($A125,'Q3 Raw Data'!$A$9:$BD$158,P$3,FALSE))),"")</f>
        <v>Mature</v>
      </c>
      <c r="Q125" s="223" t="str">
        <f>IFERROR(IF((VLOOKUP($A125,'Q3 Raw Data'!$A$9:$BD$158,Q$3,FALSE))="","",(VLOOKUP($A125,'Q3 Raw Data'!$A$9:$BD$158,Q$3,FALSE))),"")</f>
        <v>Established</v>
      </c>
      <c r="R125" s="223" t="str">
        <f>IFERROR(IF((VLOOKUP($A125,'Q3 Raw Data'!$A$9:$BD$158,R$3,FALSE))="","",(VLOOKUP($A125,'Q3 Raw Data'!$A$9:$BD$158,R$3,FALSE))),"")</f>
        <v>Established</v>
      </c>
      <c r="S125" s="223" t="str">
        <f>IFERROR(IF((VLOOKUP($A125,'Q3 Raw Data'!$A$9:$BD$158,S$3,FALSE))="","",(VLOOKUP($A125,'Q3 Raw Data'!$A$9:$BD$158,S$3,FALSE))),"")</f>
        <v>Established</v>
      </c>
      <c r="T125" s="223" t="str">
        <f>IFERROR(IF((VLOOKUP($A125,'Q3 Raw Data'!$A$9:$BD$158,T$3,FALSE))="","",(VLOOKUP($A125,'Q3 Raw Data'!$A$9:$BD$158,T$3,FALSE))),"")</f>
        <v>Plans in place</v>
      </c>
    </row>
    <row r="126" spans="1:20" x14ac:dyDescent="0.3">
      <c r="A126" t="s">
        <v>538</v>
      </c>
      <c r="B126" t="s">
        <v>539</v>
      </c>
      <c r="C126" s="223" t="str">
        <f>IFERROR(IF((VLOOKUP($A126,'Q3 Raw Data'!$A$9:$BD$158,C$3,FALSE))="","",(VLOOKUP($A126,'Q3 Raw Data'!$A$9:$BD$158,C$3,FALSE))),"")</f>
        <v>Plans in place</v>
      </c>
      <c r="D126" s="223" t="str">
        <f>IFERROR(IF((VLOOKUP($A126,'Q3 Raw Data'!$A$9:$BD$158,D$3,FALSE))="","",(VLOOKUP($A126,'Q3 Raw Data'!$A$9:$BD$158,D$3,FALSE))),"")</f>
        <v>Plans in place</v>
      </c>
      <c r="E126" s="223" t="str">
        <f>IFERROR(IF((VLOOKUP($A126,'Q3 Raw Data'!$A$9:$BD$158,E$3,FALSE))="","",(VLOOKUP($A126,'Q3 Raw Data'!$A$9:$BD$158,E$3,FALSE))),"")</f>
        <v>Established</v>
      </c>
      <c r="F126" s="223" t="str">
        <f>IFERROR(IF((VLOOKUP($A126,'Q3 Raw Data'!$A$9:$BD$158,F$3,FALSE))="","",(VLOOKUP($A126,'Q3 Raw Data'!$A$9:$BD$158,F$3,FALSE))),"")</f>
        <v>Established</v>
      </c>
      <c r="G126" s="223" t="str">
        <f>IFERROR(IF((VLOOKUP($A126,'Q3 Raw Data'!$A$9:$BD$158,G$3,FALSE))="","",(VLOOKUP($A126,'Q3 Raw Data'!$A$9:$BD$158,G$3,FALSE))),"")</f>
        <v>Established</v>
      </c>
      <c r="H126" s="223" t="str">
        <f>IFERROR(IF((VLOOKUP($A126,'Q3 Raw Data'!$A$9:$BD$158,H$3,FALSE))="","",(VLOOKUP($A126,'Q3 Raw Data'!$A$9:$BD$158,H$3,FALSE))),"")</f>
        <v>Established</v>
      </c>
      <c r="I126" s="223" t="str">
        <f>IFERROR(IF((VLOOKUP($A126,'Q3 Raw Data'!$A$9:$BD$158,I$3,FALSE))="","",(VLOOKUP($A126,'Q3 Raw Data'!$A$9:$BD$158,I$3,FALSE))),"")</f>
        <v>Mature</v>
      </c>
      <c r="J126" s="223" t="str">
        <f>IFERROR(IF((VLOOKUP($A126,'Q3 Raw Data'!$A$9:$BD$158,J$3,FALSE))="","",(VLOOKUP($A126,'Q3 Raw Data'!$A$9:$BD$158,J$3,FALSE))),"")</f>
        <v>Established</v>
      </c>
      <c r="K126" s="223" t="str">
        <f>IFERROR(IF((VLOOKUP($A126,'Q3 Raw Data'!$A$9:$BD$158,K$3,FALSE))="","",(VLOOKUP($A126,'Q3 Raw Data'!$A$9:$BD$158,K$3,FALSE))),"")</f>
        <v>Established</v>
      </c>
      <c r="L126" s="223" t="str">
        <f>IFERROR(IF((VLOOKUP($A126,'Q3 Raw Data'!$A$9:$BD$158,L$3,FALSE))="","",(VLOOKUP($A126,'Q3 Raw Data'!$A$9:$BD$158,L$3,FALSE))),"")</f>
        <v>Plans in place</v>
      </c>
      <c r="M126" s="223" t="str">
        <f>IFERROR(IF((VLOOKUP($A126,'Q3 Raw Data'!$A$9:$BD$158,M$3,FALSE))="","",(VLOOKUP($A126,'Q3 Raw Data'!$A$9:$BD$158,M$3,FALSE))),"")</f>
        <v>Plans in place</v>
      </c>
      <c r="N126" s="223" t="str">
        <f>IFERROR(IF((VLOOKUP($A126,'Q3 Raw Data'!$A$9:$BD$158,N$3,FALSE))="","",(VLOOKUP($A126,'Q3 Raw Data'!$A$9:$BD$158,N$3,FALSE))),"")</f>
        <v>Established</v>
      </c>
      <c r="O126" s="223" t="str">
        <f>IFERROR(IF((VLOOKUP($A126,'Q3 Raw Data'!$A$9:$BD$158,O$3,FALSE))="","",(VLOOKUP($A126,'Q3 Raw Data'!$A$9:$BD$158,O$3,FALSE))),"")</f>
        <v>Established</v>
      </c>
      <c r="P126" s="223" t="str">
        <f>IFERROR(IF((VLOOKUP($A126,'Q3 Raw Data'!$A$9:$BD$158,P$3,FALSE))="","",(VLOOKUP($A126,'Q3 Raw Data'!$A$9:$BD$158,P$3,FALSE))),"")</f>
        <v>Established</v>
      </c>
      <c r="Q126" s="223" t="str">
        <f>IFERROR(IF((VLOOKUP($A126,'Q3 Raw Data'!$A$9:$BD$158,Q$3,FALSE))="","",(VLOOKUP($A126,'Q3 Raw Data'!$A$9:$BD$158,Q$3,FALSE))),"")</f>
        <v>Established</v>
      </c>
      <c r="R126" s="223" t="str">
        <f>IFERROR(IF((VLOOKUP($A126,'Q3 Raw Data'!$A$9:$BD$158,R$3,FALSE))="","",(VLOOKUP($A126,'Q3 Raw Data'!$A$9:$BD$158,R$3,FALSE))),"")</f>
        <v>Mature</v>
      </c>
      <c r="S126" s="223" t="str">
        <f>IFERROR(IF((VLOOKUP($A126,'Q3 Raw Data'!$A$9:$BD$158,S$3,FALSE))="","",(VLOOKUP($A126,'Q3 Raw Data'!$A$9:$BD$158,S$3,FALSE))),"")</f>
        <v>Established</v>
      </c>
      <c r="T126" s="223" t="str">
        <f>IFERROR(IF((VLOOKUP($A126,'Q3 Raw Data'!$A$9:$BD$158,T$3,FALSE))="","",(VLOOKUP($A126,'Q3 Raw Data'!$A$9:$BD$158,T$3,FALSE))),"")</f>
        <v>Established</v>
      </c>
    </row>
    <row r="127" spans="1:20" x14ac:dyDescent="0.3">
      <c r="A127" t="s">
        <v>540</v>
      </c>
      <c r="B127" t="s">
        <v>541</v>
      </c>
      <c r="C127" s="223" t="str">
        <f>IFERROR(IF((VLOOKUP($A127,'Q3 Raw Data'!$A$9:$BD$158,C$3,FALSE))="","",(VLOOKUP($A127,'Q3 Raw Data'!$A$9:$BD$158,C$3,FALSE))),"")</f>
        <v>Established</v>
      </c>
      <c r="D127" s="223" t="str">
        <f>IFERROR(IF((VLOOKUP($A127,'Q3 Raw Data'!$A$9:$BD$158,D$3,FALSE))="","",(VLOOKUP($A127,'Q3 Raw Data'!$A$9:$BD$158,D$3,FALSE))),"")</f>
        <v>Mature</v>
      </c>
      <c r="E127" s="223" t="str">
        <f>IFERROR(IF((VLOOKUP($A127,'Q3 Raw Data'!$A$9:$BD$158,E$3,FALSE))="","",(VLOOKUP($A127,'Q3 Raw Data'!$A$9:$BD$158,E$3,FALSE))),"")</f>
        <v>Mature</v>
      </c>
      <c r="F127" s="223" t="str">
        <f>IFERROR(IF((VLOOKUP($A127,'Q3 Raw Data'!$A$9:$BD$158,F$3,FALSE))="","",(VLOOKUP($A127,'Q3 Raw Data'!$A$9:$BD$158,F$3,FALSE))),"")</f>
        <v>Established</v>
      </c>
      <c r="G127" s="223" t="str">
        <f>IFERROR(IF((VLOOKUP($A127,'Q3 Raw Data'!$A$9:$BD$158,G$3,FALSE))="","",(VLOOKUP($A127,'Q3 Raw Data'!$A$9:$BD$158,G$3,FALSE))),"")</f>
        <v>Established</v>
      </c>
      <c r="H127" s="223" t="str">
        <f>IFERROR(IF((VLOOKUP($A127,'Q3 Raw Data'!$A$9:$BD$158,H$3,FALSE))="","",(VLOOKUP($A127,'Q3 Raw Data'!$A$9:$BD$158,H$3,FALSE))),"")</f>
        <v>Established</v>
      </c>
      <c r="I127" s="223" t="str">
        <f>IFERROR(IF((VLOOKUP($A127,'Q3 Raw Data'!$A$9:$BD$158,I$3,FALSE))="","",(VLOOKUP($A127,'Q3 Raw Data'!$A$9:$BD$158,I$3,FALSE))),"")</f>
        <v>Mature</v>
      </c>
      <c r="J127" s="223" t="str">
        <f>IFERROR(IF((VLOOKUP($A127,'Q3 Raw Data'!$A$9:$BD$158,J$3,FALSE))="","",(VLOOKUP($A127,'Q3 Raw Data'!$A$9:$BD$158,J$3,FALSE))),"")</f>
        <v>Mature</v>
      </c>
      <c r="K127" s="223" t="str">
        <f>IFERROR(IF((VLOOKUP($A127,'Q3 Raw Data'!$A$9:$BD$158,K$3,FALSE))="","",(VLOOKUP($A127,'Q3 Raw Data'!$A$9:$BD$158,K$3,FALSE))),"")</f>
        <v>Established</v>
      </c>
      <c r="L127" s="223" t="str">
        <f>IFERROR(IF((VLOOKUP($A127,'Q3 Raw Data'!$A$9:$BD$158,L$3,FALSE))="","",(VLOOKUP($A127,'Q3 Raw Data'!$A$9:$BD$158,L$3,FALSE))),"")</f>
        <v>Mature</v>
      </c>
      <c r="M127" s="223" t="str">
        <f>IFERROR(IF((VLOOKUP($A127,'Q3 Raw Data'!$A$9:$BD$158,M$3,FALSE))="","",(VLOOKUP($A127,'Q3 Raw Data'!$A$9:$BD$158,M$3,FALSE))),"")</f>
        <v>Mature</v>
      </c>
      <c r="N127" s="223" t="str">
        <f>IFERROR(IF((VLOOKUP($A127,'Q3 Raw Data'!$A$9:$BD$158,N$3,FALSE))="","",(VLOOKUP($A127,'Q3 Raw Data'!$A$9:$BD$158,N$3,FALSE))),"")</f>
        <v>Exemplary</v>
      </c>
      <c r="O127" s="223" t="str">
        <f>IFERROR(IF((VLOOKUP($A127,'Q3 Raw Data'!$A$9:$BD$158,O$3,FALSE))="","",(VLOOKUP($A127,'Q3 Raw Data'!$A$9:$BD$158,O$3,FALSE))),"")</f>
        <v>Mature</v>
      </c>
      <c r="P127" s="223" t="str">
        <f>IFERROR(IF((VLOOKUP($A127,'Q3 Raw Data'!$A$9:$BD$158,P$3,FALSE))="","",(VLOOKUP($A127,'Q3 Raw Data'!$A$9:$BD$158,P$3,FALSE))),"")</f>
        <v>Established</v>
      </c>
      <c r="Q127" s="223" t="str">
        <f>IFERROR(IF((VLOOKUP($A127,'Q3 Raw Data'!$A$9:$BD$158,Q$3,FALSE))="","",(VLOOKUP($A127,'Q3 Raw Data'!$A$9:$BD$158,Q$3,FALSE))),"")</f>
        <v>Mature</v>
      </c>
      <c r="R127" s="223" t="str">
        <f>IFERROR(IF((VLOOKUP($A127,'Q3 Raw Data'!$A$9:$BD$158,R$3,FALSE))="","",(VLOOKUP($A127,'Q3 Raw Data'!$A$9:$BD$158,R$3,FALSE))),"")</f>
        <v>Mature</v>
      </c>
      <c r="S127" s="223" t="str">
        <f>IFERROR(IF((VLOOKUP($A127,'Q3 Raw Data'!$A$9:$BD$158,S$3,FALSE))="","",(VLOOKUP($A127,'Q3 Raw Data'!$A$9:$BD$158,S$3,FALSE))),"")</f>
        <v>Mature</v>
      </c>
      <c r="T127" s="223" t="str">
        <f>IFERROR(IF((VLOOKUP($A127,'Q3 Raw Data'!$A$9:$BD$158,T$3,FALSE))="","",(VLOOKUP($A127,'Q3 Raw Data'!$A$9:$BD$158,T$3,FALSE))),"")</f>
        <v>Established</v>
      </c>
    </row>
    <row r="128" spans="1:20" x14ac:dyDescent="0.3">
      <c r="A128" t="s">
        <v>544</v>
      </c>
      <c r="B128" t="s">
        <v>545</v>
      </c>
      <c r="C128" s="223" t="str">
        <f>IFERROR(IF((VLOOKUP($A128,'Q3 Raw Data'!$A$9:$BD$158,C$3,FALSE))="","",(VLOOKUP($A128,'Q3 Raw Data'!$A$9:$BD$158,C$3,FALSE))),"")</f>
        <v>Established</v>
      </c>
      <c r="D128" s="223" t="str">
        <f>IFERROR(IF((VLOOKUP($A128,'Q3 Raw Data'!$A$9:$BD$158,D$3,FALSE))="","",(VLOOKUP($A128,'Q3 Raw Data'!$A$9:$BD$158,D$3,FALSE))),"")</f>
        <v>Established</v>
      </c>
      <c r="E128" s="223" t="str">
        <f>IFERROR(IF((VLOOKUP($A128,'Q3 Raw Data'!$A$9:$BD$158,E$3,FALSE))="","",(VLOOKUP($A128,'Q3 Raw Data'!$A$9:$BD$158,E$3,FALSE))),"")</f>
        <v>Established</v>
      </c>
      <c r="F128" s="223" t="str">
        <f>IFERROR(IF((VLOOKUP($A128,'Q3 Raw Data'!$A$9:$BD$158,F$3,FALSE))="","",(VLOOKUP($A128,'Q3 Raw Data'!$A$9:$BD$158,F$3,FALSE))),"")</f>
        <v>Established</v>
      </c>
      <c r="G128" s="223" t="str">
        <f>IFERROR(IF((VLOOKUP($A128,'Q3 Raw Data'!$A$9:$BD$158,G$3,FALSE))="","",(VLOOKUP($A128,'Q3 Raw Data'!$A$9:$BD$158,G$3,FALSE))),"")</f>
        <v>Established</v>
      </c>
      <c r="H128" s="223" t="str">
        <f>IFERROR(IF((VLOOKUP($A128,'Q3 Raw Data'!$A$9:$BD$158,H$3,FALSE))="","",(VLOOKUP($A128,'Q3 Raw Data'!$A$9:$BD$158,H$3,FALSE))),"")</f>
        <v>Plans in place</v>
      </c>
      <c r="I128" s="223" t="str">
        <f>IFERROR(IF((VLOOKUP($A128,'Q3 Raw Data'!$A$9:$BD$158,I$3,FALSE))="","",(VLOOKUP($A128,'Q3 Raw Data'!$A$9:$BD$158,I$3,FALSE))),"")</f>
        <v>Established</v>
      </c>
      <c r="J128" s="223" t="str">
        <f>IFERROR(IF((VLOOKUP($A128,'Q3 Raw Data'!$A$9:$BD$158,J$3,FALSE))="","",(VLOOKUP($A128,'Q3 Raw Data'!$A$9:$BD$158,J$3,FALSE))),"")</f>
        <v>Established</v>
      </c>
      <c r="K128" s="223" t="str">
        <f>IFERROR(IF((VLOOKUP($A128,'Q3 Raw Data'!$A$9:$BD$158,K$3,FALSE))="","",(VLOOKUP($A128,'Q3 Raw Data'!$A$9:$BD$158,K$3,FALSE))),"")</f>
        <v>Plans in place</v>
      </c>
      <c r="L128" s="223" t="str">
        <f>IFERROR(IF((VLOOKUP($A128,'Q3 Raw Data'!$A$9:$BD$158,L$3,FALSE))="","",(VLOOKUP($A128,'Q3 Raw Data'!$A$9:$BD$158,L$3,FALSE))),"")</f>
        <v>Established</v>
      </c>
      <c r="M128" s="223" t="str">
        <f>IFERROR(IF((VLOOKUP($A128,'Q3 Raw Data'!$A$9:$BD$158,M$3,FALSE))="","",(VLOOKUP($A128,'Q3 Raw Data'!$A$9:$BD$158,M$3,FALSE))),"")</f>
        <v>Established</v>
      </c>
      <c r="N128" s="223" t="str">
        <f>IFERROR(IF((VLOOKUP($A128,'Q3 Raw Data'!$A$9:$BD$158,N$3,FALSE))="","",(VLOOKUP($A128,'Q3 Raw Data'!$A$9:$BD$158,N$3,FALSE))),"")</f>
        <v>Established</v>
      </c>
      <c r="O128" s="223" t="str">
        <f>IFERROR(IF((VLOOKUP($A128,'Q3 Raw Data'!$A$9:$BD$158,O$3,FALSE))="","",(VLOOKUP($A128,'Q3 Raw Data'!$A$9:$BD$158,O$3,FALSE))),"")</f>
        <v>Established</v>
      </c>
      <c r="P128" s="223" t="str">
        <f>IFERROR(IF((VLOOKUP($A128,'Q3 Raw Data'!$A$9:$BD$158,P$3,FALSE))="","",(VLOOKUP($A128,'Q3 Raw Data'!$A$9:$BD$158,P$3,FALSE))),"")</f>
        <v>Established</v>
      </c>
      <c r="Q128" s="223" t="str">
        <f>IFERROR(IF((VLOOKUP($A128,'Q3 Raw Data'!$A$9:$BD$158,Q$3,FALSE))="","",(VLOOKUP($A128,'Q3 Raw Data'!$A$9:$BD$158,Q$3,FALSE))),"")</f>
        <v>Plans in place</v>
      </c>
      <c r="R128" s="223" t="str">
        <f>IFERROR(IF((VLOOKUP($A128,'Q3 Raw Data'!$A$9:$BD$158,R$3,FALSE))="","",(VLOOKUP($A128,'Q3 Raw Data'!$A$9:$BD$158,R$3,FALSE))),"")</f>
        <v>Established</v>
      </c>
      <c r="S128" s="223" t="str">
        <f>IFERROR(IF((VLOOKUP($A128,'Q3 Raw Data'!$A$9:$BD$158,S$3,FALSE))="","",(VLOOKUP($A128,'Q3 Raw Data'!$A$9:$BD$158,S$3,FALSE))),"")</f>
        <v>Established</v>
      </c>
      <c r="T128" s="223" t="str">
        <f>IFERROR(IF((VLOOKUP($A128,'Q3 Raw Data'!$A$9:$BD$158,T$3,FALSE))="","",(VLOOKUP($A128,'Q3 Raw Data'!$A$9:$BD$158,T$3,FALSE))),"")</f>
        <v>Plans in place</v>
      </c>
    </row>
    <row r="129" spans="1:20" x14ac:dyDescent="0.3">
      <c r="A129" t="s">
        <v>546</v>
      </c>
      <c r="B129" t="s">
        <v>547</v>
      </c>
      <c r="C129" s="223" t="str">
        <f>IFERROR(IF((VLOOKUP($A129,'Q3 Raw Data'!$A$9:$BD$158,C$3,FALSE))="","",(VLOOKUP($A129,'Q3 Raw Data'!$A$9:$BD$158,C$3,FALSE))),"")</f>
        <v>Established</v>
      </c>
      <c r="D129" s="223" t="str">
        <f>IFERROR(IF((VLOOKUP($A129,'Q3 Raw Data'!$A$9:$BD$158,D$3,FALSE))="","",(VLOOKUP($A129,'Q3 Raw Data'!$A$9:$BD$158,D$3,FALSE))),"")</f>
        <v>Established</v>
      </c>
      <c r="E129" s="223" t="str">
        <f>IFERROR(IF((VLOOKUP($A129,'Q3 Raw Data'!$A$9:$BD$158,E$3,FALSE))="","",(VLOOKUP($A129,'Q3 Raw Data'!$A$9:$BD$158,E$3,FALSE))),"")</f>
        <v>Established</v>
      </c>
      <c r="F129" s="223" t="str">
        <f>IFERROR(IF((VLOOKUP($A129,'Q3 Raw Data'!$A$9:$BD$158,F$3,FALSE))="","",(VLOOKUP($A129,'Q3 Raw Data'!$A$9:$BD$158,F$3,FALSE))),"")</f>
        <v>Established</v>
      </c>
      <c r="G129" s="223" t="str">
        <f>IFERROR(IF((VLOOKUP($A129,'Q3 Raw Data'!$A$9:$BD$158,G$3,FALSE))="","",(VLOOKUP($A129,'Q3 Raw Data'!$A$9:$BD$158,G$3,FALSE))),"")</f>
        <v>Established</v>
      </c>
      <c r="H129" s="223" t="str">
        <f>IFERROR(IF((VLOOKUP($A129,'Q3 Raw Data'!$A$9:$BD$158,H$3,FALSE))="","",(VLOOKUP($A129,'Q3 Raw Data'!$A$9:$BD$158,H$3,FALSE))),"")</f>
        <v>Established</v>
      </c>
      <c r="I129" s="223" t="str">
        <f>IFERROR(IF((VLOOKUP($A129,'Q3 Raw Data'!$A$9:$BD$158,I$3,FALSE))="","",(VLOOKUP($A129,'Q3 Raw Data'!$A$9:$BD$158,I$3,FALSE))),"")</f>
        <v>Established</v>
      </c>
      <c r="J129" s="223" t="str">
        <f>IFERROR(IF((VLOOKUP($A129,'Q3 Raw Data'!$A$9:$BD$158,J$3,FALSE))="","",(VLOOKUP($A129,'Q3 Raw Data'!$A$9:$BD$158,J$3,FALSE))),"")</f>
        <v>Established</v>
      </c>
      <c r="K129" s="223" t="str">
        <f>IFERROR(IF((VLOOKUP($A129,'Q3 Raw Data'!$A$9:$BD$158,K$3,FALSE))="","",(VLOOKUP($A129,'Q3 Raw Data'!$A$9:$BD$158,K$3,FALSE))),"")</f>
        <v>Established</v>
      </c>
      <c r="L129" s="223" t="str">
        <f>IFERROR(IF((VLOOKUP($A129,'Q3 Raw Data'!$A$9:$BD$158,L$3,FALSE))="","",(VLOOKUP($A129,'Q3 Raw Data'!$A$9:$BD$158,L$3,FALSE))),"")</f>
        <v>Established</v>
      </c>
      <c r="M129" s="223" t="str">
        <f>IFERROR(IF((VLOOKUP($A129,'Q3 Raw Data'!$A$9:$BD$158,M$3,FALSE))="","",(VLOOKUP($A129,'Q3 Raw Data'!$A$9:$BD$158,M$3,FALSE))),"")</f>
        <v>Established</v>
      </c>
      <c r="N129" s="223" t="str">
        <f>IFERROR(IF((VLOOKUP($A129,'Q3 Raw Data'!$A$9:$BD$158,N$3,FALSE))="","",(VLOOKUP($A129,'Q3 Raw Data'!$A$9:$BD$158,N$3,FALSE))),"")</f>
        <v>Mature</v>
      </c>
      <c r="O129" s="223" t="str">
        <f>IFERROR(IF((VLOOKUP($A129,'Q3 Raw Data'!$A$9:$BD$158,O$3,FALSE))="","",(VLOOKUP($A129,'Q3 Raw Data'!$A$9:$BD$158,O$3,FALSE))),"")</f>
        <v>Established</v>
      </c>
      <c r="P129" s="223" t="str">
        <f>IFERROR(IF((VLOOKUP($A129,'Q3 Raw Data'!$A$9:$BD$158,P$3,FALSE))="","",(VLOOKUP($A129,'Q3 Raw Data'!$A$9:$BD$158,P$3,FALSE))),"")</f>
        <v>Established</v>
      </c>
      <c r="Q129" s="223" t="str">
        <f>IFERROR(IF((VLOOKUP($A129,'Q3 Raw Data'!$A$9:$BD$158,Q$3,FALSE))="","",(VLOOKUP($A129,'Q3 Raw Data'!$A$9:$BD$158,Q$3,FALSE))),"")</f>
        <v>Established</v>
      </c>
      <c r="R129" s="223" t="str">
        <f>IFERROR(IF((VLOOKUP($A129,'Q3 Raw Data'!$A$9:$BD$158,R$3,FALSE))="","",(VLOOKUP($A129,'Q3 Raw Data'!$A$9:$BD$158,R$3,FALSE))),"")</f>
        <v>Established</v>
      </c>
      <c r="S129" s="223" t="str">
        <f>IFERROR(IF((VLOOKUP($A129,'Q3 Raw Data'!$A$9:$BD$158,S$3,FALSE))="","",(VLOOKUP($A129,'Q3 Raw Data'!$A$9:$BD$158,S$3,FALSE))),"")</f>
        <v>Established</v>
      </c>
      <c r="T129" s="223" t="str">
        <f>IFERROR(IF((VLOOKUP($A129,'Q3 Raw Data'!$A$9:$BD$158,T$3,FALSE))="","",(VLOOKUP($A129,'Q3 Raw Data'!$A$9:$BD$158,T$3,FALSE))),"")</f>
        <v>Established</v>
      </c>
    </row>
    <row r="130" spans="1:20" x14ac:dyDescent="0.3">
      <c r="A130" t="s">
        <v>548</v>
      </c>
      <c r="B130" t="s">
        <v>549</v>
      </c>
      <c r="C130" s="223" t="str">
        <f>IFERROR(IF((VLOOKUP($A130,'Q3 Raw Data'!$A$9:$BD$158,C$3,FALSE))="","",(VLOOKUP($A130,'Q3 Raw Data'!$A$9:$BD$158,C$3,FALSE))),"")</f>
        <v>Plans in place</v>
      </c>
      <c r="D130" s="223" t="str">
        <f>IFERROR(IF((VLOOKUP($A130,'Q3 Raw Data'!$A$9:$BD$158,D$3,FALSE))="","",(VLOOKUP($A130,'Q3 Raw Data'!$A$9:$BD$158,D$3,FALSE))),"")</f>
        <v>Mature</v>
      </c>
      <c r="E130" s="223" t="str">
        <f>IFERROR(IF((VLOOKUP($A130,'Q3 Raw Data'!$A$9:$BD$158,E$3,FALSE))="","",(VLOOKUP($A130,'Q3 Raw Data'!$A$9:$BD$158,E$3,FALSE))),"")</f>
        <v>Mature</v>
      </c>
      <c r="F130" s="223" t="str">
        <f>IFERROR(IF((VLOOKUP($A130,'Q3 Raw Data'!$A$9:$BD$158,F$3,FALSE))="","",(VLOOKUP($A130,'Q3 Raw Data'!$A$9:$BD$158,F$3,FALSE))),"")</f>
        <v>Exemplary</v>
      </c>
      <c r="G130" s="223" t="str">
        <f>IFERROR(IF((VLOOKUP($A130,'Q3 Raw Data'!$A$9:$BD$158,G$3,FALSE))="","",(VLOOKUP($A130,'Q3 Raw Data'!$A$9:$BD$158,G$3,FALSE))),"")</f>
        <v>Mature</v>
      </c>
      <c r="H130" s="223" t="str">
        <f>IFERROR(IF((VLOOKUP($A130,'Q3 Raw Data'!$A$9:$BD$158,H$3,FALSE))="","",(VLOOKUP($A130,'Q3 Raw Data'!$A$9:$BD$158,H$3,FALSE))),"")</f>
        <v>Established</v>
      </c>
      <c r="I130" s="223" t="str">
        <f>IFERROR(IF((VLOOKUP($A130,'Q3 Raw Data'!$A$9:$BD$158,I$3,FALSE))="","",(VLOOKUP($A130,'Q3 Raw Data'!$A$9:$BD$158,I$3,FALSE))),"")</f>
        <v>Established</v>
      </c>
      <c r="J130" s="223" t="str">
        <f>IFERROR(IF((VLOOKUP($A130,'Q3 Raw Data'!$A$9:$BD$158,J$3,FALSE))="","",(VLOOKUP($A130,'Q3 Raw Data'!$A$9:$BD$158,J$3,FALSE))),"")</f>
        <v>Mature</v>
      </c>
      <c r="K130" s="223" t="str">
        <f>IFERROR(IF((VLOOKUP($A130,'Q3 Raw Data'!$A$9:$BD$158,K$3,FALSE))="","",(VLOOKUP($A130,'Q3 Raw Data'!$A$9:$BD$158,K$3,FALSE))),"")</f>
        <v>Established</v>
      </c>
      <c r="L130" s="223" t="str">
        <f>IFERROR(IF((VLOOKUP($A130,'Q3 Raw Data'!$A$9:$BD$158,L$3,FALSE))="","",(VLOOKUP($A130,'Q3 Raw Data'!$A$9:$BD$158,L$3,FALSE))),"")</f>
        <v>Plans in place</v>
      </c>
      <c r="M130" s="223" t="str">
        <f>IFERROR(IF((VLOOKUP($A130,'Q3 Raw Data'!$A$9:$BD$158,M$3,FALSE))="","",(VLOOKUP($A130,'Q3 Raw Data'!$A$9:$BD$158,M$3,FALSE))),"")</f>
        <v>Mature</v>
      </c>
      <c r="N130" s="223" t="str">
        <f>IFERROR(IF((VLOOKUP($A130,'Q3 Raw Data'!$A$9:$BD$158,N$3,FALSE))="","",(VLOOKUP($A130,'Q3 Raw Data'!$A$9:$BD$158,N$3,FALSE))),"")</f>
        <v>Mature</v>
      </c>
      <c r="O130" s="223" t="str">
        <f>IFERROR(IF((VLOOKUP($A130,'Q3 Raw Data'!$A$9:$BD$158,O$3,FALSE))="","",(VLOOKUP($A130,'Q3 Raw Data'!$A$9:$BD$158,O$3,FALSE))),"")</f>
        <v>Exemplary</v>
      </c>
      <c r="P130" s="223" t="str">
        <f>IFERROR(IF((VLOOKUP($A130,'Q3 Raw Data'!$A$9:$BD$158,P$3,FALSE))="","",(VLOOKUP($A130,'Q3 Raw Data'!$A$9:$BD$158,P$3,FALSE))),"")</f>
        <v>Mature</v>
      </c>
      <c r="Q130" s="223" t="str">
        <f>IFERROR(IF((VLOOKUP($A130,'Q3 Raw Data'!$A$9:$BD$158,Q$3,FALSE))="","",(VLOOKUP($A130,'Q3 Raw Data'!$A$9:$BD$158,Q$3,FALSE))),"")</f>
        <v>Established</v>
      </c>
      <c r="R130" s="223" t="str">
        <f>IFERROR(IF((VLOOKUP($A130,'Q3 Raw Data'!$A$9:$BD$158,R$3,FALSE))="","",(VLOOKUP($A130,'Q3 Raw Data'!$A$9:$BD$158,R$3,FALSE))),"")</f>
        <v>Established</v>
      </c>
      <c r="S130" s="223" t="str">
        <f>IFERROR(IF((VLOOKUP($A130,'Q3 Raw Data'!$A$9:$BD$158,S$3,FALSE))="","",(VLOOKUP($A130,'Q3 Raw Data'!$A$9:$BD$158,S$3,FALSE))),"")</f>
        <v>Mature</v>
      </c>
      <c r="T130" s="223" t="str">
        <f>IFERROR(IF((VLOOKUP($A130,'Q3 Raw Data'!$A$9:$BD$158,T$3,FALSE))="","",(VLOOKUP($A130,'Q3 Raw Data'!$A$9:$BD$158,T$3,FALSE))),"")</f>
        <v>Established</v>
      </c>
    </row>
    <row r="131" spans="1:20" x14ac:dyDescent="0.3">
      <c r="A131" t="s">
        <v>550</v>
      </c>
      <c r="B131" t="s">
        <v>551</v>
      </c>
      <c r="C131" s="223" t="str">
        <f>IFERROR(IF((VLOOKUP($A131,'Q3 Raw Data'!$A$9:$BD$158,C$3,FALSE))="","",(VLOOKUP($A131,'Q3 Raw Data'!$A$9:$BD$158,C$3,FALSE))),"")</f>
        <v>Established</v>
      </c>
      <c r="D131" s="223" t="str">
        <f>IFERROR(IF((VLOOKUP($A131,'Q3 Raw Data'!$A$9:$BD$158,D$3,FALSE))="","",(VLOOKUP($A131,'Q3 Raw Data'!$A$9:$BD$158,D$3,FALSE))),"")</f>
        <v>Mature</v>
      </c>
      <c r="E131" s="223" t="str">
        <f>IFERROR(IF((VLOOKUP($A131,'Q3 Raw Data'!$A$9:$BD$158,E$3,FALSE))="","",(VLOOKUP($A131,'Q3 Raw Data'!$A$9:$BD$158,E$3,FALSE))),"")</f>
        <v>Established</v>
      </c>
      <c r="F131" s="223" t="str">
        <f>IFERROR(IF((VLOOKUP($A131,'Q3 Raw Data'!$A$9:$BD$158,F$3,FALSE))="","",(VLOOKUP($A131,'Q3 Raw Data'!$A$9:$BD$158,F$3,FALSE))),"")</f>
        <v>Established</v>
      </c>
      <c r="G131" s="223" t="str">
        <f>IFERROR(IF((VLOOKUP($A131,'Q3 Raw Data'!$A$9:$BD$158,G$3,FALSE))="","",(VLOOKUP($A131,'Q3 Raw Data'!$A$9:$BD$158,G$3,FALSE))),"")</f>
        <v>Established</v>
      </c>
      <c r="H131" s="223" t="str">
        <f>IFERROR(IF((VLOOKUP($A131,'Q3 Raw Data'!$A$9:$BD$158,H$3,FALSE))="","",(VLOOKUP($A131,'Q3 Raw Data'!$A$9:$BD$158,H$3,FALSE))),"")</f>
        <v>Plans in place</v>
      </c>
      <c r="I131" s="223" t="str">
        <f>IFERROR(IF((VLOOKUP($A131,'Q3 Raw Data'!$A$9:$BD$158,I$3,FALSE))="","",(VLOOKUP($A131,'Q3 Raw Data'!$A$9:$BD$158,I$3,FALSE))),"")</f>
        <v>Mature</v>
      </c>
      <c r="J131" s="223" t="str">
        <f>IFERROR(IF((VLOOKUP($A131,'Q3 Raw Data'!$A$9:$BD$158,J$3,FALSE))="","",(VLOOKUP($A131,'Q3 Raw Data'!$A$9:$BD$158,J$3,FALSE))),"")</f>
        <v>Established</v>
      </c>
      <c r="K131" s="223" t="str">
        <f>IFERROR(IF((VLOOKUP($A131,'Q3 Raw Data'!$A$9:$BD$158,K$3,FALSE))="","",(VLOOKUP($A131,'Q3 Raw Data'!$A$9:$BD$158,K$3,FALSE))),"")</f>
        <v>Established</v>
      </c>
      <c r="L131" s="223" t="str">
        <f>IFERROR(IF((VLOOKUP($A131,'Q3 Raw Data'!$A$9:$BD$158,L$3,FALSE))="","",(VLOOKUP($A131,'Q3 Raw Data'!$A$9:$BD$158,L$3,FALSE))),"")</f>
        <v>Established</v>
      </c>
      <c r="M131" s="223" t="str">
        <f>IFERROR(IF((VLOOKUP($A131,'Q3 Raw Data'!$A$9:$BD$158,M$3,FALSE))="","",(VLOOKUP($A131,'Q3 Raw Data'!$A$9:$BD$158,M$3,FALSE))),"")</f>
        <v>Mature</v>
      </c>
      <c r="N131" s="223" t="str">
        <f>IFERROR(IF((VLOOKUP($A131,'Q3 Raw Data'!$A$9:$BD$158,N$3,FALSE))="","",(VLOOKUP($A131,'Q3 Raw Data'!$A$9:$BD$158,N$3,FALSE))),"")</f>
        <v>Established</v>
      </c>
      <c r="O131" s="223" t="str">
        <f>IFERROR(IF((VLOOKUP($A131,'Q3 Raw Data'!$A$9:$BD$158,O$3,FALSE))="","",(VLOOKUP($A131,'Q3 Raw Data'!$A$9:$BD$158,O$3,FALSE))),"")</f>
        <v>Mature</v>
      </c>
      <c r="P131" s="223" t="str">
        <f>IFERROR(IF((VLOOKUP($A131,'Q3 Raw Data'!$A$9:$BD$158,P$3,FALSE))="","",(VLOOKUP($A131,'Q3 Raw Data'!$A$9:$BD$158,P$3,FALSE))),"")</f>
        <v>Mature</v>
      </c>
      <c r="Q131" s="223" t="str">
        <f>IFERROR(IF((VLOOKUP($A131,'Q3 Raw Data'!$A$9:$BD$158,Q$3,FALSE))="","",(VLOOKUP($A131,'Q3 Raw Data'!$A$9:$BD$158,Q$3,FALSE))),"")</f>
        <v>Plans in place</v>
      </c>
      <c r="R131" s="223" t="str">
        <f>IFERROR(IF((VLOOKUP($A131,'Q3 Raw Data'!$A$9:$BD$158,R$3,FALSE))="","",(VLOOKUP($A131,'Q3 Raw Data'!$A$9:$BD$158,R$3,FALSE))),"")</f>
        <v>Mature</v>
      </c>
      <c r="S131" s="223" t="str">
        <f>IFERROR(IF((VLOOKUP($A131,'Q3 Raw Data'!$A$9:$BD$158,S$3,FALSE))="","",(VLOOKUP($A131,'Q3 Raw Data'!$A$9:$BD$158,S$3,FALSE))),"")</f>
        <v>Established</v>
      </c>
      <c r="T131" s="223" t="str">
        <f>IFERROR(IF((VLOOKUP($A131,'Q3 Raw Data'!$A$9:$BD$158,T$3,FALSE))="","",(VLOOKUP($A131,'Q3 Raw Data'!$A$9:$BD$158,T$3,FALSE))),"")</f>
        <v>Established</v>
      </c>
    </row>
    <row r="132" spans="1:20" x14ac:dyDescent="0.3">
      <c r="A132" t="s">
        <v>552</v>
      </c>
      <c r="B132" t="s">
        <v>553</v>
      </c>
      <c r="C132" s="223" t="str">
        <f>IFERROR(IF((VLOOKUP($A132,'Q3 Raw Data'!$A$9:$BD$158,C$3,FALSE))="","",(VLOOKUP($A132,'Q3 Raw Data'!$A$9:$BD$158,C$3,FALSE))),"")</f>
        <v>Established</v>
      </c>
      <c r="D132" s="223" t="str">
        <f>IFERROR(IF((VLOOKUP($A132,'Q3 Raw Data'!$A$9:$BD$158,D$3,FALSE))="","",(VLOOKUP($A132,'Q3 Raw Data'!$A$9:$BD$158,D$3,FALSE))),"")</f>
        <v>Established</v>
      </c>
      <c r="E132" s="223" t="str">
        <f>IFERROR(IF((VLOOKUP($A132,'Q3 Raw Data'!$A$9:$BD$158,E$3,FALSE))="","",(VLOOKUP($A132,'Q3 Raw Data'!$A$9:$BD$158,E$3,FALSE))),"")</f>
        <v>Established</v>
      </c>
      <c r="F132" s="223" t="str">
        <f>IFERROR(IF((VLOOKUP($A132,'Q3 Raw Data'!$A$9:$BD$158,F$3,FALSE))="","",(VLOOKUP($A132,'Q3 Raw Data'!$A$9:$BD$158,F$3,FALSE))),"")</f>
        <v>Established</v>
      </c>
      <c r="G132" s="223" t="str">
        <f>IFERROR(IF((VLOOKUP($A132,'Q3 Raw Data'!$A$9:$BD$158,G$3,FALSE))="","",(VLOOKUP($A132,'Q3 Raw Data'!$A$9:$BD$158,G$3,FALSE))),"")</f>
        <v>Established</v>
      </c>
      <c r="H132" s="223" t="str">
        <f>IFERROR(IF((VLOOKUP($A132,'Q3 Raw Data'!$A$9:$BD$158,H$3,FALSE))="","",(VLOOKUP($A132,'Q3 Raw Data'!$A$9:$BD$158,H$3,FALSE))),"")</f>
        <v>Established</v>
      </c>
      <c r="I132" s="223" t="str">
        <f>IFERROR(IF((VLOOKUP($A132,'Q3 Raw Data'!$A$9:$BD$158,I$3,FALSE))="","",(VLOOKUP($A132,'Q3 Raw Data'!$A$9:$BD$158,I$3,FALSE))),"")</f>
        <v>Established</v>
      </c>
      <c r="J132" s="223" t="str">
        <f>IFERROR(IF((VLOOKUP($A132,'Q3 Raw Data'!$A$9:$BD$158,J$3,FALSE))="","",(VLOOKUP($A132,'Q3 Raw Data'!$A$9:$BD$158,J$3,FALSE))),"")</f>
        <v>Exemplary</v>
      </c>
      <c r="K132" s="223" t="str">
        <f>IFERROR(IF((VLOOKUP($A132,'Q3 Raw Data'!$A$9:$BD$158,K$3,FALSE))="","",(VLOOKUP($A132,'Q3 Raw Data'!$A$9:$BD$158,K$3,FALSE))),"")</f>
        <v>Exemplary</v>
      </c>
      <c r="L132" s="223" t="str">
        <f>IFERROR(IF((VLOOKUP($A132,'Q3 Raw Data'!$A$9:$BD$158,L$3,FALSE))="","",(VLOOKUP($A132,'Q3 Raw Data'!$A$9:$BD$158,L$3,FALSE))),"")</f>
        <v>Established</v>
      </c>
      <c r="M132" s="223" t="str">
        <f>IFERROR(IF((VLOOKUP($A132,'Q3 Raw Data'!$A$9:$BD$158,M$3,FALSE))="","",(VLOOKUP($A132,'Q3 Raw Data'!$A$9:$BD$158,M$3,FALSE))),"")</f>
        <v>Established</v>
      </c>
      <c r="N132" s="223" t="str">
        <f>IFERROR(IF((VLOOKUP($A132,'Q3 Raw Data'!$A$9:$BD$158,N$3,FALSE))="","",(VLOOKUP($A132,'Q3 Raw Data'!$A$9:$BD$158,N$3,FALSE))),"")</f>
        <v>Mature</v>
      </c>
      <c r="O132" s="223" t="str">
        <f>IFERROR(IF((VLOOKUP($A132,'Q3 Raw Data'!$A$9:$BD$158,O$3,FALSE))="","",(VLOOKUP($A132,'Q3 Raw Data'!$A$9:$BD$158,O$3,FALSE))),"")</f>
        <v>Mature</v>
      </c>
      <c r="P132" s="223" t="str">
        <f>IFERROR(IF((VLOOKUP($A132,'Q3 Raw Data'!$A$9:$BD$158,P$3,FALSE))="","",(VLOOKUP($A132,'Q3 Raw Data'!$A$9:$BD$158,P$3,FALSE))),"")</f>
        <v>Mature</v>
      </c>
      <c r="Q132" s="223" t="str">
        <f>IFERROR(IF((VLOOKUP($A132,'Q3 Raw Data'!$A$9:$BD$158,Q$3,FALSE))="","",(VLOOKUP($A132,'Q3 Raw Data'!$A$9:$BD$158,Q$3,FALSE))),"")</f>
        <v>Mature</v>
      </c>
      <c r="R132" s="223" t="str">
        <f>IFERROR(IF((VLOOKUP($A132,'Q3 Raw Data'!$A$9:$BD$158,R$3,FALSE))="","",(VLOOKUP($A132,'Q3 Raw Data'!$A$9:$BD$158,R$3,FALSE))),"")</f>
        <v>Mature</v>
      </c>
      <c r="S132" s="223" t="str">
        <f>IFERROR(IF((VLOOKUP($A132,'Q3 Raw Data'!$A$9:$BD$158,S$3,FALSE))="","",(VLOOKUP($A132,'Q3 Raw Data'!$A$9:$BD$158,S$3,FALSE))),"")</f>
        <v>Exemplary</v>
      </c>
      <c r="T132" s="223" t="str">
        <f>IFERROR(IF((VLOOKUP($A132,'Q3 Raw Data'!$A$9:$BD$158,T$3,FALSE))="","",(VLOOKUP($A132,'Q3 Raw Data'!$A$9:$BD$158,T$3,FALSE))),"")</f>
        <v>Exemplary</v>
      </c>
    </row>
    <row r="133" spans="1:20" x14ac:dyDescent="0.3">
      <c r="A133" t="s">
        <v>554</v>
      </c>
      <c r="B133" t="s">
        <v>555</v>
      </c>
      <c r="C133" s="223" t="str">
        <f>IFERROR(IF((VLOOKUP($A133,'Q3 Raw Data'!$A$9:$BD$158,C$3,FALSE))="","",(VLOOKUP($A133,'Q3 Raw Data'!$A$9:$BD$158,C$3,FALSE))),"")</f>
        <v>Established</v>
      </c>
      <c r="D133" s="223" t="str">
        <f>IFERROR(IF((VLOOKUP($A133,'Q3 Raw Data'!$A$9:$BD$158,D$3,FALSE))="","",(VLOOKUP($A133,'Q3 Raw Data'!$A$9:$BD$158,D$3,FALSE))),"")</f>
        <v>Plans in place</v>
      </c>
      <c r="E133" s="223" t="str">
        <f>IFERROR(IF((VLOOKUP($A133,'Q3 Raw Data'!$A$9:$BD$158,E$3,FALSE))="","",(VLOOKUP($A133,'Q3 Raw Data'!$A$9:$BD$158,E$3,FALSE))),"")</f>
        <v>Established</v>
      </c>
      <c r="F133" s="223" t="str">
        <f>IFERROR(IF((VLOOKUP($A133,'Q3 Raw Data'!$A$9:$BD$158,F$3,FALSE))="","",(VLOOKUP($A133,'Q3 Raw Data'!$A$9:$BD$158,F$3,FALSE))),"")</f>
        <v>Established</v>
      </c>
      <c r="G133" s="223" t="str">
        <f>IFERROR(IF((VLOOKUP($A133,'Q3 Raw Data'!$A$9:$BD$158,G$3,FALSE))="","",(VLOOKUP($A133,'Q3 Raw Data'!$A$9:$BD$158,G$3,FALSE))),"")</f>
        <v>Established</v>
      </c>
      <c r="H133" s="223" t="str">
        <f>IFERROR(IF((VLOOKUP($A133,'Q3 Raw Data'!$A$9:$BD$158,H$3,FALSE))="","",(VLOOKUP($A133,'Q3 Raw Data'!$A$9:$BD$158,H$3,FALSE))),"")</f>
        <v>Established</v>
      </c>
      <c r="I133" s="223" t="str">
        <f>IFERROR(IF((VLOOKUP($A133,'Q3 Raw Data'!$A$9:$BD$158,I$3,FALSE))="","",(VLOOKUP($A133,'Q3 Raw Data'!$A$9:$BD$158,I$3,FALSE))),"")</f>
        <v>Established</v>
      </c>
      <c r="J133" s="223" t="str">
        <f>IFERROR(IF((VLOOKUP($A133,'Q3 Raw Data'!$A$9:$BD$158,J$3,FALSE))="","",(VLOOKUP($A133,'Q3 Raw Data'!$A$9:$BD$158,J$3,FALSE))),"")</f>
        <v>Established</v>
      </c>
      <c r="K133" s="223" t="str">
        <f>IFERROR(IF((VLOOKUP($A133,'Q3 Raw Data'!$A$9:$BD$158,K$3,FALSE))="","",(VLOOKUP($A133,'Q3 Raw Data'!$A$9:$BD$158,K$3,FALSE))),"")</f>
        <v>Established</v>
      </c>
      <c r="L133" s="223" t="str">
        <f>IFERROR(IF((VLOOKUP($A133,'Q3 Raw Data'!$A$9:$BD$158,L$3,FALSE))="","",(VLOOKUP($A133,'Q3 Raw Data'!$A$9:$BD$158,L$3,FALSE))),"")</f>
        <v>Established</v>
      </c>
      <c r="M133" s="223" t="str">
        <f>IFERROR(IF((VLOOKUP($A133,'Q3 Raw Data'!$A$9:$BD$158,M$3,FALSE))="","",(VLOOKUP($A133,'Q3 Raw Data'!$A$9:$BD$158,M$3,FALSE))),"")</f>
        <v>Established</v>
      </c>
      <c r="N133" s="223" t="str">
        <f>IFERROR(IF((VLOOKUP($A133,'Q3 Raw Data'!$A$9:$BD$158,N$3,FALSE))="","",(VLOOKUP($A133,'Q3 Raw Data'!$A$9:$BD$158,N$3,FALSE))),"")</f>
        <v>Established</v>
      </c>
      <c r="O133" s="223" t="str">
        <f>IFERROR(IF((VLOOKUP($A133,'Q3 Raw Data'!$A$9:$BD$158,O$3,FALSE))="","",(VLOOKUP($A133,'Q3 Raw Data'!$A$9:$BD$158,O$3,FALSE))),"")</f>
        <v>Established</v>
      </c>
      <c r="P133" s="223" t="str">
        <f>IFERROR(IF((VLOOKUP($A133,'Q3 Raw Data'!$A$9:$BD$158,P$3,FALSE))="","",(VLOOKUP($A133,'Q3 Raw Data'!$A$9:$BD$158,P$3,FALSE))),"")</f>
        <v>Established</v>
      </c>
      <c r="Q133" s="223" t="str">
        <f>IFERROR(IF((VLOOKUP($A133,'Q3 Raw Data'!$A$9:$BD$158,Q$3,FALSE))="","",(VLOOKUP($A133,'Q3 Raw Data'!$A$9:$BD$158,Q$3,FALSE))),"")</f>
        <v>Established</v>
      </c>
      <c r="R133" s="223" t="str">
        <f>IFERROR(IF((VLOOKUP($A133,'Q3 Raw Data'!$A$9:$BD$158,R$3,FALSE))="","",(VLOOKUP($A133,'Q3 Raw Data'!$A$9:$BD$158,R$3,FALSE))),"")</f>
        <v>Established</v>
      </c>
      <c r="S133" s="223" t="str">
        <f>IFERROR(IF((VLOOKUP($A133,'Q3 Raw Data'!$A$9:$BD$158,S$3,FALSE))="","",(VLOOKUP($A133,'Q3 Raw Data'!$A$9:$BD$158,S$3,FALSE))),"")</f>
        <v>Established</v>
      </c>
      <c r="T133" s="223" t="str">
        <f>IFERROR(IF((VLOOKUP($A133,'Q3 Raw Data'!$A$9:$BD$158,T$3,FALSE))="","",(VLOOKUP($A133,'Q3 Raw Data'!$A$9:$BD$158,T$3,FALSE))),"")</f>
        <v>Established</v>
      </c>
    </row>
    <row r="134" spans="1:20" x14ac:dyDescent="0.3">
      <c r="A134" t="s">
        <v>556</v>
      </c>
      <c r="B134" t="s">
        <v>557</v>
      </c>
      <c r="C134" s="223" t="str">
        <f>IFERROR(IF((VLOOKUP($A134,'Q3 Raw Data'!$A$9:$BD$158,C$3,FALSE))="","",(VLOOKUP($A134,'Q3 Raw Data'!$A$9:$BD$158,C$3,FALSE))),"")</f>
        <v>Plans in place</v>
      </c>
      <c r="D134" s="223" t="str">
        <f>IFERROR(IF((VLOOKUP($A134,'Q3 Raw Data'!$A$9:$BD$158,D$3,FALSE))="","",(VLOOKUP($A134,'Q3 Raw Data'!$A$9:$BD$158,D$3,FALSE))),"")</f>
        <v>Mature</v>
      </c>
      <c r="E134" s="223" t="str">
        <f>IFERROR(IF((VLOOKUP($A134,'Q3 Raw Data'!$A$9:$BD$158,E$3,FALSE))="","",(VLOOKUP($A134,'Q3 Raw Data'!$A$9:$BD$158,E$3,FALSE))),"")</f>
        <v>Mature</v>
      </c>
      <c r="F134" s="223" t="str">
        <f>IFERROR(IF((VLOOKUP($A134,'Q3 Raw Data'!$A$9:$BD$158,F$3,FALSE))="","",(VLOOKUP($A134,'Q3 Raw Data'!$A$9:$BD$158,F$3,FALSE))),"")</f>
        <v>Mature</v>
      </c>
      <c r="G134" s="223" t="str">
        <f>IFERROR(IF((VLOOKUP($A134,'Q3 Raw Data'!$A$9:$BD$158,G$3,FALSE))="","",(VLOOKUP($A134,'Q3 Raw Data'!$A$9:$BD$158,G$3,FALSE))),"")</f>
        <v>Established</v>
      </c>
      <c r="H134" s="223" t="str">
        <f>IFERROR(IF((VLOOKUP($A134,'Q3 Raw Data'!$A$9:$BD$158,H$3,FALSE))="","",(VLOOKUP($A134,'Q3 Raw Data'!$A$9:$BD$158,H$3,FALSE))),"")</f>
        <v>Mature</v>
      </c>
      <c r="I134" s="223" t="str">
        <f>IFERROR(IF((VLOOKUP($A134,'Q3 Raw Data'!$A$9:$BD$158,I$3,FALSE))="","",(VLOOKUP($A134,'Q3 Raw Data'!$A$9:$BD$158,I$3,FALSE))),"")</f>
        <v>Mature</v>
      </c>
      <c r="J134" s="223" t="str">
        <f>IFERROR(IF((VLOOKUP($A134,'Q3 Raw Data'!$A$9:$BD$158,J$3,FALSE))="","",(VLOOKUP($A134,'Q3 Raw Data'!$A$9:$BD$158,J$3,FALSE))),"")</f>
        <v>Mature</v>
      </c>
      <c r="K134" s="223" t="str">
        <f>IFERROR(IF((VLOOKUP($A134,'Q3 Raw Data'!$A$9:$BD$158,K$3,FALSE))="","",(VLOOKUP($A134,'Q3 Raw Data'!$A$9:$BD$158,K$3,FALSE))),"")</f>
        <v>Mature</v>
      </c>
      <c r="L134" s="223" t="str">
        <f>IFERROR(IF((VLOOKUP($A134,'Q3 Raw Data'!$A$9:$BD$158,L$3,FALSE))="","",(VLOOKUP($A134,'Q3 Raw Data'!$A$9:$BD$158,L$3,FALSE))),"")</f>
        <v>Plans in place</v>
      </c>
      <c r="M134" s="223" t="str">
        <f>IFERROR(IF((VLOOKUP($A134,'Q3 Raw Data'!$A$9:$BD$158,M$3,FALSE))="","",(VLOOKUP($A134,'Q3 Raw Data'!$A$9:$BD$158,M$3,FALSE))),"")</f>
        <v>Mature</v>
      </c>
      <c r="N134" s="223" t="str">
        <f>IFERROR(IF((VLOOKUP($A134,'Q3 Raw Data'!$A$9:$BD$158,N$3,FALSE))="","",(VLOOKUP($A134,'Q3 Raw Data'!$A$9:$BD$158,N$3,FALSE))),"")</f>
        <v>Mature</v>
      </c>
      <c r="O134" s="223" t="str">
        <f>IFERROR(IF((VLOOKUP($A134,'Q3 Raw Data'!$A$9:$BD$158,O$3,FALSE))="","",(VLOOKUP($A134,'Q3 Raw Data'!$A$9:$BD$158,O$3,FALSE))),"")</f>
        <v>Mature</v>
      </c>
      <c r="P134" s="223" t="str">
        <f>IFERROR(IF((VLOOKUP($A134,'Q3 Raw Data'!$A$9:$BD$158,P$3,FALSE))="","",(VLOOKUP($A134,'Q3 Raw Data'!$A$9:$BD$158,P$3,FALSE))),"")</f>
        <v>Established</v>
      </c>
      <c r="Q134" s="223" t="str">
        <f>IFERROR(IF((VLOOKUP($A134,'Q3 Raw Data'!$A$9:$BD$158,Q$3,FALSE))="","",(VLOOKUP($A134,'Q3 Raw Data'!$A$9:$BD$158,Q$3,FALSE))),"")</f>
        <v>Mature</v>
      </c>
      <c r="R134" s="223" t="str">
        <f>IFERROR(IF((VLOOKUP($A134,'Q3 Raw Data'!$A$9:$BD$158,R$3,FALSE))="","",(VLOOKUP($A134,'Q3 Raw Data'!$A$9:$BD$158,R$3,FALSE))),"")</f>
        <v>Mature</v>
      </c>
      <c r="S134" s="223" t="str">
        <f>IFERROR(IF((VLOOKUP($A134,'Q3 Raw Data'!$A$9:$BD$158,S$3,FALSE))="","",(VLOOKUP($A134,'Q3 Raw Data'!$A$9:$BD$158,S$3,FALSE))),"")</f>
        <v>Mature</v>
      </c>
      <c r="T134" s="223" t="str">
        <f>IFERROR(IF((VLOOKUP($A134,'Q3 Raw Data'!$A$9:$BD$158,T$3,FALSE))="","",(VLOOKUP($A134,'Q3 Raw Data'!$A$9:$BD$158,T$3,FALSE))),"")</f>
        <v>Mature</v>
      </c>
    </row>
    <row r="135" spans="1:20" x14ac:dyDescent="0.3">
      <c r="A135" t="s">
        <v>560</v>
      </c>
      <c r="B135" t="s">
        <v>561</v>
      </c>
      <c r="C135" s="223" t="str">
        <f>IFERROR(IF((VLOOKUP($A135,'Q3 Raw Data'!$A$9:$BD$158,C$3,FALSE))="","",(VLOOKUP($A135,'Q3 Raw Data'!$A$9:$BD$158,C$3,FALSE))),"")</f>
        <v>Established</v>
      </c>
      <c r="D135" s="223" t="str">
        <f>IFERROR(IF((VLOOKUP($A135,'Q3 Raw Data'!$A$9:$BD$158,D$3,FALSE))="","",(VLOOKUP($A135,'Q3 Raw Data'!$A$9:$BD$158,D$3,FALSE))),"")</f>
        <v>Established</v>
      </c>
      <c r="E135" s="223" t="str">
        <f>IFERROR(IF((VLOOKUP($A135,'Q3 Raw Data'!$A$9:$BD$158,E$3,FALSE))="","",(VLOOKUP($A135,'Q3 Raw Data'!$A$9:$BD$158,E$3,FALSE))),"")</f>
        <v>Mature</v>
      </c>
      <c r="F135" s="223" t="str">
        <f>IFERROR(IF((VLOOKUP($A135,'Q3 Raw Data'!$A$9:$BD$158,F$3,FALSE))="","",(VLOOKUP($A135,'Q3 Raw Data'!$A$9:$BD$158,F$3,FALSE))),"")</f>
        <v>Mature</v>
      </c>
      <c r="G135" s="223" t="str">
        <f>IFERROR(IF((VLOOKUP($A135,'Q3 Raw Data'!$A$9:$BD$158,G$3,FALSE))="","",(VLOOKUP($A135,'Q3 Raw Data'!$A$9:$BD$158,G$3,FALSE))),"")</f>
        <v>Established</v>
      </c>
      <c r="H135" s="223" t="str">
        <f>IFERROR(IF((VLOOKUP($A135,'Q3 Raw Data'!$A$9:$BD$158,H$3,FALSE))="","",(VLOOKUP($A135,'Q3 Raw Data'!$A$9:$BD$158,H$3,FALSE))),"")</f>
        <v>Established</v>
      </c>
      <c r="I135" s="223" t="str">
        <f>IFERROR(IF((VLOOKUP($A135,'Q3 Raw Data'!$A$9:$BD$158,I$3,FALSE))="","",(VLOOKUP($A135,'Q3 Raw Data'!$A$9:$BD$158,I$3,FALSE))),"")</f>
        <v>Established</v>
      </c>
      <c r="J135" s="223" t="str">
        <f>IFERROR(IF((VLOOKUP($A135,'Q3 Raw Data'!$A$9:$BD$158,J$3,FALSE))="","",(VLOOKUP($A135,'Q3 Raw Data'!$A$9:$BD$158,J$3,FALSE))),"")</f>
        <v>Established</v>
      </c>
      <c r="K135" s="223" t="str">
        <f>IFERROR(IF((VLOOKUP($A135,'Q3 Raw Data'!$A$9:$BD$158,K$3,FALSE))="","",(VLOOKUP($A135,'Q3 Raw Data'!$A$9:$BD$158,K$3,FALSE))),"")</f>
        <v>Established</v>
      </c>
      <c r="L135" s="223" t="str">
        <f>IFERROR(IF((VLOOKUP($A135,'Q3 Raw Data'!$A$9:$BD$158,L$3,FALSE))="","",(VLOOKUP($A135,'Q3 Raw Data'!$A$9:$BD$158,L$3,FALSE))),"")</f>
        <v>Mature</v>
      </c>
      <c r="M135" s="223" t="str">
        <f>IFERROR(IF((VLOOKUP($A135,'Q3 Raw Data'!$A$9:$BD$158,M$3,FALSE))="","",(VLOOKUP($A135,'Q3 Raw Data'!$A$9:$BD$158,M$3,FALSE))),"")</f>
        <v>Mature</v>
      </c>
      <c r="N135" s="223" t="str">
        <f>IFERROR(IF((VLOOKUP($A135,'Q3 Raw Data'!$A$9:$BD$158,N$3,FALSE))="","",(VLOOKUP($A135,'Q3 Raw Data'!$A$9:$BD$158,N$3,FALSE))),"")</f>
        <v>Mature</v>
      </c>
      <c r="O135" s="223" t="str">
        <f>IFERROR(IF((VLOOKUP($A135,'Q3 Raw Data'!$A$9:$BD$158,O$3,FALSE))="","",(VLOOKUP($A135,'Q3 Raw Data'!$A$9:$BD$158,O$3,FALSE))),"")</f>
        <v>Mature</v>
      </c>
      <c r="P135" s="223" t="str">
        <f>IFERROR(IF((VLOOKUP($A135,'Q3 Raw Data'!$A$9:$BD$158,P$3,FALSE))="","",(VLOOKUP($A135,'Q3 Raw Data'!$A$9:$BD$158,P$3,FALSE))),"")</f>
        <v>Mature</v>
      </c>
      <c r="Q135" s="223" t="str">
        <f>IFERROR(IF((VLOOKUP($A135,'Q3 Raw Data'!$A$9:$BD$158,Q$3,FALSE))="","",(VLOOKUP($A135,'Q3 Raw Data'!$A$9:$BD$158,Q$3,FALSE))),"")</f>
        <v>Mature</v>
      </c>
      <c r="R135" s="223" t="str">
        <f>IFERROR(IF((VLOOKUP($A135,'Q3 Raw Data'!$A$9:$BD$158,R$3,FALSE))="","",(VLOOKUP($A135,'Q3 Raw Data'!$A$9:$BD$158,R$3,FALSE))),"")</f>
        <v>Mature</v>
      </c>
      <c r="S135" s="223" t="str">
        <f>IFERROR(IF((VLOOKUP($A135,'Q3 Raw Data'!$A$9:$BD$158,S$3,FALSE))="","",(VLOOKUP($A135,'Q3 Raw Data'!$A$9:$BD$158,S$3,FALSE))),"")</f>
        <v>Mature</v>
      </c>
      <c r="T135" s="223" t="str">
        <f>IFERROR(IF((VLOOKUP($A135,'Q3 Raw Data'!$A$9:$BD$158,T$3,FALSE))="","",(VLOOKUP($A135,'Q3 Raw Data'!$A$9:$BD$158,T$3,FALSE))),"")</f>
        <v>Mature</v>
      </c>
    </row>
    <row r="136" spans="1:20" x14ac:dyDescent="0.3">
      <c r="A136" t="s">
        <v>562</v>
      </c>
      <c r="B136" t="s">
        <v>563</v>
      </c>
      <c r="C136" s="223" t="str">
        <f>IFERROR(IF((VLOOKUP($A136,'Q3 Raw Data'!$A$9:$BD$158,C$3,FALSE))="","",(VLOOKUP($A136,'Q3 Raw Data'!$A$9:$BD$158,C$3,FALSE))),"")</f>
        <v>Mature</v>
      </c>
      <c r="D136" s="223" t="str">
        <f>IFERROR(IF((VLOOKUP($A136,'Q3 Raw Data'!$A$9:$BD$158,D$3,FALSE))="","",(VLOOKUP($A136,'Q3 Raw Data'!$A$9:$BD$158,D$3,FALSE))),"")</f>
        <v>Mature</v>
      </c>
      <c r="E136" s="223" t="str">
        <f>IFERROR(IF((VLOOKUP($A136,'Q3 Raw Data'!$A$9:$BD$158,E$3,FALSE))="","",(VLOOKUP($A136,'Q3 Raw Data'!$A$9:$BD$158,E$3,FALSE))),"")</f>
        <v>Mature</v>
      </c>
      <c r="F136" s="223" t="str">
        <f>IFERROR(IF((VLOOKUP($A136,'Q3 Raw Data'!$A$9:$BD$158,F$3,FALSE))="","",(VLOOKUP($A136,'Q3 Raw Data'!$A$9:$BD$158,F$3,FALSE))),"")</f>
        <v>Plans in place</v>
      </c>
      <c r="G136" s="223" t="str">
        <f>IFERROR(IF((VLOOKUP($A136,'Q3 Raw Data'!$A$9:$BD$158,G$3,FALSE))="","",(VLOOKUP($A136,'Q3 Raw Data'!$A$9:$BD$158,G$3,FALSE))),"")</f>
        <v>Established</v>
      </c>
      <c r="H136" s="223" t="str">
        <f>IFERROR(IF((VLOOKUP($A136,'Q3 Raw Data'!$A$9:$BD$158,H$3,FALSE))="","",(VLOOKUP($A136,'Q3 Raw Data'!$A$9:$BD$158,H$3,FALSE))),"")</f>
        <v>Established</v>
      </c>
      <c r="I136" s="223" t="str">
        <f>IFERROR(IF((VLOOKUP($A136,'Q3 Raw Data'!$A$9:$BD$158,I$3,FALSE))="","",(VLOOKUP($A136,'Q3 Raw Data'!$A$9:$BD$158,I$3,FALSE))),"")</f>
        <v>Established</v>
      </c>
      <c r="J136" s="223" t="str">
        <f>IFERROR(IF((VLOOKUP($A136,'Q3 Raw Data'!$A$9:$BD$158,J$3,FALSE))="","",(VLOOKUP($A136,'Q3 Raw Data'!$A$9:$BD$158,J$3,FALSE))),"")</f>
        <v>Established</v>
      </c>
      <c r="K136" s="223" t="str">
        <f>IFERROR(IF((VLOOKUP($A136,'Q3 Raw Data'!$A$9:$BD$158,K$3,FALSE))="","",(VLOOKUP($A136,'Q3 Raw Data'!$A$9:$BD$158,K$3,FALSE))),"")</f>
        <v>Established</v>
      </c>
      <c r="L136" s="223" t="str">
        <f>IFERROR(IF((VLOOKUP($A136,'Q3 Raw Data'!$A$9:$BD$158,L$3,FALSE))="","",(VLOOKUP($A136,'Q3 Raw Data'!$A$9:$BD$158,L$3,FALSE))),"")</f>
        <v>Mature</v>
      </c>
      <c r="M136" s="223" t="str">
        <f>IFERROR(IF((VLOOKUP($A136,'Q3 Raw Data'!$A$9:$BD$158,M$3,FALSE))="","",(VLOOKUP($A136,'Q3 Raw Data'!$A$9:$BD$158,M$3,FALSE))),"")</f>
        <v>Mature</v>
      </c>
      <c r="N136" s="223" t="str">
        <f>IFERROR(IF((VLOOKUP($A136,'Q3 Raw Data'!$A$9:$BD$158,N$3,FALSE))="","",(VLOOKUP($A136,'Q3 Raw Data'!$A$9:$BD$158,N$3,FALSE))),"")</f>
        <v>Mature</v>
      </c>
      <c r="O136" s="223" t="str">
        <f>IFERROR(IF((VLOOKUP($A136,'Q3 Raw Data'!$A$9:$BD$158,O$3,FALSE))="","",(VLOOKUP($A136,'Q3 Raw Data'!$A$9:$BD$158,O$3,FALSE))),"")</f>
        <v>Established</v>
      </c>
      <c r="P136" s="223" t="str">
        <f>IFERROR(IF((VLOOKUP($A136,'Q3 Raw Data'!$A$9:$BD$158,P$3,FALSE))="","",(VLOOKUP($A136,'Q3 Raw Data'!$A$9:$BD$158,P$3,FALSE))),"")</f>
        <v>Established</v>
      </c>
      <c r="Q136" s="223" t="str">
        <f>IFERROR(IF((VLOOKUP($A136,'Q3 Raw Data'!$A$9:$BD$158,Q$3,FALSE))="","",(VLOOKUP($A136,'Q3 Raw Data'!$A$9:$BD$158,Q$3,FALSE))),"")</f>
        <v>Mature</v>
      </c>
      <c r="R136" s="223" t="str">
        <f>IFERROR(IF((VLOOKUP($A136,'Q3 Raw Data'!$A$9:$BD$158,R$3,FALSE))="","",(VLOOKUP($A136,'Q3 Raw Data'!$A$9:$BD$158,R$3,FALSE))),"")</f>
        <v>Established</v>
      </c>
      <c r="S136" s="223" t="str">
        <f>IFERROR(IF((VLOOKUP($A136,'Q3 Raw Data'!$A$9:$BD$158,S$3,FALSE))="","",(VLOOKUP($A136,'Q3 Raw Data'!$A$9:$BD$158,S$3,FALSE))),"")</f>
        <v>Mature</v>
      </c>
      <c r="T136" s="223" t="str">
        <f>IFERROR(IF((VLOOKUP($A136,'Q3 Raw Data'!$A$9:$BD$158,T$3,FALSE))="","",(VLOOKUP($A136,'Q3 Raw Data'!$A$9:$BD$158,T$3,FALSE))),"")</f>
        <v>Established</v>
      </c>
    </row>
    <row r="137" spans="1:20" x14ac:dyDescent="0.3">
      <c r="A137" t="s">
        <v>566</v>
      </c>
      <c r="B137" t="s">
        <v>567</v>
      </c>
      <c r="C137" s="223" t="str">
        <f>IFERROR(IF((VLOOKUP($A137,'Q3 Raw Data'!$A$9:$BD$158,C$3,FALSE))="","",(VLOOKUP($A137,'Q3 Raw Data'!$A$9:$BD$158,C$3,FALSE))),"")</f>
        <v>Exemplary</v>
      </c>
      <c r="D137" s="223" t="str">
        <f>IFERROR(IF((VLOOKUP($A137,'Q3 Raw Data'!$A$9:$BD$158,D$3,FALSE))="","",(VLOOKUP($A137,'Q3 Raw Data'!$A$9:$BD$158,D$3,FALSE))),"")</f>
        <v>Mature</v>
      </c>
      <c r="E137" s="223" t="str">
        <f>IFERROR(IF((VLOOKUP($A137,'Q3 Raw Data'!$A$9:$BD$158,E$3,FALSE))="","",(VLOOKUP($A137,'Q3 Raw Data'!$A$9:$BD$158,E$3,FALSE))),"")</f>
        <v>Mature</v>
      </c>
      <c r="F137" s="223" t="str">
        <f>IFERROR(IF((VLOOKUP($A137,'Q3 Raw Data'!$A$9:$BD$158,F$3,FALSE))="","",(VLOOKUP($A137,'Q3 Raw Data'!$A$9:$BD$158,F$3,FALSE))),"")</f>
        <v>Established</v>
      </c>
      <c r="G137" s="223" t="str">
        <f>IFERROR(IF((VLOOKUP($A137,'Q3 Raw Data'!$A$9:$BD$158,G$3,FALSE))="","",(VLOOKUP($A137,'Q3 Raw Data'!$A$9:$BD$158,G$3,FALSE))),"")</f>
        <v>Established</v>
      </c>
      <c r="H137" s="223" t="str">
        <f>IFERROR(IF((VLOOKUP($A137,'Q3 Raw Data'!$A$9:$BD$158,H$3,FALSE))="","",(VLOOKUP($A137,'Q3 Raw Data'!$A$9:$BD$158,H$3,FALSE))),"")</f>
        <v>Exemplary</v>
      </c>
      <c r="I137" s="223" t="str">
        <f>IFERROR(IF((VLOOKUP($A137,'Q3 Raw Data'!$A$9:$BD$158,I$3,FALSE))="","",(VLOOKUP($A137,'Q3 Raw Data'!$A$9:$BD$158,I$3,FALSE))),"")</f>
        <v>Mature</v>
      </c>
      <c r="J137" s="223" t="str">
        <f>IFERROR(IF((VLOOKUP($A137,'Q3 Raw Data'!$A$9:$BD$158,J$3,FALSE))="","",(VLOOKUP($A137,'Q3 Raw Data'!$A$9:$BD$158,J$3,FALSE))),"")</f>
        <v>Established</v>
      </c>
      <c r="K137" s="223" t="str">
        <f>IFERROR(IF((VLOOKUP($A137,'Q3 Raw Data'!$A$9:$BD$158,K$3,FALSE))="","",(VLOOKUP($A137,'Q3 Raw Data'!$A$9:$BD$158,K$3,FALSE))),"")</f>
        <v>Plans in place</v>
      </c>
      <c r="L137" s="223" t="str">
        <f>IFERROR(IF((VLOOKUP($A137,'Q3 Raw Data'!$A$9:$BD$158,L$3,FALSE))="","",(VLOOKUP($A137,'Q3 Raw Data'!$A$9:$BD$158,L$3,FALSE))),"")</f>
        <v>Exemplary</v>
      </c>
      <c r="M137" s="223" t="str">
        <f>IFERROR(IF((VLOOKUP($A137,'Q3 Raw Data'!$A$9:$BD$158,M$3,FALSE))="","",(VLOOKUP($A137,'Q3 Raw Data'!$A$9:$BD$158,M$3,FALSE))),"")</f>
        <v>Mature</v>
      </c>
      <c r="N137" s="223" t="str">
        <f>IFERROR(IF((VLOOKUP($A137,'Q3 Raw Data'!$A$9:$BD$158,N$3,FALSE))="","",(VLOOKUP($A137,'Q3 Raw Data'!$A$9:$BD$158,N$3,FALSE))),"")</f>
        <v>Mature</v>
      </c>
      <c r="O137" s="223" t="str">
        <f>IFERROR(IF((VLOOKUP($A137,'Q3 Raw Data'!$A$9:$BD$158,O$3,FALSE))="","",(VLOOKUP($A137,'Q3 Raw Data'!$A$9:$BD$158,O$3,FALSE))),"")</f>
        <v>Established</v>
      </c>
      <c r="P137" s="223" t="str">
        <f>IFERROR(IF((VLOOKUP($A137,'Q3 Raw Data'!$A$9:$BD$158,P$3,FALSE))="","",(VLOOKUP($A137,'Q3 Raw Data'!$A$9:$BD$158,P$3,FALSE))),"")</f>
        <v>Established</v>
      </c>
      <c r="Q137" s="223" t="str">
        <f>IFERROR(IF((VLOOKUP($A137,'Q3 Raw Data'!$A$9:$BD$158,Q$3,FALSE))="","",(VLOOKUP($A137,'Q3 Raw Data'!$A$9:$BD$158,Q$3,FALSE))),"")</f>
        <v>Exemplary</v>
      </c>
      <c r="R137" s="223" t="str">
        <f>IFERROR(IF((VLOOKUP($A137,'Q3 Raw Data'!$A$9:$BD$158,R$3,FALSE))="","",(VLOOKUP($A137,'Q3 Raw Data'!$A$9:$BD$158,R$3,FALSE))),"")</f>
        <v>Mature</v>
      </c>
      <c r="S137" s="223" t="str">
        <f>IFERROR(IF((VLOOKUP($A137,'Q3 Raw Data'!$A$9:$BD$158,S$3,FALSE))="","",(VLOOKUP($A137,'Q3 Raw Data'!$A$9:$BD$158,S$3,FALSE))),"")</f>
        <v>Established</v>
      </c>
      <c r="T137" s="223" t="str">
        <f>IFERROR(IF((VLOOKUP($A137,'Q3 Raw Data'!$A$9:$BD$158,T$3,FALSE))="","",(VLOOKUP($A137,'Q3 Raw Data'!$A$9:$BD$158,T$3,FALSE))),"")</f>
        <v>Plans in place</v>
      </c>
    </row>
    <row r="138" spans="1:20" x14ac:dyDescent="0.3">
      <c r="A138" t="s">
        <v>568</v>
      </c>
      <c r="B138" t="s">
        <v>569</v>
      </c>
      <c r="C138" s="223" t="str">
        <f>IFERROR(IF((VLOOKUP($A138,'Q3 Raw Data'!$A$9:$BD$158,C$3,FALSE))="","",(VLOOKUP($A138,'Q3 Raw Data'!$A$9:$BD$158,C$3,FALSE))),"")</f>
        <v>Established</v>
      </c>
      <c r="D138" s="223" t="str">
        <f>IFERROR(IF((VLOOKUP($A138,'Q3 Raw Data'!$A$9:$BD$158,D$3,FALSE))="","",(VLOOKUP($A138,'Q3 Raw Data'!$A$9:$BD$158,D$3,FALSE))),"")</f>
        <v>Mature</v>
      </c>
      <c r="E138" s="223" t="str">
        <f>IFERROR(IF((VLOOKUP($A138,'Q3 Raw Data'!$A$9:$BD$158,E$3,FALSE))="","",(VLOOKUP($A138,'Q3 Raw Data'!$A$9:$BD$158,E$3,FALSE))),"")</f>
        <v>Mature</v>
      </c>
      <c r="F138" s="223" t="str">
        <f>IFERROR(IF((VLOOKUP($A138,'Q3 Raw Data'!$A$9:$BD$158,F$3,FALSE))="","",(VLOOKUP($A138,'Q3 Raw Data'!$A$9:$BD$158,F$3,FALSE))),"")</f>
        <v>Established</v>
      </c>
      <c r="G138" s="223" t="str">
        <f>IFERROR(IF((VLOOKUP($A138,'Q3 Raw Data'!$A$9:$BD$158,G$3,FALSE))="","",(VLOOKUP($A138,'Q3 Raw Data'!$A$9:$BD$158,G$3,FALSE))),"")</f>
        <v>Established</v>
      </c>
      <c r="H138" s="223" t="str">
        <f>IFERROR(IF((VLOOKUP($A138,'Q3 Raw Data'!$A$9:$BD$158,H$3,FALSE))="","",(VLOOKUP($A138,'Q3 Raw Data'!$A$9:$BD$158,H$3,FALSE))),"")</f>
        <v>Established</v>
      </c>
      <c r="I138" s="223" t="str">
        <f>IFERROR(IF((VLOOKUP($A138,'Q3 Raw Data'!$A$9:$BD$158,I$3,FALSE))="","",(VLOOKUP($A138,'Q3 Raw Data'!$A$9:$BD$158,I$3,FALSE))),"")</f>
        <v>Established</v>
      </c>
      <c r="J138" s="223" t="str">
        <f>IFERROR(IF((VLOOKUP($A138,'Q3 Raw Data'!$A$9:$BD$158,J$3,FALSE))="","",(VLOOKUP($A138,'Q3 Raw Data'!$A$9:$BD$158,J$3,FALSE))),"")</f>
        <v>Mature</v>
      </c>
      <c r="K138" s="223" t="str">
        <f>IFERROR(IF((VLOOKUP($A138,'Q3 Raw Data'!$A$9:$BD$158,K$3,FALSE))="","",(VLOOKUP($A138,'Q3 Raw Data'!$A$9:$BD$158,K$3,FALSE))),"")</f>
        <v>Established</v>
      </c>
      <c r="L138" s="223" t="str">
        <f>IFERROR(IF((VLOOKUP($A138,'Q3 Raw Data'!$A$9:$BD$158,L$3,FALSE))="","",(VLOOKUP($A138,'Q3 Raw Data'!$A$9:$BD$158,L$3,FALSE))),"")</f>
        <v>Mature</v>
      </c>
      <c r="M138" s="223" t="str">
        <f>IFERROR(IF((VLOOKUP($A138,'Q3 Raw Data'!$A$9:$BD$158,M$3,FALSE))="","",(VLOOKUP($A138,'Q3 Raw Data'!$A$9:$BD$158,M$3,FALSE))),"")</f>
        <v>Mature</v>
      </c>
      <c r="N138" s="223" t="str">
        <f>IFERROR(IF((VLOOKUP($A138,'Q3 Raw Data'!$A$9:$BD$158,N$3,FALSE))="","",(VLOOKUP($A138,'Q3 Raw Data'!$A$9:$BD$158,N$3,FALSE))),"")</f>
        <v>Mature</v>
      </c>
      <c r="O138" s="223" t="str">
        <f>IFERROR(IF((VLOOKUP($A138,'Q3 Raw Data'!$A$9:$BD$158,O$3,FALSE))="","",(VLOOKUP($A138,'Q3 Raw Data'!$A$9:$BD$158,O$3,FALSE))),"")</f>
        <v>Mature</v>
      </c>
      <c r="P138" s="223" t="str">
        <f>IFERROR(IF((VLOOKUP($A138,'Q3 Raw Data'!$A$9:$BD$158,P$3,FALSE))="","",(VLOOKUP($A138,'Q3 Raw Data'!$A$9:$BD$158,P$3,FALSE))),"")</f>
        <v>Mature</v>
      </c>
      <c r="Q138" s="223" t="str">
        <f>IFERROR(IF((VLOOKUP($A138,'Q3 Raw Data'!$A$9:$BD$158,Q$3,FALSE))="","",(VLOOKUP($A138,'Q3 Raw Data'!$A$9:$BD$158,Q$3,FALSE))),"")</f>
        <v>Mature</v>
      </c>
      <c r="R138" s="223" t="str">
        <f>IFERROR(IF((VLOOKUP($A138,'Q3 Raw Data'!$A$9:$BD$158,R$3,FALSE))="","",(VLOOKUP($A138,'Q3 Raw Data'!$A$9:$BD$158,R$3,FALSE))),"")</f>
        <v>Mature</v>
      </c>
      <c r="S138" s="223" t="str">
        <f>IFERROR(IF((VLOOKUP($A138,'Q3 Raw Data'!$A$9:$BD$158,S$3,FALSE))="","",(VLOOKUP($A138,'Q3 Raw Data'!$A$9:$BD$158,S$3,FALSE))),"")</f>
        <v>Mature</v>
      </c>
      <c r="T138" s="223" t="str">
        <f>IFERROR(IF((VLOOKUP($A138,'Q3 Raw Data'!$A$9:$BD$158,T$3,FALSE))="","",(VLOOKUP($A138,'Q3 Raw Data'!$A$9:$BD$158,T$3,FALSE))),"")</f>
        <v>Mature</v>
      </c>
    </row>
    <row r="139" spans="1:20" x14ac:dyDescent="0.3">
      <c r="A139" t="s">
        <v>570</v>
      </c>
      <c r="B139" t="s">
        <v>571</v>
      </c>
      <c r="C139" s="223" t="str">
        <f>IFERROR(IF((VLOOKUP($A139,'Q3 Raw Data'!$A$9:$BD$158,C$3,FALSE))="","",(VLOOKUP($A139,'Q3 Raw Data'!$A$9:$BD$158,C$3,FALSE))),"")</f>
        <v>Established</v>
      </c>
      <c r="D139" s="223" t="str">
        <f>IFERROR(IF((VLOOKUP($A139,'Q3 Raw Data'!$A$9:$BD$158,D$3,FALSE))="","",(VLOOKUP($A139,'Q3 Raw Data'!$A$9:$BD$158,D$3,FALSE))),"")</f>
        <v>Mature</v>
      </c>
      <c r="E139" s="223" t="str">
        <f>IFERROR(IF((VLOOKUP($A139,'Q3 Raw Data'!$A$9:$BD$158,E$3,FALSE))="","",(VLOOKUP($A139,'Q3 Raw Data'!$A$9:$BD$158,E$3,FALSE))),"")</f>
        <v>Established</v>
      </c>
      <c r="F139" s="223" t="str">
        <f>IFERROR(IF((VLOOKUP($A139,'Q3 Raw Data'!$A$9:$BD$158,F$3,FALSE))="","",(VLOOKUP($A139,'Q3 Raw Data'!$A$9:$BD$158,F$3,FALSE))),"")</f>
        <v>Established</v>
      </c>
      <c r="G139" s="223" t="str">
        <f>IFERROR(IF((VLOOKUP($A139,'Q3 Raw Data'!$A$9:$BD$158,G$3,FALSE))="","",(VLOOKUP($A139,'Q3 Raw Data'!$A$9:$BD$158,G$3,FALSE))),"")</f>
        <v>Established</v>
      </c>
      <c r="H139" s="223" t="str">
        <f>IFERROR(IF((VLOOKUP($A139,'Q3 Raw Data'!$A$9:$BD$158,H$3,FALSE))="","",(VLOOKUP($A139,'Q3 Raw Data'!$A$9:$BD$158,H$3,FALSE))),"")</f>
        <v>Established</v>
      </c>
      <c r="I139" s="223" t="str">
        <f>IFERROR(IF((VLOOKUP($A139,'Q3 Raw Data'!$A$9:$BD$158,I$3,FALSE))="","",(VLOOKUP($A139,'Q3 Raw Data'!$A$9:$BD$158,I$3,FALSE))),"")</f>
        <v>Established</v>
      </c>
      <c r="J139" s="223" t="str">
        <f>IFERROR(IF((VLOOKUP($A139,'Q3 Raw Data'!$A$9:$BD$158,J$3,FALSE))="","",(VLOOKUP($A139,'Q3 Raw Data'!$A$9:$BD$158,J$3,FALSE))),"")</f>
        <v>Established</v>
      </c>
      <c r="K139" s="223" t="str">
        <f>IFERROR(IF((VLOOKUP($A139,'Q3 Raw Data'!$A$9:$BD$158,K$3,FALSE))="","",(VLOOKUP($A139,'Q3 Raw Data'!$A$9:$BD$158,K$3,FALSE))),"")</f>
        <v>Plans in place</v>
      </c>
      <c r="L139" s="223" t="str">
        <f>IFERROR(IF((VLOOKUP($A139,'Q3 Raw Data'!$A$9:$BD$158,L$3,FALSE))="","",(VLOOKUP($A139,'Q3 Raw Data'!$A$9:$BD$158,L$3,FALSE))),"")</f>
        <v>Established</v>
      </c>
      <c r="M139" s="223" t="str">
        <f>IFERROR(IF((VLOOKUP($A139,'Q3 Raw Data'!$A$9:$BD$158,M$3,FALSE))="","",(VLOOKUP($A139,'Q3 Raw Data'!$A$9:$BD$158,M$3,FALSE))),"")</f>
        <v>Mature</v>
      </c>
      <c r="N139" s="223" t="str">
        <f>IFERROR(IF((VLOOKUP($A139,'Q3 Raw Data'!$A$9:$BD$158,N$3,FALSE))="","",(VLOOKUP($A139,'Q3 Raw Data'!$A$9:$BD$158,N$3,FALSE))),"")</f>
        <v>Established</v>
      </c>
      <c r="O139" s="223" t="str">
        <f>IFERROR(IF((VLOOKUP($A139,'Q3 Raw Data'!$A$9:$BD$158,O$3,FALSE))="","",(VLOOKUP($A139,'Q3 Raw Data'!$A$9:$BD$158,O$3,FALSE))),"")</f>
        <v>Established</v>
      </c>
      <c r="P139" s="223" t="str">
        <f>IFERROR(IF((VLOOKUP($A139,'Q3 Raw Data'!$A$9:$BD$158,P$3,FALSE))="","",(VLOOKUP($A139,'Q3 Raw Data'!$A$9:$BD$158,P$3,FALSE))),"")</f>
        <v>Established</v>
      </c>
      <c r="Q139" s="223" t="str">
        <f>IFERROR(IF((VLOOKUP($A139,'Q3 Raw Data'!$A$9:$BD$158,Q$3,FALSE))="","",(VLOOKUP($A139,'Q3 Raw Data'!$A$9:$BD$158,Q$3,FALSE))),"")</f>
        <v>Established</v>
      </c>
      <c r="R139" s="223" t="str">
        <f>IFERROR(IF((VLOOKUP($A139,'Q3 Raw Data'!$A$9:$BD$158,R$3,FALSE))="","",(VLOOKUP($A139,'Q3 Raw Data'!$A$9:$BD$158,R$3,FALSE))),"")</f>
        <v>Established</v>
      </c>
      <c r="S139" s="223" t="str">
        <f>IFERROR(IF((VLOOKUP($A139,'Q3 Raw Data'!$A$9:$BD$158,S$3,FALSE))="","",(VLOOKUP($A139,'Q3 Raw Data'!$A$9:$BD$158,S$3,FALSE))),"")</f>
        <v>Established</v>
      </c>
      <c r="T139" s="223" t="str">
        <f>IFERROR(IF((VLOOKUP($A139,'Q3 Raw Data'!$A$9:$BD$158,T$3,FALSE))="","",(VLOOKUP($A139,'Q3 Raw Data'!$A$9:$BD$158,T$3,FALSE))),"")</f>
        <v>Plans in place</v>
      </c>
    </row>
    <row r="140" spans="1:20" x14ac:dyDescent="0.3">
      <c r="A140" t="s">
        <v>572</v>
      </c>
      <c r="B140" t="s">
        <v>573</v>
      </c>
      <c r="C140" s="223" t="str">
        <f>IFERROR(IF((VLOOKUP($A140,'Q3 Raw Data'!$A$9:$BD$158,C$3,FALSE))="","",(VLOOKUP($A140,'Q3 Raw Data'!$A$9:$BD$158,C$3,FALSE))),"")</f>
        <v>Established</v>
      </c>
      <c r="D140" s="223" t="str">
        <f>IFERROR(IF((VLOOKUP($A140,'Q3 Raw Data'!$A$9:$BD$158,D$3,FALSE))="","",(VLOOKUP($A140,'Q3 Raw Data'!$A$9:$BD$158,D$3,FALSE))),"")</f>
        <v>Plans in place</v>
      </c>
      <c r="E140" s="223" t="str">
        <f>IFERROR(IF((VLOOKUP($A140,'Q3 Raw Data'!$A$9:$BD$158,E$3,FALSE))="","",(VLOOKUP($A140,'Q3 Raw Data'!$A$9:$BD$158,E$3,FALSE))),"")</f>
        <v>Plans in place</v>
      </c>
      <c r="F140" s="223" t="str">
        <f>IFERROR(IF((VLOOKUP($A140,'Q3 Raw Data'!$A$9:$BD$158,F$3,FALSE))="","",(VLOOKUP($A140,'Q3 Raw Data'!$A$9:$BD$158,F$3,FALSE))),"")</f>
        <v>Plans in place</v>
      </c>
      <c r="G140" s="223" t="str">
        <f>IFERROR(IF((VLOOKUP($A140,'Q3 Raw Data'!$A$9:$BD$158,G$3,FALSE))="","",(VLOOKUP($A140,'Q3 Raw Data'!$A$9:$BD$158,G$3,FALSE))),"")</f>
        <v>Plans in place</v>
      </c>
      <c r="H140" s="223" t="str">
        <f>IFERROR(IF((VLOOKUP($A140,'Q3 Raw Data'!$A$9:$BD$158,H$3,FALSE))="","",(VLOOKUP($A140,'Q3 Raw Data'!$A$9:$BD$158,H$3,FALSE))),"")</f>
        <v>Plans in place</v>
      </c>
      <c r="I140" s="223" t="str">
        <f>IFERROR(IF((VLOOKUP($A140,'Q3 Raw Data'!$A$9:$BD$158,I$3,FALSE))="","",(VLOOKUP($A140,'Q3 Raw Data'!$A$9:$BD$158,I$3,FALSE))),"")</f>
        <v>Plans in place</v>
      </c>
      <c r="J140" s="223" t="str">
        <f>IFERROR(IF((VLOOKUP($A140,'Q3 Raw Data'!$A$9:$BD$158,J$3,FALSE))="","",(VLOOKUP($A140,'Q3 Raw Data'!$A$9:$BD$158,J$3,FALSE))),"")</f>
        <v>Established</v>
      </c>
      <c r="K140" s="223" t="str">
        <f>IFERROR(IF((VLOOKUP($A140,'Q3 Raw Data'!$A$9:$BD$158,K$3,FALSE))="","",(VLOOKUP($A140,'Q3 Raw Data'!$A$9:$BD$158,K$3,FALSE))),"")</f>
        <v>Established</v>
      </c>
      <c r="L140" s="223" t="str">
        <f>IFERROR(IF((VLOOKUP($A140,'Q3 Raw Data'!$A$9:$BD$158,L$3,FALSE))="","",(VLOOKUP($A140,'Q3 Raw Data'!$A$9:$BD$158,L$3,FALSE))),"")</f>
        <v>Established</v>
      </c>
      <c r="M140" s="223" t="str">
        <f>IFERROR(IF((VLOOKUP($A140,'Q3 Raw Data'!$A$9:$BD$158,M$3,FALSE))="","",(VLOOKUP($A140,'Q3 Raw Data'!$A$9:$BD$158,M$3,FALSE))),"")</f>
        <v>Plans in place</v>
      </c>
      <c r="N140" s="223" t="str">
        <f>IFERROR(IF((VLOOKUP($A140,'Q3 Raw Data'!$A$9:$BD$158,N$3,FALSE))="","",(VLOOKUP($A140,'Q3 Raw Data'!$A$9:$BD$158,N$3,FALSE))),"")</f>
        <v>Established</v>
      </c>
      <c r="O140" s="223" t="str">
        <f>IFERROR(IF((VLOOKUP($A140,'Q3 Raw Data'!$A$9:$BD$158,O$3,FALSE))="","",(VLOOKUP($A140,'Q3 Raw Data'!$A$9:$BD$158,O$3,FALSE))),"")</f>
        <v>Established</v>
      </c>
      <c r="P140" s="223" t="str">
        <f>IFERROR(IF((VLOOKUP($A140,'Q3 Raw Data'!$A$9:$BD$158,P$3,FALSE))="","",(VLOOKUP($A140,'Q3 Raw Data'!$A$9:$BD$158,P$3,FALSE))),"")</f>
        <v>Plans in place</v>
      </c>
      <c r="Q140" s="223" t="str">
        <f>IFERROR(IF((VLOOKUP($A140,'Q3 Raw Data'!$A$9:$BD$158,Q$3,FALSE))="","",(VLOOKUP($A140,'Q3 Raw Data'!$A$9:$BD$158,Q$3,FALSE))),"")</f>
        <v>Established</v>
      </c>
      <c r="R140" s="223" t="str">
        <f>IFERROR(IF((VLOOKUP($A140,'Q3 Raw Data'!$A$9:$BD$158,R$3,FALSE))="","",(VLOOKUP($A140,'Q3 Raw Data'!$A$9:$BD$158,R$3,FALSE))),"")</f>
        <v>Plans in place</v>
      </c>
      <c r="S140" s="223" t="str">
        <f>IFERROR(IF((VLOOKUP($A140,'Q3 Raw Data'!$A$9:$BD$158,S$3,FALSE))="","",(VLOOKUP($A140,'Q3 Raw Data'!$A$9:$BD$158,S$3,FALSE))),"")</f>
        <v>Established</v>
      </c>
      <c r="T140" s="223" t="str">
        <f>IFERROR(IF((VLOOKUP($A140,'Q3 Raw Data'!$A$9:$BD$158,T$3,FALSE))="","",(VLOOKUP($A140,'Q3 Raw Data'!$A$9:$BD$158,T$3,FALSE))),"")</f>
        <v>Established</v>
      </c>
    </row>
    <row r="141" spans="1:20" x14ac:dyDescent="0.3">
      <c r="A141" t="s">
        <v>574</v>
      </c>
      <c r="B141" t="s">
        <v>575</v>
      </c>
      <c r="C141" s="223" t="str">
        <f>IFERROR(IF((VLOOKUP($A141,'Q3 Raw Data'!$A$9:$BD$158,C$3,FALSE))="","",(VLOOKUP($A141,'Q3 Raw Data'!$A$9:$BD$158,C$3,FALSE))),"")</f>
        <v>Established</v>
      </c>
      <c r="D141" s="223" t="str">
        <f>IFERROR(IF((VLOOKUP($A141,'Q3 Raw Data'!$A$9:$BD$158,D$3,FALSE))="","",(VLOOKUP($A141,'Q3 Raw Data'!$A$9:$BD$158,D$3,FALSE))),"")</f>
        <v>Established</v>
      </c>
      <c r="E141" s="223" t="str">
        <f>IFERROR(IF((VLOOKUP($A141,'Q3 Raw Data'!$A$9:$BD$158,E$3,FALSE))="","",(VLOOKUP($A141,'Q3 Raw Data'!$A$9:$BD$158,E$3,FALSE))),"")</f>
        <v>Established</v>
      </c>
      <c r="F141" s="223" t="str">
        <f>IFERROR(IF((VLOOKUP($A141,'Q3 Raw Data'!$A$9:$BD$158,F$3,FALSE))="","",(VLOOKUP($A141,'Q3 Raw Data'!$A$9:$BD$158,F$3,FALSE))),"")</f>
        <v>Mature</v>
      </c>
      <c r="G141" s="223" t="str">
        <f>IFERROR(IF((VLOOKUP($A141,'Q3 Raw Data'!$A$9:$BD$158,G$3,FALSE))="","",(VLOOKUP($A141,'Q3 Raw Data'!$A$9:$BD$158,G$3,FALSE))),"")</f>
        <v>Established</v>
      </c>
      <c r="H141" s="223" t="str">
        <f>IFERROR(IF((VLOOKUP($A141,'Q3 Raw Data'!$A$9:$BD$158,H$3,FALSE))="","",(VLOOKUP($A141,'Q3 Raw Data'!$A$9:$BD$158,H$3,FALSE))),"")</f>
        <v>Established</v>
      </c>
      <c r="I141" s="223" t="str">
        <f>IFERROR(IF((VLOOKUP($A141,'Q3 Raw Data'!$A$9:$BD$158,I$3,FALSE))="","",(VLOOKUP($A141,'Q3 Raw Data'!$A$9:$BD$158,I$3,FALSE))),"")</f>
        <v>Established</v>
      </c>
      <c r="J141" s="223" t="str">
        <f>IFERROR(IF((VLOOKUP($A141,'Q3 Raw Data'!$A$9:$BD$158,J$3,FALSE))="","",(VLOOKUP($A141,'Q3 Raw Data'!$A$9:$BD$158,J$3,FALSE))),"")</f>
        <v>Mature</v>
      </c>
      <c r="K141" s="223" t="str">
        <f>IFERROR(IF((VLOOKUP($A141,'Q3 Raw Data'!$A$9:$BD$158,K$3,FALSE))="","",(VLOOKUP($A141,'Q3 Raw Data'!$A$9:$BD$158,K$3,FALSE))),"")</f>
        <v>Plans in place</v>
      </c>
      <c r="L141" s="223" t="str">
        <f>IFERROR(IF((VLOOKUP($A141,'Q3 Raw Data'!$A$9:$BD$158,L$3,FALSE))="","",(VLOOKUP($A141,'Q3 Raw Data'!$A$9:$BD$158,L$3,FALSE))),"")</f>
        <v>Established</v>
      </c>
      <c r="M141" s="223" t="str">
        <f>IFERROR(IF((VLOOKUP($A141,'Q3 Raw Data'!$A$9:$BD$158,M$3,FALSE))="","",(VLOOKUP($A141,'Q3 Raw Data'!$A$9:$BD$158,M$3,FALSE))),"")</f>
        <v>Established</v>
      </c>
      <c r="N141" s="223" t="str">
        <f>IFERROR(IF((VLOOKUP($A141,'Q3 Raw Data'!$A$9:$BD$158,N$3,FALSE))="","",(VLOOKUP($A141,'Q3 Raw Data'!$A$9:$BD$158,N$3,FALSE))),"")</f>
        <v>Established</v>
      </c>
      <c r="O141" s="223" t="str">
        <f>IFERROR(IF((VLOOKUP($A141,'Q3 Raw Data'!$A$9:$BD$158,O$3,FALSE))="","",(VLOOKUP($A141,'Q3 Raw Data'!$A$9:$BD$158,O$3,FALSE))),"")</f>
        <v>Mature</v>
      </c>
      <c r="P141" s="223" t="str">
        <f>IFERROR(IF((VLOOKUP($A141,'Q3 Raw Data'!$A$9:$BD$158,P$3,FALSE))="","",(VLOOKUP($A141,'Q3 Raw Data'!$A$9:$BD$158,P$3,FALSE))),"")</f>
        <v>Established</v>
      </c>
      <c r="Q141" s="223" t="str">
        <f>IFERROR(IF((VLOOKUP($A141,'Q3 Raw Data'!$A$9:$BD$158,Q$3,FALSE))="","",(VLOOKUP($A141,'Q3 Raw Data'!$A$9:$BD$158,Q$3,FALSE))),"")</f>
        <v>Established</v>
      </c>
      <c r="R141" s="223" t="str">
        <f>IFERROR(IF((VLOOKUP($A141,'Q3 Raw Data'!$A$9:$BD$158,R$3,FALSE))="","",(VLOOKUP($A141,'Q3 Raw Data'!$A$9:$BD$158,R$3,FALSE))),"")</f>
        <v>Established</v>
      </c>
      <c r="S141" s="223" t="str">
        <f>IFERROR(IF((VLOOKUP($A141,'Q3 Raw Data'!$A$9:$BD$158,S$3,FALSE))="","",(VLOOKUP($A141,'Q3 Raw Data'!$A$9:$BD$158,S$3,FALSE))),"")</f>
        <v>Mature</v>
      </c>
      <c r="T141" s="223" t="str">
        <f>IFERROR(IF((VLOOKUP($A141,'Q3 Raw Data'!$A$9:$BD$158,T$3,FALSE))="","",(VLOOKUP($A141,'Q3 Raw Data'!$A$9:$BD$158,T$3,FALSE))),"")</f>
        <v>Established</v>
      </c>
    </row>
    <row r="142" spans="1:20" x14ac:dyDescent="0.3">
      <c r="A142" t="s">
        <v>578</v>
      </c>
      <c r="B142" t="s">
        <v>579</v>
      </c>
      <c r="C142" s="223" t="str">
        <f>IFERROR(IF((VLOOKUP($A142,'Q3 Raw Data'!$A$9:$BD$158,C$3,FALSE))="","",(VLOOKUP($A142,'Q3 Raw Data'!$A$9:$BD$158,C$3,FALSE))),"")</f>
        <v>Established</v>
      </c>
      <c r="D142" s="223" t="str">
        <f>IFERROR(IF((VLOOKUP($A142,'Q3 Raw Data'!$A$9:$BD$158,D$3,FALSE))="","",(VLOOKUP($A142,'Q3 Raw Data'!$A$9:$BD$158,D$3,FALSE))),"")</f>
        <v>Established</v>
      </c>
      <c r="E142" s="223" t="str">
        <f>IFERROR(IF((VLOOKUP($A142,'Q3 Raw Data'!$A$9:$BD$158,E$3,FALSE))="","",(VLOOKUP($A142,'Q3 Raw Data'!$A$9:$BD$158,E$3,FALSE))),"")</f>
        <v>Established</v>
      </c>
      <c r="F142" s="223" t="str">
        <f>IFERROR(IF((VLOOKUP($A142,'Q3 Raw Data'!$A$9:$BD$158,F$3,FALSE))="","",(VLOOKUP($A142,'Q3 Raw Data'!$A$9:$BD$158,F$3,FALSE))),"")</f>
        <v>Established</v>
      </c>
      <c r="G142" s="223" t="str">
        <f>IFERROR(IF((VLOOKUP($A142,'Q3 Raw Data'!$A$9:$BD$158,G$3,FALSE))="","",(VLOOKUP($A142,'Q3 Raw Data'!$A$9:$BD$158,G$3,FALSE))),"")</f>
        <v>Established</v>
      </c>
      <c r="H142" s="223" t="str">
        <f>IFERROR(IF((VLOOKUP($A142,'Q3 Raw Data'!$A$9:$BD$158,H$3,FALSE))="","",(VLOOKUP($A142,'Q3 Raw Data'!$A$9:$BD$158,H$3,FALSE))),"")</f>
        <v>Established</v>
      </c>
      <c r="I142" s="223" t="str">
        <f>IFERROR(IF((VLOOKUP($A142,'Q3 Raw Data'!$A$9:$BD$158,I$3,FALSE))="","",(VLOOKUP($A142,'Q3 Raw Data'!$A$9:$BD$158,I$3,FALSE))),"")</f>
        <v>Established</v>
      </c>
      <c r="J142" s="223" t="str">
        <f>IFERROR(IF((VLOOKUP($A142,'Q3 Raw Data'!$A$9:$BD$158,J$3,FALSE))="","",(VLOOKUP($A142,'Q3 Raw Data'!$A$9:$BD$158,J$3,FALSE))),"")</f>
        <v>Established</v>
      </c>
      <c r="K142" s="223" t="str">
        <f>IFERROR(IF((VLOOKUP($A142,'Q3 Raw Data'!$A$9:$BD$158,K$3,FALSE))="","",(VLOOKUP($A142,'Q3 Raw Data'!$A$9:$BD$158,K$3,FALSE))),"")</f>
        <v>Established</v>
      </c>
      <c r="L142" s="223" t="str">
        <f>IFERROR(IF((VLOOKUP($A142,'Q3 Raw Data'!$A$9:$BD$158,L$3,FALSE))="","",(VLOOKUP($A142,'Q3 Raw Data'!$A$9:$BD$158,L$3,FALSE))),"")</f>
        <v>Established</v>
      </c>
      <c r="M142" s="223" t="str">
        <f>IFERROR(IF((VLOOKUP($A142,'Q3 Raw Data'!$A$9:$BD$158,M$3,FALSE))="","",(VLOOKUP($A142,'Q3 Raw Data'!$A$9:$BD$158,M$3,FALSE))),"")</f>
        <v>Established</v>
      </c>
      <c r="N142" s="223" t="str">
        <f>IFERROR(IF((VLOOKUP($A142,'Q3 Raw Data'!$A$9:$BD$158,N$3,FALSE))="","",(VLOOKUP($A142,'Q3 Raw Data'!$A$9:$BD$158,N$3,FALSE))),"")</f>
        <v>Established</v>
      </c>
      <c r="O142" s="223" t="str">
        <f>IFERROR(IF((VLOOKUP($A142,'Q3 Raw Data'!$A$9:$BD$158,O$3,FALSE))="","",(VLOOKUP($A142,'Q3 Raw Data'!$A$9:$BD$158,O$3,FALSE))),"")</f>
        <v>Established</v>
      </c>
      <c r="P142" s="223" t="str">
        <f>IFERROR(IF((VLOOKUP($A142,'Q3 Raw Data'!$A$9:$BD$158,P$3,FALSE))="","",(VLOOKUP($A142,'Q3 Raw Data'!$A$9:$BD$158,P$3,FALSE))),"")</f>
        <v>Established</v>
      </c>
      <c r="Q142" s="223" t="str">
        <f>IFERROR(IF((VLOOKUP($A142,'Q3 Raw Data'!$A$9:$BD$158,Q$3,FALSE))="","",(VLOOKUP($A142,'Q3 Raw Data'!$A$9:$BD$158,Q$3,FALSE))),"")</f>
        <v>Established</v>
      </c>
      <c r="R142" s="223" t="str">
        <f>IFERROR(IF((VLOOKUP($A142,'Q3 Raw Data'!$A$9:$BD$158,R$3,FALSE))="","",(VLOOKUP($A142,'Q3 Raw Data'!$A$9:$BD$158,R$3,FALSE))),"")</f>
        <v>Established</v>
      </c>
      <c r="S142" s="223" t="str">
        <f>IFERROR(IF((VLOOKUP($A142,'Q3 Raw Data'!$A$9:$BD$158,S$3,FALSE))="","",(VLOOKUP($A142,'Q3 Raw Data'!$A$9:$BD$158,S$3,FALSE))),"")</f>
        <v>Established</v>
      </c>
      <c r="T142" s="223" t="str">
        <f>IFERROR(IF((VLOOKUP($A142,'Q3 Raw Data'!$A$9:$BD$158,T$3,FALSE))="","",(VLOOKUP($A142,'Q3 Raw Data'!$A$9:$BD$158,T$3,FALSE))),"")</f>
        <v>Established</v>
      </c>
    </row>
    <row r="143" spans="1:20" x14ac:dyDescent="0.3">
      <c r="A143" t="s">
        <v>580</v>
      </c>
      <c r="B143" t="s">
        <v>581</v>
      </c>
      <c r="C143" s="223" t="str">
        <f>IFERROR(IF((VLOOKUP($A143,'Q3 Raw Data'!$A$9:$BD$158,C$3,FALSE))="","",(VLOOKUP($A143,'Q3 Raw Data'!$A$9:$BD$158,C$3,FALSE))),"")</f>
        <v>Established</v>
      </c>
      <c r="D143" s="223" t="str">
        <f>IFERROR(IF((VLOOKUP($A143,'Q3 Raw Data'!$A$9:$BD$158,D$3,FALSE))="","",(VLOOKUP($A143,'Q3 Raw Data'!$A$9:$BD$158,D$3,FALSE))),"")</f>
        <v>Established</v>
      </c>
      <c r="E143" s="223" t="str">
        <f>IFERROR(IF((VLOOKUP($A143,'Q3 Raw Data'!$A$9:$BD$158,E$3,FALSE))="","",(VLOOKUP($A143,'Q3 Raw Data'!$A$9:$BD$158,E$3,FALSE))),"")</f>
        <v>Mature</v>
      </c>
      <c r="F143" s="223" t="str">
        <f>IFERROR(IF((VLOOKUP($A143,'Q3 Raw Data'!$A$9:$BD$158,F$3,FALSE))="","",(VLOOKUP($A143,'Q3 Raw Data'!$A$9:$BD$158,F$3,FALSE))),"")</f>
        <v>Established</v>
      </c>
      <c r="G143" s="223" t="str">
        <f>IFERROR(IF((VLOOKUP($A143,'Q3 Raw Data'!$A$9:$BD$158,G$3,FALSE))="","",(VLOOKUP($A143,'Q3 Raw Data'!$A$9:$BD$158,G$3,FALSE))),"")</f>
        <v>Established</v>
      </c>
      <c r="H143" s="223" t="str">
        <f>IFERROR(IF((VLOOKUP($A143,'Q3 Raw Data'!$A$9:$BD$158,H$3,FALSE))="","",(VLOOKUP($A143,'Q3 Raw Data'!$A$9:$BD$158,H$3,FALSE))),"")</f>
        <v>Established</v>
      </c>
      <c r="I143" s="223" t="str">
        <f>IFERROR(IF((VLOOKUP($A143,'Q3 Raw Data'!$A$9:$BD$158,I$3,FALSE))="","",(VLOOKUP($A143,'Q3 Raw Data'!$A$9:$BD$158,I$3,FALSE))),"")</f>
        <v>Established</v>
      </c>
      <c r="J143" s="223" t="str">
        <f>IFERROR(IF((VLOOKUP($A143,'Q3 Raw Data'!$A$9:$BD$158,J$3,FALSE))="","",(VLOOKUP($A143,'Q3 Raw Data'!$A$9:$BD$158,J$3,FALSE))),"")</f>
        <v>Plans in place</v>
      </c>
      <c r="K143" s="223" t="str">
        <f>IFERROR(IF((VLOOKUP($A143,'Q3 Raw Data'!$A$9:$BD$158,K$3,FALSE))="","",(VLOOKUP($A143,'Q3 Raw Data'!$A$9:$BD$158,K$3,FALSE))),"")</f>
        <v>Mature</v>
      </c>
      <c r="L143" s="223" t="str">
        <f>IFERROR(IF((VLOOKUP($A143,'Q3 Raw Data'!$A$9:$BD$158,L$3,FALSE))="","",(VLOOKUP($A143,'Q3 Raw Data'!$A$9:$BD$158,L$3,FALSE))),"")</f>
        <v>Established</v>
      </c>
      <c r="M143" s="223" t="str">
        <f>IFERROR(IF((VLOOKUP($A143,'Q3 Raw Data'!$A$9:$BD$158,M$3,FALSE))="","",(VLOOKUP($A143,'Q3 Raw Data'!$A$9:$BD$158,M$3,FALSE))),"")</f>
        <v>Mature</v>
      </c>
      <c r="N143" s="223" t="str">
        <f>IFERROR(IF((VLOOKUP($A143,'Q3 Raw Data'!$A$9:$BD$158,N$3,FALSE))="","",(VLOOKUP($A143,'Q3 Raw Data'!$A$9:$BD$158,N$3,FALSE))),"")</f>
        <v>Mature</v>
      </c>
      <c r="O143" s="223" t="str">
        <f>IFERROR(IF((VLOOKUP($A143,'Q3 Raw Data'!$A$9:$BD$158,O$3,FALSE))="","",(VLOOKUP($A143,'Q3 Raw Data'!$A$9:$BD$158,O$3,FALSE))),"")</f>
        <v>Mature</v>
      </c>
      <c r="P143" s="223" t="str">
        <f>IFERROR(IF((VLOOKUP($A143,'Q3 Raw Data'!$A$9:$BD$158,P$3,FALSE))="","",(VLOOKUP($A143,'Q3 Raw Data'!$A$9:$BD$158,P$3,FALSE))),"")</f>
        <v>Established</v>
      </c>
      <c r="Q143" s="223" t="str">
        <f>IFERROR(IF((VLOOKUP($A143,'Q3 Raw Data'!$A$9:$BD$158,Q$3,FALSE))="","",(VLOOKUP($A143,'Q3 Raw Data'!$A$9:$BD$158,Q$3,FALSE))),"")</f>
        <v>Established</v>
      </c>
      <c r="R143" s="223" t="str">
        <f>IFERROR(IF((VLOOKUP($A143,'Q3 Raw Data'!$A$9:$BD$158,R$3,FALSE))="","",(VLOOKUP($A143,'Q3 Raw Data'!$A$9:$BD$158,R$3,FALSE))),"")</f>
        <v>Established</v>
      </c>
      <c r="S143" s="223" t="str">
        <f>IFERROR(IF((VLOOKUP($A143,'Q3 Raw Data'!$A$9:$BD$158,S$3,FALSE))="","",(VLOOKUP($A143,'Q3 Raw Data'!$A$9:$BD$158,S$3,FALSE))),"")</f>
        <v>Established</v>
      </c>
      <c r="T143" s="223" t="str">
        <f>IFERROR(IF((VLOOKUP($A143,'Q3 Raw Data'!$A$9:$BD$158,T$3,FALSE))="","",(VLOOKUP($A143,'Q3 Raw Data'!$A$9:$BD$158,T$3,FALSE))),"")</f>
        <v>Mature</v>
      </c>
    </row>
    <row r="144" spans="1:20" x14ac:dyDescent="0.3">
      <c r="A144" t="s">
        <v>582</v>
      </c>
      <c r="B144" t="s">
        <v>583</v>
      </c>
      <c r="C144" s="223" t="str">
        <f>IFERROR(IF((VLOOKUP($A144,'Q3 Raw Data'!$A$9:$BD$158,C$3,FALSE))="","",(VLOOKUP($A144,'Q3 Raw Data'!$A$9:$BD$158,C$3,FALSE))),"")</f>
        <v>Established</v>
      </c>
      <c r="D144" s="223" t="str">
        <f>IFERROR(IF((VLOOKUP($A144,'Q3 Raw Data'!$A$9:$BD$158,D$3,FALSE))="","",(VLOOKUP($A144,'Q3 Raw Data'!$A$9:$BD$158,D$3,FALSE))),"")</f>
        <v>Established</v>
      </c>
      <c r="E144" s="223" t="str">
        <f>IFERROR(IF((VLOOKUP($A144,'Q3 Raw Data'!$A$9:$BD$158,E$3,FALSE))="","",(VLOOKUP($A144,'Q3 Raw Data'!$A$9:$BD$158,E$3,FALSE))),"")</f>
        <v>Established</v>
      </c>
      <c r="F144" s="223" t="str">
        <f>IFERROR(IF((VLOOKUP($A144,'Q3 Raw Data'!$A$9:$BD$158,F$3,FALSE))="","",(VLOOKUP($A144,'Q3 Raw Data'!$A$9:$BD$158,F$3,FALSE))),"")</f>
        <v>Established</v>
      </c>
      <c r="G144" s="223" t="str">
        <f>IFERROR(IF((VLOOKUP($A144,'Q3 Raw Data'!$A$9:$BD$158,G$3,FALSE))="","",(VLOOKUP($A144,'Q3 Raw Data'!$A$9:$BD$158,G$3,FALSE))),"")</f>
        <v>Established</v>
      </c>
      <c r="H144" s="223" t="str">
        <f>IFERROR(IF((VLOOKUP($A144,'Q3 Raw Data'!$A$9:$BD$158,H$3,FALSE))="","",(VLOOKUP($A144,'Q3 Raw Data'!$A$9:$BD$158,H$3,FALSE))),"")</f>
        <v>Established</v>
      </c>
      <c r="I144" s="223" t="str">
        <f>IFERROR(IF((VLOOKUP($A144,'Q3 Raw Data'!$A$9:$BD$158,I$3,FALSE))="","",(VLOOKUP($A144,'Q3 Raw Data'!$A$9:$BD$158,I$3,FALSE))),"")</f>
        <v>Established</v>
      </c>
      <c r="J144" s="223" t="str">
        <f>IFERROR(IF((VLOOKUP($A144,'Q3 Raw Data'!$A$9:$BD$158,J$3,FALSE))="","",(VLOOKUP($A144,'Q3 Raw Data'!$A$9:$BD$158,J$3,FALSE))),"")</f>
        <v>Established</v>
      </c>
      <c r="K144" s="223" t="str">
        <f>IFERROR(IF((VLOOKUP($A144,'Q3 Raw Data'!$A$9:$BD$158,K$3,FALSE))="","",(VLOOKUP($A144,'Q3 Raw Data'!$A$9:$BD$158,K$3,FALSE))),"")</f>
        <v>Established</v>
      </c>
      <c r="L144" s="223" t="str">
        <f>IFERROR(IF((VLOOKUP($A144,'Q3 Raw Data'!$A$9:$BD$158,L$3,FALSE))="","",(VLOOKUP($A144,'Q3 Raw Data'!$A$9:$BD$158,L$3,FALSE))),"")</f>
        <v>Established</v>
      </c>
      <c r="M144" s="223" t="str">
        <f>IFERROR(IF((VLOOKUP($A144,'Q3 Raw Data'!$A$9:$BD$158,M$3,FALSE))="","",(VLOOKUP($A144,'Q3 Raw Data'!$A$9:$BD$158,M$3,FALSE))),"")</f>
        <v>Established</v>
      </c>
      <c r="N144" s="223" t="str">
        <f>IFERROR(IF((VLOOKUP($A144,'Q3 Raw Data'!$A$9:$BD$158,N$3,FALSE))="","",(VLOOKUP($A144,'Q3 Raw Data'!$A$9:$BD$158,N$3,FALSE))),"")</f>
        <v>Established</v>
      </c>
      <c r="O144" s="223" t="str">
        <f>IFERROR(IF((VLOOKUP($A144,'Q3 Raw Data'!$A$9:$BD$158,O$3,FALSE))="","",(VLOOKUP($A144,'Q3 Raw Data'!$A$9:$BD$158,O$3,FALSE))),"")</f>
        <v>Established</v>
      </c>
      <c r="P144" s="223" t="str">
        <f>IFERROR(IF((VLOOKUP($A144,'Q3 Raw Data'!$A$9:$BD$158,P$3,FALSE))="","",(VLOOKUP($A144,'Q3 Raw Data'!$A$9:$BD$158,P$3,FALSE))),"")</f>
        <v>Established</v>
      </c>
      <c r="Q144" s="223" t="str">
        <f>IFERROR(IF((VLOOKUP($A144,'Q3 Raw Data'!$A$9:$BD$158,Q$3,FALSE))="","",(VLOOKUP($A144,'Q3 Raw Data'!$A$9:$BD$158,Q$3,FALSE))),"")</f>
        <v>Established</v>
      </c>
      <c r="R144" s="223" t="str">
        <f>IFERROR(IF((VLOOKUP($A144,'Q3 Raw Data'!$A$9:$BD$158,R$3,FALSE))="","",(VLOOKUP($A144,'Q3 Raw Data'!$A$9:$BD$158,R$3,FALSE))),"")</f>
        <v>Established</v>
      </c>
      <c r="S144" s="223" t="str">
        <f>IFERROR(IF((VLOOKUP($A144,'Q3 Raw Data'!$A$9:$BD$158,S$3,FALSE))="","",(VLOOKUP($A144,'Q3 Raw Data'!$A$9:$BD$158,S$3,FALSE))),"")</f>
        <v>Established</v>
      </c>
      <c r="T144" s="223" t="str">
        <f>IFERROR(IF((VLOOKUP($A144,'Q3 Raw Data'!$A$9:$BD$158,T$3,FALSE))="","",(VLOOKUP($A144,'Q3 Raw Data'!$A$9:$BD$158,T$3,FALSE))),"")</f>
        <v>Established</v>
      </c>
    </row>
    <row r="145" spans="1:20" x14ac:dyDescent="0.3">
      <c r="A145" t="s">
        <v>584</v>
      </c>
      <c r="B145" t="s">
        <v>585</v>
      </c>
      <c r="C145" s="223" t="str">
        <f>IFERROR(IF((VLOOKUP($A145,'Q3 Raw Data'!$A$9:$BD$158,C$3,FALSE))="","",(VLOOKUP($A145,'Q3 Raw Data'!$A$9:$BD$158,C$3,FALSE))),"")</f>
        <v>Mature</v>
      </c>
      <c r="D145" s="223" t="str">
        <f>IFERROR(IF((VLOOKUP($A145,'Q3 Raw Data'!$A$9:$BD$158,D$3,FALSE))="","",(VLOOKUP($A145,'Q3 Raw Data'!$A$9:$BD$158,D$3,FALSE))),"")</f>
        <v>Mature</v>
      </c>
      <c r="E145" s="223" t="str">
        <f>IFERROR(IF((VLOOKUP($A145,'Q3 Raw Data'!$A$9:$BD$158,E$3,FALSE))="","",(VLOOKUP($A145,'Q3 Raw Data'!$A$9:$BD$158,E$3,FALSE))),"")</f>
        <v>Mature</v>
      </c>
      <c r="F145" s="223" t="str">
        <f>IFERROR(IF((VLOOKUP($A145,'Q3 Raw Data'!$A$9:$BD$158,F$3,FALSE))="","",(VLOOKUP($A145,'Q3 Raw Data'!$A$9:$BD$158,F$3,FALSE))),"")</f>
        <v>Mature</v>
      </c>
      <c r="G145" s="223" t="str">
        <f>IFERROR(IF((VLOOKUP($A145,'Q3 Raw Data'!$A$9:$BD$158,G$3,FALSE))="","",(VLOOKUP($A145,'Q3 Raw Data'!$A$9:$BD$158,G$3,FALSE))),"")</f>
        <v>Established</v>
      </c>
      <c r="H145" s="223" t="str">
        <f>IFERROR(IF((VLOOKUP($A145,'Q3 Raw Data'!$A$9:$BD$158,H$3,FALSE))="","",(VLOOKUP($A145,'Q3 Raw Data'!$A$9:$BD$158,H$3,FALSE))),"")</f>
        <v>Established</v>
      </c>
      <c r="I145" s="223" t="str">
        <f>IFERROR(IF((VLOOKUP($A145,'Q3 Raw Data'!$A$9:$BD$158,I$3,FALSE))="","",(VLOOKUP($A145,'Q3 Raw Data'!$A$9:$BD$158,I$3,FALSE))),"")</f>
        <v>Established</v>
      </c>
      <c r="J145" s="223" t="str">
        <f>IFERROR(IF((VLOOKUP($A145,'Q3 Raw Data'!$A$9:$BD$158,J$3,FALSE))="","",(VLOOKUP($A145,'Q3 Raw Data'!$A$9:$BD$158,J$3,FALSE))),"")</f>
        <v>Established</v>
      </c>
      <c r="K145" s="223" t="str">
        <f>IFERROR(IF((VLOOKUP($A145,'Q3 Raw Data'!$A$9:$BD$158,K$3,FALSE))="","",(VLOOKUP($A145,'Q3 Raw Data'!$A$9:$BD$158,K$3,FALSE))),"")</f>
        <v>Plans in place</v>
      </c>
      <c r="L145" s="223" t="str">
        <f>IFERROR(IF((VLOOKUP($A145,'Q3 Raw Data'!$A$9:$BD$158,L$3,FALSE))="","",(VLOOKUP($A145,'Q3 Raw Data'!$A$9:$BD$158,L$3,FALSE))),"")</f>
        <v>Mature</v>
      </c>
      <c r="M145" s="223" t="str">
        <f>IFERROR(IF((VLOOKUP($A145,'Q3 Raw Data'!$A$9:$BD$158,M$3,FALSE))="","",(VLOOKUP($A145,'Q3 Raw Data'!$A$9:$BD$158,M$3,FALSE))),"")</f>
        <v>Mature</v>
      </c>
      <c r="N145" s="223" t="str">
        <f>IFERROR(IF((VLOOKUP($A145,'Q3 Raw Data'!$A$9:$BD$158,N$3,FALSE))="","",(VLOOKUP($A145,'Q3 Raw Data'!$A$9:$BD$158,N$3,FALSE))),"")</f>
        <v>Mature</v>
      </c>
      <c r="O145" s="223" t="str">
        <f>IFERROR(IF((VLOOKUP($A145,'Q3 Raw Data'!$A$9:$BD$158,O$3,FALSE))="","",(VLOOKUP($A145,'Q3 Raw Data'!$A$9:$BD$158,O$3,FALSE))),"")</f>
        <v>Mature</v>
      </c>
      <c r="P145" s="223" t="str">
        <f>IFERROR(IF((VLOOKUP($A145,'Q3 Raw Data'!$A$9:$BD$158,P$3,FALSE))="","",(VLOOKUP($A145,'Q3 Raw Data'!$A$9:$BD$158,P$3,FALSE))),"")</f>
        <v>Established</v>
      </c>
      <c r="Q145" s="223" t="str">
        <f>IFERROR(IF((VLOOKUP($A145,'Q3 Raw Data'!$A$9:$BD$158,Q$3,FALSE))="","",(VLOOKUP($A145,'Q3 Raw Data'!$A$9:$BD$158,Q$3,FALSE))),"")</f>
        <v>Established</v>
      </c>
      <c r="R145" s="223" t="str">
        <f>IFERROR(IF((VLOOKUP($A145,'Q3 Raw Data'!$A$9:$BD$158,R$3,FALSE))="","",(VLOOKUP($A145,'Q3 Raw Data'!$A$9:$BD$158,R$3,FALSE))),"")</f>
        <v>Established</v>
      </c>
      <c r="S145" s="223" t="str">
        <f>IFERROR(IF((VLOOKUP($A145,'Q3 Raw Data'!$A$9:$BD$158,S$3,FALSE))="","",(VLOOKUP($A145,'Q3 Raw Data'!$A$9:$BD$158,S$3,FALSE))),"")</f>
        <v>Established</v>
      </c>
      <c r="T145" s="223" t="str">
        <f>IFERROR(IF((VLOOKUP($A145,'Q3 Raw Data'!$A$9:$BD$158,T$3,FALSE))="","",(VLOOKUP($A145,'Q3 Raw Data'!$A$9:$BD$158,T$3,FALSE))),"")</f>
        <v>Established</v>
      </c>
    </row>
    <row r="146" spans="1:20" x14ac:dyDescent="0.3">
      <c r="A146" t="s">
        <v>587</v>
      </c>
      <c r="B146" t="s">
        <v>588</v>
      </c>
      <c r="C146" s="223" t="str">
        <f>IFERROR(IF((VLOOKUP($A146,'Q3 Raw Data'!$A$9:$BD$158,C$3,FALSE))="","",(VLOOKUP($A146,'Q3 Raw Data'!$A$9:$BD$158,C$3,FALSE))),"")</f>
        <v>Mature</v>
      </c>
      <c r="D146" s="223" t="str">
        <f>IFERROR(IF((VLOOKUP($A146,'Q3 Raw Data'!$A$9:$BD$158,D$3,FALSE))="","",(VLOOKUP($A146,'Q3 Raw Data'!$A$9:$BD$158,D$3,FALSE))),"")</f>
        <v>Established</v>
      </c>
      <c r="E146" s="223" t="str">
        <f>IFERROR(IF((VLOOKUP($A146,'Q3 Raw Data'!$A$9:$BD$158,E$3,FALSE))="","",(VLOOKUP($A146,'Q3 Raw Data'!$A$9:$BD$158,E$3,FALSE))),"")</f>
        <v>Established</v>
      </c>
      <c r="F146" s="223" t="str">
        <f>IFERROR(IF((VLOOKUP($A146,'Q3 Raw Data'!$A$9:$BD$158,F$3,FALSE))="","",(VLOOKUP($A146,'Q3 Raw Data'!$A$9:$BD$158,F$3,FALSE))),"")</f>
        <v>Plans in place</v>
      </c>
      <c r="G146" s="223" t="str">
        <f>IFERROR(IF((VLOOKUP($A146,'Q3 Raw Data'!$A$9:$BD$158,G$3,FALSE))="","",(VLOOKUP($A146,'Q3 Raw Data'!$A$9:$BD$158,G$3,FALSE))),"")</f>
        <v>Plans in place</v>
      </c>
      <c r="H146" s="223" t="str">
        <f>IFERROR(IF((VLOOKUP($A146,'Q3 Raw Data'!$A$9:$BD$158,H$3,FALSE))="","",(VLOOKUP($A146,'Q3 Raw Data'!$A$9:$BD$158,H$3,FALSE))),"")</f>
        <v>Plans in place</v>
      </c>
      <c r="I146" s="223" t="str">
        <f>IFERROR(IF((VLOOKUP($A146,'Q3 Raw Data'!$A$9:$BD$158,I$3,FALSE))="","",(VLOOKUP($A146,'Q3 Raw Data'!$A$9:$BD$158,I$3,FALSE))),"")</f>
        <v>Mature</v>
      </c>
      <c r="J146" s="223" t="str">
        <f>IFERROR(IF((VLOOKUP($A146,'Q3 Raw Data'!$A$9:$BD$158,J$3,FALSE))="","",(VLOOKUP($A146,'Q3 Raw Data'!$A$9:$BD$158,J$3,FALSE))),"")</f>
        <v>Established</v>
      </c>
      <c r="K146" s="223" t="str">
        <f>IFERROR(IF((VLOOKUP($A146,'Q3 Raw Data'!$A$9:$BD$158,K$3,FALSE))="","",(VLOOKUP($A146,'Q3 Raw Data'!$A$9:$BD$158,K$3,FALSE))),"")</f>
        <v>Mature</v>
      </c>
      <c r="L146" s="223" t="str">
        <f>IFERROR(IF((VLOOKUP($A146,'Q3 Raw Data'!$A$9:$BD$158,L$3,FALSE))="","",(VLOOKUP($A146,'Q3 Raw Data'!$A$9:$BD$158,L$3,FALSE))),"")</f>
        <v>Mature</v>
      </c>
      <c r="M146" s="223" t="str">
        <f>IFERROR(IF((VLOOKUP($A146,'Q3 Raw Data'!$A$9:$BD$158,M$3,FALSE))="","",(VLOOKUP($A146,'Q3 Raw Data'!$A$9:$BD$158,M$3,FALSE))),"")</f>
        <v>Established</v>
      </c>
      <c r="N146" s="223" t="str">
        <f>IFERROR(IF((VLOOKUP($A146,'Q3 Raw Data'!$A$9:$BD$158,N$3,FALSE))="","",(VLOOKUP($A146,'Q3 Raw Data'!$A$9:$BD$158,N$3,FALSE))),"")</f>
        <v>Established</v>
      </c>
      <c r="O146" s="223" t="str">
        <f>IFERROR(IF((VLOOKUP($A146,'Q3 Raw Data'!$A$9:$BD$158,O$3,FALSE))="","",(VLOOKUP($A146,'Q3 Raw Data'!$A$9:$BD$158,O$3,FALSE))),"")</f>
        <v>Established</v>
      </c>
      <c r="P146" s="223" t="str">
        <f>IFERROR(IF((VLOOKUP($A146,'Q3 Raw Data'!$A$9:$BD$158,P$3,FALSE))="","",(VLOOKUP($A146,'Q3 Raw Data'!$A$9:$BD$158,P$3,FALSE))),"")</f>
        <v>Plans in place</v>
      </c>
      <c r="Q146" s="223" t="str">
        <f>IFERROR(IF((VLOOKUP($A146,'Q3 Raw Data'!$A$9:$BD$158,Q$3,FALSE))="","",(VLOOKUP($A146,'Q3 Raw Data'!$A$9:$BD$158,Q$3,FALSE))),"")</f>
        <v>Plans in place</v>
      </c>
      <c r="R146" s="223" t="str">
        <f>IFERROR(IF((VLOOKUP($A146,'Q3 Raw Data'!$A$9:$BD$158,R$3,FALSE))="","",(VLOOKUP($A146,'Q3 Raw Data'!$A$9:$BD$158,R$3,FALSE))),"")</f>
        <v>Mature</v>
      </c>
      <c r="S146" s="223" t="str">
        <f>IFERROR(IF((VLOOKUP($A146,'Q3 Raw Data'!$A$9:$BD$158,S$3,FALSE))="","",(VLOOKUP($A146,'Q3 Raw Data'!$A$9:$BD$158,S$3,FALSE))),"")</f>
        <v>Established</v>
      </c>
      <c r="T146" s="223" t="str">
        <f>IFERROR(IF((VLOOKUP($A146,'Q3 Raw Data'!$A$9:$BD$158,T$3,FALSE))="","",(VLOOKUP($A146,'Q3 Raw Data'!$A$9:$BD$158,T$3,FALSE))),"")</f>
        <v>Mature</v>
      </c>
    </row>
    <row r="147" spans="1:20" x14ac:dyDescent="0.3">
      <c r="A147" t="s">
        <v>589</v>
      </c>
      <c r="B147" t="s">
        <v>590</v>
      </c>
      <c r="C147" s="223" t="str">
        <f>IFERROR(IF((VLOOKUP($A147,'Q3 Raw Data'!$A$9:$BD$158,C$3,FALSE))="","",(VLOOKUP($A147,'Q3 Raw Data'!$A$9:$BD$158,C$3,FALSE))),"")</f>
        <v>Established</v>
      </c>
      <c r="D147" s="223" t="str">
        <f>IFERROR(IF((VLOOKUP($A147,'Q3 Raw Data'!$A$9:$BD$158,D$3,FALSE))="","",(VLOOKUP($A147,'Q3 Raw Data'!$A$9:$BD$158,D$3,FALSE))),"")</f>
        <v>Established</v>
      </c>
      <c r="E147" s="223" t="str">
        <f>IFERROR(IF((VLOOKUP($A147,'Q3 Raw Data'!$A$9:$BD$158,E$3,FALSE))="","",(VLOOKUP($A147,'Q3 Raw Data'!$A$9:$BD$158,E$3,FALSE))),"")</f>
        <v>Plans in place</v>
      </c>
      <c r="F147" s="223" t="str">
        <f>IFERROR(IF((VLOOKUP($A147,'Q3 Raw Data'!$A$9:$BD$158,F$3,FALSE))="","",(VLOOKUP($A147,'Q3 Raw Data'!$A$9:$BD$158,F$3,FALSE))),"")</f>
        <v>Plans in place</v>
      </c>
      <c r="G147" s="223" t="str">
        <f>IFERROR(IF((VLOOKUP($A147,'Q3 Raw Data'!$A$9:$BD$158,G$3,FALSE))="","",(VLOOKUP($A147,'Q3 Raw Data'!$A$9:$BD$158,G$3,FALSE))),"")</f>
        <v>Plans in place</v>
      </c>
      <c r="H147" s="223" t="str">
        <f>IFERROR(IF((VLOOKUP($A147,'Q3 Raw Data'!$A$9:$BD$158,H$3,FALSE))="","",(VLOOKUP($A147,'Q3 Raw Data'!$A$9:$BD$158,H$3,FALSE))),"")</f>
        <v>Established</v>
      </c>
      <c r="I147" s="223" t="str">
        <f>IFERROR(IF((VLOOKUP($A147,'Q3 Raw Data'!$A$9:$BD$158,I$3,FALSE))="","",(VLOOKUP($A147,'Q3 Raw Data'!$A$9:$BD$158,I$3,FALSE))),"")</f>
        <v>Mature</v>
      </c>
      <c r="J147" s="223" t="str">
        <f>IFERROR(IF((VLOOKUP($A147,'Q3 Raw Data'!$A$9:$BD$158,J$3,FALSE))="","",(VLOOKUP($A147,'Q3 Raw Data'!$A$9:$BD$158,J$3,FALSE))),"")</f>
        <v>Established</v>
      </c>
      <c r="K147" s="223" t="str">
        <f>IFERROR(IF((VLOOKUP($A147,'Q3 Raw Data'!$A$9:$BD$158,K$3,FALSE))="","",(VLOOKUP($A147,'Q3 Raw Data'!$A$9:$BD$158,K$3,FALSE))),"")</f>
        <v>Not yet established</v>
      </c>
      <c r="L147" s="223" t="str">
        <f>IFERROR(IF((VLOOKUP($A147,'Q3 Raw Data'!$A$9:$BD$158,L$3,FALSE))="","",(VLOOKUP($A147,'Q3 Raw Data'!$A$9:$BD$158,L$3,FALSE))),"")</f>
        <v>Plans in place</v>
      </c>
      <c r="M147" s="223" t="str">
        <f>IFERROR(IF((VLOOKUP($A147,'Q3 Raw Data'!$A$9:$BD$158,M$3,FALSE))="","",(VLOOKUP($A147,'Q3 Raw Data'!$A$9:$BD$158,M$3,FALSE))),"")</f>
        <v>Established</v>
      </c>
      <c r="N147" s="223" t="str">
        <f>IFERROR(IF((VLOOKUP($A147,'Q3 Raw Data'!$A$9:$BD$158,N$3,FALSE))="","",(VLOOKUP($A147,'Q3 Raw Data'!$A$9:$BD$158,N$3,FALSE))),"")</f>
        <v>Established</v>
      </c>
      <c r="O147" s="223" t="str">
        <f>IFERROR(IF((VLOOKUP($A147,'Q3 Raw Data'!$A$9:$BD$158,O$3,FALSE))="","",(VLOOKUP($A147,'Q3 Raw Data'!$A$9:$BD$158,O$3,FALSE))),"")</f>
        <v>Established</v>
      </c>
      <c r="P147" s="223" t="str">
        <f>IFERROR(IF((VLOOKUP($A147,'Q3 Raw Data'!$A$9:$BD$158,P$3,FALSE))="","",(VLOOKUP($A147,'Q3 Raw Data'!$A$9:$BD$158,P$3,FALSE))),"")</f>
        <v>Plans in place</v>
      </c>
      <c r="Q147" s="223" t="str">
        <f>IFERROR(IF((VLOOKUP($A147,'Q3 Raw Data'!$A$9:$BD$158,Q$3,FALSE))="","",(VLOOKUP($A147,'Q3 Raw Data'!$A$9:$BD$158,Q$3,FALSE))),"")</f>
        <v>Established</v>
      </c>
      <c r="R147" s="223" t="str">
        <f>IFERROR(IF((VLOOKUP($A147,'Q3 Raw Data'!$A$9:$BD$158,R$3,FALSE))="","",(VLOOKUP($A147,'Q3 Raw Data'!$A$9:$BD$158,R$3,FALSE))),"")</f>
        <v>Mature</v>
      </c>
      <c r="S147" s="223" t="str">
        <f>IFERROR(IF((VLOOKUP($A147,'Q3 Raw Data'!$A$9:$BD$158,S$3,FALSE))="","",(VLOOKUP($A147,'Q3 Raw Data'!$A$9:$BD$158,S$3,FALSE))),"")</f>
        <v>Established</v>
      </c>
      <c r="T147" s="223" t="str">
        <f>IFERROR(IF((VLOOKUP($A147,'Q3 Raw Data'!$A$9:$BD$158,T$3,FALSE))="","",(VLOOKUP($A147,'Q3 Raw Data'!$A$9:$BD$158,T$3,FALSE))),"")</f>
        <v>Not yet established</v>
      </c>
    </row>
    <row r="148" spans="1:20" x14ac:dyDescent="0.3">
      <c r="A148" t="s">
        <v>591</v>
      </c>
      <c r="B148" t="s">
        <v>592</v>
      </c>
      <c r="C148" s="223" t="str">
        <f>IFERROR(IF((VLOOKUP($A148,'Q3 Raw Data'!$A$9:$BD$158,C$3,FALSE))="","",(VLOOKUP($A148,'Q3 Raw Data'!$A$9:$BD$158,C$3,FALSE))),"")</f>
        <v>Established</v>
      </c>
      <c r="D148" s="223" t="str">
        <f>IFERROR(IF((VLOOKUP($A148,'Q3 Raw Data'!$A$9:$BD$158,D$3,FALSE))="","",(VLOOKUP($A148,'Q3 Raw Data'!$A$9:$BD$158,D$3,FALSE))),"")</f>
        <v>Established</v>
      </c>
      <c r="E148" s="223" t="str">
        <f>IFERROR(IF((VLOOKUP($A148,'Q3 Raw Data'!$A$9:$BD$158,E$3,FALSE))="","",(VLOOKUP($A148,'Q3 Raw Data'!$A$9:$BD$158,E$3,FALSE))),"")</f>
        <v>Established</v>
      </c>
      <c r="F148" s="223" t="str">
        <f>IFERROR(IF((VLOOKUP($A148,'Q3 Raw Data'!$A$9:$BD$158,F$3,FALSE))="","",(VLOOKUP($A148,'Q3 Raw Data'!$A$9:$BD$158,F$3,FALSE))),"")</f>
        <v>Established</v>
      </c>
      <c r="G148" s="223" t="str">
        <f>IFERROR(IF((VLOOKUP($A148,'Q3 Raw Data'!$A$9:$BD$158,G$3,FALSE))="","",(VLOOKUP($A148,'Q3 Raw Data'!$A$9:$BD$158,G$3,FALSE))),"")</f>
        <v>Mature</v>
      </c>
      <c r="H148" s="223" t="str">
        <f>IFERROR(IF((VLOOKUP($A148,'Q3 Raw Data'!$A$9:$BD$158,H$3,FALSE))="","",(VLOOKUP($A148,'Q3 Raw Data'!$A$9:$BD$158,H$3,FALSE))),"")</f>
        <v>Established</v>
      </c>
      <c r="I148" s="223" t="str">
        <f>IFERROR(IF((VLOOKUP($A148,'Q3 Raw Data'!$A$9:$BD$158,I$3,FALSE))="","",(VLOOKUP($A148,'Q3 Raw Data'!$A$9:$BD$158,I$3,FALSE))),"")</f>
        <v>Established</v>
      </c>
      <c r="J148" s="223" t="str">
        <f>IFERROR(IF((VLOOKUP($A148,'Q3 Raw Data'!$A$9:$BD$158,J$3,FALSE))="","",(VLOOKUP($A148,'Q3 Raw Data'!$A$9:$BD$158,J$3,FALSE))),"")</f>
        <v>Established</v>
      </c>
      <c r="K148" s="223" t="str">
        <f>IFERROR(IF((VLOOKUP($A148,'Q3 Raw Data'!$A$9:$BD$158,K$3,FALSE))="","",(VLOOKUP($A148,'Q3 Raw Data'!$A$9:$BD$158,K$3,FALSE))),"")</f>
        <v>Established</v>
      </c>
      <c r="L148" s="223" t="str">
        <f>IFERROR(IF((VLOOKUP($A148,'Q3 Raw Data'!$A$9:$BD$158,L$3,FALSE))="","",(VLOOKUP($A148,'Q3 Raw Data'!$A$9:$BD$158,L$3,FALSE))),"")</f>
        <v>Established</v>
      </c>
      <c r="M148" s="223" t="str">
        <f>IFERROR(IF((VLOOKUP($A148,'Q3 Raw Data'!$A$9:$BD$158,M$3,FALSE))="","",(VLOOKUP($A148,'Q3 Raw Data'!$A$9:$BD$158,M$3,FALSE))),"")</f>
        <v>Established</v>
      </c>
      <c r="N148" s="223" t="str">
        <f>IFERROR(IF((VLOOKUP($A148,'Q3 Raw Data'!$A$9:$BD$158,N$3,FALSE))="","",(VLOOKUP($A148,'Q3 Raw Data'!$A$9:$BD$158,N$3,FALSE))),"")</f>
        <v>Mature</v>
      </c>
      <c r="O148" s="223" t="str">
        <f>IFERROR(IF((VLOOKUP($A148,'Q3 Raw Data'!$A$9:$BD$158,O$3,FALSE))="","",(VLOOKUP($A148,'Q3 Raw Data'!$A$9:$BD$158,O$3,FALSE))),"")</f>
        <v>Established</v>
      </c>
      <c r="P148" s="223" t="str">
        <f>IFERROR(IF((VLOOKUP($A148,'Q3 Raw Data'!$A$9:$BD$158,P$3,FALSE))="","",(VLOOKUP($A148,'Q3 Raw Data'!$A$9:$BD$158,P$3,FALSE))),"")</f>
        <v>Mature</v>
      </c>
      <c r="Q148" s="223" t="str">
        <f>IFERROR(IF((VLOOKUP($A148,'Q3 Raw Data'!$A$9:$BD$158,Q$3,FALSE))="","",(VLOOKUP($A148,'Q3 Raw Data'!$A$9:$BD$158,Q$3,FALSE))),"")</f>
        <v>Established</v>
      </c>
      <c r="R148" s="223" t="str">
        <f>IFERROR(IF((VLOOKUP($A148,'Q3 Raw Data'!$A$9:$BD$158,R$3,FALSE))="","",(VLOOKUP($A148,'Q3 Raw Data'!$A$9:$BD$158,R$3,FALSE))),"")</f>
        <v>Established</v>
      </c>
      <c r="S148" s="223" t="str">
        <f>IFERROR(IF((VLOOKUP($A148,'Q3 Raw Data'!$A$9:$BD$158,S$3,FALSE))="","",(VLOOKUP($A148,'Q3 Raw Data'!$A$9:$BD$158,S$3,FALSE))),"")</f>
        <v>Established</v>
      </c>
      <c r="T148" s="223" t="str">
        <f>IFERROR(IF((VLOOKUP($A148,'Q3 Raw Data'!$A$9:$BD$158,T$3,FALSE))="","",(VLOOKUP($A148,'Q3 Raw Data'!$A$9:$BD$158,T$3,FALSE))),"")</f>
        <v>Established</v>
      </c>
    </row>
    <row r="149" spans="1:20" x14ac:dyDescent="0.3">
      <c r="A149" t="s">
        <v>593</v>
      </c>
      <c r="B149" t="s">
        <v>594</v>
      </c>
      <c r="C149" s="223" t="str">
        <f>IFERROR(IF((VLOOKUP($A149,'Q3 Raw Data'!$A$9:$BD$158,C$3,FALSE))="","",(VLOOKUP($A149,'Q3 Raw Data'!$A$9:$BD$158,C$3,FALSE))),"")</f>
        <v>Established</v>
      </c>
      <c r="D149" s="223" t="str">
        <f>IFERROR(IF((VLOOKUP($A149,'Q3 Raw Data'!$A$9:$BD$158,D$3,FALSE))="","",(VLOOKUP($A149,'Q3 Raw Data'!$A$9:$BD$158,D$3,FALSE))),"")</f>
        <v>Established</v>
      </c>
      <c r="E149" s="223" t="str">
        <f>IFERROR(IF((VLOOKUP($A149,'Q3 Raw Data'!$A$9:$BD$158,E$3,FALSE))="","",(VLOOKUP($A149,'Q3 Raw Data'!$A$9:$BD$158,E$3,FALSE))),"")</f>
        <v>Exemplary</v>
      </c>
      <c r="F149" s="223" t="str">
        <f>IFERROR(IF((VLOOKUP($A149,'Q3 Raw Data'!$A$9:$BD$158,F$3,FALSE))="","",(VLOOKUP($A149,'Q3 Raw Data'!$A$9:$BD$158,F$3,FALSE))),"")</f>
        <v>Established</v>
      </c>
      <c r="G149" s="223" t="str">
        <f>IFERROR(IF((VLOOKUP($A149,'Q3 Raw Data'!$A$9:$BD$158,G$3,FALSE))="","",(VLOOKUP($A149,'Q3 Raw Data'!$A$9:$BD$158,G$3,FALSE))),"")</f>
        <v>Established</v>
      </c>
      <c r="H149" s="223" t="str">
        <f>IFERROR(IF((VLOOKUP($A149,'Q3 Raw Data'!$A$9:$BD$158,H$3,FALSE))="","",(VLOOKUP($A149,'Q3 Raw Data'!$A$9:$BD$158,H$3,FALSE))),"")</f>
        <v>Plans in place</v>
      </c>
      <c r="I149" s="223" t="str">
        <f>IFERROR(IF((VLOOKUP($A149,'Q3 Raw Data'!$A$9:$BD$158,I$3,FALSE))="","",(VLOOKUP($A149,'Q3 Raw Data'!$A$9:$BD$158,I$3,FALSE))),"")</f>
        <v>Established</v>
      </c>
      <c r="J149" s="223" t="str">
        <f>IFERROR(IF((VLOOKUP($A149,'Q3 Raw Data'!$A$9:$BD$158,J$3,FALSE))="","",(VLOOKUP($A149,'Q3 Raw Data'!$A$9:$BD$158,J$3,FALSE))),"")</f>
        <v>Established</v>
      </c>
      <c r="K149" s="223" t="str">
        <f>IFERROR(IF((VLOOKUP($A149,'Q3 Raw Data'!$A$9:$BD$158,K$3,FALSE))="","",(VLOOKUP($A149,'Q3 Raw Data'!$A$9:$BD$158,K$3,FALSE))),"")</f>
        <v>Plans in place</v>
      </c>
      <c r="L149" s="223" t="str">
        <f>IFERROR(IF((VLOOKUP($A149,'Q3 Raw Data'!$A$9:$BD$158,L$3,FALSE))="","",(VLOOKUP($A149,'Q3 Raw Data'!$A$9:$BD$158,L$3,FALSE))),"")</f>
        <v>Established</v>
      </c>
      <c r="M149" s="223" t="str">
        <f>IFERROR(IF((VLOOKUP($A149,'Q3 Raw Data'!$A$9:$BD$158,M$3,FALSE))="","",(VLOOKUP($A149,'Q3 Raw Data'!$A$9:$BD$158,M$3,FALSE))),"")</f>
        <v>Established</v>
      </c>
      <c r="N149" s="223" t="str">
        <f>IFERROR(IF((VLOOKUP($A149,'Q3 Raw Data'!$A$9:$BD$158,N$3,FALSE))="","",(VLOOKUP($A149,'Q3 Raw Data'!$A$9:$BD$158,N$3,FALSE))),"")</f>
        <v>Exemplary</v>
      </c>
      <c r="O149" s="223" t="str">
        <f>IFERROR(IF((VLOOKUP($A149,'Q3 Raw Data'!$A$9:$BD$158,O$3,FALSE))="","",(VLOOKUP($A149,'Q3 Raw Data'!$A$9:$BD$158,O$3,FALSE))),"")</f>
        <v>Established</v>
      </c>
      <c r="P149" s="223" t="str">
        <f>IFERROR(IF((VLOOKUP($A149,'Q3 Raw Data'!$A$9:$BD$158,P$3,FALSE))="","",(VLOOKUP($A149,'Q3 Raw Data'!$A$9:$BD$158,P$3,FALSE))),"")</f>
        <v>Established</v>
      </c>
      <c r="Q149" s="223" t="str">
        <f>IFERROR(IF((VLOOKUP($A149,'Q3 Raw Data'!$A$9:$BD$158,Q$3,FALSE))="","",(VLOOKUP($A149,'Q3 Raw Data'!$A$9:$BD$158,Q$3,FALSE))),"")</f>
        <v>Plans in place</v>
      </c>
      <c r="R149" s="223" t="str">
        <f>IFERROR(IF((VLOOKUP($A149,'Q3 Raw Data'!$A$9:$BD$158,R$3,FALSE))="","",(VLOOKUP($A149,'Q3 Raw Data'!$A$9:$BD$158,R$3,FALSE))),"")</f>
        <v>Established</v>
      </c>
      <c r="S149" s="223" t="str">
        <f>IFERROR(IF((VLOOKUP($A149,'Q3 Raw Data'!$A$9:$BD$158,S$3,FALSE))="","",(VLOOKUP($A149,'Q3 Raw Data'!$A$9:$BD$158,S$3,FALSE))),"")</f>
        <v>Established</v>
      </c>
      <c r="T149" s="223" t="str">
        <f>IFERROR(IF((VLOOKUP($A149,'Q3 Raw Data'!$A$9:$BD$158,T$3,FALSE))="","",(VLOOKUP($A149,'Q3 Raw Data'!$A$9:$BD$158,T$3,FALSE))),"")</f>
        <v>Plans in place</v>
      </c>
    </row>
    <row r="150" spans="1:20" x14ac:dyDescent="0.3">
      <c r="A150" t="s">
        <v>595</v>
      </c>
      <c r="B150" t="s">
        <v>596</v>
      </c>
      <c r="C150" s="223" t="str">
        <f>IFERROR(IF((VLOOKUP($A150,'Q3 Raw Data'!$A$9:$BD$158,C$3,FALSE))="","",(VLOOKUP($A150,'Q3 Raw Data'!$A$9:$BD$158,C$3,FALSE))),"")</f>
        <v>Mature</v>
      </c>
      <c r="D150" s="223" t="str">
        <f>IFERROR(IF((VLOOKUP($A150,'Q3 Raw Data'!$A$9:$BD$158,D$3,FALSE))="","",(VLOOKUP($A150,'Q3 Raw Data'!$A$9:$BD$158,D$3,FALSE))),"")</f>
        <v>Established</v>
      </c>
      <c r="E150" s="223" t="str">
        <f>IFERROR(IF((VLOOKUP($A150,'Q3 Raw Data'!$A$9:$BD$158,E$3,FALSE))="","",(VLOOKUP($A150,'Q3 Raw Data'!$A$9:$BD$158,E$3,FALSE))),"")</f>
        <v>Established</v>
      </c>
      <c r="F150" s="223" t="str">
        <f>IFERROR(IF((VLOOKUP($A150,'Q3 Raw Data'!$A$9:$BD$158,F$3,FALSE))="","",(VLOOKUP($A150,'Q3 Raw Data'!$A$9:$BD$158,F$3,FALSE))),"")</f>
        <v>Mature</v>
      </c>
      <c r="G150" s="223" t="str">
        <f>IFERROR(IF((VLOOKUP($A150,'Q3 Raw Data'!$A$9:$BD$158,G$3,FALSE))="","",(VLOOKUP($A150,'Q3 Raw Data'!$A$9:$BD$158,G$3,FALSE))),"")</f>
        <v>Established</v>
      </c>
      <c r="H150" s="223" t="str">
        <f>IFERROR(IF((VLOOKUP($A150,'Q3 Raw Data'!$A$9:$BD$158,H$3,FALSE))="","",(VLOOKUP($A150,'Q3 Raw Data'!$A$9:$BD$158,H$3,FALSE))),"")</f>
        <v>Established</v>
      </c>
      <c r="I150" s="223" t="str">
        <f>IFERROR(IF((VLOOKUP($A150,'Q3 Raw Data'!$A$9:$BD$158,I$3,FALSE))="","",(VLOOKUP($A150,'Q3 Raw Data'!$A$9:$BD$158,I$3,FALSE))),"")</f>
        <v>Established</v>
      </c>
      <c r="J150" s="223" t="str">
        <f>IFERROR(IF((VLOOKUP($A150,'Q3 Raw Data'!$A$9:$BD$158,J$3,FALSE))="","",(VLOOKUP($A150,'Q3 Raw Data'!$A$9:$BD$158,J$3,FALSE))),"")</f>
        <v>Established</v>
      </c>
      <c r="K150" s="223" t="str">
        <f>IFERROR(IF((VLOOKUP($A150,'Q3 Raw Data'!$A$9:$BD$158,K$3,FALSE))="","",(VLOOKUP($A150,'Q3 Raw Data'!$A$9:$BD$158,K$3,FALSE))),"")</f>
        <v>Plans in place</v>
      </c>
      <c r="L150" s="223" t="str">
        <f>IFERROR(IF((VLOOKUP($A150,'Q3 Raw Data'!$A$9:$BD$158,L$3,FALSE))="","",(VLOOKUP($A150,'Q3 Raw Data'!$A$9:$BD$158,L$3,FALSE))),"")</f>
        <v>Mature</v>
      </c>
      <c r="M150" s="223" t="str">
        <f>IFERROR(IF((VLOOKUP($A150,'Q3 Raw Data'!$A$9:$BD$158,M$3,FALSE))="","",(VLOOKUP($A150,'Q3 Raw Data'!$A$9:$BD$158,M$3,FALSE))),"")</f>
        <v>Mature</v>
      </c>
      <c r="N150" s="223" t="str">
        <f>IFERROR(IF((VLOOKUP($A150,'Q3 Raw Data'!$A$9:$BD$158,N$3,FALSE))="","",(VLOOKUP($A150,'Q3 Raw Data'!$A$9:$BD$158,N$3,FALSE))),"")</f>
        <v>Mature</v>
      </c>
      <c r="O150" s="223" t="str">
        <f>IFERROR(IF((VLOOKUP($A150,'Q3 Raw Data'!$A$9:$BD$158,O$3,FALSE))="","",(VLOOKUP($A150,'Q3 Raw Data'!$A$9:$BD$158,O$3,FALSE))),"")</f>
        <v>Mature</v>
      </c>
      <c r="P150" s="223" t="str">
        <f>IFERROR(IF((VLOOKUP($A150,'Q3 Raw Data'!$A$9:$BD$158,P$3,FALSE))="","",(VLOOKUP($A150,'Q3 Raw Data'!$A$9:$BD$158,P$3,FALSE))),"")</f>
        <v>Established</v>
      </c>
      <c r="Q150" s="223" t="str">
        <f>IFERROR(IF((VLOOKUP($A150,'Q3 Raw Data'!$A$9:$BD$158,Q$3,FALSE))="","",(VLOOKUP($A150,'Q3 Raw Data'!$A$9:$BD$158,Q$3,FALSE))),"")</f>
        <v>Mature</v>
      </c>
      <c r="R150" s="223" t="str">
        <f>IFERROR(IF((VLOOKUP($A150,'Q3 Raw Data'!$A$9:$BD$158,R$3,FALSE))="","",(VLOOKUP($A150,'Q3 Raw Data'!$A$9:$BD$158,R$3,FALSE))),"")</f>
        <v>Mature</v>
      </c>
      <c r="S150" s="223" t="str">
        <f>IFERROR(IF((VLOOKUP($A150,'Q3 Raw Data'!$A$9:$BD$158,S$3,FALSE))="","",(VLOOKUP($A150,'Q3 Raw Data'!$A$9:$BD$158,S$3,FALSE))),"")</f>
        <v>Mature</v>
      </c>
      <c r="T150" s="223" t="str">
        <f>IFERROR(IF((VLOOKUP($A150,'Q3 Raw Data'!$A$9:$BD$158,T$3,FALSE))="","",(VLOOKUP($A150,'Q3 Raw Data'!$A$9:$BD$158,T$3,FALSE))),"")</f>
        <v>Plans in place</v>
      </c>
    </row>
    <row r="151" spans="1:20" x14ac:dyDescent="0.3">
      <c r="A151" t="s">
        <v>597</v>
      </c>
      <c r="B151" t="s">
        <v>598</v>
      </c>
      <c r="C151" s="223" t="str">
        <f>IFERROR(IF((VLOOKUP($A151,'Q3 Raw Data'!$A$9:$BD$158,C$3,FALSE))="","",(VLOOKUP($A151,'Q3 Raw Data'!$A$9:$BD$158,C$3,FALSE))),"")</f>
        <v>Established</v>
      </c>
      <c r="D151" s="223" t="str">
        <f>IFERROR(IF((VLOOKUP($A151,'Q3 Raw Data'!$A$9:$BD$158,D$3,FALSE))="","",(VLOOKUP($A151,'Q3 Raw Data'!$A$9:$BD$158,D$3,FALSE))),"")</f>
        <v>Established</v>
      </c>
      <c r="E151" s="223" t="str">
        <f>IFERROR(IF((VLOOKUP($A151,'Q3 Raw Data'!$A$9:$BD$158,E$3,FALSE))="","",(VLOOKUP($A151,'Q3 Raw Data'!$A$9:$BD$158,E$3,FALSE))),"")</f>
        <v>Established</v>
      </c>
      <c r="F151" s="223" t="str">
        <f>IFERROR(IF((VLOOKUP($A151,'Q3 Raw Data'!$A$9:$BD$158,F$3,FALSE))="","",(VLOOKUP($A151,'Q3 Raw Data'!$A$9:$BD$158,F$3,FALSE))),"")</f>
        <v>Established</v>
      </c>
      <c r="G151" s="223" t="str">
        <f>IFERROR(IF((VLOOKUP($A151,'Q3 Raw Data'!$A$9:$BD$158,G$3,FALSE))="","",(VLOOKUP($A151,'Q3 Raw Data'!$A$9:$BD$158,G$3,FALSE))),"")</f>
        <v>Plans in place</v>
      </c>
      <c r="H151" s="223" t="str">
        <f>IFERROR(IF((VLOOKUP($A151,'Q3 Raw Data'!$A$9:$BD$158,H$3,FALSE))="","",(VLOOKUP($A151,'Q3 Raw Data'!$A$9:$BD$158,H$3,FALSE))),"")</f>
        <v>Established</v>
      </c>
      <c r="I151" s="223" t="str">
        <f>IFERROR(IF((VLOOKUP($A151,'Q3 Raw Data'!$A$9:$BD$158,I$3,FALSE))="","",(VLOOKUP($A151,'Q3 Raw Data'!$A$9:$BD$158,I$3,FALSE))),"")</f>
        <v>Established</v>
      </c>
      <c r="J151" s="223" t="str">
        <f>IFERROR(IF((VLOOKUP($A151,'Q3 Raw Data'!$A$9:$BD$158,J$3,FALSE))="","",(VLOOKUP($A151,'Q3 Raw Data'!$A$9:$BD$158,J$3,FALSE))),"")</f>
        <v>Established</v>
      </c>
      <c r="K151" s="223" t="str">
        <f>IFERROR(IF((VLOOKUP($A151,'Q3 Raw Data'!$A$9:$BD$158,K$3,FALSE))="","",(VLOOKUP($A151,'Q3 Raw Data'!$A$9:$BD$158,K$3,FALSE))),"")</f>
        <v>Established</v>
      </c>
      <c r="L151" s="223" t="str">
        <f>IFERROR(IF((VLOOKUP($A151,'Q3 Raw Data'!$A$9:$BD$158,L$3,FALSE))="","",(VLOOKUP($A151,'Q3 Raw Data'!$A$9:$BD$158,L$3,FALSE))),"")</f>
        <v>Established</v>
      </c>
      <c r="M151" s="223" t="str">
        <f>IFERROR(IF((VLOOKUP($A151,'Q3 Raw Data'!$A$9:$BD$158,M$3,FALSE))="","",(VLOOKUP($A151,'Q3 Raw Data'!$A$9:$BD$158,M$3,FALSE))),"")</f>
        <v>Established</v>
      </c>
      <c r="N151" s="223" t="str">
        <f>IFERROR(IF((VLOOKUP($A151,'Q3 Raw Data'!$A$9:$BD$158,N$3,FALSE))="","",(VLOOKUP($A151,'Q3 Raw Data'!$A$9:$BD$158,N$3,FALSE))),"")</f>
        <v>Established</v>
      </c>
      <c r="O151" s="223" t="str">
        <f>IFERROR(IF((VLOOKUP($A151,'Q3 Raw Data'!$A$9:$BD$158,O$3,FALSE))="","",(VLOOKUP($A151,'Q3 Raw Data'!$A$9:$BD$158,O$3,FALSE))),"")</f>
        <v>Established</v>
      </c>
      <c r="P151" s="223" t="str">
        <f>IFERROR(IF((VLOOKUP($A151,'Q3 Raw Data'!$A$9:$BD$158,P$3,FALSE))="","",(VLOOKUP($A151,'Q3 Raw Data'!$A$9:$BD$158,P$3,FALSE))),"")</f>
        <v>Established</v>
      </c>
      <c r="Q151" s="223" t="str">
        <f>IFERROR(IF((VLOOKUP($A151,'Q3 Raw Data'!$A$9:$BD$158,Q$3,FALSE))="","",(VLOOKUP($A151,'Q3 Raw Data'!$A$9:$BD$158,Q$3,FALSE))),"")</f>
        <v>Established</v>
      </c>
      <c r="R151" s="223" t="str">
        <f>IFERROR(IF((VLOOKUP($A151,'Q3 Raw Data'!$A$9:$BD$158,R$3,FALSE))="","",(VLOOKUP($A151,'Q3 Raw Data'!$A$9:$BD$158,R$3,FALSE))),"")</f>
        <v>Established</v>
      </c>
      <c r="S151" s="223" t="str">
        <f>IFERROR(IF((VLOOKUP($A151,'Q3 Raw Data'!$A$9:$BD$158,S$3,FALSE))="","",(VLOOKUP($A151,'Q3 Raw Data'!$A$9:$BD$158,S$3,FALSE))),"")</f>
        <v>Established</v>
      </c>
      <c r="T151" s="223" t="str">
        <f>IFERROR(IF((VLOOKUP($A151,'Q3 Raw Data'!$A$9:$BD$158,T$3,FALSE))="","",(VLOOKUP($A151,'Q3 Raw Data'!$A$9:$BD$158,T$3,FALSE))),"")</f>
        <v>Established</v>
      </c>
    </row>
    <row r="152" spans="1:20" x14ac:dyDescent="0.3">
      <c r="A152" t="s">
        <v>601</v>
      </c>
      <c r="B152" t="s">
        <v>602</v>
      </c>
      <c r="C152" s="223" t="str">
        <f>IFERROR(IF((VLOOKUP($A152,'Q3 Raw Data'!$A$9:$BD$158,C$3,FALSE))="","",(VLOOKUP($A152,'Q3 Raw Data'!$A$9:$BD$158,C$3,FALSE))),"")</f>
        <v>Mature</v>
      </c>
      <c r="D152" s="223" t="str">
        <f>IFERROR(IF((VLOOKUP($A152,'Q3 Raw Data'!$A$9:$BD$158,D$3,FALSE))="","",(VLOOKUP($A152,'Q3 Raw Data'!$A$9:$BD$158,D$3,FALSE))),"")</f>
        <v>Mature</v>
      </c>
      <c r="E152" s="223" t="str">
        <f>IFERROR(IF((VLOOKUP($A152,'Q3 Raw Data'!$A$9:$BD$158,E$3,FALSE))="","",(VLOOKUP($A152,'Q3 Raw Data'!$A$9:$BD$158,E$3,FALSE))),"")</f>
        <v>Mature</v>
      </c>
      <c r="F152" s="223" t="str">
        <f>IFERROR(IF((VLOOKUP($A152,'Q3 Raw Data'!$A$9:$BD$158,F$3,FALSE))="","",(VLOOKUP($A152,'Q3 Raw Data'!$A$9:$BD$158,F$3,FALSE))),"")</f>
        <v>Mature</v>
      </c>
      <c r="G152" s="223" t="str">
        <f>IFERROR(IF((VLOOKUP($A152,'Q3 Raw Data'!$A$9:$BD$158,G$3,FALSE))="","",(VLOOKUP($A152,'Q3 Raw Data'!$A$9:$BD$158,G$3,FALSE))),"")</f>
        <v>Mature</v>
      </c>
      <c r="H152" s="223" t="str">
        <f>IFERROR(IF((VLOOKUP($A152,'Q3 Raw Data'!$A$9:$BD$158,H$3,FALSE))="","",(VLOOKUP($A152,'Q3 Raw Data'!$A$9:$BD$158,H$3,FALSE))),"")</f>
        <v>Mature</v>
      </c>
      <c r="I152" s="223" t="str">
        <f>IFERROR(IF((VLOOKUP($A152,'Q3 Raw Data'!$A$9:$BD$158,I$3,FALSE))="","",(VLOOKUP($A152,'Q3 Raw Data'!$A$9:$BD$158,I$3,FALSE))),"")</f>
        <v>Mature</v>
      </c>
      <c r="J152" s="223" t="str">
        <f>IFERROR(IF((VLOOKUP($A152,'Q3 Raw Data'!$A$9:$BD$158,J$3,FALSE))="","",(VLOOKUP($A152,'Q3 Raw Data'!$A$9:$BD$158,J$3,FALSE))),"")</f>
        <v>Mature</v>
      </c>
      <c r="K152" s="223" t="str">
        <f>IFERROR(IF((VLOOKUP($A152,'Q3 Raw Data'!$A$9:$BD$158,K$3,FALSE))="","",(VLOOKUP($A152,'Q3 Raw Data'!$A$9:$BD$158,K$3,FALSE))),"")</f>
        <v>Mature</v>
      </c>
      <c r="L152" s="223" t="str">
        <f>IFERROR(IF((VLOOKUP($A152,'Q3 Raw Data'!$A$9:$BD$158,L$3,FALSE))="","",(VLOOKUP($A152,'Q3 Raw Data'!$A$9:$BD$158,L$3,FALSE))),"")</f>
        <v>Mature</v>
      </c>
      <c r="M152" s="223" t="str">
        <f>IFERROR(IF((VLOOKUP($A152,'Q3 Raw Data'!$A$9:$BD$158,M$3,FALSE))="","",(VLOOKUP($A152,'Q3 Raw Data'!$A$9:$BD$158,M$3,FALSE))),"")</f>
        <v>Mature</v>
      </c>
      <c r="N152" s="223" t="str">
        <f>IFERROR(IF((VLOOKUP($A152,'Q3 Raw Data'!$A$9:$BD$158,N$3,FALSE))="","",(VLOOKUP($A152,'Q3 Raw Data'!$A$9:$BD$158,N$3,FALSE))),"")</f>
        <v>Mature</v>
      </c>
      <c r="O152" s="223" t="str">
        <f>IFERROR(IF((VLOOKUP($A152,'Q3 Raw Data'!$A$9:$BD$158,O$3,FALSE))="","",(VLOOKUP($A152,'Q3 Raw Data'!$A$9:$BD$158,O$3,FALSE))),"")</f>
        <v>Mature</v>
      </c>
      <c r="P152" s="223" t="str">
        <f>IFERROR(IF((VLOOKUP($A152,'Q3 Raw Data'!$A$9:$BD$158,P$3,FALSE))="","",(VLOOKUP($A152,'Q3 Raw Data'!$A$9:$BD$158,P$3,FALSE))),"")</f>
        <v>Mature</v>
      </c>
      <c r="Q152" s="223" t="str">
        <f>IFERROR(IF((VLOOKUP($A152,'Q3 Raw Data'!$A$9:$BD$158,Q$3,FALSE))="","",(VLOOKUP($A152,'Q3 Raw Data'!$A$9:$BD$158,Q$3,FALSE))),"")</f>
        <v>Mature</v>
      </c>
      <c r="R152" s="223" t="str">
        <f>IFERROR(IF((VLOOKUP($A152,'Q3 Raw Data'!$A$9:$BD$158,R$3,FALSE))="","",(VLOOKUP($A152,'Q3 Raw Data'!$A$9:$BD$158,R$3,FALSE))),"")</f>
        <v>Mature</v>
      </c>
      <c r="S152" s="223" t="str">
        <f>IFERROR(IF((VLOOKUP($A152,'Q3 Raw Data'!$A$9:$BD$158,S$3,FALSE))="","",(VLOOKUP($A152,'Q3 Raw Data'!$A$9:$BD$158,S$3,FALSE))),"")</f>
        <v>Mature</v>
      </c>
      <c r="T152" s="223" t="str">
        <f>IFERROR(IF((VLOOKUP($A152,'Q3 Raw Data'!$A$9:$BD$158,T$3,FALSE))="","",(VLOOKUP($A152,'Q3 Raw Data'!$A$9:$BD$158,T$3,FALSE))),"")</f>
        <v>Mature</v>
      </c>
    </row>
    <row r="153" spans="1:20" x14ac:dyDescent="0.3">
      <c r="A153" t="s">
        <v>603</v>
      </c>
      <c r="B153" t="s">
        <v>604</v>
      </c>
      <c r="C153" s="223" t="str">
        <f>IFERROR(IF((VLOOKUP($A153,'Q3 Raw Data'!$A$9:$BD$158,C$3,FALSE))="","",(VLOOKUP($A153,'Q3 Raw Data'!$A$9:$BD$158,C$3,FALSE))),"")</f>
        <v>Mature</v>
      </c>
      <c r="D153" s="223" t="str">
        <f>IFERROR(IF((VLOOKUP($A153,'Q3 Raw Data'!$A$9:$BD$158,D$3,FALSE))="","",(VLOOKUP($A153,'Q3 Raw Data'!$A$9:$BD$158,D$3,FALSE))),"")</f>
        <v>Established</v>
      </c>
      <c r="E153" s="223" t="str">
        <f>IFERROR(IF((VLOOKUP($A153,'Q3 Raw Data'!$A$9:$BD$158,E$3,FALSE))="","",(VLOOKUP($A153,'Q3 Raw Data'!$A$9:$BD$158,E$3,FALSE))),"")</f>
        <v>Established</v>
      </c>
      <c r="F153" s="223" t="str">
        <f>IFERROR(IF((VLOOKUP($A153,'Q3 Raw Data'!$A$9:$BD$158,F$3,FALSE))="","",(VLOOKUP($A153,'Q3 Raw Data'!$A$9:$BD$158,F$3,FALSE))),"")</f>
        <v>Plans in place</v>
      </c>
      <c r="G153" s="223" t="str">
        <f>IFERROR(IF((VLOOKUP($A153,'Q3 Raw Data'!$A$9:$BD$158,G$3,FALSE))="","",(VLOOKUP($A153,'Q3 Raw Data'!$A$9:$BD$158,G$3,FALSE))),"")</f>
        <v>Plans in place</v>
      </c>
      <c r="H153" s="223" t="str">
        <f>IFERROR(IF((VLOOKUP($A153,'Q3 Raw Data'!$A$9:$BD$158,H$3,FALSE))="","",(VLOOKUP($A153,'Q3 Raw Data'!$A$9:$BD$158,H$3,FALSE))),"")</f>
        <v>Plans in place</v>
      </c>
      <c r="I153" s="223" t="str">
        <f>IFERROR(IF((VLOOKUP($A153,'Q3 Raw Data'!$A$9:$BD$158,I$3,FALSE))="","",(VLOOKUP($A153,'Q3 Raw Data'!$A$9:$BD$158,I$3,FALSE))),"")</f>
        <v>Mature</v>
      </c>
      <c r="J153" s="223" t="str">
        <f>IFERROR(IF((VLOOKUP($A153,'Q3 Raw Data'!$A$9:$BD$158,J$3,FALSE))="","",(VLOOKUP($A153,'Q3 Raw Data'!$A$9:$BD$158,J$3,FALSE))),"")</f>
        <v>Established</v>
      </c>
      <c r="K153" s="223" t="str">
        <f>IFERROR(IF((VLOOKUP($A153,'Q3 Raw Data'!$A$9:$BD$158,K$3,FALSE))="","",(VLOOKUP($A153,'Q3 Raw Data'!$A$9:$BD$158,K$3,FALSE))),"")</f>
        <v>Mature</v>
      </c>
      <c r="L153" s="223" t="str">
        <f>IFERROR(IF((VLOOKUP($A153,'Q3 Raw Data'!$A$9:$BD$158,L$3,FALSE))="","",(VLOOKUP($A153,'Q3 Raw Data'!$A$9:$BD$158,L$3,FALSE))),"")</f>
        <v>Mature</v>
      </c>
      <c r="M153" s="223" t="str">
        <f>IFERROR(IF((VLOOKUP($A153,'Q3 Raw Data'!$A$9:$BD$158,M$3,FALSE))="","",(VLOOKUP($A153,'Q3 Raw Data'!$A$9:$BD$158,M$3,FALSE))),"")</f>
        <v>Established</v>
      </c>
      <c r="N153" s="223" t="str">
        <f>IFERROR(IF((VLOOKUP($A153,'Q3 Raw Data'!$A$9:$BD$158,N$3,FALSE))="","",(VLOOKUP($A153,'Q3 Raw Data'!$A$9:$BD$158,N$3,FALSE))),"")</f>
        <v>Established</v>
      </c>
      <c r="O153" s="223" t="str">
        <f>IFERROR(IF((VLOOKUP($A153,'Q3 Raw Data'!$A$9:$BD$158,O$3,FALSE))="","",(VLOOKUP($A153,'Q3 Raw Data'!$A$9:$BD$158,O$3,FALSE))),"")</f>
        <v>Established</v>
      </c>
      <c r="P153" s="223" t="str">
        <f>IFERROR(IF((VLOOKUP($A153,'Q3 Raw Data'!$A$9:$BD$158,P$3,FALSE))="","",(VLOOKUP($A153,'Q3 Raw Data'!$A$9:$BD$158,P$3,FALSE))),"")</f>
        <v>Plans in place</v>
      </c>
      <c r="Q153" s="223" t="str">
        <f>IFERROR(IF((VLOOKUP($A153,'Q3 Raw Data'!$A$9:$BD$158,Q$3,FALSE))="","",(VLOOKUP($A153,'Q3 Raw Data'!$A$9:$BD$158,Q$3,FALSE))),"")</f>
        <v>Plans in place</v>
      </c>
      <c r="R153" s="223" t="str">
        <f>IFERROR(IF((VLOOKUP($A153,'Q3 Raw Data'!$A$9:$BD$158,R$3,FALSE))="","",(VLOOKUP($A153,'Q3 Raw Data'!$A$9:$BD$158,R$3,FALSE))),"")</f>
        <v>Mature</v>
      </c>
      <c r="S153" s="223" t="str">
        <f>IFERROR(IF((VLOOKUP($A153,'Q3 Raw Data'!$A$9:$BD$158,S$3,FALSE))="","",(VLOOKUP($A153,'Q3 Raw Data'!$A$9:$BD$158,S$3,FALSE))),"")</f>
        <v>Established</v>
      </c>
      <c r="T153" s="223" t="str">
        <f>IFERROR(IF((VLOOKUP($A153,'Q3 Raw Data'!$A$9:$BD$158,T$3,FALSE))="","",(VLOOKUP($A153,'Q3 Raw Data'!$A$9:$BD$158,T$3,FALSE))),"")</f>
        <v>Mature</v>
      </c>
    </row>
    <row r="154" spans="1:20" x14ac:dyDescent="0.3">
      <c r="A154" t="s">
        <v>607</v>
      </c>
      <c r="B154" t="s">
        <v>608</v>
      </c>
      <c r="C154" s="223" t="str">
        <f>IFERROR(IF((VLOOKUP($A154,'Q3 Raw Data'!$A$9:$BD$158,C$3,FALSE))="","",(VLOOKUP($A154,'Q3 Raw Data'!$A$9:$BD$158,C$3,FALSE))),"")</f>
        <v>Established</v>
      </c>
      <c r="D154" s="223" t="str">
        <f>IFERROR(IF((VLOOKUP($A154,'Q3 Raw Data'!$A$9:$BD$158,D$3,FALSE))="","",(VLOOKUP($A154,'Q3 Raw Data'!$A$9:$BD$158,D$3,FALSE))),"")</f>
        <v>Established</v>
      </c>
      <c r="E154" s="223" t="str">
        <f>IFERROR(IF((VLOOKUP($A154,'Q3 Raw Data'!$A$9:$BD$158,E$3,FALSE))="","",(VLOOKUP($A154,'Q3 Raw Data'!$A$9:$BD$158,E$3,FALSE))),"")</f>
        <v>Established</v>
      </c>
      <c r="F154" s="223" t="str">
        <f>IFERROR(IF((VLOOKUP($A154,'Q3 Raw Data'!$A$9:$BD$158,F$3,FALSE))="","",(VLOOKUP($A154,'Q3 Raw Data'!$A$9:$BD$158,F$3,FALSE))),"")</f>
        <v>Established</v>
      </c>
      <c r="G154" s="223" t="str">
        <f>IFERROR(IF((VLOOKUP($A154,'Q3 Raw Data'!$A$9:$BD$158,G$3,FALSE))="","",(VLOOKUP($A154,'Q3 Raw Data'!$A$9:$BD$158,G$3,FALSE))),"")</f>
        <v>Established</v>
      </c>
      <c r="H154" s="223" t="str">
        <f>IFERROR(IF((VLOOKUP($A154,'Q3 Raw Data'!$A$9:$BD$158,H$3,FALSE))="","",(VLOOKUP($A154,'Q3 Raw Data'!$A$9:$BD$158,H$3,FALSE))),"")</f>
        <v>Established</v>
      </c>
      <c r="I154" s="223" t="str">
        <f>IFERROR(IF((VLOOKUP($A154,'Q3 Raw Data'!$A$9:$BD$158,I$3,FALSE))="","",(VLOOKUP($A154,'Q3 Raw Data'!$A$9:$BD$158,I$3,FALSE))),"")</f>
        <v>Mature</v>
      </c>
      <c r="J154" s="223" t="str">
        <f>IFERROR(IF((VLOOKUP($A154,'Q3 Raw Data'!$A$9:$BD$158,J$3,FALSE))="","",(VLOOKUP($A154,'Q3 Raw Data'!$A$9:$BD$158,J$3,FALSE))),"")</f>
        <v>Established</v>
      </c>
      <c r="K154" s="223" t="str">
        <f>IFERROR(IF((VLOOKUP($A154,'Q3 Raw Data'!$A$9:$BD$158,K$3,FALSE))="","",(VLOOKUP($A154,'Q3 Raw Data'!$A$9:$BD$158,K$3,FALSE))),"")</f>
        <v>Established</v>
      </c>
      <c r="L154" s="223" t="str">
        <f>IFERROR(IF((VLOOKUP($A154,'Q3 Raw Data'!$A$9:$BD$158,L$3,FALSE))="","",(VLOOKUP($A154,'Q3 Raw Data'!$A$9:$BD$158,L$3,FALSE))),"")</f>
        <v>Established</v>
      </c>
      <c r="M154" s="223" t="str">
        <f>IFERROR(IF((VLOOKUP($A154,'Q3 Raw Data'!$A$9:$BD$158,M$3,FALSE))="","",(VLOOKUP($A154,'Q3 Raw Data'!$A$9:$BD$158,M$3,FALSE))),"")</f>
        <v>Established</v>
      </c>
      <c r="N154" s="223" t="str">
        <f>IFERROR(IF((VLOOKUP($A154,'Q3 Raw Data'!$A$9:$BD$158,N$3,FALSE))="","",(VLOOKUP($A154,'Q3 Raw Data'!$A$9:$BD$158,N$3,FALSE))),"")</f>
        <v>Mature</v>
      </c>
      <c r="O154" s="223" t="str">
        <f>IFERROR(IF((VLOOKUP($A154,'Q3 Raw Data'!$A$9:$BD$158,O$3,FALSE))="","",(VLOOKUP($A154,'Q3 Raw Data'!$A$9:$BD$158,O$3,FALSE))),"")</f>
        <v>Mature</v>
      </c>
      <c r="P154" s="223" t="str">
        <f>IFERROR(IF((VLOOKUP($A154,'Q3 Raw Data'!$A$9:$BD$158,P$3,FALSE))="","",(VLOOKUP($A154,'Q3 Raw Data'!$A$9:$BD$158,P$3,FALSE))),"")</f>
        <v>Established</v>
      </c>
      <c r="Q154" s="223" t="str">
        <f>IFERROR(IF((VLOOKUP($A154,'Q3 Raw Data'!$A$9:$BD$158,Q$3,FALSE))="","",(VLOOKUP($A154,'Q3 Raw Data'!$A$9:$BD$158,Q$3,FALSE))),"")</f>
        <v>Mature</v>
      </c>
      <c r="R154" s="223" t="str">
        <f>IFERROR(IF((VLOOKUP($A154,'Q3 Raw Data'!$A$9:$BD$158,R$3,FALSE))="","",(VLOOKUP($A154,'Q3 Raw Data'!$A$9:$BD$158,R$3,FALSE))),"")</f>
        <v>Mature</v>
      </c>
      <c r="S154" s="223" t="str">
        <f>IFERROR(IF((VLOOKUP($A154,'Q3 Raw Data'!$A$9:$BD$158,S$3,FALSE))="","",(VLOOKUP($A154,'Q3 Raw Data'!$A$9:$BD$158,S$3,FALSE))),"")</f>
        <v>Mature</v>
      </c>
      <c r="T154" s="223" t="str">
        <f>IFERROR(IF((VLOOKUP($A154,'Q3 Raw Data'!$A$9:$BD$158,T$3,FALSE))="","",(VLOOKUP($A154,'Q3 Raw Data'!$A$9:$BD$158,T$3,FALSE))),"")</f>
        <v>Established</v>
      </c>
    </row>
    <row r="155" spans="1:20" x14ac:dyDescent="0.3">
      <c r="A155" t="s">
        <v>609</v>
      </c>
      <c r="B155" t="s">
        <v>610</v>
      </c>
      <c r="C155" s="223" t="str">
        <f>IFERROR(IF((VLOOKUP($A155,'Q3 Raw Data'!$A$9:$BD$158,C$3,FALSE))="","",(VLOOKUP($A155,'Q3 Raw Data'!$A$9:$BD$158,C$3,FALSE))),"")</f>
        <v>Established</v>
      </c>
      <c r="D155" s="223" t="str">
        <f>IFERROR(IF((VLOOKUP($A155,'Q3 Raw Data'!$A$9:$BD$158,D$3,FALSE))="","",(VLOOKUP($A155,'Q3 Raw Data'!$A$9:$BD$158,D$3,FALSE))),"")</f>
        <v>Mature</v>
      </c>
      <c r="E155" s="223" t="str">
        <f>IFERROR(IF((VLOOKUP($A155,'Q3 Raw Data'!$A$9:$BD$158,E$3,FALSE))="","",(VLOOKUP($A155,'Q3 Raw Data'!$A$9:$BD$158,E$3,FALSE))),"")</f>
        <v>Established</v>
      </c>
      <c r="F155" s="223" t="str">
        <f>IFERROR(IF((VLOOKUP($A155,'Q3 Raw Data'!$A$9:$BD$158,F$3,FALSE))="","",(VLOOKUP($A155,'Q3 Raw Data'!$A$9:$BD$158,F$3,FALSE))),"")</f>
        <v>Mature</v>
      </c>
      <c r="G155" s="223" t="str">
        <f>IFERROR(IF((VLOOKUP($A155,'Q3 Raw Data'!$A$9:$BD$158,G$3,FALSE))="","",(VLOOKUP($A155,'Q3 Raw Data'!$A$9:$BD$158,G$3,FALSE))),"")</f>
        <v>Plans in place</v>
      </c>
      <c r="H155" s="223" t="str">
        <f>IFERROR(IF((VLOOKUP($A155,'Q3 Raw Data'!$A$9:$BD$158,H$3,FALSE))="","",(VLOOKUP($A155,'Q3 Raw Data'!$A$9:$BD$158,H$3,FALSE))),"")</f>
        <v>Established</v>
      </c>
      <c r="I155" s="223" t="str">
        <f>IFERROR(IF((VLOOKUP($A155,'Q3 Raw Data'!$A$9:$BD$158,I$3,FALSE))="","",(VLOOKUP($A155,'Q3 Raw Data'!$A$9:$BD$158,I$3,FALSE))),"")</f>
        <v>Established</v>
      </c>
      <c r="J155" s="223" t="str">
        <f>IFERROR(IF((VLOOKUP($A155,'Q3 Raw Data'!$A$9:$BD$158,J$3,FALSE))="","",(VLOOKUP($A155,'Q3 Raw Data'!$A$9:$BD$158,J$3,FALSE))),"")</f>
        <v>Plans in place</v>
      </c>
      <c r="K155" s="223" t="str">
        <f>IFERROR(IF((VLOOKUP($A155,'Q3 Raw Data'!$A$9:$BD$158,K$3,FALSE))="","",(VLOOKUP($A155,'Q3 Raw Data'!$A$9:$BD$158,K$3,FALSE))),"")</f>
        <v>Established</v>
      </c>
      <c r="L155" s="223" t="str">
        <f>IFERROR(IF((VLOOKUP($A155,'Q3 Raw Data'!$A$9:$BD$158,L$3,FALSE))="","",(VLOOKUP($A155,'Q3 Raw Data'!$A$9:$BD$158,L$3,FALSE))),"")</f>
        <v>Mature</v>
      </c>
      <c r="M155" s="223" t="str">
        <f>IFERROR(IF((VLOOKUP($A155,'Q3 Raw Data'!$A$9:$BD$158,M$3,FALSE))="","",(VLOOKUP($A155,'Q3 Raw Data'!$A$9:$BD$158,M$3,FALSE))),"")</f>
        <v>Mature</v>
      </c>
      <c r="N155" s="223" t="str">
        <f>IFERROR(IF((VLOOKUP($A155,'Q3 Raw Data'!$A$9:$BD$158,N$3,FALSE))="","",(VLOOKUP($A155,'Q3 Raw Data'!$A$9:$BD$158,N$3,FALSE))),"")</f>
        <v>Mature</v>
      </c>
      <c r="O155" s="223" t="str">
        <f>IFERROR(IF((VLOOKUP($A155,'Q3 Raw Data'!$A$9:$BD$158,O$3,FALSE))="","",(VLOOKUP($A155,'Q3 Raw Data'!$A$9:$BD$158,O$3,FALSE))),"")</f>
        <v>Mature</v>
      </c>
      <c r="P155" s="223" t="str">
        <f>IFERROR(IF((VLOOKUP($A155,'Q3 Raw Data'!$A$9:$BD$158,P$3,FALSE))="","",(VLOOKUP($A155,'Q3 Raw Data'!$A$9:$BD$158,P$3,FALSE))),"")</f>
        <v>Plans in place</v>
      </c>
      <c r="Q155" s="223" t="str">
        <f>IFERROR(IF((VLOOKUP($A155,'Q3 Raw Data'!$A$9:$BD$158,Q$3,FALSE))="","",(VLOOKUP($A155,'Q3 Raw Data'!$A$9:$BD$158,Q$3,FALSE))),"")</f>
        <v>Established</v>
      </c>
      <c r="R155" s="223" t="str">
        <f>IFERROR(IF((VLOOKUP($A155,'Q3 Raw Data'!$A$9:$BD$158,R$3,FALSE))="","",(VLOOKUP($A155,'Q3 Raw Data'!$A$9:$BD$158,R$3,FALSE))),"")</f>
        <v>Established</v>
      </c>
      <c r="S155" s="223" t="str">
        <f>IFERROR(IF((VLOOKUP($A155,'Q3 Raw Data'!$A$9:$BD$158,S$3,FALSE))="","",(VLOOKUP($A155,'Q3 Raw Data'!$A$9:$BD$158,S$3,FALSE))),"")</f>
        <v>Established</v>
      </c>
      <c r="T155" s="223" t="str">
        <f>IFERROR(IF((VLOOKUP($A155,'Q3 Raw Data'!$A$9:$BD$158,T$3,FALSE))="","",(VLOOKUP($A155,'Q3 Raw Data'!$A$9:$BD$158,T$3,FALSE))),"")</f>
        <v>Established</v>
      </c>
    </row>
    <row r="156" spans="1:20" x14ac:dyDescent="0.3">
      <c r="A156" t="s">
        <v>613</v>
      </c>
      <c r="B156" t="s">
        <v>614</v>
      </c>
      <c r="C156" s="223" t="str">
        <f>IFERROR(IF((VLOOKUP($A156,'Q3 Raw Data'!$A$9:$BD$158,C$3,FALSE))="","",(VLOOKUP($A156,'Q3 Raw Data'!$A$9:$BD$158,C$3,FALSE))),"")</f>
        <v>Established</v>
      </c>
      <c r="D156" s="223" t="str">
        <f>IFERROR(IF((VLOOKUP($A156,'Q3 Raw Data'!$A$9:$BD$158,D$3,FALSE))="","",(VLOOKUP($A156,'Q3 Raw Data'!$A$9:$BD$158,D$3,FALSE))),"")</f>
        <v>Plans in place</v>
      </c>
      <c r="E156" s="223" t="str">
        <f>IFERROR(IF((VLOOKUP($A156,'Q3 Raw Data'!$A$9:$BD$158,E$3,FALSE))="","",(VLOOKUP($A156,'Q3 Raw Data'!$A$9:$BD$158,E$3,FALSE))),"")</f>
        <v>Established</v>
      </c>
      <c r="F156" s="223" t="str">
        <f>IFERROR(IF((VLOOKUP($A156,'Q3 Raw Data'!$A$9:$BD$158,F$3,FALSE))="","",(VLOOKUP($A156,'Q3 Raw Data'!$A$9:$BD$158,F$3,FALSE))),"")</f>
        <v>Established</v>
      </c>
      <c r="G156" s="223" t="str">
        <f>IFERROR(IF((VLOOKUP($A156,'Q3 Raw Data'!$A$9:$BD$158,G$3,FALSE))="","",(VLOOKUP($A156,'Q3 Raw Data'!$A$9:$BD$158,G$3,FALSE))),"")</f>
        <v>Plans in place</v>
      </c>
      <c r="H156" s="223" t="str">
        <f>IFERROR(IF((VLOOKUP($A156,'Q3 Raw Data'!$A$9:$BD$158,H$3,FALSE))="","",(VLOOKUP($A156,'Q3 Raw Data'!$A$9:$BD$158,H$3,FALSE))),"")</f>
        <v>Plans in place</v>
      </c>
      <c r="I156" s="223" t="str">
        <f>IFERROR(IF((VLOOKUP($A156,'Q3 Raw Data'!$A$9:$BD$158,I$3,FALSE))="","",(VLOOKUP($A156,'Q3 Raw Data'!$A$9:$BD$158,I$3,FALSE))),"")</f>
        <v>Plans in place</v>
      </c>
      <c r="J156" s="223" t="str">
        <f>IFERROR(IF((VLOOKUP($A156,'Q3 Raw Data'!$A$9:$BD$158,J$3,FALSE))="","",(VLOOKUP($A156,'Q3 Raw Data'!$A$9:$BD$158,J$3,FALSE))),"")</f>
        <v>Established</v>
      </c>
      <c r="K156" s="223" t="str">
        <f>IFERROR(IF((VLOOKUP($A156,'Q3 Raw Data'!$A$9:$BD$158,K$3,FALSE))="","",(VLOOKUP($A156,'Q3 Raw Data'!$A$9:$BD$158,K$3,FALSE))),"")</f>
        <v>Plans in place</v>
      </c>
      <c r="L156" s="223" t="str">
        <f>IFERROR(IF((VLOOKUP($A156,'Q3 Raw Data'!$A$9:$BD$158,L$3,FALSE))="","",(VLOOKUP($A156,'Q3 Raw Data'!$A$9:$BD$158,L$3,FALSE))),"")</f>
        <v>Established</v>
      </c>
      <c r="M156" s="223" t="str">
        <f>IFERROR(IF((VLOOKUP($A156,'Q3 Raw Data'!$A$9:$BD$158,M$3,FALSE))="","",(VLOOKUP($A156,'Q3 Raw Data'!$A$9:$BD$158,M$3,FALSE))),"")</f>
        <v>Established</v>
      </c>
      <c r="N156" s="223" t="str">
        <f>IFERROR(IF((VLOOKUP($A156,'Q3 Raw Data'!$A$9:$BD$158,N$3,FALSE))="","",(VLOOKUP($A156,'Q3 Raw Data'!$A$9:$BD$158,N$3,FALSE))),"")</f>
        <v>Established</v>
      </c>
      <c r="O156" s="223" t="str">
        <f>IFERROR(IF((VLOOKUP($A156,'Q3 Raw Data'!$A$9:$BD$158,O$3,FALSE))="","",(VLOOKUP($A156,'Q3 Raw Data'!$A$9:$BD$158,O$3,FALSE))),"")</f>
        <v>Established</v>
      </c>
      <c r="P156" s="223" t="str">
        <f>IFERROR(IF((VLOOKUP($A156,'Q3 Raw Data'!$A$9:$BD$158,P$3,FALSE))="","",(VLOOKUP($A156,'Q3 Raw Data'!$A$9:$BD$158,P$3,FALSE))),"")</f>
        <v>Established</v>
      </c>
      <c r="Q156" s="223" t="str">
        <f>IFERROR(IF((VLOOKUP($A156,'Q3 Raw Data'!$A$9:$BD$158,Q$3,FALSE))="","",(VLOOKUP($A156,'Q3 Raw Data'!$A$9:$BD$158,Q$3,FALSE))),"")</f>
        <v>Plans in place</v>
      </c>
      <c r="R156" s="223" t="str">
        <f>IFERROR(IF((VLOOKUP($A156,'Q3 Raw Data'!$A$9:$BD$158,R$3,FALSE))="","",(VLOOKUP($A156,'Q3 Raw Data'!$A$9:$BD$158,R$3,FALSE))),"")</f>
        <v>Established</v>
      </c>
      <c r="S156" s="223" t="str">
        <f>IFERROR(IF((VLOOKUP($A156,'Q3 Raw Data'!$A$9:$BD$158,S$3,FALSE))="","",(VLOOKUP($A156,'Q3 Raw Data'!$A$9:$BD$158,S$3,FALSE))),"")</f>
        <v>Established</v>
      </c>
      <c r="T156" s="223" t="str">
        <f>IFERROR(IF((VLOOKUP($A156,'Q3 Raw Data'!$A$9:$BD$158,T$3,FALSE))="","",(VLOOKUP($A156,'Q3 Raw Data'!$A$9:$BD$158,T$3,FALSE))),"")</f>
        <v>Established</v>
      </c>
    </row>
  </sheetData>
  <mergeCells count="1">
    <mergeCell ref="C5:T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B195"/>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3" width="12.6640625" customWidth="1"/>
    <col min="14" max="14" width="12.6640625" hidden="1" customWidth="1"/>
    <col min="15" max="15" width="20.6640625" customWidth="1"/>
    <col min="16" max="16" width="4.6640625" customWidth="1"/>
    <col min="17" max="23" width="12.6640625" customWidth="1"/>
    <col min="24" max="24" width="12.6640625" hidden="1" customWidth="1"/>
    <col min="25" max="25" width="20.6640625" customWidth="1"/>
    <col min="26" max="27" width="4.6640625" customWidth="1"/>
    <col min="28" max="28" width="9.109375" style="1" hidden="1" customWidth="1"/>
    <col min="29" max="29" width="4.6640625" customWidth="1"/>
  </cols>
  <sheetData>
    <row r="1" spans="1:28" ht="21" x14ac:dyDescent="0.4">
      <c r="A1" s="37"/>
      <c r="B1" s="265" t="s">
        <v>1137</v>
      </c>
      <c r="C1" s="265"/>
      <c r="D1" s="265"/>
      <c r="E1" s="265"/>
      <c r="F1" s="265"/>
      <c r="G1" s="265"/>
      <c r="H1" s="265"/>
      <c r="I1" s="265"/>
      <c r="J1" s="265"/>
      <c r="K1" s="265"/>
      <c r="L1" s="265"/>
      <c r="M1" s="265"/>
      <c r="N1" s="265"/>
      <c r="O1" s="265"/>
      <c r="P1" s="265"/>
      <c r="Q1" s="265"/>
      <c r="R1" s="265"/>
      <c r="S1" s="37"/>
      <c r="T1" s="37"/>
      <c r="U1" s="37"/>
      <c r="V1" s="37"/>
      <c r="W1" s="37"/>
      <c r="X1" s="37"/>
      <c r="Y1" s="37"/>
      <c r="Z1" s="37"/>
    </row>
    <row r="2" spans="1:28" x14ac:dyDescent="0.3">
      <c r="A2" s="37"/>
      <c r="B2" s="261"/>
      <c r="C2" s="261"/>
      <c r="D2" s="261"/>
      <c r="E2" s="261"/>
      <c r="F2" s="261"/>
      <c r="G2" s="261"/>
      <c r="H2" s="261"/>
      <c r="I2" s="261"/>
      <c r="J2" s="261"/>
      <c r="K2" s="261"/>
      <c r="L2" s="261"/>
      <c r="M2" s="261"/>
      <c r="N2" s="261"/>
      <c r="O2" s="261"/>
      <c r="P2" s="261"/>
      <c r="Q2" s="261"/>
      <c r="R2" s="261"/>
      <c r="S2" s="37"/>
      <c r="T2" s="37"/>
      <c r="U2" s="37"/>
      <c r="V2" s="37"/>
      <c r="W2" s="37"/>
      <c r="X2" s="37"/>
      <c r="Y2" s="37"/>
      <c r="Z2" s="37"/>
    </row>
    <row r="3" spans="1:28" x14ac:dyDescent="0.3">
      <c r="A3" s="37"/>
      <c r="B3" s="37"/>
      <c r="C3" s="37"/>
      <c r="D3" s="37"/>
      <c r="E3" s="37"/>
      <c r="F3" s="37"/>
      <c r="G3" s="37"/>
      <c r="H3" s="37"/>
      <c r="I3" s="37"/>
      <c r="J3" s="37"/>
      <c r="K3" s="37"/>
      <c r="L3" s="37"/>
      <c r="M3" s="37"/>
      <c r="N3" s="37"/>
      <c r="O3" s="37"/>
      <c r="P3" s="37"/>
      <c r="Q3" s="37"/>
      <c r="R3" s="37"/>
      <c r="S3" s="37"/>
      <c r="T3" s="37"/>
      <c r="U3" s="37"/>
      <c r="V3" s="37"/>
      <c r="W3" s="37"/>
      <c r="X3" s="37"/>
      <c r="Y3" s="37"/>
      <c r="Z3" s="37"/>
    </row>
    <row r="4" spans="1:28" x14ac:dyDescent="0.3">
      <c r="A4" s="37"/>
      <c r="B4" s="37"/>
      <c r="C4" s="37"/>
      <c r="D4" s="37"/>
      <c r="E4" s="38" t="s">
        <v>929</v>
      </c>
      <c r="F4" s="37"/>
      <c r="G4" s="39" t="str">
        <f ca="1">'Org List'!J7</f>
        <v>HWB</v>
      </c>
      <c r="H4" s="37"/>
      <c r="I4" s="37"/>
      <c r="J4" s="37"/>
      <c r="K4" s="37"/>
      <c r="L4" s="37"/>
      <c r="M4" s="37"/>
      <c r="N4" s="37"/>
      <c r="O4" s="37"/>
      <c r="P4" s="37"/>
      <c r="Q4" s="37"/>
      <c r="R4" s="37"/>
      <c r="S4" s="37"/>
      <c r="T4" s="167"/>
      <c r="U4" s="167"/>
      <c r="V4" s="167"/>
      <c r="W4" s="167"/>
      <c r="X4" s="167"/>
      <c r="Y4" s="167"/>
      <c r="Z4" s="37"/>
      <c r="AB4" s="1">
        <f ca="1">MATCH(G4, 'Comms by AT'!$B:$B, 0)</f>
        <v>4</v>
      </c>
    </row>
    <row r="5" spans="1:28" x14ac:dyDescent="0.3">
      <c r="A5" s="37"/>
      <c r="B5" s="37"/>
      <c r="C5" s="37"/>
      <c r="D5" s="37"/>
      <c r="E5" s="37"/>
      <c r="F5" s="37"/>
      <c r="G5" s="37"/>
      <c r="H5" s="37"/>
      <c r="I5" s="37"/>
      <c r="J5" s="37"/>
      <c r="K5" s="37"/>
      <c r="L5" s="37"/>
      <c r="M5" s="37"/>
      <c r="N5" s="37"/>
      <c r="O5" s="37"/>
      <c r="P5" s="37"/>
      <c r="Q5" s="37"/>
      <c r="R5" s="37"/>
      <c r="S5" s="37"/>
      <c r="T5" s="37"/>
      <c r="U5" s="37"/>
      <c r="V5" s="37"/>
      <c r="W5" s="37"/>
      <c r="X5" s="37"/>
      <c r="Y5" s="37"/>
      <c r="Z5" s="37"/>
      <c r="AB5" s="1">
        <f ca="1">COUNTIF('Comms by AT'!$C:$C, $G$4)</f>
        <v>179</v>
      </c>
    </row>
    <row r="6" spans="1:28" ht="20.100000000000001" customHeight="1" x14ac:dyDescent="0.3">
      <c r="E6" s="209" t="s">
        <v>1082</v>
      </c>
    </row>
    <row r="7" spans="1:28" x14ac:dyDescent="0.3">
      <c r="A7" s="37"/>
      <c r="B7" s="37"/>
      <c r="C7" s="37"/>
      <c r="D7" s="37"/>
      <c r="E7" s="38" t="s">
        <v>930</v>
      </c>
      <c r="F7" s="37"/>
      <c r="G7" s="37"/>
      <c r="H7" s="37"/>
      <c r="I7" s="37"/>
      <c r="J7" s="37"/>
      <c r="K7" s="37"/>
      <c r="L7" s="37"/>
      <c r="M7" s="37"/>
      <c r="N7" s="37"/>
      <c r="O7" s="37"/>
      <c r="P7" s="37"/>
      <c r="Q7" s="37"/>
      <c r="R7" s="37"/>
      <c r="S7" s="37"/>
      <c r="T7" s="37"/>
      <c r="U7" s="37"/>
      <c r="V7" s="37"/>
      <c r="W7" s="37"/>
      <c r="X7" s="37"/>
      <c r="Y7" s="37"/>
      <c r="Z7" s="37"/>
    </row>
    <row r="8" spans="1:28" ht="15" thickBot="1" x14ac:dyDescent="0.35"/>
    <row r="9" spans="1:28" s="1" customFormat="1" ht="15" hidden="1" thickBot="1" x14ac:dyDescent="0.35">
      <c r="G9" s="1">
        <v>66</v>
      </c>
      <c r="H9" s="1">
        <v>67</v>
      </c>
      <c r="I9" s="1">
        <v>68</v>
      </c>
      <c r="J9" s="1">
        <v>69</v>
      </c>
      <c r="K9" s="1">
        <v>74</v>
      </c>
      <c r="L9" s="1">
        <v>75</v>
      </c>
      <c r="M9" s="1">
        <v>76</v>
      </c>
      <c r="N9" s="1">
        <v>77</v>
      </c>
      <c r="Q9" s="1">
        <v>18</v>
      </c>
      <c r="R9" s="1">
        <v>19</v>
      </c>
      <c r="S9" s="1">
        <v>20</v>
      </c>
      <c r="T9" s="1">
        <v>21</v>
      </c>
      <c r="U9" s="1">
        <v>26</v>
      </c>
      <c r="V9" s="1">
        <v>27</v>
      </c>
      <c r="W9" s="1">
        <v>28</v>
      </c>
      <c r="X9" s="1">
        <v>29</v>
      </c>
    </row>
    <row r="10" spans="1:28" ht="30" customHeight="1" x14ac:dyDescent="0.3">
      <c r="B10" s="198"/>
      <c r="C10" s="199"/>
      <c r="D10" s="200"/>
      <c r="E10" s="193"/>
      <c r="F10" s="195"/>
      <c r="G10" s="298" t="s">
        <v>1138</v>
      </c>
      <c r="H10" s="299"/>
      <c r="I10" s="299"/>
      <c r="J10" s="300"/>
      <c r="K10" s="298" t="s">
        <v>945</v>
      </c>
      <c r="L10" s="299"/>
      <c r="M10" s="299"/>
      <c r="N10" s="300"/>
      <c r="O10" s="90" t="s">
        <v>948</v>
      </c>
      <c r="Q10" s="298" t="s">
        <v>946</v>
      </c>
      <c r="R10" s="299"/>
      <c r="S10" s="299"/>
      <c r="T10" s="300"/>
      <c r="U10" s="298" t="s">
        <v>947</v>
      </c>
      <c r="V10" s="299"/>
      <c r="W10" s="299"/>
      <c r="X10" s="300"/>
      <c r="Y10" s="90" t="s">
        <v>948</v>
      </c>
    </row>
    <row r="11" spans="1:28" ht="15" thickBot="1" x14ac:dyDescent="0.35">
      <c r="B11" s="201" t="s">
        <v>942</v>
      </c>
      <c r="C11" s="202" t="s">
        <v>1023</v>
      </c>
      <c r="D11" s="203" t="s">
        <v>944</v>
      </c>
      <c r="E11" s="194" t="s">
        <v>117</v>
      </c>
      <c r="F11" s="196" t="s">
        <v>931</v>
      </c>
      <c r="G11" s="87" t="s">
        <v>798</v>
      </c>
      <c r="H11" s="86" t="s">
        <v>799</v>
      </c>
      <c r="I11" s="86" t="s">
        <v>800</v>
      </c>
      <c r="J11" s="89" t="s">
        <v>801</v>
      </c>
      <c r="K11" s="170" t="s">
        <v>803</v>
      </c>
      <c r="L11" s="146" t="s">
        <v>804</v>
      </c>
      <c r="M11" s="89" t="s">
        <v>805</v>
      </c>
      <c r="N11" s="238" t="s">
        <v>806</v>
      </c>
      <c r="O11" s="91" t="s">
        <v>949</v>
      </c>
      <c r="Q11" s="87" t="s">
        <v>798</v>
      </c>
      <c r="R11" s="86" t="s">
        <v>799</v>
      </c>
      <c r="S11" s="86" t="s">
        <v>800</v>
      </c>
      <c r="T11" s="89" t="s">
        <v>801</v>
      </c>
      <c r="U11" s="170" t="s">
        <v>803</v>
      </c>
      <c r="V11" s="146" t="s">
        <v>804</v>
      </c>
      <c r="W11" s="89" t="s">
        <v>805</v>
      </c>
      <c r="X11" s="238" t="s">
        <v>806</v>
      </c>
      <c r="Y11" s="91" t="s">
        <v>949</v>
      </c>
    </row>
    <row r="12" spans="1:28" ht="30" customHeight="1" x14ac:dyDescent="0.3">
      <c r="A12" s="162">
        <v>0</v>
      </c>
      <c r="B12" s="95" t="str">
        <f ca="1">IFERROR(IF((VLOOKUP($E12,'Org List'!$AJ$10:$AL$188,3,FALSE))="","",(VLOOKUP($E12,'Org List'!$AJ$10:$AL$188,3,FALSE))),"")</f>
        <v/>
      </c>
      <c r="C12" s="96" t="str">
        <f ca="1">IFERROR(IF((VLOOKUP($E12,'Org List'!$AO$10:$AQ$188,3,FALSE))="","",(VLOOKUP($E12,'Org List'!$AO$10:$AQ$188,3,FALSE))),"")</f>
        <v/>
      </c>
      <c r="D12" s="97" t="str">
        <f ca="1">IFERROR(IF((VLOOKUP($E12,'Org List'!$AT$10:$AV$188,3,FALSE))="","",(VLOOKUP($E12,'Org List'!$AT$10:$AV$188,3,FALSE))),"")</f>
        <v/>
      </c>
      <c r="E12" s="95" t="str">
        <f ca="1">IF($A12&gt;$AB$5-1,"",INDIRECT("'Comms by AT'!D"&amp;$A12+$AB$4))</f>
        <v>HWB</v>
      </c>
      <c r="F12" s="97" t="str">
        <f ca="1">IF(E12="","",VLOOKUP(E12,'Org List'!$J$9:$K$488,2,0))</f>
        <v>Health and Wellbeing Board</v>
      </c>
      <c r="G12" s="104">
        <f ca="1">IFERROR(IF((VLOOKUP($E12,'Adj NEA Backsheet'!$D$5:$CB$183,G$9,FALSE))="","",(VLOOKUP($E12,'Adj NEA Backsheet'!$D$5:$CB$183,G$9,FALSE))),"")</f>
        <v>2635.521435584652</v>
      </c>
      <c r="H12" s="105">
        <f ca="1">IFERROR(IF((VLOOKUP($E12,'Adj NEA Backsheet'!$D$5:$CB$183,H$9,FALSE))="","",(VLOOKUP($E12,'Adj NEA Backsheet'!$D$5:$CB$183,H$9,FALSE))),"")</f>
        <v>2632.0496272615514</v>
      </c>
      <c r="I12" s="105">
        <f ca="1">IFERROR(IF((VLOOKUP($E12,'Adj NEA Backsheet'!$D$5:$CB$183,I$9,FALSE))="","",(VLOOKUP($E12,'Adj NEA Backsheet'!$D$5:$CB$183,I$9,FALSE))),"")</f>
        <v>2759.2120235680222</v>
      </c>
      <c r="J12" s="106">
        <f ca="1">IFERROR(IF((VLOOKUP($E12,'Adj NEA Backsheet'!$D$5:$CB$183,J$9,FALSE))="","",(VLOOKUP($E12,'Adj NEA Backsheet'!$D$5:$CB$183,J$9,FALSE))),"")</f>
        <v>2725.15546455706</v>
      </c>
      <c r="K12" s="171">
        <f ca="1">IFERROR(IF((VLOOKUP($E12,'Adj NEA Backsheet'!$D$5:$CB$183,K$9,FALSE))="","",(VLOOKUP($E12,'Adj NEA Backsheet'!$D$5:$CB$183,K$9,FALSE))),"")</f>
        <v>2755.9031636684372</v>
      </c>
      <c r="L12" s="239">
        <f ca="1">IFERROR(IF((VLOOKUP($E12,'Adj NEA Backsheet'!$D$5:$CB$183,L$9,FALSE))="","",(VLOOKUP($E12,'Adj NEA Backsheet'!$D$5:$CB$183,L$9,FALSE))),"")</f>
        <v>2745.9670388074965</v>
      </c>
      <c r="M12" s="106">
        <f ca="1">IFERROR(IF((VLOOKUP($E12,'NEA Backsheet'!$D$5:$CB$183,M$9,FALSE))="","",(VLOOKUP($E12,'NEA Backsheet'!$D$5:$CB$183,M$9,FALSE))),"")</f>
        <v>2904.8236029933396</v>
      </c>
      <c r="N12" s="242">
        <f ca="1">IFERROR(IF((VLOOKUP($E12,'NEA Backsheet'!$D$5:$CB$183,N$9,FALSE))="","",(VLOOKUP($E12,'NEA Backsheet'!$D$5:$CB$183,N$9,FALSE))),"")</f>
        <v>0</v>
      </c>
      <c r="O12" s="92"/>
      <c r="Q12" s="104">
        <f ca="1">IFERROR(IF((VLOOKUP($E12,'DTOC Backsheet'!$D$5:$AF$183,Q$9,FALSE))="","",(VLOOKUP($E12,'DTOC Backsheet'!$D$5:$AF$183,Q$9,FALSE))),"")</f>
        <v>1212.6834522016618</v>
      </c>
      <c r="R12" s="105">
        <f ca="1">IFERROR(IF((VLOOKUP($E12,'DTOC Backsheet'!$D$5:$AF$183,R$9,FALSE))="","",(VLOOKUP($E12,'DTOC Backsheet'!$D$5:$AF$183,R$9,FALSE))),"")</f>
        <v>1206.9374912819214</v>
      </c>
      <c r="S12" s="105">
        <f ca="1">IFERROR(IF((VLOOKUP($E12,'DTOC Backsheet'!$D$5:$AF$183,S$9,FALSE))="","",(VLOOKUP($E12,'DTOC Backsheet'!$D$5:$AF$183,S$9,FALSE))),"")</f>
        <v>1069.3886948973147</v>
      </c>
      <c r="T12" s="106">
        <f ca="1">IFERROR(IF((VLOOKUP($E12,'DTOC Backsheet'!$D$5:$AF$183,T$9,FALSE))="","",(VLOOKUP($E12,'DTOC Backsheet'!$D$5:$AF$183,T$9,FALSE))),"")</f>
        <v>1007.9402393493574</v>
      </c>
      <c r="U12" s="171">
        <f ca="1">IFERROR(IF((VLOOKUP($E12,'DTOC Backsheet'!$D$5:$AF$183,U$9,FALSE))="","",(VLOOKUP($E12,'DTOC Backsheet'!$D$5:$AF$183,U$9,FALSE))),"")</f>
        <v>947.33452007023971</v>
      </c>
      <c r="V12" s="239">
        <f ca="1">IFERROR(IF((VLOOKUP($E12,'DTOC Backsheet'!$D$5:$AF$183,V$9,FALSE))="","",(VLOOKUP($E12,'DTOC Backsheet'!$D$5:$AF$183,V$9,FALSE))),"")</f>
        <v>975.50954851358551</v>
      </c>
      <c r="W12" s="106">
        <f ca="1">IFERROR(IF((VLOOKUP($E12,'DTOC Backsheet'!$D$5:$AF$183,W$9,FALSE))="","",(VLOOKUP($E12,'DTOC Backsheet'!$D$5:$AF$183,W$9,FALSE))),"")</f>
        <v>934.09972795548026</v>
      </c>
      <c r="X12" s="242">
        <f ca="1">IFERROR(IF((VLOOKUP($E12,'DTOC Backsheet'!$D$5:$AF$183,X$9,FALSE))="","",(VLOOKUP($E12,'DTOC Backsheet'!$D$5:$AF$183,X$9,FALSE))),"")</f>
        <v>0</v>
      </c>
      <c r="Y12" s="92"/>
    </row>
    <row r="13" spans="1:28" ht="30" customHeight="1" x14ac:dyDescent="0.3">
      <c r="A13" s="162">
        <v>1</v>
      </c>
      <c r="B13" s="98" t="str">
        <f ca="1">IFERROR(IF((VLOOKUP($E13,'Org List'!$AJ$10:$AL$188,3,FALSE))="","",(VLOOKUP($E13,'Org List'!$AJ$10:$AL$188,3,FALSE))),"")</f>
        <v>North of England Commissioning Region</v>
      </c>
      <c r="C13" s="99" t="str">
        <f ca="1">IFERROR(IF((VLOOKUP($E13,'Org List'!$AO$10:$AQ$188,3,FALSE))="","",(VLOOKUP($E13,'Org List'!$AO$10:$AQ$188,3,FALSE))),"")</f>
        <v/>
      </c>
      <c r="D13" s="100" t="str">
        <f ca="1">IFERROR(IF((VLOOKUP($E13,'Org List'!$AT$10:$AV$188,3,FALSE))="","",(VLOOKUP($E13,'Org List'!$AT$10:$AV$188,3,FALSE))),"")</f>
        <v/>
      </c>
      <c r="E13" s="98" t="str">
        <f t="shared" ref="E13:E76" ca="1" si="0">IF($A13&gt;$AB$5-1,"",INDIRECT("'Comms by AT'!D"&amp;$A13+$AB$4))</f>
        <v>Y54</v>
      </c>
      <c r="F13" s="100" t="str">
        <f ca="1">IF(E13="","",VLOOKUP(E13,'Org List'!$J$9:$K$488,2,0))</f>
        <v>North of England Commissioning Region</v>
      </c>
      <c r="G13" s="107">
        <f ca="1">IFERROR(IF((VLOOKUP($E13,'Adj NEA Backsheet'!$D$5:$CB$183,G$9,FALSE))="","",(VLOOKUP($E13,'Adj NEA Backsheet'!$D$5:$CB$183,G$9,FALSE))),"")</f>
        <v>2946.7880341416253</v>
      </c>
      <c r="H13" s="108">
        <f ca="1">IFERROR(IF((VLOOKUP($E13,'Adj NEA Backsheet'!$D$5:$CB$183,H$9,FALSE))="","",(VLOOKUP($E13,'Adj NEA Backsheet'!$D$5:$CB$183,H$9,FALSE))),"")</f>
        <v>2956.1258948795721</v>
      </c>
      <c r="I13" s="108">
        <f ca="1">IFERROR(IF((VLOOKUP($E13,'Adj NEA Backsheet'!$D$5:$CB$183,I$9,FALSE))="","",(VLOOKUP($E13,'Adj NEA Backsheet'!$D$5:$CB$183,I$9,FALSE))),"")</f>
        <v>3139.777598721786</v>
      </c>
      <c r="J13" s="109">
        <f ca="1">IFERROR(IF((VLOOKUP($E13,'Adj NEA Backsheet'!$D$5:$CB$183,J$9,FALSE))="","",(VLOOKUP($E13,'Adj NEA Backsheet'!$D$5:$CB$183,J$9,FALSE))),"")</f>
        <v>3086.0627142477233</v>
      </c>
      <c r="K13" s="172">
        <f ca="1">IFERROR(IF((VLOOKUP($E13,'Adj NEA Backsheet'!$D$5:$CB$183,K$9,FALSE))="","",(VLOOKUP($E13,'Adj NEA Backsheet'!$D$5:$CB$183,K$9,FALSE))),"")</f>
        <v>3129.8782297057128</v>
      </c>
      <c r="L13" s="240">
        <f ca="1">IFERROR(IF((VLOOKUP($E13,'Adj NEA Backsheet'!$D$5:$CB$183,L$9,FALSE))="","",(VLOOKUP($E13,'Adj NEA Backsheet'!$D$5:$CB$183,L$9,FALSE))),"")</f>
        <v>3082.2585458350686</v>
      </c>
      <c r="M13" s="109">
        <f ca="1">IFERROR(IF((VLOOKUP($E13,'NEA Backsheet'!$D$5:$CB$183,M$9,FALSE))="","",(VLOOKUP($E13,'NEA Backsheet'!$D$5:$CB$183,M$9,FALSE))),"")</f>
        <v>3239.531227877887</v>
      </c>
      <c r="N13" s="243">
        <f ca="1">IFERROR(IF((VLOOKUP($E13,'NEA Backsheet'!$D$5:$CB$183,N$9,FALSE))="","",(VLOOKUP($E13,'NEA Backsheet'!$D$5:$CB$183,N$9,FALSE))),"")</f>
        <v>0</v>
      </c>
      <c r="O13" s="93"/>
      <c r="Q13" s="107">
        <f ca="1">IFERROR(IF((VLOOKUP($E13,'DTOC Backsheet'!$D$5:$AF$183,Q$9,FALSE))="","",(VLOOKUP($E13,'DTOC Backsheet'!$D$5:$AF$183,Q$9,FALSE))),"")</f>
        <v>1112.3349143984701</v>
      </c>
      <c r="R13" s="108">
        <f ca="1">IFERROR(IF((VLOOKUP($E13,'DTOC Backsheet'!$D$5:$AF$183,R$9,FALSE))="","",(VLOOKUP($E13,'DTOC Backsheet'!$D$5:$AF$183,R$9,FALSE))),"")</f>
        <v>1108.5573817112652</v>
      </c>
      <c r="S13" s="108">
        <f ca="1">IFERROR(IF((VLOOKUP($E13,'DTOC Backsheet'!$D$5:$AF$183,S$9,FALSE))="","",(VLOOKUP($E13,'DTOC Backsheet'!$D$5:$AF$183,S$9,FALSE))),"")</f>
        <v>1035.7120352191414</v>
      </c>
      <c r="T13" s="109">
        <f ca="1">IFERROR(IF((VLOOKUP($E13,'DTOC Backsheet'!$D$5:$AF$183,T$9,FALSE))="","",(VLOOKUP($E13,'DTOC Backsheet'!$D$5:$AF$183,T$9,FALSE))),"")</f>
        <v>1027.0322889102106</v>
      </c>
      <c r="U13" s="172">
        <f ca="1">IFERROR(IF((VLOOKUP($E13,'DTOC Backsheet'!$D$5:$AF$183,U$9,FALSE))="","",(VLOOKUP($E13,'DTOC Backsheet'!$D$5:$AF$183,U$9,FALSE))),"")</f>
        <v>918.06648746319968</v>
      </c>
      <c r="V13" s="240">
        <f ca="1">IFERROR(IF((VLOOKUP($E13,'DTOC Backsheet'!$D$5:$AF$183,V$9,FALSE))="","",(VLOOKUP($E13,'DTOC Backsheet'!$D$5:$AF$183,V$9,FALSE))),"")</f>
        <v>954.25682006939303</v>
      </c>
      <c r="W13" s="109">
        <f ca="1">IFERROR(IF((VLOOKUP($E13,'DTOC Backsheet'!$D$5:$AF$183,W$9,FALSE))="","",(VLOOKUP($E13,'DTOC Backsheet'!$D$5:$AF$183,W$9,FALSE))),"")</f>
        <v>925.64178208372323</v>
      </c>
      <c r="X13" s="243">
        <f ca="1">IFERROR(IF((VLOOKUP($E13,'DTOC Backsheet'!$D$5:$AF$183,X$9,FALSE))="","",(VLOOKUP($E13,'DTOC Backsheet'!$D$5:$AF$183,X$9,FALSE))),"")</f>
        <v>0</v>
      </c>
      <c r="Y13" s="93"/>
    </row>
    <row r="14" spans="1:28" ht="30" customHeight="1" x14ac:dyDescent="0.3">
      <c r="A14" s="162">
        <v>2</v>
      </c>
      <c r="B14" s="98" t="str">
        <f ca="1">IFERROR(IF((VLOOKUP($E14,'Org List'!$AJ$10:$AL$188,3,FALSE))="","",(VLOOKUP($E14,'Org List'!$AJ$10:$AL$188,3,FALSE))),"")</f>
        <v>Midlands and East of England Commissioning Region</v>
      </c>
      <c r="C14" s="99" t="str">
        <f ca="1">IFERROR(IF((VLOOKUP($E14,'Org List'!$AO$10:$AQ$188,3,FALSE))="","",(VLOOKUP($E14,'Org List'!$AO$10:$AQ$188,3,FALSE))),"")</f>
        <v/>
      </c>
      <c r="D14" s="100" t="str">
        <f ca="1">IFERROR(IF((VLOOKUP($E14,'Org List'!$AT$10:$AV$188,3,FALSE))="","",(VLOOKUP($E14,'Org List'!$AT$10:$AV$188,3,FALSE))),"")</f>
        <v/>
      </c>
      <c r="E14" s="98" t="str">
        <f t="shared" ca="1" si="0"/>
        <v>Y55</v>
      </c>
      <c r="F14" s="100" t="str">
        <f ca="1">IF(E14="","",VLOOKUP(E14,'Org List'!$J$9:$K$488,2,0))</f>
        <v>Midlands and East of England Commissioning Region</v>
      </c>
      <c r="G14" s="107">
        <f ca="1">IFERROR(IF((VLOOKUP($E14,'Adj NEA Backsheet'!$D$5:$CB$183,G$9,FALSE))="","",(VLOOKUP($E14,'Adj NEA Backsheet'!$D$5:$CB$183,G$9,FALSE))),"")</f>
        <v>2659.2882453403454</v>
      </c>
      <c r="H14" s="108">
        <f ca="1">IFERROR(IF((VLOOKUP($E14,'Adj NEA Backsheet'!$D$5:$CB$183,H$9,FALSE))="","",(VLOOKUP($E14,'Adj NEA Backsheet'!$D$5:$CB$183,H$9,FALSE))),"")</f>
        <v>2640.1539631280084</v>
      </c>
      <c r="I14" s="108">
        <f ca="1">IFERROR(IF((VLOOKUP($E14,'Adj NEA Backsheet'!$D$5:$CB$183,I$9,FALSE))="","",(VLOOKUP($E14,'Adj NEA Backsheet'!$D$5:$CB$183,I$9,FALSE))),"")</f>
        <v>2735.9794225097526</v>
      </c>
      <c r="J14" s="109">
        <f ca="1">IFERROR(IF((VLOOKUP($E14,'Adj NEA Backsheet'!$D$5:$CB$183,J$9,FALSE))="","",(VLOOKUP($E14,'Adj NEA Backsheet'!$D$5:$CB$183,J$9,FALSE))),"")</f>
        <v>2724.5245631292341</v>
      </c>
      <c r="K14" s="172">
        <f ca="1">IFERROR(IF((VLOOKUP($E14,'Adj NEA Backsheet'!$D$5:$CB$183,K$9,FALSE))="","",(VLOOKUP($E14,'Adj NEA Backsheet'!$D$5:$CB$183,K$9,FALSE))),"")</f>
        <v>2760.1985868037482</v>
      </c>
      <c r="L14" s="240">
        <f ca="1">IFERROR(IF((VLOOKUP($E14,'Adj NEA Backsheet'!$D$5:$CB$183,L$9,FALSE))="","",(VLOOKUP($E14,'Adj NEA Backsheet'!$D$5:$CB$183,L$9,FALSE))),"")</f>
        <v>2781.4871471491574</v>
      </c>
      <c r="M14" s="109">
        <f ca="1">IFERROR(IF((VLOOKUP($E14,'NEA Backsheet'!$D$5:$CB$183,M$9,FALSE))="","",(VLOOKUP($E14,'NEA Backsheet'!$D$5:$CB$183,M$9,FALSE))),"")</f>
        <v>2948.9159601111696</v>
      </c>
      <c r="N14" s="243">
        <f ca="1">IFERROR(IF((VLOOKUP($E14,'NEA Backsheet'!$D$5:$CB$183,N$9,FALSE))="","",(VLOOKUP($E14,'NEA Backsheet'!$D$5:$CB$183,N$9,FALSE))),"")</f>
        <v>0</v>
      </c>
      <c r="O14" s="93"/>
      <c r="Q14" s="107">
        <f ca="1">IFERROR(IF((VLOOKUP($E14,'DTOC Backsheet'!$D$5:$AF$183,Q$9,FALSE))="","",(VLOOKUP($E14,'DTOC Backsheet'!$D$5:$AF$183,Q$9,FALSE))),"")</f>
        <v>1258.1436657145052</v>
      </c>
      <c r="R14" s="108">
        <f ca="1">IFERROR(IF((VLOOKUP($E14,'DTOC Backsheet'!$D$5:$AF$183,R$9,FALSE))="","",(VLOOKUP($E14,'DTOC Backsheet'!$D$5:$AF$183,R$9,FALSE))),"")</f>
        <v>1256.2114917352935</v>
      </c>
      <c r="S14" s="108">
        <f ca="1">IFERROR(IF((VLOOKUP($E14,'DTOC Backsheet'!$D$5:$AF$183,S$9,FALSE))="","",(VLOOKUP($E14,'DTOC Backsheet'!$D$5:$AF$183,S$9,FALSE))),"")</f>
        <v>1119.9894961352791</v>
      </c>
      <c r="T14" s="109">
        <f ca="1">IFERROR(IF((VLOOKUP($E14,'DTOC Backsheet'!$D$5:$AF$183,T$9,FALSE))="","",(VLOOKUP($E14,'DTOC Backsheet'!$D$5:$AF$183,T$9,FALSE))),"")</f>
        <v>1022.0682931096422</v>
      </c>
      <c r="U14" s="172">
        <f ca="1">IFERROR(IF((VLOOKUP($E14,'DTOC Backsheet'!$D$5:$AF$183,U$9,FALSE))="","",(VLOOKUP($E14,'DTOC Backsheet'!$D$5:$AF$183,U$9,FALSE))),"")</f>
        <v>989.0274682367002</v>
      </c>
      <c r="V14" s="240">
        <f ca="1">IFERROR(IF((VLOOKUP($E14,'DTOC Backsheet'!$D$5:$AF$183,V$9,FALSE))="","",(VLOOKUP($E14,'DTOC Backsheet'!$D$5:$AF$183,V$9,FALSE))),"")</f>
        <v>998.59601985683548</v>
      </c>
      <c r="W14" s="109">
        <f ca="1">IFERROR(IF((VLOOKUP($E14,'DTOC Backsheet'!$D$5:$AF$183,W$9,FALSE))="","",(VLOOKUP($E14,'DTOC Backsheet'!$D$5:$AF$183,W$9,FALSE))),"")</f>
        <v>957.0927055758608</v>
      </c>
      <c r="X14" s="243">
        <f ca="1">IFERROR(IF((VLOOKUP($E14,'DTOC Backsheet'!$D$5:$AF$183,X$9,FALSE))="","",(VLOOKUP($E14,'DTOC Backsheet'!$D$5:$AF$183,X$9,FALSE))),"")</f>
        <v>0</v>
      </c>
      <c r="Y14" s="93"/>
    </row>
    <row r="15" spans="1:28" ht="30" customHeight="1" x14ac:dyDescent="0.3">
      <c r="A15" s="162">
        <v>3</v>
      </c>
      <c r="B15" s="98" t="str">
        <f ca="1">IFERROR(IF((VLOOKUP($E15,'Org List'!$AJ$10:$AL$188,3,FALSE))="","",(VLOOKUP($E15,'Org List'!$AJ$10:$AL$188,3,FALSE))),"")</f>
        <v>London Commissioning Region</v>
      </c>
      <c r="C15" s="99" t="str">
        <f ca="1">IFERROR(IF((VLOOKUP($E15,'Org List'!$AO$10:$AQ$188,3,FALSE))="","",(VLOOKUP($E15,'Org List'!$AO$10:$AQ$188,3,FALSE))),"")</f>
        <v/>
      </c>
      <c r="D15" s="100" t="str">
        <f ca="1">IFERROR(IF((VLOOKUP($E15,'Org List'!$AT$10:$AV$188,3,FALSE))="","",(VLOOKUP($E15,'Org List'!$AT$10:$AV$188,3,FALSE))),"")</f>
        <v/>
      </c>
      <c r="E15" s="98" t="str">
        <f t="shared" ca="1" si="0"/>
        <v>Y56</v>
      </c>
      <c r="F15" s="100" t="str">
        <f ca="1">IF(E15="","",VLOOKUP(E15,'Org List'!$J$9:$K$488,2,0))</f>
        <v>London Commissioning Region</v>
      </c>
      <c r="G15" s="107">
        <f ca="1">IFERROR(IF((VLOOKUP($E15,'Adj NEA Backsheet'!$D$5:$CB$183,G$9,FALSE))="","",(VLOOKUP($E15,'Adj NEA Backsheet'!$D$5:$CB$183,G$9,FALSE))),"")</f>
        <v>2213.1771296191705</v>
      </c>
      <c r="H15" s="108">
        <f ca="1">IFERROR(IF((VLOOKUP($E15,'Adj NEA Backsheet'!$D$5:$CB$183,H$9,FALSE))="","",(VLOOKUP($E15,'Adj NEA Backsheet'!$D$5:$CB$183,H$9,FALSE))),"")</f>
        <v>2218.3371602137718</v>
      </c>
      <c r="I15" s="108">
        <f ca="1">IFERROR(IF((VLOOKUP($E15,'Adj NEA Backsheet'!$D$5:$CB$183,I$9,FALSE))="","",(VLOOKUP($E15,'Adj NEA Backsheet'!$D$5:$CB$183,I$9,FALSE))),"")</f>
        <v>2310.4009787266041</v>
      </c>
      <c r="J15" s="109">
        <f ca="1">IFERROR(IF((VLOOKUP($E15,'Adj NEA Backsheet'!$D$5:$CB$183,J$9,FALSE))="","",(VLOOKUP($E15,'Adj NEA Backsheet'!$D$5:$CB$183,J$9,FALSE))),"")</f>
        <v>2251.3518628567563</v>
      </c>
      <c r="K15" s="172">
        <f ca="1">IFERROR(IF((VLOOKUP($E15,'Adj NEA Backsheet'!$D$5:$CB$183,K$9,FALSE))="","",(VLOOKUP($E15,'Adj NEA Backsheet'!$D$5:$CB$183,K$9,FALSE))),"")</f>
        <v>2271.0940669035203</v>
      </c>
      <c r="L15" s="240">
        <f ca="1">IFERROR(IF((VLOOKUP($E15,'Adj NEA Backsheet'!$D$5:$CB$183,L$9,FALSE))="","",(VLOOKUP($E15,'Adj NEA Backsheet'!$D$5:$CB$183,L$9,FALSE))),"")</f>
        <v>2286.5465924768382</v>
      </c>
      <c r="M15" s="109">
        <f ca="1">IFERROR(IF((VLOOKUP($E15,'NEA Backsheet'!$D$5:$CB$183,M$9,FALSE))="","",(VLOOKUP($E15,'NEA Backsheet'!$D$5:$CB$183,M$9,FALSE))),"")</f>
        <v>2419.6747652197741</v>
      </c>
      <c r="N15" s="243">
        <f ca="1">IFERROR(IF((VLOOKUP($E15,'NEA Backsheet'!$D$5:$CB$183,N$9,FALSE))="","",(VLOOKUP($E15,'NEA Backsheet'!$D$5:$CB$183,N$9,FALSE))),"")</f>
        <v>0</v>
      </c>
      <c r="O15" s="93"/>
      <c r="Q15" s="107">
        <f ca="1">IFERROR(IF((VLOOKUP($E15,'DTOC Backsheet'!$D$5:$AF$183,Q$9,FALSE))="","",(VLOOKUP($E15,'DTOC Backsheet'!$D$5:$AF$183,Q$9,FALSE))),"")</f>
        <v>701.35566901077163</v>
      </c>
      <c r="R15" s="108">
        <f ca="1">IFERROR(IF((VLOOKUP($E15,'DTOC Backsheet'!$D$5:$AF$183,R$9,FALSE))="","",(VLOOKUP($E15,'DTOC Backsheet'!$D$5:$AF$183,R$9,FALSE))),"")</f>
        <v>706.51420458458995</v>
      </c>
      <c r="S15" s="108">
        <f ca="1">IFERROR(IF((VLOOKUP($E15,'DTOC Backsheet'!$D$5:$AF$183,S$9,FALSE))="","",(VLOOKUP($E15,'DTOC Backsheet'!$D$5:$AF$183,S$9,FALSE))),"")</f>
        <v>607.8572117353167</v>
      </c>
      <c r="T15" s="109">
        <f ca="1">IFERROR(IF((VLOOKUP($E15,'DTOC Backsheet'!$D$5:$AF$183,T$9,FALSE))="","",(VLOOKUP($E15,'DTOC Backsheet'!$D$5:$AF$183,T$9,FALSE))),"")</f>
        <v>547.60882761225321</v>
      </c>
      <c r="U15" s="172">
        <f ca="1">IFERROR(IF((VLOOKUP($E15,'DTOC Backsheet'!$D$5:$AF$183,U$9,FALSE))="","",(VLOOKUP($E15,'DTOC Backsheet'!$D$5:$AF$183,U$9,FALSE))),"")</f>
        <v>591.26633399740115</v>
      </c>
      <c r="V15" s="240">
        <f ca="1">IFERROR(IF((VLOOKUP($E15,'DTOC Backsheet'!$D$5:$AF$183,V$9,FALSE))="","",(VLOOKUP($E15,'DTOC Backsheet'!$D$5:$AF$183,V$9,FALSE))),"")</f>
        <v>568.70178013541454</v>
      </c>
      <c r="W15" s="109">
        <f ca="1">IFERROR(IF((VLOOKUP($E15,'DTOC Backsheet'!$D$5:$AF$183,W$9,FALSE))="","",(VLOOKUP($E15,'DTOC Backsheet'!$D$5:$AF$183,W$9,FALSE))),"")</f>
        <v>542.93432924186709</v>
      </c>
      <c r="X15" s="243">
        <f ca="1">IFERROR(IF((VLOOKUP($E15,'DTOC Backsheet'!$D$5:$AF$183,X$9,FALSE))="","",(VLOOKUP($E15,'DTOC Backsheet'!$D$5:$AF$183,X$9,FALSE))),"")</f>
        <v>0</v>
      </c>
      <c r="Y15" s="93"/>
    </row>
    <row r="16" spans="1:28" ht="30" customHeight="1" x14ac:dyDescent="0.3">
      <c r="A16" s="162">
        <v>4</v>
      </c>
      <c r="B16" s="98" t="str">
        <f ca="1">IFERROR(IF((VLOOKUP($E16,'Org List'!$AJ$10:$AL$188,3,FALSE))="","",(VLOOKUP($E16,'Org List'!$AJ$10:$AL$188,3,FALSE))),"")</f>
        <v>South West England Commissioning Region</v>
      </c>
      <c r="C16" s="99" t="str">
        <f ca="1">IFERROR(IF((VLOOKUP($E16,'Org List'!$AO$10:$AQ$188,3,FALSE))="","",(VLOOKUP($E16,'Org List'!$AO$10:$AQ$188,3,FALSE))),"")</f>
        <v/>
      </c>
      <c r="D16" s="100" t="str">
        <f ca="1">IFERROR(IF((VLOOKUP($E16,'Org List'!$AT$10:$AV$188,3,FALSE))="","",(VLOOKUP($E16,'Org List'!$AT$10:$AV$188,3,FALSE))),"")</f>
        <v/>
      </c>
      <c r="E16" s="98" t="str">
        <f t="shared" ca="1" si="0"/>
        <v>Y58</v>
      </c>
      <c r="F16" s="100" t="str">
        <f ca="1">IF(E16="","",VLOOKUP(E16,'Org List'!$J$9:$K$488,2,0))</f>
        <v>South West England Commissioning Region</v>
      </c>
      <c r="G16" s="107">
        <f ca="1">IFERROR(IF((VLOOKUP($E16,'Adj NEA Backsheet'!$D$5:$CB$183,G$9,FALSE))="","",(VLOOKUP($E16,'Adj NEA Backsheet'!$D$5:$CB$183,G$9,FALSE))),"")</f>
        <v>2635.3131339993938</v>
      </c>
      <c r="H16" s="108">
        <f ca="1">IFERROR(IF((VLOOKUP($E16,'Adj NEA Backsheet'!$D$5:$CB$183,H$9,FALSE))="","",(VLOOKUP($E16,'Adj NEA Backsheet'!$D$5:$CB$183,H$9,FALSE))),"")</f>
        <v>2643.6470234491808</v>
      </c>
      <c r="I16" s="108">
        <f ca="1">IFERROR(IF((VLOOKUP($E16,'Adj NEA Backsheet'!$D$5:$CB$183,I$9,FALSE))="","",(VLOOKUP($E16,'Adj NEA Backsheet'!$D$5:$CB$183,I$9,FALSE))),"")</f>
        <v>2814.2547935561474</v>
      </c>
      <c r="J16" s="109">
        <f ca="1">IFERROR(IF((VLOOKUP($E16,'Adj NEA Backsheet'!$D$5:$CB$183,J$9,FALSE))="","",(VLOOKUP($E16,'Adj NEA Backsheet'!$D$5:$CB$183,J$9,FALSE))),"")</f>
        <v>2803.9029657090546</v>
      </c>
      <c r="K16" s="172">
        <f ca="1">IFERROR(IF((VLOOKUP($E16,'Adj NEA Backsheet'!$D$5:$CB$183,K$9,FALSE))="","",(VLOOKUP($E16,'Adj NEA Backsheet'!$D$5:$CB$183,K$9,FALSE))),"")</f>
        <v>2792.7120682024452</v>
      </c>
      <c r="L16" s="240">
        <f ca="1">IFERROR(IF((VLOOKUP($E16,'Adj NEA Backsheet'!$D$5:$CB$183,L$9,FALSE))="","",(VLOOKUP($E16,'Adj NEA Backsheet'!$D$5:$CB$183,L$9,FALSE))),"")</f>
        <v>2775.7396542442934</v>
      </c>
      <c r="M16" s="109">
        <f ca="1">IFERROR(IF((VLOOKUP($E16,'NEA Backsheet'!$D$5:$CB$183,M$9,FALSE))="","",(VLOOKUP($E16,'NEA Backsheet'!$D$5:$CB$183,M$9,FALSE))),"")</f>
        <v>2980.3983100613063</v>
      </c>
      <c r="N16" s="243">
        <f ca="1">IFERROR(IF((VLOOKUP($E16,'NEA Backsheet'!$D$5:$CB$183,N$9,FALSE))="","",(VLOOKUP($E16,'NEA Backsheet'!$D$5:$CB$183,N$9,FALSE))),"")</f>
        <v>0</v>
      </c>
      <c r="O16" s="93"/>
      <c r="Q16" s="107">
        <f ca="1">IFERROR(IF((VLOOKUP($E16,'DTOC Backsheet'!$D$5:$AF$183,Q$9,FALSE))="","",(VLOOKUP($E16,'DTOC Backsheet'!$D$5:$AF$183,Q$9,FALSE))),"")</f>
        <v>1644.9394656630006</v>
      </c>
      <c r="R16" s="108">
        <f ca="1">IFERROR(IF((VLOOKUP($E16,'DTOC Backsheet'!$D$5:$AF$183,R$9,FALSE))="","",(VLOOKUP($E16,'DTOC Backsheet'!$D$5:$AF$183,R$9,FALSE))),"")</f>
        <v>1592.6633248477033</v>
      </c>
      <c r="S16" s="108">
        <f ca="1">IFERROR(IF((VLOOKUP($E16,'DTOC Backsheet'!$D$5:$AF$183,S$9,FALSE))="","",(VLOOKUP($E16,'DTOC Backsheet'!$D$5:$AF$183,S$9,FALSE))),"")</f>
        <v>1285.8182874174936</v>
      </c>
      <c r="T16" s="109">
        <f ca="1">IFERROR(IF((VLOOKUP($E16,'DTOC Backsheet'!$D$5:$AF$183,T$9,FALSE))="","",(VLOOKUP($E16,'DTOC Backsheet'!$D$5:$AF$183,T$9,FALSE))),"")</f>
        <v>1258.6057482857636</v>
      </c>
      <c r="U16" s="172">
        <f ca="1">IFERROR(IF((VLOOKUP($E16,'DTOC Backsheet'!$D$5:$AF$183,U$9,FALSE))="","",(VLOOKUP($E16,'DTOC Backsheet'!$D$5:$AF$183,U$9,FALSE))),"")</f>
        <v>1036.1265101170279</v>
      </c>
      <c r="V16" s="240">
        <f ca="1">IFERROR(IF((VLOOKUP($E16,'DTOC Backsheet'!$D$5:$AF$183,V$9,FALSE))="","",(VLOOKUP($E16,'DTOC Backsheet'!$D$5:$AF$183,V$9,FALSE))),"")</f>
        <v>1205.7385119667654</v>
      </c>
      <c r="W16" s="109">
        <f ca="1">IFERROR(IF((VLOOKUP($E16,'DTOC Backsheet'!$D$5:$AF$183,W$9,FALSE))="","",(VLOOKUP($E16,'DTOC Backsheet'!$D$5:$AF$183,W$9,FALSE))),"")</f>
        <v>1176.429736351469</v>
      </c>
      <c r="X16" s="243">
        <f ca="1">IFERROR(IF((VLOOKUP($E16,'DTOC Backsheet'!$D$5:$AF$183,X$9,FALSE))="","",(VLOOKUP($E16,'DTOC Backsheet'!$D$5:$AF$183,X$9,FALSE))),"")</f>
        <v>0</v>
      </c>
      <c r="Y16" s="93"/>
    </row>
    <row r="17" spans="1:25" ht="30" customHeight="1" x14ac:dyDescent="0.3">
      <c r="A17" s="162">
        <v>5</v>
      </c>
      <c r="B17" s="98" t="str">
        <f ca="1">IFERROR(IF((VLOOKUP($E17,'Org List'!$AJ$10:$AL$188,3,FALSE))="","",(VLOOKUP($E17,'Org List'!$AJ$10:$AL$188,3,FALSE))),"")</f>
        <v>South East England Commissioning Region</v>
      </c>
      <c r="C17" s="99" t="str">
        <f ca="1">IFERROR(IF((VLOOKUP($E17,'Org List'!$AO$10:$AQ$188,3,FALSE))="","",(VLOOKUP($E17,'Org List'!$AO$10:$AQ$188,3,FALSE))),"")</f>
        <v/>
      </c>
      <c r="D17" s="100" t="str">
        <f ca="1">IFERROR(IF((VLOOKUP($E17,'Org List'!$AT$10:$AV$188,3,FALSE))="","",(VLOOKUP($E17,'Org List'!$AT$10:$AV$188,3,FALSE))),"")</f>
        <v/>
      </c>
      <c r="E17" s="98" t="str">
        <f t="shared" ca="1" si="0"/>
        <v>Y59</v>
      </c>
      <c r="F17" s="100" t="str">
        <f ca="1">IF(E17="","",VLOOKUP(E17,'Org List'!$J$9:$K$488,2,0))</f>
        <v>South East England Commissioning Region</v>
      </c>
      <c r="G17" s="107">
        <f ca="1">IFERROR(IF((VLOOKUP($E17,'Adj NEA Backsheet'!$D$5:$CB$183,G$9,FALSE))="","",(VLOOKUP($E17,'Adj NEA Backsheet'!$D$5:$CB$183,G$9,FALSE))),"")</f>
        <v>2470.2781355717534</v>
      </c>
      <c r="H17" s="108">
        <f ca="1">IFERROR(IF((VLOOKUP($E17,'Adj NEA Backsheet'!$D$5:$CB$183,H$9,FALSE))="","",(VLOOKUP($E17,'Adj NEA Backsheet'!$D$5:$CB$183,H$9,FALSE))),"")</f>
        <v>2458.7334812502577</v>
      </c>
      <c r="I17" s="108">
        <f ca="1">IFERROR(IF((VLOOKUP($E17,'Adj NEA Backsheet'!$D$5:$CB$183,I$9,FALSE))="","",(VLOOKUP($E17,'Adj NEA Backsheet'!$D$5:$CB$183,I$9,FALSE))),"")</f>
        <v>2555.9161749329437</v>
      </c>
      <c r="J17" s="109">
        <f ca="1">IFERROR(IF((VLOOKUP($E17,'Adj NEA Backsheet'!$D$5:$CB$183,J$9,FALSE))="","",(VLOOKUP($E17,'Adj NEA Backsheet'!$D$5:$CB$183,J$9,FALSE))),"")</f>
        <v>2529.3320837469346</v>
      </c>
      <c r="K17" s="172">
        <f ca="1">IFERROR(IF((VLOOKUP($E17,'Adj NEA Backsheet'!$D$5:$CB$183,K$9,FALSE))="","",(VLOOKUP($E17,'Adj NEA Backsheet'!$D$5:$CB$183,K$9,FALSE))),"")</f>
        <v>2565.4224842209055</v>
      </c>
      <c r="L17" s="240">
        <f ca="1">IFERROR(IF((VLOOKUP($E17,'Adj NEA Backsheet'!$D$5:$CB$183,L$9,FALSE))="","",(VLOOKUP($E17,'Adj NEA Backsheet'!$D$5:$CB$183,L$9,FALSE))),"")</f>
        <v>2539.2899856076156</v>
      </c>
      <c r="M17" s="109">
        <f ca="1">IFERROR(IF((VLOOKUP($E17,'NEA Backsheet'!$D$5:$CB$183,M$9,FALSE))="","",(VLOOKUP($E17,'NEA Backsheet'!$D$5:$CB$183,M$9,FALSE))),"")</f>
        <v>2681.459918666827</v>
      </c>
      <c r="N17" s="243">
        <f ca="1">IFERROR(IF((VLOOKUP($E17,'NEA Backsheet'!$D$5:$CB$183,N$9,FALSE))="","",(VLOOKUP($E17,'NEA Backsheet'!$D$5:$CB$183,N$9,FALSE))),"")</f>
        <v>0</v>
      </c>
      <c r="O17" s="93"/>
      <c r="Q17" s="107">
        <f ca="1">IFERROR(IF((VLOOKUP($E17,'DTOC Backsheet'!$D$5:$AF$183,Q$9,FALSE))="","",(VLOOKUP($E17,'DTOC Backsheet'!$D$5:$AF$183,Q$9,FALSE))),"")</f>
        <v>1525.1072280205262</v>
      </c>
      <c r="R17" s="108">
        <f ca="1">IFERROR(IF((VLOOKUP($E17,'DTOC Backsheet'!$D$5:$AF$183,R$9,FALSE))="","",(VLOOKUP($E17,'DTOC Backsheet'!$D$5:$AF$183,R$9,FALSE))),"")</f>
        <v>1527.7596385571694</v>
      </c>
      <c r="S17" s="108">
        <f ca="1">IFERROR(IF((VLOOKUP($E17,'DTOC Backsheet'!$D$5:$AF$183,S$9,FALSE))="","",(VLOOKUP($E17,'DTOC Backsheet'!$D$5:$AF$183,S$9,FALSE))),"")</f>
        <v>1345.2190155924261</v>
      </c>
      <c r="T17" s="109">
        <f ca="1">IFERROR(IF((VLOOKUP($E17,'DTOC Backsheet'!$D$5:$AF$183,T$9,FALSE))="","",(VLOOKUP($E17,'DTOC Backsheet'!$D$5:$AF$183,T$9,FALSE))),"")</f>
        <v>1243.1250084971705</v>
      </c>
      <c r="U17" s="172">
        <f ca="1">IFERROR(IF((VLOOKUP($E17,'DTOC Backsheet'!$D$5:$AF$183,U$9,FALSE))="","",(VLOOKUP($E17,'DTOC Backsheet'!$D$5:$AF$183,U$9,FALSE))),"")</f>
        <v>1214.0337597659648</v>
      </c>
      <c r="V17" s="240">
        <f ca="1">IFERROR(IF((VLOOKUP($E17,'DTOC Backsheet'!$D$5:$AF$183,V$9,FALSE))="","",(VLOOKUP($E17,'DTOC Backsheet'!$D$5:$AF$183,V$9,FALSE))),"")</f>
        <v>1223.6497554114985</v>
      </c>
      <c r="W17" s="109">
        <f ca="1">IFERROR(IF((VLOOKUP($E17,'DTOC Backsheet'!$D$5:$AF$183,W$9,FALSE))="","",(VLOOKUP($E17,'DTOC Backsheet'!$D$5:$AF$183,W$9,FALSE))),"")</f>
        <v>1136.8768423244203</v>
      </c>
      <c r="X17" s="243">
        <f ca="1">IFERROR(IF((VLOOKUP($E17,'DTOC Backsheet'!$D$5:$AF$183,X$9,FALSE))="","",(VLOOKUP($E17,'DTOC Backsheet'!$D$5:$AF$183,X$9,FALSE))),"")</f>
        <v>0</v>
      </c>
      <c r="Y17" s="93"/>
    </row>
    <row r="18" spans="1:25" ht="30" customHeight="1" x14ac:dyDescent="0.3">
      <c r="A18" s="162">
        <v>6</v>
      </c>
      <c r="B18" s="98" t="str">
        <f ca="1">IFERROR(IF((VLOOKUP($E18,'Org List'!$AJ$10:$AL$188,3,FALSE))="","",(VLOOKUP($E18,'Org List'!$AJ$10:$AL$188,3,FALSE))),"")</f>
        <v/>
      </c>
      <c r="C18" s="99" t="str">
        <f ca="1">IFERROR(IF((VLOOKUP($E18,'Org List'!$AO$10:$AQ$188,3,FALSE))="","",(VLOOKUP($E18,'Org List'!$AO$10:$AQ$188,3,FALSE))),"")</f>
        <v>North East Region</v>
      </c>
      <c r="D18" s="100" t="str">
        <f ca="1">IFERROR(IF((VLOOKUP($E18,'Org List'!$AT$10:$AV$188,3,FALSE))="","",(VLOOKUP($E18,'Org List'!$AT$10:$AV$188,3,FALSE))),"")</f>
        <v/>
      </c>
      <c r="E18" s="98" t="str">
        <f t="shared" ca="1" si="0"/>
        <v>E12000001</v>
      </c>
      <c r="F18" s="100" t="str">
        <f ca="1">IF(E18="","",VLOOKUP(E18,'Org List'!$J$9:$K$488,2,0))</f>
        <v>North East Region</v>
      </c>
      <c r="G18" s="107">
        <f ca="1">IFERROR(IF((VLOOKUP($E18,'Adj NEA Backsheet'!$D$5:$CB$183,G$9,FALSE))="","",(VLOOKUP($E18,'Adj NEA Backsheet'!$D$5:$CB$183,G$9,FALSE))),"")</f>
        <v>3022.5588048162599</v>
      </c>
      <c r="H18" s="108">
        <f ca="1">IFERROR(IF((VLOOKUP($E18,'Adj NEA Backsheet'!$D$5:$CB$183,H$9,FALSE))="","",(VLOOKUP($E18,'Adj NEA Backsheet'!$D$5:$CB$183,H$9,FALSE))),"")</f>
        <v>3045.4540846744544</v>
      </c>
      <c r="I18" s="108">
        <f ca="1">IFERROR(IF((VLOOKUP($E18,'Adj NEA Backsheet'!$D$5:$CB$183,I$9,FALSE))="","",(VLOOKUP($E18,'Adj NEA Backsheet'!$D$5:$CB$183,I$9,FALSE))),"")</f>
        <v>3218.9230287305309</v>
      </c>
      <c r="J18" s="109">
        <f ca="1">IFERROR(IF((VLOOKUP($E18,'Adj NEA Backsheet'!$D$5:$CB$183,J$9,FALSE))="","",(VLOOKUP($E18,'Adj NEA Backsheet'!$D$5:$CB$183,J$9,FALSE))),"")</f>
        <v>3198.2990838351398</v>
      </c>
      <c r="K18" s="172">
        <f ca="1">IFERROR(IF((VLOOKUP($E18,'Adj NEA Backsheet'!$D$5:$CB$183,K$9,FALSE))="","",(VLOOKUP($E18,'Adj NEA Backsheet'!$D$5:$CB$183,K$9,FALSE))),"")</f>
        <v>3175.3669118704079</v>
      </c>
      <c r="L18" s="240">
        <f ca="1">IFERROR(IF((VLOOKUP($E18,'Adj NEA Backsheet'!$D$5:$CB$183,L$9,FALSE))="","",(VLOOKUP($E18,'Adj NEA Backsheet'!$D$5:$CB$183,L$9,FALSE))),"")</f>
        <v>3156.938589613696</v>
      </c>
      <c r="M18" s="109">
        <f ca="1">IFERROR(IF((VLOOKUP($E18,'NEA Backsheet'!$D$5:$CB$183,M$9,FALSE))="","",(VLOOKUP($E18,'NEA Backsheet'!$D$5:$CB$183,M$9,FALSE))),"")</f>
        <v>3336.5634364082825</v>
      </c>
      <c r="N18" s="243">
        <f ca="1">IFERROR(IF((VLOOKUP($E18,'NEA Backsheet'!$D$5:$CB$183,N$9,FALSE))="","",(VLOOKUP($E18,'NEA Backsheet'!$D$5:$CB$183,N$9,FALSE))),"")</f>
        <v>0</v>
      </c>
      <c r="O18" s="93"/>
      <c r="Q18" s="107">
        <f ca="1">IFERROR(IF((VLOOKUP($E18,'DTOC Backsheet'!$D$5:$AF$183,Q$9,FALSE))="","",(VLOOKUP($E18,'DTOC Backsheet'!$D$5:$AF$183,Q$9,FALSE))),"")</f>
        <v>591.07851638583952</v>
      </c>
      <c r="R18" s="108">
        <f ca="1">IFERROR(IF((VLOOKUP($E18,'DTOC Backsheet'!$D$5:$AF$183,R$9,FALSE))="","",(VLOOKUP($E18,'DTOC Backsheet'!$D$5:$AF$183,R$9,FALSE))),"")</f>
        <v>517.49479057448207</v>
      </c>
      <c r="S18" s="108">
        <f ca="1">IFERROR(IF((VLOOKUP($E18,'DTOC Backsheet'!$D$5:$AF$183,S$9,FALSE))="","",(VLOOKUP($E18,'DTOC Backsheet'!$D$5:$AF$183,S$9,FALSE))),"")</f>
        <v>492.65201793213669</v>
      </c>
      <c r="T18" s="109">
        <f ca="1">IFERROR(IF((VLOOKUP($E18,'DTOC Backsheet'!$D$5:$AF$183,T$9,FALSE))="","",(VLOOKUP($E18,'DTOC Backsheet'!$D$5:$AF$183,T$9,FALSE))),"")</f>
        <v>609.35893472507416</v>
      </c>
      <c r="U18" s="172">
        <f ca="1">IFERROR(IF((VLOOKUP($E18,'DTOC Backsheet'!$D$5:$AF$183,U$9,FALSE))="","",(VLOOKUP($E18,'DTOC Backsheet'!$D$5:$AF$183,U$9,FALSE))),"")</f>
        <v>589.32508717667486</v>
      </c>
      <c r="V18" s="240">
        <f ca="1">IFERROR(IF((VLOOKUP($E18,'DTOC Backsheet'!$D$5:$AF$183,V$9,FALSE))="","",(VLOOKUP($E18,'DTOC Backsheet'!$D$5:$AF$183,V$9,FALSE))),"")</f>
        <v>511.78231254816501</v>
      </c>
      <c r="W18" s="109">
        <f ca="1">IFERROR(IF((VLOOKUP($E18,'DTOC Backsheet'!$D$5:$AF$183,W$9,FALSE))="","",(VLOOKUP($E18,'DTOC Backsheet'!$D$5:$AF$183,W$9,FALSE))),"")</f>
        <v>512.15942026672315</v>
      </c>
      <c r="X18" s="243">
        <f ca="1">IFERROR(IF((VLOOKUP($E18,'DTOC Backsheet'!$D$5:$AF$183,X$9,FALSE))="","",(VLOOKUP($E18,'DTOC Backsheet'!$D$5:$AF$183,X$9,FALSE))),"")</f>
        <v>0</v>
      </c>
      <c r="Y18" s="93"/>
    </row>
    <row r="19" spans="1:25" ht="30" customHeight="1" x14ac:dyDescent="0.3">
      <c r="A19" s="162">
        <v>7</v>
      </c>
      <c r="B19" s="98" t="str">
        <f ca="1">IFERROR(IF((VLOOKUP($E19,'Org List'!$AJ$10:$AL$188,3,FALSE))="","",(VLOOKUP($E19,'Org List'!$AJ$10:$AL$188,3,FALSE))),"")</f>
        <v/>
      </c>
      <c r="C19" s="99" t="str">
        <f ca="1">IFERROR(IF((VLOOKUP($E19,'Org List'!$AO$10:$AQ$188,3,FALSE))="","",(VLOOKUP($E19,'Org List'!$AO$10:$AQ$188,3,FALSE))),"")</f>
        <v>North West Region</v>
      </c>
      <c r="D19" s="100" t="str">
        <f ca="1">IFERROR(IF((VLOOKUP($E19,'Org List'!$AT$10:$AV$188,3,FALSE))="","",(VLOOKUP($E19,'Org List'!$AT$10:$AV$188,3,FALSE))),"")</f>
        <v/>
      </c>
      <c r="E19" s="98" t="str">
        <f t="shared" ca="1" si="0"/>
        <v>E12000002</v>
      </c>
      <c r="F19" s="100" t="str">
        <f ca="1">IF(E19="","",VLOOKUP(E19,'Org List'!$J$9:$K$488,2,0))</f>
        <v>North West Region</v>
      </c>
      <c r="G19" s="107">
        <f ca="1">IFERROR(IF((VLOOKUP($E19,'Adj NEA Backsheet'!$D$5:$CB$183,G$9,FALSE))="","",(VLOOKUP($E19,'Adj NEA Backsheet'!$D$5:$CB$183,G$9,FALSE))),"")</f>
        <v>3065.5613230733975</v>
      </c>
      <c r="H19" s="108">
        <f ca="1">IFERROR(IF((VLOOKUP($E19,'Adj NEA Backsheet'!$D$5:$CB$183,H$9,FALSE))="","",(VLOOKUP($E19,'Adj NEA Backsheet'!$D$5:$CB$183,H$9,FALSE))),"")</f>
        <v>3091.0843281005377</v>
      </c>
      <c r="I19" s="108">
        <f ca="1">IFERROR(IF((VLOOKUP($E19,'Adj NEA Backsheet'!$D$5:$CB$183,I$9,FALSE))="","",(VLOOKUP($E19,'Adj NEA Backsheet'!$D$5:$CB$183,I$9,FALSE))),"")</f>
        <v>3316.9381950198613</v>
      </c>
      <c r="J19" s="109">
        <f ca="1">IFERROR(IF((VLOOKUP($E19,'Adj NEA Backsheet'!$D$5:$CB$183,J$9,FALSE))="","",(VLOOKUP($E19,'Adj NEA Backsheet'!$D$5:$CB$183,J$9,FALSE))),"")</f>
        <v>3230.9512762010049</v>
      </c>
      <c r="K19" s="172">
        <f ca="1">IFERROR(IF((VLOOKUP($E19,'Adj NEA Backsheet'!$D$5:$CB$183,K$9,FALSE))="","",(VLOOKUP($E19,'Adj NEA Backsheet'!$D$5:$CB$183,K$9,FALSE))),"")</f>
        <v>3294.5890688946306</v>
      </c>
      <c r="L19" s="240">
        <f ca="1">IFERROR(IF((VLOOKUP($E19,'Adj NEA Backsheet'!$D$5:$CB$183,L$9,FALSE))="","",(VLOOKUP($E19,'Adj NEA Backsheet'!$D$5:$CB$183,L$9,FALSE))),"")</f>
        <v>3258.5726570644092</v>
      </c>
      <c r="M19" s="109">
        <f ca="1">IFERROR(IF((VLOOKUP($E19,'NEA Backsheet'!$D$5:$CB$183,M$9,FALSE))="","",(VLOOKUP($E19,'NEA Backsheet'!$D$5:$CB$183,M$9,FALSE))),"")</f>
        <v>3425.8579266931106</v>
      </c>
      <c r="N19" s="243">
        <f ca="1">IFERROR(IF((VLOOKUP($E19,'NEA Backsheet'!$D$5:$CB$183,N$9,FALSE))="","",(VLOOKUP($E19,'NEA Backsheet'!$D$5:$CB$183,N$9,FALSE))),"")</f>
        <v>0</v>
      </c>
      <c r="O19" s="93"/>
      <c r="Q19" s="107">
        <f ca="1">IFERROR(IF((VLOOKUP($E19,'DTOC Backsheet'!$D$5:$AF$183,Q$9,FALSE))="","",(VLOOKUP($E19,'DTOC Backsheet'!$D$5:$AF$183,Q$9,FALSE))),"")</f>
        <v>1359.8639873561572</v>
      </c>
      <c r="R19" s="108">
        <f ca="1">IFERROR(IF((VLOOKUP($E19,'DTOC Backsheet'!$D$5:$AF$183,R$9,FALSE))="","",(VLOOKUP($E19,'DTOC Backsheet'!$D$5:$AF$183,R$9,FALSE))),"")</f>
        <v>1397.1845298740182</v>
      </c>
      <c r="S19" s="108">
        <f ca="1">IFERROR(IF((VLOOKUP($E19,'DTOC Backsheet'!$D$5:$AF$183,S$9,FALSE))="","",(VLOOKUP($E19,'DTOC Backsheet'!$D$5:$AF$183,S$9,FALSE))),"")</f>
        <v>1303.4020132796743</v>
      </c>
      <c r="T19" s="109">
        <f ca="1">IFERROR(IF((VLOOKUP($E19,'DTOC Backsheet'!$D$5:$AF$183,T$9,FALSE))="","",(VLOOKUP($E19,'DTOC Backsheet'!$D$5:$AF$183,T$9,FALSE))),"")</f>
        <v>1191.8264977229742</v>
      </c>
      <c r="U19" s="172">
        <f ca="1">IFERROR(IF((VLOOKUP($E19,'DTOC Backsheet'!$D$5:$AF$183,U$9,FALSE))="","",(VLOOKUP($E19,'DTOC Backsheet'!$D$5:$AF$183,U$9,FALSE))),"")</f>
        <v>1041.0591541676604</v>
      </c>
      <c r="V19" s="240">
        <f ca="1">IFERROR(IF((VLOOKUP($E19,'DTOC Backsheet'!$D$5:$AF$183,V$9,FALSE))="","",(VLOOKUP($E19,'DTOC Backsheet'!$D$5:$AF$183,V$9,FALSE))),"")</f>
        <v>1094.8348181516756</v>
      </c>
      <c r="W19" s="109">
        <f ca="1">IFERROR(IF((VLOOKUP($E19,'DTOC Backsheet'!$D$5:$AF$183,W$9,FALSE))="","",(VLOOKUP($E19,'DTOC Backsheet'!$D$5:$AF$183,W$9,FALSE))),"")</f>
        <v>1055.3714048871971</v>
      </c>
      <c r="X19" s="243">
        <f ca="1">IFERROR(IF((VLOOKUP($E19,'DTOC Backsheet'!$D$5:$AF$183,X$9,FALSE))="","",(VLOOKUP($E19,'DTOC Backsheet'!$D$5:$AF$183,X$9,FALSE))),"")</f>
        <v>0</v>
      </c>
      <c r="Y19" s="93"/>
    </row>
    <row r="20" spans="1:25" ht="30" customHeight="1" x14ac:dyDescent="0.3">
      <c r="A20" s="162">
        <v>8</v>
      </c>
      <c r="B20" s="98" t="str">
        <f ca="1">IFERROR(IF((VLOOKUP($E20,'Org List'!$AJ$10:$AL$188,3,FALSE))="","",(VLOOKUP($E20,'Org List'!$AJ$10:$AL$188,3,FALSE))),"")</f>
        <v/>
      </c>
      <c r="C20" s="99" t="str">
        <f ca="1">IFERROR(IF((VLOOKUP($E20,'Org List'!$AO$10:$AQ$188,3,FALSE))="","",(VLOOKUP($E20,'Org List'!$AO$10:$AQ$188,3,FALSE))),"")</f>
        <v>Yorkshire and The Humber Region</v>
      </c>
      <c r="D20" s="100" t="str">
        <f ca="1">IFERROR(IF((VLOOKUP($E20,'Org List'!$AT$10:$AV$188,3,FALSE))="","",(VLOOKUP($E20,'Org List'!$AT$10:$AV$188,3,FALSE))),"")</f>
        <v/>
      </c>
      <c r="E20" s="98" t="str">
        <f t="shared" ca="1" si="0"/>
        <v>E12000003</v>
      </c>
      <c r="F20" s="100" t="str">
        <f ca="1">IF(E20="","",VLOOKUP(E20,'Org List'!$J$9:$K$488,2,0))</f>
        <v>Yorkshire and The Humber Region</v>
      </c>
      <c r="G20" s="107">
        <f ca="1">IFERROR(IF((VLOOKUP($E20,'Adj NEA Backsheet'!$D$5:$CB$183,G$9,FALSE))="","",(VLOOKUP($E20,'Adj NEA Backsheet'!$D$5:$CB$183,G$9,FALSE))),"")</f>
        <v>2751.8341514025033</v>
      </c>
      <c r="H20" s="108">
        <f ca="1">IFERROR(IF((VLOOKUP($E20,'Adj NEA Backsheet'!$D$5:$CB$183,H$9,FALSE))="","",(VLOOKUP($E20,'Adj NEA Backsheet'!$D$5:$CB$183,H$9,FALSE))),"")</f>
        <v>2733.0373442088467</v>
      </c>
      <c r="I20" s="108">
        <f ca="1">IFERROR(IF((VLOOKUP($E20,'Adj NEA Backsheet'!$D$5:$CB$183,I$9,FALSE))="","",(VLOOKUP($E20,'Adj NEA Backsheet'!$D$5:$CB$183,I$9,FALSE))),"")</f>
        <v>2865.4243735150403</v>
      </c>
      <c r="J20" s="109">
        <f ca="1">IFERROR(IF((VLOOKUP($E20,'Adj NEA Backsheet'!$D$5:$CB$183,J$9,FALSE))="","",(VLOOKUP($E20,'Adj NEA Backsheet'!$D$5:$CB$183,J$9,FALSE))),"")</f>
        <v>2838.9095056333222</v>
      </c>
      <c r="K20" s="172">
        <f ca="1">IFERROR(IF((VLOOKUP($E20,'Adj NEA Backsheet'!$D$5:$CB$183,K$9,FALSE))="","",(VLOOKUP($E20,'Adj NEA Backsheet'!$D$5:$CB$183,K$9,FALSE))),"")</f>
        <v>2888.6742818474318</v>
      </c>
      <c r="L20" s="240">
        <f ca="1">IFERROR(IF((VLOOKUP($E20,'Adj NEA Backsheet'!$D$5:$CB$183,L$9,FALSE))="","",(VLOOKUP($E20,'Adj NEA Backsheet'!$D$5:$CB$183,L$9,FALSE))),"")</f>
        <v>2811.4772267857911</v>
      </c>
      <c r="M20" s="109">
        <f ca="1">IFERROR(IF((VLOOKUP($E20,'NEA Backsheet'!$D$5:$CB$183,M$9,FALSE))="","",(VLOOKUP($E20,'NEA Backsheet'!$D$5:$CB$183,M$9,FALSE))),"")</f>
        <v>2944.6014197707109</v>
      </c>
      <c r="N20" s="243">
        <f ca="1">IFERROR(IF((VLOOKUP($E20,'NEA Backsheet'!$D$5:$CB$183,N$9,FALSE))="","",(VLOOKUP($E20,'NEA Backsheet'!$D$5:$CB$183,N$9,FALSE))),"")</f>
        <v>0</v>
      </c>
      <c r="O20" s="93"/>
      <c r="Q20" s="107">
        <f ca="1">IFERROR(IF((VLOOKUP($E20,'DTOC Backsheet'!$D$5:$AF$183,Q$9,FALSE))="","",(VLOOKUP($E20,'DTOC Backsheet'!$D$5:$AF$183,Q$9,FALSE))),"")</f>
        <v>1039.8567077596513</v>
      </c>
      <c r="R20" s="108">
        <f ca="1">IFERROR(IF((VLOOKUP($E20,'DTOC Backsheet'!$D$5:$AF$183,R$9,FALSE))="","",(VLOOKUP($E20,'DTOC Backsheet'!$D$5:$AF$183,R$9,FALSE))),"")</f>
        <v>1015.7867057627499</v>
      </c>
      <c r="S20" s="108">
        <f ca="1">IFERROR(IF((VLOOKUP($E20,'DTOC Backsheet'!$D$5:$AF$183,S$9,FALSE))="","",(VLOOKUP($E20,'DTOC Backsheet'!$D$5:$AF$183,S$9,FALSE))),"")</f>
        <v>947.14176299133499</v>
      </c>
      <c r="T20" s="109">
        <f ca="1">IFERROR(IF((VLOOKUP($E20,'DTOC Backsheet'!$D$5:$AF$183,T$9,FALSE))="","",(VLOOKUP($E20,'DTOC Backsheet'!$D$5:$AF$183,T$9,FALSE))),"")</f>
        <v>1013.5411773579746</v>
      </c>
      <c r="U20" s="172">
        <f ca="1">IFERROR(IF((VLOOKUP($E20,'DTOC Backsheet'!$D$5:$AF$183,U$9,FALSE))="","",(VLOOKUP($E20,'DTOC Backsheet'!$D$5:$AF$183,U$9,FALSE))),"")</f>
        <v>916.37774070139176</v>
      </c>
      <c r="V20" s="240">
        <f ca="1">IFERROR(IF((VLOOKUP($E20,'DTOC Backsheet'!$D$5:$AF$183,V$9,FALSE))="","",(VLOOKUP($E20,'DTOC Backsheet'!$D$5:$AF$183,V$9,FALSE))),"")</f>
        <v>985.19313526533711</v>
      </c>
      <c r="W20" s="109">
        <f ca="1">IFERROR(IF((VLOOKUP($E20,'DTOC Backsheet'!$D$5:$AF$183,W$9,FALSE))="","",(VLOOKUP($E20,'DTOC Backsheet'!$D$5:$AF$183,W$9,FALSE))),"")</f>
        <v>956.72900782424495</v>
      </c>
      <c r="X20" s="243">
        <f ca="1">IFERROR(IF((VLOOKUP($E20,'DTOC Backsheet'!$D$5:$AF$183,X$9,FALSE))="","",(VLOOKUP($E20,'DTOC Backsheet'!$D$5:$AF$183,X$9,FALSE))),"")</f>
        <v>0</v>
      </c>
      <c r="Y20" s="93"/>
    </row>
    <row r="21" spans="1:25" ht="30" customHeight="1" x14ac:dyDescent="0.3">
      <c r="A21" s="162">
        <v>9</v>
      </c>
      <c r="B21" s="98" t="str">
        <f ca="1">IFERROR(IF((VLOOKUP($E21,'Org List'!$AJ$10:$AL$188,3,FALSE))="","",(VLOOKUP($E21,'Org List'!$AJ$10:$AL$188,3,FALSE))),"")</f>
        <v/>
      </c>
      <c r="C21" s="99" t="str">
        <f ca="1">IFERROR(IF((VLOOKUP($E21,'Org List'!$AO$10:$AQ$188,3,FALSE))="","",(VLOOKUP($E21,'Org List'!$AO$10:$AQ$188,3,FALSE))),"")</f>
        <v>East Midlands Region</v>
      </c>
      <c r="D21" s="100" t="str">
        <f ca="1">IFERROR(IF((VLOOKUP($E21,'Org List'!$AT$10:$AV$188,3,FALSE))="","",(VLOOKUP($E21,'Org List'!$AT$10:$AV$188,3,FALSE))),"")</f>
        <v/>
      </c>
      <c r="E21" s="98" t="str">
        <f t="shared" ca="1" si="0"/>
        <v>E12000004</v>
      </c>
      <c r="F21" s="100" t="str">
        <f ca="1">IF(E21="","",VLOOKUP(E21,'Org List'!$J$9:$K$488,2,0))</f>
        <v>East Midlands Region</v>
      </c>
      <c r="G21" s="107">
        <f ca="1">IFERROR(IF((VLOOKUP($E21,'Adj NEA Backsheet'!$D$5:$CB$183,G$9,FALSE))="","",(VLOOKUP($E21,'Adj NEA Backsheet'!$D$5:$CB$183,G$9,FALSE))),"")</f>
        <v>2599.714894270197</v>
      </c>
      <c r="H21" s="108">
        <f ca="1">IFERROR(IF((VLOOKUP($E21,'Adj NEA Backsheet'!$D$5:$CB$183,H$9,FALSE))="","",(VLOOKUP($E21,'Adj NEA Backsheet'!$D$5:$CB$183,H$9,FALSE))),"")</f>
        <v>2597.5971591580701</v>
      </c>
      <c r="I21" s="108">
        <f ca="1">IFERROR(IF((VLOOKUP($E21,'Adj NEA Backsheet'!$D$5:$CB$183,I$9,FALSE))="","",(VLOOKUP($E21,'Adj NEA Backsheet'!$D$5:$CB$183,I$9,FALSE))),"")</f>
        <v>2690.9125726901275</v>
      </c>
      <c r="J21" s="109">
        <f ca="1">IFERROR(IF((VLOOKUP($E21,'Adj NEA Backsheet'!$D$5:$CB$183,J$9,FALSE))="","",(VLOOKUP($E21,'Adj NEA Backsheet'!$D$5:$CB$183,J$9,FALSE))),"")</f>
        <v>2684.5038848964264</v>
      </c>
      <c r="K21" s="172">
        <f ca="1">IFERROR(IF((VLOOKUP($E21,'Adj NEA Backsheet'!$D$5:$CB$183,K$9,FALSE))="","",(VLOOKUP($E21,'Adj NEA Backsheet'!$D$5:$CB$183,K$9,FALSE))),"")</f>
        <v>2673.0669582355158</v>
      </c>
      <c r="L21" s="240">
        <f ca="1">IFERROR(IF((VLOOKUP($E21,'Adj NEA Backsheet'!$D$5:$CB$183,L$9,FALSE))="","",(VLOOKUP($E21,'Adj NEA Backsheet'!$D$5:$CB$183,L$9,FALSE))),"")</f>
        <v>2675.63442424613</v>
      </c>
      <c r="M21" s="109">
        <f ca="1">IFERROR(IF((VLOOKUP($E21,'NEA Backsheet'!$D$5:$CB$183,M$9,FALSE))="","",(VLOOKUP($E21,'NEA Backsheet'!$D$5:$CB$183,M$9,FALSE))),"")</f>
        <v>2838.1212102976478</v>
      </c>
      <c r="N21" s="243">
        <f ca="1">IFERROR(IF((VLOOKUP($E21,'NEA Backsheet'!$D$5:$CB$183,N$9,FALSE))="","",(VLOOKUP($E21,'NEA Backsheet'!$D$5:$CB$183,N$9,FALSE))),"")</f>
        <v>0</v>
      </c>
      <c r="O21" s="93"/>
      <c r="Q21" s="107">
        <f ca="1">IFERROR(IF((VLOOKUP($E21,'DTOC Backsheet'!$D$5:$AF$183,Q$9,FALSE))="","",(VLOOKUP($E21,'DTOC Backsheet'!$D$5:$AF$183,Q$9,FALSE))),"")</f>
        <v>1092.9379212846784</v>
      </c>
      <c r="R21" s="108">
        <f ca="1">IFERROR(IF((VLOOKUP($E21,'DTOC Backsheet'!$D$5:$AF$183,R$9,FALSE))="","",(VLOOKUP($E21,'DTOC Backsheet'!$D$5:$AF$183,R$9,FALSE))),"")</f>
        <v>1145.5956148195455</v>
      </c>
      <c r="S21" s="108">
        <f ca="1">IFERROR(IF((VLOOKUP($E21,'DTOC Backsheet'!$D$5:$AF$183,S$9,FALSE))="","",(VLOOKUP($E21,'DTOC Backsheet'!$D$5:$AF$183,S$9,FALSE))),"")</f>
        <v>1036.7379933453576</v>
      </c>
      <c r="T21" s="109">
        <f ca="1">IFERROR(IF((VLOOKUP($E21,'DTOC Backsheet'!$D$5:$AF$183,T$9,FALSE))="","",(VLOOKUP($E21,'DTOC Backsheet'!$D$5:$AF$183,T$9,FALSE))),"")</f>
        <v>936.16766984336346</v>
      </c>
      <c r="U21" s="172">
        <f ca="1">IFERROR(IF((VLOOKUP($E21,'DTOC Backsheet'!$D$5:$AF$183,U$9,FALSE))="","",(VLOOKUP($E21,'DTOC Backsheet'!$D$5:$AF$183,U$9,FALSE))),"")</f>
        <v>849.57578485292436</v>
      </c>
      <c r="V21" s="240">
        <f ca="1">IFERROR(IF((VLOOKUP($E21,'DTOC Backsheet'!$D$5:$AF$183,V$9,FALSE))="","",(VLOOKUP($E21,'DTOC Backsheet'!$D$5:$AF$183,V$9,FALSE))),"")</f>
        <v>843.85571208491046</v>
      </c>
      <c r="W21" s="109">
        <f ca="1">IFERROR(IF((VLOOKUP($E21,'DTOC Backsheet'!$D$5:$AF$183,W$9,FALSE))="","",(VLOOKUP($E21,'DTOC Backsheet'!$D$5:$AF$183,W$9,FALSE))),"")</f>
        <v>809.93067221194383</v>
      </c>
      <c r="X21" s="243">
        <f ca="1">IFERROR(IF((VLOOKUP($E21,'DTOC Backsheet'!$D$5:$AF$183,X$9,FALSE))="","",(VLOOKUP($E21,'DTOC Backsheet'!$D$5:$AF$183,X$9,FALSE))),"")</f>
        <v>0</v>
      </c>
      <c r="Y21" s="93"/>
    </row>
    <row r="22" spans="1:25" ht="30" customHeight="1" x14ac:dyDescent="0.3">
      <c r="A22" s="162">
        <v>10</v>
      </c>
      <c r="B22" s="98" t="str">
        <f ca="1">IFERROR(IF((VLOOKUP($E22,'Org List'!$AJ$10:$AL$188,3,FALSE))="","",(VLOOKUP($E22,'Org List'!$AJ$10:$AL$188,3,FALSE))),"")</f>
        <v/>
      </c>
      <c r="C22" s="99" t="str">
        <f ca="1">IFERROR(IF((VLOOKUP($E22,'Org List'!$AO$10:$AQ$188,3,FALSE))="","",(VLOOKUP($E22,'Org List'!$AO$10:$AQ$188,3,FALSE))),"")</f>
        <v>West Midlands Region</v>
      </c>
      <c r="D22" s="100" t="str">
        <f ca="1">IFERROR(IF((VLOOKUP($E22,'Org List'!$AT$10:$AV$188,3,FALSE))="","",(VLOOKUP($E22,'Org List'!$AT$10:$AV$188,3,FALSE))),"")</f>
        <v/>
      </c>
      <c r="E22" s="98" t="str">
        <f t="shared" ca="1" si="0"/>
        <v>E12000005</v>
      </c>
      <c r="F22" s="100" t="str">
        <f ca="1">IF(E22="","",VLOOKUP(E22,'Org List'!$J$9:$K$488,2,0))</f>
        <v>West Midlands Region</v>
      </c>
      <c r="G22" s="107">
        <f ca="1">IFERROR(IF((VLOOKUP($E22,'Adj NEA Backsheet'!$D$5:$CB$183,G$9,FALSE))="","",(VLOOKUP($E22,'Adj NEA Backsheet'!$D$5:$CB$183,G$9,FALSE))),"")</f>
        <v>2825.9325955661207</v>
      </c>
      <c r="H22" s="108">
        <f ca="1">IFERROR(IF((VLOOKUP($E22,'Adj NEA Backsheet'!$D$5:$CB$183,H$9,FALSE))="","",(VLOOKUP($E22,'Adj NEA Backsheet'!$D$5:$CB$183,H$9,FALSE))),"")</f>
        <v>2780.3872405933139</v>
      </c>
      <c r="I22" s="108">
        <f ca="1">IFERROR(IF((VLOOKUP($E22,'Adj NEA Backsheet'!$D$5:$CB$183,I$9,FALSE))="","",(VLOOKUP($E22,'Adj NEA Backsheet'!$D$5:$CB$183,I$9,FALSE))),"")</f>
        <v>2868.2276868115914</v>
      </c>
      <c r="J22" s="109">
        <f ca="1">IFERROR(IF((VLOOKUP($E22,'Adj NEA Backsheet'!$D$5:$CB$183,J$9,FALSE))="","",(VLOOKUP($E22,'Adj NEA Backsheet'!$D$5:$CB$183,J$9,FALSE))),"")</f>
        <v>2880.7901647679237</v>
      </c>
      <c r="K22" s="172">
        <f ca="1">IFERROR(IF((VLOOKUP($E22,'Adj NEA Backsheet'!$D$5:$CB$183,K$9,FALSE))="","",(VLOOKUP($E22,'Adj NEA Backsheet'!$D$5:$CB$183,K$9,FALSE))),"")</f>
        <v>2957.3806930574387</v>
      </c>
      <c r="L22" s="240">
        <f ca="1">IFERROR(IF((VLOOKUP($E22,'Adj NEA Backsheet'!$D$5:$CB$183,L$9,FALSE))="","",(VLOOKUP($E22,'Adj NEA Backsheet'!$D$5:$CB$183,L$9,FALSE))),"")</f>
        <v>2993.9686058423545</v>
      </c>
      <c r="M22" s="109">
        <f ca="1">IFERROR(IF((VLOOKUP($E22,'NEA Backsheet'!$D$5:$CB$183,M$9,FALSE))="","",(VLOOKUP($E22,'NEA Backsheet'!$D$5:$CB$183,M$9,FALSE))),"")</f>
        <v>3139.7323870758373</v>
      </c>
      <c r="N22" s="243">
        <f ca="1">IFERROR(IF((VLOOKUP($E22,'NEA Backsheet'!$D$5:$CB$183,N$9,FALSE))="","",(VLOOKUP($E22,'NEA Backsheet'!$D$5:$CB$183,N$9,FALSE))),"")</f>
        <v>0</v>
      </c>
      <c r="O22" s="93"/>
      <c r="Q22" s="107">
        <f ca="1">IFERROR(IF((VLOOKUP($E22,'DTOC Backsheet'!$D$5:$AF$183,Q$9,FALSE))="","",(VLOOKUP($E22,'DTOC Backsheet'!$D$5:$AF$183,Q$9,FALSE))),"")</f>
        <v>1489.4265850729237</v>
      </c>
      <c r="R22" s="108">
        <f ca="1">IFERROR(IF((VLOOKUP($E22,'DTOC Backsheet'!$D$5:$AF$183,R$9,FALSE))="","",(VLOOKUP($E22,'DTOC Backsheet'!$D$5:$AF$183,R$9,FALSE))),"")</f>
        <v>1416.6624069804679</v>
      </c>
      <c r="S22" s="108">
        <f ca="1">IFERROR(IF((VLOOKUP($E22,'DTOC Backsheet'!$D$5:$AF$183,S$9,FALSE))="","",(VLOOKUP($E22,'DTOC Backsheet'!$D$5:$AF$183,S$9,FALSE))),"")</f>
        <v>1216.6319119961938</v>
      </c>
      <c r="T22" s="109">
        <f ca="1">IFERROR(IF((VLOOKUP($E22,'DTOC Backsheet'!$D$5:$AF$183,T$9,FALSE))="","",(VLOOKUP($E22,'DTOC Backsheet'!$D$5:$AF$183,T$9,FALSE))),"")</f>
        <v>1136.1860150440741</v>
      </c>
      <c r="U22" s="172">
        <f ca="1">IFERROR(IF((VLOOKUP($E22,'DTOC Backsheet'!$D$5:$AF$183,U$9,FALSE))="","",(VLOOKUP($E22,'DTOC Backsheet'!$D$5:$AF$183,U$9,FALSE))),"")</f>
        <v>1132.6794697487323</v>
      </c>
      <c r="V22" s="240">
        <f ca="1">IFERROR(IF((VLOOKUP($E22,'DTOC Backsheet'!$D$5:$AF$183,V$9,FALSE))="","",(VLOOKUP($E22,'DTOC Backsheet'!$D$5:$AF$183,V$9,FALSE))),"")</f>
        <v>1098.1149518375059</v>
      </c>
      <c r="W22" s="109">
        <f ca="1">IFERROR(IF((VLOOKUP($E22,'DTOC Backsheet'!$D$5:$AF$183,W$9,FALSE))="","",(VLOOKUP($E22,'DTOC Backsheet'!$D$5:$AF$183,W$9,FALSE))),"")</f>
        <v>1073.5473549856702</v>
      </c>
      <c r="X22" s="243">
        <f ca="1">IFERROR(IF((VLOOKUP($E22,'DTOC Backsheet'!$D$5:$AF$183,X$9,FALSE))="","",(VLOOKUP($E22,'DTOC Backsheet'!$D$5:$AF$183,X$9,FALSE))),"")</f>
        <v>0</v>
      </c>
      <c r="Y22" s="93"/>
    </row>
    <row r="23" spans="1:25" ht="30" customHeight="1" x14ac:dyDescent="0.3">
      <c r="A23" s="162">
        <v>11</v>
      </c>
      <c r="B23" s="98" t="str">
        <f ca="1">IFERROR(IF((VLOOKUP($E23,'Org List'!$AJ$10:$AL$188,3,FALSE))="","",(VLOOKUP($E23,'Org List'!$AJ$10:$AL$188,3,FALSE))),"")</f>
        <v/>
      </c>
      <c r="C23" s="99" t="str">
        <f ca="1">IFERROR(IF((VLOOKUP($E23,'Org List'!$AO$10:$AQ$188,3,FALSE))="","",(VLOOKUP($E23,'Org List'!$AO$10:$AQ$188,3,FALSE))),"")</f>
        <v>East Region</v>
      </c>
      <c r="D23" s="100" t="str">
        <f ca="1">IFERROR(IF((VLOOKUP($E23,'Org List'!$AT$10:$AV$188,3,FALSE))="","",(VLOOKUP($E23,'Org List'!$AT$10:$AV$188,3,FALSE))),"")</f>
        <v/>
      </c>
      <c r="E23" s="98" t="str">
        <f t="shared" ca="1" si="0"/>
        <v>E12000006</v>
      </c>
      <c r="F23" s="100" t="str">
        <f ca="1">IF(E23="","",VLOOKUP(E23,'Org List'!$J$9:$K$488,2,0))</f>
        <v>East Region</v>
      </c>
      <c r="G23" s="107">
        <f ca="1">IFERROR(IF((VLOOKUP($E23,'Adj NEA Backsheet'!$D$5:$CB$183,G$9,FALSE))="","",(VLOOKUP($E23,'Adj NEA Backsheet'!$D$5:$CB$183,G$9,FALSE))),"")</f>
        <v>2551.8079585407158</v>
      </c>
      <c r="H23" s="108">
        <f ca="1">IFERROR(IF((VLOOKUP($E23,'Adj NEA Backsheet'!$D$5:$CB$183,H$9,FALSE))="","",(VLOOKUP($E23,'Adj NEA Backsheet'!$D$5:$CB$183,H$9,FALSE))),"")</f>
        <v>2543.3341969735329</v>
      </c>
      <c r="I23" s="108">
        <f ca="1">IFERROR(IF((VLOOKUP($E23,'Adj NEA Backsheet'!$D$5:$CB$183,I$9,FALSE))="","",(VLOOKUP($E23,'Adj NEA Backsheet'!$D$5:$CB$183,I$9,FALSE))),"")</f>
        <v>2647.3523523930712</v>
      </c>
      <c r="J23" s="109">
        <f ca="1">IFERROR(IF((VLOOKUP($E23,'Adj NEA Backsheet'!$D$5:$CB$183,J$9,FALSE))="","",(VLOOKUP($E23,'Adj NEA Backsheet'!$D$5:$CB$183,J$9,FALSE))),"")</f>
        <v>2615.0974823996871</v>
      </c>
      <c r="K23" s="172">
        <f ca="1">IFERROR(IF((VLOOKUP($E23,'Adj NEA Backsheet'!$D$5:$CB$183,K$9,FALSE))="","",(VLOOKUP($E23,'Adj NEA Backsheet'!$D$5:$CB$183,K$9,FALSE))),"")</f>
        <v>2632.4876460809278</v>
      </c>
      <c r="L23" s="240">
        <f ca="1">IFERROR(IF((VLOOKUP($E23,'Adj NEA Backsheet'!$D$5:$CB$183,L$9,FALSE))="","",(VLOOKUP($E23,'Adj NEA Backsheet'!$D$5:$CB$183,L$9,FALSE))),"")</f>
        <v>2651.0494217032306</v>
      </c>
      <c r="M23" s="109">
        <f ca="1">IFERROR(IF((VLOOKUP($E23,'NEA Backsheet'!$D$5:$CB$183,M$9,FALSE))="","",(VLOOKUP($E23,'NEA Backsheet'!$D$5:$CB$183,M$9,FALSE))),"")</f>
        <v>2831.7700424443287</v>
      </c>
      <c r="N23" s="243">
        <f ca="1">IFERROR(IF((VLOOKUP($E23,'NEA Backsheet'!$D$5:$CB$183,N$9,FALSE))="","",(VLOOKUP($E23,'NEA Backsheet'!$D$5:$CB$183,N$9,FALSE))),"")</f>
        <v>0</v>
      </c>
      <c r="O23" s="93"/>
      <c r="Q23" s="107">
        <f ca="1">IFERROR(IF((VLOOKUP($E23,'DTOC Backsheet'!$D$5:$AF$183,Q$9,FALSE))="","",(VLOOKUP($E23,'DTOC Backsheet'!$D$5:$AF$183,Q$9,FALSE))),"")</f>
        <v>1139.4323399857681</v>
      </c>
      <c r="R23" s="108">
        <f ca="1">IFERROR(IF((VLOOKUP($E23,'DTOC Backsheet'!$D$5:$AF$183,R$9,FALSE))="","",(VLOOKUP($E23,'DTOC Backsheet'!$D$5:$AF$183,R$9,FALSE))),"")</f>
        <v>1151.4678701921619</v>
      </c>
      <c r="S23" s="108">
        <f ca="1">IFERROR(IF((VLOOKUP($E23,'DTOC Backsheet'!$D$5:$AF$183,S$9,FALSE))="","",(VLOOKUP($E23,'DTOC Backsheet'!$D$5:$AF$183,S$9,FALSE))),"")</f>
        <v>1068.3339419912218</v>
      </c>
      <c r="T23" s="109">
        <f ca="1">IFERROR(IF((VLOOKUP($E23,'DTOC Backsheet'!$D$5:$AF$183,T$9,FALSE))="","",(VLOOKUP($E23,'DTOC Backsheet'!$D$5:$AF$183,T$9,FALSE))),"")</f>
        <v>957.10784706599839</v>
      </c>
      <c r="U23" s="172">
        <f ca="1">IFERROR(IF((VLOOKUP($E23,'DTOC Backsheet'!$D$5:$AF$183,U$9,FALSE))="","",(VLOOKUP($E23,'DTOC Backsheet'!$D$5:$AF$183,U$9,FALSE))),"")</f>
        <v>962.37073201391991</v>
      </c>
      <c r="V23" s="240">
        <f ca="1">IFERROR(IF((VLOOKUP($E23,'DTOC Backsheet'!$D$5:$AF$183,V$9,FALSE))="","",(VLOOKUP($E23,'DTOC Backsheet'!$D$5:$AF$183,V$9,FALSE))),"")</f>
        <v>1033.0203548556697</v>
      </c>
      <c r="W23" s="109">
        <f ca="1">IFERROR(IF((VLOOKUP($E23,'DTOC Backsheet'!$D$5:$AF$183,W$9,FALSE))="","",(VLOOKUP($E23,'DTOC Backsheet'!$D$5:$AF$183,W$9,FALSE))),"")</f>
        <v>971.25824978589651</v>
      </c>
      <c r="X23" s="243">
        <f ca="1">IFERROR(IF((VLOOKUP($E23,'DTOC Backsheet'!$D$5:$AF$183,X$9,FALSE))="","",(VLOOKUP($E23,'DTOC Backsheet'!$D$5:$AF$183,X$9,FALSE))),"")</f>
        <v>0</v>
      </c>
      <c r="Y23" s="93"/>
    </row>
    <row r="24" spans="1:25" ht="30" customHeight="1" x14ac:dyDescent="0.3">
      <c r="A24" s="162">
        <v>12</v>
      </c>
      <c r="B24" s="98" t="str">
        <f ca="1">IFERROR(IF((VLOOKUP($E24,'Org List'!$AJ$10:$AL$188,3,FALSE))="","",(VLOOKUP($E24,'Org List'!$AJ$10:$AL$188,3,FALSE))),"")</f>
        <v/>
      </c>
      <c r="C24" s="99" t="str">
        <f ca="1">IFERROR(IF((VLOOKUP($E24,'Org List'!$AO$10:$AQ$188,3,FALSE))="","",(VLOOKUP($E24,'Org List'!$AO$10:$AQ$188,3,FALSE))),"")</f>
        <v>London Region</v>
      </c>
      <c r="D24" s="100" t="str">
        <f ca="1">IFERROR(IF((VLOOKUP($E24,'Org List'!$AT$10:$AV$188,3,FALSE))="","",(VLOOKUP($E24,'Org List'!$AT$10:$AV$188,3,FALSE))),"")</f>
        <v/>
      </c>
      <c r="E24" s="98" t="str">
        <f t="shared" ca="1" si="0"/>
        <v>E12000007</v>
      </c>
      <c r="F24" s="100" t="str">
        <f ca="1">IF(E24="","",VLOOKUP(E24,'Org List'!$J$9:$K$488,2,0))</f>
        <v>London Region</v>
      </c>
      <c r="G24" s="107">
        <f ca="1">IFERROR(IF((VLOOKUP($E24,'Adj NEA Backsheet'!$D$5:$CB$183,G$9,FALSE))="","",(VLOOKUP($E24,'Adj NEA Backsheet'!$D$5:$CB$183,G$9,FALSE))),"")</f>
        <v>2213.1771296191705</v>
      </c>
      <c r="H24" s="108">
        <f ca="1">IFERROR(IF((VLOOKUP($E24,'Adj NEA Backsheet'!$D$5:$CB$183,H$9,FALSE))="","",(VLOOKUP($E24,'Adj NEA Backsheet'!$D$5:$CB$183,H$9,FALSE))),"")</f>
        <v>2218.3371602137718</v>
      </c>
      <c r="I24" s="108">
        <f ca="1">IFERROR(IF((VLOOKUP($E24,'Adj NEA Backsheet'!$D$5:$CB$183,I$9,FALSE))="","",(VLOOKUP($E24,'Adj NEA Backsheet'!$D$5:$CB$183,I$9,FALSE))),"")</f>
        <v>2310.4009787266041</v>
      </c>
      <c r="J24" s="109">
        <f ca="1">IFERROR(IF((VLOOKUP($E24,'Adj NEA Backsheet'!$D$5:$CB$183,J$9,FALSE))="","",(VLOOKUP($E24,'Adj NEA Backsheet'!$D$5:$CB$183,J$9,FALSE))),"")</f>
        <v>2251.3518628567563</v>
      </c>
      <c r="K24" s="172">
        <f ca="1">IFERROR(IF((VLOOKUP($E24,'Adj NEA Backsheet'!$D$5:$CB$183,K$9,FALSE))="","",(VLOOKUP($E24,'Adj NEA Backsheet'!$D$5:$CB$183,K$9,FALSE))),"")</f>
        <v>2271.0940669035203</v>
      </c>
      <c r="L24" s="240">
        <f ca="1">IFERROR(IF((VLOOKUP($E24,'Adj NEA Backsheet'!$D$5:$CB$183,L$9,FALSE))="","",(VLOOKUP($E24,'Adj NEA Backsheet'!$D$5:$CB$183,L$9,FALSE))),"")</f>
        <v>2286.5465924768382</v>
      </c>
      <c r="M24" s="109">
        <f ca="1">IFERROR(IF((VLOOKUP($E24,'NEA Backsheet'!$D$5:$CB$183,M$9,FALSE))="","",(VLOOKUP($E24,'NEA Backsheet'!$D$5:$CB$183,M$9,FALSE))),"")</f>
        <v>2419.6747652197741</v>
      </c>
      <c r="N24" s="243">
        <f ca="1">IFERROR(IF((VLOOKUP($E24,'NEA Backsheet'!$D$5:$CB$183,N$9,FALSE))="","",(VLOOKUP($E24,'NEA Backsheet'!$D$5:$CB$183,N$9,FALSE))),"")</f>
        <v>0</v>
      </c>
      <c r="O24" s="93"/>
      <c r="Q24" s="107">
        <f ca="1">IFERROR(IF((VLOOKUP($E24,'DTOC Backsheet'!$D$5:$AF$183,Q$9,FALSE))="","",(VLOOKUP($E24,'DTOC Backsheet'!$D$5:$AF$183,Q$9,FALSE))),"")</f>
        <v>701.35566901077163</v>
      </c>
      <c r="R24" s="108">
        <f ca="1">IFERROR(IF((VLOOKUP($E24,'DTOC Backsheet'!$D$5:$AF$183,R$9,FALSE))="","",(VLOOKUP($E24,'DTOC Backsheet'!$D$5:$AF$183,R$9,FALSE))),"")</f>
        <v>706.51420458458995</v>
      </c>
      <c r="S24" s="108">
        <f ca="1">IFERROR(IF((VLOOKUP($E24,'DTOC Backsheet'!$D$5:$AF$183,S$9,FALSE))="","",(VLOOKUP($E24,'DTOC Backsheet'!$D$5:$AF$183,S$9,FALSE))),"")</f>
        <v>607.8572117353167</v>
      </c>
      <c r="T24" s="109">
        <f ca="1">IFERROR(IF((VLOOKUP($E24,'DTOC Backsheet'!$D$5:$AF$183,T$9,FALSE))="","",(VLOOKUP($E24,'DTOC Backsheet'!$D$5:$AF$183,T$9,FALSE))),"")</f>
        <v>547.60882761225321</v>
      </c>
      <c r="U24" s="172">
        <f ca="1">IFERROR(IF((VLOOKUP($E24,'DTOC Backsheet'!$D$5:$AF$183,U$9,FALSE))="","",(VLOOKUP($E24,'DTOC Backsheet'!$D$5:$AF$183,U$9,FALSE))),"")</f>
        <v>591.26633399740115</v>
      </c>
      <c r="V24" s="240">
        <f ca="1">IFERROR(IF((VLOOKUP($E24,'DTOC Backsheet'!$D$5:$AF$183,V$9,FALSE))="","",(VLOOKUP($E24,'DTOC Backsheet'!$D$5:$AF$183,V$9,FALSE))),"")</f>
        <v>568.70178013541454</v>
      </c>
      <c r="W24" s="109">
        <f ca="1">IFERROR(IF((VLOOKUP($E24,'DTOC Backsheet'!$D$5:$AF$183,W$9,FALSE))="","",(VLOOKUP($E24,'DTOC Backsheet'!$D$5:$AF$183,W$9,FALSE))),"")</f>
        <v>542.93432924186709</v>
      </c>
      <c r="X24" s="243">
        <f ca="1">IFERROR(IF((VLOOKUP($E24,'DTOC Backsheet'!$D$5:$AF$183,X$9,FALSE))="","",(VLOOKUP($E24,'DTOC Backsheet'!$D$5:$AF$183,X$9,FALSE))),"")</f>
        <v>0</v>
      </c>
      <c r="Y24" s="93"/>
    </row>
    <row r="25" spans="1:25" ht="30" customHeight="1" x14ac:dyDescent="0.3">
      <c r="A25" s="162">
        <v>13</v>
      </c>
      <c r="B25" s="98" t="str">
        <f ca="1">IFERROR(IF((VLOOKUP($E25,'Org List'!$AJ$10:$AL$188,3,FALSE))="","",(VLOOKUP($E25,'Org List'!$AJ$10:$AL$188,3,FALSE))),"")</f>
        <v/>
      </c>
      <c r="C25" s="99" t="str">
        <f ca="1">IFERROR(IF((VLOOKUP($E25,'Org List'!$AO$10:$AQ$188,3,FALSE))="","",(VLOOKUP($E25,'Org List'!$AO$10:$AQ$188,3,FALSE))),"")</f>
        <v>South East Region</v>
      </c>
      <c r="D25" s="100" t="str">
        <f ca="1">IFERROR(IF((VLOOKUP($E25,'Org List'!$AT$10:$AV$188,3,FALSE))="","",(VLOOKUP($E25,'Org List'!$AT$10:$AV$188,3,FALSE))),"")</f>
        <v/>
      </c>
      <c r="E25" s="98" t="str">
        <f t="shared" ca="1" si="0"/>
        <v>E12000008</v>
      </c>
      <c r="F25" s="100" t="str">
        <f ca="1">IF(E25="","",VLOOKUP(E25,'Org List'!$J$9:$K$488,2,0))</f>
        <v>South East Region</v>
      </c>
      <c r="G25" s="107">
        <f ca="1">IFERROR(IF((VLOOKUP($E25,'Adj NEA Backsheet'!$D$5:$CB$183,G$9,FALSE))="","",(VLOOKUP($E25,'Adj NEA Backsheet'!$D$5:$CB$183,G$9,FALSE))),"")</f>
        <v>2472.6082767882822</v>
      </c>
      <c r="H25" s="108">
        <f ca="1">IFERROR(IF((VLOOKUP($E25,'Adj NEA Backsheet'!$D$5:$CB$183,H$9,FALSE))="","",(VLOOKUP($E25,'Adj NEA Backsheet'!$D$5:$CB$183,H$9,FALSE))),"")</f>
        <v>2461.7024599987362</v>
      </c>
      <c r="I25" s="108">
        <f ca="1">IFERROR(IF((VLOOKUP($E25,'Adj NEA Backsheet'!$D$5:$CB$183,I$9,FALSE))="","",(VLOOKUP($E25,'Adj NEA Backsheet'!$D$5:$CB$183,I$9,FALSE))),"")</f>
        <v>2559.7524468968913</v>
      </c>
      <c r="J25" s="109">
        <f ca="1">IFERROR(IF((VLOOKUP($E25,'Adj NEA Backsheet'!$D$5:$CB$183,J$9,FALSE))="","",(VLOOKUP($E25,'Adj NEA Backsheet'!$D$5:$CB$183,J$9,FALSE))),"")</f>
        <v>2530.0531456027679</v>
      </c>
      <c r="K25" s="172">
        <f ca="1">IFERROR(IF((VLOOKUP($E25,'Adj NEA Backsheet'!$D$5:$CB$183,K$9,FALSE))="","",(VLOOKUP($E25,'Adj NEA Backsheet'!$D$5:$CB$183,K$9,FALSE))),"")</f>
        <v>2576.9112129558353</v>
      </c>
      <c r="L25" s="240">
        <f ca="1">IFERROR(IF((VLOOKUP($E25,'Adj NEA Backsheet'!$D$5:$CB$183,L$9,FALSE))="","",(VLOOKUP($E25,'Adj NEA Backsheet'!$D$5:$CB$183,L$9,FALSE))),"")</f>
        <v>2554.0029303990618</v>
      </c>
      <c r="M25" s="109">
        <f ca="1">IFERROR(IF((VLOOKUP($E25,'NEA Backsheet'!$D$5:$CB$183,M$9,FALSE))="","",(VLOOKUP($E25,'NEA Backsheet'!$D$5:$CB$183,M$9,FALSE))),"")</f>
        <v>2704.3913893028302</v>
      </c>
      <c r="N25" s="243">
        <f ca="1">IFERROR(IF((VLOOKUP($E25,'NEA Backsheet'!$D$5:$CB$183,N$9,FALSE))="","",(VLOOKUP($E25,'NEA Backsheet'!$D$5:$CB$183,N$9,FALSE))),"")</f>
        <v>0</v>
      </c>
      <c r="O25" s="93"/>
      <c r="Q25" s="107">
        <f ca="1">IFERROR(IF((VLOOKUP($E25,'DTOC Backsheet'!$D$5:$AF$183,Q$9,FALSE))="","",(VLOOKUP($E25,'DTOC Backsheet'!$D$5:$AF$183,Q$9,FALSE))),"")</f>
        <v>1537.4192933686049</v>
      </c>
      <c r="R25" s="108">
        <f ca="1">IFERROR(IF((VLOOKUP($E25,'DTOC Backsheet'!$D$5:$AF$183,R$9,FALSE))="","",(VLOOKUP($E25,'DTOC Backsheet'!$D$5:$AF$183,R$9,FALSE))),"")</f>
        <v>1546.9611711428954</v>
      </c>
      <c r="S25" s="108">
        <f ca="1">IFERROR(IF((VLOOKUP($E25,'DTOC Backsheet'!$D$5:$AF$183,S$9,FALSE))="","",(VLOOKUP($E25,'DTOC Backsheet'!$D$5:$AF$183,S$9,FALSE))),"")</f>
        <v>1356.1096040891359</v>
      </c>
      <c r="T25" s="109">
        <f ca="1">IFERROR(IF((VLOOKUP($E25,'DTOC Backsheet'!$D$5:$AF$183,T$9,FALSE))="","",(VLOOKUP($E25,'DTOC Backsheet'!$D$5:$AF$183,T$9,FALSE))),"")</f>
        <v>1253.4548471770174</v>
      </c>
      <c r="U25" s="172">
        <f ca="1">IFERROR(IF((VLOOKUP($E25,'DTOC Backsheet'!$D$5:$AF$183,U$9,FALSE))="","",(VLOOKUP($E25,'DTOC Backsheet'!$D$5:$AF$183,U$9,FALSE))),"")</f>
        <v>1207.6352383345823</v>
      </c>
      <c r="V25" s="240">
        <f ca="1">IFERROR(IF((VLOOKUP($E25,'DTOC Backsheet'!$D$5:$AF$183,V$9,FALSE))="","",(VLOOKUP($E25,'DTOC Backsheet'!$D$5:$AF$183,V$9,FALSE))),"")</f>
        <v>1212.0155651283203</v>
      </c>
      <c r="W25" s="109">
        <f ca="1">IFERROR(IF((VLOOKUP($E25,'DTOC Backsheet'!$D$5:$AF$183,W$9,FALSE))="","",(VLOOKUP($E25,'DTOC Backsheet'!$D$5:$AF$183,W$9,FALSE))),"")</f>
        <v>1125.465870003793</v>
      </c>
      <c r="X25" s="243">
        <f ca="1">IFERROR(IF((VLOOKUP($E25,'DTOC Backsheet'!$D$5:$AF$183,X$9,FALSE))="","",(VLOOKUP($E25,'DTOC Backsheet'!$D$5:$AF$183,X$9,FALSE))),"")</f>
        <v>0</v>
      </c>
      <c r="Y25" s="93"/>
    </row>
    <row r="26" spans="1:25" ht="30" customHeight="1" x14ac:dyDescent="0.3">
      <c r="A26" s="162">
        <v>14</v>
      </c>
      <c r="B26" s="98" t="str">
        <f ca="1">IFERROR(IF((VLOOKUP($E26,'Org List'!$AJ$10:$AL$188,3,FALSE))="","",(VLOOKUP($E26,'Org List'!$AJ$10:$AL$188,3,FALSE))),"")</f>
        <v/>
      </c>
      <c r="C26" s="99" t="str">
        <f ca="1">IFERROR(IF((VLOOKUP($E26,'Org List'!$AO$10:$AQ$188,3,FALSE))="","",(VLOOKUP($E26,'Org List'!$AO$10:$AQ$188,3,FALSE))),"")</f>
        <v>South West Region</v>
      </c>
      <c r="D26" s="100" t="str">
        <f ca="1">IFERROR(IF((VLOOKUP($E26,'Org List'!$AT$10:$AV$188,3,FALSE))="","",(VLOOKUP($E26,'Org List'!$AT$10:$AV$188,3,FALSE))),"")</f>
        <v/>
      </c>
      <c r="E26" s="98" t="str">
        <f t="shared" ca="1" si="0"/>
        <v>E12000009</v>
      </c>
      <c r="F26" s="100" t="str">
        <f ca="1">IF(E26="","",VLOOKUP(E26,'Org List'!$J$9:$K$488,2,0))</f>
        <v>South West Region</v>
      </c>
      <c r="G26" s="107">
        <f ca="1">IFERROR(IF((VLOOKUP($E26,'Adj NEA Backsheet'!$D$5:$CB$183,G$9,FALSE))="","",(VLOOKUP($E26,'Adj NEA Backsheet'!$D$5:$CB$183,G$9,FALSE))),"")</f>
        <v>2635.3131339993938</v>
      </c>
      <c r="H26" s="108">
        <f ca="1">IFERROR(IF((VLOOKUP($E26,'Adj NEA Backsheet'!$D$5:$CB$183,H$9,FALSE))="","",(VLOOKUP($E26,'Adj NEA Backsheet'!$D$5:$CB$183,H$9,FALSE))),"")</f>
        <v>2643.6470234491808</v>
      </c>
      <c r="I26" s="108">
        <f ca="1">IFERROR(IF((VLOOKUP($E26,'Adj NEA Backsheet'!$D$5:$CB$183,I$9,FALSE))="","",(VLOOKUP($E26,'Adj NEA Backsheet'!$D$5:$CB$183,I$9,FALSE))),"")</f>
        <v>2814.2547935561474</v>
      </c>
      <c r="J26" s="109">
        <f ca="1">IFERROR(IF((VLOOKUP($E26,'Adj NEA Backsheet'!$D$5:$CB$183,J$9,FALSE))="","",(VLOOKUP($E26,'Adj NEA Backsheet'!$D$5:$CB$183,J$9,FALSE))),"")</f>
        <v>2803.9029657090546</v>
      </c>
      <c r="K26" s="172">
        <f ca="1">IFERROR(IF((VLOOKUP($E26,'Adj NEA Backsheet'!$D$5:$CB$183,K$9,FALSE))="","",(VLOOKUP($E26,'Adj NEA Backsheet'!$D$5:$CB$183,K$9,FALSE))),"")</f>
        <v>2792.7120682024452</v>
      </c>
      <c r="L26" s="240">
        <f ca="1">IFERROR(IF((VLOOKUP($E26,'Adj NEA Backsheet'!$D$5:$CB$183,L$9,FALSE))="","",(VLOOKUP($E26,'Adj NEA Backsheet'!$D$5:$CB$183,L$9,FALSE))),"")</f>
        <v>2775.7396542442934</v>
      </c>
      <c r="M26" s="109">
        <f ca="1">IFERROR(IF((VLOOKUP($E26,'NEA Backsheet'!$D$5:$CB$183,M$9,FALSE))="","",(VLOOKUP($E26,'NEA Backsheet'!$D$5:$CB$183,M$9,FALSE))),"")</f>
        <v>2980.3983100613063</v>
      </c>
      <c r="N26" s="243">
        <f ca="1">IFERROR(IF((VLOOKUP($E26,'NEA Backsheet'!$D$5:$CB$183,N$9,FALSE))="","",(VLOOKUP($E26,'NEA Backsheet'!$D$5:$CB$183,N$9,FALSE))),"")</f>
        <v>0</v>
      </c>
      <c r="O26" s="93"/>
      <c r="Q26" s="107">
        <f ca="1">IFERROR(IF((VLOOKUP($E26,'DTOC Backsheet'!$D$5:$AF$183,Q$9,FALSE))="","",(VLOOKUP($E26,'DTOC Backsheet'!$D$5:$AF$183,Q$9,FALSE))),"")</f>
        <v>1644.9394656630006</v>
      </c>
      <c r="R26" s="108">
        <f ca="1">IFERROR(IF((VLOOKUP($E26,'DTOC Backsheet'!$D$5:$AF$183,R$9,FALSE))="","",(VLOOKUP($E26,'DTOC Backsheet'!$D$5:$AF$183,R$9,FALSE))),"")</f>
        <v>1592.6633248477033</v>
      </c>
      <c r="S26" s="108">
        <f ca="1">IFERROR(IF((VLOOKUP($E26,'DTOC Backsheet'!$D$5:$AF$183,S$9,FALSE))="","",(VLOOKUP($E26,'DTOC Backsheet'!$D$5:$AF$183,S$9,FALSE))),"")</f>
        <v>1285.8182874174936</v>
      </c>
      <c r="T26" s="109">
        <f ca="1">IFERROR(IF((VLOOKUP($E26,'DTOC Backsheet'!$D$5:$AF$183,T$9,FALSE))="","",(VLOOKUP($E26,'DTOC Backsheet'!$D$5:$AF$183,T$9,FALSE))),"")</f>
        <v>1258.6057482857636</v>
      </c>
      <c r="U26" s="172">
        <f ca="1">IFERROR(IF((VLOOKUP($E26,'DTOC Backsheet'!$D$5:$AF$183,U$9,FALSE))="","",(VLOOKUP($E26,'DTOC Backsheet'!$D$5:$AF$183,U$9,FALSE))),"")</f>
        <v>1036.1265101170279</v>
      </c>
      <c r="V26" s="240">
        <f ca="1">IFERROR(IF((VLOOKUP($E26,'DTOC Backsheet'!$D$5:$AF$183,V$9,FALSE))="","",(VLOOKUP($E26,'DTOC Backsheet'!$D$5:$AF$183,V$9,FALSE))),"")</f>
        <v>1205.7385119667654</v>
      </c>
      <c r="W26" s="109">
        <f ca="1">IFERROR(IF((VLOOKUP($E26,'DTOC Backsheet'!$D$5:$AF$183,W$9,FALSE))="","",(VLOOKUP($E26,'DTOC Backsheet'!$D$5:$AF$183,W$9,FALSE))),"")</f>
        <v>1176.429736351469</v>
      </c>
      <c r="X26" s="243">
        <f ca="1">IFERROR(IF((VLOOKUP($E26,'DTOC Backsheet'!$D$5:$AF$183,X$9,FALSE))="","",(VLOOKUP($E26,'DTOC Backsheet'!$D$5:$AF$183,X$9,FALSE))),"")</f>
        <v>0</v>
      </c>
      <c r="Y26" s="93"/>
    </row>
    <row r="27" spans="1:25" ht="30" customHeight="1" x14ac:dyDescent="0.3">
      <c r="A27" s="162">
        <v>15</v>
      </c>
      <c r="B27" s="98" t="str">
        <f ca="1">IFERROR(IF((VLOOKUP($E27,'Org List'!$AJ$10:$AL$188,3,FALSE))="","",(VLOOKUP($E27,'Org List'!$AJ$10:$AL$188,3,FALSE))),"")</f>
        <v>NHS England North (Yorkshire And Humber)</v>
      </c>
      <c r="C27" s="99" t="str">
        <f ca="1">IFERROR(IF((VLOOKUP($E27,'Org List'!$AO$10:$AQ$188,3,FALSE))="","",(VLOOKUP($E27,'Org List'!$AO$10:$AQ$188,3,FALSE))),"")</f>
        <v/>
      </c>
      <c r="D27" s="100" t="str">
        <f ca="1">IFERROR(IF((VLOOKUP($E27,'Org List'!$AT$10:$AV$188,3,FALSE))="","",(VLOOKUP($E27,'Org List'!$AT$10:$AV$188,3,FALSE))),"")</f>
        <v>NHS England North (Yorkshire And Humber)</v>
      </c>
      <c r="E27" s="98" t="str">
        <f t="shared" ca="1" si="0"/>
        <v>Q72</v>
      </c>
      <c r="F27" s="100" t="str">
        <f ca="1">IF(E27="","",VLOOKUP(E27,'Org List'!$J$9:$K$488,2,0))</f>
        <v>NHS England North (Yorkshire And Humber)</v>
      </c>
      <c r="G27" s="107">
        <f ca="1">IFERROR(IF((VLOOKUP($E27,'Adj NEA Backsheet'!$D$5:$CB$183,G$9,FALSE))="","",(VLOOKUP($E27,'Adj NEA Backsheet'!$D$5:$CB$183,G$9,FALSE))),"")</f>
        <v>2751.8341514025033</v>
      </c>
      <c r="H27" s="108">
        <f ca="1">IFERROR(IF((VLOOKUP($E27,'Adj NEA Backsheet'!$D$5:$CB$183,H$9,FALSE))="","",(VLOOKUP($E27,'Adj NEA Backsheet'!$D$5:$CB$183,H$9,FALSE))),"")</f>
        <v>2733.0373442088467</v>
      </c>
      <c r="I27" s="108">
        <f ca="1">IFERROR(IF((VLOOKUP($E27,'Adj NEA Backsheet'!$D$5:$CB$183,I$9,FALSE))="","",(VLOOKUP($E27,'Adj NEA Backsheet'!$D$5:$CB$183,I$9,FALSE))),"")</f>
        <v>2865.4243735150403</v>
      </c>
      <c r="J27" s="109">
        <f ca="1">IFERROR(IF((VLOOKUP($E27,'Adj NEA Backsheet'!$D$5:$CB$183,J$9,FALSE))="","",(VLOOKUP($E27,'Adj NEA Backsheet'!$D$5:$CB$183,J$9,FALSE))),"")</f>
        <v>2838.9095056333222</v>
      </c>
      <c r="K27" s="172">
        <f ca="1">IFERROR(IF((VLOOKUP($E27,'Adj NEA Backsheet'!$D$5:$CB$183,K$9,FALSE))="","",(VLOOKUP($E27,'Adj NEA Backsheet'!$D$5:$CB$183,K$9,FALSE))),"")</f>
        <v>2888.6742818474318</v>
      </c>
      <c r="L27" s="240">
        <f ca="1">IFERROR(IF((VLOOKUP($E27,'Adj NEA Backsheet'!$D$5:$CB$183,L$9,FALSE))="","",(VLOOKUP($E27,'Adj NEA Backsheet'!$D$5:$CB$183,L$9,FALSE))),"")</f>
        <v>2811.4772267857911</v>
      </c>
      <c r="M27" s="109">
        <f ca="1">IFERROR(IF((VLOOKUP($E27,'NEA Backsheet'!$D$5:$CB$183,M$9,FALSE))="","",(VLOOKUP($E27,'NEA Backsheet'!$D$5:$CB$183,M$9,FALSE))),"")</f>
        <v>2944.6014197707109</v>
      </c>
      <c r="N27" s="243">
        <f ca="1">IFERROR(IF((VLOOKUP($E27,'NEA Backsheet'!$D$5:$CB$183,N$9,FALSE))="","",(VLOOKUP($E27,'NEA Backsheet'!$D$5:$CB$183,N$9,FALSE))),"")</f>
        <v>0</v>
      </c>
      <c r="O27" s="93"/>
      <c r="Q27" s="107">
        <f ca="1">IFERROR(IF((VLOOKUP($E27,'DTOC Backsheet'!$D$5:$AF$183,Q$9,FALSE))="","",(VLOOKUP($E27,'DTOC Backsheet'!$D$5:$AF$183,Q$9,FALSE))),"")</f>
        <v>1039.8567077596513</v>
      </c>
      <c r="R27" s="108">
        <f ca="1">IFERROR(IF((VLOOKUP($E27,'DTOC Backsheet'!$D$5:$AF$183,R$9,FALSE))="","",(VLOOKUP($E27,'DTOC Backsheet'!$D$5:$AF$183,R$9,FALSE))),"")</f>
        <v>1015.7867057627499</v>
      </c>
      <c r="S27" s="108">
        <f ca="1">IFERROR(IF((VLOOKUP($E27,'DTOC Backsheet'!$D$5:$AF$183,S$9,FALSE))="","",(VLOOKUP($E27,'DTOC Backsheet'!$D$5:$AF$183,S$9,FALSE))),"")</f>
        <v>947.14176299133499</v>
      </c>
      <c r="T27" s="109">
        <f ca="1">IFERROR(IF((VLOOKUP($E27,'DTOC Backsheet'!$D$5:$AF$183,T$9,FALSE))="","",(VLOOKUP($E27,'DTOC Backsheet'!$D$5:$AF$183,T$9,FALSE))),"")</f>
        <v>1013.5411773579746</v>
      </c>
      <c r="U27" s="172">
        <f ca="1">IFERROR(IF((VLOOKUP($E27,'DTOC Backsheet'!$D$5:$AF$183,U$9,FALSE))="","",(VLOOKUP($E27,'DTOC Backsheet'!$D$5:$AF$183,U$9,FALSE))),"")</f>
        <v>916.37774070139176</v>
      </c>
      <c r="V27" s="240">
        <f ca="1">IFERROR(IF((VLOOKUP($E27,'DTOC Backsheet'!$D$5:$AF$183,V$9,FALSE))="","",(VLOOKUP($E27,'DTOC Backsheet'!$D$5:$AF$183,V$9,FALSE))),"")</f>
        <v>985.19313526533711</v>
      </c>
      <c r="W27" s="109">
        <f ca="1">IFERROR(IF((VLOOKUP($E27,'DTOC Backsheet'!$D$5:$AF$183,W$9,FALSE))="","",(VLOOKUP($E27,'DTOC Backsheet'!$D$5:$AF$183,W$9,FALSE))),"")</f>
        <v>956.72900782424495</v>
      </c>
      <c r="X27" s="243">
        <f ca="1">IFERROR(IF((VLOOKUP($E27,'DTOC Backsheet'!$D$5:$AF$183,X$9,FALSE))="","",(VLOOKUP($E27,'DTOC Backsheet'!$D$5:$AF$183,X$9,FALSE))),"")</f>
        <v>0</v>
      </c>
      <c r="Y27" s="93"/>
    </row>
    <row r="28" spans="1:25" ht="30" customHeight="1" x14ac:dyDescent="0.3">
      <c r="A28" s="162">
        <v>16</v>
      </c>
      <c r="B28" s="98" t="str">
        <f ca="1">IFERROR(IF((VLOOKUP($E28,'Org List'!$AJ$10:$AL$188,3,FALSE))="","",(VLOOKUP($E28,'Org List'!$AJ$10:$AL$188,3,FALSE))),"")</f>
        <v>NHS England North (Cumbria And North East)</v>
      </c>
      <c r="C28" s="99" t="str">
        <f ca="1">IFERROR(IF((VLOOKUP($E28,'Org List'!$AO$10:$AQ$188,3,FALSE))="","",(VLOOKUP($E28,'Org List'!$AO$10:$AQ$188,3,FALSE))),"")</f>
        <v/>
      </c>
      <c r="D28" s="100" t="str">
        <f ca="1">IFERROR(IF((VLOOKUP($E28,'Org List'!$AT$10:$AV$188,3,FALSE))="","",(VLOOKUP($E28,'Org List'!$AT$10:$AV$188,3,FALSE))),"")</f>
        <v>NHS England North (Cumbria And North East)</v>
      </c>
      <c r="E28" s="98" t="str">
        <f t="shared" ca="1" si="0"/>
        <v>Q74</v>
      </c>
      <c r="F28" s="100" t="str">
        <f ca="1">IF(E28="","",VLOOKUP(E28,'Org List'!$J$9:$K$488,2,0))</f>
        <v>NHS England North (Cumbria And North East)</v>
      </c>
      <c r="G28" s="107">
        <f ca="1">IFERROR(IF((VLOOKUP($E28,'Adj NEA Backsheet'!$D$5:$CB$183,G$9,FALSE))="","",(VLOOKUP($E28,'Adj NEA Backsheet'!$D$5:$CB$183,G$9,FALSE))),"")</f>
        <v>2980.4784740976033</v>
      </c>
      <c r="H28" s="108">
        <f ca="1">IFERROR(IF((VLOOKUP($E28,'Adj NEA Backsheet'!$D$5:$CB$183,H$9,FALSE))="","",(VLOOKUP($E28,'Adj NEA Backsheet'!$D$5:$CB$183,H$9,FALSE))),"")</f>
        <v>3000.8531499676192</v>
      </c>
      <c r="I28" s="108">
        <f ca="1">IFERROR(IF((VLOOKUP($E28,'Adj NEA Backsheet'!$D$5:$CB$183,I$9,FALSE))="","",(VLOOKUP($E28,'Adj NEA Backsheet'!$D$5:$CB$183,I$9,FALSE))),"")</f>
        <v>3179.5700057251379</v>
      </c>
      <c r="J28" s="109">
        <f ca="1">IFERROR(IF((VLOOKUP($E28,'Adj NEA Backsheet'!$D$5:$CB$183,J$9,FALSE))="","",(VLOOKUP($E28,'Adj NEA Backsheet'!$D$5:$CB$183,J$9,FALSE))),"")</f>
        <v>3153.4458783355853</v>
      </c>
      <c r="K28" s="172">
        <f ca="1">IFERROR(IF((VLOOKUP($E28,'Adj NEA Backsheet'!$D$5:$CB$183,K$9,FALSE))="","",(VLOOKUP($E28,'Adj NEA Backsheet'!$D$5:$CB$183,K$9,FALSE))),"")</f>
        <v>3136.6681352685882</v>
      </c>
      <c r="L28" s="240">
        <f ca="1">IFERROR(IF((VLOOKUP($E28,'Adj NEA Backsheet'!$D$5:$CB$183,L$9,FALSE))="","",(VLOOKUP($E28,'Adj NEA Backsheet'!$D$5:$CB$183,L$9,FALSE))),"")</f>
        <v>3103.5226052428961</v>
      </c>
      <c r="M28" s="109">
        <f ca="1">IFERROR(IF((VLOOKUP($E28,'NEA Backsheet'!$D$5:$CB$183,M$9,FALSE))="","",(VLOOKUP($E28,'NEA Backsheet'!$D$5:$CB$183,M$9,FALSE))),"")</f>
        <v>3299.315272409347</v>
      </c>
      <c r="N28" s="243">
        <f ca="1">IFERROR(IF((VLOOKUP($E28,'NEA Backsheet'!$D$5:$CB$183,N$9,FALSE))="","",(VLOOKUP($E28,'NEA Backsheet'!$D$5:$CB$183,N$9,FALSE))),"")</f>
        <v>0</v>
      </c>
      <c r="O28" s="93"/>
      <c r="Q28" s="107">
        <f ca="1">IFERROR(IF((VLOOKUP($E28,'DTOC Backsheet'!$D$5:$AF$183,Q$9,FALSE))="","",(VLOOKUP($E28,'DTOC Backsheet'!$D$5:$AF$183,Q$9,FALSE))),"")</f>
        <v>1023.040608909712</v>
      </c>
      <c r="R28" s="108">
        <f ca="1">IFERROR(IF((VLOOKUP($E28,'DTOC Backsheet'!$D$5:$AF$183,R$9,FALSE))="","",(VLOOKUP($E28,'DTOC Backsheet'!$D$5:$AF$183,R$9,FALSE))),"")</f>
        <v>973.89407415657217</v>
      </c>
      <c r="S28" s="108">
        <f ca="1">IFERROR(IF((VLOOKUP($E28,'DTOC Backsheet'!$D$5:$AF$183,S$9,FALSE))="","",(VLOOKUP($E28,'DTOC Backsheet'!$D$5:$AF$183,S$9,FALSE))),"")</f>
        <v>852.13749773589052</v>
      </c>
      <c r="T28" s="109">
        <f ca="1">IFERROR(IF((VLOOKUP($E28,'DTOC Backsheet'!$D$5:$AF$183,T$9,FALSE))="","",(VLOOKUP($E28,'DTOC Backsheet'!$D$5:$AF$183,T$9,FALSE))),"")</f>
        <v>963.34024357026021</v>
      </c>
      <c r="U28" s="172">
        <f ca="1">IFERROR(IF((VLOOKUP($E28,'DTOC Backsheet'!$D$5:$AF$183,U$9,FALSE))="","",(VLOOKUP($E28,'DTOC Backsheet'!$D$5:$AF$183,U$9,FALSE))),"")</f>
        <v>803.15954733258218</v>
      </c>
      <c r="V28" s="240">
        <f ca="1">IFERROR(IF((VLOOKUP($E28,'DTOC Backsheet'!$D$5:$AF$183,V$9,FALSE))="","",(VLOOKUP($E28,'DTOC Backsheet'!$D$5:$AF$183,V$9,FALSE))),"")</f>
        <v>743.67064531992355</v>
      </c>
      <c r="W28" s="109">
        <f ca="1">IFERROR(IF((VLOOKUP($E28,'DTOC Backsheet'!$D$5:$AF$183,W$9,FALSE))="","",(VLOOKUP($E28,'DTOC Backsheet'!$D$5:$AF$183,W$9,FALSE))),"")</f>
        <v>717.74567471560454</v>
      </c>
      <c r="X28" s="243">
        <f ca="1">IFERROR(IF((VLOOKUP($E28,'DTOC Backsheet'!$D$5:$AF$183,X$9,FALSE))="","",(VLOOKUP($E28,'DTOC Backsheet'!$D$5:$AF$183,X$9,FALSE))),"")</f>
        <v>0</v>
      </c>
      <c r="Y28" s="93"/>
    </row>
    <row r="29" spans="1:25" ht="30" customHeight="1" x14ac:dyDescent="0.3">
      <c r="A29" s="162">
        <v>17</v>
      </c>
      <c r="B29" s="98" t="str">
        <f ca="1">IFERROR(IF((VLOOKUP($E29,'Org List'!$AJ$10:$AL$188,3,FALSE))="","",(VLOOKUP($E29,'Org List'!$AJ$10:$AL$188,3,FALSE))),"")</f>
        <v>NHS England North (Cheshire And Merseyside)</v>
      </c>
      <c r="C29" s="99" t="str">
        <f ca="1">IFERROR(IF((VLOOKUP($E29,'Org List'!$AO$10:$AQ$188,3,FALSE))="","",(VLOOKUP($E29,'Org List'!$AO$10:$AQ$188,3,FALSE))),"")</f>
        <v/>
      </c>
      <c r="D29" s="100" t="str">
        <f ca="1">IFERROR(IF((VLOOKUP($E29,'Org List'!$AT$10:$AV$188,3,FALSE))="","",(VLOOKUP($E29,'Org List'!$AT$10:$AV$188,3,FALSE))),"")</f>
        <v>NHS England North (Cheshire And Merseyside)</v>
      </c>
      <c r="E29" s="98" t="str">
        <f t="shared" ca="1" si="0"/>
        <v>Q75</v>
      </c>
      <c r="F29" s="100" t="str">
        <f ca="1">IF(E29="","",VLOOKUP(E29,'Org List'!$J$9:$K$488,2,0))</f>
        <v>NHS England North (Cheshire And Merseyside)</v>
      </c>
      <c r="G29" s="107">
        <f ca="1">IFERROR(IF((VLOOKUP($E29,'Adj NEA Backsheet'!$D$5:$CB$183,G$9,FALSE))="","",(VLOOKUP($E29,'Adj NEA Backsheet'!$D$5:$CB$183,G$9,FALSE))),"")</f>
        <v>3313.2743513993682</v>
      </c>
      <c r="H29" s="108">
        <f ca="1">IFERROR(IF((VLOOKUP($E29,'Adj NEA Backsheet'!$D$5:$CB$183,H$9,FALSE))="","",(VLOOKUP($E29,'Adj NEA Backsheet'!$D$5:$CB$183,H$9,FALSE))),"")</f>
        <v>3324.5869739118575</v>
      </c>
      <c r="I29" s="108">
        <f ca="1">IFERROR(IF((VLOOKUP($E29,'Adj NEA Backsheet'!$D$5:$CB$183,I$9,FALSE))="","",(VLOOKUP($E29,'Adj NEA Backsheet'!$D$5:$CB$183,I$9,FALSE))),"")</f>
        <v>3472.8488302576648</v>
      </c>
      <c r="J29" s="109">
        <f ca="1">IFERROR(IF((VLOOKUP($E29,'Adj NEA Backsheet'!$D$5:$CB$183,J$9,FALSE))="","",(VLOOKUP($E29,'Adj NEA Backsheet'!$D$5:$CB$183,J$9,FALSE))),"")</f>
        <v>3445.9036747732075</v>
      </c>
      <c r="K29" s="172">
        <f ca="1">IFERROR(IF((VLOOKUP($E29,'Adj NEA Backsheet'!$D$5:$CB$183,K$9,FALSE))="","",(VLOOKUP($E29,'Adj NEA Backsheet'!$D$5:$CB$183,K$9,FALSE))),"")</f>
        <v>3535.1157943521066</v>
      </c>
      <c r="L29" s="240">
        <f ca="1">IFERROR(IF((VLOOKUP($E29,'Adj NEA Backsheet'!$D$5:$CB$183,L$9,FALSE))="","",(VLOOKUP($E29,'Adj NEA Backsheet'!$D$5:$CB$183,L$9,FALSE))),"")</f>
        <v>3578.880606312171</v>
      </c>
      <c r="M29" s="109">
        <f ca="1">IFERROR(IF((VLOOKUP($E29,'NEA Backsheet'!$D$5:$CB$183,M$9,FALSE))="","",(VLOOKUP($E29,'NEA Backsheet'!$D$5:$CB$183,M$9,FALSE))),"")</f>
        <v>3699.6842457141092</v>
      </c>
      <c r="N29" s="243">
        <f ca="1">IFERROR(IF((VLOOKUP($E29,'NEA Backsheet'!$D$5:$CB$183,N$9,FALSE))="","",(VLOOKUP($E29,'NEA Backsheet'!$D$5:$CB$183,N$9,FALSE))),"")</f>
        <v>0</v>
      </c>
      <c r="O29" s="93"/>
      <c r="Q29" s="107">
        <f ca="1">IFERROR(IF((VLOOKUP($E29,'DTOC Backsheet'!$D$5:$AF$183,Q$9,FALSE))="","",(VLOOKUP($E29,'DTOC Backsheet'!$D$5:$AF$183,Q$9,FALSE))),"")</f>
        <v>1236.5296173330344</v>
      </c>
      <c r="R29" s="108">
        <f ca="1">IFERROR(IF((VLOOKUP($E29,'DTOC Backsheet'!$D$5:$AF$183,R$9,FALSE))="","",(VLOOKUP($E29,'DTOC Backsheet'!$D$5:$AF$183,R$9,FALSE))),"")</f>
        <v>1208.8199858508328</v>
      </c>
      <c r="S29" s="108">
        <f ca="1">IFERROR(IF((VLOOKUP($E29,'DTOC Backsheet'!$D$5:$AF$183,S$9,FALSE))="","",(VLOOKUP($E29,'DTOC Backsheet'!$D$5:$AF$183,S$9,FALSE))),"")</f>
        <v>1095.5961986039624</v>
      </c>
      <c r="T29" s="109">
        <f ca="1">IFERROR(IF((VLOOKUP($E29,'DTOC Backsheet'!$D$5:$AF$183,T$9,FALSE))="","",(VLOOKUP($E29,'DTOC Backsheet'!$D$5:$AF$183,T$9,FALSE))),"")</f>
        <v>947.94733052814274</v>
      </c>
      <c r="U29" s="172">
        <f ca="1">IFERROR(IF((VLOOKUP($E29,'DTOC Backsheet'!$D$5:$AF$183,U$9,FALSE))="","",(VLOOKUP($E29,'DTOC Backsheet'!$D$5:$AF$183,U$9,FALSE))),"")</f>
        <v>970.06205311199915</v>
      </c>
      <c r="V29" s="240">
        <f ca="1">IFERROR(IF((VLOOKUP($E29,'DTOC Backsheet'!$D$5:$AF$183,V$9,FALSE))="","",(VLOOKUP($E29,'DTOC Backsheet'!$D$5:$AF$183,V$9,FALSE))),"")</f>
        <v>1088.0241088167343</v>
      </c>
      <c r="W29" s="109">
        <f ca="1">IFERROR(IF((VLOOKUP($E29,'DTOC Backsheet'!$D$5:$AF$183,W$9,FALSE))="","",(VLOOKUP($E29,'DTOC Backsheet'!$D$5:$AF$183,W$9,FALSE))),"")</f>
        <v>1079.3705217187037</v>
      </c>
      <c r="X29" s="243">
        <f ca="1">IFERROR(IF((VLOOKUP($E29,'DTOC Backsheet'!$D$5:$AF$183,X$9,FALSE))="","",(VLOOKUP($E29,'DTOC Backsheet'!$D$5:$AF$183,X$9,FALSE))),"")</f>
        <v>0</v>
      </c>
      <c r="Y29" s="93"/>
    </row>
    <row r="30" spans="1:25" ht="30" customHeight="1" x14ac:dyDescent="0.3">
      <c r="A30" s="162">
        <v>18</v>
      </c>
      <c r="B30" s="98" t="str">
        <f ca="1">IFERROR(IF((VLOOKUP($E30,'Org List'!$AJ$10:$AL$188,3,FALSE))="","",(VLOOKUP($E30,'Org List'!$AJ$10:$AL$188,3,FALSE))),"")</f>
        <v>NHS England North (Greater Manchester)</v>
      </c>
      <c r="C30" s="99" t="str">
        <f ca="1">IFERROR(IF((VLOOKUP($E30,'Org List'!$AO$10:$AQ$188,3,FALSE))="","",(VLOOKUP($E30,'Org List'!$AO$10:$AQ$188,3,FALSE))),"")</f>
        <v/>
      </c>
      <c r="D30" s="100" t="str">
        <f ca="1">IFERROR(IF((VLOOKUP($E30,'Org List'!$AT$10:$AV$188,3,FALSE))="","",(VLOOKUP($E30,'Org List'!$AT$10:$AV$188,3,FALSE))),"")</f>
        <v>NHS England North (Greater Manchester)</v>
      </c>
      <c r="E30" s="98" t="str">
        <f t="shared" ca="1" si="0"/>
        <v>Q83</v>
      </c>
      <c r="F30" s="100" t="str">
        <f ca="1">IF(E30="","",VLOOKUP(E30,'Org List'!$J$9:$K$488,2,0))</f>
        <v>NHS England North (Greater Manchester)</v>
      </c>
      <c r="G30" s="107">
        <f ca="1">IFERROR(IF((VLOOKUP($E30,'Adj NEA Backsheet'!$D$5:$CB$183,G$9,FALSE))="","",(VLOOKUP($E30,'Adj NEA Backsheet'!$D$5:$CB$183,G$9,FALSE))),"")</f>
        <v>3024.0142727456232</v>
      </c>
      <c r="H30" s="108">
        <f ca="1">IFERROR(IF((VLOOKUP($E30,'Adj NEA Backsheet'!$D$5:$CB$183,H$9,FALSE))="","",(VLOOKUP($E30,'Adj NEA Backsheet'!$D$5:$CB$183,H$9,FALSE))),"")</f>
        <v>3092.5679228083186</v>
      </c>
      <c r="I30" s="108">
        <f ca="1">IFERROR(IF((VLOOKUP($E30,'Adj NEA Backsheet'!$D$5:$CB$183,I$9,FALSE))="","",(VLOOKUP($E30,'Adj NEA Backsheet'!$D$5:$CB$183,I$9,FALSE))),"")</f>
        <v>3344.5970949282732</v>
      </c>
      <c r="J30" s="109">
        <f ca="1">IFERROR(IF((VLOOKUP($E30,'Adj NEA Backsheet'!$D$5:$CB$183,J$9,FALSE))="","",(VLOOKUP($E30,'Adj NEA Backsheet'!$D$5:$CB$183,J$9,FALSE))),"")</f>
        <v>3203.5769156798101</v>
      </c>
      <c r="K30" s="172">
        <f ca="1">IFERROR(IF((VLOOKUP($E30,'Adj NEA Backsheet'!$D$5:$CB$183,K$9,FALSE))="","",(VLOOKUP($E30,'Adj NEA Backsheet'!$D$5:$CB$183,K$9,FALSE))),"")</f>
        <v>3292.6654817938306</v>
      </c>
      <c r="L30" s="240">
        <f ca="1">IFERROR(IF((VLOOKUP($E30,'Adj NEA Backsheet'!$D$5:$CB$183,L$9,FALSE))="","",(VLOOKUP($E30,'Adj NEA Backsheet'!$D$5:$CB$183,L$9,FALSE))),"")</f>
        <v>3212.3210131548203</v>
      </c>
      <c r="M30" s="109">
        <f ca="1">IFERROR(IF((VLOOKUP($E30,'NEA Backsheet'!$D$5:$CB$183,M$9,FALSE))="","",(VLOOKUP($E30,'NEA Backsheet'!$D$5:$CB$183,M$9,FALSE))),"")</f>
        <v>3316.0324625478675</v>
      </c>
      <c r="N30" s="243">
        <f ca="1">IFERROR(IF((VLOOKUP($E30,'NEA Backsheet'!$D$5:$CB$183,N$9,FALSE))="","",(VLOOKUP($E30,'NEA Backsheet'!$D$5:$CB$183,N$9,FALSE))),"")</f>
        <v>0</v>
      </c>
      <c r="O30" s="93"/>
      <c r="Q30" s="107">
        <f ca="1">IFERROR(IF((VLOOKUP($E30,'DTOC Backsheet'!$D$5:$AF$183,Q$9,FALSE))="","",(VLOOKUP($E30,'DTOC Backsheet'!$D$5:$AF$183,Q$9,FALSE))),"")</f>
        <v>1104.0037117445847</v>
      </c>
      <c r="R30" s="108">
        <f ca="1">IFERROR(IF((VLOOKUP($E30,'DTOC Backsheet'!$D$5:$AF$183,R$9,FALSE))="","",(VLOOKUP($E30,'DTOC Backsheet'!$D$5:$AF$183,R$9,FALSE))),"")</f>
        <v>1216.3911971762643</v>
      </c>
      <c r="S30" s="108">
        <f ca="1">IFERROR(IF((VLOOKUP($E30,'DTOC Backsheet'!$D$5:$AF$183,S$9,FALSE))="","",(VLOOKUP($E30,'DTOC Backsheet'!$D$5:$AF$183,S$9,FALSE))),"")</f>
        <v>1208.2578923094982</v>
      </c>
      <c r="T30" s="109">
        <f ca="1">IFERROR(IF((VLOOKUP($E30,'DTOC Backsheet'!$D$5:$AF$183,T$9,FALSE))="","",(VLOOKUP($E30,'DTOC Backsheet'!$D$5:$AF$183,T$9,FALSE))),"")</f>
        <v>1167.1435403363164</v>
      </c>
      <c r="U30" s="172">
        <f ca="1">IFERROR(IF((VLOOKUP($E30,'DTOC Backsheet'!$D$5:$AF$183,U$9,FALSE))="","",(VLOOKUP($E30,'DTOC Backsheet'!$D$5:$AF$183,U$9,FALSE))),"")</f>
        <v>985.06050151409636</v>
      </c>
      <c r="V30" s="240">
        <f ca="1">IFERROR(IF((VLOOKUP($E30,'DTOC Backsheet'!$D$5:$AF$183,V$9,FALSE))="","",(VLOOKUP($E30,'DTOC Backsheet'!$D$5:$AF$183,V$9,FALSE))),"")</f>
        <v>989.10781331413568</v>
      </c>
      <c r="W30" s="109">
        <f ca="1">IFERROR(IF((VLOOKUP($E30,'DTOC Backsheet'!$D$5:$AF$183,W$9,FALSE))="","",(VLOOKUP($E30,'DTOC Backsheet'!$D$5:$AF$183,W$9,FALSE))),"")</f>
        <v>907.33371808152458</v>
      </c>
      <c r="X30" s="243">
        <f ca="1">IFERROR(IF((VLOOKUP($E30,'DTOC Backsheet'!$D$5:$AF$183,X$9,FALSE))="","",(VLOOKUP($E30,'DTOC Backsheet'!$D$5:$AF$183,X$9,FALSE))),"")</f>
        <v>0</v>
      </c>
      <c r="Y30" s="93"/>
    </row>
    <row r="31" spans="1:25" ht="30" customHeight="1" x14ac:dyDescent="0.3">
      <c r="A31" s="162">
        <v>19</v>
      </c>
      <c r="B31" s="98" t="str">
        <f ca="1">IFERROR(IF((VLOOKUP($E31,'Org List'!$AJ$10:$AL$188,3,FALSE))="","",(VLOOKUP($E31,'Org List'!$AJ$10:$AL$188,3,FALSE))),"")</f>
        <v>NHS England North (Lancashire)</v>
      </c>
      <c r="C31" s="99" t="str">
        <f ca="1">IFERROR(IF((VLOOKUP($E31,'Org List'!$AO$10:$AQ$188,3,FALSE))="","",(VLOOKUP($E31,'Org List'!$AO$10:$AQ$188,3,FALSE))),"")</f>
        <v/>
      </c>
      <c r="D31" s="100" t="str">
        <f ca="1">IFERROR(IF((VLOOKUP($E31,'Org List'!$AT$10:$AV$188,3,FALSE))="","",(VLOOKUP($E31,'Org List'!$AT$10:$AV$188,3,FALSE))),"")</f>
        <v>NHS England North (Lancashire)</v>
      </c>
      <c r="E31" s="98" t="str">
        <f t="shared" ca="1" si="0"/>
        <v>Q84</v>
      </c>
      <c r="F31" s="100" t="str">
        <f ca="1">IF(E31="","",VLOOKUP(E31,'Org List'!$J$9:$K$488,2,0))</f>
        <v>NHS England North (Lancashire)</v>
      </c>
      <c r="G31" s="107">
        <f ca="1">IFERROR(IF((VLOOKUP($E31,'Adj NEA Backsheet'!$D$5:$CB$183,G$9,FALSE))="","",(VLOOKUP($E31,'Adj NEA Backsheet'!$D$5:$CB$183,G$9,FALSE))),"")</f>
        <v>2836.0325155474325</v>
      </c>
      <c r="H31" s="108">
        <f ca="1">IFERROR(IF((VLOOKUP($E31,'Adj NEA Backsheet'!$D$5:$CB$183,H$9,FALSE))="","",(VLOOKUP($E31,'Adj NEA Backsheet'!$D$5:$CB$183,H$9,FALSE))),"")</f>
        <v>2810.5062474861543</v>
      </c>
      <c r="I31" s="108">
        <f ca="1">IFERROR(IF((VLOOKUP($E31,'Adj NEA Backsheet'!$D$5:$CB$183,I$9,FALSE))="","",(VLOOKUP($E31,'Adj NEA Backsheet'!$D$5:$CB$183,I$9,FALSE))),"")</f>
        <v>3122.2909416569319</v>
      </c>
      <c r="J31" s="109">
        <f ca="1">IFERROR(IF((VLOOKUP($E31,'Adj NEA Backsheet'!$D$5:$CB$183,J$9,FALSE))="","",(VLOOKUP($E31,'Adj NEA Backsheet'!$D$5:$CB$183,J$9,FALSE))),"")</f>
        <v>3030.762691308787</v>
      </c>
      <c r="K31" s="172">
        <f ca="1">IFERROR(IF((VLOOKUP($E31,'Adj NEA Backsheet'!$D$5:$CB$183,K$9,FALSE))="","",(VLOOKUP($E31,'Adj NEA Backsheet'!$D$5:$CB$183,K$9,FALSE))),"")</f>
        <v>3019.6631037765601</v>
      </c>
      <c r="L31" s="240">
        <f ca="1">IFERROR(IF((VLOOKUP($E31,'Adj NEA Backsheet'!$D$5:$CB$183,L$9,FALSE))="","",(VLOOKUP($E31,'Adj NEA Backsheet'!$D$5:$CB$183,L$9,FALSE))),"")</f>
        <v>2959.9229434877698</v>
      </c>
      <c r="M31" s="109">
        <f ca="1">IFERROR(IF((VLOOKUP($E31,'NEA Backsheet'!$D$5:$CB$183,M$9,FALSE))="","",(VLOOKUP($E31,'NEA Backsheet'!$D$5:$CB$183,M$9,FALSE))),"")</f>
        <v>3286.4141373655411</v>
      </c>
      <c r="N31" s="243">
        <f ca="1">IFERROR(IF((VLOOKUP($E31,'NEA Backsheet'!$D$5:$CB$183,N$9,FALSE))="","",(VLOOKUP($E31,'NEA Backsheet'!$D$5:$CB$183,N$9,FALSE))),"")</f>
        <v>0</v>
      </c>
      <c r="O31" s="93"/>
      <c r="Q31" s="107">
        <f ca="1">IFERROR(IF((VLOOKUP($E31,'DTOC Backsheet'!$D$5:$AF$183,Q$9,FALSE))="","",(VLOOKUP($E31,'DTOC Backsheet'!$D$5:$AF$183,Q$9,FALSE))),"")</f>
        <v>1375.822821862045</v>
      </c>
      <c r="R31" s="108">
        <f ca="1">IFERROR(IF((VLOOKUP($E31,'DTOC Backsheet'!$D$5:$AF$183,R$9,FALSE))="","",(VLOOKUP($E31,'DTOC Backsheet'!$D$5:$AF$183,R$9,FALSE))),"")</f>
        <v>1369.7814203930484</v>
      </c>
      <c r="S31" s="108">
        <f ca="1">IFERROR(IF((VLOOKUP($E31,'DTOC Backsheet'!$D$5:$AF$183,S$9,FALSE))="","",(VLOOKUP($E31,'DTOC Backsheet'!$D$5:$AF$183,S$9,FALSE))),"")</f>
        <v>1335.1497246482372</v>
      </c>
      <c r="T31" s="109">
        <f ca="1">IFERROR(IF((VLOOKUP($E31,'DTOC Backsheet'!$D$5:$AF$183,T$9,FALSE))="","",(VLOOKUP($E31,'DTOC Backsheet'!$D$5:$AF$183,T$9,FALSE))),"")</f>
        <v>1087.2271831554208</v>
      </c>
      <c r="U31" s="172">
        <f ca="1">IFERROR(IF((VLOOKUP($E31,'DTOC Backsheet'!$D$5:$AF$183,U$9,FALSE))="","",(VLOOKUP($E31,'DTOC Backsheet'!$D$5:$AF$183,U$9,FALSE))),"")</f>
        <v>959.95950223132786</v>
      </c>
      <c r="V31" s="240">
        <f ca="1">IFERROR(IF((VLOOKUP($E31,'DTOC Backsheet'!$D$5:$AF$183,V$9,FALSE))="","",(VLOOKUP($E31,'DTOC Backsheet'!$D$5:$AF$183,V$9,FALSE))),"")</f>
        <v>1004.2561515489506</v>
      </c>
      <c r="W31" s="109">
        <f ca="1">IFERROR(IF((VLOOKUP($E31,'DTOC Backsheet'!$D$5:$AF$183,W$9,FALSE))="","",(VLOOKUP($E31,'DTOC Backsheet'!$D$5:$AF$183,W$9,FALSE))),"")</f>
        <v>1034.1563898383458</v>
      </c>
      <c r="X31" s="243">
        <f ca="1">IFERROR(IF((VLOOKUP($E31,'DTOC Backsheet'!$D$5:$AF$183,X$9,FALSE))="","",(VLOOKUP($E31,'DTOC Backsheet'!$D$5:$AF$183,X$9,FALSE))),"")</f>
        <v>0</v>
      </c>
      <c r="Y31" s="93"/>
    </row>
    <row r="32" spans="1:25" ht="30" customHeight="1" x14ac:dyDescent="0.3">
      <c r="A32" s="162">
        <v>20</v>
      </c>
      <c r="B32" s="98" t="str">
        <f ca="1">IFERROR(IF((VLOOKUP($E32,'Org List'!$AJ$10:$AL$188,3,FALSE))="","",(VLOOKUP($E32,'Org List'!$AJ$10:$AL$188,3,FALSE))),"")</f>
        <v>NHS England Midlands And East (North Midlands)</v>
      </c>
      <c r="C32" s="99" t="str">
        <f ca="1">IFERROR(IF((VLOOKUP($E32,'Org List'!$AO$10:$AQ$188,3,FALSE))="","",(VLOOKUP($E32,'Org List'!$AO$10:$AQ$188,3,FALSE))),"")</f>
        <v/>
      </c>
      <c r="D32" s="100" t="str">
        <f ca="1">IFERROR(IF((VLOOKUP($E32,'Org List'!$AT$10:$AV$188,3,FALSE))="","",(VLOOKUP($E32,'Org List'!$AT$10:$AV$188,3,FALSE))),"")</f>
        <v>NHS England Midlands And East (North Midlands)</v>
      </c>
      <c r="E32" s="98" t="str">
        <f t="shared" ca="1" si="0"/>
        <v>Q76</v>
      </c>
      <c r="F32" s="100" t="str">
        <f ca="1">IF(E32="","",VLOOKUP(E32,'Org List'!$J$9:$K$488,2,0))</f>
        <v>NHS England Midlands And East (North Midlands)</v>
      </c>
      <c r="G32" s="107">
        <f ca="1">IFERROR(IF((VLOOKUP($E32,'Adj NEA Backsheet'!$D$5:$CB$183,G$9,FALSE))="","",(VLOOKUP($E32,'Adj NEA Backsheet'!$D$5:$CB$183,G$9,FALSE))),"")</f>
        <v>2689.6598611631925</v>
      </c>
      <c r="H32" s="108">
        <f ca="1">IFERROR(IF((VLOOKUP($E32,'Adj NEA Backsheet'!$D$5:$CB$183,H$9,FALSE))="","",(VLOOKUP($E32,'Adj NEA Backsheet'!$D$5:$CB$183,H$9,FALSE))),"")</f>
        <v>2662.9416715744846</v>
      </c>
      <c r="I32" s="108">
        <f ca="1">IFERROR(IF((VLOOKUP($E32,'Adj NEA Backsheet'!$D$5:$CB$183,I$9,FALSE))="","",(VLOOKUP($E32,'Adj NEA Backsheet'!$D$5:$CB$183,I$9,FALSE))),"")</f>
        <v>2780.1748245517033</v>
      </c>
      <c r="J32" s="109">
        <f ca="1">IFERROR(IF((VLOOKUP($E32,'Adj NEA Backsheet'!$D$5:$CB$183,J$9,FALSE))="","",(VLOOKUP($E32,'Adj NEA Backsheet'!$D$5:$CB$183,J$9,FALSE))),"")</f>
        <v>2819.9947275724585</v>
      </c>
      <c r="K32" s="172">
        <f ca="1">IFERROR(IF((VLOOKUP($E32,'Adj NEA Backsheet'!$D$5:$CB$183,K$9,FALSE))="","",(VLOOKUP($E32,'Adj NEA Backsheet'!$D$5:$CB$183,K$9,FALSE))),"")</f>
        <v>2851.5632170532372</v>
      </c>
      <c r="L32" s="240">
        <f ca="1">IFERROR(IF((VLOOKUP($E32,'Adj NEA Backsheet'!$D$5:$CB$183,L$9,FALSE))="","",(VLOOKUP($E32,'Adj NEA Backsheet'!$D$5:$CB$183,L$9,FALSE))),"")</f>
        <v>2898.6498035353197</v>
      </c>
      <c r="M32" s="109">
        <f ca="1">IFERROR(IF((VLOOKUP($E32,'NEA Backsheet'!$D$5:$CB$183,M$9,FALSE))="","",(VLOOKUP($E32,'NEA Backsheet'!$D$5:$CB$183,M$9,FALSE))),"")</f>
        <v>3073.7091885344735</v>
      </c>
      <c r="N32" s="243">
        <f ca="1">IFERROR(IF((VLOOKUP($E32,'NEA Backsheet'!$D$5:$CB$183,N$9,FALSE))="","",(VLOOKUP($E32,'NEA Backsheet'!$D$5:$CB$183,N$9,FALSE))),"")</f>
        <v>0</v>
      </c>
      <c r="O32" s="93"/>
      <c r="Q32" s="107">
        <f ca="1">IFERROR(IF((VLOOKUP($E32,'DTOC Backsheet'!$D$5:$AF$183,Q$9,FALSE))="","",(VLOOKUP($E32,'DTOC Backsheet'!$D$5:$AF$183,Q$9,FALSE))),"")</f>
        <v>1062.8723182978272</v>
      </c>
      <c r="R32" s="108">
        <f ca="1">IFERROR(IF((VLOOKUP($E32,'DTOC Backsheet'!$D$5:$AF$183,R$9,FALSE))="","",(VLOOKUP($E32,'DTOC Backsheet'!$D$5:$AF$183,R$9,FALSE))),"")</f>
        <v>1076.4761376193908</v>
      </c>
      <c r="S32" s="108">
        <f ca="1">IFERROR(IF((VLOOKUP($E32,'DTOC Backsheet'!$D$5:$AF$183,S$9,FALSE))="","",(VLOOKUP($E32,'DTOC Backsheet'!$D$5:$AF$183,S$9,FALSE))),"")</f>
        <v>1006.2225972582719</v>
      </c>
      <c r="T32" s="109">
        <f ca="1">IFERROR(IF((VLOOKUP($E32,'DTOC Backsheet'!$D$5:$AF$183,T$9,FALSE))="","",(VLOOKUP($E32,'DTOC Backsheet'!$D$5:$AF$183,T$9,FALSE))),"")</f>
        <v>1034.5596375792195</v>
      </c>
      <c r="U32" s="172">
        <f ca="1">IFERROR(IF((VLOOKUP($E32,'DTOC Backsheet'!$D$5:$AF$183,U$9,FALSE))="","",(VLOOKUP($E32,'DTOC Backsheet'!$D$5:$AF$183,U$9,FALSE))),"")</f>
        <v>919.67417807888899</v>
      </c>
      <c r="V32" s="240">
        <f ca="1">IFERROR(IF((VLOOKUP($E32,'DTOC Backsheet'!$D$5:$AF$183,V$9,FALSE))="","",(VLOOKUP($E32,'DTOC Backsheet'!$D$5:$AF$183,V$9,FALSE))),"")</f>
        <v>860.00066270735795</v>
      </c>
      <c r="W32" s="109">
        <f ca="1">IFERROR(IF((VLOOKUP($E32,'DTOC Backsheet'!$D$5:$AF$183,W$9,FALSE))="","",(VLOOKUP($E32,'DTOC Backsheet'!$D$5:$AF$183,W$9,FALSE))),"")</f>
        <v>913.73635164554798</v>
      </c>
      <c r="X32" s="243">
        <f ca="1">IFERROR(IF((VLOOKUP($E32,'DTOC Backsheet'!$D$5:$AF$183,X$9,FALSE))="","",(VLOOKUP($E32,'DTOC Backsheet'!$D$5:$AF$183,X$9,FALSE))),"")</f>
        <v>0</v>
      </c>
      <c r="Y32" s="93"/>
    </row>
    <row r="33" spans="1:25" ht="30" customHeight="1" x14ac:dyDescent="0.3">
      <c r="A33" s="162">
        <v>21</v>
      </c>
      <c r="B33" s="98" t="str">
        <f ca="1">IFERROR(IF((VLOOKUP($E33,'Org List'!$AJ$10:$AL$188,3,FALSE))="","",(VLOOKUP($E33,'Org List'!$AJ$10:$AL$188,3,FALSE))),"")</f>
        <v>NHS England Midlands And East (West Midlands)</v>
      </c>
      <c r="C33" s="99" t="str">
        <f ca="1">IFERROR(IF((VLOOKUP($E33,'Org List'!$AO$10:$AQ$188,3,FALSE))="","",(VLOOKUP($E33,'Org List'!$AO$10:$AQ$188,3,FALSE))),"")</f>
        <v/>
      </c>
      <c r="D33" s="100" t="str">
        <f ca="1">IFERROR(IF((VLOOKUP($E33,'Org List'!$AT$10:$AV$188,3,FALSE))="","",(VLOOKUP($E33,'Org List'!$AT$10:$AV$188,3,FALSE))),"")</f>
        <v>NHS England Midlands And East (West Midlands)</v>
      </c>
      <c r="E33" s="98" t="str">
        <f t="shared" ca="1" si="0"/>
        <v>Q77</v>
      </c>
      <c r="F33" s="100" t="str">
        <f ca="1">IF(E33="","",VLOOKUP(E33,'Org List'!$J$9:$K$488,2,0))</f>
        <v>NHS England Midlands And East (West Midlands)</v>
      </c>
      <c r="G33" s="107">
        <f ca="1">IFERROR(IF((VLOOKUP($E33,'Adj NEA Backsheet'!$D$5:$CB$183,G$9,FALSE))="","",(VLOOKUP($E33,'Adj NEA Backsheet'!$D$5:$CB$183,G$9,FALSE))),"")</f>
        <v>2821.5249314294388</v>
      </c>
      <c r="H33" s="108">
        <f ca="1">IFERROR(IF((VLOOKUP($E33,'Adj NEA Backsheet'!$D$5:$CB$183,H$9,FALSE))="","",(VLOOKUP($E33,'Adj NEA Backsheet'!$D$5:$CB$183,H$9,FALSE))),"")</f>
        <v>2772.2460177020862</v>
      </c>
      <c r="I33" s="108">
        <f ca="1">IFERROR(IF((VLOOKUP($E33,'Adj NEA Backsheet'!$D$5:$CB$183,I$9,FALSE))="","",(VLOOKUP($E33,'Adj NEA Backsheet'!$D$5:$CB$183,I$9,FALSE))),"")</f>
        <v>2844.2971306339577</v>
      </c>
      <c r="J33" s="109">
        <f ca="1">IFERROR(IF((VLOOKUP($E33,'Adj NEA Backsheet'!$D$5:$CB$183,J$9,FALSE))="","",(VLOOKUP($E33,'Adj NEA Backsheet'!$D$5:$CB$183,J$9,FALSE))),"")</f>
        <v>2840.5413105987195</v>
      </c>
      <c r="K33" s="172">
        <f ca="1">IFERROR(IF((VLOOKUP($E33,'Adj NEA Backsheet'!$D$5:$CB$183,K$9,FALSE))="","",(VLOOKUP($E33,'Adj NEA Backsheet'!$D$5:$CB$183,K$9,FALSE))),"")</f>
        <v>2897.6473433461692</v>
      </c>
      <c r="L33" s="240">
        <f ca="1">IFERROR(IF((VLOOKUP($E33,'Adj NEA Backsheet'!$D$5:$CB$183,L$9,FALSE))="","",(VLOOKUP($E33,'Adj NEA Backsheet'!$D$5:$CB$183,L$9,FALSE))),"")</f>
        <v>2921.8889399575014</v>
      </c>
      <c r="M33" s="109">
        <f ca="1">IFERROR(IF((VLOOKUP($E33,'NEA Backsheet'!$D$5:$CB$183,M$9,FALSE))="","",(VLOOKUP($E33,'NEA Backsheet'!$D$5:$CB$183,M$9,FALSE))),"")</f>
        <v>3043.4935903862956</v>
      </c>
      <c r="N33" s="243">
        <f ca="1">IFERROR(IF((VLOOKUP($E33,'NEA Backsheet'!$D$5:$CB$183,N$9,FALSE))="","",(VLOOKUP($E33,'NEA Backsheet'!$D$5:$CB$183,N$9,FALSE))),"")</f>
        <v>0</v>
      </c>
      <c r="O33" s="93"/>
      <c r="Q33" s="107">
        <f ca="1">IFERROR(IF((VLOOKUP($E33,'DTOC Backsheet'!$D$5:$AF$183,Q$9,FALSE))="","",(VLOOKUP($E33,'DTOC Backsheet'!$D$5:$AF$183,Q$9,FALSE))),"")</f>
        <v>1473.719785288682</v>
      </c>
      <c r="R33" s="108">
        <f ca="1">IFERROR(IF((VLOOKUP($E33,'DTOC Backsheet'!$D$5:$AF$183,R$9,FALSE))="","",(VLOOKUP($E33,'DTOC Backsheet'!$D$5:$AF$183,R$9,FALSE))),"")</f>
        <v>1383.9015226479032</v>
      </c>
      <c r="S33" s="108">
        <f ca="1">IFERROR(IF((VLOOKUP($E33,'DTOC Backsheet'!$D$5:$AF$183,S$9,FALSE))="","",(VLOOKUP($E33,'DTOC Backsheet'!$D$5:$AF$183,S$9,FALSE))),"")</f>
        <v>1176.1016438264407</v>
      </c>
      <c r="T33" s="109">
        <f ca="1">IFERROR(IF((VLOOKUP($E33,'DTOC Backsheet'!$D$5:$AF$183,T$9,FALSE))="","",(VLOOKUP($E33,'DTOC Backsheet'!$D$5:$AF$183,T$9,FALSE))),"")</f>
        <v>1075.0892068779285</v>
      </c>
      <c r="U33" s="172">
        <f ca="1">IFERROR(IF((VLOOKUP($E33,'DTOC Backsheet'!$D$5:$AF$183,U$9,FALSE))="","",(VLOOKUP($E33,'DTOC Backsheet'!$D$5:$AF$183,U$9,FALSE))),"")</f>
        <v>1109.2657141596453</v>
      </c>
      <c r="V33" s="240">
        <f ca="1">IFERROR(IF((VLOOKUP($E33,'DTOC Backsheet'!$D$5:$AF$183,V$9,FALSE))="","",(VLOOKUP($E33,'DTOC Backsheet'!$D$5:$AF$183,V$9,FALSE))),"")</f>
        <v>1076.1202638855405</v>
      </c>
      <c r="W33" s="109">
        <f ca="1">IFERROR(IF((VLOOKUP($E33,'DTOC Backsheet'!$D$5:$AF$183,W$9,FALSE))="","",(VLOOKUP($E33,'DTOC Backsheet'!$D$5:$AF$183,W$9,FALSE))),"")</f>
        <v>1067.0227020536724</v>
      </c>
      <c r="X33" s="243">
        <f ca="1">IFERROR(IF((VLOOKUP($E33,'DTOC Backsheet'!$D$5:$AF$183,X$9,FALSE))="","",(VLOOKUP($E33,'DTOC Backsheet'!$D$5:$AF$183,X$9,FALSE))),"")</f>
        <v>0</v>
      </c>
      <c r="Y33" s="93"/>
    </row>
    <row r="34" spans="1:25" ht="30" customHeight="1" x14ac:dyDescent="0.3">
      <c r="A34" s="162">
        <v>22</v>
      </c>
      <c r="B34" s="98" t="str">
        <f ca="1">IFERROR(IF((VLOOKUP($E34,'Org List'!$AJ$10:$AL$188,3,FALSE))="","",(VLOOKUP($E34,'Org List'!$AJ$10:$AL$188,3,FALSE))),"")</f>
        <v>NHS England Midlands And East (Central Midlands)</v>
      </c>
      <c r="C34" s="99" t="str">
        <f ca="1">IFERROR(IF((VLOOKUP($E34,'Org List'!$AO$10:$AQ$188,3,FALSE))="","",(VLOOKUP($E34,'Org List'!$AO$10:$AQ$188,3,FALSE))),"")</f>
        <v/>
      </c>
      <c r="D34" s="100" t="str">
        <f ca="1">IFERROR(IF((VLOOKUP($E34,'Org List'!$AT$10:$AV$188,3,FALSE))="","",(VLOOKUP($E34,'Org List'!$AT$10:$AV$188,3,FALSE))),"")</f>
        <v>NHS England Midlands And East (Central Midlands)</v>
      </c>
      <c r="E34" s="98" t="str">
        <f t="shared" ca="1" si="0"/>
        <v>Q78</v>
      </c>
      <c r="F34" s="100" t="str">
        <f ca="1">IF(E34="","",VLOOKUP(E34,'Org List'!$J$9:$K$488,2,0))</f>
        <v>NHS England Midlands And East (Central Midlands)</v>
      </c>
      <c r="G34" s="107">
        <f ca="1">IFERROR(IF((VLOOKUP($E34,'Adj NEA Backsheet'!$D$5:$CB$183,G$9,FALSE))="","",(VLOOKUP($E34,'Adj NEA Backsheet'!$D$5:$CB$183,G$9,FALSE))),"")</f>
        <v>2576.8518972290153</v>
      </c>
      <c r="H34" s="108">
        <f ca="1">IFERROR(IF((VLOOKUP($E34,'Adj NEA Backsheet'!$D$5:$CB$183,H$9,FALSE))="","",(VLOOKUP($E34,'Adj NEA Backsheet'!$D$5:$CB$183,H$9,FALSE))),"")</f>
        <v>2577.6082516176421</v>
      </c>
      <c r="I34" s="108">
        <f ca="1">IFERROR(IF((VLOOKUP($E34,'Adj NEA Backsheet'!$D$5:$CB$183,I$9,FALSE))="","",(VLOOKUP($E34,'Adj NEA Backsheet'!$D$5:$CB$183,I$9,FALSE))),"")</f>
        <v>2669.3022697773126</v>
      </c>
      <c r="J34" s="109">
        <f ca="1">IFERROR(IF((VLOOKUP($E34,'Adj NEA Backsheet'!$D$5:$CB$183,J$9,FALSE))="","",(VLOOKUP($E34,'Adj NEA Backsheet'!$D$5:$CB$183,J$9,FALSE))),"")</f>
        <v>2603.7077403737621</v>
      </c>
      <c r="K34" s="172">
        <f ca="1">IFERROR(IF((VLOOKUP($E34,'Adj NEA Backsheet'!$D$5:$CB$183,K$9,FALSE))="","",(VLOOKUP($E34,'Adj NEA Backsheet'!$D$5:$CB$183,K$9,FALSE))),"")</f>
        <v>2650.259372663686</v>
      </c>
      <c r="L34" s="240">
        <f ca="1">IFERROR(IF((VLOOKUP($E34,'Adj NEA Backsheet'!$D$5:$CB$183,L$9,FALSE))="","",(VLOOKUP($E34,'Adj NEA Backsheet'!$D$5:$CB$183,L$9,FALSE))),"")</f>
        <v>2649.0971560780304</v>
      </c>
      <c r="M34" s="109">
        <f ca="1">IFERROR(IF((VLOOKUP($E34,'NEA Backsheet'!$D$5:$CB$183,M$9,FALSE))="","",(VLOOKUP($E34,'NEA Backsheet'!$D$5:$CB$183,M$9,FALSE))),"")</f>
        <v>2847.4976247951736</v>
      </c>
      <c r="N34" s="243">
        <f ca="1">IFERROR(IF((VLOOKUP($E34,'NEA Backsheet'!$D$5:$CB$183,N$9,FALSE))="","",(VLOOKUP($E34,'NEA Backsheet'!$D$5:$CB$183,N$9,FALSE))),"")</f>
        <v>0</v>
      </c>
      <c r="O34" s="93"/>
      <c r="Q34" s="107">
        <f ca="1">IFERROR(IF((VLOOKUP($E34,'DTOC Backsheet'!$D$5:$AF$183,Q$9,FALSE))="","",(VLOOKUP($E34,'DTOC Backsheet'!$D$5:$AF$183,Q$9,FALSE))),"")</f>
        <v>1390.7633355315481</v>
      </c>
      <c r="R34" s="108">
        <f ca="1">IFERROR(IF((VLOOKUP($E34,'DTOC Backsheet'!$D$5:$AF$183,R$9,FALSE))="","",(VLOOKUP($E34,'DTOC Backsheet'!$D$5:$AF$183,R$9,FALSE))),"")</f>
        <v>1369.6484244058795</v>
      </c>
      <c r="S34" s="108">
        <f ca="1">IFERROR(IF((VLOOKUP($E34,'DTOC Backsheet'!$D$5:$AF$183,S$9,FALSE))="","",(VLOOKUP($E34,'DTOC Backsheet'!$D$5:$AF$183,S$9,FALSE))),"")</f>
        <v>1179.9428610239006</v>
      </c>
      <c r="T34" s="109">
        <f ca="1">IFERROR(IF((VLOOKUP($E34,'DTOC Backsheet'!$D$5:$AF$183,T$9,FALSE))="","",(VLOOKUP($E34,'DTOC Backsheet'!$D$5:$AF$183,T$9,FALSE))),"")</f>
        <v>1000.7587711103886</v>
      </c>
      <c r="U34" s="172">
        <f ca="1">IFERROR(IF((VLOOKUP($E34,'DTOC Backsheet'!$D$5:$AF$183,U$9,FALSE))="","",(VLOOKUP($E34,'DTOC Backsheet'!$D$5:$AF$183,U$9,FALSE))),"")</f>
        <v>923.23807457817554</v>
      </c>
      <c r="V34" s="240">
        <f ca="1">IFERROR(IF((VLOOKUP($E34,'DTOC Backsheet'!$D$5:$AF$183,V$9,FALSE))="","",(VLOOKUP($E34,'DTOC Backsheet'!$D$5:$AF$183,V$9,FALSE))),"")</f>
        <v>975.48914342901526</v>
      </c>
      <c r="W34" s="109">
        <f ca="1">IFERROR(IF((VLOOKUP($E34,'DTOC Backsheet'!$D$5:$AF$183,W$9,FALSE))="","",(VLOOKUP($E34,'DTOC Backsheet'!$D$5:$AF$183,W$9,FALSE))),"")</f>
        <v>809.28020522798226</v>
      </c>
      <c r="X34" s="243">
        <f ca="1">IFERROR(IF((VLOOKUP($E34,'DTOC Backsheet'!$D$5:$AF$183,X$9,FALSE))="","",(VLOOKUP($E34,'DTOC Backsheet'!$D$5:$AF$183,X$9,FALSE))),"")</f>
        <v>0</v>
      </c>
      <c r="Y34" s="93"/>
    </row>
    <row r="35" spans="1:25" ht="30" customHeight="1" x14ac:dyDescent="0.3">
      <c r="A35" s="162">
        <v>23</v>
      </c>
      <c r="B35" s="98" t="str">
        <f ca="1">IFERROR(IF((VLOOKUP($E35,'Org List'!$AJ$10:$AL$188,3,FALSE))="","",(VLOOKUP($E35,'Org List'!$AJ$10:$AL$188,3,FALSE))),"")</f>
        <v>NHS England Midlands And East (East)</v>
      </c>
      <c r="C35" s="99" t="str">
        <f ca="1">IFERROR(IF((VLOOKUP($E35,'Org List'!$AO$10:$AQ$188,3,FALSE))="","",(VLOOKUP($E35,'Org List'!$AO$10:$AQ$188,3,FALSE))),"")</f>
        <v/>
      </c>
      <c r="D35" s="100" t="str">
        <f ca="1">IFERROR(IF((VLOOKUP($E35,'Org List'!$AT$10:$AV$188,3,FALSE))="","",(VLOOKUP($E35,'Org List'!$AT$10:$AV$188,3,FALSE))),"")</f>
        <v>NHS England Midlands And East (East)</v>
      </c>
      <c r="E35" s="98" t="str">
        <f t="shared" ca="1" si="0"/>
        <v>Q79</v>
      </c>
      <c r="F35" s="100" t="str">
        <f ca="1">IF(E35="","",VLOOKUP(E35,'Org List'!$J$9:$K$488,2,0))</f>
        <v>NHS England Midlands And East (East)</v>
      </c>
      <c r="G35" s="107">
        <f ca="1">IFERROR(IF((VLOOKUP($E35,'Adj NEA Backsheet'!$D$5:$CB$183,G$9,FALSE))="","",(VLOOKUP($E35,'Adj NEA Backsheet'!$D$5:$CB$183,G$9,FALSE))),"")</f>
        <v>2562.7194460966157</v>
      </c>
      <c r="H35" s="108">
        <f ca="1">IFERROR(IF((VLOOKUP($E35,'Adj NEA Backsheet'!$D$5:$CB$183,H$9,FALSE))="","",(VLOOKUP($E35,'Adj NEA Backsheet'!$D$5:$CB$183,H$9,FALSE))),"")</f>
        <v>2558.2807622613077</v>
      </c>
      <c r="I35" s="108">
        <f ca="1">IFERROR(IF((VLOOKUP($E35,'Adj NEA Backsheet'!$D$5:$CB$183,I$9,FALSE))="","",(VLOOKUP($E35,'Adj NEA Backsheet'!$D$5:$CB$183,I$9,FALSE))),"")</f>
        <v>2663.0177554124498</v>
      </c>
      <c r="J35" s="109">
        <f ca="1">IFERROR(IF((VLOOKUP($E35,'Adj NEA Backsheet'!$D$5:$CB$183,J$9,FALSE))="","",(VLOOKUP($E35,'Adj NEA Backsheet'!$D$5:$CB$183,J$9,FALSE))),"")</f>
        <v>2658.365218327338</v>
      </c>
      <c r="K35" s="172">
        <f ca="1">IFERROR(IF((VLOOKUP($E35,'Adj NEA Backsheet'!$D$5:$CB$183,K$9,FALSE))="","",(VLOOKUP($E35,'Adj NEA Backsheet'!$D$5:$CB$183,K$9,FALSE))),"")</f>
        <v>2664.8203068522748</v>
      </c>
      <c r="L35" s="240">
        <f ca="1">IFERROR(IF((VLOOKUP($E35,'Adj NEA Backsheet'!$D$5:$CB$183,L$9,FALSE))="","",(VLOOKUP($E35,'Adj NEA Backsheet'!$D$5:$CB$183,L$9,FALSE))),"")</f>
        <v>2684.965824208105</v>
      </c>
      <c r="M35" s="109">
        <f ca="1">IFERROR(IF((VLOOKUP($E35,'NEA Backsheet'!$D$5:$CB$183,M$9,FALSE))="","",(VLOOKUP($E35,'NEA Backsheet'!$D$5:$CB$183,M$9,FALSE))),"")</f>
        <v>2856.9105343514161</v>
      </c>
      <c r="N35" s="243">
        <f ca="1">IFERROR(IF((VLOOKUP($E35,'NEA Backsheet'!$D$5:$CB$183,N$9,FALSE))="","",(VLOOKUP($E35,'NEA Backsheet'!$D$5:$CB$183,N$9,FALSE))),"")</f>
        <v>0</v>
      </c>
      <c r="O35" s="93"/>
      <c r="Q35" s="107">
        <f ca="1">IFERROR(IF((VLOOKUP($E35,'DTOC Backsheet'!$D$5:$AF$183,Q$9,FALSE))="","",(VLOOKUP($E35,'DTOC Backsheet'!$D$5:$AF$183,Q$9,FALSE))),"")</f>
        <v>1083.5596527074104</v>
      </c>
      <c r="R35" s="108">
        <f ca="1">IFERROR(IF((VLOOKUP($E35,'DTOC Backsheet'!$D$5:$AF$183,R$9,FALSE))="","",(VLOOKUP($E35,'DTOC Backsheet'!$D$5:$AF$183,R$9,FALSE))),"")</f>
        <v>1172.5401689520472</v>
      </c>
      <c r="S35" s="108">
        <f ca="1">IFERROR(IF((VLOOKUP($E35,'DTOC Backsheet'!$D$5:$AF$183,S$9,FALSE))="","",(VLOOKUP($E35,'DTOC Backsheet'!$D$5:$AF$183,S$9,FALSE))),"")</f>
        <v>1103.3525628169457</v>
      </c>
      <c r="T35" s="109">
        <f ca="1">IFERROR(IF((VLOOKUP($E35,'DTOC Backsheet'!$D$5:$AF$183,T$9,FALSE))="","",(VLOOKUP($E35,'DTOC Backsheet'!$D$5:$AF$183,T$9,FALSE))),"")</f>
        <v>983.02919340598964</v>
      </c>
      <c r="U35" s="172">
        <f ca="1">IFERROR(IF((VLOOKUP($E35,'DTOC Backsheet'!$D$5:$AF$183,U$9,FALSE))="","",(VLOOKUP($E35,'DTOC Backsheet'!$D$5:$AF$183,U$9,FALSE))),"")</f>
        <v>1005.5831910223734</v>
      </c>
      <c r="V35" s="240">
        <f ca="1">IFERROR(IF((VLOOKUP($E35,'DTOC Backsheet'!$D$5:$AF$183,V$9,FALSE))="","",(VLOOKUP($E35,'DTOC Backsheet'!$D$5:$AF$183,V$9,FALSE))),"")</f>
        <v>1071.7067516016814</v>
      </c>
      <c r="W35" s="109">
        <f ca="1">IFERROR(IF((VLOOKUP($E35,'DTOC Backsheet'!$D$5:$AF$183,W$9,FALSE))="","",(VLOOKUP($E35,'DTOC Backsheet'!$D$5:$AF$183,W$9,FALSE))),"")</f>
        <v>1048.1368081467217</v>
      </c>
      <c r="X35" s="243">
        <f ca="1">IFERROR(IF((VLOOKUP($E35,'DTOC Backsheet'!$D$5:$AF$183,X$9,FALSE))="","",(VLOOKUP($E35,'DTOC Backsheet'!$D$5:$AF$183,X$9,FALSE))),"")</f>
        <v>0</v>
      </c>
      <c r="Y35" s="93"/>
    </row>
    <row r="36" spans="1:25" ht="30" customHeight="1" x14ac:dyDescent="0.3">
      <c r="A36" s="162">
        <v>24</v>
      </c>
      <c r="B36" s="98" t="str">
        <f ca="1">IFERROR(IF((VLOOKUP($E36,'Org List'!$AJ$10:$AL$188,3,FALSE))="","",(VLOOKUP($E36,'Org List'!$AJ$10:$AL$188,3,FALSE))),"")</f>
        <v>NHS England South West (South West South)</v>
      </c>
      <c r="C36" s="99" t="str">
        <f ca="1">IFERROR(IF((VLOOKUP($E36,'Org List'!$AO$10:$AQ$188,3,FALSE))="","",(VLOOKUP($E36,'Org List'!$AO$10:$AQ$188,3,FALSE))),"")</f>
        <v/>
      </c>
      <c r="D36" s="100" t="str">
        <f ca="1">IFERROR(IF((VLOOKUP($E36,'Org List'!$AT$10:$AV$188,3,FALSE))="","",(VLOOKUP($E36,'Org List'!$AT$10:$AV$188,3,FALSE))),"")</f>
        <v>NHS England South West (South West South)</v>
      </c>
      <c r="E36" s="98" t="str">
        <f t="shared" ca="1" si="0"/>
        <v>Q85</v>
      </c>
      <c r="F36" s="100" t="str">
        <f ca="1">IF(E36="","",VLOOKUP(E36,'Org List'!$J$9:$K$488,2,0))</f>
        <v>NHS England South West (South West South)</v>
      </c>
      <c r="G36" s="107">
        <f ca="1">IFERROR(IF((VLOOKUP($E36,'Adj NEA Backsheet'!$D$5:$CB$183,G$9,FALSE))="","",(VLOOKUP($E36,'Adj NEA Backsheet'!$D$5:$CB$183,G$9,FALSE))),"")</f>
        <v>2841.1932058329389</v>
      </c>
      <c r="H36" s="108">
        <f ca="1">IFERROR(IF((VLOOKUP($E36,'Adj NEA Backsheet'!$D$5:$CB$183,H$9,FALSE))="","",(VLOOKUP($E36,'Adj NEA Backsheet'!$D$5:$CB$183,H$9,FALSE))),"")</f>
        <v>2834.169643145312</v>
      </c>
      <c r="I36" s="108">
        <f ca="1">IFERROR(IF((VLOOKUP($E36,'Adj NEA Backsheet'!$D$5:$CB$183,I$9,FALSE))="","",(VLOOKUP($E36,'Adj NEA Backsheet'!$D$5:$CB$183,I$9,FALSE))),"")</f>
        <v>3013.8835884332243</v>
      </c>
      <c r="J36" s="109">
        <f ca="1">IFERROR(IF((VLOOKUP($E36,'Adj NEA Backsheet'!$D$5:$CB$183,J$9,FALSE))="","",(VLOOKUP($E36,'Adj NEA Backsheet'!$D$5:$CB$183,J$9,FALSE))),"")</f>
        <v>2986.8552792165801</v>
      </c>
      <c r="K36" s="172">
        <f ca="1">IFERROR(IF((VLOOKUP($E36,'Adj NEA Backsheet'!$D$5:$CB$183,K$9,FALSE))="","",(VLOOKUP($E36,'Adj NEA Backsheet'!$D$5:$CB$183,K$9,FALSE))),"")</f>
        <v>2967.3794581898246</v>
      </c>
      <c r="L36" s="240">
        <f ca="1">IFERROR(IF((VLOOKUP($E36,'Adj NEA Backsheet'!$D$5:$CB$183,L$9,FALSE))="","",(VLOOKUP($E36,'Adj NEA Backsheet'!$D$5:$CB$183,L$9,FALSE))),"")</f>
        <v>2897.6106541018903</v>
      </c>
      <c r="M36" s="109">
        <f ca="1">IFERROR(IF((VLOOKUP($E36,'NEA Backsheet'!$D$5:$CB$183,M$9,FALSE))="","",(VLOOKUP($E36,'NEA Backsheet'!$D$5:$CB$183,M$9,FALSE))),"")</f>
        <v>3110.9576945786612</v>
      </c>
      <c r="N36" s="243">
        <f ca="1">IFERROR(IF((VLOOKUP($E36,'NEA Backsheet'!$D$5:$CB$183,N$9,FALSE))="","",(VLOOKUP($E36,'NEA Backsheet'!$D$5:$CB$183,N$9,FALSE))),"")</f>
        <v>0</v>
      </c>
      <c r="O36" s="93"/>
      <c r="Q36" s="107">
        <f ca="1">IFERROR(IF((VLOOKUP($E36,'DTOC Backsheet'!$D$5:$AF$183,Q$9,FALSE))="","",(VLOOKUP($E36,'DTOC Backsheet'!$D$5:$AF$183,Q$9,FALSE))),"")</f>
        <v>1930.2131184184282</v>
      </c>
      <c r="R36" s="108">
        <f ca="1">IFERROR(IF((VLOOKUP($E36,'DTOC Backsheet'!$D$5:$AF$183,R$9,FALSE))="","",(VLOOKUP($E36,'DTOC Backsheet'!$D$5:$AF$183,R$9,FALSE))),"")</f>
        <v>1818.2102740036623</v>
      </c>
      <c r="S36" s="108">
        <f ca="1">IFERROR(IF((VLOOKUP($E36,'DTOC Backsheet'!$D$5:$AF$183,S$9,FALSE))="","",(VLOOKUP($E36,'DTOC Backsheet'!$D$5:$AF$183,S$9,FALSE))),"")</f>
        <v>1435.6509347682752</v>
      </c>
      <c r="T36" s="109">
        <f ca="1">IFERROR(IF((VLOOKUP($E36,'DTOC Backsheet'!$D$5:$AF$183,T$9,FALSE))="","",(VLOOKUP($E36,'DTOC Backsheet'!$D$5:$AF$183,T$9,FALSE))),"")</f>
        <v>1434.943062809539</v>
      </c>
      <c r="U36" s="172">
        <f ca="1">IFERROR(IF((VLOOKUP($E36,'DTOC Backsheet'!$D$5:$AF$183,U$9,FALSE))="","",(VLOOKUP($E36,'DTOC Backsheet'!$D$5:$AF$183,U$9,FALSE))),"")</f>
        <v>1127.1324373006555</v>
      </c>
      <c r="V36" s="240">
        <f ca="1">IFERROR(IF((VLOOKUP($E36,'DTOC Backsheet'!$D$5:$AF$183,V$9,FALSE))="","",(VLOOKUP($E36,'DTOC Backsheet'!$D$5:$AF$183,V$9,FALSE))),"")</f>
        <v>1281.3977157034312</v>
      </c>
      <c r="W36" s="109">
        <f ca="1">IFERROR(IF((VLOOKUP($E36,'DTOC Backsheet'!$D$5:$AF$183,W$9,FALSE))="","",(VLOOKUP($E36,'DTOC Backsheet'!$D$5:$AF$183,W$9,FALSE))),"")</f>
        <v>1220.0035745708774</v>
      </c>
      <c r="X36" s="243">
        <f ca="1">IFERROR(IF((VLOOKUP($E36,'DTOC Backsheet'!$D$5:$AF$183,X$9,FALSE))="","",(VLOOKUP($E36,'DTOC Backsheet'!$D$5:$AF$183,X$9,FALSE))),"")</f>
        <v>0</v>
      </c>
      <c r="Y36" s="93"/>
    </row>
    <row r="37" spans="1:25" ht="30" customHeight="1" x14ac:dyDescent="0.3">
      <c r="A37" s="162">
        <v>25</v>
      </c>
      <c r="B37" s="98" t="str">
        <f ca="1">IFERROR(IF((VLOOKUP($E37,'Org List'!$AJ$10:$AL$188,3,FALSE))="","",(VLOOKUP($E37,'Org List'!$AJ$10:$AL$188,3,FALSE))),"")</f>
        <v>NHS England South West (South West North)</v>
      </c>
      <c r="C37" s="99" t="str">
        <f ca="1">IFERROR(IF((VLOOKUP($E37,'Org List'!$AO$10:$AQ$188,3,FALSE))="","",(VLOOKUP($E37,'Org List'!$AO$10:$AQ$188,3,FALSE))),"")</f>
        <v/>
      </c>
      <c r="D37" s="100" t="str">
        <f ca="1">IFERROR(IF((VLOOKUP($E37,'Org List'!$AT$10:$AV$188,3,FALSE))="","",(VLOOKUP($E37,'Org List'!$AT$10:$AV$188,3,FALSE))),"")</f>
        <v>NHS England South West (South West North)</v>
      </c>
      <c r="E37" s="98" t="str">
        <f t="shared" ca="1" si="0"/>
        <v>Q86</v>
      </c>
      <c r="F37" s="100" t="str">
        <f ca="1">IF(E37="","",VLOOKUP(E37,'Org List'!$J$9:$K$488,2,0))</f>
        <v>NHS England South West (South West North)</v>
      </c>
      <c r="G37" s="107">
        <f ca="1">IFERROR(IF((VLOOKUP($E37,'Adj NEA Backsheet'!$D$5:$CB$183,G$9,FALSE))="","",(VLOOKUP($E37,'Adj NEA Backsheet'!$D$5:$CB$183,G$9,FALSE))),"")</f>
        <v>2380.4856455732252</v>
      </c>
      <c r="H37" s="108">
        <f ca="1">IFERROR(IF((VLOOKUP($E37,'Adj NEA Backsheet'!$D$5:$CB$183,H$9,FALSE))="","",(VLOOKUP($E37,'Adj NEA Backsheet'!$D$5:$CB$183,H$9,FALSE))),"")</f>
        <v>2407.8281788511845</v>
      </c>
      <c r="I37" s="108">
        <f ca="1">IFERROR(IF((VLOOKUP($E37,'Adj NEA Backsheet'!$D$5:$CB$183,I$9,FALSE))="","",(VLOOKUP($E37,'Adj NEA Backsheet'!$D$5:$CB$183,I$9,FALSE))),"")</f>
        <v>2567.1648058607989</v>
      </c>
      <c r="J37" s="109">
        <f ca="1">IFERROR(IF((VLOOKUP($E37,'Adj NEA Backsheet'!$D$5:$CB$183,J$9,FALSE))="","",(VLOOKUP($E37,'Adj NEA Backsheet'!$D$5:$CB$183,J$9,FALSE))),"")</f>
        <v>2578.4866682569841</v>
      </c>
      <c r="K37" s="172">
        <f ca="1">IFERROR(IF((VLOOKUP($E37,'Adj NEA Backsheet'!$D$5:$CB$183,K$9,FALSE))="","",(VLOOKUP($E37,'Adj NEA Backsheet'!$D$5:$CB$183,K$9,FALSE))),"")</f>
        <v>2577.5036590726399</v>
      </c>
      <c r="L37" s="240">
        <f ca="1">IFERROR(IF((VLOOKUP($E37,'Adj NEA Backsheet'!$D$5:$CB$183,L$9,FALSE))="","",(VLOOKUP($E37,'Adj NEA Backsheet'!$D$5:$CB$183,L$9,FALSE))),"")</f>
        <v>2625.5818943996705</v>
      </c>
      <c r="M37" s="109">
        <f ca="1">IFERROR(IF((VLOOKUP($E37,'NEA Backsheet'!$D$5:$CB$183,M$9,FALSE))="","",(VLOOKUP($E37,'NEA Backsheet'!$D$5:$CB$183,M$9,FALSE))),"")</f>
        <v>2819.5355557659759</v>
      </c>
      <c r="N37" s="243">
        <f ca="1">IFERROR(IF((VLOOKUP($E37,'NEA Backsheet'!$D$5:$CB$183,N$9,FALSE))="","",(VLOOKUP($E37,'NEA Backsheet'!$D$5:$CB$183,N$9,FALSE))),"")</f>
        <v>0</v>
      </c>
      <c r="O37" s="93"/>
      <c r="Q37" s="107">
        <f ca="1">IFERROR(IF((VLOOKUP($E37,'DTOC Backsheet'!$D$5:$AF$183,Q$9,FALSE))="","",(VLOOKUP($E37,'DTOC Backsheet'!$D$5:$AF$183,Q$9,FALSE))),"")</f>
        <v>1284.2616053878914</v>
      </c>
      <c r="R37" s="108">
        <f ca="1">IFERROR(IF((VLOOKUP($E37,'DTOC Backsheet'!$D$5:$AF$183,R$9,FALSE))="","",(VLOOKUP($E37,'DTOC Backsheet'!$D$5:$AF$183,R$9,FALSE))),"")</f>
        <v>1307.4992719202735</v>
      </c>
      <c r="S37" s="108">
        <f ca="1">IFERROR(IF((VLOOKUP($E37,'DTOC Backsheet'!$D$5:$AF$183,S$9,FALSE))="","",(VLOOKUP($E37,'DTOC Backsheet'!$D$5:$AF$183,S$9,FALSE))),"")</f>
        <v>1096.3815198651607</v>
      </c>
      <c r="T37" s="109">
        <f ca="1">IFERROR(IF((VLOOKUP($E37,'DTOC Backsheet'!$D$5:$AF$183,T$9,FALSE))="","",(VLOOKUP($E37,'DTOC Backsheet'!$D$5:$AF$183,T$9,FALSE))),"")</f>
        <v>1036.6618663126021</v>
      </c>
      <c r="U37" s="172">
        <f ca="1">IFERROR(IF((VLOOKUP($E37,'DTOC Backsheet'!$D$5:$AF$183,U$9,FALSE))="","",(VLOOKUP($E37,'DTOC Backsheet'!$D$5:$AF$183,U$9,FALSE))),"")</f>
        <v>921.58348888383478</v>
      </c>
      <c r="V37" s="240">
        <f ca="1">IFERROR(IF((VLOOKUP($E37,'DTOC Backsheet'!$D$5:$AF$183,V$9,FALSE))="","",(VLOOKUP($E37,'DTOC Backsheet'!$D$5:$AF$183,V$9,FALSE))),"")</f>
        <v>1110.5113762373624</v>
      </c>
      <c r="W37" s="109">
        <f ca="1">IFERROR(IF((VLOOKUP($E37,'DTOC Backsheet'!$D$5:$AF$183,W$9,FALSE))="","",(VLOOKUP($E37,'DTOC Backsheet'!$D$5:$AF$183,W$9,FALSE))),"")</f>
        <v>1121.5862857011982</v>
      </c>
      <c r="X37" s="243">
        <f ca="1">IFERROR(IF((VLOOKUP($E37,'DTOC Backsheet'!$D$5:$AF$183,X$9,FALSE))="","",(VLOOKUP($E37,'DTOC Backsheet'!$D$5:$AF$183,X$9,FALSE))),"")</f>
        <v>0</v>
      </c>
      <c r="Y37" s="93"/>
    </row>
    <row r="38" spans="1:25" ht="30" customHeight="1" x14ac:dyDescent="0.3">
      <c r="A38" s="162">
        <v>26</v>
      </c>
      <c r="B38" s="98" t="str">
        <f ca="1">IFERROR(IF((VLOOKUP($E38,'Org List'!$AJ$10:$AL$188,3,FALSE))="","",(VLOOKUP($E38,'Org List'!$AJ$10:$AL$188,3,FALSE))),"")</f>
        <v>NHS England South East (Hampshire, Isle of Wight and Thames Valley)</v>
      </c>
      <c r="C38" s="99" t="str">
        <f ca="1">IFERROR(IF((VLOOKUP($E38,'Org List'!$AO$10:$AQ$188,3,FALSE))="","",(VLOOKUP($E38,'Org List'!$AO$10:$AQ$188,3,FALSE))),"")</f>
        <v/>
      </c>
      <c r="D38" s="100" t="str">
        <f ca="1">IFERROR(IF((VLOOKUP($E38,'Org List'!$AT$10:$AV$188,3,FALSE))="","",(VLOOKUP($E38,'Org List'!$AT$10:$AV$188,3,FALSE))),"")</f>
        <v>NHS England South East (Hampshire, Isle of Wight and Thames Valley)</v>
      </c>
      <c r="E38" s="98" t="str">
        <f t="shared" ca="1" si="0"/>
        <v>Q87</v>
      </c>
      <c r="F38" s="100" t="str">
        <f ca="1">IF(E38="","",VLOOKUP(E38,'Org List'!$J$9:$K$488,2,0))</f>
        <v>NHS England South East (Hampshire, Isle of Wight and Thames Valley)</v>
      </c>
      <c r="G38" s="107">
        <f ca="1">IFERROR(IF((VLOOKUP($E38,'Adj NEA Backsheet'!$D$5:$CB$183,G$9,FALSE))="","",(VLOOKUP($E38,'Adj NEA Backsheet'!$D$5:$CB$183,G$9,FALSE))),"")</f>
        <v>2402.2225471109564</v>
      </c>
      <c r="H38" s="108">
        <f ca="1">IFERROR(IF((VLOOKUP($E38,'Adj NEA Backsheet'!$D$5:$CB$183,H$9,FALSE))="","",(VLOOKUP($E38,'Adj NEA Backsheet'!$D$5:$CB$183,H$9,FALSE))),"")</f>
        <v>2393.3337165976504</v>
      </c>
      <c r="I38" s="108">
        <f ca="1">IFERROR(IF((VLOOKUP($E38,'Adj NEA Backsheet'!$D$5:$CB$183,I$9,FALSE))="","",(VLOOKUP($E38,'Adj NEA Backsheet'!$D$5:$CB$183,I$9,FALSE))),"")</f>
        <v>2477.819826309551</v>
      </c>
      <c r="J38" s="109">
        <f ca="1">IFERROR(IF((VLOOKUP($E38,'Adj NEA Backsheet'!$D$5:$CB$183,J$9,FALSE))="","",(VLOOKUP($E38,'Adj NEA Backsheet'!$D$5:$CB$183,J$9,FALSE))),"")</f>
        <v>2457.9153000538308</v>
      </c>
      <c r="K38" s="172">
        <f ca="1">IFERROR(IF((VLOOKUP($E38,'Adj NEA Backsheet'!$D$5:$CB$183,K$9,FALSE))="","",(VLOOKUP($E38,'Adj NEA Backsheet'!$D$5:$CB$183,K$9,FALSE))),"")</f>
        <v>2535.8964739524745</v>
      </c>
      <c r="L38" s="240">
        <f ca="1">IFERROR(IF((VLOOKUP($E38,'Adj NEA Backsheet'!$D$5:$CB$183,L$9,FALSE))="","",(VLOOKUP($E38,'Adj NEA Backsheet'!$D$5:$CB$183,L$9,FALSE))),"")</f>
        <v>2502.3621902017362</v>
      </c>
      <c r="M38" s="109">
        <f ca="1">IFERROR(IF((VLOOKUP($E38,'NEA Backsheet'!$D$5:$CB$183,M$9,FALSE))="","",(VLOOKUP($E38,'NEA Backsheet'!$D$5:$CB$183,M$9,FALSE))),"")</f>
        <v>2671.4144730625289</v>
      </c>
      <c r="N38" s="243">
        <f ca="1">IFERROR(IF((VLOOKUP($E38,'NEA Backsheet'!$D$5:$CB$183,N$9,FALSE))="","",(VLOOKUP($E38,'NEA Backsheet'!$D$5:$CB$183,N$9,FALSE))),"")</f>
        <v>0</v>
      </c>
      <c r="O38" s="93"/>
      <c r="Q38" s="107">
        <f ca="1">IFERROR(IF((VLOOKUP($E38,'DTOC Backsheet'!$D$5:$AF$183,Q$9,FALSE))="","",(VLOOKUP($E38,'DTOC Backsheet'!$D$5:$AF$183,Q$9,FALSE))),"")</f>
        <v>1914.6258567889324</v>
      </c>
      <c r="R38" s="108">
        <f ca="1">IFERROR(IF((VLOOKUP($E38,'DTOC Backsheet'!$D$5:$AF$183,R$9,FALSE))="","",(VLOOKUP($E38,'DTOC Backsheet'!$D$5:$AF$183,R$9,FALSE))),"")</f>
        <v>1891.2218005209809</v>
      </c>
      <c r="S38" s="108">
        <f ca="1">IFERROR(IF((VLOOKUP($E38,'DTOC Backsheet'!$D$5:$AF$183,S$9,FALSE))="","",(VLOOKUP($E38,'DTOC Backsheet'!$D$5:$AF$183,S$9,FALSE))),"")</f>
        <v>1693.2042142220203</v>
      </c>
      <c r="T38" s="109">
        <f ca="1">IFERROR(IF((VLOOKUP($E38,'DTOC Backsheet'!$D$5:$AF$183,T$9,FALSE))="","",(VLOOKUP($E38,'DTOC Backsheet'!$D$5:$AF$183,T$9,FALSE))),"")</f>
        <v>1564.6040988096868</v>
      </c>
      <c r="U38" s="172">
        <f ca="1">IFERROR(IF((VLOOKUP($E38,'DTOC Backsheet'!$D$5:$AF$183,U$9,FALSE))="","",(VLOOKUP($E38,'DTOC Backsheet'!$D$5:$AF$183,U$9,FALSE))),"")</f>
        <v>1489.8783993761358</v>
      </c>
      <c r="V38" s="240">
        <f ca="1">IFERROR(IF((VLOOKUP($E38,'DTOC Backsheet'!$D$5:$AF$183,V$9,FALSE))="","",(VLOOKUP($E38,'DTOC Backsheet'!$D$5:$AF$183,V$9,FALSE))),"")</f>
        <v>1474.2101075594237</v>
      </c>
      <c r="W38" s="109">
        <f ca="1">IFERROR(IF((VLOOKUP($E38,'DTOC Backsheet'!$D$5:$AF$183,W$9,FALSE))="","",(VLOOKUP($E38,'DTOC Backsheet'!$D$5:$AF$183,W$9,FALSE))),"")</f>
        <v>1273.2727635904621</v>
      </c>
      <c r="X38" s="243">
        <f ca="1">IFERROR(IF((VLOOKUP($E38,'DTOC Backsheet'!$D$5:$AF$183,X$9,FALSE))="","",(VLOOKUP($E38,'DTOC Backsheet'!$D$5:$AF$183,X$9,FALSE))),"")</f>
        <v>0</v>
      </c>
      <c r="Y38" s="93"/>
    </row>
    <row r="39" spans="1:25" ht="30" customHeight="1" x14ac:dyDescent="0.3">
      <c r="A39" s="162">
        <v>27</v>
      </c>
      <c r="B39" s="98" t="str">
        <f ca="1">IFERROR(IF((VLOOKUP($E39,'Org List'!$AJ$10:$AL$188,3,FALSE))="","",(VLOOKUP($E39,'Org List'!$AJ$10:$AL$188,3,FALSE))),"")</f>
        <v>NHS England South East (Kent, Surrey and Sussex)</v>
      </c>
      <c r="C39" s="99" t="str">
        <f ca="1">IFERROR(IF((VLOOKUP($E39,'Org List'!$AO$10:$AQ$188,3,FALSE))="","",(VLOOKUP($E39,'Org List'!$AO$10:$AQ$188,3,FALSE))),"")</f>
        <v/>
      </c>
      <c r="D39" s="100" t="str">
        <f ca="1">IFERROR(IF((VLOOKUP($E39,'Org List'!$AT$10:$AV$188,3,FALSE))="","",(VLOOKUP($E39,'Org List'!$AT$10:$AV$188,3,FALSE))),"")</f>
        <v>NHS England South East (Kent, Surrey and Sussex)</v>
      </c>
      <c r="E39" s="98" t="str">
        <f t="shared" ca="1" si="0"/>
        <v>Q88</v>
      </c>
      <c r="F39" s="100" t="str">
        <f ca="1">IF(E39="","",VLOOKUP(E39,'Org List'!$J$9:$K$488,2,0))</f>
        <v>NHS England South East (Kent, Surrey and Sussex)</v>
      </c>
      <c r="G39" s="107">
        <f ca="1">IFERROR(IF((VLOOKUP($E39,'Adj NEA Backsheet'!$D$5:$CB$183,G$9,FALSE))="","",(VLOOKUP($E39,'Adj NEA Backsheet'!$D$5:$CB$183,G$9,FALSE))),"")</f>
        <v>2529.5582787150215</v>
      </c>
      <c r="H39" s="108">
        <f ca="1">IFERROR(IF((VLOOKUP($E39,'Adj NEA Backsheet'!$D$5:$CB$183,H$9,FALSE))="","",(VLOOKUP($E39,'Adj NEA Backsheet'!$D$5:$CB$183,H$9,FALSE))),"")</f>
        <v>2515.7002564677846</v>
      </c>
      <c r="I39" s="108">
        <f ca="1">IFERROR(IF((VLOOKUP($E39,'Adj NEA Backsheet'!$D$5:$CB$183,I$9,FALSE))="","",(VLOOKUP($E39,'Adj NEA Backsheet'!$D$5:$CB$183,I$9,FALSE))),"")</f>
        <v>2623.942369843126</v>
      </c>
      <c r="J39" s="109">
        <f ca="1">IFERROR(IF((VLOOKUP($E39,'Adj NEA Backsheet'!$D$5:$CB$183,J$9,FALSE))="","",(VLOOKUP($E39,'Adj NEA Backsheet'!$D$5:$CB$183,J$9,FALSE))),"")</f>
        <v>2591.3782830235264</v>
      </c>
      <c r="K39" s="172">
        <f ca="1">IFERROR(IF((VLOOKUP($E39,'Adj NEA Backsheet'!$D$5:$CB$183,K$9,FALSE))="","",(VLOOKUP($E39,'Adj NEA Backsheet'!$D$5:$CB$183,K$9,FALSE))),"")</f>
        <v>2591.0743915488856</v>
      </c>
      <c r="L39" s="240">
        <f ca="1">IFERROR(IF((VLOOKUP($E39,'Adj NEA Backsheet'!$D$5:$CB$183,L$9,FALSE))="","",(VLOOKUP($E39,'Adj NEA Backsheet'!$D$5:$CB$183,L$9,FALSE))),"")</f>
        <v>2571.3724910652177</v>
      </c>
      <c r="M39" s="109">
        <f ca="1">IFERROR(IF((VLOOKUP($E39,'NEA Backsheet'!$D$5:$CB$183,M$9,FALSE))="","",(VLOOKUP($E39,'NEA Backsheet'!$D$5:$CB$183,M$9,FALSE))),"")</f>
        <v>2690.1873030092088</v>
      </c>
      <c r="N39" s="243">
        <f ca="1">IFERROR(IF((VLOOKUP($E39,'NEA Backsheet'!$D$5:$CB$183,N$9,FALSE))="","",(VLOOKUP($E39,'NEA Backsheet'!$D$5:$CB$183,N$9,FALSE))),"")</f>
        <v>0</v>
      </c>
      <c r="O39" s="93"/>
      <c r="Q39" s="107">
        <f ca="1">IFERROR(IF((VLOOKUP($E39,'DTOC Backsheet'!$D$5:$AF$183,Q$9,FALSE))="","",(VLOOKUP($E39,'DTOC Backsheet'!$D$5:$AF$183,Q$9,FALSE))),"")</f>
        <v>1188.1888165561961</v>
      </c>
      <c r="R39" s="108">
        <f ca="1">IFERROR(IF((VLOOKUP($E39,'DTOC Backsheet'!$D$5:$AF$183,R$9,FALSE))="","",(VLOOKUP($E39,'DTOC Backsheet'!$D$5:$AF$183,R$9,FALSE))),"")</f>
        <v>1213.3790539278086</v>
      </c>
      <c r="S39" s="108">
        <f ca="1">IFERROR(IF((VLOOKUP($E39,'DTOC Backsheet'!$D$5:$AF$183,S$9,FALSE))="","",(VLOOKUP($E39,'DTOC Backsheet'!$D$5:$AF$183,S$9,FALSE))),"")</f>
        <v>1044.2254002008228</v>
      </c>
      <c r="T39" s="109">
        <f ca="1">IFERROR(IF((VLOOKUP($E39,'DTOC Backsheet'!$D$5:$AF$183,T$9,FALSE))="","",(VLOOKUP($E39,'DTOC Backsheet'!$D$5:$AF$183,T$9,FALSE))),"")</f>
        <v>965.91055780159525</v>
      </c>
      <c r="U39" s="172">
        <f ca="1">IFERROR(IF((VLOOKUP($E39,'DTOC Backsheet'!$D$5:$AF$183,U$9,FALSE))="","",(VLOOKUP($E39,'DTOC Backsheet'!$D$5:$AF$183,U$9,FALSE))),"")</f>
        <v>976.17032618303358</v>
      </c>
      <c r="V39" s="240">
        <f ca="1">IFERROR(IF((VLOOKUP($E39,'DTOC Backsheet'!$D$5:$AF$183,V$9,FALSE))="","",(VLOOKUP($E39,'DTOC Backsheet'!$D$5:$AF$183,V$9,FALSE))),"")</f>
        <v>1007.5892013043732</v>
      </c>
      <c r="W39" s="109">
        <f ca="1">IFERROR(IF((VLOOKUP($E39,'DTOC Backsheet'!$D$5:$AF$183,W$9,FALSE))="","",(VLOOKUP($E39,'DTOC Backsheet'!$D$5:$AF$183,W$9,FALSE))),"")</f>
        <v>1019.2613533850746</v>
      </c>
      <c r="X39" s="243">
        <f ca="1">IFERROR(IF((VLOOKUP($E39,'DTOC Backsheet'!$D$5:$AF$183,X$9,FALSE))="","",(VLOOKUP($E39,'DTOC Backsheet'!$D$5:$AF$183,X$9,FALSE))),"")</f>
        <v>0</v>
      </c>
      <c r="Y39" s="93"/>
    </row>
    <row r="40" spans="1:25" ht="30" customHeight="1" x14ac:dyDescent="0.3">
      <c r="A40" s="162">
        <v>28</v>
      </c>
      <c r="B40" s="98" t="str">
        <f ca="1">IFERROR(IF((VLOOKUP($E40,'Org List'!$AJ$10:$AL$188,3,FALSE))="","",(VLOOKUP($E40,'Org List'!$AJ$10:$AL$188,3,FALSE))),"")</f>
        <v>NHS England London</v>
      </c>
      <c r="C40" s="99" t="str">
        <f ca="1">IFERROR(IF((VLOOKUP($E40,'Org List'!$AO$10:$AQ$188,3,FALSE))="","",(VLOOKUP($E40,'Org List'!$AO$10:$AQ$188,3,FALSE))),"")</f>
        <v/>
      </c>
      <c r="D40" s="100" t="str">
        <f ca="1">IFERROR(IF((VLOOKUP($E40,'Org List'!$AT$10:$AV$188,3,FALSE))="","",(VLOOKUP($E40,'Org List'!$AT$10:$AV$188,3,FALSE))),"")</f>
        <v>NHS England London</v>
      </c>
      <c r="E40" s="98" t="str">
        <f t="shared" ca="1" si="0"/>
        <v>Q71</v>
      </c>
      <c r="F40" s="100" t="str">
        <f ca="1">IF(E40="","",VLOOKUP(E40,'Org List'!$J$9:$K$488,2,0))</f>
        <v>NHS England London</v>
      </c>
      <c r="G40" s="107">
        <f ca="1">IFERROR(IF((VLOOKUP($E40,'Adj NEA Backsheet'!$D$5:$CB$183,G$9,FALSE))="","",(VLOOKUP($E40,'Adj NEA Backsheet'!$D$5:$CB$183,G$9,FALSE))),"")</f>
        <v>2213.1771296191705</v>
      </c>
      <c r="H40" s="108">
        <f ca="1">IFERROR(IF((VLOOKUP($E40,'Adj NEA Backsheet'!$D$5:$CB$183,H$9,FALSE))="","",(VLOOKUP($E40,'Adj NEA Backsheet'!$D$5:$CB$183,H$9,FALSE))),"")</f>
        <v>2218.3371602137718</v>
      </c>
      <c r="I40" s="108">
        <f ca="1">IFERROR(IF((VLOOKUP($E40,'Adj NEA Backsheet'!$D$5:$CB$183,I$9,FALSE))="","",(VLOOKUP($E40,'Adj NEA Backsheet'!$D$5:$CB$183,I$9,FALSE))),"")</f>
        <v>2310.4009787266041</v>
      </c>
      <c r="J40" s="109">
        <f ca="1">IFERROR(IF((VLOOKUP($E40,'Adj NEA Backsheet'!$D$5:$CB$183,J$9,FALSE))="","",(VLOOKUP($E40,'Adj NEA Backsheet'!$D$5:$CB$183,J$9,FALSE))),"")</f>
        <v>2251.3518628567563</v>
      </c>
      <c r="K40" s="172">
        <f ca="1">IFERROR(IF((VLOOKUP($E40,'Adj NEA Backsheet'!$D$5:$CB$183,K$9,FALSE))="","",(VLOOKUP($E40,'Adj NEA Backsheet'!$D$5:$CB$183,K$9,FALSE))),"")</f>
        <v>2271.0940669035203</v>
      </c>
      <c r="L40" s="240">
        <f ca="1">IFERROR(IF((VLOOKUP($E40,'Adj NEA Backsheet'!$D$5:$CB$183,L$9,FALSE))="","",(VLOOKUP($E40,'Adj NEA Backsheet'!$D$5:$CB$183,L$9,FALSE))),"")</f>
        <v>2286.5465924768382</v>
      </c>
      <c r="M40" s="109">
        <f ca="1">IFERROR(IF((VLOOKUP($E40,'NEA Backsheet'!$D$5:$CB$183,M$9,FALSE))="","",(VLOOKUP($E40,'NEA Backsheet'!$D$5:$CB$183,M$9,FALSE))),"")</f>
        <v>2419.6747652197741</v>
      </c>
      <c r="N40" s="243">
        <f ca="1">IFERROR(IF((VLOOKUP($E40,'NEA Backsheet'!$D$5:$CB$183,N$9,FALSE))="","",(VLOOKUP($E40,'NEA Backsheet'!$D$5:$CB$183,N$9,FALSE))),"")</f>
        <v>0</v>
      </c>
      <c r="O40" s="93"/>
      <c r="Q40" s="107">
        <f ca="1">IFERROR(IF((VLOOKUP($E40,'DTOC Backsheet'!$D$5:$AF$183,Q$9,FALSE))="","",(VLOOKUP($E40,'DTOC Backsheet'!$D$5:$AF$183,Q$9,FALSE))),"")</f>
        <v>701.35566901077163</v>
      </c>
      <c r="R40" s="108">
        <f ca="1">IFERROR(IF((VLOOKUP($E40,'DTOC Backsheet'!$D$5:$AF$183,R$9,FALSE))="","",(VLOOKUP($E40,'DTOC Backsheet'!$D$5:$AF$183,R$9,FALSE))),"")</f>
        <v>706.51420458458995</v>
      </c>
      <c r="S40" s="108">
        <f ca="1">IFERROR(IF((VLOOKUP($E40,'DTOC Backsheet'!$D$5:$AF$183,S$9,FALSE))="","",(VLOOKUP($E40,'DTOC Backsheet'!$D$5:$AF$183,S$9,FALSE))),"")</f>
        <v>607.8572117353167</v>
      </c>
      <c r="T40" s="109">
        <f ca="1">IFERROR(IF((VLOOKUP($E40,'DTOC Backsheet'!$D$5:$AF$183,T$9,FALSE))="","",(VLOOKUP($E40,'DTOC Backsheet'!$D$5:$AF$183,T$9,FALSE))),"")</f>
        <v>547.60882761225321</v>
      </c>
      <c r="U40" s="172">
        <f ca="1">IFERROR(IF((VLOOKUP($E40,'DTOC Backsheet'!$D$5:$AF$183,U$9,FALSE))="","",(VLOOKUP($E40,'DTOC Backsheet'!$D$5:$AF$183,U$9,FALSE))),"")</f>
        <v>591.26633399740115</v>
      </c>
      <c r="V40" s="240">
        <f ca="1">IFERROR(IF((VLOOKUP($E40,'DTOC Backsheet'!$D$5:$AF$183,V$9,FALSE))="","",(VLOOKUP($E40,'DTOC Backsheet'!$D$5:$AF$183,V$9,FALSE))),"")</f>
        <v>568.70178013541454</v>
      </c>
      <c r="W40" s="109">
        <f ca="1">IFERROR(IF((VLOOKUP($E40,'DTOC Backsheet'!$D$5:$AF$183,W$9,FALSE))="","",(VLOOKUP($E40,'DTOC Backsheet'!$D$5:$AF$183,W$9,FALSE))),"")</f>
        <v>542.93432924186709</v>
      </c>
      <c r="X40" s="243">
        <f ca="1">IFERROR(IF((VLOOKUP($E40,'DTOC Backsheet'!$D$5:$AF$183,X$9,FALSE))="","",(VLOOKUP($E40,'DTOC Backsheet'!$D$5:$AF$183,X$9,FALSE))),"")</f>
        <v>0</v>
      </c>
      <c r="Y40" s="93"/>
    </row>
    <row r="41" spans="1:25" ht="30" customHeight="1" x14ac:dyDescent="0.3">
      <c r="A41" s="162">
        <v>29</v>
      </c>
      <c r="B41" s="98" t="str">
        <f ca="1">IFERROR(IF((VLOOKUP($E41,'Org List'!$AJ$10:$AL$188,3,FALSE))="","",(VLOOKUP($E41,'Org List'!$AJ$10:$AL$188,3,FALSE))),"")</f>
        <v>London Commissioning Region</v>
      </c>
      <c r="C41" s="99" t="str">
        <f ca="1">IFERROR(IF((VLOOKUP($E41,'Org List'!$AO$10:$AQ$188,3,FALSE))="","",(VLOOKUP($E41,'Org List'!$AO$10:$AQ$188,3,FALSE))),"")</f>
        <v>London Region</v>
      </c>
      <c r="D41" s="100" t="str">
        <f ca="1">IFERROR(IF((VLOOKUP($E41,'Org List'!$AT$10:$AV$188,3,FALSE))="","",(VLOOKUP($E41,'Org List'!$AT$10:$AV$188,3,FALSE))),"")</f>
        <v>NHS England London</v>
      </c>
      <c r="E41" s="98" t="str">
        <f t="shared" ca="1" si="0"/>
        <v>E09000002</v>
      </c>
      <c r="F41" s="100" t="str">
        <f ca="1">IF(E41="","",VLOOKUP(E41,'Org List'!$J$9:$K$488,2,0))</f>
        <v>Barking and Dagenham</v>
      </c>
      <c r="G41" s="107">
        <f ca="1">IFERROR(IF((VLOOKUP($E41,'Adj NEA Backsheet'!$D$5:$CB$183,G$9,FALSE))="","",(VLOOKUP($E41,'Adj NEA Backsheet'!$D$5:$CB$183,G$9,FALSE))),"")</f>
        <v>2476.331016439693</v>
      </c>
      <c r="H41" s="108">
        <f ca="1">IFERROR(IF((VLOOKUP($E41,'Adj NEA Backsheet'!$D$5:$CB$183,H$9,FALSE))="","",(VLOOKUP($E41,'Adj NEA Backsheet'!$D$5:$CB$183,H$9,FALSE))),"")</f>
        <v>2392.734622898377</v>
      </c>
      <c r="I41" s="108">
        <f ca="1">IFERROR(IF((VLOOKUP($E41,'Adj NEA Backsheet'!$D$5:$CB$183,I$9,FALSE))="","",(VLOOKUP($E41,'Adj NEA Backsheet'!$D$5:$CB$183,I$9,FALSE))),"")</f>
        <v>2487.184028937841</v>
      </c>
      <c r="J41" s="109">
        <f ca="1">IFERROR(IF((VLOOKUP($E41,'Adj NEA Backsheet'!$D$5:$CB$183,J$9,FALSE))="","",(VLOOKUP($E41,'Adj NEA Backsheet'!$D$5:$CB$183,J$9,FALSE))),"")</f>
        <v>2398.5004942454711</v>
      </c>
      <c r="K41" s="172">
        <f ca="1">IFERROR(IF((VLOOKUP($E41,'Adj NEA Backsheet'!$D$5:$CB$183,K$9,FALSE))="","",(VLOOKUP($E41,'Adj NEA Backsheet'!$D$5:$CB$183,K$9,FALSE))),"")</f>
        <v>2615.3319304006668</v>
      </c>
      <c r="L41" s="240">
        <f ca="1">IFERROR(IF((VLOOKUP($E41,'Adj NEA Backsheet'!$D$5:$CB$183,L$9,FALSE))="","",(VLOOKUP($E41,'Adj NEA Backsheet'!$D$5:$CB$183,L$9,FALSE))),"")</f>
        <v>2426.2994294843088</v>
      </c>
      <c r="M41" s="109">
        <f ca="1">IFERROR(IF((VLOOKUP($E41,'NEA Backsheet'!$D$5:$CB$183,M$9,FALSE))="","",(VLOOKUP($E41,'NEA Backsheet'!$D$5:$CB$183,M$9,FALSE))),"")</f>
        <v>2446.2294150215621</v>
      </c>
      <c r="N41" s="243">
        <f ca="1">IFERROR(IF((VLOOKUP($E41,'NEA Backsheet'!$D$5:$CB$183,N$9,FALSE))="","",(VLOOKUP($E41,'NEA Backsheet'!$D$5:$CB$183,N$9,FALSE))),"")</f>
        <v>0</v>
      </c>
      <c r="O41" s="93"/>
      <c r="Q41" s="107">
        <f ca="1">IFERROR(IF((VLOOKUP($E41,'DTOC Backsheet'!$D$5:$AF$183,Q$9,FALSE))="","",(VLOOKUP($E41,'DTOC Backsheet'!$D$5:$AF$183,Q$9,FALSE))),"")</f>
        <v>345.00953849900554</v>
      </c>
      <c r="R41" s="108">
        <f ca="1">IFERROR(IF((VLOOKUP($E41,'DTOC Backsheet'!$D$5:$AF$183,R$9,FALSE))="","",(VLOOKUP($E41,'DTOC Backsheet'!$D$5:$AF$183,R$9,FALSE))),"")</f>
        <v>484.36633248095677</v>
      </c>
      <c r="S41" s="108">
        <f ca="1">IFERROR(IF((VLOOKUP($E41,'DTOC Backsheet'!$D$5:$AF$183,S$9,FALSE))="","",(VLOOKUP($E41,'DTOC Backsheet'!$D$5:$AF$183,S$9,FALSE))),"")</f>
        <v>313.21454181380312</v>
      </c>
      <c r="T41" s="109">
        <f ca="1">IFERROR(IF((VLOOKUP($E41,'DTOC Backsheet'!$D$5:$AF$183,T$9,FALSE))="","",(VLOOKUP($E41,'DTOC Backsheet'!$D$5:$AF$183,T$9,FALSE))),"")</f>
        <v>329.08868522912263</v>
      </c>
      <c r="U41" s="172">
        <f ca="1">IFERROR(IF((VLOOKUP($E41,'DTOC Backsheet'!$D$5:$AF$183,U$9,FALSE))="","",(VLOOKUP($E41,'DTOC Backsheet'!$D$5:$AF$183,U$9,FALSE))),"")</f>
        <v>369.47985182666082</v>
      </c>
      <c r="V41" s="240">
        <f ca="1">IFERROR(IF((VLOOKUP($E41,'DTOC Backsheet'!$D$5:$AF$183,V$9,FALSE))="","",(VLOOKUP($E41,'DTOC Backsheet'!$D$5:$AF$183,V$9,FALSE))),"")</f>
        <v>420.46542277765167</v>
      </c>
      <c r="W41" s="109">
        <f ca="1">IFERROR(IF((VLOOKUP($E41,'DTOC Backsheet'!$D$5:$AF$183,W$9,FALSE))="","",(VLOOKUP($E41,'DTOC Backsheet'!$D$5:$AF$183,W$9,FALSE))),"")</f>
        <v>549.58472583535581</v>
      </c>
      <c r="X41" s="243">
        <f ca="1">IFERROR(IF((VLOOKUP($E41,'DTOC Backsheet'!$D$5:$AF$183,X$9,FALSE))="","",(VLOOKUP($E41,'DTOC Backsheet'!$D$5:$AF$183,X$9,FALSE))),"")</f>
        <v>0</v>
      </c>
      <c r="Y41" s="93"/>
    </row>
    <row r="42" spans="1:25" ht="30" customHeight="1" x14ac:dyDescent="0.3">
      <c r="A42" s="162">
        <v>30</v>
      </c>
      <c r="B42" s="98" t="str">
        <f ca="1">IFERROR(IF((VLOOKUP($E42,'Org List'!$AJ$10:$AL$188,3,FALSE))="","",(VLOOKUP($E42,'Org List'!$AJ$10:$AL$188,3,FALSE))),"")</f>
        <v>London Commissioning Region</v>
      </c>
      <c r="C42" s="99" t="str">
        <f ca="1">IFERROR(IF((VLOOKUP($E42,'Org List'!$AO$10:$AQ$188,3,FALSE))="","",(VLOOKUP($E42,'Org List'!$AO$10:$AQ$188,3,FALSE))),"")</f>
        <v>London Region</v>
      </c>
      <c r="D42" s="100" t="str">
        <f ca="1">IFERROR(IF((VLOOKUP($E42,'Org List'!$AT$10:$AV$188,3,FALSE))="","",(VLOOKUP($E42,'Org List'!$AT$10:$AV$188,3,FALSE))),"")</f>
        <v>NHS England London</v>
      </c>
      <c r="E42" s="98" t="str">
        <f t="shared" ca="1" si="0"/>
        <v>E09000003</v>
      </c>
      <c r="F42" s="100" t="str">
        <f ca="1">IF(E42="","",VLOOKUP(E42,'Org List'!$J$9:$K$488,2,0))</f>
        <v>Barnet</v>
      </c>
      <c r="G42" s="107">
        <f ca="1">IFERROR(IF((VLOOKUP($E42,'Adj NEA Backsheet'!$D$5:$CB$183,G$9,FALSE))="","",(VLOOKUP($E42,'Adj NEA Backsheet'!$D$5:$CB$183,G$9,FALSE))),"")</f>
        <v>1953.9556293583796</v>
      </c>
      <c r="H42" s="108">
        <f ca="1">IFERROR(IF((VLOOKUP($E42,'Adj NEA Backsheet'!$D$5:$CB$183,H$9,FALSE))="","",(VLOOKUP($E42,'Adj NEA Backsheet'!$D$5:$CB$183,H$9,FALSE))),"")</f>
        <v>1869.6162608409952</v>
      </c>
      <c r="I42" s="108">
        <f ca="1">IFERROR(IF((VLOOKUP($E42,'Adj NEA Backsheet'!$D$5:$CB$183,I$9,FALSE))="","",(VLOOKUP($E42,'Adj NEA Backsheet'!$D$5:$CB$183,I$9,FALSE))),"")</f>
        <v>2116.5192858290411</v>
      </c>
      <c r="J42" s="109">
        <f ca="1">IFERROR(IF((VLOOKUP($E42,'Adj NEA Backsheet'!$D$5:$CB$183,J$9,FALSE))="","",(VLOOKUP($E42,'Adj NEA Backsheet'!$D$5:$CB$183,J$9,FALSE))),"")</f>
        <v>1997.7298941565334</v>
      </c>
      <c r="K42" s="172">
        <f ca="1">IFERROR(IF((VLOOKUP($E42,'Adj NEA Backsheet'!$D$5:$CB$183,K$9,FALSE))="","",(VLOOKUP($E42,'Adj NEA Backsheet'!$D$5:$CB$183,K$9,FALSE))),"")</f>
        <v>2066.6508877364813</v>
      </c>
      <c r="L42" s="240">
        <f ca="1">IFERROR(IF((VLOOKUP($E42,'Adj NEA Backsheet'!$D$5:$CB$183,L$9,FALSE))="","",(VLOOKUP($E42,'Adj NEA Backsheet'!$D$5:$CB$183,L$9,FALSE))),"")</f>
        <v>2071.9563860958524</v>
      </c>
      <c r="M42" s="109">
        <f ca="1">IFERROR(IF((VLOOKUP($E42,'NEA Backsheet'!$D$5:$CB$183,M$9,FALSE))="","",(VLOOKUP($E42,'NEA Backsheet'!$D$5:$CB$183,M$9,FALSE))),"")</f>
        <v>2126.1422904334358</v>
      </c>
      <c r="N42" s="243">
        <f ca="1">IFERROR(IF((VLOOKUP($E42,'NEA Backsheet'!$D$5:$CB$183,N$9,FALSE))="","",(VLOOKUP($E42,'NEA Backsheet'!$D$5:$CB$183,N$9,FALSE))),"")</f>
        <v>0</v>
      </c>
      <c r="O42" s="93"/>
      <c r="Q42" s="107">
        <f ca="1">IFERROR(IF((VLOOKUP($E42,'DTOC Backsheet'!$D$5:$AF$183,Q$9,FALSE))="","",(VLOOKUP($E42,'DTOC Backsheet'!$D$5:$AF$183,Q$9,FALSE))),"")</f>
        <v>1191.0185925798428</v>
      </c>
      <c r="R42" s="108">
        <f ca="1">IFERROR(IF((VLOOKUP($E42,'DTOC Backsheet'!$D$5:$AF$183,R$9,FALSE))="","",(VLOOKUP($E42,'DTOC Backsheet'!$D$5:$AF$183,R$9,FALSE))),"")</f>
        <v>963.54720368814139</v>
      </c>
      <c r="S42" s="108">
        <f ca="1">IFERROR(IF((VLOOKUP($E42,'DTOC Backsheet'!$D$5:$AF$183,S$9,FALSE))="","",(VLOOKUP($E42,'DTOC Backsheet'!$D$5:$AF$183,S$9,FALSE))),"")</f>
        <v>641.23982031785249</v>
      </c>
      <c r="T42" s="109">
        <f ca="1">IFERROR(IF((VLOOKUP($E42,'DTOC Backsheet'!$D$5:$AF$183,T$9,FALSE))="","",(VLOOKUP($E42,'DTOC Backsheet'!$D$5:$AF$183,T$9,FALSE))),"")</f>
        <v>601.92947001689515</v>
      </c>
      <c r="U42" s="172">
        <f ca="1">IFERROR(IF((VLOOKUP($E42,'DTOC Backsheet'!$D$5:$AF$183,U$9,FALSE))="","",(VLOOKUP($E42,'DTOC Backsheet'!$D$5:$AF$183,U$9,FALSE))),"")</f>
        <v>538.35936097220656</v>
      </c>
      <c r="V42" s="240">
        <f ca="1">IFERROR(IF((VLOOKUP($E42,'DTOC Backsheet'!$D$5:$AF$183,V$9,FALSE))="","",(VLOOKUP($E42,'DTOC Backsheet'!$D$5:$AF$183,V$9,FALSE))),"")</f>
        <v>579.74615071484232</v>
      </c>
      <c r="W42" s="109">
        <f ca="1">IFERROR(IF((VLOOKUP($E42,'DTOC Backsheet'!$D$5:$AF$183,W$9,FALSE))="","",(VLOOKUP($E42,'DTOC Backsheet'!$D$5:$AF$183,W$9,FALSE))),"")</f>
        <v>669.14161655893565</v>
      </c>
      <c r="X42" s="243">
        <f ca="1">IFERROR(IF((VLOOKUP($E42,'DTOC Backsheet'!$D$5:$AF$183,X$9,FALSE))="","",(VLOOKUP($E42,'DTOC Backsheet'!$D$5:$AF$183,X$9,FALSE))),"")</f>
        <v>0</v>
      </c>
      <c r="Y42" s="93"/>
    </row>
    <row r="43" spans="1:25" ht="30" customHeight="1" x14ac:dyDescent="0.3">
      <c r="A43" s="162">
        <v>31</v>
      </c>
      <c r="B43" s="98" t="str">
        <f ca="1">IFERROR(IF((VLOOKUP($E43,'Org List'!$AJ$10:$AL$188,3,FALSE))="","",(VLOOKUP($E43,'Org List'!$AJ$10:$AL$188,3,FALSE))),"")</f>
        <v>North of England Commissioning Region</v>
      </c>
      <c r="C43" s="99" t="str">
        <f ca="1">IFERROR(IF((VLOOKUP($E43,'Org List'!$AO$10:$AQ$188,3,FALSE))="","",(VLOOKUP($E43,'Org List'!$AO$10:$AQ$188,3,FALSE))),"")</f>
        <v>Yorkshire and The Humber Region</v>
      </c>
      <c r="D43" s="100" t="str">
        <f ca="1">IFERROR(IF((VLOOKUP($E43,'Org List'!$AT$10:$AV$188,3,FALSE))="","",(VLOOKUP($E43,'Org List'!$AT$10:$AV$188,3,FALSE))),"")</f>
        <v>NHS England North (Yorkshire And Humber)</v>
      </c>
      <c r="E43" s="98" t="str">
        <f t="shared" ca="1" si="0"/>
        <v>E08000016</v>
      </c>
      <c r="F43" s="100" t="str">
        <f ca="1">IF(E43="","",VLOOKUP(E43,'Org List'!$J$9:$K$488,2,0))</f>
        <v>Barnsley</v>
      </c>
      <c r="G43" s="107">
        <f ca="1">IFERROR(IF((VLOOKUP($E43,'Adj NEA Backsheet'!$D$5:$CB$183,G$9,FALSE))="","",(VLOOKUP($E43,'Adj NEA Backsheet'!$D$5:$CB$183,G$9,FALSE))),"")</f>
        <v>3547.0521026479678</v>
      </c>
      <c r="H43" s="108">
        <f ca="1">IFERROR(IF((VLOOKUP($E43,'Adj NEA Backsheet'!$D$5:$CB$183,H$9,FALSE))="","",(VLOOKUP($E43,'Adj NEA Backsheet'!$D$5:$CB$183,H$9,FALSE))),"")</f>
        <v>3244.9625880769045</v>
      </c>
      <c r="I43" s="108">
        <f ca="1">IFERROR(IF((VLOOKUP($E43,'Adj NEA Backsheet'!$D$5:$CB$183,I$9,FALSE))="","",(VLOOKUP($E43,'Adj NEA Backsheet'!$D$5:$CB$183,I$9,FALSE))),"")</f>
        <v>3274.1919452156285</v>
      </c>
      <c r="J43" s="109">
        <f ca="1">IFERROR(IF((VLOOKUP($E43,'Adj NEA Backsheet'!$D$5:$CB$183,J$9,FALSE))="","",(VLOOKUP($E43,'Adj NEA Backsheet'!$D$5:$CB$183,J$9,FALSE))),"")</f>
        <v>3500.2117670228581</v>
      </c>
      <c r="K43" s="172">
        <f ca="1">IFERROR(IF((VLOOKUP($E43,'Adj NEA Backsheet'!$D$5:$CB$183,K$9,FALSE))="","",(VLOOKUP($E43,'Adj NEA Backsheet'!$D$5:$CB$183,K$9,FALSE))),"")</f>
        <v>3443.9993308099438</v>
      </c>
      <c r="L43" s="240">
        <f ca="1">IFERROR(IF((VLOOKUP($E43,'Adj NEA Backsheet'!$D$5:$CB$183,L$9,FALSE))="","",(VLOOKUP($E43,'Adj NEA Backsheet'!$D$5:$CB$183,L$9,FALSE))),"")</f>
        <v>3453.4575802871504</v>
      </c>
      <c r="M43" s="109">
        <f ca="1">IFERROR(IF((VLOOKUP($E43,'NEA Backsheet'!$D$5:$CB$183,M$9,FALSE))="","",(VLOOKUP($E43,'NEA Backsheet'!$D$5:$CB$183,M$9,FALSE))),"")</f>
        <v>3696.6527066331023</v>
      </c>
      <c r="N43" s="243">
        <f ca="1">IFERROR(IF((VLOOKUP($E43,'NEA Backsheet'!$D$5:$CB$183,N$9,FALSE))="","",(VLOOKUP($E43,'NEA Backsheet'!$D$5:$CB$183,N$9,FALSE))),"")</f>
        <v>0</v>
      </c>
      <c r="O43" s="93"/>
      <c r="Q43" s="107">
        <f ca="1">IFERROR(IF((VLOOKUP($E43,'DTOC Backsheet'!$D$5:$AF$183,Q$9,FALSE))="","",(VLOOKUP($E43,'DTOC Backsheet'!$D$5:$AF$183,Q$9,FALSE))),"")</f>
        <v>133.05307626995796</v>
      </c>
      <c r="R43" s="108">
        <f ca="1">IFERROR(IF((VLOOKUP($E43,'DTOC Backsheet'!$D$5:$AF$183,R$9,FALSE))="","",(VLOOKUP($E43,'DTOC Backsheet'!$D$5:$AF$183,R$9,FALSE))),"")</f>
        <v>117.00387251755058</v>
      </c>
      <c r="S43" s="108">
        <f ca="1">IFERROR(IF((VLOOKUP($E43,'DTOC Backsheet'!$D$5:$AF$183,S$9,FALSE))="","",(VLOOKUP($E43,'DTOC Backsheet'!$D$5:$AF$183,S$9,FALSE))),"")</f>
        <v>416.24386506243661</v>
      </c>
      <c r="T43" s="109">
        <f ca="1">IFERROR(IF((VLOOKUP($E43,'DTOC Backsheet'!$D$5:$AF$183,T$9,FALSE))="","",(VLOOKUP($E43,'DTOC Backsheet'!$D$5:$AF$183,T$9,FALSE))),"")</f>
        <v>280.03138361978267</v>
      </c>
      <c r="U43" s="172">
        <f ca="1">IFERROR(IF((VLOOKUP($E43,'DTOC Backsheet'!$D$5:$AF$183,U$9,FALSE))="","",(VLOOKUP($E43,'DTOC Backsheet'!$D$5:$AF$183,U$9,FALSE))),"")</f>
        <v>174.89139526436978</v>
      </c>
      <c r="V43" s="240">
        <f ca="1">IFERROR(IF((VLOOKUP($E43,'DTOC Backsheet'!$D$5:$AF$183,V$9,FALSE))="","",(VLOOKUP($E43,'DTOC Backsheet'!$D$5:$AF$183,V$9,FALSE))),"")</f>
        <v>116.42330417892065</v>
      </c>
      <c r="W43" s="109">
        <f ca="1">IFERROR(IF((VLOOKUP($E43,'DTOC Backsheet'!$D$5:$AF$183,W$9,FALSE))="","",(VLOOKUP($E43,'DTOC Backsheet'!$D$5:$AF$183,W$9,FALSE))),"")</f>
        <v>80.521844740486969</v>
      </c>
      <c r="X43" s="243">
        <f ca="1">IFERROR(IF((VLOOKUP($E43,'DTOC Backsheet'!$D$5:$AF$183,X$9,FALSE))="","",(VLOOKUP($E43,'DTOC Backsheet'!$D$5:$AF$183,X$9,FALSE))),"")</f>
        <v>0</v>
      </c>
      <c r="Y43" s="93"/>
    </row>
    <row r="44" spans="1:25" ht="30" customHeight="1" x14ac:dyDescent="0.3">
      <c r="A44" s="162">
        <v>32</v>
      </c>
      <c r="B44" s="98" t="str">
        <f ca="1">IFERROR(IF((VLOOKUP($E44,'Org List'!$AJ$10:$AL$188,3,FALSE))="","",(VLOOKUP($E44,'Org List'!$AJ$10:$AL$188,3,FALSE))),"")</f>
        <v>South West England Commissioning Region</v>
      </c>
      <c r="C44" s="99" t="str">
        <f ca="1">IFERROR(IF((VLOOKUP($E44,'Org List'!$AO$10:$AQ$188,3,FALSE))="","",(VLOOKUP($E44,'Org List'!$AO$10:$AQ$188,3,FALSE))),"")</f>
        <v>South West Region</v>
      </c>
      <c r="D44" s="100" t="str">
        <f ca="1">IFERROR(IF((VLOOKUP($E44,'Org List'!$AT$10:$AV$188,3,FALSE))="","",(VLOOKUP($E44,'Org List'!$AT$10:$AV$188,3,FALSE))),"")</f>
        <v>NHS England South West (South West North)</v>
      </c>
      <c r="E44" s="98" t="str">
        <f t="shared" ca="1" si="0"/>
        <v>E06000022</v>
      </c>
      <c r="F44" s="100" t="str">
        <f ca="1">IF(E44="","",VLOOKUP(E44,'Org List'!$J$9:$K$488,2,0))</f>
        <v>Bath and North East Somerset</v>
      </c>
      <c r="G44" s="107">
        <f ca="1">IFERROR(IF((VLOOKUP($E44,'Adj NEA Backsheet'!$D$5:$CB$183,G$9,FALSE))="","",(VLOOKUP($E44,'Adj NEA Backsheet'!$D$5:$CB$183,G$9,FALSE))),"")</f>
        <v>2326.1210921751563</v>
      </c>
      <c r="H44" s="108">
        <f ca="1">IFERROR(IF((VLOOKUP($E44,'Adj NEA Backsheet'!$D$5:$CB$183,H$9,FALSE))="","",(VLOOKUP($E44,'Adj NEA Backsheet'!$D$5:$CB$183,H$9,FALSE))),"")</f>
        <v>2312.6003773418206</v>
      </c>
      <c r="I44" s="108">
        <f ca="1">IFERROR(IF((VLOOKUP($E44,'Adj NEA Backsheet'!$D$5:$CB$183,I$9,FALSE))="","",(VLOOKUP($E44,'Adj NEA Backsheet'!$D$5:$CB$183,I$9,FALSE))),"")</f>
        <v>2445.4159418418149</v>
      </c>
      <c r="J44" s="109">
        <f ca="1">IFERROR(IF((VLOOKUP($E44,'Adj NEA Backsheet'!$D$5:$CB$183,J$9,FALSE))="","",(VLOOKUP($E44,'Adj NEA Backsheet'!$D$5:$CB$183,J$9,FALSE))),"")</f>
        <v>2334.5525009040571</v>
      </c>
      <c r="K44" s="172">
        <f ca="1">IFERROR(IF((VLOOKUP($E44,'Adj NEA Backsheet'!$D$5:$CB$183,K$9,FALSE))="","",(VLOOKUP($E44,'Adj NEA Backsheet'!$D$5:$CB$183,K$9,FALSE))),"")</f>
        <v>2406.7379401528729</v>
      </c>
      <c r="L44" s="240">
        <f ca="1">IFERROR(IF((VLOOKUP($E44,'Adj NEA Backsheet'!$D$5:$CB$183,L$9,FALSE))="","",(VLOOKUP($E44,'Adj NEA Backsheet'!$D$5:$CB$183,L$9,FALSE))),"")</f>
        <v>2350.9391338430601</v>
      </c>
      <c r="M44" s="109">
        <f ca="1">IFERROR(IF((VLOOKUP($E44,'NEA Backsheet'!$D$5:$CB$183,M$9,FALSE))="","",(VLOOKUP($E44,'NEA Backsheet'!$D$5:$CB$183,M$9,FALSE))),"")</f>
        <v>2626.9462205235159</v>
      </c>
      <c r="N44" s="243">
        <f ca="1">IFERROR(IF((VLOOKUP($E44,'NEA Backsheet'!$D$5:$CB$183,N$9,FALSE))="","",(VLOOKUP($E44,'NEA Backsheet'!$D$5:$CB$183,N$9,FALSE))),"")</f>
        <v>0</v>
      </c>
      <c r="O44" s="93"/>
      <c r="Q44" s="107">
        <f ca="1">IFERROR(IF((VLOOKUP($E44,'DTOC Backsheet'!$D$5:$AF$183,Q$9,FALSE))="","",(VLOOKUP($E44,'DTOC Backsheet'!$D$5:$AF$183,Q$9,FALSE))),"")</f>
        <v>1069.0961337513061</v>
      </c>
      <c r="R44" s="108">
        <f ca="1">IFERROR(IF((VLOOKUP($E44,'DTOC Backsheet'!$D$5:$AF$183,R$9,FALSE))="","",(VLOOKUP($E44,'DTOC Backsheet'!$D$5:$AF$183,R$9,FALSE))),"")</f>
        <v>1149.4252873563219</v>
      </c>
      <c r="S44" s="108">
        <f ca="1">IFERROR(IF((VLOOKUP($E44,'DTOC Backsheet'!$D$5:$AF$183,S$9,FALSE))="","",(VLOOKUP($E44,'DTOC Backsheet'!$D$5:$AF$183,S$9,FALSE))),"")</f>
        <v>1116.771159874608</v>
      </c>
      <c r="T44" s="109">
        <f ca="1">IFERROR(IF((VLOOKUP($E44,'DTOC Backsheet'!$D$5:$AF$183,T$9,FALSE))="","",(VLOOKUP($E44,'DTOC Backsheet'!$D$5:$AF$183,T$9,FALSE))),"")</f>
        <v>1172.9894150006435</v>
      </c>
      <c r="U44" s="172">
        <f ca="1">IFERROR(IF((VLOOKUP($E44,'DTOC Backsheet'!$D$5:$AF$183,U$9,FALSE))="","",(VLOOKUP($E44,'DTOC Backsheet'!$D$5:$AF$183,U$9,FALSE))),"")</f>
        <v>1177.5333695689912</v>
      </c>
      <c r="V44" s="240">
        <f ca="1">IFERROR(IF((VLOOKUP($E44,'DTOC Backsheet'!$D$5:$AF$183,V$9,FALSE))="","",(VLOOKUP($E44,'DTOC Backsheet'!$D$5:$AF$183,V$9,FALSE))),"")</f>
        <v>1258.0262790654383</v>
      </c>
      <c r="W44" s="109">
        <f ca="1">IFERROR(IF((VLOOKUP($E44,'DTOC Backsheet'!$D$5:$AF$183,W$9,FALSE))="","",(VLOOKUP($E44,'DTOC Backsheet'!$D$5:$AF$183,W$9,FALSE))),"")</f>
        <v>1202.2005515114506</v>
      </c>
      <c r="X44" s="243">
        <f ca="1">IFERROR(IF((VLOOKUP($E44,'DTOC Backsheet'!$D$5:$AF$183,X$9,FALSE))="","",(VLOOKUP($E44,'DTOC Backsheet'!$D$5:$AF$183,X$9,FALSE))),"")</f>
        <v>0</v>
      </c>
      <c r="Y44" s="93"/>
    </row>
    <row r="45" spans="1:25" ht="30" customHeight="1" x14ac:dyDescent="0.3">
      <c r="A45" s="162">
        <v>33</v>
      </c>
      <c r="B45" s="98" t="str">
        <f ca="1">IFERROR(IF((VLOOKUP($E45,'Org List'!$AJ$10:$AL$188,3,FALSE))="","",(VLOOKUP($E45,'Org List'!$AJ$10:$AL$188,3,FALSE))),"")</f>
        <v>Midlands and East of England Commissioning Region</v>
      </c>
      <c r="C45" s="99" t="str">
        <f ca="1">IFERROR(IF((VLOOKUP($E45,'Org List'!$AO$10:$AQ$188,3,FALSE))="","",(VLOOKUP($E45,'Org List'!$AO$10:$AQ$188,3,FALSE))),"")</f>
        <v>East Region</v>
      </c>
      <c r="D45" s="100" t="str">
        <f ca="1">IFERROR(IF((VLOOKUP($E45,'Org List'!$AT$10:$AV$188,3,FALSE))="","",(VLOOKUP($E45,'Org List'!$AT$10:$AV$188,3,FALSE))),"")</f>
        <v>NHS England Midlands And East (Central Midlands)</v>
      </c>
      <c r="E45" s="98" t="str">
        <f t="shared" ca="1" si="0"/>
        <v>E06000055</v>
      </c>
      <c r="F45" s="100" t="str">
        <f ca="1">IF(E45="","",VLOOKUP(E45,'Org List'!$J$9:$K$488,2,0))</f>
        <v>Bedford</v>
      </c>
      <c r="G45" s="107">
        <f ca="1">IFERROR(IF((VLOOKUP($E45,'Adj NEA Backsheet'!$D$5:$CB$183,G$9,FALSE))="","",(VLOOKUP($E45,'Adj NEA Backsheet'!$D$5:$CB$183,G$9,FALSE))),"")</f>
        <v>2832.0686945051689</v>
      </c>
      <c r="H45" s="108">
        <f ca="1">IFERROR(IF((VLOOKUP($E45,'Adj NEA Backsheet'!$D$5:$CB$183,H$9,FALSE))="","",(VLOOKUP($E45,'Adj NEA Backsheet'!$D$5:$CB$183,H$9,FALSE))),"")</f>
        <v>2740.6508149084339</v>
      </c>
      <c r="I45" s="108">
        <f ca="1">IFERROR(IF((VLOOKUP($E45,'Adj NEA Backsheet'!$D$5:$CB$183,I$9,FALSE))="","",(VLOOKUP($E45,'Adj NEA Backsheet'!$D$5:$CB$183,I$9,FALSE))),"")</f>
        <v>2844.2310745080408</v>
      </c>
      <c r="J45" s="109">
        <f ca="1">IFERROR(IF((VLOOKUP($E45,'Adj NEA Backsheet'!$D$5:$CB$183,J$9,FALSE))="","",(VLOOKUP($E45,'Adj NEA Backsheet'!$D$5:$CB$183,J$9,FALSE))),"")</f>
        <v>2795.0549551679719</v>
      </c>
      <c r="K45" s="172">
        <f ca="1">IFERROR(IF((VLOOKUP($E45,'Adj NEA Backsheet'!$D$5:$CB$183,K$9,FALSE))="","",(VLOOKUP($E45,'Adj NEA Backsheet'!$D$5:$CB$183,K$9,FALSE))),"")</f>
        <v>2776.7471132178525</v>
      </c>
      <c r="L45" s="240">
        <f ca="1">IFERROR(IF((VLOOKUP($E45,'Adj NEA Backsheet'!$D$5:$CB$183,L$9,FALSE))="","",(VLOOKUP($E45,'Adj NEA Backsheet'!$D$5:$CB$183,L$9,FALSE))),"")</f>
        <v>2777.4142659050144</v>
      </c>
      <c r="M45" s="109">
        <f ca="1">IFERROR(IF((VLOOKUP($E45,'NEA Backsheet'!$D$5:$CB$183,M$9,FALSE))="","",(VLOOKUP($E45,'NEA Backsheet'!$D$5:$CB$183,M$9,FALSE))),"")</f>
        <v>3022.1159371980234</v>
      </c>
      <c r="N45" s="243">
        <f ca="1">IFERROR(IF((VLOOKUP($E45,'NEA Backsheet'!$D$5:$CB$183,N$9,FALSE))="","",(VLOOKUP($E45,'NEA Backsheet'!$D$5:$CB$183,N$9,FALSE))),"")</f>
        <v>0</v>
      </c>
      <c r="O45" s="93"/>
      <c r="Q45" s="107">
        <f ca="1">IFERROR(IF((VLOOKUP($E45,'DTOC Backsheet'!$D$5:$AF$183,Q$9,FALSE))="","",(VLOOKUP($E45,'DTOC Backsheet'!$D$5:$AF$183,Q$9,FALSE))),"")</f>
        <v>460.63907933398627</v>
      </c>
      <c r="R45" s="108">
        <f ca="1">IFERROR(IF((VLOOKUP($E45,'DTOC Backsheet'!$D$5:$AF$183,R$9,FALSE))="","",(VLOOKUP($E45,'DTOC Backsheet'!$D$5:$AF$183,R$9,FALSE))),"")</f>
        <v>785.84108716944172</v>
      </c>
      <c r="S45" s="108">
        <f ca="1">IFERROR(IF((VLOOKUP($E45,'DTOC Backsheet'!$D$5:$AF$183,S$9,FALSE))="","",(VLOOKUP($E45,'DTOC Backsheet'!$D$5:$AF$183,S$9,FALSE))),"")</f>
        <v>739.16503428011754</v>
      </c>
      <c r="T45" s="109">
        <f ca="1">IFERROR(IF((VLOOKUP($E45,'DTOC Backsheet'!$D$5:$AF$183,T$9,FALSE))="","",(VLOOKUP($E45,'DTOC Backsheet'!$D$5:$AF$183,T$9,FALSE))),"")</f>
        <v>557.69214783135089</v>
      </c>
      <c r="U45" s="172">
        <f ca="1">IFERROR(IF((VLOOKUP($E45,'DTOC Backsheet'!$D$5:$AF$183,U$9,FALSE))="","",(VLOOKUP($E45,'DTOC Backsheet'!$D$5:$AF$183,U$9,FALSE))),"")</f>
        <v>515.60217441011685</v>
      </c>
      <c r="V45" s="240">
        <f ca="1">IFERROR(IF((VLOOKUP($E45,'DTOC Backsheet'!$D$5:$AF$183,V$9,FALSE))="","",(VLOOKUP($E45,'DTOC Backsheet'!$D$5:$AF$183,V$9,FALSE))),"")</f>
        <v>766.63880160104839</v>
      </c>
      <c r="W45" s="109">
        <f ca="1">IFERROR(IF((VLOOKUP($E45,'DTOC Backsheet'!$D$5:$AF$183,W$9,FALSE))="","",(VLOOKUP($E45,'DTOC Backsheet'!$D$5:$AF$183,W$9,FALSE))),"")</f>
        <v>577.23392120549534</v>
      </c>
      <c r="X45" s="243">
        <f ca="1">IFERROR(IF((VLOOKUP($E45,'DTOC Backsheet'!$D$5:$AF$183,X$9,FALSE))="","",(VLOOKUP($E45,'DTOC Backsheet'!$D$5:$AF$183,X$9,FALSE))),"")</f>
        <v>0</v>
      </c>
      <c r="Y45" s="93"/>
    </row>
    <row r="46" spans="1:25" ht="30" customHeight="1" x14ac:dyDescent="0.3">
      <c r="A46" s="162">
        <v>34</v>
      </c>
      <c r="B46" s="98" t="str">
        <f ca="1">IFERROR(IF((VLOOKUP($E46,'Org List'!$AJ$10:$AL$188,3,FALSE))="","",(VLOOKUP($E46,'Org List'!$AJ$10:$AL$188,3,FALSE))),"")</f>
        <v>London Commissioning Region</v>
      </c>
      <c r="C46" s="99" t="str">
        <f ca="1">IFERROR(IF((VLOOKUP($E46,'Org List'!$AO$10:$AQ$188,3,FALSE))="","",(VLOOKUP($E46,'Org List'!$AO$10:$AQ$188,3,FALSE))),"")</f>
        <v>London Region</v>
      </c>
      <c r="D46" s="100" t="str">
        <f ca="1">IFERROR(IF((VLOOKUP($E46,'Org List'!$AT$10:$AV$188,3,FALSE))="","",(VLOOKUP($E46,'Org List'!$AT$10:$AV$188,3,FALSE))),"")</f>
        <v>NHS England London</v>
      </c>
      <c r="E46" s="98" t="str">
        <f t="shared" ca="1" si="0"/>
        <v>E09000004</v>
      </c>
      <c r="F46" s="100" t="str">
        <f ca="1">IF(E46="","",VLOOKUP(E46,'Org List'!$J$9:$K$488,2,0))</f>
        <v>Bexley</v>
      </c>
      <c r="G46" s="107">
        <f ca="1">IFERROR(IF((VLOOKUP($E46,'Adj NEA Backsheet'!$D$5:$CB$183,G$9,FALSE))="","",(VLOOKUP($E46,'Adj NEA Backsheet'!$D$5:$CB$183,G$9,FALSE))),"")</f>
        <v>2623.9544126675792</v>
      </c>
      <c r="H46" s="108">
        <f ca="1">IFERROR(IF((VLOOKUP($E46,'Adj NEA Backsheet'!$D$5:$CB$183,H$9,FALSE))="","",(VLOOKUP($E46,'Adj NEA Backsheet'!$D$5:$CB$183,H$9,FALSE))),"")</f>
        <v>2683.9797685919289</v>
      </c>
      <c r="I46" s="108">
        <f ca="1">IFERROR(IF((VLOOKUP($E46,'Adj NEA Backsheet'!$D$5:$CB$183,I$9,FALSE))="","",(VLOOKUP($E46,'Adj NEA Backsheet'!$D$5:$CB$183,I$9,FALSE))),"")</f>
        <v>2764.4668437417536</v>
      </c>
      <c r="J46" s="109">
        <f ca="1">IFERROR(IF((VLOOKUP($E46,'Adj NEA Backsheet'!$D$5:$CB$183,J$9,FALSE))="","",(VLOOKUP($E46,'Adj NEA Backsheet'!$D$5:$CB$183,J$9,FALSE))),"")</f>
        <v>2631.3630568615554</v>
      </c>
      <c r="K46" s="172">
        <f ca="1">IFERROR(IF((VLOOKUP($E46,'Adj NEA Backsheet'!$D$5:$CB$183,K$9,FALSE))="","",(VLOOKUP($E46,'Adj NEA Backsheet'!$D$5:$CB$183,K$9,FALSE))),"")</f>
        <v>2704.742530039669</v>
      </c>
      <c r="L46" s="240">
        <f ca="1">IFERROR(IF((VLOOKUP($E46,'Adj NEA Backsheet'!$D$5:$CB$183,L$9,FALSE))="","",(VLOOKUP($E46,'Adj NEA Backsheet'!$D$5:$CB$183,L$9,FALSE))),"")</f>
        <v>2547.8538068924327</v>
      </c>
      <c r="M46" s="109">
        <f ca="1">IFERROR(IF((VLOOKUP($E46,'NEA Backsheet'!$D$5:$CB$183,M$9,FALSE))="","",(VLOOKUP($E46,'NEA Backsheet'!$D$5:$CB$183,M$9,FALSE))),"")</f>
        <v>2778.7635449514864</v>
      </c>
      <c r="N46" s="243">
        <f ca="1">IFERROR(IF((VLOOKUP($E46,'NEA Backsheet'!$D$5:$CB$183,N$9,FALSE))="","",(VLOOKUP($E46,'NEA Backsheet'!$D$5:$CB$183,N$9,FALSE))),"")</f>
        <v>0</v>
      </c>
      <c r="O46" s="93"/>
      <c r="Q46" s="107">
        <f ca="1">IFERROR(IF((VLOOKUP($E46,'DTOC Backsheet'!$D$5:$AF$183,Q$9,FALSE))="","",(VLOOKUP($E46,'DTOC Backsheet'!$D$5:$AF$183,Q$9,FALSE))),"")</f>
        <v>568.26576053692406</v>
      </c>
      <c r="R46" s="108">
        <f ca="1">IFERROR(IF((VLOOKUP($E46,'DTOC Backsheet'!$D$5:$AF$183,R$9,FALSE))="","",(VLOOKUP($E46,'DTOC Backsheet'!$D$5:$AF$183,R$9,FALSE))),"")</f>
        <v>604.14512146218942</v>
      </c>
      <c r="S46" s="108">
        <f ca="1">IFERROR(IF((VLOOKUP($E46,'DTOC Backsheet'!$D$5:$AF$183,S$9,FALSE))="","",(VLOOKUP($E46,'DTOC Backsheet'!$D$5:$AF$183,S$9,FALSE))),"")</f>
        <v>687.511871847365</v>
      </c>
      <c r="T46" s="109">
        <f ca="1">IFERROR(IF((VLOOKUP($E46,'DTOC Backsheet'!$D$5:$AF$183,T$9,FALSE))="","",(VLOOKUP($E46,'DTOC Backsheet'!$D$5:$AF$183,T$9,FALSE))),"")</f>
        <v>501.49356553030486</v>
      </c>
      <c r="U46" s="172">
        <f ca="1">IFERROR(IF((VLOOKUP($E46,'DTOC Backsheet'!$D$5:$AF$183,U$9,FALSE))="","",(VLOOKUP($E46,'DTOC Backsheet'!$D$5:$AF$183,U$9,FALSE))),"")</f>
        <v>456.70805500527251</v>
      </c>
      <c r="V46" s="240">
        <f ca="1">IFERROR(IF((VLOOKUP($E46,'DTOC Backsheet'!$D$5:$AF$183,V$9,FALSE))="","",(VLOOKUP($E46,'DTOC Backsheet'!$D$5:$AF$183,V$9,FALSE))),"")</f>
        <v>402.54883297500072</v>
      </c>
      <c r="W46" s="109">
        <f ca="1">IFERROR(IF((VLOOKUP($E46,'DTOC Backsheet'!$D$5:$AF$183,W$9,FALSE))="","",(VLOOKUP($E46,'DTOC Backsheet'!$D$5:$AF$183,W$9,FALSE))),"")</f>
        <v>277.04525115485171</v>
      </c>
      <c r="X46" s="243">
        <f ca="1">IFERROR(IF((VLOOKUP($E46,'DTOC Backsheet'!$D$5:$AF$183,X$9,FALSE))="","",(VLOOKUP($E46,'DTOC Backsheet'!$D$5:$AF$183,X$9,FALSE))),"")</f>
        <v>0</v>
      </c>
      <c r="Y46" s="93"/>
    </row>
    <row r="47" spans="1:25" ht="30" customHeight="1" x14ac:dyDescent="0.3">
      <c r="A47" s="162">
        <v>35</v>
      </c>
      <c r="B47" s="98" t="str">
        <f ca="1">IFERROR(IF((VLOOKUP($E47,'Org List'!$AJ$10:$AL$188,3,FALSE))="","",(VLOOKUP($E47,'Org List'!$AJ$10:$AL$188,3,FALSE))),"")</f>
        <v>Midlands and East of England Commissioning Region</v>
      </c>
      <c r="C47" s="99" t="str">
        <f ca="1">IFERROR(IF((VLOOKUP($E47,'Org List'!$AO$10:$AQ$188,3,FALSE))="","",(VLOOKUP($E47,'Org List'!$AO$10:$AQ$188,3,FALSE))),"")</f>
        <v>West Midlands Region</v>
      </c>
      <c r="D47" s="100" t="str">
        <f ca="1">IFERROR(IF((VLOOKUP($E47,'Org List'!$AT$10:$AV$188,3,FALSE))="","",(VLOOKUP($E47,'Org List'!$AT$10:$AV$188,3,FALSE))),"")</f>
        <v>NHS England Midlands And East (West Midlands)</v>
      </c>
      <c r="E47" s="98" t="str">
        <f t="shared" ca="1" si="0"/>
        <v>E08000025</v>
      </c>
      <c r="F47" s="100" t="str">
        <f ca="1">IF(E47="","",VLOOKUP(E47,'Org List'!$J$9:$K$488,2,0))</f>
        <v>Birmingham</v>
      </c>
      <c r="G47" s="107">
        <f ca="1">IFERROR(IF((VLOOKUP($E47,'Adj NEA Backsheet'!$D$5:$CB$183,G$9,FALSE))="","",(VLOOKUP($E47,'Adj NEA Backsheet'!$D$5:$CB$183,G$9,FALSE))),"")</f>
        <v>3043.3888845836709</v>
      </c>
      <c r="H47" s="108">
        <f ca="1">IFERROR(IF((VLOOKUP($E47,'Adj NEA Backsheet'!$D$5:$CB$183,H$9,FALSE))="","",(VLOOKUP($E47,'Adj NEA Backsheet'!$D$5:$CB$183,H$9,FALSE))),"")</f>
        <v>3008.9683211384095</v>
      </c>
      <c r="I47" s="108">
        <f ca="1">IFERROR(IF((VLOOKUP($E47,'Adj NEA Backsheet'!$D$5:$CB$183,I$9,FALSE))="","",(VLOOKUP($E47,'Adj NEA Backsheet'!$D$5:$CB$183,I$9,FALSE))),"")</f>
        <v>3241.8439942350155</v>
      </c>
      <c r="J47" s="109">
        <f ca="1">IFERROR(IF((VLOOKUP($E47,'Adj NEA Backsheet'!$D$5:$CB$183,J$9,FALSE))="","",(VLOOKUP($E47,'Adj NEA Backsheet'!$D$5:$CB$183,J$9,FALSE))),"")</f>
        <v>3344.5360726329609</v>
      </c>
      <c r="K47" s="172">
        <f ca="1">IFERROR(IF((VLOOKUP($E47,'Adj NEA Backsheet'!$D$5:$CB$183,K$9,FALSE))="","",(VLOOKUP($E47,'Adj NEA Backsheet'!$D$5:$CB$183,K$9,FALSE))),"")</f>
        <v>3436.0223653450462</v>
      </c>
      <c r="L47" s="240">
        <f ca="1">IFERROR(IF((VLOOKUP($E47,'Adj NEA Backsheet'!$D$5:$CB$183,L$9,FALSE))="","",(VLOOKUP($E47,'Adj NEA Backsheet'!$D$5:$CB$183,L$9,FALSE))),"")</f>
        <v>3461.2064522328046</v>
      </c>
      <c r="M47" s="109">
        <f ca="1">IFERROR(IF((VLOOKUP($E47,'NEA Backsheet'!$D$5:$CB$183,M$9,FALSE))="","",(VLOOKUP($E47,'NEA Backsheet'!$D$5:$CB$183,M$9,FALSE))),"")</f>
        <v>3540.2587324353954</v>
      </c>
      <c r="N47" s="243">
        <f ca="1">IFERROR(IF((VLOOKUP($E47,'NEA Backsheet'!$D$5:$CB$183,N$9,FALSE))="","",(VLOOKUP($E47,'NEA Backsheet'!$D$5:$CB$183,N$9,FALSE))),"")</f>
        <v>0</v>
      </c>
      <c r="O47" s="93"/>
      <c r="Q47" s="107">
        <f ca="1">IFERROR(IF((VLOOKUP($E47,'DTOC Backsheet'!$D$5:$AF$183,Q$9,FALSE))="","",(VLOOKUP($E47,'DTOC Backsheet'!$D$5:$AF$183,Q$9,FALSE))),"")</f>
        <v>1844.4338965962777</v>
      </c>
      <c r="R47" s="108">
        <f ca="1">IFERROR(IF((VLOOKUP($E47,'DTOC Backsheet'!$D$5:$AF$183,R$9,FALSE))="","",(VLOOKUP($E47,'DTOC Backsheet'!$D$5:$AF$183,R$9,FALSE))),"")</f>
        <v>1780.3616079788844</v>
      </c>
      <c r="S47" s="108">
        <f ca="1">IFERROR(IF((VLOOKUP($E47,'DTOC Backsheet'!$D$5:$AF$183,S$9,FALSE))="","",(VLOOKUP($E47,'DTOC Backsheet'!$D$5:$AF$183,S$9,FALSE))),"")</f>
        <v>1629.1321620510671</v>
      </c>
      <c r="T47" s="109">
        <f ca="1">IFERROR(IF((VLOOKUP($E47,'DTOC Backsheet'!$D$5:$AF$183,T$9,FALSE))="","",(VLOOKUP($E47,'DTOC Backsheet'!$D$5:$AF$183,T$9,FALSE))),"")</f>
        <v>1415.8947983296787</v>
      </c>
      <c r="U47" s="172">
        <f ca="1">IFERROR(IF((VLOOKUP($E47,'DTOC Backsheet'!$D$5:$AF$183,U$9,FALSE))="","",(VLOOKUP($E47,'DTOC Backsheet'!$D$5:$AF$183,U$9,FALSE))),"")</f>
        <v>1607.4529132662133</v>
      </c>
      <c r="V47" s="240">
        <f ca="1">IFERROR(IF((VLOOKUP($E47,'DTOC Backsheet'!$D$5:$AF$183,V$9,FALSE))="","",(VLOOKUP($E47,'DTOC Backsheet'!$D$5:$AF$183,V$9,FALSE))),"")</f>
        <v>1592.6188397314938</v>
      </c>
      <c r="W47" s="109">
        <f ca="1">IFERROR(IF((VLOOKUP($E47,'DTOC Backsheet'!$D$5:$AF$183,W$9,FALSE))="","",(VLOOKUP($E47,'DTOC Backsheet'!$D$5:$AF$183,W$9,FALSE))),"")</f>
        <v>1527.6759666188639</v>
      </c>
      <c r="X47" s="243">
        <f ca="1">IFERROR(IF((VLOOKUP($E47,'DTOC Backsheet'!$D$5:$AF$183,X$9,FALSE))="","",(VLOOKUP($E47,'DTOC Backsheet'!$D$5:$AF$183,X$9,FALSE))),"")</f>
        <v>0</v>
      </c>
      <c r="Y47" s="93"/>
    </row>
    <row r="48" spans="1:25" ht="30" customHeight="1" x14ac:dyDescent="0.3">
      <c r="A48" s="162">
        <v>36</v>
      </c>
      <c r="B48" s="98" t="str">
        <f ca="1">IFERROR(IF((VLOOKUP($E48,'Org List'!$AJ$10:$AL$188,3,FALSE))="","",(VLOOKUP($E48,'Org List'!$AJ$10:$AL$188,3,FALSE))),"")</f>
        <v>North of England Commissioning Region</v>
      </c>
      <c r="C48" s="99" t="str">
        <f ca="1">IFERROR(IF((VLOOKUP($E48,'Org List'!$AO$10:$AQ$188,3,FALSE))="","",(VLOOKUP($E48,'Org List'!$AO$10:$AQ$188,3,FALSE))),"")</f>
        <v>North West Region</v>
      </c>
      <c r="D48" s="100" t="str">
        <f ca="1">IFERROR(IF((VLOOKUP($E48,'Org List'!$AT$10:$AV$188,3,FALSE))="","",(VLOOKUP($E48,'Org List'!$AT$10:$AV$188,3,FALSE))),"")</f>
        <v>NHS England North (Lancashire)</v>
      </c>
      <c r="E48" s="98" t="str">
        <f t="shared" ca="1" si="0"/>
        <v>E06000008</v>
      </c>
      <c r="F48" s="100" t="str">
        <f ca="1">IF(E48="","",VLOOKUP(E48,'Org List'!$J$9:$K$488,2,0))</f>
        <v>Blackburn with Darwen</v>
      </c>
      <c r="G48" s="107">
        <f ca="1">IFERROR(IF((VLOOKUP($E48,'Adj NEA Backsheet'!$D$5:$CB$183,G$9,FALSE))="","",(VLOOKUP($E48,'Adj NEA Backsheet'!$D$5:$CB$183,G$9,FALSE))),"")</f>
        <v>2923.3905314065041</v>
      </c>
      <c r="H48" s="108">
        <f ca="1">IFERROR(IF((VLOOKUP($E48,'Adj NEA Backsheet'!$D$5:$CB$183,H$9,FALSE))="","",(VLOOKUP($E48,'Adj NEA Backsheet'!$D$5:$CB$183,H$9,FALSE))),"")</f>
        <v>2900.47059876507</v>
      </c>
      <c r="I48" s="108">
        <f ca="1">IFERROR(IF((VLOOKUP($E48,'Adj NEA Backsheet'!$D$5:$CB$183,I$9,FALSE))="","",(VLOOKUP($E48,'Adj NEA Backsheet'!$D$5:$CB$183,I$9,FALSE))),"")</f>
        <v>3145.1331092001906</v>
      </c>
      <c r="J48" s="109">
        <f ca="1">IFERROR(IF((VLOOKUP($E48,'Adj NEA Backsheet'!$D$5:$CB$183,J$9,FALSE))="","",(VLOOKUP($E48,'Adj NEA Backsheet'!$D$5:$CB$183,J$9,FALSE))),"")</f>
        <v>3027.9693002499948</v>
      </c>
      <c r="K48" s="172">
        <f ca="1">IFERROR(IF((VLOOKUP($E48,'Adj NEA Backsheet'!$D$5:$CB$183,K$9,FALSE))="","",(VLOOKUP($E48,'Adj NEA Backsheet'!$D$5:$CB$183,K$9,FALSE))),"")</f>
        <v>3036.2286616573469</v>
      </c>
      <c r="L48" s="240">
        <f ca="1">IFERROR(IF((VLOOKUP($E48,'Adj NEA Backsheet'!$D$5:$CB$183,L$9,FALSE))="","",(VLOOKUP($E48,'Adj NEA Backsheet'!$D$5:$CB$183,L$9,FALSE))),"")</f>
        <v>3051.814866571568</v>
      </c>
      <c r="M48" s="109">
        <f ca="1">IFERROR(IF((VLOOKUP($E48,'NEA Backsheet'!$D$5:$CB$183,M$9,FALSE))="","",(VLOOKUP($E48,'NEA Backsheet'!$D$5:$CB$183,M$9,FALSE))),"")</f>
        <v>3442.4309109066876</v>
      </c>
      <c r="N48" s="243">
        <f ca="1">IFERROR(IF((VLOOKUP($E48,'NEA Backsheet'!$D$5:$CB$183,N$9,FALSE))="","",(VLOOKUP($E48,'NEA Backsheet'!$D$5:$CB$183,N$9,FALSE))),"")</f>
        <v>0</v>
      </c>
      <c r="O48" s="93"/>
      <c r="Q48" s="107">
        <f ca="1">IFERROR(IF((VLOOKUP($E48,'DTOC Backsheet'!$D$5:$AF$183,Q$9,FALSE))="","",(VLOOKUP($E48,'DTOC Backsheet'!$D$5:$AF$183,Q$9,FALSE))),"")</f>
        <v>848.20415020660221</v>
      </c>
      <c r="R48" s="108">
        <f ca="1">IFERROR(IF((VLOOKUP($E48,'DTOC Backsheet'!$D$5:$AF$183,R$9,FALSE))="","",(VLOOKUP($E48,'DTOC Backsheet'!$D$5:$AF$183,R$9,FALSE))),"")</f>
        <v>843.66344276438269</v>
      </c>
      <c r="S48" s="108">
        <f ca="1">IFERROR(IF((VLOOKUP($E48,'DTOC Backsheet'!$D$5:$AF$183,S$9,FALSE))="","",(VLOOKUP($E48,'DTOC Backsheet'!$D$5:$AF$183,S$9,FALSE))),"")</f>
        <v>788.26681196930474</v>
      </c>
      <c r="T48" s="109">
        <f ca="1">IFERROR(IF((VLOOKUP($E48,'DTOC Backsheet'!$D$5:$AF$183,T$9,FALSE))="","",(VLOOKUP($E48,'DTOC Backsheet'!$D$5:$AF$183,T$9,FALSE))),"")</f>
        <v>857.6872181896199</v>
      </c>
      <c r="U48" s="172">
        <f ca="1">IFERROR(IF((VLOOKUP($E48,'DTOC Backsheet'!$D$5:$AF$183,U$9,FALSE))="","",(VLOOKUP($E48,'DTOC Backsheet'!$D$5:$AF$183,U$9,FALSE))),"")</f>
        <v>714.28554573040299</v>
      </c>
      <c r="V48" s="240">
        <f ca="1">IFERROR(IF((VLOOKUP($E48,'DTOC Backsheet'!$D$5:$AF$183,V$9,FALSE))="","",(VLOOKUP($E48,'DTOC Backsheet'!$D$5:$AF$183,V$9,FALSE))),"")</f>
        <v>1176.2567563743357</v>
      </c>
      <c r="W48" s="109">
        <f ca="1">IFERROR(IF((VLOOKUP($E48,'DTOC Backsheet'!$D$5:$AF$183,W$9,FALSE))="","",(VLOOKUP($E48,'DTOC Backsheet'!$D$5:$AF$183,W$9,FALSE))),"")</f>
        <v>899.43707219673365</v>
      </c>
      <c r="X48" s="243">
        <f ca="1">IFERROR(IF((VLOOKUP($E48,'DTOC Backsheet'!$D$5:$AF$183,X$9,FALSE))="","",(VLOOKUP($E48,'DTOC Backsheet'!$D$5:$AF$183,X$9,FALSE))),"")</f>
        <v>0</v>
      </c>
      <c r="Y48" s="93"/>
    </row>
    <row r="49" spans="1:25" ht="30" customHeight="1" x14ac:dyDescent="0.3">
      <c r="A49" s="162">
        <v>37</v>
      </c>
      <c r="B49" s="98" t="str">
        <f ca="1">IFERROR(IF((VLOOKUP($E49,'Org List'!$AJ$10:$AL$188,3,FALSE))="","",(VLOOKUP($E49,'Org List'!$AJ$10:$AL$188,3,FALSE))),"")</f>
        <v>North of England Commissioning Region</v>
      </c>
      <c r="C49" s="99" t="str">
        <f ca="1">IFERROR(IF((VLOOKUP($E49,'Org List'!$AO$10:$AQ$188,3,FALSE))="","",(VLOOKUP($E49,'Org List'!$AO$10:$AQ$188,3,FALSE))),"")</f>
        <v>North West Region</v>
      </c>
      <c r="D49" s="100" t="str">
        <f ca="1">IFERROR(IF((VLOOKUP($E49,'Org List'!$AT$10:$AV$188,3,FALSE))="","",(VLOOKUP($E49,'Org List'!$AT$10:$AV$188,3,FALSE))),"")</f>
        <v>NHS England North (Lancashire)</v>
      </c>
      <c r="E49" s="98" t="str">
        <f t="shared" ca="1" si="0"/>
        <v>E06000009</v>
      </c>
      <c r="F49" s="100" t="str">
        <f ca="1">IF(E49="","",VLOOKUP(E49,'Org List'!$J$9:$K$488,2,0))</f>
        <v>Blackpool</v>
      </c>
      <c r="G49" s="107">
        <f ca="1">IFERROR(IF((VLOOKUP($E49,'Adj NEA Backsheet'!$D$5:$CB$183,G$9,FALSE))="","",(VLOOKUP($E49,'Adj NEA Backsheet'!$D$5:$CB$183,G$9,FALSE))),"")</f>
        <v>3607.5991820807376</v>
      </c>
      <c r="H49" s="108">
        <f ca="1">IFERROR(IF((VLOOKUP($E49,'Adj NEA Backsheet'!$D$5:$CB$183,H$9,FALSE))="","",(VLOOKUP($E49,'Adj NEA Backsheet'!$D$5:$CB$183,H$9,FALSE))),"")</f>
        <v>3560.9968443545199</v>
      </c>
      <c r="I49" s="108">
        <f ca="1">IFERROR(IF((VLOOKUP($E49,'Adj NEA Backsheet'!$D$5:$CB$183,I$9,FALSE))="","",(VLOOKUP($E49,'Adj NEA Backsheet'!$D$5:$CB$183,I$9,FALSE))),"")</f>
        <v>3654.1057136890236</v>
      </c>
      <c r="J49" s="109">
        <f ca="1">IFERROR(IF((VLOOKUP($E49,'Adj NEA Backsheet'!$D$5:$CB$183,J$9,FALSE))="","",(VLOOKUP($E49,'Adj NEA Backsheet'!$D$5:$CB$183,J$9,FALSE))),"")</f>
        <v>3389.1551802350773</v>
      </c>
      <c r="K49" s="172">
        <f ca="1">IFERROR(IF((VLOOKUP($E49,'Adj NEA Backsheet'!$D$5:$CB$183,K$9,FALSE))="","",(VLOOKUP($E49,'Adj NEA Backsheet'!$D$5:$CB$183,K$9,FALSE))),"")</f>
        <v>3486.7337128371428</v>
      </c>
      <c r="L49" s="240">
        <f ca="1">IFERROR(IF((VLOOKUP($E49,'Adj NEA Backsheet'!$D$5:$CB$183,L$9,FALSE))="","",(VLOOKUP($E49,'Adj NEA Backsheet'!$D$5:$CB$183,L$9,FALSE))),"")</f>
        <v>3362.1110402288537</v>
      </c>
      <c r="M49" s="109">
        <f ca="1">IFERROR(IF((VLOOKUP($E49,'NEA Backsheet'!$D$5:$CB$183,M$9,FALSE))="","",(VLOOKUP($E49,'NEA Backsheet'!$D$5:$CB$183,M$9,FALSE))),"")</f>
        <v>3708.4149499245536</v>
      </c>
      <c r="N49" s="243">
        <f ca="1">IFERROR(IF((VLOOKUP($E49,'NEA Backsheet'!$D$5:$CB$183,N$9,FALSE))="","",(VLOOKUP($E49,'NEA Backsheet'!$D$5:$CB$183,N$9,FALSE))),"")</f>
        <v>0</v>
      </c>
      <c r="O49" s="93"/>
      <c r="Q49" s="107">
        <f ca="1">IFERROR(IF((VLOOKUP($E49,'DTOC Backsheet'!$D$5:$AF$183,Q$9,FALSE))="","",(VLOOKUP($E49,'DTOC Backsheet'!$D$5:$AF$183,Q$9,FALSE))),"")</f>
        <v>1066.510665106651</v>
      </c>
      <c r="R49" s="108">
        <f ca="1">IFERROR(IF((VLOOKUP($E49,'DTOC Backsheet'!$D$5:$AF$183,R$9,FALSE))="","",(VLOOKUP($E49,'DTOC Backsheet'!$D$5:$AF$183,R$9,FALSE))),"")</f>
        <v>1240.2124021240213</v>
      </c>
      <c r="S49" s="108">
        <f ca="1">IFERROR(IF((VLOOKUP($E49,'DTOC Backsheet'!$D$5:$AF$183,S$9,FALSE))="","",(VLOOKUP($E49,'DTOC Backsheet'!$D$5:$AF$183,S$9,FALSE))),"")</f>
        <v>1497.6149761497613</v>
      </c>
      <c r="T49" s="109">
        <f ca="1">IFERROR(IF((VLOOKUP($E49,'DTOC Backsheet'!$D$5:$AF$183,T$9,FALSE))="","",(VLOOKUP($E49,'DTOC Backsheet'!$D$5:$AF$183,T$9,FALSE))),"")</f>
        <v>1100.182013678417</v>
      </c>
      <c r="U49" s="172">
        <f ca="1">IFERROR(IF((VLOOKUP($E49,'DTOC Backsheet'!$D$5:$AF$183,U$9,FALSE))="","",(VLOOKUP($E49,'DTOC Backsheet'!$D$5:$AF$183,U$9,FALSE))),"")</f>
        <v>1035.0931846029478</v>
      </c>
      <c r="V49" s="240">
        <f ca="1">IFERROR(IF((VLOOKUP($E49,'DTOC Backsheet'!$D$5:$AF$183,V$9,FALSE))="","",(VLOOKUP($E49,'DTOC Backsheet'!$D$5:$AF$183,V$9,FALSE))),"")</f>
        <v>1316.2407657483773</v>
      </c>
      <c r="W49" s="109">
        <f ca="1">IFERROR(IF((VLOOKUP($E49,'DTOC Backsheet'!$D$5:$AF$183,W$9,FALSE))="","",(VLOOKUP($E49,'DTOC Backsheet'!$D$5:$AF$183,W$9,FALSE))),"")</f>
        <v>870.5630888844006</v>
      </c>
      <c r="X49" s="243">
        <f ca="1">IFERROR(IF((VLOOKUP($E49,'DTOC Backsheet'!$D$5:$AF$183,X$9,FALSE))="","",(VLOOKUP($E49,'DTOC Backsheet'!$D$5:$AF$183,X$9,FALSE))),"")</f>
        <v>0</v>
      </c>
      <c r="Y49" s="93"/>
    </row>
    <row r="50" spans="1:25" ht="30" customHeight="1" x14ac:dyDescent="0.3">
      <c r="A50" s="162">
        <v>38</v>
      </c>
      <c r="B50" s="98" t="str">
        <f ca="1">IFERROR(IF((VLOOKUP($E50,'Org List'!$AJ$10:$AL$188,3,FALSE))="","",(VLOOKUP($E50,'Org List'!$AJ$10:$AL$188,3,FALSE))),"")</f>
        <v>North of England Commissioning Region</v>
      </c>
      <c r="C50" s="99" t="str">
        <f ca="1">IFERROR(IF((VLOOKUP($E50,'Org List'!$AO$10:$AQ$188,3,FALSE))="","",(VLOOKUP($E50,'Org List'!$AO$10:$AQ$188,3,FALSE))),"")</f>
        <v>North West Region</v>
      </c>
      <c r="D50" s="100" t="str">
        <f ca="1">IFERROR(IF((VLOOKUP($E50,'Org List'!$AT$10:$AV$188,3,FALSE))="","",(VLOOKUP($E50,'Org List'!$AT$10:$AV$188,3,FALSE))),"")</f>
        <v>NHS England North (Greater Manchester)</v>
      </c>
      <c r="E50" s="98" t="str">
        <f t="shared" ca="1" si="0"/>
        <v>E08000001</v>
      </c>
      <c r="F50" s="100" t="str">
        <f ca="1">IF(E50="","",VLOOKUP(E50,'Org List'!$J$9:$K$488,2,0))</f>
        <v>Bolton</v>
      </c>
      <c r="G50" s="107">
        <f ca="1">IFERROR(IF((VLOOKUP($E50,'Adj NEA Backsheet'!$D$5:$CB$183,G$9,FALSE))="","",(VLOOKUP($E50,'Adj NEA Backsheet'!$D$5:$CB$183,G$9,FALSE))),"")</f>
        <v>2841.6204352955888</v>
      </c>
      <c r="H50" s="108">
        <f ca="1">IFERROR(IF((VLOOKUP($E50,'Adj NEA Backsheet'!$D$5:$CB$183,H$9,FALSE))="","",(VLOOKUP($E50,'Adj NEA Backsheet'!$D$5:$CB$183,H$9,FALSE))),"")</f>
        <v>2977.7021977265949</v>
      </c>
      <c r="I50" s="108">
        <f ca="1">IFERROR(IF((VLOOKUP($E50,'Adj NEA Backsheet'!$D$5:$CB$183,I$9,FALSE))="","",(VLOOKUP($E50,'Adj NEA Backsheet'!$D$5:$CB$183,I$9,FALSE))),"")</f>
        <v>3252.3205020838345</v>
      </c>
      <c r="J50" s="109">
        <f ca="1">IFERROR(IF((VLOOKUP($E50,'Adj NEA Backsheet'!$D$5:$CB$183,J$9,FALSE))="","",(VLOOKUP($E50,'Adj NEA Backsheet'!$D$5:$CB$183,J$9,FALSE))),"")</f>
        <v>2905.4142641976428</v>
      </c>
      <c r="K50" s="172">
        <f ca="1">IFERROR(IF((VLOOKUP($E50,'Adj NEA Backsheet'!$D$5:$CB$183,K$9,FALSE))="","",(VLOOKUP($E50,'Adj NEA Backsheet'!$D$5:$CB$183,K$9,FALSE))),"")</f>
        <v>2829.86135001806</v>
      </c>
      <c r="L50" s="240">
        <f ca="1">IFERROR(IF((VLOOKUP($E50,'Adj NEA Backsheet'!$D$5:$CB$183,L$9,FALSE))="","",(VLOOKUP($E50,'Adj NEA Backsheet'!$D$5:$CB$183,L$9,FALSE))),"")</f>
        <v>2659.0123594923621</v>
      </c>
      <c r="M50" s="109">
        <f ca="1">IFERROR(IF((VLOOKUP($E50,'NEA Backsheet'!$D$5:$CB$183,M$9,FALSE))="","",(VLOOKUP($E50,'NEA Backsheet'!$D$5:$CB$183,M$9,FALSE))),"")</f>
        <v>2897.725569847411</v>
      </c>
      <c r="N50" s="243">
        <f ca="1">IFERROR(IF((VLOOKUP($E50,'NEA Backsheet'!$D$5:$CB$183,N$9,FALSE))="","",(VLOOKUP($E50,'NEA Backsheet'!$D$5:$CB$183,N$9,FALSE))),"")</f>
        <v>0</v>
      </c>
      <c r="O50" s="93"/>
      <c r="Q50" s="107">
        <f ca="1">IFERROR(IF((VLOOKUP($E50,'DTOC Backsheet'!$D$5:$AF$183,Q$9,FALSE))="","",(VLOOKUP($E50,'DTOC Backsheet'!$D$5:$AF$183,Q$9,FALSE))),"")</f>
        <v>1215.84322384764</v>
      </c>
      <c r="R50" s="108">
        <f ca="1">IFERROR(IF((VLOOKUP($E50,'DTOC Backsheet'!$D$5:$AF$183,R$9,FALSE))="","",(VLOOKUP($E50,'DTOC Backsheet'!$D$5:$AF$183,R$9,FALSE))),"")</f>
        <v>1013.8927224215658</v>
      </c>
      <c r="S50" s="108">
        <f ca="1">IFERROR(IF((VLOOKUP($E50,'DTOC Backsheet'!$D$5:$AF$183,S$9,FALSE))="","",(VLOOKUP($E50,'DTOC Backsheet'!$D$5:$AF$183,S$9,FALSE))),"")</f>
        <v>1343.2698500322017</v>
      </c>
      <c r="T50" s="109">
        <f ca="1">IFERROR(IF((VLOOKUP($E50,'DTOC Backsheet'!$D$5:$AF$183,T$9,FALSE))="","",(VLOOKUP($E50,'DTOC Backsheet'!$D$5:$AF$183,T$9,FALSE))),"")</f>
        <v>1294.5424964094877</v>
      </c>
      <c r="U50" s="172">
        <f ca="1">IFERROR(IF((VLOOKUP($E50,'DTOC Backsheet'!$D$5:$AF$183,U$9,FALSE))="","",(VLOOKUP($E50,'DTOC Backsheet'!$D$5:$AF$183,U$9,FALSE))),"")</f>
        <v>728.09429405415119</v>
      </c>
      <c r="V50" s="240">
        <f ca="1">IFERROR(IF((VLOOKUP($E50,'DTOC Backsheet'!$D$5:$AF$183,V$9,FALSE))="","",(VLOOKUP($E50,'DTOC Backsheet'!$D$5:$AF$183,V$9,FALSE))),"")</f>
        <v>651.62149713148244</v>
      </c>
      <c r="W50" s="109">
        <f ca="1">IFERROR(IF((VLOOKUP($E50,'DTOC Backsheet'!$D$5:$AF$183,W$9,FALSE))="","",(VLOOKUP($E50,'DTOC Backsheet'!$D$5:$AF$183,W$9,FALSE))),"")</f>
        <v>615.44574289860327</v>
      </c>
      <c r="X50" s="243">
        <f ca="1">IFERROR(IF((VLOOKUP($E50,'DTOC Backsheet'!$D$5:$AF$183,X$9,FALSE))="","",(VLOOKUP($E50,'DTOC Backsheet'!$D$5:$AF$183,X$9,FALSE))),"")</f>
        <v>0</v>
      </c>
      <c r="Y50" s="93"/>
    </row>
    <row r="51" spans="1:25" ht="30" customHeight="1" x14ac:dyDescent="0.3">
      <c r="A51" s="162">
        <v>39</v>
      </c>
      <c r="B51" s="98" t="str">
        <f ca="1">IFERROR(IF((VLOOKUP($E51,'Org List'!$AJ$10:$AL$188,3,FALSE))="","",(VLOOKUP($E51,'Org List'!$AJ$10:$AL$188,3,FALSE))),"")</f>
        <v>South West England Commissioning Region</v>
      </c>
      <c r="C51" s="99" t="str">
        <f ca="1">IFERROR(IF((VLOOKUP($E51,'Org List'!$AO$10:$AQ$188,3,FALSE))="","",(VLOOKUP($E51,'Org List'!$AO$10:$AQ$188,3,FALSE))),"")</f>
        <v>South West Region</v>
      </c>
      <c r="D51" s="100" t="str">
        <f ca="1">IFERROR(IF((VLOOKUP($E51,'Org List'!$AT$10:$AV$188,3,FALSE))="","",(VLOOKUP($E51,'Org List'!$AT$10:$AV$188,3,FALSE))),"")</f>
        <v>NHS England South West (South West South)</v>
      </c>
      <c r="E51" s="98" t="str">
        <f t="shared" ca="1" si="0"/>
        <v>E06000028 &amp; E06000029</v>
      </c>
      <c r="F51" s="100" t="str">
        <f ca="1">IF(E51="","",VLOOKUP(E51,'Org List'!$J$9:$K$488,2,0))</f>
        <v>Bournemouth &amp; Poole</v>
      </c>
      <c r="G51" s="107">
        <f ca="1">IFERROR(IF((VLOOKUP($E51,'Adj NEA Backsheet'!$D$5:$CB$183,G$9,FALSE))="","",(VLOOKUP($E51,'Adj NEA Backsheet'!$D$5:$CB$183,G$9,FALSE))),"")</f>
        <v>3106.3438230046713</v>
      </c>
      <c r="H51" s="108">
        <f ca="1">IFERROR(IF((VLOOKUP($E51,'Adj NEA Backsheet'!$D$5:$CB$183,H$9,FALSE))="","",(VLOOKUP($E51,'Adj NEA Backsheet'!$D$5:$CB$183,H$9,FALSE))),"")</f>
        <v>3125.6602246830184</v>
      </c>
      <c r="I51" s="108">
        <f ca="1">IFERROR(IF((VLOOKUP($E51,'Adj NEA Backsheet'!$D$5:$CB$183,I$9,FALSE))="","",(VLOOKUP($E51,'Adj NEA Backsheet'!$D$5:$CB$183,I$9,FALSE))),"")</f>
        <v>3225.8390802838203</v>
      </c>
      <c r="J51" s="109">
        <f ca="1">IFERROR(IF((VLOOKUP($E51,'Adj NEA Backsheet'!$D$5:$CB$183,J$9,FALSE))="","",(VLOOKUP($E51,'Adj NEA Backsheet'!$D$5:$CB$183,J$9,FALSE))),"")</f>
        <v>3225.1606968844417</v>
      </c>
      <c r="K51" s="172">
        <f ca="1">IFERROR(IF((VLOOKUP($E51,'Adj NEA Backsheet'!$D$5:$CB$183,K$9,FALSE))="","",(VLOOKUP($E51,'Adj NEA Backsheet'!$D$5:$CB$183,K$9,FALSE))),"")</f>
        <v>3168.4537031976752</v>
      </c>
      <c r="L51" s="240">
        <f ca="1">IFERROR(IF((VLOOKUP($E51,'Adj NEA Backsheet'!$D$5:$CB$183,L$9,FALSE))="","",(VLOOKUP($E51,'Adj NEA Backsheet'!$D$5:$CB$183,L$9,FALSE))),"")</f>
        <v>3138.3157205389734</v>
      </c>
      <c r="M51" s="109">
        <f ca="1">IFERROR(IF((VLOOKUP($E51,'NEA Backsheet'!$D$5:$CB$183,M$9,FALSE))="","",(VLOOKUP($E51,'NEA Backsheet'!$D$5:$CB$183,M$9,FALSE))),"")</f>
        <v>3417.3564284008967</v>
      </c>
      <c r="N51" s="243">
        <f ca="1">IFERROR(IF((VLOOKUP($E51,'NEA Backsheet'!$D$5:$CB$183,N$9,FALSE))="","",(VLOOKUP($E51,'NEA Backsheet'!$D$5:$CB$183,N$9,FALSE))),"")</f>
        <v>0</v>
      </c>
      <c r="O51" s="93"/>
      <c r="Q51" s="107">
        <f ca="1">IFERROR(IF((VLOOKUP($E51,'DTOC Backsheet'!$D$5:$AF$183,Q$9,FALSE))="","",(VLOOKUP($E51,'DTOC Backsheet'!$D$5:$AF$183,Q$9,FALSE))),"")</f>
        <v>1279.6095064873807</v>
      </c>
      <c r="R51" s="108">
        <f ca="1">IFERROR(IF((VLOOKUP($E51,'DTOC Backsheet'!$D$5:$AF$183,R$9,FALSE))="","",(VLOOKUP($E51,'DTOC Backsheet'!$D$5:$AF$183,R$9,FALSE))),"")</f>
        <v>1425.401374302754</v>
      </c>
      <c r="S51" s="108">
        <f ca="1">IFERROR(IF((VLOOKUP($E51,'DTOC Backsheet'!$D$5:$AF$183,S$9,FALSE))="","",(VLOOKUP($E51,'DTOC Backsheet'!$D$5:$AF$183,S$9,FALSE))),"")</f>
        <v>1082.3616853254055</v>
      </c>
      <c r="T51" s="109">
        <f ca="1">IFERROR(IF((VLOOKUP($E51,'DTOC Backsheet'!$D$5:$AF$183,T$9,FALSE))="","",(VLOOKUP($E51,'DTOC Backsheet'!$D$5:$AF$183,T$9,FALSE))),"")</f>
        <v>1001.6627210865754</v>
      </c>
      <c r="U51" s="172">
        <f ca="1">IFERROR(IF((VLOOKUP($E51,'DTOC Backsheet'!$D$5:$AF$183,U$9,FALSE))="","",(VLOOKUP($E51,'DTOC Backsheet'!$D$5:$AF$183,U$9,FALSE))),"")</f>
        <v>886.3455463245715</v>
      </c>
      <c r="V51" s="240">
        <f ca="1">IFERROR(IF((VLOOKUP($E51,'DTOC Backsheet'!$D$5:$AF$183,V$9,FALSE))="","",(VLOOKUP($E51,'DTOC Backsheet'!$D$5:$AF$183,V$9,FALSE))),"")</f>
        <v>920.0536435626957</v>
      </c>
      <c r="W51" s="109">
        <f ca="1">IFERROR(IF((VLOOKUP($E51,'DTOC Backsheet'!$D$5:$AF$183,W$9,FALSE))="","",(VLOOKUP($E51,'DTOC Backsheet'!$D$5:$AF$183,W$9,FALSE))),"")</f>
        <v>847.31511794358551</v>
      </c>
      <c r="X51" s="243">
        <f ca="1">IFERROR(IF((VLOOKUP($E51,'DTOC Backsheet'!$D$5:$AF$183,X$9,FALSE))="","",(VLOOKUP($E51,'DTOC Backsheet'!$D$5:$AF$183,X$9,FALSE))),"")</f>
        <v>0</v>
      </c>
      <c r="Y51" s="93"/>
    </row>
    <row r="52" spans="1:25" ht="30" customHeight="1" x14ac:dyDescent="0.3">
      <c r="A52" s="162">
        <v>40</v>
      </c>
      <c r="B52" s="98" t="str">
        <f ca="1">IFERROR(IF((VLOOKUP($E52,'Org List'!$AJ$10:$AL$188,3,FALSE))="","",(VLOOKUP($E52,'Org List'!$AJ$10:$AL$188,3,FALSE))),"")</f>
        <v>South East England Commissioning Region</v>
      </c>
      <c r="C52" s="99" t="str">
        <f ca="1">IFERROR(IF((VLOOKUP($E52,'Org List'!$AO$10:$AQ$188,3,FALSE))="","",(VLOOKUP($E52,'Org List'!$AO$10:$AQ$188,3,FALSE))),"")</f>
        <v>South East Region</v>
      </c>
      <c r="D52" s="100" t="str">
        <f ca="1">IFERROR(IF((VLOOKUP($E52,'Org List'!$AT$10:$AV$188,3,FALSE))="","",(VLOOKUP($E52,'Org List'!$AT$10:$AV$188,3,FALSE))),"")</f>
        <v>NHS England South East (Hampshire, Isle of Wight and Thames Valley)</v>
      </c>
      <c r="E52" s="98" t="str">
        <f t="shared" ca="1" si="0"/>
        <v>E06000036</v>
      </c>
      <c r="F52" s="100" t="str">
        <f ca="1">IF(E52="","",VLOOKUP(E52,'Org List'!$J$9:$K$488,2,0))</f>
        <v>Bracknell Forest</v>
      </c>
      <c r="G52" s="107">
        <f ca="1">IFERROR(IF((VLOOKUP($E52,'Adj NEA Backsheet'!$D$5:$CB$183,G$9,FALSE))="","",(VLOOKUP($E52,'Adj NEA Backsheet'!$D$5:$CB$183,G$9,FALSE))),"")</f>
        <v>2585.0582869236446</v>
      </c>
      <c r="H52" s="108">
        <f ca="1">IFERROR(IF((VLOOKUP($E52,'Adj NEA Backsheet'!$D$5:$CB$183,H$9,FALSE))="","",(VLOOKUP($E52,'Adj NEA Backsheet'!$D$5:$CB$183,H$9,FALSE))),"")</f>
        <v>2555.707969032434</v>
      </c>
      <c r="I52" s="108">
        <f ca="1">IFERROR(IF((VLOOKUP($E52,'Adj NEA Backsheet'!$D$5:$CB$183,I$9,FALSE))="","",(VLOOKUP($E52,'Adj NEA Backsheet'!$D$5:$CB$183,I$9,FALSE))),"")</f>
        <v>2698.093375583589</v>
      </c>
      <c r="J52" s="109">
        <f ca="1">IFERROR(IF((VLOOKUP($E52,'Adj NEA Backsheet'!$D$5:$CB$183,J$9,FALSE))="","",(VLOOKUP($E52,'Adj NEA Backsheet'!$D$5:$CB$183,J$9,FALSE))),"")</f>
        <v>2648.2380004434376</v>
      </c>
      <c r="K52" s="172">
        <f ca="1">IFERROR(IF((VLOOKUP($E52,'Adj NEA Backsheet'!$D$5:$CB$183,K$9,FALSE))="","",(VLOOKUP($E52,'Adj NEA Backsheet'!$D$5:$CB$183,K$9,FALSE))),"")</f>
        <v>2751.2731163941944</v>
      </c>
      <c r="L52" s="240">
        <f ca="1">IFERROR(IF((VLOOKUP($E52,'Adj NEA Backsheet'!$D$5:$CB$183,L$9,FALSE))="","",(VLOOKUP($E52,'Adj NEA Backsheet'!$D$5:$CB$183,L$9,FALSE))),"")</f>
        <v>2711.2201012355381</v>
      </c>
      <c r="M52" s="109">
        <f ca="1">IFERROR(IF((VLOOKUP($E52,'NEA Backsheet'!$D$5:$CB$183,M$9,FALSE))="","",(VLOOKUP($E52,'NEA Backsheet'!$D$5:$CB$183,M$9,FALSE))),"")</f>
        <v>2730.5489345929714</v>
      </c>
      <c r="N52" s="243">
        <f ca="1">IFERROR(IF((VLOOKUP($E52,'NEA Backsheet'!$D$5:$CB$183,N$9,FALSE))="","",(VLOOKUP($E52,'NEA Backsheet'!$D$5:$CB$183,N$9,FALSE))),"")</f>
        <v>0</v>
      </c>
      <c r="O52" s="93"/>
      <c r="Q52" s="107">
        <f ca="1">IFERROR(IF((VLOOKUP($E52,'DTOC Backsheet'!$D$5:$AF$183,Q$9,FALSE))="","",(VLOOKUP($E52,'DTOC Backsheet'!$D$5:$AF$183,Q$9,FALSE))),"")</f>
        <v>1331.4410764197344</v>
      </c>
      <c r="R52" s="108">
        <f ca="1">IFERROR(IF((VLOOKUP($E52,'DTOC Backsheet'!$D$5:$AF$183,R$9,FALSE))="","",(VLOOKUP($E52,'DTOC Backsheet'!$D$5:$AF$183,R$9,FALSE))),"")</f>
        <v>1191.6885142894287</v>
      </c>
      <c r="S52" s="108">
        <f ca="1">IFERROR(IF((VLOOKUP($E52,'DTOC Backsheet'!$D$5:$AF$183,S$9,FALSE))="","",(VLOOKUP($E52,'DTOC Backsheet'!$D$5:$AF$183,S$9,FALSE))),"")</f>
        <v>1242.6061144454316</v>
      </c>
      <c r="T52" s="109">
        <f ca="1">IFERROR(IF((VLOOKUP($E52,'DTOC Backsheet'!$D$5:$AF$183,T$9,FALSE))="","",(VLOOKUP($E52,'DTOC Backsheet'!$D$5:$AF$183,T$9,FALSE))),"")</f>
        <v>1079.56258965388</v>
      </c>
      <c r="U52" s="172">
        <f ca="1">IFERROR(IF((VLOOKUP($E52,'DTOC Backsheet'!$D$5:$AF$183,U$9,FALSE))="","",(VLOOKUP($E52,'DTOC Backsheet'!$D$5:$AF$183,U$9,FALSE))),"")</f>
        <v>1233.4782928647521</v>
      </c>
      <c r="V52" s="240">
        <f ca="1">IFERROR(IF((VLOOKUP($E52,'DTOC Backsheet'!$D$5:$AF$183,V$9,FALSE))="","",(VLOOKUP($E52,'DTOC Backsheet'!$D$5:$AF$183,V$9,FALSE))),"")</f>
        <v>994.53223613178966</v>
      </c>
      <c r="W52" s="109">
        <f ca="1">IFERROR(IF((VLOOKUP($E52,'DTOC Backsheet'!$D$5:$AF$183,W$9,FALSE))="","",(VLOOKUP($E52,'DTOC Backsheet'!$D$5:$AF$183,W$9,FALSE))),"")</f>
        <v>644.72381974344364</v>
      </c>
      <c r="X52" s="243">
        <f ca="1">IFERROR(IF((VLOOKUP($E52,'DTOC Backsheet'!$D$5:$AF$183,X$9,FALSE))="","",(VLOOKUP($E52,'DTOC Backsheet'!$D$5:$AF$183,X$9,FALSE))),"")</f>
        <v>0</v>
      </c>
      <c r="Y52" s="93"/>
    </row>
    <row r="53" spans="1:25" ht="30" customHeight="1" x14ac:dyDescent="0.3">
      <c r="A53" s="162">
        <v>41</v>
      </c>
      <c r="B53" s="98" t="str">
        <f ca="1">IFERROR(IF((VLOOKUP($E53,'Org List'!$AJ$10:$AL$188,3,FALSE))="","",(VLOOKUP($E53,'Org List'!$AJ$10:$AL$188,3,FALSE))),"")</f>
        <v>North of England Commissioning Region</v>
      </c>
      <c r="C53" s="99" t="str">
        <f ca="1">IFERROR(IF((VLOOKUP($E53,'Org List'!$AO$10:$AQ$188,3,FALSE))="","",(VLOOKUP($E53,'Org List'!$AO$10:$AQ$188,3,FALSE))),"")</f>
        <v>Yorkshire and The Humber Region</v>
      </c>
      <c r="D53" s="100" t="str">
        <f ca="1">IFERROR(IF((VLOOKUP($E53,'Org List'!$AT$10:$AV$188,3,FALSE))="","",(VLOOKUP($E53,'Org List'!$AT$10:$AV$188,3,FALSE))),"")</f>
        <v>NHS England North (Yorkshire And Humber)</v>
      </c>
      <c r="E53" s="98" t="str">
        <f t="shared" ca="1" si="0"/>
        <v>E08000032</v>
      </c>
      <c r="F53" s="100" t="str">
        <f ca="1">IF(E53="","",VLOOKUP(E53,'Org List'!$J$9:$K$488,2,0))</f>
        <v>Bradford</v>
      </c>
      <c r="G53" s="107">
        <f ca="1">IFERROR(IF((VLOOKUP($E53,'Adj NEA Backsheet'!$D$5:$CB$183,G$9,FALSE))="","",(VLOOKUP($E53,'Adj NEA Backsheet'!$D$5:$CB$183,G$9,FALSE))),"")</f>
        <v>3210.5525914319701</v>
      </c>
      <c r="H53" s="108">
        <f ca="1">IFERROR(IF((VLOOKUP($E53,'Adj NEA Backsheet'!$D$5:$CB$183,H$9,FALSE))="","",(VLOOKUP($E53,'Adj NEA Backsheet'!$D$5:$CB$183,H$9,FALSE))),"")</f>
        <v>3247.3982345460768</v>
      </c>
      <c r="I53" s="108">
        <f ca="1">IFERROR(IF((VLOOKUP($E53,'Adj NEA Backsheet'!$D$5:$CB$183,I$9,FALSE))="","",(VLOOKUP($E53,'Adj NEA Backsheet'!$D$5:$CB$183,I$9,FALSE))),"")</f>
        <v>3897.1853989293877</v>
      </c>
      <c r="J53" s="109">
        <f ca="1">IFERROR(IF((VLOOKUP($E53,'Adj NEA Backsheet'!$D$5:$CB$183,J$9,FALSE))="","",(VLOOKUP($E53,'Adj NEA Backsheet'!$D$5:$CB$183,J$9,FALSE))),"")</f>
        <v>3912.0929616497392</v>
      </c>
      <c r="K53" s="172">
        <f ca="1">IFERROR(IF((VLOOKUP($E53,'Adj NEA Backsheet'!$D$5:$CB$183,K$9,FALSE))="","",(VLOOKUP($E53,'Adj NEA Backsheet'!$D$5:$CB$183,K$9,FALSE))),"")</f>
        <v>4202.5235369949178</v>
      </c>
      <c r="L53" s="240">
        <f ca="1">IFERROR(IF((VLOOKUP($E53,'Adj NEA Backsheet'!$D$5:$CB$183,L$9,FALSE))="","",(VLOOKUP($E53,'Adj NEA Backsheet'!$D$5:$CB$183,L$9,FALSE))),"")</f>
        <v>3728.4776898548871</v>
      </c>
      <c r="M53" s="109">
        <f ca="1">IFERROR(IF((VLOOKUP($E53,'NEA Backsheet'!$D$5:$CB$183,M$9,FALSE))="","",(VLOOKUP($E53,'NEA Backsheet'!$D$5:$CB$183,M$9,FALSE))),"")</f>
        <v>3948.1888396091631</v>
      </c>
      <c r="N53" s="243">
        <f ca="1">IFERROR(IF((VLOOKUP($E53,'NEA Backsheet'!$D$5:$CB$183,N$9,FALSE))="","",(VLOOKUP($E53,'NEA Backsheet'!$D$5:$CB$183,N$9,FALSE))),"")</f>
        <v>0</v>
      </c>
      <c r="O53" s="93"/>
      <c r="Q53" s="107">
        <f ca="1">IFERROR(IF((VLOOKUP($E53,'DTOC Backsheet'!$D$5:$AF$183,Q$9,FALSE))="","",(VLOOKUP($E53,'DTOC Backsheet'!$D$5:$AF$183,Q$9,FALSE))),"")</f>
        <v>249.74948753032854</v>
      </c>
      <c r="R53" s="108">
        <f ca="1">IFERROR(IF((VLOOKUP($E53,'DTOC Backsheet'!$D$5:$AF$183,R$9,FALSE))="","",(VLOOKUP($E53,'DTOC Backsheet'!$D$5:$AF$183,R$9,FALSE))),"")</f>
        <v>436.42578472713217</v>
      </c>
      <c r="S53" s="108">
        <f ca="1">IFERROR(IF((VLOOKUP($E53,'DTOC Backsheet'!$D$5:$AF$183,S$9,FALSE))="","",(VLOOKUP($E53,'DTOC Backsheet'!$D$5:$AF$183,S$9,FALSE))),"")</f>
        <v>336.72945161930244</v>
      </c>
      <c r="T53" s="109">
        <f ca="1">IFERROR(IF((VLOOKUP($E53,'DTOC Backsheet'!$D$5:$AF$183,T$9,FALSE))="","",(VLOOKUP($E53,'DTOC Backsheet'!$D$5:$AF$183,T$9,FALSE))),"")</f>
        <v>242.14088298216177</v>
      </c>
      <c r="U53" s="172">
        <f ca="1">IFERROR(IF((VLOOKUP($E53,'DTOC Backsheet'!$D$5:$AF$183,U$9,FALSE))="","",(VLOOKUP($E53,'DTOC Backsheet'!$D$5:$AF$183,U$9,FALSE))),"")</f>
        <v>210.92146096244909</v>
      </c>
      <c r="V53" s="240">
        <f ca="1">IFERROR(IF((VLOOKUP($E53,'DTOC Backsheet'!$D$5:$AF$183,V$9,FALSE))="","",(VLOOKUP($E53,'DTOC Backsheet'!$D$5:$AF$183,V$9,FALSE))),"")</f>
        <v>243.15614873890041</v>
      </c>
      <c r="W53" s="109">
        <f ca="1">IFERROR(IF((VLOOKUP($E53,'DTOC Backsheet'!$D$5:$AF$183,W$9,FALSE))="","",(VLOOKUP($E53,'DTOC Backsheet'!$D$5:$AF$183,W$9,FALSE))),"")</f>
        <v>219.04358701635806</v>
      </c>
      <c r="X53" s="243">
        <f ca="1">IFERROR(IF((VLOOKUP($E53,'DTOC Backsheet'!$D$5:$AF$183,X$9,FALSE))="","",(VLOOKUP($E53,'DTOC Backsheet'!$D$5:$AF$183,X$9,FALSE))),"")</f>
        <v>0</v>
      </c>
      <c r="Y53" s="93"/>
    </row>
    <row r="54" spans="1:25" ht="30" customHeight="1" x14ac:dyDescent="0.3">
      <c r="A54" s="162">
        <v>42</v>
      </c>
      <c r="B54" s="98" t="str">
        <f ca="1">IFERROR(IF((VLOOKUP($E54,'Org List'!$AJ$10:$AL$188,3,FALSE))="","",(VLOOKUP($E54,'Org List'!$AJ$10:$AL$188,3,FALSE))),"")</f>
        <v>London Commissioning Region</v>
      </c>
      <c r="C54" s="99" t="str">
        <f ca="1">IFERROR(IF((VLOOKUP($E54,'Org List'!$AO$10:$AQ$188,3,FALSE))="","",(VLOOKUP($E54,'Org List'!$AO$10:$AQ$188,3,FALSE))),"")</f>
        <v>London Region</v>
      </c>
      <c r="D54" s="100" t="str">
        <f ca="1">IFERROR(IF((VLOOKUP($E54,'Org List'!$AT$10:$AV$188,3,FALSE))="","",(VLOOKUP($E54,'Org List'!$AT$10:$AV$188,3,FALSE))),"")</f>
        <v>NHS England London</v>
      </c>
      <c r="E54" s="98" t="str">
        <f t="shared" ca="1" si="0"/>
        <v>E09000005</v>
      </c>
      <c r="F54" s="100" t="str">
        <f ca="1">IF(E54="","",VLOOKUP(E54,'Org List'!$J$9:$K$488,2,0))</f>
        <v>Brent</v>
      </c>
      <c r="G54" s="107">
        <f ca="1">IFERROR(IF((VLOOKUP($E54,'Adj NEA Backsheet'!$D$5:$CB$183,G$9,FALSE))="","",(VLOOKUP($E54,'Adj NEA Backsheet'!$D$5:$CB$183,G$9,FALSE))),"")</f>
        <v>2107.76963750298</v>
      </c>
      <c r="H54" s="108">
        <f ca="1">IFERROR(IF((VLOOKUP($E54,'Adj NEA Backsheet'!$D$5:$CB$183,H$9,FALSE))="","",(VLOOKUP($E54,'Adj NEA Backsheet'!$D$5:$CB$183,H$9,FALSE))),"")</f>
        <v>2156.9418778829331</v>
      </c>
      <c r="I54" s="108">
        <f ca="1">IFERROR(IF((VLOOKUP($E54,'Adj NEA Backsheet'!$D$5:$CB$183,I$9,FALSE))="","",(VLOOKUP($E54,'Adj NEA Backsheet'!$D$5:$CB$183,I$9,FALSE))),"")</f>
        <v>2376.3302422761039</v>
      </c>
      <c r="J54" s="109">
        <f ca="1">IFERROR(IF((VLOOKUP($E54,'Adj NEA Backsheet'!$D$5:$CB$183,J$9,FALSE))="","",(VLOOKUP($E54,'Adj NEA Backsheet'!$D$5:$CB$183,J$9,FALSE))),"")</f>
        <v>2454.6629259676192</v>
      </c>
      <c r="K54" s="172">
        <f ca="1">IFERROR(IF((VLOOKUP($E54,'Adj NEA Backsheet'!$D$5:$CB$183,K$9,FALSE))="","",(VLOOKUP($E54,'Adj NEA Backsheet'!$D$5:$CB$183,K$9,FALSE))),"")</f>
        <v>2456.1023252937252</v>
      </c>
      <c r="L54" s="240">
        <f ca="1">IFERROR(IF((VLOOKUP($E54,'Adj NEA Backsheet'!$D$5:$CB$183,L$9,FALSE))="","",(VLOOKUP($E54,'Adj NEA Backsheet'!$D$5:$CB$183,L$9,FALSE))),"")</f>
        <v>2536.0000849683724</v>
      </c>
      <c r="M54" s="109">
        <f ca="1">IFERROR(IF((VLOOKUP($E54,'NEA Backsheet'!$D$5:$CB$183,M$9,FALSE))="","",(VLOOKUP($E54,'NEA Backsheet'!$D$5:$CB$183,M$9,FALSE))),"")</f>
        <v>2753.71385229117</v>
      </c>
      <c r="N54" s="243">
        <f ca="1">IFERROR(IF((VLOOKUP($E54,'NEA Backsheet'!$D$5:$CB$183,N$9,FALSE))="","",(VLOOKUP($E54,'NEA Backsheet'!$D$5:$CB$183,N$9,FALSE))),"")</f>
        <v>0</v>
      </c>
      <c r="O54" s="93"/>
      <c r="Q54" s="107">
        <f ca="1">IFERROR(IF((VLOOKUP($E54,'DTOC Backsheet'!$D$5:$AF$183,Q$9,FALSE))="","",(VLOOKUP($E54,'DTOC Backsheet'!$D$5:$AF$183,Q$9,FALSE))),"")</f>
        <v>684.18813782355824</v>
      </c>
      <c r="R54" s="108">
        <f ca="1">IFERROR(IF((VLOOKUP($E54,'DTOC Backsheet'!$D$5:$AF$183,R$9,FALSE))="","",(VLOOKUP($E54,'DTOC Backsheet'!$D$5:$AF$183,R$9,FALSE))),"")</f>
        <v>759.72314432354426</v>
      </c>
      <c r="S54" s="108">
        <f ca="1">IFERROR(IF((VLOOKUP($E54,'DTOC Backsheet'!$D$5:$AF$183,S$9,FALSE))="","",(VLOOKUP($E54,'DTOC Backsheet'!$D$5:$AF$183,S$9,FALSE))),"")</f>
        <v>902.44455134193913</v>
      </c>
      <c r="T54" s="109">
        <f ca="1">IFERROR(IF((VLOOKUP($E54,'DTOC Backsheet'!$D$5:$AF$183,T$9,FALSE))="","",(VLOOKUP($E54,'DTOC Backsheet'!$D$5:$AF$183,T$9,FALSE))),"")</f>
        <v>841.46095780116036</v>
      </c>
      <c r="U54" s="172">
        <f ca="1">IFERROR(IF((VLOOKUP($E54,'DTOC Backsheet'!$D$5:$AF$183,U$9,FALSE))="","",(VLOOKUP($E54,'DTOC Backsheet'!$D$5:$AF$183,U$9,FALSE))),"")</f>
        <v>1233.7209531671149</v>
      </c>
      <c r="V54" s="240">
        <f ca="1">IFERROR(IF((VLOOKUP($E54,'DTOC Backsheet'!$D$5:$AF$183,V$9,FALSE))="","",(VLOOKUP($E54,'DTOC Backsheet'!$D$5:$AF$183,V$9,FALSE))),"")</f>
        <v>1085.4371847576058</v>
      </c>
      <c r="W54" s="109">
        <f ca="1">IFERROR(IF((VLOOKUP($E54,'DTOC Backsheet'!$D$5:$AF$183,W$9,FALSE))="","",(VLOOKUP($E54,'DTOC Backsheet'!$D$5:$AF$183,W$9,FALSE))),"")</f>
        <v>1250.7241586114053</v>
      </c>
      <c r="X54" s="243">
        <f ca="1">IFERROR(IF((VLOOKUP($E54,'DTOC Backsheet'!$D$5:$AF$183,X$9,FALSE))="","",(VLOOKUP($E54,'DTOC Backsheet'!$D$5:$AF$183,X$9,FALSE))),"")</f>
        <v>0</v>
      </c>
      <c r="Y54" s="93"/>
    </row>
    <row r="55" spans="1:25" ht="30" customHeight="1" x14ac:dyDescent="0.3">
      <c r="A55" s="162">
        <v>43</v>
      </c>
      <c r="B55" s="98" t="str">
        <f ca="1">IFERROR(IF((VLOOKUP($E55,'Org List'!$AJ$10:$AL$188,3,FALSE))="","",(VLOOKUP($E55,'Org List'!$AJ$10:$AL$188,3,FALSE))),"")</f>
        <v>South East England Commissioning Region</v>
      </c>
      <c r="C55" s="99" t="str">
        <f ca="1">IFERROR(IF((VLOOKUP($E55,'Org List'!$AO$10:$AQ$188,3,FALSE))="","",(VLOOKUP($E55,'Org List'!$AO$10:$AQ$188,3,FALSE))),"")</f>
        <v>South East Region</v>
      </c>
      <c r="D55" s="100" t="str">
        <f ca="1">IFERROR(IF((VLOOKUP($E55,'Org List'!$AT$10:$AV$188,3,FALSE))="","",(VLOOKUP($E55,'Org List'!$AT$10:$AV$188,3,FALSE))),"")</f>
        <v>NHS England South East (Kent, Surrey and Sussex)</v>
      </c>
      <c r="E55" s="98" t="str">
        <f t="shared" ca="1" si="0"/>
        <v>E06000043</v>
      </c>
      <c r="F55" s="100" t="str">
        <f ca="1">IF(E55="","",VLOOKUP(E55,'Org List'!$J$9:$K$488,2,0))</f>
        <v>Brighton and Hove</v>
      </c>
      <c r="G55" s="107">
        <f ca="1">IFERROR(IF((VLOOKUP($E55,'Adj NEA Backsheet'!$D$5:$CB$183,G$9,FALSE))="","",(VLOOKUP($E55,'Adj NEA Backsheet'!$D$5:$CB$183,G$9,FALSE))),"")</f>
        <v>2135.5189015410033</v>
      </c>
      <c r="H55" s="108">
        <f ca="1">IFERROR(IF((VLOOKUP($E55,'Adj NEA Backsheet'!$D$5:$CB$183,H$9,FALSE))="","",(VLOOKUP($E55,'Adj NEA Backsheet'!$D$5:$CB$183,H$9,FALSE))),"")</f>
        <v>2054.0866006276201</v>
      </c>
      <c r="I55" s="108">
        <f ca="1">IFERROR(IF((VLOOKUP($E55,'Adj NEA Backsheet'!$D$5:$CB$183,I$9,FALSE))="","",(VLOOKUP($E55,'Adj NEA Backsheet'!$D$5:$CB$183,I$9,FALSE))),"")</f>
        <v>2039.7961431897631</v>
      </c>
      <c r="J55" s="109">
        <f ca="1">IFERROR(IF((VLOOKUP($E55,'Adj NEA Backsheet'!$D$5:$CB$183,J$9,FALSE))="","",(VLOOKUP($E55,'Adj NEA Backsheet'!$D$5:$CB$183,J$9,FALSE))),"")</f>
        <v>1917.1563620037871</v>
      </c>
      <c r="K55" s="172">
        <f ca="1">IFERROR(IF((VLOOKUP($E55,'Adj NEA Backsheet'!$D$5:$CB$183,K$9,FALSE))="","",(VLOOKUP($E55,'Adj NEA Backsheet'!$D$5:$CB$183,K$9,FALSE))),"")</f>
        <v>1937.8197001627329</v>
      </c>
      <c r="L55" s="240">
        <f ca="1">IFERROR(IF((VLOOKUP($E55,'Adj NEA Backsheet'!$D$5:$CB$183,L$9,FALSE))="","",(VLOOKUP($E55,'Adj NEA Backsheet'!$D$5:$CB$183,L$9,FALSE))),"")</f>
        <v>1827.6434056537903</v>
      </c>
      <c r="M55" s="109">
        <f ca="1">IFERROR(IF((VLOOKUP($E55,'NEA Backsheet'!$D$5:$CB$183,M$9,FALSE))="","",(VLOOKUP($E55,'NEA Backsheet'!$D$5:$CB$183,M$9,FALSE))),"")</f>
        <v>1955.7630426773123</v>
      </c>
      <c r="N55" s="243">
        <f ca="1">IFERROR(IF((VLOOKUP($E55,'NEA Backsheet'!$D$5:$CB$183,N$9,FALSE))="","",(VLOOKUP($E55,'NEA Backsheet'!$D$5:$CB$183,N$9,FALSE))),"")</f>
        <v>0</v>
      </c>
      <c r="O55" s="93"/>
      <c r="Q55" s="107">
        <f ca="1">IFERROR(IF((VLOOKUP($E55,'DTOC Backsheet'!$D$5:$AF$183,Q$9,FALSE))="","",(VLOOKUP($E55,'DTOC Backsheet'!$D$5:$AF$183,Q$9,FALSE))),"")</f>
        <v>1115.214989838684</v>
      </c>
      <c r="R55" s="108">
        <f ca="1">IFERROR(IF((VLOOKUP($E55,'DTOC Backsheet'!$D$5:$AF$183,R$9,FALSE))="","",(VLOOKUP($E55,'DTOC Backsheet'!$D$5:$AF$183,R$9,FALSE))),"")</f>
        <v>1181.4111158896001</v>
      </c>
      <c r="S55" s="108">
        <f ca="1">IFERROR(IF((VLOOKUP($E55,'DTOC Backsheet'!$D$5:$AF$183,S$9,FALSE))="","",(VLOOKUP($E55,'DTOC Backsheet'!$D$5:$AF$183,S$9,FALSE))),"")</f>
        <v>1222.3093593732872</v>
      </c>
      <c r="T55" s="109">
        <f ca="1">IFERROR(IF((VLOOKUP($E55,'DTOC Backsheet'!$D$5:$AF$183,T$9,FALSE))="","",(VLOOKUP($E55,'DTOC Backsheet'!$D$5:$AF$183,T$9,FALSE))),"")</f>
        <v>1109.5847222686341</v>
      </c>
      <c r="U55" s="172">
        <f ca="1">IFERROR(IF((VLOOKUP($E55,'DTOC Backsheet'!$D$5:$AF$183,U$9,FALSE))="","",(VLOOKUP($E55,'DTOC Backsheet'!$D$5:$AF$183,U$9,FALSE))),"")</f>
        <v>1075.0402616728741</v>
      </c>
      <c r="V55" s="240">
        <f ca="1">IFERROR(IF((VLOOKUP($E55,'DTOC Backsheet'!$D$5:$AF$183,V$9,FALSE))="","",(VLOOKUP($E55,'DTOC Backsheet'!$D$5:$AF$183,V$9,FALSE))),"")</f>
        <v>1052.9817506900392</v>
      </c>
      <c r="W55" s="109">
        <f ca="1">IFERROR(IF((VLOOKUP($E55,'DTOC Backsheet'!$D$5:$AF$183,W$9,FALSE))="","",(VLOOKUP($E55,'DTOC Backsheet'!$D$5:$AF$183,W$9,FALSE))),"")</f>
        <v>1112.9143088320809</v>
      </c>
      <c r="X55" s="243">
        <f ca="1">IFERROR(IF((VLOOKUP($E55,'DTOC Backsheet'!$D$5:$AF$183,X$9,FALSE))="","",(VLOOKUP($E55,'DTOC Backsheet'!$D$5:$AF$183,X$9,FALSE))),"")</f>
        <v>0</v>
      </c>
      <c r="Y55" s="93"/>
    </row>
    <row r="56" spans="1:25" ht="30" customHeight="1" x14ac:dyDescent="0.3">
      <c r="A56" s="162">
        <v>44</v>
      </c>
      <c r="B56" s="98" t="str">
        <f ca="1">IFERROR(IF((VLOOKUP($E56,'Org List'!$AJ$10:$AL$188,3,FALSE))="","",(VLOOKUP($E56,'Org List'!$AJ$10:$AL$188,3,FALSE))),"")</f>
        <v>South West England Commissioning Region</v>
      </c>
      <c r="C56" s="99" t="str">
        <f ca="1">IFERROR(IF((VLOOKUP($E56,'Org List'!$AO$10:$AQ$188,3,FALSE))="","",(VLOOKUP($E56,'Org List'!$AO$10:$AQ$188,3,FALSE))),"")</f>
        <v>South West Region</v>
      </c>
      <c r="D56" s="100" t="str">
        <f ca="1">IFERROR(IF((VLOOKUP($E56,'Org List'!$AT$10:$AV$188,3,FALSE))="","",(VLOOKUP($E56,'Org List'!$AT$10:$AV$188,3,FALSE))),"")</f>
        <v>NHS England South West (South West North)</v>
      </c>
      <c r="E56" s="98" t="str">
        <f t="shared" ca="1" si="0"/>
        <v>E06000023</v>
      </c>
      <c r="F56" s="100" t="str">
        <f ca="1">IF(E56="","",VLOOKUP(E56,'Org List'!$J$9:$K$488,2,0))</f>
        <v>Bristol, City of</v>
      </c>
      <c r="G56" s="107">
        <f ca="1">IFERROR(IF((VLOOKUP($E56,'Adj NEA Backsheet'!$D$5:$CB$183,G$9,FALSE))="","",(VLOOKUP($E56,'Adj NEA Backsheet'!$D$5:$CB$183,G$9,FALSE))),"")</f>
        <v>2455.1192235443887</v>
      </c>
      <c r="H56" s="108">
        <f ca="1">IFERROR(IF((VLOOKUP($E56,'Adj NEA Backsheet'!$D$5:$CB$183,H$9,FALSE))="","",(VLOOKUP($E56,'Adj NEA Backsheet'!$D$5:$CB$183,H$9,FALSE))),"")</f>
        <v>2462.9508934915721</v>
      </c>
      <c r="I56" s="108">
        <f ca="1">IFERROR(IF((VLOOKUP($E56,'Adj NEA Backsheet'!$D$5:$CB$183,I$9,FALSE))="","",(VLOOKUP($E56,'Adj NEA Backsheet'!$D$5:$CB$183,I$9,FALSE))),"")</f>
        <v>2610.588951476896</v>
      </c>
      <c r="J56" s="109">
        <f ca="1">IFERROR(IF((VLOOKUP($E56,'Adj NEA Backsheet'!$D$5:$CB$183,J$9,FALSE))="","",(VLOOKUP($E56,'Adj NEA Backsheet'!$D$5:$CB$183,J$9,FALSE))),"")</f>
        <v>2608.1265344537392</v>
      </c>
      <c r="K56" s="172">
        <f ca="1">IFERROR(IF((VLOOKUP($E56,'Adj NEA Backsheet'!$D$5:$CB$183,K$9,FALSE))="","",(VLOOKUP($E56,'Adj NEA Backsheet'!$D$5:$CB$183,K$9,FALSE))),"")</f>
        <v>2620.5479427482087</v>
      </c>
      <c r="L56" s="240">
        <f ca="1">IFERROR(IF((VLOOKUP($E56,'Adj NEA Backsheet'!$D$5:$CB$183,L$9,FALSE))="","",(VLOOKUP($E56,'Adj NEA Backsheet'!$D$5:$CB$183,L$9,FALSE))),"")</f>
        <v>2736.8985997452664</v>
      </c>
      <c r="M56" s="109">
        <f ca="1">IFERROR(IF((VLOOKUP($E56,'NEA Backsheet'!$D$5:$CB$183,M$9,FALSE))="","",(VLOOKUP($E56,'NEA Backsheet'!$D$5:$CB$183,M$9,FALSE))),"")</f>
        <v>2919.1464746902266</v>
      </c>
      <c r="N56" s="243">
        <f ca="1">IFERROR(IF((VLOOKUP($E56,'NEA Backsheet'!$D$5:$CB$183,N$9,FALSE))="","",(VLOOKUP($E56,'NEA Backsheet'!$D$5:$CB$183,N$9,FALSE))),"")</f>
        <v>0</v>
      </c>
      <c r="O56" s="93"/>
      <c r="Q56" s="107">
        <f ca="1">IFERROR(IF((VLOOKUP($E56,'DTOC Backsheet'!$D$5:$AF$183,Q$9,FALSE))="","",(VLOOKUP($E56,'DTOC Backsheet'!$D$5:$AF$183,Q$9,FALSE))),"")</f>
        <v>1324.1461625220372</v>
      </c>
      <c r="R56" s="108">
        <f ca="1">IFERROR(IF((VLOOKUP($E56,'DTOC Backsheet'!$D$5:$AF$183,R$9,FALSE))="","",(VLOOKUP($E56,'DTOC Backsheet'!$D$5:$AF$183,R$9,FALSE))),"")</f>
        <v>1629.3814263657569</v>
      </c>
      <c r="S56" s="108">
        <f ca="1">IFERROR(IF((VLOOKUP($E56,'DTOC Backsheet'!$D$5:$AF$183,S$9,FALSE))="","",(VLOOKUP($E56,'DTOC Backsheet'!$D$5:$AF$183,S$9,FALSE))),"")</f>
        <v>1711.5075063237082</v>
      </c>
      <c r="T56" s="109">
        <f ca="1">IFERROR(IF((VLOOKUP($E56,'DTOC Backsheet'!$D$5:$AF$183,T$9,FALSE))="","",(VLOOKUP($E56,'DTOC Backsheet'!$D$5:$AF$183,T$9,FALSE))),"")</f>
        <v>1476.9622860383338</v>
      </c>
      <c r="U56" s="172">
        <f ca="1">IFERROR(IF((VLOOKUP($E56,'DTOC Backsheet'!$D$5:$AF$183,U$9,FALSE))="","",(VLOOKUP($E56,'DTOC Backsheet'!$D$5:$AF$183,U$9,FALSE))),"")</f>
        <v>1198.2748561507931</v>
      </c>
      <c r="V56" s="240">
        <f ca="1">IFERROR(IF((VLOOKUP($E56,'DTOC Backsheet'!$D$5:$AF$183,V$9,FALSE))="","",(VLOOKUP($E56,'DTOC Backsheet'!$D$5:$AF$183,V$9,FALSE))),"")</f>
        <v>1411.277469876673</v>
      </c>
      <c r="W56" s="109">
        <f ca="1">IFERROR(IF((VLOOKUP($E56,'DTOC Backsheet'!$D$5:$AF$183,W$9,FALSE))="","",(VLOOKUP($E56,'DTOC Backsheet'!$D$5:$AF$183,W$9,FALSE))),"")</f>
        <v>1358.567432216081</v>
      </c>
      <c r="X56" s="243">
        <f ca="1">IFERROR(IF((VLOOKUP($E56,'DTOC Backsheet'!$D$5:$AF$183,X$9,FALSE))="","",(VLOOKUP($E56,'DTOC Backsheet'!$D$5:$AF$183,X$9,FALSE))),"")</f>
        <v>0</v>
      </c>
      <c r="Y56" s="93"/>
    </row>
    <row r="57" spans="1:25" ht="30" customHeight="1" x14ac:dyDescent="0.3">
      <c r="A57" s="162">
        <v>45</v>
      </c>
      <c r="B57" s="98" t="str">
        <f ca="1">IFERROR(IF((VLOOKUP($E57,'Org List'!$AJ$10:$AL$188,3,FALSE))="","",(VLOOKUP($E57,'Org List'!$AJ$10:$AL$188,3,FALSE))),"")</f>
        <v>London Commissioning Region</v>
      </c>
      <c r="C57" s="99" t="str">
        <f ca="1">IFERROR(IF((VLOOKUP($E57,'Org List'!$AO$10:$AQ$188,3,FALSE))="","",(VLOOKUP($E57,'Org List'!$AO$10:$AQ$188,3,FALSE))),"")</f>
        <v>London Region</v>
      </c>
      <c r="D57" s="100" t="str">
        <f ca="1">IFERROR(IF((VLOOKUP($E57,'Org List'!$AT$10:$AV$188,3,FALSE))="","",(VLOOKUP($E57,'Org List'!$AT$10:$AV$188,3,FALSE))),"")</f>
        <v>NHS England London</v>
      </c>
      <c r="E57" s="98" t="str">
        <f t="shared" ca="1" si="0"/>
        <v>E09000006</v>
      </c>
      <c r="F57" s="100" t="str">
        <f ca="1">IF(E57="","",VLOOKUP(E57,'Org List'!$J$9:$K$488,2,0))</f>
        <v>Bromley</v>
      </c>
      <c r="G57" s="107">
        <f ca="1">IFERROR(IF((VLOOKUP($E57,'Adj NEA Backsheet'!$D$5:$CB$183,G$9,FALSE))="","",(VLOOKUP($E57,'Adj NEA Backsheet'!$D$5:$CB$183,G$9,FALSE))),"")</f>
        <v>2123.8541929113067</v>
      </c>
      <c r="H57" s="108">
        <f ca="1">IFERROR(IF((VLOOKUP($E57,'Adj NEA Backsheet'!$D$5:$CB$183,H$9,FALSE))="","",(VLOOKUP($E57,'Adj NEA Backsheet'!$D$5:$CB$183,H$9,FALSE))),"")</f>
        <v>2076.1371572282401</v>
      </c>
      <c r="I57" s="108">
        <f ca="1">IFERROR(IF((VLOOKUP($E57,'Adj NEA Backsheet'!$D$5:$CB$183,I$9,FALSE))="","",(VLOOKUP($E57,'Adj NEA Backsheet'!$D$5:$CB$183,I$9,FALSE))),"")</f>
        <v>2165.0476487295814</v>
      </c>
      <c r="J57" s="109">
        <f ca="1">IFERROR(IF((VLOOKUP($E57,'Adj NEA Backsheet'!$D$5:$CB$183,J$9,FALSE))="","",(VLOOKUP($E57,'Adj NEA Backsheet'!$D$5:$CB$183,J$9,FALSE))),"")</f>
        <v>1961.0581226154513</v>
      </c>
      <c r="K57" s="172">
        <f ca="1">IFERROR(IF((VLOOKUP($E57,'Adj NEA Backsheet'!$D$5:$CB$183,K$9,FALSE))="","",(VLOOKUP($E57,'Adj NEA Backsheet'!$D$5:$CB$183,K$9,FALSE))),"")</f>
        <v>2025.5729676488918</v>
      </c>
      <c r="L57" s="240">
        <f ca="1">IFERROR(IF((VLOOKUP($E57,'Adj NEA Backsheet'!$D$5:$CB$183,L$9,FALSE))="","",(VLOOKUP($E57,'Adj NEA Backsheet'!$D$5:$CB$183,L$9,FALSE))),"")</f>
        <v>2045.2932721369777</v>
      </c>
      <c r="M57" s="109">
        <f ca="1">IFERROR(IF((VLOOKUP($E57,'NEA Backsheet'!$D$5:$CB$183,M$9,FALSE))="","",(VLOOKUP($E57,'NEA Backsheet'!$D$5:$CB$183,M$9,FALSE))),"")</f>
        <v>2117.1304097748962</v>
      </c>
      <c r="N57" s="243">
        <f ca="1">IFERROR(IF((VLOOKUP($E57,'NEA Backsheet'!$D$5:$CB$183,N$9,FALSE))="","",(VLOOKUP($E57,'NEA Backsheet'!$D$5:$CB$183,N$9,FALSE))),"")</f>
        <v>0</v>
      </c>
      <c r="O57" s="93"/>
      <c r="Q57" s="107">
        <f ca="1">IFERROR(IF((VLOOKUP($E57,'DTOC Backsheet'!$D$5:$AF$183,Q$9,FALSE))="","",(VLOOKUP($E57,'DTOC Backsheet'!$D$5:$AF$183,Q$9,FALSE))),"")</f>
        <v>581.16310945760722</v>
      </c>
      <c r="R57" s="108">
        <f ca="1">IFERROR(IF((VLOOKUP($E57,'DTOC Backsheet'!$D$5:$AF$183,R$9,FALSE))="","",(VLOOKUP($E57,'DTOC Backsheet'!$D$5:$AF$183,R$9,FALSE))),"")</f>
        <v>566.28157430977092</v>
      </c>
      <c r="S57" s="108">
        <f ca="1">IFERROR(IF((VLOOKUP($E57,'DTOC Backsheet'!$D$5:$AF$183,S$9,FALSE))="","",(VLOOKUP($E57,'DTOC Backsheet'!$D$5:$AF$183,S$9,FALSE))),"")</f>
        <v>624.2412375171333</v>
      </c>
      <c r="T57" s="109">
        <f ca="1">IFERROR(IF((VLOOKUP($E57,'DTOC Backsheet'!$D$5:$AF$183,T$9,FALSE))="","",(VLOOKUP($E57,'DTOC Backsheet'!$D$5:$AF$183,T$9,FALSE))),"")</f>
        <v>569.56706188197859</v>
      </c>
      <c r="U57" s="172">
        <f ca="1">IFERROR(IF((VLOOKUP($E57,'DTOC Backsheet'!$D$5:$AF$183,U$9,FALSE))="","",(VLOOKUP($E57,'DTOC Backsheet'!$D$5:$AF$183,U$9,FALSE))),"")</f>
        <v>291.92725341205141</v>
      </c>
      <c r="V57" s="240">
        <f ca="1">IFERROR(IF((VLOOKUP($E57,'DTOC Backsheet'!$D$5:$AF$183,V$9,FALSE))="","",(VLOOKUP($E57,'DTOC Backsheet'!$D$5:$AF$183,V$9,FALSE))),"")</f>
        <v>289.6103704484637</v>
      </c>
      <c r="W57" s="109">
        <f ca="1">IFERROR(IF((VLOOKUP($E57,'DTOC Backsheet'!$D$5:$AF$183,W$9,FALSE))="","",(VLOOKUP($E57,'DTOC Backsheet'!$D$5:$AF$183,W$9,FALSE))),"")</f>
        <v>124.72553287313835</v>
      </c>
      <c r="X57" s="243">
        <f ca="1">IFERROR(IF((VLOOKUP($E57,'DTOC Backsheet'!$D$5:$AF$183,X$9,FALSE))="","",(VLOOKUP($E57,'DTOC Backsheet'!$D$5:$AF$183,X$9,FALSE))),"")</f>
        <v>0</v>
      </c>
      <c r="Y57" s="93"/>
    </row>
    <row r="58" spans="1:25" ht="30" customHeight="1" x14ac:dyDescent="0.3">
      <c r="A58" s="162">
        <v>46</v>
      </c>
      <c r="B58" s="98" t="str">
        <f ca="1">IFERROR(IF((VLOOKUP($E58,'Org List'!$AJ$10:$AL$188,3,FALSE))="","",(VLOOKUP($E58,'Org List'!$AJ$10:$AL$188,3,FALSE))),"")</f>
        <v>South East England Commissioning Region</v>
      </c>
      <c r="C58" s="99" t="str">
        <f ca="1">IFERROR(IF((VLOOKUP($E58,'Org List'!$AO$10:$AQ$188,3,FALSE))="","",(VLOOKUP($E58,'Org List'!$AO$10:$AQ$188,3,FALSE))),"")</f>
        <v>South East Region</v>
      </c>
      <c r="D58" s="100" t="str">
        <f ca="1">IFERROR(IF((VLOOKUP($E58,'Org List'!$AT$10:$AV$188,3,FALSE))="","",(VLOOKUP($E58,'Org List'!$AT$10:$AV$188,3,FALSE))),"")</f>
        <v>NHS England South East (Hampshire, Isle of Wight and Thames Valley)</v>
      </c>
      <c r="E58" s="98" t="str">
        <f t="shared" ca="1" si="0"/>
        <v>E10000002</v>
      </c>
      <c r="F58" s="100" t="str">
        <f ca="1">IF(E58="","",VLOOKUP(E58,'Org List'!$J$9:$K$488,2,0))</f>
        <v>Buckinghamshire</v>
      </c>
      <c r="G58" s="107">
        <f ca="1">IFERROR(IF((VLOOKUP($E58,'Adj NEA Backsheet'!$D$5:$CB$183,G$9,FALSE))="","",(VLOOKUP($E58,'Adj NEA Backsheet'!$D$5:$CB$183,G$9,FALSE))),"")</f>
        <v>2318.3455857182867</v>
      </c>
      <c r="H58" s="108">
        <f ca="1">IFERROR(IF((VLOOKUP($E58,'Adj NEA Backsheet'!$D$5:$CB$183,H$9,FALSE))="","",(VLOOKUP($E58,'Adj NEA Backsheet'!$D$5:$CB$183,H$9,FALSE))),"")</f>
        <v>2282.8735556405591</v>
      </c>
      <c r="I58" s="108">
        <f ca="1">IFERROR(IF((VLOOKUP($E58,'Adj NEA Backsheet'!$D$5:$CB$183,I$9,FALSE))="","",(VLOOKUP($E58,'Adj NEA Backsheet'!$D$5:$CB$183,I$9,FALSE))),"")</f>
        <v>2368.5506368209244</v>
      </c>
      <c r="J58" s="109">
        <f ca="1">IFERROR(IF((VLOOKUP($E58,'Adj NEA Backsheet'!$D$5:$CB$183,J$9,FALSE))="","",(VLOOKUP($E58,'Adj NEA Backsheet'!$D$5:$CB$183,J$9,FALSE))),"")</f>
        <v>2421.031588230102</v>
      </c>
      <c r="K58" s="172">
        <f ca="1">IFERROR(IF((VLOOKUP($E58,'Adj NEA Backsheet'!$D$5:$CB$183,K$9,FALSE))="","",(VLOOKUP($E58,'Adj NEA Backsheet'!$D$5:$CB$183,K$9,FALSE))),"")</f>
        <v>2618.3607045709814</v>
      </c>
      <c r="L58" s="240">
        <f ca="1">IFERROR(IF((VLOOKUP($E58,'Adj NEA Backsheet'!$D$5:$CB$183,L$9,FALSE))="","",(VLOOKUP($E58,'Adj NEA Backsheet'!$D$5:$CB$183,L$9,FALSE))),"")</f>
        <v>2543.581150012028</v>
      </c>
      <c r="M58" s="109">
        <f ca="1">IFERROR(IF((VLOOKUP($E58,'NEA Backsheet'!$D$5:$CB$183,M$9,FALSE))="","",(VLOOKUP($E58,'NEA Backsheet'!$D$5:$CB$183,M$9,FALSE))),"")</f>
        <v>2799.3173050762007</v>
      </c>
      <c r="N58" s="243">
        <f ca="1">IFERROR(IF((VLOOKUP($E58,'NEA Backsheet'!$D$5:$CB$183,N$9,FALSE))="","",(VLOOKUP($E58,'NEA Backsheet'!$D$5:$CB$183,N$9,FALSE))),"")</f>
        <v>0</v>
      </c>
      <c r="O58" s="93"/>
      <c r="Q58" s="107">
        <f ca="1">IFERROR(IF((VLOOKUP($E58,'DTOC Backsheet'!$D$5:$AF$183,Q$9,FALSE))="","",(VLOOKUP($E58,'DTOC Backsheet'!$D$5:$AF$183,Q$9,FALSE))),"")</f>
        <v>975.91578396630189</v>
      </c>
      <c r="R58" s="108">
        <f ca="1">IFERROR(IF((VLOOKUP($E58,'DTOC Backsheet'!$D$5:$AF$183,R$9,FALSE))="","",(VLOOKUP($E58,'DTOC Backsheet'!$D$5:$AF$183,R$9,FALSE))),"")</f>
        <v>1161.2162492763593</v>
      </c>
      <c r="S58" s="108">
        <f ca="1">IFERROR(IF((VLOOKUP($E58,'DTOC Backsheet'!$D$5:$AF$183,S$9,FALSE))="","",(VLOOKUP($E58,'DTOC Backsheet'!$D$5:$AF$183,S$9,FALSE))),"")</f>
        <v>945.15348449652777</v>
      </c>
      <c r="T58" s="109">
        <f ca="1">IFERROR(IF((VLOOKUP($E58,'DTOC Backsheet'!$D$5:$AF$183,T$9,FALSE))="","",(VLOOKUP($E58,'DTOC Backsheet'!$D$5:$AF$183,T$9,FALSE))),"")</f>
        <v>1045.8317301286463</v>
      </c>
      <c r="U58" s="172">
        <f ca="1">IFERROR(IF((VLOOKUP($E58,'DTOC Backsheet'!$D$5:$AF$183,U$9,FALSE))="","",(VLOOKUP($E58,'DTOC Backsheet'!$D$5:$AF$183,U$9,FALSE))),"")</f>
        <v>1230.616134029302</v>
      </c>
      <c r="V58" s="240">
        <f ca="1">IFERROR(IF((VLOOKUP($E58,'DTOC Backsheet'!$D$5:$AF$183,V$9,FALSE))="","",(VLOOKUP($E58,'DTOC Backsheet'!$D$5:$AF$183,V$9,FALSE))),"")</f>
        <v>1162.2219066115269</v>
      </c>
      <c r="W58" s="109">
        <f ca="1">IFERROR(IF((VLOOKUP($E58,'DTOC Backsheet'!$D$5:$AF$183,W$9,FALSE))="","",(VLOOKUP($E58,'DTOC Backsheet'!$D$5:$AF$183,W$9,FALSE))),"")</f>
        <v>880.48568559935836</v>
      </c>
      <c r="X58" s="243">
        <f ca="1">IFERROR(IF((VLOOKUP($E58,'DTOC Backsheet'!$D$5:$AF$183,X$9,FALSE))="","",(VLOOKUP($E58,'DTOC Backsheet'!$D$5:$AF$183,X$9,FALSE))),"")</f>
        <v>0</v>
      </c>
      <c r="Y58" s="93"/>
    </row>
    <row r="59" spans="1:25" ht="30" customHeight="1" x14ac:dyDescent="0.3">
      <c r="A59" s="162">
        <v>47</v>
      </c>
      <c r="B59" s="98" t="str">
        <f ca="1">IFERROR(IF((VLOOKUP($E59,'Org List'!$AJ$10:$AL$188,3,FALSE))="","",(VLOOKUP($E59,'Org List'!$AJ$10:$AL$188,3,FALSE))),"")</f>
        <v>North of England Commissioning Region</v>
      </c>
      <c r="C59" s="99" t="str">
        <f ca="1">IFERROR(IF((VLOOKUP($E59,'Org List'!$AO$10:$AQ$188,3,FALSE))="","",(VLOOKUP($E59,'Org List'!$AO$10:$AQ$188,3,FALSE))),"")</f>
        <v>North West Region</v>
      </c>
      <c r="D59" s="100" t="str">
        <f ca="1">IFERROR(IF((VLOOKUP($E59,'Org List'!$AT$10:$AV$188,3,FALSE))="","",(VLOOKUP($E59,'Org List'!$AT$10:$AV$188,3,FALSE))),"")</f>
        <v>NHS England North (Greater Manchester)</v>
      </c>
      <c r="E59" s="98" t="str">
        <f t="shared" ca="1" si="0"/>
        <v>E08000002</v>
      </c>
      <c r="F59" s="100" t="str">
        <f ca="1">IF(E59="","",VLOOKUP(E59,'Org List'!$J$9:$K$488,2,0))</f>
        <v>Bury</v>
      </c>
      <c r="G59" s="107">
        <f ca="1">IFERROR(IF((VLOOKUP($E59,'Adj NEA Backsheet'!$D$5:$CB$183,G$9,FALSE))="","",(VLOOKUP($E59,'Adj NEA Backsheet'!$D$5:$CB$183,G$9,FALSE))),"")</f>
        <v>2698.4620263245902</v>
      </c>
      <c r="H59" s="108">
        <f ca="1">IFERROR(IF((VLOOKUP($E59,'Adj NEA Backsheet'!$D$5:$CB$183,H$9,FALSE))="","",(VLOOKUP($E59,'Adj NEA Backsheet'!$D$5:$CB$183,H$9,FALSE))),"")</f>
        <v>2806.1913675852452</v>
      </c>
      <c r="I59" s="108">
        <f ca="1">IFERROR(IF((VLOOKUP($E59,'Adj NEA Backsheet'!$D$5:$CB$183,I$9,FALSE))="","",(VLOOKUP($E59,'Adj NEA Backsheet'!$D$5:$CB$183,I$9,FALSE))),"")</f>
        <v>3109.171907798102</v>
      </c>
      <c r="J59" s="109">
        <f ca="1">IFERROR(IF((VLOOKUP($E59,'Adj NEA Backsheet'!$D$5:$CB$183,J$9,FALSE))="","",(VLOOKUP($E59,'Adj NEA Backsheet'!$D$5:$CB$183,J$9,FALSE))),"")</f>
        <v>2976.2613784706541</v>
      </c>
      <c r="K59" s="172">
        <f ca="1">IFERROR(IF((VLOOKUP($E59,'Adj NEA Backsheet'!$D$5:$CB$183,K$9,FALSE))="","",(VLOOKUP($E59,'Adj NEA Backsheet'!$D$5:$CB$183,K$9,FALSE))),"")</f>
        <v>3128.1639298177538</v>
      </c>
      <c r="L59" s="240">
        <f ca="1">IFERROR(IF((VLOOKUP($E59,'Adj NEA Backsheet'!$D$5:$CB$183,L$9,FALSE))="","",(VLOOKUP($E59,'Adj NEA Backsheet'!$D$5:$CB$183,L$9,FALSE))),"")</f>
        <v>2986.7972777997879</v>
      </c>
      <c r="M59" s="109">
        <f ca="1">IFERROR(IF((VLOOKUP($E59,'NEA Backsheet'!$D$5:$CB$183,M$9,FALSE))="","",(VLOOKUP($E59,'NEA Backsheet'!$D$5:$CB$183,M$9,FALSE))),"")</f>
        <v>3233.1347014191088</v>
      </c>
      <c r="N59" s="243">
        <f ca="1">IFERROR(IF((VLOOKUP($E59,'NEA Backsheet'!$D$5:$CB$183,N$9,FALSE))="","",(VLOOKUP($E59,'NEA Backsheet'!$D$5:$CB$183,N$9,FALSE))),"")</f>
        <v>0</v>
      </c>
      <c r="O59" s="93"/>
      <c r="Q59" s="107">
        <f ca="1">IFERROR(IF((VLOOKUP($E59,'DTOC Backsheet'!$D$5:$AF$183,Q$9,FALSE))="","",(VLOOKUP($E59,'DTOC Backsheet'!$D$5:$AF$183,Q$9,FALSE))),"")</f>
        <v>1189.6392860799235</v>
      </c>
      <c r="R59" s="108">
        <f ca="1">IFERROR(IF((VLOOKUP($E59,'DTOC Backsheet'!$D$5:$AF$183,R$9,FALSE))="","",(VLOOKUP($E59,'DTOC Backsheet'!$D$5:$AF$183,R$9,FALSE))),"")</f>
        <v>1816.8788178684777</v>
      </c>
      <c r="S59" s="108">
        <f ca="1">IFERROR(IF((VLOOKUP($E59,'DTOC Backsheet'!$D$5:$AF$183,S$9,FALSE))="","",(VLOOKUP($E59,'DTOC Backsheet'!$D$5:$AF$183,S$9,FALSE))),"")</f>
        <v>2168.3786643005838</v>
      </c>
      <c r="T59" s="109">
        <f ca="1">IFERROR(IF((VLOOKUP($E59,'DTOC Backsheet'!$D$5:$AF$183,T$9,FALSE))="","",(VLOOKUP($E59,'DTOC Backsheet'!$D$5:$AF$183,T$9,FALSE))),"")</f>
        <v>1800.5105632982365</v>
      </c>
      <c r="U59" s="172">
        <f ca="1">IFERROR(IF((VLOOKUP($E59,'DTOC Backsheet'!$D$5:$AF$183,U$9,FALSE))="","",(VLOOKUP($E59,'DTOC Backsheet'!$D$5:$AF$183,U$9,FALSE))),"")</f>
        <v>1508.0557165841396</v>
      </c>
      <c r="V59" s="240">
        <f ca="1">IFERROR(IF((VLOOKUP($E59,'DTOC Backsheet'!$D$5:$AF$183,V$9,FALSE))="","",(VLOOKUP($E59,'DTOC Backsheet'!$D$5:$AF$183,V$9,FALSE))),"")</f>
        <v>1387.7939104587167</v>
      </c>
      <c r="W59" s="109">
        <f ca="1">IFERROR(IF((VLOOKUP($E59,'DTOC Backsheet'!$D$5:$AF$183,W$9,FALSE))="","",(VLOOKUP($E59,'DTOC Backsheet'!$D$5:$AF$183,W$9,FALSE))),"")</f>
        <v>1145.2203810580056</v>
      </c>
      <c r="X59" s="243">
        <f ca="1">IFERROR(IF((VLOOKUP($E59,'DTOC Backsheet'!$D$5:$AF$183,X$9,FALSE))="","",(VLOOKUP($E59,'DTOC Backsheet'!$D$5:$AF$183,X$9,FALSE))),"")</f>
        <v>0</v>
      </c>
      <c r="Y59" s="93"/>
    </row>
    <row r="60" spans="1:25" ht="30" customHeight="1" x14ac:dyDescent="0.3">
      <c r="A60" s="162">
        <v>48</v>
      </c>
      <c r="B60" s="98" t="str">
        <f ca="1">IFERROR(IF((VLOOKUP($E60,'Org List'!$AJ$10:$AL$188,3,FALSE))="","",(VLOOKUP($E60,'Org List'!$AJ$10:$AL$188,3,FALSE))),"")</f>
        <v>North of England Commissioning Region</v>
      </c>
      <c r="C60" s="99" t="str">
        <f ca="1">IFERROR(IF((VLOOKUP($E60,'Org List'!$AO$10:$AQ$188,3,FALSE))="","",(VLOOKUP($E60,'Org List'!$AO$10:$AQ$188,3,FALSE))),"")</f>
        <v>Yorkshire and The Humber Region</v>
      </c>
      <c r="D60" s="100" t="str">
        <f ca="1">IFERROR(IF((VLOOKUP($E60,'Org List'!$AT$10:$AV$188,3,FALSE))="","",(VLOOKUP($E60,'Org List'!$AT$10:$AV$188,3,FALSE))),"")</f>
        <v>NHS England North (Yorkshire And Humber)</v>
      </c>
      <c r="E60" s="98" t="str">
        <f t="shared" ca="1" si="0"/>
        <v>E08000033</v>
      </c>
      <c r="F60" s="100" t="str">
        <f ca="1">IF(E60="","",VLOOKUP(E60,'Org List'!$J$9:$K$488,2,0))</f>
        <v>Calderdale</v>
      </c>
      <c r="G60" s="107">
        <f ca="1">IFERROR(IF((VLOOKUP($E60,'Adj NEA Backsheet'!$D$5:$CB$183,G$9,FALSE))="","",(VLOOKUP($E60,'Adj NEA Backsheet'!$D$5:$CB$183,G$9,FALSE))),"")</f>
        <v>3098.9784305243297</v>
      </c>
      <c r="H60" s="108">
        <f ca="1">IFERROR(IF((VLOOKUP($E60,'Adj NEA Backsheet'!$D$5:$CB$183,H$9,FALSE))="","",(VLOOKUP($E60,'Adj NEA Backsheet'!$D$5:$CB$183,H$9,FALSE))),"")</f>
        <v>3297.4725263941623</v>
      </c>
      <c r="I60" s="108">
        <f ca="1">IFERROR(IF((VLOOKUP($E60,'Adj NEA Backsheet'!$D$5:$CB$183,I$9,FALSE))="","",(VLOOKUP($E60,'Adj NEA Backsheet'!$D$5:$CB$183,I$9,FALSE))),"")</f>
        <v>3438.0836803277302</v>
      </c>
      <c r="J60" s="109">
        <f ca="1">IFERROR(IF((VLOOKUP($E60,'Adj NEA Backsheet'!$D$5:$CB$183,J$9,FALSE))="","",(VLOOKUP($E60,'Adj NEA Backsheet'!$D$5:$CB$183,J$9,FALSE))),"")</f>
        <v>3413.3039609298171</v>
      </c>
      <c r="K60" s="172">
        <f ca="1">IFERROR(IF((VLOOKUP($E60,'Adj NEA Backsheet'!$D$5:$CB$183,K$9,FALSE))="","",(VLOOKUP($E60,'Adj NEA Backsheet'!$D$5:$CB$183,K$9,FALSE))),"")</f>
        <v>3413.9619236373755</v>
      </c>
      <c r="L60" s="240">
        <f ca="1">IFERROR(IF((VLOOKUP($E60,'Adj NEA Backsheet'!$D$5:$CB$183,L$9,FALSE))="","",(VLOOKUP($E60,'Adj NEA Backsheet'!$D$5:$CB$183,L$9,FALSE))),"")</f>
        <v>3416.9871409628731</v>
      </c>
      <c r="M60" s="109">
        <f ca="1">IFERROR(IF((VLOOKUP($E60,'NEA Backsheet'!$D$5:$CB$183,M$9,FALSE))="","",(VLOOKUP($E60,'NEA Backsheet'!$D$5:$CB$183,M$9,FALSE))),"")</f>
        <v>3577.2565960775769</v>
      </c>
      <c r="N60" s="243">
        <f ca="1">IFERROR(IF((VLOOKUP($E60,'NEA Backsheet'!$D$5:$CB$183,N$9,FALSE))="","",(VLOOKUP($E60,'NEA Backsheet'!$D$5:$CB$183,N$9,FALSE))),"")</f>
        <v>0</v>
      </c>
      <c r="O60" s="93"/>
      <c r="Q60" s="107">
        <f ca="1">IFERROR(IF((VLOOKUP($E60,'DTOC Backsheet'!$D$5:$AF$183,Q$9,FALSE))="","",(VLOOKUP($E60,'DTOC Backsheet'!$D$5:$AF$183,Q$9,FALSE))),"")</f>
        <v>539.54411278370469</v>
      </c>
      <c r="R60" s="108">
        <f ca="1">IFERROR(IF((VLOOKUP($E60,'DTOC Backsheet'!$D$5:$AF$183,R$9,FALSE))="","",(VLOOKUP($E60,'DTOC Backsheet'!$D$5:$AF$183,R$9,FALSE))),"")</f>
        <v>971.3018874857612</v>
      </c>
      <c r="S60" s="108">
        <f ca="1">IFERROR(IF((VLOOKUP($E60,'DTOC Backsheet'!$D$5:$AF$183,S$9,FALSE))="","",(VLOOKUP($E60,'DTOC Backsheet'!$D$5:$AF$183,S$9,FALSE))),"")</f>
        <v>649.16771799174455</v>
      </c>
      <c r="T60" s="109">
        <f ca="1">IFERROR(IF((VLOOKUP($E60,'DTOC Backsheet'!$D$5:$AF$183,T$9,FALSE))="","",(VLOOKUP($E60,'DTOC Backsheet'!$D$5:$AF$183,T$9,FALSE))),"")</f>
        <v>498.81206386222743</v>
      </c>
      <c r="U60" s="172">
        <f ca="1">IFERROR(IF((VLOOKUP($E60,'DTOC Backsheet'!$D$5:$AF$183,U$9,FALSE))="","",(VLOOKUP($E60,'DTOC Backsheet'!$D$5:$AF$183,U$9,FALSE))),"")</f>
        <v>458.05546840031366</v>
      </c>
      <c r="V60" s="240">
        <f ca="1">IFERROR(IF((VLOOKUP($E60,'DTOC Backsheet'!$D$5:$AF$183,V$9,FALSE))="","",(VLOOKUP($E60,'DTOC Backsheet'!$D$5:$AF$183,V$9,FALSE))),"")</f>
        <v>301.11216050219826</v>
      </c>
      <c r="W60" s="109">
        <f ca="1">IFERROR(IF((VLOOKUP($E60,'DTOC Backsheet'!$D$5:$AF$183,W$9,FALSE))="","",(VLOOKUP($E60,'DTOC Backsheet'!$D$5:$AF$183,W$9,FALSE))),"")</f>
        <v>379.58381445125599</v>
      </c>
      <c r="X60" s="243">
        <f ca="1">IFERROR(IF((VLOOKUP($E60,'DTOC Backsheet'!$D$5:$AF$183,X$9,FALSE))="","",(VLOOKUP($E60,'DTOC Backsheet'!$D$5:$AF$183,X$9,FALSE))),"")</f>
        <v>0</v>
      </c>
      <c r="Y60" s="93"/>
    </row>
    <row r="61" spans="1:25" ht="30" customHeight="1" x14ac:dyDescent="0.3">
      <c r="A61" s="162">
        <v>49</v>
      </c>
      <c r="B61" s="98" t="str">
        <f ca="1">IFERROR(IF((VLOOKUP($E61,'Org List'!$AJ$10:$AL$188,3,FALSE))="","",(VLOOKUP($E61,'Org List'!$AJ$10:$AL$188,3,FALSE))),"")</f>
        <v>Midlands and East of England Commissioning Region</v>
      </c>
      <c r="C61" s="99" t="str">
        <f ca="1">IFERROR(IF((VLOOKUP($E61,'Org List'!$AO$10:$AQ$188,3,FALSE))="","",(VLOOKUP($E61,'Org List'!$AO$10:$AQ$188,3,FALSE))),"")</f>
        <v>East Region</v>
      </c>
      <c r="D61" s="100" t="str">
        <f ca="1">IFERROR(IF((VLOOKUP($E61,'Org List'!$AT$10:$AV$188,3,FALSE))="","",(VLOOKUP($E61,'Org List'!$AT$10:$AV$188,3,FALSE))),"")</f>
        <v>NHS England Midlands And East (East)</v>
      </c>
      <c r="E61" s="98" t="str">
        <f t="shared" ca="1" si="0"/>
        <v>E10000003</v>
      </c>
      <c r="F61" s="100" t="str">
        <f ca="1">IF(E61="","",VLOOKUP(E61,'Org List'!$J$9:$K$488,2,0))</f>
        <v>Cambridgeshire</v>
      </c>
      <c r="G61" s="107">
        <f ca="1">IFERROR(IF((VLOOKUP($E61,'Adj NEA Backsheet'!$D$5:$CB$183,G$9,FALSE))="","",(VLOOKUP($E61,'Adj NEA Backsheet'!$D$5:$CB$183,G$9,FALSE))),"")</f>
        <v>2488.9497826447596</v>
      </c>
      <c r="H61" s="108">
        <f ca="1">IFERROR(IF((VLOOKUP($E61,'Adj NEA Backsheet'!$D$5:$CB$183,H$9,FALSE))="","",(VLOOKUP($E61,'Adj NEA Backsheet'!$D$5:$CB$183,H$9,FALSE))),"")</f>
        <v>2402.1126382314915</v>
      </c>
      <c r="I61" s="108">
        <f ca="1">IFERROR(IF((VLOOKUP($E61,'Adj NEA Backsheet'!$D$5:$CB$183,I$9,FALSE))="","",(VLOOKUP($E61,'Adj NEA Backsheet'!$D$5:$CB$183,I$9,FALSE))),"")</f>
        <v>2506.9148058863193</v>
      </c>
      <c r="J61" s="109">
        <f ca="1">IFERROR(IF((VLOOKUP($E61,'Adj NEA Backsheet'!$D$5:$CB$183,J$9,FALSE))="","",(VLOOKUP($E61,'Adj NEA Backsheet'!$D$5:$CB$183,J$9,FALSE))),"")</f>
        <v>2457.9462876389098</v>
      </c>
      <c r="K61" s="172">
        <f ca="1">IFERROR(IF((VLOOKUP($E61,'Adj NEA Backsheet'!$D$5:$CB$183,K$9,FALSE))="","",(VLOOKUP($E61,'Adj NEA Backsheet'!$D$5:$CB$183,K$9,FALSE))),"")</f>
        <v>2518.1594079007359</v>
      </c>
      <c r="L61" s="240">
        <f ca="1">IFERROR(IF((VLOOKUP($E61,'Adj NEA Backsheet'!$D$5:$CB$183,L$9,FALSE))="","",(VLOOKUP($E61,'Adj NEA Backsheet'!$D$5:$CB$183,L$9,FALSE))),"")</f>
        <v>2502.2445100716809</v>
      </c>
      <c r="M61" s="109">
        <f ca="1">IFERROR(IF((VLOOKUP($E61,'NEA Backsheet'!$D$5:$CB$183,M$9,FALSE))="","",(VLOOKUP($E61,'NEA Backsheet'!$D$5:$CB$183,M$9,FALSE))),"")</f>
        <v>2665.3577307523378</v>
      </c>
      <c r="N61" s="243">
        <f ca="1">IFERROR(IF((VLOOKUP($E61,'NEA Backsheet'!$D$5:$CB$183,N$9,FALSE))="","",(VLOOKUP($E61,'NEA Backsheet'!$D$5:$CB$183,N$9,FALSE))),"")</f>
        <v>0</v>
      </c>
      <c r="O61" s="93"/>
      <c r="Q61" s="107">
        <f ca="1">IFERROR(IF((VLOOKUP($E61,'DTOC Backsheet'!$D$5:$AF$183,Q$9,FALSE))="","",(VLOOKUP($E61,'DTOC Backsheet'!$D$5:$AF$183,Q$9,FALSE))),"")</f>
        <v>1421.613666801632</v>
      </c>
      <c r="R61" s="108">
        <f ca="1">IFERROR(IF((VLOOKUP($E61,'DTOC Backsheet'!$D$5:$AF$183,R$9,FALSE))="","",(VLOOKUP($E61,'DTOC Backsheet'!$D$5:$AF$183,R$9,FALSE))),"")</f>
        <v>1810.9368673497991</v>
      </c>
      <c r="S61" s="108">
        <f ca="1">IFERROR(IF((VLOOKUP($E61,'DTOC Backsheet'!$D$5:$AF$183,S$9,FALSE))="","",(VLOOKUP($E61,'DTOC Backsheet'!$D$5:$AF$183,S$9,FALSE))),"")</f>
        <v>1584.156103030492</v>
      </c>
      <c r="T61" s="109">
        <f ca="1">IFERROR(IF((VLOOKUP($E61,'DTOC Backsheet'!$D$5:$AF$183,T$9,FALSE))="","",(VLOOKUP($E61,'DTOC Backsheet'!$D$5:$AF$183,T$9,FALSE))),"")</f>
        <v>1527.0840921359693</v>
      </c>
      <c r="U61" s="172">
        <f ca="1">IFERROR(IF((VLOOKUP($E61,'DTOC Backsheet'!$D$5:$AF$183,U$9,FALSE))="","",(VLOOKUP($E61,'DTOC Backsheet'!$D$5:$AF$183,U$9,FALSE))),"")</f>
        <v>1673.8967232950915</v>
      </c>
      <c r="V61" s="240">
        <f ca="1">IFERROR(IF((VLOOKUP($E61,'DTOC Backsheet'!$D$5:$AF$183,V$9,FALSE))="","",(VLOOKUP($E61,'DTOC Backsheet'!$D$5:$AF$183,V$9,FALSE))),"")</f>
        <v>1937.267335070637</v>
      </c>
      <c r="W61" s="109">
        <f ca="1">IFERROR(IF((VLOOKUP($E61,'DTOC Backsheet'!$D$5:$AF$183,W$9,FALSE))="","",(VLOOKUP($E61,'DTOC Backsheet'!$D$5:$AF$183,W$9,FALSE))),"")</f>
        <v>2020.4676240630592</v>
      </c>
      <c r="X61" s="243">
        <f ca="1">IFERROR(IF((VLOOKUP($E61,'DTOC Backsheet'!$D$5:$AF$183,X$9,FALSE))="","",(VLOOKUP($E61,'DTOC Backsheet'!$D$5:$AF$183,X$9,FALSE))),"")</f>
        <v>0</v>
      </c>
      <c r="Y61" s="93"/>
    </row>
    <row r="62" spans="1:25" ht="30" customHeight="1" x14ac:dyDescent="0.3">
      <c r="A62" s="162">
        <v>50</v>
      </c>
      <c r="B62" s="98" t="str">
        <f ca="1">IFERROR(IF((VLOOKUP($E62,'Org List'!$AJ$10:$AL$188,3,FALSE))="","",(VLOOKUP($E62,'Org List'!$AJ$10:$AL$188,3,FALSE))),"")</f>
        <v>London Commissioning Region</v>
      </c>
      <c r="C62" s="99" t="str">
        <f ca="1">IFERROR(IF((VLOOKUP($E62,'Org List'!$AO$10:$AQ$188,3,FALSE))="","",(VLOOKUP($E62,'Org List'!$AO$10:$AQ$188,3,FALSE))),"")</f>
        <v>London Region</v>
      </c>
      <c r="D62" s="100" t="str">
        <f ca="1">IFERROR(IF((VLOOKUP($E62,'Org List'!$AT$10:$AV$188,3,FALSE))="","",(VLOOKUP($E62,'Org List'!$AT$10:$AV$188,3,FALSE))),"")</f>
        <v>NHS England London</v>
      </c>
      <c r="E62" s="98" t="str">
        <f t="shared" ca="1" si="0"/>
        <v>E09000007</v>
      </c>
      <c r="F62" s="100" t="str">
        <f ca="1">IF(E62="","",VLOOKUP(E62,'Org List'!$J$9:$K$488,2,0))</f>
        <v>Camden</v>
      </c>
      <c r="G62" s="107">
        <f ca="1">IFERROR(IF((VLOOKUP($E62,'Adj NEA Backsheet'!$D$5:$CB$183,G$9,FALSE))="","",(VLOOKUP($E62,'Adj NEA Backsheet'!$D$5:$CB$183,G$9,FALSE))),"")</f>
        <v>1758.7988742126797</v>
      </c>
      <c r="H62" s="108">
        <f ca="1">IFERROR(IF((VLOOKUP($E62,'Adj NEA Backsheet'!$D$5:$CB$183,H$9,FALSE))="","",(VLOOKUP($E62,'Adj NEA Backsheet'!$D$5:$CB$183,H$9,FALSE))),"")</f>
        <v>1688.2073117242428</v>
      </c>
      <c r="I62" s="108">
        <f ca="1">IFERROR(IF((VLOOKUP($E62,'Adj NEA Backsheet'!$D$5:$CB$183,I$9,FALSE))="","",(VLOOKUP($E62,'Adj NEA Backsheet'!$D$5:$CB$183,I$9,FALSE))),"")</f>
        <v>1726.2901419521918</v>
      </c>
      <c r="J62" s="109">
        <f ca="1">IFERROR(IF((VLOOKUP($E62,'Adj NEA Backsheet'!$D$5:$CB$183,J$9,FALSE))="","",(VLOOKUP($E62,'Adj NEA Backsheet'!$D$5:$CB$183,J$9,FALSE))),"")</f>
        <v>1643.5029102426308</v>
      </c>
      <c r="K62" s="172">
        <f ca="1">IFERROR(IF((VLOOKUP($E62,'Adj NEA Backsheet'!$D$5:$CB$183,K$9,FALSE))="","",(VLOOKUP($E62,'Adj NEA Backsheet'!$D$5:$CB$183,K$9,FALSE))),"")</f>
        <v>1678.2649007310201</v>
      </c>
      <c r="L62" s="240">
        <f ca="1">IFERROR(IF((VLOOKUP($E62,'Adj NEA Backsheet'!$D$5:$CB$183,L$9,FALSE))="","",(VLOOKUP($E62,'Adj NEA Backsheet'!$D$5:$CB$183,L$9,FALSE))),"")</f>
        <v>1685.4159511256969</v>
      </c>
      <c r="M62" s="109">
        <f ca="1">IFERROR(IF((VLOOKUP($E62,'NEA Backsheet'!$D$5:$CB$183,M$9,FALSE))="","",(VLOOKUP($E62,'NEA Backsheet'!$D$5:$CB$183,M$9,FALSE))),"")</f>
        <v>1839.5184557836958</v>
      </c>
      <c r="N62" s="243">
        <f ca="1">IFERROR(IF((VLOOKUP($E62,'NEA Backsheet'!$D$5:$CB$183,N$9,FALSE))="","",(VLOOKUP($E62,'NEA Backsheet'!$D$5:$CB$183,N$9,FALSE))),"")</f>
        <v>0</v>
      </c>
      <c r="O62" s="93"/>
      <c r="Q62" s="107">
        <f ca="1">IFERROR(IF((VLOOKUP($E62,'DTOC Backsheet'!$D$5:$AF$183,Q$9,FALSE))="","",(VLOOKUP($E62,'DTOC Backsheet'!$D$5:$AF$183,Q$9,FALSE))),"")</f>
        <v>766.45052598585619</v>
      </c>
      <c r="R62" s="108">
        <f ca="1">IFERROR(IF((VLOOKUP($E62,'DTOC Backsheet'!$D$5:$AF$183,R$9,FALSE))="","",(VLOOKUP($E62,'DTOC Backsheet'!$D$5:$AF$183,R$9,FALSE))),"")</f>
        <v>757.63512057515618</v>
      </c>
      <c r="S62" s="108">
        <f ca="1">IFERROR(IF((VLOOKUP($E62,'DTOC Backsheet'!$D$5:$AF$183,S$9,FALSE))="","",(VLOOKUP($E62,'DTOC Backsheet'!$D$5:$AF$183,S$9,FALSE))),"")</f>
        <v>1015.7306012106491</v>
      </c>
      <c r="T62" s="109">
        <f ca="1">IFERROR(IF((VLOOKUP($E62,'DTOC Backsheet'!$D$5:$AF$183,T$9,FALSE))="","",(VLOOKUP($E62,'DTOC Backsheet'!$D$5:$AF$183,T$9,FALSE))),"")</f>
        <v>816.86346969419492</v>
      </c>
      <c r="U62" s="172">
        <f ca="1">IFERROR(IF((VLOOKUP($E62,'DTOC Backsheet'!$D$5:$AF$183,U$9,FALSE))="","",(VLOOKUP($E62,'DTOC Backsheet'!$D$5:$AF$183,U$9,FALSE))),"")</f>
        <v>770.28160222780048</v>
      </c>
      <c r="V62" s="240">
        <f ca="1">IFERROR(IF((VLOOKUP($E62,'DTOC Backsheet'!$D$5:$AF$183,V$9,FALSE))="","",(VLOOKUP($E62,'DTOC Backsheet'!$D$5:$AF$183,V$9,FALSE))),"")</f>
        <v>578.67165254644613</v>
      </c>
      <c r="W62" s="109">
        <f ca="1">IFERROR(IF((VLOOKUP($E62,'DTOC Backsheet'!$D$5:$AF$183,W$9,FALSE))="","",(VLOOKUP($E62,'DTOC Backsheet'!$D$5:$AF$183,W$9,FALSE))),"")</f>
        <v>486.94859392705092</v>
      </c>
      <c r="X62" s="243">
        <f ca="1">IFERROR(IF((VLOOKUP($E62,'DTOC Backsheet'!$D$5:$AF$183,X$9,FALSE))="","",(VLOOKUP($E62,'DTOC Backsheet'!$D$5:$AF$183,X$9,FALSE))),"")</f>
        <v>0</v>
      </c>
      <c r="Y62" s="93"/>
    </row>
    <row r="63" spans="1:25" ht="30" customHeight="1" x14ac:dyDescent="0.3">
      <c r="A63" s="162">
        <v>51</v>
      </c>
      <c r="B63" s="98" t="str">
        <f ca="1">IFERROR(IF((VLOOKUP($E63,'Org List'!$AJ$10:$AL$188,3,FALSE))="","",(VLOOKUP($E63,'Org List'!$AJ$10:$AL$188,3,FALSE))),"")</f>
        <v>Midlands and East of England Commissioning Region</v>
      </c>
      <c r="C63" s="99" t="str">
        <f ca="1">IFERROR(IF((VLOOKUP($E63,'Org List'!$AO$10:$AQ$188,3,FALSE))="","",(VLOOKUP($E63,'Org List'!$AO$10:$AQ$188,3,FALSE))),"")</f>
        <v>East Region</v>
      </c>
      <c r="D63" s="100" t="str">
        <f ca="1">IFERROR(IF((VLOOKUP($E63,'Org List'!$AT$10:$AV$188,3,FALSE))="","",(VLOOKUP($E63,'Org List'!$AT$10:$AV$188,3,FALSE))),"")</f>
        <v>NHS England Midlands And East (Central Midlands)</v>
      </c>
      <c r="E63" s="98" t="str">
        <f t="shared" ca="1" si="0"/>
        <v>E06000056</v>
      </c>
      <c r="F63" s="100" t="str">
        <f ca="1">IF(E63="","",VLOOKUP(E63,'Org List'!$J$9:$K$488,2,0))</f>
        <v>Central Bedfordshire</v>
      </c>
      <c r="G63" s="107">
        <f ca="1">IFERROR(IF((VLOOKUP($E63,'Adj NEA Backsheet'!$D$5:$CB$183,G$9,FALSE))="","",(VLOOKUP($E63,'Adj NEA Backsheet'!$D$5:$CB$183,G$9,FALSE))),"")</f>
        <v>2651.4640544036592</v>
      </c>
      <c r="H63" s="108">
        <f ca="1">IFERROR(IF((VLOOKUP($E63,'Adj NEA Backsheet'!$D$5:$CB$183,H$9,FALSE))="","",(VLOOKUP($E63,'Adj NEA Backsheet'!$D$5:$CB$183,H$9,FALSE))),"")</f>
        <v>2569.4014274120545</v>
      </c>
      <c r="I63" s="108">
        <f ca="1">IFERROR(IF((VLOOKUP($E63,'Adj NEA Backsheet'!$D$5:$CB$183,I$9,FALSE))="","",(VLOOKUP($E63,'Adj NEA Backsheet'!$D$5:$CB$183,I$9,FALSE))),"")</f>
        <v>2668.5376014116346</v>
      </c>
      <c r="J63" s="109">
        <f ca="1">IFERROR(IF((VLOOKUP($E63,'Adj NEA Backsheet'!$D$5:$CB$183,J$9,FALSE))="","",(VLOOKUP($E63,'Adj NEA Backsheet'!$D$5:$CB$183,J$9,FALSE))),"")</f>
        <v>2625.5736747440606</v>
      </c>
      <c r="K63" s="172">
        <f ca="1">IFERROR(IF((VLOOKUP($E63,'Adj NEA Backsheet'!$D$5:$CB$183,K$9,FALSE))="","",(VLOOKUP($E63,'Adj NEA Backsheet'!$D$5:$CB$183,K$9,FALSE))),"")</f>
        <v>2609.4678469681094</v>
      </c>
      <c r="L63" s="240">
        <f ca="1">IFERROR(IF((VLOOKUP($E63,'Adj NEA Backsheet'!$D$5:$CB$183,L$9,FALSE))="","",(VLOOKUP($E63,'Adj NEA Backsheet'!$D$5:$CB$183,L$9,FALSE))),"")</f>
        <v>2609.6703462110736</v>
      </c>
      <c r="M63" s="109">
        <f ca="1">IFERROR(IF((VLOOKUP($E63,'NEA Backsheet'!$D$5:$CB$183,M$9,FALSE))="","",(VLOOKUP($E63,'NEA Backsheet'!$D$5:$CB$183,M$9,FALSE))),"")</f>
        <v>2841.0833019498132</v>
      </c>
      <c r="N63" s="243">
        <f ca="1">IFERROR(IF((VLOOKUP($E63,'NEA Backsheet'!$D$5:$CB$183,N$9,FALSE))="","",(VLOOKUP($E63,'NEA Backsheet'!$D$5:$CB$183,N$9,FALSE))),"")</f>
        <v>0</v>
      </c>
      <c r="O63" s="93"/>
      <c r="Q63" s="107">
        <f ca="1">IFERROR(IF((VLOOKUP($E63,'DTOC Backsheet'!$D$5:$AF$183,Q$9,FALSE))="","",(VLOOKUP($E63,'DTOC Backsheet'!$D$5:$AF$183,Q$9,FALSE))),"")</f>
        <v>745.71897831925003</v>
      </c>
      <c r="R63" s="108">
        <f ca="1">IFERROR(IF((VLOOKUP($E63,'DTOC Backsheet'!$D$5:$AF$183,R$9,FALSE))="","",(VLOOKUP($E63,'DTOC Backsheet'!$D$5:$AF$183,R$9,FALSE))),"")</f>
        <v>813.88592787113248</v>
      </c>
      <c r="S63" s="108">
        <f ca="1">IFERROR(IF((VLOOKUP($E63,'DTOC Backsheet'!$D$5:$AF$183,S$9,FALSE))="","",(VLOOKUP($E63,'DTOC Backsheet'!$D$5:$AF$183,S$9,FALSE))),"")</f>
        <v>708.66177755614626</v>
      </c>
      <c r="T63" s="109">
        <f ca="1">IFERROR(IF((VLOOKUP($E63,'DTOC Backsheet'!$D$5:$AF$183,T$9,FALSE))="","",(VLOOKUP($E63,'DTOC Backsheet'!$D$5:$AF$183,T$9,FALSE))),"")</f>
        <v>444.24205047229242</v>
      </c>
      <c r="U63" s="172">
        <f ca="1">IFERROR(IF((VLOOKUP($E63,'DTOC Backsheet'!$D$5:$AF$183,U$9,FALSE))="","",(VLOOKUP($E63,'DTOC Backsheet'!$D$5:$AF$183,U$9,FALSE))),"")</f>
        <v>605.25160582113335</v>
      </c>
      <c r="V63" s="240">
        <f ca="1">IFERROR(IF((VLOOKUP($E63,'DTOC Backsheet'!$D$5:$AF$183,V$9,FALSE))="","",(VLOOKUP($E63,'DTOC Backsheet'!$D$5:$AF$183,V$9,FALSE))),"")</f>
        <v>558.79786856362466</v>
      </c>
      <c r="W63" s="109">
        <f ca="1">IFERROR(IF((VLOOKUP($E63,'DTOC Backsheet'!$D$5:$AF$183,W$9,FALSE))="","",(VLOOKUP($E63,'DTOC Backsheet'!$D$5:$AF$183,W$9,FALSE))),"")</f>
        <v>680.56980118039507</v>
      </c>
      <c r="X63" s="243">
        <f ca="1">IFERROR(IF((VLOOKUP($E63,'DTOC Backsheet'!$D$5:$AF$183,X$9,FALSE))="","",(VLOOKUP($E63,'DTOC Backsheet'!$D$5:$AF$183,X$9,FALSE))),"")</f>
        <v>0</v>
      </c>
      <c r="Y63" s="93"/>
    </row>
    <row r="64" spans="1:25" ht="30" customHeight="1" x14ac:dyDescent="0.3">
      <c r="A64" s="162">
        <v>52</v>
      </c>
      <c r="B64" s="98" t="str">
        <f ca="1">IFERROR(IF((VLOOKUP($E64,'Org List'!$AJ$10:$AL$188,3,FALSE))="","",(VLOOKUP($E64,'Org List'!$AJ$10:$AL$188,3,FALSE))),"")</f>
        <v>North of England Commissioning Region</v>
      </c>
      <c r="C64" s="99" t="str">
        <f ca="1">IFERROR(IF((VLOOKUP($E64,'Org List'!$AO$10:$AQ$188,3,FALSE))="","",(VLOOKUP($E64,'Org List'!$AO$10:$AQ$188,3,FALSE))),"")</f>
        <v>North West Region</v>
      </c>
      <c r="D64" s="100" t="str">
        <f ca="1">IFERROR(IF((VLOOKUP($E64,'Org List'!$AT$10:$AV$188,3,FALSE))="","",(VLOOKUP($E64,'Org List'!$AT$10:$AV$188,3,FALSE))),"")</f>
        <v>NHS England North (Cheshire And Merseyside)</v>
      </c>
      <c r="E64" s="98" t="str">
        <f t="shared" ca="1" si="0"/>
        <v>E06000049</v>
      </c>
      <c r="F64" s="100" t="str">
        <f ca="1">IF(E64="","",VLOOKUP(E64,'Org List'!$J$9:$K$488,2,0))</f>
        <v>Cheshire East</v>
      </c>
      <c r="G64" s="107">
        <f ca="1">IFERROR(IF((VLOOKUP($E64,'Adj NEA Backsheet'!$D$5:$CB$183,G$9,FALSE))="","",(VLOOKUP($E64,'Adj NEA Backsheet'!$D$5:$CB$183,G$9,FALSE))),"")</f>
        <v>2834.7336283348318</v>
      </c>
      <c r="H64" s="108">
        <f ca="1">IFERROR(IF((VLOOKUP($E64,'Adj NEA Backsheet'!$D$5:$CB$183,H$9,FALSE))="","",(VLOOKUP($E64,'Adj NEA Backsheet'!$D$5:$CB$183,H$9,FALSE))),"")</f>
        <v>2779.0215267474641</v>
      </c>
      <c r="I64" s="108">
        <f ca="1">IFERROR(IF((VLOOKUP($E64,'Adj NEA Backsheet'!$D$5:$CB$183,I$9,FALSE))="","",(VLOOKUP($E64,'Adj NEA Backsheet'!$D$5:$CB$183,I$9,FALSE))),"")</f>
        <v>2950.4189007538453</v>
      </c>
      <c r="J64" s="109">
        <f ca="1">IFERROR(IF((VLOOKUP($E64,'Adj NEA Backsheet'!$D$5:$CB$183,J$9,FALSE))="","",(VLOOKUP($E64,'Adj NEA Backsheet'!$D$5:$CB$183,J$9,FALSE))),"")</f>
        <v>2891.3262705312704</v>
      </c>
      <c r="K64" s="172">
        <f ca="1">IFERROR(IF((VLOOKUP($E64,'Adj NEA Backsheet'!$D$5:$CB$183,K$9,FALSE))="","",(VLOOKUP($E64,'Adj NEA Backsheet'!$D$5:$CB$183,K$9,FALSE))),"")</f>
        <v>2909.8131349098257</v>
      </c>
      <c r="L64" s="240">
        <f ca="1">IFERROR(IF((VLOOKUP($E64,'Adj NEA Backsheet'!$D$5:$CB$183,L$9,FALSE))="","",(VLOOKUP($E64,'Adj NEA Backsheet'!$D$5:$CB$183,L$9,FALSE))),"")</f>
        <v>2890.4343521054134</v>
      </c>
      <c r="M64" s="109">
        <f ca="1">IFERROR(IF((VLOOKUP($E64,'NEA Backsheet'!$D$5:$CB$183,M$9,FALSE))="","",(VLOOKUP($E64,'NEA Backsheet'!$D$5:$CB$183,M$9,FALSE))),"")</f>
        <v>3109.7672594353617</v>
      </c>
      <c r="N64" s="243">
        <f ca="1">IFERROR(IF((VLOOKUP($E64,'NEA Backsheet'!$D$5:$CB$183,N$9,FALSE))="","",(VLOOKUP($E64,'NEA Backsheet'!$D$5:$CB$183,N$9,FALSE))),"")</f>
        <v>0</v>
      </c>
      <c r="O64" s="93"/>
      <c r="Q64" s="107">
        <f ca="1">IFERROR(IF((VLOOKUP($E64,'DTOC Backsheet'!$D$5:$AF$183,Q$9,FALSE))="","",(VLOOKUP($E64,'DTOC Backsheet'!$D$5:$AF$183,Q$9,FALSE))),"")</f>
        <v>1463.6384037595872</v>
      </c>
      <c r="R64" s="108">
        <f ca="1">IFERROR(IF((VLOOKUP($E64,'DTOC Backsheet'!$D$5:$AF$183,R$9,FALSE))="","",(VLOOKUP($E64,'DTOC Backsheet'!$D$5:$AF$183,R$9,FALSE))),"")</f>
        <v>1406.2149353820971</v>
      </c>
      <c r="S64" s="108">
        <f ca="1">IFERROR(IF((VLOOKUP($E64,'DTOC Backsheet'!$D$5:$AF$183,S$9,FALSE))="","",(VLOOKUP($E64,'DTOC Backsheet'!$D$5:$AF$183,S$9,FALSE))),"")</f>
        <v>924.05581297110348</v>
      </c>
      <c r="T64" s="109">
        <f ca="1">IFERROR(IF((VLOOKUP($E64,'DTOC Backsheet'!$D$5:$AF$183,T$9,FALSE))="","",(VLOOKUP($E64,'DTOC Backsheet'!$D$5:$AF$183,T$9,FALSE))),"")</f>
        <v>863.59552205367027</v>
      </c>
      <c r="U64" s="172">
        <f ca="1">IFERROR(IF((VLOOKUP($E64,'DTOC Backsheet'!$D$5:$AF$183,U$9,FALSE))="","",(VLOOKUP($E64,'DTOC Backsheet'!$D$5:$AF$183,U$9,FALSE))),"")</f>
        <v>929.4685595863682</v>
      </c>
      <c r="V64" s="240">
        <f ca="1">IFERROR(IF((VLOOKUP($E64,'DTOC Backsheet'!$D$5:$AF$183,V$9,FALSE))="","",(VLOOKUP($E64,'DTOC Backsheet'!$D$5:$AF$183,V$9,FALSE))),"")</f>
        <v>1038.1590715153197</v>
      </c>
      <c r="W64" s="109">
        <f ca="1">IFERROR(IF((VLOOKUP($E64,'DTOC Backsheet'!$D$5:$AF$183,W$9,FALSE))="","",(VLOOKUP($E64,'DTOC Backsheet'!$D$5:$AF$183,W$9,FALSE))),"")</f>
        <v>1025.6431943841073</v>
      </c>
      <c r="X64" s="243">
        <f ca="1">IFERROR(IF((VLOOKUP($E64,'DTOC Backsheet'!$D$5:$AF$183,X$9,FALSE))="","",(VLOOKUP($E64,'DTOC Backsheet'!$D$5:$AF$183,X$9,FALSE))),"")</f>
        <v>0</v>
      </c>
      <c r="Y64" s="93"/>
    </row>
    <row r="65" spans="1:25" ht="30" customHeight="1" x14ac:dyDescent="0.3">
      <c r="A65" s="162">
        <v>53</v>
      </c>
      <c r="B65" s="98" t="str">
        <f ca="1">IFERROR(IF((VLOOKUP($E65,'Org List'!$AJ$10:$AL$188,3,FALSE))="","",(VLOOKUP($E65,'Org List'!$AJ$10:$AL$188,3,FALSE))),"")</f>
        <v>North of England Commissioning Region</v>
      </c>
      <c r="C65" s="99" t="str">
        <f ca="1">IFERROR(IF((VLOOKUP($E65,'Org List'!$AO$10:$AQ$188,3,FALSE))="","",(VLOOKUP($E65,'Org List'!$AO$10:$AQ$188,3,FALSE))),"")</f>
        <v>North West Region</v>
      </c>
      <c r="D65" s="100" t="str">
        <f ca="1">IFERROR(IF((VLOOKUP($E65,'Org List'!$AT$10:$AV$188,3,FALSE))="","",(VLOOKUP($E65,'Org List'!$AT$10:$AV$188,3,FALSE))),"")</f>
        <v>NHS England North (Cheshire And Merseyside)</v>
      </c>
      <c r="E65" s="98" t="str">
        <f t="shared" ca="1" si="0"/>
        <v>E06000050</v>
      </c>
      <c r="F65" s="100" t="str">
        <f ca="1">IF(E65="","",VLOOKUP(E65,'Org List'!$J$9:$K$488,2,0))</f>
        <v>Cheshire West and Chester</v>
      </c>
      <c r="G65" s="107">
        <f ca="1">IFERROR(IF((VLOOKUP($E65,'Adj NEA Backsheet'!$D$5:$CB$183,G$9,FALSE))="","",(VLOOKUP($E65,'Adj NEA Backsheet'!$D$5:$CB$183,G$9,FALSE))),"")</f>
        <v>3039.0020932968996</v>
      </c>
      <c r="H65" s="108">
        <f ca="1">IFERROR(IF((VLOOKUP($E65,'Adj NEA Backsheet'!$D$5:$CB$183,H$9,FALSE))="","",(VLOOKUP($E65,'Adj NEA Backsheet'!$D$5:$CB$183,H$9,FALSE))),"")</f>
        <v>3042.4371066819394</v>
      </c>
      <c r="I65" s="108">
        <f ca="1">IFERROR(IF((VLOOKUP($E65,'Adj NEA Backsheet'!$D$5:$CB$183,I$9,FALSE))="","",(VLOOKUP($E65,'Adj NEA Backsheet'!$D$5:$CB$183,I$9,FALSE))),"")</f>
        <v>3194.7634315469431</v>
      </c>
      <c r="J65" s="109">
        <f ca="1">IFERROR(IF((VLOOKUP($E65,'Adj NEA Backsheet'!$D$5:$CB$183,J$9,FALSE))="","",(VLOOKUP($E65,'Adj NEA Backsheet'!$D$5:$CB$183,J$9,FALSE))),"")</f>
        <v>3197.6446767999969</v>
      </c>
      <c r="K65" s="172">
        <f ca="1">IFERROR(IF((VLOOKUP($E65,'Adj NEA Backsheet'!$D$5:$CB$183,K$9,FALSE))="","",(VLOOKUP($E65,'Adj NEA Backsheet'!$D$5:$CB$183,K$9,FALSE))),"")</f>
        <v>3162.3874679018372</v>
      </c>
      <c r="L65" s="240">
        <f ca="1">IFERROR(IF((VLOOKUP($E65,'Adj NEA Backsheet'!$D$5:$CB$183,L$9,FALSE))="","",(VLOOKUP($E65,'Adj NEA Backsheet'!$D$5:$CB$183,L$9,FALSE))),"")</f>
        <v>3214.3670392508088</v>
      </c>
      <c r="M65" s="109">
        <f ca="1">IFERROR(IF((VLOOKUP($E65,'NEA Backsheet'!$D$5:$CB$183,M$9,FALSE))="","",(VLOOKUP($E65,'NEA Backsheet'!$D$5:$CB$183,M$9,FALSE))),"")</f>
        <v>3419.70388912095</v>
      </c>
      <c r="N65" s="243">
        <f ca="1">IFERROR(IF((VLOOKUP($E65,'NEA Backsheet'!$D$5:$CB$183,N$9,FALSE))="","",(VLOOKUP($E65,'NEA Backsheet'!$D$5:$CB$183,N$9,FALSE))),"")</f>
        <v>0</v>
      </c>
      <c r="O65" s="93"/>
      <c r="Q65" s="107">
        <f ca="1">IFERROR(IF((VLOOKUP($E65,'DTOC Backsheet'!$D$5:$AF$183,Q$9,FALSE))="","",(VLOOKUP($E65,'DTOC Backsheet'!$D$5:$AF$183,Q$9,FALSE))),"")</f>
        <v>1330.9838863399607</v>
      </c>
      <c r="R65" s="108">
        <f ca="1">IFERROR(IF((VLOOKUP($E65,'DTOC Backsheet'!$D$5:$AF$183,R$9,FALSE))="","",(VLOOKUP($E65,'DTOC Backsheet'!$D$5:$AF$183,R$9,FALSE))),"")</f>
        <v>1197.99632067735</v>
      </c>
      <c r="S65" s="108">
        <f ca="1">IFERROR(IF((VLOOKUP($E65,'DTOC Backsheet'!$D$5:$AF$183,S$9,FALSE))="","",(VLOOKUP($E65,'DTOC Backsheet'!$D$5:$AF$183,S$9,FALSE))),"")</f>
        <v>957.14106286617766</v>
      </c>
      <c r="T65" s="109">
        <f ca="1">IFERROR(IF((VLOOKUP($E65,'DTOC Backsheet'!$D$5:$AF$183,T$9,FALSE))="","",(VLOOKUP($E65,'DTOC Backsheet'!$D$5:$AF$183,T$9,FALSE))),"")</f>
        <v>1072.5928555450187</v>
      </c>
      <c r="U65" s="172">
        <f ca="1">IFERROR(IF((VLOOKUP($E65,'DTOC Backsheet'!$D$5:$AF$183,U$9,FALSE))="","",(VLOOKUP($E65,'DTOC Backsheet'!$D$5:$AF$183,U$9,FALSE))),"")</f>
        <v>878.75077321760557</v>
      </c>
      <c r="V65" s="240">
        <f ca="1">IFERROR(IF((VLOOKUP($E65,'DTOC Backsheet'!$D$5:$AF$183,V$9,FALSE))="","",(VLOOKUP($E65,'DTOC Backsheet'!$D$5:$AF$183,V$9,FALSE))),"")</f>
        <v>1180.7751986344131</v>
      </c>
      <c r="W65" s="109">
        <f ca="1">IFERROR(IF((VLOOKUP($E65,'DTOC Backsheet'!$D$5:$AF$183,W$9,FALSE))="","",(VLOOKUP($E65,'DTOC Backsheet'!$D$5:$AF$183,W$9,FALSE))),"")</f>
        <v>910.87317543186271</v>
      </c>
      <c r="X65" s="243">
        <f ca="1">IFERROR(IF((VLOOKUP($E65,'DTOC Backsheet'!$D$5:$AF$183,X$9,FALSE))="","",(VLOOKUP($E65,'DTOC Backsheet'!$D$5:$AF$183,X$9,FALSE))),"")</f>
        <v>0</v>
      </c>
      <c r="Y65" s="93"/>
    </row>
    <row r="66" spans="1:25" ht="30" customHeight="1" x14ac:dyDescent="0.3">
      <c r="A66" s="162">
        <v>54</v>
      </c>
      <c r="B66" s="98" t="str">
        <f ca="1">IFERROR(IF((VLOOKUP($E66,'Org List'!$AJ$10:$AL$188,3,FALSE))="","",(VLOOKUP($E66,'Org List'!$AJ$10:$AL$188,3,FALSE))),"")</f>
        <v>London Commissioning Region</v>
      </c>
      <c r="C66" s="99" t="str">
        <f ca="1">IFERROR(IF((VLOOKUP($E66,'Org List'!$AO$10:$AQ$188,3,FALSE))="","",(VLOOKUP($E66,'Org List'!$AO$10:$AQ$188,3,FALSE))),"")</f>
        <v>London Region</v>
      </c>
      <c r="D66" s="100" t="str">
        <f ca="1">IFERROR(IF((VLOOKUP($E66,'Org List'!$AT$10:$AV$188,3,FALSE))="","",(VLOOKUP($E66,'Org List'!$AT$10:$AV$188,3,FALSE))),"")</f>
        <v>NHS England London</v>
      </c>
      <c r="E66" s="98" t="str">
        <f t="shared" ca="1" si="0"/>
        <v>E09000001</v>
      </c>
      <c r="F66" s="100" t="str">
        <f ca="1">IF(E66="","",VLOOKUP(E66,'Org List'!$J$9:$K$488,2,0))</f>
        <v>City of London</v>
      </c>
      <c r="G66" s="107">
        <f ca="1">IFERROR(IF((VLOOKUP($E66,'Adj NEA Backsheet'!$D$5:$CB$183,G$9,FALSE))="","",(VLOOKUP($E66,'Adj NEA Backsheet'!$D$5:$CB$183,G$9,FALSE))),"")</f>
        <v>1859.1938697088985</v>
      </c>
      <c r="H66" s="108">
        <f ca="1">IFERROR(IF((VLOOKUP($E66,'Adj NEA Backsheet'!$D$5:$CB$183,H$9,FALSE))="","",(VLOOKUP($E66,'Adj NEA Backsheet'!$D$5:$CB$183,H$9,FALSE))),"")</f>
        <v>1803.0094680552875</v>
      </c>
      <c r="I66" s="108">
        <f ca="1">IFERROR(IF((VLOOKUP($E66,'Adj NEA Backsheet'!$D$5:$CB$183,I$9,FALSE))="","",(VLOOKUP($E66,'Adj NEA Backsheet'!$D$5:$CB$183,I$9,FALSE))),"")</f>
        <v>1932.8884052757512</v>
      </c>
      <c r="J66" s="109">
        <f ca="1">IFERROR(IF((VLOOKUP($E66,'Adj NEA Backsheet'!$D$5:$CB$183,J$9,FALSE))="","",(VLOOKUP($E66,'Adj NEA Backsheet'!$D$5:$CB$183,J$9,FALSE))),"")</f>
        <v>2187.4777651996037</v>
      </c>
      <c r="K66" s="172">
        <f ca="1">IFERROR(IF((VLOOKUP($E66,'Adj NEA Backsheet'!$D$5:$CB$183,K$9,FALSE))="","",(VLOOKUP($E66,'Adj NEA Backsheet'!$D$5:$CB$183,K$9,FALSE))),"")</f>
        <v>2202.9654580792703</v>
      </c>
      <c r="L66" s="240">
        <f ca="1">IFERROR(IF((VLOOKUP($E66,'Adj NEA Backsheet'!$D$5:$CB$183,L$9,FALSE))="","",(VLOOKUP($E66,'Adj NEA Backsheet'!$D$5:$CB$183,L$9,FALSE))),"")</f>
        <v>2185.0287661563566</v>
      </c>
      <c r="M66" s="109">
        <f ca="1">IFERROR(IF((VLOOKUP($E66,'NEA Backsheet'!$D$5:$CB$183,M$9,FALSE))="","",(VLOOKUP($E66,'NEA Backsheet'!$D$5:$CB$183,M$9,FALSE))),"")</f>
        <v>2345.5155584951522</v>
      </c>
      <c r="N66" s="243">
        <f ca="1">IFERROR(IF((VLOOKUP($E66,'NEA Backsheet'!$D$5:$CB$183,N$9,FALSE))="","",(VLOOKUP($E66,'NEA Backsheet'!$D$5:$CB$183,N$9,FALSE))),"")</f>
        <v>0</v>
      </c>
      <c r="O66" s="93"/>
      <c r="Q66" s="107">
        <f ca="1">IFERROR(IF((VLOOKUP($E66,'DTOC Backsheet'!$D$5:$AF$183,Q$9,FALSE))="","",(VLOOKUP($E66,'DTOC Backsheet'!$D$5:$AF$183,Q$9,FALSE))),"")</f>
        <v>1437.5</v>
      </c>
      <c r="R66" s="108">
        <f ca="1">IFERROR(IF((VLOOKUP($E66,'DTOC Backsheet'!$D$5:$AF$183,R$9,FALSE))="","",(VLOOKUP($E66,'DTOC Backsheet'!$D$5:$AF$183,R$9,FALSE))),"")</f>
        <v>1984.375</v>
      </c>
      <c r="S66" s="108">
        <f ca="1">IFERROR(IF((VLOOKUP($E66,'DTOC Backsheet'!$D$5:$AF$183,S$9,FALSE))="","",(VLOOKUP($E66,'DTOC Backsheet'!$D$5:$AF$183,S$9,FALSE))),"")</f>
        <v>1375</v>
      </c>
      <c r="T66" s="109">
        <f ca="1">IFERROR(IF((VLOOKUP($E66,'DTOC Backsheet'!$D$5:$AF$183,T$9,FALSE))="","",(VLOOKUP($E66,'DTOC Backsheet'!$D$5:$AF$183,T$9,FALSE))),"")</f>
        <v>348.66953211851978</v>
      </c>
      <c r="U66" s="172">
        <f ca="1">IFERROR(IF((VLOOKUP($E66,'DTOC Backsheet'!$D$5:$AF$183,U$9,FALSE))="","",(VLOOKUP($E66,'DTOC Backsheet'!$D$5:$AF$183,U$9,FALSE))),"")</f>
        <v>1816.7517726175506</v>
      </c>
      <c r="V66" s="240">
        <f ca="1">IFERROR(IF((VLOOKUP($E66,'DTOC Backsheet'!$D$5:$AF$183,V$9,FALSE))="","",(VLOOKUP($E66,'DTOC Backsheet'!$D$5:$AF$183,V$9,FALSE))),"")</f>
        <v>2147.0702767298321</v>
      </c>
      <c r="W66" s="109">
        <f ca="1">IFERROR(IF((VLOOKUP($E66,'DTOC Backsheet'!$D$5:$AF$183,W$9,FALSE))="","",(VLOOKUP($E66,'DTOC Backsheet'!$D$5:$AF$183,W$9,FALSE))),"")</f>
        <v>1211.1678484117003</v>
      </c>
      <c r="X66" s="243">
        <f ca="1">IFERROR(IF((VLOOKUP($E66,'DTOC Backsheet'!$D$5:$AF$183,X$9,FALSE))="","",(VLOOKUP($E66,'DTOC Backsheet'!$D$5:$AF$183,X$9,FALSE))),"")</f>
        <v>0</v>
      </c>
      <c r="Y66" s="93"/>
    </row>
    <row r="67" spans="1:25" ht="30" customHeight="1" x14ac:dyDescent="0.3">
      <c r="A67" s="162">
        <v>55</v>
      </c>
      <c r="B67" s="98" t="str">
        <f ca="1">IFERROR(IF((VLOOKUP($E67,'Org List'!$AJ$10:$AL$188,3,FALSE))="","",(VLOOKUP($E67,'Org List'!$AJ$10:$AL$188,3,FALSE))),"")</f>
        <v>South West England Commissioning Region</v>
      </c>
      <c r="C67" s="99" t="str">
        <f ca="1">IFERROR(IF((VLOOKUP($E67,'Org List'!$AO$10:$AQ$188,3,FALSE))="","",(VLOOKUP($E67,'Org List'!$AO$10:$AQ$188,3,FALSE))),"")</f>
        <v>South West Region</v>
      </c>
      <c r="D67" s="100" t="str">
        <f ca="1">IFERROR(IF((VLOOKUP($E67,'Org List'!$AT$10:$AV$188,3,FALSE))="","",(VLOOKUP($E67,'Org List'!$AT$10:$AV$188,3,FALSE))),"")</f>
        <v>NHS England South West (South West South)</v>
      </c>
      <c r="E67" s="98" t="str">
        <f t="shared" ca="1" si="0"/>
        <v>E06000052</v>
      </c>
      <c r="F67" s="100" t="str">
        <f ca="1">IF(E67="","",VLOOKUP(E67,'Org List'!$J$9:$K$488,2,0))</f>
        <v>Cornwall &amp; Scilly</v>
      </c>
      <c r="G67" s="107">
        <f ca="1">IFERROR(IF((VLOOKUP($E67,'Adj NEA Backsheet'!$D$5:$CB$183,G$9,FALSE))="","",(VLOOKUP($E67,'Adj NEA Backsheet'!$D$5:$CB$183,G$9,FALSE))),"")</f>
        <v>2599.9945446333718</v>
      </c>
      <c r="H67" s="108">
        <f ca="1">IFERROR(IF((VLOOKUP($E67,'Adj NEA Backsheet'!$D$5:$CB$183,H$9,FALSE))="","",(VLOOKUP($E67,'Adj NEA Backsheet'!$D$5:$CB$183,H$9,FALSE))),"")</f>
        <v>2552.1488882873764</v>
      </c>
      <c r="I67" s="108">
        <f ca="1">IFERROR(IF((VLOOKUP($E67,'Adj NEA Backsheet'!$D$5:$CB$183,I$9,FALSE))="","",(VLOOKUP($E67,'Adj NEA Backsheet'!$D$5:$CB$183,I$9,FALSE))),"")</f>
        <v>2742.8668819308477</v>
      </c>
      <c r="J67" s="109">
        <f ca="1">IFERROR(IF((VLOOKUP($E67,'Adj NEA Backsheet'!$D$5:$CB$183,J$9,FALSE))="","",(VLOOKUP($E67,'Adj NEA Backsheet'!$D$5:$CB$183,J$9,FALSE))),"")</f>
        <v>2739.6194082512188</v>
      </c>
      <c r="K67" s="172">
        <f ca="1">IFERROR(IF((VLOOKUP($E67,'Adj NEA Backsheet'!$D$5:$CB$183,K$9,FALSE))="","",(VLOOKUP($E67,'Adj NEA Backsheet'!$D$5:$CB$183,K$9,FALSE))),"")</f>
        <v>2769.3734623845589</v>
      </c>
      <c r="L67" s="240">
        <f ca="1">IFERROR(IF((VLOOKUP($E67,'Adj NEA Backsheet'!$D$5:$CB$183,L$9,FALSE))="","",(VLOOKUP($E67,'Adj NEA Backsheet'!$D$5:$CB$183,L$9,FALSE))),"")</f>
        <v>2672.0687821790602</v>
      </c>
      <c r="M67" s="109">
        <f ca="1">IFERROR(IF((VLOOKUP($E67,'NEA Backsheet'!$D$5:$CB$183,M$9,FALSE))="","",(VLOOKUP($E67,'NEA Backsheet'!$D$5:$CB$183,M$9,FALSE))),"")</f>
        <v>2867.8818263363346</v>
      </c>
      <c r="N67" s="243">
        <f ca="1">IFERROR(IF((VLOOKUP($E67,'NEA Backsheet'!$D$5:$CB$183,N$9,FALSE))="","",(VLOOKUP($E67,'NEA Backsheet'!$D$5:$CB$183,N$9,FALSE))),"")</f>
        <v>0</v>
      </c>
      <c r="O67" s="93"/>
      <c r="Q67" s="107">
        <f ca="1">IFERROR(IF((VLOOKUP($E67,'DTOC Backsheet'!$D$5:$AF$183,Q$9,FALSE))="","",(VLOOKUP($E67,'DTOC Backsheet'!$D$5:$AF$183,Q$9,FALSE))),"")</f>
        <v>2809.3003272694591</v>
      </c>
      <c r="R67" s="108">
        <f ca="1">IFERROR(IF((VLOOKUP($E67,'DTOC Backsheet'!$D$5:$AF$183,R$9,FALSE))="","",(VLOOKUP($E67,'DTOC Backsheet'!$D$5:$AF$183,R$9,FALSE))),"")</f>
        <v>2791.7641204825086</v>
      </c>
      <c r="S67" s="108">
        <f ca="1">IFERROR(IF((VLOOKUP($E67,'DTOC Backsheet'!$D$5:$AF$183,S$9,FALSE))="","",(VLOOKUP($E67,'DTOC Backsheet'!$D$5:$AF$183,S$9,FALSE))),"")</f>
        <v>2170.7631976396265</v>
      </c>
      <c r="T67" s="109">
        <f ca="1">IFERROR(IF((VLOOKUP($E67,'DTOC Backsheet'!$D$5:$AF$183,T$9,FALSE))="","",(VLOOKUP($E67,'DTOC Backsheet'!$D$5:$AF$183,T$9,FALSE))),"")</f>
        <v>1723.882818706621</v>
      </c>
      <c r="U67" s="172">
        <f ca="1">IFERROR(IF((VLOOKUP($E67,'DTOC Backsheet'!$D$5:$AF$183,U$9,FALSE))="","",(VLOOKUP($E67,'DTOC Backsheet'!$D$5:$AF$183,U$9,FALSE))),"")</f>
        <v>1516.2730731542629</v>
      </c>
      <c r="V67" s="240">
        <f ca="1">IFERROR(IF((VLOOKUP($E67,'DTOC Backsheet'!$D$5:$AF$183,V$9,FALSE))="","",(VLOOKUP($E67,'DTOC Backsheet'!$D$5:$AF$183,V$9,FALSE))),"")</f>
        <v>1953.8067834858925</v>
      </c>
      <c r="W67" s="109">
        <f ca="1">IFERROR(IF((VLOOKUP($E67,'DTOC Backsheet'!$D$5:$AF$183,W$9,FALSE))="","",(VLOOKUP($E67,'DTOC Backsheet'!$D$5:$AF$183,W$9,FALSE))),"")</f>
        <v>2068.6593824479455</v>
      </c>
      <c r="X67" s="243">
        <f ca="1">IFERROR(IF((VLOOKUP($E67,'DTOC Backsheet'!$D$5:$AF$183,X$9,FALSE))="","",(VLOOKUP($E67,'DTOC Backsheet'!$D$5:$AF$183,X$9,FALSE))),"")</f>
        <v>0</v>
      </c>
      <c r="Y67" s="93"/>
    </row>
    <row r="68" spans="1:25" ht="30" customHeight="1" x14ac:dyDescent="0.3">
      <c r="A68" s="162">
        <v>56</v>
      </c>
      <c r="B68" s="98" t="str">
        <f ca="1">IFERROR(IF((VLOOKUP($E68,'Org List'!$AJ$10:$AL$188,3,FALSE))="","",(VLOOKUP($E68,'Org List'!$AJ$10:$AL$188,3,FALSE))),"")</f>
        <v>North of England Commissioning Region</v>
      </c>
      <c r="C68" s="99" t="str">
        <f ca="1">IFERROR(IF((VLOOKUP($E68,'Org List'!$AO$10:$AQ$188,3,FALSE))="","",(VLOOKUP($E68,'Org List'!$AO$10:$AQ$188,3,FALSE))),"")</f>
        <v>North East Region</v>
      </c>
      <c r="D68" s="100" t="str">
        <f ca="1">IFERROR(IF((VLOOKUP($E68,'Org List'!$AT$10:$AV$188,3,FALSE))="","",(VLOOKUP($E68,'Org List'!$AT$10:$AV$188,3,FALSE))),"")</f>
        <v>NHS England North (Cumbria And North East)</v>
      </c>
      <c r="E68" s="98" t="str">
        <f t="shared" ca="1" si="0"/>
        <v>E06000047</v>
      </c>
      <c r="F68" s="100" t="str">
        <f ca="1">IF(E68="","",VLOOKUP(E68,'Org List'!$J$9:$K$488,2,0))</f>
        <v>County Durham</v>
      </c>
      <c r="G68" s="107">
        <f ca="1">IFERROR(IF((VLOOKUP($E68,'Adj NEA Backsheet'!$D$5:$CB$183,G$9,FALSE))="","",(VLOOKUP($E68,'Adj NEA Backsheet'!$D$5:$CB$183,G$9,FALSE))),"")</f>
        <v>2978.1375243554144</v>
      </c>
      <c r="H68" s="108">
        <f ca="1">IFERROR(IF((VLOOKUP($E68,'Adj NEA Backsheet'!$D$5:$CB$183,H$9,FALSE))="","",(VLOOKUP($E68,'Adj NEA Backsheet'!$D$5:$CB$183,H$9,FALSE))),"")</f>
        <v>3006.697177367128</v>
      </c>
      <c r="I68" s="108">
        <f ca="1">IFERROR(IF((VLOOKUP($E68,'Adj NEA Backsheet'!$D$5:$CB$183,I$9,FALSE))="","",(VLOOKUP($E68,'Adj NEA Backsheet'!$D$5:$CB$183,I$9,FALSE))),"")</f>
        <v>3155.7170671395497</v>
      </c>
      <c r="J68" s="109">
        <f ca="1">IFERROR(IF((VLOOKUP($E68,'Adj NEA Backsheet'!$D$5:$CB$183,J$9,FALSE))="","",(VLOOKUP($E68,'Adj NEA Backsheet'!$D$5:$CB$183,J$9,FALSE))),"")</f>
        <v>3057.4748122054211</v>
      </c>
      <c r="K68" s="172">
        <f ca="1">IFERROR(IF((VLOOKUP($E68,'Adj NEA Backsheet'!$D$5:$CB$183,K$9,FALSE))="","",(VLOOKUP($E68,'Adj NEA Backsheet'!$D$5:$CB$183,K$9,FALSE))),"")</f>
        <v>3085.3628669670798</v>
      </c>
      <c r="L68" s="240">
        <f ca="1">IFERROR(IF((VLOOKUP($E68,'Adj NEA Backsheet'!$D$5:$CB$183,L$9,FALSE))="","",(VLOOKUP($E68,'Adj NEA Backsheet'!$D$5:$CB$183,L$9,FALSE))),"")</f>
        <v>3017.6252396771379</v>
      </c>
      <c r="M68" s="109">
        <f ca="1">IFERROR(IF((VLOOKUP($E68,'NEA Backsheet'!$D$5:$CB$183,M$9,FALSE))="","",(VLOOKUP($E68,'NEA Backsheet'!$D$5:$CB$183,M$9,FALSE))),"")</f>
        <v>3211.6802460478434</v>
      </c>
      <c r="N68" s="243">
        <f ca="1">IFERROR(IF((VLOOKUP($E68,'NEA Backsheet'!$D$5:$CB$183,N$9,FALSE))="","",(VLOOKUP($E68,'NEA Backsheet'!$D$5:$CB$183,N$9,FALSE))),"")</f>
        <v>0</v>
      </c>
      <c r="O68" s="93"/>
      <c r="Q68" s="107">
        <f ca="1">IFERROR(IF((VLOOKUP($E68,'DTOC Backsheet'!$D$5:$AF$183,Q$9,FALSE))="","",(VLOOKUP($E68,'DTOC Backsheet'!$D$5:$AF$183,Q$9,FALSE))),"")</f>
        <v>279.11571603461886</v>
      </c>
      <c r="R68" s="108">
        <f ca="1">IFERROR(IF((VLOOKUP($E68,'DTOC Backsheet'!$D$5:$AF$183,R$9,FALSE))="","",(VLOOKUP($E68,'DTOC Backsheet'!$D$5:$AF$183,R$9,FALSE))),"")</f>
        <v>319.76593039359807</v>
      </c>
      <c r="S68" s="108">
        <f ca="1">IFERROR(IF((VLOOKUP($E68,'DTOC Backsheet'!$D$5:$AF$183,S$9,FALSE))="","",(VLOOKUP($E68,'DTOC Backsheet'!$D$5:$AF$183,S$9,FALSE))),"")</f>
        <v>283.60614669055258</v>
      </c>
      <c r="T68" s="109">
        <f ca="1">IFERROR(IF((VLOOKUP($E68,'DTOC Backsheet'!$D$5:$AF$183,T$9,FALSE))="","",(VLOOKUP($E68,'DTOC Backsheet'!$D$5:$AF$183,T$9,FALSE))),"")</f>
        <v>323.91005714531957</v>
      </c>
      <c r="U68" s="172">
        <f ca="1">IFERROR(IF((VLOOKUP($E68,'DTOC Backsheet'!$D$5:$AF$183,U$9,FALSE))="","",(VLOOKUP($E68,'DTOC Backsheet'!$D$5:$AF$183,U$9,FALSE))),"")</f>
        <v>377.85580484443091</v>
      </c>
      <c r="V68" s="240">
        <f ca="1">IFERROR(IF((VLOOKUP($E68,'DTOC Backsheet'!$D$5:$AF$183,V$9,FALSE))="","",(VLOOKUP($E68,'DTOC Backsheet'!$D$5:$AF$183,V$9,FALSE))),"")</f>
        <v>253.70991385127937</v>
      </c>
      <c r="W68" s="109">
        <f ca="1">IFERROR(IF((VLOOKUP($E68,'DTOC Backsheet'!$D$5:$AF$183,W$9,FALSE))="","",(VLOOKUP($E68,'DTOC Backsheet'!$D$5:$AF$183,W$9,FALSE))),"")</f>
        <v>219.78769695751498</v>
      </c>
      <c r="X68" s="243">
        <f ca="1">IFERROR(IF((VLOOKUP($E68,'DTOC Backsheet'!$D$5:$AF$183,X$9,FALSE))="","",(VLOOKUP($E68,'DTOC Backsheet'!$D$5:$AF$183,X$9,FALSE))),"")</f>
        <v>0</v>
      </c>
      <c r="Y68" s="93"/>
    </row>
    <row r="69" spans="1:25" ht="30" customHeight="1" x14ac:dyDescent="0.3">
      <c r="A69" s="162">
        <v>57</v>
      </c>
      <c r="B69" s="98" t="str">
        <f ca="1">IFERROR(IF((VLOOKUP($E69,'Org List'!$AJ$10:$AL$188,3,FALSE))="","",(VLOOKUP($E69,'Org List'!$AJ$10:$AL$188,3,FALSE))),"")</f>
        <v>Midlands and East of England Commissioning Region</v>
      </c>
      <c r="C69" s="99" t="str">
        <f ca="1">IFERROR(IF((VLOOKUP($E69,'Org List'!$AO$10:$AQ$188,3,FALSE))="","",(VLOOKUP($E69,'Org List'!$AO$10:$AQ$188,3,FALSE))),"")</f>
        <v>West Midlands Region</v>
      </c>
      <c r="D69" s="100" t="str">
        <f ca="1">IFERROR(IF((VLOOKUP($E69,'Org List'!$AT$10:$AV$188,3,FALSE))="","",(VLOOKUP($E69,'Org List'!$AT$10:$AV$188,3,FALSE))),"")</f>
        <v>NHS England Midlands And East (West Midlands)</v>
      </c>
      <c r="E69" s="98" t="str">
        <f t="shared" ca="1" si="0"/>
        <v>E08000026</v>
      </c>
      <c r="F69" s="100" t="str">
        <f ca="1">IF(E69="","",VLOOKUP(E69,'Org List'!$J$9:$K$488,2,0))</f>
        <v>Coventry</v>
      </c>
      <c r="G69" s="107">
        <f ca="1">IFERROR(IF((VLOOKUP($E69,'Adj NEA Backsheet'!$D$5:$CB$183,G$9,FALSE))="","",(VLOOKUP($E69,'Adj NEA Backsheet'!$D$5:$CB$183,G$9,FALSE))),"")</f>
        <v>2667.8053461580535</v>
      </c>
      <c r="H69" s="108">
        <f ca="1">IFERROR(IF((VLOOKUP($E69,'Adj NEA Backsheet'!$D$5:$CB$183,H$9,FALSE))="","",(VLOOKUP($E69,'Adj NEA Backsheet'!$D$5:$CB$183,H$9,FALSE))),"")</f>
        <v>2727.8162618143692</v>
      </c>
      <c r="I69" s="108">
        <f ca="1">IFERROR(IF((VLOOKUP($E69,'Adj NEA Backsheet'!$D$5:$CB$183,I$9,FALSE))="","",(VLOOKUP($E69,'Adj NEA Backsheet'!$D$5:$CB$183,I$9,FALSE))),"")</f>
        <v>2641.5565143419749</v>
      </c>
      <c r="J69" s="109">
        <f ca="1">IFERROR(IF((VLOOKUP($E69,'Adj NEA Backsheet'!$D$5:$CB$183,J$9,FALSE))="","",(VLOOKUP($E69,'Adj NEA Backsheet'!$D$5:$CB$183,J$9,FALSE))),"")</f>
        <v>2565.3722961444719</v>
      </c>
      <c r="K69" s="172">
        <f ca="1">IFERROR(IF((VLOOKUP($E69,'Adj NEA Backsheet'!$D$5:$CB$183,K$9,FALSE))="","",(VLOOKUP($E69,'Adj NEA Backsheet'!$D$5:$CB$183,K$9,FALSE))),"")</f>
        <v>2616.5679797518783</v>
      </c>
      <c r="L69" s="240">
        <f ca="1">IFERROR(IF((VLOOKUP($E69,'Adj NEA Backsheet'!$D$5:$CB$183,L$9,FALSE))="","",(VLOOKUP($E69,'Adj NEA Backsheet'!$D$5:$CB$183,L$9,FALSE))),"")</f>
        <v>2641.0626419940263</v>
      </c>
      <c r="M69" s="109">
        <f ca="1">IFERROR(IF((VLOOKUP($E69,'NEA Backsheet'!$D$5:$CB$183,M$9,FALSE))="","",(VLOOKUP($E69,'NEA Backsheet'!$D$5:$CB$183,M$9,FALSE))),"")</f>
        <v>2756.8082261683244</v>
      </c>
      <c r="N69" s="243">
        <f ca="1">IFERROR(IF((VLOOKUP($E69,'NEA Backsheet'!$D$5:$CB$183,N$9,FALSE))="","",(VLOOKUP($E69,'NEA Backsheet'!$D$5:$CB$183,N$9,FALSE))),"")</f>
        <v>0</v>
      </c>
      <c r="O69" s="93"/>
      <c r="Q69" s="107">
        <f ca="1">IFERROR(IF((VLOOKUP($E69,'DTOC Backsheet'!$D$5:$AF$183,Q$9,FALSE))="","",(VLOOKUP($E69,'DTOC Backsheet'!$D$5:$AF$183,Q$9,FALSE))),"")</f>
        <v>1938.3150779466671</v>
      </c>
      <c r="R69" s="108">
        <f ca="1">IFERROR(IF((VLOOKUP($E69,'DTOC Backsheet'!$D$5:$AF$183,R$9,FALSE))="","",(VLOOKUP($E69,'DTOC Backsheet'!$D$5:$AF$183,R$9,FALSE))),"")</f>
        <v>1341.9921080105462</v>
      </c>
      <c r="S69" s="108">
        <f ca="1">IFERROR(IF((VLOOKUP($E69,'DTOC Backsheet'!$D$5:$AF$183,S$9,FALSE))="","",(VLOOKUP($E69,'DTOC Backsheet'!$D$5:$AF$183,S$9,FALSE))),"")</f>
        <v>1088.245182524375</v>
      </c>
      <c r="T69" s="109">
        <f ca="1">IFERROR(IF((VLOOKUP($E69,'DTOC Backsheet'!$D$5:$AF$183,T$9,FALSE))="","",(VLOOKUP($E69,'DTOC Backsheet'!$D$5:$AF$183,T$9,FALSE))),"")</f>
        <v>823.78707232064369</v>
      </c>
      <c r="U69" s="172">
        <f ca="1">IFERROR(IF((VLOOKUP($E69,'DTOC Backsheet'!$D$5:$AF$183,U$9,FALSE))="","",(VLOOKUP($E69,'DTOC Backsheet'!$D$5:$AF$183,U$9,FALSE))),"")</f>
        <v>1013.6769737369275</v>
      </c>
      <c r="V69" s="240">
        <f ca="1">IFERROR(IF((VLOOKUP($E69,'DTOC Backsheet'!$D$5:$AF$183,V$9,FALSE))="","",(VLOOKUP($E69,'DTOC Backsheet'!$D$5:$AF$183,V$9,FALSE))),"")</f>
        <v>944.56263461850062</v>
      </c>
      <c r="W69" s="109">
        <f ca="1">IFERROR(IF((VLOOKUP($E69,'DTOC Backsheet'!$D$5:$AF$183,W$9,FALSE))="","",(VLOOKUP($E69,'DTOC Backsheet'!$D$5:$AF$183,W$9,FALSE))),"")</f>
        <v>1112.1125476328689</v>
      </c>
      <c r="X69" s="243">
        <f ca="1">IFERROR(IF((VLOOKUP($E69,'DTOC Backsheet'!$D$5:$AF$183,X$9,FALSE))="","",(VLOOKUP($E69,'DTOC Backsheet'!$D$5:$AF$183,X$9,FALSE))),"")</f>
        <v>0</v>
      </c>
      <c r="Y69" s="93"/>
    </row>
    <row r="70" spans="1:25" ht="30" customHeight="1" x14ac:dyDescent="0.3">
      <c r="A70" s="162">
        <v>58</v>
      </c>
      <c r="B70" s="98" t="str">
        <f ca="1">IFERROR(IF((VLOOKUP($E70,'Org List'!$AJ$10:$AL$188,3,FALSE))="","",(VLOOKUP($E70,'Org List'!$AJ$10:$AL$188,3,FALSE))),"")</f>
        <v>London Commissioning Region</v>
      </c>
      <c r="C70" s="99" t="str">
        <f ca="1">IFERROR(IF((VLOOKUP($E70,'Org List'!$AO$10:$AQ$188,3,FALSE))="","",(VLOOKUP($E70,'Org List'!$AO$10:$AQ$188,3,FALSE))),"")</f>
        <v>London Region</v>
      </c>
      <c r="D70" s="100" t="str">
        <f ca="1">IFERROR(IF((VLOOKUP($E70,'Org List'!$AT$10:$AV$188,3,FALSE))="","",(VLOOKUP($E70,'Org List'!$AT$10:$AV$188,3,FALSE))),"")</f>
        <v>NHS England London</v>
      </c>
      <c r="E70" s="98" t="str">
        <f t="shared" ca="1" si="0"/>
        <v>E09000008</v>
      </c>
      <c r="F70" s="100" t="str">
        <f ca="1">IF(E70="","",VLOOKUP(E70,'Org List'!$J$9:$K$488,2,0))</f>
        <v>Croydon</v>
      </c>
      <c r="G70" s="107">
        <f ca="1">IFERROR(IF((VLOOKUP($E70,'Adj NEA Backsheet'!$D$5:$CB$183,G$9,FALSE))="","",(VLOOKUP($E70,'Adj NEA Backsheet'!$D$5:$CB$183,G$9,FALSE))),"")</f>
        <v>2527.2603647393521</v>
      </c>
      <c r="H70" s="108">
        <f ca="1">IFERROR(IF((VLOOKUP($E70,'Adj NEA Backsheet'!$D$5:$CB$183,H$9,FALSE))="","",(VLOOKUP($E70,'Adj NEA Backsheet'!$D$5:$CB$183,H$9,FALSE))),"")</f>
        <v>2531.9320692084061</v>
      </c>
      <c r="I70" s="108">
        <f ca="1">IFERROR(IF((VLOOKUP($E70,'Adj NEA Backsheet'!$D$5:$CB$183,I$9,FALSE))="","",(VLOOKUP($E70,'Adj NEA Backsheet'!$D$5:$CB$183,I$9,FALSE))),"")</f>
        <v>2609.7783336062726</v>
      </c>
      <c r="J70" s="109">
        <f ca="1">IFERROR(IF((VLOOKUP($E70,'Adj NEA Backsheet'!$D$5:$CB$183,J$9,FALSE))="","",(VLOOKUP($E70,'Adj NEA Backsheet'!$D$5:$CB$183,J$9,FALSE))),"")</f>
        <v>2335.9491828650121</v>
      </c>
      <c r="K70" s="172">
        <f ca="1">IFERROR(IF((VLOOKUP($E70,'Adj NEA Backsheet'!$D$5:$CB$183,K$9,FALSE))="","",(VLOOKUP($E70,'Adj NEA Backsheet'!$D$5:$CB$183,K$9,FALSE))),"")</f>
        <v>2175.5222698638058</v>
      </c>
      <c r="L70" s="240">
        <f ca="1">IFERROR(IF((VLOOKUP($E70,'Adj NEA Backsheet'!$D$5:$CB$183,L$9,FALSE))="","",(VLOOKUP($E70,'Adj NEA Backsheet'!$D$5:$CB$183,L$9,FALSE))),"")</f>
        <v>2252.6105184143175</v>
      </c>
      <c r="M70" s="109">
        <f ca="1">IFERROR(IF((VLOOKUP($E70,'NEA Backsheet'!$D$5:$CB$183,M$9,FALSE))="","",(VLOOKUP($E70,'NEA Backsheet'!$D$5:$CB$183,M$9,FALSE))),"")</f>
        <v>2400.6813501778383</v>
      </c>
      <c r="N70" s="243">
        <f ca="1">IFERROR(IF((VLOOKUP($E70,'NEA Backsheet'!$D$5:$CB$183,N$9,FALSE))="","",(VLOOKUP($E70,'NEA Backsheet'!$D$5:$CB$183,N$9,FALSE))),"")</f>
        <v>0</v>
      </c>
      <c r="O70" s="93"/>
      <c r="Q70" s="107">
        <f ca="1">IFERROR(IF((VLOOKUP($E70,'DTOC Backsheet'!$D$5:$AF$183,Q$9,FALSE))="","",(VLOOKUP($E70,'DTOC Backsheet'!$D$5:$AF$183,Q$9,FALSE))),"")</f>
        <v>897.73910405361607</v>
      </c>
      <c r="R70" s="108">
        <f ca="1">IFERROR(IF((VLOOKUP($E70,'DTOC Backsheet'!$D$5:$AF$183,R$9,FALSE))="","",(VLOOKUP($E70,'DTOC Backsheet'!$D$5:$AF$183,R$9,FALSE))),"")</f>
        <v>883.60419496521422</v>
      </c>
      <c r="S70" s="108">
        <f ca="1">IFERROR(IF((VLOOKUP($E70,'DTOC Backsheet'!$D$5:$AF$183,S$9,FALSE))="","",(VLOOKUP($E70,'DTOC Backsheet'!$D$5:$AF$183,S$9,FALSE))),"")</f>
        <v>534.02376043742379</v>
      </c>
      <c r="T70" s="109">
        <f ca="1">IFERROR(IF((VLOOKUP($E70,'DTOC Backsheet'!$D$5:$AF$183,T$9,FALSE))="","",(VLOOKUP($E70,'DTOC Backsheet'!$D$5:$AF$183,T$9,FALSE))),"")</f>
        <v>694.8630594542152</v>
      </c>
      <c r="U70" s="172">
        <f ca="1">IFERROR(IF((VLOOKUP($E70,'DTOC Backsheet'!$D$5:$AF$183,U$9,FALSE))="","",(VLOOKUP($E70,'DTOC Backsheet'!$D$5:$AF$183,U$9,FALSE))),"")</f>
        <v>769.72587682930214</v>
      </c>
      <c r="V70" s="240">
        <f ca="1">IFERROR(IF((VLOOKUP($E70,'DTOC Backsheet'!$D$5:$AF$183,V$9,FALSE))="","",(VLOOKUP($E70,'DTOC Backsheet'!$D$5:$AF$183,V$9,FALSE))),"")</f>
        <v>606.72910627172666</v>
      </c>
      <c r="W70" s="109">
        <f ca="1">IFERROR(IF((VLOOKUP($E70,'DTOC Backsheet'!$D$5:$AF$183,W$9,FALSE))="","",(VLOOKUP($E70,'DTOC Backsheet'!$D$5:$AF$183,W$9,FALSE))),"")</f>
        <v>530.50514676254727</v>
      </c>
      <c r="X70" s="243">
        <f ca="1">IFERROR(IF((VLOOKUP($E70,'DTOC Backsheet'!$D$5:$AF$183,X$9,FALSE))="","",(VLOOKUP($E70,'DTOC Backsheet'!$D$5:$AF$183,X$9,FALSE))),"")</f>
        <v>0</v>
      </c>
      <c r="Y70" s="93"/>
    </row>
    <row r="71" spans="1:25" ht="30" customHeight="1" x14ac:dyDescent="0.3">
      <c r="A71" s="162">
        <v>59</v>
      </c>
      <c r="B71" s="98" t="str">
        <f ca="1">IFERROR(IF((VLOOKUP($E71,'Org List'!$AJ$10:$AL$188,3,FALSE))="","",(VLOOKUP($E71,'Org List'!$AJ$10:$AL$188,3,FALSE))),"")</f>
        <v>North of England Commissioning Region</v>
      </c>
      <c r="C71" s="99" t="str">
        <f ca="1">IFERROR(IF((VLOOKUP($E71,'Org List'!$AO$10:$AQ$188,3,FALSE))="","",(VLOOKUP($E71,'Org List'!$AO$10:$AQ$188,3,FALSE))),"")</f>
        <v>North West Region</v>
      </c>
      <c r="D71" s="100" t="str">
        <f ca="1">IFERROR(IF((VLOOKUP($E71,'Org List'!$AT$10:$AV$188,3,FALSE))="","",(VLOOKUP($E71,'Org List'!$AT$10:$AV$188,3,FALSE))),"")</f>
        <v>NHS England North (Cumbria And North East)</v>
      </c>
      <c r="E71" s="98" t="str">
        <f t="shared" ca="1" si="0"/>
        <v>E10000006</v>
      </c>
      <c r="F71" s="100" t="str">
        <f ca="1">IF(E71="","",VLOOKUP(E71,'Org List'!$J$9:$K$488,2,0))</f>
        <v>Cumbria</v>
      </c>
      <c r="G71" s="107">
        <f ca="1">IFERROR(IF((VLOOKUP($E71,'Adj NEA Backsheet'!$D$5:$CB$183,G$9,FALSE))="","",(VLOOKUP($E71,'Adj NEA Backsheet'!$D$5:$CB$183,G$9,FALSE))),"")</f>
        <v>2757.1707503543166</v>
      </c>
      <c r="H71" s="108">
        <f ca="1">IFERROR(IF((VLOOKUP($E71,'Adj NEA Backsheet'!$D$5:$CB$183,H$9,FALSE))="","",(VLOOKUP($E71,'Adj NEA Backsheet'!$D$5:$CB$183,H$9,FALSE))),"")</f>
        <v>2764.1693350804276</v>
      </c>
      <c r="I71" s="108">
        <f ca="1">IFERROR(IF((VLOOKUP($E71,'Adj NEA Backsheet'!$D$5:$CB$183,I$9,FALSE))="","",(VLOOKUP($E71,'Adj NEA Backsheet'!$D$5:$CB$183,I$9,FALSE))),"")</f>
        <v>2970.7352879443847</v>
      </c>
      <c r="J71" s="109">
        <f ca="1">IFERROR(IF((VLOOKUP($E71,'Adj NEA Backsheet'!$D$5:$CB$183,J$9,FALSE))="","",(VLOOKUP($E71,'Adj NEA Backsheet'!$D$5:$CB$183,J$9,FALSE))),"")</f>
        <v>2914.5828823616034</v>
      </c>
      <c r="K71" s="172">
        <f ca="1">IFERROR(IF((VLOOKUP($E71,'Adj NEA Backsheet'!$D$5:$CB$183,K$9,FALSE))="","",(VLOOKUP($E71,'Adj NEA Backsheet'!$D$5:$CB$183,K$9,FALSE))),"")</f>
        <v>2930.580173066412</v>
      </c>
      <c r="L71" s="240">
        <f ca="1">IFERROR(IF((VLOOKUP($E71,'Adj NEA Backsheet'!$D$5:$CB$183,L$9,FALSE))="","",(VLOOKUP($E71,'Adj NEA Backsheet'!$D$5:$CB$183,L$9,FALSE))),"")</f>
        <v>2819.0590553671636</v>
      </c>
      <c r="M71" s="109">
        <f ca="1">IFERROR(IF((VLOOKUP($E71,'NEA Backsheet'!$D$5:$CB$183,M$9,FALSE))="","",(VLOOKUP($E71,'NEA Backsheet'!$D$5:$CB$183,M$9,FALSE))),"")</f>
        <v>3100.9524586879397</v>
      </c>
      <c r="N71" s="243">
        <f ca="1">IFERROR(IF((VLOOKUP($E71,'NEA Backsheet'!$D$5:$CB$183,N$9,FALSE))="","",(VLOOKUP($E71,'NEA Backsheet'!$D$5:$CB$183,N$9,FALSE))),"")</f>
        <v>0</v>
      </c>
      <c r="O71" s="93"/>
      <c r="Q71" s="107">
        <f ca="1">IFERROR(IF((VLOOKUP($E71,'DTOC Backsheet'!$D$5:$AF$183,Q$9,FALSE))="","",(VLOOKUP($E71,'DTOC Backsheet'!$D$5:$AF$183,Q$9,FALSE))),"")</f>
        <v>3277.1330200048797</v>
      </c>
      <c r="R71" s="108">
        <f ca="1">IFERROR(IF((VLOOKUP($E71,'DTOC Backsheet'!$D$5:$AF$183,R$9,FALSE))="","",(VLOOKUP($E71,'DTOC Backsheet'!$D$5:$AF$183,R$9,FALSE))),"")</f>
        <v>3355.5062094732975</v>
      </c>
      <c r="S71" s="108">
        <f ca="1">IFERROR(IF((VLOOKUP($E71,'DTOC Backsheet'!$D$5:$AF$183,S$9,FALSE))="","",(VLOOKUP($E71,'DTOC Backsheet'!$D$5:$AF$183,S$9,FALSE))),"")</f>
        <v>2728.0277805846445</v>
      </c>
      <c r="T71" s="109">
        <f ca="1">IFERROR(IF((VLOOKUP($E71,'DTOC Backsheet'!$D$5:$AF$183,T$9,FALSE))="","",(VLOOKUP($E71,'DTOC Backsheet'!$D$5:$AF$183,T$9,FALSE))),"")</f>
        <v>2816.9994860308902</v>
      </c>
      <c r="U71" s="172">
        <f ca="1">IFERROR(IF((VLOOKUP($E71,'DTOC Backsheet'!$D$5:$AF$183,U$9,FALSE))="","",(VLOOKUP($E71,'DTOC Backsheet'!$D$5:$AF$183,U$9,FALSE))),"")</f>
        <v>1922.9255166649698</v>
      </c>
      <c r="V71" s="240">
        <f ca="1">IFERROR(IF((VLOOKUP($E71,'DTOC Backsheet'!$D$5:$AF$183,V$9,FALSE))="","",(VLOOKUP($E71,'DTOC Backsheet'!$D$5:$AF$183,V$9,FALSE))),"")</f>
        <v>1957.9775607428164</v>
      </c>
      <c r="W71" s="109">
        <f ca="1">IFERROR(IF((VLOOKUP($E71,'DTOC Backsheet'!$D$5:$AF$183,W$9,FALSE))="","",(VLOOKUP($E71,'DTOC Backsheet'!$D$5:$AF$183,W$9,FALSE))),"")</f>
        <v>1794.3190732525884</v>
      </c>
      <c r="X71" s="243">
        <f ca="1">IFERROR(IF((VLOOKUP($E71,'DTOC Backsheet'!$D$5:$AF$183,X$9,FALSE))="","",(VLOOKUP($E71,'DTOC Backsheet'!$D$5:$AF$183,X$9,FALSE))),"")</f>
        <v>0</v>
      </c>
      <c r="Y71" s="93"/>
    </row>
    <row r="72" spans="1:25" ht="30" customHeight="1" x14ac:dyDescent="0.3">
      <c r="A72" s="162">
        <v>60</v>
      </c>
      <c r="B72" s="98" t="str">
        <f ca="1">IFERROR(IF((VLOOKUP($E72,'Org List'!$AJ$10:$AL$188,3,FALSE))="","",(VLOOKUP($E72,'Org List'!$AJ$10:$AL$188,3,FALSE))),"")</f>
        <v>North of England Commissioning Region</v>
      </c>
      <c r="C72" s="99" t="str">
        <f ca="1">IFERROR(IF((VLOOKUP($E72,'Org List'!$AO$10:$AQ$188,3,FALSE))="","",(VLOOKUP($E72,'Org List'!$AO$10:$AQ$188,3,FALSE))),"")</f>
        <v>North East Region</v>
      </c>
      <c r="D72" s="100" t="str">
        <f ca="1">IFERROR(IF((VLOOKUP($E72,'Org List'!$AT$10:$AV$188,3,FALSE))="","",(VLOOKUP($E72,'Org List'!$AT$10:$AV$188,3,FALSE))),"")</f>
        <v>NHS England North (Cumbria And North East)</v>
      </c>
      <c r="E72" s="98" t="str">
        <f t="shared" ca="1" si="0"/>
        <v>E06000005</v>
      </c>
      <c r="F72" s="100" t="str">
        <f ca="1">IF(E72="","",VLOOKUP(E72,'Org List'!$J$9:$K$488,2,0))</f>
        <v>Darlington</v>
      </c>
      <c r="G72" s="107">
        <f ca="1">IFERROR(IF((VLOOKUP($E72,'Adj NEA Backsheet'!$D$5:$CB$183,G$9,FALSE))="","",(VLOOKUP($E72,'Adj NEA Backsheet'!$D$5:$CB$183,G$9,FALSE))),"")</f>
        <v>3064.2126822900732</v>
      </c>
      <c r="H72" s="108">
        <f ca="1">IFERROR(IF((VLOOKUP($E72,'Adj NEA Backsheet'!$D$5:$CB$183,H$9,FALSE))="","",(VLOOKUP($E72,'Adj NEA Backsheet'!$D$5:$CB$183,H$9,FALSE))),"")</f>
        <v>2915.0749591189906</v>
      </c>
      <c r="I72" s="108">
        <f ca="1">IFERROR(IF((VLOOKUP($E72,'Adj NEA Backsheet'!$D$5:$CB$183,I$9,FALSE))="","",(VLOOKUP($E72,'Adj NEA Backsheet'!$D$5:$CB$183,I$9,FALSE))),"")</f>
        <v>3221.2992392625083</v>
      </c>
      <c r="J72" s="109">
        <f ca="1">IFERROR(IF((VLOOKUP($E72,'Adj NEA Backsheet'!$D$5:$CB$183,J$9,FALSE))="","",(VLOOKUP($E72,'Adj NEA Backsheet'!$D$5:$CB$183,J$9,FALSE))),"")</f>
        <v>3245.4488570870803</v>
      </c>
      <c r="K72" s="172">
        <f ca="1">IFERROR(IF((VLOOKUP($E72,'Adj NEA Backsheet'!$D$5:$CB$183,K$9,FALSE))="","",(VLOOKUP($E72,'Adj NEA Backsheet'!$D$5:$CB$183,K$9,FALSE))),"")</f>
        <v>3072.3760732062774</v>
      </c>
      <c r="L72" s="240">
        <f ca="1">IFERROR(IF((VLOOKUP($E72,'Adj NEA Backsheet'!$D$5:$CB$183,L$9,FALSE))="","",(VLOOKUP($E72,'Adj NEA Backsheet'!$D$5:$CB$183,L$9,FALSE))),"")</f>
        <v>3047.2617599773525</v>
      </c>
      <c r="M72" s="109">
        <f ca="1">IFERROR(IF((VLOOKUP($E72,'NEA Backsheet'!$D$5:$CB$183,M$9,FALSE))="","",(VLOOKUP($E72,'NEA Backsheet'!$D$5:$CB$183,M$9,FALSE))),"")</f>
        <v>3396.4356599498478</v>
      </c>
      <c r="N72" s="243">
        <f ca="1">IFERROR(IF((VLOOKUP($E72,'NEA Backsheet'!$D$5:$CB$183,N$9,FALSE))="","",(VLOOKUP($E72,'NEA Backsheet'!$D$5:$CB$183,N$9,FALSE))),"")</f>
        <v>0</v>
      </c>
      <c r="O72" s="93"/>
      <c r="Q72" s="107">
        <f ca="1">IFERROR(IF((VLOOKUP($E72,'DTOC Backsheet'!$D$5:$AF$183,Q$9,FALSE))="","",(VLOOKUP($E72,'DTOC Backsheet'!$D$5:$AF$183,Q$9,FALSE))),"")</f>
        <v>380.34600755922787</v>
      </c>
      <c r="R72" s="108">
        <f ca="1">IFERROR(IF((VLOOKUP($E72,'DTOC Backsheet'!$D$5:$AF$183,R$9,FALSE))="","",(VLOOKUP($E72,'DTOC Backsheet'!$D$5:$AF$183,R$9,FALSE))),"")</f>
        <v>426.84598967461932</v>
      </c>
      <c r="S72" s="108">
        <f ca="1">IFERROR(IF((VLOOKUP($E72,'DTOC Backsheet'!$D$5:$AF$183,S$9,FALSE))="","",(VLOOKUP($E72,'DTOC Backsheet'!$D$5:$AF$183,S$9,FALSE))),"")</f>
        <v>547.26902028114614</v>
      </c>
      <c r="T72" s="109">
        <f ca="1">IFERROR(IF((VLOOKUP($E72,'DTOC Backsheet'!$D$5:$AF$183,T$9,FALSE))="","",(VLOOKUP($E72,'DTOC Backsheet'!$D$5:$AF$183,T$9,FALSE))),"")</f>
        <v>920.08255857892709</v>
      </c>
      <c r="U72" s="172">
        <f ca="1">IFERROR(IF((VLOOKUP($E72,'DTOC Backsheet'!$D$5:$AF$183,U$9,FALSE))="","",(VLOOKUP($E72,'DTOC Backsheet'!$D$5:$AF$183,U$9,FALSE))),"")</f>
        <v>581.60659143331134</v>
      </c>
      <c r="V72" s="240">
        <f ca="1">IFERROR(IF((VLOOKUP($E72,'DTOC Backsheet'!$D$5:$AF$183,V$9,FALSE))="","",(VLOOKUP($E72,'DTOC Backsheet'!$D$5:$AF$183,V$9,FALSE))),"")</f>
        <v>383.76500500312756</v>
      </c>
      <c r="W72" s="109">
        <f ca="1">IFERROR(IF((VLOOKUP($E72,'DTOC Backsheet'!$D$5:$AF$183,W$9,FALSE))="","",(VLOOKUP($E72,'DTOC Backsheet'!$D$5:$AF$183,W$9,FALSE))),"")</f>
        <v>251.47334178776373</v>
      </c>
      <c r="X72" s="243">
        <f ca="1">IFERROR(IF((VLOOKUP($E72,'DTOC Backsheet'!$D$5:$AF$183,X$9,FALSE))="","",(VLOOKUP($E72,'DTOC Backsheet'!$D$5:$AF$183,X$9,FALSE))),"")</f>
        <v>0</v>
      </c>
      <c r="Y72" s="93"/>
    </row>
    <row r="73" spans="1:25" ht="30" customHeight="1" x14ac:dyDescent="0.3">
      <c r="A73" s="162">
        <v>61</v>
      </c>
      <c r="B73" s="98" t="str">
        <f ca="1">IFERROR(IF((VLOOKUP($E73,'Org List'!$AJ$10:$AL$188,3,FALSE))="","",(VLOOKUP($E73,'Org List'!$AJ$10:$AL$188,3,FALSE))),"")</f>
        <v>Midlands and East of England Commissioning Region</v>
      </c>
      <c r="C73" s="99" t="str">
        <f ca="1">IFERROR(IF((VLOOKUP($E73,'Org List'!$AO$10:$AQ$188,3,FALSE))="","",(VLOOKUP($E73,'Org List'!$AO$10:$AQ$188,3,FALSE))),"")</f>
        <v>East Midlands Region</v>
      </c>
      <c r="D73" s="100" t="str">
        <f ca="1">IFERROR(IF((VLOOKUP($E73,'Org List'!$AT$10:$AV$188,3,FALSE))="","",(VLOOKUP($E73,'Org List'!$AT$10:$AV$188,3,FALSE))),"")</f>
        <v>NHS England Midlands And East (North Midlands)</v>
      </c>
      <c r="E73" s="98" t="str">
        <f t="shared" ca="1" si="0"/>
        <v>E06000015</v>
      </c>
      <c r="F73" s="100" t="str">
        <f ca="1">IF(E73="","",VLOOKUP(E73,'Org List'!$J$9:$K$488,2,0))</f>
        <v>Derby</v>
      </c>
      <c r="G73" s="107">
        <f ca="1">IFERROR(IF((VLOOKUP($E73,'Adj NEA Backsheet'!$D$5:$CB$183,G$9,FALSE))="","",(VLOOKUP($E73,'Adj NEA Backsheet'!$D$5:$CB$183,G$9,FALSE))),"")</f>
        <v>2607.1044378963993</v>
      </c>
      <c r="H73" s="108">
        <f ca="1">IFERROR(IF((VLOOKUP($E73,'Adj NEA Backsheet'!$D$5:$CB$183,H$9,FALSE))="","",(VLOOKUP($E73,'Adj NEA Backsheet'!$D$5:$CB$183,H$9,FALSE))),"")</f>
        <v>2564.6555046331678</v>
      </c>
      <c r="I73" s="108">
        <f ca="1">IFERROR(IF((VLOOKUP($E73,'Adj NEA Backsheet'!$D$5:$CB$183,I$9,FALSE))="","",(VLOOKUP($E73,'Adj NEA Backsheet'!$D$5:$CB$183,I$9,FALSE))),"")</f>
        <v>2691.0287050360926</v>
      </c>
      <c r="J73" s="109">
        <f ca="1">IFERROR(IF((VLOOKUP($E73,'Adj NEA Backsheet'!$D$5:$CB$183,J$9,FALSE))="","",(VLOOKUP($E73,'Adj NEA Backsheet'!$D$5:$CB$183,J$9,FALSE))),"")</f>
        <v>2656.8599368469454</v>
      </c>
      <c r="K73" s="172">
        <f ca="1">IFERROR(IF((VLOOKUP($E73,'Adj NEA Backsheet'!$D$5:$CB$183,K$9,FALSE))="","",(VLOOKUP($E73,'Adj NEA Backsheet'!$D$5:$CB$183,K$9,FALSE))),"")</f>
        <v>2559.0874911709784</v>
      </c>
      <c r="L73" s="240">
        <f ca="1">IFERROR(IF((VLOOKUP($E73,'Adj NEA Backsheet'!$D$5:$CB$183,L$9,FALSE))="","",(VLOOKUP($E73,'Adj NEA Backsheet'!$D$5:$CB$183,L$9,FALSE))),"")</f>
        <v>2568.942026209465</v>
      </c>
      <c r="M73" s="109">
        <f ca="1">IFERROR(IF((VLOOKUP($E73,'NEA Backsheet'!$D$5:$CB$183,M$9,FALSE))="","",(VLOOKUP($E73,'NEA Backsheet'!$D$5:$CB$183,M$9,FALSE))),"")</f>
        <v>2738.594609813219</v>
      </c>
      <c r="N73" s="243">
        <f ca="1">IFERROR(IF((VLOOKUP($E73,'NEA Backsheet'!$D$5:$CB$183,N$9,FALSE))="","",(VLOOKUP($E73,'NEA Backsheet'!$D$5:$CB$183,N$9,FALSE))),"")</f>
        <v>0</v>
      </c>
      <c r="O73" s="93"/>
      <c r="Q73" s="107">
        <f ca="1">IFERROR(IF((VLOOKUP($E73,'DTOC Backsheet'!$D$5:$AF$183,Q$9,FALSE))="","",(VLOOKUP($E73,'DTOC Backsheet'!$D$5:$AF$183,Q$9,FALSE))),"")</f>
        <v>529.98520500192535</v>
      </c>
      <c r="R73" s="108">
        <f ca="1">IFERROR(IF((VLOOKUP($E73,'DTOC Backsheet'!$D$5:$AF$183,R$9,FALSE))="","",(VLOOKUP($E73,'DTOC Backsheet'!$D$5:$AF$183,R$9,FALSE))),"")</f>
        <v>442.32990818994347</v>
      </c>
      <c r="S73" s="108">
        <f ca="1">IFERROR(IF((VLOOKUP($E73,'DTOC Backsheet'!$D$5:$AF$183,S$9,FALSE))="","",(VLOOKUP($E73,'DTOC Backsheet'!$D$5:$AF$183,S$9,FALSE))),"")</f>
        <v>658.68142113049998</v>
      </c>
      <c r="T73" s="109">
        <f ca="1">IFERROR(IF((VLOOKUP($E73,'DTOC Backsheet'!$D$5:$AF$183,T$9,FALSE))="","",(VLOOKUP($E73,'DTOC Backsheet'!$D$5:$AF$183,T$9,FALSE))),"")</f>
        <v>441.8833819785437</v>
      </c>
      <c r="U73" s="172">
        <f ca="1">IFERROR(IF((VLOOKUP($E73,'DTOC Backsheet'!$D$5:$AF$183,U$9,FALSE))="","",(VLOOKUP($E73,'DTOC Backsheet'!$D$5:$AF$183,U$9,FALSE))),"")</f>
        <v>551.47448240098106</v>
      </c>
      <c r="V73" s="240">
        <f ca="1">IFERROR(IF((VLOOKUP($E73,'DTOC Backsheet'!$D$5:$AF$183,V$9,FALSE))="","",(VLOOKUP($E73,'DTOC Backsheet'!$D$5:$AF$183,V$9,FALSE))),"")</f>
        <v>400.66104145267269</v>
      </c>
      <c r="W73" s="109">
        <f ca="1">IFERROR(IF((VLOOKUP($E73,'DTOC Backsheet'!$D$5:$AF$183,W$9,FALSE))="","",(VLOOKUP($E73,'DTOC Backsheet'!$D$5:$AF$183,W$9,FALSE))),"")</f>
        <v>491.14910602165776</v>
      </c>
      <c r="X73" s="243">
        <f ca="1">IFERROR(IF((VLOOKUP($E73,'DTOC Backsheet'!$D$5:$AF$183,X$9,FALSE))="","",(VLOOKUP($E73,'DTOC Backsheet'!$D$5:$AF$183,X$9,FALSE))),"")</f>
        <v>0</v>
      </c>
      <c r="Y73" s="93"/>
    </row>
    <row r="74" spans="1:25" ht="30" customHeight="1" x14ac:dyDescent="0.3">
      <c r="A74" s="162">
        <v>62</v>
      </c>
      <c r="B74" s="98" t="str">
        <f ca="1">IFERROR(IF((VLOOKUP($E74,'Org List'!$AJ$10:$AL$188,3,FALSE))="","",(VLOOKUP($E74,'Org List'!$AJ$10:$AL$188,3,FALSE))),"")</f>
        <v>Midlands and East of England Commissioning Region</v>
      </c>
      <c r="C74" s="99" t="str">
        <f ca="1">IFERROR(IF((VLOOKUP($E74,'Org List'!$AO$10:$AQ$188,3,FALSE))="","",(VLOOKUP($E74,'Org List'!$AO$10:$AQ$188,3,FALSE))),"")</f>
        <v>East Midlands Region</v>
      </c>
      <c r="D74" s="100" t="str">
        <f ca="1">IFERROR(IF((VLOOKUP($E74,'Org List'!$AT$10:$AV$188,3,FALSE))="","",(VLOOKUP($E74,'Org List'!$AT$10:$AV$188,3,FALSE))),"")</f>
        <v>NHS England Midlands And East (North Midlands)</v>
      </c>
      <c r="E74" s="98" t="str">
        <f t="shared" ca="1" si="0"/>
        <v>E10000007</v>
      </c>
      <c r="F74" s="100" t="str">
        <f ca="1">IF(E74="","",VLOOKUP(E74,'Org List'!$J$9:$K$488,2,0))</f>
        <v>Derbyshire</v>
      </c>
      <c r="G74" s="107">
        <f ca="1">IFERROR(IF((VLOOKUP($E74,'Adj NEA Backsheet'!$D$5:$CB$183,G$9,FALSE))="","",(VLOOKUP($E74,'Adj NEA Backsheet'!$D$5:$CB$183,G$9,FALSE))),"")</f>
        <v>2792.6929264923169</v>
      </c>
      <c r="H74" s="108">
        <f ca="1">IFERROR(IF((VLOOKUP($E74,'Adj NEA Backsheet'!$D$5:$CB$183,H$9,FALSE))="","",(VLOOKUP($E74,'Adj NEA Backsheet'!$D$5:$CB$183,H$9,FALSE))),"")</f>
        <v>2787.4942047127142</v>
      </c>
      <c r="I74" s="108">
        <f ca="1">IFERROR(IF((VLOOKUP($E74,'Adj NEA Backsheet'!$D$5:$CB$183,I$9,FALSE))="","",(VLOOKUP($E74,'Adj NEA Backsheet'!$D$5:$CB$183,I$9,FALSE))),"")</f>
        <v>2946.1457658178151</v>
      </c>
      <c r="J74" s="109">
        <f ca="1">IFERROR(IF((VLOOKUP($E74,'Adj NEA Backsheet'!$D$5:$CB$183,J$9,FALSE))="","",(VLOOKUP($E74,'Adj NEA Backsheet'!$D$5:$CB$183,J$9,FALSE))),"")</f>
        <v>2927.8936917763072</v>
      </c>
      <c r="K74" s="172">
        <f ca="1">IFERROR(IF((VLOOKUP($E74,'Adj NEA Backsheet'!$D$5:$CB$183,K$9,FALSE))="","",(VLOOKUP($E74,'Adj NEA Backsheet'!$D$5:$CB$183,K$9,FALSE))),"")</f>
        <v>2832.4953897224227</v>
      </c>
      <c r="L74" s="240">
        <f ca="1">IFERROR(IF((VLOOKUP($E74,'Adj NEA Backsheet'!$D$5:$CB$183,L$9,FALSE))="","",(VLOOKUP($E74,'Adj NEA Backsheet'!$D$5:$CB$183,L$9,FALSE))),"")</f>
        <v>2887.3034469061831</v>
      </c>
      <c r="M74" s="109">
        <f ca="1">IFERROR(IF((VLOOKUP($E74,'NEA Backsheet'!$D$5:$CB$183,M$9,FALSE))="","",(VLOOKUP($E74,'NEA Backsheet'!$D$5:$CB$183,M$9,FALSE))),"")</f>
        <v>3046.540094398069</v>
      </c>
      <c r="N74" s="243">
        <f ca="1">IFERROR(IF((VLOOKUP($E74,'NEA Backsheet'!$D$5:$CB$183,N$9,FALSE))="","",(VLOOKUP($E74,'NEA Backsheet'!$D$5:$CB$183,N$9,FALSE))),"")</f>
        <v>0</v>
      </c>
      <c r="O74" s="93"/>
      <c r="Q74" s="107">
        <f ca="1">IFERROR(IF((VLOOKUP($E74,'DTOC Backsheet'!$D$5:$AF$183,Q$9,FALSE))="","",(VLOOKUP($E74,'DTOC Backsheet'!$D$5:$AF$183,Q$9,FALSE))),"")</f>
        <v>699.8326725280848</v>
      </c>
      <c r="R74" s="108">
        <f ca="1">IFERROR(IF((VLOOKUP($E74,'DTOC Backsheet'!$D$5:$AF$183,R$9,FALSE))="","",(VLOOKUP($E74,'DTOC Backsheet'!$D$5:$AF$183,R$9,FALSE))),"")</f>
        <v>652.87454196256817</v>
      </c>
      <c r="S74" s="108">
        <f ca="1">IFERROR(IF((VLOOKUP($E74,'DTOC Backsheet'!$D$5:$AF$183,S$9,FALSE))="","",(VLOOKUP($E74,'DTOC Backsheet'!$D$5:$AF$183,S$9,FALSE))),"")</f>
        <v>502.13894284725927</v>
      </c>
      <c r="T74" s="109">
        <f ca="1">IFERROR(IF((VLOOKUP($E74,'DTOC Backsheet'!$D$5:$AF$183,T$9,FALSE))="","",(VLOOKUP($E74,'DTOC Backsheet'!$D$5:$AF$183,T$9,FALSE))),"")</f>
        <v>587.94207916127834</v>
      </c>
      <c r="U74" s="172">
        <f ca="1">IFERROR(IF((VLOOKUP($E74,'DTOC Backsheet'!$D$5:$AF$183,U$9,FALSE))="","",(VLOOKUP($E74,'DTOC Backsheet'!$D$5:$AF$183,U$9,FALSE))),"")</f>
        <v>477.23383659580355</v>
      </c>
      <c r="V74" s="240">
        <f ca="1">IFERROR(IF((VLOOKUP($E74,'DTOC Backsheet'!$D$5:$AF$183,V$9,FALSE))="","",(VLOOKUP($E74,'DTOC Backsheet'!$D$5:$AF$183,V$9,FALSE))),"")</f>
        <v>560.26501851990963</v>
      </c>
      <c r="W74" s="109">
        <f ca="1">IFERROR(IF((VLOOKUP($E74,'DTOC Backsheet'!$D$5:$AF$183,W$9,FALSE))="","",(VLOOKUP($E74,'DTOC Backsheet'!$D$5:$AF$183,W$9,FALSE))),"")</f>
        <v>463.1607549137517</v>
      </c>
      <c r="X74" s="243">
        <f ca="1">IFERROR(IF((VLOOKUP($E74,'DTOC Backsheet'!$D$5:$AF$183,X$9,FALSE))="","",(VLOOKUP($E74,'DTOC Backsheet'!$D$5:$AF$183,X$9,FALSE))),"")</f>
        <v>0</v>
      </c>
      <c r="Y74" s="93"/>
    </row>
    <row r="75" spans="1:25" ht="30" customHeight="1" x14ac:dyDescent="0.3">
      <c r="A75" s="162">
        <v>63</v>
      </c>
      <c r="B75" s="98" t="str">
        <f ca="1">IFERROR(IF((VLOOKUP($E75,'Org List'!$AJ$10:$AL$188,3,FALSE))="","",(VLOOKUP($E75,'Org List'!$AJ$10:$AL$188,3,FALSE))),"")</f>
        <v>South West England Commissioning Region</v>
      </c>
      <c r="C75" s="99" t="str">
        <f ca="1">IFERROR(IF((VLOOKUP($E75,'Org List'!$AO$10:$AQ$188,3,FALSE))="","",(VLOOKUP($E75,'Org List'!$AO$10:$AQ$188,3,FALSE))),"")</f>
        <v>South West Region</v>
      </c>
      <c r="D75" s="100" t="str">
        <f ca="1">IFERROR(IF((VLOOKUP($E75,'Org List'!$AT$10:$AV$188,3,FALSE))="","",(VLOOKUP($E75,'Org List'!$AT$10:$AV$188,3,FALSE))),"")</f>
        <v>NHS England South West (South West South)</v>
      </c>
      <c r="E75" s="98" t="str">
        <f t="shared" ca="1" si="0"/>
        <v>E10000008</v>
      </c>
      <c r="F75" s="100" t="str">
        <f ca="1">IF(E75="","",VLOOKUP(E75,'Org List'!$J$9:$K$488,2,0))</f>
        <v>Devon</v>
      </c>
      <c r="G75" s="107">
        <f ca="1">IFERROR(IF((VLOOKUP($E75,'Adj NEA Backsheet'!$D$5:$CB$183,G$9,FALSE))="","",(VLOOKUP($E75,'Adj NEA Backsheet'!$D$5:$CB$183,G$9,FALSE))),"")</f>
        <v>2678.7142872819632</v>
      </c>
      <c r="H75" s="108">
        <f ca="1">IFERROR(IF((VLOOKUP($E75,'Adj NEA Backsheet'!$D$5:$CB$183,H$9,FALSE))="","",(VLOOKUP($E75,'Adj NEA Backsheet'!$D$5:$CB$183,H$9,FALSE))),"")</f>
        <v>2664.0942932841735</v>
      </c>
      <c r="I75" s="108">
        <f ca="1">IFERROR(IF((VLOOKUP($E75,'Adj NEA Backsheet'!$D$5:$CB$183,I$9,FALSE))="","",(VLOOKUP($E75,'Adj NEA Backsheet'!$D$5:$CB$183,I$9,FALSE))),"")</f>
        <v>2870.6879140616193</v>
      </c>
      <c r="J75" s="109">
        <f ca="1">IFERROR(IF((VLOOKUP($E75,'Adj NEA Backsheet'!$D$5:$CB$183,J$9,FALSE))="","",(VLOOKUP($E75,'Adj NEA Backsheet'!$D$5:$CB$183,J$9,FALSE))),"")</f>
        <v>2786.1036652212842</v>
      </c>
      <c r="K75" s="172">
        <f ca="1">IFERROR(IF((VLOOKUP($E75,'Adj NEA Backsheet'!$D$5:$CB$183,K$9,FALSE))="","",(VLOOKUP($E75,'Adj NEA Backsheet'!$D$5:$CB$183,K$9,FALSE))),"")</f>
        <v>2781.7194577387104</v>
      </c>
      <c r="L75" s="240">
        <f ca="1">IFERROR(IF((VLOOKUP($E75,'Adj NEA Backsheet'!$D$5:$CB$183,L$9,FALSE))="","",(VLOOKUP($E75,'Adj NEA Backsheet'!$D$5:$CB$183,L$9,FALSE))),"")</f>
        <v>2690.4806185288553</v>
      </c>
      <c r="M75" s="109">
        <f ca="1">IFERROR(IF((VLOOKUP($E75,'NEA Backsheet'!$D$5:$CB$183,M$9,FALSE))="","",(VLOOKUP($E75,'NEA Backsheet'!$D$5:$CB$183,M$9,FALSE))),"")</f>
        <v>2900.2551755648428</v>
      </c>
      <c r="N75" s="243">
        <f ca="1">IFERROR(IF((VLOOKUP($E75,'NEA Backsheet'!$D$5:$CB$183,N$9,FALSE))="","",(VLOOKUP($E75,'NEA Backsheet'!$D$5:$CB$183,N$9,FALSE))),"")</f>
        <v>0</v>
      </c>
      <c r="O75" s="93"/>
      <c r="Q75" s="107">
        <f ca="1">IFERROR(IF((VLOOKUP($E75,'DTOC Backsheet'!$D$5:$AF$183,Q$9,FALSE))="","",(VLOOKUP($E75,'DTOC Backsheet'!$D$5:$AF$183,Q$9,FALSE))),"")</f>
        <v>2034.3963975462721</v>
      </c>
      <c r="R75" s="108">
        <f ca="1">IFERROR(IF((VLOOKUP($E75,'DTOC Backsheet'!$D$5:$AF$183,R$9,FALSE))="","",(VLOOKUP($E75,'DTOC Backsheet'!$D$5:$AF$183,R$9,FALSE))),"")</f>
        <v>1622.5361934217551</v>
      </c>
      <c r="S75" s="108">
        <f ca="1">IFERROR(IF((VLOOKUP($E75,'DTOC Backsheet'!$D$5:$AF$183,S$9,FALSE))="","",(VLOOKUP($E75,'DTOC Backsheet'!$D$5:$AF$183,S$9,FALSE))),"")</f>
        <v>1169.1163995386419</v>
      </c>
      <c r="T75" s="109">
        <f ca="1">IFERROR(IF((VLOOKUP($E75,'DTOC Backsheet'!$D$5:$AF$183,T$9,FALSE))="","",(VLOOKUP($E75,'DTOC Backsheet'!$D$5:$AF$183,T$9,FALSE))),"")</f>
        <v>1314.1338772605793</v>
      </c>
      <c r="U75" s="172">
        <f ca="1">IFERROR(IF((VLOOKUP($E75,'DTOC Backsheet'!$D$5:$AF$183,U$9,FALSE))="","",(VLOOKUP($E75,'DTOC Backsheet'!$D$5:$AF$183,U$9,FALSE))),"")</f>
        <v>997.67912989330182</v>
      </c>
      <c r="V75" s="240">
        <f ca="1">IFERROR(IF((VLOOKUP($E75,'DTOC Backsheet'!$D$5:$AF$183,V$9,FALSE))="","",(VLOOKUP($E75,'DTOC Backsheet'!$D$5:$AF$183,V$9,FALSE))),"")</f>
        <v>1139.827433202609</v>
      </c>
      <c r="W75" s="109">
        <f ca="1">IFERROR(IF((VLOOKUP($E75,'DTOC Backsheet'!$D$5:$AF$183,W$9,FALSE))="","",(VLOOKUP($E75,'DTOC Backsheet'!$D$5:$AF$183,W$9,FALSE))),"")</f>
        <v>1298.4431902286231</v>
      </c>
      <c r="X75" s="243">
        <f ca="1">IFERROR(IF((VLOOKUP($E75,'DTOC Backsheet'!$D$5:$AF$183,X$9,FALSE))="","",(VLOOKUP($E75,'DTOC Backsheet'!$D$5:$AF$183,X$9,FALSE))),"")</f>
        <v>0</v>
      </c>
      <c r="Y75" s="93"/>
    </row>
    <row r="76" spans="1:25" ht="30" customHeight="1" x14ac:dyDescent="0.3">
      <c r="A76" s="162">
        <v>64</v>
      </c>
      <c r="B76" s="98" t="str">
        <f ca="1">IFERROR(IF((VLOOKUP($E76,'Org List'!$AJ$10:$AL$188,3,FALSE))="","",(VLOOKUP($E76,'Org List'!$AJ$10:$AL$188,3,FALSE))),"")</f>
        <v>North of England Commissioning Region</v>
      </c>
      <c r="C76" s="99" t="str">
        <f ca="1">IFERROR(IF((VLOOKUP($E76,'Org List'!$AO$10:$AQ$188,3,FALSE))="","",(VLOOKUP($E76,'Org List'!$AO$10:$AQ$188,3,FALSE))),"")</f>
        <v>Yorkshire and The Humber Region</v>
      </c>
      <c r="D76" s="100" t="str">
        <f ca="1">IFERROR(IF((VLOOKUP($E76,'Org List'!$AT$10:$AV$188,3,FALSE))="","",(VLOOKUP($E76,'Org List'!$AT$10:$AV$188,3,FALSE))),"")</f>
        <v>NHS England North (Yorkshire And Humber)</v>
      </c>
      <c r="E76" s="98" t="str">
        <f t="shared" ca="1" si="0"/>
        <v>E08000017</v>
      </c>
      <c r="F76" s="100" t="str">
        <f ca="1">IF(E76="","",VLOOKUP(E76,'Org List'!$J$9:$K$488,2,0))</f>
        <v>Doncaster</v>
      </c>
      <c r="G76" s="107">
        <f ca="1">IFERROR(IF((VLOOKUP($E76,'Adj NEA Backsheet'!$D$5:$CB$183,G$9,FALSE))="","",(VLOOKUP($E76,'Adj NEA Backsheet'!$D$5:$CB$183,G$9,FALSE))),"")</f>
        <v>3036.0688268609956</v>
      </c>
      <c r="H76" s="108">
        <f ca="1">IFERROR(IF((VLOOKUP($E76,'Adj NEA Backsheet'!$D$5:$CB$183,H$9,FALSE))="","",(VLOOKUP($E76,'Adj NEA Backsheet'!$D$5:$CB$183,H$9,FALSE))),"")</f>
        <v>3058.8624534805936</v>
      </c>
      <c r="I76" s="108">
        <f ca="1">IFERROR(IF((VLOOKUP($E76,'Adj NEA Backsheet'!$D$5:$CB$183,I$9,FALSE))="","",(VLOOKUP($E76,'Adj NEA Backsheet'!$D$5:$CB$183,I$9,FALSE))),"")</f>
        <v>3035.0589643168723</v>
      </c>
      <c r="J76" s="109">
        <f ca="1">IFERROR(IF((VLOOKUP($E76,'Adj NEA Backsheet'!$D$5:$CB$183,J$9,FALSE))="","",(VLOOKUP($E76,'Adj NEA Backsheet'!$D$5:$CB$183,J$9,FALSE))),"")</f>
        <v>3162.413574617467</v>
      </c>
      <c r="K76" s="172">
        <f ca="1">IFERROR(IF((VLOOKUP($E76,'Adj NEA Backsheet'!$D$5:$CB$183,K$9,FALSE))="","",(VLOOKUP($E76,'Adj NEA Backsheet'!$D$5:$CB$183,K$9,FALSE))),"")</f>
        <v>3005.7433172905735</v>
      </c>
      <c r="L76" s="240">
        <f ca="1">IFERROR(IF((VLOOKUP($E76,'Adj NEA Backsheet'!$D$5:$CB$183,L$9,FALSE))="","",(VLOOKUP($E76,'Adj NEA Backsheet'!$D$5:$CB$183,L$9,FALSE))),"")</f>
        <v>3025.1085592440459</v>
      </c>
      <c r="M76" s="109">
        <f ca="1">IFERROR(IF((VLOOKUP($E76,'NEA Backsheet'!$D$5:$CB$183,M$9,FALSE))="","",(VLOOKUP($E76,'NEA Backsheet'!$D$5:$CB$183,M$9,FALSE))),"")</f>
        <v>3122.3463254717344</v>
      </c>
      <c r="N76" s="243">
        <f ca="1">IFERROR(IF((VLOOKUP($E76,'NEA Backsheet'!$D$5:$CB$183,N$9,FALSE))="","",(VLOOKUP($E76,'NEA Backsheet'!$D$5:$CB$183,N$9,FALSE))),"")</f>
        <v>0</v>
      </c>
      <c r="O76" s="93"/>
      <c r="Q76" s="107">
        <f ca="1">IFERROR(IF((VLOOKUP($E76,'DTOC Backsheet'!$D$5:$AF$183,Q$9,FALSE))="","",(VLOOKUP($E76,'DTOC Backsheet'!$D$5:$AF$183,Q$9,FALSE))),"")</f>
        <v>625.73794703648696</v>
      </c>
      <c r="R76" s="108">
        <f ca="1">IFERROR(IF((VLOOKUP($E76,'DTOC Backsheet'!$D$5:$AF$183,R$9,FALSE))="","",(VLOOKUP($E76,'DTOC Backsheet'!$D$5:$AF$183,R$9,FALSE))),"")</f>
        <v>916.59707166159967</v>
      </c>
      <c r="S76" s="108">
        <f ca="1">IFERROR(IF((VLOOKUP($E76,'DTOC Backsheet'!$D$5:$AF$183,S$9,FALSE))="","",(VLOOKUP($E76,'DTOC Backsheet'!$D$5:$AF$183,S$9,FALSE))),"")</f>
        <v>636.02292315477234</v>
      </c>
      <c r="T76" s="109">
        <f ca="1">IFERROR(IF((VLOOKUP($E76,'DTOC Backsheet'!$D$5:$AF$183,T$9,FALSE))="","",(VLOOKUP($E76,'DTOC Backsheet'!$D$5:$AF$183,T$9,FALSE))),"")</f>
        <v>489.92963036469956</v>
      </c>
      <c r="U76" s="172">
        <f ca="1">IFERROR(IF((VLOOKUP($E76,'DTOC Backsheet'!$D$5:$AF$183,U$9,FALSE))="","",(VLOOKUP($E76,'DTOC Backsheet'!$D$5:$AF$183,U$9,FALSE))),"")</f>
        <v>343.6512293727161</v>
      </c>
      <c r="V76" s="240">
        <f ca="1">IFERROR(IF((VLOOKUP($E76,'DTOC Backsheet'!$D$5:$AF$183,V$9,FALSE))="","",(VLOOKUP($E76,'DTOC Backsheet'!$D$5:$AF$183,V$9,FALSE))),"")</f>
        <v>470.9752460108088</v>
      </c>
      <c r="W76" s="109">
        <f ca="1">IFERROR(IF((VLOOKUP($E76,'DTOC Backsheet'!$D$5:$AF$183,W$9,FALSE))="","",(VLOOKUP($E76,'DTOC Backsheet'!$D$5:$AF$183,W$9,FALSE))),"")</f>
        <v>547.61688709393252</v>
      </c>
      <c r="X76" s="243">
        <f ca="1">IFERROR(IF((VLOOKUP($E76,'DTOC Backsheet'!$D$5:$AF$183,X$9,FALSE))="","",(VLOOKUP($E76,'DTOC Backsheet'!$D$5:$AF$183,X$9,FALSE))),"")</f>
        <v>0</v>
      </c>
      <c r="Y76" s="93"/>
    </row>
    <row r="77" spans="1:25" ht="30" customHeight="1" x14ac:dyDescent="0.3">
      <c r="A77" s="162">
        <v>65</v>
      </c>
      <c r="B77" s="98" t="str">
        <f ca="1">IFERROR(IF((VLOOKUP($E77,'Org List'!$AJ$10:$AL$188,3,FALSE))="","",(VLOOKUP($E77,'Org List'!$AJ$10:$AL$188,3,FALSE))),"")</f>
        <v>South West England Commissioning Region</v>
      </c>
      <c r="C77" s="99" t="str">
        <f ca="1">IFERROR(IF((VLOOKUP($E77,'Org List'!$AO$10:$AQ$188,3,FALSE))="","",(VLOOKUP($E77,'Org List'!$AO$10:$AQ$188,3,FALSE))),"")</f>
        <v>South West Region</v>
      </c>
      <c r="D77" s="100" t="str">
        <f ca="1">IFERROR(IF((VLOOKUP($E77,'Org List'!$AT$10:$AV$188,3,FALSE))="","",(VLOOKUP($E77,'Org List'!$AT$10:$AV$188,3,FALSE))),"")</f>
        <v>NHS England South West (South West South)</v>
      </c>
      <c r="E77" s="98" t="str">
        <f t="shared" ref="E77:E140" ca="1" si="1">IF($A77&gt;$AB$5-1,"",INDIRECT("'Comms by AT'!D"&amp;$A77+$AB$4))</f>
        <v>E10000009</v>
      </c>
      <c r="F77" s="100" t="str">
        <f ca="1">IF(E77="","",VLOOKUP(E77,'Org List'!$J$9:$K$488,2,0))</f>
        <v>Dorset</v>
      </c>
      <c r="G77" s="107">
        <f ca="1">IFERROR(IF((VLOOKUP($E77,'Adj NEA Backsheet'!$D$5:$CB$183,G$9,FALSE))="","",(VLOOKUP($E77,'Adj NEA Backsheet'!$D$5:$CB$183,G$9,FALSE))),"")</f>
        <v>2977.6715339536954</v>
      </c>
      <c r="H77" s="108">
        <f ca="1">IFERROR(IF((VLOOKUP($E77,'Adj NEA Backsheet'!$D$5:$CB$183,H$9,FALSE))="","",(VLOOKUP($E77,'Adj NEA Backsheet'!$D$5:$CB$183,H$9,FALSE))),"")</f>
        <v>2996.1328829112449</v>
      </c>
      <c r="I77" s="108">
        <f ca="1">IFERROR(IF((VLOOKUP($E77,'Adj NEA Backsheet'!$D$5:$CB$183,I$9,FALSE))="","",(VLOOKUP($E77,'Adj NEA Backsheet'!$D$5:$CB$183,I$9,FALSE))),"")</f>
        <v>3092.1696329087858</v>
      </c>
      <c r="J77" s="109">
        <f ca="1">IFERROR(IF((VLOOKUP($E77,'Adj NEA Backsheet'!$D$5:$CB$183,J$9,FALSE))="","",(VLOOKUP($E77,'Adj NEA Backsheet'!$D$5:$CB$183,J$9,FALSE))),"")</f>
        <v>3107.8956550855978</v>
      </c>
      <c r="K77" s="172">
        <f ca="1">IFERROR(IF((VLOOKUP($E77,'Adj NEA Backsheet'!$D$5:$CB$183,K$9,FALSE))="","",(VLOOKUP($E77,'Adj NEA Backsheet'!$D$5:$CB$183,K$9,FALSE))),"")</f>
        <v>3054.2684007631788</v>
      </c>
      <c r="L77" s="240">
        <f ca="1">IFERROR(IF((VLOOKUP($E77,'Adj NEA Backsheet'!$D$5:$CB$183,L$9,FALSE))="","",(VLOOKUP($E77,'Adj NEA Backsheet'!$D$5:$CB$183,L$9,FALSE))),"")</f>
        <v>3025.2032847491237</v>
      </c>
      <c r="M77" s="109">
        <f ca="1">IFERROR(IF((VLOOKUP($E77,'NEA Backsheet'!$D$5:$CB$183,M$9,FALSE))="","",(VLOOKUP($E77,'NEA Backsheet'!$D$5:$CB$183,M$9,FALSE))),"")</f>
        <v>3291.6225440026474</v>
      </c>
      <c r="N77" s="243">
        <f ca="1">IFERROR(IF((VLOOKUP($E77,'NEA Backsheet'!$D$5:$CB$183,N$9,FALSE))="","",(VLOOKUP($E77,'NEA Backsheet'!$D$5:$CB$183,N$9,FALSE))),"")</f>
        <v>0</v>
      </c>
      <c r="O77" s="93"/>
      <c r="Q77" s="107">
        <f ca="1">IFERROR(IF((VLOOKUP($E77,'DTOC Backsheet'!$D$5:$AF$183,Q$9,FALSE))="","",(VLOOKUP($E77,'DTOC Backsheet'!$D$5:$AF$183,Q$9,FALSE))),"")</f>
        <v>1611.8180824942642</v>
      </c>
      <c r="R77" s="108">
        <f ca="1">IFERROR(IF((VLOOKUP($E77,'DTOC Backsheet'!$D$5:$AF$183,R$9,FALSE))="","",(VLOOKUP($E77,'DTOC Backsheet'!$D$5:$AF$183,R$9,FALSE))),"")</f>
        <v>1841.2563325532049</v>
      </c>
      <c r="S77" s="108">
        <f ca="1">IFERROR(IF((VLOOKUP($E77,'DTOC Backsheet'!$D$5:$AF$183,S$9,FALSE))="","",(VLOOKUP($E77,'DTOC Backsheet'!$D$5:$AF$183,S$9,FALSE))),"")</f>
        <v>1621.3061304290322</v>
      </c>
      <c r="T77" s="109">
        <f ca="1">IFERROR(IF((VLOOKUP($E77,'DTOC Backsheet'!$D$5:$AF$183,T$9,FALSE))="","",(VLOOKUP($E77,'DTOC Backsheet'!$D$5:$AF$183,T$9,FALSE))),"")</f>
        <v>1657.2519539340535</v>
      </c>
      <c r="U77" s="172">
        <f ca="1">IFERROR(IF((VLOOKUP($E77,'DTOC Backsheet'!$D$5:$AF$183,U$9,FALSE))="","",(VLOOKUP($E77,'DTOC Backsheet'!$D$5:$AF$183,U$9,FALSE))),"")</f>
        <v>1305.7745225681922</v>
      </c>
      <c r="V77" s="240">
        <f ca="1">IFERROR(IF((VLOOKUP($E77,'DTOC Backsheet'!$D$5:$AF$183,V$9,FALSE))="","",(VLOOKUP($E77,'DTOC Backsheet'!$D$5:$AF$183,V$9,FALSE))),"")</f>
        <v>1516.6609813877089</v>
      </c>
      <c r="W77" s="109">
        <f ca="1">IFERROR(IF((VLOOKUP($E77,'DTOC Backsheet'!$D$5:$AF$183,W$9,FALSE))="","",(VLOOKUP($E77,'DTOC Backsheet'!$D$5:$AF$183,W$9,FALSE))),"")</f>
        <v>1132.4746298784123</v>
      </c>
      <c r="X77" s="243">
        <f ca="1">IFERROR(IF((VLOOKUP($E77,'DTOC Backsheet'!$D$5:$AF$183,X$9,FALSE))="","",(VLOOKUP($E77,'DTOC Backsheet'!$D$5:$AF$183,X$9,FALSE))),"")</f>
        <v>0</v>
      </c>
      <c r="Y77" s="93"/>
    </row>
    <row r="78" spans="1:25" ht="30" customHeight="1" x14ac:dyDescent="0.3">
      <c r="A78" s="162">
        <v>66</v>
      </c>
      <c r="B78" s="98" t="str">
        <f ca="1">IFERROR(IF((VLOOKUP($E78,'Org List'!$AJ$10:$AL$188,3,FALSE))="","",(VLOOKUP($E78,'Org List'!$AJ$10:$AL$188,3,FALSE))),"")</f>
        <v>Midlands and East of England Commissioning Region</v>
      </c>
      <c r="C78" s="99" t="str">
        <f ca="1">IFERROR(IF((VLOOKUP($E78,'Org List'!$AO$10:$AQ$188,3,FALSE))="","",(VLOOKUP($E78,'Org List'!$AO$10:$AQ$188,3,FALSE))),"")</f>
        <v>West Midlands Region</v>
      </c>
      <c r="D78" s="100" t="str">
        <f ca="1">IFERROR(IF((VLOOKUP($E78,'Org List'!$AT$10:$AV$188,3,FALSE))="","",(VLOOKUP($E78,'Org List'!$AT$10:$AV$188,3,FALSE))),"")</f>
        <v>NHS England Midlands And East (West Midlands)</v>
      </c>
      <c r="E78" s="98" t="str">
        <f t="shared" ca="1" si="1"/>
        <v>E08000027</v>
      </c>
      <c r="F78" s="100" t="str">
        <f ca="1">IF(E78="","",VLOOKUP(E78,'Org List'!$J$9:$K$488,2,0))</f>
        <v>Dudley</v>
      </c>
      <c r="G78" s="107">
        <f ca="1">IFERROR(IF((VLOOKUP($E78,'Adj NEA Backsheet'!$D$5:$CB$183,G$9,FALSE))="","",(VLOOKUP($E78,'Adj NEA Backsheet'!$D$5:$CB$183,G$9,FALSE))),"")</f>
        <v>3416.9035048315336</v>
      </c>
      <c r="H78" s="108">
        <f ca="1">IFERROR(IF((VLOOKUP($E78,'Adj NEA Backsheet'!$D$5:$CB$183,H$9,FALSE))="","",(VLOOKUP($E78,'Adj NEA Backsheet'!$D$5:$CB$183,H$9,FALSE))),"")</f>
        <v>3108.7860005297794</v>
      </c>
      <c r="I78" s="108">
        <f ca="1">IFERROR(IF((VLOOKUP($E78,'Adj NEA Backsheet'!$D$5:$CB$183,I$9,FALSE))="","",(VLOOKUP($E78,'Adj NEA Backsheet'!$D$5:$CB$183,I$9,FALSE))),"")</f>
        <v>2531.3482284586134</v>
      </c>
      <c r="J78" s="109">
        <f ca="1">IFERROR(IF((VLOOKUP($E78,'Adj NEA Backsheet'!$D$5:$CB$183,J$9,FALSE))="","",(VLOOKUP($E78,'Adj NEA Backsheet'!$D$5:$CB$183,J$9,FALSE))),"")</f>
        <v>2444.0072362967876</v>
      </c>
      <c r="K78" s="172">
        <f ca="1">IFERROR(IF((VLOOKUP($E78,'Adj NEA Backsheet'!$D$5:$CB$183,K$9,FALSE))="","",(VLOOKUP($E78,'Adj NEA Backsheet'!$D$5:$CB$183,K$9,FALSE))),"")</f>
        <v>2467.5621901871732</v>
      </c>
      <c r="L78" s="240">
        <f ca="1">IFERROR(IF((VLOOKUP($E78,'Adj NEA Backsheet'!$D$5:$CB$183,L$9,FALSE))="","",(VLOOKUP($E78,'Adj NEA Backsheet'!$D$5:$CB$183,L$9,FALSE))),"")</f>
        <v>2568.2536489289528</v>
      </c>
      <c r="M78" s="109">
        <f ca="1">IFERROR(IF((VLOOKUP($E78,'NEA Backsheet'!$D$5:$CB$183,M$9,FALSE))="","",(VLOOKUP($E78,'NEA Backsheet'!$D$5:$CB$183,M$9,FALSE))),"")</f>
        <v>2657.7082412457744</v>
      </c>
      <c r="N78" s="243">
        <f ca="1">IFERROR(IF((VLOOKUP($E78,'NEA Backsheet'!$D$5:$CB$183,N$9,FALSE))="","",(VLOOKUP($E78,'NEA Backsheet'!$D$5:$CB$183,N$9,FALSE))),"")</f>
        <v>0</v>
      </c>
      <c r="O78" s="93"/>
      <c r="Q78" s="107">
        <f ca="1">IFERROR(IF((VLOOKUP($E78,'DTOC Backsheet'!$D$5:$AF$183,Q$9,FALSE))="","",(VLOOKUP($E78,'DTOC Backsheet'!$D$5:$AF$183,Q$9,FALSE))),"")</f>
        <v>1043.8613292472708</v>
      </c>
      <c r="R78" s="108">
        <f ca="1">IFERROR(IF((VLOOKUP($E78,'DTOC Backsheet'!$D$5:$AF$183,R$9,FALSE))="","",(VLOOKUP($E78,'DTOC Backsheet'!$D$5:$AF$183,R$9,FALSE))),"")</f>
        <v>1426.929706952691</v>
      </c>
      <c r="S78" s="108">
        <f ca="1">IFERROR(IF((VLOOKUP($E78,'DTOC Backsheet'!$D$5:$AF$183,S$9,FALSE))="","",(VLOOKUP($E78,'DTOC Backsheet'!$D$5:$AF$183,S$9,FALSE))),"")</f>
        <v>1070.1972802145183</v>
      </c>
      <c r="T78" s="109">
        <f ca="1">IFERROR(IF((VLOOKUP($E78,'DTOC Backsheet'!$D$5:$AF$183,T$9,FALSE))="","",(VLOOKUP($E78,'DTOC Backsheet'!$D$5:$AF$183,T$9,FALSE))),"")</f>
        <v>873.10341359699055</v>
      </c>
      <c r="U78" s="172">
        <f ca="1">IFERROR(IF((VLOOKUP($E78,'DTOC Backsheet'!$D$5:$AF$183,U$9,FALSE))="","",(VLOOKUP($E78,'DTOC Backsheet'!$D$5:$AF$183,U$9,FALSE))),"")</f>
        <v>813.56455381394642</v>
      </c>
      <c r="V78" s="240">
        <f ca="1">IFERROR(IF((VLOOKUP($E78,'DTOC Backsheet'!$D$5:$AF$183,V$9,FALSE))="","",(VLOOKUP($E78,'DTOC Backsheet'!$D$5:$AF$183,V$9,FALSE))),"")</f>
        <v>509.07723062817666</v>
      </c>
      <c r="W78" s="109">
        <f ca="1">IFERROR(IF((VLOOKUP($E78,'DTOC Backsheet'!$D$5:$AF$183,W$9,FALSE))="","",(VLOOKUP($E78,'DTOC Backsheet'!$D$5:$AF$183,W$9,FALSE))),"")</f>
        <v>668.91309581755718</v>
      </c>
      <c r="X78" s="243">
        <f ca="1">IFERROR(IF((VLOOKUP($E78,'DTOC Backsheet'!$D$5:$AF$183,X$9,FALSE))="","",(VLOOKUP($E78,'DTOC Backsheet'!$D$5:$AF$183,X$9,FALSE))),"")</f>
        <v>0</v>
      </c>
      <c r="Y78" s="93"/>
    </row>
    <row r="79" spans="1:25" ht="30" customHeight="1" x14ac:dyDescent="0.3">
      <c r="A79" s="162">
        <v>67</v>
      </c>
      <c r="B79" s="98" t="str">
        <f ca="1">IFERROR(IF((VLOOKUP($E79,'Org List'!$AJ$10:$AL$188,3,FALSE))="","",(VLOOKUP($E79,'Org List'!$AJ$10:$AL$188,3,FALSE))),"")</f>
        <v>London Commissioning Region</v>
      </c>
      <c r="C79" s="99" t="str">
        <f ca="1">IFERROR(IF((VLOOKUP($E79,'Org List'!$AO$10:$AQ$188,3,FALSE))="","",(VLOOKUP($E79,'Org List'!$AO$10:$AQ$188,3,FALSE))),"")</f>
        <v>London Region</v>
      </c>
      <c r="D79" s="100" t="str">
        <f ca="1">IFERROR(IF((VLOOKUP($E79,'Org List'!$AT$10:$AV$188,3,FALSE))="","",(VLOOKUP($E79,'Org List'!$AT$10:$AV$188,3,FALSE))),"")</f>
        <v>NHS England London</v>
      </c>
      <c r="E79" s="98" t="str">
        <f t="shared" ca="1" si="1"/>
        <v>E09000009</v>
      </c>
      <c r="F79" s="100" t="str">
        <f ca="1">IF(E79="","",VLOOKUP(E79,'Org List'!$J$9:$K$488,2,0))</f>
        <v>Ealing</v>
      </c>
      <c r="G79" s="107">
        <f ca="1">IFERROR(IF((VLOOKUP($E79,'Adj NEA Backsheet'!$D$5:$CB$183,G$9,FALSE))="","",(VLOOKUP($E79,'Adj NEA Backsheet'!$D$5:$CB$183,G$9,FALSE))),"")</f>
        <v>2595.9154812161414</v>
      </c>
      <c r="H79" s="108">
        <f ca="1">IFERROR(IF((VLOOKUP($E79,'Adj NEA Backsheet'!$D$5:$CB$183,H$9,FALSE))="","",(VLOOKUP($E79,'Adj NEA Backsheet'!$D$5:$CB$183,H$9,FALSE))),"")</f>
        <v>2575.4623009465495</v>
      </c>
      <c r="I79" s="108">
        <f ca="1">IFERROR(IF((VLOOKUP($E79,'Adj NEA Backsheet'!$D$5:$CB$183,I$9,FALSE))="","",(VLOOKUP($E79,'Adj NEA Backsheet'!$D$5:$CB$183,I$9,FALSE))),"")</f>
        <v>2579.7159976393732</v>
      </c>
      <c r="J79" s="109">
        <f ca="1">IFERROR(IF((VLOOKUP($E79,'Adj NEA Backsheet'!$D$5:$CB$183,J$9,FALSE))="","",(VLOOKUP($E79,'Adj NEA Backsheet'!$D$5:$CB$183,J$9,FALSE))),"")</f>
        <v>2574.8061342306387</v>
      </c>
      <c r="K79" s="172">
        <f ca="1">IFERROR(IF((VLOOKUP($E79,'Adj NEA Backsheet'!$D$5:$CB$183,K$9,FALSE))="","",(VLOOKUP($E79,'Adj NEA Backsheet'!$D$5:$CB$183,K$9,FALSE))),"")</f>
        <v>2571.1157141352737</v>
      </c>
      <c r="L79" s="240">
        <f ca="1">IFERROR(IF((VLOOKUP($E79,'Adj NEA Backsheet'!$D$5:$CB$183,L$9,FALSE))="","",(VLOOKUP($E79,'Adj NEA Backsheet'!$D$5:$CB$183,L$9,FALSE))),"")</f>
        <v>2647.4037545620854</v>
      </c>
      <c r="M79" s="109">
        <f ca="1">IFERROR(IF((VLOOKUP($E79,'NEA Backsheet'!$D$5:$CB$183,M$9,FALSE))="","",(VLOOKUP($E79,'NEA Backsheet'!$D$5:$CB$183,M$9,FALSE))),"")</f>
        <v>2719.1354834249219</v>
      </c>
      <c r="N79" s="243">
        <f ca="1">IFERROR(IF((VLOOKUP($E79,'NEA Backsheet'!$D$5:$CB$183,N$9,FALSE))="","",(VLOOKUP($E79,'NEA Backsheet'!$D$5:$CB$183,N$9,FALSE))),"")</f>
        <v>0</v>
      </c>
      <c r="O79" s="93"/>
      <c r="Q79" s="107">
        <f ca="1">IFERROR(IF((VLOOKUP($E79,'DTOC Backsheet'!$D$5:$AF$183,Q$9,FALSE))="","",(VLOOKUP($E79,'DTOC Backsheet'!$D$5:$AF$183,Q$9,FALSE))),"")</f>
        <v>1367.4420744330118</v>
      </c>
      <c r="R79" s="108">
        <f ca="1">IFERROR(IF((VLOOKUP($E79,'DTOC Backsheet'!$D$5:$AF$183,R$9,FALSE))="","",(VLOOKUP($E79,'DTOC Backsheet'!$D$5:$AF$183,R$9,FALSE))),"")</f>
        <v>1573.3059359330196</v>
      </c>
      <c r="S79" s="108">
        <f ca="1">IFERROR(IF((VLOOKUP($E79,'DTOC Backsheet'!$D$5:$AF$183,S$9,FALSE))="","",(VLOOKUP($E79,'DTOC Backsheet'!$D$5:$AF$183,S$9,FALSE))),"")</f>
        <v>1103.3076227132626</v>
      </c>
      <c r="T79" s="109">
        <f ca="1">IFERROR(IF((VLOOKUP($E79,'DTOC Backsheet'!$D$5:$AF$183,T$9,FALSE))="","",(VLOOKUP($E79,'DTOC Backsheet'!$D$5:$AF$183,T$9,FALSE))),"")</f>
        <v>637.6339900880082</v>
      </c>
      <c r="U79" s="172">
        <f ca="1">IFERROR(IF((VLOOKUP($E79,'DTOC Backsheet'!$D$5:$AF$183,U$9,FALSE))="","",(VLOOKUP($E79,'DTOC Backsheet'!$D$5:$AF$183,U$9,FALSE))),"")</f>
        <v>721.74257345077581</v>
      </c>
      <c r="V79" s="240">
        <f ca="1">IFERROR(IF((VLOOKUP($E79,'DTOC Backsheet'!$D$5:$AF$183,V$9,FALSE))="","",(VLOOKUP($E79,'DTOC Backsheet'!$D$5:$AF$183,V$9,FALSE))),"")</f>
        <v>932.0140318576947</v>
      </c>
      <c r="W79" s="109">
        <f ca="1">IFERROR(IF((VLOOKUP($E79,'DTOC Backsheet'!$D$5:$AF$183,W$9,FALSE))="","",(VLOOKUP($E79,'DTOC Backsheet'!$D$5:$AF$183,W$9,FALSE))),"")</f>
        <v>764.93346761003488</v>
      </c>
      <c r="X79" s="243">
        <f ca="1">IFERROR(IF((VLOOKUP($E79,'DTOC Backsheet'!$D$5:$AF$183,X$9,FALSE))="","",(VLOOKUP($E79,'DTOC Backsheet'!$D$5:$AF$183,X$9,FALSE))),"")</f>
        <v>0</v>
      </c>
      <c r="Y79" s="93"/>
    </row>
    <row r="80" spans="1:25" ht="30" customHeight="1" x14ac:dyDescent="0.3">
      <c r="A80" s="162">
        <v>68</v>
      </c>
      <c r="B80" s="98" t="str">
        <f ca="1">IFERROR(IF((VLOOKUP($E80,'Org List'!$AJ$10:$AL$188,3,FALSE))="","",(VLOOKUP($E80,'Org List'!$AJ$10:$AL$188,3,FALSE))),"")</f>
        <v>North of England Commissioning Region</v>
      </c>
      <c r="C80" s="99" t="str">
        <f ca="1">IFERROR(IF((VLOOKUP($E80,'Org List'!$AO$10:$AQ$188,3,FALSE))="","",(VLOOKUP($E80,'Org List'!$AO$10:$AQ$188,3,FALSE))),"")</f>
        <v>Yorkshire and The Humber Region</v>
      </c>
      <c r="D80" s="100" t="str">
        <f ca="1">IFERROR(IF((VLOOKUP($E80,'Org List'!$AT$10:$AV$188,3,FALSE))="","",(VLOOKUP($E80,'Org List'!$AT$10:$AV$188,3,FALSE))),"")</f>
        <v>NHS England North (Yorkshire And Humber)</v>
      </c>
      <c r="E80" s="98" t="str">
        <f t="shared" ca="1" si="1"/>
        <v>E06000011</v>
      </c>
      <c r="F80" s="100" t="str">
        <f ca="1">IF(E80="","",VLOOKUP(E80,'Org List'!$J$9:$K$488,2,0))</f>
        <v>East Riding of Yorkshire</v>
      </c>
      <c r="G80" s="107">
        <f ca="1">IFERROR(IF((VLOOKUP($E80,'Adj NEA Backsheet'!$D$5:$CB$183,G$9,FALSE))="","",(VLOOKUP($E80,'Adj NEA Backsheet'!$D$5:$CB$183,G$9,FALSE))),"")</f>
        <v>2398.066253881952</v>
      </c>
      <c r="H80" s="108">
        <f ca="1">IFERROR(IF((VLOOKUP($E80,'Adj NEA Backsheet'!$D$5:$CB$183,H$9,FALSE))="","",(VLOOKUP($E80,'Adj NEA Backsheet'!$D$5:$CB$183,H$9,FALSE))),"")</f>
        <v>2322.9449134435181</v>
      </c>
      <c r="I80" s="108">
        <f ca="1">IFERROR(IF((VLOOKUP($E80,'Adj NEA Backsheet'!$D$5:$CB$183,I$9,FALSE))="","",(VLOOKUP($E80,'Adj NEA Backsheet'!$D$5:$CB$183,I$9,FALSE))),"")</f>
        <v>2525.7478213244053</v>
      </c>
      <c r="J80" s="109">
        <f ca="1">IFERROR(IF((VLOOKUP($E80,'Adj NEA Backsheet'!$D$5:$CB$183,J$9,FALSE))="","",(VLOOKUP($E80,'Adj NEA Backsheet'!$D$5:$CB$183,J$9,FALSE))),"")</f>
        <v>2479.1284538644973</v>
      </c>
      <c r="K80" s="172">
        <f ca="1">IFERROR(IF((VLOOKUP($E80,'Adj NEA Backsheet'!$D$5:$CB$183,K$9,FALSE))="","",(VLOOKUP($E80,'Adj NEA Backsheet'!$D$5:$CB$183,K$9,FALSE))),"")</f>
        <v>2418.4109828566448</v>
      </c>
      <c r="L80" s="240">
        <f ca="1">IFERROR(IF((VLOOKUP($E80,'Adj NEA Backsheet'!$D$5:$CB$183,L$9,FALSE))="","",(VLOOKUP($E80,'Adj NEA Backsheet'!$D$5:$CB$183,L$9,FALSE))),"")</f>
        <v>2384.2831100149951</v>
      </c>
      <c r="M80" s="109">
        <f ca="1">IFERROR(IF((VLOOKUP($E80,'NEA Backsheet'!$D$5:$CB$183,M$9,FALSE))="","",(VLOOKUP($E80,'NEA Backsheet'!$D$5:$CB$183,M$9,FALSE))),"")</f>
        <v>2588.847120506216</v>
      </c>
      <c r="N80" s="243">
        <f ca="1">IFERROR(IF((VLOOKUP($E80,'NEA Backsheet'!$D$5:$CB$183,N$9,FALSE))="","",(VLOOKUP($E80,'NEA Backsheet'!$D$5:$CB$183,N$9,FALSE))),"")</f>
        <v>0</v>
      </c>
      <c r="O80" s="93"/>
      <c r="Q80" s="107">
        <f ca="1">IFERROR(IF((VLOOKUP($E80,'DTOC Backsheet'!$D$5:$AF$183,Q$9,FALSE))="","",(VLOOKUP($E80,'DTOC Backsheet'!$D$5:$AF$183,Q$9,FALSE))),"")</f>
        <v>1095.4059755358121</v>
      </c>
      <c r="R80" s="108">
        <f ca="1">IFERROR(IF((VLOOKUP($E80,'DTOC Backsheet'!$D$5:$AF$183,R$9,FALSE))="","",(VLOOKUP($E80,'DTOC Backsheet'!$D$5:$AF$183,R$9,FALSE))),"")</f>
        <v>881.19002407206369</v>
      </c>
      <c r="S80" s="108">
        <f ca="1">IFERROR(IF((VLOOKUP($E80,'DTOC Backsheet'!$D$5:$AF$183,S$9,FALSE))="","",(VLOOKUP($E80,'DTOC Backsheet'!$D$5:$AF$183,S$9,FALSE))),"")</f>
        <v>776.62359352704743</v>
      </c>
      <c r="T80" s="109">
        <f ca="1">IFERROR(IF((VLOOKUP($E80,'DTOC Backsheet'!$D$5:$AF$183,T$9,FALSE))="","",(VLOOKUP($E80,'DTOC Backsheet'!$D$5:$AF$183,T$9,FALSE))),"")</f>
        <v>714.49266275757373</v>
      </c>
      <c r="U80" s="172">
        <f ca="1">IFERROR(IF((VLOOKUP($E80,'DTOC Backsheet'!$D$5:$AF$183,U$9,FALSE))="","",(VLOOKUP($E80,'DTOC Backsheet'!$D$5:$AF$183,U$9,FALSE))),"")</f>
        <v>651.51306634429216</v>
      </c>
      <c r="V80" s="240">
        <f ca="1">IFERROR(IF((VLOOKUP($E80,'DTOC Backsheet'!$D$5:$AF$183,V$9,FALSE))="","",(VLOOKUP($E80,'DTOC Backsheet'!$D$5:$AF$183,V$9,FALSE))),"")</f>
        <v>684.81262306855592</v>
      </c>
      <c r="W80" s="109">
        <f ca="1">IFERROR(IF((VLOOKUP($E80,'DTOC Backsheet'!$D$5:$AF$183,W$9,FALSE))="","",(VLOOKUP($E80,'DTOC Backsheet'!$D$5:$AF$183,W$9,FALSE))),"")</f>
        <v>836.1084351418416</v>
      </c>
      <c r="X80" s="243">
        <f ca="1">IFERROR(IF((VLOOKUP($E80,'DTOC Backsheet'!$D$5:$AF$183,X$9,FALSE))="","",(VLOOKUP($E80,'DTOC Backsheet'!$D$5:$AF$183,X$9,FALSE))),"")</f>
        <v>0</v>
      </c>
      <c r="Y80" s="93"/>
    </row>
    <row r="81" spans="1:25" ht="30" customHeight="1" x14ac:dyDescent="0.3">
      <c r="A81" s="162">
        <v>69</v>
      </c>
      <c r="B81" s="98" t="str">
        <f ca="1">IFERROR(IF((VLOOKUP($E81,'Org List'!$AJ$10:$AL$188,3,FALSE))="","",(VLOOKUP($E81,'Org List'!$AJ$10:$AL$188,3,FALSE))),"")</f>
        <v>South East England Commissioning Region</v>
      </c>
      <c r="C81" s="99" t="str">
        <f ca="1">IFERROR(IF((VLOOKUP($E81,'Org List'!$AO$10:$AQ$188,3,FALSE))="","",(VLOOKUP($E81,'Org List'!$AO$10:$AQ$188,3,FALSE))),"")</f>
        <v>South East Region</v>
      </c>
      <c r="D81" s="100" t="str">
        <f ca="1">IFERROR(IF((VLOOKUP($E81,'Org List'!$AT$10:$AV$188,3,FALSE))="","",(VLOOKUP($E81,'Org List'!$AT$10:$AV$188,3,FALSE))),"")</f>
        <v>NHS England South East (Kent, Surrey and Sussex)</v>
      </c>
      <c r="E81" s="98" t="str">
        <f t="shared" ca="1" si="1"/>
        <v>E10000011</v>
      </c>
      <c r="F81" s="100" t="str">
        <f ca="1">IF(E81="","",VLOOKUP(E81,'Org List'!$J$9:$K$488,2,0))</f>
        <v>East Sussex</v>
      </c>
      <c r="G81" s="107">
        <f ca="1">IFERROR(IF((VLOOKUP($E81,'Adj NEA Backsheet'!$D$5:$CB$183,G$9,FALSE))="","",(VLOOKUP($E81,'Adj NEA Backsheet'!$D$5:$CB$183,G$9,FALSE))),"")</f>
        <v>2497.069592111799</v>
      </c>
      <c r="H81" s="108">
        <f ca="1">IFERROR(IF((VLOOKUP($E81,'Adj NEA Backsheet'!$D$5:$CB$183,H$9,FALSE))="","",(VLOOKUP($E81,'Adj NEA Backsheet'!$D$5:$CB$183,H$9,FALSE))),"")</f>
        <v>2628.292960009835</v>
      </c>
      <c r="I81" s="108">
        <f ca="1">IFERROR(IF((VLOOKUP($E81,'Adj NEA Backsheet'!$D$5:$CB$183,I$9,FALSE))="","",(VLOOKUP($E81,'Adj NEA Backsheet'!$D$5:$CB$183,I$9,FALSE))),"")</f>
        <v>2777.2057238692678</v>
      </c>
      <c r="J81" s="109">
        <f ca="1">IFERROR(IF((VLOOKUP($E81,'Adj NEA Backsheet'!$D$5:$CB$183,J$9,FALSE))="","",(VLOOKUP($E81,'Adj NEA Backsheet'!$D$5:$CB$183,J$9,FALSE))),"")</f>
        <v>2824.0781149648801</v>
      </c>
      <c r="K81" s="172">
        <f ca="1">IFERROR(IF((VLOOKUP($E81,'Adj NEA Backsheet'!$D$5:$CB$183,K$9,FALSE))="","",(VLOOKUP($E81,'Adj NEA Backsheet'!$D$5:$CB$183,K$9,FALSE))),"")</f>
        <v>2841.7544625823675</v>
      </c>
      <c r="L81" s="240">
        <f ca="1">IFERROR(IF((VLOOKUP($E81,'Adj NEA Backsheet'!$D$5:$CB$183,L$9,FALSE))="","",(VLOOKUP($E81,'Adj NEA Backsheet'!$D$5:$CB$183,L$9,FALSE))),"")</f>
        <v>2845.5809484305514</v>
      </c>
      <c r="M81" s="109">
        <f ca="1">IFERROR(IF((VLOOKUP($E81,'NEA Backsheet'!$D$5:$CB$183,M$9,FALSE))="","",(VLOOKUP($E81,'NEA Backsheet'!$D$5:$CB$183,M$9,FALSE))),"")</f>
        <v>2957.6728261832163</v>
      </c>
      <c r="N81" s="243">
        <f ca="1">IFERROR(IF((VLOOKUP($E81,'NEA Backsheet'!$D$5:$CB$183,N$9,FALSE))="","",(VLOOKUP($E81,'NEA Backsheet'!$D$5:$CB$183,N$9,FALSE))),"")</f>
        <v>0</v>
      </c>
      <c r="O81" s="93"/>
      <c r="Q81" s="107">
        <f ca="1">IFERROR(IF((VLOOKUP($E81,'DTOC Backsheet'!$D$5:$AF$183,Q$9,FALSE))="","",(VLOOKUP($E81,'DTOC Backsheet'!$D$5:$AF$183,Q$9,FALSE))),"")</f>
        <v>1923.2924112645503</v>
      </c>
      <c r="R81" s="108">
        <f ca="1">IFERROR(IF((VLOOKUP($E81,'DTOC Backsheet'!$D$5:$AF$183,R$9,FALSE))="","",(VLOOKUP($E81,'DTOC Backsheet'!$D$5:$AF$183,R$9,FALSE))),"")</f>
        <v>1700.7534501382745</v>
      </c>
      <c r="S81" s="108">
        <f ca="1">IFERROR(IF((VLOOKUP($E81,'DTOC Backsheet'!$D$5:$AF$183,S$9,FALSE))="","",(VLOOKUP($E81,'DTOC Backsheet'!$D$5:$AF$183,S$9,FALSE))),"")</f>
        <v>1139.5877314472427</v>
      </c>
      <c r="T81" s="109">
        <f ca="1">IFERROR(IF((VLOOKUP($E81,'DTOC Backsheet'!$D$5:$AF$183,T$9,FALSE))="","",(VLOOKUP($E81,'DTOC Backsheet'!$D$5:$AF$183,T$9,FALSE))),"")</f>
        <v>977.86246520858208</v>
      </c>
      <c r="U81" s="172">
        <f ca="1">IFERROR(IF((VLOOKUP($E81,'DTOC Backsheet'!$D$5:$AF$183,U$9,FALSE))="","",(VLOOKUP($E81,'DTOC Backsheet'!$D$5:$AF$183,U$9,FALSE))),"")</f>
        <v>864.69934806395372</v>
      </c>
      <c r="V81" s="240">
        <f ca="1">IFERROR(IF((VLOOKUP($E81,'DTOC Backsheet'!$D$5:$AF$183,V$9,FALSE))="","",(VLOOKUP($E81,'DTOC Backsheet'!$D$5:$AF$183,V$9,FALSE))),"")</f>
        <v>1073.0526166890636</v>
      </c>
      <c r="W81" s="109">
        <f ca="1">IFERROR(IF((VLOOKUP($E81,'DTOC Backsheet'!$D$5:$AF$183,W$9,FALSE))="","",(VLOOKUP($E81,'DTOC Backsheet'!$D$5:$AF$183,W$9,FALSE))),"")</f>
        <v>893.76673697757394</v>
      </c>
      <c r="X81" s="243">
        <f ca="1">IFERROR(IF((VLOOKUP($E81,'DTOC Backsheet'!$D$5:$AF$183,X$9,FALSE))="","",(VLOOKUP($E81,'DTOC Backsheet'!$D$5:$AF$183,X$9,FALSE))),"")</f>
        <v>0</v>
      </c>
      <c r="Y81" s="93"/>
    </row>
    <row r="82" spans="1:25" ht="30" customHeight="1" x14ac:dyDescent="0.3">
      <c r="A82" s="162">
        <v>70</v>
      </c>
      <c r="B82" s="98" t="str">
        <f ca="1">IFERROR(IF((VLOOKUP($E82,'Org List'!$AJ$10:$AL$188,3,FALSE))="","",(VLOOKUP($E82,'Org List'!$AJ$10:$AL$188,3,FALSE))),"")</f>
        <v>London Commissioning Region</v>
      </c>
      <c r="C82" s="99" t="str">
        <f ca="1">IFERROR(IF((VLOOKUP($E82,'Org List'!$AO$10:$AQ$188,3,FALSE))="","",(VLOOKUP($E82,'Org List'!$AO$10:$AQ$188,3,FALSE))),"")</f>
        <v>London Region</v>
      </c>
      <c r="D82" s="100" t="str">
        <f ca="1">IFERROR(IF((VLOOKUP($E82,'Org List'!$AT$10:$AV$188,3,FALSE))="","",(VLOOKUP($E82,'Org List'!$AT$10:$AV$188,3,FALSE))),"")</f>
        <v>NHS England London</v>
      </c>
      <c r="E82" s="98" t="str">
        <f t="shared" ca="1" si="1"/>
        <v>E09000010</v>
      </c>
      <c r="F82" s="100" t="str">
        <f ca="1">IF(E82="","",VLOOKUP(E82,'Org List'!$J$9:$K$488,2,0))</f>
        <v>Enfield</v>
      </c>
      <c r="G82" s="107">
        <f ca="1">IFERROR(IF((VLOOKUP($E82,'Adj NEA Backsheet'!$D$5:$CB$183,G$9,FALSE))="","",(VLOOKUP($E82,'Adj NEA Backsheet'!$D$5:$CB$183,G$9,FALSE))),"")</f>
        <v>2306.761596868726</v>
      </c>
      <c r="H82" s="108">
        <f ca="1">IFERROR(IF((VLOOKUP($E82,'Adj NEA Backsheet'!$D$5:$CB$183,H$9,FALSE))="","",(VLOOKUP($E82,'Adj NEA Backsheet'!$D$5:$CB$183,H$9,FALSE))),"")</f>
        <v>2274.1122532541044</v>
      </c>
      <c r="I82" s="108">
        <f ca="1">IFERROR(IF((VLOOKUP($E82,'Adj NEA Backsheet'!$D$5:$CB$183,I$9,FALSE))="","",(VLOOKUP($E82,'Adj NEA Backsheet'!$D$5:$CB$183,I$9,FALSE))),"")</f>
        <v>2463.2698329984087</v>
      </c>
      <c r="J82" s="109">
        <f ca="1">IFERROR(IF((VLOOKUP($E82,'Adj NEA Backsheet'!$D$5:$CB$183,J$9,FALSE))="","",(VLOOKUP($E82,'Adj NEA Backsheet'!$D$5:$CB$183,J$9,FALSE))),"")</f>
        <v>2396.2095427421282</v>
      </c>
      <c r="K82" s="172">
        <f ca="1">IFERROR(IF((VLOOKUP($E82,'Adj NEA Backsheet'!$D$5:$CB$183,K$9,FALSE))="","",(VLOOKUP($E82,'Adj NEA Backsheet'!$D$5:$CB$183,K$9,FALSE))),"")</f>
        <v>2346.7349773873275</v>
      </c>
      <c r="L82" s="240">
        <f ca="1">IFERROR(IF((VLOOKUP($E82,'Adj NEA Backsheet'!$D$5:$CB$183,L$9,FALSE))="","",(VLOOKUP($E82,'Adj NEA Backsheet'!$D$5:$CB$183,L$9,FALSE))),"")</f>
        <v>2362.3987029968621</v>
      </c>
      <c r="M82" s="109">
        <f ca="1">IFERROR(IF((VLOOKUP($E82,'NEA Backsheet'!$D$5:$CB$183,M$9,FALSE))="","",(VLOOKUP($E82,'NEA Backsheet'!$D$5:$CB$183,M$9,FALSE))),"")</f>
        <v>2579.2905584130408</v>
      </c>
      <c r="N82" s="243">
        <f ca="1">IFERROR(IF((VLOOKUP($E82,'NEA Backsheet'!$D$5:$CB$183,N$9,FALSE))="","",(VLOOKUP($E82,'NEA Backsheet'!$D$5:$CB$183,N$9,FALSE))),"")</f>
        <v>0</v>
      </c>
      <c r="O82" s="93"/>
      <c r="Q82" s="107">
        <f ca="1">IFERROR(IF((VLOOKUP($E82,'DTOC Backsheet'!$D$5:$AF$183,Q$9,FALSE))="","",(VLOOKUP($E82,'DTOC Backsheet'!$D$5:$AF$183,Q$9,FALSE))),"")</f>
        <v>628.58660571281405</v>
      </c>
      <c r="R82" s="108">
        <f ca="1">IFERROR(IF((VLOOKUP($E82,'DTOC Backsheet'!$D$5:$AF$183,R$9,FALSE))="","",(VLOOKUP($E82,'DTOC Backsheet'!$D$5:$AF$183,R$9,FALSE))),"")</f>
        <v>710.68114320667701</v>
      </c>
      <c r="S82" s="108">
        <f ca="1">IFERROR(IF((VLOOKUP($E82,'DTOC Backsheet'!$D$5:$AF$183,S$9,FALSE))="","",(VLOOKUP($E82,'DTOC Backsheet'!$D$5:$AF$183,S$9,FALSE))),"")</f>
        <v>565.00358157541029</v>
      </c>
      <c r="T82" s="109">
        <f ca="1">IFERROR(IF((VLOOKUP($E82,'DTOC Backsheet'!$D$5:$AF$183,T$9,FALSE))="","",(VLOOKUP($E82,'DTOC Backsheet'!$D$5:$AF$183,T$9,FALSE))),"")</f>
        <v>416.58993481520548</v>
      </c>
      <c r="U82" s="172">
        <f ca="1">IFERROR(IF((VLOOKUP($E82,'DTOC Backsheet'!$D$5:$AF$183,U$9,FALSE))="","",(VLOOKUP($E82,'DTOC Backsheet'!$D$5:$AF$183,U$9,FALSE))),"")</f>
        <v>514.51818489498839</v>
      </c>
      <c r="V82" s="240">
        <f ca="1">IFERROR(IF((VLOOKUP($E82,'DTOC Backsheet'!$D$5:$AF$183,V$9,FALSE))="","",(VLOOKUP($E82,'DTOC Backsheet'!$D$5:$AF$183,V$9,FALSE))),"")</f>
        <v>518.07203268014177</v>
      </c>
      <c r="W82" s="109">
        <f ca="1">IFERROR(IF((VLOOKUP($E82,'DTOC Backsheet'!$D$5:$AF$183,W$9,FALSE))="","",(VLOOKUP($E82,'DTOC Backsheet'!$D$5:$AF$183,W$9,FALSE))),"")</f>
        <v>462.39508404607164</v>
      </c>
      <c r="X82" s="243">
        <f ca="1">IFERROR(IF((VLOOKUP($E82,'DTOC Backsheet'!$D$5:$AF$183,X$9,FALSE))="","",(VLOOKUP($E82,'DTOC Backsheet'!$D$5:$AF$183,X$9,FALSE))),"")</f>
        <v>0</v>
      </c>
      <c r="Y82" s="93"/>
    </row>
    <row r="83" spans="1:25" ht="30" customHeight="1" x14ac:dyDescent="0.3">
      <c r="A83" s="162">
        <v>71</v>
      </c>
      <c r="B83" s="98" t="str">
        <f ca="1">IFERROR(IF((VLOOKUP($E83,'Org List'!$AJ$10:$AL$188,3,FALSE))="","",(VLOOKUP($E83,'Org List'!$AJ$10:$AL$188,3,FALSE))),"")</f>
        <v>Midlands and East of England Commissioning Region</v>
      </c>
      <c r="C83" s="99" t="str">
        <f ca="1">IFERROR(IF((VLOOKUP($E83,'Org List'!$AO$10:$AQ$188,3,FALSE))="","",(VLOOKUP($E83,'Org List'!$AO$10:$AQ$188,3,FALSE))),"")</f>
        <v>East Region</v>
      </c>
      <c r="D83" s="100" t="str">
        <f ca="1">IFERROR(IF((VLOOKUP($E83,'Org List'!$AT$10:$AV$188,3,FALSE))="","",(VLOOKUP($E83,'Org List'!$AT$10:$AV$188,3,FALSE))),"")</f>
        <v>NHS England Midlands And East (East)</v>
      </c>
      <c r="E83" s="98" t="str">
        <f t="shared" ca="1" si="1"/>
        <v>E10000012</v>
      </c>
      <c r="F83" s="100" t="str">
        <f ca="1">IF(E83="","",VLOOKUP(E83,'Org List'!$J$9:$K$488,2,0))</f>
        <v>Essex</v>
      </c>
      <c r="G83" s="107">
        <f ca="1">IFERROR(IF((VLOOKUP($E83,'Adj NEA Backsheet'!$D$5:$CB$183,G$9,FALSE))="","",(VLOOKUP($E83,'Adj NEA Backsheet'!$D$5:$CB$183,G$9,FALSE))),"")</f>
        <v>2557.8568669412484</v>
      </c>
      <c r="H83" s="108">
        <f ca="1">IFERROR(IF((VLOOKUP($E83,'Adj NEA Backsheet'!$D$5:$CB$183,H$9,FALSE))="","",(VLOOKUP($E83,'Adj NEA Backsheet'!$D$5:$CB$183,H$9,FALSE))),"")</f>
        <v>2629.8332067978872</v>
      </c>
      <c r="I83" s="108">
        <f ca="1">IFERROR(IF((VLOOKUP($E83,'Adj NEA Backsheet'!$D$5:$CB$183,I$9,FALSE))="","",(VLOOKUP($E83,'Adj NEA Backsheet'!$D$5:$CB$183,I$9,FALSE))),"")</f>
        <v>2694.1267353180897</v>
      </c>
      <c r="J83" s="109">
        <f ca="1">IFERROR(IF((VLOOKUP($E83,'Adj NEA Backsheet'!$D$5:$CB$183,J$9,FALSE))="","",(VLOOKUP($E83,'Adj NEA Backsheet'!$D$5:$CB$183,J$9,FALSE))),"")</f>
        <v>2692.0524014740663</v>
      </c>
      <c r="K83" s="172">
        <f ca="1">IFERROR(IF((VLOOKUP($E83,'Adj NEA Backsheet'!$D$5:$CB$183,K$9,FALSE))="","",(VLOOKUP($E83,'Adj NEA Backsheet'!$D$5:$CB$183,K$9,FALSE))),"")</f>
        <v>2721.5633536697105</v>
      </c>
      <c r="L83" s="240">
        <f ca="1">IFERROR(IF((VLOOKUP($E83,'Adj NEA Backsheet'!$D$5:$CB$183,L$9,FALSE))="","",(VLOOKUP($E83,'Adj NEA Backsheet'!$D$5:$CB$183,L$9,FALSE))),"")</f>
        <v>2794.2957043255296</v>
      </c>
      <c r="M83" s="109">
        <f ca="1">IFERROR(IF((VLOOKUP($E83,'NEA Backsheet'!$D$5:$CB$183,M$9,FALSE))="","",(VLOOKUP($E83,'NEA Backsheet'!$D$5:$CB$183,M$9,FALSE))),"")</f>
        <v>2992.1795684294361</v>
      </c>
      <c r="N83" s="243">
        <f ca="1">IFERROR(IF((VLOOKUP($E83,'NEA Backsheet'!$D$5:$CB$183,N$9,FALSE))="","",(VLOOKUP($E83,'NEA Backsheet'!$D$5:$CB$183,N$9,FALSE))),"")</f>
        <v>0</v>
      </c>
      <c r="O83" s="93"/>
      <c r="Q83" s="107">
        <f ca="1">IFERROR(IF((VLOOKUP($E83,'DTOC Backsheet'!$D$5:$AF$183,Q$9,FALSE))="","",(VLOOKUP($E83,'DTOC Backsheet'!$D$5:$AF$183,Q$9,FALSE))),"")</f>
        <v>870.57783095102445</v>
      </c>
      <c r="R83" s="108">
        <f ca="1">IFERROR(IF((VLOOKUP($E83,'DTOC Backsheet'!$D$5:$AF$183,R$9,FALSE))="","",(VLOOKUP($E83,'DTOC Backsheet'!$D$5:$AF$183,R$9,FALSE))),"")</f>
        <v>1014.0076834958269</v>
      </c>
      <c r="S83" s="108">
        <f ca="1">IFERROR(IF((VLOOKUP($E83,'DTOC Backsheet'!$D$5:$AF$183,S$9,FALSE))="","",(VLOOKUP($E83,'DTOC Backsheet'!$D$5:$AF$183,S$9,FALSE))),"")</f>
        <v>864.63031903660647</v>
      </c>
      <c r="T83" s="109">
        <f ca="1">IFERROR(IF((VLOOKUP($E83,'DTOC Backsheet'!$D$5:$AF$183,T$9,FALSE))="","",(VLOOKUP($E83,'DTOC Backsheet'!$D$5:$AF$183,T$9,FALSE))),"")</f>
        <v>685.44083849588651</v>
      </c>
      <c r="U83" s="172">
        <f ca="1">IFERROR(IF((VLOOKUP($E83,'DTOC Backsheet'!$D$5:$AF$183,U$9,FALSE))="","",(VLOOKUP($E83,'DTOC Backsheet'!$D$5:$AF$183,U$9,FALSE))),"")</f>
        <v>837.75152263327561</v>
      </c>
      <c r="V83" s="240">
        <f ca="1">IFERROR(IF((VLOOKUP($E83,'DTOC Backsheet'!$D$5:$AF$183,V$9,FALSE))="","",(VLOOKUP($E83,'DTOC Backsheet'!$D$5:$AF$183,V$9,FALSE))),"")</f>
        <v>774.12482471176099</v>
      </c>
      <c r="W83" s="109">
        <f ca="1">IFERROR(IF((VLOOKUP($E83,'DTOC Backsheet'!$D$5:$AF$183,W$9,FALSE))="","",(VLOOKUP($E83,'DTOC Backsheet'!$D$5:$AF$183,W$9,FALSE))),"")</f>
        <v>780.53880635707503</v>
      </c>
      <c r="X83" s="243">
        <f ca="1">IFERROR(IF((VLOOKUP($E83,'DTOC Backsheet'!$D$5:$AF$183,X$9,FALSE))="","",(VLOOKUP($E83,'DTOC Backsheet'!$D$5:$AF$183,X$9,FALSE))),"")</f>
        <v>0</v>
      </c>
      <c r="Y83" s="93"/>
    </row>
    <row r="84" spans="1:25" ht="30" customHeight="1" x14ac:dyDescent="0.3">
      <c r="A84" s="162">
        <v>72</v>
      </c>
      <c r="B84" s="98" t="str">
        <f ca="1">IFERROR(IF((VLOOKUP($E84,'Org List'!$AJ$10:$AL$188,3,FALSE))="","",(VLOOKUP($E84,'Org List'!$AJ$10:$AL$188,3,FALSE))),"")</f>
        <v>North of England Commissioning Region</v>
      </c>
      <c r="C84" s="99" t="str">
        <f ca="1">IFERROR(IF((VLOOKUP($E84,'Org List'!$AO$10:$AQ$188,3,FALSE))="","",(VLOOKUP($E84,'Org List'!$AO$10:$AQ$188,3,FALSE))),"")</f>
        <v>North East Region</v>
      </c>
      <c r="D84" s="100" t="str">
        <f ca="1">IFERROR(IF((VLOOKUP($E84,'Org List'!$AT$10:$AV$188,3,FALSE))="","",(VLOOKUP($E84,'Org List'!$AT$10:$AV$188,3,FALSE))),"")</f>
        <v>NHS England North (Cumbria And North East)</v>
      </c>
      <c r="E84" s="98" t="str">
        <f t="shared" ca="1" si="1"/>
        <v>E08000037</v>
      </c>
      <c r="F84" s="100" t="str">
        <f ca="1">IF(E84="","",VLOOKUP(E84,'Org List'!$J$9:$K$488,2,0))</f>
        <v>Gateshead</v>
      </c>
      <c r="G84" s="107">
        <f ca="1">IFERROR(IF((VLOOKUP($E84,'Adj NEA Backsheet'!$D$5:$CB$183,G$9,FALSE))="","",(VLOOKUP($E84,'Adj NEA Backsheet'!$D$5:$CB$183,G$9,FALSE))),"")</f>
        <v>2548.2908684262611</v>
      </c>
      <c r="H84" s="108">
        <f ca="1">IFERROR(IF((VLOOKUP($E84,'Adj NEA Backsheet'!$D$5:$CB$183,H$9,FALSE))="","",(VLOOKUP($E84,'Adj NEA Backsheet'!$D$5:$CB$183,H$9,FALSE))),"")</f>
        <v>2600.5816169464852</v>
      </c>
      <c r="I84" s="108">
        <f ca="1">IFERROR(IF((VLOOKUP($E84,'Adj NEA Backsheet'!$D$5:$CB$183,I$9,FALSE))="","",(VLOOKUP($E84,'Adj NEA Backsheet'!$D$5:$CB$183,I$9,FALSE))),"")</f>
        <v>2711.6093461688533</v>
      </c>
      <c r="J84" s="109">
        <f ca="1">IFERROR(IF((VLOOKUP($E84,'Adj NEA Backsheet'!$D$5:$CB$183,J$9,FALSE))="","",(VLOOKUP($E84,'Adj NEA Backsheet'!$D$5:$CB$183,J$9,FALSE))),"")</f>
        <v>2656.9598784492323</v>
      </c>
      <c r="K84" s="172">
        <f ca="1">IFERROR(IF((VLOOKUP($E84,'Adj NEA Backsheet'!$D$5:$CB$183,K$9,FALSE))="","",(VLOOKUP($E84,'Adj NEA Backsheet'!$D$5:$CB$183,K$9,FALSE))),"")</f>
        <v>2645.10374319845</v>
      </c>
      <c r="L84" s="240">
        <f ca="1">IFERROR(IF((VLOOKUP($E84,'Adj NEA Backsheet'!$D$5:$CB$183,L$9,FALSE))="","",(VLOOKUP($E84,'Adj NEA Backsheet'!$D$5:$CB$183,L$9,FALSE))),"")</f>
        <v>2646.7293566280614</v>
      </c>
      <c r="M84" s="109">
        <f ca="1">IFERROR(IF((VLOOKUP($E84,'NEA Backsheet'!$D$5:$CB$183,M$9,FALSE))="","",(VLOOKUP($E84,'NEA Backsheet'!$D$5:$CB$183,M$9,FALSE))),"")</f>
        <v>2812.7253001660956</v>
      </c>
      <c r="N84" s="243">
        <f ca="1">IFERROR(IF((VLOOKUP($E84,'NEA Backsheet'!$D$5:$CB$183,N$9,FALSE))="","",(VLOOKUP($E84,'NEA Backsheet'!$D$5:$CB$183,N$9,FALSE))),"")</f>
        <v>0</v>
      </c>
      <c r="O84" s="93"/>
      <c r="Q84" s="107">
        <f ca="1">IFERROR(IF((VLOOKUP($E84,'DTOC Backsheet'!$D$5:$AF$183,Q$9,FALSE))="","",(VLOOKUP($E84,'DTOC Backsheet'!$D$5:$AF$183,Q$9,FALSE))),"")</f>
        <v>846.04553643345071</v>
      </c>
      <c r="R84" s="108">
        <f ca="1">IFERROR(IF((VLOOKUP($E84,'DTOC Backsheet'!$D$5:$AF$183,R$9,FALSE))="","",(VLOOKUP($E84,'DTOC Backsheet'!$D$5:$AF$183,R$9,FALSE))),"")</f>
        <v>663.43251003756791</v>
      </c>
      <c r="S84" s="108">
        <f ca="1">IFERROR(IF((VLOOKUP($E84,'DTOC Backsheet'!$D$5:$AF$183,S$9,FALSE))="","",(VLOOKUP($E84,'DTOC Backsheet'!$D$5:$AF$183,S$9,FALSE))),"")</f>
        <v>368.91520484016746</v>
      </c>
      <c r="T84" s="109">
        <f ca="1">IFERROR(IF((VLOOKUP($E84,'DTOC Backsheet'!$D$5:$AF$183,T$9,FALSE))="","",(VLOOKUP($E84,'DTOC Backsheet'!$D$5:$AF$183,T$9,FALSE))),"")</f>
        <v>566.20390177712375</v>
      </c>
      <c r="U84" s="172">
        <f ca="1">IFERROR(IF((VLOOKUP($E84,'DTOC Backsheet'!$D$5:$AF$183,U$9,FALSE))="","",(VLOOKUP($E84,'DTOC Backsheet'!$D$5:$AF$183,U$9,FALSE))),"")</f>
        <v>628.57193415430152</v>
      </c>
      <c r="V84" s="240">
        <f ca="1">IFERROR(IF((VLOOKUP($E84,'DTOC Backsheet'!$D$5:$AF$183,V$9,FALSE))="","",(VLOOKUP($E84,'DTOC Backsheet'!$D$5:$AF$183,V$9,FALSE))),"")</f>
        <v>693.3857717227412</v>
      </c>
      <c r="W84" s="109">
        <f ca="1">IFERROR(IF((VLOOKUP($E84,'DTOC Backsheet'!$D$5:$AF$183,W$9,FALSE))="","",(VLOOKUP($E84,'DTOC Backsheet'!$D$5:$AF$183,W$9,FALSE))),"")</f>
        <v>711.72931065720525</v>
      </c>
      <c r="X84" s="243">
        <f ca="1">IFERROR(IF((VLOOKUP($E84,'DTOC Backsheet'!$D$5:$AF$183,X$9,FALSE))="","",(VLOOKUP($E84,'DTOC Backsheet'!$D$5:$AF$183,X$9,FALSE))),"")</f>
        <v>0</v>
      </c>
      <c r="Y84" s="93"/>
    </row>
    <row r="85" spans="1:25" ht="30" customHeight="1" x14ac:dyDescent="0.3">
      <c r="A85" s="162">
        <v>73</v>
      </c>
      <c r="B85" s="98" t="str">
        <f ca="1">IFERROR(IF((VLOOKUP($E85,'Org List'!$AJ$10:$AL$188,3,FALSE))="","",(VLOOKUP($E85,'Org List'!$AJ$10:$AL$188,3,FALSE))),"")</f>
        <v>South West England Commissioning Region</v>
      </c>
      <c r="C85" s="99" t="str">
        <f ca="1">IFERROR(IF((VLOOKUP($E85,'Org List'!$AO$10:$AQ$188,3,FALSE))="","",(VLOOKUP($E85,'Org List'!$AO$10:$AQ$188,3,FALSE))),"")</f>
        <v>South West Region</v>
      </c>
      <c r="D85" s="100" t="str">
        <f ca="1">IFERROR(IF((VLOOKUP($E85,'Org List'!$AT$10:$AV$188,3,FALSE))="","",(VLOOKUP($E85,'Org List'!$AT$10:$AV$188,3,FALSE))),"")</f>
        <v>NHS England South West (South West North)</v>
      </c>
      <c r="E85" s="98" t="str">
        <f t="shared" ca="1" si="1"/>
        <v>E10000013</v>
      </c>
      <c r="F85" s="100" t="str">
        <f ca="1">IF(E85="","",VLOOKUP(E85,'Org List'!$J$9:$K$488,2,0))</f>
        <v>Gloucestershire</v>
      </c>
      <c r="G85" s="107">
        <f ca="1">IFERROR(IF((VLOOKUP($E85,'Adj NEA Backsheet'!$D$5:$CB$183,G$9,FALSE))="","",(VLOOKUP($E85,'Adj NEA Backsheet'!$D$5:$CB$183,G$9,FALSE))),"")</f>
        <v>2252.7961889566213</v>
      </c>
      <c r="H85" s="108">
        <f ca="1">IFERROR(IF((VLOOKUP($E85,'Adj NEA Backsheet'!$D$5:$CB$183,H$9,FALSE))="","",(VLOOKUP($E85,'Adj NEA Backsheet'!$D$5:$CB$183,H$9,FALSE))),"")</f>
        <v>2266.818345938012</v>
      </c>
      <c r="I85" s="108">
        <f ca="1">IFERROR(IF((VLOOKUP($E85,'Adj NEA Backsheet'!$D$5:$CB$183,I$9,FALSE))="","",(VLOOKUP($E85,'Adj NEA Backsheet'!$D$5:$CB$183,I$9,FALSE))),"")</f>
        <v>2428.9653527157398</v>
      </c>
      <c r="J85" s="109">
        <f ca="1">IFERROR(IF((VLOOKUP($E85,'Adj NEA Backsheet'!$D$5:$CB$183,J$9,FALSE))="","",(VLOOKUP($E85,'Adj NEA Backsheet'!$D$5:$CB$183,J$9,FALSE))),"")</f>
        <v>2478.3156856300761</v>
      </c>
      <c r="K85" s="172">
        <f ca="1">IFERROR(IF((VLOOKUP($E85,'Adj NEA Backsheet'!$D$5:$CB$183,K$9,FALSE))="","",(VLOOKUP($E85,'Adj NEA Backsheet'!$D$5:$CB$183,K$9,FALSE))),"")</f>
        <v>2398.867731151237</v>
      </c>
      <c r="L85" s="240">
        <f ca="1">IFERROR(IF((VLOOKUP($E85,'Adj NEA Backsheet'!$D$5:$CB$183,L$9,FALSE))="","",(VLOOKUP($E85,'Adj NEA Backsheet'!$D$5:$CB$183,L$9,FALSE))),"")</f>
        <v>2485.6446508780914</v>
      </c>
      <c r="M85" s="109">
        <f ca="1">IFERROR(IF((VLOOKUP($E85,'NEA Backsheet'!$D$5:$CB$183,M$9,FALSE))="","",(VLOOKUP($E85,'NEA Backsheet'!$D$5:$CB$183,M$9,FALSE))),"")</f>
        <v>2732.3863097426079</v>
      </c>
      <c r="N85" s="243">
        <f ca="1">IFERROR(IF((VLOOKUP($E85,'NEA Backsheet'!$D$5:$CB$183,N$9,FALSE))="","",(VLOOKUP($E85,'NEA Backsheet'!$D$5:$CB$183,N$9,FALSE))),"")</f>
        <v>0</v>
      </c>
      <c r="O85" s="93"/>
      <c r="Q85" s="107">
        <f ca="1">IFERROR(IF((VLOOKUP($E85,'DTOC Backsheet'!$D$5:$AF$183,Q$9,FALSE))="","",(VLOOKUP($E85,'DTOC Backsheet'!$D$5:$AF$183,Q$9,FALSE))),"")</f>
        <v>1028.8644776357669</v>
      </c>
      <c r="R85" s="108">
        <f ca="1">IFERROR(IF((VLOOKUP($E85,'DTOC Backsheet'!$D$5:$AF$183,R$9,FALSE))="","",(VLOOKUP($E85,'DTOC Backsheet'!$D$5:$AF$183,R$9,FALSE))),"")</f>
        <v>1045.4268809801749</v>
      </c>
      <c r="S85" s="108">
        <f ca="1">IFERROR(IF((VLOOKUP($E85,'DTOC Backsheet'!$D$5:$AF$183,S$9,FALSE))="","",(VLOOKUP($E85,'DTOC Backsheet'!$D$5:$AF$183,S$9,FALSE))),"")</f>
        <v>653.71606453350898</v>
      </c>
      <c r="T85" s="109">
        <f ca="1">IFERROR(IF((VLOOKUP($E85,'DTOC Backsheet'!$D$5:$AF$183,T$9,FALSE))="","",(VLOOKUP($E85,'DTOC Backsheet'!$D$5:$AF$183,T$9,FALSE))),"")</f>
        <v>459.60827128818374</v>
      </c>
      <c r="U85" s="172">
        <f ca="1">IFERROR(IF((VLOOKUP($E85,'DTOC Backsheet'!$D$5:$AF$183,U$9,FALSE))="","",(VLOOKUP($E85,'DTOC Backsheet'!$D$5:$AF$183,U$9,FALSE))),"")</f>
        <v>545.30131107950672</v>
      </c>
      <c r="V85" s="240">
        <f ca="1">IFERROR(IF((VLOOKUP($E85,'DTOC Backsheet'!$D$5:$AF$183,V$9,FALSE))="","",(VLOOKUP($E85,'DTOC Backsheet'!$D$5:$AF$183,V$9,FALSE))),"")</f>
        <v>770.04717701369407</v>
      </c>
      <c r="W85" s="109">
        <f ca="1">IFERROR(IF((VLOOKUP($E85,'DTOC Backsheet'!$D$5:$AF$183,W$9,FALSE))="","",(VLOOKUP($E85,'DTOC Backsheet'!$D$5:$AF$183,W$9,FALSE))),"")</f>
        <v>773.2209933022616</v>
      </c>
      <c r="X85" s="243">
        <f ca="1">IFERROR(IF((VLOOKUP($E85,'DTOC Backsheet'!$D$5:$AF$183,X$9,FALSE))="","",(VLOOKUP($E85,'DTOC Backsheet'!$D$5:$AF$183,X$9,FALSE))),"")</f>
        <v>0</v>
      </c>
      <c r="Y85" s="93"/>
    </row>
    <row r="86" spans="1:25" ht="30" customHeight="1" x14ac:dyDescent="0.3">
      <c r="A86" s="162">
        <v>74</v>
      </c>
      <c r="B86" s="98" t="str">
        <f ca="1">IFERROR(IF((VLOOKUP($E86,'Org List'!$AJ$10:$AL$188,3,FALSE))="","",(VLOOKUP($E86,'Org List'!$AJ$10:$AL$188,3,FALSE))),"")</f>
        <v>London Commissioning Region</v>
      </c>
      <c r="C86" s="99" t="str">
        <f ca="1">IFERROR(IF((VLOOKUP($E86,'Org List'!$AO$10:$AQ$188,3,FALSE))="","",(VLOOKUP($E86,'Org List'!$AO$10:$AQ$188,3,FALSE))),"")</f>
        <v>London Region</v>
      </c>
      <c r="D86" s="100" t="str">
        <f ca="1">IFERROR(IF((VLOOKUP($E86,'Org List'!$AT$10:$AV$188,3,FALSE))="","",(VLOOKUP($E86,'Org List'!$AT$10:$AV$188,3,FALSE))),"")</f>
        <v>NHS England London</v>
      </c>
      <c r="E86" s="98" t="str">
        <f t="shared" ca="1" si="1"/>
        <v>E09000011</v>
      </c>
      <c r="F86" s="100" t="str">
        <f ca="1">IF(E86="","",VLOOKUP(E86,'Org List'!$J$9:$K$488,2,0))</f>
        <v>Greenwich</v>
      </c>
      <c r="G86" s="107">
        <f ca="1">IFERROR(IF((VLOOKUP($E86,'Adj NEA Backsheet'!$D$5:$CB$183,G$9,FALSE))="","",(VLOOKUP($E86,'Adj NEA Backsheet'!$D$5:$CB$183,G$9,FALSE))),"")</f>
        <v>2578.9565606344345</v>
      </c>
      <c r="H86" s="108">
        <f ca="1">IFERROR(IF((VLOOKUP($E86,'Adj NEA Backsheet'!$D$5:$CB$183,H$9,FALSE))="","",(VLOOKUP($E86,'Adj NEA Backsheet'!$D$5:$CB$183,H$9,FALSE))),"")</f>
        <v>2611.2248506462097</v>
      </c>
      <c r="I86" s="108">
        <f ca="1">IFERROR(IF((VLOOKUP($E86,'Adj NEA Backsheet'!$D$5:$CB$183,I$9,FALSE))="","",(VLOOKUP($E86,'Adj NEA Backsheet'!$D$5:$CB$183,I$9,FALSE))),"")</f>
        <v>2654.6896050257901</v>
      </c>
      <c r="J86" s="109">
        <f ca="1">IFERROR(IF((VLOOKUP($E86,'Adj NEA Backsheet'!$D$5:$CB$183,J$9,FALSE))="","",(VLOOKUP($E86,'Adj NEA Backsheet'!$D$5:$CB$183,J$9,FALSE))),"")</f>
        <v>2475.083371927492</v>
      </c>
      <c r="K86" s="172">
        <f ca="1">IFERROR(IF((VLOOKUP($E86,'Adj NEA Backsheet'!$D$5:$CB$183,K$9,FALSE))="","",(VLOOKUP($E86,'Adj NEA Backsheet'!$D$5:$CB$183,K$9,FALSE))),"")</f>
        <v>2533.67040749236</v>
      </c>
      <c r="L86" s="240">
        <f ca="1">IFERROR(IF((VLOOKUP($E86,'Adj NEA Backsheet'!$D$5:$CB$183,L$9,FALSE))="","",(VLOOKUP($E86,'Adj NEA Backsheet'!$D$5:$CB$183,L$9,FALSE))),"")</f>
        <v>2473.3914359453593</v>
      </c>
      <c r="M86" s="109">
        <f ca="1">IFERROR(IF((VLOOKUP($E86,'NEA Backsheet'!$D$5:$CB$183,M$9,FALSE))="","",(VLOOKUP($E86,'NEA Backsheet'!$D$5:$CB$183,M$9,FALSE))),"")</f>
        <v>2678.8138753750859</v>
      </c>
      <c r="N86" s="243">
        <f ca="1">IFERROR(IF((VLOOKUP($E86,'NEA Backsheet'!$D$5:$CB$183,N$9,FALSE))="","",(VLOOKUP($E86,'NEA Backsheet'!$D$5:$CB$183,N$9,FALSE))),"")</f>
        <v>0</v>
      </c>
      <c r="O86" s="93"/>
      <c r="Q86" s="107">
        <f ca="1">IFERROR(IF((VLOOKUP($E86,'DTOC Backsheet'!$D$5:$AF$183,Q$9,FALSE))="","",(VLOOKUP($E86,'DTOC Backsheet'!$D$5:$AF$183,Q$9,FALSE))),"")</f>
        <v>404.49794255942811</v>
      </c>
      <c r="R86" s="108">
        <f ca="1">IFERROR(IF((VLOOKUP($E86,'DTOC Backsheet'!$D$5:$AF$183,R$9,FALSE))="","",(VLOOKUP($E86,'DTOC Backsheet'!$D$5:$AF$183,R$9,FALSE))),"")</f>
        <v>728.37590347970752</v>
      </c>
      <c r="S86" s="108">
        <f ca="1">IFERROR(IF((VLOOKUP($E86,'DTOC Backsheet'!$D$5:$AF$183,S$9,FALSE))="","",(VLOOKUP($E86,'DTOC Backsheet'!$D$5:$AF$183,S$9,FALSE))),"")</f>
        <v>640.29973856757397</v>
      </c>
      <c r="T86" s="109">
        <f ca="1">IFERROR(IF((VLOOKUP($E86,'DTOC Backsheet'!$D$5:$AF$183,T$9,FALSE))="","",(VLOOKUP($E86,'DTOC Backsheet'!$D$5:$AF$183,T$9,FALSE))),"")</f>
        <v>513.74597880445299</v>
      </c>
      <c r="U86" s="172">
        <f ca="1">IFERROR(IF((VLOOKUP($E86,'DTOC Backsheet'!$D$5:$AF$183,U$9,FALSE))="","",(VLOOKUP($E86,'DTOC Backsheet'!$D$5:$AF$183,U$9,FALSE))),"")</f>
        <v>291.21429814583962</v>
      </c>
      <c r="V86" s="240">
        <f ca="1">IFERROR(IF((VLOOKUP($E86,'DTOC Backsheet'!$D$5:$AF$183,V$9,FALSE))="","",(VLOOKUP($E86,'DTOC Backsheet'!$D$5:$AF$183,V$9,FALSE))),"")</f>
        <v>407.97474787412443</v>
      </c>
      <c r="W86" s="109">
        <f ca="1">IFERROR(IF((VLOOKUP($E86,'DTOC Backsheet'!$D$5:$AF$183,W$9,FALSE))="","",(VLOOKUP($E86,'DTOC Backsheet'!$D$5:$AF$183,W$9,FALSE))),"")</f>
        <v>264.19913526753061</v>
      </c>
      <c r="X86" s="243">
        <f ca="1">IFERROR(IF((VLOOKUP($E86,'DTOC Backsheet'!$D$5:$AF$183,X$9,FALSE))="","",(VLOOKUP($E86,'DTOC Backsheet'!$D$5:$AF$183,X$9,FALSE))),"")</f>
        <v>0</v>
      </c>
      <c r="Y86" s="93"/>
    </row>
    <row r="87" spans="1:25" ht="30" customHeight="1" x14ac:dyDescent="0.3">
      <c r="A87" s="162">
        <v>75</v>
      </c>
      <c r="B87" s="98" t="str">
        <f ca="1">IFERROR(IF((VLOOKUP($E87,'Org List'!$AJ$10:$AL$188,3,FALSE))="","",(VLOOKUP($E87,'Org List'!$AJ$10:$AL$188,3,FALSE))),"")</f>
        <v>London Commissioning Region</v>
      </c>
      <c r="C87" s="99" t="str">
        <f ca="1">IFERROR(IF((VLOOKUP($E87,'Org List'!$AO$10:$AQ$188,3,FALSE))="","",(VLOOKUP($E87,'Org List'!$AO$10:$AQ$188,3,FALSE))),"")</f>
        <v>London Region</v>
      </c>
      <c r="D87" s="100" t="str">
        <f ca="1">IFERROR(IF((VLOOKUP($E87,'Org List'!$AT$10:$AV$188,3,FALSE))="","",(VLOOKUP($E87,'Org List'!$AT$10:$AV$188,3,FALSE))),"")</f>
        <v>NHS England London</v>
      </c>
      <c r="E87" s="98" t="str">
        <f t="shared" ca="1" si="1"/>
        <v>E09000012</v>
      </c>
      <c r="F87" s="100" t="str">
        <f ca="1">IF(E87="","",VLOOKUP(E87,'Org List'!$J$9:$K$488,2,0))</f>
        <v>Hackney</v>
      </c>
      <c r="G87" s="107">
        <f ca="1">IFERROR(IF((VLOOKUP($E87,'Adj NEA Backsheet'!$D$5:$CB$183,G$9,FALSE))="","",(VLOOKUP($E87,'Adj NEA Backsheet'!$D$5:$CB$183,G$9,FALSE))),"")</f>
        <v>2038.8091432737901</v>
      </c>
      <c r="H87" s="108">
        <f ca="1">IFERROR(IF((VLOOKUP($E87,'Adj NEA Backsheet'!$D$5:$CB$183,H$9,FALSE))="","",(VLOOKUP($E87,'Adj NEA Backsheet'!$D$5:$CB$183,H$9,FALSE))),"")</f>
        <v>1944.4396592578471</v>
      </c>
      <c r="I87" s="108">
        <f ca="1">IFERROR(IF((VLOOKUP($E87,'Adj NEA Backsheet'!$D$5:$CB$183,I$9,FALSE))="","",(VLOOKUP($E87,'Adj NEA Backsheet'!$D$5:$CB$183,I$9,FALSE))),"")</f>
        <v>2091.3843048134095</v>
      </c>
      <c r="J87" s="109">
        <f ca="1">IFERROR(IF((VLOOKUP($E87,'Adj NEA Backsheet'!$D$5:$CB$183,J$9,FALSE))="","",(VLOOKUP($E87,'Adj NEA Backsheet'!$D$5:$CB$183,J$9,FALSE))),"")</f>
        <v>2023.0830228084442</v>
      </c>
      <c r="K87" s="172">
        <f ca="1">IFERROR(IF((VLOOKUP($E87,'Adj NEA Backsheet'!$D$5:$CB$183,K$9,FALSE))="","",(VLOOKUP($E87,'Adj NEA Backsheet'!$D$5:$CB$183,K$9,FALSE))),"")</f>
        <v>2016.5173820067128</v>
      </c>
      <c r="L87" s="240">
        <f ca="1">IFERROR(IF((VLOOKUP($E87,'Adj NEA Backsheet'!$D$5:$CB$183,L$9,FALSE))="","",(VLOOKUP($E87,'Adj NEA Backsheet'!$D$5:$CB$183,L$9,FALSE))),"")</f>
        <v>1973.7261227527802</v>
      </c>
      <c r="M87" s="109">
        <f ca="1">IFERROR(IF((VLOOKUP($E87,'NEA Backsheet'!$D$5:$CB$183,M$9,FALSE))="","",(VLOOKUP($E87,'NEA Backsheet'!$D$5:$CB$183,M$9,FALSE))),"")</f>
        <v>2112.7950928856749</v>
      </c>
      <c r="N87" s="243">
        <f ca="1">IFERROR(IF((VLOOKUP($E87,'NEA Backsheet'!$D$5:$CB$183,N$9,FALSE))="","",(VLOOKUP($E87,'NEA Backsheet'!$D$5:$CB$183,N$9,FALSE))),"")</f>
        <v>0</v>
      </c>
      <c r="O87" s="93"/>
      <c r="Q87" s="107">
        <f ca="1">IFERROR(IF((VLOOKUP($E87,'DTOC Backsheet'!$D$5:$AF$183,Q$9,FALSE))="","",(VLOOKUP($E87,'DTOC Backsheet'!$D$5:$AF$183,Q$9,FALSE))),"")</f>
        <v>1201.6102893165667</v>
      </c>
      <c r="R87" s="108">
        <f ca="1">IFERROR(IF((VLOOKUP($E87,'DTOC Backsheet'!$D$5:$AF$183,R$9,FALSE))="","",(VLOOKUP($E87,'DTOC Backsheet'!$D$5:$AF$183,R$9,FALSE))),"")</f>
        <v>1094.9779454249087</v>
      </c>
      <c r="S87" s="108">
        <f ca="1">IFERROR(IF((VLOOKUP($E87,'DTOC Backsheet'!$D$5:$AF$183,S$9,FALSE))="","",(VLOOKUP($E87,'DTOC Backsheet'!$D$5:$AF$183,S$9,FALSE))),"")</f>
        <v>818.7672925249318</v>
      </c>
      <c r="T87" s="109">
        <f ca="1">IFERROR(IF((VLOOKUP($E87,'DTOC Backsheet'!$D$5:$AF$183,T$9,FALSE))="","",(VLOOKUP($E87,'DTOC Backsheet'!$D$5:$AF$183,T$9,FALSE))),"")</f>
        <v>645.49617226275143</v>
      </c>
      <c r="U87" s="172">
        <f ca="1">IFERROR(IF((VLOOKUP($E87,'DTOC Backsheet'!$D$5:$AF$183,U$9,FALSE))="","",(VLOOKUP($E87,'DTOC Backsheet'!$D$5:$AF$183,U$9,FALSE))),"")</f>
        <v>570.71587654219093</v>
      </c>
      <c r="V87" s="240">
        <f ca="1">IFERROR(IF((VLOOKUP($E87,'DTOC Backsheet'!$D$5:$AF$183,V$9,FALSE))="","",(VLOOKUP($E87,'DTOC Backsheet'!$D$5:$AF$183,V$9,FALSE))),"")</f>
        <v>601.45378950708391</v>
      </c>
      <c r="W87" s="109">
        <f ca="1">IFERROR(IF((VLOOKUP($E87,'DTOC Backsheet'!$D$5:$AF$183,W$9,FALSE))="","",(VLOOKUP($E87,'DTOC Backsheet'!$D$5:$AF$183,W$9,FALSE))),"")</f>
        <v>821.66570328542127</v>
      </c>
      <c r="X87" s="243">
        <f ca="1">IFERROR(IF((VLOOKUP($E87,'DTOC Backsheet'!$D$5:$AF$183,X$9,FALSE))="","",(VLOOKUP($E87,'DTOC Backsheet'!$D$5:$AF$183,X$9,FALSE))),"")</f>
        <v>0</v>
      </c>
      <c r="Y87" s="93"/>
    </row>
    <row r="88" spans="1:25" ht="30" customHeight="1" x14ac:dyDescent="0.3">
      <c r="A88" s="162">
        <v>76</v>
      </c>
      <c r="B88" s="98" t="str">
        <f ca="1">IFERROR(IF((VLOOKUP($E88,'Org List'!$AJ$10:$AL$188,3,FALSE))="","",(VLOOKUP($E88,'Org List'!$AJ$10:$AL$188,3,FALSE))),"")</f>
        <v>North of England Commissioning Region</v>
      </c>
      <c r="C88" s="99" t="str">
        <f ca="1">IFERROR(IF((VLOOKUP($E88,'Org List'!$AO$10:$AQ$188,3,FALSE))="","",(VLOOKUP($E88,'Org List'!$AO$10:$AQ$188,3,FALSE))),"")</f>
        <v>North West Region</v>
      </c>
      <c r="D88" s="100" t="str">
        <f ca="1">IFERROR(IF((VLOOKUP($E88,'Org List'!$AT$10:$AV$188,3,FALSE))="","",(VLOOKUP($E88,'Org List'!$AT$10:$AV$188,3,FALSE))),"")</f>
        <v>NHS England North (Cheshire And Merseyside)</v>
      </c>
      <c r="E88" s="98" t="str">
        <f t="shared" ca="1" si="1"/>
        <v>E06000006</v>
      </c>
      <c r="F88" s="100" t="str">
        <f ca="1">IF(E88="","",VLOOKUP(E88,'Org List'!$J$9:$K$488,2,0))</f>
        <v>Halton</v>
      </c>
      <c r="G88" s="107">
        <f ca="1">IFERROR(IF((VLOOKUP($E88,'Adj NEA Backsheet'!$D$5:$CB$183,G$9,FALSE))="","",(VLOOKUP($E88,'Adj NEA Backsheet'!$D$5:$CB$183,G$9,FALSE))),"")</f>
        <v>3664.3203034493026</v>
      </c>
      <c r="H88" s="108">
        <f ca="1">IFERROR(IF((VLOOKUP($E88,'Adj NEA Backsheet'!$D$5:$CB$183,H$9,FALSE))="","",(VLOOKUP($E88,'Adj NEA Backsheet'!$D$5:$CB$183,H$9,FALSE))),"")</f>
        <v>3838.1410158576491</v>
      </c>
      <c r="I88" s="108">
        <f ca="1">IFERROR(IF((VLOOKUP($E88,'Adj NEA Backsheet'!$D$5:$CB$183,I$9,FALSE))="","",(VLOOKUP($E88,'Adj NEA Backsheet'!$D$5:$CB$183,I$9,FALSE))),"")</f>
        <v>3716.501308173134</v>
      </c>
      <c r="J88" s="109">
        <f ca="1">IFERROR(IF((VLOOKUP($E88,'Adj NEA Backsheet'!$D$5:$CB$183,J$9,FALSE))="","",(VLOOKUP($E88,'Adj NEA Backsheet'!$D$5:$CB$183,J$9,FALSE))),"")</f>
        <v>3588.9577522071781</v>
      </c>
      <c r="K88" s="172">
        <f ca="1">IFERROR(IF((VLOOKUP($E88,'Adj NEA Backsheet'!$D$5:$CB$183,K$9,FALSE))="","",(VLOOKUP($E88,'Adj NEA Backsheet'!$D$5:$CB$183,K$9,FALSE))),"")</f>
        <v>3758.4224045647879</v>
      </c>
      <c r="L88" s="240">
        <f ca="1">IFERROR(IF((VLOOKUP($E88,'Adj NEA Backsheet'!$D$5:$CB$183,L$9,FALSE))="","",(VLOOKUP($E88,'Adj NEA Backsheet'!$D$5:$CB$183,L$9,FALSE))),"")</f>
        <v>3856.7289428071999</v>
      </c>
      <c r="M88" s="109">
        <f ca="1">IFERROR(IF((VLOOKUP($E88,'NEA Backsheet'!$D$5:$CB$183,M$9,FALSE))="","",(VLOOKUP($E88,'NEA Backsheet'!$D$5:$CB$183,M$9,FALSE))),"")</f>
        <v>3746.4586396304962</v>
      </c>
      <c r="N88" s="243">
        <f ca="1">IFERROR(IF((VLOOKUP($E88,'NEA Backsheet'!$D$5:$CB$183,N$9,FALSE))="","",(VLOOKUP($E88,'NEA Backsheet'!$D$5:$CB$183,N$9,FALSE))),"")</f>
        <v>0</v>
      </c>
      <c r="O88" s="93"/>
      <c r="Q88" s="107">
        <f ca="1">IFERROR(IF((VLOOKUP($E88,'DTOC Backsheet'!$D$5:$AF$183,Q$9,FALSE))="","",(VLOOKUP($E88,'DTOC Backsheet'!$D$5:$AF$183,Q$9,FALSE))),"")</f>
        <v>1194.713016826802</v>
      </c>
      <c r="R88" s="108">
        <f ca="1">IFERROR(IF((VLOOKUP($E88,'DTOC Backsheet'!$D$5:$AF$183,R$9,FALSE))="","",(VLOOKUP($E88,'DTOC Backsheet'!$D$5:$AF$183,R$9,FALSE))),"")</f>
        <v>1440.712996662869</v>
      </c>
      <c r="S88" s="108">
        <f ca="1">IFERROR(IF((VLOOKUP($E88,'DTOC Backsheet'!$D$5:$AF$183,S$9,FALSE))="","",(VLOOKUP($E88,'DTOC Backsheet'!$D$5:$AF$183,S$9,FALSE))),"")</f>
        <v>1800.6391966689184</v>
      </c>
      <c r="T88" s="109">
        <f ca="1">IFERROR(IF((VLOOKUP($E88,'DTOC Backsheet'!$D$5:$AF$183,T$9,FALSE))="","",(VLOOKUP($E88,'DTOC Backsheet'!$D$5:$AF$183,T$9,FALSE))),"")</f>
        <v>1434.3591648635509</v>
      </c>
      <c r="U88" s="172">
        <f ca="1">IFERROR(IF((VLOOKUP($E88,'DTOC Backsheet'!$D$5:$AF$183,U$9,FALSE))="","",(VLOOKUP($E88,'DTOC Backsheet'!$D$5:$AF$183,U$9,FALSE))),"")</f>
        <v>1752.4346007210122</v>
      </c>
      <c r="V88" s="240">
        <f ca="1">IFERROR(IF((VLOOKUP($E88,'DTOC Backsheet'!$D$5:$AF$183,V$9,FALSE))="","",(VLOOKUP($E88,'DTOC Backsheet'!$D$5:$AF$183,V$9,FALSE))),"")</f>
        <v>1821.8877813354577</v>
      </c>
      <c r="W88" s="109">
        <f ca="1">IFERROR(IF((VLOOKUP($E88,'DTOC Backsheet'!$D$5:$AF$183,W$9,FALSE))="","",(VLOOKUP($E88,'DTOC Backsheet'!$D$5:$AF$183,W$9,FALSE))),"")</f>
        <v>1499.7860741380284</v>
      </c>
      <c r="X88" s="243">
        <f ca="1">IFERROR(IF((VLOOKUP($E88,'DTOC Backsheet'!$D$5:$AF$183,X$9,FALSE))="","",(VLOOKUP($E88,'DTOC Backsheet'!$D$5:$AF$183,X$9,FALSE))),"")</f>
        <v>0</v>
      </c>
      <c r="Y88" s="93"/>
    </row>
    <row r="89" spans="1:25" ht="30" customHeight="1" x14ac:dyDescent="0.3">
      <c r="A89" s="162">
        <v>77</v>
      </c>
      <c r="B89" s="98" t="str">
        <f ca="1">IFERROR(IF((VLOOKUP($E89,'Org List'!$AJ$10:$AL$188,3,FALSE))="","",(VLOOKUP($E89,'Org List'!$AJ$10:$AL$188,3,FALSE))),"")</f>
        <v>London Commissioning Region</v>
      </c>
      <c r="C89" s="99" t="str">
        <f ca="1">IFERROR(IF((VLOOKUP($E89,'Org List'!$AO$10:$AQ$188,3,FALSE))="","",(VLOOKUP($E89,'Org List'!$AO$10:$AQ$188,3,FALSE))),"")</f>
        <v>London Region</v>
      </c>
      <c r="D89" s="100" t="str">
        <f ca="1">IFERROR(IF((VLOOKUP($E89,'Org List'!$AT$10:$AV$188,3,FALSE))="","",(VLOOKUP($E89,'Org List'!$AT$10:$AV$188,3,FALSE))),"")</f>
        <v>NHS England London</v>
      </c>
      <c r="E89" s="98" t="str">
        <f t="shared" ca="1" si="1"/>
        <v>E09000013</v>
      </c>
      <c r="F89" s="100" t="str">
        <f ca="1">IF(E89="","",VLOOKUP(E89,'Org List'!$J$9:$K$488,2,0))</f>
        <v>Hammersmith and Fulham</v>
      </c>
      <c r="G89" s="107">
        <f ca="1">IFERROR(IF((VLOOKUP($E89,'Adj NEA Backsheet'!$D$5:$CB$183,G$9,FALSE))="","",(VLOOKUP($E89,'Adj NEA Backsheet'!$D$5:$CB$183,G$9,FALSE))),"")</f>
        <v>2127.2336533666348</v>
      </c>
      <c r="H89" s="108">
        <f ca="1">IFERROR(IF((VLOOKUP($E89,'Adj NEA Backsheet'!$D$5:$CB$183,H$9,FALSE))="","",(VLOOKUP($E89,'Adj NEA Backsheet'!$D$5:$CB$183,H$9,FALSE))),"")</f>
        <v>2044.3560199440637</v>
      </c>
      <c r="I89" s="108">
        <f ca="1">IFERROR(IF((VLOOKUP($E89,'Adj NEA Backsheet'!$D$5:$CB$183,I$9,FALSE))="","",(VLOOKUP($E89,'Adj NEA Backsheet'!$D$5:$CB$183,I$9,FALSE))),"")</f>
        <v>2174.1236190419145</v>
      </c>
      <c r="J89" s="109">
        <f ca="1">IFERROR(IF((VLOOKUP($E89,'Adj NEA Backsheet'!$D$5:$CB$183,J$9,FALSE))="","",(VLOOKUP($E89,'Adj NEA Backsheet'!$D$5:$CB$183,J$9,FALSE))),"")</f>
        <v>2190.324870919766</v>
      </c>
      <c r="K89" s="172">
        <f ca="1">IFERROR(IF((VLOOKUP($E89,'Adj NEA Backsheet'!$D$5:$CB$183,K$9,FALSE))="","",(VLOOKUP($E89,'Adj NEA Backsheet'!$D$5:$CB$183,K$9,FALSE))),"")</f>
        <v>2212.0052308364325</v>
      </c>
      <c r="L89" s="240">
        <f ca="1">IFERROR(IF((VLOOKUP($E89,'Adj NEA Backsheet'!$D$5:$CB$183,L$9,FALSE))="","",(VLOOKUP($E89,'Adj NEA Backsheet'!$D$5:$CB$183,L$9,FALSE))),"")</f>
        <v>2201.8654926782187</v>
      </c>
      <c r="M89" s="109">
        <f ca="1">IFERROR(IF((VLOOKUP($E89,'NEA Backsheet'!$D$5:$CB$183,M$9,FALSE))="","",(VLOOKUP($E89,'NEA Backsheet'!$D$5:$CB$183,M$9,FALSE))),"")</f>
        <v>2353.0426379142154</v>
      </c>
      <c r="N89" s="243">
        <f ca="1">IFERROR(IF((VLOOKUP($E89,'NEA Backsheet'!$D$5:$CB$183,N$9,FALSE))="","",(VLOOKUP($E89,'NEA Backsheet'!$D$5:$CB$183,N$9,FALSE))),"")</f>
        <v>0</v>
      </c>
      <c r="O89" s="93"/>
      <c r="Q89" s="107">
        <f ca="1">IFERROR(IF((VLOOKUP($E89,'DTOC Backsheet'!$D$5:$AF$183,Q$9,FALSE))="","",(VLOOKUP($E89,'DTOC Backsheet'!$D$5:$AF$183,Q$9,FALSE))),"")</f>
        <v>1270.1434690963488</v>
      </c>
      <c r="R89" s="108">
        <f ca="1">IFERROR(IF((VLOOKUP($E89,'DTOC Backsheet'!$D$5:$AF$183,R$9,FALSE))="","",(VLOOKUP($E89,'DTOC Backsheet'!$D$5:$AF$183,R$9,FALSE))),"")</f>
        <v>779.22077922077926</v>
      </c>
      <c r="S89" s="108">
        <f ca="1">IFERROR(IF((VLOOKUP($E89,'DTOC Backsheet'!$D$5:$AF$183,S$9,FALSE))="","",(VLOOKUP($E89,'DTOC Backsheet'!$D$5:$AF$183,S$9,FALSE))),"")</f>
        <v>474.6039301013123</v>
      </c>
      <c r="T89" s="109">
        <f ca="1">IFERROR(IF((VLOOKUP($E89,'DTOC Backsheet'!$D$5:$AF$183,T$9,FALSE))="","",(VLOOKUP($E89,'DTOC Backsheet'!$D$5:$AF$183,T$9,FALSE))),"")</f>
        <v>516.06759740095015</v>
      </c>
      <c r="U89" s="172">
        <f ca="1">IFERROR(IF((VLOOKUP($E89,'DTOC Backsheet'!$D$5:$AF$183,U$9,FALSE))="","",(VLOOKUP($E89,'DTOC Backsheet'!$D$5:$AF$183,U$9,FALSE))),"")</f>
        <v>892.19622989820357</v>
      </c>
      <c r="V89" s="240">
        <f ca="1">IFERROR(IF((VLOOKUP($E89,'DTOC Backsheet'!$D$5:$AF$183,V$9,FALSE))="","",(VLOOKUP($E89,'DTOC Backsheet'!$D$5:$AF$183,V$9,FALSE))),"")</f>
        <v>711.98214826612571</v>
      </c>
      <c r="W89" s="109">
        <f ca="1">IFERROR(IF((VLOOKUP($E89,'DTOC Backsheet'!$D$5:$AF$183,W$9,FALSE))="","",(VLOOKUP($E89,'DTOC Backsheet'!$D$5:$AF$183,W$9,FALSE))),"")</f>
        <v>637.57557668318452</v>
      </c>
      <c r="X89" s="243">
        <f ca="1">IFERROR(IF((VLOOKUP($E89,'DTOC Backsheet'!$D$5:$AF$183,X$9,FALSE))="","",(VLOOKUP($E89,'DTOC Backsheet'!$D$5:$AF$183,X$9,FALSE))),"")</f>
        <v>0</v>
      </c>
      <c r="Y89" s="93"/>
    </row>
    <row r="90" spans="1:25" ht="30" customHeight="1" x14ac:dyDescent="0.3">
      <c r="A90" s="162">
        <v>78</v>
      </c>
      <c r="B90" s="98" t="str">
        <f ca="1">IFERROR(IF((VLOOKUP($E90,'Org List'!$AJ$10:$AL$188,3,FALSE))="","",(VLOOKUP($E90,'Org List'!$AJ$10:$AL$188,3,FALSE))),"")</f>
        <v>South East England Commissioning Region</v>
      </c>
      <c r="C90" s="99" t="str">
        <f ca="1">IFERROR(IF((VLOOKUP($E90,'Org List'!$AO$10:$AQ$188,3,FALSE))="","",(VLOOKUP($E90,'Org List'!$AO$10:$AQ$188,3,FALSE))),"")</f>
        <v>South East Region</v>
      </c>
      <c r="D90" s="100" t="str">
        <f ca="1">IFERROR(IF((VLOOKUP($E90,'Org List'!$AT$10:$AV$188,3,FALSE))="","",(VLOOKUP($E90,'Org List'!$AT$10:$AV$188,3,FALSE))),"")</f>
        <v>NHS England South East (Hampshire, Isle of Wight and Thames Valley)</v>
      </c>
      <c r="E90" s="98" t="str">
        <f t="shared" ca="1" si="1"/>
        <v>E10000014</v>
      </c>
      <c r="F90" s="100" t="str">
        <f ca="1">IF(E90="","",VLOOKUP(E90,'Org List'!$J$9:$K$488,2,0))</f>
        <v>Hampshire</v>
      </c>
      <c r="G90" s="107">
        <f ca="1">IFERROR(IF((VLOOKUP($E90,'Adj NEA Backsheet'!$D$5:$CB$183,G$9,FALSE))="","",(VLOOKUP($E90,'Adj NEA Backsheet'!$D$5:$CB$183,G$9,FALSE))),"")</f>
        <v>2386.7069689075133</v>
      </c>
      <c r="H90" s="108">
        <f ca="1">IFERROR(IF((VLOOKUP($E90,'Adj NEA Backsheet'!$D$5:$CB$183,H$9,FALSE))="","",(VLOOKUP($E90,'Adj NEA Backsheet'!$D$5:$CB$183,H$9,FALSE))),"")</f>
        <v>2405.1460322266953</v>
      </c>
      <c r="I90" s="108">
        <f ca="1">IFERROR(IF((VLOOKUP($E90,'Adj NEA Backsheet'!$D$5:$CB$183,I$9,FALSE))="","",(VLOOKUP($E90,'Adj NEA Backsheet'!$D$5:$CB$183,I$9,FALSE))),"")</f>
        <v>2472.9149713271249</v>
      </c>
      <c r="J90" s="109">
        <f ca="1">IFERROR(IF((VLOOKUP($E90,'Adj NEA Backsheet'!$D$5:$CB$183,J$9,FALSE))="","",(VLOOKUP($E90,'Adj NEA Backsheet'!$D$5:$CB$183,J$9,FALSE))),"")</f>
        <v>2461.2707284436915</v>
      </c>
      <c r="K90" s="172">
        <f ca="1">IFERROR(IF((VLOOKUP($E90,'Adj NEA Backsheet'!$D$5:$CB$183,K$9,FALSE))="","",(VLOOKUP($E90,'Adj NEA Backsheet'!$D$5:$CB$183,K$9,FALSE))),"")</f>
        <v>2514.7194035000489</v>
      </c>
      <c r="L90" s="240">
        <f ca="1">IFERROR(IF((VLOOKUP($E90,'Adj NEA Backsheet'!$D$5:$CB$183,L$9,FALSE))="","",(VLOOKUP($E90,'Adj NEA Backsheet'!$D$5:$CB$183,L$9,FALSE))),"")</f>
        <v>2492.3129696188821</v>
      </c>
      <c r="M90" s="109">
        <f ca="1">IFERROR(IF((VLOOKUP($E90,'NEA Backsheet'!$D$5:$CB$183,M$9,FALSE))="","",(VLOOKUP($E90,'NEA Backsheet'!$D$5:$CB$183,M$9,FALSE))),"")</f>
        <v>2647.0063699816942</v>
      </c>
      <c r="N90" s="243">
        <f ca="1">IFERROR(IF((VLOOKUP($E90,'NEA Backsheet'!$D$5:$CB$183,N$9,FALSE))="","",(VLOOKUP($E90,'NEA Backsheet'!$D$5:$CB$183,N$9,FALSE))),"")</f>
        <v>0</v>
      </c>
      <c r="O90" s="93"/>
      <c r="Q90" s="107">
        <f ca="1">IFERROR(IF((VLOOKUP($E90,'DTOC Backsheet'!$D$5:$AF$183,Q$9,FALSE))="","",(VLOOKUP($E90,'DTOC Backsheet'!$D$5:$AF$183,Q$9,FALSE))),"")</f>
        <v>2302.8947576543983</v>
      </c>
      <c r="R90" s="108">
        <f ca="1">IFERROR(IF((VLOOKUP($E90,'DTOC Backsheet'!$D$5:$AF$183,R$9,FALSE))="","",(VLOOKUP($E90,'DTOC Backsheet'!$D$5:$AF$183,R$9,FALSE))),"")</f>
        <v>2458.401308057465</v>
      </c>
      <c r="S90" s="108">
        <f ca="1">IFERROR(IF((VLOOKUP($E90,'DTOC Backsheet'!$D$5:$AF$183,S$9,FALSE))="","",(VLOOKUP($E90,'DTOC Backsheet'!$D$5:$AF$183,S$9,FALSE))),"")</f>
        <v>2345.1049922108782</v>
      </c>
      <c r="T90" s="109">
        <f ca="1">IFERROR(IF((VLOOKUP($E90,'DTOC Backsheet'!$D$5:$AF$183,T$9,FALSE))="","",(VLOOKUP($E90,'DTOC Backsheet'!$D$5:$AF$183,T$9,FALSE))),"")</f>
        <v>2041.2407555023142</v>
      </c>
      <c r="U90" s="172">
        <f ca="1">IFERROR(IF((VLOOKUP($E90,'DTOC Backsheet'!$D$5:$AF$183,U$9,FALSE))="","",(VLOOKUP($E90,'DTOC Backsheet'!$D$5:$AF$183,U$9,FALSE))),"")</f>
        <v>2007.05707921351</v>
      </c>
      <c r="V90" s="240">
        <f ca="1">IFERROR(IF((VLOOKUP($E90,'DTOC Backsheet'!$D$5:$AF$183,V$9,FALSE))="","",(VLOOKUP($E90,'DTOC Backsheet'!$D$5:$AF$183,V$9,FALSE))),"")</f>
        <v>1853.5961367298137</v>
      </c>
      <c r="W90" s="109">
        <f ca="1">IFERROR(IF((VLOOKUP($E90,'DTOC Backsheet'!$D$5:$AF$183,W$9,FALSE))="","",(VLOOKUP($E90,'DTOC Backsheet'!$D$5:$AF$183,W$9,FALSE))),"")</f>
        <v>1598.5895676234932</v>
      </c>
      <c r="X90" s="243">
        <f ca="1">IFERROR(IF((VLOOKUP($E90,'DTOC Backsheet'!$D$5:$AF$183,X$9,FALSE))="","",(VLOOKUP($E90,'DTOC Backsheet'!$D$5:$AF$183,X$9,FALSE))),"")</f>
        <v>0</v>
      </c>
      <c r="Y90" s="93"/>
    </row>
    <row r="91" spans="1:25" ht="30" customHeight="1" x14ac:dyDescent="0.3">
      <c r="A91" s="162">
        <v>79</v>
      </c>
      <c r="B91" s="98" t="str">
        <f ca="1">IFERROR(IF((VLOOKUP($E91,'Org List'!$AJ$10:$AL$188,3,FALSE))="","",(VLOOKUP($E91,'Org List'!$AJ$10:$AL$188,3,FALSE))),"")</f>
        <v>London Commissioning Region</v>
      </c>
      <c r="C91" s="99" t="str">
        <f ca="1">IFERROR(IF((VLOOKUP($E91,'Org List'!$AO$10:$AQ$188,3,FALSE))="","",(VLOOKUP($E91,'Org List'!$AO$10:$AQ$188,3,FALSE))),"")</f>
        <v>London Region</v>
      </c>
      <c r="D91" s="100" t="str">
        <f ca="1">IFERROR(IF((VLOOKUP($E91,'Org List'!$AT$10:$AV$188,3,FALSE))="","",(VLOOKUP($E91,'Org List'!$AT$10:$AV$188,3,FALSE))),"")</f>
        <v>NHS England London</v>
      </c>
      <c r="E91" s="98" t="str">
        <f t="shared" ca="1" si="1"/>
        <v>E09000014</v>
      </c>
      <c r="F91" s="100" t="str">
        <f ca="1">IF(E91="","",VLOOKUP(E91,'Org List'!$J$9:$K$488,2,0))</f>
        <v>Haringey</v>
      </c>
      <c r="G91" s="107">
        <f ca="1">IFERROR(IF((VLOOKUP($E91,'Adj NEA Backsheet'!$D$5:$CB$183,G$9,FALSE))="","",(VLOOKUP($E91,'Adj NEA Backsheet'!$D$5:$CB$183,G$9,FALSE))),"")</f>
        <v>2115.981237449163</v>
      </c>
      <c r="H91" s="108">
        <f ca="1">IFERROR(IF((VLOOKUP($E91,'Adj NEA Backsheet'!$D$5:$CB$183,H$9,FALSE))="","",(VLOOKUP($E91,'Adj NEA Backsheet'!$D$5:$CB$183,H$9,FALSE))),"")</f>
        <v>2180.8283006625093</v>
      </c>
      <c r="I91" s="108">
        <f ca="1">IFERROR(IF((VLOOKUP($E91,'Adj NEA Backsheet'!$D$5:$CB$183,I$9,FALSE))="","",(VLOOKUP($E91,'Adj NEA Backsheet'!$D$5:$CB$183,I$9,FALSE))),"")</f>
        <v>2200.832961793807</v>
      </c>
      <c r="J91" s="109">
        <f ca="1">IFERROR(IF((VLOOKUP($E91,'Adj NEA Backsheet'!$D$5:$CB$183,J$9,FALSE))="","",(VLOOKUP($E91,'Adj NEA Backsheet'!$D$5:$CB$183,J$9,FALSE))),"")</f>
        <v>2126.6355669873133</v>
      </c>
      <c r="K91" s="172">
        <f ca="1">IFERROR(IF((VLOOKUP($E91,'Adj NEA Backsheet'!$D$5:$CB$183,K$9,FALSE))="","",(VLOOKUP($E91,'Adj NEA Backsheet'!$D$5:$CB$183,K$9,FALSE))),"")</f>
        <v>2167.4493503361282</v>
      </c>
      <c r="L91" s="240">
        <f ca="1">IFERROR(IF((VLOOKUP($E91,'Adj NEA Backsheet'!$D$5:$CB$183,L$9,FALSE))="","",(VLOOKUP($E91,'Adj NEA Backsheet'!$D$5:$CB$183,L$9,FALSE))),"")</f>
        <v>2100.1828069015833</v>
      </c>
      <c r="M91" s="109">
        <f ca="1">IFERROR(IF((VLOOKUP($E91,'NEA Backsheet'!$D$5:$CB$183,M$9,FALSE))="","",(VLOOKUP($E91,'NEA Backsheet'!$D$5:$CB$183,M$9,FALSE))),"")</f>
        <v>2312.8316046162445</v>
      </c>
      <c r="N91" s="243">
        <f ca="1">IFERROR(IF((VLOOKUP($E91,'NEA Backsheet'!$D$5:$CB$183,N$9,FALSE))="","",(VLOOKUP($E91,'NEA Backsheet'!$D$5:$CB$183,N$9,FALSE))),"")</f>
        <v>0</v>
      </c>
      <c r="O91" s="93"/>
      <c r="Q91" s="107">
        <f ca="1">IFERROR(IF((VLOOKUP($E91,'DTOC Backsheet'!$D$5:$AF$183,Q$9,FALSE))="","",(VLOOKUP($E91,'DTOC Backsheet'!$D$5:$AF$183,Q$9,FALSE))),"")</f>
        <v>1132.9588459584329</v>
      </c>
      <c r="R91" s="108">
        <f ca="1">IFERROR(IF((VLOOKUP($E91,'DTOC Backsheet'!$D$5:$AF$183,R$9,FALSE))="","",(VLOOKUP($E91,'DTOC Backsheet'!$D$5:$AF$183,R$9,FALSE))),"")</f>
        <v>688.03745506863754</v>
      </c>
      <c r="S91" s="108">
        <f ca="1">IFERROR(IF((VLOOKUP($E91,'DTOC Backsheet'!$D$5:$AF$183,S$9,FALSE))="","",(VLOOKUP($E91,'DTOC Backsheet'!$D$5:$AF$183,S$9,FALSE))),"")</f>
        <v>944.44892900726018</v>
      </c>
      <c r="T91" s="109">
        <f ca="1">IFERROR(IF((VLOOKUP($E91,'DTOC Backsheet'!$D$5:$AF$183,T$9,FALSE))="","",(VLOOKUP($E91,'DTOC Backsheet'!$D$5:$AF$183,T$9,FALSE))),"")</f>
        <v>710.38647379812448</v>
      </c>
      <c r="U91" s="172">
        <f ca="1">IFERROR(IF((VLOOKUP($E91,'DTOC Backsheet'!$D$5:$AF$183,U$9,FALSE))="","",(VLOOKUP($E91,'DTOC Backsheet'!$D$5:$AF$183,U$9,FALSE))),"")</f>
        <v>703.92001694950693</v>
      </c>
      <c r="V91" s="240">
        <f ca="1">IFERROR(IF((VLOOKUP($E91,'DTOC Backsheet'!$D$5:$AF$183,V$9,FALSE))="","",(VLOOKUP($E91,'DTOC Backsheet'!$D$5:$AF$183,V$9,FALSE))),"")</f>
        <v>713.15781244753202</v>
      </c>
      <c r="W91" s="109">
        <f ca="1">IFERROR(IF((VLOOKUP($E91,'DTOC Backsheet'!$D$5:$AF$183,W$9,FALSE))="","",(VLOOKUP($E91,'DTOC Backsheet'!$D$5:$AF$183,W$9,FALSE))),"")</f>
        <v>594.45214029791043</v>
      </c>
      <c r="X91" s="243">
        <f ca="1">IFERROR(IF((VLOOKUP($E91,'DTOC Backsheet'!$D$5:$AF$183,X$9,FALSE))="","",(VLOOKUP($E91,'DTOC Backsheet'!$D$5:$AF$183,X$9,FALSE))),"")</f>
        <v>0</v>
      </c>
      <c r="Y91" s="93"/>
    </row>
    <row r="92" spans="1:25" ht="30" customHeight="1" x14ac:dyDescent="0.3">
      <c r="A92" s="162">
        <v>80</v>
      </c>
      <c r="B92" s="98" t="str">
        <f ca="1">IFERROR(IF((VLOOKUP($E92,'Org List'!$AJ$10:$AL$188,3,FALSE))="","",(VLOOKUP($E92,'Org List'!$AJ$10:$AL$188,3,FALSE))),"")</f>
        <v>London Commissioning Region</v>
      </c>
      <c r="C92" s="99" t="str">
        <f ca="1">IFERROR(IF((VLOOKUP($E92,'Org List'!$AO$10:$AQ$188,3,FALSE))="","",(VLOOKUP($E92,'Org List'!$AO$10:$AQ$188,3,FALSE))),"")</f>
        <v>London Region</v>
      </c>
      <c r="D92" s="100" t="str">
        <f ca="1">IFERROR(IF((VLOOKUP($E92,'Org List'!$AT$10:$AV$188,3,FALSE))="","",(VLOOKUP($E92,'Org List'!$AT$10:$AV$188,3,FALSE))),"")</f>
        <v>NHS England London</v>
      </c>
      <c r="E92" s="98" t="str">
        <f t="shared" ca="1" si="1"/>
        <v>E09000015</v>
      </c>
      <c r="F92" s="100" t="str">
        <f ca="1">IF(E92="","",VLOOKUP(E92,'Org List'!$J$9:$K$488,2,0))</f>
        <v>Harrow</v>
      </c>
      <c r="G92" s="107">
        <f ca="1">IFERROR(IF((VLOOKUP($E92,'Adj NEA Backsheet'!$D$5:$CB$183,G$9,FALSE))="","",(VLOOKUP($E92,'Adj NEA Backsheet'!$D$5:$CB$183,G$9,FALSE))),"")</f>
        <v>2240.1428658364885</v>
      </c>
      <c r="H92" s="108">
        <f ca="1">IFERROR(IF((VLOOKUP($E92,'Adj NEA Backsheet'!$D$5:$CB$183,H$9,FALSE))="","",(VLOOKUP($E92,'Adj NEA Backsheet'!$D$5:$CB$183,H$9,FALSE))),"")</f>
        <v>2272.8936278543852</v>
      </c>
      <c r="I92" s="108">
        <f ca="1">IFERROR(IF((VLOOKUP($E92,'Adj NEA Backsheet'!$D$5:$CB$183,I$9,FALSE))="","",(VLOOKUP($E92,'Adj NEA Backsheet'!$D$5:$CB$183,I$9,FALSE))),"")</f>
        <v>2541.0703842702005</v>
      </c>
      <c r="J92" s="109">
        <f ca="1">IFERROR(IF((VLOOKUP($E92,'Adj NEA Backsheet'!$D$5:$CB$183,J$9,FALSE))="","",(VLOOKUP($E92,'Adj NEA Backsheet'!$D$5:$CB$183,J$9,FALSE))),"")</f>
        <v>2684.8287802868003</v>
      </c>
      <c r="K92" s="172">
        <f ca="1">IFERROR(IF((VLOOKUP($E92,'Adj NEA Backsheet'!$D$5:$CB$183,K$9,FALSE))="","",(VLOOKUP($E92,'Adj NEA Backsheet'!$D$5:$CB$183,K$9,FALSE))),"")</f>
        <v>2637.8130771530759</v>
      </c>
      <c r="L92" s="240">
        <f ca="1">IFERROR(IF((VLOOKUP($E92,'Adj NEA Backsheet'!$D$5:$CB$183,L$9,FALSE))="","",(VLOOKUP($E92,'Adj NEA Backsheet'!$D$5:$CB$183,L$9,FALSE))),"")</f>
        <v>2710.3167964630316</v>
      </c>
      <c r="M92" s="109">
        <f ca="1">IFERROR(IF((VLOOKUP($E92,'NEA Backsheet'!$D$5:$CB$183,M$9,FALSE))="","",(VLOOKUP($E92,'NEA Backsheet'!$D$5:$CB$183,M$9,FALSE))),"")</f>
        <v>2922.9765464672578</v>
      </c>
      <c r="N92" s="243">
        <f ca="1">IFERROR(IF((VLOOKUP($E92,'NEA Backsheet'!$D$5:$CB$183,N$9,FALSE))="","",(VLOOKUP($E92,'NEA Backsheet'!$D$5:$CB$183,N$9,FALSE))),"")</f>
        <v>0</v>
      </c>
      <c r="O92" s="93"/>
      <c r="Q92" s="107">
        <f ca="1">IFERROR(IF((VLOOKUP($E92,'DTOC Backsheet'!$D$5:$AF$183,Q$9,FALSE))="","",(VLOOKUP($E92,'DTOC Backsheet'!$D$5:$AF$183,Q$9,FALSE))),"")</f>
        <v>621.28706393446919</v>
      </c>
      <c r="R92" s="108">
        <f ca="1">IFERROR(IF((VLOOKUP($E92,'DTOC Backsheet'!$D$5:$AF$183,R$9,FALSE))="","",(VLOOKUP($E92,'DTOC Backsheet'!$D$5:$AF$183,R$9,FALSE))),"")</f>
        <v>917.53683494281756</v>
      </c>
      <c r="S92" s="108">
        <f ca="1">IFERROR(IF((VLOOKUP($E92,'DTOC Backsheet'!$D$5:$AF$183,S$9,FALSE))="","",(VLOOKUP($E92,'DTOC Backsheet'!$D$5:$AF$183,S$9,FALSE))),"")</f>
        <v>705.03258224071601</v>
      </c>
      <c r="T92" s="109">
        <f ca="1">IFERROR(IF((VLOOKUP($E92,'DTOC Backsheet'!$D$5:$AF$183,T$9,FALSE))="","",(VLOOKUP($E92,'DTOC Backsheet'!$D$5:$AF$183,T$9,FALSE))),"")</f>
        <v>703.11195062805052</v>
      </c>
      <c r="U92" s="172">
        <f ca="1">IFERROR(IF((VLOOKUP($E92,'DTOC Backsheet'!$D$5:$AF$183,U$9,FALSE))="","",(VLOOKUP($E92,'DTOC Backsheet'!$D$5:$AF$183,U$9,FALSE))),"")</f>
        <v>789.89664815568142</v>
      </c>
      <c r="V92" s="240">
        <f ca="1">IFERROR(IF((VLOOKUP($E92,'DTOC Backsheet'!$D$5:$AF$183,V$9,FALSE))="","",(VLOOKUP($E92,'DTOC Backsheet'!$D$5:$AF$183,V$9,FALSE))),"")</f>
        <v>818.99810361404855</v>
      </c>
      <c r="W92" s="109">
        <f ca="1">IFERROR(IF((VLOOKUP($E92,'DTOC Backsheet'!$D$5:$AF$183,W$9,FALSE))="","",(VLOOKUP($E92,'DTOC Backsheet'!$D$5:$AF$183,W$9,FALSE))),"")</f>
        <v>674.53016401715411</v>
      </c>
      <c r="X92" s="243">
        <f ca="1">IFERROR(IF((VLOOKUP($E92,'DTOC Backsheet'!$D$5:$AF$183,X$9,FALSE))="","",(VLOOKUP($E92,'DTOC Backsheet'!$D$5:$AF$183,X$9,FALSE))),"")</f>
        <v>0</v>
      </c>
      <c r="Y92" s="93"/>
    </row>
    <row r="93" spans="1:25" ht="30" customHeight="1" x14ac:dyDescent="0.3">
      <c r="A93" s="162">
        <v>81</v>
      </c>
      <c r="B93" s="98" t="str">
        <f ca="1">IFERROR(IF((VLOOKUP($E93,'Org List'!$AJ$10:$AL$188,3,FALSE))="","",(VLOOKUP($E93,'Org List'!$AJ$10:$AL$188,3,FALSE))),"")</f>
        <v>North of England Commissioning Region</v>
      </c>
      <c r="C93" s="99" t="str">
        <f ca="1">IFERROR(IF((VLOOKUP($E93,'Org List'!$AO$10:$AQ$188,3,FALSE))="","",(VLOOKUP($E93,'Org List'!$AO$10:$AQ$188,3,FALSE))),"")</f>
        <v>North East Region</v>
      </c>
      <c r="D93" s="100" t="str">
        <f ca="1">IFERROR(IF((VLOOKUP($E93,'Org List'!$AT$10:$AV$188,3,FALSE))="","",(VLOOKUP($E93,'Org List'!$AT$10:$AV$188,3,FALSE))),"")</f>
        <v>NHS England North (Cumbria And North East)</v>
      </c>
      <c r="E93" s="98" t="str">
        <f t="shared" ca="1" si="1"/>
        <v>E06000001</v>
      </c>
      <c r="F93" s="100" t="str">
        <f ca="1">IF(E93="","",VLOOKUP(E93,'Org List'!$J$9:$K$488,2,0))</f>
        <v>Hartlepool</v>
      </c>
      <c r="G93" s="107">
        <f ca="1">IFERROR(IF((VLOOKUP($E93,'Adj NEA Backsheet'!$D$5:$CB$183,G$9,FALSE))="","",(VLOOKUP($E93,'Adj NEA Backsheet'!$D$5:$CB$183,G$9,FALSE))),"")</f>
        <v>3467.1049686279007</v>
      </c>
      <c r="H93" s="108">
        <f ca="1">IFERROR(IF((VLOOKUP($E93,'Adj NEA Backsheet'!$D$5:$CB$183,H$9,FALSE))="","",(VLOOKUP($E93,'Adj NEA Backsheet'!$D$5:$CB$183,H$9,FALSE))),"")</f>
        <v>3438.9436372497112</v>
      </c>
      <c r="I93" s="108">
        <f ca="1">IFERROR(IF((VLOOKUP($E93,'Adj NEA Backsheet'!$D$5:$CB$183,I$9,FALSE))="","",(VLOOKUP($E93,'Adj NEA Backsheet'!$D$5:$CB$183,I$9,FALSE))),"")</f>
        <v>3597.224194056862</v>
      </c>
      <c r="J93" s="109">
        <f ca="1">IFERROR(IF((VLOOKUP($E93,'Adj NEA Backsheet'!$D$5:$CB$183,J$9,FALSE))="","",(VLOOKUP($E93,'Adj NEA Backsheet'!$D$5:$CB$183,J$9,FALSE))),"")</f>
        <v>3593.5512748438982</v>
      </c>
      <c r="K93" s="172">
        <f ca="1">IFERROR(IF((VLOOKUP($E93,'Adj NEA Backsheet'!$D$5:$CB$183,K$9,FALSE))="","",(VLOOKUP($E93,'Adj NEA Backsheet'!$D$5:$CB$183,K$9,FALSE))),"")</f>
        <v>3704.1696593497104</v>
      </c>
      <c r="L93" s="240">
        <f ca="1">IFERROR(IF((VLOOKUP($E93,'Adj NEA Backsheet'!$D$5:$CB$183,L$9,FALSE))="","",(VLOOKUP($E93,'Adj NEA Backsheet'!$D$5:$CB$183,L$9,FALSE))),"")</f>
        <v>3638.4462211254317</v>
      </c>
      <c r="M93" s="109">
        <f ca="1">IFERROR(IF((VLOOKUP($E93,'NEA Backsheet'!$D$5:$CB$183,M$9,FALSE))="","",(VLOOKUP($E93,'NEA Backsheet'!$D$5:$CB$183,M$9,FALSE))),"")</f>
        <v>3710.5126136889689</v>
      </c>
      <c r="N93" s="243">
        <f ca="1">IFERROR(IF((VLOOKUP($E93,'NEA Backsheet'!$D$5:$CB$183,N$9,FALSE))="","",(VLOOKUP($E93,'NEA Backsheet'!$D$5:$CB$183,N$9,FALSE))),"")</f>
        <v>0</v>
      </c>
      <c r="O93" s="93"/>
      <c r="Q93" s="107">
        <f ca="1">IFERROR(IF((VLOOKUP($E93,'DTOC Backsheet'!$D$5:$AF$183,Q$9,FALSE))="","",(VLOOKUP($E93,'DTOC Backsheet'!$D$5:$AF$183,Q$9,FALSE))),"")</f>
        <v>1630.8295303485042</v>
      </c>
      <c r="R93" s="108">
        <f ca="1">IFERROR(IF((VLOOKUP($E93,'DTOC Backsheet'!$D$5:$AF$183,R$9,FALSE))="","",(VLOOKUP($E93,'DTOC Backsheet'!$D$5:$AF$183,R$9,FALSE))),"")</f>
        <v>1208.7324754347737</v>
      </c>
      <c r="S93" s="108">
        <f ca="1">IFERROR(IF((VLOOKUP($E93,'DTOC Backsheet'!$D$5:$AF$183,S$9,FALSE))="","",(VLOOKUP($E93,'DTOC Backsheet'!$D$5:$AF$183,S$9,FALSE))),"")</f>
        <v>1503.3781468842933</v>
      </c>
      <c r="T93" s="109">
        <f ca="1">IFERROR(IF((VLOOKUP($E93,'DTOC Backsheet'!$D$5:$AF$183,T$9,FALSE))="","",(VLOOKUP($E93,'DTOC Backsheet'!$D$5:$AF$183,T$9,FALSE))),"")</f>
        <v>998.15989906278969</v>
      </c>
      <c r="U93" s="172">
        <f ca="1">IFERROR(IF((VLOOKUP($E93,'DTOC Backsheet'!$D$5:$AF$183,U$9,FALSE))="","",(VLOOKUP($E93,'DTOC Backsheet'!$D$5:$AF$183,U$9,FALSE))),"")</f>
        <v>1349.566877225991</v>
      </c>
      <c r="V93" s="240">
        <f ca="1">IFERROR(IF((VLOOKUP($E93,'DTOC Backsheet'!$D$5:$AF$183,V$9,FALSE))="","",(VLOOKUP($E93,'DTOC Backsheet'!$D$5:$AF$183,V$9,FALSE))),"")</f>
        <v>1013.2006646651056</v>
      </c>
      <c r="W93" s="109">
        <f ca="1">IFERROR(IF((VLOOKUP($E93,'DTOC Backsheet'!$D$5:$AF$183,W$9,FALSE))="","",(VLOOKUP($E93,'DTOC Backsheet'!$D$5:$AF$183,W$9,FALSE))),"")</f>
        <v>622.14075900488945</v>
      </c>
      <c r="X93" s="243">
        <f ca="1">IFERROR(IF((VLOOKUP($E93,'DTOC Backsheet'!$D$5:$AF$183,X$9,FALSE))="","",(VLOOKUP($E93,'DTOC Backsheet'!$D$5:$AF$183,X$9,FALSE))),"")</f>
        <v>0</v>
      </c>
      <c r="Y93" s="93"/>
    </row>
    <row r="94" spans="1:25" ht="30" customHeight="1" x14ac:dyDescent="0.3">
      <c r="A94" s="162">
        <v>82</v>
      </c>
      <c r="B94" s="98" t="str">
        <f ca="1">IFERROR(IF((VLOOKUP($E94,'Org List'!$AJ$10:$AL$188,3,FALSE))="","",(VLOOKUP($E94,'Org List'!$AJ$10:$AL$188,3,FALSE))),"")</f>
        <v>London Commissioning Region</v>
      </c>
      <c r="C94" s="99" t="str">
        <f ca="1">IFERROR(IF((VLOOKUP($E94,'Org List'!$AO$10:$AQ$188,3,FALSE))="","",(VLOOKUP($E94,'Org List'!$AO$10:$AQ$188,3,FALSE))),"")</f>
        <v>London Region</v>
      </c>
      <c r="D94" s="100" t="str">
        <f ca="1">IFERROR(IF((VLOOKUP($E94,'Org List'!$AT$10:$AV$188,3,FALSE))="","",(VLOOKUP($E94,'Org List'!$AT$10:$AV$188,3,FALSE))),"")</f>
        <v>NHS England London</v>
      </c>
      <c r="E94" s="98" t="str">
        <f t="shared" ca="1" si="1"/>
        <v>E09000016</v>
      </c>
      <c r="F94" s="100" t="str">
        <f ca="1">IF(E94="","",VLOOKUP(E94,'Org List'!$J$9:$K$488,2,0))</f>
        <v>Havering</v>
      </c>
      <c r="G94" s="107">
        <f ca="1">IFERROR(IF((VLOOKUP($E94,'Adj NEA Backsheet'!$D$5:$CB$183,G$9,FALSE))="","",(VLOOKUP($E94,'Adj NEA Backsheet'!$D$5:$CB$183,G$9,FALSE))),"")</f>
        <v>2570.4437899359627</v>
      </c>
      <c r="H94" s="108">
        <f ca="1">IFERROR(IF((VLOOKUP($E94,'Adj NEA Backsheet'!$D$5:$CB$183,H$9,FALSE))="","",(VLOOKUP($E94,'Adj NEA Backsheet'!$D$5:$CB$183,H$9,FALSE))),"")</f>
        <v>2625.7038897317848</v>
      </c>
      <c r="I94" s="108">
        <f ca="1">IFERROR(IF((VLOOKUP($E94,'Adj NEA Backsheet'!$D$5:$CB$183,I$9,FALSE))="","",(VLOOKUP($E94,'Adj NEA Backsheet'!$D$5:$CB$183,I$9,FALSE))),"")</f>
        <v>2652.5205872054935</v>
      </c>
      <c r="J94" s="109">
        <f ca="1">IFERROR(IF((VLOOKUP($E94,'Adj NEA Backsheet'!$D$5:$CB$183,J$9,FALSE))="","",(VLOOKUP($E94,'Adj NEA Backsheet'!$D$5:$CB$183,J$9,FALSE))),"")</f>
        <v>2612.3289567676366</v>
      </c>
      <c r="K94" s="172">
        <f ca="1">IFERROR(IF((VLOOKUP($E94,'Adj NEA Backsheet'!$D$5:$CB$183,K$9,FALSE))="","",(VLOOKUP($E94,'Adj NEA Backsheet'!$D$5:$CB$183,K$9,FALSE))),"")</f>
        <v>2692.2841816095292</v>
      </c>
      <c r="L94" s="240">
        <f ca="1">IFERROR(IF((VLOOKUP($E94,'Adj NEA Backsheet'!$D$5:$CB$183,L$9,FALSE))="","",(VLOOKUP($E94,'Adj NEA Backsheet'!$D$5:$CB$183,L$9,FALSE))),"")</f>
        <v>2668.2418405343419</v>
      </c>
      <c r="M94" s="109">
        <f ca="1">IFERROR(IF((VLOOKUP($E94,'NEA Backsheet'!$D$5:$CB$183,M$9,FALSE))="","",(VLOOKUP($E94,'NEA Backsheet'!$D$5:$CB$183,M$9,FALSE))),"")</f>
        <v>2640.4034018327766</v>
      </c>
      <c r="N94" s="243">
        <f ca="1">IFERROR(IF((VLOOKUP($E94,'NEA Backsheet'!$D$5:$CB$183,N$9,FALSE))="","",(VLOOKUP($E94,'NEA Backsheet'!$D$5:$CB$183,N$9,FALSE))),"")</f>
        <v>0</v>
      </c>
      <c r="O94" s="93"/>
      <c r="Q94" s="107">
        <f ca="1">IFERROR(IF((VLOOKUP($E94,'DTOC Backsheet'!$D$5:$AF$183,Q$9,FALSE))="","",(VLOOKUP($E94,'DTOC Backsheet'!$D$5:$AF$183,Q$9,FALSE))),"")</f>
        <v>450.42333774728144</v>
      </c>
      <c r="R94" s="108">
        <f ca="1">IFERROR(IF((VLOOKUP($E94,'DTOC Backsheet'!$D$5:$AF$183,R$9,FALSE))="","",(VLOOKUP($E94,'DTOC Backsheet'!$D$5:$AF$183,R$9,FALSE))),"")</f>
        <v>486.53745836844433</v>
      </c>
      <c r="S94" s="108">
        <f ca="1">IFERROR(IF((VLOOKUP($E94,'DTOC Backsheet'!$D$5:$AF$183,S$9,FALSE))="","",(VLOOKUP($E94,'DTOC Backsheet'!$D$5:$AF$183,S$9,FALSE))),"")</f>
        <v>483.02636330805348</v>
      </c>
      <c r="T94" s="109">
        <f ca="1">IFERROR(IF((VLOOKUP($E94,'DTOC Backsheet'!$D$5:$AF$183,T$9,FALSE))="","",(VLOOKUP($E94,'DTOC Backsheet'!$D$5:$AF$183,T$9,FALSE))),"")</f>
        <v>543.21930769450091</v>
      </c>
      <c r="U94" s="172">
        <f ca="1">IFERROR(IF((VLOOKUP($E94,'DTOC Backsheet'!$D$5:$AF$183,U$9,FALSE))="","",(VLOOKUP($E94,'DTOC Backsheet'!$D$5:$AF$183,U$9,FALSE))),"")</f>
        <v>703.60307038675307</v>
      </c>
      <c r="V94" s="240">
        <f ca="1">IFERROR(IF((VLOOKUP($E94,'DTOC Backsheet'!$D$5:$AF$183,V$9,FALSE))="","",(VLOOKUP($E94,'DTOC Backsheet'!$D$5:$AF$183,V$9,FALSE))),"")</f>
        <v>699.13417297427543</v>
      </c>
      <c r="W94" s="109">
        <f ca="1">IFERROR(IF((VLOOKUP($E94,'DTOC Backsheet'!$D$5:$AF$183,W$9,FALSE))="","",(VLOOKUP($E94,'DTOC Backsheet'!$D$5:$AF$183,W$9,FALSE))),"")</f>
        <v>589.89445844704494</v>
      </c>
      <c r="X94" s="243">
        <f ca="1">IFERROR(IF((VLOOKUP($E94,'DTOC Backsheet'!$D$5:$AF$183,X$9,FALSE))="","",(VLOOKUP($E94,'DTOC Backsheet'!$D$5:$AF$183,X$9,FALSE))),"")</f>
        <v>0</v>
      </c>
      <c r="Y94" s="93"/>
    </row>
    <row r="95" spans="1:25" ht="30" customHeight="1" x14ac:dyDescent="0.3">
      <c r="A95" s="162">
        <v>83</v>
      </c>
      <c r="B95" s="98" t="str">
        <f ca="1">IFERROR(IF((VLOOKUP($E95,'Org List'!$AJ$10:$AL$188,3,FALSE))="","",(VLOOKUP($E95,'Org List'!$AJ$10:$AL$188,3,FALSE))),"")</f>
        <v>Midlands and East of England Commissioning Region</v>
      </c>
      <c r="C95" s="99" t="str">
        <f ca="1">IFERROR(IF((VLOOKUP($E95,'Org List'!$AO$10:$AQ$188,3,FALSE))="","",(VLOOKUP($E95,'Org List'!$AO$10:$AQ$188,3,FALSE))),"")</f>
        <v>West Midlands Region</v>
      </c>
      <c r="D95" s="100" t="str">
        <f ca="1">IFERROR(IF((VLOOKUP($E95,'Org List'!$AT$10:$AV$188,3,FALSE))="","",(VLOOKUP($E95,'Org List'!$AT$10:$AV$188,3,FALSE))),"")</f>
        <v>NHS England Midlands And East (West Midlands)</v>
      </c>
      <c r="E95" s="98" t="str">
        <f t="shared" ca="1" si="1"/>
        <v>E06000019</v>
      </c>
      <c r="F95" s="100" t="str">
        <f ca="1">IF(E95="","",VLOOKUP(E95,'Org List'!$J$9:$K$488,2,0))</f>
        <v>Herefordshire, County of</v>
      </c>
      <c r="G95" s="107">
        <f ca="1">IFERROR(IF((VLOOKUP($E95,'Adj NEA Backsheet'!$D$5:$CB$183,G$9,FALSE))="","",(VLOOKUP($E95,'Adj NEA Backsheet'!$D$5:$CB$183,G$9,FALSE))),"")</f>
        <v>2480.5857982988214</v>
      </c>
      <c r="H95" s="108">
        <f ca="1">IFERROR(IF((VLOOKUP($E95,'Adj NEA Backsheet'!$D$5:$CB$183,H$9,FALSE))="","",(VLOOKUP($E95,'Adj NEA Backsheet'!$D$5:$CB$183,H$9,FALSE))),"")</f>
        <v>2520.1162326803601</v>
      </c>
      <c r="I95" s="108">
        <f ca="1">IFERROR(IF((VLOOKUP($E95,'Adj NEA Backsheet'!$D$5:$CB$183,I$9,FALSE))="","",(VLOOKUP($E95,'Adj NEA Backsheet'!$D$5:$CB$183,I$9,FALSE))),"")</f>
        <v>2607.337708111661</v>
      </c>
      <c r="J95" s="109">
        <f ca="1">IFERROR(IF((VLOOKUP($E95,'Adj NEA Backsheet'!$D$5:$CB$183,J$9,FALSE))="","",(VLOOKUP($E95,'Adj NEA Backsheet'!$D$5:$CB$183,J$9,FALSE))),"")</f>
        <v>2586.5916027886788</v>
      </c>
      <c r="K95" s="172">
        <f ca="1">IFERROR(IF((VLOOKUP($E95,'Adj NEA Backsheet'!$D$5:$CB$183,K$9,FALSE))="","",(VLOOKUP($E95,'Adj NEA Backsheet'!$D$5:$CB$183,K$9,FALSE))),"")</f>
        <v>2478.2733338467447</v>
      </c>
      <c r="L95" s="240">
        <f ca="1">IFERROR(IF((VLOOKUP($E95,'Adj NEA Backsheet'!$D$5:$CB$183,L$9,FALSE))="","",(VLOOKUP($E95,'Adj NEA Backsheet'!$D$5:$CB$183,L$9,FALSE))),"")</f>
        <v>2468.6010306533485</v>
      </c>
      <c r="M95" s="109">
        <f ca="1">IFERROR(IF((VLOOKUP($E95,'NEA Backsheet'!$D$5:$CB$183,M$9,FALSE))="","",(VLOOKUP($E95,'NEA Backsheet'!$D$5:$CB$183,M$9,FALSE))),"")</f>
        <v>2602.8261760217479</v>
      </c>
      <c r="N95" s="243">
        <f ca="1">IFERROR(IF((VLOOKUP($E95,'NEA Backsheet'!$D$5:$CB$183,N$9,FALSE))="","",(VLOOKUP($E95,'NEA Backsheet'!$D$5:$CB$183,N$9,FALSE))),"")</f>
        <v>0</v>
      </c>
      <c r="O95" s="93"/>
      <c r="Q95" s="107">
        <f ca="1">IFERROR(IF((VLOOKUP($E95,'DTOC Backsheet'!$D$5:$AF$183,Q$9,FALSE))="","",(VLOOKUP($E95,'DTOC Backsheet'!$D$5:$AF$183,Q$9,FALSE))),"")</f>
        <v>1103.1023544884856</v>
      </c>
      <c r="R95" s="108">
        <f ca="1">IFERROR(IF((VLOOKUP($E95,'DTOC Backsheet'!$D$5:$AF$183,R$9,FALSE))="","",(VLOOKUP($E95,'DTOC Backsheet'!$D$5:$AF$183,R$9,FALSE))),"")</f>
        <v>1275.2404776027026</v>
      </c>
      <c r="S95" s="108">
        <f ca="1">IFERROR(IF((VLOOKUP($E95,'DTOC Backsheet'!$D$5:$AF$183,S$9,FALSE))="","",(VLOOKUP($E95,'DTOC Backsheet'!$D$5:$AF$183,S$9,FALSE))),"")</f>
        <v>935.47721587539002</v>
      </c>
      <c r="T95" s="109">
        <f ca="1">IFERROR(IF((VLOOKUP($E95,'DTOC Backsheet'!$D$5:$AF$183,T$9,FALSE))="","",(VLOOKUP($E95,'DTOC Backsheet'!$D$5:$AF$183,T$9,FALSE))),"")</f>
        <v>989.14649350369336</v>
      </c>
      <c r="U95" s="172">
        <f ca="1">IFERROR(IF((VLOOKUP($E95,'DTOC Backsheet'!$D$5:$AF$183,U$9,FALSE))="","",(VLOOKUP($E95,'DTOC Backsheet'!$D$5:$AF$183,U$9,FALSE))),"")</f>
        <v>1125.0253412441098</v>
      </c>
      <c r="V95" s="240">
        <f ca="1">IFERROR(IF((VLOOKUP($E95,'DTOC Backsheet'!$D$5:$AF$183,V$9,FALSE))="","",(VLOOKUP($E95,'DTOC Backsheet'!$D$5:$AF$183,V$9,FALSE))),"")</f>
        <v>1368.4481111297844</v>
      </c>
      <c r="W95" s="109">
        <f ca="1">IFERROR(IF((VLOOKUP($E95,'DTOC Backsheet'!$D$5:$AF$183,W$9,FALSE))="","",(VLOOKUP($E95,'DTOC Backsheet'!$D$5:$AF$183,W$9,FALSE))),"")</f>
        <v>1086.3868063416217</v>
      </c>
      <c r="X95" s="243">
        <f ca="1">IFERROR(IF((VLOOKUP($E95,'DTOC Backsheet'!$D$5:$AF$183,X$9,FALSE))="","",(VLOOKUP($E95,'DTOC Backsheet'!$D$5:$AF$183,X$9,FALSE))),"")</f>
        <v>0</v>
      </c>
      <c r="Y95" s="93"/>
    </row>
    <row r="96" spans="1:25" ht="30" customHeight="1" x14ac:dyDescent="0.3">
      <c r="A96" s="162">
        <v>84</v>
      </c>
      <c r="B96" s="98" t="str">
        <f ca="1">IFERROR(IF((VLOOKUP($E96,'Org List'!$AJ$10:$AL$188,3,FALSE))="","",(VLOOKUP($E96,'Org List'!$AJ$10:$AL$188,3,FALSE))),"")</f>
        <v>Midlands and East of England Commissioning Region</v>
      </c>
      <c r="C96" s="99" t="str">
        <f ca="1">IFERROR(IF((VLOOKUP($E96,'Org List'!$AO$10:$AQ$188,3,FALSE))="","",(VLOOKUP($E96,'Org List'!$AO$10:$AQ$188,3,FALSE))),"")</f>
        <v>East Region</v>
      </c>
      <c r="D96" s="100" t="str">
        <f ca="1">IFERROR(IF((VLOOKUP($E96,'Org List'!$AT$10:$AV$188,3,FALSE))="","",(VLOOKUP($E96,'Org List'!$AT$10:$AV$188,3,FALSE))),"")</f>
        <v>NHS England Midlands And East (Central Midlands)</v>
      </c>
      <c r="E96" s="98" t="str">
        <f t="shared" ca="1" si="1"/>
        <v>E10000015</v>
      </c>
      <c r="F96" s="100" t="str">
        <f ca="1">IF(E96="","",VLOOKUP(E96,'Org List'!$J$9:$K$488,2,0))</f>
        <v>Hertfordshire</v>
      </c>
      <c r="G96" s="107">
        <f ca="1">IFERROR(IF((VLOOKUP($E96,'Adj NEA Backsheet'!$D$5:$CB$183,G$9,FALSE))="","",(VLOOKUP($E96,'Adj NEA Backsheet'!$D$5:$CB$183,G$9,FALSE))),"")</f>
        <v>2326.8471983919821</v>
      </c>
      <c r="H96" s="108">
        <f ca="1">IFERROR(IF((VLOOKUP($E96,'Adj NEA Backsheet'!$D$5:$CB$183,H$9,FALSE))="","",(VLOOKUP($E96,'Adj NEA Backsheet'!$D$5:$CB$183,H$9,FALSE))),"")</f>
        <v>2333.1960402914183</v>
      </c>
      <c r="I96" s="108">
        <f ca="1">IFERROR(IF((VLOOKUP($E96,'Adj NEA Backsheet'!$D$5:$CB$183,I$9,FALSE))="","",(VLOOKUP($E96,'Adj NEA Backsheet'!$D$5:$CB$183,I$9,FALSE))),"")</f>
        <v>2412.2467727667299</v>
      </c>
      <c r="J96" s="109">
        <f ca="1">IFERROR(IF((VLOOKUP($E96,'Adj NEA Backsheet'!$D$5:$CB$183,J$9,FALSE))="","",(VLOOKUP($E96,'Adj NEA Backsheet'!$D$5:$CB$183,J$9,FALSE))),"")</f>
        <v>2305.5117955543483</v>
      </c>
      <c r="K96" s="172">
        <f ca="1">IFERROR(IF((VLOOKUP($E96,'Adj NEA Backsheet'!$D$5:$CB$183,K$9,FALSE))="","",(VLOOKUP($E96,'Adj NEA Backsheet'!$D$5:$CB$183,K$9,FALSE))),"")</f>
        <v>2404.3713636040479</v>
      </c>
      <c r="L96" s="240">
        <f ca="1">IFERROR(IF((VLOOKUP($E96,'Adj NEA Backsheet'!$D$5:$CB$183,L$9,FALSE))="","",(VLOOKUP($E96,'Adj NEA Backsheet'!$D$5:$CB$183,L$9,FALSE))),"")</f>
        <v>2417.8548864263785</v>
      </c>
      <c r="M96" s="109">
        <f ca="1">IFERROR(IF((VLOOKUP($E96,'NEA Backsheet'!$D$5:$CB$183,M$9,FALSE))="","",(VLOOKUP($E96,'NEA Backsheet'!$D$5:$CB$183,M$9,FALSE))),"")</f>
        <v>2587.2598885558514</v>
      </c>
      <c r="N96" s="243">
        <f ca="1">IFERROR(IF((VLOOKUP($E96,'NEA Backsheet'!$D$5:$CB$183,N$9,FALSE))="","",(VLOOKUP($E96,'NEA Backsheet'!$D$5:$CB$183,N$9,FALSE))),"")</f>
        <v>0</v>
      </c>
      <c r="O96" s="93"/>
      <c r="Q96" s="107">
        <f ca="1">IFERROR(IF((VLOOKUP($E96,'DTOC Backsheet'!$D$5:$AF$183,Q$9,FALSE))="","",(VLOOKUP($E96,'DTOC Backsheet'!$D$5:$AF$183,Q$9,FALSE))),"")</f>
        <v>1688.3894703818839</v>
      </c>
      <c r="R96" s="108">
        <f ca="1">IFERROR(IF((VLOOKUP($E96,'DTOC Backsheet'!$D$5:$AF$183,R$9,FALSE))="","",(VLOOKUP($E96,'DTOC Backsheet'!$D$5:$AF$183,R$9,FALSE))),"")</f>
        <v>1321.1384343346811</v>
      </c>
      <c r="S96" s="108">
        <f ca="1">IFERROR(IF((VLOOKUP($E96,'DTOC Backsheet'!$D$5:$AF$183,S$9,FALSE))="","",(VLOOKUP($E96,'DTOC Backsheet'!$D$5:$AF$183,S$9,FALSE))),"")</f>
        <v>1215.1753217834273</v>
      </c>
      <c r="T96" s="109">
        <f ca="1">IFERROR(IF((VLOOKUP($E96,'DTOC Backsheet'!$D$5:$AF$183,T$9,FALSE))="","",(VLOOKUP($E96,'DTOC Backsheet'!$D$5:$AF$183,T$9,FALSE))),"")</f>
        <v>1143.1425108044161</v>
      </c>
      <c r="U96" s="172">
        <f ca="1">IFERROR(IF((VLOOKUP($E96,'DTOC Backsheet'!$D$5:$AF$183,U$9,FALSE))="","",(VLOOKUP($E96,'DTOC Backsheet'!$D$5:$AF$183,U$9,FALSE))),"")</f>
        <v>1052.120724094261</v>
      </c>
      <c r="V96" s="240">
        <f ca="1">IFERROR(IF((VLOOKUP($E96,'DTOC Backsheet'!$D$5:$AF$183,V$9,FALSE))="","",(VLOOKUP($E96,'DTOC Backsheet'!$D$5:$AF$183,V$9,FALSE))),"")</f>
        <v>1144.0104181866348</v>
      </c>
      <c r="W96" s="109">
        <f ca="1">IFERROR(IF((VLOOKUP($E96,'DTOC Backsheet'!$D$5:$AF$183,W$9,FALSE))="","",(VLOOKUP($E96,'DTOC Backsheet'!$D$5:$AF$183,W$9,FALSE))),"")</f>
        <v>945.36811608139737</v>
      </c>
      <c r="X96" s="243">
        <f ca="1">IFERROR(IF((VLOOKUP($E96,'DTOC Backsheet'!$D$5:$AF$183,X$9,FALSE))="","",(VLOOKUP($E96,'DTOC Backsheet'!$D$5:$AF$183,X$9,FALSE))),"")</f>
        <v>0</v>
      </c>
      <c r="Y96" s="93"/>
    </row>
    <row r="97" spans="1:25" ht="30" customHeight="1" x14ac:dyDescent="0.3">
      <c r="A97" s="162">
        <v>85</v>
      </c>
      <c r="B97" s="98" t="str">
        <f ca="1">IFERROR(IF((VLOOKUP($E97,'Org List'!$AJ$10:$AL$188,3,FALSE))="","",(VLOOKUP($E97,'Org List'!$AJ$10:$AL$188,3,FALSE))),"")</f>
        <v>London Commissioning Region</v>
      </c>
      <c r="C97" s="99" t="str">
        <f ca="1">IFERROR(IF((VLOOKUP($E97,'Org List'!$AO$10:$AQ$188,3,FALSE))="","",(VLOOKUP($E97,'Org List'!$AO$10:$AQ$188,3,FALSE))),"")</f>
        <v>London Region</v>
      </c>
      <c r="D97" s="100" t="str">
        <f ca="1">IFERROR(IF((VLOOKUP($E97,'Org List'!$AT$10:$AV$188,3,FALSE))="","",(VLOOKUP($E97,'Org List'!$AT$10:$AV$188,3,FALSE))),"")</f>
        <v>NHS England London</v>
      </c>
      <c r="E97" s="98" t="str">
        <f t="shared" ca="1" si="1"/>
        <v>E09000017</v>
      </c>
      <c r="F97" s="100" t="str">
        <f ca="1">IF(E97="","",VLOOKUP(E97,'Org List'!$J$9:$K$488,2,0))</f>
        <v>Hillingdon</v>
      </c>
      <c r="G97" s="107">
        <f ca="1">IFERROR(IF((VLOOKUP($E97,'Adj NEA Backsheet'!$D$5:$CB$183,G$9,FALSE))="","",(VLOOKUP($E97,'Adj NEA Backsheet'!$D$5:$CB$183,G$9,FALSE))),"")</f>
        <v>2286.0573037494323</v>
      </c>
      <c r="H97" s="108">
        <f ca="1">IFERROR(IF((VLOOKUP($E97,'Adj NEA Backsheet'!$D$5:$CB$183,H$9,FALSE))="","",(VLOOKUP($E97,'Adj NEA Backsheet'!$D$5:$CB$183,H$9,FALSE))),"")</f>
        <v>2335.704776638056</v>
      </c>
      <c r="I97" s="108">
        <f ca="1">IFERROR(IF((VLOOKUP($E97,'Adj NEA Backsheet'!$D$5:$CB$183,I$9,FALSE))="","",(VLOOKUP($E97,'Adj NEA Backsheet'!$D$5:$CB$183,I$9,FALSE))),"")</f>
        <v>2374.7733383138634</v>
      </c>
      <c r="J97" s="109">
        <f ca="1">IFERROR(IF((VLOOKUP($E97,'Adj NEA Backsheet'!$D$5:$CB$183,J$9,FALSE))="","",(VLOOKUP($E97,'Adj NEA Backsheet'!$D$5:$CB$183,J$9,FALSE))),"")</f>
        <v>2337.6950676076713</v>
      </c>
      <c r="K97" s="172">
        <f ca="1">IFERROR(IF((VLOOKUP($E97,'Adj NEA Backsheet'!$D$5:$CB$183,K$9,FALSE))="","",(VLOOKUP($E97,'Adj NEA Backsheet'!$D$5:$CB$183,K$9,FALSE))),"")</f>
        <v>2294.0813489640691</v>
      </c>
      <c r="L97" s="240">
        <f ca="1">IFERROR(IF((VLOOKUP($E97,'Adj NEA Backsheet'!$D$5:$CB$183,L$9,FALSE))="","",(VLOOKUP($E97,'Adj NEA Backsheet'!$D$5:$CB$183,L$9,FALSE))),"")</f>
        <v>2359.5687022700072</v>
      </c>
      <c r="M97" s="109">
        <f ca="1">IFERROR(IF((VLOOKUP($E97,'NEA Backsheet'!$D$5:$CB$183,M$9,FALSE))="","",(VLOOKUP($E97,'NEA Backsheet'!$D$5:$CB$183,M$9,FALSE))),"")</f>
        <v>2423.1850723759471</v>
      </c>
      <c r="N97" s="243">
        <f ca="1">IFERROR(IF((VLOOKUP($E97,'NEA Backsheet'!$D$5:$CB$183,N$9,FALSE))="","",(VLOOKUP($E97,'NEA Backsheet'!$D$5:$CB$183,N$9,FALSE))),"")</f>
        <v>0</v>
      </c>
      <c r="O97" s="93"/>
      <c r="Q97" s="107">
        <f ca="1">IFERROR(IF((VLOOKUP($E97,'DTOC Backsheet'!$D$5:$AF$183,Q$9,FALSE))="","",(VLOOKUP($E97,'DTOC Backsheet'!$D$5:$AF$183,Q$9,FALSE))),"")</f>
        <v>1060.1183813377352</v>
      </c>
      <c r="R97" s="108">
        <f ca="1">IFERROR(IF((VLOOKUP($E97,'DTOC Backsheet'!$D$5:$AF$183,R$9,FALSE))="","",(VLOOKUP($E97,'DTOC Backsheet'!$D$5:$AF$183,R$9,FALSE))),"")</f>
        <v>808.3729317020692</v>
      </c>
      <c r="S97" s="108">
        <f ca="1">IFERROR(IF((VLOOKUP($E97,'DTOC Backsheet'!$D$5:$AF$183,S$9,FALSE))="","",(VLOOKUP($E97,'DTOC Backsheet'!$D$5:$AF$183,S$9,FALSE))),"")</f>
        <v>547.91656685409646</v>
      </c>
      <c r="T97" s="109">
        <f ca="1">IFERROR(IF((VLOOKUP($E97,'DTOC Backsheet'!$D$5:$AF$183,T$9,FALSE))="","",(VLOOKUP($E97,'DTOC Backsheet'!$D$5:$AF$183,T$9,FALSE))),"")</f>
        <v>419.88194218301675</v>
      </c>
      <c r="U97" s="172">
        <f ca="1">IFERROR(IF((VLOOKUP($E97,'DTOC Backsheet'!$D$5:$AF$183,U$9,FALSE))="","",(VLOOKUP($E97,'DTOC Backsheet'!$D$5:$AF$183,U$9,FALSE))),"")</f>
        <v>579.20642278755918</v>
      </c>
      <c r="V97" s="240">
        <f ca="1">IFERROR(IF((VLOOKUP($E97,'DTOC Backsheet'!$D$5:$AF$183,V$9,FALSE))="","",(VLOOKUP($E97,'DTOC Backsheet'!$D$5:$AF$183,V$9,FALSE))),"")</f>
        <v>445.08340158159046</v>
      </c>
      <c r="W97" s="109">
        <f ca="1">IFERROR(IF((VLOOKUP($E97,'DTOC Backsheet'!$D$5:$AF$183,W$9,FALSE))="","",(VLOOKUP($E97,'DTOC Backsheet'!$D$5:$AF$183,W$9,FALSE))),"")</f>
        <v>682.57512065967524</v>
      </c>
      <c r="X97" s="243">
        <f ca="1">IFERROR(IF((VLOOKUP($E97,'DTOC Backsheet'!$D$5:$AF$183,X$9,FALSE))="","",(VLOOKUP($E97,'DTOC Backsheet'!$D$5:$AF$183,X$9,FALSE))),"")</f>
        <v>0</v>
      </c>
      <c r="Y97" s="93"/>
    </row>
    <row r="98" spans="1:25" ht="30" customHeight="1" x14ac:dyDescent="0.3">
      <c r="A98" s="162">
        <v>86</v>
      </c>
      <c r="B98" s="98" t="str">
        <f ca="1">IFERROR(IF((VLOOKUP($E98,'Org List'!$AJ$10:$AL$188,3,FALSE))="","",(VLOOKUP($E98,'Org List'!$AJ$10:$AL$188,3,FALSE))),"")</f>
        <v>London Commissioning Region</v>
      </c>
      <c r="C98" s="99" t="str">
        <f ca="1">IFERROR(IF((VLOOKUP($E98,'Org List'!$AO$10:$AQ$188,3,FALSE))="","",(VLOOKUP($E98,'Org List'!$AO$10:$AQ$188,3,FALSE))),"")</f>
        <v>London Region</v>
      </c>
      <c r="D98" s="100" t="str">
        <f ca="1">IFERROR(IF((VLOOKUP($E98,'Org List'!$AT$10:$AV$188,3,FALSE))="","",(VLOOKUP($E98,'Org List'!$AT$10:$AV$188,3,FALSE))),"")</f>
        <v>NHS England London</v>
      </c>
      <c r="E98" s="98" t="str">
        <f t="shared" ca="1" si="1"/>
        <v>E09000018</v>
      </c>
      <c r="F98" s="100" t="str">
        <f ca="1">IF(E98="","",VLOOKUP(E98,'Org List'!$J$9:$K$488,2,0))</f>
        <v>Hounslow</v>
      </c>
      <c r="G98" s="107">
        <f ca="1">IFERROR(IF((VLOOKUP($E98,'Adj NEA Backsheet'!$D$5:$CB$183,G$9,FALSE))="","",(VLOOKUP($E98,'Adj NEA Backsheet'!$D$5:$CB$183,G$9,FALSE))),"")</f>
        <v>2841.9949086241822</v>
      </c>
      <c r="H98" s="108">
        <f ca="1">IFERROR(IF((VLOOKUP($E98,'Adj NEA Backsheet'!$D$5:$CB$183,H$9,FALSE))="","",(VLOOKUP($E98,'Adj NEA Backsheet'!$D$5:$CB$183,H$9,FALSE))),"")</f>
        <v>2948.0007473645433</v>
      </c>
      <c r="I98" s="108">
        <f ca="1">IFERROR(IF((VLOOKUP($E98,'Adj NEA Backsheet'!$D$5:$CB$183,I$9,FALSE))="","",(VLOOKUP($E98,'Adj NEA Backsheet'!$D$5:$CB$183,I$9,FALSE))),"")</f>
        <v>2889.2286301968843</v>
      </c>
      <c r="J98" s="109">
        <f ca="1">IFERROR(IF((VLOOKUP($E98,'Adj NEA Backsheet'!$D$5:$CB$183,J$9,FALSE))="","",(VLOOKUP($E98,'Adj NEA Backsheet'!$D$5:$CB$183,J$9,FALSE))),"")</f>
        <v>2850.5379832763301</v>
      </c>
      <c r="K98" s="172">
        <f ca="1">IFERROR(IF((VLOOKUP($E98,'Adj NEA Backsheet'!$D$5:$CB$183,K$9,FALSE))="","",(VLOOKUP($E98,'Adj NEA Backsheet'!$D$5:$CB$183,K$9,FALSE))),"")</f>
        <v>2673.0505209208782</v>
      </c>
      <c r="L98" s="240">
        <f ca="1">IFERROR(IF((VLOOKUP($E98,'Adj NEA Backsheet'!$D$5:$CB$183,L$9,FALSE))="","",(VLOOKUP($E98,'Adj NEA Backsheet'!$D$5:$CB$183,L$9,FALSE))),"")</f>
        <v>2789.4375139598269</v>
      </c>
      <c r="M98" s="109">
        <f ca="1">IFERROR(IF((VLOOKUP($E98,'NEA Backsheet'!$D$5:$CB$183,M$9,FALSE))="","",(VLOOKUP($E98,'NEA Backsheet'!$D$5:$CB$183,M$9,FALSE))),"")</f>
        <v>2848.5726267700588</v>
      </c>
      <c r="N98" s="243">
        <f ca="1">IFERROR(IF((VLOOKUP($E98,'NEA Backsheet'!$D$5:$CB$183,N$9,FALSE))="","",(VLOOKUP($E98,'NEA Backsheet'!$D$5:$CB$183,N$9,FALSE))),"")</f>
        <v>0</v>
      </c>
      <c r="O98" s="93"/>
      <c r="Q98" s="107">
        <f ca="1">IFERROR(IF((VLOOKUP($E98,'DTOC Backsheet'!$D$5:$AF$183,Q$9,FALSE))="","",(VLOOKUP($E98,'DTOC Backsheet'!$D$5:$AF$183,Q$9,FALSE))),"")</f>
        <v>735.48047491860484</v>
      </c>
      <c r="R98" s="108">
        <f ca="1">IFERROR(IF((VLOOKUP($E98,'DTOC Backsheet'!$D$5:$AF$183,R$9,FALSE))="","",(VLOOKUP($E98,'DTOC Backsheet'!$D$5:$AF$183,R$9,FALSE))),"")</f>
        <v>745.71578967890355</v>
      </c>
      <c r="S98" s="108">
        <f ca="1">IFERROR(IF((VLOOKUP($E98,'DTOC Backsheet'!$D$5:$AF$183,S$9,FALSE))="","",(VLOOKUP($E98,'DTOC Backsheet'!$D$5:$AF$183,S$9,FALSE))),"")</f>
        <v>384.55539742265029</v>
      </c>
      <c r="T98" s="109">
        <f ca="1">IFERROR(IF((VLOOKUP($E98,'DTOC Backsheet'!$D$5:$AF$183,T$9,FALSE))="","",(VLOOKUP($E98,'DTOC Backsheet'!$D$5:$AF$183,T$9,FALSE))),"")</f>
        <v>435.4181686087623</v>
      </c>
      <c r="U98" s="172">
        <f ca="1">IFERROR(IF((VLOOKUP($E98,'DTOC Backsheet'!$D$5:$AF$183,U$9,FALSE))="","",(VLOOKUP($E98,'DTOC Backsheet'!$D$5:$AF$183,U$9,FALSE))),"")</f>
        <v>293.96740444193784</v>
      </c>
      <c r="V98" s="240">
        <f ca="1">IFERROR(IF((VLOOKUP($E98,'DTOC Backsheet'!$D$5:$AF$183,V$9,FALSE))="","",(VLOOKUP($E98,'DTOC Backsheet'!$D$5:$AF$183,V$9,FALSE))),"")</f>
        <v>534.52992853517674</v>
      </c>
      <c r="W98" s="109">
        <f ca="1">IFERROR(IF((VLOOKUP($E98,'DTOC Backsheet'!$D$5:$AF$183,W$9,FALSE))="","",(VLOOKUP($E98,'DTOC Backsheet'!$D$5:$AF$183,W$9,FALSE))),"")</f>
        <v>288.67502891188661</v>
      </c>
      <c r="X98" s="243">
        <f ca="1">IFERROR(IF((VLOOKUP($E98,'DTOC Backsheet'!$D$5:$AF$183,X$9,FALSE))="","",(VLOOKUP($E98,'DTOC Backsheet'!$D$5:$AF$183,X$9,FALSE))),"")</f>
        <v>0</v>
      </c>
      <c r="Y98" s="93"/>
    </row>
    <row r="99" spans="1:25" ht="30" customHeight="1" x14ac:dyDescent="0.3">
      <c r="A99" s="162">
        <v>87</v>
      </c>
      <c r="B99" s="98" t="str">
        <f ca="1">IFERROR(IF((VLOOKUP($E99,'Org List'!$AJ$10:$AL$188,3,FALSE))="","",(VLOOKUP($E99,'Org List'!$AJ$10:$AL$188,3,FALSE))),"")</f>
        <v>South East England Commissioning Region</v>
      </c>
      <c r="C99" s="99" t="str">
        <f ca="1">IFERROR(IF((VLOOKUP($E99,'Org List'!$AO$10:$AQ$188,3,FALSE))="","",(VLOOKUP($E99,'Org List'!$AO$10:$AQ$188,3,FALSE))),"")</f>
        <v>South East Region</v>
      </c>
      <c r="D99" s="100" t="str">
        <f ca="1">IFERROR(IF((VLOOKUP($E99,'Org List'!$AT$10:$AV$188,3,FALSE))="","",(VLOOKUP($E99,'Org List'!$AT$10:$AV$188,3,FALSE))),"")</f>
        <v>NHS England South East (Hampshire, Isle of Wight and Thames Valley)</v>
      </c>
      <c r="E99" s="98" t="str">
        <f t="shared" ca="1" si="1"/>
        <v>E06000046</v>
      </c>
      <c r="F99" s="100" t="str">
        <f ca="1">IF(E99="","",VLOOKUP(E99,'Org List'!$J$9:$K$488,2,0))</f>
        <v>Isle of Wight</v>
      </c>
      <c r="G99" s="107">
        <f ca="1">IFERROR(IF((VLOOKUP($E99,'Adj NEA Backsheet'!$D$5:$CB$183,G$9,FALSE))="","",(VLOOKUP($E99,'Adj NEA Backsheet'!$D$5:$CB$183,G$9,FALSE))),"")</f>
        <v>2217.9821823753045</v>
      </c>
      <c r="H99" s="108">
        <f ca="1">IFERROR(IF((VLOOKUP($E99,'Adj NEA Backsheet'!$D$5:$CB$183,H$9,FALSE))="","",(VLOOKUP($E99,'Adj NEA Backsheet'!$D$5:$CB$183,H$9,FALSE))),"")</f>
        <v>2299.5517221812402</v>
      </c>
      <c r="I99" s="108">
        <f ca="1">IFERROR(IF((VLOOKUP($E99,'Adj NEA Backsheet'!$D$5:$CB$183,I$9,FALSE))="","",(VLOOKUP($E99,'Adj NEA Backsheet'!$D$5:$CB$183,I$9,FALSE))),"")</f>
        <v>2506.6674232537021</v>
      </c>
      <c r="J99" s="109">
        <f ca="1">IFERROR(IF((VLOOKUP($E99,'Adj NEA Backsheet'!$D$5:$CB$183,J$9,FALSE))="","",(VLOOKUP($E99,'Adj NEA Backsheet'!$D$5:$CB$183,J$9,FALSE))),"")</f>
        <v>2335.201333759278</v>
      </c>
      <c r="K99" s="172">
        <f ca="1">IFERROR(IF((VLOOKUP($E99,'Adj NEA Backsheet'!$D$5:$CB$183,K$9,FALSE))="","",(VLOOKUP($E99,'Adj NEA Backsheet'!$D$5:$CB$183,K$9,FALSE))),"")</f>
        <v>2346.5407029065154</v>
      </c>
      <c r="L99" s="240">
        <f ca="1">IFERROR(IF((VLOOKUP($E99,'Adj NEA Backsheet'!$D$5:$CB$183,L$9,FALSE))="","",(VLOOKUP($E99,'Adj NEA Backsheet'!$D$5:$CB$183,L$9,FALSE))),"")</f>
        <v>2420.2466023635611</v>
      </c>
      <c r="M99" s="109">
        <f ca="1">IFERROR(IF((VLOOKUP($E99,'NEA Backsheet'!$D$5:$CB$183,M$9,FALSE))="","",(VLOOKUP($E99,'NEA Backsheet'!$D$5:$CB$183,M$9,FALSE))),"")</f>
        <v>2574.0367964229727</v>
      </c>
      <c r="N99" s="243">
        <f ca="1">IFERROR(IF((VLOOKUP($E99,'NEA Backsheet'!$D$5:$CB$183,N$9,FALSE))="","",(VLOOKUP($E99,'NEA Backsheet'!$D$5:$CB$183,N$9,FALSE))),"")</f>
        <v>0</v>
      </c>
      <c r="O99" s="93"/>
      <c r="Q99" s="107">
        <f ca="1">IFERROR(IF((VLOOKUP($E99,'DTOC Backsheet'!$D$5:$AF$183,Q$9,FALSE))="","",(VLOOKUP($E99,'DTOC Backsheet'!$D$5:$AF$183,Q$9,FALSE))),"")</f>
        <v>662.47444556582047</v>
      </c>
      <c r="R99" s="108">
        <f ca="1">IFERROR(IF((VLOOKUP($E99,'DTOC Backsheet'!$D$5:$AF$183,R$9,FALSE))="","",(VLOOKUP($E99,'DTOC Backsheet'!$D$5:$AF$183,R$9,FALSE))),"")</f>
        <v>748.73413899886998</v>
      </c>
      <c r="S99" s="108">
        <f ca="1">IFERROR(IF((VLOOKUP($E99,'DTOC Backsheet'!$D$5:$AF$183,S$9,FALSE))="","",(VLOOKUP($E99,'DTOC Backsheet'!$D$5:$AF$183,S$9,FALSE))),"")</f>
        <v>547.74905329986461</v>
      </c>
      <c r="T99" s="109">
        <f ca="1">IFERROR(IF((VLOOKUP($E99,'DTOC Backsheet'!$D$5:$AF$183,T$9,FALSE))="","",(VLOOKUP($E99,'DTOC Backsheet'!$D$5:$AF$183,T$9,FALSE))),"")</f>
        <v>415.2819340434412</v>
      </c>
      <c r="U99" s="172">
        <f ca="1">IFERROR(IF((VLOOKUP($E99,'DTOC Backsheet'!$D$5:$AF$183,U$9,FALSE))="","",(VLOOKUP($E99,'DTOC Backsheet'!$D$5:$AF$183,U$9,FALSE))),"")</f>
        <v>449.74516508439069</v>
      </c>
      <c r="V99" s="240">
        <f ca="1">IFERROR(IF((VLOOKUP($E99,'DTOC Backsheet'!$D$5:$AF$183,V$9,FALSE))="","",(VLOOKUP($E99,'DTOC Backsheet'!$D$5:$AF$183,V$9,FALSE))),"")</f>
        <v>603.10654321661582</v>
      </c>
      <c r="W99" s="109">
        <f ca="1">IFERROR(IF((VLOOKUP($E99,'DTOC Backsheet'!$D$5:$AF$183,W$9,FALSE))="","",(VLOOKUP($E99,'DTOC Backsheet'!$D$5:$AF$183,W$9,FALSE))),"")</f>
        <v>991.67947320332109</v>
      </c>
      <c r="X99" s="243">
        <f ca="1">IFERROR(IF((VLOOKUP($E99,'DTOC Backsheet'!$D$5:$AF$183,X$9,FALSE))="","",(VLOOKUP($E99,'DTOC Backsheet'!$D$5:$AF$183,X$9,FALSE))),"")</f>
        <v>0</v>
      </c>
      <c r="Y99" s="93"/>
    </row>
    <row r="100" spans="1:25" ht="30" customHeight="1" x14ac:dyDescent="0.3">
      <c r="A100" s="162">
        <v>88</v>
      </c>
      <c r="B100" s="98" t="str">
        <f ca="1">IFERROR(IF((VLOOKUP($E100,'Org List'!$AJ$10:$AL$188,3,FALSE))="","",(VLOOKUP($E100,'Org List'!$AJ$10:$AL$188,3,FALSE))),"")</f>
        <v>London Commissioning Region</v>
      </c>
      <c r="C100" s="99" t="str">
        <f ca="1">IFERROR(IF((VLOOKUP($E100,'Org List'!$AO$10:$AQ$188,3,FALSE))="","",(VLOOKUP($E100,'Org List'!$AO$10:$AQ$188,3,FALSE))),"")</f>
        <v>London Region</v>
      </c>
      <c r="D100" s="100" t="str">
        <f ca="1">IFERROR(IF((VLOOKUP($E100,'Org List'!$AT$10:$AV$188,3,FALSE))="","",(VLOOKUP($E100,'Org List'!$AT$10:$AV$188,3,FALSE))),"")</f>
        <v>NHS England London</v>
      </c>
      <c r="E100" s="98" t="str">
        <f t="shared" ca="1" si="1"/>
        <v>E09000019</v>
      </c>
      <c r="F100" s="100" t="str">
        <f ca="1">IF(E100="","",VLOOKUP(E100,'Org List'!$J$9:$K$488,2,0))</f>
        <v>Islington</v>
      </c>
      <c r="G100" s="107">
        <f ca="1">IFERROR(IF((VLOOKUP($E100,'Adj NEA Backsheet'!$D$5:$CB$183,G$9,FALSE))="","",(VLOOKUP($E100,'Adj NEA Backsheet'!$D$5:$CB$183,G$9,FALSE))),"")</f>
        <v>2111.927660136088</v>
      </c>
      <c r="H100" s="108">
        <f ca="1">IFERROR(IF((VLOOKUP($E100,'Adj NEA Backsheet'!$D$5:$CB$183,H$9,FALSE))="","",(VLOOKUP($E100,'Adj NEA Backsheet'!$D$5:$CB$183,H$9,FALSE))),"")</f>
        <v>2069.3042842761406</v>
      </c>
      <c r="I100" s="108">
        <f ca="1">IFERROR(IF((VLOOKUP($E100,'Adj NEA Backsheet'!$D$5:$CB$183,I$9,FALSE))="","",(VLOOKUP($E100,'Adj NEA Backsheet'!$D$5:$CB$183,I$9,FALSE))),"")</f>
        <v>2141.9006607051965</v>
      </c>
      <c r="J100" s="109">
        <f ca="1">IFERROR(IF((VLOOKUP($E100,'Adj NEA Backsheet'!$D$5:$CB$183,J$9,FALSE))="","",(VLOOKUP($E100,'Adj NEA Backsheet'!$D$5:$CB$183,J$9,FALSE))),"")</f>
        <v>2034.2909628479463</v>
      </c>
      <c r="K100" s="172">
        <f ca="1">IFERROR(IF((VLOOKUP($E100,'Adj NEA Backsheet'!$D$5:$CB$183,K$9,FALSE))="","",(VLOOKUP($E100,'Adj NEA Backsheet'!$D$5:$CB$183,K$9,FALSE))),"")</f>
        <v>2057.4816493271151</v>
      </c>
      <c r="L100" s="240">
        <f ca="1">IFERROR(IF((VLOOKUP($E100,'Adj NEA Backsheet'!$D$5:$CB$183,L$9,FALSE))="","",(VLOOKUP($E100,'Adj NEA Backsheet'!$D$5:$CB$183,L$9,FALSE))),"")</f>
        <v>1990.1321488270503</v>
      </c>
      <c r="M100" s="109">
        <f ca="1">IFERROR(IF((VLOOKUP($E100,'NEA Backsheet'!$D$5:$CB$183,M$9,FALSE))="","",(VLOOKUP($E100,'NEA Backsheet'!$D$5:$CB$183,M$9,FALSE))),"")</f>
        <v>2158.2147382421126</v>
      </c>
      <c r="N100" s="243">
        <f ca="1">IFERROR(IF((VLOOKUP($E100,'NEA Backsheet'!$D$5:$CB$183,N$9,FALSE))="","",(VLOOKUP($E100,'NEA Backsheet'!$D$5:$CB$183,N$9,FALSE))),"")</f>
        <v>0</v>
      </c>
      <c r="O100" s="93"/>
      <c r="Q100" s="107">
        <f ca="1">IFERROR(IF((VLOOKUP($E100,'DTOC Backsheet'!$D$5:$AF$183,Q$9,FALSE))="","",(VLOOKUP($E100,'DTOC Backsheet'!$D$5:$AF$183,Q$9,FALSE))),"")</f>
        <v>727.33283742458048</v>
      </c>
      <c r="R100" s="108">
        <f ca="1">IFERROR(IF((VLOOKUP($E100,'DTOC Backsheet'!$D$5:$AF$183,R$9,FALSE))="","",(VLOOKUP($E100,'DTOC Backsheet'!$D$5:$AF$183,R$9,FALSE))),"")</f>
        <v>932.92834118522194</v>
      </c>
      <c r="S100" s="108">
        <f ca="1">IFERROR(IF((VLOOKUP($E100,'DTOC Backsheet'!$D$5:$AF$183,S$9,FALSE))="","",(VLOOKUP($E100,'DTOC Backsheet'!$D$5:$AF$183,S$9,FALSE))),"")</f>
        <v>876.62203487891554</v>
      </c>
      <c r="T100" s="109">
        <f ca="1">IFERROR(IF((VLOOKUP($E100,'DTOC Backsheet'!$D$5:$AF$183,T$9,FALSE))="","",(VLOOKUP($E100,'DTOC Backsheet'!$D$5:$AF$183,T$9,FALSE))),"")</f>
        <v>832.36249705912076</v>
      </c>
      <c r="U100" s="172">
        <f ca="1">IFERROR(IF((VLOOKUP($E100,'DTOC Backsheet'!$D$5:$AF$183,U$9,FALSE))="","",(VLOOKUP($E100,'DTOC Backsheet'!$D$5:$AF$183,U$9,FALSE))),"")</f>
        <v>815.13771014493329</v>
      </c>
      <c r="V100" s="240">
        <f ca="1">IFERROR(IF((VLOOKUP($E100,'DTOC Backsheet'!$D$5:$AF$183,V$9,FALSE))="","",(VLOOKUP($E100,'DTOC Backsheet'!$D$5:$AF$183,V$9,FALSE))),"")</f>
        <v>666.70057585502309</v>
      </c>
      <c r="W100" s="109">
        <f ca="1">IFERROR(IF((VLOOKUP($E100,'DTOC Backsheet'!$D$5:$AF$183,W$9,FALSE))="","",(VLOOKUP($E100,'DTOC Backsheet'!$D$5:$AF$183,W$9,FALSE))),"")</f>
        <v>949.38972579963013</v>
      </c>
      <c r="X100" s="243">
        <f ca="1">IFERROR(IF((VLOOKUP($E100,'DTOC Backsheet'!$D$5:$AF$183,X$9,FALSE))="","",(VLOOKUP($E100,'DTOC Backsheet'!$D$5:$AF$183,X$9,FALSE))),"")</f>
        <v>0</v>
      </c>
      <c r="Y100" s="93"/>
    </row>
    <row r="101" spans="1:25" ht="30" customHeight="1" x14ac:dyDescent="0.3">
      <c r="A101" s="162">
        <v>89</v>
      </c>
      <c r="B101" s="98" t="str">
        <f ca="1">IFERROR(IF((VLOOKUP($E101,'Org List'!$AJ$10:$AL$188,3,FALSE))="","",(VLOOKUP($E101,'Org List'!$AJ$10:$AL$188,3,FALSE))),"")</f>
        <v>London Commissioning Region</v>
      </c>
      <c r="C101" s="99" t="str">
        <f ca="1">IFERROR(IF((VLOOKUP($E101,'Org List'!$AO$10:$AQ$188,3,FALSE))="","",(VLOOKUP($E101,'Org List'!$AO$10:$AQ$188,3,FALSE))),"")</f>
        <v>London Region</v>
      </c>
      <c r="D101" s="100" t="str">
        <f ca="1">IFERROR(IF((VLOOKUP($E101,'Org List'!$AT$10:$AV$188,3,FALSE))="","",(VLOOKUP($E101,'Org List'!$AT$10:$AV$188,3,FALSE))),"")</f>
        <v>NHS England London</v>
      </c>
      <c r="E101" s="98" t="str">
        <f t="shared" ca="1" si="1"/>
        <v>E09000020</v>
      </c>
      <c r="F101" s="100" t="str">
        <f ca="1">IF(E101="","",VLOOKUP(E101,'Org List'!$J$9:$K$488,2,0))</f>
        <v>Kensington and Chelsea</v>
      </c>
      <c r="G101" s="107">
        <f ca="1">IFERROR(IF((VLOOKUP($E101,'Adj NEA Backsheet'!$D$5:$CB$183,G$9,FALSE))="","",(VLOOKUP($E101,'Adj NEA Backsheet'!$D$5:$CB$183,G$9,FALSE))),"")</f>
        <v>1821.5354261543002</v>
      </c>
      <c r="H101" s="108">
        <f ca="1">IFERROR(IF((VLOOKUP($E101,'Adj NEA Backsheet'!$D$5:$CB$183,H$9,FALSE))="","",(VLOOKUP($E101,'Adj NEA Backsheet'!$D$5:$CB$183,H$9,FALSE))),"")</f>
        <v>1820.850259517593</v>
      </c>
      <c r="I101" s="108">
        <f ca="1">IFERROR(IF((VLOOKUP($E101,'Adj NEA Backsheet'!$D$5:$CB$183,I$9,FALSE))="","",(VLOOKUP($E101,'Adj NEA Backsheet'!$D$5:$CB$183,I$9,FALSE))),"")</f>
        <v>1867.0597098817545</v>
      </c>
      <c r="J101" s="109">
        <f ca="1">IFERROR(IF((VLOOKUP($E101,'Adj NEA Backsheet'!$D$5:$CB$183,J$9,FALSE))="","",(VLOOKUP($E101,'Adj NEA Backsheet'!$D$5:$CB$183,J$9,FALSE))),"")</f>
        <v>1794.9558040067977</v>
      </c>
      <c r="K101" s="172">
        <f ca="1">IFERROR(IF((VLOOKUP($E101,'Adj NEA Backsheet'!$D$5:$CB$183,K$9,FALSE))="","",(VLOOKUP($E101,'Adj NEA Backsheet'!$D$5:$CB$183,K$9,FALSE))),"")</f>
        <v>1806.8450482909334</v>
      </c>
      <c r="L101" s="240">
        <f ca="1">IFERROR(IF((VLOOKUP($E101,'Adj NEA Backsheet'!$D$5:$CB$183,L$9,FALSE))="","",(VLOOKUP($E101,'Adj NEA Backsheet'!$D$5:$CB$183,L$9,FALSE))),"")</f>
        <v>1900.2671279862295</v>
      </c>
      <c r="M101" s="109">
        <f ca="1">IFERROR(IF((VLOOKUP($E101,'NEA Backsheet'!$D$5:$CB$183,M$9,FALSE))="","",(VLOOKUP($E101,'NEA Backsheet'!$D$5:$CB$183,M$9,FALSE))),"")</f>
        <v>1992.692862188336</v>
      </c>
      <c r="N101" s="243">
        <f ca="1">IFERROR(IF((VLOOKUP($E101,'NEA Backsheet'!$D$5:$CB$183,N$9,FALSE))="","",(VLOOKUP($E101,'NEA Backsheet'!$D$5:$CB$183,N$9,FALSE))),"")</f>
        <v>0</v>
      </c>
      <c r="O101" s="93"/>
      <c r="Q101" s="107">
        <f ca="1">IFERROR(IF((VLOOKUP($E101,'DTOC Backsheet'!$D$5:$AF$183,Q$9,FALSE))="","",(VLOOKUP($E101,'DTOC Backsheet'!$D$5:$AF$183,Q$9,FALSE))),"")</f>
        <v>581.45930570615883</v>
      </c>
      <c r="R101" s="108">
        <f ca="1">IFERROR(IF((VLOOKUP($E101,'DTOC Backsheet'!$D$5:$AF$183,R$9,FALSE))="","",(VLOOKUP($E101,'DTOC Backsheet'!$D$5:$AF$183,R$9,FALSE))),"")</f>
        <v>794.39913252557642</v>
      </c>
      <c r="S101" s="108">
        <f ca="1">IFERROR(IF((VLOOKUP($E101,'DTOC Backsheet'!$D$5:$AF$183,S$9,FALSE))="","",(VLOOKUP($E101,'DTOC Backsheet'!$D$5:$AF$183,S$9,FALSE))),"")</f>
        <v>829.75814435905897</v>
      </c>
      <c r="T101" s="109">
        <f ca="1">IFERROR(IF((VLOOKUP($E101,'DTOC Backsheet'!$D$5:$AF$183,T$9,FALSE))="","",(VLOOKUP($E101,'DTOC Backsheet'!$D$5:$AF$183,T$9,FALSE))),"")</f>
        <v>660.67823024856568</v>
      </c>
      <c r="U101" s="172">
        <f ca="1">IFERROR(IF((VLOOKUP($E101,'DTOC Backsheet'!$D$5:$AF$183,U$9,FALSE))="","",(VLOOKUP($E101,'DTOC Backsheet'!$D$5:$AF$183,U$9,FALSE))),"")</f>
        <v>415.46196039271507</v>
      </c>
      <c r="V101" s="240">
        <f ca="1">IFERROR(IF((VLOOKUP($E101,'DTOC Backsheet'!$D$5:$AF$183,V$9,FALSE))="","",(VLOOKUP($E101,'DTOC Backsheet'!$D$5:$AF$183,V$9,FALSE))),"")</f>
        <v>456.85196772507197</v>
      </c>
      <c r="W101" s="109">
        <f ca="1">IFERROR(IF((VLOOKUP($E101,'DTOC Backsheet'!$D$5:$AF$183,W$9,FALSE))="","",(VLOOKUP($E101,'DTOC Backsheet'!$D$5:$AF$183,W$9,FALSE))),"")</f>
        <v>288.16816425735311</v>
      </c>
      <c r="X101" s="243">
        <f ca="1">IFERROR(IF((VLOOKUP($E101,'DTOC Backsheet'!$D$5:$AF$183,X$9,FALSE))="","",(VLOOKUP($E101,'DTOC Backsheet'!$D$5:$AF$183,X$9,FALSE))),"")</f>
        <v>0</v>
      </c>
      <c r="Y101" s="93"/>
    </row>
    <row r="102" spans="1:25" ht="30" customHeight="1" x14ac:dyDescent="0.3">
      <c r="A102" s="162">
        <v>90</v>
      </c>
      <c r="B102" s="98" t="str">
        <f ca="1">IFERROR(IF((VLOOKUP($E102,'Org List'!$AJ$10:$AL$188,3,FALSE))="","",(VLOOKUP($E102,'Org List'!$AJ$10:$AL$188,3,FALSE))),"")</f>
        <v>South East England Commissioning Region</v>
      </c>
      <c r="C102" s="99" t="str">
        <f ca="1">IFERROR(IF((VLOOKUP($E102,'Org List'!$AO$10:$AQ$188,3,FALSE))="","",(VLOOKUP($E102,'Org List'!$AO$10:$AQ$188,3,FALSE))),"")</f>
        <v>South East Region</v>
      </c>
      <c r="D102" s="100" t="str">
        <f ca="1">IFERROR(IF((VLOOKUP($E102,'Org List'!$AT$10:$AV$188,3,FALSE))="","",(VLOOKUP($E102,'Org List'!$AT$10:$AV$188,3,FALSE))),"")</f>
        <v>NHS England South East (Kent, Surrey and Sussex)</v>
      </c>
      <c r="E102" s="98" t="str">
        <f t="shared" ca="1" si="1"/>
        <v>E10000016</v>
      </c>
      <c r="F102" s="100" t="str">
        <f ca="1">IF(E102="","",VLOOKUP(E102,'Org List'!$J$9:$K$488,2,0))</f>
        <v>Kent</v>
      </c>
      <c r="G102" s="107">
        <f ca="1">IFERROR(IF((VLOOKUP($E102,'Adj NEA Backsheet'!$D$5:$CB$183,G$9,FALSE))="","",(VLOOKUP($E102,'Adj NEA Backsheet'!$D$5:$CB$183,G$9,FALSE))),"")</f>
        <v>2621.5892181757799</v>
      </c>
      <c r="H102" s="108">
        <f ca="1">IFERROR(IF((VLOOKUP($E102,'Adj NEA Backsheet'!$D$5:$CB$183,H$9,FALSE))="","",(VLOOKUP($E102,'Adj NEA Backsheet'!$D$5:$CB$183,H$9,FALSE))),"")</f>
        <v>2561.8958327274504</v>
      </c>
      <c r="I102" s="108">
        <f ca="1">IFERROR(IF((VLOOKUP($E102,'Adj NEA Backsheet'!$D$5:$CB$183,I$9,FALSE))="","",(VLOOKUP($E102,'Adj NEA Backsheet'!$D$5:$CB$183,I$9,FALSE))),"")</f>
        <v>2674.8918228297421</v>
      </c>
      <c r="J102" s="109">
        <f ca="1">IFERROR(IF((VLOOKUP($E102,'Adj NEA Backsheet'!$D$5:$CB$183,J$9,FALSE))="","",(VLOOKUP($E102,'Adj NEA Backsheet'!$D$5:$CB$183,J$9,FALSE))),"")</f>
        <v>2660.3662145262283</v>
      </c>
      <c r="K102" s="172">
        <f ca="1">IFERROR(IF((VLOOKUP($E102,'Adj NEA Backsheet'!$D$5:$CB$183,K$9,FALSE))="","",(VLOOKUP($E102,'Adj NEA Backsheet'!$D$5:$CB$183,K$9,FALSE))),"")</f>
        <v>2683.1586646111882</v>
      </c>
      <c r="L102" s="240">
        <f ca="1">IFERROR(IF((VLOOKUP($E102,'Adj NEA Backsheet'!$D$5:$CB$183,L$9,FALSE))="","",(VLOOKUP($E102,'Adj NEA Backsheet'!$D$5:$CB$183,L$9,FALSE))),"")</f>
        <v>2677.8381299100533</v>
      </c>
      <c r="M102" s="109">
        <f ca="1">IFERROR(IF((VLOOKUP($E102,'NEA Backsheet'!$D$5:$CB$183,M$9,FALSE))="","",(VLOOKUP($E102,'NEA Backsheet'!$D$5:$CB$183,M$9,FALSE))),"")</f>
        <v>2748.9308968662222</v>
      </c>
      <c r="N102" s="243">
        <f ca="1">IFERROR(IF((VLOOKUP($E102,'NEA Backsheet'!$D$5:$CB$183,N$9,FALSE))="","",(VLOOKUP($E102,'NEA Backsheet'!$D$5:$CB$183,N$9,FALSE))),"")</f>
        <v>0</v>
      </c>
      <c r="O102" s="93"/>
      <c r="Q102" s="107">
        <f ca="1">IFERROR(IF((VLOOKUP($E102,'DTOC Backsheet'!$D$5:$AF$183,Q$9,FALSE))="","",(VLOOKUP($E102,'DTOC Backsheet'!$D$5:$AF$183,Q$9,FALSE))),"")</f>
        <v>1179.520510510067</v>
      </c>
      <c r="R102" s="108">
        <f ca="1">IFERROR(IF((VLOOKUP($E102,'DTOC Backsheet'!$D$5:$AF$183,R$9,FALSE))="","",(VLOOKUP($E102,'DTOC Backsheet'!$D$5:$AF$183,R$9,FALSE))),"")</f>
        <v>1092.7777859842795</v>
      </c>
      <c r="S102" s="108">
        <f ca="1">IFERROR(IF((VLOOKUP($E102,'DTOC Backsheet'!$D$5:$AF$183,S$9,FALSE))="","",(VLOOKUP($E102,'DTOC Backsheet'!$D$5:$AF$183,S$9,FALSE))),"")</f>
        <v>1042.636059697377</v>
      </c>
      <c r="T102" s="109">
        <f ca="1">IFERROR(IF((VLOOKUP($E102,'DTOC Backsheet'!$D$5:$AF$183,T$9,FALSE))="","",(VLOOKUP($E102,'DTOC Backsheet'!$D$5:$AF$183,T$9,FALSE))),"")</f>
        <v>1124.7293105440604</v>
      </c>
      <c r="U102" s="172">
        <f ca="1">IFERROR(IF((VLOOKUP($E102,'DTOC Backsheet'!$D$5:$AF$183,U$9,FALSE))="","",(VLOOKUP($E102,'DTOC Backsheet'!$D$5:$AF$183,U$9,FALSE))),"")</f>
        <v>1173.2729175456</v>
      </c>
      <c r="V102" s="240">
        <f ca="1">IFERROR(IF((VLOOKUP($E102,'DTOC Backsheet'!$D$5:$AF$183,V$9,FALSE))="","",(VLOOKUP($E102,'DTOC Backsheet'!$D$5:$AF$183,V$9,FALSE))),"")</f>
        <v>1164.8836700268776</v>
      </c>
      <c r="W102" s="109">
        <f ca="1">IFERROR(IF((VLOOKUP($E102,'DTOC Backsheet'!$D$5:$AF$183,W$9,FALSE))="","",(VLOOKUP($E102,'DTOC Backsheet'!$D$5:$AF$183,W$9,FALSE))),"")</f>
        <v>1199.2551501521286</v>
      </c>
      <c r="X102" s="243">
        <f ca="1">IFERROR(IF((VLOOKUP($E102,'DTOC Backsheet'!$D$5:$AF$183,X$9,FALSE))="","",(VLOOKUP($E102,'DTOC Backsheet'!$D$5:$AF$183,X$9,FALSE))),"")</f>
        <v>0</v>
      </c>
      <c r="Y102" s="93"/>
    </row>
    <row r="103" spans="1:25" ht="30" customHeight="1" x14ac:dyDescent="0.3">
      <c r="A103" s="162">
        <v>91</v>
      </c>
      <c r="B103" s="98" t="str">
        <f ca="1">IFERROR(IF((VLOOKUP($E103,'Org List'!$AJ$10:$AL$188,3,FALSE))="","",(VLOOKUP($E103,'Org List'!$AJ$10:$AL$188,3,FALSE))),"")</f>
        <v>North of England Commissioning Region</v>
      </c>
      <c r="C103" s="99" t="str">
        <f ca="1">IFERROR(IF((VLOOKUP($E103,'Org List'!$AO$10:$AQ$188,3,FALSE))="","",(VLOOKUP($E103,'Org List'!$AO$10:$AQ$188,3,FALSE))),"")</f>
        <v>Yorkshire and The Humber Region</v>
      </c>
      <c r="D103" s="100" t="str">
        <f ca="1">IFERROR(IF((VLOOKUP($E103,'Org List'!$AT$10:$AV$188,3,FALSE))="","",(VLOOKUP($E103,'Org List'!$AT$10:$AV$188,3,FALSE))),"")</f>
        <v>NHS England North (Yorkshire And Humber)</v>
      </c>
      <c r="E103" s="98" t="str">
        <f t="shared" ca="1" si="1"/>
        <v>E06000010</v>
      </c>
      <c r="F103" s="100" t="str">
        <f ca="1">IF(E103="","",VLOOKUP(E103,'Org List'!$J$9:$K$488,2,0))</f>
        <v>Kingston upon Hull, City of</v>
      </c>
      <c r="G103" s="107">
        <f ca="1">IFERROR(IF((VLOOKUP($E103,'Adj NEA Backsheet'!$D$5:$CB$183,G$9,FALSE))="","",(VLOOKUP($E103,'Adj NEA Backsheet'!$D$5:$CB$183,G$9,FALSE))),"")</f>
        <v>2688.3934164897078</v>
      </c>
      <c r="H103" s="108">
        <f ca="1">IFERROR(IF((VLOOKUP($E103,'Adj NEA Backsheet'!$D$5:$CB$183,H$9,FALSE))="","",(VLOOKUP($E103,'Adj NEA Backsheet'!$D$5:$CB$183,H$9,FALSE))),"")</f>
        <v>2516.5464000259535</v>
      </c>
      <c r="I103" s="108">
        <f ca="1">IFERROR(IF((VLOOKUP($E103,'Adj NEA Backsheet'!$D$5:$CB$183,I$9,FALSE))="","",(VLOOKUP($E103,'Adj NEA Backsheet'!$D$5:$CB$183,I$9,FALSE))),"")</f>
        <v>2642.4558502731893</v>
      </c>
      <c r="J103" s="109">
        <f ca="1">IFERROR(IF((VLOOKUP($E103,'Adj NEA Backsheet'!$D$5:$CB$183,J$9,FALSE))="","",(VLOOKUP($E103,'Adj NEA Backsheet'!$D$5:$CB$183,J$9,FALSE))),"")</f>
        <v>2522.0719850635528</v>
      </c>
      <c r="K103" s="172">
        <f ca="1">IFERROR(IF((VLOOKUP($E103,'Adj NEA Backsheet'!$D$5:$CB$183,K$9,FALSE))="","",(VLOOKUP($E103,'Adj NEA Backsheet'!$D$5:$CB$183,K$9,FALSE))),"")</f>
        <v>2595.2161688010215</v>
      </c>
      <c r="L103" s="240">
        <f ca="1">IFERROR(IF((VLOOKUP($E103,'Adj NEA Backsheet'!$D$5:$CB$183,L$9,FALSE))="","",(VLOOKUP($E103,'Adj NEA Backsheet'!$D$5:$CB$183,L$9,FALSE))),"")</f>
        <v>2477.095887839459</v>
      </c>
      <c r="M103" s="109">
        <f ca="1">IFERROR(IF((VLOOKUP($E103,'NEA Backsheet'!$D$5:$CB$183,M$9,FALSE))="","",(VLOOKUP($E103,'NEA Backsheet'!$D$5:$CB$183,M$9,FALSE))),"")</f>
        <v>2649.9955315451662</v>
      </c>
      <c r="N103" s="243">
        <f ca="1">IFERROR(IF((VLOOKUP($E103,'NEA Backsheet'!$D$5:$CB$183,N$9,FALSE))="","",(VLOOKUP($E103,'NEA Backsheet'!$D$5:$CB$183,N$9,FALSE))),"")</f>
        <v>0</v>
      </c>
      <c r="O103" s="93"/>
      <c r="Q103" s="107">
        <f ca="1">IFERROR(IF((VLOOKUP($E103,'DTOC Backsheet'!$D$5:$AF$183,Q$9,FALSE))="","",(VLOOKUP($E103,'DTOC Backsheet'!$D$5:$AF$183,Q$9,FALSE))),"")</f>
        <v>886.30342916183122</v>
      </c>
      <c r="R103" s="108">
        <f ca="1">IFERROR(IF((VLOOKUP($E103,'DTOC Backsheet'!$D$5:$AF$183,R$9,FALSE))="","",(VLOOKUP($E103,'DTOC Backsheet'!$D$5:$AF$183,R$9,FALSE))),"")</f>
        <v>1067.4814782170122</v>
      </c>
      <c r="S103" s="108">
        <f ca="1">IFERROR(IF((VLOOKUP($E103,'DTOC Backsheet'!$D$5:$AF$183,S$9,FALSE))="","",(VLOOKUP($E103,'DTOC Backsheet'!$D$5:$AF$183,S$9,FALSE))),"")</f>
        <v>1003.3346554434211</v>
      </c>
      <c r="T103" s="109">
        <f ca="1">IFERROR(IF((VLOOKUP($E103,'DTOC Backsheet'!$D$5:$AF$183,T$9,FALSE))="","",(VLOOKUP($E103,'DTOC Backsheet'!$D$5:$AF$183,T$9,FALSE))),"")</f>
        <v>1193.0197589293962</v>
      </c>
      <c r="U103" s="172">
        <f ca="1">IFERROR(IF((VLOOKUP($E103,'DTOC Backsheet'!$D$5:$AF$183,U$9,FALSE))="","",(VLOOKUP($E103,'DTOC Backsheet'!$D$5:$AF$183,U$9,FALSE))),"")</f>
        <v>801.71319596363776</v>
      </c>
      <c r="V103" s="240">
        <f ca="1">IFERROR(IF((VLOOKUP($E103,'DTOC Backsheet'!$D$5:$AF$183,V$9,FALSE))="","",(VLOOKUP($E103,'DTOC Backsheet'!$D$5:$AF$183,V$9,FALSE))),"")</f>
        <v>979.98051626343261</v>
      </c>
      <c r="W103" s="109">
        <f ca="1">IFERROR(IF((VLOOKUP($E103,'DTOC Backsheet'!$D$5:$AF$183,W$9,FALSE))="","",(VLOOKUP($E103,'DTOC Backsheet'!$D$5:$AF$183,W$9,FALSE))),"")</f>
        <v>992.22415089940762</v>
      </c>
      <c r="X103" s="243">
        <f ca="1">IFERROR(IF((VLOOKUP($E103,'DTOC Backsheet'!$D$5:$AF$183,X$9,FALSE))="","",(VLOOKUP($E103,'DTOC Backsheet'!$D$5:$AF$183,X$9,FALSE))),"")</f>
        <v>0</v>
      </c>
      <c r="Y103" s="93"/>
    </row>
    <row r="104" spans="1:25" ht="30" customHeight="1" x14ac:dyDescent="0.3">
      <c r="A104" s="162">
        <v>92</v>
      </c>
      <c r="B104" s="98" t="str">
        <f ca="1">IFERROR(IF((VLOOKUP($E104,'Org List'!$AJ$10:$AL$188,3,FALSE))="","",(VLOOKUP($E104,'Org List'!$AJ$10:$AL$188,3,FALSE))),"")</f>
        <v>London Commissioning Region</v>
      </c>
      <c r="C104" s="99" t="str">
        <f ca="1">IFERROR(IF((VLOOKUP($E104,'Org List'!$AO$10:$AQ$188,3,FALSE))="","",(VLOOKUP($E104,'Org List'!$AO$10:$AQ$188,3,FALSE))),"")</f>
        <v>London Region</v>
      </c>
      <c r="D104" s="100" t="str">
        <f ca="1">IFERROR(IF((VLOOKUP($E104,'Org List'!$AT$10:$AV$188,3,FALSE))="","",(VLOOKUP($E104,'Org List'!$AT$10:$AV$188,3,FALSE))),"")</f>
        <v>NHS England London</v>
      </c>
      <c r="E104" s="98" t="str">
        <f t="shared" ca="1" si="1"/>
        <v>E09000021</v>
      </c>
      <c r="F104" s="100" t="str">
        <f ca="1">IF(E104="","",VLOOKUP(E104,'Org List'!$J$9:$K$488,2,0))</f>
        <v>Kingston upon Thames</v>
      </c>
      <c r="G104" s="107">
        <f ca="1">IFERROR(IF((VLOOKUP($E104,'Adj NEA Backsheet'!$D$5:$CB$183,G$9,FALSE))="","",(VLOOKUP($E104,'Adj NEA Backsheet'!$D$5:$CB$183,G$9,FALSE))),"")</f>
        <v>2235.3254977155893</v>
      </c>
      <c r="H104" s="108">
        <f ca="1">IFERROR(IF((VLOOKUP($E104,'Adj NEA Backsheet'!$D$5:$CB$183,H$9,FALSE))="","",(VLOOKUP($E104,'Adj NEA Backsheet'!$D$5:$CB$183,H$9,FALSE))),"")</f>
        <v>2191.9855251250387</v>
      </c>
      <c r="I104" s="108">
        <f ca="1">IFERROR(IF((VLOOKUP($E104,'Adj NEA Backsheet'!$D$5:$CB$183,I$9,FALSE))="","",(VLOOKUP($E104,'Adj NEA Backsheet'!$D$5:$CB$183,I$9,FALSE))),"")</f>
        <v>2352.4166620200795</v>
      </c>
      <c r="J104" s="109">
        <f ca="1">IFERROR(IF((VLOOKUP($E104,'Adj NEA Backsheet'!$D$5:$CB$183,J$9,FALSE))="","",(VLOOKUP($E104,'Adj NEA Backsheet'!$D$5:$CB$183,J$9,FALSE))),"")</f>
        <v>2304.2380553242642</v>
      </c>
      <c r="K104" s="172">
        <f ca="1">IFERROR(IF((VLOOKUP($E104,'Adj NEA Backsheet'!$D$5:$CB$183,K$9,FALSE))="","",(VLOOKUP($E104,'Adj NEA Backsheet'!$D$5:$CB$183,K$9,FALSE))),"")</f>
        <v>2296.4531924008606</v>
      </c>
      <c r="L104" s="240">
        <f ca="1">IFERROR(IF((VLOOKUP($E104,'Adj NEA Backsheet'!$D$5:$CB$183,L$9,FALSE))="","",(VLOOKUP($E104,'Adj NEA Backsheet'!$D$5:$CB$183,L$9,FALSE))),"")</f>
        <v>2322.1739554271253</v>
      </c>
      <c r="M104" s="109">
        <f ca="1">IFERROR(IF((VLOOKUP($E104,'NEA Backsheet'!$D$5:$CB$183,M$9,FALSE))="","",(VLOOKUP($E104,'NEA Backsheet'!$D$5:$CB$183,M$9,FALSE))),"")</f>
        <v>2478.1369909092141</v>
      </c>
      <c r="N104" s="243">
        <f ca="1">IFERROR(IF((VLOOKUP($E104,'NEA Backsheet'!$D$5:$CB$183,N$9,FALSE))="","",(VLOOKUP($E104,'NEA Backsheet'!$D$5:$CB$183,N$9,FALSE))),"")</f>
        <v>0</v>
      </c>
      <c r="O104" s="93"/>
      <c r="Q104" s="107">
        <f ca="1">IFERROR(IF((VLOOKUP($E104,'DTOC Backsheet'!$D$5:$AF$183,Q$9,FALSE))="","",(VLOOKUP($E104,'DTOC Backsheet'!$D$5:$AF$183,Q$9,FALSE))),"")</f>
        <v>805.14705882352939</v>
      </c>
      <c r="R104" s="108">
        <f ca="1">IFERROR(IF((VLOOKUP($E104,'DTOC Backsheet'!$D$5:$AF$183,R$9,FALSE))="","",(VLOOKUP($E104,'DTOC Backsheet'!$D$5:$AF$183,R$9,FALSE))),"")</f>
        <v>444.11764705882359</v>
      </c>
      <c r="S104" s="108">
        <f ca="1">IFERROR(IF((VLOOKUP($E104,'DTOC Backsheet'!$D$5:$AF$183,S$9,FALSE))="","",(VLOOKUP($E104,'DTOC Backsheet'!$D$5:$AF$183,S$9,FALSE))),"")</f>
        <v>477.20588235294116</v>
      </c>
      <c r="T104" s="109">
        <f ca="1">IFERROR(IF((VLOOKUP($E104,'DTOC Backsheet'!$D$5:$AF$183,T$9,FALSE))="","",(VLOOKUP($E104,'DTOC Backsheet'!$D$5:$AF$183,T$9,FALSE))),"")</f>
        <v>505.57482908766048</v>
      </c>
      <c r="U104" s="172">
        <f ca="1">IFERROR(IF((VLOOKUP($E104,'DTOC Backsheet'!$D$5:$AF$183,U$9,FALSE))="","",(VLOOKUP($E104,'DTOC Backsheet'!$D$5:$AF$183,U$9,FALSE))),"")</f>
        <v>480.40396277461906</v>
      </c>
      <c r="V104" s="240">
        <f ca="1">IFERROR(IF((VLOOKUP($E104,'DTOC Backsheet'!$D$5:$AF$183,V$9,FALSE))="","",(VLOOKUP($E104,'DTOC Backsheet'!$D$5:$AF$183,V$9,FALSE))),"")</f>
        <v>323.62542402481819</v>
      </c>
      <c r="W104" s="109">
        <f ca="1">IFERROR(IF((VLOOKUP($E104,'DTOC Backsheet'!$D$5:$AF$183,W$9,FALSE))="","",(VLOOKUP($E104,'DTOC Backsheet'!$D$5:$AF$183,W$9,FALSE))),"")</f>
        <v>336.57044098581093</v>
      </c>
      <c r="X104" s="243">
        <f ca="1">IFERROR(IF((VLOOKUP($E104,'DTOC Backsheet'!$D$5:$AF$183,X$9,FALSE))="","",(VLOOKUP($E104,'DTOC Backsheet'!$D$5:$AF$183,X$9,FALSE))),"")</f>
        <v>0</v>
      </c>
      <c r="Y104" s="93"/>
    </row>
    <row r="105" spans="1:25" ht="30" customHeight="1" x14ac:dyDescent="0.3">
      <c r="A105" s="162">
        <v>93</v>
      </c>
      <c r="B105" s="98" t="str">
        <f ca="1">IFERROR(IF((VLOOKUP($E105,'Org List'!$AJ$10:$AL$188,3,FALSE))="","",(VLOOKUP($E105,'Org List'!$AJ$10:$AL$188,3,FALSE))),"")</f>
        <v>North of England Commissioning Region</v>
      </c>
      <c r="C105" s="99" t="str">
        <f ca="1">IFERROR(IF((VLOOKUP($E105,'Org List'!$AO$10:$AQ$188,3,FALSE))="","",(VLOOKUP($E105,'Org List'!$AO$10:$AQ$188,3,FALSE))),"")</f>
        <v>Yorkshire and The Humber Region</v>
      </c>
      <c r="D105" s="100" t="str">
        <f ca="1">IFERROR(IF((VLOOKUP($E105,'Org List'!$AT$10:$AV$188,3,FALSE))="","",(VLOOKUP($E105,'Org List'!$AT$10:$AV$188,3,FALSE))),"")</f>
        <v>NHS England North (Yorkshire And Humber)</v>
      </c>
      <c r="E105" s="98" t="str">
        <f t="shared" ca="1" si="1"/>
        <v>E08000034</v>
      </c>
      <c r="F105" s="100" t="str">
        <f ca="1">IF(E105="","",VLOOKUP(E105,'Org List'!$J$9:$K$488,2,0))</f>
        <v>Kirklees</v>
      </c>
      <c r="G105" s="107">
        <f ca="1">IFERROR(IF((VLOOKUP($E105,'Adj NEA Backsheet'!$D$5:$CB$183,G$9,FALSE))="","",(VLOOKUP($E105,'Adj NEA Backsheet'!$D$5:$CB$183,G$9,FALSE))),"")</f>
        <v>2835.0100130164828</v>
      </c>
      <c r="H105" s="108">
        <f ca="1">IFERROR(IF((VLOOKUP($E105,'Adj NEA Backsheet'!$D$5:$CB$183,H$9,FALSE))="","",(VLOOKUP($E105,'Adj NEA Backsheet'!$D$5:$CB$183,H$9,FALSE))),"")</f>
        <v>2841.6687681849307</v>
      </c>
      <c r="I105" s="108">
        <f ca="1">IFERROR(IF((VLOOKUP($E105,'Adj NEA Backsheet'!$D$5:$CB$183,I$9,FALSE))="","",(VLOOKUP($E105,'Adj NEA Backsheet'!$D$5:$CB$183,I$9,FALSE))),"")</f>
        <v>2976.3746382959434</v>
      </c>
      <c r="J105" s="109">
        <f ca="1">IFERROR(IF((VLOOKUP($E105,'Adj NEA Backsheet'!$D$5:$CB$183,J$9,FALSE))="","",(VLOOKUP($E105,'Adj NEA Backsheet'!$D$5:$CB$183,J$9,FALSE))),"")</f>
        <v>2779.0118108517577</v>
      </c>
      <c r="K105" s="172">
        <f ca="1">IFERROR(IF((VLOOKUP($E105,'Adj NEA Backsheet'!$D$5:$CB$183,K$9,FALSE))="","",(VLOOKUP($E105,'Adj NEA Backsheet'!$D$5:$CB$183,K$9,FALSE))),"")</f>
        <v>2837.0151649680015</v>
      </c>
      <c r="L105" s="240">
        <f ca="1">IFERROR(IF((VLOOKUP($E105,'Adj NEA Backsheet'!$D$5:$CB$183,L$9,FALSE))="","",(VLOOKUP($E105,'Adj NEA Backsheet'!$D$5:$CB$183,L$9,FALSE))),"")</f>
        <v>2788.2942901222109</v>
      </c>
      <c r="M105" s="109">
        <f ca="1">IFERROR(IF((VLOOKUP($E105,'NEA Backsheet'!$D$5:$CB$183,M$9,FALSE))="","",(VLOOKUP($E105,'NEA Backsheet'!$D$5:$CB$183,M$9,FALSE))),"")</f>
        <v>2967.2023545046009</v>
      </c>
      <c r="N105" s="243">
        <f ca="1">IFERROR(IF((VLOOKUP($E105,'NEA Backsheet'!$D$5:$CB$183,N$9,FALSE))="","",(VLOOKUP($E105,'NEA Backsheet'!$D$5:$CB$183,N$9,FALSE))),"")</f>
        <v>0</v>
      </c>
      <c r="O105" s="93"/>
      <c r="Q105" s="107">
        <f ca="1">IFERROR(IF((VLOOKUP($E105,'DTOC Backsheet'!$D$5:$AF$183,Q$9,FALSE))="","",(VLOOKUP($E105,'DTOC Backsheet'!$D$5:$AF$183,Q$9,FALSE))),"")</f>
        <v>723.03085998873507</v>
      </c>
      <c r="R105" s="108">
        <f ca="1">IFERROR(IF((VLOOKUP($E105,'DTOC Backsheet'!$D$5:$AF$183,R$9,FALSE))="","",(VLOOKUP($E105,'DTOC Backsheet'!$D$5:$AF$183,R$9,FALSE))),"")</f>
        <v>666.11330151483708</v>
      </c>
      <c r="S105" s="108">
        <f ca="1">IFERROR(IF((VLOOKUP($E105,'DTOC Backsheet'!$D$5:$AF$183,S$9,FALSE))="","",(VLOOKUP($E105,'DTOC Backsheet'!$D$5:$AF$183,S$9,FALSE))),"")</f>
        <v>751.19319360863255</v>
      </c>
      <c r="T105" s="109">
        <f ca="1">IFERROR(IF((VLOOKUP($E105,'DTOC Backsheet'!$D$5:$AF$183,T$9,FALSE))="","",(VLOOKUP($E105,'DTOC Backsheet'!$D$5:$AF$183,T$9,FALSE))),"")</f>
        <v>679.32907212105056</v>
      </c>
      <c r="U105" s="172">
        <f ca="1">IFERROR(IF((VLOOKUP($E105,'DTOC Backsheet'!$D$5:$AF$183,U$9,FALSE))="","",(VLOOKUP($E105,'DTOC Backsheet'!$D$5:$AF$183,U$9,FALSE))),"")</f>
        <v>884.18740582826513</v>
      </c>
      <c r="V105" s="240">
        <f ca="1">IFERROR(IF((VLOOKUP($E105,'DTOC Backsheet'!$D$5:$AF$183,V$9,FALSE))="","",(VLOOKUP($E105,'DTOC Backsheet'!$D$5:$AF$183,V$9,FALSE))),"")</f>
        <v>845.62929991498186</v>
      </c>
      <c r="W105" s="109">
        <f ca="1">IFERROR(IF((VLOOKUP($E105,'DTOC Backsheet'!$D$5:$AF$183,W$9,FALSE))="","",(VLOOKUP($E105,'DTOC Backsheet'!$D$5:$AF$183,W$9,FALSE))),"")</f>
        <v>634.29555910782665</v>
      </c>
      <c r="X105" s="243">
        <f ca="1">IFERROR(IF((VLOOKUP($E105,'DTOC Backsheet'!$D$5:$AF$183,X$9,FALSE))="","",(VLOOKUP($E105,'DTOC Backsheet'!$D$5:$AF$183,X$9,FALSE))),"")</f>
        <v>0</v>
      </c>
      <c r="Y105" s="93"/>
    </row>
    <row r="106" spans="1:25" ht="30" customHeight="1" x14ac:dyDescent="0.3">
      <c r="A106" s="162">
        <v>94</v>
      </c>
      <c r="B106" s="98" t="str">
        <f ca="1">IFERROR(IF((VLOOKUP($E106,'Org List'!$AJ$10:$AL$188,3,FALSE))="","",(VLOOKUP($E106,'Org List'!$AJ$10:$AL$188,3,FALSE))),"")</f>
        <v>North of England Commissioning Region</v>
      </c>
      <c r="C106" s="99" t="str">
        <f ca="1">IFERROR(IF((VLOOKUP($E106,'Org List'!$AO$10:$AQ$188,3,FALSE))="","",(VLOOKUP($E106,'Org List'!$AO$10:$AQ$188,3,FALSE))),"")</f>
        <v>North West Region</v>
      </c>
      <c r="D106" s="100" t="str">
        <f ca="1">IFERROR(IF((VLOOKUP($E106,'Org List'!$AT$10:$AV$188,3,FALSE))="","",(VLOOKUP($E106,'Org List'!$AT$10:$AV$188,3,FALSE))),"")</f>
        <v>NHS England North (Cheshire And Merseyside)</v>
      </c>
      <c r="E106" s="98" t="str">
        <f t="shared" ca="1" si="1"/>
        <v>E08000011</v>
      </c>
      <c r="F106" s="100" t="str">
        <f ca="1">IF(E106="","",VLOOKUP(E106,'Org List'!$J$9:$K$488,2,0))</f>
        <v>Knowsley</v>
      </c>
      <c r="G106" s="107">
        <f ca="1">IFERROR(IF((VLOOKUP($E106,'Adj NEA Backsheet'!$D$5:$CB$183,G$9,FALSE))="","",(VLOOKUP($E106,'Adj NEA Backsheet'!$D$5:$CB$183,G$9,FALSE))),"")</f>
        <v>4189.2438930665239</v>
      </c>
      <c r="H106" s="108">
        <f ca="1">IFERROR(IF((VLOOKUP($E106,'Adj NEA Backsheet'!$D$5:$CB$183,H$9,FALSE))="","",(VLOOKUP($E106,'Adj NEA Backsheet'!$D$5:$CB$183,H$9,FALSE))),"")</f>
        <v>4129.6068601419584</v>
      </c>
      <c r="I106" s="108">
        <f ca="1">IFERROR(IF((VLOOKUP($E106,'Adj NEA Backsheet'!$D$5:$CB$183,I$9,FALSE))="","",(VLOOKUP($E106,'Adj NEA Backsheet'!$D$5:$CB$183,I$9,FALSE))),"")</f>
        <v>4244.2958074693288</v>
      </c>
      <c r="J106" s="109">
        <f ca="1">IFERROR(IF((VLOOKUP($E106,'Adj NEA Backsheet'!$D$5:$CB$183,J$9,FALSE))="","",(VLOOKUP($E106,'Adj NEA Backsheet'!$D$5:$CB$183,J$9,FALSE))),"")</f>
        <v>4508.1968689965524</v>
      </c>
      <c r="K106" s="172">
        <f ca="1">IFERROR(IF((VLOOKUP($E106,'Adj NEA Backsheet'!$D$5:$CB$183,K$9,FALSE))="","",(VLOOKUP($E106,'Adj NEA Backsheet'!$D$5:$CB$183,K$9,FALSE))),"")</f>
        <v>4647.743696028504</v>
      </c>
      <c r="L106" s="240">
        <f ca="1">IFERROR(IF((VLOOKUP($E106,'Adj NEA Backsheet'!$D$5:$CB$183,L$9,FALSE))="","",(VLOOKUP($E106,'Adj NEA Backsheet'!$D$5:$CB$183,L$9,FALSE))),"")</f>
        <v>4644.5255407613677</v>
      </c>
      <c r="M106" s="109">
        <f ca="1">IFERROR(IF((VLOOKUP($E106,'NEA Backsheet'!$D$5:$CB$183,M$9,FALSE))="","",(VLOOKUP($E106,'NEA Backsheet'!$D$5:$CB$183,M$9,FALSE))),"")</f>
        <v>4760.0409871901838</v>
      </c>
      <c r="N106" s="243">
        <f ca="1">IFERROR(IF((VLOOKUP($E106,'NEA Backsheet'!$D$5:$CB$183,N$9,FALSE))="","",(VLOOKUP($E106,'NEA Backsheet'!$D$5:$CB$183,N$9,FALSE))),"")</f>
        <v>0</v>
      </c>
      <c r="O106" s="93"/>
      <c r="Q106" s="107">
        <f ca="1">IFERROR(IF((VLOOKUP($E106,'DTOC Backsheet'!$D$5:$AF$183,Q$9,FALSE))="","",(VLOOKUP($E106,'DTOC Backsheet'!$D$5:$AF$183,Q$9,FALSE))),"")</f>
        <v>1060.2784744443484</v>
      </c>
      <c r="R106" s="108">
        <f ca="1">IFERROR(IF((VLOOKUP($E106,'DTOC Backsheet'!$D$5:$AF$183,R$9,FALSE))="","",(VLOOKUP($E106,'DTOC Backsheet'!$D$5:$AF$183,R$9,FALSE))),"")</f>
        <v>1420.911528150134</v>
      </c>
      <c r="S106" s="108">
        <f ca="1">IFERROR(IF((VLOOKUP($E106,'DTOC Backsheet'!$D$5:$AF$183,S$9,FALSE))="","",(VLOOKUP($E106,'DTOC Backsheet'!$D$5:$AF$183,S$9,FALSE))),"")</f>
        <v>733.37369194845633</v>
      </c>
      <c r="T106" s="109">
        <f ca="1">IFERROR(IF((VLOOKUP($E106,'DTOC Backsheet'!$D$5:$AF$183,T$9,FALSE))="","",(VLOOKUP($E106,'DTOC Backsheet'!$D$5:$AF$183,T$9,FALSE))),"")</f>
        <v>782.0499201388767</v>
      </c>
      <c r="U106" s="172">
        <f ca="1">IFERROR(IF((VLOOKUP($E106,'DTOC Backsheet'!$D$5:$AF$183,U$9,FALSE))="","",(VLOOKUP($E106,'DTOC Backsheet'!$D$5:$AF$183,U$9,FALSE))),"")</f>
        <v>826.98538516343092</v>
      </c>
      <c r="V106" s="240">
        <f ca="1">IFERROR(IF((VLOOKUP($E106,'DTOC Backsheet'!$D$5:$AF$183,V$9,FALSE))="","",(VLOOKUP($E106,'DTOC Backsheet'!$D$5:$AF$183,V$9,FALSE))),"")</f>
        <v>1240.0460059660641</v>
      </c>
      <c r="W106" s="109">
        <f ca="1">IFERROR(IF((VLOOKUP($E106,'DTOC Backsheet'!$D$5:$AF$183,W$9,FALSE))="","",(VLOOKUP($E106,'DTOC Backsheet'!$D$5:$AF$183,W$9,FALSE))),"")</f>
        <v>909.94316674722336</v>
      </c>
      <c r="X106" s="243">
        <f ca="1">IFERROR(IF((VLOOKUP($E106,'DTOC Backsheet'!$D$5:$AF$183,X$9,FALSE))="","",(VLOOKUP($E106,'DTOC Backsheet'!$D$5:$AF$183,X$9,FALSE))),"")</f>
        <v>0</v>
      </c>
      <c r="Y106" s="93"/>
    </row>
    <row r="107" spans="1:25" ht="30" customHeight="1" x14ac:dyDescent="0.3">
      <c r="A107" s="162">
        <v>95</v>
      </c>
      <c r="B107" s="98" t="str">
        <f ca="1">IFERROR(IF((VLOOKUP($E107,'Org List'!$AJ$10:$AL$188,3,FALSE))="","",(VLOOKUP($E107,'Org List'!$AJ$10:$AL$188,3,FALSE))),"")</f>
        <v>London Commissioning Region</v>
      </c>
      <c r="C107" s="99" t="str">
        <f ca="1">IFERROR(IF((VLOOKUP($E107,'Org List'!$AO$10:$AQ$188,3,FALSE))="","",(VLOOKUP($E107,'Org List'!$AO$10:$AQ$188,3,FALSE))),"")</f>
        <v>London Region</v>
      </c>
      <c r="D107" s="100" t="str">
        <f ca="1">IFERROR(IF((VLOOKUP($E107,'Org List'!$AT$10:$AV$188,3,FALSE))="","",(VLOOKUP($E107,'Org List'!$AT$10:$AV$188,3,FALSE))),"")</f>
        <v>NHS England London</v>
      </c>
      <c r="E107" s="98" t="str">
        <f t="shared" ca="1" si="1"/>
        <v>E09000022</v>
      </c>
      <c r="F107" s="100" t="str">
        <f ca="1">IF(E107="","",VLOOKUP(E107,'Org List'!$J$9:$K$488,2,0))</f>
        <v>Lambeth</v>
      </c>
      <c r="G107" s="107">
        <f ca="1">IFERROR(IF((VLOOKUP($E107,'Adj NEA Backsheet'!$D$5:$CB$183,G$9,FALSE))="","",(VLOOKUP($E107,'Adj NEA Backsheet'!$D$5:$CB$183,G$9,FALSE))),"")</f>
        <v>2007.8127936398002</v>
      </c>
      <c r="H107" s="108">
        <f ca="1">IFERROR(IF((VLOOKUP($E107,'Adj NEA Backsheet'!$D$5:$CB$183,H$9,FALSE))="","",(VLOOKUP($E107,'Adj NEA Backsheet'!$D$5:$CB$183,H$9,FALSE))),"")</f>
        <v>1943.0502426323851</v>
      </c>
      <c r="I107" s="108">
        <f ca="1">IFERROR(IF((VLOOKUP($E107,'Adj NEA Backsheet'!$D$5:$CB$183,I$9,FALSE))="","",(VLOOKUP($E107,'Adj NEA Backsheet'!$D$5:$CB$183,I$9,FALSE))),"")</f>
        <v>2068.4062205792648</v>
      </c>
      <c r="J107" s="109">
        <f ca="1">IFERROR(IF((VLOOKUP($E107,'Adj NEA Backsheet'!$D$5:$CB$183,J$9,FALSE))="","",(VLOOKUP($E107,'Adj NEA Backsheet'!$D$5:$CB$183,J$9,FALSE))),"")</f>
        <v>2021.3287277372251</v>
      </c>
      <c r="K107" s="172">
        <f ca="1">IFERROR(IF((VLOOKUP($E107,'Adj NEA Backsheet'!$D$5:$CB$183,K$9,FALSE))="","",(VLOOKUP($E107,'Adj NEA Backsheet'!$D$5:$CB$183,K$9,FALSE))),"")</f>
        <v>2033.8859294676406</v>
      </c>
      <c r="L107" s="240">
        <f ca="1">IFERROR(IF((VLOOKUP($E107,'Adj NEA Backsheet'!$D$5:$CB$183,L$9,FALSE))="","",(VLOOKUP($E107,'Adj NEA Backsheet'!$D$5:$CB$183,L$9,FALSE))),"")</f>
        <v>2107.8052912960256</v>
      </c>
      <c r="M107" s="109">
        <f ca="1">IFERROR(IF((VLOOKUP($E107,'NEA Backsheet'!$D$5:$CB$183,M$9,FALSE))="","",(VLOOKUP($E107,'NEA Backsheet'!$D$5:$CB$183,M$9,FALSE))),"")</f>
        <v>2269.9390386131618</v>
      </c>
      <c r="N107" s="243">
        <f ca="1">IFERROR(IF((VLOOKUP($E107,'NEA Backsheet'!$D$5:$CB$183,N$9,FALSE))="","",(VLOOKUP($E107,'NEA Backsheet'!$D$5:$CB$183,N$9,FALSE))),"")</f>
        <v>0</v>
      </c>
      <c r="O107" s="93"/>
      <c r="Q107" s="107">
        <f ca="1">IFERROR(IF((VLOOKUP($E107,'DTOC Backsheet'!$D$5:$AF$183,Q$9,FALSE))="","",(VLOOKUP($E107,'DTOC Backsheet'!$D$5:$AF$183,Q$9,FALSE))),"")</f>
        <v>804.46491415980654</v>
      </c>
      <c r="R107" s="108">
        <f ca="1">IFERROR(IF((VLOOKUP($E107,'DTOC Backsheet'!$D$5:$AF$183,R$9,FALSE))="","",(VLOOKUP($E107,'DTOC Backsheet'!$D$5:$AF$183,R$9,FALSE))),"")</f>
        <v>761.2387918107537</v>
      </c>
      <c r="S107" s="108">
        <f ca="1">IFERROR(IF((VLOOKUP($E107,'DTOC Backsheet'!$D$5:$AF$183,S$9,FALSE))="","",(VLOOKUP($E107,'DTOC Backsheet'!$D$5:$AF$183,S$9,FALSE))),"")</f>
        <v>608.60850139241677</v>
      </c>
      <c r="T107" s="109">
        <f ca="1">IFERROR(IF((VLOOKUP($E107,'DTOC Backsheet'!$D$5:$AF$183,T$9,FALSE))="","",(VLOOKUP($E107,'DTOC Backsheet'!$D$5:$AF$183,T$9,FALSE))),"")</f>
        <v>614.18905898239257</v>
      </c>
      <c r="U107" s="172">
        <f ca="1">IFERROR(IF((VLOOKUP($E107,'DTOC Backsheet'!$D$5:$AF$183,U$9,FALSE))="","",(VLOOKUP($E107,'DTOC Backsheet'!$D$5:$AF$183,U$9,FALSE))),"")</f>
        <v>666.59684240691843</v>
      </c>
      <c r="V107" s="240">
        <f ca="1">IFERROR(IF((VLOOKUP($E107,'DTOC Backsheet'!$D$5:$AF$183,V$9,FALSE))="","",(VLOOKUP($E107,'DTOC Backsheet'!$D$5:$AF$183,V$9,FALSE))),"")</f>
        <v>535.38886663904077</v>
      </c>
      <c r="W107" s="109">
        <f ca="1">IFERROR(IF((VLOOKUP($E107,'DTOC Backsheet'!$D$5:$AF$183,W$9,FALSE))="","",(VLOOKUP($E107,'DTOC Backsheet'!$D$5:$AF$183,W$9,FALSE))),"")</f>
        <v>529.35631602902345</v>
      </c>
      <c r="X107" s="243">
        <f ca="1">IFERROR(IF((VLOOKUP($E107,'DTOC Backsheet'!$D$5:$AF$183,X$9,FALSE))="","",(VLOOKUP($E107,'DTOC Backsheet'!$D$5:$AF$183,X$9,FALSE))),"")</f>
        <v>0</v>
      </c>
      <c r="Y107" s="93"/>
    </row>
    <row r="108" spans="1:25" ht="30" customHeight="1" x14ac:dyDescent="0.3">
      <c r="A108" s="162">
        <v>96</v>
      </c>
      <c r="B108" s="98" t="str">
        <f ca="1">IFERROR(IF((VLOOKUP($E108,'Org List'!$AJ$10:$AL$188,3,FALSE))="","",(VLOOKUP($E108,'Org List'!$AJ$10:$AL$188,3,FALSE))),"")</f>
        <v>North of England Commissioning Region</v>
      </c>
      <c r="C108" s="99" t="str">
        <f ca="1">IFERROR(IF((VLOOKUP($E108,'Org List'!$AO$10:$AQ$188,3,FALSE))="","",(VLOOKUP($E108,'Org List'!$AO$10:$AQ$188,3,FALSE))),"")</f>
        <v>North West Region</v>
      </c>
      <c r="D108" s="100" t="str">
        <f ca="1">IFERROR(IF((VLOOKUP($E108,'Org List'!$AT$10:$AV$188,3,FALSE))="","",(VLOOKUP($E108,'Org List'!$AT$10:$AV$188,3,FALSE))),"")</f>
        <v>NHS England North (Lancashire)</v>
      </c>
      <c r="E108" s="98" t="str">
        <f t="shared" ca="1" si="1"/>
        <v>E10000017</v>
      </c>
      <c r="F108" s="100" t="str">
        <f ca="1">IF(E108="","",VLOOKUP(E108,'Org List'!$J$9:$K$488,2,0))</f>
        <v>Lancashire</v>
      </c>
      <c r="G108" s="107">
        <f ca="1">IFERROR(IF((VLOOKUP($E108,'Adj NEA Backsheet'!$D$5:$CB$183,G$9,FALSE))="","",(VLOOKUP($E108,'Adj NEA Backsheet'!$D$5:$CB$183,G$9,FALSE))),"")</f>
        <v>2735.4251574356799</v>
      </c>
      <c r="H108" s="108">
        <f ca="1">IFERROR(IF((VLOOKUP($E108,'Adj NEA Backsheet'!$D$5:$CB$183,H$9,FALSE))="","",(VLOOKUP($E108,'Adj NEA Backsheet'!$D$5:$CB$183,H$9,FALSE))),"")</f>
        <v>2712.0290632564047</v>
      </c>
      <c r="I108" s="108">
        <f ca="1">IFERROR(IF((VLOOKUP($E108,'Adj NEA Backsheet'!$D$5:$CB$183,I$9,FALSE))="","",(VLOOKUP($E108,'Adj NEA Backsheet'!$D$5:$CB$183,I$9,FALSE))),"")</f>
        <v>3057.571647637375</v>
      </c>
      <c r="J108" s="109">
        <f ca="1">IFERROR(IF((VLOOKUP($E108,'Adj NEA Backsheet'!$D$5:$CB$183,J$9,FALSE))="","",(VLOOKUP($E108,'Adj NEA Backsheet'!$D$5:$CB$183,J$9,FALSE))),"")</f>
        <v>2989.5922200914806</v>
      </c>
      <c r="K108" s="172">
        <f ca="1">IFERROR(IF((VLOOKUP($E108,'Adj NEA Backsheet'!$D$5:$CB$183,K$9,FALSE))="","",(VLOOKUP($E108,'Adj NEA Backsheet'!$D$5:$CB$183,K$9,FALSE))),"")</f>
        <v>2963.510227392549</v>
      </c>
      <c r="L108" s="240">
        <f ca="1">IFERROR(IF((VLOOKUP($E108,'Adj NEA Backsheet'!$D$5:$CB$183,L$9,FALSE))="","",(VLOOKUP($E108,'Adj NEA Backsheet'!$D$5:$CB$183,L$9,FALSE))),"")</f>
        <v>2901.9737758685287</v>
      </c>
      <c r="M108" s="109">
        <f ca="1">IFERROR(IF((VLOOKUP($E108,'NEA Backsheet'!$D$5:$CB$183,M$9,FALSE))="","",(VLOOKUP($E108,'NEA Backsheet'!$D$5:$CB$183,M$9,FALSE))),"")</f>
        <v>3218.2424594099089</v>
      </c>
      <c r="N108" s="243">
        <f ca="1">IFERROR(IF((VLOOKUP($E108,'NEA Backsheet'!$D$5:$CB$183,N$9,FALSE))="","",(VLOOKUP($E108,'NEA Backsheet'!$D$5:$CB$183,N$9,FALSE))),"")</f>
        <v>0</v>
      </c>
      <c r="O108" s="93"/>
      <c r="Q108" s="107">
        <f ca="1">IFERROR(IF((VLOOKUP($E108,'DTOC Backsheet'!$D$5:$AF$183,Q$9,FALSE))="","",(VLOOKUP($E108,'DTOC Backsheet'!$D$5:$AF$183,Q$9,FALSE))),"")</f>
        <v>1472.7478749977727</v>
      </c>
      <c r="R108" s="108">
        <f ca="1">IFERROR(IF((VLOOKUP($E108,'DTOC Backsheet'!$D$5:$AF$183,R$9,FALSE))="","",(VLOOKUP($E108,'DTOC Backsheet'!$D$5:$AF$183,R$9,FALSE))),"")</f>
        <v>1445.5989995796642</v>
      </c>
      <c r="S108" s="108">
        <f ca="1">IFERROR(IF((VLOOKUP($E108,'DTOC Backsheet'!$D$5:$AF$183,S$9,FALSE))="","",(VLOOKUP($E108,'DTOC Backsheet'!$D$5:$AF$183,S$9,FALSE))),"")</f>
        <v>1379.3515506829672</v>
      </c>
      <c r="T108" s="109">
        <f ca="1">IFERROR(IF((VLOOKUP($E108,'DTOC Backsheet'!$D$5:$AF$183,T$9,FALSE))="","",(VLOOKUP($E108,'DTOC Backsheet'!$D$5:$AF$183,T$9,FALSE))),"")</f>
        <v>1112.2587022628788</v>
      </c>
      <c r="U108" s="172">
        <f ca="1">IFERROR(IF((VLOOKUP($E108,'DTOC Backsheet'!$D$5:$AF$183,U$9,FALSE))="","",(VLOOKUP($E108,'DTOC Backsheet'!$D$5:$AF$183,U$9,FALSE))),"")</f>
        <v>979.63960975648524</v>
      </c>
      <c r="V108" s="240">
        <f ca="1">IFERROR(IF((VLOOKUP($E108,'DTOC Backsheet'!$D$5:$AF$183,V$9,FALSE))="","",(VLOOKUP($E108,'DTOC Backsheet'!$D$5:$AF$183,V$9,FALSE))),"")</f>
        <v>948.16355931984106</v>
      </c>
      <c r="W108" s="109">
        <f ca="1">IFERROR(IF((VLOOKUP($E108,'DTOC Backsheet'!$D$5:$AF$183,W$9,FALSE))="","",(VLOOKUP($E108,'DTOC Backsheet'!$D$5:$AF$183,W$9,FALSE))),"")</f>
        <v>1068.7168324921879</v>
      </c>
      <c r="X108" s="243">
        <f ca="1">IFERROR(IF((VLOOKUP($E108,'DTOC Backsheet'!$D$5:$AF$183,X$9,FALSE))="","",(VLOOKUP($E108,'DTOC Backsheet'!$D$5:$AF$183,X$9,FALSE))),"")</f>
        <v>0</v>
      </c>
      <c r="Y108" s="93"/>
    </row>
    <row r="109" spans="1:25" ht="30" customHeight="1" x14ac:dyDescent="0.3">
      <c r="A109" s="162">
        <v>97</v>
      </c>
      <c r="B109" s="98" t="str">
        <f ca="1">IFERROR(IF((VLOOKUP($E109,'Org List'!$AJ$10:$AL$188,3,FALSE))="","",(VLOOKUP($E109,'Org List'!$AJ$10:$AL$188,3,FALSE))),"")</f>
        <v>North of England Commissioning Region</v>
      </c>
      <c r="C109" s="99" t="str">
        <f ca="1">IFERROR(IF((VLOOKUP($E109,'Org List'!$AO$10:$AQ$188,3,FALSE))="","",(VLOOKUP($E109,'Org List'!$AO$10:$AQ$188,3,FALSE))),"")</f>
        <v>Yorkshire and The Humber Region</v>
      </c>
      <c r="D109" s="100" t="str">
        <f ca="1">IFERROR(IF((VLOOKUP($E109,'Org List'!$AT$10:$AV$188,3,FALSE))="","",(VLOOKUP($E109,'Org List'!$AT$10:$AV$188,3,FALSE))),"")</f>
        <v>NHS England North (Yorkshire And Humber)</v>
      </c>
      <c r="E109" s="98" t="str">
        <f t="shared" ca="1" si="1"/>
        <v>E08000035</v>
      </c>
      <c r="F109" s="100" t="str">
        <f ca="1">IF(E109="","",VLOOKUP(E109,'Org List'!$J$9:$K$488,2,0))</f>
        <v>Leeds</v>
      </c>
      <c r="G109" s="107">
        <f ca="1">IFERROR(IF((VLOOKUP($E109,'Adj NEA Backsheet'!$D$5:$CB$183,G$9,FALSE))="","",(VLOOKUP($E109,'Adj NEA Backsheet'!$D$5:$CB$183,G$9,FALSE))),"")</f>
        <v>2475.8164232217955</v>
      </c>
      <c r="H109" s="108">
        <f ca="1">IFERROR(IF((VLOOKUP($E109,'Adj NEA Backsheet'!$D$5:$CB$183,H$9,FALSE))="","",(VLOOKUP($E109,'Adj NEA Backsheet'!$D$5:$CB$183,H$9,FALSE))),"")</f>
        <v>2447.1885190167504</v>
      </c>
      <c r="I109" s="108">
        <f ca="1">IFERROR(IF((VLOOKUP($E109,'Adj NEA Backsheet'!$D$5:$CB$183,I$9,FALSE))="","",(VLOOKUP($E109,'Adj NEA Backsheet'!$D$5:$CB$183,I$9,FALSE))),"")</f>
        <v>2350.3055973282708</v>
      </c>
      <c r="J109" s="109">
        <f ca="1">IFERROR(IF((VLOOKUP($E109,'Adj NEA Backsheet'!$D$5:$CB$183,J$9,FALSE))="","",(VLOOKUP($E109,'Adj NEA Backsheet'!$D$5:$CB$183,J$9,FALSE))),"")</f>
        <v>2302.1619122260145</v>
      </c>
      <c r="K109" s="172">
        <f ca="1">IFERROR(IF((VLOOKUP($E109,'Adj NEA Backsheet'!$D$5:$CB$183,K$9,FALSE))="","",(VLOOKUP($E109,'Adj NEA Backsheet'!$D$5:$CB$183,K$9,FALSE))),"")</f>
        <v>2450.8402601946059</v>
      </c>
      <c r="L109" s="240">
        <f ca="1">IFERROR(IF((VLOOKUP($E109,'Adj NEA Backsheet'!$D$5:$CB$183,L$9,FALSE))="","",(VLOOKUP($E109,'Adj NEA Backsheet'!$D$5:$CB$183,L$9,FALSE))),"")</f>
        <v>2417.0131549687885</v>
      </c>
      <c r="M109" s="109">
        <f ca="1">IFERROR(IF((VLOOKUP($E109,'NEA Backsheet'!$D$5:$CB$183,M$9,FALSE))="","",(VLOOKUP($E109,'NEA Backsheet'!$D$5:$CB$183,M$9,FALSE))),"")</f>
        <v>2294.9167339287987</v>
      </c>
      <c r="N109" s="243">
        <f ca="1">IFERROR(IF((VLOOKUP($E109,'NEA Backsheet'!$D$5:$CB$183,N$9,FALSE))="","",(VLOOKUP($E109,'NEA Backsheet'!$D$5:$CB$183,N$9,FALSE))),"")</f>
        <v>0</v>
      </c>
      <c r="O109" s="93"/>
      <c r="Q109" s="107">
        <f ca="1">IFERROR(IF((VLOOKUP($E109,'DTOC Backsheet'!$D$5:$AF$183,Q$9,FALSE))="","",(VLOOKUP($E109,'DTOC Backsheet'!$D$5:$AF$183,Q$9,FALSE))),"")</f>
        <v>1386.4055947673535</v>
      </c>
      <c r="R109" s="108">
        <f ca="1">IFERROR(IF((VLOOKUP($E109,'DTOC Backsheet'!$D$5:$AF$183,R$9,FALSE))="","",(VLOOKUP($E109,'DTOC Backsheet'!$D$5:$AF$183,R$9,FALSE))),"")</f>
        <v>1544.1868285002051</v>
      </c>
      <c r="S109" s="108">
        <f ca="1">IFERROR(IF((VLOOKUP($E109,'DTOC Backsheet'!$D$5:$AF$183,S$9,FALSE))="","",(VLOOKUP($E109,'DTOC Backsheet'!$D$5:$AF$183,S$9,FALSE))),"")</f>
        <v>1669.6358422058333</v>
      </c>
      <c r="T109" s="109">
        <f ca="1">IFERROR(IF((VLOOKUP($E109,'DTOC Backsheet'!$D$5:$AF$183,T$9,FALSE))="","",(VLOOKUP($E109,'DTOC Backsheet'!$D$5:$AF$183,T$9,FALSE))),"")</f>
        <v>1711.0529240611097</v>
      </c>
      <c r="U109" s="172">
        <f ca="1">IFERROR(IF((VLOOKUP($E109,'DTOC Backsheet'!$D$5:$AF$183,U$9,FALSE))="","",(VLOOKUP($E109,'DTOC Backsheet'!$D$5:$AF$183,U$9,FALSE))),"")</f>
        <v>1439.5924329152133</v>
      </c>
      <c r="V109" s="240">
        <f ca="1">IFERROR(IF((VLOOKUP($E109,'DTOC Backsheet'!$D$5:$AF$183,V$9,FALSE))="","",(VLOOKUP($E109,'DTOC Backsheet'!$D$5:$AF$183,V$9,FALSE))),"")</f>
        <v>1629.0843920987609</v>
      </c>
      <c r="W109" s="109">
        <f ca="1">IFERROR(IF((VLOOKUP($E109,'DTOC Backsheet'!$D$5:$AF$183,W$9,FALSE))="","",(VLOOKUP($E109,'DTOC Backsheet'!$D$5:$AF$183,W$9,FALSE))),"")</f>
        <v>1510.3103820592005</v>
      </c>
      <c r="X109" s="243">
        <f ca="1">IFERROR(IF((VLOOKUP($E109,'DTOC Backsheet'!$D$5:$AF$183,X$9,FALSE))="","",(VLOOKUP($E109,'DTOC Backsheet'!$D$5:$AF$183,X$9,FALSE))),"")</f>
        <v>0</v>
      </c>
      <c r="Y109" s="93"/>
    </row>
    <row r="110" spans="1:25" ht="30" customHeight="1" x14ac:dyDescent="0.3">
      <c r="A110" s="162">
        <v>98</v>
      </c>
      <c r="B110" s="98" t="str">
        <f ca="1">IFERROR(IF((VLOOKUP($E110,'Org List'!$AJ$10:$AL$188,3,FALSE))="","",(VLOOKUP($E110,'Org List'!$AJ$10:$AL$188,3,FALSE))),"")</f>
        <v>Midlands and East of England Commissioning Region</v>
      </c>
      <c r="C110" s="99" t="str">
        <f ca="1">IFERROR(IF((VLOOKUP($E110,'Org List'!$AO$10:$AQ$188,3,FALSE))="","",(VLOOKUP($E110,'Org List'!$AO$10:$AQ$188,3,FALSE))),"")</f>
        <v>East Midlands Region</v>
      </c>
      <c r="D110" s="100" t="str">
        <f ca="1">IFERROR(IF((VLOOKUP($E110,'Org List'!$AT$10:$AV$188,3,FALSE))="","",(VLOOKUP($E110,'Org List'!$AT$10:$AV$188,3,FALSE))),"")</f>
        <v>NHS England Midlands And East (Central Midlands)</v>
      </c>
      <c r="E110" s="98" t="str">
        <f t="shared" ca="1" si="1"/>
        <v>E06000016</v>
      </c>
      <c r="F110" s="100" t="str">
        <f ca="1">IF(E110="","",VLOOKUP(E110,'Org List'!$J$9:$K$488,2,0))</f>
        <v>Leicester</v>
      </c>
      <c r="G110" s="107">
        <f ca="1">IFERROR(IF((VLOOKUP($E110,'Adj NEA Backsheet'!$D$5:$CB$183,G$9,FALSE))="","",(VLOOKUP($E110,'Adj NEA Backsheet'!$D$5:$CB$183,G$9,FALSE))),"")</f>
        <v>2841.1780342671132</v>
      </c>
      <c r="H110" s="108">
        <f ca="1">IFERROR(IF((VLOOKUP($E110,'Adj NEA Backsheet'!$D$5:$CB$183,H$9,FALSE))="","",(VLOOKUP($E110,'Adj NEA Backsheet'!$D$5:$CB$183,H$9,FALSE))),"")</f>
        <v>2856.8792533904716</v>
      </c>
      <c r="I110" s="108">
        <f ca="1">IFERROR(IF((VLOOKUP($E110,'Adj NEA Backsheet'!$D$5:$CB$183,I$9,FALSE))="","",(VLOOKUP($E110,'Adj NEA Backsheet'!$D$5:$CB$183,I$9,FALSE))),"")</f>
        <v>2848.9803563067849</v>
      </c>
      <c r="J110" s="109">
        <f ca="1">IFERROR(IF((VLOOKUP($E110,'Adj NEA Backsheet'!$D$5:$CB$183,J$9,FALSE))="","",(VLOOKUP($E110,'Adj NEA Backsheet'!$D$5:$CB$183,J$9,FALSE))),"")</f>
        <v>2866.996858068745</v>
      </c>
      <c r="K110" s="172">
        <f ca="1">IFERROR(IF((VLOOKUP($E110,'Adj NEA Backsheet'!$D$5:$CB$183,K$9,FALSE))="","",(VLOOKUP($E110,'Adj NEA Backsheet'!$D$5:$CB$183,K$9,FALSE))),"")</f>
        <v>2904.642477772999</v>
      </c>
      <c r="L110" s="240">
        <f ca="1">IFERROR(IF((VLOOKUP($E110,'Adj NEA Backsheet'!$D$5:$CB$183,L$9,FALSE))="","",(VLOOKUP($E110,'Adj NEA Backsheet'!$D$5:$CB$183,L$9,FALSE))),"")</f>
        <v>2700.9542760146533</v>
      </c>
      <c r="M110" s="109">
        <f ca="1">IFERROR(IF((VLOOKUP($E110,'NEA Backsheet'!$D$5:$CB$183,M$9,FALSE))="","",(VLOOKUP($E110,'NEA Backsheet'!$D$5:$CB$183,M$9,FALSE))),"")</f>
        <v>2916.413720473628</v>
      </c>
      <c r="N110" s="243">
        <f ca="1">IFERROR(IF((VLOOKUP($E110,'NEA Backsheet'!$D$5:$CB$183,N$9,FALSE))="","",(VLOOKUP($E110,'NEA Backsheet'!$D$5:$CB$183,N$9,FALSE))),"")</f>
        <v>0</v>
      </c>
      <c r="O110" s="93"/>
      <c r="Q110" s="107">
        <f ca="1">IFERROR(IF((VLOOKUP($E110,'DTOC Backsheet'!$D$5:$AF$183,Q$9,FALSE))="","",(VLOOKUP($E110,'DTOC Backsheet'!$D$5:$AF$183,Q$9,FALSE))),"")</f>
        <v>795.14535034586038</v>
      </c>
      <c r="R110" s="108">
        <f ca="1">IFERROR(IF((VLOOKUP($E110,'DTOC Backsheet'!$D$5:$AF$183,R$9,FALSE))="","",(VLOOKUP($E110,'DTOC Backsheet'!$D$5:$AF$183,R$9,FALSE))),"")</f>
        <v>1052.4091606675515</v>
      </c>
      <c r="S110" s="108">
        <f ca="1">IFERROR(IF((VLOOKUP($E110,'DTOC Backsheet'!$D$5:$AF$183,S$9,FALSE))="","",(VLOOKUP($E110,'DTOC Backsheet'!$D$5:$AF$183,S$9,FALSE))),"")</f>
        <v>769.93794529993113</v>
      </c>
      <c r="T110" s="109">
        <f ca="1">IFERROR(IF((VLOOKUP($E110,'DTOC Backsheet'!$D$5:$AF$183,T$9,FALSE))="","",(VLOOKUP($E110,'DTOC Backsheet'!$D$5:$AF$183,T$9,FALSE))),"")</f>
        <v>547.4551519593291</v>
      </c>
      <c r="U110" s="172">
        <f ca="1">IFERROR(IF((VLOOKUP($E110,'DTOC Backsheet'!$D$5:$AF$183,U$9,FALSE))="","",(VLOOKUP($E110,'DTOC Backsheet'!$D$5:$AF$183,U$9,FALSE))),"")</f>
        <v>458.91793061819772</v>
      </c>
      <c r="V110" s="240">
        <f ca="1">IFERROR(IF((VLOOKUP($E110,'DTOC Backsheet'!$D$5:$AF$183,V$9,FALSE))="","",(VLOOKUP($E110,'DTOC Backsheet'!$D$5:$AF$183,V$9,FALSE))),"")</f>
        <v>483.26566648700879</v>
      </c>
      <c r="W110" s="109">
        <f ca="1">IFERROR(IF((VLOOKUP($E110,'DTOC Backsheet'!$D$5:$AF$183,W$9,FALSE))="","",(VLOOKUP($E110,'DTOC Backsheet'!$D$5:$AF$183,W$9,FALSE))),"")</f>
        <v>530.85442295786697</v>
      </c>
      <c r="X110" s="243">
        <f ca="1">IFERROR(IF((VLOOKUP($E110,'DTOC Backsheet'!$D$5:$AF$183,X$9,FALSE))="","",(VLOOKUP($E110,'DTOC Backsheet'!$D$5:$AF$183,X$9,FALSE))),"")</f>
        <v>0</v>
      </c>
      <c r="Y110" s="93"/>
    </row>
    <row r="111" spans="1:25" ht="30" customHeight="1" x14ac:dyDescent="0.3">
      <c r="A111" s="162">
        <v>99</v>
      </c>
      <c r="B111" s="98" t="str">
        <f ca="1">IFERROR(IF((VLOOKUP($E111,'Org List'!$AJ$10:$AL$188,3,FALSE))="","",(VLOOKUP($E111,'Org List'!$AJ$10:$AL$188,3,FALSE))),"")</f>
        <v>Midlands and East of England Commissioning Region</v>
      </c>
      <c r="C111" s="99" t="str">
        <f ca="1">IFERROR(IF((VLOOKUP($E111,'Org List'!$AO$10:$AQ$188,3,FALSE))="","",(VLOOKUP($E111,'Org List'!$AO$10:$AQ$188,3,FALSE))),"")</f>
        <v>East Midlands Region</v>
      </c>
      <c r="D111" s="100" t="str">
        <f ca="1">IFERROR(IF((VLOOKUP($E111,'Org List'!$AT$10:$AV$188,3,FALSE))="","",(VLOOKUP($E111,'Org List'!$AT$10:$AV$188,3,FALSE))),"")</f>
        <v>NHS England Midlands And East (Central Midlands)</v>
      </c>
      <c r="E111" s="98" t="str">
        <f t="shared" ca="1" si="1"/>
        <v>E10000018</v>
      </c>
      <c r="F111" s="100" t="str">
        <f ca="1">IF(E111="","",VLOOKUP(E111,'Org List'!$J$9:$K$488,2,0))</f>
        <v>Leicestershire</v>
      </c>
      <c r="G111" s="107">
        <f ca="1">IFERROR(IF((VLOOKUP($E111,'Adj NEA Backsheet'!$D$5:$CB$183,G$9,FALSE))="","",(VLOOKUP($E111,'Adj NEA Backsheet'!$D$5:$CB$183,G$9,FALSE))),"")</f>
        <v>2410.3805981976689</v>
      </c>
      <c r="H111" s="108">
        <f ca="1">IFERROR(IF((VLOOKUP($E111,'Adj NEA Backsheet'!$D$5:$CB$183,H$9,FALSE))="","",(VLOOKUP($E111,'Adj NEA Backsheet'!$D$5:$CB$183,H$9,FALSE))),"")</f>
        <v>2466.2194645972768</v>
      </c>
      <c r="I111" s="108">
        <f ca="1">IFERROR(IF((VLOOKUP($E111,'Adj NEA Backsheet'!$D$5:$CB$183,I$9,FALSE))="","",(VLOOKUP($E111,'Adj NEA Backsheet'!$D$5:$CB$183,I$9,FALSE))),"")</f>
        <v>2536.8849052841574</v>
      </c>
      <c r="J111" s="109">
        <f ca="1">IFERROR(IF((VLOOKUP($E111,'Adj NEA Backsheet'!$D$5:$CB$183,J$9,FALSE))="","",(VLOOKUP($E111,'Adj NEA Backsheet'!$D$5:$CB$183,J$9,FALSE))),"")</f>
        <v>2601.9693073285816</v>
      </c>
      <c r="K111" s="172">
        <f ca="1">IFERROR(IF((VLOOKUP($E111,'Adj NEA Backsheet'!$D$5:$CB$183,K$9,FALSE))="","",(VLOOKUP($E111,'Adj NEA Backsheet'!$D$5:$CB$183,K$9,FALSE))),"")</f>
        <v>2542.459893425083</v>
      </c>
      <c r="L111" s="240">
        <f ca="1">IFERROR(IF((VLOOKUP($E111,'Adj NEA Backsheet'!$D$5:$CB$183,L$9,FALSE))="","",(VLOOKUP($E111,'Adj NEA Backsheet'!$D$5:$CB$183,L$9,FALSE))),"")</f>
        <v>2474.6004048220507</v>
      </c>
      <c r="M111" s="109">
        <f ca="1">IFERROR(IF((VLOOKUP($E111,'NEA Backsheet'!$D$5:$CB$183,M$9,FALSE))="","",(VLOOKUP($E111,'NEA Backsheet'!$D$5:$CB$183,M$9,FALSE))),"")</f>
        <v>2573.6072441530464</v>
      </c>
      <c r="N111" s="243">
        <f ca="1">IFERROR(IF((VLOOKUP($E111,'NEA Backsheet'!$D$5:$CB$183,N$9,FALSE))="","",(VLOOKUP($E111,'NEA Backsheet'!$D$5:$CB$183,N$9,FALSE))),"")</f>
        <v>0</v>
      </c>
      <c r="O111" s="93"/>
      <c r="Q111" s="107">
        <f ca="1">IFERROR(IF((VLOOKUP($E111,'DTOC Backsheet'!$D$5:$AF$183,Q$9,FALSE))="","",(VLOOKUP($E111,'DTOC Backsheet'!$D$5:$AF$183,Q$9,FALSE))),"")</f>
        <v>842.51235044454347</v>
      </c>
      <c r="R111" s="108">
        <f ca="1">IFERROR(IF((VLOOKUP($E111,'DTOC Backsheet'!$D$5:$AF$183,R$9,FALSE))="","",(VLOOKUP($E111,'DTOC Backsheet'!$D$5:$AF$183,R$9,FALSE))),"")</f>
        <v>833.26990478468736</v>
      </c>
      <c r="S111" s="108">
        <f ca="1">IFERROR(IF((VLOOKUP($E111,'DTOC Backsheet'!$D$5:$AF$183,S$9,FALSE))="","",(VLOOKUP($E111,'DTOC Backsheet'!$D$5:$AF$183,S$9,FALSE))),"")</f>
        <v>848.31153203504152</v>
      </c>
      <c r="T111" s="109">
        <f ca="1">IFERROR(IF((VLOOKUP($E111,'DTOC Backsheet'!$D$5:$AF$183,T$9,FALSE))="","",(VLOOKUP($E111,'DTOC Backsheet'!$D$5:$AF$183,T$9,FALSE))),"")</f>
        <v>744.22756591027326</v>
      </c>
      <c r="U111" s="172">
        <f ca="1">IFERROR(IF((VLOOKUP($E111,'DTOC Backsheet'!$D$5:$AF$183,U$9,FALSE))="","",(VLOOKUP($E111,'DTOC Backsheet'!$D$5:$AF$183,U$9,FALSE))),"")</f>
        <v>485.75983357027087</v>
      </c>
      <c r="V111" s="240">
        <f ca="1">IFERROR(IF((VLOOKUP($E111,'DTOC Backsheet'!$D$5:$AF$183,V$9,FALSE))="","",(VLOOKUP($E111,'DTOC Backsheet'!$D$5:$AF$183,V$9,FALSE))),"")</f>
        <v>580.37424891492822</v>
      </c>
      <c r="W111" s="109">
        <f ca="1">IFERROR(IF((VLOOKUP($E111,'DTOC Backsheet'!$D$5:$AF$183,W$9,FALSE))="","",(VLOOKUP($E111,'DTOC Backsheet'!$D$5:$AF$183,W$9,FALSE))),"")</f>
        <v>661.21338539714486</v>
      </c>
      <c r="X111" s="243">
        <f ca="1">IFERROR(IF((VLOOKUP($E111,'DTOC Backsheet'!$D$5:$AF$183,X$9,FALSE))="","",(VLOOKUP($E111,'DTOC Backsheet'!$D$5:$AF$183,X$9,FALSE))),"")</f>
        <v>0</v>
      </c>
      <c r="Y111" s="93"/>
    </row>
    <row r="112" spans="1:25" ht="30" customHeight="1" x14ac:dyDescent="0.3">
      <c r="A112" s="162">
        <v>100</v>
      </c>
      <c r="B112" s="98" t="str">
        <f ca="1">IFERROR(IF((VLOOKUP($E112,'Org List'!$AJ$10:$AL$188,3,FALSE))="","",(VLOOKUP($E112,'Org List'!$AJ$10:$AL$188,3,FALSE))),"")</f>
        <v>London Commissioning Region</v>
      </c>
      <c r="C112" s="99" t="str">
        <f ca="1">IFERROR(IF((VLOOKUP($E112,'Org List'!$AO$10:$AQ$188,3,FALSE))="","",(VLOOKUP($E112,'Org List'!$AO$10:$AQ$188,3,FALSE))),"")</f>
        <v>London Region</v>
      </c>
      <c r="D112" s="100" t="str">
        <f ca="1">IFERROR(IF((VLOOKUP($E112,'Org List'!$AT$10:$AV$188,3,FALSE))="","",(VLOOKUP($E112,'Org List'!$AT$10:$AV$188,3,FALSE))),"")</f>
        <v>NHS England London</v>
      </c>
      <c r="E112" s="98" t="str">
        <f t="shared" ca="1" si="1"/>
        <v>E09000023</v>
      </c>
      <c r="F112" s="100" t="str">
        <f ca="1">IF(E112="","",VLOOKUP(E112,'Org List'!$J$9:$K$488,2,0))</f>
        <v>Lewisham</v>
      </c>
      <c r="G112" s="107">
        <f ca="1">IFERROR(IF((VLOOKUP($E112,'Adj NEA Backsheet'!$D$5:$CB$183,G$9,FALSE))="","",(VLOOKUP($E112,'Adj NEA Backsheet'!$D$5:$CB$183,G$9,FALSE))),"")</f>
        <v>2223.3227636859547</v>
      </c>
      <c r="H112" s="108">
        <f ca="1">IFERROR(IF((VLOOKUP($E112,'Adj NEA Backsheet'!$D$5:$CB$183,H$9,FALSE))="","",(VLOOKUP($E112,'Adj NEA Backsheet'!$D$5:$CB$183,H$9,FALSE))),"")</f>
        <v>2200.810050518342</v>
      </c>
      <c r="I112" s="108">
        <f ca="1">IFERROR(IF((VLOOKUP($E112,'Adj NEA Backsheet'!$D$5:$CB$183,I$9,FALSE))="","",(VLOOKUP($E112,'Adj NEA Backsheet'!$D$5:$CB$183,I$9,FALSE))),"")</f>
        <v>2217.6391732101679</v>
      </c>
      <c r="J112" s="109">
        <f ca="1">IFERROR(IF((VLOOKUP($E112,'Adj NEA Backsheet'!$D$5:$CB$183,J$9,FALSE))="","",(VLOOKUP($E112,'Adj NEA Backsheet'!$D$5:$CB$183,J$9,FALSE))),"")</f>
        <v>2048.4748510317222</v>
      </c>
      <c r="K112" s="172">
        <f ca="1">IFERROR(IF((VLOOKUP($E112,'Adj NEA Backsheet'!$D$5:$CB$183,K$9,FALSE))="","",(VLOOKUP($E112,'Adj NEA Backsheet'!$D$5:$CB$183,K$9,FALSE))),"")</f>
        <v>2146.5190642604161</v>
      </c>
      <c r="L112" s="240">
        <f ca="1">IFERROR(IF((VLOOKUP($E112,'Adj NEA Backsheet'!$D$5:$CB$183,L$9,FALSE))="","",(VLOOKUP($E112,'Adj NEA Backsheet'!$D$5:$CB$183,L$9,FALSE))),"")</f>
        <v>2151.122857404986</v>
      </c>
      <c r="M112" s="109">
        <f ca="1">IFERROR(IF((VLOOKUP($E112,'NEA Backsheet'!$D$5:$CB$183,M$9,FALSE))="","",(VLOOKUP($E112,'NEA Backsheet'!$D$5:$CB$183,M$9,FALSE))),"")</f>
        <v>2293.7696204191989</v>
      </c>
      <c r="N112" s="243">
        <f ca="1">IFERROR(IF((VLOOKUP($E112,'NEA Backsheet'!$D$5:$CB$183,N$9,FALSE))="","",(VLOOKUP($E112,'NEA Backsheet'!$D$5:$CB$183,N$9,FALSE))),"")</f>
        <v>0</v>
      </c>
      <c r="O112" s="93"/>
      <c r="Q112" s="107">
        <f ca="1">IFERROR(IF((VLOOKUP($E112,'DTOC Backsheet'!$D$5:$AF$183,Q$9,FALSE))="","",(VLOOKUP($E112,'DTOC Backsheet'!$D$5:$AF$183,Q$9,FALSE))),"")</f>
        <v>382.7751196172249</v>
      </c>
      <c r="R112" s="108">
        <f ca="1">IFERROR(IF((VLOOKUP($E112,'DTOC Backsheet'!$D$5:$AF$183,R$9,FALSE))="","",(VLOOKUP($E112,'DTOC Backsheet'!$D$5:$AF$183,R$9,FALSE))),"")</f>
        <v>522.66826871499995</v>
      </c>
      <c r="S112" s="108">
        <f ca="1">IFERROR(IF((VLOOKUP($E112,'DTOC Backsheet'!$D$5:$AF$183,S$9,FALSE))="","",(VLOOKUP($E112,'DTOC Backsheet'!$D$5:$AF$183,S$9,FALSE))),"")</f>
        <v>684.01742227562386</v>
      </c>
      <c r="T112" s="109">
        <f ca="1">IFERROR(IF((VLOOKUP($E112,'DTOC Backsheet'!$D$5:$AF$183,T$9,FALSE))="","",(VLOOKUP($E112,'DTOC Backsheet'!$D$5:$AF$183,T$9,FALSE))),"")</f>
        <v>455.62299795907006</v>
      </c>
      <c r="U112" s="172">
        <f ca="1">IFERROR(IF((VLOOKUP($E112,'DTOC Backsheet'!$D$5:$AF$183,U$9,FALSE))="","",(VLOOKUP($E112,'DTOC Backsheet'!$D$5:$AF$183,U$9,FALSE))),"")</f>
        <v>282.97472701339655</v>
      </c>
      <c r="V112" s="240">
        <f ca="1">IFERROR(IF((VLOOKUP($E112,'DTOC Backsheet'!$D$5:$AF$183,V$9,FALSE))="","",(VLOOKUP($E112,'DTOC Backsheet'!$D$5:$AF$183,V$9,FALSE))),"")</f>
        <v>272.02630007537823</v>
      </c>
      <c r="W112" s="109">
        <f ca="1">IFERROR(IF((VLOOKUP($E112,'DTOC Backsheet'!$D$5:$AF$183,W$9,FALSE))="","",(VLOOKUP($E112,'DTOC Backsheet'!$D$5:$AF$183,W$9,FALSE))),"")</f>
        <v>358.35043554821499</v>
      </c>
      <c r="X112" s="243">
        <f ca="1">IFERROR(IF((VLOOKUP($E112,'DTOC Backsheet'!$D$5:$AF$183,X$9,FALSE))="","",(VLOOKUP($E112,'DTOC Backsheet'!$D$5:$AF$183,X$9,FALSE))),"")</f>
        <v>0</v>
      </c>
      <c r="Y112" s="93"/>
    </row>
    <row r="113" spans="1:25" ht="30" customHeight="1" x14ac:dyDescent="0.3">
      <c r="A113" s="162">
        <v>101</v>
      </c>
      <c r="B113" s="98" t="str">
        <f ca="1">IFERROR(IF((VLOOKUP($E113,'Org List'!$AJ$10:$AL$188,3,FALSE))="","",(VLOOKUP($E113,'Org List'!$AJ$10:$AL$188,3,FALSE))),"")</f>
        <v>Midlands and East of England Commissioning Region</v>
      </c>
      <c r="C113" s="99" t="str">
        <f ca="1">IFERROR(IF((VLOOKUP($E113,'Org List'!$AO$10:$AQ$188,3,FALSE))="","",(VLOOKUP($E113,'Org List'!$AO$10:$AQ$188,3,FALSE))),"")</f>
        <v>East Midlands Region</v>
      </c>
      <c r="D113" s="100" t="str">
        <f ca="1">IFERROR(IF((VLOOKUP($E113,'Org List'!$AT$10:$AV$188,3,FALSE))="","",(VLOOKUP($E113,'Org List'!$AT$10:$AV$188,3,FALSE))),"")</f>
        <v>NHS England Midlands And East (Central Midlands)</v>
      </c>
      <c r="E113" s="98" t="str">
        <f t="shared" ca="1" si="1"/>
        <v>E10000019</v>
      </c>
      <c r="F113" s="100" t="str">
        <f ca="1">IF(E113="","",VLOOKUP(E113,'Org List'!$J$9:$K$488,2,0))</f>
        <v>Lincolnshire</v>
      </c>
      <c r="G113" s="107">
        <f ca="1">IFERROR(IF((VLOOKUP($E113,'Adj NEA Backsheet'!$D$5:$CB$183,G$9,FALSE))="","",(VLOOKUP($E113,'Adj NEA Backsheet'!$D$5:$CB$183,G$9,FALSE))),"")</f>
        <v>2436.8965625842011</v>
      </c>
      <c r="H113" s="108">
        <f ca="1">IFERROR(IF((VLOOKUP($E113,'Adj NEA Backsheet'!$D$5:$CB$183,H$9,FALSE))="","",(VLOOKUP($E113,'Adj NEA Backsheet'!$D$5:$CB$183,H$9,FALSE))),"")</f>
        <v>2483.9262308277544</v>
      </c>
      <c r="I113" s="108">
        <f ca="1">IFERROR(IF((VLOOKUP($E113,'Adj NEA Backsheet'!$D$5:$CB$183,I$9,FALSE))="","",(VLOOKUP($E113,'Adj NEA Backsheet'!$D$5:$CB$183,I$9,FALSE))),"")</f>
        <v>2625.8169941288397</v>
      </c>
      <c r="J113" s="109">
        <f ca="1">IFERROR(IF((VLOOKUP($E113,'Adj NEA Backsheet'!$D$5:$CB$183,J$9,FALSE))="","",(VLOOKUP($E113,'Adj NEA Backsheet'!$D$5:$CB$183,J$9,FALSE))),"")</f>
        <v>2542.6625206611402</v>
      </c>
      <c r="K113" s="172">
        <f ca="1">IFERROR(IF((VLOOKUP($E113,'Adj NEA Backsheet'!$D$5:$CB$183,K$9,FALSE))="","",(VLOOKUP($E113,'Adj NEA Backsheet'!$D$5:$CB$183,K$9,FALSE))),"")</f>
        <v>2501.8974711585306</v>
      </c>
      <c r="L113" s="240">
        <f ca="1">IFERROR(IF((VLOOKUP($E113,'Adj NEA Backsheet'!$D$5:$CB$183,L$9,FALSE))="","",(VLOOKUP($E113,'Adj NEA Backsheet'!$D$5:$CB$183,L$9,FALSE))),"")</f>
        <v>2505.2073083496061</v>
      </c>
      <c r="M113" s="109">
        <f ca="1">IFERROR(IF((VLOOKUP($E113,'NEA Backsheet'!$D$5:$CB$183,M$9,FALSE))="","",(VLOOKUP($E113,'NEA Backsheet'!$D$5:$CB$183,M$9,FALSE))),"")</f>
        <v>2673.7021606951621</v>
      </c>
      <c r="N113" s="243">
        <f ca="1">IFERROR(IF((VLOOKUP($E113,'NEA Backsheet'!$D$5:$CB$183,N$9,FALSE))="","",(VLOOKUP($E113,'NEA Backsheet'!$D$5:$CB$183,N$9,FALSE))),"")</f>
        <v>0</v>
      </c>
      <c r="O113" s="93"/>
      <c r="Q113" s="107">
        <f ca="1">IFERROR(IF((VLOOKUP($E113,'DTOC Backsheet'!$D$5:$AF$183,Q$9,FALSE))="","",(VLOOKUP($E113,'DTOC Backsheet'!$D$5:$AF$183,Q$9,FALSE))),"")</f>
        <v>1227.6634823698555</v>
      </c>
      <c r="R113" s="108">
        <f ca="1">IFERROR(IF((VLOOKUP($E113,'DTOC Backsheet'!$D$5:$AF$183,R$9,FALSE))="","",(VLOOKUP($E113,'DTOC Backsheet'!$D$5:$AF$183,R$9,FALSE))),"")</f>
        <v>1078.121341823326</v>
      </c>
      <c r="S113" s="108">
        <f ca="1">IFERROR(IF((VLOOKUP($E113,'DTOC Backsheet'!$D$5:$AF$183,S$9,FALSE))="","",(VLOOKUP($E113,'DTOC Backsheet'!$D$5:$AF$183,S$9,FALSE))),"")</f>
        <v>1156.6021123857824</v>
      </c>
      <c r="T113" s="109">
        <f ca="1">IFERROR(IF((VLOOKUP($E113,'DTOC Backsheet'!$D$5:$AF$183,T$9,FALSE))="","",(VLOOKUP($E113,'DTOC Backsheet'!$D$5:$AF$183,T$9,FALSE))),"")</f>
        <v>1018.4004551473735</v>
      </c>
      <c r="U113" s="172">
        <f ca="1">IFERROR(IF((VLOOKUP($E113,'DTOC Backsheet'!$D$5:$AF$183,U$9,FALSE))="","",(VLOOKUP($E113,'DTOC Backsheet'!$D$5:$AF$183,U$9,FALSE))),"")</f>
        <v>1006.3941190321025</v>
      </c>
      <c r="V113" s="240">
        <f ca="1">IFERROR(IF((VLOOKUP($E113,'DTOC Backsheet'!$D$5:$AF$183,V$9,FALSE))="","",(VLOOKUP($E113,'DTOC Backsheet'!$D$5:$AF$183,V$9,FALSE))),"")</f>
        <v>1126.9508912580432</v>
      </c>
      <c r="W113" s="109">
        <f ca="1">IFERROR(IF((VLOOKUP($E113,'DTOC Backsheet'!$D$5:$AF$183,W$9,FALSE))="","",(VLOOKUP($E113,'DTOC Backsheet'!$D$5:$AF$183,W$9,FALSE))),"")</f>
        <v>855.73927133911241</v>
      </c>
      <c r="X113" s="243">
        <f ca="1">IFERROR(IF((VLOOKUP($E113,'DTOC Backsheet'!$D$5:$AF$183,X$9,FALSE))="","",(VLOOKUP($E113,'DTOC Backsheet'!$D$5:$AF$183,X$9,FALSE))),"")</f>
        <v>0</v>
      </c>
      <c r="Y113" s="93"/>
    </row>
    <row r="114" spans="1:25" ht="30" customHeight="1" x14ac:dyDescent="0.3">
      <c r="A114" s="162">
        <v>102</v>
      </c>
      <c r="B114" s="98" t="str">
        <f ca="1">IFERROR(IF((VLOOKUP($E114,'Org List'!$AJ$10:$AL$188,3,FALSE))="","",(VLOOKUP($E114,'Org List'!$AJ$10:$AL$188,3,FALSE))),"")</f>
        <v>North of England Commissioning Region</v>
      </c>
      <c r="C114" s="99" t="str">
        <f ca="1">IFERROR(IF((VLOOKUP($E114,'Org List'!$AO$10:$AQ$188,3,FALSE))="","",(VLOOKUP($E114,'Org List'!$AO$10:$AQ$188,3,FALSE))),"")</f>
        <v>North West Region</v>
      </c>
      <c r="D114" s="100" t="str">
        <f ca="1">IFERROR(IF((VLOOKUP($E114,'Org List'!$AT$10:$AV$188,3,FALSE))="","",(VLOOKUP($E114,'Org List'!$AT$10:$AV$188,3,FALSE))),"")</f>
        <v>NHS England North (Cheshire And Merseyside)</v>
      </c>
      <c r="E114" s="98" t="str">
        <f t="shared" ca="1" si="1"/>
        <v>E08000012</v>
      </c>
      <c r="F114" s="100" t="str">
        <f ca="1">IF(E114="","",VLOOKUP(E114,'Org List'!$J$9:$K$488,2,0))</f>
        <v>Liverpool</v>
      </c>
      <c r="G114" s="107">
        <f ca="1">IFERROR(IF((VLOOKUP($E114,'Adj NEA Backsheet'!$D$5:$CB$183,G$9,FALSE))="","",(VLOOKUP($E114,'Adj NEA Backsheet'!$D$5:$CB$183,G$9,FALSE))),"")</f>
        <v>3117.7561453373878</v>
      </c>
      <c r="H114" s="108">
        <f ca="1">IFERROR(IF((VLOOKUP($E114,'Adj NEA Backsheet'!$D$5:$CB$183,H$9,FALSE))="","",(VLOOKUP($E114,'Adj NEA Backsheet'!$D$5:$CB$183,H$9,FALSE))),"")</f>
        <v>3205.1268379425055</v>
      </c>
      <c r="I114" s="108">
        <f ca="1">IFERROR(IF((VLOOKUP($E114,'Adj NEA Backsheet'!$D$5:$CB$183,I$9,FALSE))="","",(VLOOKUP($E114,'Adj NEA Backsheet'!$D$5:$CB$183,I$9,FALSE))),"")</f>
        <v>3419.6848835116057</v>
      </c>
      <c r="J114" s="109">
        <f ca="1">IFERROR(IF((VLOOKUP($E114,'Adj NEA Backsheet'!$D$5:$CB$183,J$9,FALSE))="","",(VLOOKUP($E114,'Adj NEA Backsheet'!$D$5:$CB$183,J$9,FALSE))),"")</f>
        <v>3477.6726265949137</v>
      </c>
      <c r="K114" s="172">
        <f ca="1">IFERROR(IF((VLOOKUP($E114,'Adj NEA Backsheet'!$D$5:$CB$183,K$9,FALSE))="","",(VLOOKUP($E114,'Adj NEA Backsheet'!$D$5:$CB$183,K$9,FALSE))),"")</f>
        <v>3569.3316434765261</v>
      </c>
      <c r="L114" s="240">
        <f ca="1">IFERROR(IF((VLOOKUP($E114,'Adj NEA Backsheet'!$D$5:$CB$183,L$9,FALSE))="","",(VLOOKUP($E114,'Adj NEA Backsheet'!$D$5:$CB$183,L$9,FALSE))),"")</f>
        <v>3589.9350846090424</v>
      </c>
      <c r="M114" s="109">
        <f ca="1">IFERROR(IF((VLOOKUP($E114,'NEA Backsheet'!$D$5:$CB$183,M$9,FALSE))="","",(VLOOKUP($E114,'NEA Backsheet'!$D$5:$CB$183,M$9,FALSE))),"")</f>
        <v>3712.6286316141677</v>
      </c>
      <c r="N114" s="243">
        <f ca="1">IFERROR(IF((VLOOKUP($E114,'NEA Backsheet'!$D$5:$CB$183,N$9,FALSE))="","",(VLOOKUP($E114,'NEA Backsheet'!$D$5:$CB$183,N$9,FALSE))),"")</f>
        <v>0</v>
      </c>
      <c r="O114" s="93"/>
      <c r="Q114" s="107">
        <f ca="1">IFERROR(IF((VLOOKUP($E114,'DTOC Backsheet'!$D$5:$AF$183,Q$9,FALSE))="","",(VLOOKUP($E114,'DTOC Backsheet'!$D$5:$AF$183,Q$9,FALSE))),"")</f>
        <v>1224.8959152547909</v>
      </c>
      <c r="R114" s="108">
        <f ca="1">IFERROR(IF((VLOOKUP($E114,'DTOC Backsheet'!$D$5:$AF$183,R$9,FALSE))="","",(VLOOKUP($E114,'DTOC Backsheet'!$D$5:$AF$183,R$9,FALSE))),"")</f>
        <v>1138.4622342604016</v>
      </c>
      <c r="S114" s="108">
        <f ca="1">IFERROR(IF((VLOOKUP($E114,'DTOC Backsheet'!$D$5:$AF$183,S$9,FALSE))="","",(VLOOKUP($E114,'DTOC Backsheet'!$D$5:$AF$183,S$9,FALSE))),"")</f>
        <v>1218.8656584412288</v>
      </c>
      <c r="T114" s="109">
        <f ca="1">IFERROR(IF((VLOOKUP($E114,'DTOC Backsheet'!$D$5:$AF$183,T$9,FALSE))="","",(VLOOKUP($E114,'DTOC Backsheet'!$D$5:$AF$183,T$9,FALSE))),"")</f>
        <v>989.13003962410062</v>
      </c>
      <c r="U114" s="172">
        <f ca="1">IFERROR(IF((VLOOKUP($E114,'DTOC Backsheet'!$D$5:$AF$183,U$9,FALSE))="","",(VLOOKUP($E114,'DTOC Backsheet'!$D$5:$AF$183,U$9,FALSE))),"")</f>
        <v>1063.7201737596886</v>
      </c>
      <c r="V114" s="240">
        <f ca="1">IFERROR(IF((VLOOKUP($E114,'DTOC Backsheet'!$D$5:$AF$183,V$9,FALSE))="","",(VLOOKUP($E114,'DTOC Backsheet'!$D$5:$AF$183,V$9,FALSE))),"")</f>
        <v>1287.9895068295664</v>
      </c>
      <c r="W114" s="109">
        <f ca="1">IFERROR(IF((VLOOKUP($E114,'DTOC Backsheet'!$D$5:$AF$183,W$9,FALSE))="","",(VLOOKUP($E114,'DTOC Backsheet'!$D$5:$AF$183,W$9,FALSE))),"")</f>
        <v>1241.3394898283793</v>
      </c>
      <c r="X114" s="243">
        <f ca="1">IFERROR(IF((VLOOKUP($E114,'DTOC Backsheet'!$D$5:$AF$183,X$9,FALSE))="","",(VLOOKUP($E114,'DTOC Backsheet'!$D$5:$AF$183,X$9,FALSE))),"")</f>
        <v>0</v>
      </c>
      <c r="Y114" s="93"/>
    </row>
    <row r="115" spans="1:25" ht="30" customHeight="1" x14ac:dyDescent="0.3">
      <c r="A115" s="162">
        <v>103</v>
      </c>
      <c r="B115" s="98" t="str">
        <f ca="1">IFERROR(IF((VLOOKUP($E115,'Org List'!$AJ$10:$AL$188,3,FALSE))="","",(VLOOKUP($E115,'Org List'!$AJ$10:$AL$188,3,FALSE))),"")</f>
        <v>Midlands and East of England Commissioning Region</v>
      </c>
      <c r="C115" s="99" t="str">
        <f ca="1">IFERROR(IF((VLOOKUP($E115,'Org List'!$AO$10:$AQ$188,3,FALSE))="","",(VLOOKUP($E115,'Org List'!$AO$10:$AQ$188,3,FALSE))),"")</f>
        <v>East Region</v>
      </c>
      <c r="D115" s="100" t="str">
        <f ca="1">IFERROR(IF((VLOOKUP($E115,'Org List'!$AT$10:$AV$188,3,FALSE))="","",(VLOOKUP($E115,'Org List'!$AT$10:$AV$188,3,FALSE))),"")</f>
        <v>NHS England Midlands And East (Central Midlands)</v>
      </c>
      <c r="E115" s="98" t="str">
        <f t="shared" ca="1" si="1"/>
        <v>E06000032</v>
      </c>
      <c r="F115" s="100" t="str">
        <f ca="1">IF(E115="","",VLOOKUP(E115,'Org List'!$J$9:$K$488,2,0))</f>
        <v>Luton</v>
      </c>
      <c r="G115" s="107">
        <f ca="1">IFERROR(IF((VLOOKUP($E115,'Adj NEA Backsheet'!$D$5:$CB$183,G$9,FALSE))="","",(VLOOKUP($E115,'Adj NEA Backsheet'!$D$5:$CB$183,G$9,FALSE))),"")</f>
        <v>3217.8357977051942</v>
      </c>
      <c r="H115" s="108">
        <f ca="1">IFERROR(IF((VLOOKUP($E115,'Adj NEA Backsheet'!$D$5:$CB$183,H$9,FALSE))="","",(VLOOKUP($E115,'Adj NEA Backsheet'!$D$5:$CB$183,H$9,FALSE))),"")</f>
        <v>3208.209249417836</v>
      </c>
      <c r="I115" s="108">
        <f ca="1">IFERROR(IF((VLOOKUP($E115,'Adj NEA Backsheet'!$D$5:$CB$183,I$9,FALSE))="","",(VLOOKUP($E115,'Adj NEA Backsheet'!$D$5:$CB$183,I$9,FALSE))),"")</f>
        <v>3441.8238860611586</v>
      </c>
      <c r="J115" s="109">
        <f ca="1">IFERROR(IF((VLOOKUP($E115,'Adj NEA Backsheet'!$D$5:$CB$183,J$9,FALSE))="","",(VLOOKUP($E115,'Adj NEA Backsheet'!$D$5:$CB$183,J$9,FALSE))),"")</f>
        <v>3286.1947723114854</v>
      </c>
      <c r="K115" s="172">
        <f ca="1">IFERROR(IF((VLOOKUP($E115,'Adj NEA Backsheet'!$D$5:$CB$183,K$9,FALSE))="","",(VLOOKUP($E115,'Adj NEA Backsheet'!$D$5:$CB$183,K$9,FALSE))),"")</f>
        <v>3148.6433971409642</v>
      </c>
      <c r="L115" s="240">
        <f ca="1">IFERROR(IF((VLOOKUP($E115,'Adj NEA Backsheet'!$D$5:$CB$183,L$9,FALSE))="","",(VLOOKUP($E115,'Adj NEA Backsheet'!$D$5:$CB$183,L$9,FALSE))),"")</f>
        <v>3201.2633366937166</v>
      </c>
      <c r="M115" s="109">
        <f ca="1">IFERROR(IF((VLOOKUP($E115,'NEA Backsheet'!$D$5:$CB$183,M$9,FALSE))="","",(VLOOKUP($E115,'NEA Backsheet'!$D$5:$CB$183,M$9,FALSE))),"")</f>
        <v>3501.1147839215287</v>
      </c>
      <c r="N115" s="243">
        <f ca="1">IFERROR(IF((VLOOKUP($E115,'NEA Backsheet'!$D$5:$CB$183,N$9,FALSE))="","",(VLOOKUP($E115,'NEA Backsheet'!$D$5:$CB$183,N$9,FALSE))),"")</f>
        <v>0</v>
      </c>
      <c r="O115" s="93"/>
      <c r="Q115" s="107">
        <f ca="1">IFERROR(IF((VLOOKUP($E115,'DTOC Backsheet'!$D$5:$AF$183,Q$9,FALSE))="","",(VLOOKUP($E115,'DTOC Backsheet'!$D$5:$AF$183,Q$9,FALSE))),"")</f>
        <v>287.40919328744093</v>
      </c>
      <c r="R115" s="108">
        <f ca="1">IFERROR(IF((VLOOKUP($E115,'DTOC Backsheet'!$D$5:$AF$183,R$9,FALSE))="","",(VLOOKUP($E115,'DTOC Backsheet'!$D$5:$AF$183,R$9,FALSE))),"")</f>
        <v>483.45652380801317</v>
      </c>
      <c r="S115" s="108">
        <f ca="1">IFERROR(IF((VLOOKUP($E115,'DTOC Backsheet'!$D$5:$AF$183,S$9,FALSE))="","",(VLOOKUP($E115,'DTOC Backsheet'!$D$5:$AF$183,S$9,FALSE))),"")</f>
        <v>229.67357167782257</v>
      </c>
      <c r="T115" s="109">
        <f ca="1">IFERROR(IF((VLOOKUP($E115,'DTOC Backsheet'!$D$5:$AF$183,T$9,FALSE))="","",(VLOOKUP($E115,'DTOC Backsheet'!$D$5:$AF$183,T$9,FALSE))),"")</f>
        <v>376.10710575257747</v>
      </c>
      <c r="U115" s="172">
        <f ca="1">IFERROR(IF((VLOOKUP($E115,'DTOC Backsheet'!$D$5:$AF$183,U$9,FALSE))="","",(VLOOKUP($E115,'DTOC Backsheet'!$D$5:$AF$183,U$9,FALSE))),"")</f>
        <v>387.24185559393669</v>
      </c>
      <c r="V115" s="240">
        <f ca="1">IFERROR(IF((VLOOKUP($E115,'DTOC Backsheet'!$D$5:$AF$183,V$9,FALSE))="","",(VLOOKUP($E115,'DTOC Backsheet'!$D$5:$AF$183,V$9,FALSE))),"")</f>
        <v>445.38999365436808</v>
      </c>
      <c r="W115" s="109">
        <f ca="1">IFERROR(IF((VLOOKUP($E115,'DTOC Backsheet'!$D$5:$AF$183,W$9,FALSE))="","",(VLOOKUP($E115,'DTOC Backsheet'!$D$5:$AF$183,W$9,FALSE))),"")</f>
        <v>203.51848321150987</v>
      </c>
      <c r="X115" s="243">
        <f ca="1">IFERROR(IF((VLOOKUP($E115,'DTOC Backsheet'!$D$5:$AF$183,X$9,FALSE))="","",(VLOOKUP($E115,'DTOC Backsheet'!$D$5:$AF$183,X$9,FALSE))),"")</f>
        <v>0</v>
      </c>
      <c r="Y115" s="93"/>
    </row>
    <row r="116" spans="1:25" ht="30" customHeight="1" x14ac:dyDescent="0.3">
      <c r="A116" s="162">
        <v>104</v>
      </c>
      <c r="B116" s="98" t="str">
        <f ca="1">IFERROR(IF((VLOOKUP($E116,'Org List'!$AJ$10:$AL$188,3,FALSE))="","",(VLOOKUP($E116,'Org List'!$AJ$10:$AL$188,3,FALSE))),"")</f>
        <v>North of England Commissioning Region</v>
      </c>
      <c r="C116" s="99" t="str">
        <f ca="1">IFERROR(IF((VLOOKUP($E116,'Org List'!$AO$10:$AQ$188,3,FALSE))="","",(VLOOKUP($E116,'Org List'!$AO$10:$AQ$188,3,FALSE))),"")</f>
        <v>North West Region</v>
      </c>
      <c r="D116" s="100" t="str">
        <f ca="1">IFERROR(IF((VLOOKUP($E116,'Org List'!$AT$10:$AV$188,3,FALSE))="","",(VLOOKUP($E116,'Org List'!$AT$10:$AV$188,3,FALSE))),"")</f>
        <v>NHS England North (Greater Manchester)</v>
      </c>
      <c r="E116" s="98" t="str">
        <f t="shared" ca="1" si="1"/>
        <v>E08000003</v>
      </c>
      <c r="F116" s="100" t="str">
        <f ca="1">IF(E116="","",VLOOKUP(E116,'Org List'!$J$9:$K$488,2,0))</f>
        <v>Manchester</v>
      </c>
      <c r="G116" s="107">
        <f ca="1">IFERROR(IF((VLOOKUP($E116,'Adj NEA Backsheet'!$D$5:$CB$183,G$9,FALSE))="","",(VLOOKUP($E116,'Adj NEA Backsheet'!$D$5:$CB$183,G$9,FALSE))),"")</f>
        <v>2861.5078806864894</v>
      </c>
      <c r="H116" s="108">
        <f ca="1">IFERROR(IF((VLOOKUP($E116,'Adj NEA Backsheet'!$D$5:$CB$183,H$9,FALSE))="","",(VLOOKUP($E116,'Adj NEA Backsheet'!$D$5:$CB$183,H$9,FALSE))),"")</f>
        <v>2950.0791730558494</v>
      </c>
      <c r="I116" s="108">
        <f ca="1">IFERROR(IF((VLOOKUP($E116,'Adj NEA Backsheet'!$D$5:$CB$183,I$9,FALSE))="","",(VLOOKUP($E116,'Adj NEA Backsheet'!$D$5:$CB$183,I$9,FALSE))),"")</f>
        <v>3166.1207921163432</v>
      </c>
      <c r="J116" s="109">
        <f ca="1">IFERROR(IF((VLOOKUP($E116,'Adj NEA Backsheet'!$D$5:$CB$183,J$9,FALSE))="","",(VLOOKUP($E116,'Adj NEA Backsheet'!$D$5:$CB$183,J$9,FALSE))),"")</f>
        <v>3061.5502086077086</v>
      </c>
      <c r="K116" s="172">
        <f ca="1">IFERROR(IF((VLOOKUP($E116,'Adj NEA Backsheet'!$D$5:$CB$183,K$9,FALSE))="","",(VLOOKUP($E116,'Adj NEA Backsheet'!$D$5:$CB$183,K$9,FALSE))),"")</f>
        <v>3106.5451337996651</v>
      </c>
      <c r="L116" s="240">
        <f ca="1">IFERROR(IF((VLOOKUP($E116,'Adj NEA Backsheet'!$D$5:$CB$183,L$9,FALSE))="","",(VLOOKUP($E116,'Adj NEA Backsheet'!$D$5:$CB$183,L$9,FALSE))),"")</f>
        <v>3143.8681357947848</v>
      </c>
      <c r="M116" s="109">
        <f ca="1">IFERROR(IF((VLOOKUP($E116,'NEA Backsheet'!$D$5:$CB$183,M$9,FALSE))="","",(VLOOKUP($E116,'NEA Backsheet'!$D$5:$CB$183,M$9,FALSE))),"")</f>
        <v>3289.5252383448851</v>
      </c>
      <c r="N116" s="243">
        <f ca="1">IFERROR(IF((VLOOKUP($E116,'NEA Backsheet'!$D$5:$CB$183,N$9,FALSE))="","",(VLOOKUP($E116,'NEA Backsheet'!$D$5:$CB$183,N$9,FALSE))),"")</f>
        <v>0</v>
      </c>
      <c r="O116" s="93"/>
      <c r="Q116" s="107">
        <f ca="1">IFERROR(IF((VLOOKUP($E116,'DTOC Backsheet'!$D$5:$AF$183,Q$9,FALSE))="","",(VLOOKUP($E116,'DTOC Backsheet'!$D$5:$AF$183,Q$9,FALSE))),"")</f>
        <v>1297.8443105305207</v>
      </c>
      <c r="R116" s="108">
        <f ca="1">IFERROR(IF((VLOOKUP($E116,'DTOC Backsheet'!$D$5:$AF$183,R$9,FALSE))="","",(VLOOKUP($E116,'DTOC Backsheet'!$D$5:$AF$183,R$9,FALSE))),"")</f>
        <v>1329.4243246236913</v>
      </c>
      <c r="S116" s="108">
        <f ca="1">IFERROR(IF((VLOOKUP($E116,'DTOC Backsheet'!$D$5:$AF$183,S$9,FALSE))="","",(VLOOKUP($E116,'DTOC Backsheet'!$D$5:$AF$183,S$9,FALSE))),"")</f>
        <v>1432.4128780469412</v>
      </c>
      <c r="T116" s="109">
        <f ca="1">IFERROR(IF((VLOOKUP($E116,'DTOC Backsheet'!$D$5:$AF$183,T$9,FALSE))="","",(VLOOKUP($E116,'DTOC Backsheet'!$D$5:$AF$183,T$9,FALSE))),"")</f>
        <v>1453.8163111168953</v>
      </c>
      <c r="U116" s="172">
        <f ca="1">IFERROR(IF((VLOOKUP($E116,'DTOC Backsheet'!$D$5:$AF$183,U$9,FALSE))="","",(VLOOKUP($E116,'DTOC Backsheet'!$D$5:$AF$183,U$9,FALSE))),"")</f>
        <v>1270.8379891732798</v>
      </c>
      <c r="V116" s="240">
        <f ca="1">IFERROR(IF((VLOOKUP($E116,'DTOC Backsheet'!$D$5:$AF$183,V$9,FALSE))="","",(VLOOKUP($E116,'DTOC Backsheet'!$D$5:$AF$183,V$9,FALSE))),"")</f>
        <v>1360.231978519779</v>
      </c>
      <c r="W116" s="109">
        <f ca="1">IFERROR(IF((VLOOKUP($E116,'DTOC Backsheet'!$D$5:$AF$183,W$9,FALSE))="","",(VLOOKUP($E116,'DTOC Backsheet'!$D$5:$AF$183,W$9,FALSE))),"")</f>
        <v>1042.2314851673884</v>
      </c>
      <c r="X116" s="243">
        <f ca="1">IFERROR(IF((VLOOKUP($E116,'DTOC Backsheet'!$D$5:$AF$183,X$9,FALSE))="","",(VLOOKUP($E116,'DTOC Backsheet'!$D$5:$AF$183,X$9,FALSE))),"")</f>
        <v>0</v>
      </c>
      <c r="Y116" s="93"/>
    </row>
    <row r="117" spans="1:25" ht="30" customHeight="1" x14ac:dyDescent="0.3">
      <c r="A117" s="162">
        <v>105</v>
      </c>
      <c r="B117" s="98" t="str">
        <f ca="1">IFERROR(IF((VLOOKUP($E117,'Org List'!$AJ$10:$AL$188,3,FALSE))="","",(VLOOKUP($E117,'Org List'!$AJ$10:$AL$188,3,FALSE))),"")</f>
        <v>South East England Commissioning Region</v>
      </c>
      <c r="C117" s="99" t="str">
        <f ca="1">IFERROR(IF((VLOOKUP($E117,'Org List'!$AO$10:$AQ$188,3,FALSE))="","",(VLOOKUP($E117,'Org List'!$AO$10:$AQ$188,3,FALSE))),"")</f>
        <v>South East Region</v>
      </c>
      <c r="D117" s="100" t="str">
        <f ca="1">IFERROR(IF((VLOOKUP($E117,'Org List'!$AT$10:$AV$188,3,FALSE))="","",(VLOOKUP($E117,'Org List'!$AT$10:$AV$188,3,FALSE))),"")</f>
        <v>NHS England South East (Kent, Surrey and Sussex)</v>
      </c>
      <c r="E117" s="98" t="str">
        <f t="shared" ca="1" si="1"/>
        <v>E06000035</v>
      </c>
      <c r="F117" s="100" t="str">
        <f ca="1">IF(E117="","",VLOOKUP(E117,'Org List'!$J$9:$K$488,2,0))</f>
        <v>Medway</v>
      </c>
      <c r="G117" s="107">
        <f ca="1">IFERROR(IF((VLOOKUP($E117,'Adj NEA Backsheet'!$D$5:$CB$183,G$9,FALSE))="","",(VLOOKUP($E117,'Adj NEA Backsheet'!$D$5:$CB$183,G$9,FALSE))),"")</f>
        <v>2709.2567186254619</v>
      </c>
      <c r="H117" s="108">
        <f ca="1">IFERROR(IF((VLOOKUP($E117,'Adj NEA Backsheet'!$D$5:$CB$183,H$9,FALSE))="","",(VLOOKUP($E117,'Adj NEA Backsheet'!$D$5:$CB$183,H$9,FALSE))),"")</f>
        <v>2721.3246242394507</v>
      </c>
      <c r="I117" s="108">
        <f ca="1">IFERROR(IF((VLOOKUP($E117,'Adj NEA Backsheet'!$D$5:$CB$183,I$9,FALSE))="","",(VLOOKUP($E117,'Adj NEA Backsheet'!$D$5:$CB$183,I$9,FALSE))),"")</f>
        <v>2866.6873011982016</v>
      </c>
      <c r="J117" s="109">
        <f ca="1">IFERROR(IF((VLOOKUP($E117,'Adj NEA Backsheet'!$D$5:$CB$183,J$9,FALSE))="","",(VLOOKUP($E117,'Adj NEA Backsheet'!$D$5:$CB$183,J$9,FALSE))),"")</f>
        <v>2581.0025391701984</v>
      </c>
      <c r="K117" s="172">
        <f ca="1">IFERROR(IF((VLOOKUP($E117,'Adj NEA Backsheet'!$D$5:$CB$183,K$9,FALSE))="","",(VLOOKUP($E117,'Adj NEA Backsheet'!$D$5:$CB$183,K$9,FALSE))),"")</f>
        <v>2583.0722751907351</v>
      </c>
      <c r="L117" s="240">
        <f ca="1">IFERROR(IF((VLOOKUP($E117,'Adj NEA Backsheet'!$D$5:$CB$183,L$9,FALSE))="","",(VLOOKUP($E117,'Adj NEA Backsheet'!$D$5:$CB$183,L$9,FALSE))),"")</f>
        <v>2558.3610679345625</v>
      </c>
      <c r="M117" s="109">
        <f ca="1">IFERROR(IF((VLOOKUP($E117,'NEA Backsheet'!$D$5:$CB$183,M$9,FALSE))="","",(VLOOKUP($E117,'NEA Backsheet'!$D$5:$CB$183,M$9,FALSE))),"")</f>
        <v>2733.1628256271938</v>
      </c>
      <c r="N117" s="243">
        <f ca="1">IFERROR(IF((VLOOKUP($E117,'NEA Backsheet'!$D$5:$CB$183,N$9,FALSE))="","",(VLOOKUP($E117,'NEA Backsheet'!$D$5:$CB$183,N$9,FALSE))),"")</f>
        <v>0</v>
      </c>
      <c r="O117" s="93"/>
      <c r="Q117" s="107">
        <f ca="1">IFERROR(IF((VLOOKUP($E117,'DTOC Backsheet'!$D$5:$AF$183,Q$9,FALSE))="","",(VLOOKUP($E117,'DTOC Backsheet'!$D$5:$AF$183,Q$9,FALSE))),"")</f>
        <v>667.37491400410909</v>
      </c>
      <c r="R117" s="108">
        <f ca="1">IFERROR(IF((VLOOKUP($E117,'DTOC Backsheet'!$D$5:$AF$183,R$9,FALSE))="","",(VLOOKUP($E117,'DTOC Backsheet'!$D$5:$AF$183,R$9,FALSE))),"")</f>
        <v>702.00727279534624</v>
      </c>
      <c r="S117" s="108">
        <f ca="1">IFERROR(IF((VLOOKUP($E117,'DTOC Backsheet'!$D$5:$AF$183,S$9,FALSE))="","",(VLOOKUP($E117,'DTOC Backsheet'!$D$5:$AF$183,S$9,FALSE))),"")</f>
        <v>552.71372611420247</v>
      </c>
      <c r="T117" s="109">
        <f ca="1">IFERROR(IF((VLOOKUP($E117,'DTOC Backsheet'!$D$5:$AF$183,T$9,FALSE))="","",(VLOOKUP($E117,'DTOC Backsheet'!$D$5:$AF$183,T$9,FALSE))),"")</f>
        <v>452.33803153776404</v>
      </c>
      <c r="U117" s="172">
        <f ca="1">IFERROR(IF((VLOOKUP($E117,'DTOC Backsheet'!$D$5:$AF$183,U$9,FALSE))="","",(VLOOKUP($E117,'DTOC Backsheet'!$D$5:$AF$183,U$9,FALSE))),"")</f>
        <v>326.45802887740768</v>
      </c>
      <c r="V117" s="240">
        <f ca="1">IFERROR(IF((VLOOKUP($E117,'DTOC Backsheet'!$D$5:$AF$183,V$9,FALSE))="","",(VLOOKUP($E117,'DTOC Backsheet'!$D$5:$AF$183,V$9,FALSE))),"")</f>
        <v>286.8035225448412</v>
      </c>
      <c r="W117" s="109">
        <f ca="1">IFERROR(IF((VLOOKUP($E117,'DTOC Backsheet'!$D$5:$AF$183,W$9,FALSE))="","",(VLOOKUP($E117,'DTOC Backsheet'!$D$5:$AF$183,W$9,FALSE))),"")</f>
        <v>544.55781370652323</v>
      </c>
      <c r="X117" s="243">
        <f ca="1">IFERROR(IF((VLOOKUP($E117,'DTOC Backsheet'!$D$5:$AF$183,X$9,FALSE))="","",(VLOOKUP($E117,'DTOC Backsheet'!$D$5:$AF$183,X$9,FALSE))),"")</f>
        <v>0</v>
      </c>
      <c r="Y117" s="93"/>
    </row>
    <row r="118" spans="1:25" ht="30" customHeight="1" x14ac:dyDescent="0.3">
      <c r="A118" s="162">
        <v>106</v>
      </c>
      <c r="B118" s="98" t="str">
        <f ca="1">IFERROR(IF((VLOOKUP($E118,'Org List'!$AJ$10:$AL$188,3,FALSE))="","",(VLOOKUP($E118,'Org List'!$AJ$10:$AL$188,3,FALSE))),"")</f>
        <v>London Commissioning Region</v>
      </c>
      <c r="C118" s="99" t="str">
        <f ca="1">IFERROR(IF((VLOOKUP($E118,'Org List'!$AO$10:$AQ$188,3,FALSE))="","",(VLOOKUP($E118,'Org List'!$AO$10:$AQ$188,3,FALSE))),"")</f>
        <v>London Region</v>
      </c>
      <c r="D118" s="100" t="str">
        <f ca="1">IFERROR(IF((VLOOKUP($E118,'Org List'!$AT$10:$AV$188,3,FALSE))="","",(VLOOKUP($E118,'Org List'!$AT$10:$AV$188,3,FALSE))),"")</f>
        <v>NHS England London</v>
      </c>
      <c r="E118" s="98" t="str">
        <f t="shared" ca="1" si="1"/>
        <v>E09000024</v>
      </c>
      <c r="F118" s="100" t="str">
        <f ca="1">IF(E118="","",VLOOKUP(E118,'Org List'!$J$9:$K$488,2,0))</f>
        <v>Merton</v>
      </c>
      <c r="G118" s="107">
        <f ca="1">IFERROR(IF((VLOOKUP($E118,'Adj NEA Backsheet'!$D$5:$CB$183,G$9,FALSE))="","",(VLOOKUP($E118,'Adj NEA Backsheet'!$D$5:$CB$183,G$9,FALSE))),"")</f>
        <v>2613.4028400570173</v>
      </c>
      <c r="H118" s="108">
        <f ca="1">IFERROR(IF((VLOOKUP($E118,'Adj NEA Backsheet'!$D$5:$CB$183,H$9,FALSE))="","",(VLOOKUP($E118,'Adj NEA Backsheet'!$D$5:$CB$183,H$9,FALSE))),"")</f>
        <v>2590.0590914552504</v>
      </c>
      <c r="I118" s="108">
        <f ca="1">IFERROR(IF((VLOOKUP($E118,'Adj NEA Backsheet'!$D$5:$CB$183,I$9,FALSE))="","",(VLOOKUP($E118,'Adj NEA Backsheet'!$D$5:$CB$183,I$9,FALSE))),"")</f>
        <v>2614.0491700668294</v>
      </c>
      <c r="J118" s="109">
        <f ca="1">IFERROR(IF((VLOOKUP($E118,'Adj NEA Backsheet'!$D$5:$CB$183,J$9,FALSE))="","",(VLOOKUP($E118,'Adj NEA Backsheet'!$D$5:$CB$183,J$9,FALSE))),"")</f>
        <v>2577.817402847907</v>
      </c>
      <c r="K118" s="172">
        <f ca="1">IFERROR(IF((VLOOKUP($E118,'Adj NEA Backsheet'!$D$5:$CB$183,K$9,FALSE))="","",(VLOOKUP($E118,'Adj NEA Backsheet'!$D$5:$CB$183,K$9,FALSE))),"")</f>
        <v>2586.9828493942723</v>
      </c>
      <c r="L118" s="240">
        <f ca="1">IFERROR(IF((VLOOKUP($E118,'Adj NEA Backsheet'!$D$5:$CB$183,L$9,FALSE))="","",(VLOOKUP($E118,'Adj NEA Backsheet'!$D$5:$CB$183,L$9,FALSE))),"")</f>
        <v>2551.5754372955776</v>
      </c>
      <c r="M118" s="109">
        <f ca="1">IFERROR(IF((VLOOKUP($E118,'NEA Backsheet'!$D$5:$CB$183,M$9,FALSE))="","",(VLOOKUP($E118,'NEA Backsheet'!$D$5:$CB$183,M$9,FALSE))),"")</f>
        <v>2737.4453703177346</v>
      </c>
      <c r="N118" s="243">
        <f ca="1">IFERROR(IF((VLOOKUP($E118,'NEA Backsheet'!$D$5:$CB$183,N$9,FALSE))="","",(VLOOKUP($E118,'NEA Backsheet'!$D$5:$CB$183,N$9,FALSE))),"")</f>
        <v>0</v>
      </c>
      <c r="O118" s="93"/>
      <c r="Q118" s="107">
        <f ca="1">IFERROR(IF((VLOOKUP($E118,'DTOC Backsheet'!$D$5:$AF$183,Q$9,FALSE))="","",(VLOOKUP($E118,'DTOC Backsheet'!$D$5:$AF$183,Q$9,FALSE))),"")</f>
        <v>523.73467463061934</v>
      </c>
      <c r="R118" s="108">
        <f ca="1">IFERROR(IF((VLOOKUP($E118,'DTOC Backsheet'!$D$5:$AF$183,R$9,FALSE))="","",(VLOOKUP($E118,'DTOC Backsheet'!$D$5:$AF$183,R$9,FALSE))),"")</f>
        <v>796.60484124489153</v>
      </c>
      <c r="S118" s="108">
        <f ca="1">IFERROR(IF((VLOOKUP($E118,'DTOC Backsheet'!$D$5:$AF$183,S$9,FALSE))="","",(VLOOKUP($E118,'DTOC Backsheet'!$D$5:$AF$183,S$9,FALSE))),"")</f>
        <v>491.04055328513044</v>
      </c>
      <c r="T118" s="109">
        <f ca="1">IFERROR(IF((VLOOKUP($E118,'DTOC Backsheet'!$D$5:$AF$183,T$9,FALSE))="","",(VLOOKUP($E118,'DTOC Backsheet'!$D$5:$AF$183,T$9,FALSE))),"")</f>
        <v>408.99071397118553</v>
      </c>
      <c r="U118" s="172">
        <f ca="1">IFERROR(IF((VLOOKUP($E118,'DTOC Backsheet'!$D$5:$AF$183,U$9,FALSE))="","",(VLOOKUP($E118,'DTOC Backsheet'!$D$5:$AF$183,U$9,FALSE))),"")</f>
        <v>475.29678426651401</v>
      </c>
      <c r="V118" s="240">
        <f ca="1">IFERROR(IF((VLOOKUP($E118,'DTOC Backsheet'!$D$5:$AF$183,V$9,FALSE))="","",(VLOOKUP($E118,'DTOC Backsheet'!$D$5:$AF$183,V$9,FALSE))),"")</f>
        <v>427.58120096987568</v>
      </c>
      <c r="W118" s="109">
        <f ca="1">IFERROR(IF((VLOOKUP($E118,'DTOC Backsheet'!$D$5:$AF$183,W$9,FALSE))="","",(VLOOKUP($E118,'DTOC Backsheet'!$D$5:$AF$183,W$9,FALSE))),"")</f>
        <v>418.28595747053055</v>
      </c>
      <c r="X118" s="243">
        <f ca="1">IFERROR(IF((VLOOKUP($E118,'DTOC Backsheet'!$D$5:$AF$183,X$9,FALSE))="","",(VLOOKUP($E118,'DTOC Backsheet'!$D$5:$AF$183,X$9,FALSE))),"")</f>
        <v>0</v>
      </c>
      <c r="Y118" s="93"/>
    </row>
    <row r="119" spans="1:25" ht="30" customHeight="1" x14ac:dyDescent="0.3">
      <c r="A119" s="162">
        <v>107</v>
      </c>
      <c r="B119" s="98" t="str">
        <f ca="1">IFERROR(IF((VLOOKUP($E119,'Org List'!$AJ$10:$AL$188,3,FALSE))="","",(VLOOKUP($E119,'Org List'!$AJ$10:$AL$188,3,FALSE))),"")</f>
        <v>North of England Commissioning Region</v>
      </c>
      <c r="C119" s="99" t="str">
        <f ca="1">IFERROR(IF((VLOOKUP($E119,'Org List'!$AO$10:$AQ$188,3,FALSE))="","",(VLOOKUP($E119,'Org List'!$AO$10:$AQ$188,3,FALSE))),"")</f>
        <v>North East Region</v>
      </c>
      <c r="D119" s="100" t="str">
        <f ca="1">IFERROR(IF((VLOOKUP($E119,'Org List'!$AT$10:$AV$188,3,FALSE))="","",(VLOOKUP($E119,'Org List'!$AT$10:$AV$188,3,FALSE))),"")</f>
        <v>NHS England North (Cumbria And North East)</v>
      </c>
      <c r="E119" s="98" t="str">
        <f t="shared" ca="1" si="1"/>
        <v>E06000002</v>
      </c>
      <c r="F119" s="100" t="str">
        <f ca="1">IF(E119="","",VLOOKUP(E119,'Org List'!$J$9:$K$488,2,0))</f>
        <v>Middlesbrough</v>
      </c>
      <c r="G119" s="107">
        <f ca="1">IFERROR(IF((VLOOKUP($E119,'Adj NEA Backsheet'!$D$5:$CB$183,G$9,FALSE))="","",(VLOOKUP($E119,'Adj NEA Backsheet'!$D$5:$CB$183,G$9,FALSE))),"")</f>
        <v>3191.3018688761131</v>
      </c>
      <c r="H119" s="108">
        <f ca="1">IFERROR(IF((VLOOKUP($E119,'Adj NEA Backsheet'!$D$5:$CB$183,H$9,FALSE))="","",(VLOOKUP($E119,'Adj NEA Backsheet'!$D$5:$CB$183,H$9,FALSE))),"")</f>
        <v>3262.3206164515536</v>
      </c>
      <c r="I119" s="108">
        <f ca="1">IFERROR(IF((VLOOKUP($E119,'Adj NEA Backsheet'!$D$5:$CB$183,I$9,FALSE))="","",(VLOOKUP($E119,'Adj NEA Backsheet'!$D$5:$CB$183,I$9,FALSE))),"")</f>
        <v>3482.7169147254403</v>
      </c>
      <c r="J119" s="109">
        <f ca="1">IFERROR(IF((VLOOKUP($E119,'Adj NEA Backsheet'!$D$5:$CB$183,J$9,FALSE))="","",(VLOOKUP($E119,'Adj NEA Backsheet'!$D$5:$CB$183,J$9,FALSE))),"")</f>
        <v>3429.5750317921406</v>
      </c>
      <c r="K119" s="172">
        <f ca="1">IFERROR(IF((VLOOKUP($E119,'Adj NEA Backsheet'!$D$5:$CB$183,K$9,FALSE))="","",(VLOOKUP($E119,'Adj NEA Backsheet'!$D$5:$CB$183,K$9,FALSE))),"")</f>
        <v>3448.9680814207136</v>
      </c>
      <c r="L119" s="240">
        <f ca="1">IFERROR(IF((VLOOKUP($E119,'Adj NEA Backsheet'!$D$5:$CB$183,L$9,FALSE))="","",(VLOOKUP($E119,'Adj NEA Backsheet'!$D$5:$CB$183,L$9,FALSE))),"")</f>
        <v>3420.0582558541555</v>
      </c>
      <c r="M119" s="109">
        <f ca="1">IFERROR(IF((VLOOKUP($E119,'NEA Backsheet'!$D$5:$CB$183,M$9,FALSE))="","",(VLOOKUP($E119,'NEA Backsheet'!$D$5:$CB$183,M$9,FALSE))),"")</f>
        <v>3639.9629290688936</v>
      </c>
      <c r="N119" s="243">
        <f ca="1">IFERROR(IF((VLOOKUP($E119,'NEA Backsheet'!$D$5:$CB$183,N$9,FALSE))="","",(VLOOKUP($E119,'NEA Backsheet'!$D$5:$CB$183,N$9,FALSE))),"")</f>
        <v>0</v>
      </c>
      <c r="O119" s="93"/>
      <c r="Q119" s="107">
        <f ca="1">IFERROR(IF((VLOOKUP($E119,'DTOC Backsheet'!$D$5:$AF$183,Q$9,FALSE))="","",(VLOOKUP($E119,'DTOC Backsheet'!$D$5:$AF$183,Q$9,FALSE))),"")</f>
        <v>957.10577127389297</v>
      </c>
      <c r="R119" s="108">
        <f ca="1">IFERROR(IF((VLOOKUP($E119,'DTOC Backsheet'!$D$5:$AF$183,R$9,FALSE))="","",(VLOOKUP($E119,'DTOC Backsheet'!$D$5:$AF$183,R$9,FALSE))),"")</f>
        <v>876.73105882135565</v>
      </c>
      <c r="S119" s="108">
        <f ca="1">IFERROR(IF((VLOOKUP($E119,'DTOC Backsheet'!$D$5:$AF$183,S$9,FALSE))="","",(VLOOKUP($E119,'DTOC Backsheet'!$D$5:$AF$183,S$9,FALSE))),"")</f>
        <v>912.76110233456211</v>
      </c>
      <c r="T119" s="109">
        <f ca="1">IFERROR(IF((VLOOKUP($E119,'DTOC Backsheet'!$D$5:$AF$183,T$9,FALSE))="","",(VLOOKUP($E119,'DTOC Backsheet'!$D$5:$AF$183,T$9,FALSE))),"")</f>
        <v>1344.9314791518609</v>
      </c>
      <c r="U119" s="172">
        <f ca="1">IFERROR(IF((VLOOKUP($E119,'DTOC Backsheet'!$D$5:$AF$183,U$9,FALSE))="","",(VLOOKUP($E119,'DTOC Backsheet'!$D$5:$AF$183,U$9,FALSE))),"")</f>
        <v>1411.3023266494165</v>
      </c>
      <c r="V119" s="240">
        <f ca="1">IFERROR(IF((VLOOKUP($E119,'DTOC Backsheet'!$D$5:$AF$183,V$9,FALSE))="","",(VLOOKUP($E119,'DTOC Backsheet'!$D$5:$AF$183,V$9,FALSE))),"")</f>
        <v>1315.4333247085026</v>
      </c>
      <c r="W119" s="109">
        <f ca="1">IFERROR(IF((VLOOKUP($E119,'DTOC Backsheet'!$D$5:$AF$183,W$9,FALSE))="","",(VLOOKUP($E119,'DTOC Backsheet'!$D$5:$AF$183,W$9,FALSE))),"")</f>
        <v>1007.5463377059518</v>
      </c>
      <c r="X119" s="243">
        <f ca="1">IFERROR(IF((VLOOKUP($E119,'DTOC Backsheet'!$D$5:$AF$183,X$9,FALSE))="","",(VLOOKUP($E119,'DTOC Backsheet'!$D$5:$AF$183,X$9,FALSE))),"")</f>
        <v>0</v>
      </c>
      <c r="Y119" s="93"/>
    </row>
    <row r="120" spans="1:25" ht="30" customHeight="1" x14ac:dyDescent="0.3">
      <c r="A120" s="162">
        <v>108</v>
      </c>
      <c r="B120" s="98" t="str">
        <f ca="1">IFERROR(IF((VLOOKUP($E120,'Org List'!$AJ$10:$AL$188,3,FALSE))="","",(VLOOKUP($E120,'Org List'!$AJ$10:$AL$188,3,FALSE))),"")</f>
        <v>Midlands and East of England Commissioning Region</v>
      </c>
      <c r="C120" s="99" t="str">
        <f ca="1">IFERROR(IF((VLOOKUP($E120,'Org List'!$AO$10:$AQ$188,3,FALSE))="","",(VLOOKUP($E120,'Org List'!$AO$10:$AQ$188,3,FALSE))),"")</f>
        <v>South East Region</v>
      </c>
      <c r="D120" s="100" t="str">
        <f ca="1">IFERROR(IF((VLOOKUP($E120,'Org List'!$AT$10:$AV$188,3,FALSE))="","",(VLOOKUP($E120,'Org List'!$AT$10:$AV$188,3,FALSE))),"")</f>
        <v>NHS England Midlands And East (Central Midlands)</v>
      </c>
      <c r="E120" s="98" t="str">
        <f t="shared" ca="1" si="1"/>
        <v>E06000042</v>
      </c>
      <c r="F120" s="100" t="str">
        <f ca="1">IF(E120="","",VLOOKUP(E120,'Org List'!$J$9:$K$488,2,0))</f>
        <v>Milton Keynes</v>
      </c>
      <c r="G120" s="107">
        <f ca="1">IFERROR(IF((VLOOKUP($E120,'Adj NEA Backsheet'!$D$5:$CB$183,G$9,FALSE))="","",(VLOOKUP($E120,'Adj NEA Backsheet'!$D$5:$CB$183,G$9,FALSE))),"")</f>
        <v>2549.3732518900401</v>
      </c>
      <c r="H120" s="108">
        <f ca="1">IFERROR(IF((VLOOKUP($E120,'Adj NEA Backsheet'!$D$5:$CB$183,H$9,FALSE))="","",(VLOOKUP($E120,'Adj NEA Backsheet'!$D$5:$CB$183,H$9,FALSE))),"")</f>
        <v>2559.5135188684317</v>
      </c>
      <c r="I120" s="108">
        <f ca="1">IFERROR(IF((VLOOKUP($E120,'Adj NEA Backsheet'!$D$5:$CB$183,I$9,FALSE))="","",(VLOOKUP($E120,'Adj NEA Backsheet'!$D$5:$CB$183,I$9,FALSE))),"")</f>
        <v>2686.1359122881986</v>
      </c>
      <c r="J120" s="109">
        <f ca="1">IFERROR(IF((VLOOKUP($E120,'Adj NEA Backsheet'!$D$5:$CB$183,J$9,FALSE))="","",(VLOOKUP($E120,'Adj NEA Backsheet'!$D$5:$CB$183,J$9,FALSE))),"")</f>
        <v>2553.6009458835815</v>
      </c>
      <c r="K120" s="172">
        <f ca="1">IFERROR(IF((VLOOKUP($E120,'Adj NEA Backsheet'!$D$5:$CB$183,K$9,FALSE))="","",(VLOOKUP($E120,'Adj NEA Backsheet'!$D$5:$CB$183,K$9,FALSE))),"")</f>
        <v>2952.0999537577327</v>
      </c>
      <c r="L120" s="240">
        <f ca="1">IFERROR(IF((VLOOKUP($E120,'Adj NEA Backsheet'!$D$5:$CB$183,L$9,FALSE))="","",(VLOOKUP($E120,'Adj NEA Backsheet'!$D$5:$CB$183,L$9,FALSE))),"")</f>
        <v>3034.4852672313095</v>
      </c>
      <c r="M120" s="109">
        <f ca="1">IFERROR(IF((VLOOKUP($E120,'NEA Backsheet'!$D$5:$CB$183,M$9,FALSE))="","",(VLOOKUP($E120,'NEA Backsheet'!$D$5:$CB$183,M$9,FALSE))),"")</f>
        <v>3453.267073563688</v>
      </c>
      <c r="N120" s="243">
        <f ca="1">IFERROR(IF((VLOOKUP($E120,'NEA Backsheet'!$D$5:$CB$183,N$9,FALSE))="","",(VLOOKUP($E120,'NEA Backsheet'!$D$5:$CB$183,N$9,FALSE))),"")</f>
        <v>0</v>
      </c>
      <c r="O120" s="93"/>
      <c r="Q120" s="107">
        <f ca="1">IFERROR(IF((VLOOKUP($E120,'DTOC Backsheet'!$D$5:$AF$183,Q$9,FALSE))="","",(VLOOKUP($E120,'DTOC Backsheet'!$D$5:$AF$183,Q$9,FALSE))),"")</f>
        <v>1964.7377848044268</v>
      </c>
      <c r="R120" s="108">
        <f ca="1">IFERROR(IF((VLOOKUP($E120,'DTOC Backsheet'!$D$5:$AF$183,R$9,FALSE))="","",(VLOOKUP($E120,'DTOC Backsheet'!$D$5:$AF$183,R$9,FALSE))),"")</f>
        <v>2213.3944384962524</v>
      </c>
      <c r="S120" s="108">
        <f ca="1">IFERROR(IF((VLOOKUP($E120,'DTOC Backsheet'!$D$5:$AF$183,S$9,FALSE))="","",(VLOOKUP($E120,'DTOC Backsheet'!$D$5:$AF$183,S$9,FALSE))),"")</f>
        <v>1734.0924782613047</v>
      </c>
      <c r="T120" s="109">
        <f ca="1">IFERROR(IF((VLOOKUP($E120,'DTOC Backsheet'!$D$5:$AF$183,T$9,FALSE))="","",(VLOOKUP($E120,'DTOC Backsheet'!$D$5:$AF$183,T$9,FALSE))),"")</f>
        <v>1609.2593183138101</v>
      </c>
      <c r="U120" s="172">
        <f ca="1">IFERROR(IF((VLOOKUP($E120,'DTOC Backsheet'!$D$5:$AF$183,U$9,FALSE))="","",(VLOOKUP($E120,'DTOC Backsheet'!$D$5:$AF$183,U$9,FALSE))),"")</f>
        <v>987.24239344029434</v>
      </c>
      <c r="V120" s="240">
        <f ca="1">IFERROR(IF((VLOOKUP($E120,'DTOC Backsheet'!$D$5:$AF$183,V$9,FALSE))="","",(VLOOKUP($E120,'DTOC Backsheet'!$D$5:$AF$183,V$9,FALSE))),"")</f>
        <v>811.28356445468035</v>
      </c>
      <c r="W120" s="109">
        <f ca="1">IFERROR(IF((VLOOKUP($E120,'DTOC Backsheet'!$D$5:$AF$183,W$9,FALSE))="","",(VLOOKUP($E120,'DTOC Backsheet'!$D$5:$AF$183,W$9,FALSE))),"")</f>
        <v>732.42246462919491</v>
      </c>
      <c r="X120" s="243">
        <f ca="1">IFERROR(IF((VLOOKUP($E120,'DTOC Backsheet'!$D$5:$AF$183,X$9,FALSE))="","",(VLOOKUP($E120,'DTOC Backsheet'!$D$5:$AF$183,X$9,FALSE))),"")</f>
        <v>0</v>
      </c>
      <c r="Y120" s="93"/>
    </row>
    <row r="121" spans="1:25" ht="30" customHeight="1" x14ac:dyDescent="0.3">
      <c r="A121" s="162">
        <v>109</v>
      </c>
      <c r="B121" s="98" t="str">
        <f ca="1">IFERROR(IF((VLOOKUP($E121,'Org List'!$AJ$10:$AL$188,3,FALSE))="","",(VLOOKUP($E121,'Org List'!$AJ$10:$AL$188,3,FALSE))),"")</f>
        <v>North of England Commissioning Region</v>
      </c>
      <c r="C121" s="99" t="str">
        <f ca="1">IFERROR(IF((VLOOKUP($E121,'Org List'!$AO$10:$AQ$188,3,FALSE))="","",(VLOOKUP($E121,'Org List'!$AO$10:$AQ$188,3,FALSE))),"")</f>
        <v>North East Region</v>
      </c>
      <c r="D121" s="100" t="str">
        <f ca="1">IFERROR(IF((VLOOKUP($E121,'Org List'!$AT$10:$AV$188,3,FALSE))="","",(VLOOKUP($E121,'Org List'!$AT$10:$AV$188,3,FALSE))),"")</f>
        <v>NHS England North (Cumbria And North East)</v>
      </c>
      <c r="E121" s="98" t="str">
        <f t="shared" ca="1" si="1"/>
        <v>E08000021</v>
      </c>
      <c r="F121" s="100" t="str">
        <f ca="1">IF(E121="","",VLOOKUP(E121,'Org List'!$J$9:$K$488,2,0))</f>
        <v>Newcastle upon Tyne</v>
      </c>
      <c r="G121" s="107">
        <f ca="1">IFERROR(IF((VLOOKUP($E121,'Adj NEA Backsheet'!$D$5:$CB$183,G$9,FALSE))="","",(VLOOKUP($E121,'Adj NEA Backsheet'!$D$5:$CB$183,G$9,FALSE))),"")</f>
        <v>2757.0045636937389</v>
      </c>
      <c r="H121" s="108">
        <f ca="1">IFERROR(IF((VLOOKUP($E121,'Adj NEA Backsheet'!$D$5:$CB$183,H$9,FALSE))="","",(VLOOKUP($E121,'Adj NEA Backsheet'!$D$5:$CB$183,H$9,FALSE))),"")</f>
        <v>2812.8790496897554</v>
      </c>
      <c r="I121" s="108">
        <f ca="1">IFERROR(IF((VLOOKUP($E121,'Adj NEA Backsheet'!$D$5:$CB$183,I$9,FALSE))="","",(VLOOKUP($E121,'Adj NEA Backsheet'!$D$5:$CB$183,I$9,FALSE))),"")</f>
        <v>2932.6261770191172</v>
      </c>
      <c r="J121" s="109">
        <f ca="1">IFERROR(IF((VLOOKUP($E121,'Adj NEA Backsheet'!$D$5:$CB$183,J$9,FALSE))="","",(VLOOKUP($E121,'Adj NEA Backsheet'!$D$5:$CB$183,J$9,FALSE))),"")</f>
        <v>2883.4031501386339</v>
      </c>
      <c r="K121" s="172">
        <f ca="1">IFERROR(IF((VLOOKUP($E121,'Adj NEA Backsheet'!$D$5:$CB$183,K$9,FALSE))="","",(VLOOKUP($E121,'Adj NEA Backsheet'!$D$5:$CB$183,K$9,FALSE))),"")</f>
        <v>2859.8341056971358</v>
      </c>
      <c r="L121" s="240">
        <f ca="1">IFERROR(IF((VLOOKUP($E121,'Adj NEA Backsheet'!$D$5:$CB$183,L$9,FALSE))="","",(VLOOKUP($E121,'Adj NEA Backsheet'!$D$5:$CB$183,L$9,FALSE))),"")</f>
        <v>2869.3139175047759</v>
      </c>
      <c r="M121" s="109">
        <f ca="1">IFERROR(IF((VLOOKUP($E121,'NEA Backsheet'!$D$5:$CB$183,M$9,FALSE))="","",(VLOOKUP($E121,'NEA Backsheet'!$D$5:$CB$183,M$9,FALSE))),"")</f>
        <v>3050.8447877726881</v>
      </c>
      <c r="N121" s="243">
        <f ca="1">IFERROR(IF((VLOOKUP($E121,'NEA Backsheet'!$D$5:$CB$183,N$9,FALSE))="","",(VLOOKUP($E121,'NEA Backsheet'!$D$5:$CB$183,N$9,FALSE))),"")</f>
        <v>0</v>
      </c>
      <c r="O121" s="93"/>
      <c r="Q121" s="107">
        <f ca="1">IFERROR(IF((VLOOKUP($E121,'DTOC Backsheet'!$D$5:$AF$183,Q$9,FALSE))="","",(VLOOKUP($E121,'DTOC Backsheet'!$D$5:$AF$183,Q$9,FALSE))),"")</f>
        <v>708.35676338030532</v>
      </c>
      <c r="R121" s="108">
        <f ca="1">IFERROR(IF((VLOOKUP($E121,'DTOC Backsheet'!$D$5:$AF$183,R$9,FALSE))="","",(VLOOKUP($E121,'DTOC Backsheet'!$D$5:$AF$183,R$9,FALSE))),"")</f>
        <v>470.41939084675494</v>
      </c>
      <c r="S121" s="108">
        <f ca="1">IFERROR(IF((VLOOKUP($E121,'DTOC Backsheet'!$D$5:$AF$183,S$9,FALSE))="","",(VLOOKUP($E121,'DTOC Backsheet'!$D$5:$AF$183,S$9,FALSE))),"")</f>
        <v>469.99974821442055</v>
      </c>
      <c r="T121" s="109">
        <f ca="1">IFERROR(IF((VLOOKUP($E121,'DTOC Backsheet'!$D$5:$AF$183,T$9,FALSE))="","",(VLOOKUP($E121,'DTOC Backsheet'!$D$5:$AF$183,T$9,FALSE))),"")</f>
        <v>541.21881959539724</v>
      </c>
      <c r="U121" s="172">
        <f ca="1">IFERROR(IF((VLOOKUP($E121,'DTOC Backsheet'!$D$5:$AF$183,U$9,FALSE))="","",(VLOOKUP($E121,'DTOC Backsheet'!$D$5:$AF$183,U$9,FALSE))),"")</f>
        <v>438.32868851311918</v>
      </c>
      <c r="V121" s="240">
        <f ca="1">IFERROR(IF((VLOOKUP($E121,'DTOC Backsheet'!$D$5:$AF$183,V$9,FALSE))="","",(VLOOKUP($E121,'DTOC Backsheet'!$D$5:$AF$183,V$9,FALSE))),"")</f>
        <v>426.19936411724092</v>
      </c>
      <c r="W121" s="109">
        <f ca="1">IFERROR(IF((VLOOKUP($E121,'DTOC Backsheet'!$D$5:$AF$183,W$9,FALSE))="","",(VLOOKUP($E121,'DTOC Backsheet'!$D$5:$AF$183,W$9,FALSE))),"")</f>
        <v>378.51857166447792</v>
      </c>
      <c r="X121" s="243">
        <f ca="1">IFERROR(IF((VLOOKUP($E121,'DTOC Backsheet'!$D$5:$AF$183,X$9,FALSE))="","",(VLOOKUP($E121,'DTOC Backsheet'!$D$5:$AF$183,X$9,FALSE))),"")</f>
        <v>0</v>
      </c>
      <c r="Y121" s="93"/>
    </row>
    <row r="122" spans="1:25" ht="30" customHeight="1" x14ac:dyDescent="0.3">
      <c r="A122" s="162">
        <v>110</v>
      </c>
      <c r="B122" s="98" t="str">
        <f ca="1">IFERROR(IF((VLOOKUP($E122,'Org List'!$AJ$10:$AL$188,3,FALSE))="","",(VLOOKUP($E122,'Org List'!$AJ$10:$AL$188,3,FALSE))),"")</f>
        <v>London Commissioning Region</v>
      </c>
      <c r="C122" s="99" t="str">
        <f ca="1">IFERROR(IF((VLOOKUP($E122,'Org List'!$AO$10:$AQ$188,3,FALSE))="","",(VLOOKUP($E122,'Org List'!$AO$10:$AQ$188,3,FALSE))),"")</f>
        <v>London Region</v>
      </c>
      <c r="D122" s="100" t="str">
        <f ca="1">IFERROR(IF((VLOOKUP($E122,'Org List'!$AT$10:$AV$188,3,FALSE))="","",(VLOOKUP($E122,'Org List'!$AT$10:$AV$188,3,FALSE))),"")</f>
        <v>NHS England London</v>
      </c>
      <c r="E122" s="98" t="str">
        <f t="shared" ca="1" si="1"/>
        <v>E09000025</v>
      </c>
      <c r="F122" s="100" t="str">
        <f ca="1">IF(E122="","",VLOOKUP(E122,'Org List'!$J$9:$K$488,2,0))</f>
        <v>Newham</v>
      </c>
      <c r="G122" s="107">
        <f ca="1">IFERROR(IF((VLOOKUP($E122,'Adj NEA Backsheet'!$D$5:$CB$183,G$9,FALSE))="","",(VLOOKUP($E122,'Adj NEA Backsheet'!$D$5:$CB$183,G$9,FALSE))),"")</f>
        <v>1995.7403530973631</v>
      </c>
      <c r="H122" s="108">
        <f ca="1">IFERROR(IF((VLOOKUP($E122,'Adj NEA Backsheet'!$D$5:$CB$183,H$9,FALSE))="","",(VLOOKUP($E122,'Adj NEA Backsheet'!$D$5:$CB$183,H$9,FALSE))),"")</f>
        <v>1968.2707699717632</v>
      </c>
      <c r="I122" s="108">
        <f ca="1">IFERROR(IF((VLOOKUP($E122,'Adj NEA Backsheet'!$D$5:$CB$183,I$9,FALSE))="","",(VLOOKUP($E122,'Adj NEA Backsheet'!$D$5:$CB$183,I$9,FALSE))),"")</f>
        <v>1968.2444612851141</v>
      </c>
      <c r="J122" s="109">
        <f ca="1">IFERROR(IF((VLOOKUP($E122,'Adj NEA Backsheet'!$D$5:$CB$183,J$9,FALSE))="","",(VLOOKUP($E122,'Adj NEA Backsheet'!$D$5:$CB$183,J$9,FALSE))),"")</f>
        <v>2085.9750309962542</v>
      </c>
      <c r="K122" s="172">
        <f ca="1">IFERROR(IF((VLOOKUP($E122,'Adj NEA Backsheet'!$D$5:$CB$183,K$9,FALSE))="","",(VLOOKUP($E122,'Adj NEA Backsheet'!$D$5:$CB$183,K$9,FALSE))),"")</f>
        <v>2239.5865314292173</v>
      </c>
      <c r="L122" s="240">
        <f ca="1">IFERROR(IF((VLOOKUP($E122,'Adj NEA Backsheet'!$D$5:$CB$183,L$9,FALSE))="","",(VLOOKUP($E122,'Adj NEA Backsheet'!$D$5:$CB$183,L$9,FALSE))),"")</f>
        <v>2226.4786349740748</v>
      </c>
      <c r="M122" s="109">
        <f ca="1">IFERROR(IF((VLOOKUP($E122,'NEA Backsheet'!$D$5:$CB$183,M$9,FALSE))="","",(VLOOKUP($E122,'NEA Backsheet'!$D$5:$CB$183,M$9,FALSE))),"")</f>
        <v>2320.2949292330968</v>
      </c>
      <c r="N122" s="243">
        <f ca="1">IFERROR(IF((VLOOKUP($E122,'NEA Backsheet'!$D$5:$CB$183,N$9,FALSE))="","",(VLOOKUP($E122,'NEA Backsheet'!$D$5:$CB$183,N$9,FALSE))),"")</f>
        <v>0</v>
      </c>
      <c r="O122" s="93"/>
      <c r="Q122" s="107">
        <f ca="1">IFERROR(IF((VLOOKUP($E122,'DTOC Backsheet'!$D$5:$AF$183,Q$9,FALSE))="","",(VLOOKUP($E122,'DTOC Backsheet'!$D$5:$AF$183,Q$9,FALSE))),"")</f>
        <v>269.59933801350667</v>
      </c>
      <c r="R122" s="108">
        <f ca="1">IFERROR(IF((VLOOKUP($E122,'DTOC Backsheet'!$D$5:$AF$183,R$9,FALSE))="","",(VLOOKUP($E122,'DTOC Backsheet'!$D$5:$AF$183,R$9,FALSE))),"")</f>
        <v>392.76848395178484</v>
      </c>
      <c r="S122" s="108">
        <f ca="1">IFERROR(IF((VLOOKUP($E122,'DTOC Backsheet'!$D$5:$AF$183,S$9,FALSE))="","",(VLOOKUP($E122,'DTOC Backsheet'!$D$5:$AF$183,S$9,FALSE))),"")</f>
        <v>347.00904892827594</v>
      </c>
      <c r="T122" s="109">
        <f ca="1">IFERROR(IF((VLOOKUP($E122,'DTOC Backsheet'!$D$5:$AF$183,T$9,FALSE))="","",(VLOOKUP($E122,'DTOC Backsheet'!$D$5:$AF$183,T$9,FALSE))),"")</f>
        <v>279.21853482686606</v>
      </c>
      <c r="U122" s="172">
        <f ca="1">IFERROR(IF((VLOOKUP($E122,'DTOC Backsheet'!$D$5:$AF$183,U$9,FALSE))="","",(VLOOKUP($E122,'DTOC Backsheet'!$D$5:$AF$183,U$9,FALSE))),"")</f>
        <v>322.20398530222025</v>
      </c>
      <c r="V122" s="240">
        <f ca="1">IFERROR(IF((VLOOKUP($E122,'DTOC Backsheet'!$D$5:$AF$183,V$9,FALSE))="","",(VLOOKUP($E122,'DTOC Backsheet'!$D$5:$AF$183,V$9,FALSE))),"")</f>
        <v>429.10693170179678</v>
      </c>
      <c r="W122" s="109">
        <f ca="1">IFERROR(IF((VLOOKUP($E122,'DTOC Backsheet'!$D$5:$AF$183,W$9,FALSE))="","",(VLOOKUP($E122,'DTOC Backsheet'!$D$5:$AF$183,W$9,FALSE))),"")</f>
        <v>333.41758107839956</v>
      </c>
      <c r="X122" s="243">
        <f ca="1">IFERROR(IF((VLOOKUP($E122,'DTOC Backsheet'!$D$5:$AF$183,X$9,FALSE))="","",(VLOOKUP($E122,'DTOC Backsheet'!$D$5:$AF$183,X$9,FALSE))),"")</f>
        <v>0</v>
      </c>
      <c r="Y122" s="93"/>
    </row>
    <row r="123" spans="1:25" ht="30" customHeight="1" x14ac:dyDescent="0.3">
      <c r="A123" s="162">
        <v>111</v>
      </c>
      <c r="B123" s="98" t="str">
        <f ca="1">IFERROR(IF((VLOOKUP($E123,'Org List'!$AJ$10:$AL$188,3,FALSE))="","",(VLOOKUP($E123,'Org List'!$AJ$10:$AL$188,3,FALSE))),"")</f>
        <v>Midlands and East of England Commissioning Region</v>
      </c>
      <c r="C123" s="99" t="str">
        <f ca="1">IFERROR(IF((VLOOKUP($E123,'Org List'!$AO$10:$AQ$188,3,FALSE))="","",(VLOOKUP($E123,'Org List'!$AO$10:$AQ$188,3,FALSE))),"")</f>
        <v>East Region</v>
      </c>
      <c r="D123" s="100" t="str">
        <f ca="1">IFERROR(IF((VLOOKUP($E123,'Org List'!$AT$10:$AV$188,3,FALSE))="","",(VLOOKUP($E123,'Org List'!$AT$10:$AV$188,3,FALSE))),"")</f>
        <v>NHS England Midlands And East (East)</v>
      </c>
      <c r="E123" s="98" t="str">
        <f t="shared" ca="1" si="1"/>
        <v>E10000020</v>
      </c>
      <c r="F123" s="100" t="str">
        <f ca="1">IF(E123="","",VLOOKUP(E123,'Org List'!$J$9:$K$488,2,0))</f>
        <v>Norfolk</v>
      </c>
      <c r="G123" s="107">
        <f ca="1">IFERROR(IF((VLOOKUP($E123,'Adj NEA Backsheet'!$D$5:$CB$183,G$9,FALSE))="","",(VLOOKUP($E123,'Adj NEA Backsheet'!$D$5:$CB$183,G$9,FALSE))),"")</f>
        <v>2673.5752780929261</v>
      </c>
      <c r="H123" s="108">
        <f ca="1">IFERROR(IF((VLOOKUP($E123,'Adj NEA Backsheet'!$D$5:$CB$183,H$9,FALSE))="","",(VLOOKUP($E123,'Adj NEA Backsheet'!$D$5:$CB$183,H$9,FALSE))),"")</f>
        <v>2614.1970253775094</v>
      </c>
      <c r="I123" s="108">
        <f ca="1">IFERROR(IF((VLOOKUP($E123,'Adj NEA Backsheet'!$D$5:$CB$183,I$9,FALSE))="","",(VLOOKUP($E123,'Adj NEA Backsheet'!$D$5:$CB$183,I$9,FALSE))),"")</f>
        <v>2775.6860255985412</v>
      </c>
      <c r="J123" s="109">
        <f ca="1">IFERROR(IF((VLOOKUP($E123,'Adj NEA Backsheet'!$D$5:$CB$183,J$9,FALSE))="","",(VLOOKUP($E123,'Adj NEA Backsheet'!$D$5:$CB$183,J$9,FALSE))),"")</f>
        <v>2741.6838158663536</v>
      </c>
      <c r="K123" s="172">
        <f ca="1">IFERROR(IF((VLOOKUP($E123,'Adj NEA Backsheet'!$D$5:$CB$183,K$9,FALSE))="","",(VLOOKUP($E123,'Adj NEA Backsheet'!$D$5:$CB$183,K$9,FALSE))),"")</f>
        <v>2737.4485732452199</v>
      </c>
      <c r="L123" s="240">
        <f ca="1">IFERROR(IF((VLOOKUP($E123,'Adj NEA Backsheet'!$D$5:$CB$183,L$9,FALSE))="","",(VLOOKUP($E123,'Adj NEA Backsheet'!$D$5:$CB$183,L$9,FALSE))),"")</f>
        <v>2719.1159951067598</v>
      </c>
      <c r="M123" s="109">
        <f ca="1">IFERROR(IF((VLOOKUP($E123,'NEA Backsheet'!$D$5:$CB$183,M$9,FALSE))="","",(VLOOKUP($E123,'NEA Backsheet'!$D$5:$CB$183,M$9,FALSE))),"")</f>
        <v>2841.7901805051979</v>
      </c>
      <c r="N123" s="243">
        <f ca="1">IFERROR(IF((VLOOKUP($E123,'NEA Backsheet'!$D$5:$CB$183,N$9,FALSE))="","",(VLOOKUP($E123,'NEA Backsheet'!$D$5:$CB$183,N$9,FALSE))),"")</f>
        <v>0</v>
      </c>
      <c r="O123" s="93"/>
      <c r="Q123" s="107">
        <f ca="1">IFERROR(IF((VLOOKUP($E123,'DTOC Backsheet'!$D$5:$AF$183,Q$9,FALSE))="","",(VLOOKUP($E123,'DTOC Backsheet'!$D$5:$AF$183,Q$9,FALSE))),"")</f>
        <v>1026.5457565918186</v>
      </c>
      <c r="R123" s="108">
        <f ca="1">IFERROR(IF((VLOOKUP($E123,'DTOC Backsheet'!$D$5:$AF$183,R$9,FALSE))="","",(VLOOKUP($E123,'DTOC Backsheet'!$D$5:$AF$183,R$9,FALSE))),"")</f>
        <v>988.10349206785065</v>
      </c>
      <c r="S123" s="108">
        <f ca="1">IFERROR(IF((VLOOKUP($E123,'DTOC Backsheet'!$D$5:$AF$183,S$9,FALSE))="","",(VLOOKUP($E123,'DTOC Backsheet'!$D$5:$AF$183,S$9,FALSE))),"")</f>
        <v>1168.7821353305005</v>
      </c>
      <c r="T123" s="109">
        <f ca="1">IFERROR(IF((VLOOKUP($E123,'DTOC Backsheet'!$D$5:$AF$183,T$9,FALSE))="","",(VLOOKUP($E123,'DTOC Backsheet'!$D$5:$AF$183,T$9,FALSE))),"")</f>
        <v>1082.9449067243486</v>
      </c>
      <c r="U123" s="172">
        <f ca="1">IFERROR(IF((VLOOKUP($E123,'DTOC Backsheet'!$D$5:$AF$183,U$9,FALSE))="","",(VLOOKUP($E123,'DTOC Backsheet'!$D$5:$AF$183,U$9,FALSE))),"")</f>
        <v>996.2546199991923</v>
      </c>
      <c r="V123" s="240">
        <f ca="1">IFERROR(IF((VLOOKUP($E123,'DTOC Backsheet'!$D$5:$AF$183,V$9,FALSE))="","",(VLOOKUP($E123,'DTOC Backsheet'!$D$5:$AF$183,V$9,FALSE))),"")</f>
        <v>1136.8186811245243</v>
      </c>
      <c r="W123" s="109">
        <f ca="1">IFERROR(IF((VLOOKUP($E123,'DTOC Backsheet'!$D$5:$AF$183,W$9,FALSE))="","",(VLOOKUP($E123,'DTOC Backsheet'!$D$5:$AF$183,W$9,FALSE))),"")</f>
        <v>1146.6636348220184</v>
      </c>
      <c r="X123" s="243">
        <f ca="1">IFERROR(IF((VLOOKUP($E123,'DTOC Backsheet'!$D$5:$AF$183,X$9,FALSE))="","",(VLOOKUP($E123,'DTOC Backsheet'!$D$5:$AF$183,X$9,FALSE))),"")</f>
        <v>0</v>
      </c>
      <c r="Y123" s="93"/>
    </row>
    <row r="124" spans="1:25" ht="30" customHeight="1" x14ac:dyDescent="0.3">
      <c r="A124" s="162">
        <v>112</v>
      </c>
      <c r="B124" s="98" t="str">
        <f ca="1">IFERROR(IF((VLOOKUP($E124,'Org List'!$AJ$10:$AL$188,3,FALSE))="","",(VLOOKUP($E124,'Org List'!$AJ$10:$AL$188,3,FALSE))),"")</f>
        <v>North of England Commissioning Region</v>
      </c>
      <c r="C124" s="99" t="str">
        <f ca="1">IFERROR(IF((VLOOKUP($E124,'Org List'!$AO$10:$AQ$188,3,FALSE))="","",(VLOOKUP($E124,'Org List'!$AO$10:$AQ$188,3,FALSE))),"")</f>
        <v>Yorkshire and The Humber Region</v>
      </c>
      <c r="D124" s="100" t="str">
        <f ca="1">IFERROR(IF((VLOOKUP($E124,'Org List'!$AT$10:$AV$188,3,FALSE))="","",(VLOOKUP($E124,'Org List'!$AT$10:$AV$188,3,FALSE))),"")</f>
        <v>NHS England North (Yorkshire And Humber)</v>
      </c>
      <c r="E124" s="98" t="str">
        <f t="shared" ca="1" si="1"/>
        <v>E06000012</v>
      </c>
      <c r="F124" s="100" t="str">
        <f ca="1">IF(E124="","",VLOOKUP(E124,'Org List'!$J$9:$K$488,2,0))</f>
        <v>North East Lincolnshire</v>
      </c>
      <c r="G124" s="107">
        <f ca="1">IFERROR(IF((VLOOKUP($E124,'Adj NEA Backsheet'!$D$5:$CB$183,G$9,FALSE))="","",(VLOOKUP($E124,'Adj NEA Backsheet'!$D$5:$CB$183,G$9,FALSE))),"")</f>
        <v>2130.587453734749</v>
      </c>
      <c r="H124" s="108">
        <f ca="1">IFERROR(IF((VLOOKUP($E124,'Adj NEA Backsheet'!$D$5:$CB$183,H$9,FALSE))="","",(VLOOKUP($E124,'Adj NEA Backsheet'!$D$5:$CB$183,H$9,FALSE))),"")</f>
        <v>2279.0657663852094</v>
      </c>
      <c r="I124" s="108">
        <f ca="1">IFERROR(IF((VLOOKUP($E124,'Adj NEA Backsheet'!$D$5:$CB$183,I$9,FALSE))="","",(VLOOKUP($E124,'Adj NEA Backsheet'!$D$5:$CB$183,I$9,FALSE))),"")</f>
        <v>2610.2615861393228</v>
      </c>
      <c r="J124" s="109">
        <f ca="1">IFERROR(IF((VLOOKUP($E124,'Adj NEA Backsheet'!$D$5:$CB$183,J$9,FALSE))="","",(VLOOKUP($E124,'Adj NEA Backsheet'!$D$5:$CB$183,J$9,FALSE))),"")</f>
        <v>2633.4254673884598</v>
      </c>
      <c r="K124" s="172">
        <f ca="1">IFERROR(IF((VLOOKUP($E124,'Adj NEA Backsheet'!$D$5:$CB$183,K$9,FALSE))="","",(VLOOKUP($E124,'Adj NEA Backsheet'!$D$5:$CB$183,K$9,FALSE))),"")</f>
        <v>2528.4116444832466</v>
      </c>
      <c r="L124" s="240">
        <f ca="1">IFERROR(IF((VLOOKUP($E124,'Adj NEA Backsheet'!$D$5:$CB$183,L$9,FALSE))="","",(VLOOKUP($E124,'Adj NEA Backsheet'!$D$5:$CB$183,L$9,FALSE))),"")</f>
        <v>2728.506948629994</v>
      </c>
      <c r="M124" s="109">
        <f ca="1">IFERROR(IF((VLOOKUP($E124,'NEA Backsheet'!$D$5:$CB$183,M$9,FALSE))="","",(VLOOKUP($E124,'NEA Backsheet'!$D$5:$CB$183,M$9,FALSE))),"")</f>
        <v>2901.4371515501871</v>
      </c>
      <c r="N124" s="243">
        <f ca="1">IFERROR(IF((VLOOKUP($E124,'NEA Backsheet'!$D$5:$CB$183,N$9,FALSE))="","",(VLOOKUP($E124,'NEA Backsheet'!$D$5:$CB$183,N$9,FALSE))),"")</f>
        <v>0</v>
      </c>
      <c r="O124" s="93"/>
      <c r="Q124" s="107">
        <f ca="1">IFERROR(IF((VLOOKUP($E124,'DTOC Backsheet'!$D$5:$AF$183,Q$9,FALSE))="","",(VLOOKUP($E124,'DTOC Backsheet'!$D$5:$AF$183,Q$9,FALSE))),"")</f>
        <v>835.49914696174881</v>
      </c>
      <c r="R124" s="108">
        <f ca="1">IFERROR(IF((VLOOKUP($E124,'DTOC Backsheet'!$D$5:$AF$183,R$9,FALSE))="","",(VLOOKUP($E124,'DTOC Backsheet'!$D$5:$AF$183,R$9,FALSE))),"")</f>
        <v>560.45410335315785</v>
      </c>
      <c r="S124" s="108">
        <f ca="1">IFERROR(IF((VLOOKUP($E124,'DTOC Backsheet'!$D$5:$AF$183,S$9,FALSE))="","",(VLOOKUP($E124,'DTOC Backsheet'!$D$5:$AF$183,S$9,FALSE))),"")</f>
        <v>541.3205351021254</v>
      </c>
      <c r="T124" s="109">
        <f ca="1">IFERROR(IF((VLOOKUP($E124,'DTOC Backsheet'!$D$5:$AF$183,T$9,FALSE))="","",(VLOOKUP($E124,'DTOC Backsheet'!$D$5:$AF$183,T$9,FALSE))),"")</f>
        <v>436.42245540496532</v>
      </c>
      <c r="U124" s="172">
        <f ca="1">IFERROR(IF((VLOOKUP($E124,'DTOC Backsheet'!$D$5:$AF$183,U$9,FALSE))="","",(VLOOKUP($E124,'DTOC Backsheet'!$D$5:$AF$183,U$9,FALSE))),"")</f>
        <v>508.22870949353359</v>
      </c>
      <c r="V124" s="240">
        <f ca="1">IFERROR(IF((VLOOKUP($E124,'DTOC Backsheet'!$D$5:$AF$183,V$9,FALSE))="","",(VLOOKUP($E124,'DTOC Backsheet'!$D$5:$AF$183,V$9,FALSE))),"")</f>
        <v>623.91656330289368</v>
      </c>
      <c r="W124" s="109">
        <f ca="1">IFERROR(IF((VLOOKUP($E124,'DTOC Backsheet'!$D$5:$AF$183,W$9,FALSE))="","",(VLOOKUP($E124,'DTOC Backsheet'!$D$5:$AF$183,W$9,FALSE))),"")</f>
        <v>881.62123075408886</v>
      </c>
      <c r="X124" s="243">
        <f ca="1">IFERROR(IF((VLOOKUP($E124,'DTOC Backsheet'!$D$5:$AF$183,X$9,FALSE))="","",(VLOOKUP($E124,'DTOC Backsheet'!$D$5:$AF$183,X$9,FALSE))),"")</f>
        <v>0</v>
      </c>
      <c r="Y124" s="93"/>
    </row>
    <row r="125" spans="1:25" ht="30" customHeight="1" x14ac:dyDescent="0.3">
      <c r="A125" s="162">
        <v>113</v>
      </c>
      <c r="B125" s="98" t="str">
        <f ca="1">IFERROR(IF((VLOOKUP($E125,'Org List'!$AJ$10:$AL$188,3,FALSE))="","",(VLOOKUP($E125,'Org List'!$AJ$10:$AL$188,3,FALSE))),"")</f>
        <v>North of England Commissioning Region</v>
      </c>
      <c r="C125" s="99" t="str">
        <f ca="1">IFERROR(IF((VLOOKUP($E125,'Org List'!$AO$10:$AQ$188,3,FALSE))="","",(VLOOKUP($E125,'Org List'!$AO$10:$AQ$188,3,FALSE))),"")</f>
        <v>Yorkshire and The Humber Region</v>
      </c>
      <c r="D125" s="100" t="str">
        <f ca="1">IFERROR(IF((VLOOKUP($E125,'Org List'!$AT$10:$AV$188,3,FALSE))="","",(VLOOKUP($E125,'Org List'!$AT$10:$AV$188,3,FALSE))),"")</f>
        <v>NHS England North (Yorkshire And Humber)</v>
      </c>
      <c r="E125" s="98" t="str">
        <f t="shared" ca="1" si="1"/>
        <v>E06000013</v>
      </c>
      <c r="F125" s="100" t="str">
        <f ca="1">IF(E125="","",VLOOKUP(E125,'Org List'!$J$9:$K$488,2,0))</f>
        <v>North Lincolnshire</v>
      </c>
      <c r="G125" s="107">
        <f ca="1">IFERROR(IF((VLOOKUP($E125,'Adj NEA Backsheet'!$D$5:$CB$183,G$9,FALSE))="","",(VLOOKUP($E125,'Adj NEA Backsheet'!$D$5:$CB$183,G$9,FALSE))),"")</f>
        <v>2592.612482188692</v>
      </c>
      <c r="H125" s="108">
        <f ca="1">IFERROR(IF((VLOOKUP($E125,'Adj NEA Backsheet'!$D$5:$CB$183,H$9,FALSE))="","",(VLOOKUP($E125,'Adj NEA Backsheet'!$D$5:$CB$183,H$9,FALSE))),"")</f>
        <v>2670.0729984004283</v>
      </c>
      <c r="I125" s="108">
        <f ca="1">IFERROR(IF((VLOOKUP($E125,'Adj NEA Backsheet'!$D$5:$CB$183,I$9,FALSE))="","",(VLOOKUP($E125,'Adj NEA Backsheet'!$D$5:$CB$183,I$9,FALSE))),"")</f>
        <v>2844.8335151765737</v>
      </c>
      <c r="J125" s="109">
        <f ca="1">IFERROR(IF((VLOOKUP($E125,'Adj NEA Backsheet'!$D$5:$CB$183,J$9,FALSE))="","",(VLOOKUP($E125,'Adj NEA Backsheet'!$D$5:$CB$183,J$9,FALSE))),"")</f>
        <v>2766.4546424702567</v>
      </c>
      <c r="K125" s="172">
        <f ca="1">IFERROR(IF((VLOOKUP($E125,'Adj NEA Backsheet'!$D$5:$CB$183,K$9,FALSE))="","",(VLOOKUP($E125,'Adj NEA Backsheet'!$D$5:$CB$183,K$9,FALSE))),"")</f>
        <v>2904.8165876959347</v>
      </c>
      <c r="L125" s="240">
        <f ca="1">IFERROR(IF((VLOOKUP($E125,'Adj NEA Backsheet'!$D$5:$CB$183,L$9,FALSE))="","",(VLOOKUP($E125,'Adj NEA Backsheet'!$D$5:$CB$183,L$9,FALSE))),"")</f>
        <v>2927.673293999067</v>
      </c>
      <c r="M125" s="109">
        <f ca="1">IFERROR(IF((VLOOKUP($E125,'NEA Backsheet'!$D$5:$CB$183,M$9,FALSE))="","",(VLOOKUP($E125,'NEA Backsheet'!$D$5:$CB$183,M$9,FALSE))),"")</f>
        <v>3114.2052963088895</v>
      </c>
      <c r="N125" s="243">
        <f ca="1">IFERROR(IF((VLOOKUP($E125,'NEA Backsheet'!$D$5:$CB$183,N$9,FALSE))="","",(VLOOKUP($E125,'NEA Backsheet'!$D$5:$CB$183,N$9,FALSE))),"")</f>
        <v>0</v>
      </c>
      <c r="O125" s="93"/>
      <c r="Q125" s="107">
        <f ca="1">IFERROR(IF((VLOOKUP($E125,'DTOC Backsheet'!$D$5:$AF$183,Q$9,FALSE))="","",(VLOOKUP($E125,'DTOC Backsheet'!$D$5:$AF$183,Q$9,FALSE))),"")</f>
        <v>547.87449765881354</v>
      </c>
      <c r="R125" s="108">
        <f ca="1">IFERROR(IF((VLOOKUP($E125,'DTOC Backsheet'!$D$5:$AF$183,R$9,FALSE))="","",(VLOOKUP($E125,'DTOC Backsheet'!$D$5:$AF$183,R$9,FALSE))),"")</f>
        <v>523.54090624193486</v>
      </c>
      <c r="S125" s="108">
        <f ca="1">IFERROR(IF((VLOOKUP($E125,'DTOC Backsheet'!$D$5:$AF$183,S$9,FALSE))="","",(VLOOKUP($E125,'DTOC Backsheet'!$D$5:$AF$183,S$9,FALSE))),"")</f>
        <v>342.882424510563</v>
      </c>
      <c r="T125" s="109">
        <f ca="1">IFERROR(IF((VLOOKUP($E125,'DTOC Backsheet'!$D$5:$AF$183,T$9,FALSE))="","",(VLOOKUP($E125,'DTOC Backsheet'!$D$5:$AF$183,T$9,FALSE))),"")</f>
        <v>377.66485916265094</v>
      </c>
      <c r="U125" s="172">
        <f ca="1">IFERROR(IF((VLOOKUP($E125,'DTOC Backsheet'!$D$5:$AF$183,U$9,FALSE))="","",(VLOOKUP($E125,'DTOC Backsheet'!$D$5:$AF$183,U$9,FALSE))),"")</f>
        <v>631.39697813406292</v>
      </c>
      <c r="V125" s="240">
        <f ca="1">IFERROR(IF((VLOOKUP($E125,'DTOC Backsheet'!$D$5:$AF$183,V$9,FALSE))="","",(VLOOKUP($E125,'DTOC Backsheet'!$D$5:$AF$183,V$9,FALSE))),"")</f>
        <v>716.4632376736115</v>
      </c>
      <c r="W125" s="109">
        <f ca="1">IFERROR(IF((VLOOKUP($E125,'DTOC Backsheet'!$D$5:$AF$183,W$9,FALSE))="","",(VLOOKUP($E125,'DTOC Backsheet'!$D$5:$AF$183,W$9,FALSE))),"")</f>
        <v>632.13030795767975</v>
      </c>
      <c r="X125" s="243">
        <f ca="1">IFERROR(IF((VLOOKUP($E125,'DTOC Backsheet'!$D$5:$AF$183,X$9,FALSE))="","",(VLOOKUP($E125,'DTOC Backsheet'!$D$5:$AF$183,X$9,FALSE))),"")</f>
        <v>0</v>
      </c>
      <c r="Y125" s="93"/>
    </row>
    <row r="126" spans="1:25" ht="30" customHeight="1" x14ac:dyDescent="0.3">
      <c r="A126" s="162">
        <v>114</v>
      </c>
      <c r="B126" s="98" t="str">
        <f ca="1">IFERROR(IF((VLOOKUP($E126,'Org List'!$AJ$10:$AL$188,3,FALSE))="","",(VLOOKUP($E126,'Org List'!$AJ$10:$AL$188,3,FALSE))),"")</f>
        <v>South West England Commissioning Region</v>
      </c>
      <c r="C126" s="99" t="str">
        <f ca="1">IFERROR(IF((VLOOKUP($E126,'Org List'!$AO$10:$AQ$188,3,FALSE))="","",(VLOOKUP($E126,'Org List'!$AO$10:$AQ$188,3,FALSE))),"")</f>
        <v>South West Region</v>
      </c>
      <c r="D126" s="100" t="str">
        <f ca="1">IFERROR(IF((VLOOKUP($E126,'Org List'!$AT$10:$AV$188,3,FALSE))="","",(VLOOKUP($E126,'Org List'!$AT$10:$AV$188,3,FALSE))),"")</f>
        <v>NHS England South West (South West North)</v>
      </c>
      <c r="E126" s="98" t="str">
        <f t="shared" ca="1" si="1"/>
        <v>E06000024</v>
      </c>
      <c r="F126" s="100" t="str">
        <f ca="1">IF(E126="","",VLOOKUP(E126,'Org List'!$J$9:$K$488,2,0))</f>
        <v>North Somerset</v>
      </c>
      <c r="G126" s="107">
        <f ca="1">IFERROR(IF((VLOOKUP($E126,'Adj NEA Backsheet'!$D$5:$CB$183,G$9,FALSE))="","",(VLOOKUP($E126,'Adj NEA Backsheet'!$D$5:$CB$183,G$9,FALSE))),"")</f>
        <v>2380.1844846903878</v>
      </c>
      <c r="H126" s="108">
        <f ca="1">IFERROR(IF((VLOOKUP($E126,'Adj NEA Backsheet'!$D$5:$CB$183,H$9,FALSE))="","",(VLOOKUP($E126,'Adj NEA Backsheet'!$D$5:$CB$183,H$9,FALSE))),"")</f>
        <v>2387.4606928930125</v>
      </c>
      <c r="I126" s="108">
        <f ca="1">IFERROR(IF((VLOOKUP($E126,'Adj NEA Backsheet'!$D$5:$CB$183,I$9,FALSE))="","",(VLOOKUP($E126,'Adj NEA Backsheet'!$D$5:$CB$183,I$9,FALSE))),"")</f>
        <v>2530.4824090418251</v>
      </c>
      <c r="J126" s="109">
        <f ca="1">IFERROR(IF((VLOOKUP($E126,'Adj NEA Backsheet'!$D$5:$CB$183,J$9,FALSE))="","",(VLOOKUP($E126,'Adj NEA Backsheet'!$D$5:$CB$183,J$9,FALSE))),"")</f>
        <v>2536.463110528643</v>
      </c>
      <c r="K126" s="172">
        <f ca="1">IFERROR(IF((VLOOKUP($E126,'Adj NEA Backsheet'!$D$5:$CB$183,K$9,FALSE))="","",(VLOOKUP($E126,'Adj NEA Backsheet'!$D$5:$CB$183,K$9,FALSE))),"")</f>
        <v>2549.4588186478295</v>
      </c>
      <c r="L126" s="240">
        <f ca="1">IFERROR(IF((VLOOKUP($E126,'Adj NEA Backsheet'!$D$5:$CB$183,L$9,FALSE))="","",(VLOOKUP($E126,'Adj NEA Backsheet'!$D$5:$CB$183,L$9,FALSE))),"")</f>
        <v>2660.249184683013</v>
      </c>
      <c r="M126" s="109">
        <f ca="1">IFERROR(IF((VLOOKUP($E126,'NEA Backsheet'!$D$5:$CB$183,M$9,FALSE))="","",(VLOOKUP($E126,'NEA Backsheet'!$D$5:$CB$183,M$9,FALSE))),"")</f>
        <v>2839.1779922695532</v>
      </c>
      <c r="N126" s="243">
        <f ca="1">IFERROR(IF((VLOOKUP($E126,'NEA Backsheet'!$D$5:$CB$183,N$9,FALSE))="","",(VLOOKUP($E126,'NEA Backsheet'!$D$5:$CB$183,N$9,FALSE))),"")</f>
        <v>0</v>
      </c>
      <c r="O126" s="93"/>
      <c r="Q126" s="107">
        <f ca="1">IFERROR(IF((VLOOKUP($E126,'DTOC Backsheet'!$D$5:$AF$183,Q$9,FALSE))="","",(VLOOKUP($E126,'DTOC Backsheet'!$D$5:$AF$183,Q$9,FALSE))),"")</f>
        <v>1067.5233575996936</v>
      </c>
      <c r="R126" s="108">
        <f ca="1">IFERROR(IF((VLOOKUP($E126,'DTOC Backsheet'!$D$5:$AF$183,R$9,FALSE))="","",(VLOOKUP($E126,'DTOC Backsheet'!$D$5:$AF$183,R$9,FALSE))),"")</f>
        <v>785.75849568215983</v>
      </c>
      <c r="S126" s="108">
        <f ca="1">IFERROR(IF((VLOOKUP($E126,'DTOC Backsheet'!$D$5:$AF$183,S$9,FALSE))="","",(VLOOKUP($E126,'DTOC Backsheet'!$D$5:$AF$183,S$9,FALSE))),"")</f>
        <v>696.15962745733736</v>
      </c>
      <c r="T126" s="109">
        <f ca="1">IFERROR(IF((VLOOKUP($E126,'DTOC Backsheet'!$D$5:$AF$183,T$9,FALSE))="","",(VLOOKUP($E126,'DTOC Backsheet'!$D$5:$AF$183,T$9,FALSE))),"")</f>
        <v>1051.208129787283</v>
      </c>
      <c r="U126" s="172">
        <f ca="1">IFERROR(IF((VLOOKUP($E126,'DTOC Backsheet'!$D$5:$AF$183,U$9,FALSE))="","",(VLOOKUP($E126,'DTOC Backsheet'!$D$5:$AF$183,U$9,FALSE))),"")</f>
        <v>770.92480915109502</v>
      </c>
      <c r="V126" s="240">
        <f ca="1">IFERROR(IF((VLOOKUP($E126,'DTOC Backsheet'!$D$5:$AF$183,V$9,FALSE))="","",(VLOOKUP($E126,'DTOC Backsheet'!$D$5:$AF$183,V$9,FALSE))),"")</f>
        <v>1147.3552148288027</v>
      </c>
      <c r="W126" s="109">
        <f ca="1">IFERROR(IF((VLOOKUP($E126,'DTOC Backsheet'!$D$5:$AF$183,W$9,FALSE))="","",(VLOOKUP($E126,'DTOC Backsheet'!$D$5:$AF$183,W$9,FALSE))),"")</f>
        <v>1716.6625001958623</v>
      </c>
      <c r="X126" s="243">
        <f ca="1">IFERROR(IF((VLOOKUP($E126,'DTOC Backsheet'!$D$5:$AF$183,X$9,FALSE))="","",(VLOOKUP($E126,'DTOC Backsheet'!$D$5:$AF$183,X$9,FALSE))),"")</f>
        <v>0</v>
      </c>
      <c r="Y126" s="93"/>
    </row>
    <row r="127" spans="1:25" ht="30" customHeight="1" x14ac:dyDescent="0.3">
      <c r="A127" s="162">
        <v>115</v>
      </c>
      <c r="B127" s="98" t="str">
        <f ca="1">IFERROR(IF((VLOOKUP($E127,'Org List'!$AJ$10:$AL$188,3,FALSE))="","",(VLOOKUP($E127,'Org List'!$AJ$10:$AL$188,3,FALSE))),"")</f>
        <v>North of England Commissioning Region</v>
      </c>
      <c r="C127" s="99" t="str">
        <f ca="1">IFERROR(IF((VLOOKUP($E127,'Org List'!$AO$10:$AQ$188,3,FALSE))="","",(VLOOKUP($E127,'Org List'!$AO$10:$AQ$188,3,FALSE))),"")</f>
        <v>North East Region</v>
      </c>
      <c r="D127" s="100" t="str">
        <f ca="1">IFERROR(IF((VLOOKUP($E127,'Org List'!$AT$10:$AV$188,3,FALSE))="","",(VLOOKUP($E127,'Org List'!$AT$10:$AV$188,3,FALSE))),"")</f>
        <v>NHS England North (Cumbria And North East)</v>
      </c>
      <c r="E127" s="98" t="str">
        <f t="shared" ca="1" si="1"/>
        <v>E08000022</v>
      </c>
      <c r="F127" s="100" t="str">
        <f ca="1">IF(E127="","",VLOOKUP(E127,'Org List'!$J$9:$K$488,2,0))</f>
        <v>North Tyneside</v>
      </c>
      <c r="G127" s="107">
        <f ca="1">IFERROR(IF((VLOOKUP($E127,'Adj NEA Backsheet'!$D$5:$CB$183,G$9,FALSE))="","",(VLOOKUP($E127,'Adj NEA Backsheet'!$D$5:$CB$183,G$9,FALSE))),"")</f>
        <v>3162.234665783431</v>
      </c>
      <c r="H127" s="108">
        <f ca="1">IFERROR(IF((VLOOKUP($E127,'Adj NEA Backsheet'!$D$5:$CB$183,H$9,FALSE))="","",(VLOOKUP($E127,'Adj NEA Backsheet'!$D$5:$CB$183,H$9,FALSE))),"")</f>
        <v>3190.0423128385382</v>
      </c>
      <c r="I127" s="108">
        <f ca="1">IFERROR(IF((VLOOKUP($E127,'Adj NEA Backsheet'!$D$5:$CB$183,I$9,FALSE))="","",(VLOOKUP($E127,'Adj NEA Backsheet'!$D$5:$CB$183,I$9,FALSE))),"")</f>
        <v>3353.7710761196722</v>
      </c>
      <c r="J127" s="109">
        <f ca="1">IFERROR(IF((VLOOKUP($E127,'Adj NEA Backsheet'!$D$5:$CB$183,J$9,FALSE))="","",(VLOOKUP($E127,'Adj NEA Backsheet'!$D$5:$CB$183,J$9,FALSE))),"")</f>
        <v>3418.4559918224845</v>
      </c>
      <c r="K127" s="172">
        <f ca="1">IFERROR(IF((VLOOKUP($E127,'Adj NEA Backsheet'!$D$5:$CB$183,K$9,FALSE))="","",(VLOOKUP($E127,'Adj NEA Backsheet'!$D$5:$CB$183,K$9,FALSE))),"")</f>
        <v>3175.2781370686876</v>
      </c>
      <c r="L127" s="240">
        <f ca="1">IFERROR(IF((VLOOKUP($E127,'Adj NEA Backsheet'!$D$5:$CB$183,L$9,FALSE))="","",(VLOOKUP($E127,'Adj NEA Backsheet'!$D$5:$CB$183,L$9,FALSE))),"")</f>
        <v>3353.7342220290102</v>
      </c>
      <c r="M127" s="109">
        <f ca="1">IFERROR(IF((VLOOKUP($E127,'NEA Backsheet'!$D$5:$CB$183,M$9,FALSE))="","",(VLOOKUP($E127,'NEA Backsheet'!$D$5:$CB$183,M$9,FALSE))),"")</f>
        <v>3585.4712539664415</v>
      </c>
      <c r="N127" s="243">
        <f ca="1">IFERROR(IF((VLOOKUP($E127,'NEA Backsheet'!$D$5:$CB$183,N$9,FALSE))="","",(VLOOKUP($E127,'NEA Backsheet'!$D$5:$CB$183,N$9,FALSE))),"")</f>
        <v>0</v>
      </c>
      <c r="O127" s="93"/>
      <c r="Q127" s="107">
        <f ca="1">IFERROR(IF((VLOOKUP($E127,'DTOC Backsheet'!$D$5:$AF$183,Q$9,FALSE))="","",(VLOOKUP($E127,'DTOC Backsheet'!$D$5:$AF$183,Q$9,FALSE))),"")</f>
        <v>625.320912491748</v>
      </c>
      <c r="R127" s="108">
        <f ca="1">IFERROR(IF((VLOOKUP($E127,'DTOC Backsheet'!$D$5:$AF$183,R$9,FALSE))="","",(VLOOKUP($E127,'DTOC Backsheet'!$D$5:$AF$183,R$9,FALSE))),"")</f>
        <v>544.63434313797404</v>
      </c>
      <c r="S127" s="108">
        <f ca="1">IFERROR(IF((VLOOKUP($E127,'DTOC Backsheet'!$D$5:$AF$183,S$9,FALSE))="","",(VLOOKUP($E127,'DTOC Backsheet'!$D$5:$AF$183,S$9,FALSE))),"")</f>
        <v>420.54817966209441</v>
      </c>
      <c r="T127" s="109">
        <f ca="1">IFERROR(IF((VLOOKUP($E127,'DTOC Backsheet'!$D$5:$AF$183,T$9,FALSE))="","",(VLOOKUP($E127,'DTOC Backsheet'!$D$5:$AF$183,T$9,FALSE))),"")</f>
        <v>519.37492135757373</v>
      </c>
      <c r="U127" s="172">
        <f ca="1">IFERROR(IF((VLOOKUP($E127,'DTOC Backsheet'!$D$5:$AF$183,U$9,FALSE))="","",(VLOOKUP($E127,'DTOC Backsheet'!$D$5:$AF$183,U$9,FALSE))),"")</f>
        <v>394.87141494518232</v>
      </c>
      <c r="V127" s="240">
        <f ca="1">IFERROR(IF((VLOOKUP($E127,'DTOC Backsheet'!$D$5:$AF$183,V$9,FALSE))="","",(VLOOKUP($E127,'DTOC Backsheet'!$D$5:$AF$183,V$9,FALSE))),"")</f>
        <v>487.63873344853278</v>
      </c>
      <c r="W127" s="109">
        <f ca="1">IFERROR(IF((VLOOKUP($E127,'DTOC Backsheet'!$D$5:$AF$183,W$9,FALSE))="","",(VLOOKUP($E127,'DTOC Backsheet'!$D$5:$AF$183,W$9,FALSE))),"")</f>
        <v>769.60255679424256</v>
      </c>
      <c r="X127" s="243">
        <f ca="1">IFERROR(IF((VLOOKUP($E127,'DTOC Backsheet'!$D$5:$AF$183,X$9,FALSE))="","",(VLOOKUP($E127,'DTOC Backsheet'!$D$5:$AF$183,X$9,FALSE))),"")</f>
        <v>0</v>
      </c>
      <c r="Y127" s="93"/>
    </row>
    <row r="128" spans="1:25" ht="30" customHeight="1" x14ac:dyDescent="0.3">
      <c r="A128" s="162">
        <v>116</v>
      </c>
      <c r="B128" s="98" t="str">
        <f ca="1">IFERROR(IF((VLOOKUP($E128,'Org List'!$AJ$10:$AL$188,3,FALSE))="","",(VLOOKUP($E128,'Org List'!$AJ$10:$AL$188,3,FALSE))),"")</f>
        <v>North of England Commissioning Region</v>
      </c>
      <c r="C128" s="99" t="str">
        <f ca="1">IFERROR(IF((VLOOKUP($E128,'Org List'!$AO$10:$AQ$188,3,FALSE))="","",(VLOOKUP($E128,'Org List'!$AO$10:$AQ$188,3,FALSE))),"")</f>
        <v>Yorkshire and The Humber Region</v>
      </c>
      <c r="D128" s="100" t="str">
        <f ca="1">IFERROR(IF((VLOOKUP($E128,'Org List'!$AT$10:$AV$188,3,FALSE))="","",(VLOOKUP($E128,'Org List'!$AT$10:$AV$188,3,FALSE))),"")</f>
        <v>NHS England North (Yorkshire And Humber)</v>
      </c>
      <c r="E128" s="98" t="str">
        <f t="shared" ca="1" si="1"/>
        <v>E10000023</v>
      </c>
      <c r="F128" s="100" t="str">
        <f ca="1">IF(E128="","",VLOOKUP(E128,'Org List'!$J$9:$K$488,2,0))</f>
        <v>North Yorkshire</v>
      </c>
      <c r="G128" s="107">
        <f ca="1">IFERROR(IF((VLOOKUP($E128,'Adj NEA Backsheet'!$D$5:$CB$183,G$9,FALSE))="","",(VLOOKUP($E128,'Adj NEA Backsheet'!$D$5:$CB$183,G$9,FALSE))),"")</f>
        <v>2700.6869808897318</v>
      </c>
      <c r="H128" s="108">
        <f ca="1">IFERROR(IF((VLOOKUP($E128,'Adj NEA Backsheet'!$D$5:$CB$183,H$9,FALSE))="","",(VLOOKUP($E128,'Adj NEA Backsheet'!$D$5:$CB$183,H$9,FALSE))),"")</f>
        <v>2674.0534065299435</v>
      </c>
      <c r="I128" s="108">
        <f ca="1">IFERROR(IF((VLOOKUP($E128,'Adj NEA Backsheet'!$D$5:$CB$183,I$9,FALSE))="","",(VLOOKUP($E128,'Adj NEA Backsheet'!$D$5:$CB$183,I$9,FALSE))),"")</f>
        <v>2896.0368283439402</v>
      </c>
      <c r="J128" s="109">
        <f ca="1">IFERROR(IF((VLOOKUP($E128,'Adj NEA Backsheet'!$D$5:$CB$183,J$9,FALSE))="","",(VLOOKUP($E128,'Adj NEA Backsheet'!$D$5:$CB$183,J$9,FALSE))),"")</f>
        <v>2816.6705061117405</v>
      </c>
      <c r="K128" s="172">
        <f ca="1">IFERROR(IF((VLOOKUP($E128,'Adj NEA Backsheet'!$D$5:$CB$183,K$9,FALSE))="","",(VLOOKUP($E128,'Adj NEA Backsheet'!$D$5:$CB$183,K$9,FALSE))),"")</f>
        <v>2829.8198001552755</v>
      </c>
      <c r="L128" s="240">
        <f ca="1">IFERROR(IF((VLOOKUP($E128,'Adj NEA Backsheet'!$D$5:$CB$183,L$9,FALSE))="","",(VLOOKUP($E128,'Adj NEA Backsheet'!$D$5:$CB$183,L$9,FALSE))),"")</f>
        <v>2770.6429118502651</v>
      </c>
      <c r="M128" s="109">
        <f ca="1">IFERROR(IF((VLOOKUP($E128,'NEA Backsheet'!$D$5:$CB$183,M$9,FALSE))="","",(VLOOKUP($E128,'NEA Backsheet'!$D$5:$CB$183,M$9,FALSE))),"")</f>
        <v>2981.6533451460346</v>
      </c>
      <c r="N128" s="243">
        <f ca="1">IFERROR(IF((VLOOKUP($E128,'NEA Backsheet'!$D$5:$CB$183,N$9,FALSE))="","",(VLOOKUP($E128,'NEA Backsheet'!$D$5:$CB$183,N$9,FALSE))),"")</f>
        <v>0</v>
      </c>
      <c r="O128" s="93"/>
      <c r="Q128" s="107">
        <f ca="1">IFERROR(IF((VLOOKUP($E128,'DTOC Backsheet'!$D$5:$AF$183,Q$9,FALSE))="","",(VLOOKUP($E128,'DTOC Backsheet'!$D$5:$AF$183,Q$9,FALSE))),"")</f>
        <v>1374.3909869098873</v>
      </c>
      <c r="R128" s="108">
        <f ca="1">IFERROR(IF((VLOOKUP($E128,'DTOC Backsheet'!$D$5:$AF$183,R$9,FALSE))="","",(VLOOKUP($E128,'DTOC Backsheet'!$D$5:$AF$183,R$9,FALSE))),"")</f>
        <v>1163.0707821478959</v>
      </c>
      <c r="S128" s="108">
        <f ca="1">IFERROR(IF((VLOOKUP($E128,'DTOC Backsheet'!$D$5:$AF$183,S$9,FALSE))="","",(VLOOKUP($E128,'DTOC Backsheet'!$D$5:$AF$183,S$9,FALSE))),"")</f>
        <v>1177.0373474051539</v>
      </c>
      <c r="T128" s="109">
        <f ca="1">IFERROR(IF((VLOOKUP($E128,'DTOC Backsheet'!$D$5:$AF$183,T$9,FALSE))="","",(VLOOKUP($E128,'DTOC Backsheet'!$D$5:$AF$183,T$9,FALSE))),"")</f>
        <v>1229.9870834767589</v>
      </c>
      <c r="U128" s="172">
        <f ca="1">IFERROR(IF((VLOOKUP($E128,'DTOC Backsheet'!$D$5:$AF$183,U$9,FALSE))="","",(VLOOKUP($E128,'DTOC Backsheet'!$D$5:$AF$183,U$9,FALSE))),"")</f>
        <v>1231.8077880411161</v>
      </c>
      <c r="V128" s="240">
        <f ca="1">IFERROR(IF((VLOOKUP($E128,'DTOC Backsheet'!$D$5:$AF$183,V$9,FALSE))="","",(VLOOKUP($E128,'DTOC Backsheet'!$D$5:$AF$183,V$9,FALSE))),"")</f>
        <v>1239.2929068056949</v>
      </c>
      <c r="W128" s="109">
        <f ca="1">IFERROR(IF((VLOOKUP($E128,'DTOC Backsheet'!$D$5:$AF$183,W$9,FALSE))="","",(VLOOKUP($E128,'DTOC Backsheet'!$D$5:$AF$183,W$9,FALSE))),"")</f>
        <v>1103.3469660003689</v>
      </c>
      <c r="X128" s="243">
        <f ca="1">IFERROR(IF((VLOOKUP($E128,'DTOC Backsheet'!$D$5:$AF$183,X$9,FALSE))="","",(VLOOKUP($E128,'DTOC Backsheet'!$D$5:$AF$183,X$9,FALSE))),"")</f>
        <v>0</v>
      </c>
      <c r="Y128" s="93"/>
    </row>
    <row r="129" spans="1:25" ht="30" customHeight="1" x14ac:dyDescent="0.3">
      <c r="A129" s="162">
        <v>117</v>
      </c>
      <c r="B129" s="98" t="str">
        <f ca="1">IFERROR(IF((VLOOKUP($E129,'Org List'!$AJ$10:$AL$188,3,FALSE))="","",(VLOOKUP($E129,'Org List'!$AJ$10:$AL$188,3,FALSE))),"")</f>
        <v>Midlands and East of England Commissioning Region</v>
      </c>
      <c r="C129" s="99" t="str">
        <f ca="1">IFERROR(IF((VLOOKUP($E129,'Org List'!$AO$10:$AQ$188,3,FALSE))="","",(VLOOKUP($E129,'Org List'!$AO$10:$AQ$188,3,FALSE))),"")</f>
        <v>East Midlands Region</v>
      </c>
      <c r="D129" s="100" t="str">
        <f ca="1">IFERROR(IF((VLOOKUP($E129,'Org List'!$AT$10:$AV$188,3,FALSE))="","",(VLOOKUP($E129,'Org List'!$AT$10:$AV$188,3,FALSE))),"")</f>
        <v>NHS England Midlands And East (Central Midlands)</v>
      </c>
      <c r="E129" s="98" t="str">
        <f t="shared" ca="1" si="1"/>
        <v>E10000021</v>
      </c>
      <c r="F129" s="100" t="str">
        <f ca="1">IF(E129="","",VLOOKUP(E129,'Org List'!$J$9:$K$488,2,0))</f>
        <v>Northamptonshire</v>
      </c>
      <c r="G129" s="107">
        <f ca="1">IFERROR(IF((VLOOKUP($E129,'Adj NEA Backsheet'!$D$5:$CB$183,G$9,FALSE))="","",(VLOOKUP($E129,'Adj NEA Backsheet'!$D$5:$CB$183,G$9,FALSE))),"")</f>
        <v>2898.4339300922679</v>
      </c>
      <c r="H129" s="108">
        <f ca="1">IFERROR(IF((VLOOKUP($E129,'Adj NEA Backsheet'!$D$5:$CB$183,H$9,FALSE))="","",(VLOOKUP($E129,'Adj NEA Backsheet'!$D$5:$CB$183,H$9,FALSE))),"")</f>
        <v>2834.4552142259722</v>
      </c>
      <c r="I129" s="108">
        <f ca="1">IFERROR(IF((VLOOKUP($E129,'Adj NEA Backsheet'!$D$5:$CB$183,I$9,FALSE))="","",(VLOOKUP($E129,'Adj NEA Backsheet'!$D$5:$CB$183,I$9,FALSE))),"")</f>
        <v>2903.5745781550545</v>
      </c>
      <c r="J129" s="109">
        <f ca="1">IFERROR(IF((VLOOKUP($E129,'Adj NEA Backsheet'!$D$5:$CB$183,J$9,FALSE))="","",(VLOOKUP($E129,'Adj NEA Backsheet'!$D$5:$CB$183,J$9,FALSE))),"")</f>
        <v>2789.1598399920222</v>
      </c>
      <c r="K129" s="172">
        <f ca="1">IFERROR(IF((VLOOKUP($E129,'Adj NEA Backsheet'!$D$5:$CB$183,K$9,FALSE))="","",(VLOOKUP($E129,'Adj NEA Backsheet'!$D$5:$CB$183,K$9,FALSE))),"")</f>
        <v>2913.5755324701381</v>
      </c>
      <c r="L129" s="240">
        <f ca="1">IFERROR(IF((VLOOKUP($E129,'Adj NEA Backsheet'!$D$5:$CB$183,L$9,FALSE))="","",(VLOOKUP($E129,'Adj NEA Backsheet'!$D$5:$CB$183,L$9,FALSE))),"")</f>
        <v>2999.872870642927</v>
      </c>
      <c r="M129" s="109">
        <f ca="1">IFERROR(IF((VLOOKUP($E129,'NEA Backsheet'!$D$5:$CB$183,M$9,FALSE))="","",(VLOOKUP($E129,'NEA Backsheet'!$D$5:$CB$183,M$9,FALSE))),"")</f>
        <v>3229.1911018080896</v>
      </c>
      <c r="N129" s="243">
        <f ca="1">IFERROR(IF((VLOOKUP($E129,'NEA Backsheet'!$D$5:$CB$183,N$9,FALSE))="","",(VLOOKUP($E129,'NEA Backsheet'!$D$5:$CB$183,N$9,FALSE))),"")</f>
        <v>0</v>
      </c>
      <c r="O129" s="93"/>
      <c r="Q129" s="107">
        <f ca="1">IFERROR(IF((VLOOKUP($E129,'DTOC Backsheet'!$D$5:$AF$183,Q$9,FALSE))="","",(VLOOKUP($E129,'DTOC Backsheet'!$D$5:$AF$183,Q$9,FALSE))),"")</f>
        <v>2502.8739090920194</v>
      </c>
      <c r="R129" s="108">
        <f ca="1">IFERROR(IF((VLOOKUP($E129,'DTOC Backsheet'!$D$5:$AF$183,R$9,FALSE))="","",(VLOOKUP($E129,'DTOC Backsheet'!$D$5:$AF$183,R$9,FALSE))),"")</f>
        <v>2762.7904218148451</v>
      </c>
      <c r="S129" s="108">
        <f ca="1">IFERROR(IF((VLOOKUP($E129,'DTOC Backsheet'!$D$5:$AF$183,S$9,FALSE))="","",(VLOOKUP($E129,'DTOC Backsheet'!$D$5:$AF$183,S$9,FALSE))),"")</f>
        <v>2050.7238413218411</v>
      </c>
      <c r="T129" s="109">
        <f ca="1">IFERROR(IF((VLOOKUP($E129,'DTOC Backsheet'!$D$5:$AF$183,T$9,FALSE))="","",(VLOOKUP($E129,'DTOC Backsheet'!$D$5:$AF$183,T$9,FALSE))),"")</f>
        <v>1518.4057151092636</v>
      </c>
      <c r="U129" s="172">
        <f ca="1">IFERROR(IF((VLOOKUP($E129,'DTOC Backsheet'!$D$5:$AF$183,U$9,FALSE))="","",(VLOOKUP($E129,'DTOC Backsheet'!$D$5:$AF$183,U$9,FALSE))),"")</f>
        <v>1627.5936617499251</v>
      </c>
      <c r="V129" s="240">
        <f ca="1">IFERROR(IF((VLOOKUP($E129,'DTOC Backsheet'!$D$5:$AF$183,V$9,FALSE))="","",(VLOOKUP($E129,'DTOC Backsheet'!$D$5:$AF$183,V$9,FALSE))),"")</f>
        <v>1597.0903623709467</v>
      </c>
      <c r="W129" s="109">
        <f ca="1">IFERROR(IF((VLOOKUP($E129,'DTOC Backsheet'!$D$5:$AF$183,W$9,FALSE))="","",(VLOOKUP($E129,'DTOC Backsheet'!$D$5:$AF$183,W$9,FALSE))),"")</f>
        <v>1123.0760225896618</v>
      </c>
      <c r="X129" s="243">
        <f ca="1">IFERROR(IF((VLOOKUP($E129,'DTOC Backsheet'!$D$5:$AF$183,X$9,FALSE))="","",(VLOOKUP($E129,'DTOC Backsheet'!$D$5:$AF$183,X$9,FALSE))),"")</f>
        <v>0</v>
      </c>
      <c r="Y129" s="93"/>
    </row>
    <row r="130" spans="1:25" ht="30" customHeight="1" x14ac:dyDescent="0.3">
      <c r="A130" s="162">
        <v>118</v>
      </c>
      <c r="B130" s="98" t="str">
        <f ca="1">IFERROR(IF((VLOOKUP($E130,'Org List'!$AJ$10:$AL$188,3,FALSE))="","",(VLOOKUP($E130,'Org List'!$AJ$10:$AL$188,3,FALSE))),"")</f>
        <v>North of England Commissioning Region</v>
      </c>
      <c r="C130" s="99" t="str">
        <f ca="1">IFERROR(IF((VLOOKUP($E130,'Org List'!$AO$10:$AQ$188,3,FALSE))="","",(VLOOKUP($E130,'Org List'!$AO$10:$AQ$188,3,FALSE))),"")</f>
        <v>North East Region</v>
      </c>
      <c r="D130" s="100" t="str">
        <f ca="1">IFERROR(IF((VLOOKUP($E130,'Org List'!$AT$10:$AV$188,3,FALSE))="","",(VLOOKUP($E130,'Org List'!$AT$10:$AV$188,3,FALSE))),"")</f>
        <v>NHS England North (Cumbria And North East)</v>
      </c>
      <c r="E130" s="98" t="str">
        <f t="shared" ca="1" si="1"/>
        <v>E06000057</v>
      </c>
      <c r="F130" s="100" t="str">
        <f ca="1">IF(E130="","",VLOOKUP(E130,'Org List'!$J$9:$K$488,2,0))</f>
        <v>Northumberland</v>
      </c>
      <c r="G130" s="107">
        <f ca="1">IFERROR(IF((VLOOKUP($E130,'Adj NEA Backsheet'!$D$5:$CB$183,G$9,FALSE))="","",(VLOOKUP($E130,'Adj NEA Backsheet'!$D$5:$CB$183,G$9,FALSE))),"")</f>
        <v>3064.6175590575613</v>
      </c>
      <c r="H130" s="108">
        <f ca="1">IFERROR(IF((VLOOKUP($E130,'Adj NEA Backsheet'!$D$5:$CB$183,H$9,FALSE))="","",(VLOOKUP($E130,'Adj NEA Backsheet'!$D$5:$CB$183,H$9,FALSE))),"")</f>
        <v>3105.5402972971269</v>
      </c>
      <c r="I130" s="108">
        <f ca="1">IFERROR(IF((VLOOKUP($E130,'Adj NEA Backsheet'!$D$5:$CB$183,I$9,FALSE))="","",(VLOOKUP($E130,'Adj NEA Backsheet'!$D$5:$CB$183,I$9,FALSE))),"")</f>
        <v>3239.726990430619</v>
      </c>
      <c r="J130" s="109">
        <f ca="1">IFERROR(IF((VLOOKUP($E130,'Adj NEA Backsheet'!$D$5:$CB$183,J$9,FALSE))="","",(VLOOKUP($E130,'Adj NEA Backsheet'!$D$5:$CB$183,J$9,FALSE))),"")</f>
        <v>3292.0357411817454</v>
      </c>
      <c r="K130" s="172">
        <f ca="1">IFERROR(IF((VLOOKUP($E130,'Adj NEA Backsheet'!$D$5:$CB$183,K$9,FALSE))="","",(VLOOKUP($E130,'Adj NEA Backsheet'!$D$5:$CB$183,K$9,FALSE))),"")</f>
        <v>3172.598316030867</v>
      </c>
      <c r="L130" s="240">
        <f ca="1">IFERROR(IF((VLOOKUP($E130,'Adj NEA Backsheet'!$D$5:$CB$183,L$9,FALSE))="","",(VLOOKUP($E130,'Adj NEA Backsheet'!$D$5:$CB$183,L$9,FALSE))),"")</f>
        <v>3224.8927590960529</v>
      </c>
      <c r="M130" s="109">
        <f ca="1">IFERROR(IF((VLOOKUP($E130,'NEA Backsheet'!$D$5:$CB$183,M$9,FALSE))="","",(VLOOKUP($E130,'NEA Backsheet'!$D$5:$CB$183,M$9,FALSE))),"")</f>
        <v>3462.4581025946404</v>
      </c>
      <c r="N130" s="243">
        <f ca="1">IFERROR(IF((VLOOKUP($E130,'NEA Backsheet'!$D$5:$CB$183,N$9,FALSE))="","",(VLOOKUP($E130,'NEA Backsheet'!$D$5:$CB$183,N$9,FALSE))),"")</f>
        <v>0</v>
      </c>
      <c r="O130" s="93"/>
      <c r="Q130" s="107">
        <f ca="1">IFERROR(IF((VLOOKUP($E130,'DTOC Backsheet'!$D$5:$AF$183,Q$9,FALSE))="","",(VLOOKUP($E130,'DTOC Backsheet'!$D$5:$AF$183,Q$9,FALSE))),"")</f>
        <v>371.00544397625566</v>
      </c>
      <c r="R130" s="108">
        <f ca="1">IFERROR(IF((VLOOKUP($E130,'DTOC Backsheet'!$D$5:$AF$183,R$9,FALSE))="","",(VLOOKUP($E130,'DTOC Backsheet'!$D$5:$AF$183,R$9,FALSE))),"")</f>
        <v>299.88004798080766</v>
      </c>
      <c r="S130" s="108">
        <f ca="1">IFERROR(IF((VLOOKUP($E130,'DTOC Backsheet'!$D$5:$AF$183,S$9,FALSE))="","",(VLOOKUP($E130,'DTOC Backsheet'!$D$5:$AF$183,S$9,FALSE))),"")</f>
        <v>305.64697198043859</v>
      </c>
      <c r="T130" s="109">
        <f ca="1">IFERROR(IF((VLOOKUP($E130,'DTOC Backsheet'!$D$5:$AF$183,T$9,FALSE))="","",(VLOOKUP($E130,'DTOC Backsheet'!$D$5:$AF$183,T$9,FALSE))),"")</f>
        <v>432.77242388617884</v>
      </c>
      <c r="U130" s="172">
        <f ca="1">IFERROR(IF((VLOOKUP($E130,'DTOC Backsheet'!$D$5:$AF$183,U$9,FALSE))="","",(VLOOKUP($E130,'DTOC Backsheet'!$D$5:$AF$183,U$9,FALSE))),"")</f>
        <v>315.1292961809342</v>
      </c>
      <c r="V130" s="240">
        <f ca="1">IFERROR(IF((VLOOKUP($E130,'DTOC Backsheet'!$D$5:$AF$183,V$9,FALSE))="","",(VLOOKUP($E130,'DTOC Backsheet'!$D$5:$AF$183,V$9,FALSE))),"")</f>
        <v>253.8005837050853</v>
      </c>
      <c r="W130" s="109">
        <f ca="1">IFERROR(IF((VLOOKUP($E130,'DTOC Backsheet'!$D$5:$AF$183,W$9,FALSE))="","",(VLOOKUP($E130,'DTOC Backsheet'!$D$5:$AF$183,W$9,FALSE))),"")</f>
        <v>322.07216929140759</v>
      </c>
      <c r="X130" s="243">
        <f ca="1">IFERROR(IF((VLOOKUP($E130,'DTOC Backsheet'!$D$5:$AF$183,X$9,FALSE))="","",(VLOOKUP($E130,'DTOC Backsheet'!$D$5:$AF$183,X$9,FALSE))),"")</f>
        <v>0</v>
      </c>
      <c r="Y130" s="93"/>
    </row>
    <row r="131" spans="1:25" ht="30" customHeight="1" x14ac:dyDescent="0.3">
      <c r="A131" s="162">
        <v>119</v>
      </c>
      <c r="B131" s="98" t="str">
        <f ca="1">IFERROR(IF((VLOOKUP($E131,'Org List'!$AJ$10:$AL$188,3,FALSE))="","",(VLOOKUP($E131,'Org List'!$AJ$10:$AL$188,3,FALSE))),"")</f>
        <v>Midlands and East of England Commissioning Region</v>
      </c>
      <c r="C131" s="99" t="str">
        <f ca="1">IFERROR(IF((VLOOKUP($E131,'Org List'!$AO$10:$AQ$188,3,FALSE))="","",(VLOOKUP($E131,'Org List'!$AO$10:$AQ$188,3,FALSE))),"")</f>
        <v>East Midlands Region</v>
      </c>
      <c r="D131" s="100" t="str">
        <f ca="1">IFERROR(IF((VLOOKUP($E131,'Org List'!$AT$10:$AV$188,3,FALSE))="","",(VLOOKUP($E131,'Org List'!$AT$10:$AV$188,3,FALSE))),"")</f>
        <v>NHS England Midlands And East (North Midlands)</v>
      </c>
      <c r="E131" s="98" t="str">
        <f t="shared" ca="1" si="1"/>
        <v>E06000018</v>
      </c>
      <c r="F131" s="100" t="str">
        <f ca="1">IF(E131="","",VLOOKUP(E131,'Org List'!$J$9:$K$488,2,0))</f>
        <v>Nottingham</v>
      </c>
      <c r="G131" s="107">
        <f ca="1">IFERROR(IF((VLOOKUP($E131,'Adj NEA Backsheet'!$D$5:$CB$183,G$9,FALSE))="","",(VLOOKUP($E131,'Adj NEA Backsheet'!$D$5:$CB$183,G$9,FALSE))),"")</f>
        <v>2212.767040547571</v>
      </c>
      <c r="H131" s="108">
        <f ca="1">IFERROR(IF((VLOOKUP($E131,'Adj NEA Backsheet'!$D$5:$CB$183,H$9,FALSE))="","",(VLOOKUP($E131,'Adj NEA Backsheet'!$D$5:$CB$183,H$9,FALSE))),"")</f>
        <v>2195.3309320280396</v>
      </c>
      <c r="I131" s="108">
        <f ca="1">IFERROR(IF((VLOOKUP($E131,'Adj NEA Backsheet'!$D$5:$CB$183,I$9,FALSE))="","",(VLOOKUP($E131,'Adj NEA Backsheet'!$D$5:$CB$183,I$9,FALSE))),"")</f>
        <v>2312.2991763334112</v>
      </c>
      <c r="J131" s="109">
        <f ca="1">IFERROR(IF((VLOOKUP($E131,'Adj NEA Backsheet'!$D$5:$CB$183,J$9,FALSE))="","",(VLOOKUP($E131,'Adj NEA Backsheet'!$D$5:$CB$183,J$9,FALSE))),"")</f>
        <v>2401.4534416482879</v>
      </c>
      <c r="K131" s="172">
        <f ca="1">IFERROR(IF((VLOOKUP($E131,'Adj NEA Backsheet'!$D$5:$CB$183,K$9,FALSE))="","",(VLOOKUP($E131,'Adj NEA Backsheet'!$D$5:$CB$183,K$9,FALSE))),"")</f>
        <v>2383.9168323794511</v>
      </c>
      <c r="L131" s="240">
        <f ca="1">IFERROR(IF((VLOOKUP($E131,'Adj NEA Backsheet'!$D$5:$CB$183,L$9,FALSE))="","",(VLOOKUP($E131,'Adj NEA Backsheet'!$D$5:$CB$183,L$9,FALSE))),"")</f>
        <v>2410.2664703216328</v>
      </c>
      <c r="M131" s="109">
        <f ca="1">IFERROR(IF((VLOOKUP($E131,'NEA Backsheet'!$D$5:$CB$183,M$9,FALSE))="","",(VLOOKUP($E131,'NEA Backsheet'!$D$5:$CB$183,M$9,FALSE))),"")</f>
        <v>2495.1929914131092</v>
      </c>
      <c r="N131" s="243">
        <f ca="1">IFERROR(IF((VLOOKUP($E131,'NEA Backsheet'!$D$5:$CB$183,N$9,FALSE))="","",(VLOOKUP($E131,'NEA Backsheet'!$D$5:$CB$183,N$9,FALSE))),"")</f>
        <v>0</v>
      </c>
      <c r="O131" s="93"/>
      <c r="Q131" s="107">
        <f ca="1">IFERROR(IF((VLOOKUP($E131,'DTOC Backsheet'!$D$5:$AF$183,Q$9,FALSE))="","",(VLOOKUP($E131,'DTOC Backsheet'!$D$5:$AF$183,Q$9,FALSE))),"")</f>
        <v>1114.9385692961305</v>
      </c>
      <c r="R131" s="108">
        <f ca="1">IFERROR(IF((VLOOKUP($E131,'DTOC Backsheet'!$D$5:$AF$183,R$9,FALSE))="","",(VLOOKUP($E131,'DTOC Backsheet'!$D$5:$AF$183,R$9,FALSE))),"")</f>
        <v>1582.2712136869904</v>
      </c>
      <c r="S131" s="108">
        <f ca="1">IFERROR(IF((VLOOKUP($E131,'DTOC Backsheet'!$D$5:$AF$183,S$9,FALSE))="","",(VLOOKUP($E131,'DTOC Backsheet'!$D$5:$AF$183,S$9,FALSE))),"")</f>
        <v>1723.5044207142037</v>
      </c>
      <c r="T131" s="109">
        <f ca="1">IFERROR(IF((VLOOKUP($E131,'DTOC Backsheet'!$D$5:$AF$183,T$9,FALSE))="","",(VLOOKUP($E131,'DTOC Backsheet'!$D$5:$AF$183,T$9,FALSE))),"")</f>
        <v>1455.7880956076558</v>
      </c>
      <c r="U131" s="172">
        <f ca="1">IFERROR(IF((VLOOKUP($E131,'DTOC Backsheet'!$D$5:$AF$183,U$9,FALSE))="","",(VLOOKUP($E131,'DTOC Backsheet'!$D$5:$AF$183,U$9,FALSE))),"")</f>
        <v>1273.4306732939331</v>
      </c>
      <c r="V131" s="240">
        <f ca="1">IFERROR(IF((VLOOKUP($E131,'DTOC Backsheet'!$D$5:$AF$183,V$9,FALSE))="","",(VLOOKUP($E131,'DTOC Backsheet'!$D$5:$AF$183,V$9,FALSE))),"")</f>
        <v>1190.5060349365349</v>
      </c>
      <c r="W131" s="109">
        <f ca="1">IFERROR(IF((VLOOKUP($E131,'DTOC Backsheet'!$D$5:$AF$183,W$9,FALSE))="","",(VLOOKUP($E131,'DTOC Backsheet'!$D$5:$AF$183,W$9,FALSE))),"")</f>
        <v>1743.7208676819548</v>
      </c>
      <c r="X131" s="243">
        <f ca="1">IFERROR(IF((VLOOKUP($E131,'DTOC Backsheet'!$D$5:$AF$183,X$9,FALSE))="","",(VLOOKUP($E131,'DTOC Backsheet'!$D$5:$AF$183,X$9,FALSE))),"")</f>
        <v>0</v>
      </c>
      <c r="Y131" s="93"/>
    </row>
    <row r="132" spans="1:25" ht="30" customHeight="1" x14ac:dyDescent="0.3">
      <c r="A132" s="162">
        <v>120</v>
      </c>
      <c r="B132" s="98" t="str">
        <f ca="1">IFERROR(IF((VLOOKUP($E132,'Org List'!$AJ$10:$AL$188,3,FALSE))="","",(VLOOKUP($E132,'Org List'!$AJ$10:$AL$188,3,FALSE))),"")</f>
        <v>Midlands and East of England Commissioning Region</v>
      </c>
      <c r="C132" s="99" t="str">
        <f ca="1">IFERROR(IF((VLOOKUP($E132,'Org List'!$AO$10:$AQ$188,3,FALSE))="","",(VLOOKUP($E132,'Org List'!$AO$10:$AQ$188,3,FALSE))),"")</f>
        <v>East Midlands Region</v>
      </c>
      <c r="D132" s="100" t="str">
        <f ca="1">IFERROR(IF((VLOOKUP($E132,'Org List'!$AT$10:$AV$188,3,FALSE))="","",(VLOOKUP($E132,'Org List'!$AT$10:$AV$188,3,FALSE))),"")</f>
        <v>NHS England Midlands And East (North Midlands)</v>
      </c>
      <c r="E132" s="98" t="str">
        <f t="shared" ca="1" si="1"/>
        <v>E10000024</v>
      </c>
      <c r="F132" s="100" t="str">
        <f ca="1">IF(E132="","",VLOOKUP(E132,'Org List'!$J$9:$K$488,2,0))</f>
        <v>Nottinghamshire</v>
      </c>
      <c r="G132" s="107">
        <f ca="1">IFERROR(IF((VLOOKUP($E132,'Adj NEA Backsheet'!$D$5:$CB$183,G$9,FALSE))="","",(VLOOKUP($E132,'Adj NEA Backsheet'!$D$5:$CB$183,G$9,FALSE))),"")</f>
        <v>2515.1048385936224</v>
      </c>
      <c r="H132" s="108">
        <f ca="1">IFERROR(IF((VLOOKUP($E132,'Adj NEA Backsheet'!$D$5:$CB$183,H$9,FALSE))="","",(VLOOKUP($E132,'Adj NEA Backsheet'!$D$5:$CB$183,H$9,FALSE))),"")</f>
        <v>2486.6737792985246</v>
      </c>
      <c r="I132" s="108">
        <f ca="1">IFERROR(IF((VLOOKUP($E132,'Adj NEA Backsheet'!$D$5:$CB$183,I$9,FALSE))="","",(VLOOKUP($E132,'Adj NEA Backsheet'!$D$5:$CB$183,I$9,FALSE))),"")</f>
        <v>2537.3525686331213</v>
      </c>
      <c r="J132" s="109">
        <f ca="1">IFERROR(IF((VLOOKUP($E132,'Adj NEA Backsheet'!$D$5:$CB$183,J$9,FALSE))="","",(VLOOKUP($E132,'Adj NEA Backsheet'!$D$5:$CB$183,J$9,FALSE))),"")</f>
        <v>2606.5773857482136</v>
      </c>
      <c r="K132" s="172">
        <f ca="1">IFERROR(IF((VLOOKUP($E132,'Adj NEA Backsheet'!$D$5:$CB$183,K$9,FALSE))="","",(VLOOKUP($E132,'Adj NEA Backsheet'!$D$5:$CB$183,K$9,FALSE))),"")</f>
        <v>2631.2379899754606</v>
      </c>
      <c r="L132" s="240">
        <f ca="1">IFERROR(IF((VLOOKUP($E132,'Adj NEA Backsheet'!$D$5:$CB$183,L$9,FALSE))="","",(VLOOKUP($E132,'Adj NEA Backsheet'!$D$5:$CB$183,L$9,FALSE))),"")</f>
        <v>2647.569832444186</v>
      </c>
      <c r="M132" s="109">
        <f ca="1">IFERROR(IF((VLOOKUP($E132,'NEA Backsheet'!$D$5:$CB$183,M$9,FALSE))="","",(VLOOKUP($E132,'NEA Backsheet'!$D$5:$CB$183,M$9,FALSE))),"")</f>
        <v>2808.1464550458923</v>
      </c>
      <c r="N132" s="243">
        <f ca="1">IFERROR(IF((VLOOKUP($E132,'NEA Backsheet'!$D$5:$CB$183,N$9,FALSE))="","",(VLOOKUP($E132,'NEA Backsheet'!$D$5:$CB$183,N$9,FALSE))),"")</f>
        <v>0</v>
      </c>
      <c r="O132" s="93"/>
      <c r="Q132" s="107">
        <f ca="1">IFERROR(IF((VLOOKUP($E132,'DTOC Backsheet'!$D$5:$AF$183,Q$9,FALSE))="","",(VLOOKUP($E132,'DTOC Backsheet'!$D$5:$AF$183,Q$9,FALSE))),"")</f>
        <v>633.99604518907972</v>
      </c>
      <c r="R132" s="108">
        <f ca="1">IFERROR(IF((VLOOKUP($E132,'DTOC Backsheet'!$D$5:$AF$183,R$9,FALSE))="","",(VLOOKUP($E132,'DTOC Backsheet'!$D$5:$AF$183,R$9,FALSE))),"")</f>
        <v>641.20054570259208</v>
      </c>
      <c r="S132" s="108">
        <f ca="1">IFERROR(IF((VLOOKUP($E132,'DTOC Backsheet'!$D$5:$AF$183,S$9,FALSE))="","",(VLOOKUP($E132,'DTOC Backsheet'!$D$5:$AF$183,S$9,FALSE))),"")</f>
        <v>696.53724113616511</v>
      </c>
      <c r="T132" s="109">
        <f ca="1">IFERROR(IF((VLOOKUP($E132,'DTOC Backsheet'!$D$5:$AF$183,T$9,FALSE))="","",(VLOOKUP($E132,'DTOC Backsheet'!$D$5:$AF$183,T$9,FALSE))),"")</f>
        <v>974.8148319776127</v>
      </c>
      <c r="U132" s="172">
        <f ca="1">IFERROR(IF((VLOOKUP($E132,'DTOC Backsheet'!$D$5:$AF$183,U$9,FALSE))="","",(VLOOKUP($E132,'DTOC Backsheet'!$D$5:$AF$183,U$9,FALSE))),"")</f>
        <v>784.27590785554105</v>
      </c>
      <c r="V132" s="240">
        <f ca="1">IFERROR(IF((VLOOKUP($E132,'DTOC Backsheet'!$D$5:$AF$183,V$9,FALSE))="","",(VLOOKUP($E132,'DTOC Backsheet'!$D$5:$AF$183,V$9,FALSE))),"")</f>
        <v>579.85464418574429</v>
      </c>
      <c r="W132" s="109">
        <f ca="1">IFERROR(IF((VLOOKUP($E132,'DTOC Backsheet'!$D$5:$AF$183,W$9,FALSE))="","",(VLOOKUP($E132,'DTOC Backsheet'!$D$5:$AF$183,W$9,FALSE))),"")</f>
        <v>803.49760876777555</v>
      </c>
      <c r="X132" s="243">
        <f ca="1">IFERROR(IF((VLOOKUP($E132,'DTOC Backsheet'!$D$5:$AF$183,X$9,FALSE))="","",(VLOOKUP($E132,'DTOC Backsheet'!$D$5:$AF$183,X$9,FALSE))),"")</f>
        <v>0</v>
      </c>
      <c r="Y132" s="93"/>
    </row>
    <row r="133" spans="1:25" ht="30" customHeight="1" x14ac:dyDescent="0.3">
      <c r="A133" s="162">
        <v>121</v>
      </c>
      <c r="B133" s="98" t="str">
        <f ca="1">IFERROR(IF((VLOOKUP($E133,'Org List'!$AJ$10:$AL$188,3,FALSE))="","",(VLOOKUP($E133,'Org List'!$AJ$10:$AL$188,3,FALSE))),"")</f>
        <v>North of England Commissioning Region</v>
      </c>
      <c r="C133" s="99" t="str">
        <f ca="1">IFERROR(IF((VLOOKUP($E133,'Org List'!$AO$10:$AQ$188,3,FALSE))="","",(VLOOKUP($E133,'Org List'!$AO$10:$AQ$188,3,FALSE))),"")</f>
        <v>North West Region</v>
      </c>
      <c r="D133" s="100" t="str">
        <f ca="1">IFERROR(IF((VLOOKUP($E133,'Org List'!$AT$10:$AV$188,3,FALSE))="","",(VLOOKUP($E133,'Org List'!$AT$10:$AV$188,3,FALSE))),"")</f>
        <v>NHS England North (Greater Manchester)</v>
      </c>
      <c r="E133" s="98" t="str">
        <f t="shared" ca="1" si="1"/>
        <v>E08000004</v>
      </c>
      <c r="F133" s="100" t="str">
        <f ca="1">IF(E133="","",VLOOKUP(E133,'Org List'!$J$9:$K$488,2,0))</f>
        <v>Oldham</v>
      </c>
      <c r="G133" s="107">
        <f ca="1">IFERROR(IF((VLOOKUP($E133,'Adj NEA Backsheet'!$D$5:$CB$183,G$9,FALSE))="","",(VLOOKUP($E133,'Adj NEA Backsheet'!$D$5:$CB$183,G$9,FALSE))),"")</f>
        <v>3231.1667632932322</v>
      </c>
      <c r="H133" s="108">
        <f ca="1">IFERROR(IF((VLOOKUP($E133,'Adj NEA Backsheet'!$D$5:$CB$183,H$9,FALSE))="","",(VLOOKUP($E133,'Adj NEA Backsheet'!$D$5:$CB$183,H$9,FALSE))),"")</f>
        <v>3323.4478299660577</v>
      </c>
      <c r="I133" s="108">
        <f ca="1">IFERROR(IF((VLOOKUP($E133,'Adj NEA Backsheet'!$D$5:$CB$183,I$9,FALSE))="","",(VLOOKUP($E133,'Adj NEA Backsheet'!$D$5:$CB$183,I$9,FALSE))),"")</f>
        <v>3782.3210929941088</v>
      </c>
      <c r="J133" s="109">
        <f ca="1">IFERROR(IF((VLOOKUP($E133,'Adj NEA Backsheet'!$D$5:$CB$183,J$9,FALSE))="","",(VLOOKUP($E133,'Adj NEA Backsheet'!$D$5:$CB$183,J$9,FALSE))),"")</f>
        <v>3592.3013964686529</v>
      </c>
      <c r="K133" s="172">
        <f ca="1">IFERROR(IF((VLOOKUP($E133,'Adj NEA Backsheet'!$D$5:$CB$183,K$9,FALSE))="","",(VLOOKUP($E133,'Adj NEA Backsheet'!$D$5:$CB$183,K$9,FALSE))),"")</f>
        <v>3812.1519329781231</v>
      </c>
      <c r="L133" s="240">
        <f ca="1">IFERROR(IF((VLOOKUP($E133,'Adj NEA Backsheet'!$D$5:$CB$183,L$9,FALSE))="","",(VLOOKUP($E133,'Adj NEA Backsheet'!$D$5:$CB$183,L$9,FALSE))),"")</f>
        <v>3594.7371976410063</v>
      </c>
      <c r="M133" s="109">
        <f ca="1">IFERROR(IF((VLOOKUP($E133,'NEA Backsheet'!$D$5:$CB$183,M$9,FALSE))="","",(VLOOKUP($E133,'NEA Backsheet'!$D$5:$CB$183,M$9,FALSE))),"")</f>
        <v>3929.4081837677913</v>
      </c>
      <c r="N133" s="243">
        <f ca="1">IFERROR(IF((VLOOKUP($E133,'NEA Backsheet'!$D$5:$CB$183,N$9,FALSE))="","",(VLOOKUP($E133,'NEA Backsheet'!$D$5:$CB$183,N$9,FALSE))),"")</f>
        <v>0</v>
      </c>
      <c r="O133" s="93"/>
      <c r="Q133" s="107">
        <f ca="1">IFERROR(IF((VLOOKUP($E133,'DTOC Backsheet'!$D$5:$AF$183,Q$9,FALSE))="","",(VLOOKUP($E133,'DTOC Backsheet'!$D$5:$AF$183,Q$9,FALSE))),"")</f>
        <v>664.03343064857745</v>
      </c>
      <c r="R133" s="108">
        <f ca="1">IFERROR(IF((VLOOKUP($E133,'DTOC Backsheet'!$D$5:$AF$183,R$9,FALSE))="","",(VLOOKUP($E133,'DTOC Backsheet'!$D$5:$AF$183,R$9,FALSE))),"")</f>
        <v>483.71400767073101</v>
      </c>
      <c r="S133" s="108">
        <f ca="1">IFERROR(IF((VLOOKUP($E133,'DTOC Backsheet'!$D$5:$AF$183,S$9,FALSE))="","",(VLOOKUP($E133,'DTOC Backsheet'!$D$5:$AF$183,S$9,FALSE))),"")</f>
        <v>619.38290686358687</v>
      </c>
      <c r="T133" s="109">
        <f ca="1">IFERROR(IF((VLOOKUP($E133,'DTOC Backsheet'!$D$5:$AF$183,T$9,FALSE))="","",(VLOOKUP($E133,'DTOC Backsheet'!$D$5:$AF$183,T$9,FALSE))),"")</f>
        <v>641.64883920966747</v>
      </c>
      <c r="U133" s="172">
        <f ca="1">IFERROR(IF((VLOOKUP($E133,'DTOC Backsheet'!$D$5:$AF$183,U$9,FALSE))="","",(VLOOKUP($E133,'DTOC Backsheet'!$D$5:$AF$183,U$9,FALSE))),"")</f>
        <v>679.25880669442586</v>
      </c>
      <c r="V133" s="240">
        <f ca="1">IFERROR(IF((VLOOKUP($E133,'DTOC Backsheet'!$D$5:$AF$183,V$9,FALSE))="","",(VLOOKUP($E133,'DTOC Backsheet'!$D$5:$AF$183,V$9,FALSE))),"")</f>
        <v>906.62815557955662</v>
      </c>
      <c r="W133" s="109">
        <f ca="1">IFERROR(IF((VLOOKUP($E133,'DTOC Backsheet'!$D$5:$AF$183,W$9,FALSE))="","",(VLOOKUP($E133,'DTOC Backsheet'!$D$5:$AF$183,W$9,FALSE))),"")</f>
        <v>678.68895870223253</v>
      </c>
      <c r="X133" s="243">
        <f ca="1">IFERROR(IF((VLOOKUP($E133,'DTOC Backsheet'!$D$5:$AF$183,X$9,FALSE))="","",(VLOOKUP($E133,'DTOC Backsheet'!$D$5:$AF$183,X$9,FALSE))),"")</f>
        <v>0</v>
      </c>
      <c r="Y133" s="93"/>
    </row>
    <row r="134" spans="1:25" ht="30" customHeight="1" x14ac:dyDescent="0.3">
      <c r="A134" s="162">
        <v>122</v>
      </c>
      <c r="B134" s="98" t="str">
        <f ca="1">IFERROR(IF((VLOOKUP($E134,'Org List'!$AJ$10:$AL$188,3,FALSE))="","",(VLOOKUP($E134,'Org List'!$AJ$10:$AL$188,3,FALSE))),"")</f>
        <v>South East England Commissioning Region</v>
      </c>
      <c r="C134" s="99" t="str">
        <f ca="1">IFERROR(IF((VLOOKUP($E134,'Org List'!$AO$10:$AQ$188,3,FALSE))="","",(VLOOKUP($E134,'Org List'!$AO$10:$AQ$188,3,FALSE))),"")</f>
        <v>South East Region</v>
      </c>
      <c r="D134" s="100" t="str">
        <f ca="1">IFERROR(IF((VLOOKUP($E134,'Org List'!$AT$10:$AV$188,3,FALSE))="","",(VLOOKUP($E134,'Org List'!$AT$10:$AV$188,3,FALSE))),"")</f>
        <v>NHS England South East (Hampshire, Isle of Wight and Thames Valley)</v>
      </c>
      <c r="E134" s="98" t="str">
        <f t="shared" ca="1" si="1"/>
        <v>E10000025</v>
      </c>
      <c r="F134" s="100" t="str">
        <f ca="1">IF(E134="","",VLOOKUP(E134,'Org List'!$J$9:$K$488,2,0))</f>
        <v>Oxfordshire</v>
      </c>
      <c r="G134" s="107">
        <f ca="1">IFERROR(IF((VLOOKUP($E134,'Adj NEA Backsheet'!$D$5:$CB$183,G$9,FALSE))="","",(VLOOKUP($E134,'Adj NEA Backsheet'!$D$5:$CB$183,G$9,FALSE))),"")</f>
        <v>2353.406620627622</v>
      </c>
      <c r="H134" s="108">
        <f ca="1">IFERROR(IF((VLOOKUP($E134,'Adj NEA Backsheet'!$D$5:$CB$183,H$9,FALSE))="","",(VLOOKUP($E134,'Adj NEA Backsheet'!$D$5:$CB$183,H$9,FALSE))),"")</f>
        <v>2346.5031841482764</v>
      </c>
      <c r="I134" s="108">
        <f ca="1">IFERROR(IF((VLOOKUP($E134,'Adj NEA Backsheet'!$D$5:$CB$183,I$9,FALSE))="","",(VLOOKUP($E134,'Adj NEA Backsheet'!$D$5:$CB$183,I$9,FALSE))),"")</f>
        <v>2434.675809505773</v>
      </c>
      <c r="J134" s="109">
        <f ca="1">IFERROR(IF((VLOOKUP($E134,'Adj NEA Backsheet'!$D$5:$CB$183,J$9,FALSE))="","",(VLOOKUP($E134,'Adj NEA Backsheet'!$D$5:$CB$183,J$9,FALSE))),"")</f>
        <v>2418.4763567061482</v>
      </c>
      <c r="K134" s="172">
        <f ca="1">IFERROR(IF((VLOOKUP($E134,'Adj NEA Backsheet'!$D$5:$CB$183,K$9,FALSE))="","",(VLOOKUP($E134,'Adj NEA Backsheet'!$D$5:$CB$183,K$9,FALSE))),"")</f>
        <v>2474.9547503084668</v>
      </c>
      <c r="L134" s="240">
        <f ca="1">IFERROR(IF((VLOOKUP($E134,'Adj NEA Backsheet'!$D$5:$CB$183,L$9,FALSE))="","",(VLOOKUP($E134,'Adj NEA Backsheet'!$D$5:$CB$183,L$9,FALSE))),"")</f>
        <v>2433.3796928842225</v>
      </c>
      <c r="M134" s="109">
        <f ca="1">IFERROR(IF((VLOOKUP($E134,'NEA Backsheet'!$D$5:$CB$183,M$9,FALSE))="","",(VLOOKUP($E134,'NEA Backsheet'!$D$5:$CB$183,M$9,FALSE))),"")</f>
        <v>2632.6035089238153</v>
      </c>
      <c r="N134" s="243">
        <f ca="1">IFERROR(IF((VLOOKUP($E134,'NEA Backsheet'!$D$5:$CB$183,N$9,FALSE))="","",(VLOOKUP($E134,'NEA Backsheet'!$D$5:$CB$183,N$9,FALSE))),"")</f>
        <v>0</v>
      </c>
      <c r="O134" s="93"/>
      <c r="Q134" s="107">
        <f ca="1">IFERROR(IF((VLOOKUP($E134,'DTOC Backsheet'!$D$5:$AF$183,Q$9,FALSE))="","",(VLOOKUP($E134,'DTOC Backsheet'!$D$5:$AF$183,Q$9,FALSE))),"")</f>
        <v>3264.9350649350649</v>
      </c>
      <c r="R134" s="108">
        <f ca="1">IFERROR(IF((VLOOKUP($E134,'DTOC Backsheet'!$D$5:$AF$183,R$9,FALSE))="","",(VLOOKUP($E134,'DTOC Backsheet'!$D$5:$AF$183,R$9,FALSE))),"")</f>
        <v>2630.7977736549165</v>
      </c>
      <c r="S134" s="108">
        <f ca="1">IFERROR(IF((VLOOKUP($E134,'DTOC Backsheet'!$D$5:$AF$183,S$9,FALSE))="","",(VLOOKUP($E134,'DTOC Backsheet'!$D$5:$AF$183,S$9,FALSE))),"")</f>
        <v>2093.135435992579</v>
      </c>
      <c r="T134" s="109">
        <f ca="1">IFERROR(IF((VLOOKUP($E134,'DTOC Backsheet'!$D$5:$AF$183,T$9,FALSE))="","",(VLOOKUP($E134,'DTOC Backsheet'!$D$5:$AF$183,T$9,FALSE))),"")</f>
        <v>2140.8322250016367</v>
      </c>
      <c r="U134" s="172">
        <f ca="1">IFERROR(IF((VLOOKUP($E134,'DTOC Backsheet'!$D$5:$AF$183,U$9,FALSE))="","",(VLOOKUP($E134,'DTOC Backsheet'!$D$5:$AF$183,U$9,FALSE))),"")</f>
        <v>1718.4408072726264</v>
      </c>
      <c r="V134" s="240">
        <f ca="1">IFERROR(IF((VLOOKUP($E134,'DTOC Backsheet'!$D$5:$AF$183,V$9,FALSE))="","",(VLOOKUP($E134,'DTOC Backsheet'!$D$5:$AF$183,V$9,FALSE))),"")</f>
        <v>1848.7491149331101</v>
      </c>
      <c r="W134" s="109">
        <f ca="1">IFERROR(IF((VLOOKUP($E134,'DTOC Backsheet'!$D$5:$AF$183,W$9,FALSE))="","",(VLOOKUP($E134,'DTOC Backsheet'!$D$5:$AF$183,W$9,FALSE))),"")</f>
        <v>1506.8749043522675</v>
      </c>
      <c r="X134" s="243">
        <f ca="1">IFERROR(IF((VLOOKUP($E134,'DTOC Backsheet'!$D$5:$AF$183,X$9,FALSE))="","",(VLOOKUP($E134,'DTOC Backsheet'!$D$5:$AF$183,X$9,FALSE))),"")</f>
        <v>0</v>
      </c>
      <c r="Y134" s="93"/>
    </row>
    <row r="135" spans="1:25" ht="30" customHeight="1" x14ac:dyDescent="0.3">
      <c r="A135" s="162">
        <v>123</v>
      </c>
      <c r="B135" s="98" t="str">
        <f ca="1">IFERROR(IF((VLOOKUP($E135,'Org List'!$AJ$10:$AL$188,3,FALSE))="","",(VLOOKUP($E135,'Org List'!$AJ$10:$AL$188,3,FALSE))),"")</f>
        <v>Midlands and East of England Commissioning Region</v>
      </c>
      <c r="C135" s="99" t="str">
        <f ca="1">IFERROR(IF((VLOOKUP($E135,'Org List'!$AO$10:$AQ$188,3,FALSE))="","",(VLOOKUP($E135,'Org List'!$AO$10:$AQ$188,3,FALSE))),"")</f>
        <v>East Region</v>
      </c>
      <c r="D135" s="100" t="str">
        <f ca="1">IFERROR(IF((VLOOKUP($E135,'Org List'!$AT$10:$AV$188,3,FALSE))="","",(VLOOKUP($E135,'Org List'!$AT$10:$AV$188,3,FALSE))),"")</f>
        <v>NHS England Midlands And East (East)</v>
      </c>
      <c r="E135" s="98" t="str">
        <f t="shared" ca="1" si="1"/>
        <v>E06000031</v>
      </c>
      <c r="F135" s="100" t="str">
        <f ca="1">IF(E135="","",VLOOKUP(E135,'Org List'!$J$9:$K$488,2,0))</f>
        <v>Peterborough</v>
      </c>
      <c r="G135" s="107">
        <f ca="1">IFERROR(IF((VLOOKUP($E135,'Adj NEA Backsheet'!$D$5:$CB$183,G$9,FALSE))="","",(VLOOKUP($E135,'Adj NEA Backsheet'!$D$5:$CB$183,G$9,FALSE))),"")</f>
        <v>2594.0774454946259</v>
      </c>
      <c r="H135" s="108">
        <f ca="1">IFERROR(IF((VLOOKUP($E135,'Adj NEA Backsheet'!$D$5:$CB$183,H$9,FALSE))="","",(VLOOKUP($E135,'Adj NEA Backsheet'!$D$5:$CB$183,H$9,FALSE))),"")</f>
        <v>2505.0653498650408</v>
      </c>
      <c r="I135" s="108">
        <f ca="1">IFERROR(IF((VLOOKUP($E135,'Adj NEA Backsheet'!$D$5:$CB$183,I$9,FALSE))="","",(VLOOKUP($E135,'Adj NEA Backsheet'!$D$5:$CB$183,I$9,FALSE))),"")</f>
        <v>2618.3823129335337</v>
      </c>
      <c r="J135" s="109">
        <f ca="1">IFERROR(IF((VLOOKUP($E135,'Adj NEA Backsheet'!$D$5:$CB$183,J$9,FALSE))="","",(VLOOKUP($E135,'Adj NEA Backsheet'!$D$5:$CB$183,J$9,FALSE))),"")</f>
        <v>2552.4691820194912</v>
      </c>
      <c r="K135" s="172">
        <f ca="1">IFERROR(IF((VLOOKUP($E135,'Adj NEA Backsheet'!$D$5:$CB$183,K$9,FALSE))="","",(VLOOKUP($E135,'Adj NEA Backsheet'!$D$5:$CB$183,K$9,FALSE))),"")</f>
        <v>2616.8863765303263</v>
      </c>
      <c r="L135" s="240">
        <f ca="1">IFERROR(IF((VLOOKUP($E135,'Adj NEA Backsheet'!$D$5:$CB$183,L$9,FALSE))="","",(VLOOKUP($E135,'Adj NEA Backsheet'!$D$5:$CB$183,L$9,FALSE))),"")</f>
        <v>2597.9297540890898</v>
      </c>
      <c r="M135" s="109">
        <f ca="1">IFERROR(IF((VLOOKUP($E135,'NEA Backsheet'!$D$5:$CB$183,M$9,FALSE))="","",(VLOOKUP($E135,'NEA Backsheet'!$D$5:$CB$183,M$9,FALSE))),"")</f>
        <v>2766.072392986704</v>
      </c>
      <c r="N135" s="243">
        <f ca="1">IFERROR(IF((VLOOKUP($E135,'NEA Backsheet'!$D$5:$CB$183,N$9,FALSE))="","",(VLOOKUP($E135,'NEA Backsheet'!$D$5:$CB$183,N$9,FALSE))),"")</f>
        <v>0</v>
      </c>
      <c r="O135" s="93"/>
      <c r="Q135" s="107">
        <f ca="1">IFERROR(IF((VLOOKUP($E135,'DTOC Backsheet'!$D$5:$AF$183,Q$9,FALSE))="","",(VLOOKUP($E135,'DTOC Backsheet'!$D$5:$AF$183,Q$9,FALSE))),"")</f>
        <v>1284.0401598334508</v>
      </c>
      <c r="R135" s="108">
        <f ca="1">IFERROR(IF((VLOOKUP($E135,'DTOC Backsheet'!$D$5:$AF$183,R$9,FALSE))="","",(VLOOKUP($E135,'DTOC Backsheet'!$D$5:$AF$183,R$9,FALSE))),"")</f>
        <v>1303.5156643497533</v>
      </c>
      <c r="S135" s="108">
        <f ca="1">IFERROR(IF((VLOOKUP($E135,'DTOC Backsheet'!$D$5:$AF$183,S$9,FALSE))="","",(VLOOKUP($E135,'DTOC Backsheet'!$D$5:$AF$183,S$9,FALSE))),"")</f>
        <v>1271.2803465296665</v>
      </c>
      <c r="T135" s="109">
        <f ca="1">IFERROR(IF((VLOOKUP($E135,'DTOC Backsheet'!$D$5:$AF$183,T$9,FALSE))="","",(VLOOKUP($E135,'DTOC Backsheet'!$D$5:$AF$183,T$9,FALSE))),"")</f>
        <v>1243.6504835360347</v>
      </c>
      <c r="U135" s="172">
        <f ca="1">IFERROR(IF((VLOOKUP($E135,'DTOC Backsheet'!$D$5:$AF$183,U$9,FALSE))="","",(VLOOKUP($E135,'DTOC Backsheet'!$D$5:$AF$183,U$9,FALSE))),"")</f>
        <v>1358.1621982941708</v>
      </c>
      <c r="V135" s="240">
        <f ca="1">IFERROR(IF((VLOOKUP($E135,'DTOC Backsheet'!$D$5:$AF$183,V$9,FALSE))="","",(VLOOKUP($E135,'DTOC Backsheet'!$D$5:$AF$183,V$9,FALSE))),"")</f>
        <v>1594.5090514286956</v>
      </c>
      <c r="W135" s="109">
        <f ca="1">IFERROR(IF((VLOOKUP($E135,'DTOC Backsheet'!$D$5:$AF$183,W$9,FALSE))="","",(VLOOKUP($E135,'DTOC Backsheet'!$D$5:$AF$183,W$9,FALSE))),"")</f>
        <v>1118.4865162422582</v>
      </c>
      <c r="X135" s="243">
        <f ca="1">IFERROR(IF((VLOOKUP($E135,'DTOC Backsheet'!$D$5:$AF$183,X$9,FALSE))="","",(VLOOKUP($E135,'DTOC Backsheet'!$D$5:$AF$183,X$9,FALSE))),"")</f>
        <v>0</v>
      </c>
      <c r="Y135" s="93"/>
    </row>
    <row r="136" spans="1:25" ht="30" customHeight="1" x14ac:dyDescent="0.3">
      <c r="A136" s="162">
        <v>124</v>
      </c>
      <c r="B136" s="98" t="str">
        <f ca="1">IFERROR(IF((VLOOKUP($E136,'Org List'!$AJ$10:$AL$188,3,FALSE))="","",(VLOOKUP($E136,'Org List'!$AJ$10:$AL$188,3,FALSE))),"")</f>
        <v>South West England Commissioning Region</v>
      </c>
      <c r="C136" s="99" t="str">
        <f ca="1">IFERROR(IF((VLOOKUP($E136,'Org List'!$AO$10:$AQ$188,3,FALSE))="","",(VLOOKUP($E136,'Org List'!$AO$10:$AQ$188,3,FALSE))),"")</f>
        <v>South West Region</v>
      </c>
      <c r="D136" s="100" t="str">
        <f ca="1">IFERROR(IF((VLOOKUP($E136,'Org List'!$AT$10:$AV$188,3,FALSE))="","",(VLOOKUP($E136,'Org List'!$AT$10:$AV$188,3,FALSE))),"")</f>
        <v>NHS England South West (South West South)</v>
      </c>
      <c r="E136" s="98" t="str">
        <f t="shared" ca="1" si="1"/>
        <v>E06000026</v>
      </c>
      <c r="F136" s="100" t="str">
        <f ca="1">IF(E136="","",VLOOKUP(E136,'Org List'!$J$9:$K$488,2,0))</f>
        <v>Plymouth</v>
      </c>
      <c r="G136" s="107">
        <f ca="1">IFERROR(IF((VLOOKUP($E136,'Adj NEA Backsheet'!$D$5:$CB$183,G$9,FALSE))="","",(VLOOKUP($E136,'Adj NEA Backsheet'!$D$5:$CB$183,G$9,FALSE))),"")</f>
        <v>2541.8531739070513</v>
      </c>
      <c r="H136" s="108">
        <f ca="1">IFERROR(IF((VLOOKUP($E136,'Adj NEA Backsheet'!$D$5:$CB$183,H$9,FALSE))="","",(VLOOKUP($E136,'Adj NEA Backsheet'!$D$5:$CB$183,H$9,FALSE))),"")</f>
        <v>2530.0352244150877</v>
      </c>
      <c r="I136" s="108">
        <f ca="1">IFERROR(IF((VLOOKUP($E136,'Adj NEA Backsheet'!$D$5:$CB$183,I$9,FALSE))="","",(VLOOKUP($E136,'Adj NEA Backsheet'!$D$5:$CB$183,I$9,FALSE))),"")</f>
        <v>2732.5970876698689</v>
      </c>
      <c r="J136" s="109">
        <f ca="1">IFERROR(IF((VLOOKUP($E136,'Adj NEA Backsheet'!$D$5:$CB$183,J$9,FALSE))="","",(VLOOKUP($E136,'Adj NEA Backsheet'!$D$5:$CB$183,J$9,FALSE))),"")</f>
        <v>2642.6191093517396</v>
      </c>
      <c r="K136" s="172">
        <f ca="1">IFERROR(IF((VLOOKUP($E136,'Adj NEA Backsheet'!$D$5:$CB$183,K$9,FALSE))="","",(VLOOKUP($E136,'Adj NEA Backsheet'!$D$5:$CB$183,K$9,FALSE))),"")</f>
        <v>2630.414793930976</v>
      </c>
      <c r="L136" s="240">
        <f ca="1">IFERROR(IF((VLOOKUP($E136,'Adj NEA Backsheet'!$D$5:$CB$183,L$9,FALSE))="","",(VLOOKUP($E136,'Adj NEA Backsheet'!$D$5:$CB$183,L$9,FALSE))),"")</f>
        <v>2532.3404754145727</v>
      </c>
      <c r="M136" s="109">
        <f ca="1">IFERROR(IF((VLOOKUP($E136,'NEA Backsheet'!$D$5:$CB$183,M$9,FALSE))="","",(VLOOKUP($E136,'NEA Backsheet'!$D$5:$CB$183,M$9,FALSE))),"")</f>
        <v>2782.1441207837074</v>
      </c>
      <c r="N136" s="243">
        <f ca="1">IFERROR(IF((VLOOKUP($E136,'NEA Backsheet'!$D$5:$CB$183,N$9,FALSE))="","",(VLOOKUP($E136,'NEA Backsheet'!$D$5:$CB$183,N$9,FALSE))),"")</f>
        <v>0</v>
      </c>
      <c r="O136" s="93"/>
      <c r="Q136" s="107">
        <f ca="1">IFERROR(IF((VLOOKUP($E136,'DTOC Backsheet'!$D$5:$AF$183,Q$9,FALSE))="","",(VLOOKUP($E136,'DTOC Backsheet'!$D$5:$AF$183,Q$9,FALSE))),"")</f>
        <v>2673.5911665155495</v>
      </c>
      <c r="R136" s="108">
        <f ca="1">IFERROR(IF((VLOOKUP($E136,'DTOC Backsheet'!$D$5:$AF$183,R$9,FALSE))="","",(VLOOKUP($E136,'DTOC Backsheet'!$D$5:$AF$183,R$9,FALSE))),"")</f>
        <v>2408.2258500947055</v>
      </c>
      <c r="S136" s="108">
        <f ca="1">IFERROR(IF((VLOOKUP($E136,'DTOC Backsheet'!$D$5:$AF$183,S$9,FALSE))="","",(VLOOKUP($E136,'DTOC Backsheet'!$D$5:$AF$183,S$9,FALSE))),"")</f>
        <v>2114.3776732351307</v>
      </c>
      <c r="T136" s="109">
        <f ca="1">IFERROR(IF((VLOOKUP($E136,'DTOC Backsheet'!$D$5:$AF$183,T$9,FALSE))="","",(VLOOKUP($E136,'DTOC Backsheet'!$D$5:$AF$183,T$9,FALSE))),"")</f>
        <v>2966.3557686974923</v>
      </c>
      <c r="U136" s="172">
        <f ca="1">IFERROR(IF((VLOOKUP($E136,'DTOC Backsheet'!$D$5:$AF$183,U$9,FALSE))="","",(VLOOKUP($E136,'DTOC Backsheet'!$D$5:$AF$183,U$9,FALSE))),"")</f>
        <v>1716.6673282200909</v>
      </c>
      <c r="V136" s="240">
        <f ca="1">IFERROR(IF((VLOOKUP($E136,'DTOC Backsheet'!$D$5:$AF$183,V$9,FALSE))="","",(VLOOKUP($E136,'DTOC Backsheet'!$D$5:$AF$183,V$9,FALSE))),"")</f>
        <v>1540.3686185763427</v>
      </c>
      <c r="W136" s="109">
        <f ca="1">IFERROR(IF((VLOOKUP($E136,'DTOC Backsheet'!$D$5:$AF$183,W$9,FALSE))="","",(VLOOKUP($E136,'DTOC Backsheet'!$D$5:$AF$183,W$9,FALSE))),"")</f>
        <v>1156.5762533465206</v>
      </c>
      <c r="X136" s="243">
        <f ca="1">IFERROR(IF((VLOOKUP($E136,'DTOC Backsheet'!$D$5:$AF$183,X$9,FALSE))="","",(VLOOKUP($E136,'DTOC Backsheet'!$D$5:$AF$183,X$9,FALSE))),"")</f>
        <v>0</v>
      </c>
      <c r="Y136" s="93"/>
    </row>
    <row r="137" spans="1:25" ht="30" customHeight="1" x14ac:dyDescent="0.3">
      <c r="A137" s="162">
        <v>125</v>
      </c>
      <c r="B137" s="98" t="str">
        <f ca="1">IFERROR(IF((VLOOKUP($E137,'Org List'!$AJ$10:$AL$188,3,FALSE))="","",(VLOOKUP($E137,'Org List'!$AJ$10:$AL$188,3,FALSE))),"")</f>
        <v>South East England Commissioning Region</v>
      </c>
      <c r="C137" s="99" t="str">
        <f ca="1">IFERROR(IF((VLOOKUP($E137,'Org List'!$AO$10:$AQ$188,3,FALSE))="","",(VLOOKUP($E137,'Org List'!$AO$10:$AQ$188,3,FALSE))),"")</f>
        <v>South East Region</v>
      </c>
      <c r="D137" s="100" t="str">
        <f ca="1">IFERROR(IF((VLOOKUP($E137,'Org List'!$AT$10:$AV$188,3,FALSE))="","",(VLOOKUP($E137,'Org List'!$AT$10:$AV$188,3,FALSE))),"")</f>
        <v>NHS England South East (Hampshire, Isle of Wight and Thames Valley)</v>
      </c>
      <c r="E137" s="98" t="str">
        <f t="shared" ca="1" si="1"/>
        <v>E06000044</v>
      </c>
      <c r="F137" s="100" t="str">
        <f ca="1">IF(E137="","",VLOOKUP(E137,'Org List'!$J$9:$K$488,2,0))</f>
        <v>Portsmouth</v>
      </c>
      <c r="G137" s="107">
        <f ca="1">IFERROR(IF((VLOOKUP($E137,'Adj NEA Backsheet'!$D$5:$CB$183,G$9,FALSE))="","",(VLOOKUP($E137,'Adj NEA Backsheet'!$D$5:$CB$183,G$9,FALSE))),"")</f>
        <v>2196.2239582117763</v>
      </c>
      <c r="H137" s="108">
        <f ca="1">IFERROR(IF((VLOOKUP($E137,'Adj NEA Backsheet'!$D$5:$CB$183,H$9,FALSE))="","",(VLOOKUP($E137,'Adj NEA Backsheet'!$D$5:$CB$183,H$9,FALSE))),"")</f>
        <v>2186.4333550961528</v>
      </c>
      <c r="I137" s="108">
        <f ca="1">IFERROR(IF((VLOOKUP($E137,'Adj NEA Backsheet'!$D$5:$CB$183,I$9,FALSE))="","",(VLOOKUP($E137,'Adj NEA Backsheet'!$D$5:$CB$183,I$9,FALSE))),"")</f>
        <v>2274.7057320116178</v>
      </c>
      <c r="J137" s="109">
        <f ca="1">IFERROR(IF((VLOOKUP($E137,'Adj NEA Backsheet'!$D$5:$CB$183,J$9,FALSE))="","",(VLOOKUP($E137,'Adj NEA Backsheet'!$D$5:$CB$183,J$9,FALSE))),"")</f>
        <v>2182.0825851906657</v>
      </c>
      <c r="K137" s="172">
        <f ca="1">IFERROR(IF((VLOOKUP($E137,'Adj NEA Backsheet'!$D$5:$CB$183,K$9,FALSE))="","",(VLOOKUP($E137,'Adj NEA Backsheet'!$D$5:$CB$183,K$9,FALSE))),"")</f>
        <v>2439.2715950150405</v>
      </c>
      <c r="L137" s="240">
        <f ca="1">IFERROR(IF((VLOOKUP($E137,'Adj NEA Backsheet'!$D$5:$CB$183,L$9,FALSE))="","",(VLOOKUP($E137,'Adj NEA Backsheet'!$D$5:$CB$183,L$9,FALSE))),"")</f>
        <v>2356.0883839287044</v>
      </c>
      <c r="M137" s="109">
        <f ca="1">IFERROR(IF((VLOOKUP($E137,'NEA Backsheet'!$D$5:$CB$183,M$9,FALSE))="","",(VLOOKUP($E137,'NEA Backsheet'!$D$5:$CB$183,M$9,FALSE))),"")</f>
        <v>2480.5067467765043</v>
      </c>
      <c r="N137" s="243">
        <f ca="1">IFERROR(IF((VLOOKUP($E137,'NEA Backsheet'!$D$5:$CB$183,N$9,FALSE))="","",(VLOOKUP($E137,'NEA Backsheet'!$D$5:$CB$183,N$9,FALSE))),"")</f>
        <v>0</v>
      </c>
      <c r="O137" s="93"/>
      <c r="Q137" s="107">
        <f ca="1">IFERROR(IF((VLOOKUP($E137,'DTOC Backsheet'!$D$5:$AF$183,Q$9,FALSE))="","",(VLOOKUP($E137,'DTOC Backsheet'!$D$5:$AF$183,Q$9,FALSE))),"")</f>
        <v>1519.4163939809764</v>
      </c>
      <c r="R137" s="108">
        <f ca="1">IFERROR(IF((VLOOKUP($E137,'DTOC Backsheet'!$D$5:$AF$183,R$9,FALSE))="","",(VLOOKUP($E137,'DTOC Backsheet'!$D$5:$AF$183,R$9,FALSE))),"")</f>
        <v>1238.5208120755779</v>
      </c>
      <c r="S137" s="108">
        <f ca="1">IFERROR(IF((VLOOKUP($E137,'DTOC Backsheet'!$D$5:$AF$183,S$9,FALSE))="","",(VLOOKUP($E137,'DTOC Backsheet'!$D$5:$AF$183,S$9,FALSE))),"")</f>
        <v>1029.7549933734444</v>
      </c>
      <c r="T137" s="109">
        <f ca="1">IFERROR(IF((VLOOKUP($E137,'DTOC Backsheet'!$D$5:$AF$183,T$9,FALSE))="","",(VLOOKUP($E137,'DTOC Backsheet'!$D$5:$AF$183,T$9,FALSE))),"")</f>
        <v>1141.5849274127934</v>
      </c>
      <c r="U137" s="172">
        <f ca="1">IFERROR(IF((VLOOKUP($E137,'DTOC Backsheet'!$D$5:$AF$183,U$9,FALSE))="","",(VLOOKUP($E137,'DTOC Backsheet'!$D$5:$AF$183,U$9,FALSE))),"")</f>
        <v>811.32610304606101</v>
      </c>
      <c r="V137" s="240">
        <f ca="1">IFERROR(IF((VLOOKUP($E137,'DTOC Backsheet'!$D$5:$AF$183,V$9,FALSE))="","",(VLOOKUP($E137,'DTOC Backsheet'!$D$5:$AF$183,V$9,FALSE))),"")</f>
        <v>510.29372331355273</v>
      </c>
      <c r="W137" s="109">
        <f ca="1">IFERROR(IF((VLOOKUP($E137,'DTOC Backsheet'!$D$5:$AF$183,W$9,FALSE))="","",(VLOOKUP($E137,'DTOC Backsheet'!$D$5:$AF$183,W$9,FALSE))),"")</f>
        <v>649.41159977245945</v>
      </c>
      <c r="X137" s="243">
        <f ca="1">IFERROR(IF((VLOOKUP($E137,'DTOC Backsheet'!$D$5:$AF$183,X$9,FALSE))="","",(VLOOKUP($E137,'DTOC Backsheet'!$D$5:$AF$183,X$9,FALSE))),"")</f>
        <v>0</v>
      </c>
      <c r="Y137" s="93"/>
    </row>
    <row r="138" spans="1:25" ht="30" customHeight="1" x14ac:dyDescent="0.3">
      <c r="A138" s="162">
        <v>126</v>
      </c>
      <c r="B138" s="98" t="str">
        <f ca="1">IFERROR(IF((VLOOKUP($E138,'Org List'!$AJ$10:$AL$188,3,FALSE))="","",(VLOOKUP($E138,'Org List'!$AJ$10:$AL$188,3,FALSE))),"")</f>
        <v>South East England Commissioning Region</v>
      </c>
      <c r="C138" s="99" t="str">
        <f ca="1">IFERROR(IF((VLOOKUP($E138,'Org List'!$AO$10:$AQ$188,3,FALSE))="","",(VLOOKUP($E138,'Org List'!$AO$10:$AQ$188,3,FALSE))),"")</f>
        <v>South East Region</v>
      </c>
      <c r="D138" s="100" t="str">
        <f ca="1">IFERROR(IF((VLOOKUP($E138,'Org List'!$AT$10:$AV$188,3,FALSE))="","",(VLOOKUP($E138,'Org List'!$AT$10:$AV$188,3,FALSE))),"")</f>
        <v>NHS England South East (Hampshire, Isle of Wight and Thames Valley)</v>
      </c>
      <c r="E138" s="98" t="str">
        <f t="shared" ca="1" si="1"/>
        <v>E06000038</v>
      </c>
      <c r="F138" s="100" t="str">
        <f ca="1">IF(E138="","",VLOOKUP(E138,'Org List'!$J$9:$K$488,2,0))</f>
        <v>Reading</v>
      </c>
      <c r="G138" s="107">
        <f ca="1">IFERROR(IF((VLOOKUP($E138,'Adj NEA Backsheet'!$D$5:$CB$183,G$9,FALSE))="","",(VLOOKUP($E138,'Adj NEA Backsheet'!$D$5:$CB$183,G$9,FALSE))),"")</f>
        <v>2391.463888754</v>
      </c>
      <c r="H138" s="108">
        <f ca="1">IFERROR(IF((VLOOKUP($E138,'Adj NEA Backsheet'!$D$5:$CB$183,H$9,FALSE))="","",(VLOOKUP($E138,'Adj NEA Backsheet'!$D$5:$CB$183,H$9,FALSE))),"")</f>
        <v>2386.2089595761886</v>
      </c>
      <c r="I138" s="108">
        <f ca="1">IFERROR(IF((VLOOKUP($E138,'Adj NEA Backsheet'!$D$5:$CB$183,I$9,FALSE))="","",(VLOOKUP($E138,'Adj NEA Backsheet'!$D$5:$CB$183,I$9,FALSE))),"")</f>
        <v>2491.9763819432092</v>
      </c>
      <c r="J138" s="109">
        <f ca="1">IFERROR(IF((VLOOKUP($E138,'Adj NEA Backsheet'!$D$5:$CB$183,J$9,FALSE))="","",(VLOOKUP($E138,'Adj NEA Backsheet'!$D$5:$CB$183,J$9,FALSE))),"")</f>
        <v>2437.7930016069986</v>
      </c>
      <c r="K138" s="172">
        <f ca="1">IFERROR(IF((VLOOKUP($E138,'Adj NEA Backsheet'!$D$5:$CB$183,K$9,FALSE))="","",(VLOOKUP($E138,'Adj NEA Backsheet'!$D$5:$CB$183,K$9,FALSE))),"")</f>
        <v>2422.3294687771036</v>
      </c>
      <c r="L138" s="240">
        <f ca="1">IFERROR(IF((VLOOKUP($E138,'Adj NEA Backsheet'!$D$5:$CB$183,L$9,FALSE))="","",(VLOOKUP($E138,'Adj NEA Backsheet'!$D$5:$CB$183,L$9,FALSE))),"")</f>
        <v>2405.3817318031365</v>
      </c>
      <c r="M138" s="109">
        <f ca="1">IFERROR(IF((VLOOKUP($E138,'NEA Backsheet'!$D$5:$CB$183,M$9,FALSE))="","",(VLOOKUP($E138,'NEA Backsheet'!$D$5:$CB$183,M$9,FALSE))),"")</f>
        <v>2596.593992626375</v>
      </c>
      <c r="N138" s="243">
        <f ca="1">IFERROR(IF((VLOOKUP($E138,'NEA Backsheet'!$D$5:$CB$183,N$9,FALSE))="","",(VLOOKUP($E138,'NEA Backsheet'!$D$5:$CB$183,N$9,FALSE))),"")</f>
        <v>0</v>
      </c>
      <c r="O138" s="93"/>
      <c r="Q138" s="107">
        <f ca="1">IFERROR(IF((VLOOKUP($E138,'DTOC Backsheet'!$D$5:$AF$183,Q$9,FALSE))="","",(VLOOKUP($E138,'DTOC Backsheet'!$D$5:$AF$183,Q$9,FALSE))),"")</f>
        <v>1239.8596624914669</v>
      </c>
      <c r="R138" s="108">
        <f ca="1">IFERROR(IF((VLOOKUP($E138,'DTOC Backsheet'!$D$5:$AF$183,R$9,FALSE))="","",(VLOOKUP($E138,'DTOC Backsheet'!$D$5:$AF$183,R$9,FALSE))),"")</f>
        <v>1532.758648060834</v>
      </c>
      <c r="S138" s="108">
        <f ca="1">IFERROR(IF((VLOOKUP($E138,'DTOC Backsheet'!$D$5:$AF$183,S$9,FALSE))="","",(VLOOKUP($E138,'DTOC Backsheet'!$D$5:$AF$183,S$9,FALSE))),"")</f>
        <v>1479.5764474289979</v>
      </c>
      <c r="T138" s="109">
        <f ca="1">IFERROR(IF((VLOOKUP($E138,'DTOC Backsheet'!$D$5:$AF$183,T$9,FALSE))="","",(VLOOKUP($E138,'DTOC Backsheet'!$D$5:$AF$183,T$9,FALSE))),"")</f>
        <v>955.61695694274636</v>
      </c>
      <c r="U138" s="172">
        <f ca="1">IFERROR(IF((VLOOKUP($E138,'DTOC Backsheet'!$D$5:$AF$183,U$9,FALSE))="","",(VLOOKUP($E138,'DTOC Backsheet'!$D$5:$AF$183,U$9,FALSE))),"")</f>
        <v>793.74076210874603</v>
      </c>
      <c r="V138" s="240">
        <f ca="1">IFERROR(IF((VLOOKUP($E138,'DTOC Backsheet'!$D$5:$AF$183,V$9,FALSE))="","",(VLOOKUP($E138,'DTOC Backsheet'!$D$5:$AF$183,V$9,FALSE))),"")</f>
        <v>962.65505237031152</v>
      </c>
      <c r="W138" s="109">
        <f ca="1">IFERROR(IF((VLOOKUP($E138,'DTOC Backsheet'!$D$5:$AF$183,W$9,FALSE))="","",(VLOOKUP($E138,'DTOC Backsheet'!$D$5:$AF$183,W$9,FALSE))),"")</f>
        <v>1307.5217283210081</v>
      </c>
      <c r="X138" s="243">
        <f ca="1">IFERROR(IF((VLOOKUP($E138,'DTOC Backsheet'!$D$5:$AF$183,X$9,FALSE))="","",(VLOOKUP($E138,'DTOC Backsheet'!$D$5:$AF$183,X$9,FALSE))),"")</f>
        <v>0</v>
      </c>
      <c r="Y138" s="93"/>
    </row>
    <row r="139" spans="1:25" ht="30" customHeight="1" x14ac:dyDescent="0.3">
      <c r="A139" s="162">
        <v>127</v>
      </c>
      <c r="B139" s="98" t="str">
        <f ca="1">IFERROR(IF((VLOOKUP($E139,'Org List'!$AJ$10:$AL$188,3,FALSE))="","",(VLOOKUP($E139,'Org List'!$AJ$10:$AL$188,3,FALSE))),"")</f>
        <v>London Commissioning Region</v>
      </c>
      <c r="C139" s="99" t="str">
        <f ca="1">IFERROR(IF((VLOOKUP($E139,'Org List'!$AO$10:$AQ$188,3,FALSE))="","",(VLOOKUP($E139,'Org List'!$AO$10:$AQ$188,3,FALSE))),"")</f>
        <v>London Region</v>
      </c>
      <c r="D139" s="100" t="str">
        <f ca="1">IFERROR(IF((VLOOKUP($E139,'Org List'!$AT$10:$AV$188,3,FALSE))="","",(VLOOKUP($E139,'Org List'!$AT$10:$AV$188,3,FALSE))),"")</f>
        <v>NHS England London</v>
      </c>
      <c r="E139" s="98" t="str">
        <f t="shared" ca="1" si="1"/>
        <v>E09000026</v>
      </c>
      <c r="F139" s="100" t="str">
        <f ca="1">IF(E139="","",VLOOKUP(E139,'Org List'!$J$9:$K$488,2,0))</f>
        <v>Redbridge</v>
      </c>
      <c r="G139" s="107">
        <f ca="1">IFERROR(IF((VLOOKUP($E139,'Adj NEA Backsheet'!$D$5:$CB$183,G$9,FALSE))="","",(VLOOKUP($E139,'Adj NEA Backsheet'!$D$5:$CB$183,G$9,FALSE))),"")</f>
        <v>2088.5867337283535</v>
      </c>
      <c r="H139" s="108">
        <f ca="1">IFERROR(IF((VLOOKUP($E139,'Adj NEA Backsheet'!$D$5:$CB$183,H$9,FALSE))="","",(VLOOKUP($E139,'Adj NEA Backsheet'!$D$5:$CB$183,H$9,FALSE))),"")</f>
        <v>2148.6496639652814</v>
      </c>
      <c r="I139" s="108">
        <f ca="1">IFERROR(IF((VLOOKUP($E139,'Adj NEA Backsheet'!$D$5:$CB$183,I$9,FALSE))="","",(VLOOKUP($E139,'Adj NEA Backsheet'!$D$5:$CB$183,I$9,FALSE))),"")</f>
        <v>2252.7601382586527</v>
      </c>
      <c r="J139" s="109">
        <f ca="1">IFERROR(IF((VLOOKUP($E139,'Adj NEA Backsheet'!$D$5:$CB$183,J$9,FALSE))="","",(VLOOKUP($E139,'Adj NEA Backsheet'!$D$5:$CB$183,J$9,FALSE))),"")</f>
        <v>2223.0541465571832</v>
      </c>
      <c r="K139" s="172">
        <f ca="1">IFERROR(IF((VLOOKUP($E139,'Adj NEA Backsheet'!$D$5:$CB$183,K$9,FALSE))="","",(VLOOKUP($E139,'Adj NEA Backsheet'!$D$5:$CB$183,K$9,FALSE))),"")</f>
        <v>2281.2390588925609</v>
      </c>
      <c r="L139" s="240">
        <f ca="1">IFERROR(IF((VLOOKUP($E139,'Adj NEA Backsheet'!$D$5:$CB$183,L$9,FALSE))="","",(VLOOKUP($E139,'Adj NEA Backsheet'!$D$5:$CB$183,L$9,FALSE))),"")</f>
        <v>2203.4084938174137</v>
      </c>
      <c r="M139" s="109">
        <f ca="1">IFERROR(IF((VLOOKUP($E139,'NEA Backsheet'!$D$5:$CB$183,M$9,FALSE))="","",(VLOOKUP($E139,'NEA Backsheet'!$D$5:$CB$183,M$9,FALSE))),"")</f>
        <v>2341.6333852901794</v>
      </c>
      <c r="N139" s="243">
        <f ca="1">IFERROR(IF((VLOOKUP($E139,'NEA Backsheet'!$D$5:$CB$183,N$9,FALSE))="","",(VLOOKUP($E139,'NEA Backsheet'!$D$5:$CB$183,N$9,FALSE))),"")</f>
        <v>0</v>
      </c>
      <c r="O139" s="93"/>
      <c r="Q139" s="107">
        <f ca="1">IFERROR(IF((VLOOKUP($E139,'DTOC Backsheet'!$D$5:$AF$183,Q$9,FALSE))="","",(VLOOKUP($E139,'DTOC Backsheet'!$D$5:$AF$183,Q$9,FALSE))),"")</f>
        <v>351.51874692863811</v>
      </c>
      <c r="R139" s="108">
        <f ca="1">IFERROR(IF((VLOOKUP($E139,'DTOC Backsheet'!$D$5:$AF$183,R$9,FALSE))="","",(VLOOKUP($E139,'DTOC Backsheet'!$D$5:$AF$183,R$9,FALSE))),"")</f>
        <v>235.08369599383735</v>
      </c>
      <c r="S139" s="108">
        <f ca="1">IFERROR(IF((VLOOKUP($E139,'DTOC Backsheet'!$D$5:$AF$183,S$9,FALSE))="","",(VLOOKUP($E139,'DTOC Backsheet'!$D$5:$AF$183,S$9,FALSE))),"")</f>
        <v>293.52258087366135</v>
      </c>
      <c r="T139" s="109">
        <f ca="1">IFERROR(IF((VLOOKUP($E139,'DTOC Backsheet'!$D$5:$AF$183,T$9,FALSE))="","",(VLOOKUP($E139,'DTOC Backsheet'!$D$5:$AF$183,T$9,FALSE))),"")</f>
        <v>359.00964550782044</v>
      </c>
      <c r="U139" s="172">
        <f ca="1">IFERROR(IF((VLOOKUP($E139,'DTOC Backsheet'!$D$5:$AF$183,U$9,FALSE))="","",(VLOOKUP($E139,'DTOC Backsheet'!$D$5:$AF$183,U$9,FALSE))),"")</f>
        <v>397.50586050805663</v>
      </c>
      <c r="V139" s="240">
        <f ca="1">IFERROR(IF((VLOOKUP($E139,'DTOC Backsheet'!$D$5:$AF$183,V$9,FALSE))="","",(VLOOKUP($E139,'DTOC Backsheet'!$D$5:$AF$183,V$9,FALSE))),"")</f>
        <v>522.5104238234303</v>
      </c>
      <c r="W139" s="109">
        <f ca="1">IFERROR(IF((VLOOKUP($E139,'DTOC Backsheet'!$D$5:$AF$183,W$9,FALSE))="","",(VLOOKUP($E139,'DTOC Backsheet'!$D$5:$AF$183,W$9,FALSE))),"")</f>
        <v>572.25272410463424</v>
      </c>
      <c r="X139" s="243">
        <f ca="1">IFERROR(IF((VLOOKUP($E139,'DTOC Backsheet'!$D$5:$AF$183,X$9,FALSE))="","",(VLOOKUP($E139,'DTOC Backsheet'!$D$5:$AF$183,X$9,FALSE))),"")</f>
        <v>0</v>
      </c>
      <c r="Y139" s="93"/>
    </row>
    <row r="140" spans="1:25" ht="30" customHeight="1" x14ac:dyDescent="0.3">
      <c r="A140" s="162">
        <v>128</v>
      </c>
      <c r="B140" s="98" t="str">
        <f ca="1">IFERROR(IF((VLOOKUP($E140,'Org List'!$AJ$10:$AL$188,3,FALSE))="","",(VLOOKUP($E140,'Org List'!$AJ$10:$AL$188,3,FALSE))),"")</f>
        <v>North of England Commissioning Region</v>
      </c>
      <c r="C140" s="99" t="str">
        <f ca="1">IFERROR(IF((VLOOKUP($E140,'Org List'!$AO$10:$AQ$188,3,FALSE))="","",(VLOOKUP($E140,'Org List'!$AO$10:$AQ$188,3,FALSE))),"")</f>
        <v>North East Region</v>
      </c>
      <c r="D140" s="100" t="str">
        <f ca="1">IFERROR(IF((VLOOKUP($E140,'Org List'!$AT$10:$AV$188,3,FALSE))="","",(VLOOKUP($E140,'Org List'!$AT$10:$AV$188,3,FALSE))),"")</f>
        <v>NHS England North (Cumbria And North East)</v>
      </c>
      <c r="E140" s="98" t="str">
        <f t="shared" ca="1" si="1"/>
        <v>E06000003</v>
      </c>
      <c r="F140" s="100" t="str">
        <f ca="1">IF(E140="","",VLOOKUP(E140,'Org List'!$J$9:$K$488,2,0))</f>
        <v>Redcar and Cleveland</v>
      </c>
      <c r="G140" s="107">
        <f ca="1">IFERROR(IF((VLOOKUP($E140,'Adj NEA Backsheet'!$D$5:$CB$183,G$9,FALSE))="","",(VLOOKUP($E140,'Adj NEA Backsheet'!$D$5:$CB$183,G$9,FALSE))),"")</f>
        <v>3000.9973268739477</v>
      </c>
      <c r="H140" s="108">
        <f ca="1">IFERROR(IF((VLOOKUP($E140,'Adj NEA Backsheet'!$D$5:$CB$183,H$9,FALSE))="","",(VLOOKUP($E140,'Adj NEA Backsheet'!$D$5:$CB$183,H$9,FALSE))),"")</f>
        <v>3068.2097780699519</v>
      </c>
      <c r="I140" s="108">
        <f ca="1">IFERROR(IF((VLOOKUP($E140,'Adj NEA Backsheet'!$D$5:$CB$183,I$9,FALSE))="","",(VLOOKUP($E140,'Adj NEA Backsheet'!$D$5:$CB$183,I$9,FALSE))),"")</f>
        <v>3275.5586637661245</v>
      </c>
      <c r="J140" s="109">
        <f ca="1">IFERROR(IF((VLOOKUP($E140,'Adj NEA Backsheet'!$D$5:$CB$183,J$9,FALSE))="","",(VLOOKUP($E140,'Adj NEA Backsheet'!$D$5:$CB$183,J$9,FALSE))),"")</f>
        <v>3242.5230446478054</v>
      </c>
      <c r="K140" s="172">
        <f ca="1">IFERROR(IF((VLOOKUP($E140,'Adj NEA Backsheet'!$D$5:$CB$183,K$9,FALSE))="","",(VLOOKUP($E140,'Adj NEA Backsheet'!$D$5:$CB$183,K$9,FALSE))),"")</f>
        <v>3259.6136879138639</v>
      </c>
      <c r="L140" s="240">
        <f ca="1">IFERROR(IF((VLOOKUP($E140,'Adj NEA Backsheet'!$D$5:$CB$183,L$9,FALSE))="","",(VLOOKUP($E140,'Adj NEA Backsheet'!$D$5:$CB$183,L$9,FALSE))),"")</f>
        <v>3232.0147183150634</v>
      </c>
      <c r="M140" s="109">
        <f ca="1">IFERROR(IF((VLOOKUP($E140,'NEA Backsheet'!$D$5:$CB$183,M$9,FALSE))="","",(VLOOKUP($E140,'NEA Backsheet'!$D$5:$CB$183,M$9,FALSE))),"")</f>
        <v>3441.0096444485339</v>
      </c>
      <c r="N140" s="243">
        <f ca="1">IFERROR(IF((VLOOKUP($E140,'NEA Backsheet'!$D$5:$CB$183,N$9,FALSE))="","",(VLOOKUP($E140,'NEA Backsheet'!$D$5:$CB$183,N$9,FALSE))),"")</f>
        <v>0</v>
      </c>
      <c r="O140" s="93"/>
      <c r="Q140" s="107">
        <f ca="1">IFERROR(IF((VLOOKUP($E140,'DTOC Backsheet'!$D$5:$AF$183,Q$9,FALSE))="","",(VLOOKUP($E140,'DTOC Backsheet'!$D$5:$AF$183,Q$9,FALSE))),"")</f>
        <v>1269.2882030861126</v>
      </c>
      <c r="R140" s="108">
        <f ca="1">IFERROR(IF((VLOOKUP($E140,'DTOC Backsheet'!$D$5:$AF$183,R$9,FALSE))="","",(VLOOKUP($E140,'DTOC Backsheet'!$D$5:$AF$183,R$9,FALSE))),"")</f>
        <v>1492.358460999576</v>
      </c>
      <c r="S140" s="108">
        <f ca="1">IFERROR(IF((VLOOKUP($E140,'DTOC Backsheet'!$D$5:$AF$183,S$9,FALSE))="","",(VLOOKUP($E140,'DTOC Backsheet'!$D$5:$AF$183,S$9,FALSE))),"")</f>
        <v>1252.6962004313921</v>
      </c>
      <c r="T140" s="109">
        <f ca="1">IFERROR(IF((VLOOKUP($E140,'DTOC Backsheet'!$D$5:$AF$183,T$9,FALSE))="","",(VLOOKUP($E140,'DTOC Backsheet'!$D$5:$AF$183,T$9,FALSE))),"")</f>
        <v>1634.4117480333164</v>
      </c>
      <c r="U140" s="172">
        <f ca="1">IFERROR(IF((VLOOKUP($E140,'DTOC Backsheet'!$D$5:$AF$183,U$9,FALSE))="","",(VLOOKUP($E140,'DTOC Backsheet'!$D$5:$AF$183,U$9,FALSE))),"")</f>
        <v>1859.050919284502</v>
      </c>
      <c r="V140" s="240">
        <f ca="1">IFERROR(IF((VLOOKUP($E140,'DTOC Backsheet'!$D$5:$AF$183,V$9,FALSE))="","",(VLOOKUP($E140,'DTOC Backsheet'!$D$5:$AF$183,V$9,FALSE))),"")</f>
        <v>1513.3099725851464</v>
      </c>
      <c r="W140" s="109">
        <f ca="1">IFERROR(IF((VLOOKUP($E140,'DTOC Backsheet'!$D$5:$AF$183,W$9,FALSE))="","",(VLOOKUP($E140,'DTOC Backsheet'!$D$5:$AF$183,W$9,FALSE))),"")</f>
        <v>1306.2351809791155</v>
      </c>
      <c r="X140" s="243">
        <f ca="1">IFERROR(IF((VLOOKUP($E140,'DTOC Backsheet'!$D$5:$AF$183,X$9,FALSE))="","",(VLOOKUP($E140,'DTOC Backsheet'!$D$5:$AF$183,X$9,FALSE))),"")</f>
        <v>0</v>
      </c>
      <c r="Y140" s="93"/>
    </row>
    <row r="141" spans="1:25" ht="30" customHeight="1" x14ac:dyDescent="0.3">
      <c r="A141" s="162">
        <v>129</v>
      </c>
      <c r="B141" s="98" t="str">
        <f ca="1">IFERROR(IF((VLOOKUP($E141,'Org List'!$AJ$10:$AL$188,3,FALSE))="","",(VLOOKUP($E141,'Org List'!$AJ$10:$AL$188,3,FALSE))),"")</f>
        <v>London Commissioning Region</v>
      </c>
      <c r="C141" s="99" t="str">
        <f ca="1">IFERROR(IF((VLOOKUP($E141,'Org List'!$AO$10:$AQ$188,3,FALSE))="","",(VLOOKUP($E141,'Org List'!$AO$10:$AQ$188,3,FALSE))),"")</f>
        <v>London Region</v>
      </c>
      <c r="D141" s="100" t="str">
        <f ca="1">IFERROR(IF((VLOOKUP($E141,'Org List'!$AT$10:$AV$188,3,FALSE))="","",(VLOOKUP($E141,'Org List'!$AT$10:$AV$188,3,FALSE))),"")</f>
        <v>NHS England London</v>
      </c>
      <c r="E141" s="98" t="str">
        <f t="shared" ref="E141:E190" ca="1" si="2">IF($A141&gt;$AB$5-1,"",INDIRECT("'Comms by AT'!D"&amp;$A141+$AB$4))</f>
        <v>E09000027</v>
      </c>
      <c r="F141" s="100" t="str">
        <f ca="1">IF(E141="","",VLOOKUP(E141,'Org List'!$J$9:$K$488,2,0))</f>
        <v>Richmond upon Thames</v>
      </c>
      <c r="G141" s="107">
        <f ca="1">IFERROR(IF((VLOOKUP($E141,'Adj NEA Backsheet'!$D$5:$CB$183,G$9,FALSE))="","",(VLOOKUP($E141,'Adj NEA Backsheet'!$D$5:$CB$183,G$9,FALSE))),"")</f>
        <v>2330.7299857885546</v>
      </c>
      <c r="H141" s="108">
        <f ca="1">IFERROR(IF((VLOOKUP($E141,'Adj NEA Backsheet'!$D$5:$CB$183,H$9,FALSE))="","",(VLOOKUP($E141,'Adj NEA Backsheet'!$D$5:$CB$183,H$9,FALSE))),"")</f>
        <v>2307.0730917040146</v>
      </c>
      <c r="I141" s="108">
        <f ca="1">IFERROR(IF((VLOOKUP($E141,'Adj NEA Backsheet'!$D$5:$CB$183,I$9,FALSE))="","",(VLOOKUP($E141,'Adj NEA Backsheet'!$D$5:$CB$183,I$9,FALSE))),"")</f>
        <v>2385.6125798283038</v>
      </c>
      <c r="J141" s="109">
        <f ca="1">IFERROR(IF((VLOOKUP($E141,'Adj NEA Backsheet'!$D$5:$CB$183,J$9,FALSE))="","",(VLOOKUP($E141,'Adj NEA Backsheet'!$D$5:$CB$183,J$9,FALSE))),"")</f>
        <v>2297.9007825151903</v>
      </c>
      <c r="K141" s="172">
        <f ca="1">IFERROR(IF((VLOOKUP($E141,'Adj NEA Backsheet'!$D$5:$CB$183,K$9,FALSE))="","",(VLOOKUP($E141,'Adj NEA Backsheet'!$D$5:$CB$183,K$9,FALSE))),"")</f>
        <v>2348.1240795464887</v>
      </c>
      <c r="L141" s="240">
        <f ca="1">IFERROR(IF((VLOOKUP($E141,'Adj NEA Backsheet'!$D$5:$CB$183,L$9,FALSE))="","",(VLOOKUP($E141,'Adj NEA Backsheet'!$D$5:$CB$183,L$9,FALSE))),"")</f>
        <v>2371.198467930074</v>
      </c>
      <c r="M141" s="109">
        <f ca="1">IFERROR(IF((VLOOKUP($E141,'NEA Backsheet'!$D$5:$CB$183,M$9,FALSE))="","",(VLOOKUP($E141,'NEA Backsheet'!$D$5:$CB$183,M$9,FALSE))),"")</f>
        <v>2478.0132872336881</v>
      </c>
      <c r="N141" s="243">
        <f ca="1">IFERROR(IF((VLOOKUP($E141,'NEA Backsheet'!$D$5:$CB$183,N$9,FALSE))="","",(VLOOKUP($E141,'NEA Backsheet'!$D$5:$CB$183,N$9,FALSE))),"")</f>
        <v>0</v>
      </c>
      <c r="O141" s="93"/>
      <c r="Q141" s="107">
        <f ca="1">IFERROR(IF((VLOOKUP($E141,'DTOC Backsheet'!$D$5:$AF$183,Q$9,FALSE))="","",(VLOOKUP($E141,'DTOC Backsheet'!$D$5:$AF$183,Q$9,FALSE))),"")</f>
        <v>955.11364391131656</v>
      </c>
      <c r="R141" s="108">
        <f ca="1">IFERROR(IF((VLOOKUP($E141,'DTOC Backsheet'!$D$5:$AF$183,R$9,FALSE))="","",(VLOOKUP($E141,'DTOC Backsheet'!$D$5:$AF$183,R$9,FALSE))),"")</f>
        <v>897.32860425882393</v>
      </c>
      <c r="S141" s="108">
        <f ca="1">IFERROR(IF((VLOOKUP($E141,'DTOC Backsheet'!$D$5:$AF$183,S$9,FALSE))="","",(VLOOKUP($E141,'DTOC Backsheet'!$D$5:$AF$183,S$9,FALSE))),"")</f>
        <v>793.04985454110715</v>
      </c>
      <c r="T141" s="109">
        <f ca="1">IFERROR(IF((VLOOKUP($E141,'DTOC Backsheet'!$D$5:$AF$183,T$9,FALSE))="","",(VLOOKUP($E141,'DTOC Backsheet'!$D$5:$AF$183,T$9,FALSE))),"")</f>
        <v>818.16486759084864</v>
      </c>
      <c r="U141" s="172">
        <f ca="1">IFERROR(IF((VLOOKUP($E141,'DTOC Backsheet'!$D$5:$AF$183,U$9,FALSE))="","",(VLOOKUP($E141,'DTOC Backsheet'!$D$5:$AF$183,U$9,FALSE))),"")</f>
        <v>785.43827288721468</v>
      </c>
      <c r="V141" s="240">
        <f ca="1">IFERROR(IF((VLOOKUP($E141,'DTOC Backsheet'!$D$5:$AF$183,V$9,FALSE))="","",(VLOOKUP($E141,'DTOC Backsheet'!$D$5:$AF$183,V$9,FALSE))),"")</f>
        <v>810.31048486197642</v>
      </c>
      <c r="W141" s="109">
        <f ca="1">IFERROR(IF((VLOOKUP($E141,'DTOC Backsheet'!$D$5:$AF$183,W$9,FALSE))="","",(VLOOKUP($E141,'DTOC Backsheet'!$D$5:$AF$183,W$9,FALSE))),"")</f>
        <v>392.06460454953469</v>
      </c>
      <c r="X141" s="243">
        <f ca="1">IFERROR(IF((VLOOKUP($E141,'DTOC Backsheet'!$D$5:$AF$183,X$9,FALSE))="","",(VLOOKUP($E141,'DTOC Backsheet'!$D$5:$AF$183,X$9,FALSE))),"")</f>
        <v>0</v>
      </c>
      <c r="Y141" s="93"/>
    </row>
    <row r="142" spans="1:25" ht="30" customHeight="1" x14ac:dyDescent="0.3">
      <c r="A142" s="162">
        <v>130</v>
      </c>
      <c r="B142" s="98" t="str">
        <f ca="1">IFERROR(IF((VLOOKUP($E142,'Org List'!$AJ$10:$AL$188,3,FALSE))="","",(VLOOKUP($E142,'Org List'!$AJ$10:$AL$188,3,FALSE))),"")</f>
        <v>North of England Commissioning Region</v>
      </c>
      <c r="C142" s="99" t="str">
        <f ca="1">IFERROR(IF((VLOOKUP($E142,'Org List'!$AO$10:$AQ$188,3,FALSE))="","",(VLOOKUP($E142,'Org List'!$AO$10:$AQ$188,3,FALSE))),"")</f>
        <v>North West Region</v>
      </c>
      <c r="D142" s="100" t="str">
        <f ca="1">IFERROR(IF((VLOOKUP($E142,'Org List'!$AT$10:$AV$188,3,FALSE))="","",(VLOOKUP($E142,'Org List'!$AT$10:$AV$188,3,FALSE))),"")</f>
        <v>NHS England North (Greater Manchester)</v>
      </c>
      <c r="E142" s="98" t="str">
        <f t="shared" ca="1" si="2"/>
        <v>E08000005</v>
      </c>
      <c r="F142" s="100" t="str">
        <f ca="1">IF(E142="","",VLOOKUP(E142,'Org List'!$J$9:$K$488,2,0))</f>
        <v>Rochdale</v>
      </c>
      <c r="G142" s="107">
        <f ca="1">IFERROR(IF((VLOOKUP($E142,'Adj NEA Backsheet'!$D$5:$CB$183,G$9,FALSE))="","",(VLOOKUP($E142,'Adj NEA Backsheet'!$D$5:$CB$183,G$9,FALSE))),"")</f>
        <v>3228.1195776980626</v>
      </c>
      <c r="H142" s="108">
        <f ca="1">IFERROR(IF((VLOOKUP($E142,'Adj NEA Backsheet'!$D$5:$CB$183,H$9,FALSE))="","",(VLOOKUP($E142,'Adj NEA Backsheet'!$D$5:$CB$183,H$9,FALSE))),"")</f>
        <v>3345.388057633706</v>
      </c>
      <c r="I142" s="108">
        <f ca="1">IFERROR(IF((VLOOKUP($E142,'Adj NEA Backsheet'!$D$5:$CB$183,I$9,FALSE))="","",(VLOOKUP($E142,'Adj NEA Backsheet'!$D$5:$CB$183,I$9,FALSE))),"")</f>
        <v>3627.3353042038561</v>
      </c>
      <c r="J142" s="109">
        <f ca="1">IFERROR(IF((VLOOKUP($E142,'Adj NEA Backsheet'!$D$5:$CB$183,J$9,FALSE))="","",(VLOOKUP($E142,'Adj NEA Backsheet'!$D$5:$CB$183,J$9,FALSE))),"")</f>
        <v>3473.2603733066148</v>
      </c>
      <c r="K142" s="172">
        <f ca="1">IFERROR(IF((VLOOKUP($E142,'Adj NEA Backsheet'!$D$5:$CB$183,K$9,FALSE))="","",(VLOOKUP($E142,'Adj NEA Backsheet'!$D$5:$CB$183,K$9,FALSE))),"")</f>
        <v>3512.104963632612</v>
      </c>
      <c r="L142" s="240">
        <f ca="1">IFERROR(IF((VLOOKUP($E142,'Adj NEA Backsheet'!$D$5:$CB$183,L$9,FALSE))="","",(VLOOKUP($E142,'Adj NEA Backsheet'!$D$5:$CB$183,L$9,FALSE))),"")</f>
        <v>3374.8551156455551</v>
      </c>
      <c r="M142" s="109">
        <f ca="1">IFERROR(IF((VLOOKUP($E142,'NEA Backsheet'!$D$5:$CB$183,M$9,FALSE))="","",(VLOOKUP($E142,'NEA Backsheet'!$D$5:$CB$183,M$9,FALSE))),"")</f>
        <v>3688.0843651381224</v>
      </c>
      <c r="N142" s="243">
        <f ca="1">IFERROR(IF((VLOOKUP($E142,'NEA Backsheet'!$D$5:$CB$183,N$9,FALSE))="","",(VLOOKUP($E142,'NEA Backsheet'!$D$5:$CB$183,N$9,FALSE))),"")</f>
        <v>0</v>
      </c>
      <c r="O142" s="93"/>
      <c r="Q142" s="107">
        <f ca="1">IFERROR(IF((VLOOKUP($E142,'DTOC Backsheet'!$D$5:$AF$183,Q$9,FALSE))="","",(VLOOKUP($E142,'DTOC Backsheet'!$D$5:$AF$183,Q$9,FALSE))),"")</f>
        <v>290.38483505780641</v>
      </c>
      <c r="R142" s="108">
        <f ca="1">IFERROR(IF((VLOOKUP($E142,'DTOC Backsheet'!$D$5:$AF$183,R$9,FALSE))="","",(VLOOKUP($E142,'DTOC Backsheet'!$D$5:$AF$183,R$9,FALSE))),"")</f>
        <v>444.8960205854591</v>
      </c>
      <c r="S142" s="108">
        <f ca="1">IFERROR(IF((VLOOKUP($E142,'DTOC Backsheet'!$D$5:$AF$183,S$9,FALSE))="","",(VLOOKUP($E142,'DTOC Backsheet'!$D$5:$AF$183,S$9,FALSE))),"")</f>
        <v>506.82073696424595</v>
      </c>
      <c r="T142" s="109">
        <f ca="1">IFERROR(IF((VLOOKUP($E142,'DTOC Backsheet'!$D$5:$AF$183,T$9,FALSE))="","",(VLOOKUP($E142,'DTOC Backsheet'!$D$5:$AF$183,T$9,FALSE))),"")</f>
        <v>655.03037318043653</v>
      </c>
      <c r="U142" s="172">
        <f ca="1">IFERROR(IF((VLOOKUP($E142,'DTOC Backsheet'!$D$5:$AF$183,U$9,FALSE))="","",(VLOOKUP($E142,'DTOC Backsheet'!$D$5:$AF$183,U$9,FALSE))),"")</f>
        <v>680.31647214512248</v>
      </c>
      <c r="V142" s="240">
        <f ca="1">IFERROR(IF((VLOOKUP($E142,'DTOC Backsheet'!$D$5:$AF$183,V$9,FALSE))="","",(VLOOKUP($E142,'DTOC Backsheet'!$D$5:$AF$183,V$9,FALSE))),"")</f>
        <v>615.29507480735856</v>
      </c>
      <c r="W142" s="109">
        <f ca="1">IFERROR(IF((VLOOKUP($E142,'DTOC Backsheet'!$D$5:$AF$183,W$9,FALSE))="","",(VLOOKUP($E142,'DTOC Backsheet'!$D$5:$AF$183,W$9,FALSE))),"")</f>
        <v>708.01077101120711</v>
      </c>
      <c r="X142" s="243">
        <f ca="1">IFERROR(IF((VLOOKUP($E142,'DTOC Backsheet'!$D$5:$AF$183,X$9,FALSE))="","",(VLOOKUP($E142,'DTOC Backsheet'!$D$5:$AF$183,X$9,FALSE))),"")</f>
        <v>0</v>
      </c>
      <c r="Y142" s="93"/>
    </row>
    <row r="143" spans="1:25" ht="30" customHeight="1" x14ac:dyDescent="0.3">
      <c r="A143" s="162">
        <v>131</v>
      </c>
      <c r="B143" s="98" t="str">
        <f ca="1">IFERROR(IF((VLOOKUP($E143,'Org List'!$AJ$10:$AL$188,3,FALSE))="","",(VLOOKUP($E143,'Org List'!$AJ$10:$AL$188,3,FALSE))),"")</f>
        <v>North of England Commissioning Region</v>
      </c>
      <c r="C143" s="99" t="str">
        <f ca="1">IFERROR(IF((VLOOKUP($E143,'Org List'!$AO$10:$AQ$188,3,FALSE))="","",(VLOOKUP($E143,'Org List'!$AO$10:$AQ$188,3,FALSE))),"")</f>
        <v>Yorkshire and The Humber Region</v>
      </c>
      <c r="D143" s="100" t="str">
        <f ca="1">IFERROR(IF((VLOOKUP($E143,'Org List'!$AT$10:$AV$188,3,FALSE))="","",(VLOOKUP($E143,'Org List'!$AT$10:$AV$188,3,FALSE))),"")</f>
        <v>NHS England North (Yorkshire And Humber)</v>
      </c>
      <c r="E143" s="98" t="str">
        <f t="shared" ca="1" si="2"/>
        <v>E08000018</v>
      </c>
      <c r="F143" s="100" t="str">
        <f ca="1">IF(E143="","",VLOOKUP(E143,'Org List'!$J$9:$K$488,2,0))</f>
        <v>Rotherham</v>
      </c>
      <c r="G143" s="107">
        <f ca="1">IFERROR(IF((VLOOKUP($E143,'Adj NEA Backsheet'!$D$5:$CB$183,G$9,FALSE))="","",(VLOOKUP($E143,'Adj NEA Backsheet'!$D$5:$CB$183,G$9,FALSE))),"")</f>
        <v>2763.912873501753</v>
      </c>
      <c r="H143" s="108">
        <f ca="1">IFERROR(IF((VLOOKUP($E143,'Adj NEA Backsheet'!$D$5:$CB$183,H$9,FALSE))="","",(VLOOKUP($E143,'Adj NEA Backsheet'!$D$5:$CB$183,H$9,FALSE))),"")</f>
        <v>2705.86262538456</v>
      </c>
      <c r="I143" s="108">
        <f ca="1">IFERROR(IF((VLOOKUP($E143,'Adj NEA Backsheet'!$D$5:$CB$183,I$9,FALSE))="","",(VLOOKUP($E143,'Adj NEA Backsheet'!$D$5:$CB$183,I$9,FALSE))),"")</f>
        <v>2649.8091762781992</v>
      </c>
      <c r="J143" s="109">
        <f ca="1">IFERROR(IF((VLOOKUP($E143,'Adj NEA Backsheet'!$D$5:$CB$183,J$9,FALSE))="","",(VLOOKUP($E143,'Adj NEA Backsheet'!$D$5:$CB$183,J$9,FALSE))),"")</f>
        <v>2780.0729238354406</v>
      </c>
      <c r="K143" s="172">
        <f ca="1">IFERROR(IF((VLOOKUP($E143,'Adj NEA Backsheet'!$D$5:$CB$183,K$9,FALSE))="","",(VLOOKUP($E143,'Adj NEA Backsheet'!$D$5:$CB$183,K$9,FALSE))),"")</f>
        <v>2768.7783934493923</v>
      </c>
      <c r="L143" s="240">
        <f ca="1">IFERROR(IF((VLOOKUP($E143,'Adj NEA Backsheet'!$D$5:$CB$183,L$9,FALSE))="","",(VLOOKUP($E143,'Adj NEA Backsheet'!$D$5:$CB$183,L$9,FALSE))),"")</f>
        <v>2733.6658897986863</v>
      </c>
      <c r="M143" s="109">
        <f ca="1">IFERROR(IF((VLOOKUP($E143,'NEA Backsheet'!$D$5:$CB$183,M$9,FALSE))="","",(VLOOKUP($E143,'NEA Backsheet'!$D$5:$CB$183,M$9,FALSE))),"")</f>
        <v>2859.6985128203769</v>
      </c>
      <c r="N143" s="243">
        <f ca="1">IFERROR(IF((VLOOKUP($E143,'NEA Backsheet'!$D$5:$CB$183,N$9,FALSE))="","",(VLOOKUP($E143,'NEA Backsheet'!$D$5:$CB$183,N$9,FALSE))),"")</f>
        <v>0</v>
      </c>
      <c r="O143" s="93"/>
      <c r="Q143" s="107">
        <f ca="1">IFERROR(IF((VLOOKUP($E143,'DTOC Backsheet'!$D$5:$AF$183,Q$9,FALSE))="","",(VLOOKUP($E143,'DTOC Backsheet'!$D$5:$AF$183,Q$9,FALSE))),"")</f>
        <v>1311.3531110120718</v>
      </c>
      <c r="R143" s="108">
        <f ca="1">IFERROR(IF((VLOOKUP($E143,'DTOC Backsheet'!$D$5:$AF$183,R$9,FALSE))="","",(VLOOKUP($E143,'DTOC Backsheet'!$D$5:$AF$183,R$9,FALSE))),"")</f>
        <v>1163.1174065533746</v>
      </c>
      <c r="S143" s="108">
        <f ca="1">IFERROR(IF((VLOOKUP($E143,'DTOC Backsheet'!$D$5:$AF$183,S$9,FALSE))="","",(VLOOKUP($E143,'DTOC Backsheet'!$D$5:$AF$183,S$9,FALSE))),"")</f>
        <v>712.11269788982122</v>
      </c>
      <c r="T143" s="109">
        <f ca="1">IFERROR(IF((VLOOKUP($E143,'DTOC Backsheet'!$D$5:$AF$183,T$9,FALSE))="","",(VLOOKUP($E143,'DTOC Backsheet'!$D$5:$AF$183,T$9,FALSE))),"")</f>
        <v>592.88316386345537</v>
      </c>
      <c r="U143" s="172">
        <f ca="1">IFERROR(IF((VLOOKUP($E143,'DTOC Backsheet'!$D$5:$AF$183,U$9,FALSE))="","",(VLOOKUP($E143,'DTOC Backsheet'!$D$5:$AF$183,U$9,FALSE))),"")</f>
        <v>650.38365000832198</v>
      </c>
      <c r="V143" s="240">
        <f ca="1">IFERROR(IF((VLOOKUP($E143,'DTOC Backsheet'!$D$5:$AF$183,V$9,FALSE))="","",(VLOOKUP($E143,'DTOC Backsheet'!$D$5:$AF$183,V$9,FALSE))),"")</f>
        <v>984.75622490115893</v>
      </c>
      <c r="W143" s="109">
        <f ca="1">IFERROR(IF((VLOOKUP($E143,'DTOC Backsheet'!$D$5:$AF$183,W$9,FALSE))="","",(VLOOKUP($E143,'DTOC Backsheet'!$D$5:$AF$183,W$9,FALSE))),"")</f>
        <v>1006.0169088538828</v>
      </c>
      <c r="X143" s="243">
        <f ca="1">IFERROR(IF((VLOOKUP($E143,'DTOC Backsheet'!$D$5:$AF$183,X$9,FALSE))="","",(VLOOKUP($E143,'DTOC Backsheet'!$D$5:$AF$183,X$9,FALSE))),"")</f>
        <v>0</v>
      </c>
      <c r="Y143" s="93"/>
    </row>
    <row r="144" spans="1:25" ht="30" customHeight="1" x14ac:dyDescent="0.3">
      <c r="A144" s="162">
        <v>132</v>
      </c>
      <c r="B144" s="98" t="str">
        <f ca="1">IFERROR(IF((VLOOKUP($E144,'Org List'!$AJ$10:$AL$188,3,FALSE))="","",(VLOOKUP($E144,'Org List'!$AJ$10:$AL$188,3,FALSE))),"")</f>
        <v>Midlands and East of England Commissioning Region</v>
      </c>
      <c r="C144" s="99" t="str">
        <f ca="1">IFERROR(IF((VLOOKUP($E144,'Org List'!$AO$10:$AQ$188,3,FALSE))="","",(VLOOKUP($E144,'Org List'!$AO$10:$AQ$188,3,FALSE))),"")</f>
        <v>East Midlands Region</v>
      </c>
      <c r="D144" s="100" t="str">
        <f ca="1">IFERROR(IF((VLOOKUP($E144,'Org List'!$AT$10:$AV$188,3,FALSE))="","",(VLOOKUP($E144,'Org List'!$AT$10:$AV$188,3,FALSE))),"")</f>
        <v>NHS England Midlands And East (Central Midlands)</v>
      </c>
      <c r="E144" s="98" t="str">
        <f t="shared" ca="1" si="2"/>
        <v>E06000017</v>
      </c>
      <c r="F144" s="100" t="str">
        <f ca="1">IF(E144="","",VLOOKUP(E144,'Org List'!$J$9:$K$488,2,0))</f>
        <v>Rutland</v>
      </c>
      <c r="G144" s="107">
        <f ca="1">IFERROR(IF((VLOOKUP($E144,'Adj NEA Backsheet'!$D$5:$CB$183,G$9,FALSE))="","",(VLOOKUP($E144,'Adj NEA Backsheet'!$D$5:$CB$183,G$9,FALSE))),"")</f>
        <v>2297.2075793955255</v>
      </c>
      <c r="H144" s="108">
        <f ca="1">IFERROR(IF((VLOOKUP($E144,'Adj NEA Backsheet'!$D$5:$CB$183,H$9,FALSE))="","",(VLOOKUP($E144,'Adj NEA Backsheet'!$D$5:$CB$183,H$9,FALSE))),"")</f>
        <v>2345.7968259626514</v>
      </c>
      <c r="I144" s="108">
        <f ca="1">IFERROR(IF((VLOOKUP($E144,'Adj NEA Backsheet'!$D$5:$CB$183,I$9,FALSE))="","",(VLOOKUP($E144,'Adj NEA Backsheet'!$D$5:$CB$183,I$9,FALSE))),"")</f>
        <v>2431.6446515226221</v>
      </c>
      <c r="J144" s="109">
        <f ca="1">IFERROR(IF((VLOOKUP($E144,'Adj NEA Backsheet'!$D$5:$CB$183,J$9,FALSE))="","",(VLOOKUP($E144,'Adj NEA Backsheet'!$D$5:$CB$183,J$9,FALSE))),"")</f>
        <v>2490.303001122596</v>
      </c>
      <c r="K144" s="172">
        <f ca="1">IFERROR(IF((VLOOKUP($E144,'Adj NEA Backsheet'!$D$5:$CB$183,K$9,FALSE))="","",(VLOOKUP($E144,'Adj NEA Backsheet'!$D$5:$CB$183,K$9,FALSE))),"")</f>
        <v>2420.8545474745597</v>
      </c>
      <c r="L144" s="240">
        <f ca="1">IFERROR(IF((VLOOKUP($E144,'Adj NEA Backsheet'!$D$5:$CB$183,L$9,FALSE))="","",(VLOOKUP($E144,'Adj NEA Backsheet'!$D$5:$CB$183,L$9,FALSE))),"")</f>
        <v>2340.4947842357233</v>
      </c>
      <c r="M144" s="109">
        <f ca="1">IFERROR(IF((VLOOKUP($E144,'NEA Backsheet'!$D$5:$CB$183,M$9,FALSE))="","",(VLOOKUP($E144,'NEA Backsheet'!$D$5:$CB$183,M$9,FALSE))),"")</f>
        <v>2462.758224428092</v>
      </c>
      <c r="N144" s="243">
        <f ca="1">IFERROR(IF((VLOOKUP($E144,'NEA Backsheet'!$D$5:$CB$183,N$9,FALSE))="","",(VLOOKUP($E144,'NEA Backsheet'!$D$5:$CB$183,N$9,FALSE))),"")</f>
        <v>0</v>
      </c>
      <c r="O144" s="93"/>
      <c r="Q144" s="107">
        <f ca="1">IFERROR(IF((VLOOKUP($E144,'DTOC Backsheet'!$D$5:$AF$183,Q$9,FALSE))="","",(VLOOKUP($E144,'DTOC Backsheet'!$D$5:$AF$183,Q$9,FALSE))),"")</f>
        <v>602.35264435964552</v>
      </c>
      <c r="R144" s="108">
        <f ca="1">IFERROR(IF((VLOOKUP($E144,'DTOC Backsheet'!$D$5:$AF$183,R$9,FALSE))="","",(VLOOKUP($E144,'DTOC Backsheet'!$D$5:$AF$183,R$9,FALSE))),"")</f>
        <v>510.89596013750042</v>
      </c>
      <c r="S144" s="108">
        <f ca="1">IFERROR(IF((VLOOKUP($E144,'DTOC Backsheet'!$D$5:$AF$183,S$9,FALSE))="","",(VLOOKUP($E144,'DTOC Backsheet'!$D$5:$AF$183,S$9,FALSE))),"")</f>
        <v>425.74663344791696</v>
      </c>
      <c r="T144" s="109">
        <f ca="1">IFERROR(IF((VLOOKUP($E144,'DTOC Backsheet'!$D$5:$AF$183,T$9,FALSE))="","",(VLOOKUP($E144,'DTOC Backsheet'!$D$5:$AF$183,T$9,FALSE))),"")</f>
        <v>480.1737224008229</v>
      </c>
      <c r="U144" s="172">
        <f ca="1">IFERROR(IF((VLOOKUP($E144,'DTOC Backsheet'!$D$5:$AF$183,U$9,FALSE))="","",(VLOOKUP($E144,'DTOC Backsheet'!$D$5:$AF$183,U$9,FALSE))),"")</f>
        <v>601.01214260765244</v>
      </c>
      <c r="V144" s="240">
        <f ca="1">IFERROR(IF((VLOOKUP($E144,'DTOC Backsheet'!$D$5:$AF$183,V$9,FALSE))="","",(VLOOKUP($E144,'DTOC Backsheet'!$D$5:$AF$183,V$9,FALSE))),"")</f>
        <v>483.35368082731839</v>
      </c>
      <c r="W144" s="109">
        <f ca="1">IFERROR(IF((VLOOKUP($E144,'DTOC Backsheet'!$D$5:$AF$183,W$9,FALSE))="","",(VLOOKUP($E144,'DTOC Backsheet'!$D$5:$AF$183,W$9,FALSE))),"")</f>
        <v>661.43135271106723</v>
      </c>
      <c r="X144" s="243">
        <f ca="1">IFERROR(IF((VLOOKUP($E144,'DTOC Backsheet'!$D$5:$AF$183,X$9,FALSE))="","",(VLOOKUP($E144,'DTOC Backsheet'!$D$5:$AF$183,X$9,FALSE))),"")</f>
        <v>0</v>
      </c>
      <c r="Y144" s="93"/>
    </row>
    <row r="145" spans="1:25" ht="30" customHeight="1" x14ac:dyDescent="0.3">
      <c r="A145" s="162">
        <v>133</v>
      </c>
      <c r="B145" s="98" t="str">
        <f ca="1">IFERROR(IF((VLOOKUP($E145,'Org List'!$AJ$10:$AL$188,3,FALSE))="","",(VLOOKUP($E145,'Org List'!$AJ$10:$AL$188,3,FALSE))),"")</f>
        <v>North of England Commissioning Region</v>
      </c>
      <c r="C145" s="99" t="str">
        <f ca="1">IFERROR(IF((VLOOKUP($E145,'Org List'!$AO$10:$AQ$188,3,FALSE))="","",(VLOOKUP($E145,'Org List'!$AO$10:$AQ$188,3,FALSE))),"")</f>
        <v>North West Region</v>
      </c>
      <c r="D145" s="100" t="str">
        <f ca="1">IFERROR(IF((VLOOKUP($E145,'Org List'!$AT$10:$AV$188,3,FALSE))="","",(VLOOKUP($E145,'Org List'!$AT$10:$AV$188,3,FALSE))),"")</f>
        <v>NHS England North (Greater Manchester)</v>
      </c>
      <c r="E145" s="98" t="str">
        <f t="shared" ca="1" si="2"/>
        <v>E08000006</v>
      </c>
      <c r="F145" s="100" t="str">
        <f ca="1">IF(E145="","",VLOOKUP(E145,'Org List'!$J$9:$K$488,2,0))</f>
        <v>Salford</v>
      </c>
      <c r="G145" s="107">
        <f ca="1">IFERROR(IF((VLOOKUP($E145,'Adj NEA Backsheet'!$D$5:$CB$183,G$9,FALSE))="","",(VLOOKUP($E145,'Adj NEA Backsheet'!$D$5:$CB$183,G$9,FALSE))),"")</f>
        <v>3244.334986544975</v>
      </c>
      <c r="H145" s="108">
        <f ca="1">IFERROR(IF((VLOOKUP($E145,'Adj NEA Backsheet'!$D$5:$CB$183,H$9,FALSE))="","",(VLOOKUP($E145,'Adj NEA Backsheet'!$D$5:$CB$183,H$9,FALSE))),"")</f>
        <v>3332.1907807626594</v>
      </c>
      <c r="I145" s="108">
        <f ca="1">IFERROR(IF((VLOOKUP($E145,'Adj NEA Backsheet'!$D$5:$CB$183,I$9,FALSE))="","",(VLOOKUP($E145,'Adj NEA Backsheet'!$D$5:$CB$183,I$9,FALSE))),"")</f>
        <v>3578.1800758001136</v>
      </c>
      <c r="J145" s="109">
        <f ca="1">IFERROR(IF((VLOOKUP($E145,'Adj NEA Backsheet'!$D$5:$CB$183,J$9,FALSE))="","",(VLOOKUP($E145,'Adj NEA Backsheet'!$D$5:$CB$183,J$9,FALSE))),"")</f>
        <v>3348.7782104595194</v>
      </c>
      <c r="K145" s="172">
        <f ca="1">IFERROR(IF((VLOOKUP($E145,'Adj NEA Backsheet'!$D$5:$CB$183,K$9,FALSE))="","",(VLOOKUP($E145,'Adj NEA Backsheet'!$D$5:$CB$183,K$9,FALSE))),"")</f>
        <v>3383.3745894067997</v>
      </c>
      <c r="L145" s="240">
        <f ca="1">IFERROR(IF((VLOOKUP($E145,'Adj NEA Backsheet'!$D$5:$CB$183,L$9,FALSE))="","",(VLOOKUP($E145,'Adj NEA Backsheet'!$D$5:$CB$183,L$9,FALSE))),"")</f>
        <v>3446.4159493613274</v>
      </c>
      <c r="M145" s="109">
        <f ca="1">IFERROR(IF((VLOOKUP($E145,'NEA Backsheet'!$D$5:$CB$183,M$9,FALSE))="","",(VLOOKUP($E145,'NEA Backsheet'!$D$5:$CB$183,M$9,FALSE))),"")</f>
        <v>3199.8291109036563</v>
      </c>
      <c r="N145" s="243">
        <f ca="1">IFERROR(IF((VLOOKUP($E145,'NEA Backsheet'!$D$5:$CB$183,N$9,FALSE))="","",(VLOOKUP($E145,'NEA Backsheet'!$D$5:$CB$183,N$9,FALSE))),"")</f>
        <v>0</v>
      </c>
      <c r="O145" s="93"/>
      <c r="Q145" s="107">
        <f ca="1">IFERROR(IF((VLOOKUP($E145,'DTOC Backsheet'!$D$5:$AF$183,Q$9,FALSE))="","",(VLOOKUP($E145,'DTOC Backsheet'!$D$5:$AF$183,Q$9,FALSE))),"")</f>
        <v>952.59997444742555</v>
      </c>
      <c r="R145" s="108">
        <f ca="1">IFERROR(IF((VLOOKUP($E145,'DTOC Backsheet'!$D$5:$AF$183,R$9,FALSE))="","",(VLOOKUP($E145,'DTOC Backsheet'!$D$5:$AF$183,R$9,FALSE))),"")</f>
        <v>891.7848473233679</v>
      </c>
      <c r="S145" s="108">
        <f ca="1">IFERROR(IF((VLOOKUP($E145,'DTOC Backsheet'!$D$5:$AF$183,S$9,FALSE))="","",(VLOOKUP($E145,'DTOC Backsheet'!$D$5:$AF$183,S$9,FALSE))),"")</f>
        <v>681.74268557557173</v>
      </c>
      <c r="T145" s="109">
        <f ca="1">IFERROR(IF((VLOOKUP($E145,'DTOC Backsheet'!$D$5:$AF$183,T$9,FALSE))="","",(VLOOKUP($E145,'DTOC Backsheet'!$D$5:$AF$183,T$9,FALSE))),"")</f>
        <v>709.52899472956142</v>
      </c>
      <c r="U145" s="172">
        <f ca="1">IFERROR(IF((VLOOKUP($E145,'DTOC Backsheet'!$D$5:$AF$183,U$9,FALSE))="","",(VLOOKUP($E145,'DTOC Backsheet'!$D$5:$AF$183,U$9,FALSE))),"")</f>
        <v>386.27653008199621</v>
      </c>
      <c r="V145" s="240">
        <f ca="1">IFERROR(IF((VLOOKUP($E145,'DTOC Backsheet'!$D$5:$AF$183,V$9,FALSE))="","",(VLOOKUP($E145,'DTOC Backsheet'!$D$5:$AF$183,V$9,FALSE))),"")</f>
        <v>467.0896462438875</v>
      </c>
      <c r="W145" s="109">
        <f ca="1">IFERROR(IF((VLOOKUP($E145,'DTOC Backsheet'!$D$5:$AF$183,W$9,FALSE))="","",(VLOOKUP($E145,'DTOC Backsheet'!$D$5:$AF$183,W$9,FALSE))),"")</f>
        <v>403.04906362503027</v>
      </c>
      <c r="X145" s="243">
        <f ca="1">IFERROR(IF((VLOOKUP($E145,'DTOC Backsheet'!$D$5:$AF$183,X$9,FALSE))="","",(VLOOKUP($E145,'DTOC Backsheet'!$D$5:$AF$183,X$9,FALSE))),"")</f>
        <v>0</v>
      </c>
      <c r="Y145" s="93"/>
    </row>
    <row r="146" spans="1:25" ht="30" customHeight="1" x14ac:dyDescent="0.3">
      <c r="A146" s="162">
        <v>134</v>
      </c>
      <c r="B146" s="98" t="str">
        <f ca="1">IFERROR(IF((VLOOKUP($E146,'Org List'!$AJ$10:$AL$188,3,FALSE))="","",(VLOOKUP($E146,'Org List'!$AJ$10:$AL$188,3,FALSE))),"")</f>
        <v>Midlands and East of England Commissioning Region</v>
      </c>
      <c r="C146" s="99" t="str">
        <f ca="1">IFERROR(IF((VLOOKUP($E146,'Org List'!$AO$10:$AQ$188,3,FALSE))="","",(VLOOKUP($E146,'Org List'!$AO$10:$AQ$188,3,FALSE))),"")</f>
        <v>West Midlands Region</v>
      </c>
      <c r="D146" s="100" t="str">
        <f ca="1">IFERROR(IF((VLOOKUP($E146,'Org List'!$AT$10:$AV$188,3,FALSE))="","",(VLOOKUP($E146,'Org List'!$AT$10:$AV$188,3,FALSE))),"")</f>
        <v>NHS England Midlands And East (West Midlands)</v>
      </c>
      <c r="E146" s="98" t="str">
        <f t="shared" ca="1" si="2"/>
        <v>E08000028</v>
      </c>
      <c r="F146" s="100" t="str">
        <f ca="1">IF(E146="","",VLOOKUP(E146,'Org List'!$J$9:$K$488,2,0))</f>
        <v>Sandwell</v>
      </c>
      <c r="G146" s="107">
        <f ca="1">IFERROR(IF((VLOOKUP($E146,'Adj NEA Backsheet'!$D$5:$CB$183,G$9,FALSE))="","",(VLOOKUP($E146,'Adj NEA Backsheet'!$D$5:$CB$183,G$9,FALSE))),"")</f>
        <v>2841.3794749158119</v>
      </c>
      <c r="H146" s="108">
        <f ca="1">IFERROR(IF((VLOOKUP($E146,'Adj NEA Backsheet'!$D$5:$CB$183,H$9,FALSE))="","",(VLOOKUP($E146,'Adj NEA Backsheet'!$D$5:$CB$183,H$9,FALSE))),"")</f>
        <v>2722.1388052695488</v>
      </c>
      <c r="I146" s="108">
        <f ca="1">IFERROR(IF((VLOOKUP($E146,'Adj NEA Backsheet'!$D$5:$CB$183,I$9,FALSE))="","",(VLOOKUP($E146,'Adj NEA Backsheet'!$D$5:$CB$183,I$9,FALSE))),"")</f>
        <v>2808.3833183437155</v>
      </c>
      <c r="J146" s="109">
        <f ca="1">IFERROR(IF((VLOOKUP($E146,'Adj NEA Backsheet'!$D$5:$CB$183,J$9,FALSE))="","",(VLOOKUP($E146,'Adj NEA Backsheet'!$D$5:$CB$183,J$9,FALSE))),"")</f>
        <v>2875.0774686878481</v>
      </c>
      <c r="K146" s="172">
        <f ca="1">IFERROR(IF((VLOOKUP($E146,'Adj NEA Backsheet'!$D$5:$CB$183,K$9,FALSE))="","",(VLOOKUP($E146,'Adj NEA Backsheet'!$D$5:$CB$183,K$9,FALSE))),"")</f>
        <v>2866.7096430214001</v>
      </c>
      <c r="L146" s="240">
        <f ca="1">IFERROR(IF((VLOOKUP($E146,'Adj NEA Backsheet'!$D$5:$CB$183,L$9,FALSE))="","",(VLOOKUP($E146,'Adj NEA Backsheet'!$D$5:$CB$183,L$9,FALSE))),"")</f>
        <v>2858.6526319584532</v>
      </c>
      <c r="M146" s="109">
        <f ca="1">IFERROR(IF((VLOOKUP($E146,'NEA Backsheet'!$D$5:$CB$183,M$9,FALSE))="","",(VLOOKUP($E146,'NEA Backsheet'!$D$5:$CB$183,M$9,FALSE))),"")</f>
        <v>3025.2647813539547</v>
      </c>
      <c r="N146" s="243">
        <f ca="1">IFERROR(IF((VLOOKUP($E146,'NEA Backsheet'!$D$5:$CB$183,N$9,FALSE))="","",(VLOOKUP($E146,'NEA Backsheet'!$D$5:$CB$183,N$9,FALSE))),"")</f>
        <v>0</v>
      </c>
      <c r="O146" s="93"/>
      <c r="Q146" s="107">
        <f ca="1">IFERROR(IF((VLOOKUP($E146,'DTOC Backsheet'!$D$5:$AF$183,Q$9,FALSE))="","",(VLOOKUP($E146,'DTOC Backsheet'!$D$5:$AF$183,Q$9,FALSE))),"")</f>
        <v>570.83231033636139</v>
      </c>
      <c r="R146" s="108">
        <f ca="1">IFERROR(IF((VLOOKUP($E146,'DTOC Backsheet'!$D$5:$AF$183,R$9,FALSE))="","",(VLOOKUP($E146,'DTOC Backsheet'!$D$5:$AF$183,R$9,FALSE))),"")</f>
        <v>483.26376953924216</v>
      </c>
      <c r="S146" s="108">
        <f ca="1">IFERROR(IF((VLOOKUP($E146,'DTOC Backsheet'!$D$5:$AF$183,S$9,FALSE))="","",(VLOOKUP($E146,'DTOC Backsheet'!$D$5:$AF$183,S$9,FALSE))),"")</f>
        <v>348.22816924461904</v>
      </c>
      <c r="T146" s="109">
        <f ca="1">IFERROR(IF((VLOOKUP($E146,'DTOC Backsheet'!$D$5:$AF$183,T$9,FALSE))="","",(VLOOKUP($E146,'DTOC Backsheet'!$D$5:$AF$183,T$9,FALSE))),"")</f>
        <v>333.51190455491246</v>
      </c>
      <c r="U146" s="172">
        <f ca="1">IFERROR(IF((VLOOKUP($E146,'DTOC Backsheet'!$D$5:$AF$183,U$9,FALSE))="","",(VLOOKUP($E146,'DTOC Backsheet'!$D$5:$AF$183,U$9,FALSE))),"")</f>
        <v>377.03114088098027</v>
      </c>
      <c r="V146" s="240">
        <f ca="1">IFERROR(IF((VLOOKUP($E146,'DTOC Backsheet'!$D$5:$AF$183,V$9,FALSE))="","",(VLOOKUP($E146,'DTOC Backsheet'!$D$5:$AF$183,V$9,FALSE))),"")</f>
        <v>263.96247080016855</v>
      </c>
      <c r="W146" s="109">
        <f ca="1">IFERROR(IF((VLOOKUP($E146,'DTOC Backsheet'!$D$5:$AF$183,W$9,FALSE))="","",(VLOOKUP($E146,'DTOC Backsheet'!$D$5:$AF$183,W$9,FALSE))),"")</f>
        <v>246.06671006795369</v>
      </c>
      <c r="X146" s="243">
        <f ca="1">IFERROR(IF((VLOOKUP($E146,'DTOC Backsheet'!$D$5:$AF$183,X$9,FALSE))="","",(VLOOKUP($E146,'DTOC Backsheet'!$D$5:$AF$183,X$9,FALSE))),"")</f>
        <v>0</v>
      </c>
      <c r="Y146" s="93"/>
    </row>
    <row r="147" spans="1:25" ht="30" customHeight="1" x14ac:dyDescent="0.3">
      <c r="A147" s="162">
        <v>135</v>
      </c>
      <c r="B147" s="98" t="str">
        <f ca="1">IFERROR(IF((VLOOKUP($E147,'Org List'!$AJ$10:$AL$188,3,FALSE))="","",(VLOOKUP($E147,'Org List'!$AJ$10:$AL$188,3,FALSE))),"")</f>
        <v>North of England Commissioning Region</v>
      </c>
      <c r="C147" s="99" t="str">
        <f ca="1">IFERROR(IF((VLOOKUP($E147,'Org List'!$AO$10:$AQ$188,3,FALSE))="","",(VLOOKUP($E147,'Org List'!$AO$10:$AQ$188,3,FALSE))),"")</f>
        <v>North West Region</v>
      </c>
      <c r="D147" s="100" t="str">
        <f ca="1">IFERROR(IF((VLOOKUP($E147,'Org List'!$AT$10:$AV$188,3,FALSE))="","",(VLOOKUP($E147,'Org List'!$AT$10:$AV$188,3,FALSE))),"")</f>
        <v>NHS England North (Cheshire And Merseyside)</v>
      </c>
      <c r="E147" s="98" t="str">
        <f t="shared" ca="1" si="2"/>
        <v>E08000014</v>
      </c>
      <c r="F147" s="100" t="str">
        <f ca="1">IF(E147="","",VLOOKUP(E147,'Org List'!$J$9:$K$488,2,0))</f>
        <v>Sefton</v>
      </c>
      <c r="G147" s="107">
        <f ca="1">IFERROR(IF((VLOOKUP($E147,'Adj NEA Backsheet'!$D$5:$CB$183,G$9,FALSE))="","",(VLOOKUP($E147,'Adj NEA Backsheet'!$D$5:$CB$183,G$9,FALSE))),"")</f>
        <v>3357.4590099780589</v>
      </c>
      <c r="H147" s="108">
        <f ca="1">IFERROR(IF((VLOOKUP($E147,'Adj NEA Backsheet'!$D$5:$CB$183,H$9,FALSE))="","",(VLOOKUP($E147,'Adj NEA Backsheet'!$D$5:$CB$183,H$9,FALSE))),"")</f>
        <v>3391.447975035841</v>
      </c>
      <c r="I147" s="108">
        <f ca="1">IFERROR(IF((VLOOKUP($E147,'Adj NEA Backsheet'!$D$5:$CB$183,I$9,FALSE))="","",(VLOOKUP($E147,'Adj NEA Backsheet'!$D$5:$CB$183,I$9,FALSE))),"")</f>
        <v>3571.6686970811379</v>
      </c>
      <c r="J147" s="109">
        <f ca="1">IFERROR(IF((VLOOKUP($E147,'Adj NEA Backsheet'!$D$5:$CB$183,J$9,FALSE))="","",(VLOOKUP($E147,'Adj NEA Backsheet'!$D$5:$CB$183,J$9,FALSE))),"")</f>
        <v>3590.1608250534387</v>
      </c>
      <c r="K147" s="172">
        <f ca="1">IFERROR(IF((VLOOKUP($E147,'Adj NEA Backsheet'!$D$5:$CB$183,K$9,FALSE))="","",(VLOOKUP($E147,'Adj NEA Backsheet'!$D$5:$CB$183,K$9,FALSE))),"")</f>
        <v>3929.9946554460535</v>
      </c>
      <c r="L147" s="240">
        <f ca="1">IFERROR(IF((VLOOKUP($E147,'Adj NEA Backsheet'!$D$5:$CB$183,L$9,FALSE))="","",(VLOOKUP($E147,'Adj NEA Backsheet'!$D$5:$CB$183,L$9,FALSE))),"")</f>
        <v>4166.7729374437249</v>
      </c>
      <c r="M147" s="109">
        <f ca="1">IFERROR(IF((VLOOKUP($E147,'NEA Backsheet'!$D$5:$CB$183,M$9,FALSE))="","",(VLOOKUP($E147,'NEA Backsheet'!$D$5:$CB$183,M$9,FALSE))),"")</f>
        <v>4480.75963870535</v>
      </c>
      <c r="N147" s="243">
        <f ca="1">IFERROR(IF((VLOOKUP($E147,'NEA Backsheet'!$D$5:$CB$183,N$9,FALSE))="","",(VLOOKUP($E147,'NEA Backsheet'!$D$5:$CB$183,N$9,FALSE))),"")</f>
        <v>0</v>
      </c>
      <c r="O147" s="93"/>
      <c r="Q147" s="107">
        <f ca="1">IFERROR(IF((VLOOKUP($E147,'DTOC Backsheet'!$D$5:$AF$183,Q$9,FALSE))="","",(VLOOKUP($E147,'DTOC Backsheet'!$D$5:$AF$183,Q$9,FALSE))),"")</f>
        <v>1303.1776546420899</v>
      </c>
      <c r="R147" s="108">
        <f ca="1">IFERROR(IF((VLOOKUP($E147,'DTOC Backsheet'!$D$5:$AF$183,R$9,FALSE))="","",(VLOOKUP($E147,'DTOC Backsheet'!$D$5:$AF$183,R$9,FALSE))),"")</f>
        <v>1228.0900147008933</v>
      </c>
      <c r="S147" s="108">
        <f ca="1">IFERROR(IF((VLOOKUP($E147,'DTOC Backsheet'!$D$5:$AF$183,S$9,FALSE))="","",(VLOOKUP($E147,'DTOC Backsheet'!$D$5:$AF$183,S$9,FALSE))),"")</f>
        <v>1564.6273888951714</v>
      </c>
      <c r="T147" s="109">
        <f ca="1">IFERROR(IF((VLOOKUP($E147,'DTOC Backsheet'!$D$5:$AF$183,T$9,FALSE))="","",(VLOOKUP($E147,'DTOC Backsheet'!$D$5:$AF$183,T$9,FALSE))),"")</f>
        <v>1315.4222563861101</v>
      </c>
      <c r="U147" s="172">
        <f ca="1">IFERROR(IF((VLOOKUP($E147,'DTOC Backsheet'!$D$5:$AF$183,U$9,FALSE))="","",(VLOOKUP($E147,'DTOC Backsheet'!$D$5:$AF$183,U$9,FALSE))),"")</f>
        <v>1170.1664379511556</v>
      </c>
      <c r="V147" s="240">
        <f ca="1">IFERROR(IF((VLOOKUP($E147,'DTOC Backsheet'!$D$5:$AF$183,V$9,FALSE))="","",(VLOOKUP($E147,'DTOC Backsheet'!$D$5:$AF$183,V$9,FALSE))),"")</f>
        <v>1280.2360643428603</v>
      </c>
      <c r="W147" s="109">
        <f ca="1">IFERROR(IF((VLOOKUP($E147,'DTOC Backsheet'!$D$5:$AF$183,W$9,FALSE))="","",(VLOOKUP($E147,'DTOC Backsheet'!$D$5:$AF$183,W$9,FALSE))),"")</f>
        <v>1131.3714056983417</v>
      </c>
      <c r="X147" s="243">
        <f ca="1">IFERROR(IF((VLOOKUP($E147,'DTOC Backsheet'!$D$5:$AF$183,X$9,FALSE))="","",(VLOOKUP($E147,'DTOC Backsheet'!$D$5:$AF$183,X$9,FALSE))),"")</f>
        <v>0</v>
      </c>
      <c r="Y147" s="93"/>
    </row>
    <row r="148" spans="1:25" ht="30" customHeight="1" x14ac:dyDescent="0.3">
      <c r="A148" s="162">
        <v>136</v>
      </c>
      <c r="B148" s="98" t="str">
        <f ca="1">IFERROR(IF((VLOOKUP($E148,'Org List'!$AJ$10:$AL$188,3,FALSE))="","",(VLOOKUP($E148,'Org List'!$AJ$10:$AL$188,3,FALSE))),"")</f>
        <v>North of England Commissioning Region</v>
      </c>
      <c r="C148" s="99" t="str">
        <f ca="1">IFERROR(IF((VLOOKUP($E148,'Org List'!$AO$10:$AQ$188,3,FALSE))="","",(VLOOKUP($E148,'Org List'!$AO$10:$AQ$188,3,FALSE))),"")</f>
        <v>Yorkshire and The Humber Region</v>
      </c>
      <c r="D148" s="100" t="str">
        <f ca="1">IFERROR(IF((VLOOKUP($E148,'Org List'!$AT$10:$AV$188,3,FALSE))="","",(VLOOKUP($E148,'Org List'!$AT$10:$AV$188,3,FALSE))),"")</f>
        <v>NHS England North (Yorkshire And Humber)</v>
      </c>
      <c r="E148" s="98" t="str">
        <f t="shared" ca="1" si="2"/>
        <v>E08000019</v>
      </c>
      <c r="F148" s="100" t="str">
        <f ca="1">IF(E148="","",VLOOKUP(E148,'Org List'!$J$9:$K$488,2,0))</f>
        <v>Sheffield</v>
      </c>
      <c r="G148" s="107">
        <f ca="1">IFERROR(IF((VLOOKUP($E148,'Adj NEA Backsheet'!$D$5:$CB$183,G$9,FALSE))="","",(VLOOKUP($E148,'Adj NEA Backsheet'!$D$5:$CB$183,G$9,FALSE))),"")</f>
        <v>2333.639741175934</v>
      </c>
      <c r="H148" s="108">
        <f ca="1">IFERROR(IF((VLOOKUP($E148,'Adj NEA Backsheet'!$D$5:$CB$183,H$9,FALSE))="","",(VLOOKUP($E148,'Adj NEA Backsheet'!$D$5:$CB$183,H$9,FALSE))),"")</f>
        <v>2430.2373414621916</v>
      </c>
      <c r="I148" s="108">
        <f ca="1">IFERROR(IF((VLOOKUP($E148,'Adj NEA Backsheet'!$D$5:$CB$183,I$9,FALSE))="","",(VLOOKUP($E148,'Adj NEA Backsheet'!$D$5:$CB$183,I$9,FALSE))),"")</f>
        <v>2458.7014686024277</v>
      </c>
      <c r="J148" s="109">
        <f ca="1">IFERROR(IF((VLOOKUP($E148,'Adj NEA Backsheet'!$D$5:$CB$183,J$9,FALSE))="","",(VLOOKUP($E148,'Adj NEA Backsheet'!$D$5:$CB$183,J$9,FALSE))),"")</f>
        <v>2402.9417060196679</v>
      </c>
      <c r="K148" s="172">
        <f ca="1">IFERROR(IF((VLOOKUP($E148,'Adj NEA Backsheet'!$D$5:$CB$183,K$9,FALSE))="","",(VLOOKUP($E148,'Adj NEA Backsheet'!$D$5:$CB$183,K$9,FALSE))),"")</f>
        <v>2409.4923642124177</v>
      </c>
      <c r="L148" s="240">
        <f ca="1">IFERROR(IF((VLOOKUP($E148,'Adj NEA Backsheet'!$D$5:$CB$183,L$9,FALSE))="","",(VLOOKUP($E148,'Adj NEA Backsheet'!$D$5:$CB$183,L$9,FALSE))),"")</f>
        <v>2366.1338420872194</v>
      </c>
      <c r="M148" s="109">
        <f ca="1">IFERROR(IF((VLOOKUP($E148,'NEA Backsheet'!$D$5:$CB$183,M$9,FALSE))="","",(VLOOKUP($E148,'NEA Backsheet'!$D$5:$CB$183,M$9,FALSE))),"")</f>
        <v>2488.2469843970116</v>
      </c>
      <c r="N148" s="243">
        <f ca="1">IFERROR(IF((VLOOKUP($E148,'NEA Backsheet'!$D$5:$CB$183,N$9,FALSE))="","",(VLOOKUP($E148,'NEA Backsheet'!$D$5:$CB$183,N$9,FALSE))),"")</f>
        <v>0</v>
      </c>
      <c r="O148" s="93"/>
      <c r="Q148" s="107">
        <f ca="1">IFERROR(IF((VLOOKUP($E148,'DTOC Backsheet'!$D$5:$AF$183,Q$9,FALSE))="","",(VLOOKUP($E148,'DTOC Backsheet'!$D$5:$AF$183,Q$9,FALSE))),"")</f>
        <v>2074.6671987438349</v>
      </c>
      <c r="R148" s="108">
        <f ca="1">IFERROR(IF((VLOOKUP($E148,'DTOC Backsheet'!$D$5:$AF$183,R$9,FALSE))="","",(VLOOKUP($E148,'DTOC Backsheet'!$D$5:$AF$183,R$9,FALSE))),"")</f>
        <v>1635.9204139791709</v>
      </c>
      <c r="S148" s="108">
        <f ca="1">IFERROR(IF((VLOOKUP($E148,'DTOC Backsheet'!$D$5:$AF$183,S$9,FALSE))="","",(VLOOKUP($E148,'DTOC Backsheet'!$D$5:$AF$183,S$9,FALSE))),"")</f>
        <v>1233.8262276451683</v>
      </c>
      <c r="T148" s="109">
        <f ca="1">IFERROR(IF((VLOOKUP($E148,'DTOC Backsheet'!$D$5:$AF$183,T$9,FALSE))="","",(VLOOKUP($E148,'DTOC Backsheet'!$D$5:$AF$183,T$9,FALSE))),"")</f>
        <v>2018.5768641720044</v>
      </c>
      <c r="U148" s="172">
        <f ca="1">IFERROR(IF((VLOOKUP($E148,'DTOC Backsheet'!$D$5:$AF$183,U$9,FALSE))="","",(VLOOKUP($E148,'DTOC Backsheet'!$D$5:$AF$183,U$9,FALSE))),"")</f>
        <v>1437.5301819375688</v>
      </c>
      <c r="V148" s="240">
        <f ca="1">IFERROR(IF((VLOOKUP($E148,'DTOC Backsheet'!$D$5:$AF$183,V$9,FALSE))="","",(VLOOKUP($E148,'DTOC Backsheet'!$D$5:$AF$183,V$9,FALSE))),"")</f>
        <v>1592.2748102181049</v>
      </c>
      <c r="W148" s="109">
        <f ca="1">IFERROR(IF((VLOOKUP($E148,'DTOC Backsheet'!$D$5:$AF$183,W$9,FALSE))="","",(VLOOKUP($E148,'DTOC Backsheet'!$D$5:$AF$183,W$9,FALSE))),"")</f>
        <v>1614.6890739244777</v>
      </c>
      <c r="X148" s="243">
        <f ca="1">IFERROR(IF((VLOOKUP($E148,'DTOC Backsheet'!$D$5:$AF$183,X$9,FALSE))="","",(VLOOKUP($E148,'DTOC Backsheet'!$D$5:$AF$183,X$9,FALSE))),"")</f>
        <v>0</v>
      </c>
      <c r="Y148" s="93"/>
    </row>
    <row r="149" spans="1:25" ht="30" customHeight="1" x14ac:dyDescent="0.3">
      <c r="A149" s="162">
        <v>137</v>
      </c>
      <c r="B149" s="98" t="str">
        <f ca="1">IFERROR(IF((VLOOKUP($E149,'Org List'!$AJ$10:$AL$188,3,FALSE))="","",(VLOOKUP($E149,'Org List'!$AJ$10:$AL$188,3,FALSE))),"")</f>
        <v>Midlands and East of England Commissioning Region</v>
      </c>
      <c r="C149" s="99" t="str">
        <f ca="1">IFERROR(IF((VLOOKUP($E149,'Org List'!$AO$10:$AQ$188,3,FALSE))="","",(VLOOKUP($E149,'Org List'!$AO$10:$AQ$188,3,FALSE))),"")</f>
        <v>West Midlands Region</v>
      </c>
      <c r="D149" s="100" t="str">
        <f ca="1">IFERROR(IF((VLOOKUP($E149,'Org List'!$AT$10:$AV$188,3,FALSE))="","",(VLOOKUP($E149,'Org List'!$AT$10:$AV$188,3,FALSE))),"")</f>
        <v>NHS England Midlands And East (North Midlands)</v>
      </c>
      <c r="E149" s="98" t="str">
        <f t="shared" ca="1" si="2"/>
        <v>E06000051</v>
      </c>
      <c r="F149" s="100" t="str">
        <f ca="1">IF(E149="","",VLOOKUP(E149,'Org List'!$J$9:$K$488,2,0))</f>
        <v>Shropshire</v>
      </c>
      <c r="G149" s="107">
        <f ca="1">IFERROR(IF((VLOOKUP($E149,'Adj NEA Backsheet'!$D$5:$CB$183,G$9,FALSE))="","",(VLOOKUP($E149,'Adj NEA Backsheet'!$D$5:$CB$183,G$9,FALSE))),"")</f>
        <v>2702.8760911983127</v>
      </c>
      <c r="H149" s="108">
        <f ca="1">IFERROR(IF((VLOOKUP($E149,'Adj NEA Backsheet'!$D$5:$CB$183,H$9,FALSE))="","",(VLOOKUP($E149,'Adj NEA Backsheet'!$D$5:$CB$183,H$9,FALSE))),"")</f>
        <v>2647.6879378840999</v>
      </c>
      <c r="I149" s="108">
        <f ca="1">IFERROR(IF((VLOOKUP($E149,'Adj NEA Backsheet'!$D$5:$CB$183,I$9,FALSE))="","",(VLOOKUP($E149,'Adj NEA Backsheet'!$D$5:$CB$183,I$9,FALSE))),"")</f>
        <v>2745.4137986307119</v>
      </c>
      <c r="J149" s="109">
        <f ca="1">IFERROR(IF((VLOOKUP($E149,'Adj NEA Backsheet'!$D$5:$CB$183,J$9,FALSE))="","",(VLOOKUP($E149,'Adj NEA Backsheet'!$D$5:$CB$183,J$9,FALSE))),"")</f>
        <v>2817.759029065518</v>
      </c>
      <c r="K149" s="172">
        <f ca="1">IFERROR(IF((VLOOKUP($E149,'Adj NEA Backsheet'!$D$5:$CB$183,K$9,FALSE))="","",(VLOOKUP($E149,'Adj NEA Backsheet'!$D$5:$CB$183,K$9,FALSE))),"")</f>
        <v>2819.5793375612457</v>
      </c>
      <c r="L149" s="240">
        <f ca="1">IFERROR(IF((VLOOKUP($E149,'Adj NEA Backsheet'!$D$5:$CB$183,L$9,FALSE))="","",(VLOOKUP($E149,'Adj NEA Backsheet'!$D$5:$CB$183,L$9,FALSE))),"")</f>
        <v>2852.0025661367122</v>
      </c>
      <c r="M149" s="109">
        <f ca="1">IFERROR(IF((VLOOKUP($E149,'NEA Backsheet'!$D$5:$CB$183,M$9,FALSE))="","",(VLOOKUP($E149,'NEA Backsheet'!$D$5:$CB$183,M$9,FALSE))),"")</f>
        <v>2971.170411091794</v>
      </c>
      <c r="N149" s="243">
        <f ca="1">IFERROR(IF((VLOOKUP($E149,'NEA Backsheet'!$D$5:$CB$183,N$9,FALSE))="","",(VLOOKUP($E149,'NEA Backsheet'!$D$5:$CB$183,N$9,FALSE))),"")</f>
        <v>0</v>
      </c>
      <c r="O149" s="93"/>
      <c r="Q149" s="107">
        <f ca="1">IFERROR(IF((VLOOKUP($E149,'DTOC Backsheet'!$D$5:$AF$183,Q$9,FALSE))="","",(VLOOKUP($E149,'DTOC Backsheet'!$D$5:$AF$183,Q$9,FALSE))),"")</f>
        <v>940.76844294093917</v>
      </c>
      <c r="R149" s="108">
        <f ca="1">IFERROR(IF((VLOOKUP($E149,'DTOC Backsheet'!$D$5:$AF$183,R$9,FALSE))="","",(VLOOKUP($E149,'DTOC Backsheet'!$D$5:$AF$183,R$9,FALSE))),"")</f>
        <v>777.44328233139879</v>
      </c>
      <c r="S149" s="108">
        <f ca="1">IFERROR(IF((VLOOKUP($E149,'DTOC Backsheet'!$D$5:$AF$183,S$9,FALSE))="","",(VLOOKUP($E149,'DTOC Backsheet'!$D$5:$AF$183,S$9,FALSE))),"")</f>
        <v>607.13509822786386</v>
      </c>
      <c r="T149" s="109">
        <f ca="1">IFERROR(IF((VLOOKUP($E149,'DTOC Backsheet'!$D$5:$AF$183,T$9,FALSE))="","",(VLOOKUP($E149,'DTOC Backsheet'!$D$5:$AF$183,T$9,FALSE))),"")</f>
        <v>671.37700215280995</v>
      </c>
      <c r="U149" s="172">
        <f ca="1">IFERROR(IF((VLOOKUP($E149,'DTOC Backsheet'!$D$5:$AF$183,U$9,FALSE))="","",(VLOOKUP($E149,'DTOC Backsheet'!$D$5:$AF$183,U$9,FALSE))),"")</f>
        <v>447.71410265019659</v>
      </c>
      <c r="V149" s="240">
        <f ca="1">IFERROR(IF((VLOOKUP($E149,'DTOC Backsheet'!$D$5:$AF$183,V$9,FALSE))="","",(VLOOKUP($E149,'DTOC Backsheet'!$D$5:$AF$183,V$9,FALSE))),"")</f>
        <v>333.16452738410118</v>
      </c>
      <c r="W149" s="109">
        <f ca="1">IFERROR(IF((VLOOKUP($E149,'DTOC Backsheet'!$D$5:$AF$183,W$9,FALSE))="","",(VLOOKUP($E149,'DTOC Backsheet'!$D$5:$AF$183,W$9,FALSE))),"")</f>
        <v>432.57026049637381</v>
      </c>
      <c r="X149" s="243">
        <f ca="1">IFERROR(IF((VLOOKUP($E149,'DTOC Backsheet'!$D$5:$AF$183,X$9,FALSE))="","",(VLOOKUP($E149,'DTOC Backsheet'!$D$5:$AF$183,X$9,FALSE))),"")</f>
        <v>0</v>
      </c>
      <c r="Y149" s="93"/>
    </row>
    <row r="150" spans="1:25" ht="30" customHeight="1" x14ac:dyDescent="0.3">
      <c r="A150" s="162">
        <v>138</v>
      </c>
      <c r="B150" s="98" t="str">
        <f ca="1">IFERROR(IF((VLOOKUP($E150,'Org List'!$AJ$10:$AL$188,3,FALSE))="","",(VLOOKUP($E150,'Org List'!$AJ$10:$AL$188,3,FALSE))),"")</f>
        <v>South East England Commissioning Region</v>
      </c>
      <c r="C150" s="99" t="str">
        <f ca="1">IFERROR(IF((VLOOKUP($E150,'Org List'!$AO$10:$AQ$188,3,FALSE))="","",(VLOOKUP($E150,'Org List'!$AO$10:$AQ$188,3,FALSE))),"")</f>
        <v>South East Region</v>
      </c>
      <c r="D150" s="100" t="str">
        <f ca="1">IFERROR(IF((VLOOKUP($E150,'Org List'!$AT$10:$AV$188,3,FALSE))="","",(VLOOKUP($E150,'Org List'!$AT$10:$AV$188,3,FALSE))),"")</f>
        <v>NHS England South East (Hampshire, Isle of Wight and Thames Valley)</v>
      </c>
      <c r="E150" s="98" t="str">
        <f t="shared" ca="1" si="2"/>
        <v>E06000039</v>
      </c>
      <c r="F150" s="100" t="str">
        <f ca="1">IF(E150="","",VLOOKUP(E150,'Org List'!$J$9:$K$488,2,0))</f>
        <v>Slough</v>
      </c>
      <c r="G150" s="107">
        <f ca="1">IFERROR(IF((VLOOKUP($E150,'Adj NEA Backsheet'!$D$5:$CB$183,G$9,FALSE))="","",(VLOOKUP($E150,'Adj NEA Backsheet'!$D$5:$CB$183,G$9,FALSE))),"")</f>
        <v>2800.3051901501849</v>
      </c>
      <c r="H150" s="108">
        <f ca="1">IFERROR(IF((VLOOKUP($E150,'Adj NEA Backsheet'!$D$5:$CB$183,H$9,FALSE))="","",(VLOOKUP($E150,'Adj NEA Backsheet'!$D$5:$CB$183,H$9,FALSE))),"")</f>
        <v>2766.1878814696706</v>
      </c>
      <c r="I150" s="108">
        <f ca="1">IFERROR(IF((VLOOKUP($E150,'Adj NEA Backsheet'!$D$5:$CB$183,I$9,FALSE))="","",(VLOOKUP($E150,'Adj NEA Backsheet'!$D$5:$CB$183,I$9,FALSE))),"")</f>
        <v>2918.9811121188654</v>
      </c>
      <c r="J150" s="109">
        <f ca="1">IFERROR(IF((VLOOKUP($E150,'Adj NEA Backsheet'!$D$5:$CB$183,J$9,FALSE))="","",(VLOOKUP($E150,'Adj NEA Backsheet'!$D$5:$CB$183,J$9,FALSE))),"")</f>
        <v>2878.786098360184</v>
      </c>
      <c r="K150" s="172">
        <f ca="1">IFERROR(IF((VLOOKUP($E150,'Adj NEA Backsheet'!$D$5:$CB$183,K$9,FALSE))="","",(VLOOKUP($E150,'Adj NEA Backsheet'!$D$5:$CB$183,K$9,FALSE))),"")</f>
        <v>2999.8091858869611</v>
      </c>
      <c r="L150" s="240">
        <f ca="1">IFERROR(IF((VLOOKUP($E150,'Adj NEA Backsheet'!$D$5:$CB$183,L$9,FALSE))="","",(VLOOKUP($E150,'Adj NEA Backsheet'!$D$5:$CB$183,L$9,FALSE))),"")</f>
        <v>2952.5020451054734</v>
      </c>
      <c r="M150" s="109">
        <f ca="1">IFERROR(IF((VLOOKUP($E150,'NEA Backsheet'!$D$5:$CB$183,M$9,FALSE))="","",(VLOOKUP($E150,'NEA Backsheet'!$D$5:$CB$183,M$9,FALSE))),"")</f>
        <v>2986.3705580503351</v>
      </c>
      <c r="N150" s="243">
        <f ca="1">IFERROR(IF((VLOOKUP($E150,'NEA Backsheet'!$D$5:$CB$183,N$9,FALSE))="","",(VLOOKUP($E150,'NEA Backsheet'!$D$5:$CB$183,N$9,FALSE))),"")</f>
        <v>0</v>
      </c>
      <c r="O150" s="93"/>
      <c r="Q150" s="107">
        <f ca="1">IFERROR(IF((VLOOKUP($E150,'DTOC Backsheet'!$D$5:$AF$183,Q$9,FALSE))="","",(VLOOKUP($E150,'DTOC Backsheet'!$D$5:$AF$183,Q$9,FALSE))),"")</f>
        <v>810.59781588921817</v>
      </c>
      <c r="R150" s="108">
        <f ca="1">IFERROR(IF((VLOOKUP($E150,'DTOC Backsheet'!$D$5:$AF$183,R$9,FALSE))="","",(VLOOKUP($E150,'DTOC Backsheet'!$D$5:$AF$183,R$9,FALSE))),"")</f>
        <v>748.67714939768075</v>
      </c>
      <c r="S150" s="108">
        <f ca="1">IFERROR(IF((VLOOKUP($E150,'DTOC Backsheet'!$D$5:$AF$183,S$9,FALSE))="","",(VLOOKUP($E150,'DTOC Backsheet'!$D$5:$AF$183,S$9,FALSE))),"")</f>
        <v>604.19559425076</v>
      </c>
      <c r="T150" s="109">
        <f ca="1">IFERROR(IF((VLOOKUP($E150,'DTOC Backsheet'!$D$5:$AF$183,T$9,FALSE))="","",(VLOOKUP($E150,'DTOC Backsheet'!$D$5:$AF$183,T$9,FALSE))),"")</f>
        <v>712.64373919418972</v>
      </c>
      <c r="U150" s="172">
        <f ca="1">IFERROR(IF((VLOOKUP($E150,'DTOC Backsheet'!$D$5:$AF$183,U$9,FALSE))="","",(VLOOKUP($E150,'DTOC Backsheet'!$D$5:$AF$183,U$9,FALSE))),"")</f>
        <v>717.30154141114508</v>
      </c>
      <c r="V150" s="240">
        <f ca="1">IFERROR(IF((VLOOKUP($E150,'DTOC Backsheet'!$D$5:$AF$183,V$9,FALSE))="","",(VLOOKUP($E150,'DTOC Backsheet'!$D$5:$AF$183,V$9,FALSE))),"")</f>
        <v>1358.2151264642202</v>
      </c>
      <c r="W150" s="109">
        <f ca="1">IFERROR(IF((VLOOKUP($E150,'DTOC Backsheet'!$D$5:$AF$183,W$9,FALSE))="","",(VLOOKUP($E150,'DTOC Backsheet'!$D$5:$AF$183,W$9,FALSE))),"")</f>
        <v>772.26360757121995</v>
      </c>
      <c r="X150" s="243">
        <f ca="1">IFERROR(IF((VLOOKUP($E150,'DTOC Backsheet'!$D$5:$AF$183,X$9,FALSE))="","",(VLOOKUP($E150,'DTOC Backsheet'!$D$5:$AF$183,X$9,FALSE))),"")</f>
        <v>0</v>
      </c>
      <c r="Y150" s="93"/>
    </row>
    <row r="151" spans="1:25" ht="30" customHeight="1" x14ac:dyDescent="0.3">
      <c r="A151" s="162">
        <v>139</v>
      </c>
      <c r="B151" s="98" t="str">
        <f ca="1">IFERROR(IF((VLOOKUP($E151,'Org List'!$AJ$10:$AL$188,3,FALSE))="","",(VLOOKUP($E151,'Org List'!$AJ$10:$AL$188,3,FALSE))),"")</f>
        <v>Midlands and East of England Commissioning Region</v>
      </c>
      <c r="C151" s="99" t="str">
        <f ca="1">IFERROR(IF((VLOOKUP($E151,'Org List'!$AO$10:$AQ$188,3,FALSE))="","",(VLOOKUP($E151,'Org List'!$AO$10:$AQ$188,3,FALSE))),"")</f>
        <v>West Midlands Region</v>
      </c>
      <c r="D151" s="100" t="str">
        <f ca="1">IFERROR(IF((VLOOKUP($E151,'Org List'!$AT$10:$AV$188,3,FALSE))="","",(VLOOKUP($E151,'Org List'!$AT$10:$AV$188,3,FALSE))),"")</f>
        <v>NHS England Midlands And East (West Midlands)</v>
      </c>
      <c r="E151" s="98" t="str">
        <f t="shared" ca="1" si="2"/>
        <v>E08000029</v>
      </c>
      <c r="F151" s="100" t="str">
        <f ca="1">IF(E151="","",VLOOKUP(E151,'Org List'!$J$9:$K$488,2,0))</f>
        <v>Solihull</v>
      </c>
      <c r="G151" s="107">
        <f ca="1">IFERROR(IF((VLOOKUP($E151,'Adj NEA Backsheet'!$D$5:$CB$183,G$9,FALSE))="","",(VLOOKUP($E151,'Adj NEA Backsheet'!$D$5:$CB$183,G$9,FALSE))),"")</f>
        <v>2938.1949748762381</v>
      </c>
      <c r="H151" s="108">
        <f ca="1">IFERROR(IF((VLOOKUP($E151,'Adj NEA Backsheet'!$D$5:$CB$183,H$9,FALSE))="","",(VLOOKUP($E151,'Adj NEA Backsheet'!$D$5:$CB$183,H$9,FALSE))),"")</f>
        <v>2924.5722108825707</v>
      </c>
      <c r="I151" s="108">
        <f ca="1">IFERROR(IF((VLOOKUP($E151,'Adj NEA Backsheet'!$D$5:$CB$183,I$9,FALSE))="","",(VLOOKUP($E151,'Adj NEA Backsheet'!$D$5:$CB$183,I$9,FALSE))),"")</f>
        <v>3174.6762617006216</v>
      </c>
      <c r="J151" s="109">
        <f ca="1">IFERROR(IF((VLOOKUP($E151,'Adj NEA Backsheet'!$D$5:$CB$183,J$9,FALSE))="","",(VLOOKUP($E151,'Adj NEA Backsheet'!$D$5:$CB$183,J$9,FALSE))),"")</f>
        <v>3306.1466482267715</v>
      </c>
      <c r="K151" s="172">
        <f ca="1">IFERROR(IF((VLOOKUP($E151,'Adj NEA Backsheet'!$D$5:$CB$183,K$9,FALSE))="","",(VLOOKUP($E151,'Adj NEA Backsheet'!$D$5:$CB$183,K$9,FALSE))),"")</f>
        <v>3417.1811036725389</v>
      </c>
      <c r="L151" s="240">
        <f ca="1">IFERROR(IF((VLOOKUP($E151,'Adj NEA Backsheet'!$D$5:$CB$183,L$9,FALSE))="","",(VLOOKUP($E151,'Adj NEA Backsheet'!$D$5:$CB$183,L$9,FALSE))),"")</f>
        <v>3449.6102467332234</v>
      </c>
      <c r="M151" s="109">
        <f ca="1">IFERROR(IF((VLOOKUP($E151,'NEA Backsheet'!$D$5:$CB$183,M$9,FALSE))="","",(VLOOKUP($E151,'NEA Backsheet'!$D$5:$CB$183,M$9,FALSE))),"")</f>
        <v>3505.0457283039405</v>
      </c>
      <c r="N151" s="243">
        <f ca="1">IFERROR(IF((VLOOKUP($E151,'NEA Backsheet'!$D$5:$CB$183,N$9,FALSE))="","",(VLOOKUP($E151,'NEA Backsheet'!$D$5:$CB$183,N$9,FALSE))),"")</f>
        <v>0</v>
      </c>
      <c r="O151" s="93"/>
      <c r="Q151" s="107">
        <f ca="1">IFERROR(IF((VLOOKUP($E151,'DTOC Backsheet'!$D$5:$AF$183,Q$9,FALSE))="","",(VLOOKUP($E151,'DTOC Backsheet'!$D$5:$AF$183,Q$9,FALSE))),"")</f>
        <v>1717.5081778984445</v>
      </c>
      <c r="R151" s="108">
        <f ca="1">IFERROR(IF((VLOOKUP($E151,'DTOC Backsheet'!$D$5:$AF$183,R$9,FALSE))="","",(VLOOKUP($E151,'DTOC Backsheet'!$D$5:$AF$183,R$9,FALSE))),"")</f>
        <v>1102.7455014083328</v>
      </c>
      <c r="S151" s="108">
        <f ca="1">IFERROR(IF((VLOOKUP($E151,'DTOC Backsheet'!$D$5:$AF$183,S$9,FALSE))="","",(VLOOKUP($E151,'DTOC Backsheet'!$D$5:$AF$183,S$9,FALSE))),"")</f>
        <v>700.27927448435889</v>
      </c>
      <c r="T151" s="109">
        <f ca="1">IFERROR(IF((VLOOKUP($E151,'DTOC Backsheet'!$D$5:$AF$183,T$9,FALSE))="","",(VLOOKUP($E151,'DTOC Backsheet'!$D$5:$AF$183,T$9,FALSE))),"")</f>
        <v>1059.7162414615518</v>
      </c>
      <c r="U151" s="172">
        <f ca="1">IFERROR(IF((VLOOKUP($E151,'DTOC Backsheet'!$D$5:$AF$183,U$9,FALSE))="","",(VLOOKUP($E151,'DTOC Backsheet'!$D$5:$AF$183,U$9,FALSE))),"")</f>
        <v>1290.4271659985845</v>
      </c>
      <c r="V151" s="240">
        <f ca="1">IFERROR(IF((VLOOKUP($E151,'DTOC Backsheet'!$D$5:$AF$183,V$9,FALSE))="","",(VLOOKUP($E151,'DTOC Backsheet'!$D$5:$AF$183,V$9,FALSE))),"")</f>
        <v>1208.5427186888087</v>
      </c>
      <c r="W151" s="109">
        <f ca="1">IFERROR(IF((VLOOKUP($E151,'DTOC Backsheet'!$D$5:$AF$183,W$9,FALSE))="","",(VLOOKUP($E151,'DTOC Backsheet'!$D$5:$AF$183,W$9,FALSE))),"")</f>
        <v>1215.1173823414183</v>
      </c>
      <c r="X151" s="243">
        <f ca="1">IFERROR(IF((VLOOKUP($E151,'DTOC Backsheet'!$D$5:$AF$183,X$9,FALSE))="","",(VLOOKUP($E151,'DTOC Backsheet'!$D$5:$AF$183,X$9,FALSE))),"")</f>
        <v>0</v>
      </c>
      <c r="Y151" s="93"/>
    </row>
    <row r="152" spans="1:25" ht="30" customHeight="1" x14ac:dyDescent="0.3">
      <c r="A152" s="162">
        <v>140</v>
      </c>
      <c r="B152" s="98" t="str">
        <f ca="1">IFERROR(IF((VLOOKUP($E152,'Org List'!$AJ$10:$AL$188,3,FALSE))="","",(VLOOKUP($E152,'Org List'!$AJ$10:$AL$188,3,FALSE))),"")</f>
        <v>South West England Commissioning Region</v>
      </c>
      <c r="C152" s="99" t="str">
        <f ca="1">IFERROR(IF((VLOOKUP($E152,'Org List'!$AO$10:$AQ$188,3,FALSE))="","",(VLOOKUP($E152,'Org List'!$AO$10:$AQ$188,3,FALSE))),"")</f>
        <v>South West Region</v>
      </c>
      <c r="D152" s="100" t="str">
        <f ca="1">IFERROR(IF((VLOOKUP($E152,'Org List'!$AT$10:$AV$188,3,FALSE))="","",(VLOOKUP($E152,'Org List'!$AT$10:$AV$188,3,FALSE))),"")</f>
        <v>NHS England South West (South West South)</v>
      </c>
      <c r="E152" s="98" t="str">
        <f t="shared" ca="1" si="2"/>
        <v>E10000027</v>
      </c>
      <c r="F152" s="100" t="str">
        <f ca="1">IF(E152="","",VLOOKUP(E152,'Org List'!$J$9:$K$488,2,0))</f>
        <v>Somerset</v>
      </c>
      <c r="G152" s="107">
        <f ca="1">IFERROR(IF((VLOOKUP($E152,'Adj NEA Backsheet'!$D$5:$CB$183,G$9,FALSE))="","",(VLOOKUP($E152,'Adj NEA Backsheet'!$D$5:$CB$183,G$9,FALSE))),"")</f>
        <v>3071.0904528071378</v>
      </c>
      <c r="H152" s="108">
        <f ca="1">IFERROR(IF((VLOOKUP($E152,'Adj NEA Backsheet'!$D$5:$CB$183,H$9,FALSE))="","",(VLOOKUP($E152,'Adj NEA Backsheet'!$D$5:$CB$183,H$9,FALSE))),"")</f>
        <v>3087.7749433886206</v>
      </c>
      <c r="I152" s="108">
        <f ca="1">IFERROR(IF((VLOOKUP($E152,'Adj NEA Backsheet'!$D$5:$CB$183,I$9,FALSE))="","",(VLOOKUP($E152,'Adj NEA Backsheet'!$D$5:$CB$183,I$9,FALSE))),"")</f>
        <v>3308.7397819124612</v>
      </c>
      <c r="J152" s="109">
        <f ca="1">IFERROR(IF((VLOOKUP($E152,'Adj NEA Backsheet'!$D$5:$CB$183,J$9,FALSE))="","",(VLOOKUP($E152,'Adj NEA Backsheet'!$D$5:$CB$183,J$9,FALSE))),"")</f>
        <v>3333.8149704616785</v>
      </c>
      <c r="K152" s="172">
        <f ca="1">IFERROR(IF((VLOOKUP($E152,'Adj NEA Backsheet'!$D$5:$CB$183,K$9,FALSE))="","",(VLOOKUP($E152,'Adj NEA Backsheet'!$D$5:$CB$183,K$9,FALSE))),"")</f>
        <v>3276.5383552608296</v>
      </c>
      <c r="L152" s="240">
        <f ca="1">IFERROR(IF((VLOOKUP($E152,'Adj NEA Backsheet'!$D$5:$CB$183,L$9,FALSE))="","",(VLOOKUP($E152,'Adj NEA Backsheet'!$D$5:$CB$183,L$9,FALSE))),"")</f>
        <v>3220.9094055911241</v>
      </c>
      <c r="M152" s="109">
        <f ca="1">IFERROR(IF((VLOOKUP($E152,'NEA Backsheet'!$D$5:$CB$183,M$9,FALSE))="","",(VLOOKUP($E152,'NEA Backsheet'!$D$5:$CB$183,M$9,FALSE))),"")</f>
        <v>3402.429421188071</v>
      </c>
      <c r="N152" s="243">
        <f ca="1">IFERROR(IF((VLOOKUP($E152,'NEA Backsheet'!$D$5:$CB$183,N$9,FALSE))="","",(VLOOKUP($E152,'NEA Backsheet'!$D$5:$CB$183,N$9,FALSE))),"")</f>
        <v>0</v>
      </c>
      <c r="O152" s="93"/>
      <c r="Q152" s="107">
        <f ca="1">IFERROR(IF((VLOOKUP($E152,'DTOC Backsheet'!$D$5:$AF$183,Q$9,FALSE))="","",(VLOOKUP($E152,'DTOC Backsheet'!$D$5:$AF$183,Q$9,FALSE))),"")</f>
        <v>1523.6648835908347</v>
      </c>
      <c r="R152" s="108">
        <f ca="1">IFERROR(IF((VLOOKUP($E152,'DTOC Backsheet'!$D$5:$AF$183,R$9,FALSE))="","",(VLOOKUP($E152,'DTOC Backsheet'!$D$5:$AF$183,R$9,FALSE))),"")</f>
        <v>1286.1960275077452</v>
      </c>
      <c r="S152" s="108">
        <f ca="1">IFERROR(IF((VLOOKUP($E152,'DTOC Backsheet'!$D$5:$AF$183,S$9,FALSE))="","",(VLOOKUP($E152,'DTOC Backsheet'!$D$5:$AF$183,S$9,FALSE))),"")</f>
        <v>979.0816223369003</v>
      </c>
      <c r="T152" s="109">
        <f ca="1">IFERROR(IF((VLOOKUP($E152,'DTOC Backsheet'!$D$5:$AF$183,T$9,FALSE))="","",(VLOOKUP($E152,'DTOC Backsheet'!$D$5:$AF$183,T$9,FALSE))),"")</f>
        <v>886.16464221627814</v>
      </c>
      <c r="U152" s="172">
        <f ca="1">IFERROR(IF((VLOOKUP($E152,'DTOC Backsheet'!$D$5:$AF$183,U$9,FALSE))="","",(VLOOKUP($E152,'DTOC Backsheet'!$D$5:$AF$183,U$9,FALSE))),"")</f>
        <v>698.87435969994988</v>
      </c>
      <c r="V152" s="240">
        <f ca="1">IFERROR(IF((VLOOKUP($E152,'DTOC Backsheet'!$D$5:$AF$183,V$9,FALSE))="","",(VLOOKUP($E152,'DTOC Backsheet'!$D$5:$AF$183,V$9,FALSE))),"")</f>
        <v>868.50839839910634</v>
      </c>
      <c r="W152" s="109">
        <f ca="1">IFERROR(IF((VLOOKUP($E152,'DTOC Backsheet'!$D$5:$AF$183,W$9,FALSE))="","",(VLOOKUP($E152,'DTOC Backsheet'!$D$5:$AF$183,W$9,FALSE))),"")</f>
        <v>709.15521053020177</v>
      </c>
      <c r="X152" s="243">
        <f ca="1">IFERROR(IF((VLOOKUP($E152,'DTOC Backsheet'!$D$5:$AF$183,X$9,FALSE))="","",(VLOOKUP($E152,'DTOC Backsheet'!$D$5:$AF$183,X$9,FALSE))),"")</f>
        <v>0</v>
      </c>
      <c r="Y152" s="93"/>
    </row>
    <row r="153" spans="1:25" ht="30" customHeight="1" x14ac:dyDescent="0.3">
      <c r="A153" s="162">
        <v>141</v>
      </c>
      <c r="B153" s="98" t="str">
        <f ca="1">IFERROR(IF((VLOOKUP($E153,'Org List'!$AJ$10:$AL$188,3,FALSE))="","",(VLOOKUP($E153,'Org List'!$AJ$10:$AL$188,3,FALSE))),"")</f>
        <v>South West England Commissioning Region</v>
      </c>
      <c r="C153" s="99" t="str">
        <f ca="1">IFERROR(IF((VLOOKUP($E153,'Org List'!$AO$10:$AQ$188,3,FALSE))="","",(VLOOKUP($E153,'Org List'!$AO$10:$AQ$188,3,FALSE))),"")</f>
        <v>South West Region</v>
      </c>
      <c r="D153" s="100" t="str">
        <f ca="1">IFERROR(IF((VLOOKUP($E153,'Org List'!$AT$10:$AV$188,3,FALSE))="","",(VLOOKUP($E153,'Org List'!$AT$10:$AV$188,3,FALSE))),"")</f>
        <v>NHS England South West (South West North)</v>
      </c>
      <c r="E153" s="98" t="str">
        <f t="shared" ca="1" si="2"/>
        <v>E06000025</v>
      </c>
      <c r="F153" s="100" t="str">
        <f ca="1">IF(E153="","",VLOOKUP(E153,'Org List'!$J$9:$K$488,2,0))</f>
        <v>South Gloucestershire</v>
      </c>
      <c r="G153" s="107">
        <f ca="1">IFERROR(IF((VLOOKUP($E153,'Adj NEA Backsheet'!$D$5:$CB$183,G$9,FALSE))="","",(VLOOKUP($E153,'Adj NEA Backsheet'!$D$5:$CB$183,G$9,FALSE))),"")</f>
        <v>2364.7688554208521</v>
      </c>
      <c r="H153" s="108">
        <f ca="1">IFERROR(IF((VLOOKUP($E153,'Adj NEA Backsheet'!$D$5:$CB$183,H$9,FALSE))="","",(VLOOKUP($E153,'Adj NEA Backsheet'!$D$5:$CB$183,H$9,FALSE))),"")</f>
        <v>2372.3408062162662</v>
      </c>
      <c r="I153" s="108">
        <f ca="1">IFERROR(IF((VLOOKUP($E153,'Adj NEA Backsheet'!$D$5:$CB$183,I$9,FALSE))="","",(VLOOKUP($E153,'Adj NEA Backsheet'!$D$5:$CB$183,I$9,FALSE))),"")</f>
        <v>2515.0127310827702</v>
      </c>
      <c r="J153" s="109">
        <f ca="1">IFERROR(IF((VLOOKUP($E153,'Adj NEA Backsheet'!$D$5:$CB$183,J$9,FALSE))="","",(VLOOKUP($E153,'Adj NEA Backsheet'!$D$5:$CB$183,J$9,FALSE))),"")</f>
        <v>2524.6692350188409</v>
      </c>
      <c r="K153" s="172">
        <f ca="1">IFERROR(IF((VLOOKUP($E153,'Adj NEA Backsheet'!$D$5:$CB$183,K$9,FALSE))="","",(VLOOKUP($E153,'Adj NEA Backsheet'!$D$5:$CB$183,K$9,FALSE))),"")</f>
        <v>2535.2916717138869</v>
      </c>
      <c r="L153" s="240">
        <f ca="1">IFERROR(IF((VLOOKUP($E153,'Adj NEA Backsheet'!$D$5:$CB$183,L$9,FALSE))="","",(VLOOKUP($E153,'Adj NEA Backsheet'!$D$5:$CB$183,L$9,FALSE))),"")</f>
        <v>2646.7079103978454</v>
      </c>
      <c r="M153" s="109">
        <f ca="1">IFERROR(IF((VLOOKUP($E153,'NEA Backsheet'!$D$5:$CB$183,M$9,FALSE))="","",(VLOOKUP($E153,'NEA Backsheet'!$D$5:$CB$183,M$9,FALSE))),"")</f>
        <v>2825.063775643026</v>
      </c>
      <c r="N153" s="243">
        <f ca="1">IFERROR(IF((VLOOKUP($E153,'NEA Backsheet'!$D$5:$CB$183,N$9,FALSE))="","",(VLOOKUP($E153,'NEA Backsheet'!$D$5:$CB$183,N$9,FALSE))),"")</f>
        <v>0</v>
      </c>
      <c r="O153" s="93"/>
      <c r="Q153" s="107">
        <f ca="1">IFERROR(IF((VLOOKUP($E153,'DTOC Backsheet'!$D$5:$AF$183,Q$9,FALSE))="","",(VLOOKUP($E153,'DTOC Backsheet'!$D$5:$AF$183,Q$9,FALSE))),"")</f>
        <v>646.56050638184195</v>
      </c>
      <c r="R153" s="108">
        <f ca="1">IFERROR(IF((VLOOKUP($E153,'DTOC Backsheet'!$D$5:$AF$183,R$9,FALSE))="","",(VLOOKUP($E153,'DTOC Backsheet'!$D$5:$AF$183,R$9,FALSE))),"")</f>
        <v>1014.2125590303403</v>
      </c>
      <c r="S153" s="108">
        <f ca="1">IFERROR(IF((VLOOKUP($E153,'DTOC Backsheet'!$D$5:$AF$183,S$9,FALSE))="","",(VLOOKUP($E153,'DTOC Backsheet'!$D$5:$AF$183,S$9,FALSE))),"")</f>
        <v>834.00872041691377</v>
      </c>
      <c r="T153" s="109">
        <f ca="1">IFERROR(IF((VLOOKUP($E153,'DTOC Backsheet'!$D$5:$AF$183,T$9,FALSE))="","",(VLOOKUP($E153,'DTOC Backsheet'!$D$5:$AF$183,T$9,FALSE))),"")</f>
        <v>1214.9518502252915</v>
      </c>
      <c r="U153" s="172">
        <f ca="1">IFERROR(IF((VLOOKUP($E153,'DTOC Backsheet'!$D$5:$AF$183,U$9,FALSE))="","",(VLOOKUP($E153,'DTOC Backsheet'!$D$5:$AF$183,U$9,FALSE))),"")</f>
        <v>1130.6673676266366</v>
      </c>
      <c r="V153" s="240">
        <f ca="1">IFERROR(IF((VLOOKUP($E153,'DTOC Backsheet'!$D$5:$AF$183,V$9,FALSE))="","",(VLOOKUP($E153,'DTOC Backsheet'!$D$5:$AF$183,V$9,FALSE))),"")</f>
        <v>1067.005683961695</v>
      </c>
      <c r="W153" s="109">
        <f ca="1">IFERROR(IF((VLOOKUP($E153,'DTOC Backsheet'!$D$5:$AF$183,W$9,FALSE))="","",(VLOOKUP($E153,'DTOC Backsheet'!$D$5:$AF$183,W$9,FALSE))),"")</f>
        <v>1071.0405794052476</v>
      </c>
      <c r="X153" s="243">
        <f ca="1">IFERROR(IF((VLOOKUP($E153,'DTOC Backsheet'!$D$5:$AF$183,X$9,FALSE))="","",(VLOOKUP($E153,'DTOC Backsheet'!$D$5:$AF$183,X$9,FALSE))),"")</f>
        <v>0</v>
      </c>
      <c r="Y153" s="93"/>
    </row>
    <row r="154" spans="1:25" ht="30" customHeight="1" x14ac:dyDescent="0.3">
      <c r="A154" s="162">
        <v>142</v>
      </c>
      <c r="B154" s="98" t="str">
        <f ca="1">IFERROR(IF((VLOOKUP($E154,'Org List'!$AJ$10:$AL$188,3,FALSE))="","",(VLOOKUP($E154,'Org List'!$AJ$10:$AL$188,3,FALSE))),"")</f>
        <v>North of England Commissioning Region</v>
      </c>
      <c r="C154" s="99" t="str">
        <f ca="1">IFERROR(IF((VLOOKUP($E154,'Org List'!$AO$10:$AQ$188,3,FALSE))="","",(VLOOKUP($E154,'Org List'!$AO$10:$AQ$188,3,FALSE))),"")</f>
        <v>North East Region</v>
      </c>
      <c r="D154" s="100" t="str">
        <f ca="1">IFERROR(IF((VLOOKUP($E154,'Org List'!$AT$10:$AV$188,3,FALSE))="","",(VLOOKUP($E154,'Org List'!$AT$10:$AV$188,3,FALSE))),"")</f>
        <v>NHS England North (Cumbria And North East)</v>
      </c>
      <c r="E154" s="98" t="str">
        <f t="shared" ca="1" si="2"/>
        <v>E08000023</v>
      </c>
      <c r="F154" s="100" t="str">
        <f ca="1">IF(E154="","",VLOOKUP(E154,'Org List'!$J$9:$K$488,2,0))</f>
        <v>South Tyneside</v>
      </c>
      <c r="G154" s="107">
        <f ca="1">IFERROR(IF((VLOOKUP($E154,'Adj NEA Backsheet'!$D$5:$CB$183,G$9,FALSE))="","",(VLOOKUP($E154,'Adj NEA Backsheet'!$D$5:$CB$183,G$9,FALSE))),"")</f>
        <v>3282.6224812130386</v>
      </c>
      <c r="H154" s="108">
        <f ca="1">IFERROR(IF((VLOOKUP($E154,'Adj NEA Backsheet'!$D$5:$CB$183,H$9,FALSE))="","",(VLOOKUP($E154,'Adj NEA Backsheet'!$D$5:$CB$183,H$9,FALSE))),"")</f>
        <v>3373.3124493398991</v>
      </c>
      <c r="I154" s="108">
        <f ca="1">IFERROR(IF((VLOOKUP($E154,'Adj NEA Backsheet'!$D$5:$CB$183,I$9,FALSE))="","",(VLOOKUP($E154,'Adj NEA Backsheet'!$D$5:$CB$183,I$9,FALSE))),"")</f>
        <v>3578.6733312042547</v>
      </c>
      <c r="J154" s="109">
        <f ca="1">IFERROR(IF((VLOOKUP($E154,'Adj NEA Backsheet'!$D$5:$CB$183,J$9,FALSE))="","",(VLOOKUP($E154,'Adj NEA Backsheet'!$D$5:$CB$183,J$9,FALSE))),"")</f>
        <v>3697.3906333392079</v>
      </c>
      <c r="K154" s="172">
        <f ca="1">IFERROR(IF((VLOOKUP($E154,'Adj NEA Backsheet'!$D$5:$CB$183,K$9,FALSE))="","",(VLOOKUP($E154,'Adj NEA Backsheet'!$D$5:$CB$183,K$9,FALSE))),"")</f>
        <v>3759.6624504863771</v>
      </c>
      <c r="L154" s="240">
        <f ca="1">IFERROR(IF((VLOOKUP($E154,'Adj NEA Backsheet'!$D$5:$CB$183,L$9,FALSE))="","",(VLOOKUP($E154,'Adj NEA Backsheet'!$D$5:$CB$183,L$9,FALSE))),"")</f>
        <v>3594.6951284631286</v>
      </c>
      <c r="M154" s="109">
        <f ca="1">IFERROR(IF((VLOOKUP($E154,'NEA Backsheet'!$D$5:$CB$183,M$9,FALSE))="","",(VLOOKUP($E154,'NEA Backsheet'!$D$5:$CB$183,M$9,FALSE))),"")</f>
        <v>3749.1617459336835</v>
      </c>
      <c r="N154" s="243">
        <f ca="1">IFERROR(IF((VLOOKUP($E154,'NEA Backsheet'!$D$5:$CB$183,N$9,FALSE))="","",(VLOOKUP($E154,'NEA Backsheet'!$D$5:$CB$183,N$9,FALSE))),"")</f>
        <v>0</v>
      </c>
      <c r="O154" s="93"/>
      <c r="Q154" s="107">
        <f ca="1">IFERROR(IF((VLOOKUP($E154,'DTOC Backsheet'!$D$5:$AF$183,Q$9,FALSE))="","",(VLOOKUP($E154,'DTOC Backsheet'!$D$5:$AF$183,Q$9,FALSE))),"")</f>
        <v>577.75999199639841</v>
      </c>
      <c r="R154" s="108">
        <f ca="1">IFERROR(IF((VLOOKUP($E154,'DTOC Backsheet'!$D$5:$AF$183,R$9,FALSE))="","",(VLOOKUP($E154,'DTOC Backsheet'!$D$5:$AF$183,R$9,FALSE))),"")</f>
        <v>494.38914178046787</v>
      </c>
      <c r="S154" s="108">
        <f ca="1">IFERROR(IF((VLOOKUP($E154,'DTOC Backsheet'!$D$5:$AF$183,S$9,FALSE))="","",(VLOOKUP($E154,'DTOC Backsheet'!$D$5:$AF$183,S$9,FALSE))),"")</f>
        <v>521.06781384956571</v>
      </c>
      <c r="T154" s="109">
        <f ca="1">IFERROR(IF((VLOOKUP($E154,'DTOC Backsheet'!$D$5:$AF$183,T$9,FALSE))="","",(VLOOKUP($E154,'DTOC Backsheet'!$D$5:$AF$183,T$9,FALSE))),"")</f>
        <v>726.97217158873559</v>
      </c>
      <c r="U154" s="172">
        <f ca="1">IFERROR(IF((VLOOKUP($E154,'DTOC Backsheet'!$D$5:$AF$183,U$9,FALSE))="","",(VLOOKUP($E154,'DTOC Backsheet'!$D$5:$AF$183,U$9,FALSE))),"")</f>
        <v>489.93417304545102</v>
      </c>
      <c r="V154" s="240">
        <f ca="1">IFERROR(IF((VLOOKUP($E154,'DTOC Backsheet'!$D$5:$AF$183,V$9,FALSE))="","",(VLOOKUP($E154,'DTOC Backsheet'!$D$5:$AF$183,V$9,FALSE))),"")</f>
        <v>313.82495581786975</v>
      </c>
      <c r="W154" s="109">
        <f ca="1">IFERROR(IF((VLOOKUP($E154,'DTOC Backsheet'!$D$5:$AF$183,W$9,FALSE))="","",(VLOOKUP($E154,'DTOC Backsheet'!$D$5:$AF$183,W$9,FALSE))),"")</f>
        <v>495.77665892503893</v>
      </c>
      <c r="X154" s="243">
        <f ca="1">IFERROR(IF((VLOOKUP($E154,'DTOC Backsheet'!$D$5:$AF$183,X$9,FALSE))="","",(VLOOKUP($E154,'DTOC Backsheet'!$D$5:$AF$183,X$9,FALSE))),"")</f>
        <v>0</v>
      </c>
      <c r="Y154" s="93"/>
    </row>
    <row r="155" spans="1:25" ht="30" customHeight="1" x14ac:dyDescent="0.3">
      <c r="A155" s="162">
        <v>143</v>
      </c>
      <c r="B155" s="98" t="str">
        <f ca="1">IFERROR(IF((VLOOKUP($E155,'Org List'!$AJ$10:$AL$188,3,FALSE))="","",(VLOOKUP($E155,'Org List'!$AJ$10:$AL$188,3,FALSE))),"")</f>
        <v>South East England Commissioning Region</v>
      </c>
      <c r="C155" s="99" t="str">
        <f ca="1">IFERROR(IF((VLOOKUP($E155,'Org List'!$AO$10:$AQ$188,3,FALSE))="","",(VLOOKUP($E155,'Org List'!$AO$10:$AQ$188,3,FALSE))),"")</f>
        <v>South East Region</v>
      </c>
      <c r="D155" s="100" t="str">
        <f ca="1">IFERROR(IF((VLOOKUP($E155,'Org List'!$AT$10:$AV$188,3,FALSE))="","",(VLOOKUP($E155,'Org List'!$AT$10:$AV$188,3,FALSE))),"")</f>
        <v>NHS England South East (Hampshire, Isle of Wight and Thames Valley)</v>
      </c>
      <c r="E155" s="98" t="str">
        <f t="shared" ca="1" si="2"/>
        <v>E06000045</v>
      </c>
      <c r="F155" s="100" t="str">
        <f ca="1">IF(E155="","",VLOOKUP(E155,'Org List'!$J$9:$K$488,2,0))</f>
        <v>Southampton</v>
      </c>
      <c r="G155" s="107">
        <f ca="1">IFERROR(IF((VLOOKUP($E155,'Adj NEA Backsheet'!$D$5:$CB$183,G$9,FALSE))="","",(VLOOKUP($E155,'Adj NEA Backsheet'!$D$5:$CB$183,G$9,FALSE))),"")</f>
        <v>2895.6531221040218</v>
      </c>
      <c r="H155" s="108">
        <f ca="1">IFERROR(IF((VLOOKUP($E155,'Adj NEA Backsheet'!$D$5:$CB$183,H$9,FALSE))="","",(VLOOKUP($E155,'Adj NEA Backsheet'!$D$5:$CB$183,H$9,FALSE))),"")</f>
        <v>2770.041684657233</v>
      </c>
      <c r="I155" s="108">
        <f ca="1">IFERROR(IF((VLOOKUP($E155,'Adj NEA Backsheet'!$D$5:$CB$183,I$9,FALSE))="","",(VLOOKUP($E155,'Adj NEA Backsheet'!$D$5:$CB$183,I$9,FALSE))),"")</f>
        <v>2726.8514205194037</v>
      </c>
      <c r="J155" s="109">
        <f ca="1">IFERROR(IF((VLOOKUP($E155,'Adj NEA Backsheet'!$D$5:$CB$183,J$9,FALSE))="","",(VLOOKUP($E155,'Adj NEA Backsheet'!$D$5:$CB$183,J$9,FALSE))),"")</f>
        <v>2716.5832182692016</v>
      </c>
      <c r="K155" s="172">
        <f ca="1">IFERROR(IF((VLOOKUP($E155,'Adj NEA Backsheet'!$D$5:$CB$183,K$9,FALSE))="","",(VLOOKUP($E155,'Adj NEA Backsheet'!$D$5:$CB$183,K$9,FALSE))),"")</f>
        <v>2736.2270079738446</v>
      </c>
      <c r="L155" s="240">
        <f ca="1">IFERROR(IF((VLOOKUP($E155,'Adj NEA Backsheet'!$D$5:$CB$183,L$9,FALSE))="","",(VLOOKUP($E155,'Adj NEA Backsheet'!$D$5:$CB$183,L$9,FALSE))),"")</f>
        <v>2717.8017395245101</v>
      </c>
      <c r="M155" s="109">
        <f ca="1">IFERROR(IF((VLOOKUP($E155,'NEA Backsheet'!$D$5:$CB$183,M$9,FALSE))="","",(VLOOKUP($E155,'NEA Backsheet'!$D$5:$CB$183,M$9,FALSE))),"")</f>
        <v>2967.3255185015182</v>
      </c>
      <c r="N155" s="243">
        <f ca="1">IFERROR(IF((VLOOKUP($E155,'NEA Backsheet'!$D$5:$CB$183,N$9,FALSE))="","",(VLOOKUP($E155,'NEA Backsheet'!$D$5:$CB$183,N$9,FALSE))),"")</f>
        <v>0</v>
      </c>
      <c r="O155" s="93"/>
      <c r="Q155" s="107">
        <f ca="1">IFERROR(IF((VLOOKUP($E155,'DTOC Backsheet'!$D$5:$AF$183,Q$9,FALSE))="","",(VLOOKUP($E155,'DTOC Backsheet'!$D$5:$AF$183,Q$9,FALSE))),"")</f>
        <v>1786.6510932720955</v>
      </c>
      <c r="R155" s="108">
        <f ca="1">IFERROR(IF((VLOOKUP($E155,'DTOC Backsheet'!$D$5:$AF$183,R$9,FALSE))="","",(VLOOKUP($E155,'DTOC Backsheet'!$D$5:$AF$183,R$9,FALSE))),"")</f>
        <v>1896.5227117503241</v>
      </c>
      <c r="S155" s="108">
        <f ca="1">IFERROR(IF((VLOOKUP($E155,'DTOC Backsheet'!$D$5:$AF$183,S$9,FALSE))="","",(VLOOKUP($E155,'DTOC Backsheet'!$D$5:$AF$183,S$9,FALSE))),"")</f>
        <v>1766.3594880576482</v>
      </c>
      <c r="T155" s="109">
        <f ca="1">IFERROR(IF((VLOOKUP($E155,'DTOC Backsheet'!$D$5:$AF$183,T$9,FALSE))="","",(VLOOKUP($E155,'DTOC Backsheet'!$D$5:$AF$183,T$9,FALSE))),"")</f>
        <v>1516.2365103686745</v>
      </c>
      <c r="U155" s="172">
        <f ca="1">IFERROR(IF((VLOOKUP($E155,'DTOC Backsheet'!$D$5:$AF$183,U$9,FALSE))="","",(VLOOKUP($E155,'DTOC Backsheet'!$D$5:$AF$183,U$9,FALSE))),"")</f>
        <v>1827.3603657430258</v>
      </c>
      <c r="V155" s="240">
        <f ca="1">IFERROR(IF((VLOOKUP($E155,'DTOC Backsheet'!$D$5:$AF$183,V$9,FALSE))="","",(VLOOKUP($E155,'DTOC Backsheet'!$D$5:$AF$183,V$9,FALSE))),"")</f>
        <v>1925.8172820007319</v>
      </c>
      <c r="W155" s="109">
        <f ca="1">IFERROR(IF((VLOOKUP($E155,'DTOC Backsheet'!$D$5:$AF$183,W$9,FALSE))="","",(VLOOKUP($E155,'DTOC Backsheet'!$D$5:$AF$183,W$9,FALSE))),"")</f>
        <v>1589.5869129806656</v>
      </c>
      <c r="X155" s="243">
        <f ca="1">IFERROR(IF((VLOOKUP($E155,'DTOC Backsheet'!$D$5:$AF$183,X$9,FALSE))="","",(VLOOKUP($E155,'DTOC Backsheet'!$D$5:$AF$183,X$9,FALSE))),"")</f>
        <v>0</v>
      </c>
      <c r="Y155" s="93"/>
    </row>
    <row r="156" spans="1:25" ht="30" customHeight="1" x14ac:dyDescent="0.3">
      <c r="A156" s="162">
        <v>144</v>
      </c>
      <c r="B156" s="98" t="str">
        <f ca="1">IFERROR(IF((VLOOKUP($E156,'Org List'!$AJ$10:$AL$188,3,FALSE))="","",(VLOOKUP($E156,'Org List'!$AJ$10:$AL$188,3,FALSE))),"")</f>
        <v>Midlands and East of England Commissioning Region</v>
      </c>
      <c r="C156" s="99" t="str">
        <f ca="1">IFERROR(IF((VLOOKUP($E156,'Org List'!$AO$10:$AQ$188,3,FALSE))="","",(VLOOKUP($E156,'Org List'!$AO$10:$AQ$188,3,FALSE))),"")</f>
        <v>East Region</v>
      </c>
      <c r="D156" s="100" t="str">
        <f ca="1">IFERROR(IF((VLOOKUP($E156,'Org List'!$AT$10:$AV$188,3,FALSE))="","",(VLOOKUP($E156,'Org List'!$AT$10:$AV$188,3,FALSE))),"")</f>
        <v>NHS England Midlands And East (East)</v>
      </c>
      <c r="E156" s="98" t="str">
        <f t="shared" ca="1" si="2"/>
        <v>E06000033</v>
      </c>
      <c r="F156" s="100" t="str">
        <f ca="1">IF(E156="","",VLOOKUP(E156,'Org List'!$J$9:$K$488,2,0))</f>
        <v>Southend-on-Sea</v>
      </c>
      <c r="G156" s="107">
        <f ca="1">IFERROR(IF((VLOOKUP($E156,'Adj NEA Backsheet'!$D$5:$CB$183,G$9,FALSE))="","",(VLOOKUP($E156,'Adj NEA Backsheet'!$D$5:$CB$183,G$9,FALSE))),"")</f>
        <v>2913.1737589699082</v>
      </c>
      <c r="H156" s="108">
        <f ca="1">IFERROR(IF((VLOOKUP($E156,'Adj NEA Backsheet'!$D$5:$CB$183,H$9,FALSE))="","",(VLOOKUP($E156,'Adj NEA Backsheet'!$D$5:$CB$183,H$9,FALSE))),"")</f>
        <v>2993.7144832460472</v>
      </c>
      <c r="I156" s="108">
        <f ca="1">IFERROR(IF((VLOOKUP($E156,'Adj NEA Backsheet'!$D$5:$CB$183,I$9,FALSE))="","",(VLOOKUP($E156,'Adj NEA Backsheet'!$D$5:$CB$183,I$9,FALSE))),"")</f>
        <v>3170.4286894336124</v>
      </c>
      <c r="J156" s="109">
        <f ca="1">IFERROR(IF((VLOOKUP($E156,'Adj NEA Backsheet'!$D$5:$CB$183,J$9,FALSE))="","",(VLOOKUP($E156,'Adj NEA Backsheet'!$D$5:$CB$183,J$9,FALSE))),"")</f>
        <v>3334.184467033941</v>
      </c>
      <c r="K156" s="172">
        <f ca="1">IFERROR(IF((VLOOKUP($E156,'Adj NEA Backsheet'!$D$5:$CB$183,K$9,FALSE))="","",(VLOOKUP($E156,'Adj NEA Backsheet'!$D$5:$CB$183,K$9,FALSE))),"")</f>
        <v>3259.0515031983591</v>
      </c>
      <c r="L156" s="240">
        <f ca="1">IFERROR(IF((VLOOKUP($E156,'Adj NEA Backsheet'!$D$5:$CB$183,L$9,FALSE))="","",(VLOOKUP($E156,'Adj NEA Backsheet'!$D$5:$CB$183,L$9,FALSE))),"")</f>
        <v>3300.7746468040923</v>
      </c>
      <c r="M156" s="109">
        <f ca="1">IFERROR(IF((VLOOKUP($E156,'NEA Backsheet'!$D$5:$CB$183,M$9,FALSE))="","",(VLOOKUP($E156,'NEA Backsheet'!$D$5:$CB$183,M$9,FALSE))),"")</f>
        <v>3336.7934553022992</v>
      </c>
      <c r="N156" s="243">
        <f ca="1">IFERROR(IF((VLOOKUP($E156,'NEA Backsheet'!$D$5:$CB$183,N$9,FALSE))="","",(VLOOKUP($E156,'NEA Backsheet'!$D$5:$CB$183,N$9,FALSE))),"")</f>
        <v>0</v>
      </c>
      <c r="O156" s="93"/>
      <c r="Q156" s="107">
        <f ca="1">IFERROR(IF((VLOOKUP($E156,'DTOC Backsheet'!$D$5:$AF$183,Q$9,FALSE))="","",(VLOOKUP($E156,'DTOC Backsheet'!$D$5:$AF$183,Q$9,FALSE))),"")</f>
        <v>763.87769547209746</v>
      </c>
      <c r="R156" s="108">
        <f ca="1">IFERROR(IF((VLOOKUP($E156,'DTOC Backsheet'!$D$5:$AF$183,R$9,FALSE))="","",(VLOOKUP($E156,'DTOC Backsheet'!$D$5:$AF$183,R$9,FALSE))),"")</f>
        <v>808.02842465993433</v>
      </c>
      <c r="S156" s="108">
        <f ca="1">IFERROR(IF((VLOOKUP($E156,'DTOC Backsheet'!$D$5:$AF$183,S$9,FALSE))="","",(VLOOKUP($E156,'DTOC Backsheet'!$D$5:$AF$183,S$9,FALSE))),"")</f>
        <v>1009.8603295186168</v>
      </c>
      <c r="T156" s="109">
        <f ca="1">IFERROR(IF((VLOOKUP($E156,'DTOC Backsheet'!$D$5:$AF$183,T$9,FALSE))="","",(VLOOKUP($E156,'DTOC Backsheet'!$D$5:$AF$183,T$9,FALSE))),"")</f>
        <v>743.60501254330859</v>
      </c>
      <c r="U156" s="172">
        <f ca="1">IFERROR(IF((VLOOKUP($E156,'DTOC Backsheet'!$D$5:$AF$183,U$9,FALSE))="","",(VLOOKUP($E156,'DTOC Backsheet'!$D$5:$AF$183,U$9,FALSE))),"")</f>
        <v>488.31685575809411</v>
      </c>
      <c r="V156" s="240">
        <f ca="1">IFERROR(IF((VLOOKUP($E156,'DTOC Backsheet'!$D$5:$AF$183,V$9,FALSE))="","",(VLOOKUP($E156,'DTOC Backsheet'!$D$5:$AF$183,V$9,FALSE))),"")</f>
        <v>470.9266543422076</v>
      </c>
      <c r="W156" s="109">
        <f ca="1">IFERROR(IF((VLOOKUP($E156,'DTOC Backsheet'!$D$5:$AF$183,W$9,FALSE))="","",(VLOOKUP($E156,'DTOC Backsheet'!$D$5:$AF$183,W$9,FALSE))),"")</f>
        <v>347.10842026109538</v>
      </c>
      <c r="X156" s="243">
        <f ca="1">IFERROR(IF((VLOOKUP($E156,'DTOC Backsheet'!$D$5:$AF$183,X$9,FALSE))="","",(VLOOKUP($E156,'DTOC Backsheet'!$D$5:$AF$183,X$9,FALSE))),"")</f>
        <v>0</v>
      </c>
      <c r="Y156" s="93"/>
    </row>
    <row r="157" spans="1:25" ht="30" customHeight="1" x14ac:dyDescent="0.3">
      <c r="A157" s="162">
        <v>145</v>
      </c>
      <c r="B157" s="98" t="str">
        <f ca="1">IFERROR(IF((VLOOKUP($E157,'Org List'!$AJ$10:$AL$188,3,FALSE))="","",(VLOOKUP($E157,'Org List'!$AJ$10:$AL$188,3,FALSE))),"")</f>
        <v>London Commissioning Region</v>
      </c>
      <c r="C157" s="99" t="str">
        <f ca="1">IFERROR(IF((VLOOKUP($E157,'Org List'!$AO$10:$AQ$188,3,FALSE))="","",(VLOOKUP($E157,'Org List'!$AO$10:$AQ$188,3,FALSE))),"")</f>
        <v>London Region</v>
      </c>
      <c r="D157" s="100" t="str">
        <f ca="1">IFERROR(IF((VLOOKUP($E157,'Org List'!$AT$10:$AV$188,3,FALSE))="","",(VLOOKUP($E157,'Org List'!$AT$10:$AV$188,3,FALSE))),"")</f>
        <v>NHS England London</v>
      </c>
      <c r="E157" s="98" t="str">
        <f t="shared" ca="1" si="2"/>
        <v>E09000028</v>
      </c>
      <c r="F157" s="100" t="str">
        <f ca="1">IF(E157="","",VLOOKUP(E157,'Org List'!$J$9:$K$488,2,0))</f>
        <v>Southwark</v>
      </c>
      <c r="G157" s="107">
        <f ca="1">IFERROR(IF((VLOOKUP($E157,'Adj NEA Backsheet'!$D$5:$CB$183,G$9,FALSE))="","",(VLOOKUP($E157,'Adj NEA Backsheet'!$D$5:$CB$183,G$9,FALSE))),"")</f>
        <v>2009.2235614062981</v>
      </c>
      <c r="H157" s="108">
        <f ca="1">IFERROR(IF((VLOOKUP($E157,'Adj NEA Backsheet'!$D$5:$CB$183,H$9,FALSE))="","",(VLOOKUP($E157,'Adj NEA Backsheet'!$D$5:$CB$183,H$9,FALSE))),"")</f>
        <v>2043.1741072508537</v>
      </c>
      <c r="I157" s="108">
        <f ca="1">IFERROR(IF((VLOOKUP($E157,'Adj NEA Backsheet'!$D$5:$CB$183,I$9,FALSE))="","",(VLOOKUP($E157,'Adj NEA Backsheet'!$D$5:$CB$183,I$9,FALSE))),"")</f>
        <v>2100.8290311525675</v>
      </c>
      <c r="J157" s="109">
        <f ca="1">IFERROR(IF((VLOOKUP($E157,'Adj NEA Backsheet'!$D$5:$CB$183,J$9,FALSE))="","",(VLOOKUP($E157,'Adj NEA Backsheet'!$D$5:$CB$183,J$9,FALSE))),"")</f>
        <v>2010.2630305052066</v>
      </c>
      <c r="K157" s="172">
        <f ca="1">IFERROR(IF((VLOOKUP($E157,'Adj NEA Backsheet'!$D$5:$CB$183,K$9,FALSE))="","",(VLOOKUP($E157,'Adj NEA Backsheet'!$D$5:$CB$183,K$9,FALSE))),"")</f>
        <v>2103.4367160261918</v>
      </c>
      <c r="L157" s="240">
        <f ca="1">IFERROR(IF((VLOOKUP($E157,'Adj NEA Backsheet'!$D$5:$CB$183,L$9,FALSE))="","",(VLOOKUP($E157,'Adj NEA Backsheet'!$D$5:$CB$183,L$9,FALSE))),"")</f>
        <v>2174.4487096654025</v>
      </c>
      <c r="M157" s="109">
        <f ca="1">IFERROR(IF((VLOOKUP($E157,'NEA Backsheet'!$D$5:$CB$183,M$9,FALSE))="","",(VLOOKUP($E157,'NEA Backsheet'!$D$5:$CB$183,M$9,FALSE))),"")</f>
        <v>2307.0232092257447</v>
      </c>
      <c r="N157" s="243">
        <f ca="1">IFERROR(IF((VLOOKUP($E157,'NEA Backsheet'!$D$5:$CB$183,N$9,FALSE))="","",(VLOOKUP($E157,'NEA Backsheet'!$D$5:$CB$183,N$9,FALSE))),"")</f>
        <v>0</v>
      </c>
      <c r="O157" s="93"/>
      <c r="Q157" s="107">
        <f ca="1">IFERROR(IF((VLOOKUP($E157,'DTOC Backsheet'!$D$5:$AF$183,Q$9,FALSE))="","",(VLOOKUP($E157,'DTOC Backsheet'!$D$5:$AF$183,Q$9,FALSE))),"")</f>
        <v>516.31805191998274</v>
      </c>
      <c r="R157" s="108">
        <f ca="1">IFERROR(IF((VLOOKUP($E157,'DTOC Backsheet'!$D$5:$AF$183,R$9,FALSE))="","",(VLOOKUP($E157,'DTOC Backsheet'!$D$5:$AF$183,R$9,FALSE))),"")</f>
        <v>339.00882943893441</v>
      </c>
      <c r="S157" s="108">
        <f ca="1">IFERROR(IF((VLOOKUP($E157,'DTOC Backsheet'!$D$5:$AF$183,S$9,FALSE))="","",(VLOOKUP($E157,'DTOC Backsheet'!$D$5:$AF$183,S$9,FALSE))),"")</f>
        <v>406.65049670597085</v>
      </c>
      <c r="T157" s="109">
        <f ca="1">IFERROR(IF((VLOOKUP($E157,'DTOC Backsheet'!$D$5:$AF$183,T$9,FALSE))="","",(VLOOKUP($E157,'DTOC Backsheet'!$D$5:$AF$183,T$9,FALSE))),"")</f>
        <v>372.72297372448128</v>
      </c>
      <c r="U157" s="172">
        <f ca="1">IFERROR(IF((VLOOKUP($E157,'DTOC Backsheet'!$D$5:$AF$183,U$9,FALSE))="","",(VLOOKUP($E157,'DTOC Backsheet'!$D$5:$AF$183,U$9,FALSE))),"")</f>
        <v>375.86831527489886</v>
      </c>
      <c r="V157" s="240">
        <f ca="1">IFERROR(IF((VLOOKUP($E157,'DTOC Backsheet'!$D$5:$AF$183,V$9,FALSE))="","",(VLOOKUP($E157,'DTOC Backsheet'!$D$5:$AF$183,V$9,FALSE))),"")</f>
        <v>390.41551994558006</v>
      </c>
      <c r="W157" s="109">
        <f ca="1">IFERROR(IF((VLOOKUP($E157,'DTOC Backsheet'!$D$5:$AF$183,W$9,FALSE))="","",(VLOOKUP($E157,'DTOC Backsheet'!$D$5:$AF$183,W$9,FALSE))),"")</f>
        <v>526.05837430733743</v>
      </c>
      <c r="X157" s="243">
        <f ca="1">IFERROR(IF((VLOOKUP($E157,'DTOC Backsheet'!$D$5:$AF$183,X$9,FALSE))="","",(VLOOKUP($E157,'DTOC Backsheet'!$D$5:$AF$183,X$9,FALSE))),"")</f>
        <v>0</v>
      </c>
      <c r="Y157" s="93"/>
    </row>
    <row r="158" spans="1:25" ht="30" customHeight="1" x14ac:dyDescent="0.3">
      <c r="A158" s="162">
        <v>146</v>
      </c>
      <c r="B158" s="98" t="str">
        <f ca="1">IFERROR(IF((VLOOKUP($E158,'Org List'!$AJ$10:$AL$188,3,FALSE))="","",(VLOOKUP($E158,'Org List'!$AJ$10:$AL$188,3,FALSE))),"")</f>
        <v>North of England Commissioning Region</v>
      </c>
      <c r="C158" s="99" t="str">
        <f ca="1">IFERROR(IF((VLOOKUP($E158,'Org List'!$AO$10:$AQ$188,3,FALSE))="","",(VLOOKUP($E158,'Org List'!$AO$10:$AQ$188,3,FALSE))),"")</f>
        <v>North West Region</v>
      </c>
      <c r="D158" s="100" t="str">
        <f ca="1">IFERROR(IF((VLOOKUP($E158,'Org List'!$AT$10:$AV$188,3,FALSE))="","",(VLOOKUP($E158,'Org List'!$AT$10:$AV$188,3,FALSE))),"")</f>
        <v>NHS England North (Cheshire And Merseyside)</v>
      </c>
      <c r="E158" s="98" t="str">
        <f t="shared" ca="1" si="2"/>
        <v>E08000013</v>
      </c>
      <c r="F158" s="100" t="str">
        <f ca="1">IF(E158="","",VLOOKUP(E158,'Org List'!$J$9:$K$488,2,0))</f>
        <v>St. Helens</v>
      </c>
      <c r="G158" s="107">
        <f ca="1">IFERROR(IF((VLOOKUP($E158,'Adj NEA Backsheet'!$D$5:$CB$183,G$9,FALSE))="","",(VLOOKUP($E158,'Adj NEA Backsheet'!$D$5:$CB$183,G$9,FALSE))),"")</f>
        <v>3805.8327148015942</v>
      </c>
      <c r="H158" s="108">
        <f ca="1">IFERROR(IF((VLOOKUP($E158,'Adj NEA Backsheet'!$D$5:$CB$183,H$9,FALSE))="","",(VLOOKUP($E158,'Adj NEA Backsheet'!$D$5:$CB$183,H$9,FALSE))),"")</f>
        <v>3729.7467951851299</v>
      </c>
      <c r="I158" s="108">
        <f ca="1">IFERROR(IF((VLOOKUP($E158,'Adj NEA Backsheet'!$D$5:$CB$183,I$9,FALSE))="","",(VLOOKUP($E158,'Adj NEA Backsheet'!$D$5:$CB$183,I$9,FALSE))),"")</f>
        <v>3961.8417807386099</v>
      </c>
      <c r="J158" s="109">
        <f ca="1">IFERROR(IF((VLOOKUP($E158,'Adj NEA Backsheet'!$D$5:$CB$183,J$9,FALSE))="","",(VLOOKUP($E158,'Adj NEA Backsheet'!$D$5:$CB$183,J$9,FALSE))),"")</f>
        <v>3758.307009913593</v>
      </c>
      <c r="K158" s="172">
        <f ca="1">IFERROR(IF((VLOOKUP($E158,'Adj NEA Backsheet'!$D$5:$CB$183,K$9,FALSE))="","",(VLOOKUP($E158,'Adj NEA Backsheet'!$D$5:$CB$183,K$9,FALSE))),"")</f>
        <v>3887.2096664085957</v>
      </c>
      <c r="L158" s="240">
        <f ca="1">IFERROR(IF((VLOOKUP($E158,'Adj NEA Backsheet'!$D$5:$CB$183,L$9,FALSE))="","",(VLOOKUP($E158,'Adj NEA Backsheet'!$D$5:$CB$183,L$9,FALSE))),"")</f>
        <v>3956.8258577696502</v>
      </c>
      <c r="M158" s="109">
        <f ca="1">IFERROR(IF((VLOOKUP($E158,'NEA Backsheet'!$D$5:$CB$183,M$9,FALSE))="","",(VLOOKUP($E158,'NEA Backsheet'!$D$5:$CB$183,M$9,FALSE))),"")</f>
        <v>3975.0205998654878</v>
      </c>
      <c r="N158" s="243">
        <f ca="1">IFERROR(IF((VLOOKUP($E158,'NEA Backsheet'!$D$5:$CB$183,N$9,FALSE))="","",(VLOOKUP($E158,'NEA Backsheet'!$D$5:$CB$183,N$9,FALSE))),"")</f>
        <v>0</v>
      </c>
      <c r="O158" s="93"/>
      <c r="Q158" s="107">
        <f ca="1">IFERROR(IF((VLOOKUP($E158,'DTOC Backsheet'!$D$5:$AF$183,Q$9,FALSE))="","",(VLOOKUP($E158,'DTOC Backsheet'!$D$5:$AF$183,Q$9,FALSE))),"")</f>
        <v>751.9956267915087</v>
      </c>
      <c r="R158" s="108">
        <f ca="1">IFERROR(IF((VLOOKUP($E158,'DTOC Backsheet'!$D$5:$AF$183,R$9,FALSE))="","",(VLOOKUP($E158,'DTOC Backsheet'!$D$5:$AF$183,R$9,FALSE))),"")</f>
        <v>1049.8503717928054</v>
      </c>
      <c r="S158" s="108">
        <f ca="1">IFERROR(IF((VLOOKUP($E158,'DTOC Backsheet'!$D$5:$AF$183,S$9,FALSE))="","",(VLOOKUP($E158,'DTOC Backsheet'!$D$5:$AF$183,S$9,FALSE))),"")</f>
        <v>705.03970228542198</v>
      </c>
      <c r="T158" s="109">
        <f ca="1">IFERROR(IF((VLOOKUP($E158,'DTOC Backsheet'!$D$5:$AF$183,T$9,FALSE))="","",(VLOOKUP($E158,'DTOC Backsheet'!$D$5:$AF$183,T$9,FALSE))),"")</f>
        <v>485.22366346312998</v>
      </c>
      <c r="U158" s="172">
        <f ca="1">IFERROR(IF((VLOOKUP($E158,'DTOC Backsheet'!$D$5:$AF$183,U$9,FALSE))="","",(VLOOKUP($E158,'DTOC Backsheet'!$D$5:$AF$183,U$9,FALSE))),"")</f>
        <v>557.23812648431499</v>
      </c>
      <c r="V158" s="240">
        <f ca="1">IFERROR(IF((VLOOKUP($E158,'DTOC Backsheet'!$D$5:$AF$183,V$9,FALSE))="","",(VLOOKUP($E158,'DTOC Backsheet'!$D$5:$AF$183,V$9,FALSE))),"")</f>
        <v>378.94989279109001</v>
      </c>
      <c r="W158" s="109">
        <f ca="1">IFERROR(IF((VLOOKUP($E158,'DTOC Backsheet'!$D$5:$AF$183,W$9,FALSE))="","",(VLOOKUP($E158,'DTOC Backsheet'!$D$5:$AF$183,W$9,FALSE))),"")</f>
        <v>571.92068690611006</v>
      </c>
      <c r="X158" s="243">
        <f ca="1">IFERROR(IF((VLOOKUP($E158,'DTOC Backsheet'!$D$5:$AF$183,X$9,FALSE))="","",(VLOOKUP($E158,'DTOC Backsheet'!$D$5:$AF$183,X$9,FALSE))),"")</f>
        <v>0</v>
      </c>
      <c r="Y158" s="93"/>
    </row>
    <row r="159" spans="1:25" ht="30" customHeight="1" x14ac:dyDescent="0.3">
      <c r="A159" s="162">
        <v>147</v>
      </c>
      <c r="B159" s="98" t="str">
        <f ca="1">IFERROR(IF((VLOOKUP($E159,'Org List'!$AJ$10:$AL$188,3,FALSE))="","",(VLOOKUP($E159,'Org List'!$AJ$10:$AL$188,3,FALSE))),"")</f>
        <v>Midlands and East of England Commissioning Region</v>
      </c>
      <c r="C159" s="99" t="str">
        <f ca="1">IFERROR(IF((VLOOKUP($E159,'Org List'!$AO$10:$AQ$188,3,FALSE))="","",(VLOOKUP($E159,'Org List'!$AO$10:$AQ$188,3,FALSE))),"")</f>
        <v>West Midlands Region</v>
      </c>
      <c r="D159" s="100" t="str">
        <f ca="1">IFERROR(IF((VLOOKUP($E159,'Org List'!$AT$10:$AV$188,3,FALSE))="","",(VLOOKUP($E159,'Org List'!$AT$10:$AV$188,3,FALSE))),"")</f>
        <v>NHS England Midlands And East (North Midlands)</v>
      </c>
      <c r="E159" s="98" t="str">
        <f t="shared" ca="1" si="2"/>
        <v>E10000028</v>
      </c>
      <c r="F159" s="100" t="str">
        <f ca="1">IF(E159="","",VLOOKUP(E159,'Org List'!$J$9:$K$488,2,0))</f>
        <v>Staffordshire</v>
      </c>
      <c r="G159" s="107">
        <f ca="1">IFERROR(IF((VLOOKUP($E159,'Adj NEA Backsheet'!$D$5:$CB$183,G$9,FALSE))="","",(VLOOKUP($E159,'Adj NEA Backsheet'!$D$5:$CB$183,G$9,FALSE))),"")</f>
        <v>2733.9638530456964</v>
      </c>
      <c r="H159" s="108">
        <f ca="1">IFERROR(IF((VLOOKUP($E159,'Adj NEA Backsheet'!$D$5:$CB$183,H$9,FALSE))="","",(VLOOKUP($E159,'Adj NEA Backsheet'!$D$5:$CB$183,H$9,FALSE))),"")</f>
        <v>2692.8216854719049</v>
      </c>
      <c r="I159" s="108">
        <f ca="1">IFERROR(IF((VLOOKUP($E159,'Adj NEA Backsheet'!$D$5:$CB$183,I$9,FALSE))="","",(VLOOKUP($E159,'Adj NEA Backsheet'!$D$5:$CB$183,I$9,FALSE))),"")</f>
        <v>2837.2037244202038</v>
      </c>
      <c r="J159" s="109">
        <f ca="1">IFERROR(IF((VLOOKUP($E159,'Adj NEA Backsheet'!$D$5:$CB$183,J$9,FALSE))="","",(VLOOKUP($E159,'Adj NEA Backsheet'!$D$5:$CB$183,J$9,FALSE))),"")</f>
        <v>2850.7065966619507</v>
      </c>
      <c r="K159" s="172">
        <f ca="1">IFERROR(IF((VLOOKUP($E159,'Adj NEA Backsheet'!$D$5:$CB$183,K$9,FALSE))="","",(VLOOKUP($E159,'Adj NEA Backsheet'!$D$5:$CB$183,K$9,FALSE))),"")</f>
        <v>2989.7407594959491</v>
      </c>
      <c r="L159" s="240">
        <f ca="1">IFERROR(IF((VLOOKUP($E159,'Adj NEA Backsheet'!$D$5:$CB$183,L$9,FALSE))="","",(VLOOKUP($E159,'Adj NEA Backsheet'!$D$5:$CB$183,L$9,FALSE))),"")</f>
        <v>3042.76329424198</v>
      </c>
      <c r="M159" s="109">
        <f ca="1">IFERROR(IF((VLOOKUP($E159,'NEA Backsheet'!$D$5:$CB$183,M$9,FALSE))="","",(VLOOKUP($E159,'NEA Backsheet'!$D$5:$CB$183,M$9,FALSE))),"")</f>
        <v>3251.595864005812</v>
      </c>
      <c r="N159" s="243">
        <f ca="1">IFERROR(IF((VLOOKUP($E159,'NEA Backsheet'!$D$5:$CB$183,N$9,FALSE))="","",(VLOOKUP($E159,'NEA Backsheet'!$D$5:$CB$183,N$9,FALSE))),"")</f>
        <v>0</v>
      </c>
      <c r="O159" s="93"/>
      <c r="Q159" s="107">
        <f ca="1">IFERROR(IF((VLOOKUP($E159,'DTOC Backsheet'!$D$5:$AF$183,Q$9,FALSE))="","",(VLOOKUP($E159,'DTOC Backsheet'!$D$5:$AF$183,Q$9,FALSE))),"")</f>
        <v>1601.1055863454387</v>
      </c>
      <c r="R159" s="108">
        <f ca="1">IFERROR(IF((VLOOKUP($E159,'DTOC Backsheet'!$D$5:$AF$183,R$9,FALSE))="","",(VLOOKUP($E159,'DTOC Backsheet'!$D$5:$AF$183,R$9,FALSE))),"")</f>
        <v>1577.027739389363</v>
      </c>
      <c r="S159" s="108">
        <f ca="1">IFERROR(IF((VLOOKUP($E159,'DTOC Backsheet'!$D$5:$AF$183,S$9,FALSE))="","",(VLOOKUP($E159,'DTOC Backsheet'!$D$5:$AF$183,S$9,FALSE))),"")</f>
        <v>1498.3829374973286</v>
      </c>
      <c r="T159" s="109">
        <f ca="1">IFERROR(IF((VLOOKUP($E159,'DTOC Backsheet'!$D$5:$AF$183,T$9,FALSE))="","",(VLOOKUP($E159,'DTOC Backsheet'!$D$5:$AF$183,T$9,FALSE))),"")</f>
        <v>1542.7580499999754</v>
      </c>
      <c r="U159" s="172">
        <f ca="1">IFERROR(IF((VLOOKUP($E159,'DTOC Backsheet'!$D$5:$AF$183,U$9,FALSE))="","",(VLOOKUP($E159,'DTOC Backsheet'!$D$5:$AF$183,U$9,FALSE))),"")</f>
        <v>1512.8458359384856</v>
      </c>
      <c r="V159" s="240">
        <f ca="1">IFERROR(IF((VLOOKUP($E159,'DTOC Backsheet'!$D$5:$AF$183,V$9,FALSE))="","",(VLOOKUP($E159,'DTOC Backsheet'!$D$5:$AF$183,V$9,FALSE))),"")</f>
        <v>1392.3423450050559</v>
      </c>
      <c r="W159" s="109">
        <f ca="1">IFERROR(IF((VLOOKUP($E159,'DTOC Backsheet'!$D$5:$AF$183,W$9,FALSE))="","",(VLOOKUP($E159,'DTOC Backsheet'!$D$5:$AF$183,W$9,FALSE))),"")</f>
        <v>1299.1871640707022</v>
      </c>
      <c r="X159" s="243">
        <f ca="1">IFERROR(IF((VLOOKUP($E159,'DTOC Backsheet'!$D$5:$AF$183,X$9,FALSE))="","",(VLOOKUP($E159,'DTOC Backsheet'!$D$5:$AF$183,X$9,FALSE))),"")</f>
        <v>0</v>
      </c>
      <c r="Y159" s="93"/>
    </row>
    <row r="160" spans="1:25" ht="30" customHeight="1" x14ac:dyDescent="0.3">
      <c r="A160" s="162">
        <v>148</v>
      </c>
      <c r="B160" s="98" t="str">
        <f ca="1">IFERROR(IF((VLOOKUP($E160,'Org List'!$AJ$10:$AL$188,3,FALSE))="","",(VLOOKUP($E160,'Org List'!$AJ$10:$AL$188,3,FALSE))),"")</f>
        <v>North of England Commissioning Region</v>
      </c>
      <c r="C160" s="99" t="str">
        <f ca="1">IFERROR(IF((VLOOKUP($E160,'Org List'!$AO$10:$AQ$188,3,FALSE))="","",(VLOOKUP($E160,'Org List'!$AO$10:$AQ$188,3,FALSE))),"")</f>
        <v>North West Region</v>
      </c>
      <c r="D160" s="100" t="str">
        <f ca="1">IFERROR(IF((VLOOKUP($E160,'Org List'!$AT$10:$AV$188,3,FALSE))="","",(VLOOKUP($E160,'Org List'!$AT$10:$AV$188,3,FALSE))),"")</f>
        <v>NHS England North (Greater Manchester)</v>
      </c>
      <c r="E160" s="98" t="str">
        <f t="shared" ca="1" si="2"/>
        <v>E08000007</v>
      </c>
      <c r="F160" s="100" t="str">
        <f ca="1">IF(E160="","",VLOOKUP(E160,'Org List'!$J$9:$K$488,2,0))</f>
        <v>Stockport</v>
      </c>
      <c r="G160" s="107">
        <f ca="1">IFERROR(IF((VLOOKUP($E160,'Adj NEA Backsheet'!$D$5:$CB$183,G$9,FALSE))="","",(VLOOKUP($E160,'Adj NEA Backsheet'!$D$5:$CB$183,G$9,FALSE))),"")</f>
        <v>3659.3673144595023</v>
      </c>
      <c r="H160" s="108">
        <f ca="1">IFERROR(IF((VLOOKUP($E160,'Adj NEA Backsheet'!$D$5:$CB$183,H$9,FALSE))="","",(VLOOKUP($E160,'Adj NEA Backsheet'!$D$5:$CB$183,H$9,FALSE))),"")</f>
        <v>3548.2395801736225</v>
      </c>
      <c r="I160" s="108">
        <f ca="1">IFERROR(IF((VLOOKUP($E160,'Adj NEA Backsheet'!$D$5:$CB$183,I$9,FALSE))="","",(VLOOKUP($E160,'Adj NEA Backsheet'!$D$5:$CB$183,I$9,FALSE))),"")</f>
        <v>3725.3978844535677</v>
      </c>
      <c r="J160" s="109">
        <f ca="1">IFERROR(IF((VLOOKUP($E160,'Adj NEA Backsheet'!$D$5:$CB$183,J$9,FALSE))="","",(VLOOKUP($E160,'Adj NEA Backsheet'!$D$5:$CB$183,J$9,FALSE))),"")</f>
        <v>3581.1159285430472</v>
      </c>
      <c r="K160" s="172">
        <f ca="1">IFERROR(IF((VLOOKUP($E160,'Adj NEA Backsheet'!$D$5:$CB$183,K$9,FALSE))="","",(VLOOKUP($E160,'Adj NEA Backsheet'!$D$5:$CB$183,K$9,FALSE))),"")</f>
        <v>3750.391033043305</v>
      </c>
      <c r="L160" s="240">
        <f ca="1">IFERROR(IF((VLOOKUP($E160,'Adj NEA Backsheet'!$D$5:$CB$183,L$9,FALSE))="","",(VLOOKUP($E160,'Adj NEA Backsheet'!$D$5:$CB$183,L$9,FALSE))),"")</f>
        <v>3661.975665871541</v>
      </c>
      <c r="M160" s="109">
        <f ca="1">IFERROR(IF((VLOOKUP($E160,'NEA Backsheet'!$D$5:$CB$183,M$9,FALSE))="","",(VLOOKUP($E160,'NEA Backsheet'!$D$5:$CB$183,M$9,FALSE))),"")</f>
        <v>3615.9997696260034</v>
      </c>
      <c r="N160" s="243">
        <f ca="1">IFERROR(IF((VLOOKUP($E160,'NEA Backsheet'!$D$5:$CB$183,N$9,FALSE))="","",(VLOOKUP($E160,'NEA Backsheet'!$D$5:$CB$183,N$9,FALSE))),"")</f>
        <v>0</v>
      </c>
      <c r="O160" s="93"/>
      <c r="Q160" s="107">
        <f ca="1">IFERROR(IF((VLOOKUP($E160,'DTOC Backsheet'!$D$5:$AF$183,Q$9,FALSE))="","",(VLOOKUP($E160,'DTOC Backsheet'!$D$5:$AF$183,Q$9,FALSE))),"")</f>
        <v>1316.3373996747512</v>
      </c>
      <c r="R160" s="108">
        <f ca="1">IFERROR(IF((VLOOKUP($E160,'DTOC Backsheet'!$D$5:$AF$183,R$9,FALSE))="","",(VLOOKUP($E160,'DTOC Backsheet'!$D$5:$AF$183,R$9,FALSE))),"")</f>
        <v>1546.0279749093729</v>
      </c>
      <c r="S160" s="108">
        <f ca="1">IFERROR(IF((VLOOKUP($E160,'DTOC Backsheet'!$D$5:$AF$183,S$9,FALSE))="","",(VLOOKUP($E160,'DTOC Backsheet'!$D$5:$AF$183,S$9,FALSE))),"")</f>
        <v>1236.1210346596065</v>
      </c>
      <c r="T160" s="109">
        <f ca="1">IFERROR(IF((VLOOKUP($E160,'DTOC Backsheet'!$D$5:$AF$183,T$9,FALSE))="","",(VLOOKUP($E160,'DTOC Backsheet'!$D$5:$AF$183,T$9,FALSE))),"")</f>
        <v>1411.4053852521838</v>
      </c>
      <c r="U160" s="172">
        <f ca="1">IFERROR(IF((VLOOKUP($E160,'DTOC Backsheet'!$D$5:$AF$183,U$9,FALSE))="","",(VLOOKUP($E160,'DTOC Backsheet'!$D$5:$AF$183,U$9,FALSE))),"")</f>
        <v>1190.87329380653</v>
      </c>
      <c r="V160" s="240">
        <f ca="1">IFERROR(IF((VLOOKUP($E160,'DTOC Backsheet'!$D$5:$AF$183,V$9,FALSE))="","",(VLOOKUP($E160,'DTOC Backsheet'!$D$5:$AF$183,V$9,FALSE))),"")</f>
        <v>1124.495317767442</v>
      </c>
      <c r="W160" s="109">
        <f ca="1">IFERROR(IF((VLOOKUP($E160,'DTOC Backsheet'!$D$5:$AF$183,W$9,FALSE))="","",(VLOOKUP($E160,'DTOC Backsheet'!$D$5:$AF$183,W$9,FALSE))),"")</f>
        <v>1184.7595328555615</v>
      </c>
      <c r="X160" s="243">
        <f ca="1">IFERROR(IF((VLOOKUP($E160,'DTOC Backsheet'!$D$5:$AF$183,X$9,FALSE))="","",(VLOOKUP($E160,'DTOC Backsheet'!$D$5:$AF$183,X$9,FALSE))),"")</f>
        <v>0</v>
      </c>
      <c r="Y160" s="93"/>
    </row>
    <row r="161" spans="1:25" ht="30" customHeight="1" x14ac:dyDescent="0.3">
      <c r="A161" s="162">
        <v>149</v>
      </c>
      <c r="B161" s="98" t="str">
        <f ca="1">IFERROR(IF((VLOOKUP($E161,'Org List'!$AJ$10:$AL$188,3,FALSE))="","",(VLOOKUP($E161,'Org List'!$AJ$10:$AL$188,3,FALSE))),"")</f>
        <v>North of England Commissioning Region</v>
      </c>
      <c r="C161" s="99" t="str">
        <f ca="1">IFERROR(IF((VLOOKUP($E161,'Org List'!$AO$10:$AQ$188,3,FALSE))="","",(VLOOKUP($E161,'Org List'!$AO$10:$AQ$188,3,FALSE))),"")</f>
        <v>North East Region</v>
      </c>
      <c r="D161" s="100" t="str">
        <f ca="1">IFERROR(IF((VLOOKUP($E161,'Org List'!$AT$10:$AV$188,3,FALSE))="","",(VLOOKUP($E161,'Org List'!$AT$10:$AV$188,3,FALSE))),"")</f>
        <v>NHS England North (Cumbria And North East)</v>
      </c>
      <c r="E161" s="98" t="str">
        <f t="shared" ca="1" si="2"/>
        <v>E06000004</v>
      </c>
      <c r="F161" s="100" t="str">
        <f ca="1">IF(E161="","",VLOOKUP(E161,'Org List'!$J$9:$K$488,2,0))</f>
        <v>Stockton-on-Tees</v>
      </c>
      <c r="G161" s="107">
        <f ca="1">IFERROR(IF((VLOOKUP($E161,'Adj NEA Backsheet'!$D$5:$CB$183,G$9,FALSE))="","",(VLOOKUP($E161,'Adj NEA Backsheet'!$D$5:$CB$183,G$9,FALSE))),"")</f>
        <v>3413.5454373787393</v>
      </c>
      <c r="H161" s="108">
        <f ca="1">IFERROR(IF((VLOOKUP($E161,'Adj NEA Backsheet'!$D$5:$CB$183,H$9,FALSE))="","",(VLOOKUP($E161,'Adj NEA Backsheet'!$D$5:$CB$183,H$9,FALSE))),"")</f>
        <v>3386.209205112601</v>
      </c>
      <c r="I161" s="108">
        <f ca="1">IFERROR(IF((VLOOKUP($E161,'Adj NEA Backsheet'!$D$5:$CB$183,I$9,FALSE))="","",(VLOOKUP($E161,'Adj NEA Backsheet'!$D$5:$CB$183,I$9,FALSE))),"")</f>
        <v>3542.9258892590651</v>
      </c>
      <c r="J161" s="109">
        <f ca="1">IFERROR(IF((VLOOKUP($E161,'Adj NEA Backsheet'!$D$5:$CB$183,J$9,FALSE))="","",(VLOOKUP($E161,'Adj NEA Backsheet'!$D$5:$CB$183,J$9,FALSE))),"")</f>
        <v>3520.8851520231892</v>
      </c>
      <c r="K161" s="172">
        <f ca="1">IFERROR(IF((VLOOKUP($E161,'Adj NEA Backsheet'!$D$5:$CB$183,K$9,FALSE))="","",(VLOOKUP($E161,'Adj NEA Backsheet'!$D$5:$CB$183,K$9,FALSE))),"")</f>
        <v>3627.9370796870066</v>
      </c>
      <c r="L161" s="240">
        <f ca="1">IFERROR(IF((VLOOKUP($E161,'Adj NEA Backsheet'!$D$5:$CB$183,L$9,FALSE))="","",(VLOOKUP($E161,'Adj NEA Backsheet'!$D$5:$CB$183,L$9,FALSE))),"")</f>
        <v>3563.8091646311773</v>
      </c>
      <c r="M161" s="109">
        <f ca="1">IFERROR(IF((VLOOKUP($E161,'NEA Backsheet'!$D$5:$CB$183,M$9,FALSE))="","",(VLOOKUP($E161,'NEA Backsheet'!$D$5:$CB$183,M$9,FALSE))),"")</f>
        <v>3636.1734509987268</v>
      </c>
      <c r="N161" s="243">
        <f ca="1">IFERROR(IF((VLOOKUP($E161,'NEA Backsheet'!$D$5:$CB$183,N$9,FALSE))="","",(VLOOKUP($E161,'NEA Backsheet'!$D$5:$CB$183,N$9,FALSE))),"")</f>
        <v>0</v>
      </c>
      <c r="O161" s="93"/>
      <c r="Q161" s="107">
        <f ca="1">IFERROR(IF((VLOOKUP($E161,'DTOC Backsheet'!$D$5:$AF$183,Q$9,FALSE))="","",(VLOOKUP($E161,'DTOC Backsheet'!$D$5:$AF$183,Q$9,FALSE))),"")</f>
        <v>765.48092170950883</v>
      </c>
      <c r="R161" s="108">
        <f ca="1">IFERROR(IF((VLOOKUP($E161,'DTOC Backsheet'!$D$5:$AF$183,R$9,FALSE))="","",(VLOOKUP($E161,'DTOC Backsheet'!$D$5:$AF$183,R$9,FALSE))),"")</f>
        <v>564.4850786689899</v>
      </c>
      <c r="S161" s="108">
        <f ca="1">IFERROR(IF((VLOOKUP($E161,'DTOC Backsheet'!$D$5:$AF$183,S$9,FALSE))="","",(VLOOKUP($E161,'DTOC Backsheet'!$D$5:$AF$183,S$9,FALSE))),"")</f>
        <v>625.82796583070672</v>
      </c>
      <c r="T161" s="109">
        <f ca="1">IFERROR(IF((VLOOKUP($E161,'DTOC Backsheet'!$D$5:$AF$183,T$9,FALSE))="","",(VLOOKUP($E161,'DTOC Backsheet'!$D$5:$AF$183,T$9,FALSE))),"")</f>
        <v>723.54309718652303</v>
      </c>
      <c r="U161" s="172">
        <f ca="1">IFERROR(IF((VLOOKUP($E161,'DTOC Backsheet'!$D$5:$AF$183,U$9,FALSE))="","",(VLOOKUP($E161,'DTOC Backsheet'!$D$5:$AF$183,U$9,FALSE))),"")</f>
        <v>785.13502750258021</v>
      </c>
      <c r="V161" s="240">
        <f ca="1">IFERROR(IF((VLOOKUP($E161,'DTOC Backsheet'!$D$5:$AF$183,V$9,FALSE))="","",(VLOOKUP($E161,'DTOC Backsheet'!$D$5:$AF$183,V$9,FALSE))),"")</f>
        <v>628.23768922378224</v>
      </c>
      <c r="W161" s="109">
        <f ca="1">IFERROR(IF((VLOOKUP($E161,'DTOC Backsheet'!$D$5:$AF$183,W$9,FALSE))="","",(VLOOKUP($E161,'DTOC Backsheet'!$D$5:$AF$183,W$9,FALSE))),"")</f>
        <v>503.10882026589775</v>
      </c>
      <c r="X161" s="243">
        <f ca="1">IFERROR(IF((VLOOKUP($E161,'DTOC Backsheet'!$D$5:$AF$183,X$9,FALSE))="","",(VLOOKUP($E161,'DTOC Backsheet'!$D$5:$AF$183,X$9,FALSE))),"")</f>
        <v>0</v>
      </c>
      <c r="Y161" s="93"/>
    </row>
    <row r="162" spans="1:25" ht="30" customHeight="1" x14ac:dyDescent="0.3">
      <c r="A162" s="162">
        <v>150</v>
      </c>
      <c r="B162" s="98" t="str">
        <f ca="1">IFERROR(IF((VLOOKUP($E162,'Org List'!$AJ$10:$AL$188,3,FALSE))="","",(VLOOKUP($E162,'Org List'!$AJ$10:$AL$188,3,FALSE))),"")</f>
        <v>Midlands and East of England Commissioning Region</v>
      </c>
      <c r="C162" s="99" t="str">
        <f ca="1">IFERROR(IF((VLOOKUP($E162,'Org List'!$AO$10:$AQ$188,3,FALSE))="","",(VLOOKUP($E162,'Org List'!$AO$10:$AQ$188,3,FALSE))),"")</f>
        <v>West Midlands Region</v>
      </c>
      <c r="D162" s="100" t="str">
        <f ca="1">IFERROR(IF((VLOOKUP($E162,'Org List'!$AT$10:$AV$188,3,FALSE))="","",(VLOOKUP($E162,'Org List'!$AT$10:$AV$188,3,FALSE))),"")</f>
        <v>NHS England Midlands And East (North Midlands)</v>
      </c>
      <c r="E162" s="98" t="str">
        <f t="shared" ca="1" si="2"/>
        <v>E06000021</v>
      </c>
      <c r="F162" s="100" t="str">
        <f ca="1">IF(E162="","",VLOOKUP(E162,'Org List'!$J$9:$K$488,2,0))</f>
        <v>Stoke-on-Trent</v>
      </c>
      <c r="G162" s="107">
        <f ca="1">IFERROR(IF((VLOOKUP($E162,'Adj NEA Backsheet'!$D$5:$CB$183,G$9,FALSE))="","",(VLOOKUP($E162,'Adj NEA Backsheet'!$D$5:$CB$183,G$9,FALSE))),"")</f>
        <v>3482.4531367864656</v>
      </c>
      <c r="H162" s="108">
        <f ca="1">IFERROR(IF((VLOOKUP($E162,'Adj NEA Backsheet'!$D$5:$CB$183,H$9,FALSE))="","",(VLOOKUP($E162,'Adj NEA Backsheet'!$D$5:$CB$183,H$9,FALSE))),"")</f>
        <v>3462.3394032729593</v>
      </c>
      <c r="I162" s="108">
        <f ca="1">IFERROR(IF((VLOOKUP($E162,'Adj NEA Backsheet'!$D$5:$CB$183,I$9,FALSE))="","",(VLOOKUP($E162,'Adj NEA Backsheet'!$D$5:$CB$183,I$9,FALSE))),"")</f>
        <v>3527.8435450050883</v>
      </c>
      <c r="J162" s="109">
        <f ca="1">IFERROR(IF((VLOOKUP($E162,'Adj NEA Backsheet'!$D$5:$CB$183,J$9,FALSE))="","",(VLOOKUP($E162,'Adj NEA Backsheet'!$D$5:$CB$183,J$9,FALSE))),"")</f>
        <v>3705.9491169968283</v>
      </c>
      <c r="K162" s="172">
        <f ca="1">IFERROR(IF((VLOOKUP($E162,'Adj NEA Backsheet'!$D$5:$CB$183,K$9,FALSE))="","",(VLOOKUP($E162,'Adj NEA Backsheet'!$D$5:$CB$183,K$9,FALSE))),"")</f>
        <v>3899.6962754736187</v>
      </c>
      <c r="L162" s="240">
        <f ca="1">IFERROR(IF((VLOOKUP($E162,'Adj NEA Backsheet'!$D$5:$CB$183,L$9,FALSE))="","",(VLOOKUP($E162,'Adj NEA Backsheet'!$D$5:$CB$183,L$9,FALSE))),"")</f>
        <v>4073.1040309738514</v>
      </c>
      <c r="M162" s="109">
        <f ca="1">IFERROR(IF((VLOOKUP($E162,'NEA Backsheet'!$D$5:$CB$183,M$9,FALSE))="","",(VLOOKUP($E162,'NEA Backsheet'!$D$5:$CB$183,M$9,FALSE))),"")</f>
        <v>4434.2929506106393</v>
      </c>
      <c r="N162" s="243">
        <f ca="1">IFERROR(IF((VLOOKUP($E162,'NEA Backsheet'!$D$5:$CB$183,N$9,FALSE))="","",(VLOOKUP($E162,'NEA Backsheet'!$D$5:$CB$183,N$9,FALSE))),"")</f>
        <v>0</v>
      </c>
      <c r="O162" s="93"/>
      <c r="Q162" s="107">
        <f ca="1">IFERROR(IF((VLOOKUP($E162,'DTOC Backsheet'!$D$5:$AF$183,Q$9,FALSE))="","",(VLOOKUP($E162,'DTOC Backsheet'!$D$5:$AF$183,Q$9,FALSE))),"")</f>
        <v>2637.4635929068636</v>
      </c>
      <c r="R162" s="108">
        <f ca="1">IFERROR(IF((VLOOKUP($E162,'DTOC Backsheet'!$D$5:$AF$183,R$9,FALSE))="","",(VLOOKUP($E162,'DTOC Backsheet'!$D$5:$AF$183,R$9,FALSE))),"")</f>
        <v>2761.1341345838359</v>
      </c>
      <c r="S162" s="108">
        <f ca="1">IFERROR(IF((VLOOKUP($E162,'DTOC Backsheet'!$D$5:$AF$183,S$9,FALSE))="","",(VLOOKUP($E162,'DTOC Backsheet'!$D$5:$AF$183,S$9,FALSE))),"")</f>
        <v>2189.72575426411</v>
      </c>
      <c r="T162" s="109">
        <f ca="1">IFERROR(IF((VLOOKUP($E162,'DTOC Backsheet'!$D$5:$AF$183,T$9,FALSE))="","",(VLOOKUP($E162,'DTOC Backsheet'!$D$5:$AF$183,T$9,FALSE))),"")</f>
        <v>1802.6177482684438</v>
      </c>
      <c r="U162" s="172">
        <f ca="1">IFERROR(IF((VLOOKUP($E162,'DTOC Backsheet'!$D$5:$AF$183,U$9,FALSE))="","",(VLOOKUP($E162,'DTOC Backsheet'!$D$5:$AF$183,U$9,FALSE))),"")</f>
        <v>1623.920833430295</v>
      </c>
      <c r="V162" s="240">
        <f ca="1">IFERROR(IF((VLOOKUP($E162,'DTOC Backsheet'!$D$5:$AF$183,V$9,FALSE))="","",(VLOOKUP($E162,'DTOC Backsheet'!$D$5:$AF$183,V$9,FALSE))),"")</f>
        <v>1804.1321289026655</v>
      </c>
      <c r="W162" s="109">
        <f ca="1">IFERROR(IF((VLOOKUP($E162,'DTOC Backsheet'!$D$5:$AF$183,W$9,FALSE))="","",(VLOOKUP($E162,'DTOC Backsheet'!$D$5:$AF$183,W$9,FALSE))),"")</f>
        <v>1618.3681044381494</v>
      </c>
      <c r="X162" s="243">
        <f ca="1">IFERROR(IF((VLOOKUP($E162,'DTOC Backsheet'!$D$5:$AF$183,X$9,FALSE))="","",(VLOOKUP($E162,'DTOC Backsheet'!$D$5:$AF$183,X$9,FALSE))),"")</f>
        <v>0</v>
      </c>
      <c r="Y162" s="93"/>
    </row>
    <row r="163" spans="1:25" ht="30" customHeight="1" x14ac:dyDescent="0.3">
      <c r="A163" s="162">
        <v>151</v>
      </c>
      <c r="B163" s="98" t="str">
        <f ca="1">IFERROR(IF((VLOOKUP($E163,'Org List'!$AJ$10:$AL$188,3,FALSE))="","",(VLOOKUP($E163,'Org List'!$AJ$10:$AL$188,3,FALSE))),"")</f>
        <v>Midlands and East of England Commissioning Region</v>
      </c>
      <c r="C163" s="99" t="str">
        <f ca="1">IFERROR(IF((VLOOKUP($E163,'Org List'!$AO$10:$AQ$188,3,FALSE))="","",(VLOOKUP($E163,'Org List'!$AO$10:$AQ$188,3,FALSE))),"")</f>
        <v>East Region</v>
      </c>
      <c r="D163" s="100" t="str">
        <f ca="1">IFERROR(IF((VLOOKUP($E163,'Org List'!$AT$10:$AV$188,3,FALSE))="","",(VLOOKUP($E163,'Org List'!$AT$10:$AV$188,3,FALSE))),"")</f>
        <v>NHS England Midlands And East (East)</v>
      </c>
      <c r="E163" s="98" t="str">
        <f t="shared" ca="1" si="2"/>
        <v>E10000029</v>
      </c>
      <c r="F163" s="100" t="str">
        <f ca="1">IF(E163="","",VLOOKUP(E163,'Org List'!$J$9:$K$488,2,0))</f>
        <v>Suffolk</v>
      </c>
      <c r="G163" s="107">
        <f ca="1">IFERROR(IF((VLOOKUP($E163,'Adj NEA Backsheet'!$D$5:$CB$183,G$9,FALSE))="","",(VLOOKUP($E163,'Adj NEA Backsheet'!$D$5:$CB$183,G$9,FALSE))),"")</f>
        <v>2468.9349482245798</v>
      </c>
      <c r="H163" s="108">
        <f ca="1">IFERROR(IF((VLOOKUP($E163,'Adj NEA Backsheet'!$D$5:$CB$183,H$9,FALSE))="","",(VLOOKUP($E163,'Adj NEA Backsheet'!$D$5:$CB$183,H$9,FALSE))),"")</f>
        <v>2418.1663655231609</v>
      </c>
      <c r="I163" s="108">
        <f ca="1">IFERROR(IF((VLOOKUP($E163,'Adj NEA Backsheet'!$D$5:$CB$183,I$9,FALSE))="","",(VLOOKUP($E163,'Adj NEA Backsheet'!$D$5:$CB$183,I$9,FALSE))),"")</f>
        <v>2521.601074848787</v>
      </c>
      <c r="J163" s="109">
        <f ca="1">IFERROR(IF((VLOOKUP($E163,'Adj NEA Backsheet'!$D$5:$CB$183,J$9,FALSE))="","",(VLOOKUP($E163,'Adj NEA Backsheet'!$D$5:$CB$183,J$9,FALSE))),"")</f>
        <v>2550.8247850723333</v>
      </c>
      <c r="K163" s="172">
        <f ca="1">IFERROR(IF((VLOOKUP($E163,'Adj NEA Backsheet'!$D$5:$CB$183,K$9,FALSE))="","",(VLOOKUP($E163,'Adj NEA Backsheet'!$D$5:$CB$183,K$9,FALSE))),"")</f>
        <v>2466.3826685320792</v>
      </c>
      <c r="L163" s="240">
        <f ca="1">IFERROR(IF((VLOOKUP($E163,'Adj NEA Backsheet'!$D$5:$CB$183,L$9,FALSE))="","",(VLOOKUP($E163,'Adj NEA Backsheet'!$D$5:$CB$183,L$9,FALSE))),"")</f>
        <v>2464.8931290046553</v>
      </c>
      <c r="M163" s="109">
        <f ca="1">IFERROR(IF((VLOOKUP($E163,'NEA Backsheet'!$D$5:$CB$183,M$9,FALSE))="","",(VLOOKUP($E163,'NEA Backsheet'!$D$5:$CB$183,M$9,FALSE))),"")</f>
        <v>2657.5445988382235</v>
      </c>
      <c r="N163" s="243">
        <f ca="1">IFERROR(IF((VLOOKUP($E163,'NEA Backsheet'!$D$5:$CB$183,N$9,FALSE))="","",(VLOOKUP($E163,'NEA Backsheet'!$D$5:$CB$183,N$9,FALSE))),"")</f>
        <v>0</v>
      </c>
      <c r="O163" s="93"/>
      <c r="Q163" s="107">
        <f ca="1">IFERROR(IF((VLOOKUP($E163,'DTOC Backsheet'!$D$5:$AF$183,Q$9,FALSE))="","",(VLOOKUP($E163,'DTOC Backsheet'!$D$5:$AF$183,Q$9,FALSE))),"")</f>
        <v>1369.8630136986301</v>
      </c>
      <c r="R163" s="108">
        <f ca="1">IFERROR(IF((VLOOKUP($E163,'DTOC Backsheet'!$D$5:$AF$183,R$9,FALSE))="","",(VLOOKUP($E163,'DTOC Backsheet'!$D$5:$AF$183,R$9,FALSE))),"")</f>
        <v>1297.6865455448412</v>
      </c>
      <c r="S163" s="108">
        <f ca="1">IFERROR(IF((VLOOKUP($E163,'DTOC Backsheet'!$D$5:$AF$183,S$9,FALSE))="","",(VLOOKUP($E163,'DTOC Backsheet'!$D$5:$AF$183,S$9,FALSE))),"")</f>
        <v>1160.9485577122045</v>
      </c>
      <c r="T163" s="109">
        <f ca="1">IFERROR(IF((VLOOKUP($E163,'DTOC Backsheet'!$D$5:$AF$183,T$9,FALSE))="","",(VLOOKUP($E163,'DTOC Backsheet'!$D$5:$AF$183,T$9,FALSE))),"")</f>
        <v>1050.3152488288683</v>
      </c>
      <c r="U163" s="172">
        <f ca="1">IFERROR(IF((VLOOKUP($E163,'DTOC Backsheet'!$D$5:$AF$183,U$9,FALSE))="","",(VLOOKUP($E163,'DTOC Backsheet'!$D$5:$AF$183,U$9,FALSE))),"")</f>
        <v>957.87826323336833</v>
      </c>
      <c r="V163" s="240">
        <f ca="1">IFERROR(IF((VLOOKUP($E163,'DTOC Backsheet'!$D$5:$AF$183,V$9,FALSE))="","",(VLOOKUP($E163,'DTOC Backsheet'!$D$5:$AF$183,V$9,FALSE))),"")</f>
        <v>936.41967729155579</v>
      </c>
      <c r="W163" s="109">
        <f ca="1">IFERROR(IF((VLOOKUP($E163,'DTOC Backsheet'!$D$5:$AF$183,W$9,FALSE))="","",(VLOOKUP($E163,'DTOC Backsheet'!$D$5:$AF$183,W$9,FALSE))),"")</f>
        <v>891.02651472233708</v>
      </c>
      <c r="X163" s="243">
        <f ca="1">IFERROR(IF((VLOOKUP($E163,'DTOC Backsheet'!$D$5:$AF$183,X$9,FALSE))="","",(VLOOKUP($E163,'DTOC Backsheet'!$D$5:$AF$183,X$9,FALSE))),"")</f>
        <v>0</v>
      </c>
      <c r="Y163" s="93"/>
    </row>
    <row r="164" spans="1:25" ht="30" customHeight="1" x14ac:dyDescent="0.3">
      <c r="A164" s="162">
        <v>152</v>
      </c>
      <c r="B164" s="98" t="str">
        <f ca="1">IFERROR(IF((VLOOKUP($E164,'Org List'!$AJ$10:$AL$188,3,FALSE))="","",(VLOOKUP($E164,'Org List'!$AJ$10:$AL$188,3,FALSE))),"")</f>
        <v>North of England Commissioning Region</v>
      </c>
      <c r="C164" s="99" t="str">
        <f ca="1">IFERROR(IF((VLOOKUP($E164,'Org List'!$AO$10:$AQ$188,3,FALSE))="","",(VLOOKUP($E164,'Org List'!$AO$10:$AQ$188,3,FALSE))),"")</f>
        <v>North East Region</v>
      </c>
      <c r="D164" s="100" t="str">
        <f ca="1">IFERROR(IF((VLOOKUP($E164,'Org List'!$AT$10:$AV$188,3,FALSE))="","",(VLOOKUP($E164,'Org List'!$AT$10:$AV$188,3,FALSE))),"")</f>
        <v>NHS England North (Cumbria And North East)</v>
      </c>
      <c r="E164" s="98" t="str">
        <f t="shared" ca="1" si="2"/>
        <v>E08000024</v>
      </c>
      <c r="F164" s="100" t="str">
        <f ca="1">IF(E164="","",VLOOKUP(E164,'Org List'!$J$9:$K$488,2,0))</f>
        <v>Sunderland</v>
      </c>
      <c r="G164" s="107">
        <f ca="1">IFERROR(IF((VLOOKUP($E164,'Adj NEA Backsheet'!$D$5:$CB$183,G$9,FALSE))="","",(VLOOKUP($E164,'Adj NEA Backsheet'!$D$5:$CB$183,G$9,FALSE))),"")</f>
        <v>2927.1525959857318</v>
      </c>
      <c r="H164" s="108">
        <f ca="1">IFERROR(IF((VLOOKUP($E164,'Adj NEA Backsheet'!$D$5:$CB$183,H$9,FALSE))="","",(VLOOKUP($E164,'Adj NEA Backsheet'!$D$5:$CB$183,H$9,FALSE))),"")</f>
        <v>2894.3255496877091</v>
      </c>
      <c r="I164" s="108">
        <f ca="1">IFERROR(IF((VLOOKUP($E164,'Adj NEA Backsheet'!$D$5:$CB$183,I$9,FALSE))="","",(VLOOKUP($E164,'Adj NEA Backsheet'!$D$5:$CB$183,I$9,FALSE))),"")</f>
        <v>3177.6897175215454</v>
      </c>
      <c r="J164" s="109">
        <f ca="1">IFERROR(IF((VLOOKUP($E164,'Adj NEA Backsheet'!$D$5:$CB$183,J$9,FALSE))="","",(VLOOKUP($E164,'Adj NEA Backsheet'!$D$5:$CB$183,J$9,FALSE))),"")</f>
        <v>3141.9345203904609</v>
      </c>
      <c r="K164" s="172">
        <f ca="1">IFERROR(IF((VLOOKUP($E164,'Adj NEA Backsheet'!$D$5:$CB$183,K$9,FALSE))="","",(VLOOKUP($E164,'Adj NEA Backsheet'!$D$5:$CB$183,K$9,FALSE))),"")</f>
        <v>3121.5229063950037</v>
      </c>
      <c r="L164" s="240">
        <f ca="1">IFERROR(IF((VLOOKUP($E164,'Adj NEA Backsheet'!$D$5:$CB$183,L$9,FALSE))="","",(VLOOKUP($E164,'Adj NEA Backsheet'!$D$5:$CB$183,L$9,FALSE))),"")</f>
        <v>3065.3762659279323</v>
      </c>
      <c r="M164" s="109">
        <f ca="1">IFERROR(IF((VLOOKUP($E164,'NEA Backsheet'!$D$5:$CB$183,M$9,FALSE))="","",(VLOOKUP($E164,'NEA Backsheet'!$D$5:$CB$183,M$9,FALSE))),"")</f>
        <v>3147.2180379737279</v>
      </c>
      <c r="N164" s="243">
        <f ca="1">IFERROR(IF((VLOOKUP($E164,'NEA Backsheet'!$D$5:$CB$183,N$9,FALSE))="","",(VLOOKUP($E164,'NEA Backsheet'!$D$5:$CB$183,N$9,FALSE))),"")</f>
        <v>0</v>
      </c>
      <c r="O164" s="93"/>
      <c r="Q164" s="107">
        <f ca="1">IFERROR(IF((VLOOKUP($E164,'DTOC Backsheet'!$D$5:$AF$183,Q$9,FALSE))="","",(VLOOKUP($E164,'DTOC Backsheet'!$D$5:$AF$183,Q$9,FALSE))),"")</f>
        <v>221.71854312066606</v>
      </c>
      <c r="R164" s="108">
        <f ca="1">IFERROR(IF((VLOOKUP($E164,'DTOC Backsheet'!$D$5:$AF$183,R$9,FALSE))="","",(VLOOKUP($E164,'DTOC Backsheet'!$D$5:$AF$183,R$9,FALSE))),"")</f>
        <v>209.6003231525325</v>
      </c>
      <c r="S164" s="108">
        <f ca="1">IFERROR(IF((VLOOKUP($E164,'DTOC Backsheet'!$D$5:$AF$183,S$9,FALSE))="","",(VLOOKUP($E164,'DTOC Backsheet'!$D$5:$AF$183,S$9,FALSE))),"")</f>
        <v>242.81322232445413</v>
      </c>
      <c r="T164" s="109">
        <f ca="1">IFERROR(IF((VLOOKUP($E164,'DTOC Backsheet'!$D$5:$AF$183,T$9,FALSE))="","",(VLOOKUP($E164,'DTOC Backsheet'!$D$5:$AF$183,T$9,FALSE))),"")</f>
        <v>287.80326037677344</v>
      </c>
      <c r="U164" s="172">
        <f ca="1">IFERROR(IF((VLOOKUP($E164,'DTOC Backsheet'!$D$5:$AF$183,U$9,FALSE))="","",(VLOOKUP($E164,'DTOC Backsheet'!$D$5:$AF$183,U$9,FALSE))),"")</f>
        <v>243.04381086250069</v>
      </c>
      <c r="V164" s="240">
        <f ca="1">IFERROR(IF((VLOOKUP($E164,'DTOC Backsheet'!$D$5:$AF$183,V$9,FALSE))="","",(VLOOKUP($E164,'DTOC Backsheet'!$D$5:$AF$183,V$9,FALSE))),"")</f>
        <v>312.42095760962337</v>
      </c>
      <c r="W164" s="109">
        <f ca="1">IFERROR(IF((VLOOKUP($E164,'DTOC Backsheet'!$D$5:$AF$183,W$9,FALSE))="","",(VLOOKUP($E164,'DTOC Backsheet'!$D$5:$AF$183,W$9,FALSE))),"")</f>
        <v>548.30325654984051</v>
      </c>
      <c r="X164" s="243">
        <f ca="1">IFERROR(IF((VLOOKUP($E164,'DTOC Backsheet'!$D$5:$AF$183,X$9,FALSE))="","",(VLOOKUP($E164,'DTOC Backsheet'!$D$5:$AF$183,X$9,FALSE))),"")</f>
        <v>0</v>
      </c>
      <c r="Y164" s="93"/>
    </row>
    <row r="165" spans="1:25" ht="30" customHeight="1" x14ac:dyDescent="0.3">
      <c r="A165" s="162">
        <v>153</v>
      </c>
      <c r="B165" s="98" t="str">
        <f ca="1">IFERROR(IF((VLOOKUP($E165,'Org List'!$AJ$10:$AL$188,3,FALSE))="","",(VLOOKUP($E165,'Org List'!$AJ$10:$AL$188,3,FALSE))),"")</f>
        <v>South East England Commissioning Region</v>
      </c>
      <c r="C165" s="99" t="str">
        <f ca="1">IFERROR(IF((VLOOKUP($E165,'Org List'!$AO$10:$AQ$188,3,FALSE))="","",(VLOOKUP($E165,'Org List'!$AO$10:$AQ$188,3,FALSE))),"")</f>
        <v>South East Region</v>
      </c>
      <c r="D165" s="100" t="str">
        <f ca="1">IFERROR(IF((VLOOKUP($E165,'Org List'!$AT$10:$AV$188,3,FALSE))="","",(VLOOKUP($E165,'Org List'!$AT$10:$AV$188,3,FALSE))),"")</f>
        <v>NHS England South East (Kent, Surrey and Sussex)</v>
      </c>
      <c r="E165" s="98" t="str">
        <f t="shared" ca="1" si="2"/>
        <v>E10000030</v>
      </c>
      <c r="F165" s="100" t="str">
        <f ca="1">IF(E165="","",VLOOKUP(E165,'Org List'!$J$9:$K$488,2,0))</f>
        <v>Surrey</v>
      </c>
      <c r="G165" s="107">
        <f ca="1">IFERROR(IF((VLOOKUP($E165,'Adj NEA Backsheet'!$D$5:$CB$183,G$9,FALSE))="","",(VLOOKUP($E165,'Adj NEA Backsheet'!$D$5:$CB$183,G$9,FALSE))),"")</f>
        <v>2395.8196113265276</v>
      </c>
      <c r="H165" s="108">
        <f ca="1">IFERROR(IF((VLOOKUP($E165,'Adj NEA Backsheet'!$D$5:$CB$183,H$9,FALSE))="","",(VLOOKUP($E165,'Adj NEA Backsheet'!$D$5:$CB$183,H$9,FALSE))),"")</f>
        <v>2387.9564514161316</v>
      </c>
      <c r="I165" s="108">
        <f ca="1">IFERROR(IF((VLOOKUP($E165,'Adj NEA Backsheet'!$D$5:$CB$183,I$9,FALSE))="","",(VLOOKUP($E165,'Adj NEA Backsheet'!$D$5:$CB$183,I$9,FALSE))),"")</f>
        <v>2484.0085941379343</v>
      </c>
      <c r="J165" s="109">
        <f ca="1">IFERROR(IF((VLOOKUP($E165,'Adj NEA Backsheet'!$D$5:$CB$183,J$9,FALSE))="","",(VLOOKUP($E165,'Adj NEA Backsheet'!$D$5:$CB$183,J$9,FALSE))),"")</f>
        <v>2447.9541774751156</v>
      </c>
      <c r="K165" s="172">
        <f ca="1">IFERROR(IF((VLOOKUP($E165,'Adj NEA Backsheet'!$D$5:$CB$183,K$9,FALSE))="","",(VLOOKUP($E165,'Adj NEA Backsheet'!$D$5:$CB$183,K$9,FALSE))),"")</f>
        <v>2384.1477259918074</v>
      </c>
      <c r="L165" s="240">
        <f ca="1">IFERROR(IF((VLOOKUP($E165,'Adj NEA Backsheet'!$D$5:$CB$183,L$9,FALSE))="","",(VLOOKUP($E165,'Adj NEA Backsheet'!$D$5:$CB$183,L$9,FALSE))),"")</f>
        <v>2385.9814285682583</v>
      </c>
      <c r="M165" s="109">
        <f ca="1">IFERROR(IF((VLOOKUP($E165,'NEA Backsheet'!$D$5:$CB$183,M$9,FALSE))="","",(VLOOKUP($E165,'NEA Backsheet'!$D$5:$CB$183,M$9,FALSE))),"")</f>
        <v>2547.9904771459815</v>
      </c>
      <c r="N165" s="243">
        <f ca="1">IFERROR(IF((VLOOKUP($E165,'NEA Backsheet'!$D$5:$CB$183,N$9,FALSE))="","",(VLOOKUP($E165,'NEA Backsheet'!$D$5:$CB$183,N$9,FALSE))),"")</f>
        <v>0</v>
      </c>
      <c r="O165" s="93"/>
      <c r="Q165" s="107">
        <f ca="1">IFERROR(IF((VLOOKUP($E165,'DTOC Backsheet'!$D$5:$AF$183,Q$9,FALSE))="","",(VLOOKUP($E165,'DTOC Backsheet'!$D$5:$AF$183,Q$9,FALSE))),"")</f>
        <v>902.03845122678956</v>
      </c>
      <c r="R165" s="108">
        <f ca="1">IFERROR(IF((VLOOKUP($E165,'DTOC Backsheet'!$D$5:$AF$183,R$9,FALSE))="","",(VLOOKUP($E165,'DTOC Backsheet'!$D$5:$AF$183,R$9,FALSE))),"")</f>
        <v>1000.1989154782189</v>
      </c>
      <c r="S165" s="108">
        <f ca="1">IFERROR(IF((VLOOKUP($E165,'DTOC Backsheet'!$D$5:$AF$183,S$9,FALSE))="","",(VLOOKUP($E165,'DTOC Backsheet'!$D$5:$AF$183,S$9,FALSE))),"")</f>
        <v>833.71530870817378</v>
      </c>
      <c r="T165" s="109">
        <f ca="1">IFERROR(IF((VLOOKUP($E165,'DTOC Backsheet'!$D$5:$AF$183,T$9,FALSE))="","",(VLOOKUP($E165,'DTOC Backsheet'!$D$5:$AF$183,T$9,FALSE))),"")</f>
        <v>655.1578804603248</v>
      </c>
      <c r="U165" s="172">
        <f ca="1">IFERROR(IF((VLOOKUP($E165,'DTOC Backsheet'!$D$5:$AF$183,U$9,FALSE))="","",(VLOOKUP($E165,'DTOC Backsheet'!$D$5:$AF$183,U$9,FALSE))),"")</f>
        <v>803.43271377984433</v>
      </c>
      <c r="V165" s="240">
        <f ca="1">IFERROR(IF((VLOOKUP($E165,'DTOC Backsheet'!$D$5:$AF$183,V$9,FALSE))="","",(VLOOKUP($E165,'DTOC Backsheet'!$D$5:$AF$183,V$9,FALSE))),"")</f>
        <v>791.8369990814316</v>
      </c>
      <c r="W165" s="109">
        <f ca="1">IFERROR(IF((VLOOKUP($E165,'DTOC Backsheet'!$D$5:$AF$183,W$9,FALSE))="","",(VLOOKUP($E165,'DTOC Backsheet'!$D$5:$AF$183,W$9,FALSE))),"")</f>
        <v>881.38168480806394</v>
      </c>
      <c r="X165" s="243">
        <f ca="1">IFERROR(IF((VLOOKUP($E165,'DTOC Backsheet'!$D$5:$AF$183,X$9,FALSE))="","",(VLOOKUP($E165,'DTOC Backsheet'!$D$5:$AF$183,X$9,FALSE))),"")</f>
        <v>0</v>
      </c>
      <c r="Y165" s="93"/>
    </row>
    <row r="166" spans="1:25" ht="30" customHeight="1" x14ac:dyDescent="0.3">
      <c r="A166" s="162">
        <v>154</v>
      </c>
      <c r="B166" s="98" t="str">
        <f ca="1">IFERROR(IF((VLOOKUP($E166,'Org List'!$AJ$10:$AL$188,3,FALSE))="","",(VLOOKUP($E166,'Org List'!$AJ$10:$AL$188,3,FALSE))),"")</f>
        <v>London Commissioning Region</v>
      </c>
      <c r="C166" s="99" t="str">
        <f ca="1">IFERROR(IF((VLOOKUP($E166,'Org List'!$AO$10:$AQ$188,3,FALSE))="","",(VLOOKUP($E166,'Org List'!$AO$10:$AQ$188,3,FALSE))),"")</f>
        <v>London Region</v>
      </c>
      <c r="D166" s="100" t="str">
        <f ca="1">IFERROR(IF((VLOOKUP($E166,'Org List'!$AT$10:$AV$188,3,FALSE))="","",(VLOOKUP($E166,'Org List'!$AT$10:$AV$188,3,FALSE))),"")</f>
        <v>NHS England London</v>
      </c>
      <c r="E166" s="98" t="str">
        <f t="shared" ca="1" si="2"/>
        <v>E09000029</v>
      </c>
      <c r="F166" s="100" t="str">
        <f ca="1">IF(E166="","",VLOOKUP(E166,'Org List'!$J$9:$K$488,2,0))</f>
        <v>Sutton</v>
      </c>
      <c r="G166" s="107">
        <f ca="1">IFERROR(IF((VLOOKUP($E166,'Adj NEA Backsheet'!$D$5:$CB$183,G$9,FALSE))="","",(VLOOKUP($E166,'Adj NEA Backsheet'!$D$5:$CB$183,G$9,FALSE))),"")</f>
        <v>2847.4433756531898</v>
      </c>
      <c r="H166" s="108">
        <f ca="1">IFERROR(IF((VLOOKUP($E166,'Adj NEA Backsheet'!$D$5:$CB$183,H$9,FALSE))="","",(VLOOKUP($E166,'Adj NEA Backsheet'!$D$5:$CB$183,H$9,FALSE))),"")</f>
        <v>2836.0452319555829</v>
      </c>
      <c r="I166" s="108">
        <f ca="1">IFERROR(IF((VLOOKUP($E166,'Adj NEA Backsheet'!$D$5:$CB$183,I$9,FALSE))="","",(VLOOKUP($E166,'Adj NEA Backsheet'!$D$5:$CB$183,I$9,FALSE))),"")</f>
        <v>2885.5604981598394</v>
      </c>
      <c r="J166" s="109">
        <f ca="1">IFERROR(IF((VLOOKUP($E166,'Adj NEA Backsheet'!$D$5:$CB$183,J$9,FALSE))="","",(VLOOKUP($E166,'Adj NEA Backsheet'!$D$5:$CB$183,J$9,FALSE))),"")</f>
        <v>2832.1227926889301</v>
      </c>
      <c r="K166" s="172">
        <f ca="1">IFERROR(IF((VLOOKUP($E166,'Adj NEA Backsheet'!$D$5:$CB$183,K$9,FALSE))="","",(VLOOKUP($E166,'Adj NEA Backsheet'!$D$5:$CB$183,K$9,FALSE))),"")</f>
        <v>2773.0678266415143</v>
      </c>
      <c r="L166" s="240">
        <f ca="1">IFERROR(IF((VLOOKUP($E166,'Adj NEA Backsheet'!$D$5:$CB$183,L$9,FALSE))="","",(VLOOKUP($E166,'Adj NEA Backsheet'!$D$5:$CB$183,L$9,FALSE))),"")</f>
        <v>2914.5241128674343</v>
      </c>
      <c r="M166" s="109">
        <f ca="1">IFERROR(IF((VLOOKUP($E166,'NEA Backsheet'!$D$5:$CB$183,M$9,FALSE))="","",(VLOOKUP($E166,'NEA Backsheet'!$D$5:$CB$183,M$9,FALSE))),"")</f>
        <v>3020.3787929601699</v>
      </c>
      <c r="N166" s="243">
        <f ca="1">IFERROR(IF((VLOOKUP($E166,'NEA Backsheet'!$D$5:$CB$183,N$9,FALSE))="","",(VLOOKUP($E166,'NEA Backsheet'!$D$5:$CB$183,N$9,FALSE))),"")</f>
        <v>0</v>
      </c>
      <c r="O166" s="93"/>
      <c r="Q166" s="107">
        <f ca="1">IFERROR(IF((VLOOKUP($E166,'DTOC Backsheet'!$D$5:$AF$183,Q$9,FALSE))="","",(VLOOKUP($E166,'DTOC Backsheet'!$D$5:$AF$183,Q$9,FALSE))),"")</f>
        <v>433.32006624982347</v>
      </c>
      <c r="R166" s="108">
        <f ca="1">IFERROR(IF((VLOOKUP($E166,'DTOC Backsheet'!$D$5:$AF$183,R$9,FALSE))="","",(VLOOKUP($E166,'DTOC Backsheet'!$D$5:$AF$183,R$9,FALSE))),"")</f>
        <v>584.82160052383585</v>
      </c>
      <c r="S166" s="108">
        <f ca="1">IFERROR(IF((VLOOKUP($E166,'DTOC Backsheet'!$D$5:$AF$183,S$9,FALSE))="","",(VLOOKUP($E166,'DTOC Backsheet'!$D$5:$AF$183,S$9,FALSE))),"")</f>
        <v>343.44627473134159</v>
      </c>
      <c r="T166" s="109">
        <f ca="1">IFERROR(IF((VLOOKUP($E166,'DTOC Backsheet'!$D$5:$AF$183,T$9,FALSE))="","",(VLOOKUP($E166,'DTOC Backsheet'!$D$5:$AF$183,T$9,FALSE))),"")</f>
        <v>413.94639234227611</v>
      </c>
      <c r="U166" s="172">
        <f ca="1">IFERROR(IF((VLOOKUP($E166,'DTOC Backsheet'!$D$5:$AF$183,U$9,FALSE))="","",(VLOOKUP($E166,'DTOC Backsheet'!$D$5:$AF$183,U$9,FALSE))),"")</f>
        <v>704.08979924476114</v>
      </c>
      <c r="V166" s="240">
        <f ca="1">IFERROR(IF((VLOOKUP($E166,'DTOC Backsheet'!$D$5:$AF$183,V$9,FALSE))="","",(VLOOKUP($E166,'DTOC Backsheet'!$D$5:$AF$183,V$9,FALSE))),"")</f>
        <v>612.03116904594208</v>
      </c>
      <c r="W166" s="109">
        <f ca="1">IFERROR(IF((VLOOKUP($E166,'DTOC Backsheet'!$D$5:$AF$183,W$9,FALSE))="","",(VLOOKUP($E166,'DTOC Backsheet'!$D$5:$AF$183,W$9,FALSE))),"")</f>
        <v>510.44923227483139</v>
      </c>
      <c r="X166" s="243">
        <f ca="1">IFERROR(IF((VLOOKUP($E166,'DTOC Backsheet'!$D$5:$AF$183,X$9,FALSE))="","",(VLOOKUP($E166,'DTOC Backsheet'!$D$5:$AF$183,X$9,FALSE))),"")</f>
        <v>0</v>
      </c>
      <c r="Y166" s="93"/>
    </row>
    <row r="167" spans="1:25" ht="30" customHeight="1" x14ac:dyDescent="0.3">
      <c r="A167" s="162">
        <v>155</v>
      </c>
      <c r="B167" s="98" t="str">
        <f ca="1">IFERROR(IF((VLOOKUP($E167,'Org List'!$AJ$10:$AL$188,3,FALSE))="","",(VLOOKUP($E167,'Org List'!$AJ$10:$AL$188,3,FALSE))),"")</f>
        <v>South West England Commissioning Region</v>
      </c>
      <c r="C167" s="99" t="str">
        <f ca="1">IFERROR(IF((VLOOKUP($E167,'Org List'!$AO$10:$AQ$188,3,FALSE))="","",(VLOOKUP($E167,'Org List'!$AO$10:$AQ$188,3,FALSE))),"")</f>
        <v>South West Region</v>
      </c>
      <c r="D167" s="100" t="str">
        <f ca="1">IFERROR(IF((VLOOKUP($E167,'Org List'!$AT$10:$AV$188,3,FALSE))="","",(VLOOKUP($E167,'Org List'!$AT$10:$AV$188,3,FALSE))),"")</f>
        <v>NHS England South West (South West North)</v>
      </c>
      <c r="E167" s="98" t="str">
        <f t="shared" ca="1" si="2"/>
        <v>E06000030</v>
      </c>
      <c r="F167" s="100" t="str">
        <f ca="1">IF(E167="","",VLOOKUP(E167,'Org List'!$J$9:$K$488,2,0))</f>
        <v>Swindon</v>
      </c>
      <c r="G167" s="107">
        <f ca="1">IFERROR(IF((VLOOKUP($E167,'Adj NEA Backsheet'!$D$5:$CB$183,G$9,FALSE))="","",(VLOOKUP($E167,'Adj NEA Backsheet'!$D$5:$CB$183,G$9,FALSE))),"")</f>
        <v>2862.3744266310773</v>
      </c>
      <c r="H167" s="108">
        <f ca="1">IFERROR(IF((VLOOKUP($E167,'Adj NEA Backsheet'!$D$5:$CB$183,H$9,FALSE))="","",(VLOOKUP($E167,'Adj NEA Backsheet'!$D$5:$CB$183,H$9,FALSE))),"")</f>
        <v>2976.1295771634359</v>
      </c>
      <c r="I167" s="108">
        <f ca="1">IFERROR(IF((VLOOKUP($E167,'Adj NEA Backsheet'!$D$5:$CB$183,I$9,FALSE))="","",(VLOOKUP($E167,'Adj NEA Backsheet'!$D$5:$CB$183,I$9,FALSE))),"")</f>
        <v>3190.0528046832037</v>
      </c>
      <c r="J167" s="109">
        <f ca="1">IFERROR(IF((VLOOKUP($E167,'Adj NEA Backsheet'!$D$5:$CB$183,J$9,FALSE))="","",(VLOOKUP($E167,'Adj NEA Backsheet'!$D$5:$CB$183,J$9,FALSE))),"")</f>
        <v>3280.0463358049169</v>
      </c>
      <c r="K167" s="172">
        <f ca="1">IFERROR(IF((VLOOKUP($E167,'Adj NEA Backsheet'!$D$5:$CB$183,K$9,FALSE))="","",(VLOOKUP($E167,'Adj NEA Backsheet'!$D$5:$CB$183,K$9,FALSE))),"")</f>
        <v>3336.253883985029</v>
      </c>
      <c r="L167" s="240">
        <f ca="1">IFERROR(IF((VLOOKUP($E167,'Adj NEA Backsheet'!$D$5:$CB$183,L$9,FALSE))="","",(VLOOKUP($E167,'Adj NEA Backsheet'!$D$5:$CB$183,L$9,FALSE))),"")</f>
        <v>3182.1032320370769</v>
      </c>
      <c r="M167" s="109">
        <f ca="1">IFERROR(IF((VLOOKUP($E167,'NEA Backsheet'!$D$5:$CB$183,M$9,FALSE))="","",(VLOOKUP($E167,'NEA Backsheet'!$D$5:$CB$183,M$9,FALSE))),"")</f>
        <v>3336.3230151340622</v>
      </c>
      <c r="N167" s="243">
        <f ca="1">IFERROR(IF((VLOOKUP($E167,'NEA Backsheet'!$D$5:$CB$183,N$9,FALSE))="","",(VLOOKUP($E167,'NEA Backsheet'!$D$5:$CB$183,N$9,FALSE))),"")</f>
        <v>0</v>
      </c>
      <c r="O167" s="93"/>
      <c r="Q167" s="107">
        <f ca="1">IFERROR(IF((VLOOKUP($E167,'DTOC Backsheet'!$D$5:$AF$183,Q$9,FALSE))="","",(VLOOKUP($E167,'DTOC Backsheet'!$D$5:$AF$183,Q$9,FALSE))),"")</f>
        <v>1581.2108730982932</v>
      </c>
      <c r="R167" s="108">
        <f ca="1">IFERROR(IF((VLOOKUP($E167,'DTOC Backsheet'!$D$5:$AF$183,R$9,FALSE))="","",(VLOOKUP($E167,'DTOC Backsheet'!$D$5:$AF$183,R$9,FALSE))),"")</f>
        <v>1466.2137186911448</v>
      </c>
      <c r="S167" s="108">
        <f ca="1">IFERROR(IF((VLOOKUP($E167,'DTOC Backsheet'!$D$5:$AF$183,S$9,FALSE))="","",(VLOOKUP($E167,'DTOC Backsheet'!$D$5:$AF$183,S$9,FALSE))),"")</f>
        <v>1072.5244808993248</v>
      </c>
      <c r="T167" s="109">
        <f ca="1">IFERROR(IF((VLOOKUP($E167,'DTOC Backsheet'!$D$5:$AF$183,T$9,FALSE))="","",(VLOOKUP($E167,'DTOC Backsheet'!$D$5:$AF$183,T$9,FALSE))),"")</f>
        <v>690.18768690685465</v>
      </c>
      <c r="U167" s="172">
        <f ca="1">IFERROR(IF((VLOOKUP($E167,'DTOC Backsheet'!$D$5:$AF$183,U$9,FALSE))="","",(VLOOKUP($E167,'DTOC Backsheet'!$D$5:$AF$183,U$9,FALSE))),"")</f>
        <v>531.36277079969352</v>
      </c>
      <c r="V167" s="240">
        <f ca="1">IFERROR(IF((VLOOKUP($E167,'DTOC Backsheet'!$D$5:$AF$183,V$9,FALSE))="","",(VLOOKUP($E167,'DTOC Backsheet'!$D$5:$AF$183,V$9,FALSE))),"")</f>
        <v>703.03381982728683</v>
      </c>
      <c r="W167" s="109">
        <f ca="1">IFERROR(IF((VLOOKUP($E167,'DTOC Backsheet'!$D$5:$AF$183,W$9,FALSE))="","",(VLOOKUP($E167,'DTOC Backsheet'!$D$5:$AF$183,W$9,FALSE))),"")</f>
        <v>672.67023292444708</v>
      </c>
      <c r="X167" s="243">
        <f ca="1">IFERROR(IF((VLOOKUP($E167,'DTOC Backsheet'!$D$5:$AF$183,X$9,FALSE))="","",(VLOOKUP($E167,'DTOC Backsheet'!$D$5:$AF$183,X$9,FALSE))),"")</f>
        <v>0</v>
      </c>
      <c r="Y167" s="93"/>
    </row>
    <row r="168" spans="1:25" ht="30" customHeight="1" x14ac:dyDescent="0.3">
      <c r="A168" s="162">
        <v>156</v>
      </c>
      <c r="B168" s="98" t="str">
        <f ca="1">IFERROR(IF((VLOOKUP($E168,'Org List'!$AJ$10:$AL$188,3,FALSE))="","",(VLOOKUP($E168,'Org List'!$AJ$10:$AL$188,3,FALSE))),"")</f>
        <v>North of England Commissioning Region</v>
      </c>
      <c r="C168" s="99" t="str">
        <f ca="1">IFERROR(IF((VLOOKUP($E168,'Org List'!$AO$10:$AQ$188,3,FALSE))="","",(VLOOKUP($E168,'Org List'!$AO$10:$AQ$188,3,FALSE))),"")</f>
        <v>North West Region</v>
      </c>
      <c r="D168" s="100" t="str">
        <f ca="1">IFERROR(IF((VLOOKUP($E168,'Org List'!$AT$10:$AV$188,3,FALSE))="","",(VLOOKUP($E168,'Org List'!$AT$10:$AV$188,3,FALSE))),"")</f>
        <v>NHS England North (Greater Manchester)</v>
      </c>
      <c r="E168" s="98" t="str">
        <f t="shared" ca="1" si="2"/>
        <v>E08000008</v>
      </c>
      <c r="F168" s="100" t="str">
        <f ca="1">IF(E168="","",VLOOKUP(E168,'Org List'!$J$9:$K$488,2,0))</f>
        <v>Tameside</v>
      </c>
      <c r="G168" s="107">
        <f ca="1">IFERROR(IF((VLOOKUP($E168,'Adj NEA Backsheet'!$D$5:$CB$183,G$9,FALSE))="","",(VLOOKUP($E168,'Adj NEA Backsheet'!$D$5:$CB$183,G$9,FALSE))),"")</f>
        <v>3126.1542223446368</v>
      </c>
      <c r="H168" s="108">
        <f ca="1">IFERROR(IF((VLOOKUP($E168,'Adj NEA Backsheet'!$D$5:$CB$183,H$9,FALSE))="","",(VLOOKUP($E168,'Adj NEA Backsheet'!$D$5:$CB$183,H$9,FALSE))),"")</f>
        <v>3047.430308716635</v>
      </c>
      <c r="I168" s="108">
        <f ca="1">IFERROR(IF((VLOOKUP($E168,'Adj NEA Backsheet'!$D$5:$CB$183,I$9,FALSE))="","",(VLOOKUP($E168,'Adj NEA Backsheet'!$D$5:$CB$183,I$9,FALSE))),"")</f>
        <v>3230.1543011204899</v>
      </c>
      <c r="J168" s="109">
        <f ca="1">IFERROR(IF((VLOOKUP($E168,'Adj NEA Backsheet'!$D$5:$CB$183,J$9,FALSE))="","",(VLOOKUP($E168,'Adj NEA Backsheet'!$D$5:$CB$183,J$9,FALSE))),"")</f>
        <v>3148.2396104264521</v>
      </c>
      <c r="K168" s="172">
        <f ca="1">IFERROR(IF((VLOOKUP($E168,'Adj NEA Backsheet'!$D$5:$CB$183,K$9,FALSE))="","",(VLOOKUP($E168,'Adj NEA Backsheet'!$D$5:$CB$183,K$9,FALSE))),"")</f>
        <v>3342.6475450322741</v>
      </c>
      <c r="L168" s="240">
        <f ca="1">IFERROR(IF((VLOOKUP($E168,'Adj NEA Backsheet'!$D$5:$CB$183,L$9,FALSE))="","",(VLOOKUP($E168,'Adj NEA Backsheet'!$D$5:$CB$183,L$9,FALSE))),"")</f>
        <v>3212.7006023363374</v>
      </c>
      <c r="M168" s="109">
        <f ca="1">IFERROR(IF((VLOOKUP($E168,'NEA Backsheet'!$D$5:$CB$183,M$9,FALSE))="","",(VLOOKUP($E168,'NEA Backsheet'!$D$5:$CB$183,M$9,FALSE))),"")</f>
        <v>3317.4832191378878</v>
      </c>
      <c r="N168" s="243">
        <f ca="1">IFERROR(IF((VLOOKUP($E168,'NEA Backsheet'!$D$5:$CB$183,N$9,FALSE))="","",(VLOOKUP($E168,'NEA Backsheet'!$D$5:$CB$183,N$9,FALSE))),"")</f>
        <v>0</v>
      </c>
      <c r="O168" s="93"/>
      <c r="Q168" s="107">
        <f ca="1">IFERROR(IF((VLOOKUP($E168,'DTOC Backsheet'!$D$5:$AF$183,Q$9,FALSE))="","",(VLOOKUP($E168,'DTOC Backsheet'!$D$5:$AF$183,Q$9,FALSE))),"")</f>
        <v>1314.2359320013297</v>
      </c>
      <c r="R168" s="108">
        <f ca="1">IFERROR(IF((VLOOKUP($E168,'DTOC Backsheet'!$D$5:$AF$183,R$9,FALSE))="","",(VLOOKUP($E168,'DTOC Backsheet'!$D$5:$AF$183,R$9,FALSE))),"")</f>
        <v>1591.0680101333151</v>
      </c>
      <c r="S168" s="108">
        <f ca="1">IFERROR(IF((VLOOKUP($E168,'DTOC Backsheet'!$D$5:$AF$183,S$9,FALSE))="","",(VLOOKUP($E168,'DTOC Backsheet'!$D$5:$AF$183,S$9,FALSE))),"")</f>
        <v>1417.4031660877838</v>
      </c>
      <c r="T168" s="109">
        <f ca="1">IFERROR(IF((VLOOKUP($E168,'DTOC Backsheet'!$D$5:$AF$183,T$9,FALSE))="","",(VLOOKUP($E168,'DTOC Backsheet'!$D$5:$AF$183,T$9,FALSE))),"")</f>
        <v>1474.854298811362</v>
      </c>
      <c r="U168" s="172">
        <f ca="1">IFERROR(IF((VLOOKUP($E168,'DTOC Backsheet'!$D$5:$AF$183,U$9,FALSE))="","",(VLOOKUP($E168,'DTOC Backsheet'!$D$5:$AF$183,U$9,FALSE))),"")</f>
        <v>1552.2368601559147</v>
      </c>
      <c r="V168" s="240">
        <f ca="1">IFERROR(IF((VLOOKUP($E168,'DTOC Backsheet'!$D$5:$AF$183,V$9,FALSE))="","",(VLOOKUP($E168,'DTOC Backsheet'!$D$5:$AF$183,V$9,FALSE))),"")</f>
        <v>1302.8930513790228</v>
      </c>
      <c r="W168" s="109">
        <f ca="1">IFERROR(IF((VLOOKUP($E168,'DTOC Backsheet'!$D$5:$AF$183,W$9,FALSE))="","",(VLOOKUP($E168,'DTOC Backsheet'!$D$5:$AF$183,W$9,FALSE))),"")</f>
        <v>1408.9358206289653</v>
      </c>
      <c r="X168" s="243">
        <f ca="1">IFERROR(IF((VLOOKUP($E168,'DTOC Backsheet'!$D$5:$AF$183,X$9,FALSE))="","",(VLOOKUP($E168,'DTOC Backsheet'!$D$5:$AF$183,X$9,FALSE))),"")</f>
        <v>0</v>
      </c>
      <c r="Y168" s="93"/>
    </row>
    <row r="169" spans="1:25" ht="30" customHeight="1" x14ac:dyDescent="0.3">
      <c r="A169" s="162">
        <v>157</v>
      </c>
      <c r="B169" s="98" t="str">
        <f ca="1">IFERROR(IF((VLOOKUP($E169,'Org List'!$AJ$10:$AL$188,3,FALSE))="","",(VLOOKUP($E169,'Org List'!$AJ$10:$AL$188,3,FALSE))),"")</f>
        <v>Midlands and East of England Commissioning Region</v>
      </c>
      <c r="C169" s="99" t="str">
        <f ca="1">IFERROR(IF((VLOOKUP($E169,'Org List'!$AO$10:$AQ$188,3,FALSE))="","",(VLOOKUP($E169,'Org List'!$AO$10:$AQ$188,3,FALSE))),"")</f>
        <v>West Midlands Region</v>
      </c>
      <c r="D169" s="100" t="str">
        <f ca="1">IFERROR(IF((VLOOKUP($E169,'Org List'!$AT$10:$AV$188,3,FALSE))="","",(VLOOKUP($E169,'Org List'!$AT$10:$AV$188,3,FALSE))),"")</f>
        <v>NHS England Midlands And East (North Midlands)</v>
      </c>
      <c r="E169" s="98" t="str">
        <f t="shared" ca="1" si="2"/>
        <v>E06000020</v>
      </c>
      <c r="F169" s="100" t="str">
        <f ca="1">IF(E169="","",VLOOKUP(E169,'Org List'!$J$9:$K$488,2,0))</f>
        <v>Telford and Wrekin</v>
      </c>
      <c r="G169" s="107">
        <f ca="1">IFERROR(IF((VLOOKUP($E169,'Adj NEA Backsheet'!$D$5:$CB$183,G$9,FALSE))="","",(VLOOKUP($E169,'Adj NEA Backsheet'!$D$5:$CB$183,G$9,FALSE))),"")</f>
        <v>2656.3186292505925</v>
      </c>
      <c r="H169" s="108">
        <f ca="1">IFERROR(IF((VLOOKUP($E169,'Adj NEA Backsheet'!$D$5:$CB$183,H$9,FALSE))="","",(VLOOKUP($E169,'Adj NEA Backsheet'!$D$5:$CB$183,H$9,FALSE))),"")</f>
        <v>2659.5145921918734</v>
      </c>
      <c r="I169" s="108">
        <f ca="1">IFERROR(IF((VLOOKUP($E169,'Adj NEA Backsheet'!$D$5:$CB$183,I$9,FALSE))="","",(VLOOKUP($E169,'Adj NEA Backsheet'!$D$5:$CB$183,I$9,FALSE))),"")</f>
        <v>2862.8201673917183</v>
      </c>
      <c r="J169" s="109">
        <f ca="1">IFERROR(IF((VLOOKUP($E169,'Adj NEA Backsheet'!$D$5:$CB$183,J$9,FALSE))="","",(VLOOKUP($E169,'Adj NEA Backsheet'!$D$5:$CB$183,J$9,FALSE))),"")</f>
        <v>2919.4202259361332</v>
      </c>
      <c r="K169" s="172">
        <f ca="1">IFERROR(IF((VLOOKUP($E169,'Adj NEA Backsheet'!$D$5:$CB$183,K$9,FALSE))="","",(VLOOKUP($E169,'Adj NEA Backsheet'!$D$5:$CB$183,K$9,FALSE))),"")</f>
        <v>3123.2803821537964</v>
      </c>
      <c r="L169" s="240">
        <f ca="1">IFERROR(IF((VLOOKUP($E169,'Adj NEA Backsheet'!$D$5:$CB$183,L$9,FALSE))="","",(VLOOKUP($E169,'Adj NEA Backsheet'!$D$5:$CB$183,L$9,FALSE))),"")</f>
        <v>3186.3250255173407</v>
      </c>
      <c r="M169" s="109">
        <f ca="1">IFERROR(IF((VLOOKUP($E169,'NEA Backsheet'!$D$5:$CB$183,M$9,FALSE))="","",(VLOOKUP($E169,'NEA Backsheet'!$D$5:$CB$183,M$9,FALSE))),"")</f>
        <v>3340.0812562284987</v>
      </c>
      <c r="N169" s="243">
        <f ca="1">IFERROR(IF((VLOOKUP($E169,'NEA Backsheet'!$D$5:$CB$183,N$9,FALSE))="","",(VLOOKUP($E169,'NEA Backsheet'!$D$5:$CB$183,N$9,FALSE))),"")</f>
        <v>0</v>
      </c>
      <c r="O169" s="93"/>
      <c r="Q169" s="107">
        <f ca="1">IFERROR(IF((VLOOKUP($E169,'DTOC Backsheet'!$D$5:$AF$183,Q$9,FALSE))="","",(VLOOKUP($E169,'DTOC Backsheet'!$D$5:$AF$183,Q$9,FALSE))),"")</f>
        <v>657.6861539369005</v>
      </c>
      <c r="R169" s="108">
        <f ca="1">IFERROR(IF((VLOOKUP($E169,'DTOC Backsheet'!$D$5:$AF$183,R$9,FALSE))="","",(VLOOKUP($E169,'DTOC Backsheet'!$D$5:$AF$183,R$9,FALSE))),"")</f>
        <v>631.14276655828121</v>
      </c>
      <c r="S169" s="108">
        <f ca="1">IFERROR(IF((VLOOKUP($E169,'DTOC Backsheet'!$D$5:$AF$183,S$9,FALSE))="","",(VLOOKUP($E169,'DTOC Backsheet'!$D$5:$AF$183,S$9,FALSE))),"")</f>
        <v>477.04365649907464</v>
      </c>
      <c r="T169" s="109">
        <f ca="1">IFERROR(IF((VLOOKUP($E169,'DTOC Backsheet'!$D$5:$AF$183,T$9,FALSE))="","",(VLOOKUP($E169,'DTOC Backsheet'!$D$5:$AF$183,T$9,FALSE))),"")</f>
        <v>428.96611307267619</v>
      </c>
      <c r="U169" s="172">
        <f ca="1">IFERROR(IF((VLOOKUP($E169,'DTOC Backsheet'!$D$5:$AF$183,U$9,FALSE))="","",(VLOOKUP($E169,'DTOC Backsheet'!$D$5:$AF$183,U$9,FALSE))),"")</f>
        <v>320.25552277343633</v>
      </c>
      <c r="V169" s="240">
        <f ca="1">IFERROR(IF((VLOOKUP($E169,'DTOC Backsheet'!$D$5:$AF$183,V$9,FALSE))="","",(VLOOKUP($E169,'DTOC Backsheet'!$D$5:$AF$183,V$9,FALSE))),"")</f>
        <v>533.26951727870357</v>
      </c>
      <c r="W169" s="109">
        <f ca="1">IFERROR(IF((VLOOKUP($E169,'DTOC Backsheet'!$D$5:$AF$183,W$9,FALSE))="","",(VLOOKUP($E169,'DTOC Backsheet'!$D$5:$AF$183,W$9,FALSE))),"")</f>
        <v>487.72859431550847</v>
      </c>
      <c r="X169" s="243">
        <f ca="1">IFERROR(IF((VLOOKUP($E169,'DTOC Backsheet'!$D$5:$AF$183,X$9,FALSE))="","",(VLOOKUP($E169,'DTOC Backsheet'!$D$5:$AF$183,X$9,FALSE))),"")</f>
        <v>0</v>
      </c>
      <c r="Y169" s="93"/>
    </row>
    <row r="170" spans="1:25" ht="30" customHeight="1" x14ac:dyDescent="0.3">
      <c r="A170" s="162">
        <v>158</v>
      </c>
      <c r="B170" s="98" t="str">
        <f ca="1">IFERROR(IF((VLOOKUP($E170,'Org List'!$AJ$10:$AL$188,3,FALSE))="","",(VLOOKUP($E170,'Org List'!$AJ$10:$AL$188,3,FALSE))),"")</f>
        <v>Midlands and East of England Commissioning Region</v>
      </c>
      <c r="C170" s="99" t="str">
        <f ca="1">IFERROR(IF((VLOOKUP($E170,'Org List'!$AO$10:$AQ$188,3,FALSE))="","",(VLOOKUP($E170,'Org List'!$AO$10:$AQ$188,3,FALSE))),"")</f>
        <v>East Region</v>
      </c>
      <c r="D170" s="100" t="str">
        <f ca="1">IFERROR(IF((VLOOKUP($E170,'Org List'!$AT$10:$AV$188,3,FALSE))="","",(VLOOKUP($E170,'Org List'!$AT$10:$AV$188,3,FALSE))),"")</f>
        <v>NHS England Midlands And East (East)</v>
      </c>
      <c r="E170" s="98" t="str">
        <f t="shared" ca="1" si="2"/>
        <v>E06000034</v>
      </c>
      <c r="F170" s="100" t="str">
        <f ca="1">IF(E170="","",VLOOKUP(E170,'Org List'!$J$9:$K$488,2,0))</f>
        <v>Thurrock</v>
      </c>
      <c r="G170" s="107">
        <f ca="1">IFERROR(IF((VLOOKUP($E170,'Adj NEA Backsheet'!$D$5:$CB$183,G$9,FALSE))="","",(VLOOKUP($E170,'Adj NEA Backsheet'!$D$5:$CB$183,G$9,FALSE))),"")</f>
        <v>2306.8855559333392</v>
      </c>
      <c r="H170" s="108">
        <f ca="1">IFERROR(IF((VLOOKUP($E170,'Adj NEA Backsheet'!$D$5:$CB$183,H$9,FALSE))="","",(VLOOKUP($E170,'Adj NEA Backsheet'!$D$5:$CB$183,H$9,FALSE))),"")</f>
        <v>2461.0423832339652</v>
      </c>
      <c r="I170" s="108">
        <f ca="1">IFERROR(IF((VLOOKUP($E170,'Adj NEA Backsheet'!$D$5:$CB$183,I$9,FALSE))="","",(VLOOKUP($E170,'Adj NEA Backsheet'!$D$5:$CB$183,I$9,FALSE))),"")</f>
        <v>2533.7569538643716</v>
      </c>
      <c r="J170" s="109">
        <f ca="1">IFERROR(IF((VLOOKUP($E170,'Adj NEA Backsheet'!$D$5:$CB$183,J$9,FALSE))="","",(VLOOKUP($E170,'Adj NEA Backsheet'!$D$5:$CB$183,J$9,FALSE))),"")</f>
        <v>2568.8656860292658</v>
      </c>
      <c r="K170" s="172">
        <f ca="1">IFERROR(IF((VLOOKUP($E170,'Adj NEA Backsheet'!$D$5:$CB$183,K$9,FALSE))="","",(VLOOKUP($E170,'Adj NEA Backsheet'!$D$5:$CB$183,K$9,FALSE))),"")</f>
        <v>2649.2413638962807</v>
      </c>
      <c r="L170" s="240">
        <f ca="1">IFERROR(IF((VLOOKUP($E170,'Adj NEA Backsheet'!$D$5:$CB$183,L$9,FALSE))="","",(VLOOKUP($E170,'Adj NEA Backsheet'!$D$5:$CB$183,L$9,FALSE))),"")</f>
        <v>2673.3721108184718</v>
      </c>
      <c r="M170" s="109">
        <f ca="1">IFERROR(IF((VLOOKUP($E170,'NEA Backsheet'!$D$5:$CB$183,M$9,FALSE))="","",(VLOOKUP($E170,'NEA Backsheet'!$D$5:$CB$183,M$9,FALSE))),"")</f>
        <v>2971.687422940654</v>
      </c>
      <c r="N170" s="243">
        <f ca="1">IFERROR(IF((VLOOKUP($E170,'NEA Backsheet'!$D$5:$CB$183,N$9,FALSE))="","",(VLOOKUP($E170,'NEA Backsheet'!$D$5:$CB$183,N$9,FALSE))),"")</f>
        <v>0</v>
      </c>
      <c r="O170" s="93"/>
      <c r="Q170" s="107">
        <f ca="1">IFERROR(IF((VLOOKUP($E170,'DTOC Backsheet'!$D$5:$AF$183,Q$9,FALSE))="","",(VLOOKUP($E170,'DTOC Backsheet'!$D$5:$AF$183,Q$9,FALSE))),"")</f>
        <v>752.52802383005417</v>
      </c>
      <c r="R170" s="108">
        <f ca="1">IFERROR(IF((VLOOKUP($E170,'DTOC Backsheet'!$D$5:$AF$183,R$9,FALSE))="","",(VLOOKUP($E170,'DTOC Backsheet'!$D$5:$AF$183,R$9,FALSE))),"")</f>
        <v>758.79909069530447</v>
      </c>
      <c r="S170" s="108">
        <f ca="1">IFERROR(IF((VLOOKUP($E170,'DTOC Backsheet'!$D$5:$AF$183,S$9,FALSE))="","",(VLOOKUP($E170,'DTOC Backsheet'!$D$5:$AF$183,S$9,FALSE))),"")</f>
        <v>600.45465234773064</v>
      </c>
      <c r="T170" s="109">
        <f ca="1">IFERROR(IF((VLOOKUP($E170,'DTOC Backsheet'!$D$5:$AF$183,T$9,FALSE))="","",(VLOOKUP($E170,'DTOC Backsheet'!$D$5:$AF$183,T$9,FALSE))),"")</f>
        <v>586.81022851002695</v>
      </c>
      <c r="U170" s="172">
        <f ca="1">IFERROR(IF((VLOOKUP($E170,'DTOC Backsheet'!$D$5:$AF$183,U$9,FALSE))="","",(VLOOKUP($E170,'DTOC Backsheet'!$D$5:$AF$183,U$9,FALSE))),"")</f>
        <v>298.44377539809824</v>
      </c>
      <c r="V170" s="240">
        <f ca="1">IFERROR(IF((VLOOKUP($E170,'DTOC Backsheet'!$D$5:$AF$183,V$9,FALSE))="","",(VLOOKUP($E170,'DTOC Backsheet'!$D$5:$AF$183,V$9,FALSE))),"")</f>
        <v>636.42166130347698</v>
      </c>
      <c r="W170" s="109">
        <f ca="1">IFERROR(IF((VLOOKUP($E170,'DTOC Backsheet'!$D$5:$AF$183,W$9,FALSE))="","",(VLOOKUP($E170,'DTOC Backsheet'!$D$5:$AF$183,W$9,FALSE))),"")</f>
        <v>465.88236107599232</v>
      </c>
      <c r="X170" s="243">
        <f ca="1">IFERROR(IF((VLOOKUP($E170,'DTOC Backsheet'!$D$5:$AF$183,X$9,FALSE))="","",(VLOOKUP($E170,'DTOC Backsheet'!$D$5:$AF$183,X$9,FALSE))),"")</f>
        <v>0</v>
      </c>
      <c r="Y170" s="93"/>
    </row>
    <row r="171" spans="1:25" ht="30" customHeight="1" x14ac:dyDescent="0.3">
      <c r="A171" s="162">
        <v>159</v>
      </c>
      <c r="B171" s="98" t="str">
        <f ca="1">IFERROR(IF((VLOOKUP($E171,'Org List'!$AJ$10:$AL$188,3,FALSE))="","",(VLOOKUP($E171,'Org List'!$AJ$10:$AL$188,3,FALSE))),"")</f>
        <v>South West England Commissioning Region</v>
      </c>
      <c r="C171" s="99" t="str">
        <f ca="1">IFERROR(IF((VLOOKUP($E171,'Org List'!$AO$10:$AQ$188,3,FALSE))="","",(VLOOKUP($E171,'Org List'!$AO$10:$AQ$188,3,FALSE))),"")</f>
        <v>South West Region</v>
      </c>
      <c r="D171" s="100" t="str">
        <f ca="1">IFERROR(IF((VLOOKUP($E171,'Org List'!$AT$10:$AV$188,3,FALSE))="","",(VLOOKUP($E171,'Org List'!$AT$10:$AV$188,3,FALSE))),"")</f>
        <v>NHS England South West (South West South)</v>
      </c>
      <c r="E171" s="98" t="str">
        <f t="shared" ca="1" si="2"/>
        <v>E06000027</v>
      </c>
      <c r="F171" s="100" t="str">
        <f ca="1">IF(E171="","",VLOOKUP(E171,'Org List'!$J$9:$K$488,2,0))</f>
        <v>Torbay</v>
      </c>
      <c r="G171" s="107">
        <f ca="1">IFERROR(IF((VLOOKUP($E171,'Adj NEA Backsheet'!$D$5:$CB$183,G$9,FALSE))="","",(VLOOKUP($E171,'Adj NEA Backsheet'!$D$5:$CB$183,G$9,FALSE))),"")</f>
        <v>3323.599314492682</v>
      </c>
      <c r="H171" s="108">
        <f ca="1">IFERROR(IF((VLOOKUP($E171,'Adj NEA Backsheet'!$D$5:$CB$183,H$9,FALSE))="","",(VLOOKUP($E171,'Adj NEA Backsheet'!$D$5:$CB$183,H$9,FALSE))),"")</f>
        <v>3295.4973365490041</v>
      </c>
      <c r="I171" s="108">
        <f ca="1">IFERROR(IF((VLOOKUP($E171,'Adj NEA Backsheet'!$D$5:$CB$183,I$9,FALSE))="","",(VLOOKUP($E171,'Adj NEA Backsheet'!$D$5:$CB$183,I$9,FALSE))),"")</f>
        <v>3525.3571048575504</v>
      </c>
      <c r="J171" s="109">
        <f ca="1">IFERROR(IF((VLOOKUP($E171,'Adj NEA Backsheet'!$D$5:$CB$183,J$9,FALSE))="","",(VLOOKUP($E171,'Adj NEA Backsheet'!$D$5:$CB$183,J$9,FALSE))),"")</f>
        <v>3434.9424656059527</v>
      </c>
      <c r="K171" s="172">
        <f ca="1">IFERROR(IF((VLOOKUP($E171,'Adj NEA Backsheet'!$D$5:$CB$183,K$9,FALSE))="","",(VLOOKUP($E171,'Adj NEA Backsheet'!$D$5:$CB$183,K$9,FALSE))),"")</f>
        <v>3466.9137979045222</v>
      </c>
      <c r="L171" s="240">
        <f ca="1">IFERROR(IF((VLOOKUP($E171,'Adj NEA Backsheet'!$D$5:$CB$183,L$9,FALSE))="","",(VLOOKUP($E171,'Adj NEA Backsheet'!$D$5:$CB$183,L$9,FALSE))),"")</f>
        <v>3404.0488186657599</v>
      </c>
      <c r="M171" s="109">
        <f ca="1">IFERROR(IF((VLOOKUP($E171,'NEA Backsheet'!$D$5:$CB$183,M$9,FALSE))="","",(VLOOKUP($E171,'NEA Backsheet'!$D$5:$CB$183,M$9,FALSE))),"")</f>
        <v>3435.660922511538</v>
      </c>
      <c r="N171" s="243">
        <f ca="1">IFERROR(IF((VLOOKUP($E171,'NEA Backsheet'!$D$5:$CB$183,N$9,FALSE))="","",(VLOOKUP($E171,'NEA Backsheet'!$D$5:$CB$183,N$9,FALSE))),"")</f>
        <v>0</v>
      </c>
      <c r="O171" s="93"/>
      <c r="Q171" s="107">
        <f ca="1">IFERROR(IF((VLOOKUP($E171,'DTOC Backsheet'!$D$5:$AF$183,Q$9,FALSE))="","",(VLOOKUP($E171,'DTOC Backsheet'!$D$5:$AF$183,Q$9,FALSE))),"")</f>
        <v>557.22480196667584</v>
      </c>
      <c r="R171" s="108">
        <f ca="1">IFERROR(IF((VLOOKUP($E171,'DTOC Backsheet'!$D$5:$AF$183,R$9,FALSE))="","",(VLOOKUP($E171,'DTOC Backsheet'!$D$5:$AF$183,R$9,FALSE))),"")</f>
        <v>871.34662660475271</v>
      </c>
      <c r="S171" s="108">
        <f ca="1">IFERROR(IF((VLOOKUP($E171,'DTOC Backsheet'!$D$5:$AF$183,S$9,FALSE))="","",(VLOOKUP($E171,'DTOC Backsheet'!$D$5:$AF$183,S$9,FALSE))),"")</f>
        <v>802.14877538013297</v>
      </c>
      <c r="T171" s="109">
        <f ca="1">IFERROR(IF((VLOOKUP($E171,'DTOC Backsheet'!$D$5:$AF$183,T$9,FALSE))="","",(VLOOKUP($E171,'DTOC Backsheet'!$D$5:$AF$183,T$9,FALSE))),"")</f>
        <v>634.14007185715548</v>
      </c>
      <c r="U171" s="172">
        <f ca="1">IFERROR(IF((VLOOKUP($E171,'DTOC Backsheet'!$D$5:$AF$183,U$9,FALSE))="","",(VLOOKUP($E171,'DTOC Backsheet'!$D$5:$AF$183,U$9,FALSE))),"")</f>
        <v>926.68033423251927</v>
      </c>
      <c r="V171" s="240">
        <f ca="1">IFERROR(IF((VLOOKUP($E171,'DTOC Backsheet'!$D$5:$AF$183,V$9,FALSE))="","",(VLOOKUP($E171,'DTOC Backsheet'!$D$5:$AF$183,V$9,FALSE))),"")</f>
        <v>677.74855817397986</v>
      </c>
      <c r="W171" s="109">
        <f ca="1">IFERROR(IF((VLOOKUP($E171,'DTOC Backsheet'!$D$5:$AF$183,W$9,FALSE))="","",(VLOOKUP($E171,'DTOC Backsheet'!$D$5:$AF$183,W$9,FALSE))),"")</f>
        <v>666.84643659477376</v>
      </c>
      <c r="X171" s="243">
        <f ca="1">IFERROR(IF((VLOOKUP($E171,'DTOC Backsheet'!$D$5:$AF$183,X$9,FALSE))="","",(VLOOKUP($E171,'DTOC Backsheet'!$D$5:$AF$183,X$9,FALSE))),"")</f>
        <v>0</v>
      </c>
      <c r="Y171" s="93"/>
    </row>
    <row r="172" spans="1:25" ht="30" customHeight="1" x14ac:dyDescent="0.3">
      <c r="A172" s="162">
        <v>160</v>
      </c>
      <c r="B172" s="98" t="str">
        <f ca="1">IFERROR(IF((VLOOKUP($E172,'Org List'!$AJ$10:$AL$188,3,FALSE))="","",(VLOOKUP($E172,'Org List'!$AJ$10:$AL$188,3,FALSE))),"")</f>
        <v>London Commissioning Region</v>
      </c>
      <c r="C172" s="99" t="str">
        <f ca="1">IFERROR(IF((VLOOKUP($E172,'Org List'!$AO$10:$AQ$188,3,FALSE))="","",(VLOOKUP($E172,'Org List'!$AO$10:$AQ$188,3,FALSE))),"")</f>
        <v>London Region</v>
      </c>
      <c r="D172" s="100" t="str">
        <f ca="1">IFERROR(IF((VLOOKUP($E172,'Org List'!$AT$10:$AV$188,3,FALSE))="","",(VLOOKUP($E172,'Org List'!$AT$10:$AV$188,3,FALSE))),"")</f>
        <v>NHS England London</v>
      </c>
      <c r="E172" s="98" t="str">
        <f t="shared" ca="1" si="2"/>
        <v>E09000030</v>
      </c>
      <c r="F172" s="100" t="str">
        <f ca="1">IF(E172="","",VLOOKUP(E172,'Org List'!$J$9:$K$488,2,0))</f>
        <v>Tower Hamlets</v>
      </c>
      <c r="G172" s="107">
        <f ca="1">IFERROR(IF((VLOOKUP($E172,'Adj NEA Backsheet'!$D$5:$CB$183,G$9,FALSE))="","",(VLOOKUP($E172,'Adj NEA Backsheet'!$D$5:$CB$183,G$9,FALSE))),"")</f>
        <v>1794.6021237831146</v>
      </c>
      <c r="H172" s="108">
        <f ca="1">IFERROR(IF((VLOOKUP($E172,'Adj NEA Backsheet'!$D$5:$CB$183,H$9,FALSE))="","",(VLOOKUP($E172,'Adj NEA Backsheet'!$D$5:$CB$183,H$9,FALSE))),"")</f>
        <v>1909.5833427136156</v>
      </c>
      <c r="I172" s="108">
        <f ca="1">IFERROR(IF((VLOOKUP($E172,'Adj NEA Backsheet'!$D$5:$CB$183,I$9,FALSE))="","",(VLOOKUP($E172,'Adj NEA Backsheet'!$D$5:$CB$183,I$9,FALSE))),"")</f>
        <v>2048.8297402940429</v>
      </c>
      <c r="J172" s="109">
        <f ca="1">IFERROR(IF((VLOOKUP($E172,'Adj NEA Backsheet'!$D$5:$CB$183,J$9,FALSE))="","",(VLOOKUP($E172,'Adj NEA Backsheet'!$D$5:$CB$183,J$9,FALSE))),"")</f>
        <v>1919.2161167250415</v>
      </c>
      <c r="K172" s="172">
        <f ca="1">IFERROR(IF((VLOOKUP($E172,'Adj NEA Backsheet'!$D$5:$CB$183,K$9,FALSE))="","",(VLOOKUP($E172,'Adj NEA Backsheet'!$D$5:$CB$183,K$9,FALSE))),"")</f>
        <v>2021.9904039969465</v>
      </c>
      <c r="L172" s="240">
        <f ca="1">IFERROR(IF((VLOOKUP($E172,'Adj NEA Backsheet'!$D$5:$CB$183,L$9,FALSE))="","",(VLOOKUP($E172,'Adj NEA Backsheet'!$D$5:$CB$183,L$9,FALSE))),"")</f>
        <v>2126.0416121942867</v>
      </c>
      <c r="M172" s="109">
        <f ca="1">IFERROR(IF((VLOOKUP($E172,'NEA Backsheet'!$D$5:$CB$183,M$9,FALSE))="","",(VLOOKUP($E172,'NEA Backsheet'!$D$5:$CB$183,M$9,FALSE))),"")</f>
        <v>2298.5003284891791</v>
      </c>
      <c r="N172" s="243">
        <f ca="1">IFERROR(IF((VLOOKUP($E172,'NEA Backsheet'!$D$5:$CB$183,N$9,FALSE))="","",(VLOOKUP($E172,'NEA Backsheet'!$D$5:$CB$183,N$9,FALSE))),"")</f>
        <v>0</v>
      </c>
      <c r="O172" s="93"/>
      <c r="Q172" s="107">
        <f ca="1">IFERROR(IF((VLOOKUP($E172,'DTOC Backsheet'!$D$5:$AF$183,Q$9,FALSE))="","",(VLOOKUP($E172,'DTOC Backsheet'!$D$5:$AF$183,Q$9,FALSE))),"")</f>
        <v>533.05838596432648</v>
      </c>
      <c r="R172" s="108">
        <f ca="1">IFERROR(IF((VLOOKUP($E172,'DTOC Backsheet'!$D$5:$AF$183,R$9,FALSE))="","",(VLOOKUP($E172,'DTOC Backsheet'!$D$5:$AF$183,R$9,FALSE))),"")</f>
        <v>711.71851845667697</v>
      </c>
      <c r="S172" s="108">
        <f ca="1">IFERROR(IF((VLOOKUP($E172,'DTOC Backsheet'!$D$5:$AF$183,S$9,FALSE))="","",(VLOOKUP($E172,'DTOC Backsheet'!$D$5:$AF$183,S$9,FALSE))),"")</f>
        <v>511.76944494304166</v>
      </c>
      <c r="T172" s="109">
        <f ca="1">IFERROR(IF((VLOOKUP($E172,'DTOC Backsheet'!$D$5:$AF$183,T$9,FALSE))="","",(VLOOKUP($E172,'DTOC Backsheet'!$D$5:$AF$183,T$9,FALSE))),"")</f>
        <v>466.67983804277674</v>
      </c>
      <c r="U172" s="172">
        <f ca="1">IFERROR(IF((VLOOKUP($E172,'DTOC Backsheet'!$D$5:$AF$183,U$9,FALSE))="","",(VLOOKUP($E172,'DTOC Backsheet'!$D$5:$AF$183,U$9,FALSE))),"")</f>
        <v>632.15757974178746</v>
      </c>
      <c r="V172" s="240">
        <f ca="1">IFERROR(IF((VLOOKUP($E172,'DTOC Backsheet'!$D$5:$AF$183,V$9,FALSE))="","",(VLOOKUP($E172,'DTOC Backsheet'!$D$5:$AF$183,V$9,FALSE))),"")</f>
        <v>500.10145089824192</v>
      </c>
      <c r="W172" s="109">
        <f ca="1">IFERROR(IF((VLOOKUP($E172,'DTOC Backsheet'!$D$5:$AF$183,W$9,FALSE))="","",(VLOOKUP($E172,'DTOC Backsheet'!$D$5:$AF$183,W$9,FALSE))),"")</f>
        <v>597.5132249525858</v>
      </c>
      <c r="X172" s="243">
        <f ca="1">IFERROR(IF((VLOOKUP($E172,'DTOC Backsheet'!$D$5:$AF$183,X$9,FALSE))="","",(VLOOKUP($E172,'DTOC Backsheet'!$D$5:$AF$183,X$9,FALSE))),"")</f>
        <v>0</v>
      </c>
      <c r="Y172" s="93"/>
    </row>
    <row r="173" spans="1:25" ht="30" customHeight="1" x14ac:dyDescent="0.3">
      <c r="A173" s="162">
        <v>161</v>
      </c>
      <c r="B173" s="98" t="str">
        <f ca="1">IFERROR(IF((VLOOKUP($E173,'Org List'!$AJ$10:$AL$188,3,FALSE))="","",(VLOOKUP($E173,'Org List'!$AJ$10:$AL$188,3,FALSE))),"")</f>
        <v>North of England Commissioning Region</v>
      </c>
      <c r="C173" s="99" t="str">
        <f ca="1">IFERROR(IF((VLOOKUP($E173,'Org List'!$AO$10:$AQ$188,3,FALSE))="","",(VLOOKUP($E173,'Org List'!$AO$10:$AQ$188,3,FALSE))),"")</f>
        <v>North West Region</v>
      </c>
      <c r="D173" s="100" t="str">
        <f ca="1">IFERROR(IF((VLOOKUP($E173,'Org List'!$AT$10:$AV$188,3,FALSE))="","",(VLOOKUP($E173,'Org List'!$AT$10:$AV$188,3,FALSE))),"")</f>
        <v>NHS England North (Greater Manchester)</v>
      </c>
      <c r="E173" s="98" t="str">
        <f t="shared" ca="1" si="2"/>
        <v>E08000009</v>
      </c>
      <c r="F173" s="100" t="str">
        <f ca="1">IF(E173="","",VLOOKUP(E173,'Org List'!$J$9:$K$488,2,0))</f>
        <v>Trafford</v>
      </c>
      <c r="G173" s="107">
        <f ca="1">IFERROR(IF((VLOOKUP($E173,'Adj NEA Backsheet'!$D$5:$CB$183,G$9,FALSE))="","",(VLOOKUP($E173,'Adj NEA Backsheet'!$D$5:$CB$183,G$9,FALSE))),"")</f>
        <v>2859.1253041681675</v>
      </c>
      <c r="H173" s="108">
        <f ca="1">IFERROR(IF((VLOOKUP($E173,'Adj NEA Backsheet'!$D$5:$CB$183,H$9,FALSE))="","",(VLOOKUP($E173,'Adj NEA Backsheet'!$D$5:$CB$183,H$9,FALSE))),"")</f>
        <v>2901.2682662300731</v>
      </c>
      <c r="I173" s="108">
        <f ca="1">IFERROR(IF((VLOOKUP($E173,'Adj NEA Backsheet'!$D$5:$CB$183,I$9,FALSE))="","",(VLOOKUP($E173,'Adj NEA Backsheet'!$D$5:$CB$183,I$9,FALSE))),"")</f>
        <v>3056.5369077572682</v>
      </c>
      <c r="J173" s="109">
        <f ca="1">IFERROR(IF((VLOOKUP($E173,'Adj NEA Backsheet'!$D$5:$CB$183,J$9,FALSE))="","",(VLOOKUP($E173,'Adj NEA Backsheet'!$D$5:$CB$183,J$9,FALSE))),"")</f>
        <v>3030.3482448549048</v>
      </c>
      <c r="K173" s="172">
        <f ca="1">IFERROR(IF((VLOOKUP($E173,'Adj NEA Backsheet'!$D$5:$CB$183,K$9,FALSE))="","",(VLOOKUP($E173,'Adj NEA Backsheet'!$D$5:$CB$183,K$9,FALSE))),"")</f>
        <v>3006.2008866692763</v>
      </c>
      <c r="L173" s="240">
        <f ca="1">IFERROR(IF((VLOOKUP($E173,'Adj NEA Backsheet'!$D$5:$CB$183,L$9,FALSE))="","",(VLOOKUP($E173,'Adj NEA Backsheet'!$D$5:$CB$183,L$9,FALSE))),"")</f>
        <v>3052.4937136586709</v>
      </c>
      <c r="M173" s="109">
        <f ca="1">IFERROR(IF((VLOOKUP($E173,'NEA Backsheet'!$D$5:$CB$183,M$9,FALSE))="","",(VLOOKUP($E173,'NEA Backsheet'!$D$5:$CB$183,M$9,FALSE))),"")</f>
        <v>3147.572966188744</v>
      </c>
      <c r="N173" s="243">
        <f ca="1">IFERROR(IF((VLOOKUP($E173,'NEA Backsheet'!$D$5:$CB$183,N$9,FALSE))="","",(VLOOKUP($E173,'NEA Backsheet'!$D$5:$CB$183,N$9,FALSE))),"")</f>
        <v>0</v>
      </c>
      <c r="O173" s="93"/>
      <c r="Q173" s="107">
        <f ca="1">IFERROR(IF((VLOOKUP($E173,'DTOC Backsheet'!$D$5:$AF$183,Q$9,FALSE))="","",(VLOOKUP($E173,'DTOC Backsheet'!$D$5:$AF$183,Q$9,FALSE))),"")</f>
        <v>2284.112960172587</v>
      </c>
      <c r="R173" s="108">
        <f ca="1">IFERROR(IF((VLOOKUP($E173,'DTOC Backsheet'!$D$5:$AF$183,R$9,FALSE))="","",(VLOOKUP($E173,'DTOC Backsheet'!$D$5:$AF$183,R$9,FALSE))),"")</f>
        <v>2547.6644555771163</v>
      </c>
      <c r="S173" s="108">
        <f ca="1">IFERROR(IF((VLOOKUP($E173,'DTOC Backsheet'!$D$5:$AF$183,S$9,FALSE))="","",(VLOOKUP($E173,'DTOC Backsheet'!$D$5:$AF$183,S$9,FALSE))),"")</f>
        <v>2242.9677900039474</v>
      </c>
      <c r="T173" s="109">
        <f ca="1">IFERROR(IF((VLOOKUP($E173,'DTOC Backsheet'!$D$5:$AF$183,T$9,FALSE))="","",(VLOOKUP($E173,'DTOC Backsheet'!$D$5:$AF$183,T$9,FALSE))),"")</f>
        <v>1543.9964610915633</v>
      </c>
      <c r="U173" s="172">
        <f ca="1">IFERROR(IF((VLOOKUP($E173,'DTOC Backsheet'!$D$5:$AF$183,U$9,FALSE))="","",(VLOOKUP($E173,'DTOC Backsheet'!$D$5:$AF$183,U$9,FALSE))),"")</f>
        <v>1471.5784387489227</v>
      </c>
      <c r="V173" s="240">
        <f ca="1">IFERROR(IF((VLOOKUP($E173,'DTOC Backsheet'!$D$5:$AF$183,V$9,FALSE))="","",(VLOOKUP($E173,'DTOC Backsheet'!$D$5:$AF$183,V$9,FALSE))),"")</f>
        <v>1555.60545703962</v>
      </c>
      <c r="W173" s="109">
        <f ca="1">IFERROR(IF((VLOOKUP($E173,'DTOC Backsheet'!$D$5:$AF$183,W$9,FALSE))="","",(VLOOKUP($E173,'DTOC Backsheet'!$D$5:$AF$183,W$9,FALSE))),"")</f>
        <v>1529.0706091583472</v>
      </c>
      <c r="X173" s="243">
        <f ca="1">IFERROR(IF((VLOOKUP($E173,'DTOC Backsheet'!$D$5:$AF$183,X$9,FALSE))="","",(VLOOKUP($E173,'DTOC Backsheet'!$D$5:$AF$183,X$9,FALSE))),"")</f>
        <v>0</v>
      </c>
      <c r="Y173" s="93"/>
    </row>
    <row r="174" spans="1:25" ht="30" customHeight="1" x14ac:dyDescent="0.3">
      <c r="A174" s="162">
        <v>162</v>
      </c>
      <c r="B174" s="98" t="str">
        <f ca="1">IFERROR(IF((VLOOKUP($E174,'Org List'!$AJ$10:$AL$188,3,FALSE))="","",(VLOOKUP($E174,'Org List'!$AJ$10:$AL$188,3,FALSE))),"")</f>
        <v>North of England Commissioning Region</v>
      </c>
      <c r="C174" s="99" t="str">
        <f ca="1">IFERROR(IF((VLOOKUP($E174,'Org List'!$AO$10:$AQ$188,3,FALSE))="","",(VLOOKUP($E174,'Org List'!$AO$10:$AQ$188,3,FALSE))),"")</f>
        <v>Yorkshire and The Humber Region</v>
      </c>
      <c r="D174" s="100" t="str">
        <f ca="1">IFERROR(IF((VLOOKUP($E174,'Org List'!$AT$10:$AV$188,3,FALSE))="","",(VLOOKUP($E174,'Org List'!$AT$10:$AV$188,3,FALSE))),"")</f>
        <v>NHS England North (Yorkshire And Humber)</v>
      </c>
      <c r="E174" s="98" t="str">
        <f t="shared" ca="1" si="2"/>
        <v>E08000036</v>
      </c>
      <c r="F174" s="100" t="str">
        <f ca="1">IF(E174="","",VLOOKUP(E174,'Org List'!$J$9:$K$488,2,0))</f>
        <v>Wakefield</v>
      </c>
      <c r="G174" s="107">
        <f ca="1">IFERROR(IF((VLOOKUP($E174,'Adj NEA Backsheet'!$D$5:$CB$183,G$9,FALSE))="","",(VLOOKUP($E174,'Adj NEA Backsheet'!$D$5:$CB$183,G$9,FALSE))),"")</f>
        <v>3102.4856505131397</v>
      </c>
      <c r="H174" s="108">
        <f ca="1">IFERROR(IF((VLOOKUP($E174,'Adj NEA Backsheet'!$D$5:$CB$183,H$9,FALSE))="","",(VLOOKUP($E174,'Adj NEA Backsheet'!$D$5:$CB$183,H$9,FALSE))),"")</f>
        <v>2946.6146217788241</v>
      </c>
      <c r="I174" s="108">
        <f ca="1">IFERROR(IF((VLOOKUP($E174,'Adj NEA Backsheet'!$D$5:$CB$183,I$9,FALSE))="","",(VLOOKUP($E174,'Adj NEA Backsheet'!$D$5:$CB$183,I$9,FALSE))),"")</f>
        <v>2928.7143048563439</v>
      </c>
      <c r="J174" s="109">
        <f ca="1">IFERROR(IF((VLOOKUP($E174,'Adj NEA Backsheet'!$D$5:$CB$183,J$9,FALSE))="","",(VLOOKUP($E174,'Adj NEA Backsheet'!$D$5:$CB$183,J$9,FALSE))),"")</f>
        <v>2914.9582192587145</v>
      </c>
      <c r="K174" s="172">
        <f ca="1">IFERROR(IF((VLOOKUP($E174,'Adj NEA Backsheet'!$D$5:$CB$183,K$9,FALSE))="","",(VLOOKUP($E174,'Adj NEA Backsheet'!$D$5:$CB$183,K$9,FALSE))),"")</f>
        <v>2958.5147252480315</v>
      </c>
      <c r="L174" s="240">
        <f ca="1">IFERROR(IF((VLOOKUP($E174,'Adj NEA Backsheet'!$D$5:$CB$183,L$9,FALSE))="","",(VLOOKUP($E174,'Adj NEA Backsheet'!$D$5:$CB$183,L$9,FALSE))),"")</f>
        <v>2837.9293223627947</v>
      </c>
      <c r="M174" s="109">
        <f ca="1">IFERROR(IF((VLOOKUP($E174,'NEA Backsheet'!$D$5:$CB$183,M$9,FALSE))="","",(VLOOKUP($E174,'NEA Backsheet'!$D$5:$CB$183,M$9,FALSE))),"")</f>
        <v>2989.4092272251323</v>
      </c>
      <c r="N174" s="243">
        <f ca="1">IFERROR(IF((VLOOKUP($E174,'NEA Backsheet'!$D$5:$CB$183,N$9,FALSE))="","",(VLOOKUP($E174,'NEA Backsheet'!$D$5:$CB$183,N$9,FALSE))),"")</f>
        <v>0</v>
      </c>
      <c r="O174" s="93"/>
      <c r="Q174" s="107">
        <f ca="1">IFERROR(IF((VLOOKUP($E174,'DTOC Backsheet'!$D$5:$AF$183,Q$9,FALSE))="","",(VLOOKUP($E174,'DTOC Backsheet'!$D$5:$AF$183,Q$9,FALSE))),"")</f>
        <v>889.83507399192274</v>
      </c>
      <c r="R174" s="108">
        <f ca="1">IFERROR(IF((VLOOKUP($E174,'DTOC Backsheet'!$D$5:$AF$183,R$9,FALSE))="","",(VLOOKUP($E174,'DTOC Backsheet'!$D$5:$AF$183,R$9,FALSE))),"")</f>
        <v>924.75970737615694</v>
      </c>
      <c r="S174" s="108">
        <f ca="1">IFERROR(IF((VLOOKUP($E174,'DTOC Backsheet'!$D$5:$AF$183,S$9,FALSE))="","",(VLOOKUP($E174,'DTOC Backsheet'!$D$5:$AF$183,S$9,FALSE))),"")</f>
        <v>854.91044060768854</v>
      </c>
      <c r="T174" s="109">
        <f ca="1">IFERROR(IF((VLOOKUP($E174,'DTOC Backsheet'!$D$5:$AF$183,T$9,FALSE))="","",(VLOOKUP($E174,'DTOC Backsheet'!$D$5:$AF$183,T$9,FALSE))),"")</f>
        <v>1014.5256237433831</v>
      </c>
      <c r="U174" s="172">
        <f ca="1">IFERROR(IF((VLOOKUP($E174,'DTOC Backsheet'!$D$5:$AF$183,U$9,FALSE))="","",(VLOOKUP($E174,'DTOC Backsheet'!$D$5:$AF$183,U$9,FALSE))),"")</f>
        <v>1003.7604414936363</v>
      </c>
      <c r="V174" s="240">
        <f ca="1">IFERROR(IF((VLOOKUP($E174,'DTOC Backsheet'!$D$5:$AF$183,V$9,FALSE))="","",(VLOOKUP($E174,'DTOC Backsheet'!$D$5:$AF$183,V$9,FALSE))),"")</f>
        <v>1053.5030077510871</v>
      </c>
      <c r="W174" s="109">
        <f ca="1">IFERROR(IF((VLOOKUP($E174,'DTOC Backsheet'!$D$5:$AF$183,W$9,FALSE))="","",(VLOOKUP($E174,'DTOC Backsheet'!$D$5:$AF$183,W$9,FALSE))),"")</f>
        <v>944.73754571054155</v>
      </c>
      <c r="X174" s="243">
        <f ca="1">IFERROR(IF((VLOOKUP($E174,'DTOC Backsheet'!$D$5:$AF$183,X$9,FALSE))="","",(VLOOKUP($E174,'DTOC Backsheet'!$D$5:$AF$183,X$9,FALSE))),"")</f>
        <v>0</v>
      </c>
      <c r="Y174" s="93"/>
    </row>
    <row r="175" spans="1:25" ht="30" customHeight="1" x14ac:dyDescent="0.3">
      <c r="A175" s="162">
        <v>163</v>
      </c>
      <c r="B175" s="98" t="str">
        <f ca="1">IFERROR(IF((VLOOKUP($E175,'Org List'!$AJ$10:$AL$188,3,FALSE))="","",(VLOOKUP($E175,'Org List'!$AJ$10:$AL$188,3,FALSE))),"")</f>
        <v>Midlands and East of England Commissioning Region</v>
      </c>
      <c r="C175" s="99" t="str">
        <f ca="1">IFERROR(IF((VLOOKUP($E175,'Org List'!$AO$10:$AQ$188,3,FALSE))="","",(VLOOKUP($E175,'Org List'!$AO$10:$AQ$188,3,FALSE))),"")</f>
        <v>West Midlands Region</v>
      </c>
      <c r="D175" s="100" t="str">
        <f ca="1">IFERROR(IF((VLOOKUP($E175,'Org List'!$AT$10:$AV$188,3,FALSE))="","",(VLOOKUP($E175,'Org List'!$AT$10:$AV$188,3,FALSE))),"")</f>
        <v>NHS England Midlands And East (West Midlands)</v>
      </c>
      <c r="E175" s="98" t="str">
        <f t="shared" ca="1" si="2"/>
        <v>E08000030</v>
      </c>
      <c r="F175" s="100" t="str">
        <f ca="1">IF(E175="","",VLOOKUP(E175,'Org List'!$J$9:$K$488,2,0))</f>
        <v>Walsall</v>
      </c>
      <c r="G175" s="107">
        <f ca="1">IFERROR(IF((VLOOKUP($E175,'Adj NEA Backsheet'!$D$5:$CB$183,G$9,FALSE))="","",(VLOOKUP($E175,'Adj NEA Backsheet'!$D$5:$CB$183,G$9,FALSE))),"")</f>
        <v>3027.8510893313787</v>
      </c>
      <c r="H175" s="108">
        <f ca="1">IFERROR(IF((VLOOKUP($E175,'Adj NEA Backsheet'!$D$5:$CB$183,H$9,FALSE))="","",(VLOOKUP($E175,'Adj NEA Backsheet'!$D$5:$CB$183,H$9,FALSE))),"")</f>
        <v>3133.9139654598953</v>
      </c>
      <c r="I175" s="108">
        <f ca="1">IFERROR(IF((VLOOKUP($E175,'Adj NEA Backsheet'!$D$5:$CB$183,I$9,FALSE))="","",(VLOOKUP($E175,'Adj NEA Backsheet'!$D$5:$CB$183,I$9,FALSE))),"")</f>
        <v>3210.5465988373689</v>
      </c>
      <c r="J175" s="109">
        <f ca="1">IFERROR(IF((VLOOKUP($E175,'Adj NEA Backsheet'!$D$5:$CB$183,J$9,FALSE))="","",(VLOOKUP($E175,'Adj NEA Backsheet'!$D$5:$CB$183,J$9,FALSE))),"")</f>
        <v>3161.5732425829433</v>
      </c>
      <c r="K175" s="172">
        <f ca="1">IFERROR(IF((VLOOKUP($E175,'Adj NEA Backsheet'!$D$5:$CB$183,K$9,FALSE))="","",(VLOOKUP($E175,'Adj NEA Backsheet'!$D$5:$CB$183,K$9,FALSE))),"")</f>
        <v>3093.2131497771306</v>
      </c>
      <c r="L175" s="240">
        <f ca="1">IFERROR(IF((VLOOKUP($E175,'Adj NEA Backsheet'!$D$5:$CB$183,L$9,FALSE))="","",(VLOOKUP($E175,'Adj NEA Backsheet'!$D$5:$CB$183,L$9,FALSE))),"")</f>
        <v>3110.7015249422125</v>
      </c>
      <c r="M175" s="109">
        <f ca="1">IFERROR(IF((VLOOKUP($E175,'NEA Backsheet'!$D$5:$CB$183,M$9,FALSE))="","",(VLOOKUP($E175,'NEA Backsheet'!$D$5:$CB$183,M$9,FALSE))),"")</f>
        <v>3378.8223819938171</v>
      </c>
      <c r="N175" s="243">
        <f ca="1">IFERROR(IF((VLOOKUP($E175,'NEA Backsheet'!$D$5:$CB$183,N$9,FALSE))="","",(VLOOKUP($E175,'NEA Backsheet'!$D$5:$CB$183,N$9,FALSE))),"")</f>
        <v>0</v>
      </c>
      <c r="O175" s="93"/>
      <c r="Q175" s="107">
        <f ca="1">IFERROR(IF((VLOOKUP($E175,'DTOC Backsheet'!$D$5:$AF$183,Q$9,FALSE))="","",(VLOOKUP($E175,'DTOC Backsheet'!$D$5:$AF$183,Q$9,FALSE))),"")</f>
        <v>849.20731308564018</v>
      </c>
      <c r="R175" s="108">
        <f ca="1">IFERROR(IF((VLOOKUP($E175,'DTOC Backsheet'!$D$5:$AF$183,R$9,FALSE))="","",(VLOOKUP($E175,'DTOC Backsheet'!$D$5:$AF$183,R$9,FALSE))),"")</f>
        <v>858.54952775104869</v>
      </c>
      <c r="S175" s="108">
        <f ca="1">IFERROR(IF((VLOOKUP($E175,'DTOC Backsheet'!$D$5:$AF$183,S$9,FALSE))="","",(VLOOKUP($E175,'DTOC Backsheet'!$D$5:$AF$183,S$9,FALSE))),"")</f>
        <v>889.84594688016739</v>
      </c>
      <c r="T175" s="109">
        <f ca="1">IFERROR(IF((VLOOKUP($E175,'DTOC Backsheet'!$D$5:$AF$183,T$9,FALSE))="","",(VLOOKUP($E175,'DTOC Backsheet'!$D$5:$AF$183,T$9,FALSE))),"")</f>
        <v>720.13622967783033</v>
      </c>
      <c r="U175" s="172">
        <f ca="1">IFERROR(IF((VLOOKUP($E175,'DTOC Backsheet'!$D$5:$AF$183,U$9,FALSE))="","",(VLOOKUP($E175,'DTOC Backsheet'!$D$5:$AF$183,U$9,FALSE))),"")</f>
        <v>1017.866970629905</v>
      </c>
      <c r="V175" s="240">
        <f ca="1">IFERROR(IF((VLOOKUP($E175,'DTOC Backsheet'!$D$5:$AF$183,V$9,FALSE))="","",(VLOOKUP($E175,'DTOC Backsheet'!$D$5:$AF$183,V$9,FALSE))),"")</f>
        <v>939.71265112998537</v>
      </c>
      <c r="W175" s="109">
        <f ca="1">IFERROR(IF((VLOOKUP($E175,'DTOC Backsheet'!$D$5:$AF$183,W$9,FALSE))="","",(VLOOKUP($E175,'DTOC Backsheet'!$D$5:$AF$183,W$9,FALSE))),"")</f>
        <v>1045.3140233114243</v>
      </c>
      <c r="X175" s="243">
        <f ca="1">IFERROR(IF((VLOOKUP($E175,'DTOC Backsheet'!$D$5:$AF$183,X$9,FALSE))="","",(VLOOKUP($E175,'DTOC Backsheet'!$D$5:$AF$183,X$9,FALSE))),"")</f>
        <v>0</v>
      </c>
      <c r="Y175" s="93"/>
    </row>
    <row r="176" spans="1:25" ht="30" customHeight="1" x14ac:dyDescent="0.3">
      <c r="A176" s="162">
        <v>164</v>
      </c>
      <c r="B176" s="98" t="str">
        <f ca="1">IFERROR(IF((VLOOKUP($E176,'Org List'!$AJ$10:$AL$188,3,FALSE))="","",(VLOOKUP($E176,'Org List'!$AJ$10:$AL$188,3,FALSE))),"")</f>
        <v>London Commissioning Region</v>
      </c>
      <c r="C176" s="99" t="str">
        <f ca="1">IFERROR(IF((VLOOKUP($E176,'Org List'!$AO$10:$AQ$188,3,FALSE))="","",(VLOOKUP($E176,'Org List'!$AO$10:$AQ$188,3,FALSE))),"")</f>
        <v>London Region</v>
      </c>
      <c r="D176" s="100" t="str">
        <f ca="1">IFERROR(IF((VLOOKUP($E176,'Org List'!$AT$10:$AV$188,3,FALSE))="","",(VLOOKUP($E176,'Org List'!$AT$10:$AV$188,3,FALSE))),"")</f>
        <v>NHS England London</v>
      </c>
      <c r="E176" s="98" t="str">
        <f t="shared" ca="1" si="2"/>
        <v>E09000031</v>
      </c>
      <c r="F176" s="100" t="str">
        <f ca="1">IF(E176="","",VLOOKUP(E176,'Org List'!$J$9:$K$488,2,0))</f>
        <v>Waltham Forest</v>
      </c>
      <c r="G176" s="107">
        <f ca="1">IFERROR(IF((VLOOKUP($E176,'Adj NEA Backsheet'!$D$5:$CB$183,G$9,FALSE))="","",(VLOOKUP($E176,'Adj NEA Backsheet'!$D$5:$CB$183,G$9,FALSE))),"")</f>
        <v>1992.1700922902103</v>
      </c>
      <c r="H176" s="108">
        <f ca="1">IFERROR(IF((VLOOKUP($E176,'Adj NEA Backsheet'!$D$5:$CB$183,H$9,FALSE))="","",(VLOOKUP($E176,'Adj NEA Backsheet'!$D$5:$CB$183,H$9,FALSE))),"")</f>
        <v>2295.9032495281017</v>
      </c>
      <c r="I176" s="108">
        <f ca="1">IFERROR(IF((VLOOKUP($E176,'Adj NEA Backsheet'!$D$5:$CB$183,I$9,FALSE))="","",(VLOOKUP($E176,'Adj NEA Backsheet'!$D$5:$CB$183,I$9,FALSE))),"")</f>
        <v>2447.015380064096</v>
      </c>
      <c r="J176" s="109">
        <f ca="1">IFERROR(IF((VLOOKUP($E176,'Adj NEA Backsheet'!$D$5:$CB$183,J$9,FALSE))="","",(VLOOKUP($E176,'Adj NEA Backsheet'!$D$5:$CB$183,J$9,FALSE))),"")</f>
        <v>2635.3009916343512</v>
      </c>
      <c r="K176" s="172">
        <f ca="1">IFERROR(IF((VLOOKUP($E176,'Adj NEA Backsheet'!$D$5:$CB$183,K$9,FALSE))="","",(VLOOKUP($E176,'Adj NEA Backsheet'!$D$5:$CB$183,K$9,FALSE))),"")</f>
        <v>2634.5865048159558</v>
      </c>
      <c r="L176" s="240">
        <f ca="1">IFERROR(IF((VLOOKUP($E176,'Adj NEA Backsheet'!$D$5:$CB$183,L$9,FALSE))="","",(VLOOKUP($E176,'Adj NEA Backsheet'!$D$5:$CB$183,L$9,FALSE))),"")</f>
        <v>2567.2586466407211</v>
      </c>
      <c r="M176" s="109">
        <f ca="1">IFERROR(IF((VLOOKUP($E176,'NEA Backsheet'!$D$5:$CB$183,M$9,FALSE))="","",(VLOOKUP($E176,'NEA Backsheet'!$D$5:$CB$183,M$9,FALSE))),"")</f>
        <v>2726.7789785115324</v>
      </c>
      <c r="N176" s="243">
        <f ca="1">IFERROR(IF((VLOOKUP($E176,'NEA Backsheet'!$D$5:$CB$183,N$9,FALSE))="","",(VLOOKUP($E176,'NEA Backsheet'!$D$5:$CB$183,N$9,FALSE))),"")</f>
        <v>0</v>
      </c>
      <c r="O176" s="93"/>
      <c r="Q176" s="107">
        <f ca="1">IFERROR(IF((VLOOKUP($E176,'DTOC Backsheet'!$D$5:$AF$183,Q$9,FALSE))="","",(VLOOKUP($E176,'DTOC Backsheet'!$D$5:$AF$183,Q$9,FALSE))),"")</f>
        <v>718.72125114995401</v>
      </c>
      <c r="R176" s="108">
        <f ca="1">IFERROR(IF((VLOOKUP($E176,'DTOC Backsheet'!$D$5:$AF$183,R$9,FALSE))="","",(VLOOKUP($E176,'DTOC Backsheet'!$D$5:$AF$183,R$9,FALSE))),"")</f>
        <v>543.83241337013192</v>
      </c>
      <c r="S176" s="108">
        <f ca="1">IFERROR(IF((VLOOKUP($E176,'DTOC Backsheet'!$D$5:$AF$183,S$9,FALSE))="","",(VLOOKUP($E176,'DTOC Backsheet'!$D$5:$AF$183,S$9,FALSE))),"")</f>
        <v>332.04921803127877</v>
      </c>
      <c r="T176" s="109">
        <f ca="1">IFERROR(IF((VLOOKUP($E176,'DTOC Backsheet'!$D$5:$AF$183,T$9,FALSE))="","",(VLOOKUP($E176,'DTOC Backsheet'!$D$5:$AF$183,T$9,FALSE))),"")</f>
        <v>423.94586991226163</v>
      </c>
      <c r="U176" s="172">
        <f ca="1">IFERROR(IF((VLOOKUP($E176,'DTOC Backsheet'!$D$5:$AF$183,U$9,FALSE))="","",(VLOOKUP($E176,'DTOC Backsheet'!$D$5:$AF$183,U$9,FALSE))),"")</f>
        <v>820.54039337857103</v>
      </c>
      <c r="V176" s="240">
        <f ca="1">IFERROR(IF((VLOOKUP($E176,'DTOC Backsheet'!$D$5:$AF$183,V$9,FALSE))="","",(VLOOKUP($E176,'DTOC Backsheet'!$D$5:$AF$183,V$9,FALSE))),"")</f>
        <v>990.30737131896501</v>
      </c>
      <c r="W176" s="109">
        <f ca="1">IFERROR(IF((VLOOKUP($E176,'DTOC Backsheet'!$D$5:$AF$183,W$9,FALSE))="","",(VLOOKUP($E176,'DTOC Backsheet'!$D$5:$AF$183,W$9,FALSE))),"")</f>
        <v>716.79390685944134</v>
      </c>
      <c r="X176" s="243">
        <f ca="1">IFERROR(IF((VLOOKUP($E176,'DTOC Backsheet'!$D$5:$AF$183,X$9,FALSE))="","",(VLOOKUP($E176,'DTOC Backsheet'!$D$5:$AF$183,X$9,FALSE))),"")</f>
        <v>0</v>
      </c>
      <c r="Y176" s="93"/>
    </row>
    <row r="177" spans="1:28" ht="30" customHeight="1" x14ac:dyDescent="0.3">
      <c r="A177" s="162">
        <v>165</v>
      </c>
      <c r="B177" s="98" t="str">
        <f ca="1">IFERROR(IF((VLOOKUP($E177,'Org List'!$AJ$10:$AL$188,3,FALSE))="","",(VLOOKUP($E177,'Org List'!$AJ$10:$AL$188,3,FALSE))),"")</f>
        <v>London Commissioning Region</v>
      </c>
      <c r="C177" s="99" t="str">
        <f ca="1">IFERROR(IF((VLOOKUP($E177,'Org List'!$AO$10:$AQ$188,3,FALSE))="","",(VLOOKUP($E177,'Org List'!$AO$10:$AQ$188,3,FALSE))),"")</f>
        <v>London Region</v>
      </c>
      <c r="D177" s="100" t="str">
        <f ca="1">IFERROR(IF((VLOOKUP($E177,'Org List'!$AT$10:$AV$188,3,FALSE))="","",(VLOOKUP($E177,'Org List'!$AT$10:$AV$188,3,FALSE))),"")</f>
        <v>NHS England London</v>
      </c>
      <c r="E177" s="98" t="str">
        <f t="shared" ca="1" si="2"/>
        <v>E09000032</v>
      </c>
      <c r="F177" s="100" t="str">
        <f ca="1">IF(E177="","",VLOOKUP(E177,'Org List'!$J$9:$K$488,2,0))</f>
        <v>Wandsworth</v>
      </c>
      <c r="G177" s="107">
        <f ca="1">IFERROR(IF((VLOOKUP($E177,'Adj NEA Backsheet'!$D$5:$CB$183,G$9,FALSE))="","",(VLOOKUP($E177,'Adj NEA Backsheet'!$D$5:$CB$183,G$9,FALSE))),"")</f>
        <v>2103.9341694211121</v>
      </c>
      <c r="H177" s="108">
        <f ca="1">IFERROR(IF((VLOOKUP($E177,'Adj NEA Backsheet'!$D$5:$CB$183,H$9,FALSE))="","",(VLOOKUP($E177,'Adj NEA Backsheet'!$D$5:$CB$183,H$9,FALSE))),"")</f>
        <v>2093.083883346837</v>
      </c>
      <c r="I177" s="108">
        <f ca="1">IFERROR(IF((VLOOKUP($E177,'Adj NEA Backsheet'!$D$5:$CB$183,I$9,FALSE))="","",(VLOOKUP($E177,'Adj NEA Backsheet'!$D$5:$CB$183,I$9,FALSE))),"")</f>
        <v>2191.5289860338621</v>
      </c>
      <c r="J177" s="109">
        <f ca="1">IFERROR(IF((VLOOKUP($E177,'Adj NEA Backsheet'!$D$5:$CB$183,J$9,FALSE))="","",(VLOOKUP($E177,'Adj NEA Backsheet'!$D$5:$CB$183,J$9,FALSE))),"")</f>
        <v>2155.8941087139528</v>
      </c>
      <c r="K177" s="172">
        <f ca="1">IFERROR(IF((VLOOKUP($E177,'Adj NEA Backsheet'!$D$5:$CB$183,K$9,FALSE))="","",(VLOOKUP($E177,'Adj NEA Backsheet'!$D$5:$CB$183,K$9,FALSE))),"")</f>
        <v>2125.4975704956796</v>
      </c>
      <c r="L177" s="240">
        <f ca="1">IFERROR(IF((VLOOKUP($E177,'Adj NEA Backsheet'!$D$5:$CB$183,L$9,FALSE))="","",(VLOOKUP($E177,'Adj NEA Backsheet'!$D$5:$CB$183,L$9,FALSE))),"")</f>
        <v>2203.1231866000244</v>
      </c>
      <c r="M177" s="109">
        <f ca="1">IFERROR(IF((VLOOKUP($E177,'NEA Backsheet'!$D$5:$CB$183,M$9,FALSE))="","",(VLOOKUP($E177,'NEA Backsheet'!$D$5:$CB$183,M$9,FALSE))),"")</f>
        <v>2335.039872007073</v>
      </c>
      <c r="N177" s="243">
        <f ca="1">IFERROR(IF((VLOOKUP($E177,'NEA Backsheet'!$D$5:$CB$183,N$9,FALSE))="","",(VLOOKUP($E177,'NEA Backsheet'!$D$5:$CB$183,N$9,FALSE))),"")</f>
        <v>0</v>
      </c>
      <c r="O177" s="93"/>
      <c r="Q177" s="107">
        <f ca="1">IFERROR(IF((VLOOKUP($E177,'DTOC Backsheet'!$D$5:$AF$183,Q$9,FALSE))="","",(VLOOKUP($E177,'DTOC Backsheet'!$D$5:$AF$183,Q$9,FALSE))),"")</f>
        <v>435.7549627648537</v>
      </c>
      <c r="R177" s="108">
        <f ca="1">IFERROR(IF((VLOOKUP($E177,'DTOC Backsheet'!$D$5:$AF$183,R$9,FALSE))="","",(VLOOKUP($E177,'DTOC Backsheet'!$D$5:$AF$183,R$9,FALSE))),"")</f>
        <v>461.50062634972602</v>
      </c>
      <c r="S177" s="108">
        <f ca="1">IFERROR(IF((VLOOKUP($E177,'DTOC Backsheet'!$D$5:$AF$183,S$9,FALSE))="","",(VLOOKUP($E177,'DTOC Backsheet'!$D$5:$AF$183,S$9,FALSE))),"")</f>
        <v>461.88488998532108</v>
      </c>
      <c r="T177" s="109">
        <f ca="1">IFERROR(IF((VLOOKUP($E177,'DTOC Backsheet'!$D$5:$AF$183,T$9,FALSE))="","",(VLOOKUP($E177,'DTOC Backsheet'!$D$5:$AF$183,T$9,FALSE))),"")</f>
        <v>394.2160874649025</v>
      </c>
      <c r="U177" s="172">
        <f ca="1">IFERROR(IF((VLOOKUP($E177,'DTOC Backsheet'!$D$5:$AF$183,U$9,FALSE))="","",(VLOOKUP($E177,'DTOC Backsheet'!$D$5:$AF$183,U$9,FALSE))),"")</f>
        <v>489.43736463033787</v>
      </c>
      <c r="V177" s="240">
        <f ca="1">IFERROR(IF((VLOOKUP($E177,'DTOC Backsheet'!$D$5:$AF$183,V$9,FALSE))="","",(VLOOKUP($E177,'DTOC Backsheet'!$D$5:$AF$183,V$9,FALSE))),"")</f>
        <v>274.99904845377739</v>
      </c>
      <c r="W177" s="109">
        <f ca="1">IFERROR(IF((VLOOKUP($E177,'DTOC Backsheet'!$D$5:$AF$183,W$9,FALSE))="","",(VLOOKUP($E177,'DTOC Backsheet'!$D$5:$AF$183,W$9,FALSE))),"")</f>
        <v>306.61251247270195</v>
      </c>
      <c r="X177" s="243">
        <f ca="1">IFERROR(IF((VLOOKUP($E177,'DTOC Backsheet'!$D$5:$AF$183,X$9,FALSE))="","",(VLOOKUP($E177,'DTOC Backsheet'!$D$5:$AF$183,X$9,FALSE))),"")</f>
        <v>0</v>
      </c>
      <c r="Y177" s="93"/>
    </row>
    <row r="178" spans="1:28" ht="30" customHeight="1" x14ac:dyDescent="0.3">
      <c r="A178" s="162">
        <v>166</v>
      </c>
      <c r="B178" s="98" t="str">
        <f ca="1">IFERROR(IF((VLOOKUP($E178,'Org List'!$AJ$10:$AL$188,3,FALSE))="","",(VLOOKUP($E178,'Org List'!$AJ$10:$AL$188,3,FALSE))),"")</f>
        <v>North of England Commissioning Region</v>
      </c>
      <c r="C178" s="99" t="str">
        <f ca="1">IFERROR(IF((VLOOKUP($E178,'Org List'!$AO$10:$AQ$188,3,FALSE))="","",(VLOOKUP($E178,'Org List'!$AO$10:$AQ$188,3,FALSE))),"")</f>
        <v>North West Region</v>
      </c>
      <c r="D178" s="100" t="str">
        <f ca="1">IFERROR(IF((VLOOKUP($E178,'Org List'!$AT$10:$AV$188,3,FALSE))="","",(VLOOKUP($E178,'Org List'!$AT$10:$AV$188,3,FALSE))),"")</f>
        <v>NHS England North (Cheshire And Merseyside)</v>
      </c>
      <c r="E178" s="98" t="str">
        <f t="shared" ca="1" si="2"/>
        <v>E06000007</v>
      </c>
      <c r="F178" s="100" t="str">
        <f ca="1">IF(E178="","",VLOOKUP(E178,'Org List'!$J$9:$K$488,2,0))</f>
        <v>Warrington</v>
      </c>
      <c r="G178" s="107">
        <f ca="1">IFERROR(IF((VLOOKUP($E178,'Adj NEA Backsheet'!$D$5:$CB$183,G$9,FALSE))="","",(VLOOKUP($E178,'Adj NEA Backsheet'!$D$5:$CB$183,G$9,FALSE))),"")</f>
        <v>3280.8318120619915</v>
      </c>
      <c r="H178" s="108">
        <f ca="1">IFERROR(IF((VLOOKUP($E178,'Adj NEA Backsheet'!$D$5:$CB$183,H$9,FALSE))="","",(VLOOKUP($E178,'Adj NEA Backsheet'!$D$5:$CB$183,H$9,FALSE))),"")</f>
        <v>3193.4806312452388</v>
      </c>
      <c r="I178" s="108">
        <f ca="1">IFERROR(IF((VLOOKUP($E178,'Adj NEA Backsheet'!$D$5:$CB$183,I$9,FALSE))="","",(VLOOKUP($E178,'Adj NEA Backsheet'!$D$5:$CB$183,I$9,FALSE))),"")</f>
        <v>3107.0967631660405</v>
      </c>
      <c r="J178" s="109">
        <f ca="1">IFERROR(IF((VLOOKUP($E178,'Adj NEA Backsheet'!$D$5:$CB$183,J$9,FALSE))="","",(VLOOKUP($E178,'Adj NEA Backsheet'!$D$5:$CB$183,J$9,FALSE))),"")</f>
        <v>2763.6889461668115</v>
      </c>
      <c r="K178" s="172">
        <f ca="1">IFERROR(IF((VLOOKUP($E178,'Adj NEA Backsheet'!$D$5:$CB$183,K$9,FALSE))="","",(VLOOKUP($E178,'Adj NEA Backsheet'!$D$5:$CB$183,K$9,FALSE))),"")</f>
        <v>3028.1182668043166</v>
      </c>
      <c r="L178" s="240">
        <f ca="1">IFERROR(IF((VLOOKUP($E178,'Adj NEA Backsheet'!$D$5:$CB$183,L$9,FALSE))="","",(VLOOKUP($E178,'Adj NEA Backsheet'!$D$5:$CB$183,L$9,FALSE))),"")</f>
        <v>3030.6385339336734</v>
      </c>
      <c r="M178" s="109">
        <f ca="1">IFERROR(IF((VLOOKUP($E178,'NEA Backsheet'!$D$5:$CB$183,M$9,FALSE))="","",(VLOOKUP($E178,'NEA Backsheet'!$D$5:$CB$183,M$9,FALSE))),"")</f>
        <v>2882.8973322916763</v>
      </c>
      <c r="N178" s="243">
        <f ca="1">IFERROR(IF((VLOOKUP($E178,'NEA Backsheet'!$D$5:$CB$183,N$9,FALSE))="","",(VLOOKUP($E178,'NEA Backsheet'!$D$5:$CB$183,N$9,FALSE))),"")</f>
        <v>0</v>
      </c>
      <c r="O178" s="93"/>
      <c r="Q178" s="107">
        <f ca="1">IFERROR(IF((VLOOKUP($E178,'DTOC Backsheet'!$D$5:$AF$183,Q$9,FALSE))="","",(VLOOKUP($E178,'DTOC Backsheet'!$D$5:$AF$183,Q$9,FALSE))),"")</f>
        <v>1110.5187267505967</v>
      </c>
      <c r="R178" s="108">
        <f ca="1">IFERROR(IF((VLOOKUP($E178,'DTOC Backsheet'!$D$5:$AF$183,R$9,FALSE))="","",(VLOOKUP($E178,'DTOC Backsheet'!$D$5:$AF$183,R$9,FALSE))),"")</f>
        <v>1129.9058512765209</v>
      </c>
      <c r="S178" s="108">
        <f ca="1">IFERROR(IF((VLOOKUP($E178,'DTOC Backsheet'!$D$5:$AF$183,S$9,FALSE))="","",(VLOOKUP($E178,'DTOC Backsheet'!$D$5:$AF$183,S$9,FALSE))),"")</f>
        <v>1566.722000751251</v>
      </c>
      <c r="T178" s="109">
        <f ca="1">IFERROR(IF((VLOOKUP($E178,'DTOC Backsheet'!$D$5:$AF$183,T$9,FALSE))="","",(VLOOKUP($E178,'DTOC Backsheet'!$D$5:$AF$183,T$9,FALSE))),"")</f>
        <v>1253.8339449049358</v>
      </c>
      <c r="U178" s="172">
        <f ca="1">IFERROR(IF((VLOOKUP($E178,'DTOC Backsheet'!$D$5:$AF$183,U$9,FALSE))="","",(VLOOKUP($E178,'DTOC Backsheet'!$D$5:$AF$183,U$9,FALSE))),"")</f>
        <v>1235.7758468026084</v>
      </c>
      <c r="V178" s="240">
        <f ca="1">IFERROR(IF((VLOOKUP($E178,'DTOC Backsheet'!$D$5:$AF$183,V$9,FALSE))="","",(VLOOKUP($E178,'DTOC Backsheet'!$D$5:$AF$183,V$9,FALSE))),"")</f>
        <v>916.74944699482353</v>
      </c>
      <c r="W178" s="109">
        <f ca="1">IFERROR(IF((VLOOKUP($E178,'DTOC Backsheet'!$D$5:$AF$183,W$9,FALSE))="","",(VLOOKUP($E178,'DTOC Backsheet'!$D$5:$AF$183,W$9,FALSE))),"")</f>
        <v>1894.8964275375604</v>
      </c>
      <c r="X178" s="243">
        <f ca="1">IFERROR(IF((VLOOKUP($E178,'DTOC Backsheet'!$D$5:$AF$183,X$9,FALSE))="","",(VLOOKUP($E178,'DTOC Backsheet'!$D$5:$AF$183,X$9,FALSE))),"")</f>
        <v>0</v>
      </c>
      <c r="Y178" s="93"/>
    </row>
    <row r="179" spans="1:28" ht="30" customHeight="1" x14ac:dyDescent="0.3">
      <c r="A179" s="162">
        <v>167</v>
      </c>
      <c r="B179" s="98" t="str">
        <f ca="1">IFERROR(IF((VLOOKUP($E179,'Org List'!$AJ$10:$AL$188,3,FALSE))="","",(VLOOKUP($E179,'Org List'!$AJ$10:$AL$188,3,FALSE))),"")</f>
        <v>Midlands and East of England Commissioning Region</v>
      </c>
      <c r="C179" s="99" t="str">
        <f ca="1">IFERROR(IF((VLOOKUP($E179,'Org List'!$AO$10:$AQ$188,3,FALSE))="","",(VLOOKUP($E179,'Org List'!$AO$10:$AQ$188,3,FALSE))),"")</f>
        <v>West Midlands Region</v>
      </c>
      <c r="D179" s="100" t="str">
        <f ca="1">IFERROR(IF((VLOOKUP($E179,'Org List'!$AT$10:$AV$188,3,FALSE))="","",(VLOOKUP($E179,'Org List'!$AT$10:$AV$188,3,FALSE))),"")</f>
        <v>NHS England Midlands And East (West Midlands)</v>
      </c>
      <c r="E179" s="98" t="str">
        <f t="shared" ca="1" si="2"/>
        <v>E10000031</v>
      </c>
      <c r="F179" s="100" t="str">
        <f ca="1">IF(E179="","",VLOOKUP(E179,'Org List'!$J$9:$K$488,2,0))</f>
        <v>Warwickshire</v>
      </c>
      <c r="G179" s="107">
        <f ca="1">IFERROR(IF((VLOOKUP($E179,'Adj NEA Backsheet'!$D$5:$CB$183,G$9,FALSE))="","",(VLOOKUP($E179,'Adj NEA Backsheet'!$D$5:$CB$183,G$9,FALSE))),"")</f>
        <v>2530.7845413424457</v>
      </c>
      <c r="H179" s="108">
        <f ca="1">IFERROR(IF((VLOOKUP($E179,'Adj NEA Backsheet'!$D$5:$CB$183,H$9,FALSE))="","",(VLOOKUP($E179,'Adj NEA Backsheet'!$D$5:$CB$183,H$9,FALSE))),"")</f>
        <v>2539.408588574202</v>
      </c>
      <c r="I179" s="108">
        <f ca="1">IFERROR(IF((VLOOKUP($E179,'Adj NEA Backsheet'!$D$5:$CB$183,I$9,FALSE))="","",(VLOOKUP($E179,'Adj NEA Backsheet'!$D$5:$CB$183,I$9,FALSE))),"")</f>
        <v>2615.2040611491038</v>
      </c>
      <c r="J179" s="109">
        <f ca="1">IFERROR(IF((VLOOKUP($E179,'Adj NEA Backsheet'!$D$5:$CB$183,J$9,FALSE))="","",(VLOOKUP($E179,'Adj NEA Backsheet'!$D$5:$CB$183,J$9,FALSE))),"")</f>
        <v>2525.0214162500956</v>
      </c>
      <c r="K179" s="172">
        <f ca="1">IFERROR(IF((VLOOKUP($E179,'Adj NEA Backsheet'!$D$5:$CB$183,K$9,FALSE))="","",(VLOOKUP($E179,'Adj NEA Backsheet'!$D$5:$CB$183,K$9,FALSE))),"")</f>
        <v>2663.714257160736</v>
      </c>
      <c r="L179" s="240">
        <f ca="1">IFERROR(IF((VLOOKUP($E179,'Adj NEA Backsheet'!$D$5:$CB$183,L$9,FALSE))="","",(VLOOKUP($E179,'Adj NEA Backsheet'!$D$5:$CB$183,L$9,FALSE))),"")</f>
        <v>2645.8743176238581</v>
      </c>
      <c r="M179" s="109">
        <f ca="1">IFERROR(IF((VLOOKUP($E179,'NEA Backsheet'!$D$5:$CB$183,M$9,FALSE))="","",(VLOOKUP($E179,'NEA Backsheet'!$D$5:$CB$183,M$9,FALSE))),"")</f>
        <v>2771.7684727419778</v>
      </c>
      <c r="N179" s="243">
        <f ca="1">IFERROR(IF((VLOOKUP($E179,'NEA Backsheet'!$D$5:$CB$183,N$9,FALSE))="","",(VLOOKUP($E179,'NEA Backsheet'!$D$5:$CB$183,N$9,FALSE))),"")</f>
        <v>0</v>
      </c>
      <c r="O179" s="93"/>
      <c r="Q179" s="107">
        <f ca="1">IFERROR(IF((VLOOKUP($E179,'DTOC Backsheet'!$D$5:$AF$183,Q$9,FALSE))="","",(VLOOKUP($E179,'DTOC Backsheet'!$D$5:$AF$183,Q$9,FALSE))),"")</f>
        <v>1637.9348647087572</v>
      </c>
      <c r="R179" s="108">
        <f ca="1">IFERROR(IF((VLOOKUP($E179,'DTOC Backsheet'!$D$5:$AF$183,R$9,FALSE))="","",(VLOOKUP($E179,'DTOC Backsheet'!$D$5:$AF$183,R$9,FALSE))),"")</f>
        <v>1431.9989336650819</v>
      </c>
      <c r="S179" s="108">
        <f ca="1">IFERROR(IF((VLOOKUP($E179,'DTOC Backsheet'!$D$5:$AF$183,S$9,FALSE))="","",(VLOOKUP($E179,'DTOC Backsheet'!$D$5:$AF$183,S$9,FALSE))),"")</f>
        <v>1140.3119029635225</v>
      </c>
      <c r="T179" s="109">
        <f ca="1">IFERROR(IF((VLOOKUP($E179,'DTOC Backsheet'!$D$5:$AF$183,T$9,FALSE))="","",(VLOOKUP($E179,'DTOC Backsheet'!$D$5:$AF$183,T$9,FALSE))),"")</f>
        <v>1078.5096931610071</v>
      </c>
      <c r="U179" s="172">
        <f ca="1">IFERROR(IF((VLOOKUP($E179,'DTOC Backsheet'!$D$5:$AF$183,U$9,FALSE))="","",(VLOOKUP($E179,'DTOC Backsheet'!$D$5:$AF$183,U$9,FALSE))),"")</f>
        <v>834.78120641898249</v>
      </c>
      <c r="V179" s="240">
        <f ca="1">IFERROR(IF((VLOOKUP($E179,'DTOC Backsheet'!$D$5:$AF$183,V$9,FALSE))="","",(VLOOKUP($E179,'DTOC Backsheet'!$D$5:$AF$183,V$9,FALSE))),"")</f>
        <v>909.63748753901939</v>
      </c>
      <c r="W179" s="109">
        <f ca="1">IFERROR(IF((VLOOKUP($E179,'DTOC Backsheet'!$D$5:$AF$183,W$9,FALSE))="","",(VLOOKUP($E179,'DTOC Backsheet'!$D$5:$AF$183,W$9,FALSE))),"")</f>
        <v>871.09541422423843</v>
      </c>
      <c r="X179" s="243">
        <f ca="1">IFERROR(IF((VLOOKUP($E179,'DTOC Backsheet'!$D$5:$AF$183,X$9,FALSE))="","",(VLOOKUP($E179,'DTOC Backsheet'!$D$5:$AF$183,X$9,FALSE))),"")</f>
        <v>0</v>
      </c>
      <c r="Y179" s="93"/>
    </row>
    <row r="180" spans="1:28" ht="30" customHeight="1" x14ac:dyDescent="0.3">
      <c r="A180" s="162">
        <v>168</v>
      </c>
      <c r="B180" s="98" t="str">
        <f ca="1">IFERROR(IF((VLOOKUP($E180,'Org List'!$AJ$10:$AL$188,3,FALSE))="","",(VLOOKUP($E180,'Org List'!$AJ$10:$AL$188,3,FALSE))),"")</f>
        <v>South East England Commissioning Region</v>
      </c>
      <c r="C180" s="99" t="str">
        <f ca="1">IFERROR(IF((VLOOKUP($E180,'Org List'!$AO$10:$AQ$188,3,FALSE))="","",(VLOOKUP($E180,'Org List'!$AO$10:$AQ$188,3,FALSE))),"")</f>
        <v>South East Region</v>
      </c>
      <c r="D180" s="100" t="str">
        <f ca="1">IFERROR(IF((VLOOKUP($E180,'Org List'!$AT$10:$AV$188,3,FALSE))="","",(VLOOKUP($E180,'Org List'!$AT$10:$AV$188,3,FALSE))),"")</f>
        <v>NHS England South East (Hampshire, Isle of Wight and Thames Valley)</v>
      </c>
      <c r="E180" s="98" t="str">
        <f t="shared" ca="1" si="2"/>
        <v>E06000037</v>
      </c>
      <c r="F180" s="100" t="str">
        <f ca="1">IF(E180="","",VLOOKUP(E180,'Org List'!$J$9:$K$488,2,0))</f>
        <v>West Berkshire</v>
      </c>
      <c r="G180" s="107">
        <f ca="1">IFERROR(IF((VLOOKUP($E180,'Adj NEA Backsheet'!$D$5:$CB$183,G$9,FALSE))="","",(VLOOKUP($E180,'Adj NEA Backsheet'!$D$5:$CB$183,G$9,FALSE))),"")</f>
        <v>2131.5567533073336</v>
      </c>
      <c r="H180" s="108">
        <f ca="1">IFERROR(IF((VLOOKUP($E180,'Adj NEA Backsheet'!$D$5:$CB$183,H$9,FALSE))="","",(VLOOKUP($E180,'Adj NEA Backsheet'!$D$5:$CB$183,H$9,FALSE))),"")</f>
        <v>2128.0374876275241</v>
      </c>
      <c r="I180" s="108">
        <f ca="1">IFERROR(IF((VLOOKUP($E180,'Adj NEA Backsheet'!$D$5:$CB$183,I$9,FALSE))="","",(VLOOKUP($E180,'Adj NEA Backsheet'!$D$5:$CB$183,I$9,FALSE))),"")</f>
        <v>2221.7901211294657</v>
      </c>
      <c r="J180" s="109">
        <f ca="1">IFERROR(IF((VLOOKUP($E180,'Adj NEA Backsheet'!$D$5:$CB$183,J$9,FALSE))="","",(VLOOKUP($E180,'Adj NEA Backsheet'!$D$5:$CB$183,J$9,FALSE))),"")</f>
        <v>2185.9854684846009</v>
      </c>
      <c r="K180" s="172">
        <f ca="1">IFERROR(IF((VLOOKUP($E180,'Adj NEA Backsheet'!$D$5:$CB$183,K$9,FALSE))="","",(VLOOKUP($E180,'Adj NEA Backsheet'!$D$5:$CB$183,K$9,FALSE))),"")</f>
        <v>2172.54252081702</v>
      </c>
      <c r="L180" s="240">
        <f ca="1">IFERROR(IF((VLOOKUP($E180,'Adj NEA Backsheet'!$D$5:$CB$183,L$9,FALSE))="","",(VLOOKUP($E180,'Adj NEA Backsheet'!$D$5:$CB$183,L$9,FALSE))),"")</f>
        <v>2157.3197255478472</v>
      </c>
      <c r="M180" s="109">
        <f ca="1">IFERROR(IF((VLOOKUP($E180,'NEA Backsheet'!$D$5:$CB$183,M$9,FALSE))="","",(VLOOKUP($E180,'NEA Backsheet'!$D$5:$CB$183,M$9,FALSE))),"")</f>
        <v>2327.8572777663326</v>
      </c>
      <c r="N180" s="243">
        <f ca="1">IFERROR(IF((VLOOKUP($E180,'NEA Backsheet'!$D$5:$CB$183,N$9,FALSE))="","",(VLOOKUP($E180,'NEA Backsheet'!$D$5:$CB$183,N$9,FALSE))),"")</f>
        <v>0</v>
      </c>
      <c r="O180" s="93"/>
      <c r="Q180" s="107">
        <f ca="1">IFERROR(IF((VLOOKUP($E180,'DTOC Backsheet'!$D$5:$AF$183,Q$9,FALSE))="","",(VLOOKUP($E180,'DTOC Backsheet'!$D$5:$AF$183,Q$9,FALSE))),"")</f>
        <v>2041.0325799010459</v>
      </c>
      <c r="R180" s="108">
        <f ca="1">IFERROR(IF((VLOOKUP($E180,'DTOC Backsheet'!$D$5:$AF$183,R$9,FALSE))="","",(VLOOKUP($E180,'DTOC Backsheet'!$D$5:$AF$183,R$9,FALSE))),"")</f>
        <v>1696.2415330567399</v>
      </c>
      <c r="S180" s="108">
        <f ca="1">IFERROR(IF((VLOOKUP($E180,'DTOC Backsheet'!$D$5:$AF$183,S$9,FALSE))="","",(VLOOKUP($E180,'DTOC Backsheet'!$D$5:$AF$183,S$9,FALSE))),"")</f>
        <v>1547.8917209393314</v>
      </c>
      <c r="T180" s="109">
        <f ca="1">IFERROR(IF((VLOOKUP($E180,'DTOC Backsheet'!$D$5:$AF$183,T$9,FALSE))="","",(VLOOKUP($E180,'DTOC Backsheet'!$D$5:$AF$183,T$9,FALSE))),"")</f>
        <v>1370.8747934382272</v>
      </c>
      <c r="U180" s="172">
        <f ca="1">IFERROR(IF((VLOOKUP($E180,'DTOC Backsheet'!$D$5:$AF$183,U$9,FALSE))="","",(VLOOKUP($E180,'DTOC Backsheet'!$D$5:$AF$183,U$9,FALSE))),"")</f>
        <v>921.46065124975189</v>
      </c>
      <c r="V180" s="240">
        <f ca="1">IFERROR(IF((VLOOKUP($E180,'DTOC Backsheet'!$D$5:$AF$183,V$9,FALSE))="","",(VLOOKUP($E180,'DTOC Backsheet'!$D$5:$AF$183,V$9,FALSE))),"")</f>
        <v>883.47060685612166</v>
      </c>
      <c r="W180" s="109">
        <f ca="1">IFERROR(IF((VLOOKUP($E180,'DTOC Backsheet'!$D$5:$AF$183,W$9,FALSE))="","",(VLOOKUP($E180,'DTOC Backsheet'!$D$5:$AF$183,W$9,FALSE))),"")</f>
        <v>1077.462322908701</v>
      </c>
      <c r="X180" s="243">
        <f ca="1">IFERROR(IF((VLOOKUP($E180,'DTOC Backsheet'!$D$5:$AF$183,X$9,FALSE))="","",(VLOOKUP($E180,'DTOC Backsheet'!$D$5:$AF$183,X$9,FALSE))),"")</f>
        <v>0</v>
      </c>
      <c r="Y180" s="93"/>
    </row>
    <row r="181" spans="1:28" ht="30" customHeight="1" x14ac:dyDescent="0.3">
      <c r="A181" s="162">
        <v>169</v>
      </c>
      <c r="B181" s="98" t="str">
        <f ca="1">IFERROR(IF((VLOOKUP($E181,'Org List'!$AJ$10:$AL$188,3,FALSE))="","",(VLOOKUP($E181,'Org List'!$AJ$10:$AL$188,3,FALSE))),"")</f>
        <v>South East England Commissioning Region</v>
      </c>
      <c r="C181" s="99" t="str">
        <f ca="1">IFERROR(IF((VLOOKUP($E181,'Org List'!$AO$10:$AQ$188,3,FALSE))="","",(VLOOKUP($E181,'Org List'!$AO$10:$AQ$188,3,FALSE))),"")</f>
        <v>South East Region</v>
      </c>
      <c r="D181" s="100" t="str">
        <f ca="1">IFERROR(IF((VLOOKUP($E181,'Org List'!$AT$10:$AV$188,3,FALSE))="","",(VLOOKUP($E181,'Org List'!$AT$10:$AV$188,3,FALSE))),"")</f>
        <v>NHS England South East (Kent, Surrey and Sussex)</v>
      </c>
      <c r="E181" s="98" t="str">
        <f t="shared" ca="1" si="2"/>
        <v>E10000032</v>
      </c>
      <c r="F181" s="100" t="str">
        <f ca="1">IF(E181="","",VLOOKUP(E181,'Org List'!$J$9:$K$488,2,0))</f>
        <v>West Sussex</v>
      </c>
      <c r="G181" s="107">
        <f ca="1">IFERROR(IF((VLOOKUP($E181,'Adj NEA Backsheet'!$D$5:$CB$183,G$9,FALSE))="","",(VLOOKUP($E181,'Adj NEA Backsheet'!$D$5:$CB$183,G$9,FALSE))),"")</f>
        <v>2643.4172826468325</v>
      </c>
      <c r="H181" s="108">
        <f ca="1">IFERROR(IF((VLOOKUP($E181,'Adj NEA Backsheet'!$D$5:$CB$183,H$9,FALSE))="","",(VLOOKUP($E181,'Adj NEA Backsheet'!$D$5:$CB$183,H$9,FALSE))),"")</f>
        <v>2625.2223013288931</v>
      </c>
      <c r="I181" s="108">
        <f ca="1">IFERROR(IF((VLOOKUP($E181,'Adj NEA Backsheet'!$D$5:$CB$183,I$9,FALSE))="","",(VLOOKUP($E181,'Adj NEA Backsheet'!$D$5:$CB$183,I$9,FALSE))),"")</f>
        <v>2744.7283606315204</v>
      </c>
      <c r="J181" s="109">
        <f ca="1">IFERROR(IF((VLOOKUP($E181,'Adj NEA Backsheet'!$D$5:$CB$183,J$9,FALSE))="","",(VLOOKUP($E181,'Adj NEA Backsheet'!$D$5:$CB$183,J$9,FALSE))),"")</f>
        <v>2746.1155725159661</v>
      </c>
      <c r="K181" s="172">
        <f ca="1">IFERROR(IF((VLOOKUP($E181,'Adj NEA Backsheet'!$D$5:$CB$183,K$9,FALSE))="","",(VLOOKUP($E181,'Adj NEA Backsheet'!$D$5:$CB$183,K$9,FALSE))),"")</f>
        <v>2772.391588266576</v>
      </c>
      <c r="L181" s="240">
        <f ca="1">IFERROR(IF((VLOOKUP($E181,'Adj NEA Backsheet'!$D$5:$CB$183,L$9,FALSE))="","",(VLOOKUP($E181,'Adj NEA Backsheet'!$D$5:$CB$183,L$9,FALSE))),"")</f>
        <v>2713.6912007549818</v>
      </c>
      <c r="M181" s="109">
        <f ca="1">IFERROR(IF((VLOOKUP($E181,'NEA Backsheet'!$D$5:$CB$183,M$9,FALSE))="","",(VLOOKUP($E181,'NEA Backsheet'!$D$5:$CB$183,M$9,FALSE))),"")</f>
        <v>2842.2647969928548</v>
      </c>
      <c r="N181" s="243">
        <f ca="1">IFERROR(IF((VLOOKUP($E181,'NEA Backsheet'!$D$5:$CB$183,N$9,FALSE))="","",(VLOOKUP($E181,'NEA Backsheet'!$D$5:$CB$183,N$9,FALSE))),"")</f>
        <v>0</v>
      </c>
      <c r="O181" s="93"/>
      <c r="Q181" s="107">
        <f ca="1">IFERROR(IF((VLOOKUP($E181,'DTOC Backsheet'!$D$5:$AF$183,Q$9,FALSE))="","",(VLOOKUP($E181,'DTOC Backsheet'!$D$5:$AF$183,Q$9,FALSE))),"")</f>
        <v>1299.8621648367182</v>
      </c>
      <c r="R181" s="108">
        <f ca="1">IFERROR(IF((VLOOKUP($E181,'DTOC Backsheet'!$D$5:$AF$183,R$9,FALSE))="","",(VLOOKUP($E181,'DTOC Backsheet'!$D$5:$AF$183,R$9,FALSE))),"")</f>
        <v>1571.9982564440884</v>
      </c>
      <c r="S181" s="108">
        <f ca="1">IFERROR(IF((VLOOKUP($E181,'DTOC Backsheet'!$D$5:$AF$183,S$9,FALSE))="","",(VLOOKUP($E181,'DTOC Backsheet'!$D$5:$AF$183,S$9,FALSE))),"")</f>
        <v>1363.6256538334667</v>
      </c>
      <c r="T181" s="109">
        <f ca="1">IFERROR(IF((VLOOKUP($E181,'DTOC Backsheet'!$D$5:$AF$183,T$9,FALSE))="","",(VLOOKUP($E181,'DTOC Backsheet'!$D$5:$AF$183,T$9,FALSE))),"")</f>
        <v>1207.9166122519512</v>
      </c>
      <c r="U181" s="172">
        <f ca="1">IFERROR(IF((VLOOKUP($E181,'DTOC Backsheet'!$D$5:$AF$183,U$9,FALSE))="","",(VLOOKUP($E181,'DTOC Backsheet'!$D$5:$AF$183,U$9,FALSE))),"")</f>
        <v>1102.0178729094907</v>
      </c>
      <c r="V181" s="240">
        <f ca="1">IFERROR(IF((VLOOKUP($E181,'DTOC Backsheet'!$D$5:$AF$183,V$9,FALSE))="","",(VLOOKUP($E181,'DTOC Backsheet'!$D$5:$AF$183,V$9,FALSE))),"")</f>
        <v>1188.078831879259</v>
      </c>
      <c r="W181" s="109">
        <f ca="1">IFERROR(IF((VLOOKUP($E181,'DTOC Backsheet'!$D$5:$AF$183,W$9,FALSE))="","",(VLOOKUP($E181,'DTOC Backsheet'!$D$5:$AF$183,W$9,FALSE))),"")</f>
        <v>1084.0763509547762</v>
      </c>
      <c r="X181" s="243">
        <f ca="1">IFERROR(IF((VLOOKUP($E181,'DTOC Backsheet'!$D$5:$AF$183,X$9,FALSE))="","",(VLOOKUP($E181,'DTOC Backsheet'!$D$5:$AF$183,X$9,FALSE))),"")</f>
        <v>0</v>
      </c>
      <c r="Y181" s="93"/>
    </row>
    <row r="182" spans="1:28" ht="30" customHeight="1" x14ac:dyDescent="0.3">
      <c r="A182" s="162">
        <v>170</v>
      </c>
      <c r="B182" s="98" t="str">
        <f ca="1">IFERROR(IF((VLOOKUP($E182,'Org List'!$AJ$10:$AL$188,3,FALSE))="","",(VLOOKUP($E182,'Org List'!$AJ$10:$AL$188,3,FALSE))),"")</f>
        <v>London Commissioning Region</v>
      </c>
      <c r="C182" s="99" t="str">
        <f ca="1">IFERROR(IF((VLOOKUP($E182,'Org List'!$AO$10:$AQ$188,3,FALSE))="","",(VLOOKUP($E182,'Org List'!$AO$10:$AQ$188,3,FALSE))),"")</f>
        <v>London Region</v>
      </c>
      <c r="D182" s="100" t="str">
        <f ca="1">IFERROR(IF((VLOOKUP($E182,'Org List'!$AT$10:$AV$188,3,FALSE))="","",(VLOOKUP($E182,'Org List'!$AT$10:$AV$188,3,FALSE))),"")</f>
        <v>NHS England London</v>
      </c>
      <c r="E182" s="98" t="str">
        <f t="shared" ca="1" si="2"/>
        <v>E09000033</v>
      </c>
      <c r="F182" s="100" t="str">
        <f ca="1">IF(E182="","",VLOOKUP(E182,'Org List'!$J$9:$K$488,2,0))</f>
        <v>Westminster</v>
      </c>
      <c r="G182" s="107">
        <f ca="1">IFERROR(IF((VLOOKUP($E182,'Adj NEA Backsheet'!$D$5:$CB$183,G$9,FALSE))="","",(VLOOKUP($E182,'Adj NEA Backsheet'!$D$5:$CB$183,G$9,FALSE))),"")</f>
        <v>1610.7801619025693</v>
      </c>
      <c r="H182" s="108">
        <f ca="1">IFERROR(IF((VLOOKUP($E182,'Adj NEA Backsheet'!$D$5:$CB$183,H$9,FALSE))="","",(VLOOKUP($E182,'Adj NEA Backsheet'!$D$5:$CB$183,H$9,FALSE))),"")</f>
        <v>1553.8448908431435</v>
      </c>
      <c r="I182" s="108">
        <f ca="1">IFERROR(IF((VLOOKUP($E182,'Adj NEA Backsheet'!$D$5:$CB$183,I$9,FALSE))="","",(VLOOKUP($E182,'Adj NEA Backsheet'!$D$5:$CB$183,I$9,FALSE))),"")</f>
        <v>1654.7474514269911</v>
      </c>
      <c r="J182" s="109">
        <f ca="1">IFERROR(IF((VLOOKUP($E182,'Adj NEA Backsheet'!$D$5:$CB$183,J$9,FALSE))="","",(VLOOKUP($E182,'Adj NEA Backsheet'!$D$5:$CB$183,J$9,FALSE))),"")</f>
        <v>1638.2152969187246</v>
      </c>
      <c r="K182" s="172">
        <f ca="1">IFERROR(IF((VLOOKUP($E182,'Adj NEA Backsheet'!$D$5:$CB$183,K$9,FALSE))="","",(VLOOKUP($E182,'Adj NEA Backsheet'!$D$5:$CB$183,K$9,FALSE))),"")</f>
        <v>1606.4612668325158</v>
      </c>
      <c r="L182" s="240">
        <f ca="1">IFERROR(IF((VLOOKUP($E182,'Adj NEA Backsheet'!$D$5:$CB$183,L$9,FALSE))="","",(VLOOKUP($E182,'Adj NEA Backsheet'!$D$5:$CB$183,L$9,FALSE))),"")</f>
        <v>1677.2352013208672</v>
      </c>
      <c r="M182" s="109">
        <f ca="1">IFERROR(IF((VLOOKUP($E182,'NEA Backsheet'!$D$5:$CB$183,M$9,FALSE))="","",(VLOOKUP($E182,'NEA Backsheet'!$D$5:$CB$183,M$9,FALSE))),"")</f>
        <v>1790.9225309983408</v>
      </c>
      <c r="N182" s="243">
        <f ca="1">IFERROR(IF((VLOOKUP($E182,'NEA Backsheet'!$D$5:$CB$183,N$9,FALSE))="","",(VLOOKUP($E182,'NEA Backsheet'!$D$5:$CB$183,N$9,FALSE))),"")</f>
        <v>0</v>
      </c>
      <c r="O182" s="93"/>
      <c r="Q182" s="107">
        <f ca="1">IFERROR(IF((VLOOKUP($E182,'DTOC Backsheet'!$D$5:$AF$183,Q$9,FALSE))="","",(VLOOKUP($E182,'DTOC Backsheet'!$D$5:$AF$183,Q$9,FALSE))),"")</f>
        <v>277.01108545266015</v>
      </c>
      <c r="R182" s="108">
        <f ca="1">IFERROR(IF((VLOOKUP($E182,'DTOC Backsheet'!$D$5:$AF$183,R$9,FALSE))="","",(VLOOKUP($E182,'DTOC Backsheet'!$D$5:$AF$183,R$9,FALSE))),"")</f>
        <v>413.26246925577692</v>
      </c>
      <c r="S182" s="108">
        <f ca="1">IFERROR(IF((VLOOKUP($E182,'DTOC Backsheet'!$D$5:$AF$183,S$9,FALSE))="","",(VLOOKUP($E182,'DTOC Backsheet'!$D$5:$AF$183,S$9,FALSE))),"")</f>
        <v>494.41219049145673</v>
      </c>
      <c r="T182" s="109">
        <f ca="1">IFERROR(IF((VLOOKUP($E182,'DTOC Backsheet'!$D$5:$AF$183,T$9,FALSE))="","",(VLOOKUP($E182,'DTOC Backsheet'!$D$5:$AF$183,T$9,FALSE))),"")</f>
        <v>665.62343854086191</v>
      </c>
      <c r="U182" s="172">
        <f ca="1">IFERROR(IF((VLOOKUP($E182,'DTOC Backsheet'!$D$5:$AF$183,U$9,FALSE))="","",(VLOOKUP($E182,'DTOC Backsheet'!$D$5:$AF$183,U$9,FALSE))),"")</f>
        <v>799.4394265561242</v>
      </c>
      <c r="V182" s="240">
        <f ca="1">IFERROR(IF((VLOOKUP($E182,'DTOC Backsheet'!$D$5:$AF$183,V$9,FALSE))="","",(VLOOKUP($E182,'DTOC Backsheet'!$D$5:$AF$183,V$9,FALSE))),"")</f>
        <v>619.20756077911039</v>
      </c>
      <c r="W182" s="109">
        <f ca="1">IFERROR(IF((VLOOKUP($E182,'DTOC Backsheet'!$D$5:$AF$183,W$9,FALSE))="","",(VLOOKUP($E182,'DTOC Backsheet'!$D$5:$AF$183,W$9,FALSE))),"")</f>
        <v>628.58949351818785</v>
      </c>
      <c r="X182" s="243">
        <f ca="1">IFERROR(IF((VLOOKUP($E182,'DTOC Backsheet'!$D$5:$AF$183,X$9,FALSE))="","",(VLOOKUP($E182,'DTOC Backsheet'!$D$5:$AF$183,X$9,FALSE))),"")</f>
        <v>0</v>
      </c>
      <c r="Y182" s="93"/>
    </row>
    <row r="183" spans="1:28" ht="30" customHeight="1" x14ac:dyDescent="0.3">
      <c r="A183" s="162">
        <v>171</v>
      </c>
      <c r="B183" s="98" t="str">
        <f ca="1">IFERROR(IF((VLOOKUP($E183,'Org List'!$AJ$10:$AL$188,3,FALSE))="","",(VLOOKUP($E183,'Org List'!$AJ$10:$AL$188,3,FALSE))),"")</f>
        <v>North of England Commissioning Region</v>
      </c>
      <c r="C183" s="99" t="str">
        <f ca="1">IFERROR(IF((VLOOKUP($E183,'Org List'!$AO$10:$AQ$188,3,FALSE))="","",(VLOOKUP($E183,'Org List'!$AO$10:$AQ$188,3,FALSE))),"")</f>
        <v>North West Region</v>
      </c>
      <c r="D183" s="100" t="str">
        <f ca="1">IFERROR(IF((VLOOKUP($E183,'Org List'!$AT$10:$AV$188,3,FALSE))="","",(VLOOKUP($E183,'Org List'!$AT$10:$AV$188,3,FALSE))),"")</f>
        <v>NHS England North (Greater Manchester)</v>
      </c>
      <c r="E183" s="98" t="str">
        <f t="shared" ca="1" si="2"/>
        <v>E08000010</v>
      </c>
      <c r="F183" s="100" t="str">
        <f ca="1">IF(E183="","",VLOOKUP(E183,'Org List'!$J$9:$K$488,2,0))</f>
        <v>Wigan</v>
      </c>
      <c r="G183" s="107">
        <f ca="1">IFERROR(IF((VLOOKUP($E183,'Adj NEA Backsheet'!$D$5:$CB$183,G$9,FALSE))="","",(VLOOKUP($E183,'Adj NEA Backsheet'!$D$5:$CB$183,G$9,FALSE))),"")</f>
        <v>2669.6809284637984</v>
      </c>
      <c r="H183" s="108">
        <f ca="1">IFERROR(IF((VLOOKUP($E183,'Adj NEA Backsheet'!$D$5:$CB$183,H$9,FALSE))="","",(VLOOKUP($E183,'Adj NEA Backsheet'!$D$5:$CB$183,H$9,FALSE))),"")</f>
        <v>2839.5785739867783</v>
      </c>
      <c r="I183" s="108">
        <f ca="1">IFERROR(IF((VLOOKUP($E183,'Adj NEA Backsheet'!$D$5:$CB$183,I$9,FALSE))="","",(VLOOKUP($E183,'Adj NEA Backsheet'!$D$5:$CB$183,I$9,FALSE))),"")</f>
        <v>3123.2604874621584</v>
      </c>
      <c r="J183" s="109">
        <f ca="1">IFERROR(IF((VLOOKUP($E183,'Adj NEA Backsheet'!$D$5:$CB$183,J$9,FALSE))="","",(VLOOKUP($E183,'Adj NEA Backsheet'!$D$5:$CB$183,J$9,FALSE))),"")</f>
        <v>3090.0590309556346</v>
      </c>
      <c r="K183" s="172">
        <f ca="1">IFERROR(IF((VLOOKUP($E183,'Adj NEA Backsheet'!$D$5:$CB$183,K$9,FALSE))="","",(VLOOKUP($E183,'Adj NEA Backsheet'!$D$5:$CB$183,K$9,FALSE))),"")</f>
        <v>3281.6567570315015</v>
      </c>
      <c r="L183" s="240">
        <f ca="1">IFERROR(IF((VLOOKUP($E183,'Adj NEA Backsheet'!$D$5:$CB$183,L$9,FALSE))="","",(VLOOKUP($E183,'Adj NEA Backsheet'!$D$5:$CB$183,L$9,FALSE))),"")</f>
        <v>3090.9050125378963</v>
      </c>
      <c r="M183" s="109">
        <f ca="1">IFERROR(IF((VLOOKUP($E183,'NEA Backsheet'!$D$5:$CB$183,M$9,FALSE))="","",(VLOOKUP($E183,'NEA Backsheet'!$D$5:$CB$183,M$9,FALSE))),"")</f>
        <v>3026.9882469265649</v>
      </c>
      <c r="N183" s="243">
        <f ca="1">IFERROR(IF((VLOOKUP($E183,'NEA Backsheet'!$D$5:$CB$183,N$9,FALSE))="","",(VLOOKUP($E183,'NEA Backsheet'!$D$5:$CB$183,N$9,FALSE))),"")</f>
        <v>0</v>
      </c>
      <c r="O183" s="93"/>
      <c r="Q183" s="107">
        <f ca="1">IFERROR(IF((VLOOKUP($E183,'DTOC Backsheet'!$D$5:$AF$183,Q$9,FALSE))="","",(VLOOKUP($E183,'DTOC Backsheet'!$D$5:$AF$183,Q$9,FALSE))),"")</f>
        <v>423.26969996959934</v>
      </c>
      <c r="R183" s="108">
        <f ca="1">IFERROR(IF((VLOOKUP($E183,'DTOC Backsheet'!$D$5:$AF$183,R$9,FALSE))="","",(VLOOKUP($E183,'DTOC Backsheet'!$D$5:$AF$183,R$9,FALSE))),"")</f>
        <v>623.60176791101208</v>
      </c>
      <c r="S183" s="108">
        <f ca="1">IFERROR(IF((VLOOKUP($E183,'DTOC Backsheet'!$D$5:$AF$183,S$9,FALSE))="","",(VLOOKUP($E183,'DTOC Backsheet'!$D$5:$AF$183,S$9,FALSE))),"")</f>
        <v>539.80528034796976</v>
      </c>
      <c r="T183" s="109">
        <f ca="1">IFERROR(IF((VLOOKUP($E183,'DTOC Backsheet'!$D$5:$AF$183,T$9,FALSE))="","",(VLOOKUP($E183,'DTOC Backsheet'!$D$5:$AF$183,T$9,FALSE))),"")</f>
        <v>568.16548280592519</v>
      </c>
      <c r="U183" s="172">
        <f ca="1">IFERROR(IF((VLOOKUP($E183,'DTOC Backsheet'!$D$5:$AF$183,U$9,FALSE))="","",(VLOOKUP($E183,'DTOC Backsheet'!$D$5:$AF$183,U$9,FALSE))),"")</f>
        <v>382.01550588113849</v>
      </c>
      <c r="V183" s="240">
        <f ca="1">IFERROR(IF((VLOOKUP($E183,'DTOC Backsheet'!$D$5:$AF$183,V$9,FALSE))="","",(VLOOKUP($E183,'DTOC Backsheet'!$D$5:$AF$183,V$9,FALSE))),"")</f>
        <v>394.45141248154181</v>
      </c>
      <c r="W183" s="109">
        <f ca="1">IFERROR(IF((VLOOKUP($E183,'DTOC Backsheet'!$D$5:$AF$183,W$9,FALSE))="","",(VLOOKUP($E183,'DTOC Backsheet'!$D$5:$AF$183,W$9,FALSE))),"")</f>
        <v>440.69744015179157</v>
      </c>
      <c r="X183" s="243">
        <f ca="1">IFERROR(IF((VLOOKUP($E183,'DTOC Backsheet'!$D$5:$AF$183,X$9,FALSE))="","",(VLOOKUP($E183,'DTOC Backsheet'!$D$5:$AF$183,X$9,FALSE))),"")</f>
        <v>0</v>
      </c>
      <c r="Y183" s="93"/>
    </row>
    <row r="184" spans="1:28" ht="30" customHeight="1" x14ac:dyDescent="0.3">
      <c r="A184" s="162">
        <v>172</v>
      </c>
      <c r="B184" s="98" t="str">
        <f ca="1">IFERROR(IF((VLOOKUP($E184,'Org List'!$AJ$10:$AL$188,3,FALSE))="","",(VLOOKUP($E184,'Org List'!$AJ$10:$AL$188,3,FALSE))),"")</f>
        <v>South West England Commissioning Region</v>
      </c>
      <c r="C184" s="99" t="str">
        <f ca="1">IFERROR(IF((VLOOKUP($E184,'Org List'!$AO$10:$AQ$188,3,FALSE))="","",(VLOOKUP($E184,'Org List'!$AO$10:$AQ$188,3,FALSE))),"")</f>
        <v>South West Region</v>
      </c>
      <c r="D184" s="100" t="str">
        <f ca="1">IFERROR(IF((VLOOKUP($E184,'Org List'!$AT$10:$AV$188,3,FALSE))="","",(VLOOKUP($E184,'Org List'!$AT$10:$AV$188,3,FALSE))),"")</f>
        <v>NHS England South West (South West North)</v>
      </c>
      <c r="E184" s="98" t="str">
        <f t="shared" ca="1" si="2"/>
        <v>E06000054</v>
      </c>
      <c r="F184" s="100" t="str">
        <f ca="1">IF(E184="","",VLOOKUP(E184,'Org List'!$J$9:$K$488,2,0))</f>
        <v>Wiltshire</v>
      </c>
      <c r="G184" s="107">
        <f ca="1">IFERROR(IF((VLOOKUP($E184,'Adj NEA Backsheet'!$D$5:$CB$183,G$9,FALSE))="","",(VLOOKUP($E184,'Adj NEA Backsheet'!$D$5:$CB$183,G$9,FALSE))),"")</f>
        <v>2288.65399280574</v>
      </c>
      <c r="H184" s="108">
        <f ca="1">IFERROR(IF((VLOOKUP($E184,'Adj NEA Backsheet'!$D$5:$CB$183,H$9,FALSE))="","",(VLOOKUP($E184,'Adj NEA Backsheet'!$D$5:$CB$183,H$9,FALSE))),"")</f>
        <v>2347.8135777374623</v>
      </c>
      <c r="I184" s="108">
        <f ca="1">IFERROR(IF((VLOOKUP($E184,'Adj NEA Backsheet'!$D$5:$CB$183,I$9,FALSE))="","",(VLOOKUP($E184,'Adj NEA Backsheet'!$D$5:$CB$183,I$9,FALSE))),"")</f>
        <v>2516.6345148802402</v>
      </c>
      <c r="J184" s="109">
        <f ca="1">IFERROR(IF((VLOOKUP($E184,'Adj NEA Backsheet'!$D$5:$CB$183,J$9,FALSE))="","",(VLOOKUP($E184,'Adj NEA Backsheet'!$D$5:$CB$183,J$9,FALSE))),"")</f>
        <v>2507.5239719333636</v>
      </c>
      <c r="K184" s="172">
        <f ca="1">IFERROR(IF((VLOOKUP($E184,'Adj NEA Backsheet'!$D$5:$CB$183,K$9,FALSE))="","",(VLOOKUP($E184,'Adj NEA Backsheet'!$D$5:$CB$183,K$9,FALSE))),"")</f>
        <v>2527.5981020457207</v>
      </c>
      <c r="L184" s="240">
        <f ca="1">IFERROR(IF((VLOOKUP($E184,'Adj NEA Backsheet'!$D$5:$CB$183,L$9,FALSE))="","",(VLOOKUP($E184,'Adj NEA Backsheet'!$D$5:$CB$183,L$9,FALSE))),"")</f>
        <v>2529.364681866447</v>
      </c>
      <c r="M184" s="109">
        <f ca="1">IFERROR(IF((VLOOKUP($E184,'NEA Backsheet'!$D$5:$CB$183,M$9,FALSE))="","",(VLOOKUP($E184,'NEA Backsheet'!$D$5:$CB$183,M$9,FALSE))),"")</f>
        <v>2669.010265870837</v>
      </c>
      <c r="N184" s="243">
        <f ca="1">IFERROR(IF((VLOOKUP($E184,'NEA Backsheet'!$D$5:$CB$183,N$9,FALSE))="","",(VLOOKUP($E184,'NEA Backsheet'!$D$5:$CB$183,N$9,FALSE))),"")</f>
        <v>0</v>
      </c>
      <c r="O184" s="93"/>
      <c r="Q184" s="107">
        <f ca="1">IFERROR(IF((VLOOKUP($E184,'DTOC Backsheet'!$D$5:$AF$183,Q$9,FALSE))="","",(VLOOKUP($E184,'DTOC Backsheet'!$D$5:$AF$183,Q$9,FALSE))),"")</f>
        <v>1984.3973302326058</v>
      </c>
      <c r="R184" s="108">
        <f ca="1">IFERROR(IF((VLOOKUP($E184,'DTOC Backsheet'!$D$5:$AF$183,R$9,FALSE))="","",(VLOOKUP($E184,'DTOC Backsheet'!$D$5:$AF$183,R$9,FALSE))),"")</f>
        <v>1728.0238496488632</v>
      </c>
      <c r="S184" s="108">
        <f ca="1">IFERROR(IF((VLOOKUP($E184,'DTOC Backsheet'!$D$5:$AF$183,S$9,FALSE))="","",(VLOOKUP($E184,'DTOC Backsheet'!$D$5:$AF$183,S$9,FALSE))),"")</f>
        <v>1413.7678449772825</v>
      </c>
      <c r="T184" s="109">
        <f ca="1">IFERROR(IF((VLOOKUP($E184,'DTOC Backsheet'!$D$5:$AF$183,T$9,FALSE))="","",(VLOOKUP($E184,'DTOC Backsheet'!$D$5:$AF$183,T$9,FALSE))),"")</f>
        <v>1352.8734984690459</v>
      </c>
      <c r="U184" s="172">
        <f ca="1">IFERROR(IF((VLOOKUP($E184,'DTOC Backsheet'!$D$5:$AF$183,U$9,FALSE))="","",(VLOOKUP($E184,'DTOC Backsheet'!$D$5:$AF$183,U$9,FALSE))),"")</f>
        <v>1160.9891992889382</v>
      </c>
      <c r="V184" s="240">
        <f ca="1">IFERROR(IF((VLOOKUP($E184,'DTOC Backsheet'!$D$5:$AF$183,V$9,FALSE))="","",(VLOOKUP($E184,'DTOC Backsheet'!$D$5:$AF$183,V$9,FALSE))),"")</f>
        <v>1392.8812474348852</v>
      </c>
      <c r="W184" s="109">
        <f ca="1">IFERROR(IF((VLOOKUP($E184,'DTOC Backsheet'!$D$5:$AF$183,W$9,FALSE))="","",(VLOOKUP($E184,'DTOC Backsheet'!$D$5:$AF$183,W$9,FALSE))),"")</f>
        <v>1278.4641819211156</v>
      </c>
      <c r="X184" s="243">
        <f ca="1">IFERROR(IF((VLOOKUP($E184,'DTOC Backsheet'!$D$5:$AF$183,X$9,FALSE))="","",(VLOOKUP($E184,'DTOC Backsheet'!$D$5:$AF$183,X$9,FALSE))),"")</f>
        <v>0</v>
      </c>
      <c r="Y184" s="93"/>
    </row>
    <row r="185" spans="1:28" ht="30" customHeight="1" x14ac:dyDescent="0.3">
      <c r="A185" s="162">
        <v>173</v>
      </c>
      <c r="B185" s="98" t="str">
        <f ca="1">IFERROR(IF((VLOOKUP($E185,'Org List'!$AJ$10:$AL$188,3,FALSE))="","",(VLOOKUP($E185,'Org List'!$AJ$10:$AL$188,3,FALSE))),"")</f>
        <v>South East England Commissioning Region</v>
      </c>
      <c r="C185" s="99" t="str">
        <f ca="1">IFERROR(IF((VLOOKUP($E185,'Org List'!$AO$10:$AQ$188,3,FALSE))="","",(VLOOKUP($E185,'Org List'!$AO$10:$AQ$188,3,FALSE))),"")</f>
        <v>South East Region</v>
      </c>
      <c r="D185" s="100" t="str">
        <f ca="1">IFERROR(IF((VLOOKUP($E185,'Org List'!$AT$10:$AV$188,3,FALSE))="","",(VLOOKUP($E185,'Org List'!$AT$10:$AV$188,3,FALSE))),"")</f>
        <v>NHS England South East (Hampshire, Isle of Wight and Thames Valley)</v>
      </c>
      <c r="E185" s="98" t="str">
        <f t="shared" ca="1" si="2"/>
        <v>E06000040</v>
      </c>
      <c r="F185" s="100" t="str">
        <f ca="1">IF(E185="","",VLOOKUP(E185,'Org List'!$J$9:$K$488,2,0))</f>
        <v>Windsor and Maidenhead</v>
      </c>
      <c r="G185" s="107">
        <f ca="1">IFERROR(IF((VLOOKUP($E185,'Adj NEA Backsheet'!$D$5:$CB$183,G$9,FALSE))="","",(VLOOKUP($E185,'Adj NEA Backsheet'!$D$5:$CB$183,G$9,FALSE))),"")</f>
        <v>2714.1048757439353</v>
      </c>
      <c r="H185" s="108">
        <f ca="1">IFERROR(IF((VLOOKUP($E185,'Adj NEA Backsheet'!$D$5:$CB$183,H$9,FALSE))="","",(VLOOKUP($E185,'Adj NEA Backsheet'!$D$5:$CB$183,H$9,FALSE))),"")</f>
        <v>2682.1374513431624</v>
      </c>
      <c r="I185" s="108">
        <f ca="1">IFERROR(IF((VLOOKUP($E185,'Adj NEA Backsheet'!$D$5:$CB$183,I$9,FALSE))="","",(VLOOKUP($E185,'Adj NEA Backsheet'!$D$5:$CB$183,I$9,FALSE))),"")</f>
        <v>2831.6985237015774</v>
      </c>
      <c r="J185" s="109">
        <f ca="1">IFERROR(IF((VLOOKUP($E185,'Adj NEA Backsheet'!$D$5:$CB$183,J$9,FALSE))="","",(VLOOKUP($E185,'Adj NEA Backsheet'!$D$5:$CB$183,J$9,FALSE))),"")</f>
        <v>2798.6023528815117</v>
      </c>
      <c r="K185" s="172">
        <f ca="1">IFERROR(IF((VLOOKUP($E185,'Adj NEA Backsheet'!$D$5:$CB$183,K$9,FALSE))="","",(VLOOKUP($E185,'Adj NEA Backsheet'!$D$5:$CB$183,K$9,FALSE))),"")</f>
        <v>2908.2514451145271</v>
      </c>
      <c r="L185" s="240">
        <f ca="1">IFERROR(IF((VLOOKUP($E185,'Adj NEA Backsheet'!$D$5:$CB$183,L$9,FALSE))="","",(VLOOKUP($E185,'Adj NEA Backsheet'!$D$5:$CB$183,L$9,FALSE))),"")</f>
        <v>2865.0197801815443</v>
      </c>
      <c r="M185" s="109">
        <f ca="1">IFERROR(IF((VLOOKUP($E185,'NEA Backsheet'!$D$5:$CB$183,M$9,FALSE))="","",(VLOOKUP($E185,'NEA Backsheet'!$D$5:$CB$183,M$9,FALSE))),"")</f>
        <v>2887.6848169697414</v>
      </c>
      <c r="N185" s="243">
        <f ca="1">IFERROR(IF((VLOOKUP($E185,'NEA Backsheet'!$D$5:$CB$183,N$9,FALSE))="","",(VLOOKUP($E185,'NEA Backsheet'!$D$5:$CB$183,N$9,FALSE))),"")</f>
        <v>0</v>
      </c>
      <c r="O185" s="93"/>
      <c r="Q185" s="107">
        <f ca="1">IFERROR(IF((VLOOKUP($E185,'DTOC Backsheet'!$D$5:$AF$183,Q$9,FALSE))="","",(VLOOKUP($E185,'DTOC Backsheet'!$D$5:$AF$183,Q$9,FALSE))),"")</f>
        <v>915.46619684250538</v>
      </c>
      <c r="R185" s="108">
        <f ca="1">IFERROR(IF((VLOOKUP($E185,'DTOC Backsheet'!$D$5:$AF$183,R$9,FALSE))="","",(VLOOKUP($E185,'DTOC Backsheet'!$D$5:$AF$183,R$9,FALSE))),"")</f>
        <v>1239.3339551594293</v>
      </c>
      <c r="S185" s="108">
        <f ca="1">IFERROR(IF((VLOOKUP($E185,'DTOC Backsheet'!$D$5:$AF$183,S$9,FALSE))="","",(VLOOKUP($E185,'DTOC Backsheet'!$D$5:$AF$183,S$9,FALSE))),"")</f>
        <v>1243.6521919369884</v>
      </c>
      <c r="T185" s="109">
        <f ca="1">IFERROR(IF((VLOOKUP($E185,'DTOC Backsheet'!$D$5:$AF$183,T$9,FALSE))="","",(VLOOKUP($E185,'DTOC Backsheet'!$D$5:$AF$183,T$9,FALSE))),"")</f>
        <v>903.04926097493126</v>
      </c>
      <c r="U185" s="172">
        <f ca="1">IFERROR(IF((VLOOKUP($E185,'DTOC Backsheet'!$D$5:$AF$183,U$9,FALSE))="","",(VLOOKUP($E185,'DTOC Backsheet'!$D$5:$AF$183,U$9,FALSE))),"")</f>
        <v>1051.4011930548627</v>
      </c>
      <c r="V185" s="240">
        <f ca="1">IFERROR(IF((VLOOKUP($E185,'DTOC Backsheet'!$D$5:$AF$183,V$9,FALSE))="","",(VLOOKUP($E185,'DTOC Backsheet'!$D$5:$AF$183,V$9,FALSE))),"")</f>
        <v>1561.1453317713713</v>
      </c>
      <c r="W185" s="109">
        <f ca="1">IFERROR(IF((VLOOKUP($E185,'DTOC Backsheet'!$D$5:$AF$183,W$9,FALSE))="","",(VLOOKUP($E185,'DTOC Backsheet'!$D$5:$AF$183,W$9,FALSE))),"")</f>
        <v>1242.0161755529141</v>
      </c>
      <c r="X185" s="243">
        <f ca="1">IFERROR(IF((VLOOKUP($E185,'DTOC Backsheet'!$D$5:$AF$183,X$9,FALSE))="","",(VLOOKUP($E185,'DTOC Backsheet'!$D$5:$AF$183,X$9,FALSE))),"")</f>
        <v>0</v>
      </c>
      <c r="Y185" s="93"/>
    </row>
    <row r="186" spans="1:28" ht="30" customHeight="1" x14ac:dyDescent="0.3">
      <c r="A186" s="162">
        <v>174</v>
      </c>
      <c r="B186" s="98" t="str">
        <f ca="1">IFERROR(IF((VLOOKUP($E186,'Org List'!$AJ$10:$AL$188,3,FALSE))="","",(VLOOKUP($E186,'Org List'!$AJ$10:$AL$188,3,FALSE))),"")</f>
        <v>North of England Commissioning Region</v>
      </c>
      <c r="C186" s="99" t="str">
        <f ca="1">IFERROR(IF((VLOOKUP($E186,'Org List'!$AO$10:$AQ$188,3,FALSE))="","",(VLOOKUP($E186,'Org List'!$AO$10:$AQ$188,3,FALSE))),"")</f>
        <v>North West Region</v>
      </c>
      <c r="D186" s="100" t="str">
        <f ca="1">IFERROR(IF((VLOOKUP($E186,'Org List'!$AT$10:$AV$188,3,FALSE))="","",(VLOOKUP($E186,'Org List'!$AT$10:$AV$188,3,FALSE))),"")</f>
        <v>NHS England North (Cheshire And Merseyside)</v>
      </c>
      <c r="E186" s="98" t="str">
        <f t="shared" ca="1" si="2"/>
        <v>E08000015</v>
      </c>
      <c r="F186" s="100" t="str">
        <f ca="1">IF(E186="","",VLOOKUP(E186,'Org List'!$J$9:$K$488,2,0))</f>
        <v>Wirral</v>
      </c>
      <c r="G186" s="107">
        <f ca="1">IFERROR(IF((VLOOKUP($E186,'Adj NEA Backsheet'!$D$5:$CB$183,G$9,FALSE))="","",(VLOOKUP($E186,'Adj NEA Backsheet'!$D$5:$CB$183,G$9,FALSE))),"")</f>
        <v>3627.7583682219506</v>
      </c>
      <c r="H186" s="108">
        <f ca="1">IFERROR(IF((VLOOKUP($E186,'Adj NEA Backsheet'!$D$5:$CB$183,H$9,FALSE))="","",(VLOOKUP($E186,'Adj NEA Backsheet'!$D$5:$CB$183,H$9,FALSE))),"")</f>
        <v>3671.9405150132457</v>
      </c>
      <c r="I186" s="108">
        <f ca="1">IFERROR(IF((VLOOKUP($E186,'Adj NEA Backsheet'!$D$5:$CB$183,I$9,FALSE))="","",(VLOOKUP($E186,'Adj NEA Backsheet'!$D$5:$CB$183,I$9,FALSE))),"")</f>
        <v>3888.6543944834521</v>
      </c>
      <c r="J186" s="109">
        <f ca="1">IFERROR(IF((VLOOKUP($E186,'Adj NEA Backsheet'!$D$5:$CB$183,J$9,FALSE))="","",(VLOOKUP($E186,'Adj NEA Backsheet'!$D$5:$CB$183,J$9,FALSE))),"")</f>
        <v>3911.7455706514952</v>
      </c>
      <c r="K186" s="172">
        <f ca="1">IFERROR(IF((VLOOKUP($E186,'Adj NEA Backsheet'!$D$5:$CB$183,K$9,FALSE))="","",(VLOOKUP($E186,'Adj NEA Backsheet'!$D$5:$CB$183,K$9,FALSE))),"")</f>
        <v>3805.3245492727679</v>
      </c>
      <c r="L186" s="240">
        <f ca="1">IFERROR(IF((VLOOKUP($E186,'Adj NEA Backsheet'!$D$5:$CB$183,L$9,FALSE))="","",(VLOOKUP($E186,'Adj NEA Backsheet'!$D$5:$CB$183,L$9,FALSE))),"")</f>
        <v>3798.2838971803594</v>
      </c>
      <c r="M186" s="109">
        <f ca="1">IFERROR(IF((VLOOKUP($E186,'NEA Backsheet'!$D$5:$CB$183,M$9,FALSE))="","",(VLOOKUP($E186,'NEA Backsheet'!$D$5:$CB$183,M$9,FALSE))),"")</f>
        <v>3873.6536086795977</v>
      </c>
      <c r="N186" s="243">
        <f ca="1">IFERROR(IF((VLOOKUP($E186,'NEA Backsheet'!$D$5:$CB$183,N$9,FALSE))="","",(VLOOKUP($E186,'NEA Backsheet'!$D$5:$CB$183,N$9,FALSE))),"")</f>
        <v>0</v>
      </c>
      <c r="O186" s="93"/>
      <c r="Q186" s="107">
        <f ca="1">IFERROR(IF((VLOOKUP($E186,'DTOC Backsheet'!$D$5:$AF$183,Q$9,FALSE))="","",(VLOOKUP($E186,'DTOC Backsheet'!$D$5:$AF$183,Q$9,FALSE))),"")</f>
        <v>1275.6282096514956</v>
      </c>
      <c r="R186" s="108">
        <f ca="1">IFERROR(IF((VLOOKUP($E186,'DTOC Backsheet'!$D$5:$AF$183,R$9,FALSE))="","",(VLOOKUP($E186,'DTOC Backsheet'!$D$5:$AF$183,R$9,FALSE))),"")</f>
        <v>1032.5767376220158</v>
      </c>
      <c r="S186" s="108">
        <f ca="1">IFERROR(IF((VLOOKUP($E186,'DTOC Backsheet'!$D$5:$AF$183,S$9,FALSE))="","",(VLOOKUP($E186,'DTOC Backsheet'!$D$5:$AF$183,S$9,FALSE))),"")</f>
        <v>651.14273393704184</v>
      </c>
      <c r="T186" s="109">
        <f ca="1">IFERROR(IF((VLOOKUP($E186,'DTOC Backsheet'!$D$5:$AF$183,T$9,FALSE))="","",(VLOOKUP($E186,'DTOC Backsheet'!$D$5:$AF$183,T$9,FALSE))),"")</f>
        <v>477.54646374057569</v>
      </c>
      <c r="U186" s="172">
        <f ca="1">IFERROR(IF((VLOOKUP($E186,'DTOC Backsheet'!$D$5:$AF$183,U$9,FALSE))="","",(VLOOKUP($E186,'DTOC Backsheet'!$D$5:$AF$183,U$9,FALSE))),"")</f>
        <v>612.53083804358141</v>
      </c>
      <c r="V186" s="240">
        <f ca="1">IFERROR(IF((VLOOKUP($E186,'DTOC Backsheet'!$D$5:$AF$183,V$9,FALSE))="","",(VLOOKUP($E186,'DTOC Backsheet'!$D$5:$AF$183,V$9,FALSE))),"")</f>
        <v>721.61704750938259</v>
      </c>
      <c r="W186" s="109">
        <f ca="1">IFERROR(IF((VLOOKUP($E186,'DTOC Backsheet'!$D$5:$AF$183,W$9,FALSE))="","",(VLOOKUP($E186,'DTOC Backsheet'!$D$5:$AF$183,W$9,FALSE))),"")</f>
        <v>688.65574680748591</v>
      </c>
      <c r="X186" s="243">
        <f ca="1">IFERROR(IF((VLOOKUP($E186,'DTOC Backsheet'!$D$5:$AF$183,X$9,FALSE))="","",(VLOOKUP($E186,'DTOC Backsheet'!$D$5:$AF$183,X$9,FALSE))),"")</f>
        <v>0</v>
      </c>
      <c r="Y186" s="93"/>
    </row>
    <row r="187" spans="1:28" ht="30" customHeight="1" x14ac:dyDescent="0.3">
      <c r="A187" s="162">
        <v>175</v>
      </c>
      <c r="B187" s="98" t="str">
        <f ca="1">IFERROR(IF((VLOOKUP($E187,'Org List'!$AJ$10:$AL$188,3,FALSE))="","",(VLOOKUP($E187,'Org List'!$AJ$10:$AL$188,3,FALSE))),"")</f>
        <v>South East England Commissioning Region</v>
      </c>
      <c r="C187" s="99" t="str">
        <f ca="1">IFERROR(IF((VLOOKUP($E187,'Org List'!$AO$10:$AQ$188,3,FALSE))="","",(VLOOKUP($E187,'Org List'!$AO$10:$AQ$188,3,FALSE))),"")</f>
        <v>South East Region</v>
      </c>
      <c r="D187" s="100" t="str">
        <f ca="1">IFERROR(IF((VLOOKUP($E187,'Org List'!$AT$10:$AV$188,3,FALSE))="","",(VLOOKUP($E187,'Org List'!$AT$10:$AV$188,3,FALSE))),"")</f>
        <v>NHS England South East (Hampshire, Isle of Wight and Thames Valley)</v>
      </c>
      <c r="E187" s="98" t="str">
        <f t="shared" ca="1" si="2"/>
        <v>E06000041</v>
      </c>
      <c r="F187" s="100" t="str">
        <f ca="1">IF(E187="","",VLOOKUP(E187,'Org List'!$J$9:$K$488,2,0))</f>
        <v>Wokingham</v>
      </c>
      <c r="G187" s="107">
        <f ca="1">IFERROR(IF((VLOOKUP($E187,'Adj NEA Backsheet'!$D$5:$CB$183,G$9,FALSE))="","",(VLOOKUP($E187,'Adj NEA Backsheet'!$D$5:$CB$183,G$9,FALSE))),"")</f>
        <v>2170.7299320528105</v>
      </c>
      <c r="H187" s="108">
        <f ca="1">IFERROR(IF((VLOOKUP($E187,'Adj NEA Backsheet'!$D$5:$CB$183,H$9,FALSE))="","",(VLOOKUP($E187,'Adj NEA Backsheet'!$D$5:$CB$183,H$9,FALSE))),"")</f>
        <v>2165.2754767163856</v>
      </c>
      <c r="I187" s="108">
        <f ca="1">IFERROR(IF((VLOOKUP($E187,'Adj NEA Backsheet'!$D$5:$CB$183,I$9,FALSE))="","",(VLOOKUP($E187,'Adj NEA Backsheet'!$D$5:$CB$183,I$9,FALSE))),"")</f>
        <v>2262.1153632801193</v>
      </c>
      <c r="J187" s="109">
        <f ca="1">IFERROR(IF((VLOOKUP($E187,'Adj NEA Backsheet'!$D$5:$CB$183,J$9,FALSE))="","",(VLOOKUP($E187,'Adj NEA Backsheet'!$D$5:$CB$183,J$9,FALSE))),"")</f>
        <v>2232.6925305919744</v>
      </c>
      <c r="K187" s="172">
        <f ca="1">IFERROR(IF((VLOOKUP($E187,'Adj NEA Backsheet'!$D$5:$CB$183,K$9,FALSE))="","",(VLOOKUP($E187,'Adj NEA Backsheet'!$D$5:$CB$183,K$9,FALSE))),"")</f>
        <v>2221.7446286873428</v>
      </c>
      <c r="L187" s="240">
        <f ca="1">IFERROR(IF((VLOOKUP($E187,'Adj NEA Backsheet'!$D$5:$CB$183,L$9,FALSE))="","",(VLOOKUP($E187,'Adj NEA Backsheet'!$D$5:$CB$183,L$9,FALSE))),"")</f>
        <v>2205.6453973676503</v>
      </c>
      <c r="M187" s="109">
        <f ca="1">IFERROR(IF((VLOOKUP($E187,'NEA Backsheet'!$D$5:$CB$183,M$9,FALSE))="","",(VLOOKUP($E187,'NEA Backsheet'!$D$5:$CB$183,M$9,FALSE))),"")</f>
        <v>2375.4912159586988</v>
      </c>
      <c r="N187" s="243">
        <f ca="1">IFERROR(IF((VLOOKUP($E187,'NEA Backsheet'!$D$5:$CB$183,N$9,FALSE))="","",(VLOOKUP($E187,'NEA Backsheet'!$D$5:$CB$183,N$9,FALSE))),"")</f>
        <v>0</v>
      </c>
      <c r="O187" s="93"/>
      <c r="Q187" s="107">
        <f ca="1">IFERROR(IF((VLOOKUP($E187,'DTOC Backsheet'!$D$5:$AF$183,Q$9,FALSE))="","",(VLOOKUP($E187,'DTOC Backsheet'!$D$5:$AF$183,Q$9,FALSE))),"")</f>
        <v>589.1762618983513</v>
      </c>
      <c r="R187" s="108">
        <f ca="1">IFERROR(IF((VLOOKUP($E187,'DTOC Backsheet'!$D$5:$AF$183,R$9,FALSE))="","",(VLOOKUP($E187,'DTOC Backsheet'!$D$5:$AF$183,R$9,FALSE))),"")</f>
        <v>779.23312057523879</v>
      </c>
      <c r="S187" s="108">
        <f ca="1">IFERROR(IF((VLOOKUP($E187,'DTOC Backsheet'!$D$5:$AF$183,S$9,FALSE))="","",(VLOOKUP($E187,'DTOC Backsheet'!$D$5:$AF$183,S$9,FALSE))),"")</f>
        <v>663.61519821346553</v>
      </c>
      <c r="T187" s="109">
        <f ca="1">IFERROR(IF((VLOOKUP($E187,'DTOC Backsheet'!$D$5:$AF$183,T$9,FALSE))="","",(VLOOKUP($E187,'DTOC Backsheet'!$D$5:$AF$183,T$9,FALSE))),"")</f>
        <v>886.20266804768039</v>
      </c>
      <c r="U187" s="172">
        <f ca="1">IFERROR(IF((VLOOKUP($E187,'DTOC Backsheet'!$D$5:$AF$183,U$9,FALSE))="","",(VLOOKUP($E187,'DTOC Backsheet'!$D$5:$AF$183,U$9,FALSE))),"")</f>
        <v>731.53149891380201</v>
      </c>
      <c r="V187" s="240">
        <f ca="1">IFERROR(IF((VLOOKUP($E187,'DTOC Backsheet'!$D$5:$AF$183,V$9,FALSE))="","",(VLOOKUP($E187,'DTOC Backsheet'!$D$5:$AF$183,V$9,FALSE))),"")</f>
        <v>466.38092325572489</v>
      </c>
      <c r="W187" s="109">
        <f ca="1">IFERROR(IF((VLOOKUP($E187,'DTOC Backsheet'!$D$5:$AF$183,W$9,FALSE))="","",(VLOOKUP($E187,'DTOC Backsheet'!$D$5:$AF$183,W$9,FALSE))),"")</f>
        <v>423.76743788210536</v>
      </c>
      <c r="X187" s="243">
        <f ca="1">IFERROR(IF((VLOOKUP($E187,'DTOC Backsheet'!$D$5:$AF$183,X$9,FALSE))="","",(VLOOKUP($E187,'DTOC Backsheet'!$D$5:$AF$183,X$9,FALSE))),"")</f>
        <v>0</v>
      </c>
      <c r="Y187" s="93"/>
    </row>
    <row r="188" spans="1:28" ht="30" customHeight="1" x14ac:dyDescent="0.3">
      <c r="A188" s="162">
        <v>176</v>
      </c>
      <c r="B188" s="98" t="str">
        <f ca="1">IFERROR(IF((VLOOKUP($E188,'Org List'!$AJ$10:$AL$188,3,FALSE))="","",(VLOOKUP($E188,'Org List'!$AJ$10:$AL$188,3,FALSE))),"")</f>
        <v>Midlands and East of England Commissioning Region</v>
      </c>
      <c r="C188" s="99" t="str">
        <f ca="1">IFERROR(IF((VLOOKUP($E188,'Org List'!$AO$10:$AQ$188,3,FALSE))="","",(VLOOKUP($E188,'Org List'!$AO$10:$AQ$188,3,FALSE))),"")</f>
        <v>West Midlands Region</v>
      </c>
      <c r="D188" s="100" t="str">
        <f ca="1">IFERROR(IF((VLOOKUP($E188,'Org List'!$AT$10:$AV$188,3,FALSE))="","",(VLOOKUP($E188,'Org List'!$AT$10:$AV$188,3,FALSE))),"")</f>
        <v>NHS England Midlands And East (West Midlands)</v>
      </c>
      <c r="E188" s="98" t="str">
        <f t="shared" ca="1" si="2"/>
        <v>E08000031</v>
      </c>
      <c r="F188" s="100" t="str">
        <f ca="1">IF(E188="","",VLOOKUP(E188,'Org List'!$J$9:$K$488,2,0))</f>
        <v>Wolverhampton</v>
      </c>
      <c r="G188" s="107">
        <f ca="1">IFERROR(IF((VLOOKUP($E188,'Adj NEA Backsheet'!$D$5:$CB$183,G$9,FALSE))="","",(VLOOKUP($E188,'Adj NEA Backsheet'!$D$5:$CB$183,G$9,FALSE))),"")</f>
        <v>2835.4535927479956</v>
      </c>
      <c r="H188" s="108">
        <f ca="1">IFERROR(IF((VLOOKUP($E188,'Adj NEA Backsheet'!$D$5:$CB$183,H$9,FALSE))="","",(VLOOKUP($E188,'Adj NEA Backsheet'!$D$5:$CB$183,H$9,FALSE))),"")</f>
        <v>2694.5772736814811</v>
      </c>
      <c r="I188" s="108">
        <f ca="1">IFERROR(IF((VLOOKUP($E188,'Adj NEA Backsheet'!$D$5:$CB$183,I$9,FALSE))="","",(VLOOKUP($E188,'Adj NEA Backsheet'!$D$5:$CB$183,I$9,FALSE))),"")</f>
        <v>2791.5343852126607</v>
      </c>
      <c r="J188" s="109">
        <f ca="1">IFERROR(IF((VLOOKUP($E188,'Adj NEA Backsheet'!$D$5:$CB$183,J$9,FALSE))="","",(VLOOKUP($E188,'Adj NEA Backsheet'!$D$5:$CB$183,J$9,FALSE))),"")</f>
        <v>2724.5620627958283</v>
      </c>
      <c r="K188" s="172">
        <f ca="1">IFERROR(IF((VLOOKUP($E188,'Adj NEA Backsheet'!$D$5:$CB$183,K$9,FALSE))="","",(VLOOKUP($E188,'Adj NEA Backsheet'!$D$5:$CB$183,K$9,FALSE))),"")</f>
        <v>2702.7486809796633</v>
      </c>
      <c r="L188" s="240">
        <f ca="1">IFERROR(IF((VLOOKUP($E188,'Adj NEA Backsheet'!$D$5:$CB$183,L$9,FALSE))="","",(VLOOKUP($E188,'Adj NEA Backsheet'!$D$5:$CB$183,L$9,FALSE))),"")</f>
        <v>2739.1228923411481</v>
      </c>
      <c r="M188" s="109">
        <f ca="1">IFERROR(IF((VLOOKUP($E188,'NEA Backsheet'!$D$5:$CB$183,M$9,FALSE))="","",(VLOOKUP($E188,'NEA Backsheet'!$D$5:$CB$183,M$9,FALSE))),"")</f>
        <v>2969.4532386093615</v>
      </c>
      <c r="N188" s="243">
        <f ca="1">IFERROR(IF((VLOOKUP($E188,'NEA Backsheet'!$D$5:$CB$183,N$9,FALSE))="","",(VLOOKUP($E188,'NEA Backsheet'!$D$5:$CB$183,N$9,FALSE))),"")</f>
        <v>0</v>
      </c>
      <c r="O188" s="93"/>
      <c r="Q188" s="107">
        <f ca="1">IFERROR(IF((VLOOKUP($E188,'DTOC Backsheet'!$D$5:$AF$183,Q$9,FALSE))="","",(VLOOKUP($E188,'DTOC Backsheet'!$D$5:$AF$183,Q$9,FALSE))),"")</f>
        <v>1068.3814146671002</v>
      </c>
      <c r="R188" s="108">
        <f ca="1">IFERROR(IF((VLOOKUP($E188,'DTOC Backsheet'!$D$5:$AF$183,R$9,FALSE))="","",(VLOOKUP($E188,'DTOC Backsheet'!$D$5:$AF$183,R$9,FALSE))),"")</f>
        <v>1044.3615983186128</v>
      </c>
      <c r="S188" s="108">
        <f ca="1">IFERROR(IF((VLOOKUP($E188,'DTOC Backsheet'!$D$5:$AF$183,S$9,FALSE))="","",(VLOOKUP($E188,'DTOC Backsheet'!$D$5:$AF$183,S$9,FALSE))),"")</f>
        <v>784.64733405059178</v>
      </c>
      <c r="T188" s="109">
        <f ca="1">IFERROR(IF((VLOOKUP($E188,'DTOC Backsheet'!$D$5:$AF$183,T$9,FALSE))="","",(VLOOKUP($E188,'DTOC Backsheet'!$D$5:$AF$183,T$9,FALSE))),"")</f>
        <v>669.78427790609362</v>
      </c>
      <c r="U188" s="172">
        <f ca="1">IFERROR(IF((VLOOKUP($E188,'DTOC Backsheet'!$D$5:$AF$183,U$9,FALSE))="","",(VLOOKUP($E188,'DTOC Backsheet'!$D$5:$AF$183,U$9,FALSE))),"")</f>
        <v>600.41019845084247</v>
      </c>
      <c r="V188" s="240">
        <f ca="1">IFERROR(IF((VLOOKUP($E188,'DTOC Backsheet'!$D$5:$AF$183,V$9,FALSE))="","",(VLOOKUP($E188,'DTOC Backsheet'!$D$5:$AF$183,V$9,FALSE))),"")</f>
        <v>712.20727613412487</v>
      </c>
      <c r="W188" s="109">
        <f ca="1">IFERROR(IF((VLOOKUP($E188,'DTOC Backsheet'!$D$5:$AF$183,W$9,FALSE))="","",(VLOOKUP($E188,'DTOC Backsheet'!$D$5:$AF$183,W$9,FALSE))),"")</f>
        <v>554.99263564200908</v>
      </c>
      <c r="X188" s="243">
        <f ca="1">IFERROR(IF((VLOOKUP($E188,'DTOC Backsheet'!$D$5:$AF$183,X$9,FALSE))="","",(VLOOKUP($E188,'DTOC Backsheet'!$D$5:$AF$183,X$9,FALSE))),"")</f>
        <v>0</v>
      </c>
      <c r="Y188" s="93"/>
    </row>
    <row r="189" spans="1:28" ht="30" customHeight="1" x14ac:dyDescent="0.3">
      <c r="A189" s="162">
        <v>177</v>
      </c>
      <c r="B189" s="98" t="str">
        <f ca="1">IFERROR(IF((VLOOKUP($E189,'Org List'!$AJ$10:$AL$188,3,FALSE))="","",(VLOOKUP($E189,'Org List'!$AJ$10:$AL$188,3,FALSE))),"")</f>
        <v>Midlands and East of England Commissioning Region</v>
      </c>
      <c r="C189" s="99" t="str">
        <f ca="1">IFERROR(IF((VLOOKUP($E189,'Org List'!$AO$10:$AQ$188,3,FALSE))="","",(VLOOKUP($E189,'Org List'!$AO$10:$AQ$188,3,FALSE))),"")</f>
        <v>West Midlands Region</v>
      </c>
      <c r="D189" s="100" t="str">
        <f ca="1">IFERROR(IF((VLOOKUP($E189,'Org List'!$AT$10:$AV$188,3,FALSE))="","",(VLOOKUP($E189,'Org List'!$AT$10:$AV$188,3,FALSE))),"")</f>
        <v>NHS England Midlands And East (West Midlands)</v>
      </c>
      <c r="E189" s="98" t="str">
        <f t="shared" ca="1" si="2"/>
        <v>E10000034</v>
      </c>
      <c r="F189" s="100" t="str">
        <f ca="1">IF(E189="","",VLOOKUP(E189,'Org List'!$J$9:$K$488,2,0))</f>
        <v>Worcestershire</v>
      </c>
      <c r="G189" s="107">
        <f ca="1">IFERROR(IF((VLOOKUP($E189,'Adj NEA Backsheet'!$D$5:$CB$183,G$9,FALSE))="","",(VLOOKUP($E189,'Adj NEA Backsheet'!$D$5:$CB$183,G$9,FALSE))),"")</f>
        <v>2395.083226604419</v>
      </c>
      <c r="H189" s="108">
        <f ca="1">IFERROR(IF((VLOOKUP($E189,'Adj NEA Backsheet'!$D$5:$CB$183,H$9,FALSE))="","",(VLOOKUP($E189,'Adj NEA Backsheet'!$D$5:$CB$183,H$9,FALSE))),"")</f>
        <v>2298.2479216976171</v>
      </c>
      <c r="I189" s="108">
        <f ca="1">IFERROR(IF((VLOOKUP($E189,'Adj NEA Backsheet'!$D$5:$CB$183,I$9,FALSE))="","",(VLOOKUP($E189,'Adj NEA Backsheet'!$D$5:$CB$183,I$9,FALSE))),"")</f>
        <v>2414.6791833616312</v>
      </c>
      <c r="J189" s="109">
        <f ca="1">IFERROR(IF((VLOOKUP($E189,'Adj NEA Backsheet'!$D$5:$CB$183,J$9,FALSE))="","",(VLOOKUP($E189,'Adj NEA Backsheet'!$D$5:$CB$183,J$9,FALSE))),"")</f>
        <v>2338.0773781306389</v>
      </c>
      <c r="K189" s="172">
        <f ca="1">IFERROR(IF((VLOOKUP($E189,'Adj NEA Backsheet'!$D$5:$CB$183,K$9,FALSE))="","",(VLOOKUP($E189,'Adj NEA Backsheet'!$D$5:$CB$183,K$9,FALSE))),"")</f>
        <v>2437.7383907516405</v>
      </c>
      <c r="L189" s="240">
        <f ca="1">IFERROR(IF((VLOOKUP($E189,'Adj NEA Backsheet'!$D$5:$CB$183,L$9,FALSE))="","",(VLOOKUP($E189,'Adj NEA Backsheet'!$D$5:$CB$183,L$9,FALSE))),"")</f>
        <v>2482.6609956803595</v>
      </c>
      <c r="M189" s="109">
        <f ca="1">IFERROR(IF((VLOOKUP($E189,'NEA Backsheet'!$D$5:$CB$183,M$9,FALSE))="","",(VLOOKUP($E189,'NEA Backsheet'!$D$5:$CB$183,M$9,FALSE))),"")</f>
        <v>2580.6257204695262</v>
      </c>
      <c r="N189" s="243">
        <f ca="1">IFERROR(IF((VLOOKUP($E189,'NEA Backsheet'!$D$5:$CB$183,N$9,FALSE))="","",(VLOOKUP($E189,'NEA Backsheet'!$D$5:$CB$183,N$9,FALSE))),"")</f>
        <v>0</v>
      </c>
      <c r="O189" s="93"/>
      <c r="Q189" s="107">
        <f ca="1">IFERROR(IF((VLOOKUP($E189,'DTOC Backsheet'!$D$5:$AF$183,Q$9,FALSE))="","",(VLOOKUP($E189,'DTOC Backsheet'!$D$5:$AF$183,Q$9,FALSE))),"")</f>
        <v>1558.2310916526667</v>
      </c>
      <c r="R189" s="108">
        <f ca="1">IFERROR(IF((VLOOKUP($E189,'DTOC Backsheet'!$D$5:$AF$183,R$9,FALSE))="","",(VLOOKUP($E189,'DTOC Backsheet'!$D$5:$AF$183,R$9,FALSE))),"")</f>
        <v>1611.0488893414108</v>
      </c>
      <c r="S189" s="108">
        <f ca="1">IFERROR(IF((VLOOKUP($E189,'DTOC Backsheet'!$D$5:$AF$183,S$9,FALSE))="","",(VLOOKUP($E189,'DTOC Backsheet'!$D$5:$AF$183,S$9,FALSE))),"")</f>
        <v>1476.3528992516417</v>
      </c>
      <c r="T189" s="109">
        <f ca="1">IFERROR(IF((VLOOKUP($E189,'DTOC Backsheet'!$D$5:$AF$183,T$9,FALSE))="","",(VLOOKUP($E189,'DTOC Backsheet'!$D$5:$AF$183,T$9,FALSE))),"")</f>
        <v>1466.9554038799695</v>
      </c>
      <c r="U189" s="172">
        <f ca="1">IFERROR(IF((VLOOKUP($E189,'DTOC Backsheet'!$D$5:$AF$183,U$9,FALSE))="","",(VLOOKUP($E189,'DTOC Backsheet'!$D$5:$AF$183,U$9,FALSE))),"")</f>
        <v>1251.0958289263681</v>
      </c>
      <c r="V189" s="240">
        <f ca="1">IFERROR(IF((VLOOKUP($E189,'DTOC Backsheet'!$D$5:$AF$183,V$9,FALSE))="","",(VLOOKUP($E189,'DTOC Backsheet'!$D$5:$AF$183,V$9,FALSE))),"")</f>
        <v>1174.6234966807842</v>
      </c>
      <c r="W189" s="109">
        <f ca="1">IFERROR(IF((VLOOKUP($E189,'DTOC Backsheet'!$D$5:$AF$183,W$9,FALSE))="","",(VLOOKUP($E189,'DTOC Backsheet'!$D$5:$AF$183,W$9,FALSE))),"")</f>
        <v>1197.501645939851</v>
      </c>
      <c r="X189" s="243">
        <f ca="1">IFERROR(IF((VLOOKUP($E189,'DTOC Backsheet'!$D$5:$AF$183,X$9,FALSE))="","",(VLOOKUP($E189,'DTOC Backsheet'!$D$5:$AF$183,X$9,FALSE))),"")</f>
        <v>0</v>
      </c>
      <c r="Y189" s="93"/>
    </row>
    <row r="190" spans="1:28" ht="30" customHeight="1" thickBot="1" x14ac:dyDescent="0.35">
      <c r="A190" s="162">
        <v>178</v>
      </c>
      <c r="B190" s="101" t="str">
        <f ca="1">IFERROR(IF((VLOOKUP($E190,'Org List'!$AJ$10:$AL$188,3,FALSE))="","",(VLOOKUP($E190,'Org List'!$AJ$10:$AL$188,3,FALSE))),"")</f>
        <v>North of England Commissioning Region</v>
      </c>
      <c r="C190" s="102" t="str">
        <f ca="1">IFERROR(IF((VLOOKUP($E190,'Org List'!$AO$10:$AQ$188,3,FALSE))="","",(VLOOKUP($E190,'Org List'!$AO$10:$AQ$188,3,FALSE))),"")</f>
        <v>Yorkshire and The Humber Region</v>
      </c>
      <c r="D190" s="103" t="str">
        <f ca="1">IFERROR(IF((VLOOKUP($E190,'Org List'!$AT$10:$AV$188,3,FALSE))="","",(VLOOKUP($E190,'Org List'!$AT$10:$AV$188,3,FALSE))),"")</f>
        <v>NHS England North (Yorkshire And Humber)</v>
      </c>
      <c r="E190" s="101" t="str">
        <f t="shared" ca="1" si="2"/>
        <v>E06000014</v>
      </c>
      <c r="F190" s="103" t="str">
        <f ca="1">IF(E190="","",VLOOKUP(E190,'Org List'!$J$9:$K$488,2,0))</f>
        <v>York</v>
      </c>
      <c r="G190" s="110">
        <f ca="1">IFERROR(IF((VLOOKUP($E190,'Adj NEA Backsheet'!$D$5:$CB$183,G$9,FALSE))="","",(VLOOKUP($E190,'Adj NEA Backsheet'!$D$5:$CB$183,G$9,FALSE))),"")</f>
        <v>2722.2741576023077</v>
      </c>
      <c r="H190" s="111">
        <f ca="1">IFERROR(IF((VLOOKUP($E190,'Adj NEA Backsheet'!$D$5:$CB$183,H$9,FALSE))="","",(VLOOKUP($E190,'Adj NEA Backsheet'!$D$5:$CB$183,H$9,FALSE))),"")</f>
        <v>2647.2298484536136</v>
      </c>
      <c r="I190" s="111">
        <f ca="1">IFERROR(IF((VLOOKUP($E190,'Adj NEA Backsheet'!$D$5:$CB$183,I$9,FALSE))="","",(VLOOKUP($E190,'Adj NEA Backsheet'!$D$5:$CB$183,I$9,FALSE))),"")</f>
        <v>2869.9240936108472</v>
      </c>
      <c r="J190" s="112">
        <f ca="1">IFERROR(IF((VLOOKUP($E190,'Adj NEA Backsheet'!$D$5:$CB$183,J$9,FALSE))="","",(VLOOKUP($E190,'Adj NEA Backsheet'!$D$5:$CB$183,J$9,FALSE))),"")</f>
        <v>2838.8794553117655</v>
      </c>
      <c r="K190" s="173">
        <f ca="1">IFERROR(IF((VLOOKUP($E190,'Adj NEA Backsheet'!$D$5:$CB$183,K$9,FALSE))="","",(VLOOKUP($E190,'Adj NEA Backsheet'!$D$5:$CB$183,K$9,FALSE))),"")</f>
        <v>2869.3135296488754</v>
      </c>
      <c r="L190" s="241">
        <f ca="1">IFERROR(IF((VLOOKUP($E190,'Adj NEA Backsheet'!$D$5:$CB$183,L$9,FALSE))="","",(VLOOKUP($E190,'Adj NEA Backsheet'!$D$5:$CB$183,L$9,FALSE))),"")</f>
        <v>2817.2561280430759</v>
      </c>
      <c r="M190" s="112">
        <f ca="1">IFERROR(IF((VLOOKUP($E190,'NEA Backsheet'!$D$5:$CB$183,M$9,FALSE))="","",(VLOOKUP($E190,'NEA Backsheet'!$D$5:$CB$183,M$9,FALSE))),"")</f>
        <v>3036.3426190256482</v>
      </c>
      <c r="N190" s="244">
        <f ca="1">IFERROR(IF((VLOOKUP($E190,'NEA Backsheet'!$D$5:$CB$183,N$9,FALSE))="","",(VLOOKUP($E190,'NEA Backsheet'!$D$5:$CB$183,N$9,FALSE))),"")</f>
        <v>0</v>
      </c>
      <c r="O190" s="94"/>
      <c r="Q190" s="110">
        <f ca="1">IFERROR(IF((VLOOKUP($E190,'DTOC Backsheet'!$D$5:$AF$183,Q$9,FALSE))="","",(VLOOKUP($E190,'DTOC Backsheet'!$D$5:$AF$183,Q$9,FALSE))),"")</f>
        <v>1104.0614312597954</v>
      </c>
      <c r="R190" s="111">
        <f ca="1">IFERROR(IF((VLOOKUP($E190,'DTOC Backsheet'!$D$5:$AF$183,R$9,FALSE))="","",(VLOOKUP($E190,'DTOC Backsheet'!$D$5:$AF$183,R$9,FALSE))),"")</f>
        <v>1072.0174319356324</v>
      </c>
      <c r="S190" s="111">
        <f ca="1">IFERROR(IF((VLOOKUP($E190,'DTOC Backsheet'!$D$5:$AF$183,S$9,FALSE))="","",(VLOOKUP($E190,'DTOC Backsheet'!$D$5:$AF$183,S$9,FALSE))),"")</f>
        <v>1424.5014245014245</v>
      </c>
      <c r="T190" s="112">
        <f ca="1">IFERROR(IF((VLOOKUP($E190,'DTOC Backsheet'!$D$5:$AF$183,T$9,FALSE))="","",(VLOOKUP($E190,'DTOC Backsheet'!$D$5:$AF$183,T$9,FALSE))),"")</f>
        <v>1342.373302889034</v>
      </c>
      <c r="U190" s="173">
        <f ca="1">IFERROR(IF((VLOOKUP($E190,'DTOC Backsheet'!$D$5:$AF$183,U$9,FALSE))="","",(VLOOKUP($E190,'DTOC Backsheet'!$D$5:$AF$183,U$9,FALSE))),"")</f>
        <v>1743.8090529319086</v>
      </c>
      <c r="V190" s="241">
        <f ca="1">IFERROR(IF((VLOOKUP($E190,'DTOC Backsheet'!$D$5:$AF$183,V$9,FALSE))="","",(VLOOKUP($E190,'DTOC Backsheet'!$D$5:$AF$183,V$9,FALSE))),"")</f>
        <v>1485.0802313724835</v>
      </c>
      <c r="W190" s="112">
        <f ca="1">IFERROR(IF((VLOOKUP($E190,'DTOC Backsheet'!$D$5:$AF$183,W$9,FALSE))="","",(VLOOKUP($E190,'DTOC Backsheet'!$D$5:$AF$183,W$9,FALSE))),"")</f>
        <v>1628.3672693213132</v>
      </c>
      <c r="X190" s="244">
        <f ca="1">IFERROR(IF((VLOOKUP($E190,'DTOC Backsheet'!$D$5:$AF$183,X$9,FALSE))="","",(VLOOKUP($E190,'DTOC Backsheet'!$D$5:$AF$183,X$9,FALSE))),"")</f>
        <v>0</v>
      </c>
      <c r="Y190" s="94"/>
    </row>
    <row r="192" spans="1:28" s="159" customFormat="1" x14ac:dyDescent="0.3">
      <c r="A192" s="37"/>
      <c r="B192" s="37"/>
      <c r="C192" s="37"/>
      <c r="D192" s="37"/>
      <c r="E192" s="38" t="s">
        <v>1005</v>
      </c>
      <c r="F192" s="37"/>
      <c r="G192" s="37"/>
      <c r="H192" s="37"/>
      <c r="I192" s="37"/>
      <c r="J192" s="37"/>
      <c r="K192" s="37"/>
      <c r="L192" s="37"/>
      <c r="M192" s="37"/>
      <c r="N192" s="37"/>
      <c r="O192" s="37"/>
      <c r="P192" s="37"/>
      <c r="Q192" s="37"/>
      <c r="R192" s="37"/>
      <c r="S192" s="37"/>
      <c r="T192" s="37"/>
      <c r="U192" s="37"/>
      <c r="V192" s="37"/>
      <c r="W192" s="37"/>
      <c r="X192" s="37"/>
      <c r="Y192" s="37"/>
      <c r="Z192" s="37"/>
      <c r="AB192" s="1"/>
    </row>
    <row r="194" spans="5:17" x14ac:dyDescent="0.3">
      <c r="E194" s="277" t="s">
        <v>1006</v>
      </c>
      <c r="F194" s="277"/>
      <c r="G194" s="277"/>
      <c r="H194" s="277"/>
      <c r="I194" s="277"/>
      <c r="J194" s="277"/>
      <c r="K194" s="277"/>
      <c r="L194" s="277"/>
      <c r="M194" s="277"/>
      <c r="N194" s="277"/>
      <c r="O194" s="277"/>
      <c r="P194" s="277"/>
      <c r="Q194" s="277"/>
    </row>
    <row r="195" spans="5:17" x14ac:dyDescent="0.3">
      <c r="E195" s="277" t="s">
        <v>1007</v>
      </c>
      <c r="F195" s="277"/>
      <c r="G195" s="277"/>
    </row>
  </sheetData>
  <autoFilter ref="B11:Y190"/>
  <mergeCells count="8">
    <mergeCell ref="E194:Q194"/>
    <mergeCell ref="E195:G195"/>
    <mergeCell ref="B1:R1"/>
    <mergeCell ref="B2:R2"/>
    <mergeCell ref="Q10:T10"/>
    <mergeCell ref="U10:X10"/>
    <mergeCell ref="K10:N10"/>
    <mergeCell ref="G10:J10"/>
  </mergeCells>
  <hyperlinks>
    <hyperlink ref="E6" location="Contents!A1" display="&lt;&lt; Contents"/>
  </hyperlinks>
  <pageMargins left="0.70866141732283472" right="0.70866141732283472" top="0.74803149606299213" bottom="0.74803149606299213" header="0.31496062992125984" footer="0.31496062992125984"/>
  <pageSetup paperSize="9" scale="48" orientation="landscape" horizontalDpi="90" verticalDpi="90" r:id="rId1"/>
  <rowBreaks count="6" manualBreakCount="6">
    <brk id="26" max="16383" man="1"/>
    <brk id="40" max="16383" man="1"/>
    <brk id="71" max="25" man="1"/>
    <brk id="106" max="25" man="1"/>
    <brk id="137" max="25" man="1"/>
    <brk id="167" max="25" man="1"/>
  </rowBreaks>
  <colBreaks count="1" manualBreakCount="1">
    <brk id="1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Drop Down 1">
              <controlPr defaultSize="0" autoLine="0" autoPict="0">
                <anchor moveWithCells="1" sizeWithCells="1">
                  <from>
                    <xdr:col>5</xdr:col>
                    <xdr:colOff>1219200</xdr:colOff>
                    <xdr:row>2</xdr:row>
                    <xdr:rowOff>114300</xdr:rowOff>
                  </from>
                  <to>
                    <xdr:col>8</xdr:col>
                    <xdr:colOff>106680</xdr:colOff>
                    <xdr:row>4</xdr:row>
                    <xdr:rowOff>83820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'Adj NEA and DTOC Trends'!$Q$12:$W$12</xm:f>
              <xm:sqref>Y12</xm:sqref>
            </x14:sparkline>
            <x14:sparkline>
              <xm:f>'Adj NEA and DTOC Trends'!$Q$13:$W$13</xm:f>
              <xm:sqref>Y13</xm:sqref>
            </x14:sparkline>
            <x14:sparkline>
              <xm:f>'Adj NEA and DTOC Trends'!$Q$14:$W$14</xm:f>
              <xm:sqref>Y14</xm:sqref>
            </x14:sparkline>
            <x14:sparkline>
              <xm:f>'Adj NEA and DTOC Trends'!$Q$15:$W$15</xm:f>
              <xm:sqref>Y15</xm:sqref>
            </x14:sparkline>
            <x14:sparkline>
              <xm:f>'Adj NEA and DTOC Trends'!$Q$16:$W$16</xm:f>
              <xm:sqref>Y16</xm:sqref>
            </x14:sparkline>
            <x14:sparkline>
              <xm:f>'Adj NEA and DTOC Trends'!$Q$17:$W$17</xm:f>
              <xm:sqref>Y17</xm:sqref>
            </x14:sparkline>
            <x14:sparkline>
              <xm:f>'Adj NEA and DTOC Trends'!$Q$18:$W$18</xm:f>
              <xm:sqref>Y18</xm:sqref>
            </x14:sparkline>
            <x14:sparkline>
              <xm:f>'Adj NEA and DTOC Trends'!$Q$19:$W$19</xm:f>
              <xm:sqref>Y19</xm:sqref>
            </x14:sparkline>
            <x14:sparkline>
              <xm:f>'Adj NEA and DTOC Trends'!$Q$20:$W$20</xm:f>
              <xm:sqref>Y20</xm:sqref>
            </x14:sparkline>
            <x14:sparkline>
              <xm:f>'Adj NEA and DTOC Trends'!$Q$21:$W$21</xm:f>
              <xm:sqref>Y21</xm:sqref>
            </x14:sparkline>
            <x14:sparkline>
              <xm:f>'Adj NEA and DTOC Trends'!$Q$22:$W$22</xm:f>
              <xm:sqref>Y22</xm:sqref>
            </x14:sparkline>
            <x14:sparkline>
              <xm:f>'Adj NEA and DTOC Trends'!$Q$23:$W$23</xm:f>
              <xm:sqref>Y23</xm:sqref>
            </x14:sparkline>
            <x14:sparkline>
              <xm:f>'Adj NEA and DTOC Trends'!$Q$24:$W$24</xm:f>
              <xm:sqref>Y24</xm:sqref>
            </x14:sparkline>
            <x14:sparkline>
              <xm:f>'Adj NEA and DTOC Trends'!$Q$25:$W$25</xm:f>
              <xm:sqref>Y25</xm:sqref>
            </x14:sparkline>
            <x14:sparkline>
              <xm:f>'Adj NEA and DTOC Trends'!$Q$26:$W$26</xm:f>
              <xm:sqref>Y26</xm:sqref>
            </x14:sparkline>
            <x14:sparkline>
              <xm:f>'Adj NEA and DTOC Trends'!$Q$27:$W$27</xm:f>
              <xm:sqref>Y27</xm:sqref>
            </x14:sparkline>
            <x14:sparkline>
              <xm:f>'Adj NEA and DTOC Trends'!$Q$28:$W$28</xm:f>
              <xm:sqref>Y28</xm:sqref>
            </x14:sparkline>
            <x14:sparkline>
              <xm:f>'Adj NEA and DTOC Trends'!$Q$29:$W$29</xm:f>
              <xm:sqref>Y29</xm:sqref>
            </x14:sparkline>
            <x14:sparkline>
              <xm:f>'Adj NEA and DTOC Trends'!$Q$30:$W$30</xm:f>
              <xm:sqref>Y30</xm:sqref>
            </x14:sparkline>
            <x14:sparkline>
              <xm:f>'Adj NEA and DTOC Trends'!$Q$31:$W$31</xm:f>
              <xm:sqref>Y31</xm:sqref>
            </x14:sparkline>
            <x14:sparkline>
              <xm:f>'Adj NEA and DTOC Trends'!$Q$32:$W$32</xm:f>
              <xm:sqref>Y32</xm:sqref>
            </x14:sparkline>
            <x14:sparkline>
              <xm:f>'Adj NEA and DTOC Trends'!$Q$33:$W$33</xm:f>
              <xm:sqref>Y33</xm:sqref>
            </x14:sparkline>
            <x14:sparkline>
              <xm:f>'Adj NEA and DTOC Trends'!$Q$34:$W$34</xm:f>
              <xm:sqref>Y34</xm:sqref>
            </x14:sparkline>
            <x14:sparkline>
              <xm:f>'Adj NEA and DTOC Trends'!$Q$35:$W$35</xm:f>
              <xm:sqref>Y35</xm:sqref>
            </x14:sparkline>
            <x14:sparkline>
              <xm:f>'Adj NEA and DTOC Trends'!$Q$36:$W$36</xm:f>
              <xm:sqref>Y36</xm:sqref>
            </x14:sparkline>
            <x14:sparkline>
              <xm:f>'Adj NEA and DTOC Trends'!$Q$37:$W$37</xm:f>
              <xm:sqref>Y37</xm:sqref>
            </x14:sparkline>
            <x14:sparkline>
              <xm:f>'Adj NEA and DTOC Trends'!$Q$38:$W$38</xm:f>
              <xm:sqref>Y38</xm:sqref>
            </x14:sparkline>
            <x14:sparkline>
              <xm:f>'Adj NEA and DTOC Trends'!$Q$39:$W$39</xm:f>
              <xm:sqref>Y39</xm:sqref>
            </x14:sparkline>
            <x14:sparkline>
              <xm:f>'Adj NEA and DTOC Trends'!$Q$40:$W$40</xm:f>
              <xm:sqref>Y40</xm:sqref>
            </x14:sparkline>
            <x14:sparkline>
              <xm:f>'Adj NEA and DTOC Trends'!$Q$41:$W$41</xm:f>
              <xm:sqref>Y41</xm:sqref>
            </x14:sparkline>
            <x14:sparkline>
              <xm:f>'Adj NEA and DTOC Trends'!$Q$42:$W$42</xm:f>
              <xm:sqref>Y42</xm:sqref>
            </x14:sparkline>
            <x14:sparkline>
              <xm:f>'Adj NEA and DTOC Trends'!$Q$43:$W$43</xm:f>
              <xm:sqref>Y43</xm:sqref>
            </x14:sparkline>
            <x14:sparkline>
              <xm:f>'Adj NEA and DTOC Trends'!$Q$44:$W$44</xm:f>
              <xm:sqref>Y44</xm:sqref>
            </x14:sparkline>
            <x14:sparkline>
              <xm:f>'Adj NEA and DTOC Trends'!$Q$45:$W$45</xm:f>
              <xm:sqref>Y45</xm:sqref>
            </x14:sparkline>
            <x14:sparkline>
              <xm:f>'Adj NEA and DTOC Trends'!$Q$46:$W$46</xm:f>
              <xm:sqref>Y46</xm:sqref>
            </x14:sparkline>
            <x14:sparkline>
              <xm:f>'Adj NEA and DTOC Trends'!$Q$47:$W$47</xm:f>
              <xm:sqref>Y47</xm:sqref>
            </x14:sparkline>
            <x14:sparkline>
              <xm:f>'Adj NEA and DTOC Trends'!$Q$48:$W$48</xm:f>
              <xm:sqref>Y48</xm:sqref>
            </x14:sparkline>
            <x14:sparkline>
              <xm:f>'Adj NEA and DTOC Trends'!$Q$49:$W$49</xm:f>
              <xm:sqref>Y49</xm:sqref>
            </x14:sparkline>
            <x14:sparkline>
              <xm:f>'Adj NEA and DTOC Trends'!$Q$50:$W$50</xm:f>
              <xm:sqref>Y50</xm:sqref>
            </x14:sparkline>
            <x14:sparkline>
              <xm:f>'Adj NEA and DTOC Trends'!$Q$51:$W$51</xm:f>
              <xm:sqref>Y51</xm:sqref>
            </x14:sparkline>
            <x14:sparkline>
              <xm:f>'Adj NEA and DTOC Trends'!$Q$52:$W$52</xm:f>
              <xm:sqref>Y52</xm:sqref>
            </x14:sparkline>
            <x14:sparkline>
              <xm:f>'Adj NEA and DTOC Trends'!$Q$53:$W$53</xm:f>
              <xm:sqref>Y53</xm:sqref>
            </x14:sparkline>
            <x14:sparkline>
              <xm:f>'Adj NEA and DTOC Trends'!$Q$54:$W$54</xm:f>
              <xm:sqref>Y54</xm:sqref>
            </x14:sparkline>
            <x14:sparkline>
              <xm:f>'Adj NEA and DTOC Trends'!$Q$55:$W$55</xm:f>
              <xm:sqref>Y55</xm:sqref>
            </x14:sparkline>
            <x14:sparkline>
              <xm:f>'Adj NEA and DTOC Trends'!$Q$56:$W$56</xm:f>
              <xm:sqref>Y56</xm:sqref>
            </x14:sparkline>
            <x14:sparkline>
              <xm:f>'Adj NEA and DTOC Trends'!$Q$57:$W$57</xm:f>
              <xm:sqref>Y57</xm:sqref>
            </x14:sparkline>
            <x14:sparkline>
              <xm:f>'Adj NEA and DTOC Trends'!$Q$58:$W$58</xm:f>
              <xm:sqref>Y58</xm:sqref>
            </x14:sparkline>
            <x14:sparkline>
              <xm:f>'Adj NEA and DTOC Trends'!$Q$59:$W$59</xm:f>
              <xm:sqref>Y59</xm:sqref>
            </x14:sparkline>
            <x14:sparkline>
              <xm:f>'Adj NEA and DTOC Trends'!$Q$60:$W$60</xm:f>
              <xm:sqref>Y60</xm:sqref>
            </x14:sparkline>
            <x14:sparkline>
              <xm:f>'Adj NEA and DTOC Trends'!$Q$61:$W$61</xm:f>
              <xm:sqref>Y61</xm:sqref>
            </x14:sparkline>
            <x14:sparkline>
              <xm:f>'Adj NEA and DTOC Trends'!$Q$62:$W$62</xm:f>
              <xm:sqref>Y62</xm:sqref>
            </x14:sparkline>
            <x14:sparkline>
              <xm:f>'Adj NEA and DTOC Trends'!$Q$63:$W$63</xm:f>
              <xm:sqref>Y63</xm:sqref>
            </x14:sparkline>
            <x14:sparkline>
              <xm:f>'Adj NEA and DTOC Trends'!$Q$64:$W$64</xm:f>
              <xm:sqref>Y64</xm:sqref>
            </x14:sparkline>
            <x14:sparkline>
              <xm:f>'Adj NEA and DTOC Trends'!$Q$65:$W$65</xm:f>
              <xm:sqref>Y65</xm:sqref>
            </x14:sparkline>
            <x14:sparkline>
              <xm:f>'Adj NEA and DTOC Trends'!$Q$66:$W$66</xm:f>
              <xm:sqref>Y66</xm:sqref>
            </x14:sparkline>
            <x14:sparkline>
              <xm:f>'Adj NEA and DTOC Trends'!$Q$67:$W$67</xm:f>
              <xm:sqref>Y67</xm:sqref>
            </x14:sparkline>
            <x14:sparkline>
              <xm:f>'Adj NEA and DTOC Trends'!$Q$68:$W$68</xm:f>
              <xm:sqref>Y68</xm:sqref>
            </x14:sparkline>
            <x14:sparkline>
              <xm:f>'Adj NEA and DTOC Trends'!$Q$69:$W$69</xm:f>
              <xm:sqref>Y69</xm:sqref>
            </x14:sparkline>
            <x14:sparkline>
              <xm:f>'Adj NEA and DTOC Trends'!$Q$70:$W$70</xm:f>
              <xm:sqref>Y70</xm:sqref>
            </x14:sparkline>
            <x14:sparkline>
              <xm:f>'Adj NEA and DTOC Trends'!$Q$71:$W$71</xm:f>
              <xm:sqref>Y71</xm:sqref>
            </x14:sparkline>
            <x14:sparkline>
              <xm:f>'Adj NEA and DTOC Trends'!$Q$72:$W$72</xm:f>
              <xm:sqref>Y72</xm:sqref>
            </x14:sparkline>
            <x14:sparkline>
              <xm:f>'Adj NEA and DTOC Trends'!$Q$73:$W$73</xm:f>
              <xm:sqref>Y73</xm:sqref>
            </x14:sparkline>
            <x14:sparkline>
              <xm:f>'Adj NEA and DTOC Trends'!$Q$74:$W$74</xm:f>
              <xm:sqref>Y74</xm:sqref>
            </x14:sparkline>
            <x14:sparkline>
              <xm:f>'Adj NEA and DTOC Trends'!$Q$75:$W$75</xm:f>
              <xm:sqref>Y75</xm:sqref>
            </x14:sparkline>
            <x14:sparkline>
              <xm:f>'Adj NEA and DTOC Trends'!$Q$76:$W$76</xm:f>
              <xm:sqref>Y76</xm:sqref>
            </x14:sparkline>
            <x14:sparkline>
              <xm:f>'Adj NEA and DTOC Trends'!$Q$77:$W$77</xm:f>
              <xm:sqref>Y77</xm:sqref>
            </x14:sparkline>
            <x14:sparkline>
              <xm:f>'Adj NEA and DTOC Trends'!$Q$78:$W$78</xm:f>
              <xm:sqref>Y78</xm:sqref>
            </x14:sparkline>
            <x14:sparkline>
              <xm:f>'Adj NEA and DTOC Trends'!$Q$79:$W$79</xm:f>
              <xm:sqref>Y79</xm:sqref>
            </x14:sparkline>
            <x14:sparkline>
              <xm:f>'Adj NEA and DTOC Trends'!$Q$80:$W$80</xm:f>
              <xm:sqref>Y80</xm:sqref>
            </x14:sparkline>
            <x14:sparkline>
              <xm:f>'Adj NEA and DTOC Trends'!$Q$81:$W$81</xm:f>
              <xm:sqref>Y81</xm:sqref>
            </x14:sparkline>
            <x14:sparkline>
              <xm:f>'Adj NEA and DTOC Trends'!$Q$82:$W$82</xm:f>
              <xm:sqref>Y82</xm:sqref>
            </x14:sparkline>
            <x14:sparkline>
              <xm:f>'Adj NEA and DTOC Trends'!$Q$83:$W$83</xm:f>
              <xm:sqref>Y83</xm:sqref>
            </x14:sparkline>
            <x14:sparkline>
              <xm:f>'Adj NEA and DTOC Trends'!$Q$84:$W$84</xm:f>
              <xm:sqref>Y84</xm:sqref>
            </x14:sparkline>
            <x14:sparkline>
              <xm:f>'Adj NEA and DTOC Trends'!$Q$85:$W$85</xm:f>
              <xm:sqref>Y85</xm:sqref>
            </x14:sparkline>
            <x14:sparkline>
              <xm:f>'Adj NEA and DTOC Trends'!$Q$86:$W$86</xm:f>
              <xm:sqref>Y86</xm:sqref>
            </x14:sparkline>
            <x14:sparkline>
              <xm:f>'Adj NEA and DTOC Trends'!$Q$87:$W$87</xm:f>
              <xm:sqref>Y87</xm:sqref>
            </x14:sparkline>
            <x14:sparkline>
              <xm:f>'Adj NEA and DTOC Trends'!$Q$88:$W$88</xm:f>
              <xm:sqref>Y88</xm:sqref>
            </x14:sparkline>
            <x14:sparkline>
              <xm:f>'Adj NEA and DTOC Trends'!$Q$89:$W$89</xm:f>
              <xm:sqref>Y89</xm:sqref>
            </x14:sparkline>
            <x14:sparkline>
              <xm:f>'Adj NEA and DTOC Trends'!$Q$90:$W$90</xm:f>
              <xm:sqref>Y90</xm:sqref>
            </x14:sparkline>
            <x14:sparkline>
              <xm:f>'Adj NEA and DTOC Trends'!$Q$91:$W$91</xm:f>
              <xm:sqref>Y91</xm:sqref>
            </x14:sparkline>
            <x14:sparkline>
              <xm:f>'Adj NEA and DTOC Trends'!$Q$92:$W$92</xm:f>
              <xm:sqref>Y92</xm:sqref>
            </x14:sparkline>
            <x14:sparkline>
              <xm:f>'Adj NEA and DTOC Trends'!$Q$93:$W$93</xm:f>
              <xm:sqref>Y93</xm:sqref>
            </x14:sparkline>
            <x14:sparkline>
              <xm:f>'Adj NEA and DTOC Trends'!$Q$94:$W$94</xm:f>
              <xm:sqref>Y94</xm:sqref>
            </x14:sparkline>
            <x14:sparkline>
              <xm:f>'Adj NEA and DTOC Trends'!$Q$95:$W$95</xm:f>
              <xm:sqref>Y95</xm:sqref>
            </x14:sparkline>
            <x14:sparkline>
              <xm:f>'Adj NEA and DTOC Trends'!$Q$96:$W$96</xm:f>
              <xm:sqref>Y96</xm:sqref>
            </x14:sparkline>
            <x14:sparkline>
              <xm:f>'Adj NEA and DTOC Trends'!$Q$97:$W$97</xm:f>
              <xm:sqref>Y97</xm:sqref>
            </x14:sparkline>
            <x14:sparkline>
              <xm:f>'Adj NEA and DTOC Trends'!$Q$98:$W$98</xm:f>
              <xm:sqref>Y98</xm:sqref>
            </x14:sparkline>
            <x14:sparkline>
              <xm:f>'Adj NEA and DTOC Trends'!$Q$99:$W$99</xm:f>
              <xm:sqref>Y99</xm:sqref>
            </x14:sparkline>
            <x14:sparkline>
              <xm:f>'Adj NEA and DTOC Trends'!$Q$100:$W$100</xm:f>
              <xm:sqref>Y100</xm:sqref>
            </x14:sparkline>
            <x14:sparkline>
              <xm:f>'Adj NEA and DTOC Trends'!$Q$101:$W$101</xm:f>
              <xm:sqref>Y101</xm:sqref>
            </x14:sparkline>
            <x14:sparkline>
              <xm:f>'Adj NEA and DTOC Trends'!$Q$102:$W$102</xm:f>
              <xm:sqref>Y102</xm:sqref>
            </x14:sparkline>
            <x14:sparkline>
              <xm:f>'Adj NEA and DTOC Trends'!$Q$103:$W$103</xm:f>
              <xm:sqref>Y103</xm:sqref>
            </x14:sparkline>
            <x14:sparkline>
              <xm:f>'Adj NEA and DTOC Trends'!$Q$104:$W$104</xm:f>
              <xm:sqref>Y104</xm:sqref>
            </x14:sparkline>
            <x14:sparkline>
              <xm:f>'Adj NEA and DTOC Trends'!$Q$105:$W$105</xm:f>
              <xm:sqref>Y105</xm:sqref>
            </x14:sparkline>
            <x14:sparkline>
              <xm:f>'Adj NEA and DTOC Trends'!$Q$106:$W$106</xm:f>
              <xm:sqref>Y106</xm:sqref>
            </x14:sparkline>
            <x14:sparkline>
              <xm:f>'Adj NEA and DTOC Trends'!$Q$107:$W$107</xm:f>
              <xm:sqref>Y107</xm:sqref>
            </x14:sparkline>
            <x14:sparkline>
              <xm:f>'Adj NEA and DTOC Trends'!$Q$108:$W$108</xm:f>
              <xm:sqref>Y108</xm:sqref>
            </x14:sparkline>
            <x14:sparkline>
              <xm:f>'Adj NEA and DTOC Trends'!$Q$109:$W$109</xm:f>
              <xm:sqref>Y109</xm:sqref>
            </x14:sparkline>
            <x14:sparkline>
              <xm:f>'Adj NEA and DTOC Trends'!$Q$110:$W$110</xm:f>
              <xm:sqref>Y110</xm:sqref>
            </x14:sparkline>
            <x14:sparkline>
              <xm:f>'Adj NEA and DTOC Trends'!$Q$111:$W$111</xm:f>
              <xm:sqref>Y111</xm:sqref>
            </x14:sparkline>
            <x14:sparkline>
              <xm:f>'Adj NEA and DTOC Trends'!$Q$112:$W$112</xm:f>
              <xm:sqref>Y112</xm:sqref>
            </x14:sparkline>
            <x14:sparkline>
              <xm:f>'Adj NEA and DTOC Trends'!$Q$113:$W$113</xm:f>
              <xm:sqref>Y113</xm:sqref>
            </x14:sparkline>
            <x14:sparkline>
              <xm:f>'Adj NEA and DTOC Trends'!$Q$114:$W$114</xm:f>
              <xm:sqref>Y114</xm:sqref>
            </x14:sparkline>
            <x14:sparkline>
              <xm:f>'Adj NEA and DTOC Trends'!$Q$115:$W$115</xm:f>
              <xm:sqref>Y115</xm:sqref>
            </x14:sparkline>
            <x14:sparkline>
              <xm:f>'Adj NEA and DTOC Trends'!$Q$116:$W$116</xm:f>
              <xm:sqref>Y116</xm:sqref>
            </x14:sparkline>
            <x14:sparkline>
              <xm:f>'Adj NEA and DTOC Trends'!$Q$117:$W$117</xm:f>
              <xm:sqref>Y117</xm:sqref>
            </x14:sparkline>
            <x14:sparkline>
              <xm:f>'Adj NEA and DTOC Trends'!$Q$118:$W$118</xm:f>
              <xm:sqref>Y118</xm:sqref>
            </x14:sparkline>
            <x14:sparkline>
              <xm:f>'Adj NEA and DTOC Trends'!$Q$119:$W$119</xm:f>
              <xm:sqref>Y119</xm:sqref>
            </x14:sparkline>
            <x14:sparkline>
              <xm:f>'Adj NEA and DTOC Trends'!$Q$120:$W$120</xm:f>
              <xm:sqref>Y120</xm:sqref>
            </x14:sparkline>
            <x14:sparkline>
              <xm:f>'Adj NEA and DTOC Trends'!$Q$121:$W$121</xm:f>
              <xm:sqref>Y121</xm:sqref>
            </x14:sparkline>
            <x14:sparkline>
              <xm:f>'Adj NEA and DTOC Trends'!$Q$122:$W$122</xm:f>
              <xm:sqref>Y122</xm:sqref>
            </x14:sparkline>
            <x14:sparkline>
              <xm:f>'Adj NEA and DTOC Trends'!$Q$123:$W$123</xm:f>
              <xm:sqref>Y123</xm:sqref>
            </x14:sparkline>
            <x14:sparkline>
              <xm:f>'Adj NEA and DTOC Trends'!$Q$124:$W$124</xm:f>
              <xm:sqref>Y124</xm:sqref>
            </x14:sparkline>
            <x14:sparkline>
              <xm:f>'Adj NEA and DTOC Trends'!$Q$125:$W$125</xm:f>
              <xm:sqref>Y125</xm:sqref>
            </x14:sparkline>
            <x14:sparkline>
              <xm:f>'Adj NEA and DTOC Trends'!$Q$126:$W$126</xm:f>
              <xm:sqref>Y126</xm:sqref>
            </x14:sparkline>
            <x14:sparkline>
              <xm:f>'Adj NEA and DTOC Trends'!$Q$127:$W$127</xm:f>
              <xm:sqref>Y127</xm:sqref>
            </x14:sparkline>
            <x14:sparkline>
              <xm:f>'Adj NEA and DTOC Trends'!$Q$128:$W$128</xm:f>
              <xm:sqref>Y128</xm:sqref>
            </x14:sparkline>
            <x14:sparkline>
              <xm:f>'Adj NEA and DTOC Trends'!$Q$129:$W$129</xm:f>
              <xm:sqref>Y129</xm:sqref>
            </x14:sparkline>
            <x14:sparkline>
              <xm:f>'Adj NEA and DTOC Trends'!$Q$130:$W$130</xm:f>
              <xm:sqref>Y130</xm:sqref>
            </x14:sparkline>
            <x14:sparkline>
              <xm:f>'Adj NEA and DTOC Trends'!$Q$131:$W$131</xm:f>
              <xm:sqref>Y131</xm:sqref>
            </x14:sparkline>
            <x14:sparkline>
              <xm:f>'Adj NEA and DTOC Trends'!$Q$132:$W$132</xm:f>
              <xm:sqref>Y132</xm:sqref>
            </x14:sparkline>
            <x14:sparkline>
              <xm:f>'Adj NEA and DTOC Trends'!$Q$133:$W$133</xm:f>
              <xm:sqref>Y133</xm:sqref>
            </x14:sparkline>
            <x14:sparkline>
              <xm:f>'Adj NEA and DTOC Trends'!$Q$134:$W$134</xm:f>
              <xm:sqref>Y134</xm:sqref>
            </x14:sparkline>
            <x14:sparkline>
              <xm:f>'Adj NEA and DTOC Trends'!$Q$135:$W$135</xm:f>
              <xm:sqref>Y135</xm:sqref>
            </x14:sparkline>
            <x14:sparkline>
              <xm:f>'Adj NEA and DTOC Trends'!$Q$136:$W$136</xm:f>
              <xm:sqref>Y136</xm:sqref>
            </x14:sparkline>
            <x14:sparkline>
              <xm:f>'Adj NEA and DTOC Trends'!$Q$137:$W$137</xm:f>
              <xm:sqref>Y137</xm:sqref>
            </x14:sparkline>
            <x14:sparkline>
              <xm:f>'Adj NEA and DTOC Trends'!$Q$138:$W$138</xm:f>
              <xm:sqref>Y138</xm:sqref>
            </x14:sparkline>
            <x14:sparkline>
              <xm:f>'Adj NEA and DTOC Trends'!$Q$139:$W$139</xm:f>
              <xm:sqref>Y139</xm:sqref>
            </x14:sparkline>
            <x14:sparkline>
              <xm:f>'Adj NEA and DTOC Trends'!$Q$140:$W$140</xm:f>
              <xm:sqref>Y140</xm:sqref>
            </x14:sparkline>
            <x14:sparkline>
              <xm:f>'Adj NEA and DTOC Trends'!$Q$141:$W$141</xm:f>
              <xm:sqref>Y141</xm:sqref>
            </x14:sparkline>
            <x14:sparkline>
              <xm:f>'Adj NEA and DTOC Trends'!$Q$142:$W$142</xm:f>
              <xm:sqref>Y142</xm:sqref>
            </x14:sparkline>
            <x14:sparkline>
              <xm:f>'Adj NEA and DTOC Trends'!$Q$143:$W$143</xm:f>
              <xm:sqref>Y143</xm:sqref>
            </x14:sparkline>
            <x14:sparkline>
              <xm:f>'Adj NEA and DTOC Trends'!$Q$144:$W$144</xm:f>
              <xm:sqref>Y144</xm:sqref>
            </x14:sparkline>
            <x14:sparkline>
              <xm:f>'Adj NEA and DTOC Trends'!$Q$145:$W$145</xm:f>
              <xm:sqref>Y145</xm:sqref>
            </x14:sparkline>
            <x14:sparkline>
              <xm:f>'Adj NEA and DTOC Trends'!$Q$146:$W$146</xm:f>
              <xm:sqref>Y146</xm:sqref>
            </x14:sparkline>
            <x14:sparkline>
              <xm:f>'Adj NEA and DTOC Trends'!$Q$147:$W$147</xm:f>
              <xm:sqref>Y147</xm:sqref>
            </x14:sparkline>
            <x14:sparkline>
              <xm:f>'Adj NEA and DTOC Trends'!$Q$148:$W$148</xm:f>
              <xm:sqref>Y148</xm:sqref>
            </x14:sparkline>
            <x14:sparkline>
              <xm:f>'Adj NEA and DTOC Trends'!$Q$149:$W$149</xm:f>
              <xm:sqref>Y149</xm:sqref>
            </x14:sparkline>
            <x14:sparkline>
              <xm:f>'Adj NEA and DTOC Trends'!$Q$150:$W$150</xm:f>
              <xm:sqref>Y150</xm:sqref>
            </x14:sparkline>
            <x14:sparkline>
              <xm:f>'Adj NEA and DTOC Trends'!$Q$151:$W$151</xm:f>
              <xm:sqref>Y151</xm:sqref>
            </x14:sparkline>
            <x14:sparkline>
              <xm:f>'Adj NEA and DTOC Trends'!$Q$152:$W$152</xm:f>
              <xm:sqref>Y152</xm:sqref>
            </x14:sparkline>
            <x14:sparkline>
              <xm:f>'Adj NEA and DTOC Trends'!$Q$153:$W$153</xm:f>
              <xm:sqref>Y153</xm:sqref>
            </x14:sparkline>
            <x14:sparkline>
              <xm:f>'Adj NEA and DTOC Trends'!$Q$154:$W$154</xm:f>
              <xm:sqref>Y154</xm:sqref>
            </x14:sparkline>
            <x14:sparkline>
              <xm:f>'Adj NEA and DTOC Trends'!$Q$155:$W$155</xm:f>
              <xm:sqref>Y155</xm:sqref>
            </x14:sparkline>
            <x14:sparkline>
              <xm:f>'Adj NEA and DTOC Trends'!$Q$156:$W$156</xm:f>
              <xm:sqref>Y156</xm:sqref>
            </x14:sparkline>
            <x14:sparkline>
              <xm:f>'Adj NEA and DTOC Trends'!$Q$157:$W$157</xm:f>
              <xm:sqref>Y157</xm:sqref>
            </x14:sparkline>
            <x14:sparkline>
              <xm:f>'Adj NEA and DTOC Trends'!$Q$158:$W$158</xm:f>
              <xm:sqref>Y158</xm:sqref>
            </x14:sparkline>
            <x14:sparkline>
              <xm:f>'Adj NEA and DTOC Trends'!$Q$159:$W$159</xm:f>
              <xm:sqref>Y159</xm:sqref>
            </x14:sparkline>
            <x14:sparkline>
              <xm:f>'Adj NEA and DTOC Trends'!$Q$160:$W$160</xm:f>
              <xm:sqref>Y160</xm:sqref>
            </x14:sparkline>
            <x14:sparkline>
              <xm:f>'Adj NEA and DTOC Trends'!$Q$161:$W$161</xm:f>
              <xm:sqref>Y161</xm:sqref>
            </x14:sparkline>
            <x14:sparkline>
              <xm:f>'Adj NEA and DTOC Trends'!$Q$162:$W$162</xm:f>
              <xm:sqref>Y162</xm:sqref>
            </x14:sparkline>
            <x14:sparkline>
              <xm:f>'Adj NEA and DTOC Trends'!$Q$163:$W$163</xm:f>
              <xm:sqref>Y163</xm:sqref>
            </x14:sparkline>
            <x14:sparkline>
              <xm:f>'Adj NEA and DTOC Trends'!$Q$164:$W$164</xm:f>
              <xm:sqref>Y164</xm:sqref>
            </x14:sparkline>
            <x14:sparkline>
              <xm:f>'Adj NEA and DTOC Trends'!$Q$165:$W$165</xm:f>
              <xm:sqref>Y165</xm:sqref>
            </x14:sparkline>
            <x14:sparkline>
              <xm:f>'Adj NEA and DTOC Trends'!$Q$166:$W$166</xm:f>
              <xm:sqref>Y166</xm:sqref>
            </x14:sparkline>
            <x14:sparkline>
              <xm:f>'Adj NEA and DTOC Trends'!$Q$167:$W$167</xm:f>
              <xm:sqref>Y167</xm:sqref>
            </x14:sparkline>
            <x14:sparkline>
              <xm:f>'Adj NEA and DTOC Trends'!$Q$168:$W$168</xm:f>
              <xm:sqref>Y168</xm:sqref>
            </x14:sparkline>
            <x14:sparkline>
              <xm:f>'Adj NEA and DTOC Trends'!$Q$169:$W$169</xm:f>
              <xm:sqref>Y169</xm:sqref>
            </x14:sparkline>
            <x14:sparkline>
              <xm:f>'Adj NEA and DTOC Trends'!$Q$170:$W$170</xm:f>
              <xm:sqref>Y170</xm:sqref>
            </x14:sparkline>
            <x14:sparkline>
              <xm:f>'Adj NEA and DTOC Trends'!$Q$171:$W$171</xm:f>
              <xm:sqref>Y171</xm:sqref>
            </x14:sparkline>
            <x14:sparkline>
              <xm:f>'Adj NEA and DTOC Trends'!$Q$172:$W$172</xm:f>
              <xm:sqref>Y172</xm:sqref>
            </x14:sparkline>
            <x14:sparkline>
              <xm:f>'Adj NEA and DTOC Trends'!$Q$173:$W$173</xm:f>
              <xm:sqref>Y173</xm:sqref>
            </x14:sparkline>
            <x14:sparkline>
              <xm:f>'Adj NEA and DTOC Trends'!$Q$174:$W$174</xm:f>
              <xm:sqref>Y174</xm:sqref>
            </x14:sparkline>
            <x14:sparkline>
              <xm:f>'Adj NEA and DTOC Trends'!$Q$175:$W$175</xm:f>
              <xm:sqref>Y175</xm:sqref>
            </x14:sparkline>
            <x14:sparkline>
              <xm:f>'Adj NEA and DTOC Trends'!$Q$176:$W$176</xm:f>
              <xm:sqref>Y176</xm:sqref>
            </x14:sparkline>
            <x14:sparkline>
              <xm:f>'Adj NEA and DTOC Trends'!$Q$177:$W$177</xm:f>
              <xm:sqref>Y177</xm:sqref>
            </x14:sparkline>
            <x14:sparkline>
              <xm:f>'Adj NEA and DTOC Trends'!$Q$178:$W$178</xm:f>
              <xm:sqref>Y178</xm:sqref>
            </x14:sparkline>
            <x14:sparkline>
              <xm:f>'Adj NEA and DTOC Trends'!$Q$179:$W$179</xm:f>
              <xm:sqref>Y179</xm:sqref>
            </x14:sparkline>
            <x14:sparkline>
              <xm:f>'Adj NEA and DTOC Trends'!$Q$180:$W$180</xm:f>
              <xm:sqref>Y180</xm:sqref>
            </x14:sparkline>
            <x14:sparkline>
              <xm:f>'Adj NEA and DTOC Trends'!$Q$181:$W$181</xm:f>
              <xm:sqref>Y181</xm:sqref>
            </x14:sparkline>
            <x14:sparkline>
              <xm:f>'Adj NEA and DTOC Trends'!$Q$182:$W$182</xm:f>
              <xm:sqref>Y182</xm:sqref>
            </x14:sparkline>
            <x14:sparkline>
              <xm:f>'Adj NEA and DTOC Trends'!$Q$183:$W$183</xm:f>
              <xm:sqref>Y183</xm:sqref>
            </x14:sparkline>
            <x14:sparkline>
              <xm:f>'Adj NEA and DTOC Trends'!$Q$184:$W$184</xm:f>
              <xm:sqref>Y184</xm:sqref>
            </x14:sparkline>
            <x14:sparkline>
              <xm:f>'Adj NEA and DTOC Trends'!$Q$185:$W$185</xm:f>
              <xm:sqref>Y185</xm:sqref>
            </x14:sparkline>
            <x14:sparkline>
              <xm:f>'Adj NEA and DTOC Trends'!$Q$186:$W$186</xm:f>
              <xm:sqref>Y186</xm:sqref>
            </x14:sparkline>
            <x14:sparkline>
              <xm:f>'Adj NEA and DTOC Trends'!$Q$187:$W$187</xm:f>
              <xm:sqref>Y187</xm:sqref>
            </x14:sparkline>
            <x14:sparkline>
              <xm:f>'Adj NEA and DTOC Trends'!$Q$188:$W$188</xm:f>
              <xm:sqref>Y188</xm:sqref>
            </x14:sparkline>
            <x14:sparkline>
              <xm:f>'Adj NEA and DTOC Trends'!$Q$189:$W$189</xm:f>
              <xm:sqref>Y189</xm:sqref>
            </x14:sparkline>
            <x14:sparkline>
              <xm:f>'Adj NEA and DTOC Trends'!$Q$190:$W$190</xm:f>
              <xm:sqref>Y190</xm:sqref>
            </x14:sparkline>
          </x14:sparklines>
        </x14:sparklineGroup>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'Adj NEA and DTOC Trends'!$G$12:$M$12</xm:f>
              <xm:sqref>O12</xm:sqref>
            </x14:sparkline>
            <x14:sparkline>
              <xm:f>'Adj NEA and DTOC Trends'!$G$13:$M$13</xm:f>
              <xm:sqref>O13</xm:sqref>
            </x14:sparkline>
            <x14:sparkline>
              <xm:f>'Adj NEA and DTOC Trends'!$G$14:$M$14</xm:f>
              <xm:sqref>O14</xm:sqref>
            </x14:sparkline>
            <x14:sparkline>
              <xm:f>'Adj NEA and DTOC Trends'!$G$15:$M$15</xm:f>
              <xm:sqref>O15</xm:sqref>
            </x14:sparkline>
            <x14:sparkline>
              <xm:f>'Adj NEA and DTOC Trends'!$G$16:$M$16</xm:f>
              <xm:sqref>O16</xm:sqref>
            </x14:sparkline>
            <x14:sparkline>
              <xm:f>'Adj NEA and DTOC Trends'!$G$17:$M$17</xm:f>
              <xm:sqref>O17</xm:sqref>
            </x14:sparkline>
            <x14:sparkline>
              <xm:f>'Adj NEA and DTOC Trends'!$G$18:$M$18</xm:f>
              <xm:sqref>O18</xm:sqref>
            </x14:sparkline>
            <x14:sparkline>
              <xm:f>'Adj NEA and DTOC Trends'!$G$19:$M$19</xm:f>
              <xm:sqref>O19</xm:sqref>
            </x14:sparkline>
            <x14:sparkline>
              <xm:f>'Adj NEA and DTOC Trends'!$G$20:$M$20</xm:f>
              <xm:sqref>O20</xm:sqref>
            </x14:sparkline>
            <x14:sparkline>
              <xm:f>'Adj NEA and DTOC Trends'!$G$21:$M$21</xm:f>
              <xm:sqref>O21</xm:sqref>
            </x14:sparkline>
            <x14:sparkline>
              <xm:f>'Adj NEA and DTOC Trends'!$G$22:$M$22</xm:f>
              <xm:sqref>O22</xm:sqref>
            </x14:sparkline>
            <x14:sparkline>
              <xm:f>'Adj NEA and DTOC Trends'!$G$23:$M$23</xm:f>
              <xm:sqref>O23</xm:sqref>
            </x14:sparkline>
            <x14:sparkline>
              <xm:f>'Adj NEA and DTOC Trends'!$G$24:$M$24</xm:f>
              <xm:sqref>O24</xm:sqref>
            </x14:sparkline>
            <x14:sparkline>
              <xm:f>'Adj NEA and DTOC Trends'!$G$25:$M$25</xm:f>
              <xm:sqref>O25</xm:sqref>
            </x14:sparkline>
            <x14:sparkline>
              <xm:f>'Adj NEA and DTOC Trends'!$G$26:$M$26</xm:f>
              <xm:sqref>O26</xm:sqref>
            </x14:sparkline>
            <x14:sparkline>
              <xm:f>'Adj NEA and DTOC Trends'!$G$27:$M$27</xm:f>
              <xm:sqref>O27</xm:sqref>
            </x14:sparkline>
            <x14:sparkline>
              <xm:f>'Adj NEA and DTOC Trends'!$G$28:$M$28</xm:f>
              <xm:sqref>O28</xm:sqref>
            </x14:sparkline>
            <x14:sparkline>
              <xm:f>'Adj NEA and DTOC Trends'!$G$29:$M$29</xm:f>
              <xm:sqref>O29</xm:sqref>
            </x14:sparkline>
            <x14:sparkline>
              <xm:f>'Adj NEA and DTOC Trends'!$G$30:$M$30</xm:f>
              <xm:sqref>O30</xm:sqref>
            </x14:sparkline>
            <x14:sparkline>
              <xm:f>'Adj NEA and DTOC Trends'!$G$31:$M$31</xm:f>
              <xm:sqref>O31</xm:sqref>
            </x14:sparkline>
            <x14:sparkline>
              <xm:f>'Adj NEA and DTOC Trends'!$G$32:$M$32</xm:f>
              <xm:sqref>O32</xm:sqref>
            </x14:sparkline>
            <x14:sparkline>
              <xm:f>'Adj NEA and DTOC Trends'!$G$33:$M$33</xm:f>
              <xm:sqref>O33</xm:sqref>
            </x14:sparkline>
            <x14:sparkline>
              <xm:f>'Adj NEA and DTOC Trends'!$G$34:$M$34</xm:f>
              <xm:sqref>O34</xm:sqref>
            </x14:sparkline>
            <x14:sparkline>
              <xm:f>'Adj NEA and DTOC Trends'!$G$35:$M$35</xm:f>
              <xm:sqref>O35</xm:sqref>
            </x14:sparkline>
            <x14:sparkline>
              <xm:f>'Adj NEA and DTOC Trends'!$G$36:$M$36</xm:f>
              <xm:sqref>O36</xm:sqref>
            </x14:sparkline>
            <x14:sparkline>
              <xm:f>'Adj NEA and DTOC Trends'!$G$37:$M$37</xm:f>
              <xm:sqref>O37</xm:sqref>
            </x14:sparkline>
            <x14:sparkline>
              <xm:f>'Adj NEA and DTOC Trends'!$G$38:$M$38</xm:f>
              <xm:sqref>O38</xm:sqref>
            </x14:sparkline>
            <x14:sparkline>
              <xm:f>'Adj NEA and DTOC Trends'!$G$39:$M$39</xm:f>
              <xm:sqref>O39</xm:sqref>
            </x14:sparkline>
            <x14:sparkline>
              <xm:f>'Adj NEA and DTOC Trends'!$G$40:$M$40</xm:f>
              <xm:sqref>O40</xm:sqref>
            </x14:sparkline>
            <x14:sparkline>
              <xm:f>'Adj NEA and DTOC Trends'!$G$41:$M$41</xm:f>
              <xm:sqref>O41</xm:sqref>
            </x14:sparkline>
            <x14:sparkline>
              <xm:f>'Adj NEA and DTOC Trends'!$G$42:$M$42</xm:f>
              <xm:sqref>O42</xm:sqref>
            </x14:sparkline>
            <x14:sparkline>
              <xm:f>'Adj NEA and DTOC Trends'!$G$43:$M$43</xm:f>
              <xm:sqref>O43</xm:sqref>
            </x14:sparkline>
            <x14:sparkline>
              <xm:f>'Adj NEA and DTOC Trends'!$G$44:$M$44</xm:f>
              <xm:sqref>O44</xm:sqref>
            </x14:sparkline>
            <x14:sparkline>
              <xm:f>'Adj NEA and DTOC Trends'!$G$45:$M$45</xm:f>
              <xm:sqref>O45</xm:sqref>
            </x14:sparkline>
            <x14:sparkline>
              <xm:f>'Adj NEA and DTOC Trends'!$G$46:$M$46</xm:f>
              <xm:sqref>O46</xm:sqref>
            </x14:sparkline>
            <x14:sparkline>
              <xm:f>'Adj NEA and DTOC Trends'!$G$47:$M$47</xm:f>
              <xm:sqref>O47</xm:sqref>
            </x14:sparkline>
            <x14:sparkline>
              <xm:f>'Adj NEA and DTOC Trends'!$G$48:$M$48</xm:f>
              <xm:sqref>O48</xm:sqref>
            </x14:sparkline>
            <x14:sparkline>
              <xm:f>'Adj NEA and DTOC Trends'!$G$49:$M$49</xm:f>
              <xm:sqref>O49</xm:sqref>
            </x14:sparkline>
            <x14:sparkline>
              <xm:f>'Adj NEA and DTOC Trends'!$G$50:$M$50</xm:f>
              <xm:sqref>O50</xm:sqref>
            </x14:sparkline>
            <x14:sparkline>
              <xm:f>'Adj NEA and DTOC Trends'!$G$51:$M$51</xm:f>
              <xm:sqref>O51</xm:sqref>
            </x14:sparkline>
            <x14:sparkline>
              <xm:f>'Adj NEA and DTOC Trends'!$G$52:$M$52</xm:f>
              <xm:sqref>O52</xm:sqref>
            </x14:sparkline>
            <x14:sparkline>
              <xm:f>'Adj NEA and DTOC Trends'!$G$53:$M$53</xm:f>
              <xm:sqref>O53</xm:sqref>
            </x14:sparkline>
            <x14:sparkline>
              <xm:f>'Adj NEA and DTOC Trends'!$G$54:$M$54</xm:f>
              <xm:sqref>O54</xm:sqref>
            </x14:sparkline>
            <x14:sparkline>
              <xm:f>'Adj NEA and DTOC Trends'!$G$55:$M$55</xm:f>
              <xm:sqref>O55</xm:sqref>
            </x14:sparkline>
            <x14:sparkline>
              <xm:f>'Adj NEA and DTOC Trends'!$G$56:$M$56</xm:f>
              <xm:sqref>O56</xm:sqref>
            </x14:sparkline>
            <x14:sparkline>
              <xm:f>'Adj NEA and DTOC Trends'!$G$57:$M$57</xm:f>
              <xm:sqref>O57</xm:sqref>
            </x14:sparkline>
            <x14:sparkline>
              <xm:f>'Adj NEA and DTOC Trends'!$G$58:$M$58</xm:f>
              <xm:sqref>O58</xm:sqref>
            </x14:sparkline>
            <x14:sparkline>
              <xm:f>'Adj NEA and DTOC Trends'!$G$59:$M$59</xm:f>
              <xm:sqref>O59</xm:sqref>
            </x14:sparkline>
            <x14:sparkline>
              <xm:f>'Adj NEA and DTOC Trends'!$G$60:$M$60</xm:f>
              <xm:sqref>O60</xm:sqref>
            </x14:sparkline>
            <x14:sparkline>
              <xm:f>'Adj NEA and DTOC Trends'!$G$61:$M$61</xm:f>
              <xm:sqref>O61</xm:sqref>
            </x14:sparkline>
            <x14:sparkline>
              <xm:f>'Adj NEA and DTOC Trends'!$G$62:$M$62</xm:f>
              <xm:sqref>O62</xm:sqref>
            </x14:sparkline>
            <x14:sparkline>
              <xm:f>'Adj NEA and DTOC Trends'!$G$63:$M$63</xm:f>
              <xm:sqref>O63</xm:sqref>
            </x14:sparkline>
            <x14:sparkline>
              <xm:f>'Adj NEA and DTOC Trends'!$G$64:$M$64</xm:f>
              <xm:sqref>O64</xm:sqref>
            </x14:sparkline>
            <x14:sparkline>
              <xm:f>'Adj NEA and DTOC Trends'!$G$65:$M$65</xm:f>
              <xm:sqref>O65</xm:sqref>
            </x14:sparkline>
            <x14:sparkline>
              <xm:f>'Adj NEA and DTOC Trends'!$G$66:$M$66</xm:f>
              <xm:sqref>O66</xm:sqref>
            </x14:sparkline>
            <x14:sparkline>
              <xm:f>'Adj NEA and DTOC Trends'!$G$67:$M$67</xm:f>
              <xm:sqref>O67</xm:sqref>
            </x14:sparkline>
            <x14:sparkline>
              <xm:f>'Adj NEA and DTOC Trends'!$G$68:$M$68</xm:f>
              <xm:sqref>O68</xm:sqref>
            </x14:sparkline>
            <x14:sparkline>
              <xm:f>'Adj NEA and DTOC Trends'!$G$69:$M$69</xm:f>
              <xm:sqref>O69</xm:sqref>
            </x14:sparkline>
            <x14:sparkline>
              <xm:f>'Adj NEA and DTOC Trends'!$G$70:$M$70</xm:f>
              <xm:sqref>O70</xm:sqref>
            </x14:sparkline>
            <x14:sparkline>
              <xm:f>'Adj NEA and DTOC Trends'!$G$71:$M$71</xm:f>
              <xm:sqref>O71</xm:sqref>
            </x14:sparkline>
            <x14:sparkline>
              <xm:f>'Adj NEA and DTOC Trends'!$G$72:$M$72</xm:f>
              <xm:sqref>O72</xm:sqref>
            </x14:sparkline>
            <x14:sparkline>
              <xm:f>'Adj NEA and DTOC Trends'!$G$73:$M$73</xm:f>
              <xm:sqref>O73</xm:sqref>
            </x14:sparkline>
            <x14:sparkline>
              <xm:f>'Adj NEA and DTOC Trends'!$G$74:$M$74</xm:f>
              <xm:sqref>O74</xm:sqref>
            </x14:sparkline>
            <x14:sparkline>
              <xm:f>'Adj NEA and DTOC Trends'!$G$75:$M$75</xm:f>
              <xm:sqref>O75</xm:sqref>
            </x14:sparkline>
            <x14:sparkline>
              <xm:f>'Adj NEA and DTOC Trends'!$G$76:$M$76</xm:f>
              <xm:sqref>O76</xm:sqref>
            </x14:sparkline>
            <x14:sparkline>
              <xm:f>'Adj NEA and DTOC Trends'!$G$77:$M$77</xm:f>
              <xm:sqref>O77</xm:sqref>
            </x14:sparkline>
            <x14:sparkline>
              <xm:f>'Adj NEA and DTOC Trends'!$G$78:$M$78</xm:f>
              <xm:sqref>O78</xm:sqref>
            </x14:sparkline>
            <x14:sparkline>
              <xm:f>'Adj NEA and DTOC Trends'!$G$79:$M$79</xm:f>
              <xm:sqref>O79</xm:sqref>
            </x14:sparkline>
            <x14:sparkline>
              <xm:f>'Adj NEA and DTOC Trends'!$G$80:$M$80</xm:f>
              <xm:sqref>O80</xm:sqref>
            </x14:sparkline>
            <x14:sparkline>
              <xm:f>'Adj NEA and DTOC Trends'!$G$81:$M$81</xm:f>
              <xm:sqref>O81</xm:sqref>
            </x14:sparkline>
            <x14:sparkline>
              <xm:f>'Adj NEA and DTOC Trends'!$G$82:$M$82</xm:f>
              <xm:sqref>O82</xm:sqref>
            </x14:sparkline>
            <x14:sparkline>
              <xm:f>'Adj NEA and DTOC Trends'!$G$83:$M$83</xm:f>
              <xm:sqref>O83</xm:sqref>
            </x14:sparkline>
            <x14:sparkline>
              <xm:f>'Adj NEA and DTOC Trends'!$G$84:$M$84</xm:f>
              <xm:sqref>O84</xm:sqref>
            </x14:sparkline>
            <x14:sparkline>
              <xm:f>'Adj NEA and DTOC Trends'!$G$85:$M$85</xm:f>
              <xm:sqref>O85</xm:sqref>
            </x14:sparkline>
            <x14:sparkline>
              <xm:f>'Adj NEA and DTOC Trends'!$G$86:$M$86</xm:f>
              <xm:sqref>O86</xm:sqref>
            </x14:sparkline>
            <x14:sparkline>
              <xm:f>'Adj NEA and DTOC Trends'!$G$87:$M$87</xm:f>
              <xm:sqref>O87</xm:sqref>
            </x14:sparkline>
            <x14:sparkline>
              <xm:f>'Adj NEA and DTOC Trends'!$G$88:$M$88</xm:f>
              <xm:sqref>O88</xm:sqref>
            </x14:sparkline>
            <x14:sparkline>
              <xm:f>'Adj NEA and DTOC Trends'!$G$89:$M$89</xm:f>
              <xm:sqref>O89</xm:sqref>
            </x14:sparkline>
            <x14:sparkline>
              <xm:f>'Adj NEA and DTOC Trends'!$G$90:$M$90</xm:f>
              <xm:sqref>O90</xm:sqref>
            </x14:sparkline>
            <x14:sparkline>
              <xm:f>'Adj NEA and DTOC Trends'!$G$91:$M$91</xm:f>
              <xm:sqref>O91</xm:sqref>
            </x14:sparkline>
            <x14:sparkline>
              <xm:f>'Adj NEA and DTOC Trends'!$G$92:$M$92</xm:f>
              <xm:sqref>O92</xm:sqref>
            </x14:sparkline>
            <x14:sparkline>
              <xm:f>'Adj NEA and DTOC Trends'!$G$93:$M$93</xm:f>
              <xm:sqref>O93</xm:sqref>
            </x14:sparkline>
            <x14:sparkline>
              <xm:f>'Adj NEA and DTOC Trends'!$G$94:$M$94</xm:f>
              <xm:sqref>O94</xm:sqref>
            </x14:sparkline>
            <x14:sparkline>
              <xm:f>'Adj NEA and DTOC Trends'!$G$95:$M$95</xm:f>
              <xm:sqref>O95</xm:sqref>
            </x14:sparkline>
            <x14:sparkline>
              <xm:f>'Adj NEA and DTOC Trends'!$G$96:$M$96</xm:f>
              <xm:sqref>O96</xm:sqref>
            </x14:sparkline>
            <x14:sparkline>
              <xm:f>'Adj NEA and DTOC Trends'!$G$97:$M$97</xm:f>
              <xm:sqref>O97</xm:sqref>
            </x14:sparkline>
            <x14:sparkline>
              <xm:f>'Adj NEA and DTOC Trends'!$G$98:$M$98</xm:f>
              <xm:sqref>O98</xm:sqref>
            </x14:sparkline>
            <x14:sparkline>
              <xm:f>'Adj NEA and DTOC Trends'!$G$99:$M$99</xm:f>
              <xm:sqref>O99</xm:sqref>
            </x14:sparkline>
            <x14:sparkline>
              <xm:f>'Adj NEA and DTOC Trends'!$G$100:$M$100</xm:f>
              <xm:sqref>O100</xm:sqref>
            </x14:sparkline>
            <x14:sparkline>
              <xm:f>'Adj NEA and DTOC Trends'!$G$101:$M$101</xm:f>
              <xm:sqref>O101</xm:sqref>
            </x14:sparkline>
            <x14:sparkline>
              <xm:f>'Adj NEA and DTOC Trends'!$G$102:$M$102</xm:f>
              <xm:sqref>O102</xm:sqref>
            </x14:sparkline>
            <x14:sparkline>
              <xm:f>'Adj NEA and DTOC Trends'!$G$103:$M$103</xm:f>
              <xm:sqref>O103</xm:sqref>
            </x14:sparkline>
            <x14:sparkline>
              <xm:f>'Adj NEA and DTOC Trends'!$G$104:$M$104</xm:f>
              <xm:sqref>O104</xm:sqref>
            </x14:sparkline>
            <x14:sparkline>
              <xm:f>'Adj NEA and DTOC Trends'!$G$105:$M$105</xm:f>
              <xm:sqref>O105</xm:sqref>
            </x14:sparkline>
            <x14:sparkline>
              <xm:f>'Adj NEA and DTOC Trends'!$G$106:$M$106</xm:f>
              <xm:sqref>O106</xm:sqref>
            </x14:sparkline>
            <x14:sparkline>
              <xm:f>'Adj NEA and DTOC Trends'!$G$107:$M$107</xm:f>
              <xm:sqref>O107</xm:sqref>
            </x14:sparkline>
            <x14:sparkline>
              <xm:f>'Adj NEA and DTOC Trends'!$G$108:$M$108</xm:f>
              <xm:sqref>O108</xm:sqref>
            </x14:sparkline>
            <x14:sparkline>
              <xm:f>'Adj NEA and DTOC Trends'!$G$109:$M$109</xm:f>
              <xm:sqref>O109</xm:sqref>
            </x14:sparkline>
            <x14:sparkline>
              <xm:f>'Adj NEA and DTOC Trends'!$G$110:$M$110</xm:f>
              <xm:sqref>O110</xm:sqref>
            </x14:sparkline>
            <x14:sparkline>
              <xm:f>'Adj NEA and DTOC Trends'!$G$111:$M$111</xm:f>
              <xm:sqref>O111</xm:sqref>
            </x14:sparkline>
            <x14:sparkline>
              <xm:f>'Adj NEA and DTOC Trends'!$G$112:$M$112</xm:f>
              <xm:sqref>O112</xm:sqref>
            </x14:sparkline>
            <x14:sparkline>
              <xm:f>'Adj NEA and DTOC Trends'!$G$113:$M$113</xm:f>
              <xm:sqref>O113</xm:sqref>
            </x14:sparkline>
            <x14:sparkline>
              <xm:f>'Adj NEA and DTOC Trends'!$G$114:$M$114</xm:f>
              <xm:sqref>O114</xm:sqref>
            </x14:sparkline>
            <x14:sparkline>
              <xm:f>'Adj NEA and DTOC Trends'!$G$115:$M$115</xm:f>
              <xm:sqref>O115</xm:sqref>
            </x14:sparkline>
            <x14:sparkline>
              <xm:f>'Adj NEA and DTOC Trends'!$G$116:$M$116</xm:f>
              <xm:sqref>O116</xm:sqref>
            </x14:sparkline>
            <x14:sparkline>
              <xm:f>'Adj NEA and DTOC Trends'!$G$117:$M$117</xm:f>
              <xm:sqref>O117</xm:sqref>
            </x14:sparkline>
            <x14:sparkline>
              <xm:f>'Adj NEA and DTOC Trends'!$G$118:$M$118</xm:f>
              <xm:sqref>O118</xm:sqref>
            </x14:sparkline>
            <x14:sparkline>
              <xm:f>'Adj NEA and DTOC Trends'!$G$119:$M$119</xm:f>
              <xm:sqref>O119</xm:sqref>
            </x14:sparkline>
            <x14:sparkline>
              <xm:f>'Adj NEA and DTOC Trends'!$G$120:$M$120</xm:f>
              <xm:sqref>O120</xm:sqref>
            </x14:sparkline>
            <x14:sparkline>
              <xm:f>'Adj NEA and DTOC Trends'!$G$121:$M$121</xm:f>
              <xm:sqref>O121</xm:sqref>
            </x14:sparkline>
            <x14:sparkline>
              <xm:f>'Adj NEA and DTOC Trends'!$G$122:$M$122</xm:f>
              <xm:sqref>O122</xm:sqref>
            </x14:sparkline>
            <x14:sparkline>
              <xm:f>'Adj NEA and DTOC Trends'!$G$123:$M$123</xm:f>
              <xm:sqref>O123</xm:sqref>
            </x14:sparkline>
            <x14:sparkline>
              <xm:f>'Adj NEA and DTOC Trends'!$G$124:$M$124</xm:f>
              <xm:sqref>O124</xm:sqref>
            </x14:sparkline>
            <x14:sparkline>
              <xm:f>'Adj NEA and DTOC Trends'!$G$125:$M$125</xm:f>
              <xm:sqref>O125</xm:sqref>
            </x14:sparkline>
            <x14:sparkline>
              <xm:f>'Adj NEA and DTOC Trends'!$G$126:$M$126</xm:f>
              <xm:sqref>O126</xm:sqref>
            </x14:sparkline>
            <x14:sparkline>
              <xm:f>'Adj NEA and DTOC Trends'!$G$127:$M$127</xm:f>
              <xm:sqref>O127</xm:sqref>
            </x14:sparkline>
            <x14:sparkline>
              <xm:f>'Adj NEA and DTOC Trends'!$G$128:$M$128</xm:f>
              <xm:sqref>O128</xm:sqref>
            </x14:sparkline>
            <x14:sparkline>
              <xm:f>'Adj NEA and DTOC Trends'!$G$129:$M$129</xm:f>
              <xm:sqref>O129</xm:sqref>
            </x14:sparkline>
            <x14:sparkline>
              <xm:f>'Adj NEA and DTOC Trends'!$G$130:$M$130</xm:f>
              <xm:sqref>O130</xm:sqref>
            </x14:sparkline>
            <x14:sparkline>
              <xm:f>'Adj NEA and DTOC Trends'!$G$131:$M$131</xm:f>
              <xm:sqref>O131</xm:sqref>
            </x14:sparkline>
            <x14:sparkline>
              <xm:f>'Adj NEA and DTOC Trends'!$G$132:$M$132</xm:f>
              <xm:sqref>O132</xm:sqref>
            </x14:sparkline>
            <x14:sparkline>
              <xm:f>'Adj NEA and DTOC Trends'!$G$133:$M$133</xm:f>
              <xm:sqref>O133</xm:sqref>
            </x14:sparkline>
            <x14:sparkline>
              <xm:f>'Adj NEA and DTOC Trends'!$G$134:$M$134</xm:f>
              <xm:sqref>O134</xm:sqref>
            </x14:sparkline>
            <x14:sparkline>
              <xm:f>'Adj NEA and DTOC Trends'!$G$135:$M$135</xm:f>
              <xm:sqref>O135</xm:sqref>
            </x14:sparkline>
            <x14:sparkline>
              <xm:f>'Adj NEA and DTOC Trends'!$G$136:$M$136</xm:f>
              <xm:sqref>O136</xm:sqref>
            </x14:sparkline>
            <x14:sparkline>
              <xm:f>'Adj NEA and DTOC Trends'!$G$137:$M$137</xm:f>
              <xm:sqref>O137</xm:sqref>
            </x14:sparkline>
            <x14:sparkline>
              <xm:f>'Adj NEA and DTOC Trends'!$G$138:$M$138</xm:f>
              <xm:sqref>O138</xm:sqref>
            </x14:sparkline>
            <x14:sparkline>
              <xm:f>'Adj NEA and DTOC Trends'!$G$139:$M$139</xm:f>
              <xm:sqref>O139</xm:sqref>
            </x14:sparkline>
            <x14:sparkline>
              <xm:f>'Adj NEA and DTOC Trends'!$G$140:$M$140</xm:f>
              <xm:sqref>O140</xm:sqref>
            </x14:sparkline>
            <x14:sparkline>
              <xm:f>'Adj NEA and DTOC Trends'!$G$141:$M$141</xm:f>
              <xm:sqref>O141</xm:sqref>
            </x14:sparkline>
            <x14:sparkline>
              <xm:f>'Adj NEA and DTOC Trends'!$G$142:$M$142</xm:f>
              <xm:sqref>O142</xm:sqref>
            </x14:sparkline>
            <x14:sparkline>
              <xm:f>'Adj NEA and DTOC Trends'!$G$143:$M$143</xm:f>
              <xm:sqref>O143</xm:sqref>
            </x14:sparkline>
            <x14:sparkline>
              <xm:f>'Adj NEA and DTOC Trends'!$G$144:$M$144</xm:f>
              <xm:sqref>O144</xm:sqref>
            </x14:sparkline>
            <x14:sparkline>
              <xm:f>'Adj NEA and DTOC Trends'!$G$145:$M$145</xm:f>
              <xm:sqref>O145</xm:sqref>
            </x14:sparkline>
            <x14:sparkline>
              <xm:f>'Adj NEA and DTOC Trends'!$G$146:$M$146</xm:f>
              <xm:sqref>O146</xm:sqref>
            </x14:sparkline>
            <x14:sparkline>
              <xm:f>'Adj NEA and DTOC Trends'!$G$147:$M$147</xm:f>
              <xm:sqref>O147</xm:sqref>
            </x14:sparkline>
            <x14:sparkline>
              <xm:f>'Adj NEA and DTOC Trends'!$G$148:$M$148</xm:f>
              <xm:sqref>O148</xm:sqref>
            </x14:sparkline>
            <x14:sparkline>
              <xm:f>'Adj NEA and DTOC Trends'!$G$149:$M$149</xm:f>
              <xm:sqref>O149</xm:sqref>
            </x14:sparkline>
            <x14:sparkline>
              <xm:f>'Adj NEA and DTOC Trends'!$G$150:$M$150</xm:f>
              <xm:sqref>O150</xm:sqref>
            </x14:sparkline>
            <x14:sparkline>
              <xm:f>'Adj NEA and DTOC Trends'!$G$151:$M$151</xm:f>
              <xm:sqref>O151</xm:sqref>
            </x14:sparkline>
            <x14:sparkline>
              <xm:f>'Adj NEA and DTOC Trends'!$G$152:$M$152</xm:f>
              <xm:sqref>O152</xm:sqref>
            </x14:sparkline>
            <x14:sparkline>
              <xm:f>'Adj NEA and DTOC Trends'!$G$153:$M$153</xm:f>
              <xm:sqref>O153</xm:sqref>
            </x14:sparkline>
            <x14:sparkline>
              <xm:f>'Adj NEA and DTOC Trends'!$G$154:$M$154</xm:f>
              <xm:sqref>O154</xm:sqref>
            </x14:sparkline>
            <x14:sparkline>
              <xm:f>'Adj NEA and DTOC Trends'!$G$155:$M$155</xm:f>
              <xm:sqref>O155</xm:sqref>
            </x14:sparkline>
            <x14:sparkline>
              <xm:f>'Adj NEA and DTOC Trends'!$G$156:$M$156</xm:f>
              <xm:sqref>O156</xm:sqref>
            </x14:sparkline>
            <x14:sparkline>
              <xm:f>'Adj NEA and DTOC Trends'!$G$157:$M$157</xm:f>
              <xm:sqref>O157</xm:sqref>
            </x14:sparkline>
            <x14:sparkline>
              <xm:f>'Adj NEA and DTOC Trends'!$G$158:$M$158</xm:f>
              <xm:sqref>O158</xm:sqref>
            </x14:sparkline>
            <x14:sparkline>
              <xm:f>'Adj NEA and DTOC Trends'!$G$159:$M$159</xm:f>
              <xm:sqref>O159</xm:sqref>
            </x14:sparkline>
            <x14:sparkline>
              <xm:f>'Adj NEA and DTOC Trends'!$G$160:$M$160</xm:f>
              <xm:sqref>O160</xm:sqref>
            </x14:sparkline>
            <x14:sparkline>
              <xm:f>'Adj NEA and DTOC Trends'!$G$161:$M$161</xm:f>
              <xm:sqref>O161</xm:sqref>
            </x14:sparkline>
            <x14:sparkline>
              <xm:f>'Adj NEA and DTOC Trends'!$G$162:$M$162</xm:f>
              <xm:sqref>O162</xm:sqref>
            </x14:sparkline>
            <x14:sparkline>
              <xm:f>'Adj NEA and DTOC Trends'!$G$163:$M$163</xm:f>
              <xm:sqref>O163</xm:sqref>
            </x14:sparkline>
            <x14:sparkline>
              <xm:f>'Adj NEA and DTOC Trends'!$G$164:$M$164</xm:f>
              <xm:sqref>O164</xm:sqref>
            </x14:sparkline>
            <x14:sparkline>
              <xm:f>'Adj NEA and DTOC Trends'!$G$165:$M$165</xm:f>
              <xm:sqref>O165</xm:sqref>
            </x14:sparkline>
            <x14:sparkline>
              <xm:f>'Adj NEA and DTOC Trends'!$G$166:$M$166</xm:f>
              <xm:sqref>O166</xm:sqref>
            </x14:sparkline>
            <x14:sparkline>
              <xm:f>'Adj NEA and DTOC Trends'!$G$167:$M$167</xm:f>
              <xm:sqref>O167</xm:sqref>
            </x14:sparkline>
            <x14:sparkline>
              <xm:f>'Adj NEA and DTOC Trends'!$G$168:$M$168</xm:f>
              <xm:sqref>O168</xm:sqref>
            </x14:sparkline>
            <x14:sparkline>
              <xm:f>'Adj NEA and DTOC Trends'!$G$169:$M$169</xm:f>
              <xm:sqref>O169</xm:sqref>
            </x14:sparkline>
            <x14:sparkline>
              <xm:f>'Adj NEA and DTOC Trends'!$G$170:$M$170</xm:f>
              <xm:sqref>O170</xm:sqref>
            </x14:sparkline>
            <x14:sparkline>
              <xm:f>'Adj NEA and DTOC Trends'!$G$171:$M$171</xm:f>
              <xm:sqref>O171</xm:sqref>
            </x14:sparkline>
            <x14:sparkline>
              <xm:f>'Adj NEA and DTOC Trends'!$G$172:$M$172</xm:f>
              <xm:sqref>O172</xm:sqref>
            </x14:sparkline>
            <x14:sparkline>
              <xm:f>'Adj NEA and DTOC Trends'!$G$173:$M$173</xm:f>
              <xm:sqref>O173</xm:sqref>
            </x14:sparkline>
            <x14:sparkline>
              <xm:f>'Adj NEA and DTOC Trends'!$G$174:$M$174</xm:f>
              <xm:sqref>O174</xm:sqref>
            </x14:sparkline>
            <x14:sparkline>
              <xm:f>'Adj NEA and DTOC Trends'!$G$175:$M$175</xm:f>
              <xm:sqref>O175</xm:sqref>
            </x14:sparkline>
            <x14:sparkline>
              <xm:f>'Adj NEA and DTOC Trends'!$G$176:$M$176</xm:f>
              <xm:sqref>O176</xm:sqref>
            </x14:sparkline>
            <x14:sparkline>
              <xm:f>'Adj NEA and DTOC Trends'!$G$177:$M$177</xm:f>
              <xm:sqref>O177</xm:sqref>
            </x14:sparkline>
            <x14:sparkline>
              <xm:f>'Adj NEA and DTOC Trends'!$G$178:$M$178</xm:f>
              <xm:sqref>O178</xm:sqref>
            </x14:sparkline>
            <x14:sparkline>
              <xm:f>'Adj NEA and DTOC Trends'!$G$179:$M$179</xm:f>
              <xm:sqref>O179</xm:sqref>
            </x14:sparkline>
            <x14:sparkline>
              <xm:f>'Adj NEA and DTOC Trends'!$G$180:$M$180</xm:f>
              <xm:sqref>O180</xm:sqref>
            </x14:sparkline>
            <x14:sparkline>
              <xm:f>'Adj NEA and DTOC Trends'!$G$181:$M$181</xm:f>
              <xm:sqref>O181</xm:sqref>
            </x14:sparkline>
            <x14:sparkline>
              <xm:f>'Adj NEA and DTOC Trends'!$G$182:$M$182</xm:f>
              <xm:sqref>O182</xm:sqref>
            </x14:sparkline>
            <x14:sparkline>
              <xm:f>'Adj NEA and DTOC Trends'!$G$183:$M$183</xm:f>
              <xm:sqref>O183</xm:sqref>
            </x14:sparkline>
            <x14:sparkline>
              <xm:f>'Adj NEA and DTOC Trends'!$G$184:$M$184</xm:f>
              <xm:sqref>O184</xm:sqref>
            </x14:sparkline>
            <x14:sparkline>
              <xm:f>'Adj NEA and DTOC Trends'!$G$185:$M$185</xm:f>
              <xm:sqref>O185</xm:sqref>
            </x14:sparkline>
            <x14:sparkline>
              <xm:f>'Adj NEA and DTOC Trends'!$G$186:$M$186</xm:f>
              <xm:sqref>O186</xm:sqref>
            </x14:sparkline>
            <x14:sparkline>
              <xm:f>'Adj NEA and DTOC Trends'!$G$187:$M$187</xm:f>
              <xm:sqref>O187</xm:sqref>
            </x14:sparkline>
            <x14:sparkline>
              <xm:f>'Adj NEA and DTOC Trends'!$G$188:$M$188</xm:f>
              <xm:sqref>O188</xm:sqref>
            </x14:sparkline>
            <x14:sparkline>
              <xm:f>'Adj NEA and DTOC Trends'!$G$189:$M$189</xm:f>
              <xm:sqref>O189</xm:sqref>
            </x14:sparkline>
            <x14:sparkline>
              <xm:f>'Adj NEA and DTOC Trends'!$G$190:$M$190</xm:f>
              <xm:sqref>O190</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U191"/>
  <sheetViews>
    <sheetView showGridLines="0" zoomScale="70" zoomScaleNormal="70" workbookViewId="0"/>
  </sheetViews>
  <sheetFormatPr defaultColWidth="9.109375" defaultRowHeight="14.4" outlineLevelCol="1" x14ac:dyDescent="0.3"/>
  <cols>
    <col min="1" max="1" width="4.6640625" style="230" customWidth="1"/>
    <col min="2" max="4" width="25.6640625" style="230" hidden="1" customWidth="1" outlineLevel="1"/>
    <col min="5" max="5" width="25.6640625" style="230" customWidth="1" collapsed="1"/>
    <col min="6" max="6" width="50.6640625" style="230" customWidth="1"/>
    <col min="7" max="18" width="17.6640625" style="230" customWidth="1"/>
    <col min="19" max="20" width="4.6640625" style="230" customWidth="1"/>
    <col min="21" max="21" width="9.109375" style="1" hidden="1" customWidth="1"/>
    <col min="22" max="22" width="4.6640625" style="230" customWidth="1"/>
    <col min="23" max="16384" width="9.109375" style="230"/>
  </cols>
  <sheetData>
    <row r="1" spans="1:21" ht="21" x14ac:dyDescent="0.4">
      <c r="A1" s="37"/>
      <c r="B1" s="265" t="s">
        <v>1141</v>
      </c>
      <c r="C1" s="265"/>
      <c r="D1" s="265"/>
      <c r="E1" s="265"/>
      <c r="F1" s="265"/>
      <c r="G1" s="265"/>
      <c r="H1" s="265"/>
      <c r="I1" s="265"/>
      <c r="J1" s="265"/>
      <c r="K1" s="265"/>
      <c r="L1" s="265"/>
      <c r="M1" s="37"/>
      <c r="N1" s="37"/>
      <c r="O1" s="37"/>
      <c r="P1" s="37"/>
      <c r="Q1" s="37"/>
      <c r="R1" s="37"/>
      <c r="S1" s="37"/>
    </row>
    <row r="2" spans="1:21" x14ac:dyDescent="0.3">
      <c r="A2" s="37"/>
      <c r="B2" s="261"/>
      <c r="C2" s="261"/>
      <c r="D2" s="261"/>
      <c r="E2" s="261"/>
      <c r="F2" s="261"/>
      <c r="G2" s="261"/>
      <c r="H2" s="261"/>
      <c r="I2" s="261"/>
      <c r="J2" s="261"/>
      <c r="K2" s="261"/>
      <c r="L2" s="261"/>
      <c r="M2" s="37"/>
      <c r="N2" s="37"/>
      <c r="O2" s="37"/>
      <c r="P2" s="37"/>
      <c r="Q2" s="37"/>
      <c r="R2" s="37"/>
      <c r="S2" s="37"/>
    </row>
    <row r="3" spans="1:21" x14ac:dyDescent="0.3">
      <c r="A3" s="37"/>
      <c r="B3" s="37"/>
      <c r="C3" s="37"/>
      <c r="D3" s="37"/>
      <c r="E3" s="37"/>
      <c r="F3" s="37"/>
      <c r="G3" s="37"/>
      <c r="H3" s="37"/>
      <c r="I3" s="37"/>
      <c r="J3" s="37"/>
      <c r="K3" s="37"/>
      <c r="L3" s="37"/>
      <c r="M3" s="37"/>
      <c r="N3" s="37"/>
      <c r="O3" s="37"/>
      <c r="P3" s="37"/>
      <c r="Q3" s="37"/>
      <c r="R3" s="37"/>
      <c r="S3" s="37"/>
    </row>
    <row r="4" spans="1:21" x14ac:dyDescent="0.3">
      <c r="A4" s="37"/>
      <c r="B4" s="37"/>
      <c r="C4" s="37"/>
      <c r="D4" s="37"/>
      <c r="E4" s="38" t="s">
        <v>929</v>
      </c>
      <c r="F4" s="37"/>
      <c r="G4" s="39" t="str">
        <f ca="1">'Org List'!J7</f>
        <v>HWB</v>
      </c>
      <c r="H4" s="37"/>
      <c r="I4" s="37"/>
      <c r="J4" s="37"/>
      <c r="K4" s="37"/>
      <c r="L4" s="37"/>
      <c r="M4" s="37"/>
      <c r="N4" s="37"/>
      <c r="O4" s="37"/>
      <c r="P4" s="37"/>
      <c r="Q4" s="167"/>
      <c r="R4" s="167"/>
      <c r="S4" s="37"/>
      <c r="U4" s="1">
        <f ca="1">MATCH($G$4, 'Comms by AT'!$B:$B, 0)</f>
        <v>4</v>
      </c>
    </row>
    <row r="5" spans="1:21" x14ac:dyDescent="0.3">
      <c r="A5" s="37"/>
      <c r="B5" s="37"/>
      <c r="C5" s="37"/>
      <c r="D5" s="37"/>
      <c r="E5" s="37"/>
      <c r="F5" s="37"/>
      <c r="G5" s="37"/>
      <c r="H5" s="37"/>
      <c r="I5" s="37"/>
      <c r="J5" s="37"/>
      <c r="K5" s="37"/>
      <c r="L5" s="37"/>
      <c r="M5" s="37"/>
      <c r="N5" s="37"/>
      <c r="O5" s="37"/>
      <c r="P5" s="37"/>
      <c r="Q5" s="37"/>
      <c r="R5" s="37"/>
      <c r="S5" s="37"/>
      <c r="U5" s="1">
        <f ca="1">COUNTIF('Comms by AT'!$C:$C, $G$4)</f>
        <v>179</v>
      </c>
    </row>
    <row r="6" spans="1:21" ht="20.100000000000001" customHeight="1" x14ac:dyDescent="0.3">
      <c r="E6" s="209" t="s">
        <v>1082</v>
      </c>
    </row>
    <row r="7" spans="1:21" x14ac:dyDescent="0.3">
      <c r="A7" s="37"/>
      <c r="B7" s="37"/>
      <c r="C7" s="37"/>
      <c r="D7" s="37"/>
      <c r="E7" s="38" t="s">
        <v>930</v>
      </c>
      <c r="F7" s="37"/>
      <c r="G7" s="37"/>
      <c r="H7" s="37"/>
      <c r="I7" s="37"/>
      <c r="J7" s="37"/>
      <c r="K7" s="37"/>
      <c r="L7" s="37"/>
      <c r="M7" s="37"/>
      <c r="N7" s="37"/>
      <c r="O7" s="37"/>
      <c r="P7" s="37"/>
      <c r="Q7" s="37"/>
      <c r="R7" s="37"/>
      <c r="S7" s="37"/>
    </row>
    <row r="9" spans="1:21" s="1" customFormat="1" hidden="1" x14ac:dyDescent="0.3">
      <c r="G9" s="1">
        <v>6</v>
      </c>
      <c r="H9" s="1">
        <v>11</v>
      </c>
      <c r="I9" s="1">
        <v>12</v>
      </c>
      <c r="J9" s="1">
        <v>13</v>
      </c>
      <c r="K9" s="1">
        <v>18</v>
      </c>
      <c r="L9" s="1">
        <v>23</v>
      </c>
      <c r="M9" s="1">
        <v>24</v>
      </c>
      <c r="N9" s="1">
        <v>25</v>
      </c>
      <c r="O9" s="1">
        <v>30</v>
      </c>
      <c r="P9" s="1">
        <v>35</v>
      </c>
      <c r="Q9" s="1">
        <v>36</v>
      </c>
      <c r="R9" s="1">
        <v>37</v>
      </c>
    </row>
    <row r="10" spans="1:21" ht="15" thickBot="1" x14ac:dyDescent="0.35"/>
    <row r="11" spans="1:21" ht="15" customHeight="1" x14ac:dyDescent="0.3">
      <c r="B11" s="198"/>
      <c r="C11" s="199"/>
      <c r="D11" s="200"/>
      <c r="E11" s="231"/>
      <c r="F11" s="195"/>
      <c r="G11" s="298" t="s">
        <v>1046</v>
      </c>
      <c r="H11" s="299"/>
      <c r="I11" s="299"/>
      <c r="J11" s="300"/>
      <c r="K11" s="298" t="s">
        <v>1045</v>
      </c>
      <c r="L11" s="299"/>
      <c r="M11" s="299"/>
      <c r="N11" s="300"/>
      <c r="O11" s="298" t="s">
        <v>1044</v>
      </c>
      <c r="P11" s="299"/>
      <c r="Q11" s="299"/>
      <c r="R11" s="300"/>
    </row>
    <row r="12" spans="1:21" ht="15" thickBot="1" x14ac:dyDescent="0.35">
      <c r="B12" s="201" t="s">
        <v>942</v>
      </c>
      <c r="C12" s="202" t="s">
        <v>1023</v>
      </c>
      <c r="D12" s="203" t="s">
        <v>944</v>
      </c>
      <c r="E12" s="232" t="s">
        <v>117</v>
      </c>
      <c r="F12" s="196" t="s">
        <v>931</v>
      </c>
      <c r="G12" s="87" t="s">
        <v>801</v>
      </c>
      <c r="H12" s="88" t="s">
        <v>803</v>
      </c>
      <c r="I12" s="86" t="s">
        <v>804</v>
      </c>
      <c r="J12" s="89" t="s">
        <v>805</v>
      </c>
      <c r="K12" s="87" t="s">
        <v>801</v>
      </c>
      <c r="L12" s="88" t="s">
        <v>803</v>
      </c>
      <c r="M12" s="86" t="s">
        <v>804</v>
      </c>
      <c r="N12" s="89" t="s">
        <v>805</v>
      </c>
      <c r="O12" s="87" t="s">
        <v>801</v>
      </c>
      <c r="P12" s="88" t="s">
        <v>803</v>
      </c>
      <c r="Q12" s="86" t="s">
        <v>804</v>
      </c>
      <c r="R12" s="89" t="s">
        <v>805</v>
      </c>
    </row>
    <row r="13" spans="1:21" ht="15" customHeight="1" x14ac:dyDescent="0.3">
      <c r="A13" s="57">
        <v>0</v>
      </c>
      <c r="B13" s="95" t="str">
        <f ca="1">IFERROR(IF((VLOOKUP($E13,'Org List'!$AJ$10:$AL$188,3,FALSE))="","",(VLOOKUP($E13,'Org List'!$AJ$10:$AL$188,3,FALSE))),"")</f>
        <v/>
      </c>
      <c r="C13" s="96" t="str">
        <f ca="1">IFERROR(IF((VLOOKUP($E13,'Org List'!$AO$10:$AQ$188,3,FALSE))="","",(VLOOKUP($E13,'Org List'!$AO$10:$AQ$188,3,FALSE))),"")</f>
        <v/>
      </c>
      <c r="D13" s="113" t="str">
        <f ca="1">IFERROR(IF((VLOOKUP($E13,'Org List'!$AT$10:$AV$188,3,FALSE))="","",(VLOOKUP($E13,'Org List'!$AT$10:$AV$188,3,FALSE))),"")</f>
        <v/>
      </c>
      <c r="E13" s="95" t="str">
        <f t="shared" ref="E13:E76" ca="1" si="0">IF($A13&gt;$U$5-1,"",INDIRECT("'Comms by AT'!D"&amp;$A13+$U$4))</f>
        <v>HWB</v>
      </c>
      <c r="F13" s="97" t="str">
        <f ca="1">IF(E13="","",VLOOKUP(E13,'Org List'!$J$9:$K$488,2,0))</f>
        <v>Health and Wellbeing Board</v>
      </c>
      <c r="G13" s="116">
        <f ca="1">IFERROR(IF((VLOOKUP($E13,'Adj NEA Backsheet'!$D$5:$CB$183,G$9,FALSE))="","",(VLOOKUP($E13,'Adj NEA Backsheet'!$D$5:$CB$183,G$9,FALSE))),"")</f>
        <v>474959</v>
      </c>
      <c r="H13" s="117">
        <f ca="1">IFERROR(IF((VLOOKUP($E13,'Adj NEA Backsheet'!$D$5:$CB$183,H$9,FALSE))="","",(VLOOKUP($E13,'Adj NEA Backsheet'!$D$5:$CB$183,H$9,FALSE))),"")</f>
        <v>510892</v>
      </c>
      <c r="I13" s="117">
        <f ca="1">IFERROR(IF((VLOOKUP($E13,'Adj NEA Backsheet'!$D$5:$CB$183,I$9,FALSE))="","",(VLOOKUP($E13,'Adj NEA Backsheet'!$D$5:$CB$183,I$9,FALSE))),"")</f>
        <v>514085.00000000006</v>
      </c>
      <c r="J13" s="118">
        <f ca="1">IFERROR(IF((VLOOKUP($E13,'Adj NEA Backsheet'!$D$5:$CB$183,J$9,FALSE))="","",(VLOOKUP($E13,'Adj NEA Backsheet'!$D$5:$CB$183,J$9,FALSE))),"")</f>
        <v>550594.99999999977</v>
      </c>
      <c r="K13" s="116">
        <f ca="1">IFERROR(IF((VLOOKUP($E13,'Adj NEA Backsheet'!$D$5:$CB$183,K$9,FALSE))="","",(VLOOKUP($E13,'Adj NEA Backsheet'!$D$5:$CB$183,K$9,FALSE))),"")</f>
        <v>1051064.9999999998</v>
      </c>
      <c r="L13" s="117">
        <f ca="1">IFERROR(IF((VLOOKUP($E13,'Adj NEA Backsheet'!$D$5:$CB$183,L$9,FALSE))="","",(VLOOKUP($E13,'Adj NEA Backsheet'!$D$5:$CB$183,L$9,FALSE))),"")</f>
        <v>1032349.9999999995</v>
      </c>
      <c r="M13" s="117">
        <f ca="1">IFERROR(IF((VLOOKUP($E13,'Adj NEA Backsheet'!$D$5:$CB$183,M$9,FALSE))="","",(VLOOKUP($E13,'Adj NEA Backsheet'!$D$5:$CB$183,M$9,FALSE))),"")</f>
        <v>1023593</v>
      </c>
      <c r="N13" s="119">
        <f ca="1">IFERROR(IF((VLOOKUP($E13,'Adj NEA Backsheet'!$D$5:$CB$183,N$9,FALSE))="","",(VLOOKUP($E13,'Adj NEA Backsheet'!$D$5:$CB$183,N$9,FALSE))),"")</f>
        <v>1077306.9999999995</v>
      </c>
      <c r="O13" s="116">
        <f ca="1">IFERROR(IF((VLOOKUP($E13,'Adj NEA Backsheet'!$D$5:$CB$183,O$9,FALSE))="","",(VLOOKUP($E13,'Adj NEA Backsheet'!$D$5:$CB$183,O$9,FALSE))),"")</f>
        <v>1526024.0000000002</v>
      </c>
      <c r="P13" s="120">
        <f ca="1">IFERROR(IF((VLOOKUP($E13,'Adj NEA Backsheet'!$D$5:$CB$183,P$9,FALSE))="","",(VLOOKUP($E13,'Adj NEA Backsheet'!$D$5:$CB$183,P$9,FALSE))),"")</f>
        <v>1543241.9999999993</v>
      </c>
      <c r="Q13" s="117">
        <f ca="1">IFERROR(IF((VLOOKUP($E13,'Adj NEA Backsheet'!$D$5:$CB$183,Q$9,FALSE))="","",(VLOOKUP($E13,'Adj NEA Backsheet'!$D$5:$CB$183,Q$9,FALSE))),"")</f>
        <v>1537678.0000000005</v>
      </c>
      <c r="R13" s="119">
        <f ca="1">IFERROR(IF((VLOOKUP($E13,'Adj NEA Backsheet'!$D$5:$CB$183,R$9,FALSE))="","",(VLOOKUP($E13,'Adj NEA Backsheet'!$D$5:$CB$183,R$9,FALSE))),"")</f>
        <v>1627901.9999999991</v>
      </c>
    </row>
    <row r="14" spans="1:21" ht="15" customHeight="1" x14ac:dyDescent="0.3">
      <c r="A14" s="57">
        <v>1</v>
      </c>
      <c r="B14" s="98" t="str">
        <f ca="1">IFERROR(IF((VLOOKUP($E14,'Org List'!$AJ$10:$AL$188,3,FALSE))="","",(VLOOKUP($E14,'Org List'!$AJ$10:$AL$188,3,FALSE))),"")</f>
        <v>North of England Commissioning Region</v>
      </c>
      <c r="C14" s="99" t="str">
        <f ca="1">IFERROR(IF((VLOOKUP($E14,'Org List'!$AO$10:$AQ$188,3,FALSE))="","",(VLOOKUP($E14,'Org List'!$AO$10:$AQ$188,3,FALSE))),"")</f>
        <v/>
      </c>
      <c r="D14" s="114" t="str">
        <f ca="1">IFERROR(IF((VLOOKUP($E14,'Org List'!$AT$10:$AV$188,3,FALSE))="","",(VLOOKUP($E14,'Org List'!$AT$10:$AV$188,3,FALSE))),"")</f>
        <v/>
      </c>
      <c r="E14" s="98" t="str">
        <f t="shared" ca="1" si="0"/>
        <v>Y54</v>
      </c>
      <c r="F14" s="100" t="str">
        <f ca="1">IF(E14="","",VLOOKUP(E14,'Org List'!$J$9:$K$488,2,0))</f>
        <v>North of England Commissioning Region</v>
      </c>
      <c r="G14" s="121">
        <f ca="1">IFERROR(IF((VLOOKUP($E14,'Adj NEA Backsheet'!$D$5:$CB$183,G$9,FALSE))="","",(VLOOKUP($E14,'Adj NEA Backsheet'!$D$5:$CB$183,G$9,FALSE))),"")</f>
        <v>150812.45706339905</v>
      </c>
      <c r="H14" s="122">
        <f ca="1">IFERROR(IF((VLOOKUP($E14,'Adj NEA Backsheet'!$D$5:$CB$183,H$9,FALSE))="","",(VLOOKUP($E14,'Adj NEA Backsheet'!$D$5:$CB$183,H$9,FALSE))),"")</f>
        <v>162160.302002721</v>
      </c>
      <c r="I14" s="122">
        <f ca="1">IFERROR(IF((VLOOKUP($E14,'Adj NEA Backsheet'!$D$5:$CB$183,I$9,FALSE))="","",(VLOOKUP($E14,'Adj NEA Backsheet'!$D$5:$CB$183,I$9,FALSE))),"")</f>
        <v>159830.48616514422</v>
      </c>
      <c r="J14" s="123">
        <f ca="1">IFERROR(IF((VLOOKUP($E14,'Adj NEA Backsheet'!$D$5:$CB$183,J$9,FALSE))="","",(VLOOKUP($E14,'Adj NEA Backsheet'!$D$5:$CB$183,J$9,FALSE))),"")</f>
        <v>168857.62609170153</v>
      </c>
      <c r="K14" s="121">
        <f ca="1">IFERROR(IF((VLOOKUP($E14,'Adj NEA Backsheet'!$D$5:$CB$183,K$9,FALSE))="","",(VLOOKUP($E14,'Adj NEA Backsheet'!$D$5:$CB$183,K$9,FALSE))),"")</f>
        <v>324393.87557267543</v>
      </c>
      <c r="L14" s="122">
        <f ca="1">IFERROR(IF((VLOOKUP($E14,'Adj NEA Backsheet'!$D$5:$CB$183,L$9,FALSE))="","",(VLOOKUP($E14,'Adj NEA Backsheet'!$D$5:$CB$183,L$9,FALSE))),"")</f>
        <v>319792.94809462933</v>
      </c>
      <c r="M14" s="122">
        <f ca="1">IFERROR(IF((VLOOKUP($E14,'Adj NEA Backsheet'!$D$5:$CB$183,M$9,FALSE))="","",(VLOOKUP($E14,'Adj NEA Backsheet'!$D$5:$CB$183,M$9,FALSE))),"")</f>
        <v>314790.06287302676</v>
      </c>
      <c r="N14" s="124">
        <f ca="1">IFERROR(IF((VLOOKUP($E14,'Adj NEA Backsheet'!$D$5:$CB$183,N$9,FALSE))="","",(VLOOKUP($E14,'Adj NEA Backsheet'!$D$5:$CB$183,N$9,FALSE))),"")</f>
        <v>330807.44981767726</v>
      </c>
      <c r="O14" s="121">
        <f ca="1">IFERROR(IF((VLOOKUP($E14,'Adj NEA Backsheet'!$D$5:$CB$183,O$9,FALSE))="","",(VLOOKUP($E14,'Adj NEA Backsheet'!$D$5:$CB$183,O$9,FALSE))),"")</f>
        <v>475206.33263607451</v>
      </c>
      <c r="P14" s="125">
        <f ca="1">IFERROR(IF((VLOOKUP($E14,'Adj NEA Backsheet'!$D$5:$CB$183,P$9,FALSE))="","",(VLOOKUP($E14,'Adj NEA Backsheet'!$D$5:$CB$183,P$9,FALSE))),"")</f>
        <v>481953.25009735039</v>
      </c>
      <c r="Q14" s="122">
        <f ca="1">IFERROR(IF((VLOOKUP($E14,'Adj NEA Backsheet'!$D$5:$CB$183,Q$9,FALSE))="","",(VLOOKUP($E14,'Adj NEA Backsheet'!$D$5:$CB$183,Q$9,FALSE))),"")</f>
        <v>474620.54903817107</v>
      </c>
      <c r="R14" s="124">
        <f ca="1">IFERROR(IF((VLOOKUP($E14,'Adj NEA Backsheet'!$D$5:$CB$183,R$9,FALSE))="","",(VLOOKUP($E14,'Adj NEA Backsheet'!$D$5:$CB$183,R$9,FALSE))),"")</f>
        <v>499665.075909379</v>
      </c>
    </row>
    <row r="15" spans="1:21" ht="15" customHeight="1" x14ac:dyDescent="0.3">
      <c r="A15" s="57">
        <v>2</v>
      </c>
      <c r="B15" s="98" t="str">
        <f ca="1">IFERROR(IF((VLOOKUP($E15,'Org List'!$AJ$10:$AL$188,3,FALSE))="","",(VLOOKUP($E15,'Org List'!$AJ$10:$AL$188,3,FALSE))),"")</f>
        <v>Midlands and East of England Commissioning Region</v>
      </c>
      <c r="C15" s="99" t="str">
        <f ca="1">IFERROR(IF((VLOOKUP($E15,'Org List'!$AO$10:$AQ$188,3,FALSE))="","",(VLOOKUP($E15,'Org List'!$AO$10:$AQ$188,3,FALSE))),"")</f>
        <v/>
      </c>
      <c r="D15" s="114" t="str">
        <f ca="1">IFERROR(IF((VLOOKUP($E15,'Org List'!$AT$10:$AV$188,3,FALSE))="","",(VLOOKUP($E15,'Org List'!$AT$10:$AV$188,3,FALSE))),"")</f>
        <v/>
      </c>
      <c r="E15" s="98" t="str">
        <f t="shared" ca="1" si="0"/>
        <v>Y55</v>
      </c>
      <c r="F15" s="100" t="str">
        <f ca="1">IF(E15="","",VLOOKUP(E15,'Org List'!$J$9:$K$488,2,0))</f>
        <v>Midlands and East of England Commissioning Region</v>
      </c>
      <c r="G15" s="121">
        <f ca="1">IFERROR(IF((VLOOKUP($E15,'Adj NEA Backsheet'!$D$5:$CB$183,G$9,FALSE))="","",(VLOOKUP($E15,'Adj NEA Backsheet'!$D$5:$CB$183,G$9,FALSE))),"")</f>
        <v>139370.26845507641</v>
      </c>
      <c r="H15" s="122">
        <f ca="1">IFERROR(IF((VLOOKUP($E15,'Adj NEA Backsheet'!$D$5:$CB$183,H$9,FALSE))="","",(VLOOKUP($E15,'Adj NEA Backsheet'!$D$5:$CB$183,H$9,FALSE))),"")</f>
        <v>150689.75688798804</v>
      </c>
      <c r="I15" s="122">
        <f ca="1">IFERROR(IF((VLOOKUP($E15,'Adj NEA Backsheet'!$D$5:$CB$183,I$9,FALSE))="","",(VLOOKUP($E15,'Adj NEA Backsheet'!$D$5:$CB$183,I$9,FALSE))),"")</f>
        <v>154101.06893407821</v>
      </c>
      <c r="J15" s="123">
        <f ca="1">IFERROR(IF((VLOOKUP($E15,'Adj NEA Backsheet'!$D$5:$CB$183,J$9,FALSE))="","",(VLOOKUP($E15,'Adj NEA Backsheet'!$D$5:$CB$183,J$9,FALSE))),"")</f>
        <v>167585.16050994734</v>
      </c>
      <c r="K15" s="121">
        <f ca="1">IFERROR(IF((VLOOKUP($E15,'Adj NEA Backsheet'!$D$5:$CB$183,K$9,FALSE))="","",(VLOOKUP($E15,'Adj NEA Backsheet'!$D$5:$CB$183,K$9,FALSE))),"")</f>
        <v>328171.0485639688</v>
      </c>
      <c r="L15" s="122">
        <f ca="1">IFERROR(IF((VLOOKUP($E15,'Adj NEA Backsheet'!$D$5:$CB$183,L$9,FALSE))="","",(VLOOKUP($E15,'Adj NEA Backsheet'!$D$5:$CB$183,L$9,FALSE))),"")</f>
        <v>322973.39152794314</v>
      </c>
      <c r="M15" s="122">
        <f ca="1">IFERROR(IF((VLOOKUP($E15,'Adj NEA Backsheet'!$D$5:$CB$183,M$9,FALSE))="","",(VLOOKUP($E15,'Adj NEA Backsheet'!$D$5:$CB$183,M$9,FALSE))),"")</f>
        <v>323215.2972491025</v>
      </c>
      <c r="N15" s="124">
        <f ca="1">IFERROR(IF((VLOOKUP($E15,'Adj NEA Backsheet'!$D$5:$CB$183,N$9,FALSE))="","",(VLOOKUP($E15,'Adj NEA Backsheet'!$D$5:$CB$183,N$9,FALSE))),"")</f>
        <v>338827.46690639207</v>
      </c>
      <c r="O15" s="121">
        <f ca="1">IFERROR(IF((VLOOKUP($E15,'Adj NEA Backsheet'!$D$5:$CB$183,O$9,FALSE))="","",(VLOOKUP($E15,'Adj NEA Backsheet'!$D$5:$CB$183,O$9,FALSE))),"")</f>
        <v>467541.31701904524</v>
      </c>
      <c r="P15" s="125">
        <f ca="1">IFERROR(IF((VLOOKUP($E15,'Adj NEA Backsheet'!$D$5:$CB$183,P$9,FALSE))="","",(VLOOKUP($E15,'Adj NEA Backsheet'!$D$5:$CB$183,P$9,FALSE))),"")</f>
        <v>473663.14841593103</v>
      </c>
      <c r="Q15" s="122">
        <f ca="1">IFERROR(IF((VLOOKUP($E15,'Adj NEA Backsheet'!$D$5:$CB$183,Q$9,FALSE))="","",(VLOOKUP($E15,'Adj NEA Backsheet'!$D$5:$CB$183,Q$9,FALSE))),"")</f>
        <v>477316.36618318071</v>
      </c>
      <c r="R15" s="124">
        <f ca="1">IFERROR(IF((VLOOKUP($E15,'Adj NEA Backsheet'!$D$5:$CB$183,R$9,FALSE))="","",(VLOOKUP($E15,'Adj NEA Backsheet'!$D$5:$CB$183,R$9,FALSE))),"")</f>
        <v>506412.62741633935</v>
      </c>
    </row>
    <row r="16" spans="1:21" ht="15" customHeight="1" x14ac:dyDescent="0.3">
      <c r="A16" s="57">
        <v>3</v>
      </c>
      <c r="B16" s="98" t="str">
        <f ca="1">IFERROR(IF((VLOOKUP($E16,'Org List'!$AJ$10:$AL$188,3,FALSE))="","",(VLOOKUP($E16,'Org List'!$AJ$10:$AL$188,3,FALSE))),"")</f>
        <v>London Commissioning Region</v>
      </c>
      <c r="C16" s="99" t="str">
        <f ca="1">IFERROR(IF((VLOOKUP($E16,'Org List'!$AO$10:$AQ$188,3,FALSE))="","",(VLOOKUP($E16,'Org List'!$AO$10:$AQ$188,3,FALSE))),"")</f>
        <v/>
      </c>
      <c r="D16" s="114" t="str">
        <f ca="1">IFERROR(IF((VLOOKUP($E16,'Org List'!$AT$10:$AV$188,3,FALSE))="","",(VLOOKUP($E16,'Org List'!$AT$10:$AV$188,3,FALSE))),"")</f>
        <v/>
      </c>
      <c r="E16" s="98" t="str">
        <f t="shared" ca="1" si="0"/>
        <v>Y56</v>
      </c>
      <c r="F16" s="100" t="str">
        <f ca="1">IF(E16="","",VLOOKUP(E16,'Org List'!$J$9:$K$488,2,0))</f>
        <v>London Commissioning Region</v>
      </c>
      <c r="G16" s="121">
        <f ca="1">IFERROR(IF((VLOOKUP($E16,'Adj NEA Backsheet'!$D$5:$CB$183,G$9,FALSE))="","",(VLOOKUP($E16,'Adj NEA Backsheet'!$D$5:$CB$183,G$9,FALSE))),"")</f>
        <v>62982.745850250802</v>
      </c>
      <c r="H16" s="122">
        <f ca="1">IFERROR(IF((VLOOKUP($E16,'Adj NEA Backsheet'!$D$5:$CB$183,H$9,FALSE))="","",(VLOOKUP($E16,'Adj NEA Backsheet'!$D$5:$CB$183,H$9,FALSE))),"")</f>
        <v>68269.025873828039</v>
      </c>
      <c r="I16" s="122">
        <f ca="1">IFERROR(IF((VLOOKUP($E16,'Adj NEA Backsheet'!$D$5:$CB$183,I$9,FALSE))="","",(VLOOKUP($E16,'Adj NEA Backsheet'!$D$5:$CB$183,I$9,FALSE))),"")</f>
        <v>70305.306328769395</v>
      </c>
      <c r="J16" s="123">
        <f ca="1">IFERROR(IF((VLOOKUP($E16,'Adj NEA Backsheet'!$D$5:$CB$183,J$9,FALSE))="","",(VLOOKUP($E16,'Adj NEA Backsheet'!$D$5:$CB$183,J$9,FALSE))),"")</f>
        <v>75132.218924742832</v>
      </c>
      <c r="K16" s="121">
        <f ca="1">IFERROR(IF((VLOOKUP($E16,'Adj NEA Backsheet'!$D$5:$CB$183,K$9,FALSE))="","",(VLOOKUP($E16,'Adj NEA Backsheet'!$D$5:$CB$183,K$9,FALSE))),"")</f>
        <v>138864.17827380906</v>
      </c>
      <c r="L16" s="122">
        <f ca="1">IFERROR(IF((VLOOKUP($E16,'Adj NEA Backsheet'!$D$5:$CB$183,L$9,FALSE))="","",(VLOOKUP($E16,'Adj NEA Backsheet'!$D$5:$CB$183,L$9,FALSE))),"")</f>
        <v>135347.90285413791</v>
      </c>
      <c r="M16" s="122">
        <f ca="1">IFERROR(IF((VLOOKUP($E16,'Adj NEA Backsheet'!$D$5:$CB$183,M$9,FALSE))="","",(VLOOKUP($E16,'Adj NEA Backsheet'!$D$5:$CB$183,M$9,FALSE))),"")</f>
        <v>134697.03212052051</v>
      </c>
      <c r="N16" s="124">
        <f ca="1">IFERROR(IF((VLOOKUP($E16,'Adj NEA Backsheet'!$D$5:$CB$183,N$9,FALSE))="","",(VLOOKUP($E16,'Adj NEA Backsheet'!$D$5:$CB$183,N$9,FALSE))),"")</f>
        <v>141745.21069552834</v>
      </c>
      <c r="O16" s="121">
        <f ca="1">IFERROR(IF((VLOOKUP($E16,'Adj NEA Backsheet'!$D$5:$CB$183,O$9,FALSE))="","",(VLOOKUP($E16,'Adj NEA Backsheet'!$D$5:$CB$183,O$9,FALSE))),"")</f>
        <v>201846.92412405988</v>
      </c>
      <c r="P16" s="125">
        <f ca="1">IFERROR(IF((VLOOKUP($E16,'Adj NEA Backsheet'!$D$5:$CB$183,P$9,FALSE))="","",(VLOOKUP($E16,'Adj NEA Backsheet'!$D$5:$CB$183,P$9,FALSE))),"")</f>
        <v>203616.92872796592</v>
      </c>
      <c r="Q16" s="122">
        <f ca="1">IFERROR(IF((VLOOKUP($E16,'Adj NEA Backsheet'!$D$5:$CB$183,Q$9,FALSE))="","",(VLOOKUP($E16,'Adj NEA Backsheet'!$D$5:$CB$183,Q$9,FALSE))),"")</f>
        <v>205002.33844928988</v>
      </c>
      <c r="R16" s="124">
        <f ca="1">IFERROR(IF((VLOOKUP($E16,'Adj NEA Backsheet'!$D$5:$CB$183,R$9,FALSE))="","",(VLOOKUP($E16,'Adj NEA Backsheet'!$D$5:$CB$183,R$9,FALSE))),"")</f>
        <v>216877.4296202712</v>
      </c>
    </row>
    <row r="17" spans="1:18" ht="15" customHeight="1" x14ac:dyDescent="0.3">
      <c r="A17" s="57">
        <v>4</v>
      </c>
      <c r="B17" s="98" t="str">
        <f ca="1">IFERROR(IF((VLOOKUP($E17,'Org List'!$AJ$10:$AL$188,3,FALSE))="","",(VLOOKUP($E17,'Org List'!$AJ$10:$AL$188,3,FALSE))),"")</f>
        <v>South West England Commissioning Region</v>
      </c>
      <c r="C17" s="99" t="str">
        <f ca="1">IFERROR(IF((VLOOKUP($E17,'Org List'!$AO$10:$AQ$188,3,FALSE))="","",(VLOOKUP($E17,'Org List'!$AO$10:$AQ$188,3,FALSE))),"")</f>
        <v/>
      </c>
      <c r="D17" s="114" t="str">
        <f ca="1">IFERROR(IF((VLOOKUP($E17,'Org List'!$AT$10:$AV$188,3,FALSE))="","",(VLOOKUP($E17,'Org List'!$AT$10:$AV$188,3,FALSE))),"")</f>
        <v/>
      </c>
      <c r="E17" s="98" t="str">
        <f t="shared" ca="1" si="0"/>
        <v>Y58</v>
      </c>
      <c r="F17" s="100" t="str">
        <f ca="1">IF(E17="","",VLOOKUP(E17,'Org List'!$J$9:$K$488,2,0))</f>
        <v>South West England Commissioning Region</v>
      </c>
      <c r="G17" s="121">
        <f ca="1">IFERROR(IF((VLOOKUP($E17,'Adj NEA Backsheet'!$D$5:$CB$183,G$9,FALSE))="","",(VLOOKUP($E17,'Adj NEA Backsheet'!$D$5:$CB$183,G$9,FALSE))),"")</f>
        <v>47208.50478807382</v>
      </c>
      <c r="H17" s="122">
        <f ca="1">IFERROR(IF((VLOOKUP($E17,'Adj NEA Backsheet'!$D$5:$CB$183,H$9,FALSE))="","",(VLOOKUP($E17,'Adj NEA Backsheet'!$D$5:$CB$183,H$9,FALSE))),"")</f>
        <v>49582.523076417288</v>
      </c>
      <c r="I17" s="122">
        <f ca="1">IFERROR(IF((VLOOKUP($E17,'Adj NEA Backsheet'!$D$5:$CB$183,I$9,FALSE))="","",(VLOOKUP($E17,'Adj NEA Backsheet'!$D$5:$CB$183,I$9,FALSE))),"")</f>
        <v>50392.864879686524</v>
      </c>
      <c r="J17" s="123">
        <f ca="1">IFERROR(IF((VLOOKUP($E17,'Adj NEA Backsheet'!$D$5:$CB$183,J$9,FALSE))="","",(VLOOKUP($E17,'Adj NEA Backsheet'!$D$5:$CB$183,J$9,FALSE))),"")</f>
        <v>54534.863339314557</v>
      </c>
      <c r="K17" s="121">
        <f ca="1">IFERROR(IF((VLOOKUP($E17,'Adj NEA Backsheet'!$D$5:$CB$183,K$9,FALSE))="","",(VLOOKUP($E17,'Adj NEA Backsheet'!$D$5:$CB$183,K$9,FALSE))),"")</f>
        <v>109597.85176505956</v>
      </c>
      <c r="L17" s="122">
        <f ca="1">IFERROR(IF((VLOOKUP($E17,'Adj NEA Backsheet'!$D$5:$CB$183,L$9,FALSE))="","",(VLOOKUP($E17,'Adj NEA Backsheet'!$D$5:$CB$183,L$9,FALSE))),"")</f>
        <v>106597.99018398028</v>
      </c>
      <c r="M17" s="122">
        <f ca="1">IFERROR(IF((VLOOKUP($E17,'Adj NEA Backsheet'!$D$5:$CB$183,M$9,FALSE))="","",(VLOOKUP($E17,'Adj NEA Backsheet'!$D$5:$CB$183,M$9,FALSE))),"")</f>
        <v>104838.47773278311</v>
      </c>
      <c r="N17" s="124">
        <f ca="1">IFERROR(IF((VLOOKUP($E17,'Adj NEA Backsheet'!$D$5:$CB$183,N$9,FALSE))="","",(VLOOKUP($E17,'Adj NEA Backsheet'!$D$5:$CB$183,N$9,FALSE))),"")</f>
        <v>112126.80672051151</v>
      </c>
      <c r="O17" s="121">
        <f ca="1">IFERROR(IF((VLOOKUP($E17,'Adj NEA Backsheet'!$D$5:$CB$183,O$9,FALSE))="","",(VLOOKUP($E17,'Adj NEA Backsheet'!$D$5:$CB$183,O$9,FALSE))),"")</f>
        <v>156806.3565531334</v>
      </c>
      <c r="P17" s="125">
        <f ca="1">IFERROR(IF((VLOOKUP($E17,'Adj NEA Backsheet'!$D$5:$CB$183,P$9,FALSE))="","",(VLOOKUP($E17,'Adj NEA Backsheet'!$D$5:$CB$183,P$9,FALSE))),"")</f>
        <v>156180.51326039762</v>
      </c>
      <c r="Q17" s="122">
        <f ca="1">IFERROR(IF((VLOOKUP($E17,'Adj NEA Backsheet'!$D$5:$CB$183,Q$9,FALSE))="","",(VLOOKUP($E17,'Adj NEA Backsheet'!$D$5:$CB$183,Q$9,FALSE))),"")</f>
        <v>155231.34261246963</v>
      </c>
      <c r="R17" s="124">
        <f ca="1">IFERROR(IF((VLOOKUP($E17,'Adj NEA Backsheet'!$D$5:$CB$183,R$9,FALSE))="","",(VLOOKUP($E17,'Adj NEA Backsheet'!$D$5:$CB$183,R$9,FALSE))),"")</f>
        <v>166661.67005982605</v>
      </c>
    </row>
    <row r="18" spans="1:18" ht="15" customHeight="1" x14ac:dyDescent="0.3">
      <c r="A18" s="57">
        <v>5</v>
      </c>
      <c r="B18" s="98" t="str">
        <f ca="1">IFERROR(IF((VLOOKUP($E18,'Org List'!$AJ$10:$AL$188,3,FALSE))="","",(VLOOKUP($E18,'Org List'!$AJ$10:$AL$188,3,FALSE))),"")</f>
        <v>South East England Commissioning Region</v>
      </c>
      <c r="C18" s="99" t="str">
        <f ca="1">IFERROR(IF((VLOOKUP($E18,'Org List'!$AO$10:$AQ$188,3,FALSE))="","",(VLOOKUP($E18,'Org List'!$AO$10:$AQ$188,3,FALSE))),"")</f>
        <v/>
      </c>
      <c r="D18" s="114" t="str">
        <f ca="1">IFERROR(IF((VLOOKUP($E18,'Org List'!$AT$10:$AV$188,3,FALSE))="","",(VLOOKUP($E18,'Org List'!$AT$10:$AV$188,3,FALSE))),"")</f>
        <v/>
      </c>
      <c r="E18" s="98" t="str">
        <f t="shared" ca="1" si="0"/>
        <v>Y59</v>
      </c>
      <c r="F18" s="100" t="str">
        <f ca="1">IF(E18="","",VLOOKUP(E18,'Org List'!$J$9:$K$488,2,0))</f>
        <v>South East England Commissioning Region</v>
      </c>
      <c r="G18" s="121">
        <f ca="1">IFERROR(IF((VLOOKUP($E18,'Adj NEA Backsheet'!$D$5:$CB$183,G$9,FALSE))="","",(VLOOKUP($E18,'Adj NEA Backsheet'!$D$5:$CB$183,G$9,FALSE))),"")</f>
        <v>74585.023843199961</v>
      </c>
      <c r="H18" s="122">
        <f ca="1">IFERROR(IF((VLOOKUP($E18,'Adj NEA Backsheet'!$D$5:$CB$183,H$9,FALSE))="","",(VLOOKUP($E18,'Adj NEA Backsheet'!$D$5:$CB$183,H$9,FALSE))),"")</f>
        <v>80190.392159045674</v>
      </c>
      <c r="I18" s="122">
        <f ca="1">IFERROR(IF((VLOOKUP($E18,'Adj NEA Backsheet'!$D$5:$CB$183,I$9,FALSE))="","",(VLOOKUP($E18,'Adj NEA Backsheet'!$D$5:$CB$183,I$9,FALSE))),"")</f>
        <v>79455.273692321658</v>
      </c>
      <c r="J18" s="123">
        <f ca="1">IFERROR(IF((VLOOKUP($E18,'Adj NEA Backsheet'!$D$5:$CB$183,J$9,FALSE))="","",(VLOOKUP($E18,'Adj NEA Backsheet'!$D$5:$CB$183,J$9,FALSE))),"")</f>
        <v>84485.131134293668</v>
      </c>
      <c r="K18" s="121">
        <f ca="1">IFERROR(IF((VLOOKUP($E18,'Adj NEA Backsheet'!$D$5:$CB$183,K$9,FALSE))="","",(VLOOKUP($E18,'Adj NEA Backsheet'!$D$5:$CB$183,K$9,FALSE))),"")</f>
        <v>150038.045824487</v>
      </c>
      <c r="L18" s="122">
        <f ca="1">IFERROR(IF((VLOOKUP($E18,'Adj NEA Backsheet'!$D$5:$CB$183,L$9,FALSE))="","",(VLOOKUP($E18,'Adj NEA Backsheet'!$D$5:$CB$183,L$9,FALSE))),"")</f>
        <v>147637.76733930942</v>
      </c>
      <c r="M18" s="122">
        <f ca="1">IFERROR(IF((VLOOKUP($E18,'Adj NEA Backsheet'!$D$5:$CB$183,M$9,FALSE))="","",(VLOOKUP($E18,'Adj NEA Backsheet'!$D$5:$CB$183,M$9,FALSE))),"")</f>
        <v>146052.13002456707</v>
      </c>
      <c r="N18" s="124">
        <f ca="1">IFERROR(IF((VLOOKUP($E18,'Adj NEA Backsheet'!$D$5:$CB$183,N$9,FALSE))="","",(VLOOKUP($E18,'Adj NEA Backsheet'!$D$5:$CB$183,N$9,FALSE))),"")</f>
        <v>153800.06585989092</v>
      </c>
      <c r="O18" s="121">
        <f ca="1">IFERROR(IF((VLOOKUP($E18,'Adj NEA Backsheet'!$D$5:$CB$183,O$9,FALSE))="","",(VLOOKUP($E18,'Adj NEA Backsheet'!$D$5:$CB$183,O$9,FALSE))),"")</f>
        <v>224623.06966768709</v>
      </c>
      <c r="P18" s="125">
        <f ca="1">IFERROR(IF((VLOOKUP($E18,'Adj NEA Backsheet'!$D$5:$CB$183,P$9,FALSE))="","",(VLOOKUP($E18,'Adj NEA Backsheet'!$D$5:$CB$183,P$9,FALSE))),"")</f>
        <v>227828.15949835506</v>
      </c>
      <c r="Q18" s="122">
        <f ca="1">IFERROR(IF((VLOOKUP($E18,'Adj NEA Backsheet'!$D$5:$CB$183,Q$9,FALSE))="","",(VLOOKUP($E18,'Adj NEA Backsheet'!$D$5:$CB$183,Q$9,FALSE))),"")</f>
        <v>225507.40371688877</v>
      </c>
      <c r="R18" s="124">
        <f ca="1">IFERROR(IF((VLOOKUP($E18,'Adj NEA Backsheet'!$D$5:$CB$183,R$9,FALSE))="","",(VLOOKUP($E18,'Adj NEA Backsheet'!$D$5:$CB$183,R$9,FALSE))),"")</f>
        <v>238285.19699418449</v>
      </c>
    </row>
    <row r="19" spans="1:18" ht="15" customHeight="1" x14ac:dyDescent="0.3">
      <c r="A19" s="57">
        <v>6</v>
      </c>
      <c r="B19" s="98" t="str">
        <f ca="1">IFERROR(IF((VLOOKUP($E19,'Org List'!$AJ$10:$AL$188,3,FALSE))="","",(VLOOKUP($E19,'Org List'!$AJ$10:$AL$188,3,FALSE))),"")</f>
        <v/>
      </c>
      <c r="C19" s="99" t="str">
        <f ca="1">IFERROR(IF((VLOOKUP($E19,'Org List'!$AO$10:$AQ$188,3,FALSE))="","",(VLOOKUP($E19,'Org List'!$AO$10:$AQ$188,3,FALSE))),"")</f>
        <v>North East Region</v>
      </c>
      <c r="D19" s="114" t="str">
        <f ca="1">IFERROR(IF((VLOOKUP($E19,'Org List'!$AT$10:$AV$188,3,FALSE))="","",(VLOOKUP($E19,'Org List'!$AT$10:$AV$188,3,FALSE))),"")</f>
        <v/>
      </c>
      <c r="E19" s="98" t="str">
        <f t="shared" ca="1" si="0"/>
        <v>E12000001</v>
      </c>
      <c r="F19" s="100" t="str">
        <f ca="1">IF(E19="","",VLOOKUP(E19,'Org List'!$J$9:$K$488,2,0))</f>
        <v>North East Region</v>
      </c>
      <c r="G19" s="121">
        <f ca="1">IFERROR(IF((VLOOKUP($E19,'Adj NEA Backsheet'!$D$5:$CB$183,G$9,FALSE))="","",(VLOOKUP($E19,'Adj NEA Backsheet'!$D$5:$CB$183,G$9,FALSE))),"")</f>
        <v>27904.733581655677</v>
      </c>
      <c r="H19" s="122">
        <f ca="1">IFERROR(IF((VLOOKUP($E19,'Adj NEA Backsheet'!$D$5:$CB$183,H$9,FALSE))="","",(VLOOKUP($E19,'Adj NEA Backsheet'!$D$5:$CB$183,H$9,FALSE))),"")</f>
        <v>28995.315035474858</v>
      </c>
      <c r="I19" s="122">
        <f ca="1">IFERROR(IF((VLOOKUP($E19,'Adj NEA Backsheet'!$D$5:$CB$183,I$9,FALSE))="","",(VLOOKUP($E19,'Adj NEA Backsheet'!$D$5:$CB$183,I$9,FALSE))),"")</f>
        <v>28962.724178677319</v>
      </c>
      <c r="J19" s="123">
        <f ca="1">IFERROR(IF((VLOOKUP($E19,'Adj NEA Backsheet'!$D$5:$CB$183,J$9,FALSE))="","",(VLOOKUP($E19,'Adj NEA Backsheet'!$D$5:$CB$183,J$9,FALSE))),"")</f>
        <v>30780.328691559207</v>
      </c>
      <c r="K19" s="121">
        <f ca="1">IFERROR(IF((VLOOKUP($E19,'Adj NEA Backsheet'!$D$5:$CB$183,K$9,FALSE))="","",(VLOOKUP($E19,'Adj NEA Backsheet'!$D$5:$CB$183,K$9,FALSE))),"")</f>
        <v>56825.692081571658</v>
      </c>
      <c r="L19" s="122">
        <f ca="1">IFERROR(IF((VLOOKUP($E19,'Adj NEA Backsheet'!$D$5:$CB$183,L$9,FALSE))="","",(VLOOKUP($E19,'Adj NEA Backsheet'!$D$5:$CB$183,L$9,FALSE))),"")</f>
        <v>55127.583738921283</v>
      </c>
      <c r="M19" s="122">
        <f ca="1">IFERROR(IF((VLOOKUP($E19,'Adj NEA Backsheet'!$D$5:$CB$183,M$9,FALSE))="","",(VLOOKUP($E19,'Adj NEA Backsheet'!$D$5:$CB$183,M$9,FALSE))),"")</f>
        <v>54671.965223130108</v>
      </c>
      <c r="N19" s="124">
        <f ca="1">IFERROR(IF((VLOOKUP($E19,'Adj NEA Backsheet'!$D$5:$CB$183,N$9,FALSE))="","",(VLOOKUP($E19,'Adj NEA Backsheet'!$D$5:$CB$183,N$9,FALSE))),"")</f>
        <v>57608.210645214705</v>
      </c>
      <c r="O19" s="121">
        <f ca="1">IFERROR(IF((VLOOKUP($E19,'Adj NEA Backsheet'!$D$5:$CB$183,O$9,FALSE))="","",(VLOOKUP($E19,'Adj NEA Backsheet'!$D$5:$CB$183,O$9,FALSE))),"")</f>
        <v>84730.425663227332</v>
      </c>
      <c r="P19" s="125">
        <f ca="1">IFERROR(IF((VLOOKUP($E19,'Adj NEA Backsheet'!$D$5:$CB$183,P$9,FALSE))="","",(VLOOKUP($E19,'Adj NEA Backsheet'!$D$5:$CB$183,P$9,FALSE))),"")</f>
        <v>84122.898774396133</v>
      </c>
      <c r="Q19" s="122">
        <f ca="1">IFERROR(IF((VLOOKUP($E19,'Adj NEA Backsheet'!$D$5:$CB$183,Q$9,FALSE))="","",(VLOOKUP($E19,'Adj NEA Backsheet'!$D$5:$CB$183,Q$9,FALSE))),"")</f>
        <v>83634.689401807394</v>
      </c>
      <c r="R19" s="124">
        <f ca="1">IFERROR(IF((VLOOKUP($E19,'Adj NEA Backsheet'!$D$5:$CB$183,R$9,FALSE))="","",(VLOOKUP($E19,'Adj NEA Backsheet'!$D$5:$CB$183,R$9,FALSE))),"")</f>
        <v>88388.539336773902</v>
      </c>
    </row>
    <row r="20" spans="1:18" ht="15" customHeight="1" x14ac:dyDescent="0.3">
      <c r="A20" s="57">
        <v>7</v>
      </c>
      <c r="B20" s="98" t="str">
        <f ca="1">IFERROR(IF((VLOOKUP($E20,'Org List'!$AJ$10:$AL$188,3,FALSE))="","",(VLOOKUP($E20,'Org List'!$AJ$10:$AL$188,3,FALSE))),"")</f>
        <v/>
      </c>
      <c r="C20" s="99" t="str">
        <f ca="1">IFERROR(IF((VLOOKUP($E20,'Org List'!$AO$10:$AQ$188,3,FALSE))="","",(VLOOKUP($E20,'Org List'!$AO$10:$AQ$188,3,FALSE))),"")</f>
        <v>North West Region</v>
      </c>
      <c r="D20" s="114" t="str">
        <f ca="1">IFERROR(IF((VLOOKUP($E20,'Org List'!$AT$10:$AV$188,3,FALSE))="","",(VLOOKUP($E20,'Org List'!$AT$10:$AV$188,3,FALSE))),"")</f>
        <v/>
      </c>
      <c r="E20" s="98" t="str">
        <f t="shared" ca="1" si="0"/>
        <v>E12000002</v>
      </c>
      <c r="F20" s="100" t="str">
        <f ca="1">IF(E20="","",VLOOKUP(E20,'Org List'!$J$9:$K$488,2,0))</f>
        <v>North West Region</v>
      </c>
      <c r="G20" s="121">
        <f ca="1">IFERROR(IF((VLOOKUP($E20,'Adj NEA Backsheet'!$D$5:$CB$183,G$9,FALSE))="","",(VLOOKUP($E20,'Adj NEA Backsheet'!$D$5:$CB$183,G$9,FALSE))),"")</f>
        <v>78967.300422480301</v>
      </c>
      <c r="H20" s="122">
        <f ca="1">IFERROR(IF((VLOOKUP($E20,'Adj NEA Backsheet'!$D$5:$CB$183,H$9,FALSE))="","",(VLOOKUP($E20,'Adj NEA Backsheet'!$D$5:$CB$183,H$9,FALSE))),"")</f>
        <v>84605.718198790055</v>
      </c>
      <c r="I20" s="122">
        <f ca="1">IFERROR(IF((VLOOKUP($E20,'Adj NEA Backsheet'!$D$5:$CB$183,I$9,FALSE))="","",(VLOOKUP($E20,'Adj NEA Backsheet'!$D$5:$CB$183,I$9,FALSE))),"")</f>
        <v>85366.34954650687</v>
      </c>
      <c r="J20" s="123">
        <f ca="1">IFERROR(IF((VLOOKUP($E20,'Adj NEA Backsheet'!$D$5:$CB$183,J$9,FALSE))="","",(VLOOKUP($E20,'Adj NEA Backsheet'!$D$5:$CB$183,J$9,FALSE))),"")</f>
        <v>91231.050637238863</v>
      </c>
      <c r="K20" s="121">
        <f ca="1">IFERROR(IF((VLOOKUP($E20,'Adj NEA Backsheet'!$D$5:$CB$183,K$9,FALSE))="","",(VLOOKUP($E20,'Adj NEA Backsheet'!$D$5:$CB$183,K$9,FALSE))),"")</f>
        <v>156213.74788117874</v>
      </c>
      <c r="L20" s="122">
        <f ca="1">IFERROR(IF((VLOOKUP($E20,'Adj NEA Backsheet'!$D$5:$CB$183,L$9,FALSE))="","",(VLOOKUP($E20,'Adj NEA Backsheet'!$D$5:$CB$183,L$9,FALSE))),"")</f>
        <v>155207.52710135718</v>
      </c>
      <c r="M20" s="122">
        <f ca="1">IFERROR(IF((VLOOKUP($E20,'Adj NEA Backsheet'!$D$5:$CB$183,M$9,FALSE))="","",(VLOOKUP($E20,'Adj NEA Backsheet'!$D$5:$CB$183,M$9,FALSE))),"")</f>
        <v>151825.25996706568</v>
      </c>
      <c r="N20" s="124">
        <f ca="1">IFERROR(IF((VLOOKUP($E20,'Adj NEA Backsheet'!$D$5:$CB$183,N$9,FALSE))="","",(VLOOKUP($E20,'Adj NEA Backsheet'!$D$5:$CB$183,N$9,FALSE))),"")</f>
        <v>158999.94611412802</v>
      </c>
      <c r="O20" s="121">
        <f ca="1">IFERROR(IF((VLOOKUP($E20,'Adj NEA Backsheet'!$D$5:$CB$183,O$9,FALSE))="","",(VLOOKUP($E20,'Adj NEA Backsheet'!$D$5:$CB$183,O$9,FALSE))),"")</f>
        <v>235181.04830365907</v>
      </c>
      <c r="P20" s="125">
        <f ca="1">IFERROR(IF((VLOOKUP($E20,'Adj NEA Backsheet'!$D$5:$CB$183,P$9,FALSE))="","",(VLOOKUP($E20,'Adj NEA Backsheet'!$D$5:$CB$183,P$9,FALSE))),"")</f>
        <v>239813.24530014722</v>
      </c>
      <c r="Q20" s="122">
        <f ca="1">IFERROR(IF((VLOOKUP($E20,'Adj NEA Backsheet'!$D$5:$CB$183,Q$9,FALSE))="","",(VLOOKUP($E20,'Adj NEA Backsheet'!$D$5:$CB$183,Q$9,FALSE))),"")</f>
        <v>237191.60951357248</v>
      </c>
      <c r="R20" s="124">
        <f ca="1">IFERROR(IF((VLOOKUP($E20,'Adj NEA Backsheet'!$D$5:$CB$183,R$9,FALSE))="","",(VLOOKUP($E20,'Adj NEA Backsheet'!$D$5:$CB$183,R$9,FALSE))),"")</f>
        <v>250230.99675136688</v>
      </c>
    </row>
    <row r="21" spans="1:18" ht="15" customHeight="1" x14ac:dyDescent="0.3">
      <c r="A21" s="57">
        <v>8</v>
      </c>
      <c r="B21" s="98" t="str">
        <f ca="1">IFERROR(IF((VLOOKUP($E21,'Org List'!$AJ$10:$AL$188,3,FALSE))="","",(VLOOKUP($E21,'Org List'!$AJ$10:$AL$188,3,FALSE))),"")</f>
        <v/>
      </c>
      <c r="C21" s="99" t="str">
        <f ca="1">IFERROR(IF((VLOOKUP($E21,'Org List'!$AO$10:$AQ$188,3,FALSE))="","",(VLOOKUP($E21,'Org List'!$AO$10:$AQ$188,3,FALSE))),"")</f>
        <v>Yorkshire and The Humber Region</v>
      </c>
      <c r="D21" s="114" t="str">
        <f ca="1">IFERROR(IF((VLOOKUP($E21,'Org List'!$AT$10:$AV$188,3,FALSE))="","",(VLOOKUP($E21,'Org List'!$AT$10:$AV$188,3,FALSE))),"")</f>
        <v/>
      </c>
      <c r="E21" s="98" t="str">
        <f t="shared" ca="1" si="0"/>
        <v>E12000003</v>
      </c>
      <c r="F21" s="100" t="str">
        <f ca="1">IF(E21="","",VLOOKUP(E21,'Org List'!$J$9:$K$488,2,0))</f>
        <v>Yorkshire and The Humber Region</v>
      </c>
      <c r="G21" s="121">
        <f ca="1">IFERROR(IF((VLOOKUP($E21,'Adj NEA Backsheet'!$D$5:$CB$183,G$9,FALSE))="","",(VLOOKUP($E21,'Adj NEA Backsheet'!$D$5:$CB$183,G$9,FALSE))),"")</f>
        <v>43940.423059263034</v>
      </c>
      <c r="H21" s="122">
        <f ca="1">IFERROR(IF((VLOOKUP($E21,'Adj NEA Backsheet'!$D$5:$CB$183,H$9,FALSE))="","",(VLOOKUP($E21,'Adj NEA Backsheet'!$D$5:$CB$183,H$9,FALSE))),"")</f>
        <v>48559.268768456088</v>
      </c>
      <c r="I21" s="122">
        <f ca="1">IFERROR(IF((VLOOKUP($E21,'Adj NEA Backsheet'!$D$5:$CB$183,I$9,FALSE))="","",(VLOOKUP($E21,'Adj NEA Backsheet'!$D$5:$CB$183,I$9,FALSE))),"")</f>
        <v>45501.412439960062</v>
      </c>
      <c r="J21" s="123">
        <f ca="1">IFERROR(IF((VLOOKUP($E21,'Adj NEA Backsheet'!$D$5:$CB$183,J$9,FALSE))="","",(VLOOKUP($E21,'Adj NEA Backsheet'!$D$5:$CB$183,J$9,FALSE))),"")</f>
        <v>46846.24676290356</v>
      </c>
      <c r="K21" s="121">
        <f ca="1">IFERROR(IF((VLOOKUP($E21,'Adj NEA Backsheet'!$D$5:$CB$183,K$9,FALSE))="","",(VLOOKUP($E21,'Adj NEA Backsheet'!$D$5:$CB$183,K$9,FALSE))),"")</f>
        <v>111354.43560992507</v>
      </c>
      <c r="L21" s="122">
        <f ca="1">IFERROR(IF((VLOOKUP($E21,'Adj NEA Backsheet'!$D$5:$CB$183,L$9,FALSE))="","",(VLOOKUP($E21,'Adj NEA Backsheet'!$D$5:$CB$183,L$9,FALSE))),"")</f>
        <v>109457.83725435093</v>
      </c>
      <c r="M21" s="122">
        <f ca="1">IFERROR(IF((VLOOKUP($E21,'Adj NEA Backsheet'!$D$5:$CB$183,M$9,FALSE))="","",(VLOOKUP($E21,'Adj NEA Backsheet'!$D$5:$CB$183,M$9,FALSE))),"")</f>
        <v>108292.837682831</v>
      </c>
      <c r="N21" s="124">
        <f ca="1">IFERROR(IF((VLOOKUP($E21,'Adj NEA Backsheet'!$D$5:$CB$183,N$9,FALSE))="","",(VLOOKUP($E21,'Adj NEA Backsheet'!$D$5:$CB$183,N$9,FALSE))),"")</f>
        <v>114199.29305833459</v>
      </c>
      <c r="O21" s="121">
        <f ca="1">IFERROR(IF((VLOOKUP($E21,'Adj NEA Backsheet'!$D$5:$CB$183,O$9,FALSE))="","",(VLOOKUP($E21,'Adj NEA Backsheet'!$D$5:$CB$183,O$9,FALSE))),"")</f>
        <v>155294.85866918811</v>
      </c>
      <c r="P21" s="125">
        <f ca="1">IFERROR(IF((VLOOKUP($E21,'Adj NEA Backsheet'!$D$5:$CB$183,P$9,FALSE))="","",(VLOOKUP($E21,'Adj NEA Backsheet'!$D$5:$CB$183,P$9,FALSE))),"")</f>
        <v>158017.10602280701</v>
      </c>
      <c r="Q21" s="122">
        <f ca="1">IFERROR(IF((VLOOKUP($E21,'Adj NEA Backsheet'!$D$5:$CB$183,Q$9,FALSE))="","",(VLOOKUP($E21,'Adj NEA Backsheet'!$D$5:$CB$183,Q$9,FALSE))),"")</f>
        <v>153794.25012279107</v>
      </c>
      <c r="R21" s="124">
        <f ca="1">IFERROR(IF((VLOOKUP($E21,'Adj NEA Backsheet'!$D$5:$CB$183,R$9,FALSE))="","",(VLOOKUP($E21,'Adj NEA Backsheet'!$D$5:$CB$183,R$9,FALSE))),"")</f>
        <v>161045.53982123811</v>
      </c>
    </row>
    <row r="22" spans="1:18" ht="15" customHeight="1" x14ac:dyDescent="0.3">
      <c r="A22" s="57">
        <v>9</v>
      </c>
      <c r="B22" s="98" t="str">
        <f ca="1">IFERROR(IF((VLOOKUP($E22,'Org List'!$AJ$10:$AL$188,3,FALSE))="","",(VLOOKUP($E22,'Org List'!$AJ$10:$AL$188,3,FALSE))),"")</f>
        <v/>
      </c>
      <c r="C22" s="99" t="str">
        <f ca="1">IFERROR(IF((VLOOKUP($E22,'Org List'!$AO$10:$AQ$188,3,FALSE))="","",(VLOOKUP($E22,'Org List'!$AO$10:$AQ$188,3,FALSE))),"")</f>
        <v>East Midlands Region</v>
      </c>
      <c r="D22" s="114" t="str">
        <f ca="1">IFERROR(IF((VLOOKUP($E22,'Org List'!$AT$10:$AV$188,3,FALSE))="","",(VLOOKUP($E22,'Org List'!$AT$10:$AV$188,3,FALSE))),"")</f>
        <v/>
      </c>
      <c r="E22" s="98" t="str">
        <f t="shared" ca="1" si="0"/>
        <v>E12000004</v>
      </c>
      <c r="F22" s="100" t="str">
        <f ca="1">IF(E22="","",VLOOKUP(E22,'Org List'!$J$9:$K$488,2,0))</f>
        <v>East Midlands Region</v>
      </c>
      <c r="G22" s="121">
        <f ca="1">IFERROR(IF((VLOOKUP($E22,'Adj NEA Backsheet'!$D$5:$CB$183,G$9,FALSE))="","",(VLOOKUP($E22,'Adj NEA Backsheet'!$D$5:$CB$183,G$9,FALSE))),"")</f>
        <v>35392.233291511868</v>
      </c>
      <c r="H22" s="122">
        <f ca="1">IFERROR(IF((VLOOKUP($E22,'Adj NEA Backsheet'!$D$5:$CB$183,H$9,FALSE))="","",(VLOOKUP($E22,'Adj NEA Backsheet'!$D$5:$CB$183,H$9,FALSE))),"")</f>
        <v>37408.427183499887</v>
      </c>
      <c r="I22" s="122">
        <f ca="1">IFERROR(IF((VLOOKUP($E22,'Adj NEA Backsheet'!$D$5:$CB$183,I$9,FALSE))="","",(VLOOKUP($E22,'Adj NEA Backsheet'!$D$5:$CB$183,I$9,FALSE))),"")</f>
        <v>37450.73382731653</v>
      </c>
      <c r="J22" s="123">
        <f ca="1">IFERROR(IF((VLOOKUP($E22,'Adj NEA Backsheet'!$D$5:$CB$183,J$9,FALSE))="","",(VLOOKUP($E22,'Adj NEA Backsheet'!$D$5:$CB$183,J$9,FALSE))),"")</f>
        <v>39975.144982162659</v>
      </c>
      <c r="K22" s="121">
        <f ca="1">IFERROR(IF((VLOOKUP($E22,'Adj NEA Backsheet'!$D$5:$CB$183,K$9,FALSE))="","",(VLOOKUP($E22,'Adj NEA Backsheet'!$D$5:$CB$183,K$9,FALSE))),"")</f>
        <v>93106.674467473524</v>
      </c>
      <c r="L22" s="122">
        <f ca="1">IFERROR(IF((VLOOKUP($E22,'Adj NEA Backsheet'!$D$5:$CB$183,L$9,FALSE))="","",(VLOOKUP($E22,'Adj NEA Backsheet'!$D$5:$CB$183,L$9,FALSE))),"")</f>
        <v>90543.030228210875</v>
      </c>
      <c r="M22" s="122">
        <f ca="1">IFERROR(IF((VLOOKUP($E22,'Adj NEA Backsheet'!$D$5:$CB$183,M$9,FALSE))="","",(VLOOKUP($E22,'Adj NEA Backsheet'!$D$5:$CB$183,M$9,FALSE))),"")</f>
        <v>90623.62025067526</v>
      </c>
      <c r="N22" s="124">
        <f ca="1">IFERROR(IF((VLOOKUP($E22,'Adj NEA Backsheet'!$D$5:$CB$183,N$9,FALSE))="","",(VLOOKUP($E22,'Adj NEA Backsheet'!$D$5:$CB$183,N$9,FALSE))),"")</f>
        <v>95808.9146165774</v>
      </c>
      <c r="O22" s="121">
        <f ca="1">IFERROR(IF((VLOOKUP($E22,'Adj NEA Backsheet'!$D$5:$CB$183,O$9,FALSE))="","",(VLOOKUP($E22,'Adj NEA Backsheet'!$D$5:$CB$183,O$9,FALSE))),"")</f>
        <v>128498.90775898538</v>
      </c>
      <c r="P22" s="125">
        <f ca="1">IFERROR(IF((VLOOKUP($E22,'Adj NEA Backsheet'!$D$5:$CB$183,P$9,FALSE))="","",(VLOOKUP($E22,'Adj NEA Backsheet'!$D$5:$CB$183,P$9,FALSE))),"")</f>
        <v>127951.45741171075</v>
      </c>
      <c r="Q22" s="122">
        <f ca="1">IFERROR(IF((VLOOKUP($E22,'Adj NEA Backsheet'!$D$5:$CB$183,Q$9,FALSE))="","",(VLOOKUP($E22,'Adj NEA Backsheet'!$D$5:$CB$183,Q$9,FALSE))),"")</f>
        <v>128074.35407799178</v>
      </c>
      <c r="R22" s="124">
        <f ca="1">IFERROR(IF((VLOOKUP($E22,'Adj NEA Backsheet'!$D$5:$CB$183,R$9,FALSE))="","",(VLOOKUP($E22,'Adj NEA Backsheet'!$D$5:$CB$183,R$9,FALSE))),"")</f>
        <v>135784.05959874004</v>
      </c>
    </row>
    <row r="23" spans="1:18" ht="15" customHeight="1" x14ac:dyDescent="0.3">
      <c r="A23" s="57">
        <v>10</v>
      </c>
      <c r="B23" s="98" t="str">
        <f ca="1">IFERROR(IF((VLOOKUP($E23,'Org List'!$AJ$10:$AL$188,3,FALSE))="","",(VLOOKUP($E23,'Org List'!$AJ$10:$AL$188,3,FALSE))),"")</f>
        <v/>
      </c>
      <c r="C23" s="99" t="str">
        <f ca="1">IFERROR(IF((VLOOKUP($E23,'Org List'!$AO$10:$AQ$188,3,FALSE))="","",(VLOOKUP($E23,'Org List'!$AO$10:$AQ$188,3,FALSE))),"")</f>
        <v>West Midlands Region</v>
      </c>
      <c r="D23" s="114" t="str">
        <f ca="1">IFERROR(IF((VLOOKUP($E23,'Org List'!$AT$10:$AV$188,3,FALSE))="","",(VLOOKUP($E23,'Org List'!$AT$10:$AV$188,3,FALSE))),"")</f>
        <v/>
      </c>
      <c r="E23" s="98" t="str">
        <f t="shared" ca="1" si="0"/>
        <v>E12000005</v>
      </c>
      <c r="F23" s="100" t="str">
        <f ca="1">IF(E23="","",VLOOKUP(E23,'Org List'!$J$9:$K$488,2,0))</f>
        <v>West Midlands Region</v>
      </c>
      <c r="G23" s="121">
        <f ca="1">IFERROR(IF((VLOOKUP($E23,'Adj NEA Backsheet'!$D$5:$CB$183,G$9,FALSE))="","",(VLOOKUP($E23,'Adj NEA Backsheet'!$D$5:$CB$183,G$9,FALSE))),"")</f>
        <v>54536.283781049358</v>
      </c>
      <c r="H23" s="122">
        <f ca="1">IFERROR(IF((VLOOKUP($E23,'Adj NEA Backsheet'!$D$5:$CB$183,H$9,FALSE))="","",(VLOOKUP($E23,'Adj NEA Backsheet'!$D$5:$CB$183,H$9,FALSE))),"")</f>
        <v>59544.700386807141</v>
      </c>
      <c r="I23" s="122">
        <f ca="1">IFERROR(IF((VLOOKUP($E23,'Adj NEA Backsheet'!$D$5:$CB$183,I$9,FALSE))="","",(VLOOKUP($E23,'Adj NEA Backsheet'!$D$5:$CB$183,I$9,FALSE))),"")</f>
        <v>60813.603811513749</v>
      </c>
      <c r="J23" s="123">
        <f ca="1">IFERROR(IF((VLOOKUP($E23,'Adj NEA Backsheet'!$D$5:$CB$183,J$9,FALSE))="","",(VLOOKUP($E23,'Adj NEA Backsheet'!$D$5:$CB$183,J$9,FALSE))),"")</f>
        <v>65840.722242399759</v>
      </c>
      <c r="K23" s="121">
        <f ca="1">IFERROR(IF((VLOOKUP($E23,'Adj NEA Backsheet'!$D$5:$CB$183,K$9,FALSE))="","",(VLOOKUP($E23,'Adj NEA Backsheet'!$D$5:$CB$183,K$9,FALSE))),"")</f>
        <v>114858.92916571535</v>
      </c>
      <c r="L23" s="122">
        <f ca="1">IFERROR(IF((VLOOKUP($E23,'Adj NEA Backsheet'!$D$5:$CB$183,L$9,FALSE))="","",(VLOOKUP($E23,'Adj NEA Backsheet'!$D$5:$CB$183,L$9,FALSE))),"")</f>
        <v>114354.16194337353</v>
      </c>
      <c r="M23" s="122">
        <f ca="1">IFERROR(IF((VLOOKUP($E23,'Adj NEA Backsheet'!$D$5:$CB$183,M$9,FALSE))="","",(VLOOKUP($E23,'Adj NEA Backsheet'!$D$5:$CB$183,M$9,FALSE))),"")</f>
        <v>115236.68813449862</v>
      </c>
      <c r="N23" s="124">
        <f ca="1">IFERROR(IF((VLOOKUP($E23,'Adj NEA Backsheet'!$D$5:$CB$183,N$9,FALSE))="","",(VLOOKUP($E23,'Adj NEA Backsheet'!$D$5:$CB$183,N$9,FALSE))),"")</f>
        <v>119254.47911060567</v>
      </c>
      <c r="O23" s="121">
        <f ca="1">IFERROR(IF((VLOOKUP($E23,'Adj NEA Backsheet'!$D$5:$CB$183,O$9,FALSE))="","",(VLOOKUP($E23,'Adj NEA Backsheet'!$D$5:$CB$183,O$9,FALSE))),"")</f>
        <v>169395.21294676475</v>
      </c>
      <c r="P23" s="125">
        <f ca="1">IFERROR(IF((VLOOKUP($E23,'Adj NEA Backsheet'!$D$5:$CB$183,P$9,FALSE))="","",(VLOOKUP($E23,'Adj NEA Backsheet'!$D$5:$CB$183,P$9,FALSE))),"")</f>
        <v>173898.86233018065</v>
      </c>
      <c r="Q23" s="122">
        <f ca="1">IFERROR(IF((VLOOKUP($E23,'Adj NEA Backsheet'!$D$5:$CB$183,Q$9,FALSE))="","",(VLOOKUP($E23,'Adj NEA Backsheet'!$D$5:$CB$183,Q$9,FALSE))),"")</f>
        <v>176050.29194601235</v>
      </c>
      <c r="R23" s="124">
        <f ca="1">IFERROR(IF((VLOOKUP($E23,'Adj NEA Backsheet'!$D$5:$CB$183,R$9,FALSE))="","",(VLOOKUP($E23,'Adj NEA Backsheet'!$D$5:$CB$183,R$9,FALSE))),"")</f>
        <v>185095.20135300548</v>
      </c>
    </row>
    <row r="24" spans="1:18" ht="15" customHeight="1" x14ac:dyDescent="0.3">
      <c r="A24" s="57">
        <v>11</v>
      </c>
      <c r="B24" s="98" t="str">
        <f ca="1">IFERROR(IF((VLOOKUP($E24,'Org List'!$AJ$10:$AL$188,3,FALSE))="","",(VLOOKUP($E24,'Org List'!$AJ$10:$AL$188,3,FALSE))),"")</f>
        <v/>
      </c>
      <c r="C24" s="99" t="str">
        <f ca="1">IFERROR(IF((VLOOKUP($E24,'Org List'!$AO$10:$AQ$188,3,FALSE))="","",(VLOOKUP($E24,'Org List'!$AO$10:$AQ$188,3,FALSE))),"")</f>
        <v>East Region</v>
      </c>
      <c r="D24" s="114" t="str">
        <f ca="1">IFERROR(IF((VLOOKUP($E24,'Org List'!$AT$10:$AV$188,3,FALSE))="","",(VLOOKUP($E24,'Org List'!$AT$10:$AV$188,3,FALSE))),"")</f>
        <v/>
      </c>
      <c r="E24" s="98" t="str">
        <f t="shared" ca="1" si="0"/>
        <v>E12000006</v>
      </c>
      <c r="F24" s="100" t="str">
        <f ca="1">IF(E24="","",VLOOKUP(E24,'Org List'!$J$9:$K$488,2,0))</f>
        <v>East Region</v>
      </c>
      <c r="G24" s="121">
        <f ca="1">IFERROR(IF((VLOOKUP($E24,'Adj NEA Backsheet'!$D$5:$CB$183,G$9,FALSE))="","",(VLOOKUP($E24,'Adj NEA Backsheet'!$D$5:$CB$183,G$9,FALSE))),"")</f>
        <v>47503.598978118796</v>
      </c>
      <c r="H24" s="122">
        <f ca="1">IFERROR(IF((VLOOKUP($E24,'Adj NEA Backsheet'!$D$5:$CB$183,H$9,FALSE))="","",(VLOOKUP($E24,'Adj NEA Backsheet'!$D$5:$CB$183,H$9,FALSE))),"")</f>
        <v>50703.088182391359</v>
      </c>
      <c r="I24" s="122">
        <f ca="1">IFERROR(IF((VLOOKUP($E24,'Adj NEA Backsheet'!$D$5:$CB$183,I$9,FALSE))="","",(VLOOKUP($E24,'Adj NEA Backsheet'!$D$5:$CB$183,I$9,FALSE))),"")</f>
        <v>52427.055318179468</v>
      </c>
      <c r="J24" s="123">
        <f ca="1">IFERROR(IF((VLOOKUP($E24,'Adj NEA Backsheet'!$D$5:$CB$183,J$9,FALSE))="","",(VLOOKUP($E24,'Adj NEA Backsheet'!$D$5:$CB$183,J$9,FALSE))),"")</f>
        <v>57808.160180181236</v>
      </c>
      <c r="K24" s="121">
        <f ca="1">IFERROR(IF((VLOOKUP($E24,'Adj NEA Backsheet'!$D$5:$CB$183,K$9,FALSE))="","",(VLOOKUP($E24,'Adj NEA Backsheet'!$D$5:$CB$183,K$9,FALSE))),"")</f>
        <v>115199.37345677878</v>
      </c>
      <c r="L24" s="122">
        <f ca="1">IFERROR(IF((VLOOKUP($E24,'Adj NEA Backsheet'!$D$5:$CB$183,L$9,FALSE))="","",(VLOOKUP($E24,'Adj NEA Backsheet'!$D$5:$CB$183,L$9,FALSE))),"")</f>
        <v>113081.84442458775</v>
      </c>
      <c r="M24" s="122">
        <f ca="1">IFERROR(IF((VLOOKUP($E24,'Adj NEA Backsheet'!$D$5:$CB$183,M$9,FALSE))="","",(VLOOKUP($E24,'Adj NEA Backsheet'!$D$5:$CB$183,M$9,FALSE))),"")</f>
        <v>112512.73139567098</v>
      </c>
      <c r="N24" s="124">
        <f ca="1">IFERROR(IF((VLOOKUP($E24,'Adj NEA Backsheet'!$D$5:$CB$183,N$9,FALSE))="","",(VLOOKUP($E24,'Adj NEA Backsheet'!$D$5:$CB$183,N$9,FALSE))),"")</f>
        <v>118334.43266223864</v>
      </c>
      <c r="O24" s="121">
        <f ca="1">IFERROR(IF((VLOOKUP($E24,'Adj NEA Backsheet'!$D$5:$CB$183,O$9,FALSE))="","",(VLOOKUP($E24,'Adj NEA Backsheet'!$D$5:$CB$183,O$9,FALSE))),"")</f>
        <v>162702.97243489753</v>
      </c>
      <c r="P24" s="125">
        <f ca="1">IFERROR(IF((VLOOKUP($E24,'Adj NEA Backsheet'!$D$5:$CB$183,P$9,FALSE))="","",(VLOOKUP($E24,'Adj NEA Backsheet'!$D$5:$CB$183,P$9,FALSE))),"")</f>
        <v>163784.9326069791</v>
      </c>
      <c r="Q24" s="122">
        <f ca="1">IFERROR(IF((VLOOKUP($E24,'Adj NEA Backsheet'!$D$5:$CB$183,Q$9,FALSE))="","",(VLOOKUP($E24,'Adj NEA Backsheet'!$D$5:$CB$183,Q$9,FALSE))),"")</f>
        <v>164939.78671385048</v>
      </c>
      <c r="R24" s="124">
        <f ca="1">IFERROR(IF((VLOOKUP($E24,'Adj NEA Backsheet'!$D$5:$CB$183,R$9,FALSE))="","",(VLOOKUP($E24,'Adj NEA Backsheet'!$D$5:$CB$183,R$9,FALSE))),"")</f>
        <v>176142.59284241992</v>
      </c>
    </row>
    <row r="25" spans="1:18" ht="15" customHeight="1" x14ac:dyDescent="0.3">
      <c r="A25" s="57">
        <v>12</v>
      </c>
      <c r="B25" s="98" t="str">
        <f ca="1">IFERROR(IF((VLOOKUP($E25,'Org List'!$AJ$10:$AL$188,3,FALSE))="","",(VLOOKUP($E25,'Org List'!$AJ$10:$AL$188,3,FALSE))),"")</f>
        <v/>
      </c>
      <c r="C25" s="99" t="str">
        <f ca="1">IFERROR(IF((VLOOKUP($E25,'Org List'!$AO$10:$AQ$188,3,FALSE))="","",(VLOOKUP($E25,'Org List'!$AO$10:$AQ$188,3,FALSE))),"")</f>
        <v>London Region</v>
      </c>
      <c r="D25" s="114" t="str">
        <f ca="1">IFERROR(IF((VLOOKUP($E25,'Org List'!$AT$10:$AV$188,3,FALSE))="","",(VLOOKUP($E25,'Org List'!$AT$10:$AV$188,3,FALSE))),"")</f>
        <v/>
      </c>
      <c r="E25" s="98" t="str">
        <f t="shared" ca="1" si="0"/>
        <v>E12000007</v>
      </c>
      <c r="F25" s="100" t="str">
        <f ca="1">IF(E25="","",VLOOKUP(E25,'Org List'!$J$9:$K$488,2,0))</f>
        <v>London Region</v>
      </c>
      <c r="G25" s="121">
        <f ca="1">IFERROR(IF((VLOOKUP($E25,'Adj NEA Backsheet'!$D$5:$CB$183,G$9,FALSE))="","",(VLOOKUP($E25,'Adj NEA Backsheet'!$D$5:$CB$183,G$9,FALSE))),"")</f>
        <v>62982.745850250802</v>
      </c>
      <c r="H25" s="122">
        <f ca="1">IFERROR(IF((VLOOKUP($E25,'Adj NEA Backsheet'!$D$5:$CB$183,H$9,FALSE))="","",(VLOOKUP($E25,'Adj NEA Backsheet'!$D$5:$CB$183,H$9,FALSE))),"")</f>
        <v>68269.025873828039</v>
      </c>
      <c r="I25" s="122">
        <f ca="1">IFERROR(IF((VLOOKUP($E25,'Adj NEA Backsheet'!$D$5:$CB$183,I$9,FALSE))="","",(VLOOKUP($E25,'Adj NEA Backsheet'!$D$5:$CB$183,I$9,FALSE))),"")</f>
        <v>70305.306328769395</v>
      </c>
      <c r="J25" s="123">
        <f ca="1">IFERROR(IF((VLOOKUP($E25,'Adj NEA Backsheet'!$D$5:$CB$183,J$9,FALSE))="","",(VLOOKUP($E25,'Adj NEA Backsheet'!$D$5:$CB$183,J$9,FALSE))),"")</f>
        <v>75132.218924742832</v>
      </c>
      <c r="K25" s="121">
        <f ca="1">IFERROR(IF((VLOOKUP($E25,'Adj NEA Backsheet'!$D$5:$CB$183,K$9,FALSE))="","",(VLOOKUP($E25,'Adj NEA Backsheet'!$D$5:$CB$183,K$9,FALSE))),"")</f>
        <v>138864.17827380906</v>
      </c>
      <c r="L25" s="122">
        <f ca="1">IFERROR(IF((VLOOKUP($E25,'Adj NEA Backsheet'!$D$5:$CB$183,L$9,FALSE))="","",(VLOOKUP($E25,'Adj NEA Backsheet'!$D$5:$CB$183,L$9,FALSE))),"")</f>
        <v>135347.90285413791</v>
      </c>
      <c r="M25" s="122">
        <f ca="1">IFERROR(IF((VLOOKUP($E25,'Adj NEA Backsheet'!$D$5:$CB$183,M$9,FALSE))="","",(VLOOKUP($E25,'Adj NEA Backsheet'!$D$5:$CB$183,M$9,FALSE))),"")</f>
        <v>134697.03212052051</v>
      </c>
      <c r="N25" s="124">
        <f ca="1">IFERROR(IF((VLOOKUP($E25,'Adj NEA Backsheet'!$D$5:$CB$183,N$9,FALSE))="","",(VLOOKUP($E25,'Adj NEA Backsheet'!$D$5:$CB$183,N$9,FALSE))),"")</f>
        <v>141745.21069552834</v>
      </c>
      <c r="O25" s="121">
        <f ca="1">IFERROR(IF((VLOOKUP($E25,'Adj NEA Backsheet'!$D$5:$CB$183,O$9,FALSE))="","",(VLOOKUP($E25,'Adj NEA Backsheet'!$D$5:$CB$183,O$9,FALSE))),"")</f>
        <v>201846.92412405988</v>
      </c>
      <c r="P25" s="125">
        <f ca="1">IFERROR(IF((VLOOKUP($E25,'Adj NEA Backsheet'!$D$5:$CB$183,P$9,FALSE))="","",(VLOOKUP($E25,'Adj NEA Backsheet'!$D$5:$CB$183,P$9,FALSE))),"")</f>
        <v>203616.92872796592</v>
      </c>
      <c r="Q25" s="122">
        <f ca="1">IFERROR(IF((VLOOKUP($E25,'Adj NEA Backsheet'!$D$5:$CB$183,Q$9,FALSE))="","",(VLOOKUP($E25,'Adj NEA Backsheet'!$D$5:$CB$183,Q$9,FALSE))),"")</f>
        <v>205002.33844928988</v>
      </c>
      <c r="R25" s="124">
        <f ca="1">IFERROR(IF((VLOOKUP($E25,'Adj NEA Backsheet'!$D$5:$CB$183,R$9,FALSE))="","",(VLOOKUP($E25,'Adj NEA Backsheet'!$D$5:$CB$183,R$9,FALSE))),"")</f>
        <v>216877.4296202712</v>
      </c>
    </row>
    <row r="26" spans="1:18" ht="15" customHeight="1" x14ac:dyDescent="0.3">
      <c r="A26" s="57">
        <v>13</v>
      </c>
      <c r="B26" s="98" t="str">
        <f ca="1">IFERROR(IF((VLOOKUP($E26,'Org List'!$AJ$10:$AL$188,3,FALSE))="","",(VLOOKUP($E26,'Org List'!$AJ$10:$AL$188,3,FALSE))),"")</f>
        <v/>
      </c>
      <c r="C26" s="99" t="str">
        <f ca="1">IFERROR(IF((VLOOKUP($E26,'Org List'!$AO$10:$AQ$188,3,FALSE))="","",(VLOOKUP($E26,'Org List'!$AO$10:$AQ$188,3,FALSE))),"")</f>
        <v>South East Region</v>
      </c>
      <c r="D26" s="114" t="str">
        <f ca="1">IFERROR(IF((VLOOKUP($E26,'Org List'!$AT$10:$AV$188,3,FALSE))="","",(VLOOKUP($E26,'Org List'!$AT$10:$AV$188,3,FALSE))),"")</f>
        <v/>
      </c>
      <c r="E26" s="98" t="str">
        <f t="shared" ca="1" si="0"/>
        <v>E12000008</v>
      </c>
      <c r="F26" s="100" t="str">
        <f ca="1">IF(E26="","",VLOOKUP(E26,'Org List'!$J$9:$K$488,2,0))</f>
        <v>South East Region</v>
      </c>
      <c r="G26" s="121">
        <f ca="1">IFERROR(IF((VLOOKUP($E26,'Adj NEA Backsheet'!$D$5:$CB$183,G$9,FALSE))="","",(VLOOKUP($E26,'Adj NEA Backsheet'!$D$5:$CB$183,G$9,FALSE))),"")</f>
        <v>76523.176247596333</v>
      </c>
      <c r="H26" s="122">
        <f ca="1">IFERROR(IF((VLOOKUP($E26,'Adj NEA Backsheet'!$D$5:$CB$183,H$9,FALSE))="","",(VLOOKUP($E26,'Adj NEA Backsheet'!$D$5:$CB$183,H$9,FALSE))),"")</f>
        <v>83223.933294335307</v>
      </c>
      <c r="I26" s="122">
        <f ca="1">IFERROR(IF((VLOOKUP($E26,'Adj NEA Backsheet'!$D$5:$CB$183,I$9,FALSE))="","",(VLOOKUP($E26,'Adj NEA Backsheet'!$D$5:$CB$183,I$9,FALSE))),"")</f>
        <v>82864.949669390102</v>
      </c>
      <c r="J26" s="123">
        <f ca="1">IFERROR(IF((VLOOKUP($E26,'Adj NEA Backsheet'!$D$5:$CB$183,J$9,FALSE))="","",(VLOOKUP($E26,'Adj NEA Backsheet'!$D$5:$CB$183,J$9,FALSE))),"")</f>
        <v>88446.264239497294</v>
      </c>
      <c r="K26" s="121">
        <f ca="1">IFERROR(IF((VLOOKUP($E26,'Adj NEA Backsheet'!$D$5:$CB$183,K$9,FALSE))="","",(VLOOKUP($E26,'Adj NEA Backsheet'!$D$5:$CB$183,K$9,FALSE))),"")</f>
        <v>155044.11729848819</v>
      </c>
      <c r="L26" s="122">
        <f ca="1">IFERROR(IF((VLOOKUP($E26,'Adj NEA Backsheet'!$D$5:$CB$183,L$9,FALSE))="","",(VLOOKUP($E26,'Adj NEA Backsheet'!$D$5:$CB$183,L$9,FALSE))),"")</f>
        <v>152632.12227108024</v>
      </c>
      <c r="M26" s="122">
        <f ca="1">IFERROR(IF((VLOOKUP($E26,'Adj NEA Backsheet'!$D$5:$CB$183,M$9,FALSE))="","",(VLOOKUP($E26,'Adj NEA Backsheet'!$D$5:$CB$183,M$9,FALSE))),"")</f>
        <v>150894.38749282475</v>
      </c>
      <c r="N26" s="124">
        <f ca="1">IFERROR(IF((VLOOKUP($E26,'Adj NEA Backsheet'!$D$5:$CB$183,N$9,FALSE))="","",(VLOOKUP($E26,'Adj NEA Backsheet'!$D$5:$CB$183,N$9,FALSE))),"")</f>
        <v>159229.7063768612</v>
      </c>
      <c r="O26" s="121">
        <f ca="1">IFERROR(IF((VLOOKUP($E26,'Adj NEA Backsheet'!$D$5:$CB$183,O$9,FALSE))="","",(VLOOKUP($E26,'Adj NEA Backsheet'!$D$5:$CB$183,O$9,FALSE))),"")</f>
        <v>231567.29354608458</v>
      </c>
      <c r="P26" s="125">
        <f ca="1">IFERROR(IF((VLOOKUP($E26,'Adj NEA Backsheet'!$D$5:$CB$183,P$9,FALSE))="","",(VLOOKUP($E26,'Adj NEA Backsheet'!$D$5:$CB$183,P$9,FALSE))),"")</f>
        <v>235856.05556541556</v>
      </c>
      <c r="Q26" s="122">
        <f ca="1">IFERROR(IF((VLOOKUP($E26,'Adj NEA Backsheet'!$D$5:$CB$183,Q$9,FALSE))="","",(VLOOKUP($E26,'Adj NEA Backsheet'!$D$5:$CB$183,Q$9,FALSE))),"")</f>
        <v>233759.33716221491</v>
      </c>
      <c r="R26" s="124">
        <f ca="1">IFERROR(IF((VLOOKUP($E26,'Adj NEA Backsheet'!$D$5:$CB$183,R$9,FALSE))="","",(VLOOKUP($E26,'Adj NEA Backsheet'!$D$5:$CB$183,R$9,FALSE))),"")</f>
        <v>247675.97061635842</v>
      </c>
    </row>
    <row r="27" spans="1:18" ht="15" customHeight="1" x14ac:dyDescent="0.3">
      <c r="A27" s="57">
        <v>14</v>
      </c>
      <c r="B27" s="98" t="str">
        <f ca="1">IFERROR(IF((VLOOKUP($E27,'Org List'!$AJ$10:$AL$188,3,FALSE))="","",(VLOOKUP($E27,'Org List'!$AJ$10:$AL$188,3,FALSE))),"")</f>
        <v/>
      </c>
      <c r="C27" s="99" t="str">
        <f ca="1">IFERROR(IF((VLOOKUP($E27,'Org List'!$AO$10:$AQ$188,3,FALSE))="","",(VLOOKUP($E27,'Org List'!$AO$10:$AQ$188,3,FALSE))),"")</f>
        <v>South West Region</v>
      </c>
      <c r="D27" s="114" t="str">
        <f ca="1">IFERROR(IF((VLOOKUP($E27,'Org List'!$AT$10:$AV$188,3,FALSE))="","",(VLOOKUP($E27,'Org List'!$AT$10:$AV$188,3,FALSE))),"")</f>
        <v/>
      </c>
      <c r="E27" s="98" t="str">
        <f t="shared" ca="1" si="0"/>
        <v>E12000009</v>
      </c>
      <c r="F27" s="100" t="str">
        <f ca="1">IF(E27="","",VLOOKUP(E27,'Org List'!$J$9:$K$488,2,0))</f>
        <v>South West Region</v>
      </c>
      <c r="G27" s="121">
        <f ca="1">IFERROR(IF((VLOOKUP($E27,'Adj NEA Backsheet'!$D$5:$CB$183,G$9,FALSE))="","",(VLOOKUP($E27,'Adj NEA Backsheet'!$D$5:$CB$183,G$9,FALSE))),"")</f>
        <v>47208.50478807382</v>
      </c>
      <c r="H27" s="122">
        <f ca="1">IFERROR(IF((VLOOKUP($E27,'Adj NEA Backsheet'!$D$5:$CB$183,H$9,FALSE))="","",(VLOOKUP($E27,'Adj NEA Backsheet'!$D$5:$CB$183,H$9,FALSE))),"")</f>
        <v>49582.523076417288</v>
      </c>
      <c r="I27" s="122">
        <f ca="1">IFERROR(IF((VLOOKUP($E27,'Adj NEA Backsheet'!$D$5:$CB$183,I$9,FALSE))="","",(VLOOKUP($E27,'Adj NEA Backsheet'!$D$5:$CB$183,I$9,FALSE))),"")</f>
        <v>50392.864879686524</v>
      </c>
      <c r="J27" s="123">
        <f ca="1">IFERROR(IF((VLOOKUP($E27,'Adj NEA Backsheet'!$D$5:$CB$183,J$9,FALSE))="","",(VLOOKUP($E27,'Adj NEA Backsheet'!$D$5:$CB$183,J$9,FALSE))),"")</f>
        <v>54534.863339314557</v>
      </c>
      <c r="K27" s="121">
        <f ca="1">IFERROR(IF((VLOOKUP($E27,'Adj NEA Backsheet'!$D$5:$CB$183,K$9,FALSE))="","",(VLOOKUP($E27,'Adj NEA Backsheet'!$D$5:$CB$183,K$9,FALSE))),"")</f>
        <v>109597.85176505956</v>
      </c>
      <c r="L27" s="122">
        <f ca="1">IFERROR(IF((VLOOKUP($E27,'Adj NEA Backsheet'!$D$5:$CB$183,L$9,FALSE))="","",(VLOOKUP($E27,'Adj NEA Backsheet'!$D$5:$CB$183,L$9,FALSE))),"")</f>
        <v>106597.99018398028</v>
      </c>
      <c r="M27" s="122">
        <f ca="1">IFERROR(IF((VLOOKUP($E27,'Adj NEA Backsheet'!$D$5:$CB$183,M$9,FALSE))="","",(VLOOKUP($E27,'Adj NEA Backsheet'!$D$5:$CB$183,M$9,FALSE))),"")</f>
        <v>104838.47773278311</v>
      </c>
      <c r="N27" s="124">
        <f ca="1">IFERROR(IF((VLOOKUP($E27,'Adj NEA Backsheet'!$D$5:$CB$183,N$9,FALSE))="","",(VLOOKUP($E27,'Adj NEA Backsheet'!$D$5:$CB$183,N$9,FALSE))),"")</f>
        <v>112126.80672051151</v>
      </c>
      <c r="O27" s="121">
        <f ca="1">IFERROR(IF((VLOOKUP($E27,'Adj NEA Backsheet'!$D$5:$CB$183,O$9,FALSE))="","",(VLOOKUP($E27,'Adj NEA Backsheet'!$D$5:$CB$183,O$9,FALSE))),"")</f>
        <v>156806.3565531334</v>
      </c>
      <c r="P27" s="125">
        <f ca="1">IFERROR(IF((VLOOKUP($E27,'Adj NEA Backsheet'!$D$5:$CB$183,P$9,FALSE))="","",(VLOOKUP($E27,'Adj NEA Backsheet'!$D$5:$CB$183,P$9,FALSE))),"")</f>
        <v>156180.51326039762</v>
      </c>
      <c r="Q27" s="122">
        <f ca="1">IFERROR(IF((VLOOKUP($E27,'Adj NEA Backsheet'!$D$5:$CB$183,Q$9,FALSE))="","",(VLOOKUP($E27,'Adj NEA Backsheet'!$D$5:$CB$183,Q$9,FALSE))),"")</f>
        <v>155231.34261246963</v>
      </c>
      <c r="R27" s="124">
        <f ca="1">IFERROR(IF((VLOOKUP($E27,'Adj NEA Backsheet'!$D$5:$CB$183,R$9,FALSE))="","",(VLOOKUP($E27,'Adj NEA Backsheet'!$D$5:$CB$183,R$9,FALSE))),"")</f>
        <v>166661.67005982605</v>
      </c>
    </row>
    <row r="28" spans="1:18" ht="15" customHeight="1" x14ac:dyDescent="0.3">
      <c r="A28" s="57">
        <v>15</v>
      </c>
      <c r="B28" s="98" t="str">
        <f ca="1">IFERROR(IF((VLOOKUP($E28,'Org List'!$AJ$10:$AL$188,3,FALSE))="","",(VLOOKUP($E28,'Org List'!$AJ$10:$AL$188,3,FALSE))),"")</f>
        <v>NHS England North (Yorkshire And Humber)</v>
      </c>
      <c r="C28" s="99" t="str">
        <f ca="1">IFERROR(IF((VLOOKUP($E28,'Org List'!$AO$10:$AQ$188,3,FALSE))="","",(VLOOKUP($E28,'Org List'!$AO$10:$AQ$188,3,FALSE))),"")</f>
        <v/>
      </c>
      <c r="D28" s="114" t="str">
        <f ca="1">IFERROR(IF((VLOOKUP($E28,'Org List'!$AT$10:$AV$188,3,FALSE))="","",(VLOOKUP($E28,'Org List'!$AT$10:$AV$188,3,FALSE))),"")</f>
        <v>NHS England North (Yorkshire And Humber)</v>
      </c>
      <c r="E28" s="98" t="str">
        <f t="shared" ca="1" si="0"/>
        <v>Q72</v>
      </c>
      <c r="F28" s="100" t="str">
        <f ca="1">IF(E28="","",VLOOKUP(E28,'Org List'!$J$9:$K$488,2,0))</f>
        <v>NHS England North (Yorkshire And Humber)</v>
      </c>
      <c r="G28" s="121">
        <f ca="1">IFERROR(IF((VLOOKUP($E28,'Adj NEA Backsheet'!$D$5:$CB$183,G$9,FALSE))="","",(VLOOKUP($E28,'Adj NEA Backsheet'!$D$5:$CB$183,G$9,FALSE))),"")</f>
        <v>43940.423059263034</v>
      </c>
      <c r="H28" s="122">
        <f ca="1">IFERROR(IF((VLOOKUP($E28,'Adj NEA Backsheet'!$D$5:$CB$183,H$9,FALSE))="","",(VLOOKUP($E28,'Adj NEA Backsheet'!$D$5:$CB$183,H$9,FALSE))),"")</f>
        <v>48559.268768456088</v>
      </c>
      <c r="I28" s="122">
        <f ca="1">IFERROR(IF((VLOOKUP($E28,'Adj NEA Backsheet'!$D$5:$CB$183,I$9,FALSE))="","",(VLOOKUP($E28,'Adj NEA Backsheet'!$D$5:$CB$183,I$9,FALSE))),"")</f>
        <v>45501.412439960062</v>
      </c>
      <c r="J28" s="123">
        <f ca="1">IFERROR(IF((VLOOKUP($E28,'Adj NEA Backsheet'!$D$5:$CB$183,J$9,FALSE))="","",(VLOOKUP($E28,'Adj NEA Backsheet'!$D$5:$CB$183,J$9,FALSE))),"")</f>
        <v>46846.24676290356</v>
      </c>
      <c r="K28" s="121">
        <f ca="1">IFERROR(IF((VLOOKUP($E28,'Adj NEA Backsheet'!$D$5:$CB$183,K$9,FALSE))="","",(VLOOKUP($E28,'Adj NEA Backsheet'!$D$5:$CB$183,K$9,FALSE))),"")</f>
        <v>111354.43560992507</v>
      </c>
      <c r="L28" s="122">
        <f ca="1">IFERROR(IF((VLOOKUP($E28,'Adj NEA Backsheet'!$D$5:$CB$183,L$9,FALSE))="","",(VLOOKUP($E28,'Adj NEA Backsheet'!$D$5:$CB$183,L$9,FALSE))),"")</f>
        <v>109457.83725435093</v>
      </c>
      <c r="M28" s="122">
        <f ca="1">IFERROR(IF((VLOOKUP($E28,'Adj NEA Backsheet'!$D$5:$CB$183,M$9,FALSE))="","",(VLOOKUP($E28,'Adj NEA Backsheet'!$D$5:$CB$183,M$9,FALSE))),"")</f>
        <v>108292.837682831</v>
      </c>
      <c r="N28" s="124">
        <f ca="1">IFERROR(IF((VLOOKUP($E28,'Adj NEA Backsheet'!$D$5:$CB$183,N$9,FALSE))="","",(VLOOKUP($E28,'Adj NEA Backsheet'!$D$5:$CB$183,N$9,FALSE))),"")</f>
        <v>114199.29305833459</v>
      </c>
      <c r="O28" s="121">
        <f ca="1">IFERROR(IF((VLOOKUP($E28,'Adj NEA Backsheet'!$D$5:$CB$183,O$9,FALSE))="","",(VLOOKUP($E28,'Adj NEA Backsheet'!$D$5:$CB$183,O$9,FALSE))),"")</f>
        <v>155294.85866918811</v>
      </c>
      <c r="P28" s="125">
        <f ca="1">IFERROR(IF((VLOOKUP($E28,'Adj NEA Backsheet'!$D$5:$CB$183,P$9,FALSE))="","",(VLOOKUP($E28,'Adj NEA Backsheet'!$D$5:$CB$183,P$9,FALSE))),"")</f>
        <v>158017.10602280701</v>
      </c>
      <c r="Q28" s="122">
        <f ca="1">IFERROR(IF((VLOOKUP($E28,'Adj NEA Backsheet'!$D$5:$CB$183,Q$9,FALSE))="","",(VLOOKUP($E28,'Adj NEA Backsheet'!$D$5:$CB$183,Q$9,FALSE))),"")</f>
        <v>153794.25012279107</v>
      </c>
      <c r="R28" s="124">
        <f ca="1">IFERROR(IF((VLOOKUP($E28,'Adj NEA Backsheet'!$D$5:$CB$183,R$9,FALSE))="","",(VLOOKUP($E28,'Adj NEA Backsheet'!$D$5:$CB$183,R$9,FALSE))),"")</f>
        <v>161045.53982123811</v>
      </c>
    </row>
    <row r="29" spans="1:18" ht="15" customHeight="1" x14ac:dyDescent="0.3">
      <c r="A29" s="57">
        <v>16</v>
      </c>
      <c r="B29" s="98" t="str">
        <f ca="1">IFERROR(IF((VLOOKUP($E29,'Org List'!$AJ$10:$AL$188,3,FALSE))="","",(VLOOKUP($E29,'Org List'!$AJ$10:$AL$188,3,FALSE))),"")</f>
        <v>NHS England North (Cumbria And North East)</v>
      </c>
      <c r="C29" s="99" t="str">
        <f ca="1">IFERROR(IF((VLOOKUP($E29,'Org List'!$AO$10:$AQ$188,3,FALSE))="","",(VLOOKUP($E29,'Org List'!$AO$10:$AQ$188,3,FALSE))),"")</f>
        <v/>
      </c>
      <c r="D29" s="114" t="str">
        <f ca="1">IFERROR(IF((VLOOKUP($E29,'Org List'!$AT$10:$AV$188,3,FALSE))="","",(VLOOKUP($E29,'Org List'!$AT$10:$AV$188,3,FALSE))),"")</f>
        <v>NHS England North (Cumbria And North East)</v>
      </c>
      <c r="E29" s="98" t="str">
        <f t="shared" ca="1" si="0"/>
        <v>Q74</v>
      </c>
      <c r="F29" s="100" t="str">
        <f ca="1">IF(E29="","",VLOOKUP(E29,'Org List'!$J$9:$K$488,2,0))</f>
        <v>NHS England North (Cumbria And North East)</v>
      </c>
      <c r="G29" s="121">
        <f ca="1">IFERROR(IF((VLOOKUP($E29,'Adj NEA Backsheet'!$D$5:$CB$183,G$9,FALSE))="","",(VLOOKUP($E29,'Adj NEA Backsheet'!$D$5:$CB$183,G$9,FALSE))),"")</f>
        <v>32017.771989171593</v>
      </c>
      <c r="H29" s="122">
        <f ca="1">IFERROR(IF((VLOOKUP($E29,'Adj NEA Backsheet'!$D$5:$CB$183,H$9,FALSE))="","",(VLOOKUP($E29,'Adj NEA Backsheet'!$D$5:$CB$183,H$9,FALSE))),"")</f>
        <v>33355.515905950175</v>
      </c>
      <c r="I29" s="122">
        <f ca="1">IFERROR(IF((VLOOKUP($E29,'Adj NEA Backsheet'!$D$5:$CB$183,I$9,FALSE))="","",(VLOOKUP($E29,'Adj NEA Backsheet'!$D$5:$CB$183,I$9,FALSE))),"")</f>
        <v>33110.901889963265</v>
      </c>
      <c r="J29" s="123">
        <f ca="1">IFERROR(IF((VLOOKUP($E29,'Adj NEA Backsheet'!$D$5:$CB$183,J$9,FALSE))="","",(VLOOKUP($E29,'Adj NEA Backsheet'!$D$5:$CB$183,J$9,FALSE))),"")</f>
        <v>35611.47010440896</v>
      </c>
      <c r="K29" s="121">
        <f ca="1">IFERROR(IF((VLOOKUP($E29,'Adj NEA Backsheet'!$D$5:$CB$183,K$9,FALSE))="","",(VLOOKUP($E29,'Adj NEA Backsheet'!$D$5:$CB$183,K$9,FALSE))),"")</f>
        <v>67211.763356804353</v>
      </c>
      <c r="L29" s="122">
        <f ca="1">IFERROR(IF((VLOOKUP($E29,'Adj NEA Backsheet'!$D$5:$CB$183,L$9,FALSE))="","",(VLOOKUP($E29,'Adj NEA Backsheet'!$D$5:$CB$183,L$9,FALSE))),"")</f>
        <v>65346.073912204942</v>
      </c>
      <c r="M29" s="122">
        <f ca="1">IFERROR(IF((VLOOKUP($E29,'Adj NEA Backsheet'!$D$5:$CB$183,M$9,FALSE))="","",(VLOOKUP($E29,'Adj NEA Backsheet'!$D$5:$CB$183,M$9,FALSE))),"")</f>
        <v>64547.696968416312</v>
      </c>
      <c r="N29" s="124">
        <f ca="1">IFERROR(IF((VLOOKUP($E29,'Adj NEA Backsheet'!$D$5:$CB$183,N$9,FALSE))="","",(VLOOKUP($E29,'Adj NEA Backsheet'!$D$5:$CB$183,N$9,FALSE))),"")</f>
        <v>68347.767330091257</v>
      </c>
      <c r="O29" s="121">
        <f ca="1">IFERROR(IF((VLOOKUP($E29,'Adj NEA Backsheet'!$D$5:$CB$183,O$9,FALSE))="","",(VLOOKUP($E29,'Adj NEA Backsheet'!$D$5:$CB$183,O$9,FALSE))),"")</f>
        <v>99229.535345975935</v>
      </c>
      <c r="P29" s="125">
        <f ca="1">IFERROR(IF((VLOOKUP($E29,'Adj NEA Backsheet'!$D$5:$CB$183,P$9,FALSE))="","",(VLOOKUP($E29,'Adj NEA Backsheet'!$D$5:$CB$183,P$9,FALSE))),"")</f>
        <v>98701.589818155102</v>
      </c>
      <c r="Q29" s="122">
        <f ca="1">IFERROR(IF((VLOOKUP($E29,'Adj NEA Backsheet'!$D$5:$CB$183,Q$9,FALSE))="","",(VLOOKUP($E29,'Adj NEA Backsheet'!$D$5:$CB$183,Q$9,FALSE))),"")</f>
        <v>97658.598858379555</v>
      </c>
      <c r="R29" s="124">
        <f ca="1">IFERROR(IF((VLOOKUP($E29,'Adj NEA Backsheet'!$D$5:$CB$183,R$9,FALSE))="","",(VLOOKUP($E29,'Adj NEA Backsheet'!$D$5:$CB$183,R$9,FALSE))),"")</f>
        <v>103959.2374345002</v>
      </c>
    </row>
    <row r="30" spans="1:18" ht="15" customHeight="1" x14ac:dyDescent="0.3">
      <c r="A30" s="57">
        <v>17</v>
      </c>
      <c r="B30" s="98" t="str">
        <f ca="1">IFERROR(IF((VLOOKUP($E30,'Org List'!$AJ$10:$AL$188,3,FALSE))="","",(VLOOKUP($E30,'Org List'!$AJ$10:$AL$188,3,FALSE))),"")</f>
        <v>NHS England North (Cheshire And Merseyside)</v>
      </c>
      <c r="C30" s="99" t="str">
        <f ca="1">IFERROR(IF((VLOOKUP($E30,'Org List'!$AO$10:$AQ$188,3,FALSE))="","",(VLOOKUP($E30,'Org List'!$AO$10:$AQ$188,3,FALSE))),"")</f>
        <v/>
      </c>
      <c r="D30" s="114" t="str">
        <f ca="1">IFERROR(IF((VLOOKUP($E30,'Org List'!$AT$10:$AV$188,3,FALSE))="","",(VLOOKUP($E30,'Org List'!$AT$10:$AV$188,3,FALSE))),"")</f>
        <v>NHS England North (Cheshire And Merseyside)</v>
      </c>
      <c r="E30" s="98" t="str">
        <f t="shared" ca="1" si="0"/>
        <v>Q75</v>
      </c>
      <c r="F30" s="100" t="str">
        <f ca="1">IF(E30="","",VLOOKUP(E30,'Org List'!$J$9:$K$488,2,0))</f>
        <v>NHS England North (Cheshire And Merseyside)</v>
      </c>
      <c r="G30" s="121">
        <f ca="1">IFERROR(IF((VLOOKUP($E30,'Adj NEA Backsheet'!$D$5:$CB$183,G$9,FALSE))="","",(VLOOKUP($E30,'Adj NEA Backsheet'!$D$5:$CB$183,G$9,FALSE))),"")</f>
        <v>29494.83366239486</v>
      </c>
      <c r="H30" s="122">
        <f ca="1">IFERROR(IF((VLOOKUP($E30,'Adj NEA Backsheet'!$D$5:$CB$183,H$9,FALSE))="","",(VLOOKUP($E30,'Adj NEA Backsheet'!$D$5:$CB$183,H$9,FALSE))),"")</f>
        <v>32390.962024820961</v>
      </c>
      <c r="I30" s="122">
        <f ca="1">IFERROR(IF((VLOOKUP($E30,'Adj NEA Backsheet'!$D$5:$CB$183,I$9,FALSE))="","",(VLOOKUP($E30,'Adj NEA Backsheet'!$D$5:$CB$183,I$9,FALSE))),"")</f>
        <v>34247.59805814462</v>
      </c>
      <c r="J30" s="123">
        <f ca="1">IFERROR(IF((VLOOKUP($E30,'Adj NEA Backsheet'!$D$5:$CB$183,J$9,FALSE))="","",(VLOOKUP($E30,'Adj NEA Backsheet'!$D$5:$CB$183,J$9,FALSE))),"")</f>
        <v>35036.930636540717</v>
      </c>
      <c r="K30" s="121">
        <f ca="1">IFERROR(IF((VLOOKUP($E30,'Adj NEA Backsheet'!$D$5:$CB$183,K$9,FALSE))="","",(VLOOKUP($E30,'Adj NEA Backsheet'!$D$5:$CB$183,K$9,FALSE))),"")</f>
        <v>55879.771578412598</v>
      </c>
      <c r="L30" s="122">
        <f ca="1">IFERROR(IF((VLOOKUP($E30,'Adj NEA Backsheet'!$D$5:$CB$183,L$9,FALSE))="","",(VLOOKUP($E30,'Adj NEA Backsheet'!$D$5:$CB$183,L$9,FALSE))),"")</f>
        <v>55193.934103541702</v>
      </c>
      <c r="M30" s="122">
        <f ca="1">IFERROR(IF((VLOOKUP($E30,'Adj NEA Backsheet'!$D$5:$CB$183,M$9,FALSE))="","",(VLOOKUP($E30,'Adj NEA Backsheet'!$D$5:$CB$183,M$9,FALSE))),"")</f>
        <v>54421.601027344223</v>
      </c>
      <c r="N30" s="124">
        <f ca="1">IFERROR(IF((VLOOKUP($E30,'Adj NEA Backsheet'!$D$5:$CB$183,N$9,FALSE))="","",(VLOOKUP($E30,'Adj NEA Backsheet'!$D$5:$CB$183,N$9,FALSE))),"")</f>
        <v>56648.429525645915</v>
      </c>
      <c r="O30" s="121">
        <f ca="1">IFERROR(IF((VLOOKUP($E30,'Adj NEA Backsheet'!$D$5:$CB$183,O$9,FALSE))="","",(VLOOKUP($E30,'Adj NEA Backsheet'!$D$5:$CB$183,O$9,FALSE))),"")</f>
        <v>85374.605240807447</v>
      </c>
      <c r="P30" s="125">
        <f ca="1">IFERROR(IF((VLOOKUP($E30,'Adj NEA Backsheet'!$D$5:$CB$183,P$9,FALSE))="","",(VLOOKUP($E30,'Adj NEA Backsheet'!$D$5:$CB$183,P$9,FALSE))),"")</f>
        <v>87584.896128362656</v>
      </c>
      <c r="Q30" s="122">
        <f ca="1">IFERROR(IF((VLOOKUP($E30,'Adj NEA Backsheet'!$D$5:$CB$183,Q$9,FALSE))="","",(VLOOKUP($E30,'Adj NEA Backsheet'!$D$5:$CB$183,Q$9,FALSE))),"")</f>
        <v>88669.199085488843</v>
      </c>
      <c r="R30" s="124">
        <f ca="1">IFERROR(IF((VLOOKUP($E30,'Adj NEA Backsheet'!$D$5:$CB$183,R$9,FALSE))="","",(VLOOKUP($E30,'Adj NEA Backsheet'!$D$5:$CB$183,R$9,FALSE))),"")</f>
        <v>91685.360162186655</v>
      </c>
    </row>
    <row r="31" spans="1:18" ht="15" customHeight="1" x14ac:dyDescent="0.3">
      <c r="A31" s="57">
        <v>18</v>
      </c>
      <c r="B31" s="98" t="str">
        <f ca="1">IFERROR(IF((VLOOKUP($E31,'Org List'!$AJ$10:$AL$188,3,FALSE))="","",(VLOOKUP($E31,'Org List'!$AJ$10:$AL$188,3,FALSE))),"")</f>
        <v>NHS England North (Greater Manchester)</v>
      </c>
      <c r="C31" s="99" t="str">
        <f ca="1">IFERROR(IF((VLOOKUP($E31,'Org List'!$AO$10:$AQ$188,3,FALSE))="","",(VLOOKUP($E31,'Org List'!$AO$10:$AQ$188,3,FALSE))),"")</f>
        <v/>
      </c>
      <c r="D31" s="114" t="str">
        <f ca="1">IFERROR(IF((VLOOKUP($E31,'Org List'!$AT$10:$AV$188,3,FALSE))="","",(VLOOKUP($E31,'Org List'!$AT$10:$AV$188,3,FALSE))),"")</f>
        <v>NHS England North (Greater Manchester)</v>
      </c>
      <c r="E31" s="98" t="str">
        <f t="shared" ca="1" si="0"/>
        <v>Q83</v>
      </c>
      <c r="F31" s="100" t="str">
        <f ca="1">IF(E31="","",VLOOKUP(E31,'Org List'!$J$9:$K$488,2,0))</f>
        <v>NHS England North (Greater Manchester)</v>
      </c>
      <c r="G31" s="121">
        <f ca="1">IFERROR(IF((VLOOKUP($E31,'Adj NEA Backsheet'!$D$5:$CB$183,G$9,FALSE))="","",(VLOOKUP($E31,'Adj NEA Backsheet'!$D$5:$CB$183,G$9,FALSE))),"")</f>
        <v>32001.124841684643</v>
      </c>
      <c r="H31" s="122">
        <f ca="1">IFERROR(IF((VLOOKUP($E31,'Adj NEA Backsheet'!$D$5:$CB$183,H$9,FALSE))="","",(VLOOKUP($E31,'Adj NEA Backsheet'!$D$5:$CB$183,H$9,FALSE))),"")</f>
        <v>33850.492846359637</v>
      </c>
      <c r="I31" s="122">
        <f ca="1">IFERROR(IF((VLOOKUP($E31,'Adj NEA Backsheet'!$D$5:$CB$183,I$9,FALSE))="","",(VLOOKUP($E31,'Adj NEA Backsheet'!$D$5:$CB$183,I$9,FALSE))),"")</f>
        <v>33056.326955653225</v>
      </c>
      <c r="J31" s="123">
        <f ca="1">IFERROR(IF((VLOOKUP($E31,'Adj NEA Backsheet'!$D$5:$CB$183,J$9,FALSE))="","",(VLOOKUP($E31,'Adj NEA Backsheet'!$D$5:$CB$183,J$9,FALSE))),"")</f>
        <v>34705.449322675195</v>
      </c>
      <c r="K31" s="121">
        <f ca="1">IFERROR(IF((VLOOKUP($E31,'Adj NEA Backsheet'!$D$5:$CB$183,K$9,FALSE))="","",(VLOOKUP($E31,'Adj NEA Backsheet'!$D$5:$CB$183,K$9,FALSE))),"")</f>
        <v>58171.599192200403</v>
      </c>
      <c r="L31" s="122">
        <f ca="1">IFERROR(IF((VLOOKUP($E31,'Adj NEA Backsheet'!$D$5:$CB$183,L$9,FALSE))="","",(VLOOKUP($E31,'Adj NEA Backsheet'!$D$5:$CB$183,L$9,FALSE))),"")</f>
        <v>58829.852792443038</v>
      </c>
      <c r="M31" s="122">
        <f ca="1">IFERROR(IF((VLOOKUP($E31,'Adj NEA Backsheet'!$D$5:$CB$183,M$9,FALSE))="","",(VLOOKUP($E31,'Adj NEA Backsheet'!$D$5:$CB$183,M$9,FALSE))),"")</f>
        <v>57362.521678730816</v>
      </c>
      <c r="N31" s="124">
        <f ca="1">IFERROR(IF((VLOOKUP($E31,'Adj NEA Backsheet'!$D$5:$CB$183,N$9,FALSE))="","",(VLOOKUP($E31,'Adj NEA Backsheet'!$D$5:$CB$183,N$9,FALSE))),"")</f>
        <v>59333.002335990204</v>
      </c>
      <c r="O31" s="121">
        <f ca="1">IFERROR(IF((VLOOKUP($E31,'Adj NEA Backsheet'!$D$5:$CB$183,O$9,FALSE))="","",(VLOOKUP($E31,'Adj NEA Backsheet'!$D$5:$CB$183,O$9,FALSE))),"")</f>
        <v>90172.724033885053</v>
      </c>
      <c r="P31" s="125">
        <f ca="1">IFERROR(IF((VLOOKUP($E31,'Adj NEA Backsheet'!$D$5:$CB$183,P$9,FALSE))="","",(VLOOKUP($E31,'Adj NEA Backsheet'!$D$5:$CB$183,P$9,FALSE))),"")</f>
        <v>92680.345638802683</v>
      </c>
      <c r="Q31" s="122">
        <f ca="1">IFERROR(IF((VLOOKUP($E31,'Adj NEA Backsheet'!$D$5:$CB$183,Q$9,FALSE))="","",(VLOOKUP($E31,'Adj NEA Backsheet'!$D$5:$CB$183,Q$9,FALSE))),"")</f>
        <v>90418.848634384049</v>
      </c>
      <c r="R31" s="124">
        <f ca="1">IFERROR(IF((VLOOKUP($E31,'Adj NEA Backsheet'!$D$5:$CB$183,R$9,FALSE))="","",(VLOOKUP($E31,'Adj NEA Backsheet'!$D$5:$CB$183,R$9,FALSE))),"")</f>
        <v>94038.451658665392</v>
      </c>
    </row>
    <row r="32" spans="1:18" ht="15" customHeight="1" x14ac:dyDescent="0.3">
      <c r="A32" s="57">
        <v>19</v>
      </c>
      <c r="B32" s="98" t="str">
        <f ca="1">IFERROR(IF((VLOOKUP($E32,'Org List'!$AJ$10:$AL$188,3,FALSE))="","",(VLOOKUP($E32,'Org List'!$AJ$10:$AL$188,3,FALSE))),"")</f>
        <v>NHS England North (Lancashire)</v>
      </c>
      <c r="C32" s="99" t="str">
        <f ca="1">IFERROR(IF((VLOOKUP($E32,'Org List'!$AO$10:$AQ$188,3,FALSE))="","",(VLOOKUP($E32,'Org List'!$AO$10:$AQ$188,3,FALSE))),"")</f>
        <v/>
      </c>
      <c r="D32" s="114" t="str">
        <f ca="1">IFERROR(IF((VLOOKUP($E32,'Org List'!$AT$10:$AV$188,3,FALSE))="","",(VLOOKUP($E32,'Org List'!$AT$10:$AV$188,3,FALSE))),"")</f>
        <v>NHS England North (Lancashire)</v>
      </c>
      <c r="E32" s="98" t="str">
        <f t="shared" ca="1" si="0"/>
        <v>Q84</v>
      </c>
      <c r="F32" s="100" t="str">
        <f ca="1">IF(E32="","",VLOOKUP(E32,'Org List'!$J$9:$K$488,2,0))</f>
        <v>NHS England North (Lancashire)</v>
      </c>
      <c r="G32" s="121">
        <f ca="1">IFERROR(IF((VLOOKUP($E32,'Adj NEA Backsheet'!$D$5:$CB$183,G$9,FALSE))="","",(VLOOKUP($E32,'Adj NEA Backsheet'!$D$5:$CB$183,G$9,FALSE))),"")</f>
        <v>13358.303510884891</v>
      </c>
      <c r="H32" s="122">
        <f ca="1">IFERROR(IF((VLOOKUP($E32,'Adj NEA Backsheet'!$D$5:$CB$183,H$9,FALSE))="","",(VLOOKUP($E32,'Adj NEA Backsheet'!$D$5:$CB$183,H$9,FALSE))),"")</f>
        <v>14004.062457134138</v>
      </c>
      <c r="I32" s="122">
        <f ca="1">IFERROR(IF((VLOOKUP($E32,'Adj NEA Backsheet'!$D$5:$CB$183,I$9,FALSE))="","",(VLOOKUP($E32,'Adj NEA Backsheet'!$D$5:$CB$183,I$9,FALSE))),"")</f>
        <v>13914.246821423072</v>
      </c>
      <c r="J32" s="123">
        <f ca="1">IFERROR(IF((VLOOKUP($E32,'Adj NEA Backsheet'!$D$5:$CB$183,J$9,FALSE))="","",(VLOOKUP($E32,'Adj NEA Backsheet'!$D$5:$CB$183,J$9,FALSE))),"")</f>
        <v>16657.529265173202</v>
      </c>
      <c r="K32" s="121">
        <f ca="1">IFERROR(IF((VLOOKUP($E32,'Adj NEA Backsheet'!$D$5:$CB$183,K$9,FALSE))="","",(VLOOKUP($E32,'Adj NEA Backsheet'!$D$5:$CB$183,K$9,FALSE))),"")</f>
        <v>31776.305835333082</v>
      </c>
      <c r="L32" s="122">
        <f ca="1">IFERROR(IF((VLOOKUP($E32,'Adj NEA Backsheet'!$D$5:$CB$183,L$9,FALSE))="","",(VLOOKUP($E32,'Adj NEA Backsheet'!$D$5:$CB$183,L$9,FALSE))),"")</f>
        <v>30965.250032088785</v>
      </c>
      <c r="M32" s="122">
        <f ca="1">IFERROR(IF((VLOOKUP($E32,'Adj NEA Backsheet'!$D$5:$CB$183,M$9,FALSE))="","",(VLOOKUP($E32,'Adj NEA Backsheet'!$D$5:$CB$183,M$9,FALSE))),"")</f>
        <v>30165.405515704406</v>
      </c>
      <c r="N32" s="124">
        <f ca="1">IFERROR(IF((VLOOKUP($E32,'Adj NEA Backsheet'!$D$5:$CB$183,N$9,FALSE))="","",(VLOOKUP($E32,'Adj NEA Backsheet'!$D$5:$CB$183,N$9,FALSE))),"")</f>
        <v>32278.957567615329</v>
      </c>
      <c r="O32" s="121">
        <f ca="1">IFERROR(IF((VLOOKUP($E32,'Adj NEA Backsheet'!$D$5:$CB$183,O$9,FALSE))="","",(VLOOKUP($E32,'Adj NEA Backsheet'!$D$5:$CB$183,O$9,FALSE))),"")</f>
        <v>45134.609346217978</v>
      </c>
      <c r="P32" s="125">
        <f ca="1">IFERROR(IF((VLOOKUP($E32,'Adj NEA Backsheet'!$D$5:$CB$183,P$9,FALSE))="","",(VLOOKUP($E32,'Adj NEA Backsheet'!$D$5:$CB$183,P$9,FALSE))),"")</f>
        <v>44969.312489222924</v>
      </c>
      <c r="Q32" s="122">
        <f ca="1">IFERROR(IF((VLOOKUP($E32,'Adj NEA Backsheet'!$D$5:$CB$183,Q$9,FALSE))="","",(VLOOKUP($E32,'Adj NEA Backsheet'!$D$5:$CB$183,Q$9,FALSE))),"")</f>
        <v>44079.652337127474</v>
      </c>
      <c r="R32" s="124">
        <f ca="1">IFERROR(IF((VLOOKUP($E32,'Adj NEA Backsheet'!$D$5:$CB$183,R$9,FALSE))="","",(VLOOKUP($E32,'Adj NEA Backsheet'!$D$5:$CB$183,R$9,FALSE))),"")</f>
        <v>48936.486832788527</v>
      </c>
    </row>
    <row r="33" spans="1:18" ht="15" customHeight="1" x14ac:dyDescent="0.3">
      <c r="A33" s="57">
        <v>20</v>
      </c>
      <c r="B33" s="98" t="str">
        <f ca="1">IFERROR(IF((VLOOKUP($E33,'Org List'!$AJ$10:$AL$188,3,FALSE))="","",(VLOOKUP($E33,'Org List'!$AJ$10:$AL$188,3,FALSE))),"")</f>
        <v>NHS England Midlands And East (North Midlands)</v>
      </c>
      <c r="C33" s="99" t="str">
        <f ca="1">IFERROR(IF((VLOOKUP($E33,'Org List'!$AO$10:$AQ$188,3,FALSE))="","",(VLOOKUP($E33,'Org List'!$AO$10:$AQ$188,3,FALSE))),"")</f>
        <v/>
      </c>
      <c r="D33" s="114" t="str">
        <f ca="1">IFERROR(IF((VLOOKUP($E33,'Org List'!$AT$10:$AV$188,3,FALSE))="","",(VLOOKUP($E33,'Org List'!$AT$10:$AV$188,3,FALSE))),"")</f>
        <v>NHS England Midlands And East (North Midlands)</v>
      </c>
      <c r="E33" s="98" t="str">
        <f t="shared" ca="1" si="0"/>
        <v>Q76</v>
      </c>
      <c r="F33" s="100" t="str">
        <f ca="1">IF(E33="","",VLOOKUP(E33,'Org List'!$J$9:$K$488,2,0))</f>
        <v>NHS England Midlands And East (North Midlands)</v>
      </c>
      <c r="G33" s="121">
        <f ca="1">IFERROR(IF((VLOOKUP($E33,'Adj NEA Backsheet'!$D$5:$CB$183,G$9,FALSE))="","",(VLOOKUP($E33,'Adj NEA Backsheet'!$D$5:$CB$183,G$9,FALSE))),"")</f>
        <v>31898.80583242148</v>
      </c>
      <c r="H33" s="122">
        <f ca="1">IFERROR(IF((VLOOKUP($E33,'Adj NEA Backsheet'!$D$5:$CB$183,H$9,FALSE))="","",(VLOOKUP($E33,'Adj NEA Backsheet'!$D$5:$CB$183,H$9,FALSE))),"")</f>
        <v>34833.78864382457</v>
      </c>
      <c r="I33" s="122">
        <f ca="1">IFERROR(IF((VLOOKUP($E33,'Adj NEA Backsheet'!$D$5:$CB$183,I$9,FALSE))="","",(VLOOKUP($E33,'Adj NEA Backsheet'!$D$5:$CB$183,I$9,FALSE))),"")</f>
        <v>35981.121762805706</v>
      </c>
      <c r="J33" s="123">
        <f ca="1">IFERROR(IF((VLOOKUP($E33,'Adj NEA Backsheet'!$D$5:$CB$183,J$9,FALSE))="","",(VLOOKUP($E33,'Adj NEA Backsheet'!$D$5:$CB$183,J$9,FALSE))),"")</f>
        <v>39055.123326969828</v>
      </c>
      <c r="K33" s="121">
        <f ca="1">IFERROR(IF((VLOOKUP($E33,'Adj NEA Backsheet'!$D$5:$CB$183,K$9,FALSE))="","",(VLOOKUP($E33,'Adj NEA Backsheet'!$D$5:$CB$183,K$9,FALSE))),"")</f>
        <v>75841.497061989052</v>
      </c>
      <c r="L33" s="122">
        <f ca="1">IFERROR(IF((VLOOKUP($E33,'Adj NEA Backsheet'!$D$5:$CB$183,L$9,FALSE))="","",(VLOOKUP($E33,'Adj NEA Backsheet'!$D$5:$CB$183,L$9,FALSE))),"")</f>
        <v>74112.615306493215</v>
      </c>
      <c r="M33" s="122">
        <f ca="1">IFERROR(IF((VLOOKUP($E33,'Adj NEA Backsheet'!$D$5:$CB$183,M$9,FALSE))="","",(VLOOKUP($E33,'Adj NEA Backsheet'!$D$5:$CB$183,M$9,FALSE))),"")</f>
        <v>74764.265370083682</v>
      </c>
      <c r="N33" s="124">
        <f ca="1">IFERROR(IF((VLOOKUP($E33,'Adj NEA Backsheet'!$D$5:$CB$183,N$9,FALSE))="","",(VLOOKUP($E33,'Adj NEA Backsheet'!$D$5:$CB$183,N$9,FALSE))),"")</f>
        <v>78328.804289108593</v>
      </c>
      <c r="O33" s="121">
        <f ca="1">IFERROR(IF((VLOOKUP($E33,'Adj NEA Backsheet'!$D$5:$CB$183,O$9,FALSE))="","",(VLOOKUP($E33,'Adj NEA Backsheet'!$D$5:$CB$183,O$9,FALSE))),"")</f>
        <v>107740.30289441052</v>
      </c>
      <c r="P33" s="125">
        <f ca="1">IFERROR(IF((VLOOKUP($E33,'Adj NEA Backsheet'!$D$5:$CB$183,P$9,FALSE))="","",(VLOOKUP($E33,'Adj NEA Backsheet'!$D$5:$CB$183,P$9,FALSE))),"")</f>
        <v>108946.40395031779</v>
      </c>
      <c r="Q33" s="122">
        <f ca="1">IFERROR(IF((VLOOKUP($E33,'Adj NEA Backsheet'!$D$5:$CB$183,Q$9,FALSE))="","",(VLOOKUP($E33,'Adj NEA Backsheet'!$D$5:$CB$183,Q$9,FALSE))),"")</f>
        <v>110745.3871328894</v>
      </c>
      <c r="R33" s="124">
        <f ca="1">IFERROR(IF((VLOOKUP($E33,'Adj NEA Backsheet'!$D$5:$CB$183,R$9,FALSE))="","",(VLOOKUP($E33,'Adj NEA Backsheet'!$D$5:$CB$183,R$9,FALSE))),"")</f>
        <v>117383.92761607844</v>
      </c>
    </row>
    <row r="34" spans="1:18" ht="15" customHeight="1" x14ac:dyDescent="0.3">
      <c r="A34" s="57">
        <v>21</v>
      </c>
      <c r="B34" s="98" t="str">
        <f ca="1">IFERROR(IF((VLOOKUP($E34,'Org List'!$AJ$10:$AL$188,3,FALSE))="","",(VLOOKUP($E34,'Org List'!$AJ$10:$AL$188,3,FALSE))),"")</f>
        <v>NHS England Midlands And East (West Midlands)</v>
      </c>
      <c r="C34" s="99" t="str">
        <f ca="1">IFERROR(IF((VLOOKUP($E34,'Org List'!$AO$10:$AQ$188,3,FALSE))="","",(VLOOKUP($E34,'Org List'!$AO$10:$AQ$188,3,FALSE))),"")</f>
        <v/>
      </c>
      <c r="D34" s="114" t="str">
        <f ca="1">IFERROR(IF((VLOOKUP($E34,'Org List'!$AT$10:$AV$188,3,FALSE))="","",(VLOOKUP($E34,'Org List'!$AT$10:$AV$188,3,FALSE))),"")</f>
        <v>NHS England Midlands And East (West Midlands)</v>
      </c>
      <c r="E34" s="98" t="str">
        <f t="shared" ca="1" si="0"/>
        <v>Q77</v>
      </c>
      <c r="F34" s="100" t="str">
        <f ca="1">IF(E34="","",VLOOKUP(E34,'Org List'!$J$9:$K$488,2,0))</f>
        <v>NHS England Midlands And East (West Midlands)</v>
      </c>
      <c r="G34" s="121">
        <f ca="1">IFERROR(IF((VLOOKUP($E34,'Adj NEA Backsheet'!$D$5:$CB$183,G$9,FALSE))="","",(VLOOKUP($E34,'Adj NEA Backsheet'!$D$5:$CB$183,G$9,FALSE))),"")</f>
        <v>37883.945843343325</v>
      </c>
      <c r="H34" s="122">
        <f ca="1">IFERROR(IF((VLOOKUP($E34,'Adj NEA Backsheet'!$D$5:$CB$183,H$9,FALSE))="","",(VLOOKUP($E34,'Adj NEA Backsheet'!$D$5:$CB$183,H$9,FALSE))),"")</f>
        <v>40529.634769316013</v>
      </c>
      <c r="I34" s="122">
        <f ca="1">IFERROR(IF((VLOOKUP($E34,'Adj NEA Backsheet'!$D$5:$CB$183,I$9,FALSE))="","",(VLOOKUP($E34,'Adj NEA Backsheet'!$D$5:$CB$183,I$9,FALSE))),"")</f>
        <v>41242.088470183997</v>
      </c>
      <c r="J34" s="123">
        <f ca="1">IFERROR(IF((VLOOKUP($E34,'Adj NEA Backsheet'!$D$5:$CB$183,J$9,FALSE))="","",(VLOOKUP($E34,'Adj NEA Backsheet'!$D$5:$CB$183,J$9,FALSE))),"")</f>
        <v>44007.597150461967</v>
      </c>
      <c r="K34" s="121">
        <f ca="1">IFERROR(IF((VLOOKUP($E34,'Adj NEA Backsheet'!$D$5:$CB$183,K$9,FALSE))="","",(VLOOKUP($E34,'Adj NEA Backsheet'!$D$5:$CB$183,K$9,FALSE))),"")</f>
        <v>83158.31704386769</v>
      </c>
      <c r="L34" s="122">
        <f ca="1">IFERROR(IF((VLOOKUP($E34,'Adj NEA Backsheet'!$D$5:$CB$183,L$9,FALSE))="","",(VLOOKUP($E34,'Adj NEA Backsheet'!$D$5:$CB$183,L$9,FALSE))),"")</f>
        <v>82946.052832568676</v>
      </c>
      <c r="M34" s="122">
        <f ca="1">IFERROR(IF((VLOOKUP($E34,'Adj NEA Backsheet'!$D$5:$CB$183,M$9,FALSE))="","",(VLOOKUP($E34,'Adj NEA Backsheet'!$D$5:$CB$183,M$9,FALSE))),"")</f>
        <v>83266.591575389553</v>
      </c>
      <c r="N34" s="124">
        <f ca="1">IFERROR(IF((VLOOKUP($E34,'Adj NEA Backsheet'!$D$5:$CB$183,N$9,FALSE))="","",(VLOOKUP($E34,'Adj NEA Backsheet'!$D$5:$CB$183,N$9,FALSE))),"")</f>
        <v>86148.839855542989</v>
      </c>
      <c r="O34" s="121">
        <f ca="1">IFERROR(IF((VLOOKUP($E34,'Adj NEA Backsheet'!$D$5:$CB$183,O$9,FALSE))="","",(VLOOKUP($E34,'Adj NEA Backsheet'!$D$5:$CB$183,O$9,FALSE))),"")</f>
        <v>121042.26288721101</v>
      </c>
      <c r="P34" s="125">
        <f ca="1">IFERROR(IF((VLOOKUP($E34,'Adj NEA Backsheet'!$D$5:$CB$183,P$9,FALSE))="","",(VLOOKUP($E34,'Adj NEA Backsheet'!$D$5:$CB$183,P$9,FALSE))),"")</f>
        <v>123475.6876018847</v>
      </c>
      <c r="Q34" s="122">
        <f ca="1">IFERROR(IF((VLOOKUP($E34,'Adj NEA Backsheet'!$D$5:$CB$183,Q$9,FALSE))="","",(VLOOKUP($E34,'Adj NEA Backsheet'!$D$5:$CB$183,Q$9,FALSE))),"")</f>
        <v>124508.68004557356</v>
      </c>
      <c r="R34" s="124">
        <f ca="1">IFERROR(IF((VLOOKUP($E34,'Adj NEA Backsheet'!$D$5:$CB$183,R$9,FALSE))="","",(VLOOKUP($E34,'Adj NEA Backsheet'!$D$5:$CB$183,R$9,FALSE))),"")</f>
        <v>130156.43700600496</v>
      </c>
    </row>
    <row r="35" spans="1:18" ht="15" customHeight="1" x14ac:dyDescent="0.3">
      <c r="A35" s="57">
        <v>22</v>
      </c>
      <c r="B35" s="98" t="str">
        <f ca="1">IFERROR(IF((VLOOKUP($E35,'Org List'!$AJ$10:$AL$188,3,FALSE))="","",(VLOOKUP($E35,'Org List'!$AJ$10:$AL$188,3,FALSE))),"")</f>
        <v>NHS England Midlands And East (Central Midlands)</v>
      </c>
      <c r="C35" s="99" t="str">
        <f ca="1">IFERROR(IF((VLOOKUP($E35,'Org List'!$AO$10:$AQ$188,3,FALSE))="","",(VLOOKUP($E35,'Org List'!$AO$10:$AQ$188,3,FALSE))),"")</f>
        <v/>
      </c>
      <c r="D35" s="114" t="str">
        <f ca="1">IFERROR(IF((VLOOKUP($E35,'Org List'!$AT$10:$AV$188,3,FALSE))="","",(VLOOKUP($E35,'Org List'!$AT$10:$AV$188,3,FALSE))),"")</f>
        <v>NHS England Midlands And East (Central Midlands)</v>
      </c>
      <c r="E35" s="98" t="str">
        <f t="shared" ca="1" si="0"/>
        <v>Q78</v>
      </c>
      <c r="F35" s="100" t="str">
        <f ca="1">IF(E35="","",VLOOKUP(E35,'Org List'!$J$9:$K$488,2,0))</f>
        <v>NHS England Midlands And East (Central Midlands)</v>
      </c>
      <c r="G35" s="121">
        <f ca="1">IFERROR(IF((VLOOKUP($E35,'Adj NEA Backsheet'!$D$5:$CB$183,G$9,FALSE))="","",(VLOOKUP($E35,'Adj NEA Backsheet'!$D$5:$CB$183,G$9,FALSE))),"")</f>
        <v>36581.001117749118</v>
      </c>
      <c r="H35" s="122">
        <f ca="1">IFERROR(IF((VLOOKUP($E35,'Adj NEA Backsheet'!$D$5:$CB$183,H$9,FALSE))="","",(VLOOKUP($E35,'Adj NEA Backsheet'!$D$5:$CB$183,H$9,FALSE))),"")</f>
        <v>40473.513041344806</v>
      </c>
      <c r="I35" s="122">
        <f ca="1">IFERROR(IF((VLOOKUP($E35,'Adj NEA Backsheet'!$D$5:$CB$183,I$9,FALSE))="","",(VLOOKUP($E35,'Adj NEA Backsheet'!$D$5:$CB$183,I$9,FALSE))),"")</f>
        <v>40710.840293598972</v>
      </c>
      <c r="J35" s="123">
        <f ca="1">IFERROR(IF((VLOOKUP($E35,'Adj NEA Backsheet'!$D$5:$CB$183,J$9,FALSE))="","",(VLOOKUP($E35,'Adj NEA Backsheet'!$D$5:$CB$183,J$9,FALSE))),"")</f>
        <v>44641.136309112269</v>
      </c>
      <c r="K35" s="121">
        <f ca="1">IFERROR(IF((VLOOKUP($E35,'Adj NEA Backsheet'!$D$5:$CB$183,K$9,FALSE))="","",(VLOOKUP($E35,'Adj NEA Backsheet'!$D$5:$CB$183,K$9,FALSE))),"")</f>
        <v>86555.171980380561</v>
      </c>
      <c r="L35" s="122">
        <f ca="1">IFERROR(IF((VLOOKUP($E35,'Adj NEA Backsheet'!$D$5:$CB$183,L$9,FALSE))="","",(VLOOKUP($E35,'Adj NEA Backsheet'!$D$5:$CB$183,L$9,FALSE))),"")</f>
        <v>84864.208933706701</v>
      </c>
      <c r="M35" s="122">
        <f ca="1">IFERROR(IF((VLOOKUP($E35,'Adj NEA Backsheet'!$D$5:$CB$183,M$9,FALSE))="","",(VLOOKUP($E35,'Adj NEA Backsheet'!$D$5:$CB$183,M$9,FALSE))),"")</f>
        <v>84571.917408600493</v>
      </c>
      <c r="N35" s="124">
        <f ca="1">IFERROR(IF((VLOOKUP($E35,'Adj NEA Backsheet'!$D$5:$CB$183,N$9,FALSE))="","",(VLOOKUP($E35,'Adj NEA Backsheet'!$D$5:$CB$183,N$9,FALSE))),"")</f>
        <v>90005.659166471465</v>
      </c>
      <c r="O35" s="121">
        <f ca="1">IFERROR(IF((VLOOKUP($E35,'Adj NEA Backsheet'!$D$5:$CB$183,O$9,FALSE))="","",(VLOOKUP($E35,'Adj NEA Backsheet'!$D$5:$CB$183,O$9,FALSE))),"")</f>
        <v>123136.17309812967</v>
      </c>
      <c r="P35" s="125">
        <f ca="1">IFERROR(IF((VLOOKUP($E35,'Adj NEA Backsheet'!$D$5:$CB$183,P$9,FALSE))="","",(VLOOKUP($E35,'Adj NEA Backsheet'!$D$5:$CB$183,P$9,FALSE))),"")</f>
        <v>125337.72197505151</v>
      </c>
      <c r="Q35" s="122">
        <f ca="1">IFERROR(IF((VLOOKUP($E35,'Adj NEA Backsheet'!$D$5:$CB$183,Q$9,FALSE))="","",(VLOOKUP($E35,'Adj NEA Backsheet'!$D$5:$CB$183,Q$9,FALSE))),"")</f>
        <v>125282.75770219948</v>
      </c>
      <c r="R35" s="124">
        <f ca="1">IFERROR(IF((VLOOKUP($E35,'Adj NEA Backsheet'!$D$5:$CB$183,R$9,FALSE))="","",(VLOOKUP($E35,'Adj NEA Backsheet'!$D$5:$CB$183,R$9,FALSE))),"")</f>
        <v>134646.79547558373</v>
      </c>
    </row>
    <row r="36" spans="1:18" ht="15" customHeight="1" x14ac:dyDescent="0.3">
      <c r="A36" s="57">
        <v>23</v>
      </c>
      <c r="B36" s="98" t="str">
        <f ca="1">IFERROR(IF((VLOOKUP($E36,'Org List'!$AJ$10:$AL$188,3,FALSE))="","",(VLOOKUP($E36,'Org List'!$AJ$10:$AL$188,3,FALSE))),"")</f>
        <v>NHS England Midlands And East (East)</v>
      </c>
      <c r="C36" s="99" t="str">
        <f ca="1">IFERROR(IF((VLOOKUP($E36,'Org List'!$AO$10:$AQ$188,3,FALSE))="","",(VLOOKUP($E36,'Org List'!$AO$10:$AQ$188,3,FALSE))),"")</f>
        <v/>
      </c>
      <c r="D36" s="114" t="str">
        <f ca="1">IFERROR(IF((VLOOKUP($E36,'Org List'!$AT$10:$AV$188,3,FALSE))="","",(VLOOKUP($E36,'Org List'!$AT$10:$AV$188,3,FALSE))),"")</f>
        <v>NHS England Midlands And East (East)</v>
      </c>
      <c r="E36" s="98" t="str">
        <f t="shared" ca="1" si="0"/>
        <v>Q79</v>
      </c>
      <c r="F36" s="100" t="str">
        <f ca="1">IF(E36="","",VLOOKUP(E36,'Org List'!$J$9:$K$488,2,0))</f>
        <v>NHS England Midlands And East (East)</v>
      </c>
      <c r="G36" s="121">
        <f ca="1">IFERROR(IF((VLOOKUP($E36,'Adj NEA Backsheet'!$D$5:$CB$183,G$9,FALSE))="","",(VLOOKUP($E36,'Adj NEA Backsheet'!$D$5:$CB$183,G$9,FALSE))),"")</f>
        <v>33006.515661562466</v>
      </c>
      <c r="H36" s="122">
        <f ca="1">IFERROR(IF((VLOOKUP($E36,'Adj NEA Backsheet'!$D$5:$CB$183,H$9,FALSE))="","",(VLOOKUP($E36,'Adj NEA Backsheet'!$D$5:$CB$183,H$9,FALSE))),"")</f>
        <v>34852.820433502638</v>
      </c>
      <c r="I36" s="122">
        <f ca="1">IFERROR(IF((VLOOKUP($E36,'Adj NEA Backsheet'!$D$5:$CB$183,I$9,FALSE))="","",(VLOOKUP($E36,'Adj NEA Backsheet'!$D$5:$CB$183,I$9,FALSE))),"")</f>
        <v>36167.018407489493</v>
      </c>
      <c r="J36" s="123">
        <f ca="1">IFERROR(IF((VLOOKUP($E36,'Adj NEA Backsheet'!$D$5:$CB$183,J$9,FALSE))="","",(VLOOKUP($E36,'Adj NEA Backsheet'!$D$5:$CB$183,J$9,FALSE))),"")</f>
        <v>39881.303723403238</v>
      </c>
      <c r="K36" s="121">
        <f ca="1">IFERROR(IF((VLOOKUP($E36,'Adj NEA Backsheet'!$D$5:$CB$183,K$9,FALSE))="","",(VLOOKUP($E36,'Adj NEA Backsheet'!$D$5:$CB$183,K$9,FALSE))),"")</f>
        <v>82616.062477731524</v>
      </c>
      <c r="L36" s="122">
        <f ca="1">IFERROR(IF((VLOOKUP($E36,'Adj NEA Backsheet'!$D$5:$CB$183,L$9,FALSE))="","",(VLOOKUP($E36,'Adj NEA Backsheet'!$D$5:$CB$183,L$9,FALSE))),"")</f>
        <v>81050.514455174372</v>
      </c>
      <c r="M36" s="122">
        <f ca="1">IFERROR(IF((VLOOKUP($E36,'Adj NEA Backsheet'!$D$5:$CB$183,M$9,FALSE))="","",(VLOOKUP($E36,'Adj NEA Backsheet'!$D$5:$CB$183,M$9,FALSE))),"")</f>
        <v>80612.522895028815</v>
      </c>
      <c r="N36" s="124">
        <f ca="1">IFERROR(IF((VLOOKUP($E36,'Adj NEA Backsheet'!$D$5:$CB$183,N$9,FALSE))="","",(VLOOKUP($E36,'Adj NEA Backsheet'!$D$5:$CB$183,N$9,FALSE))),"")</f>
        <v>84344.163595268983</v>
      </c>
      <c r="O36" s="121">
        <f ca="1">IFERROR(IF((VLOOKUP($E36,'Adj NEA Backsheet'!$D$5:$CB$183,O$9,FALSE))="","",(VLOOKUP($E36,'Adj NEA Backsheet'!$D$5:$CB$183,O$9,FALSE))),"")</f>
        <v>115622.57813929398</v>
      </c>
      <c r="P36" s="125">
        <f ca="1">IFERROR(IF((VLOOKUP($E36,'Adj NEA Backsheet'!$D$5:$CB$183,P$9,FALSE))="","",(VLOOKUP($E36,'Adj NEA Backsheet'!$D$5:$CB$183,P$9,FALSE))),"")</f>
        <v>115903.33488867703</v>
      </c>
      <c r="Q36" s="122">
        <f ca="1">IFERROR(IF((VLOOKUP($E36,'Adj NEA Backsheet'!$D$5:$CB$183,Q$9,FALSE))="","",(VLOOKUP($E36,'Adj NEA Backsheet'!$D$5:$CB$183,Q$9,FALSE))),"")</f>
        <v>116779.54130251829</v>
      </c>
      <c r="R36" s="124">
        <f ca="1">IFERROR(IF((VLOOKUP($E36,'Adj NEA Backsheet'!$D$5:$CB$183,R$9,FALSE))="","",(VLOOKUP($E36,'Adj NEA Backsheet'!$D$5:$CB$183,R$9,FALSE))),"")</f>
        <v>124225.46731867222</v>
      </c>
    </row>
    <row r="37" spans="1:18" ht="15" customHeight="1" x14ac:dyDescent="0.3">
      <c r="A37" s="57">
        <v>24</v>
      </c>
      <c r="B37" s="98" t="str">
        <f ca="1">IFERROR(IF((VLOOKUP($E37,'Org List'!$AJ$10:$AL$188,3,FALSE))="","",(VLOOKUP($E37,'Org List'!$AJ$10:$AL$188,3,FALSE))),"")</f>
        <v>NHS England South West (South West South)</v>
      </c>
      <c r="C37" s="99" t="str">
        <f ca="1">IFERROR(IF((VLOOKUP($E37,'Org List'!$AO$10:$AQ$188,3,FALSE))="","",(VLOOKUP($E37,'Org List'!$AO$10:$AQ$188,3,FALSE))),"")</f>
        <v/>
      </c>
      <c r="D37" s="114" t="str">
        <f ca="1">IFERROR(IF((VLOOKUP($E37,'Org List'!$AT$10:$AV$188,3,FALSE))="","",(VLOOKUP($E37,'Org List'!$AT$10:$AV$188,3,FALSE))),"")</f>
        <v>NHS England South West (South West South)</v>
      </c>
      <c r="E37" s="98" t="str">
        <f t="shared" ca="1" si="0"/>
        <v>Q85</v>
      </c>
      <c r="F37" s="100" t="str">
        <f ca="1">IF(E37="","",VLOOKUP(E37,'Org List'!$J$9:$K$488,2,0))</f>
        <v>NHS England South West (South West South)</v>
      </c>
      <c r="G37" s="121">
        <f ca="1">IFERROR(IF((VLOOKUP($E37,'Adj NEA Backsheet'!$D$5:$CB$183,G$9,FALSE))="","",(VLOOKUP($E37,'Adj NEA Backsheet'!$D$5:$CB$183,G$9,FALSE))),"")</f>
        <v>27725.008161668266</v>
      </c>
      <c r="H37" s="122">
        <f ca="1">IFERROR(IF((VLOOKUP($E37,'Adj NEA Backsheet'!$D$5:$CB$183,H$9,FALSE))="","",(VLOOKUP($E37,'Adj NEA Backsheet'!$D$5:$CB$183,H$9,FALSE))),"")</f>
        <v>29056.580871211856</v>
      </c>
      <c r="I37" s="122">
        <f ca="1">IFERROR(IF((VLOOKUP($E37,'Adj NEA Backsheet'!$D$5:$CB$183,I$9,FALSE))="","",(VLOOKUP($E37,'Adj NEA Backsheet'!$D$5:$CB$183,I$9,FALSE))),"")</f>
        <v>28345.914953628413</v>
      </c>
      <c r="J37" s="123">
        <f ca="1">IFERROR(IF((VLOOKUP($E37,'Adj NEA Backsheet'!$D$5:$CB$183,J$9,FALSE))="","",(VLOOKUP($E37,'Adj NEA Backsheet'!$D$5:$CB$183,J$9,FALSE))),"")</f>
        <v>30338.200746484479</v>
      </c>
      <c r="K37" s="121">
        <f ca="1">IFERROR(IF((VLOOKUP($E37,'Adj NEA Backsheet'!$D$5:$CB$183,K$9,FALSE))="","",(VLOOKUP($E37,'Adj NEA Backsheet'!$D$5:$CB$183,K$9,FALSE))),"")</f>
        <v>64478.580287977456</v>
      </c>
      <c r="L37" s="122">
        <f ca="1">IFERROR(IF((VLOOKUP($E37,'Adj NEA Backsheet'!$D$5:$CB$183,L$9,FALSE))="","",(VLOOKUP($E37,'Adj NEA Backsheet'!$D$5:$CB$183,L$9,FALSE))),"")</f>
        <v>62545.793117470464</v>
      </c>
      <c r="M37" s="122">
        <f ca="1">IFERROR(IF((VLOOKUP($E37,'Adj NEA Backsheet'!$D$5:$CB$183,M$9,FALSE))="","",(VLOOKUP($E37,'Adj NEA Backsheet'!$D$5:$CB$183,M$9,FALSE))),"")</f>
        <v>61102.710862683409</v>
      </c>
      <c r="N37" s="124">
        <f ca="1">IFERROR(IF((VLOOKUP($E37,'Adj NEA Backsheet'!$D$5:$CB$183,N$9,FALSE))="","",(VLOOKUP($E37,'Adj NEA Backsheet'!$D$5:$CB$183,N$9,FALSE))),"")</f>
        <v>65687.278212603473</v>
      </c>
      <c r="O37" s="121">
        <f ca="1">IFERROR(IF((VLOOKUP($E37,'Adj NEA Backsheet'!$D$5:$CB$183,O$9,FALSE))="","",(VLOOKUP($E37,'Adj NEA Backsheet'!$D$5:$CB$183,O$9,FALSE))),"")</f>
        <v>92203.588449645715</v>
      </c>
      <c r="P37" s="125">
        <f ca="1">IFERROR(IF((VLOOKUP($E37,'Adj NEA Backsheet'!$D$5:$CB$183,P$9,FALSE))="","",(VLOOKUP($E37,'Adj NEA Backsheet'!$D$5:$CB$183,P$9,FALSE))),"")</f>
        <v>91602.373988682302</v>
      </c>
      <c r="Q37" s="122">
        <f ca="1">IFERROR(IF((VLOOKUP($E37,'Adj NEA Backsheet'!$D$5:$CB$183,Q$9,FALSE))="","",(VLOOKUP($E37,'Adj NEA Backsheet'!$D$5:$CB$183,Q$9,FALSE))),"")</f>
        <v>89448.625816311818</v>
      </c>
      <c r="R37" s="124">
        <f ca="1">IFERROR(IF((VLOOKUP($E37,'Adj NEA Backsheet'!$D$5:$CB$183,R$9,FALSE))="","",(VLOOKUP($E37,'Adj NEA Backsheet'!$D$5:$CB$183,R$9,FALSE))),"")</f>
        <v>96025.478959087952</v>
      </c>
    </row>
    <row r="38" spans="1:18" ht="15" customHeight="1" x14ac:dyDescent="0.3">
      <c r="A38" s="57">
        <v>25</v>
      </c>
      <c r="B38" s="98" t="str">
        <f ca="1">IFERROR(IF((VLOOKUP($E38,'Org List'!$AJ$10:$AL$188,3,FALSE))="","",(VLOOKUP($E38,'Org List'!$AJ$10:$AL$188,3,FALSE))),"")</f>
        <v>NHS England South West (South West North)</v>
      </c>
      <c r="C38" s="99" t="str">
        <f ca="1">IFERROR(IF((VLOOKUP($E38,'Org List'!$AO$10:$AQ$188,3,FALSE))="","",(VLOOKUP($E38,'Org List'!$AO$10:$AQ$188,3,FALSE))),"")</f>
        <v/>
      </c>
      <c r="D38" s="114" t="str">
        <f ca="1">IFERROR(IF((VLOOKUP($E38,'Org List'!$AT$10:$AV$188,3,FALSE))="","",(VLOOKUP($E38,'Org List'!$AT$10:$AV$188,3,FALSE))),"")</f>
        <v>NHS England South West (South West North)</v>
      </c>
      <c r="E38" s="98" t="str">
        <f t="shared" ca="1" si="0"/>
        <v>Q86</v>
      </c>
      <c r="F38" s="100" t="str">
        <f ca="1">IF(E38="","",VLOOKUP(E38,'Org List'!$J$9:$K$488,2,0))</f>
        <v>NHS England South West (South West North)</v>
      </c>
      <c r="G38" s="121">
        <f ca="1">IFERROR(IF((VLOOKUP($E38,'Adj NEA Backsheet'!$D$5:$CB$183,G$9,FALSE))="","",(VLOOKUP($E38,'Adj NEA Backsheet'!$D$5:$CB$183,G$9,FALSE))),"")</f>
        <v>19483.496626405558</v>
      </c>
      <c r="H38" s="122">
        <f ca="1">IFERROR(IF((VLOOKUP($E38,'Adj NEA Backsheet'!$D$5:$CB$183,H$9,FALSE))="","",(VLOOKUP($E38,'Adj NEA Backsheet'!$D$5:$CB$183,H$9,FALSE))),"")</f>
        <v>20525.942205205447</v>
      </c>
      <c r="I38" s="122">
        <f ca="1">IFERROR(IF((VLOOKUP($E38,'Adj NEA Backsheet'!$D$5:$CB$183,I$9,FALSE))="","",(VLOOKUP($E38,'Adj NEA Backsheet'!$D$5:$CB$183,I$9,FALSE))),"")</f>
        <v>22046.949926058111</v>
      </c>
      <c r="J38" s="123">
        <f ca="1">IFERROR(IF((VLOOKUP($E38,'Adj NEA Backsheet'!$D$5:$CB$183,J$9,FALSE))="","",(VLOOKUP($E38,'Adj NEA Backsheet'!$D$5:$CB$183,J$9,FALSE))),"")</f>
        <v>24196.662592830075</v>
      </c>
      <c r="K38" s="121">
        <f ca="1">IFERROR(IF((VLOOKUP($E38,'Adj NEA Backsheet'!$D$5:$CB$183,K$9,FALSE))="","",(VLOOKUP($E38,'Adj NEA Backsheet'!$D$5:$CB$183,K$9,FALSE))),"")</f>
        <v>45119.271477082111</v>
      </c>
      <c r="L38" s="122">
        <f ca="1">IFERROR(IF((VLOOKUP($E38,'Adj NEA Backsheet'!$D$5:$CB$183,L$9,FALSE))="","",(VLOOKUP($E38,'Adj NEA Backsheet'!$D$5:$CB$183,L$9,FALSE))),"")</f>
        <v>44052.197066509849</v>
      </c>
      <c r="M38" s="122">
        <f ca="1">IFERROR(IF((VLOOKUP($E38,'Adj NEA Backsheet'!$D$5:$CB$183,M$9,FALSE))="","",(VLOOKUP($E38,'Adj NEA Backsheet'!$D$5:$CB$183,M$9,FALSE))),"")</f>
        <v>43735.766870099709</v>
      </c>
      <c r="N38" s="124">
        <f ca="1">IFERROR(IF((VLOOKUP($E38,'Adj NEA Backsheet'!$D$5:$CB$183,N$9,FALSE))="","",(VLOOKUP($E38,'Adj NEA Backsheet'!$D$5:$CB$183,N$9,FALSE))),"")</f>
        <v>46439.52850790802</v>
      </c>
      <c r="O38" s="121">
        <f ca="1">IFERROR(IF((VLOOKUP($E38,'Adj NEA Backsheet'!$D$5:$CB$183,O$9,FALSE))="","",(VLOOKUP($E38,'Adj NEA Backsheet'!$D$5:$CB$183,O$9,FALSE))),"")</f>
        <v>64602.768103487659</v>
      </c>
      <c r="P38" s="125">
        <f ca="1">IFERROR(IF((VLOOKUP($E38,'Adj NEA Backsheet'!$D$5:$CB$183,P$9,FALSE))="","",(VLOOKUP($E38,'Adj NEA Backsheet'!$D$5:$CB$183,P$9,FALSE))),"")</f>
        <v>64578.139271715292</v>
      </c>
      <c r="Q38" s="122">
        <f ca="1">IFERROR(IF((VLOOKUP($E38,'Adj NEA Backsheet'!$D$5:$CB$183,Q$9,FALSE))="","",(VLOOKUP($E38,'Adj NEA Backsheet'!$D$5:$CB$183,Q$9,FALSE))),"")</f>
        <v>65782.716796157823</v>
      </c>
      <c r="R38" s="124">
        <f ca="1">IFERROR(IF((VLOOKUP($E38,'Adj NEA Backsheet'!$D$5:$CB$183,R$9,FALSE))="","",(VLOOKUP($E38,'Adj NEA Backsheet'!$D$5:$CB$183,R$9,FALSE))),"")</f>
        <v>70636.191100738099</v>
      </c>
    </row>
    <row r="39" spans="1:18" ht="15" customHeight="1" x14ac:dyDescent="0.3">
      <c r="A39" s="57">
        <v>26</v>
      </c>
      <c r="B39" s="98" t="str">
        <f ca="1">IFERROR(IF((VLOOKUP($E39,'Org List'!$AJ$10:$AL$188,3,FALSE))="","",(VLOOKUP($E39,'Org List'!$AJ$10:$AL$188,3,FALSE))),"")</f>
        <v>NHS England South East (Hampshire, Isle of Wight and Thames Valley)</v>
      </c>
      <c r="C39" s="99" t="str">
        <f ca="1">IFERROR(IF((VLOOKUP($E39,'Org List'!$AO$10:$AQ$188,3,FALSE))="","",(VLOOKUP($E39,'Org List'!$AO$10:$AQ$188,3,FALSE))),"")</f>
        <v/>
      </c>
      <c r="D39" s="114" t="str">
        <f ca="1">IFERROR(IF((VLOOKUP($E39,'Org List'!$AT$10:$AV$188,3,FALSE))="","",(VLOOKUP($E39,'Org List'!$AT$10:$AV$188,3,FALSE))),"")</f>
        <v>NHS England South East (Hampshire, Isle of Wight and Thames Valley)</v>
      </c>
      <c r="E39" s="98" t="str">
        <f t="shared" ca="1" si="0"/>
        <v>Q87</v>
      </c>
      <c r="F39" s="100" t="str">
        <f ca="1">IF(E39="","",VLOOKUP(E39,'Org List'!$J$9:$K$488,2,0))</f>
        <v>NHS England South East (Hampshire, Isle of Wight and Thames Valley)</v>
      </c>
      <c r="G39" s="121">
        <f ca="1">IFERROR(IF((VLOOKUP($E39,'Adj NEA Backsheet'!$D$5:$CB$183,G$9,FALSE))="","",(VLOOKUP($E39,'Adj NEA Backsheet'!$D$5:$CB$183,G$9,FALSE))),"")</f>
        <v>34033.815497529387</v>
      </c>
      <c r="H39" s="122">
        <f ca="1">IFERROR(IF((VLOOKUP($E39,'Adj NEA Backsheet'!$D$5:$CB$183,H$9,FALSE))="","",(VLOOKUP($E39,'Adj NEA Backsheet'!$D$5:$CB$183,H$9,FALSE))),"")</f>
        <v>37909.94601272099</v>
      </c>
      <c r="I39" s="122">
        <f ca="1">IFERROR(IF((VLOOKUP($E39,'Adj NEA Backsheet'!$D$5:$CB$183,I$9,FALSE))="","",(VLOOKUP($E39,'Adj NEA Backsheet'!$D$5:$CB$183,I$9,FALSE))),"")</f>
        <v>36734.416871155678</v>
      </c>
      <c r="J39" s="123">
        <f ca="1">IFERROR(IF((VLOOKUP($E39,'Adj NEA Backsheet'!$D$5:$CB$183,J$9,FALSE))="","",(VLOOKUP($E39,'Adj NEA Backsheet'!$D$5:$CB$183,J$9,FALSE))),"")</f>
        <v>39439.217602688601</v>
      </c>
      <c r="K39" s="121">
        <f ca="1">IFERROR(IF((VLOOKUP($E39,'Adj NEA Backsheet'!$D$5:$CB$183,K$9,FALSE))="","",(VLOOKUP($E39,'Adj NEA Backsheet'!$D$5:$CB$183,K$9,FALSE))),"")</f>
        <v>67443.687919227857</v>
      </c>
      <c r="L39" s="122">
        <f ca="1">IFERROR(IF((VLOOKUP($E39,'Adj NEA Backsheet'!$D$5:$CB$183,L$9,FALSE))="","",(VLOOKUP($E39,'Adj NEA Backsheet'!$D$5:$CB$183,L$9,FALSE))),"")</f>
        <v>66787.088541081161</v>
      </c>
      <c r="M39" s="122">
        <f ca="1">IFERROR(IF((VLOOKUP($E39,'Adj NEA Backsheet'!$D$5:$CB$183,M$9,FALSE))="","",(VLOOKUP($E39,'Adj NEA Backsheet'!$D$5:$CB$183,M$9,FALSE))),"")</f>
        <v>66578.121075371397</v>
      </c>
      <c r="N39" s="124">
        <f ca="1">IFERROR(IF((VLOOKUP($E39,'Adj NEA Backsheet'!$D$5:$CB$183,N$9,FALSE))="","",(VLOOKUP($E39,'Adj NEA Backsheet'!$D$5:$CB$183,N$9,FALSE))),"")</f>
        <v>70808.284460096824</v>
      </c>
      <c r="O39" s="121">
        <f ca="1">IFERROR(IF((VLOOKUP($E39,'Adj NEA Backsheet'!$D$5:$CB$183,O$9,FALSE))="","",(VLOOKUP($E39,'Adj NEA Backsheet'!$D$5:$CB$183,O$9,FALSE))),"")</f>
        <v>101477.50341675724</v>
      </c>
      <c r="P39" s="125">
        <f ca="1">IFERROR(IF((VLOOKUP($E39,'Adj NEA Backsheet'!$D$5:$CB$183,P$9,FALSE))="","",(VLOOKUP($E39,'Adj NEA Backsheet'!$D$5:$CB$183,P$9,FALSE))),"")</f>
        <v>104697.03455380215</v>
      </c>
      <c r="Q39" s="122">
        <f ca="1">IFERROR(IF((VLOOKUP($E39,'Adj NEA Backsheet'!$D$5:$CB$183,Q$9,FALSE))="","",(VLOOKUP($E39,'Adj NEA Backsheet'!$D$5:$CB$183,Q$9,FALSE))),"")</f>
        <v>103312.53794652707</v>
      </c>
      <c r="R39" s="124">
        <f ca="1">IFERROR(IF((VLOOKUP($E39,'Adj NEA Backsheet'!$D$5:$CB$183,R$9,FALSE))="","",(VLOOKUP($E39,'Adj NEA Backsheet'!$D$5:$CB$183,R$9,FALSE))),"")</f>
        <v>110247.50206278542</v>
      </c>
    </row>
    <row r="40" spans="1:18" ht="15" customHeight="1" x14ac:dyDescent="0.3">
      <c r="A40" s="57">
        <v>27</v>
      </c>
      <c r="B40" s="98" t="str">
        <f ca="1">IFERROR(IF((VLOOKUP($E40,'Org List'!$AJ$10:$AL$188,3,FALSE))="","",(VLOOKUP($E40,'Org List'!$AJ$10:$AL$188,3,FALSE))),"")</f>
        <v>NHS England South East (Kent, Surrey and Sussex)</v>
      </c>
      <c r="C40" s="99" t="str">
        <f ca="1">IFERROR(IF((VLOOKUP($E40,'Org List'!$AO$10:$AQ$188,3,FALSE))="","",(VLOOKUP($E40,'Org List'!$AO$10:$AQ$188,3,FALSE))),"")</f>
        <v/>
      </c>
      <c r="D40" s="114" t="str">
        <f ca="1">IFERROR(IF((VLOOKUP($E40,'Org List'!$AT$10:$AV$188,3,FALSE))="","",(VLOOKUP($E40,'Org List'!$AT$10:$AV$188,3,FALSE))),"")</f>
        <v>NHS England South East (Kent, Surrey and Sussex)</v>
      </c>
      <c r="E40" s="98" t="str">
        <f t="shared" ca="1" si="0"/>
        <v>Q88</v>
      </c>
      <c r="F40" s="100" t="str">
        <f ca="1">IF(E40="","",VLOOKUP(E40,'Org List'!$J$9:$K$488,2,0))</f>
        <v>NHS England South East (Kent, Surrey and Sussex)</v>
      </c>
      <c r="G40" s="121">
        <f ca="1">IFERROR(IF((VLOOKUP($E40,'Adj NEA Backsheet'!$D$5:$CB$183,G$9,FALSE))="","",(VLOOKUP($E40,'Adj NEA Backsheet'!$D$5:$CB$183,G$9,FALSE))),"")</f>
        <v>40551.208345670588</v>
      </c>
      <c r="H40" s="122">
        <f ca="1">IFERROR(IF((VLOOKUP($E40,'Adj NEA Backsheet'!$D$5:$CB$183,H$9,FALSE))="","",(VLOOKUP($E40,'Adj NEA Backsheet'!$D$5:$CB$183,H$9,FALSE))),"")</f>
        <v>42280.446146324677</v>
      </c>
      <c r="I40" s="122">
        <f ca="1">IFERROR(IF((VLOOKUP($E40,'Adj NEA Backsheet'!$D$5:$CB$183,I$9,FALSE))="","",(VLOOKUP($E40,'Adj NEA Backsheet'!$D$5:$CB$183,I$9,FALSE))),"")</f>
        <v>42720.856821165988</v>
      </c>
      <c r="J40" s="123">
        <f ca="1">IFERROR(IF((VLOOKUP($E40,'Adj NEA Backsheet'!$D$5:$CB$183,J$9,FALSE))="","",(VLOOKUP($E40,'Adj NEA Backsheet'!$D$5:$CB$183,J$9,FALSE))),"")</f>
        <v>45045.91353160506</v>
      </c>
      <c r="K40" s="121">
        <f ca="1">IFERROR(IF((VLOOKUP($E40,'Adj NEA Backsheet'!$D$5:$CB$183,K$9,FALSE))="","",(VLOOKUP($E40,'Adj NEA Backsheet'!$D$5:$CB$183,K$9,FALSE))),"")</f>
        <v>82594.357905259196</v>
      </c>
      <c r="L40" s="122">
        <f ca="1">IFERROR(IF((VLOOKUP($E40,'Adj NEA Backsheet'!$D$5:$CB$183,L$9,FALSE))="","",(VLOOKUP($E40,'Adj NEA Backsheet'!$D$5:$CB$183,L$9,FALSE))),"")</f>
        <v>80850.678798228284</v>
      </c>
      <c r="M40" s="122">
        <f ca="1">IFERROR(IF((VLOOKUP($E40,'Adj NEA Backsheet'!$D$5:$CB$183,M$9,FALSE))="","",(VLOOKUP($E40,'Adj NEA Backsheet'!$D$5:$CB$183,M$9,FALSE))),"")</f>
        <v>79474.008949195661</v>
      </c>
      <c r="N40" s="124">
        <f ca="1">IFERROR(IF((VLOOKUP($E40,'Adj NEA Backsheet'!$D$5:$CB$183,N$9,FALSE))="","",(VLOOKUP($E40,'Adj NEA Backsheet'!$D$5:$CB$183,N$9,FALSE))),"")</f>
        <v>82991.781399794068</v>
      </c>
      <c r="O40" s="121">
        <f ca="1">IFERROR(IF((VLOOKUP($E40,'Adj NEA Backsheet'!$D$5:$CB$183,O$9,FALSE))="","",(VLOOKUP($E40,'Adj NEA Backsheet'!$D$5:$CB$183,O$9,FALSE))),"")</f>
        <v>123145.56625092978</v>
      </c>
      <c r="P40" s="125">
        <f ca="1">IFERROR(IF((VLOOKUP($E40,'Adj NEA Backsheet'!$D$5:$CB$183,P$9,FALSE))="","",(VLOOKUP($E40,'Adj NEA Backsheet'!$D$5:$CB$183,P$9,FALSE))),"")</f>
        <v>123131.12494455295</v>
      </c>
      <c r="Q40" s="122">
        <f ca="1">IFERROR(IF((VLOOKUP($E40,'Adj NEA Backsheet'!$D$5:$CB$183,Q$9,FALSE))="","",(VLOOKUP($E40,'Adj NEA Backsheet'!$D$5:$CB$183,Q$9,FALSE))),"")</f>
        <v>122194.86577036168</v>
      </c>
      <c r="R40" s="124">
        <f ca="1">IFERROR(IF((VLOOKUP($E40,'Adj NEA Backsheet'!$D$5:$CB$183,R$9,FALSE))="","",(VLOOKUP($E40,'Adj NEA Backsheet'!$D$5:$CB$183,R$9,FALSE))),"")</f>
        <v>128037.69493139914</v>
      </c>
    </row>
    <row r="41" spans="1:18" ht="15" customHeight="1" x14ac:dyDescent="0.3">
      <c r="A41" s="57">
        <v>28</v>
      </c>
      <c r="B41" s="98" t="str">
        <f ca="1">IFERROR(IF((VLOOKUP($E41,'Org List'!$AJ$10:$AL$188,3,FALSE))="","",(VLOOKUP($E41,'Org List'!$AJ$10:$AL$188,3,FALSE))),"")</f>
        <v>NHS England London</v>
      </c>
      <c r="C41" s="99" t="str">
        <f ca="1">IFERROR(IF((VLOOKUP($E41,'Org List'!$AO$10:$AQ$188,3,FALSE))="","",(VLOOKUP($E41,'Org List'!$AO$10:$AQ$188,3,FALSE))),"")</f>
        <v/>
      </c>
      <c r="D41" s="114" t="str">
        <f ca="1">IFERROR(IF((VLOOKUP($E41,'Org List'!$AT$10:$AV$188,3,FALSE))="","",(VLOOKUP($E41,'Org List'!$AT$10:$AV$188,3,FALSE))),"")</f>
        <v>NHS England London</v>
      </c>
      <c r="E41" s="98" t="str">
        <f t="shared" ca="1" si="0"/>
        <v>Q71</v>
      </c>
      <c r="F41" s="100" t="str">
        <f ca="1">IF(E41="","",VLOOKUP(E41,'Org List'!$J$9:$K$488,2,0))</f>
        <v>NHS England London</v>
      </c>
      <c r="G41" s="121">
        <f ca="1">IFERROR(IF((VLOOKUP($E41,'Adj NEA Backsheet'!$D$5:$CB$183,G$9,FALSE))="","",(VLOOKUP($E41,'Adj NEA Backsheet'!$D$5:$CB$183,G$9,FALSE))),"")</f>
        <v>62982.745850250802</v>
      </c>
      <c r="H41" s="122">
        <f ca="1">IFERROR(IF((VLOOKUP($E41,'Adj NEA Backsheet'!$D$5:$CB$183,H$9,FALSE))="","",(VLOOKUP($E41,'Adj NEA Backsheet'!$D$5:$CB$183,H$9,FALSE))),"")</f>
        <v>68269.025873828039</v>
      </c>
      <c r="I41" s="122">
        <f ca="1">IFERROR(IF((VLOOKUP($E41,'Adj NEA Backsheet'!$D$5:$CB$183,I$9,FALSE))="","",(VLOOKUP($E41,'Adj NEA Backsheet'!$D$5:$CB$183,I$9,FALSE))),"")</f>
        <v>70305.306328769395</v>
      </c>
      <c r="J41" s="123">
        <f ca="1">IFERROR(IF((VLOOKUP($E41,'Adj NEA Backsheet'!$D$5:$CB$183,J$9,FALSE))="","",(VLOOKUP($E41,'Adj NEA Backsheet'!$D$5:$CB$183,J$9,FALSE))),"")</f>
        <v>75132.218924742832</v>
      </c>
      <c r="K41" s="121">
        <f ca="1">IFERROR(IF((VLOOKUP($E41,'Adj NEA Backsheet'!$D$5:$CB$183,K$9,FALSE))="","",(VLOOKUP($E41,'Adj NEA Backsheet'!$D$5:$CB$183,K$9,FALSE))),"")</f>
        <v>138864.17827380906</v>
      </c>
      <c r="L41" s="122">
        <f ca="1">IFERROR(IF((VLOOKUP($E41,'Adj NEA Backsheet'!$D$5:$CB$183,L$9,FALSE))="","",(VLOOKUP($E41,'Adj NEA Backsheet'!$D$5:$CB$183,L$9,FALSE))),"")</f>
        <v>135347.90285413791</v>
      </c>
      <c r="M41" s="122">
        <f ca="1">IFERROR(IF((VLOOKUP($E41,'Adj NEA Backsheet'!$D$5:$CB$183,M$9,FALSE))="","",(VLOOKUP($E41,'Adj NEA Backsheet'!$D$5:$CB$183,M$9,FALSE))),"")</f>
        <v>134697.03212052051</v>
      </c>
      <c r="N41" s="124">
        <f ca="1">IFERROR(IF((VLOOKUP($E41,'Adj NEA Backsheet'!$D$5:$CB$183,N$9,FALSE))="","",(VLOOKUP($E41,'Adj NEA Backsheet'!$D$5:$CB$183,N$9,FALSE))),"")</f>
        <v>141745.21069552834</v>
      </c>
      <c r="O41" s="121">
        <f ca="1">IFERROR(IF((VLOOKUP($E41,'Adj NEA Backsheet'!$D$5:$CB$183,O$9,FALSE))="","",(VLOOKUP($E41,'Adj NEA Backsheet'!$D$5:$CB$183,O$9,FALSE))),"")</f>
        <v>201846.92412405988</v>
      </c>
      <c r="P41" s="125">
        <f ca="1">IFERROR(IF((VLOOKUP($E41,'Adj NEA Backsheet'!$D$5:$CB$183,P$9,FALSE))="","",(VLOOKUP($E41,'Adj NEA Backsheet'!$D$5:$CB$183,P$9,FALSE))),"")</f>
        <v>203616.92872796592</v>
      </c>
      <c r="Q41" s="122">
        <f ca="1">IFERROR(IF((VLOOKUP($E41,'Adj NEA Backsheet'!$D$5:$CB$183,Q$9,FALSE))="","",(VLOOKUP($E41,'Adj NEA Backsheet'!$D$5:$CB$183,Q$9,FALSE))),"")</f>
        <v>205002.33844928988</v>
      </c>
      <c r="R41" s="124">
        <f ca="1">IFERROR(IF((VLOOKUP($E41,'Adj NEA Backsheet'!$D$5:$CB$183,R$9,FALSE))="","",(VLOOKUP($E41,'Adj NEA Backsheet'!$D$5:$CB$183,R$9,FALSE))),"")</f>
        <v>216877.4296202712</v>
      </c>
    </row>
    <row r="42" spans="1:18" ht="15" customHeight="1" x14ac:dyDescent="0.3">
      <c r="A42" s="57">
        <v>29</v>
      </c>
      <c r="B42" s="98" t="str">
        <f ca="1">IFERROR(IF((VLOOKUP($E42,'Org List'!$AJ$10:$AL$188,3,FALSE))="","",(VLOOKUP($E42,'Org List'!$AJ$10:$AL$188,3,FALSE))),"")</f>
        <v>London Commissioning Region</v>
      </c>
      <c r="C42" s="99" t="str">
        <f ca="1">IFERROR(IF((VLOOKUP($E42,'Org List'!$AO$10:$AQ$188,3,FALSE))="","",(VLOOKUP($E42,'Org List'!$AO$10:$AQ$188,3,FALSE))),"")</f>
        <v>London Region</v>
      </c>
      <c r="D42" s="114" t="str">
        <f ca="1">IFERROR(IF((VLOOKUP($E42,'Org List'!$AT$10:$AV$188,3,FALSE))="","",(VLOOKUP($E42,'Org List'!$AT$10:$AV$188,3,FALSE))),"")</f>
        <v>NHS England London</v>
      </c>
      <c r="E42" s="98" t="str">
        <f t="shared" ca="1" si="0"/>
        <v>E09000002</v>
      </c>
      <c r="F42" s="100" t="str">
        <f ca="1">IF(E42="","",VLOOKUP(E42,'Org List'!$J$9:$K$488,2,0))</f>
        <v>Barking and Dagenham</v>
      </c>
      <c r="G42" s="121">
        <f ca="1">IFERROR(IF((VLOOKUP($E42,'Adj NEA Backsheet'!$D$5:$CB$183,G$9,FALSE))="","",(VLOOKUP($E42,'Adj NEA Backsheet'!$D$5:$CB$183,G$9,FALSE))),"")</f>
        <v>1689.4216877538843</v>
      </c>
      <c r="H42" s="122">
        <f ca="1">IFERROR(IF((VLOOKUP($E42,'Adj NEA Backsheet'!$D$5:$CB$183,H$9,FALSE))="","",(VLOOKUP($E42,'Adj NEA Backsheet'!$D$5:$CB$183,H$9,FALSE))),"")</f>
        <v>2031.0116536975256</v>
      </c>
      <c r="I42" s="122">
        <f ca="1">IFERROR(IF((VLOOKUP($E42,'Adj NEA Backsheet'!$D$5:$CB$183,I$9,FALSE))="","",(VLOOKUP($E42,'Adj NEA Backsheet'!$D$5:$CB$183,I$9,FALSE))),"")</f>
        <v>1839.2956248285063</v>
      </c>
      <c r="J42" s="123">
        <f ca="1">IFERROR(IF((VLOOKUP($E42,'Adj NEA Backsheet'!$D$5:$CB$183,J$9,FALSE))="","",(VLOOKUP($E42,'Adj NEA Backsheet'!$D$5:$CB$183,J$9,FALSE))),"")</f>
        <v>1751.1498105689084</v>
      </c>
      <c r="K42" s="121">
        <f ca="1">IFERROR(IF((VLOOKUP($E42,'Adj NEA Backsheet'!$D$5:$CB$183,K$9,FALSE))="","",(VLOOKUP($E42,'Adj NEA Backsheet'!$D$5:$CB$183,K$9,FALSE))),"")</f>
        <v>3489.0689112784703</v>
      </c>
      <c r="L42" s="122">
        <f ca="1">IFERROR(IF((VLOOKUP($E42,'Adj NEA Backsheet'!$D$5:$CB$183,L$9,FALSE))="","",(VLOOKUP($E42,'Adj NEA Backsheet'!$D$5:$CB$183,L$9,FALSE))),"")</f>
        <v>3615.6295904559584</v>
      </c>
      <c r="M42" s="122">
        <f ca="1">IFERROR(IF((VLOOKUP($E42,'Adj NEA Backsheet'!$D$5:$CB$183,M$9,FALSE))="","",(VLOOKUP($E42,'Adj NEA Backsheet'!$D$5:$CB$183,M$9,FALSE))),"")</f>
        <v>3399.2143592916618</v>
      </c>
      <c r="N42" s="124">
        <f ca="1">IFERROR(IF((VLOOKUP($E42,'Adj NEA Backsheet'!$D$5:$CB$183,N$9,FALSE))="","",(VLOOKUP($E42,'Adj NEA Backsheet'!$D$5:$CB$183,N$9,FALSE))),"")</f>
        <v>3528.1092794687429</v>
      </c>
      <c r="O42" s="121">
        <f ca="1">IFERROR(IF((VLOOKUP($E42,'Adj NEA Backsheet'!$D$5:$CB$183,O$9,FALSE))="","",(VLOOKUP($E42,'Adj NEA Backsheet'!$D$5:$CB$183,O$9,FALSE))),"")</f>
        <v>5178.490599032355</v>
      </c>
      <c r="P42" s="125">
        <f ca="1">IFERROR(IF((VLOOKUP($E42,'Adj NEA Backsheet'!$D$5:$CB$183,P$9,FALSE))="","",(VLOOKUP($E42,'Adj NEA Backsheet'!$D$5:$CB$183,P$9,FALSE))),"")</f>
        <v>5646.641244153484</v>
      </c>
      <c r="Q42" s="122">
        <f ca="1">IFERROR(IF((VLOOKUP($E42,'Adj NEA Backsheet'!$D$5:$CB$183,Q$9,FALSE))="","",(VLOOKUP($E42,'Adj NEA Backsheet'!$D$5:$CB$183,Q$9,FALSE))),"")</f>
        <v>5238.5099841201682</v>
      </c>
      <c r="R42" s="124">
        <f ca="1">IFERROR(IF((VLOOKUP($E42,'Adj NEA Backsheet'!$D$5:$CB$183,R$9,FALSE))="","",(VLOOKUP($E42,'Adj NEA Backsheet'!$D$5:$CB$183,R$9,FALSE))),"")</f>
        <v>5279.2590900376508</v>
      </c>
    </row>
    <row r="43" spans="1:18" ht="15" customHeight="1" x14ac:dyDescent="0.3">
      <c r="A43" s="57">
        <v>30</v>
      </c>
      <c r="B43" s="98" t="str">
        <f ca="1">IFERROR(IF((VLOOKUP($E43,'Org List'!$AJ$10:$AL$188,3,FALSE))="","",(VLOOKUP($E43,'Org List'!$AJ$10:$AL$188,3,FALSE))),"")</f>
        <v>London Commissioning Region</v>
      </c>
      <c r="C43" s="99" t="str">
        <f ca="1">IFERROR(IF((VLOOKUP($E43,'Org List'!$AO$10:$AQ$188,3,FALSE))="","",(VLOOKUP($E43,'Org List'!$AO$10:$AQ$188,3,FALSE))),"")</f>
        <v>London Region</v>
      </c>
      <c r="D43" s="114" t="str">
        <f ca="1">IFERROR(IF((VLOOKUP($E43,'Org List'!$AT$10:$AV$188,3,FALSE))="","",(VLOOKUP($E43,'Org List'!$AT$10:$AV$188,3,FALSE))),"")</f>
        <v>NHS England London</v>
      </c>
      <c r="E43" s="98" t="str">
        <f t="shared" ca="1" si="0"/>
        <v>E09000003</v>
      </c>
      <c r="F43" s="100" t="str">
        <f ca="1">IF(E43="","",VLOOKUP(E43,'Org List'!$J$9:$K$488,2,0))</f>
        <v>Barnet</v>
      </c>
      <c r="G43" s="121">
        <f ca="1">IFERROR(IF((VLOOKUP($E43,'Adj NEA Backsheet'!$D$5:$CB$183,G$9,FALSE))="","",(VLOOKUP($E43,'Adj NEA Backsheet'!$D$5:$CB$183,G$9,FALSE))),"")</f>
        <v>2543.1307112156346</v>
      </c>
      <c r="H43" s="122">
        <f ca="1">IFERROR(IF((VLOOKUP($E43,'Adj NEA Backsheet'!$D$5:$CB$183,H$9,FALSE))="","",(VLOOKUP($E43,'Adj NEA Backsheet'!$D$5:$CB$183,H$9,FALSE))),"")</f>
        <v>2901.7200238409723</v>
      </c>
      <c r="I43" s="122">
        <f ca="1">IFERROR(IF((VLOOKUP($E43,'Adj NEA Backsheet'!$D$5:$CB$183,I$9,FALSE))="","",(VLOOKUP($E43,'Adj NEA Backsheet'!$D$5:$CB$183,I$9,FALSE))),"")</f>
        <v>2788.9025587818205</v>
      </c>
      <c r="J43" s="123">
        <f ca="1">IFERROR(IF((VLOOKUP($E43,'Adj NEA Backsheet'!$D$5:$CB$183,J$9,FALSE))="","",(VLOOKUP($E43,'Adj NEA Backsheet'!$D$5:$CB$183,J$9,FALSE))),"")</f>
        <v>2798.4153379158492</v>
      </c>
      <c r="K43" s="121">
        <f ca="1">IFERROR(IF((VLOOKUP($E43,'Adj NEA Backsheet'!$D$5:$CB$183,K$9,FALSE))="","",(VLOOKUP($E43,'Adj NEA Backsheet'!$D$5:$CB$183,K$9,FALSE))),"")</f>
        <v>5343.1308527823758</v>
      </c>
      <c r="L43" s="122">
        <f ca="1">IFERROR(IF((VLOOKUP($E43,'Adj NEA Backsheet'!$D$5:$CB$183,L$9,FALSE))="","",(VLOOKUP($E43,'Adj NEA Backsheet'!$D$5:$CB$183,L$9,FALSE))),"")</f>
        <v>5256.6148490722971</v>
      </c>
      <c r="M43" s="122">
        <f ca="1">IFERROR(IF((VLOOKUP($E43,'Adj NEA Backsheet'!$D$5:$CB$183,M$9,FALSE))="","",(VLOOKUP($E43,'Adj NEA Backsheet'!$D$5:$CB$183,M$9,FALSE))),"")</f>
        <v>5390.3763606272978</v>
      </c>
      <c r="N43" s="124">
        <f ca="1">IFERROR(IF((VLOOKUP($E43,'Adj NEA Backsheet'!$D$5:$CB$183,N$9,FALSE))="","",(VLOOKUP($E43,'Adj NEA Backsheet'!$D$5:$CB$183,N$9,FALSE))),"")</f>
        <v>5583.5360759553323</v>
      </c>
      <c r="O43" s="121">
        <f ca="1">IFERROR(IF((VLOOKUP($E43,'Adj NEA Backsheet'!$D$5:$CB$183,O$9,FALSE))="","",(VLOOKUP($E43,'Adj NEA Backsheet'!$D$5:$CB$183,O$9,FALSE))),"")</f>
        <v>7886.2615639980104</v>
      </c>
      <c r="P43" s="125">
        <f ca="1">IFERROR(IF((VLOOKUP($E43,'Adj NEA Backsheet'!$D$5:$CB$183,P$9,FALSE))="","",(VLOOKUP($E43,'Adj NEA Backsheet'!$D$5:$CB$183,P$9,FALSE))),"")</f>
        <v>8158.3348729132695</v>
      </c>
      <c r="Q43" s="122">
        <f ca="1">IFERROR(IF((VLOOKUP($E43,'Adj NEA Backsheet'!$D$5:$CB$183,Q$9,FALSE))="","",(VLOOKUP($E43,'Adj NEA Backsheet'!$D$5:$CB$183,Q$9,FALSE))),"")</f>
        <v>8179.2789194091183</v>
      </c>
      <c r="R43" s="124">
        <f ca="1">IFERROR(IF((VLOOKUP($E43,'Adj NEA Backsheet'!$D$5:$CB$183,R$9,FALSE))="","",(VLOOKUP($E43,'Adj NEA Backsheet'!$D$5:$CB$183,R$9,FALSE))),"")</f>
        <v>8381.951413871182</v>
      </c>
    </row>
    <row r="44" spans="1:18" ht="15" customHeight="1" x14ac:dyDescent="0.3">
      <c r="A44" s="57">
        <v>31</v>
      </c>
      <c r="B44" s="98" t="str">
        <f ca="1">IFERROR(IF((VLOOKUP($E44,'Org List'!$AJ$10:$AL$188,3,FALSE))="","",(VLOOKUP($E44,'Org List'!$AJ$10:$AL$188,3,FALSE))),"")</f>
        <v>North of England Commissioning Region</v>
      </c>
      <c r="C44" s="99" t="str">
        <f ca="1">IFERROR(IF((VLOOKUP($E44,'Org List'!$AO$10:$AQ$188,3,FALSE))="","",(VLOOKUP($E44,'Org List'!$AO$10:$AQ$188,3,FALSE))),"")</f>
        <v>Yorkshire and The Humber Region</v>
      </c>
      <c r="D44" s="114" t="str">
        <f ca="1">IFERROR(IF((VLOOKUP($E44,'Org List'!$AT$10:$AV$188,3,FALSE))="","",(VLOOKUP($E44,'Org List'!$AT$10:$AV$188,3,FALSE))),"")</f>
        <v>NHS England North (Yorkshire And Humber)</v>
      </c>
      <c r="E44" s="98" t="str">
        <f t="shared" ca="1" si="0"/>
        <v>E08000016</v>
      </c>
      <c r="F44" s="100" t="str">
        <f ca="1">IF(E44="","",VLOOKUP(E44,'Org List'!$J$9:$K$488,2,0))</f>
        <v>Barnsley</v>
      </c>
      <c r="G44" s="121">
        <f ca="1">IFERROR(IF((VLOOKUP($E44,'Adj NEA Backsheet'!$D$5:$CB$183,G$9,FALSE))="","",(VLOOKUP($E44,'Adj NEA Backsheet'!$D$5:$CB$183,G$9,FALSE))),"")</f>
        <v>2181.264707927</v>
      </c>
      <c r="H44" s="122">
        <f ca="1">IFERROR(IF((VLOOKUP($E44,'Adj NEA Backsheet'!$D$5:$CB$183,H$9,FALSE))="","",(VLOOKUP($E44,'Adj NEA Backsheet'!$D$5:$CB$183,H$9,FALSE))),"")</f>
        <v>2289.1910458535626</v>
      </c>
      <c r="I44" s="122">
        <f ca="1">IFERROR(IF((VLOOKUP($E44,'Adj NEA Backsheet'!$D$5:$CB$183,I$9,FALSE))="","",(VLOOKUP($E44,'Adj NEA Backsheet'!$D$5:$CB$183,I$9,FALSE))),"")</f>
        <v>2305.3492942888752</v>
      </c>
      <c r="J44" s="123">
        <f ca="1">IFERROR(IF((VLOOKUP($E44,'Adj NEA Backsheet'!$D$5:$CB$183,J$9,FALSE))="","",(VLOOKUP($E44,'Adj NEA Backsheet'!$D$5:$CB$183,J$9,FALSE))),"")</f>
        <v>2421.7379071789983</v>
      </c>
      <c r="K44" s="121">
        <f ca="1">IFERROR(IF((VLOOKUP($E44,'Adj NEA Backsheet'!$D$5:$CB$183,K$9,FALSE))="","",(VLOOKUP($E44,'Adj NEA Backsheet'!$D$5:$CB$183,K$9,FALSE))),"")</f>
        <v>6412.28833237047</v>
      </c>
      <c r="L44" s="122">
        <f ca="1">IFERROR(IF((VLOOKUP($E44,'Adj NEA Backsheet'!$D$5:$CB$183,L$9,FALSE))="","",(VLOOKUP($E44,'Adj NEA Backsheet'!$D$5:$CB$183,L$9,FALSE))),"")</f>
        <v>6166.3519012629185</v>
      </c>
      <c r="M44" s="122">
        <f ca="1">IFERROR(IF((VLOOKUP($E44,'Adj NEA Backsheet'!$D$5:$CB$183,M$9,FALSE))="","",(VLOOKUP($E44,'Adj NEA Backsheet'!$D$5:$CB$183,M$9,FALSE))),"")</f>
        <v>6173.4150959747076</v>
      </c>
      <c r="N44" s="124">
        <f ca="1">IFERROR(IF((VLOOKUP($E44,'Adj NEA Backsheet'!$D$5:$CB$183,N$9,FALSE))="","",(VLOOKUP($E44,'Adj NEA Backsheet'!$D$5:$CB$183,N$9,FALSE))),"")</f>
        <v>6653.1256305267325</v>
      </c>
      <c r="O44" s="121">
        <f ca="1">IFERROR(IF((VLOOKUP($E44,'Adj NEA Backsheet'!$D$5:$CB$183,O$9,FALSE))="","",(VLOOKUP($E44,'Adj NEA Backsheet'!$D$5:$CB$183,O$9,FALSE))),"")</f>
        <v>8593.5530402974691</v>
      </c>
      <c r="P44" s="125">
        <f ca="1">IFERROR(IF((VLOOKUP($E44,'Adj NEA Backsheet'!$D$5:$CB$183,P$9,FALSE))="","",(VLOOKUP($E44,'Adj NEA Backsheet'!$D$5:$CB$183,P$9,FALSE))),"")</f>
        <v>8455.5429471164807</v>
      </c>
      <c r="Q44" s="122">
        <f ca="1">IFERROR(IF((VLOOKUP($E44,'Adj NEA Backsheet'!$D$5:$CB$183,Q$9,FALSE))="","",(VLOOKUP($E44,'Adj NEA Backsheet'!$D$5:$CB$183,Q$9,FALSE))),"")</f>
        <v>8478.7643902635828</v>
      </c>
      <c r="R44" s="124">
        <f ca="1">IFERROR(IF((VLOOKUP($E44,'Adj NEA Backsheet'!$D$5:$CB$183,R$9,FALSE))="","",(VLOOKUP($E44,'Adj NEA Backsheet'!$D$5:$CB$183,R$9,FALSE))),"")</f>
        <v>9074.8635377057308</v>
      </c>
    </row>
    <row r="45" spans="1:18" ht="15" customHeight="1" x14ac:dyDescent="0.3">
      <c r="A45" s="57">
        <v>32</v>
      </c>
      <c r="B45" s="98" t="str">
        <f ca="1">IFERROR(IF((VLOOKUP($E45,'Org List'!$AJ$10:$AL$188,3,FALSE))="","",(VLOOKUP($E45,'Org List'!$AJ$10:$AL$188,3,FALSE))),"")</f>
        <v>South West England Commissioning Region</v>
      </c>
      <c r="C45" s="99" t="str">
        <f ca="1">IFERROR(IF((VLOOKUP($E45,'Org List'!$AO$10:$AQ$188,3,FALSE))="","",(VLOOKUP($E45,'Org List'!$AO$10:$AQ$188,3,FALSE))),"")</f>
        <v>South West Region</v>
      </c>
      <c r="D45" s="114" t="str">
        <f ca="1">IFERROR(IF((VLOOKUP($E45,'Org List'!$AT$10:$AV$188,3,FALSE))="","",(VLOOKUP($E45,'Org List'!$AT$10:$AV$188,3,FALSE))),"")</f>
        <v>NHS England South West (South West North)</v>
      </c>
      <c r="E45" s="98" t="str">
        <f t="shared" ca="1" si="0"/>
        <v>E06000022</v>
      </c>
      <c r="F45" s="100" t="str">
        <f ca="1">IF(E45="","",VLOOKUP(E45,'Org List'!$J$9:$K$488,2,0))</f>
        <v>Bath and North East Somerset</v>
      </c>
      <c r="G45" s="121">
        <f ca="1">IFERROR(IF((VLOOKUP($E45,'Adj NEA Backsheet'!$D$5:$CB$183,G$9,FALSE))="","",(VLOOKUP($E45,'Adj NEA Backsheet'!$D$5:$CB$183,G$9,FALSE))),"")</f>
        <v>1333.9930616051963</v>
      </c>
      <c r="H45" s="122">
        <f ca="1">IFERROR(IF((VLOOKUP($E45,'Adj NEA Backsheet'!$D$5:$CB$183,H$9,FALSE))="","",(VLOOKUP($E45,'Adj NEA Backsheet'!$D$5:$CB$183,H$9,FALSE))),"")</f>
        <v>1425.4900707908293</v>
      </c>
      <c r="I45" s="122">
        <f ca="1">IFERROR(IF((VLOOKUP($E45,'Adj NEA Backsheet'!$D$5:$CB$183,I$9,FALSE))="","",(VLOOKUP($E45,'Adj NEA Backsheet'!$D$5:$CB$183,I$9,FALSE))),"")</f>
        <v>1462.0770064575413</v>
      </c>
      <c r="J45" s="123">
        <f ca="1">IFERROR(IF((VLOOKUP($E45,'Adj NEA Backsheet'!$D$5:$CB$183,J$9,FALSE))="","",(VLOOKUP($E45,'Adj NEA Backsheet'!$D$5:$CB$183,J$9,FALSE))),"")</f>
        <v>1709.659712794514</v>
      </c>
      <c r="K45" s="121">
        <f ca="1">IFERROR(IF((VLOOKUP($E45,'Adj NEA Backsheet'!$D$5:$CB$183,K$9,FALSE))="","",(VLOOKUP($E45,'Adj NEA Backsheet'!$D$5:$CB$183,K$9,FALSE))),"")</f>
        <v>3102.4998837847888</v>
      </c>
      <c r="L45" s="122">
        <f ca="1">IFERROR(IF((VLOOKUP($E45,'Adj NEA Backsheet'!$D$5:$CB$183,L$9,FALSE))="","",(VLOOKUP($E45,'Adj NEA Backsheet'!$D$5:$CB$183,L$9,FALSE))),"")</f>
        <v>3148.181281108853</v>
      </c>
      <c r="M45" s="122">
        <f ca="1">IFERROR(IF((VLOOKUP($E45,'Adj NEA Backsheet'!$D$5:$CB$183,M$9,FALSE))="","",(VLOOKUP($E45,'Adj NEA Backsheet'!$D$5:$CB$183,M$9,FALSE))),"")</f>
        <v>3005.5564600406337</v>
      </c>
      <c r="N45" s="124">
        <f ca="1">IFERROR(IF((VLOOKUP($E45,'Adj NEA Backsheet'!$D$5:$CB$183,N$9,FALSE))="","",(VLOOKUP($E45,'Adj NEA Backsheet'!$D$5:$CB$183,N$9,FALSE))),"")</f>
        <v>3282.4833304051854</v>
      </c>
      <c r="O45" s="121">
        <f ca="1">IFERROR(IF((VLOOKUP($E45,'Adj NEA Backsheet'!$D$5:$CB$183,O$9,FALSE))="","",(VLOOKUP($E45,'Adj NEA Backsheet'!$D$5:$CB$183,O$9,FALSE))),"")</f>
        <v>4436.4929453899849</v>
      </c>
      <c r="P45" s="125">
        <f ca="1">IFERROR(IF((VLOOKUP($E45,'Adj NEA Backsheet'!$D$5:$CB$183,P$9,FALSE))="","",(VLOOKUP($E45,'Adj NEA Backsheet'!$D$5:$CB$183,P$9,FALSE))),"")</f>
        <v>4573.6713518996821</v>
      </c>
      <c r="Q45" s="122">
        <f ca="1">IFERROR(IF((VLOOKUP($E45,'Adj NEA Backsheet'!$D$5:$CB$183,Q$9,FALSE))="","",(VLOOKUP($E45,'Adj NEA Backsheet'!$D$5:$CB$183,Q$9,FALSE))),"")</f>
        <v>4467.633466498175</v>
      </c>
      <c r="R45" s="124">
        <f ca="1">IFERROR(IF((VLOOKUP($E45,'Adj NEA Backsheet'!$D$5:$CB$183,R$9,FALSE))="","",(VLOOKUP($E45,'Adj NEA Backsheet'!$D$5:$CB$183,R$9,FALSE))),"")</f>
        <v>4992.1430431996996</v>
      </c>
    </row>
    <row r="46" spans="1:18" ht="15" customHeight="1" x14ac:dyDescent="0.3">
      <c r="A46" s="57">
        <v>33</v>
      </c>
      <c r="B46" s="98" t="str">
        <f ca="1">IFERROR(IF((VLOOKUP($E46,'Org List'!$AJ$10:$AL$188,3,FALSE))="","",(VLOOKUP($E46,'Org List'!$AJ$10:$AL$188,3,FALSE))),"")</f>
        <v>Midlands and East of England Commissioning Region</v>
      </c>
      <c r="C46" s="99" t="str">
        <f ca="1">IFERROR(IF((VLOOKUP($E46,'Org List'!$AO$10:$AQ$188,3,FALSE))="","",(VLOOKUP($E46,'Org List'!$AO$10:$AQ$188,3,FALSE))),"")</f>
        <v>East Region</v>
      </c>
      <c r="D46" s="114" t="str">
        <f ca="1">IFERROR(IF((VLOOKUP($E46,'Org List'!$AT$10:$AV$188,3,FALSE))="","",(VLOOKUP($E46,'Org List'!$AT$10:$AV$188,3,FALSE))),"")</f>
        <v>NHS England Midlands And East (Central Midlands)</v>
      </c>
      <c r="E46" s="98" t="str">
        <f t="shared" ca="1" si="0"/>
        <v>E06000055</v>
      </c>
      <c r="F46" s="100" t="str">
        <f ca="1">IF(E46="","",VLOOKUP(E46,'Org List'!$J$9:$K$488,2,0))</f>
        <v>Bedford</v>
      </c>
      <c r="G46" s="121">
        <f ca="1">IFERROR(IF((VLOOKUP($E46,'Adj NEA Backsheet'!$D$5:$CB$183,G$9,FALSE))="","",(VLOOKUP($E46,'Adj NEA Backsheet'!$D$5:$CB$183,G$9,FALSE))),"")</f>
        <v>1497.6542054903198</v>
      </c>
      <c r="H46" s="122">
        <f ca="1">IFERROR(IF((VLOOKUP($E46,'Adj NEA Backsheet'!$D$5:$CB$183,H$9,FALSE))="","",(VLOOKUP($E46,'Adj NEA Backsheet'!$D$5:$CB$183,H$9,FALSE))),"")</f>
        <v>1570.8416054035852</v>
      </c>
      <c r="I46" s="122">
        <f ca="1">IFERROR(IF((VLOOKUP($E46,'Adj NEA Backsheet'!$D$5:$CB$183,I$9,FALSE))="","",(VLOOKUP($E46,'Adj NEA Backsheet'!$D$5:$CB$183,I$9,FALSE))),"")</f>
        <v>1587.1120566163215</v>
      </c>
      <c r="J46" s="123">
        <f ca="1">IFERROR(IF((VLOOKUP($E46,'Adj NEA Backsheet'!$D$5:$CB$183,J$9,FALSE))="","",(VLOOKUP($E46,'Adj NEA Backsheet'!$D$5:$CB$183,J$9,FALSE))),"")</f>
        <v>1739.0417196090987</v>
      </c>
      <c r="K46" s="121">
        <f ca="1">IFERROR(IF((VLOOKUP($E46,'Adj NEA Backsheet'!$D$5:$CB$183,K$9,FALSE))="","",(VLOOKUP($E46,'Adj NEA Backsheet'!$D$5:$CB$183,K$9,FALSE))),"")</f>
        <v>3332.5558408214411</v>
      </c>
      <c r="L46" s="122">
        <f ca="1">IFERROR(IF((VLOOKUP($E46,'Adj NEA Backsheet'!$D$5:$CB$183,L$9,FALSE))="","",(VLOOKUP($E46,'Adj NEA Backsheet'!$D$5:$CB$183,L$9,FALSE))),"")</f>
        <v>3227.7301641901267</v>
      </c>
      <c r="M46" s="122">
        <f ca="1">IFERROR(IF((VLOOKUP($E46,'Adj NEA Backsheet'!$D$5:$CB$183,M$9,FALSE))="","",(VLOOKUP($E46,'Adj NEA Backsheet'!$D$5:$CB$183,M$9,FALSE))),"")</f>
        <v>3212.6126375758831</v>
      </c>
      <c r="N46" s="124">
        <f ca="1">IFERROR(IF((VLOOKUP($E46,'Adj NEA Backsheet'!$D$5:$CB$183,N$9,FALSE))="","",(VLOOKUP($E46,'Adj NEA Backsheet'!$D$5:$CB$183,N$9,FALSE))),"")</f>
        <v>3483.5131622331692</v>
      </c>
      <c r="O46" s="121">
        <f ca="1">IFERROR(IF((VLOOKUP($E46,'Adj NEA Backsheet'!$D$5:$CB$183,O$9,FALSE))="","",(VLOOKUP($E46,'Adj NEA Backsheet'!$D$5:$CB$183,O$9,FALSE))),"")</f>
        <v>4830.2100463117604</v>
      </c>
      <c r="P46" s="125">
        <f ca="1">IFERROR(IF((VLOOKUP($E46,'Adj NEA Backsheet'!$D$5:$CB$183,P$9,FALSE))="","",(VLOOKUP($E46,'Adj NEA Backsheet'!$D$5:$CB$183,P$9,FALSE))),"")</f>
        <v>4798.5717695937119</v>
      </c>
      <c r="Q46" s="122">
        <f ca="1">IFERROR(IF((VLOOKUP($E46,'Adj NEA Backsheet'!$D$5:$CB$183,Q$9,FALSE))="","",(VLOOKUP($E46,'Adj NEA Backsheet'!$D$5:$CB$183,Q$9,FALSE))),"")</f>
        <v>4799.7246941922049</v>
      </c>
      <c r="R46" s="124">
        <f ca="1">IFERROR(IF((VLOOKUP($E46,'Adj NEA Backsheet'!$D$5:$CB$183,R$9,FALSE))="","",(VLOOKUP($E46,'Adj NEA Backsheet'!$D$5:$CB$183,R$9,FALSE))),"")</f>
        <v>5222.5548818422676</v>
      </c>
    </row>
    <row r="47" spans="1:18" ht="15" customHeight="1" x14ac:dyDescent="0.3">
      <c r="A47" s="57">
        <v>34</v>
      </c>
      <c r="B47" s="98" t="str">
        <f ca="1">IFERROR(IF((VLOOKUP($E47,'Org List'!$AJ$10:$AL$188,3,FALSE))="","",(VLOOKUP($E47,'Org List'!$AJ$10:$AL$188,3,FALSE))),"")</f>
        <v>London Commissioning Region</v>
      </c>
      <c r="C47" s="99" t="str">
        <f ca="1">IFERROR(IF((VLOOKUP($E47,'Org List'!$AO$10:$AQ$188,3,FALSE))="","",(VLOOKUP($E47,'Org List'!$AO$10:$AQ$188,3,FALSE))),"")</f>
        <v>London Region</v>
      </c>
      <c r="D47" s="114" t="str">
        <f ca="1">IFERROR(IF((VLOOKUP($E47,'Org List'!$AT$10:$AV$188,3,FALSE))="","",(VLOOKUP($E47,'Org List'!$AT$10:$AV$188,3,FALSE))),"")</f>
        <v>NHS England London</v>
      </c>
      <c r="E47" s="98" t="str">
        <f t="shared" ca="1" si="0"/>
        <v>E09000004</v>
      </c>
      <c r="F47" s="100" t="str">
        <f ca="1">IF(E47="","",VLOOKUP(E47,'Org List'!$J$9:$K$488,2,0))</f>
        <v>Bexley</v>
      </c>
      <c r="G47" s="121">
        <f ca="1">IFERROR(IF((VLOOKUP($E47,'Adj NEA Backsheet'!$D$5:$CB$183,G$9,FALSE))="","",(VLOOKUP($E47,'Adj NEA Backsheet'!$D$5:$CB$183,G$9,FALSE))),"")</f>
        <v>2266.811411646825</v>
      </c>
      <c r="H47" s="122">
        <f ca="1">IFERROR(IF((VLOOKUP($E47,'Adj NEA Backsheet'!$D$5:$CB$183,H$9,FALSE))="","",(VLOOKUP($E47,'Adj NEA Backsheet'!$D$5:$CB$183,H$9,FALSE))),"")</f>
        <v>2514.5681779547931</v>
      </c>
      <c r="I47" s="122">
        <f ca="1">IFERROR(IF((VLOOKUP($E47,'Adj NEA Backsheet'!$D$5:$CB$183,I$9,FALSE))="","",(VLOOKUP($E47,'Adj NEA Backsheet'!$D$5:$CB$183,I$9,FALSE))),"")</f>
        <v>2328.2230332604368</v>
      </c>
      <c r="J47" s="123">
        <f ca="1">IFERROR(IF((VLOOKUP($E47,'Adj NEA Backsheet'!$D$5:$CB$183,J$9,FALSE))="","",(VLOOKUP($E47,'Adj NEA Backsheet'!$D$5:$CB$183,J$9,FALSE))),"")</f>
        <v>2677.8237336868851</v>
      </c>
      <c r="K47" s="121">
        <f ca="1">IFERROR(IF((VLOOKUP($E47,'Adj NEA Backsheet'!$D$5:$CB$183,K$9,FALSE))="","",(VLOOKUP($E47,'Adj NEA Backsheet'!$D$5:$CB$183,K$9,FALSE))),"")</f>
        <v>4313.3187733913455</v>
      </c>
      <c r="L47" s="122">
        <f ca="1">IFERROR(IF((VLOOKUP($E47,'Adj NEA Backsheet'!$D$5:$CB$183,L$9,FALSE))="","",(VLOOKUP($E47,'Adj NEA Backsheet'!$D$5:$CB$183,L$9,FALSE))),"")</f>
        <v>4249.058725699394</v>
      </c>
      <c r="M47" s="122">
        <f ca="1">IFERROR(IF((VLOOKUP($E47,'Adj NEA Backsheet'!$D$5:$CB$183,M$9,FALSE))="","",(VLOOKUP($E47,'Adj NEA Backsheet'!$D$5:$CB$183,M$9,FALSE))),"")</f>
        <v>4043.0793600297129</v>
      </c>
      <c r="N47" s="124">
        <f ca="1">IFERROR(IF((VLOOKUP($E47,'Adj NEA Backsheet'!$D$5:$CB$183,N$9,FALSE))="","",(VLOOKUP($E47,'Adj NEA Backsheet'!$D$5:$CB$183,N$9,FALSE))),"")</f>
        <v>4270.7498078933568</v>
      </c>
      <c r="O47" s="121">
        <f ca="1">IFERROR(IF((VLOOKUP($E47,'Adj NEA Backsheet'!$D$5:$CB$183,O$9,FALSE))="","",(VLOOKUP($E47,'Adj NEA Backsheet'!$D$5:$CB$183,O$9,FALSE))),"")</f>
        <v>6580.1301850381706</v>
      </c>
      <c r="P47" s="125">
        <f ca="1">IFERROR(IF((VLOOKUP($E47,'Adj NEA Backsheet'!$D$5:$CB$183,P$9,FALSE))="","",(VLOOKUP($E47,'Adj NEA Backsheet'!$D$5:$CB$183,P$9,FALSE))),"")</f>
        <v>6763.6269036541871</v>
      </c>
      <c r="Q47" s="122">
        <f ca="1">IFERROR(IF((VLOOKUP($E47,'Adj NEA Backsheet'!$D$5:$CB$183,Q$9,FALSE))="","",(VLOOKUP($E47,'Adj NEA Backsheet'!$D$5:$CB$183,Q$9,FALSE))),"")</f>
        <v>6371.3023932901497</v>
      </c>
      <c r="R47" s="124">
        <f ca="1">IFERROR(IF((VLOOKUP($E47,'Adj NEA Backsheet'!$D$5:$CB$183,R$9,FALSE))="","",(VLOOKUP($E47,'Adj NEA Backsheet'!$D$5:$CB$183,R$9,FALSE))),"")</f>
        <v>6948.5735415802419</v>
      </c>
    </row>
    <row r="48" spans="1:18" ht="15" customHeight="1" x14ac:dyDescent="0.3">
      <c r="A48" s="57">
        <v>35</v>
      </c>
      <c r="B48" s="98" t="str">
        <f ca="1">IFERROR(IF((VLOOKUP($E48,'Org List'!$AJ$10:$AL$188,3,FALSE))="","",(VLOOKUP($E48,'Org List'!$AJ$10:$AL$188,3,FALSE))),"")</f>
        <v>Midlands and East of England Commissioning Region</v>
      </c>
      <c r="C48" s="99" t="str">
        <f ca="1">IFERROR(IF((VLOOKUP($E48,'Org List'!$AO$10:$AQ$188,3,FALSE))="","",(VLOOKUP($E48,'Org List'!$AO$10:$AQ$188,3,FALSE))),"")</f>
        <v>West Midlands Region</v>
      </c>
      <c r="D48" s="114" t="str">
        <f ca="1">IFERROR(IF((VLOOKUP($E48,'Org List'!$AT$10:$AV$188,3,FALSE))="","",(VLOOKUP($E48,'Org List'!$AT$10:$AV$188,3,FALSE))),"")</f>
        <v>NHS England Midlands And East (West Midlands)</v>
      </c>
      <c r="E48" s="98" t="str">
        <f t="shared" ca="1" si="0"/>
        <v>E08000025</v>
      </c>
      <c r="F48" s="100" t="str">
        <f ca="1">IF(E48="","",VLOOKUP(E48,'Org List'!$J$9:$K$488,2,0))</f>
        <v>Birmingham</v>
      </c>
      <c r="G48" s="121">
        <f ca="1">IFERROR(IF((VLOOKUP($E48,'Adj NEA Backsheet'!$D$5:$CB$183,G$9,FALSE))="","",(VLOOKUP($E48,'Adj NEA Backsheet'!$D$5:$CB$183,G$9,FALSE))),"")</f>
        <v>13983.286940703863</v>
      </c>
      <c r="H48" s="122">
        <f ca="1">IFERROR(IF((VLOOKUP($E48,'Adj NEA Backsheet'!$D$5:$CB$183,H$9,FALSE))="","",(VLOOKUP($E48,'Adj NEA Backsheet'!$D$5:$CB$183,H$9,FALSE))),"")</f>
        <v>14825.82274963796</v>
      </c>
      <c r="I48" s="122">
        <f ca="1">IFERROR(IF((VLOOKUP($E48,'Adj NEA Backsheet'!$D$5:$CB$183,I$9,FALSE))="","",(VLOOKUP($E48,'Adj NEA Backsheet'!$D$5:$CB$183,I$9,FALSE))),"")</f>
        <v>15065.683481073971</v>
      </c>
      <c r="J48" s="123">
        <f ca="1">IFERROR(IF((VLOOKUP($E48,'Adj NEA Backsheet'!$D$5:$CB$183,J$9,FALSE))="","",(VLOOKUP($E48,'Adj NEA Backsheet'!$D$5:$CB$183,J$9,FALSE))),"")</f>
        <v>15778.969145427383</v>
      </c>
      <c r="K48" s="121">
        <f ca="1">IFERROR(IF((VLOOKUP($E48,'Adj NEA Backsheet'!$D$5:$CB$183,K$9,FALSE))="","",(VLOOKUP($E48,'Adj NEA Backsheet'!$D$5:$CB$183,K$9,FALSE))),"")</f>
        <v>24388.255214730496</v>
      </c>
      <c r="L48" s="122">
        <f ca="1">IFERROR(IF((VLOOKUP($E48,'Adj NEA Backsheet'!$D$5:$CB$183,L$9,FALSE))="","",(VLOOKUP($E48,'Adj NEA Backsheet'!$D$5:$CB$183,L$9,FALSE))),"")</f>
        <v>24595.332883184492</v>
      </c>
      <c r="M48" s="122">
        <f ca="1">IFERROR(IF((VLOOKUP($E48,'Adj NEA Backsheet'!$D$5:$CB$183,M$9,FALSE))="","",(VLOOKUP($E48,'Adj NEA Backsheet'!$D$5:$CB$183,M$9,FALSE))),"")</f>
        <v>24644.406769487265</v>
      </c>
      <c r="N48" s="124">
        <f ca="1">IFERROR(IF((VLOOKUP($E48,'Adj NEA Backsheet'!$D$5:$CB$183,N$9,FALSE))="","",(VLOOKUP($E48,'Adj NEA Backsheet'!$D$5:$CB$183,N$9,FALSE))),"")</f>
        <v>25174.399443536342</v>
      </c>
      <c r="O48" s="121">
        <f ca="1">IFERROR(IF((VLOOKUP($E48,'Adj NEA Backsheet'!$D$5:$CB$183,O$9,FALSE))="","",(VLOOKUP($E48,'Adj NEA Backsheet'!$D$5:$CB$183,O$9,FALSE))),"")</f>
        <v>38371.542155434363</v>
      </c>
      <c r="P48" s="125">
        <f ca="1">IFERROR(IF((VLOOKUP($E48,'Adj NEA Backsheet'!$D$5:$CB$183,P$9,FALSE))="","",(VLOOKUP($E48,'Adj NEA Backsheet'!$D$5:$CB$183,P$9,FALSE))),"")</f>
        <v>39421.155632822454</v>
      </c>
      <c r="Q48" s="122">
        <f ca="1">IFERROR(IF((VLOOKUP($E48,'Adj NEA Backsheet'!$D$5:$CB$183,Q$9,FALSE))="","",(VLOOKUP($E48,'Adj NEA Backsheet'!$D$5:$CB$183,Q$9,FALSE))),"")</f>
        <v>39710.090250561232</v>
      </c>
      <c r="R48" s="124">
        <f ca="1">IFERROR(IF((VLOOKUP($E48,'Adj NEA Backsheet'!$D$5:$CB$183,R$9,FALSE))="","",(VLOOKUP($E48,'Adj NEA Backsheet'!$D$5:$CB$183,R$9,FALSE))),"")</f>
        <v>40953.368588963727</v>
      </c>
    </row>
    <row r="49" spans="1:18" ht="15" customHeight="1" x14ac:dyDescent="0.3">
      <c r="A49" s="57">
        <v>36</v>
      </c>
      <c r="B49" s="98" t="str">
        <f ca="1">IFERROR(IF((VLOOKUP($E49,'Org List'!$AJ$10:$AL$188,3,FALSE))="","",(VLOOKUP($E49,'Org List'!$AJ$10:$AL$188,3,FALSE))),"")</f>
        <v>North of England Commissioning Region</v>
      </c>
      <c r="C49" s="99" t="str">
        <f ca="1">IFERROR(IF((VLOOKUP($E49,'Org List'!$AO$10:$AQ$188,3,FALSE))="","",(VLOOKUP($E49,'Org List'!$AO$10:$AQ$188,3,FALSE))),"")</f>
        <v>North West Region</v>
      </c>
      <c r="D49" s="114" t="str">
        <f ca="1">IFERROR(IF((VLOOKUP($E49,'Org List'!$AT$10:$AV$188,3,FALSE))="","",(VLOOKUP($E49,'Org List'!$AT$10:$AV$188,3,FALSE))),"")</f>
        <v>NHS England North (Lancashire)</v>
      </c>
      <c r="E49" s="98" t="str">
        <f t="shared" ca="1" si="0"/>
        <v>E06000008</v>
      </c>
      <c r="F49" s="100" t="str">
        <f ca="1">IF(E49="","",VLOOKUP(E49,'Org List'!$J$9:$K$488,2,0))</f>
        <v>Blackburn with Darwen</v>
      </c>
      <c r="G49" s="121">
        <f ca="1">IFERROR(IF((VLOOKUP($E49,'Adj NEA Backsheet'!$D$5:$CB$183,G$9,FALSE))="","",(VLOOKUP($E49,'Adj NEA Backsheet'!$D$5:$CB$183,G$9,FALSE))),"")</f>
        <v>1376.3083525978004</v>
      </c>
      <c r="H49" s="122">
        <f ca="1">IFERROR(IF((VLOOKUP($E49,'Adj NEA Backsheet'!$D$5:$CB$183,H$9,FALSE))="","",(VLOOKUP($E49,'Adj NEA Backsheet'!$D$5:$CB$183,H$9,FALSE))),"")</f>
        <v>1468.8094243220626</v>
      </c>
      <c r="I49" s="122">
        <f ca="1">IFERROR(IF((VLOOKUP($E49,'Adj NEA Backsheet'!$D$5:$CB$183,I$9,FALSE))="","",(VLOOKUP($E49,'Adj NEA Backsheet'!$D$5:$CB$183,I$9,FALSE))),"")</f>
        <v>1540.4561272801102</v>
      </c>
      <c r="J49" s="123">
        <f ca="1">IFERROR(IF((VLOOKUP($E49,'Adj NEA Backsheet'!$D$5:$CB$183,J$9,FALSE))="","",(VLOOKUP($E49,'Adj NEA Backsheet'!$D$5:$CB$183,J$9,FALSE))),"")</f>
        <v>1949.7492707136425</v>
      </c>
      <c r="K49" s="121">
        <f ca="1">IFERROR(IF((VLOOKUP($E49,'Adj NEA Backsheet'!$D$5:$CB$183,K$9,FALSE))="","",(VLOOKUP($E49,'Adj NEA Backsheet'!$D$5:$CB$183,K$9,FALSE))),"")</f>
        <v>3121.2958095475278</v>
      </c>
      <c r="L49" s="122">
        <f ca="1">IFERROR(IF((VLOOKUP($E49,'Adj NEA Backsheet'!$D$5:$CB$183,L$9,FALSE))="","",(VLOOKUP($E49,'Adj NEA Backsheet'!$D$5:$CB$183,L$9,FALSE))),"")</f>
        <v>3041.0628074629749</v>
      </c>
      <c r="M49" s="122">
        <f ca="1">IFERROR(IF((VLOOKUP($E49,'Adj NEA Backsheet'!$D$5:$CB$183,M$9,FALSE))="","",(VLOOKUP($E49,'Adj NEA Backsheet'!$D$5:$CB$183,M$9,FALSE))),"")</f>
        <v>2992.5671252528791</v>
      </c>
      <c r="N49" s="124">
        <f ca="1">IFERROR(IF((VLOOKUP($E49,'Adj NEA Backsheet'!$D$5:$CB$183,N$9,FALSE))="","",(VLOOKUP($E49,'Adj NEA Backsheet'!$D$5:$CB$183,N$9,FALSE))),"")</f>
        <v>3162.9996681093439</v>
      </c>
      <c r="O49" s="121">
        <f ca="1">IFERROR(IF((VLOOKUP($E49,'Adj NEA Backsheet'!$D$5:$CB$183,O$9,FALSE))="","",(VLOOKUP($E49,'Adj NEA Backsheet'!$D$5:$CB$183,O$9,FALSE))),"")</f>
        <v>4497.6041621453278</v>
      </c>
      <c r="P49" s="125">
        <f ca="1">IFERROR(IF((VLOOKUP($E49,'Adj NEA Backsheet'!$D$5:$CB$183,P$9,FALSE))="","",(VLOOKUP($E49,'Adj NEA Backsheet'!$D$5:$CB$183,P$9,FALSE))),"")</f>
        <v>4509.872231785037</v>
      </c>
      <c r="Q49" s="122">
        <f ca="1">IFERROR(IF((VLOOKUP($E49,'Adj NEA Backsheet'!$D$5:$CB$183,Q$9,FALSE))="","",(VLOOKUP($E49,'Adj NEA Backsheet'!$D$5:$CB$183,Q$9,FALSE))),"")</f>
        <v>4533.0232525329893</v>
      </c>
      <c r="R49" s="124">
        <f ca="1">IFERROR(IF((VLOOKUP($E49,'Adj NEA Backsheet'!$D$5:$CB$183,R$9,FALSE))="","",(VLOOKUP($E49,'Adj NEA Backsheet'!$D$5:$CB$183,R$9,FALSE))),"")</f>
        <v>5112.748938822986</v>
      </c>
    </row>
    <row r="50" spans="1:18" ht="15" customHeight="1" x14ac:dyDescent="0.3">
      <c r="A50" s="57">
        <v>37</v>
      </c>
      <c r="B50" s="98" t="str">
        <f ca="1">IFERROR(IF((VLOOKUP($E50,'Org List'!$AJ$10:$AL$188,3,FALSE))="","",(VLOOKUP($E50,'Org List'!$AJ$10:$AL$188,3,FALSE))),"")</f>
        <v>North of England Commissioning Region</v>
      </c>
      <c r="C50" s="99" t="str">
        <f ca="1">IFERROR(IF((VLOOKUP($E50,'Org List'!$AO$10:$AQ$188,3,FALSE))="","",(VLOOKUP($E50,'Org List'!$AO$10:$AQ$188,3,FALSE))),"")</f>
        <v>North West Region</v>
      </c>
      <c r="D50" s="114" t="str">
        <f ca="1">IFERROR(IF((VLOOKUP($E50,'Org List'!$AT$10:$AV$188,3,FALSE))="","",(VLOOKUP($E50,'Org List'!$AT$10:$AV$188,3,FALSE))),"")</f>
        <v>NHS England North (Lancashire)</v>
      </c>
      <c r="E50" s="98" t="str">
        <f t="shared" ca="1" si="0"/>
        <v>E06000009</v>
      </c>
      <c r="F50" s="100" t="str">
        <f ca="1">IF(E50="","",VLOOKUP(E50,'Org List'!$J$9:$K$488,2,0))</f>
        <v>Blackpool</v>
      </c>
      <c r="G50" s="121">
        <f ca="1">IFERROR(IF((VLOOKUP($E50,'Adj NEA Backsheet'!$D$5:$CB$183,G$9,FALSE))="","",(VLOOKUP($E50,'Adj NEA Backsheet'!$D$5:$CB$183,G$9,FALSE))),"")</f>
        <v>1211.1004975925625</v>
      </c>
      <c r="H50" s="122">
        <f ca="1">IFERROR(IF((VLOOKUP($E50,'Adj NEA Backsheet'!$D$5:$CB$183,H$9,FALSE))="","",(VLOOKUP($E50,'Adj NEA Backsheet'!$D$5:$CB$183,H$9,FALSE))),"")</f>
        <v>1300.2346969459768</v>
      </c>
      <c r="I50" s="122">
        <f ca="1">IFERROR(IF((VLOOKUP($E50,'Adj NEA Backsheet'!$D$5:$CB$183,I$9,FALSE))="","",(VLOOKUP($E50,'Adj NEA Backsheet'!$D$5:$CB$183,I$9,FALSE))),"")</f>
        <v>1194.3648462767214</v>
      </c>
      <c r="J50" s="123">
        <f ca="1">IFERROR(IF((VLOOKUP($E50,'Adj NEA Backsheet'!$D$5:$CB$183,J$9,FALSE))="","",(VLOOKUP($E50,'Adj NEA Backsheet'!$D$5:$CB$183,J$9,FALSE))),"")</f>
        <v>1429.6615786942107</v>
      </c>
      <c r="K50" s="121">
        <f ca="1">IFERROR(IF((VLOOKUP($E50,'Adj NEA Backsheet'!$D$5:$CB$183,K$9,FALSE))="","",(VLOOKUP($E50,'Adj NEA Backsheet'!$D$5:$CB$183,K$9,FALSE))),"")</f>
        <v>3505.9433397571074</v>
      </c>
      <c r="L50" s="122">
        <f ca="1">IFERROR(IF((VLOOKUP($E50,'Adj NEA Backsheet'!$D$5:$CB$183,L$9,FALSE))="","",(VLOOKUP($E50,'Adj NEA Backsheet'!$D$5:$CB$183,L$9,FALSE))),"")</f>
        <v>3552.6194504634036</v>
      </c>
      <c r="M50" s="122">
        <f ca="1">IFERROR(IF((VLOOKUP($E50,'Adj NEA Backsheet'!$D$5:$CB$183,M$9,FALSE))="","",(VLOOKUP($E50,'Adj NEA Backsheet'!$D$5:$CB$183,M$9,FALSE))),"")</f>
        <v>3485.0388161123178</v>
      </c>
      <c r="N50" s="124">
        <f ca="1">IFERROR(IF((VLOOKUP($E50,'Adj NEA Backsheet'!$D$5:$CB$183,N$9,FALSE))="","",(VLOOKUP($E50,'Adj NEA Backsheet'!$D$5:$CB$183,N$9,FALSE))),"")</f>
        <v>3731.6660287374825</v>
      </c>
      <c r="O50" s="121">
        <f ca="1">IFERROR(IF((VLOOKUP($E50,'Adj NEA Backsheet'!$D$5:$CB$183,O$9,FALSE))="","",(VLOOKUP($E50,'Adj NEA Backsheet'!$D$5:$CB$183,O$9,FALSE))),"")</f>
        <v>4717.04383734967</v>
      </c>
      <c r="P50" s="125">
        <f ca="1">IFERROR(IF((VLOOKUP($E50,'Adj NEA Backsheet'!$D$5:$CB$183,P$9,FALSE))="","",(VLOOKUP($E50,'Adj NEA Backsheet'!$D$5:$CB$183,P$9,FALSE))),"")</f>
        <v>4852.8541474093799</v>
      </c>
      <c r="Q50" s="122">
        <f ca="1">IFERROR(IF((VLOOKUP($E50,'Adj NEA Backsheet'!$D$5:$CB$183,Q$9,FALSE))="","",(VLOOKUP($E50,'Adj NEA Backsheet'!$D$5:$CB$183,Q$9,FALSE))),"")</f>
        <v>4679.4036623890388</v>
      </c>
      <c r="R50" s="124">
        <f ca="1">IFERROR(IF((VLOOKUP($E50,'Adj NEA Backsheet'!$D$5:$CB$183,R$9,FALSE))="","",(VLOOKUP($E50,'Adj NEA Backsheet'!$D$5:$CB$183,R$9,FALSE))),"")</f>
        <v>5161.3276074316927</v>
      </c>
    </row>
    <row r="51" spans="1:18" ht="15" customHeight="1" x14ac:dyDescent="0.3">
      <c r="A51" s="57">
        <v>38</v>
      </c>
      <c r="B51" s="98" t="str">
        <f ca="1">IFERROR(IF((VLOOKUP($E51,'Org List'!$AJ$10:$AL$188,3,FALSE))="","",(VLOOKUP($E51,'Org List'!$AJ$10:$AL$188,3,FALSE))),"")</f>
        <v>North of England Commissioning Region</v>
      </c>
      <c r="C51" s="99" t="str">
        <f ca="1">IFERROR(IF((VLOOKUP($E51,'Org List'!$AO$10:$AQ$188,3,FALSE))="","",(VLOOKUP($E51,'Org List'!$AO$10:$AQ$188,3,FALSE))),"")</f>
        <v>North West Region</v>
      </c>
      <c r="D51" s="114" t="str">
        <f ca="1">IFERROR(IF((VLOOKUP($E51,'Org List'!$AT$10:$AV$188,3,FALSE))="","",(VLOOKUP($E51,'Org List'!$AT$10:$AV$188,3,FALSE))),"")</f>
        <v>NHS England North (Greater Manchester)</v>
      </c>
      <c r="E51" s="98" t="str">
        <f t="shared" ca="1" si="0"/>
        <v>E08000001</v>
      </c>
      <c r="F51" s="100" t="str">
        <f ca="1">IF(E51="","",VLOOKUP(E51,'Org List'!$J$9:$K$488,2,0))</f>
        <v>Bolton</v>
      </c>
      <c r="G51" s="121">
        <f ca="1">IFERROR(IF((VLOOKUP($E51,'Adj NEA Backsheet'!$D$5:$CB$183,G$9,FALSE))="","",(VLOOKUP($E51,'Adj NEA Backsheet'!$D$5:$CB$183,G$9,FALSE))),"")</f>
        <v>2596.766122794148</v>
      </c>
      <c r="H51" s="122">
        <f ca="1">IFERROR(IF((VLOOKUP($E51,'Adj NEA Backsheet'!$D$5:$CB$183,H$9,FALSE))="","",(VLOOKUP($E51,'Adj NEA Backsheet'!$D$5:$CB$183,H$9,FALSE))),"")</f>
        <v>2299.7358624248</v>
      </c>
      <c r="I51" s="122">
        <f ca="1">IFERROR(IF((VLOOKUP($E51,'Adj NEA Backsheet'!$D$5:$CB$183,I$9,FALSE))="","",(VLOOKUP($E51,'Adj NEA Backsheet'!$D$5:$CB$183,I$9,FALSE))),"")</f>
        <v>2155.5321194196044</v>
      </c>
      <c r="J51" s="123">
        <f ca="1">IFERROR(IF((VLOOKUP($E51,'Adj NEA Backsheet'!$D$5:$CB$183,J$9,FALSE))="","",(VLOOKUP($E51,'Adj NEA Backsheet'!$D$5:$CB$183,J$9,FALSE))),"")</f>
        <v>2455.3214691830481</v>
      </c>
      <c r="K51" s="121">
        <f ca="1">IFERROR(IF((VLOOKUP($E51,'Adj NEA Backsheet'!$D$5:$CB$183,K$9,FALSE))="","",(VLOOKUP($E51,'Adj NEA Backsheet'!$D$5:$CB$183,K$9,FALSE))),"")</f>
        <v>5708.1237020439967</v>
      </c>
      <c r="L51" s="122">
        <f ca="1">IFERROR(IF((VLOOKUP($E51,'Adj NEA Backsheet'!$D$5:$CB$183,L$9,FALSE))="","",(VLOOKUP($E51,'Adj NEA Backsheet'!$D$5:$CB$183,L$9,FALSE))),"")</f>
        <v>5789.1921163045708</v>
      </c>
      <c r="M51" s="122">
        <f ca="1">IFERROR(IF((VLOOKUP($E51,'Adj NEA Backsheet'!$D$5:$CB$183,M$9,FALSE))="","",(VLOOKUP($E51,'Adj NEA Backsheet'!$D$5:$CB$183,M$9,FALSE))),"")</f>
        <v>5445.0379475017671</v>
      </c>
      <c r="N51" s="124">
        <f ca="1">IFERROR(IF((VLOOKUP($E51,'Adj NEA Backsheet'!$D$5:$CB$183,N$9,FALSE))="","",(VLOOKUP($E51,'Adj NEA Backsheet'!$D$5:$CB$183,N$9,FALSE))),"")</f>
        <v>5862.0098937195689</v>
      </c>
      <c r="O51" s="121">
        <f ca="1">IFERROR(IF((VLOOKUP($E51,'Adj NEA Backsheet'!$D$5:$CB$183,O$9,FALSE))="","",(VLOOKUP($E51,'Adj NEA Backsheet'!$D$5:$CB$183,O$9,FALSE))),"")</f>
        <v>8304.8898248381447</v>
      </c>
      <c r="P51" s="125">
        <f ca="1">IFERROR(IF((VLOOKUP($E51,'Adj NEA Backsheet'!$D$5:$CB$183,P$9,FALSE))="","",(VLOOKUP($E51,'Adj NEA Backsheet'!$D$5:$CB$183,P$9,FALSE))),"")</f>
        <v>8088.9279787293708</v>
      </c>
      <c r="Q51" s="122">
        <f ca="1">IFERROR(IF((VLOOKUP($E51,'Adj NEA Backsheet'!$D$5:$CB$183,Q$9,FALSE))="","",(VLOOKUP($E51,'Adj NEA Backsheet'!$D$5:$CB$183,Q$9,FALSE))),"")</f>
        <v>7600.5700669213711</v>
      </c>
      <c r="R51" s="124">
        <f ca="1">IFERROR(IF((VLOOKUP($E51,'Adj NEA Backsheet'!$D$5:$CB$183,R$9,FALSE))="","",(VLOOKUP($E51,'Adj NEA Backsheet'!$D$5:$CB$183,R$9,FALSE))),"")</f>
        <v>8317.3313629026161</v>
      </c>
    </row>
    <row r="52" spans="1:18" ht="15" customHeight="1" x14ac:dyDescent="0.3">
      <c r="A52" s="57">
        <v>39</v>
      </c>
      <c r="B52" s="98" t="str">
        <f ca="1">IFERROR(IF((VLOOKUP($E52,'Org List'!$AJ$10:$AL$188,3,FALSE))="","",(VLOOKUP($E52,'Org List'!$AJ$10:$AL$188,3,FALSE))),"")</f>
        <v>South West England Commissioning Region</v>
      </c>
      <c r="C52" s="99" t="str">
        <f ca="1">IFERROR(IF((VLOOKUP($E52,'Org List'!$AO$10:$AQ$188,3,FALSE))="","",(VLOOKUP($E52,'Org List'!$AO$10:$AQ$188,3,FALSE))),"")</f>
        <v>South West Region</v>
      </c>
      <c r="D52" s="114" t="str">
        <f ca="1">IFERROR(IF((VLOOKUP($E52,'Org List'!$AT$10:$AV$188,3,FALSE))="","",(VLOOKUP($E52,'Org List'!$AT$10:$AV$188,3,FALSE))),"")</f>
        <v>NHS England South West (South West South)</v>
      </c>
      <c r="E52" s="98" t="str">
        <f t="shared" ca="1" si="0"/>
        <v>E06000028 &amp; E06000029</v>
      </c>
      <c r="F52" s="100" t="str">
        <f ca="1">IF(E52="","",VLOOKUP(E52,'Org List'!$J$9:$K$488,2,0))</f>
        <v>Bournemouth &amp; Poole</v>
      </c>
      <c r="G52" s="121">
        <f ca="1">IFERROR(IF((VLOOKUP($E52,'Adj NEA Backsheet'!$D$5:$CB$183,G$9,FALSE))="","",(VLOOKUP($E52,'Adj NEA Backsheet'!$D$5:$CB$183,G$9,FALSE))),"")</f>
        <v>3696.427146982559</v>
      </c>
      <c r="H52" s="122">
        <f ca="1">IFERROR(IF((VLOOKUP($E52,'Adj NEA Backsheet'!$D$5:$CB$183,H$9,FALSE))="","",(VLOOKUP($E52,'Adj NEA Backsheet'!$D$5:$CB$183,H$9,FALSE))),"")</f>
        <v>3863.2941662128478</v>
      </c>
      <c r="I52" s="122">
        <f ca="1">IFERROR(IF((VLOOKUP($E52,'Adj NEA Backsheet'!$D$5:$CB$183,I$9,FALSE))="","",(VLOOKUP($E52,'Adj NEA Backsheet'!$D$5:$CB$183,I$9,FALSE))),"")</f>
        <v>3923.2187863784211</v>
      </c>
      <c r="J52" s="123">
        <f ca="1">IFERROR(IF((VLOOKUP($E52,'Adj NEA Backsheet'!$D$5:$CB$183,J$9,FALSE))="","",(VLOOKUP($E52,'Adj NEA Backsheet'!$D$5:$CB$183,J$9,FALSE))),"")</f>
        <v>4267.093914405481</v>
      </c>
      <c r="K52" s="121">
        <f ca="1">IFERROR(IF((VLOOKUP($E52,'Adj NEA Backsheet'!$D$5:$CB$183,K$9,FALSE))="","",(VLOOKUP($E52,'Adj NEA Backsheet'!$D$5:$CB$183,K$9,FALSE))),"")</f>
        <v>7550.5021408622415</v>
      </c>
      <c r="L52" s="122">
        <f ca="1">IFERROR(IF((VLOOKUP($E52,'Adj NEA Backsheet'!$D$5:$CB$183,L$9,FALSE))="","",(VLOOKUP($E52,'Adj NEA Backsheet'!$D$5:$CB$183,L$9,FALSE))),"")</f>
        <v>7185.8838750855612</v>
      </c>
      <c r="M52" s="122">
        <f ca="1">IFERROR(IF((VLOOKUP($E52,'Adj NEA Backsheet'!$D$5:$CB$183,M$9,FALSE))="","",(VLOOKUP($E52,'Adj NEA Backsheet'!$D$5:$CB$183,M$9,FALSE))),"")</f>
        <v>7020.8606903219043</v>
      </c>
      <c r="N52" s="124">
        <f ca="1">IFERROR(IF((VLOOKUP($E52,'Adj NEA Backsheet'!$D$5:$CB$183,N$9,FALSE))="","",(VLOOKUP($E52,'Adj NEA Backsheet'!$D$5:$CB$183,N$9,FALSE))),"")</f>
        <v>7649.6082434437658</v>
      </c>
      <c r="O52" s="121">
        <f ca="1">IFERROR(IF((VLOOKUP($E52,'Adj NEA Backsheet'!$D$5:$CB$183,O$9,FALSE))="","",(VLOOKUP($E52,'Adj NEA Backsheet'!$D$5:$CB$183,O$9,FALSE))),"")</f>
        <v>11246.9292878448</v>
      </c>
      <c r="P52" s="125">
        <f ca="1">IFERROR(IF((VLOOKUP($E52,'Adj NEA Backsheet'!$D$5:$CB$183,P$9,FALSE))="","",(VLOOKUP($E52,'Adj NEA Backsheet'!$D$5:$CB$183,P$9,FALSE))),"")</f>
        <v>11049.178041298408</v>
      </c>
      <c r="Q52" s="122">
        <f ca="1">IFERROR(IF((VLOOKUP($E52,'Adj NEA Backsheet'!$D$5:$CB$183,Q$9,FALSE))="","",(VLOOKUP($E52,'Adj NEA Backsheet'!$D$5:$CB$183,Q$9,FALSE))),"")</f>
        <v>10944.079476700324</v>
      </c>
      <c r="R52" s="124">
        <f ca="1">IFERROR(IF((VLOOKUP($E52,'Adj NEA Backsheet'!$D$5:$CB$183,R$9,FALSE))="","",(VLOOKUP($E52,'Adj NEA Backsheet'!$D$5:$CB$183,R$9,FALSE))),"")</f>
        <v>11916.702157849246</v>
      </c>
    </row>
    <row r="53" spans="1:18" ht="15" customHeight="1" x14ac:dyDescent="0.3">
      <c r="A53" s="57">
        <v>40</v>
      </c>
      <c r="B53" s="98" t="str">
        <f ca="1">IFERROR(IF((VLOOKUP($E53,'Org List'!$AJ$10:$AL$188,3,FALSE))="","",(VLOOKUP($E53,'Org List'!$AJ$10:$AL$188,3,FALSE))),"")</f>
        <v>South East England Commissioning Region</v>
      </c>
      <c r="C53" s="99" t="str">
        <f ca="1">IFERROR(IF((VLOOKUP($E53,'Org List'!$AO$10:$AQ$188,3,FALSE))="","",(VLOOKUP($E53,'Org List'!$AO$10:$AQ$188,3,FALSE))),"")</f>
        <v>South East Region</v>
      </c>
      <c r="D53" s="114" t="str">
        <f ca="1">IFERROR(IF((VLOOKUP($E53,'Org List'!$AT$10:$AV$188,3,FALSE))="","",(VLOOKUP($E53,'Org List'!$AT$10:$AV$188,3,FALSE))),"")</f>
        <v>NHS England South East (Hampshire, Isle of Wight and Thames Valley)</v>
      </c>
      <c r="E53" s="98" t="str">
        <f t="shared" ca="1" si="0"/>
        <v>E06000036</v>
      </c>
      <c r="F53" s="100" t="str">
        <f ca="1">IF(E53="","",VLOOKUP(E53,'Org List'!$J$9:$K$488,2,0))</f>
        <v>Bracknell Forest</v>
      </c>
      <c r="G53" s="121">
        <f ca="1">IFERROR(IF((VLOOKUP($E53,'Adj NEA Backsheet'!$D$5:$CB$183,G$9,FALSE))="","",(VLOOKUP($E53,'Adj NEA Backsheet'!$D$5:$CB$183,G$9,FALSE))),"")</f>
        <v>1292.025942413632</v>
      </c>
      <c r="H53" s="122">
        <f ca="1">IFERROR(IF((VLOOKUP($E53,'Adj NEA Backsheet'!$D$5:$CB$183,H$9,FALSE))="","",(VLOOKUP($E53,'Adj NEA Backsheet'!$D$5:$CB$183,H$9,FALSE))),"")</f>
        <v>1411.3740259938174</v>
      </c>
      <c r="I53" s="122">
        <f ca="1">IFERROR(IF((VLOOKUP($E53,'Adj NEA Backsheet'!$D$5:$CB$183,I$9,FALSE))="","",(VLOOKUP($E53,'Adj NEA Backsheet'!$D$5:$CB$183,I$9,FALSE))),"")</f>
        <v>1318.8945645232661</v>
      </c>
      <c r="J53" s="123">
        <f ca="1">IFERROR(IF((VLOOKUP($E53,'Adj NEA Backsheet'!$D$5:$CB$183,J$9,FALSE))="","",(VLOOKUP($E53,'Adj NEA Backsheet'!$D$5:$CB$183,J$9,FALSE))),"")</f>
        <v>1286.2298277183463</v>
      </c>
      <c r="K53" s="121">
        <f ca="1">IFERROR(IF((VLOOKUP($E53,'Adj NEA Backsheet'!$D$5:$CB$183,K$9,FALSE))="","",(VLOOKUP($E53,'Adj NEA Backsheet'!$D$5:$CB$183,K$9,FALSE))),"")</f>
        <v>1927.0049346956826</v>
      </c>
      <c r="L53" s="122">
        <f ca="1">IFERROR(IF((VLOOKUP($E53,'Adj NEA Backsheet'!$D$5:$CB$183,L$9,FALSE))="","",(VLOOKUP($E53,'Adj NEA Backsheet'!$D$5:$CB$183,L$9,FALSE))),"")</f>
        <v>1932.8998313976645</v>
      </c>
      <c r="M53" s="122">
        <f ca="1">IFERROR(IF((VLOOKUP($E53,'Adj NEA Backsheet'!$D$5:$CB$183,M$9,FALSE))="","",(VLOOKUP($E53,'Adj NEA Backsheet'!$D$5:$CB$183,M$9,FALSE))),"")</f>
        <v>1976.6933769892614</v>
      </c>
      <c r="N53" s="124">
        <f ca="1">IFERROR(IF((VLOOKUP($E53,'Adj NEA Backsheet'!$D$5:$CB$183,N$9,FALSE))="","",(VLOOKUP($E53,'Adj NEA Backsheet'!$D$5:$CB$183,N$9,FALSE))),"")</f>
        <v>2033.0615530683381</v>
      </c>
      <c r="O53" s="121">
        <f ca="1">IFERROR(IF((VLOOKUP($E53,'Adj NEA Backsheet'!$D$5:$CB$183,O$9,FALSE))="","",(VLOOKUP($E53,'Adj NEA Backsheet'!$D$5:$CB$183,O$9,FALSE))),"")</f>
        <v>3219.0308771093146</v>
      </c>
      <c r="P53" s="125">
        <f ca="1">IFERROR(IF((VLOOKUP($E53,'Adj NEA Backsheet'!$D$5:$CB$183,P$9,FALSE))="","",(VLOOKUP($E53,'Adj NEA Backsheet'!$D$5:$CB$183,P$9,FALSE))),"")</f>
        <v>3344.2738573914821</v>
      </c>
      <c r="Q53" s="122">
        <f ca="1">IFERROR(IF((VLOOKUP($E53,'Adj NEA Backsheet'!$D$5:$CB$183,Q$9,FALSE))="","",(VLOOKUP($E53,'Adj NEA Backsheet'!$D$5:$CB$183,Q$9,FALSE))),"")</f>
        <v>3295.5879415125273</v>
      </c>
      <c r="R53" s="124">
        <f ca="1">IFERROR(IF((VLOOKUP($E53,'Adj NEA Backsheet'!$D$5:$CB$183,R$9,FALSE))="","",(VLOOKUP($E53,'Adj NEA Backsheet'!$D$5:$CB$183,R$9,FALSE))),"")</f>
        <v>3319.2913807866844</v>
      </c>
    </row>
    <row r="54" spans="1:18" ht="15" customHeight="1" x14ac:dyDescent="0.3">
      <c r="A54" s="57">
        <v>41</v>
      </c>
      <c r="B54" s="98" t="str">
        <f ca="1">IFERROR(IF((VLOOKUP($E54,'Org List'!$AJ$10:$AL$188,3,FALSE))="","",(VLOOKUP($E54,'Org List'!$AJ$10:$AL$188,3,FALSE))),"")</f>
        <v>North of England Commissioning Region</v>
      </c>
      <c r="C54" s="99" t="str">
        <f ca="1">IFERROR(IF((VLOOKUP($E54,'Org List'!$AO$10:$AQ$188,3,FALSE))="","",(VLOOKUP($E54,'Org List'!$AO$10:$AQ$188,3,FALSE))),"")</f>
        <v>Yorkshire and The Humber Region</v>
      </c>
      <c r="D54" s="114" t="str">
        <f ca="1">IFERROR(IF((VLOOKUP($E54,'Org List'!$AT$10:$AV$188,3,FALSE))="","",(VLOOKUP($E54,'Org List'!$AT$10:$AV$188,3,FALSE))),"")</f>
        <v>NHS England North (Yorkshire And Humber)</v>
      </c>
      <c r="E54" s="98" t="str">
        <f t="shared" ca="1" si="0"/>
        <v>E08000032</v>
      </c>
      <c r="F54" s="100" t="str">
        <f ca="1">IF(E54="","",VLOOKUP(E54,'Org List'!$J$9:$K$488,2,0))</f>
        <v>Bradford</v>
      </c>
      <c r="G54" s="121">
        <f ca="1">IFERROR(IF((VLOOKUP($E54,'Adj NEA Backsheet'!$D$5:$CB$183,G$9,FALSE))="","",(VLOOKUP($E54,'Adj NEA Backsheet'!$D$5:$CB$183,G$9,FALSE))),"")</f>
        <v>7863.5498043645948</v>
      </c>
      <c r="H54" s="122">
        <f ca="1">IFERROR(IF((VLOOKUP($E54,'Adj NEA Backsheet'!$D$5:$CB$183,H$9,FALSE))="","",(VLOOKUP($E54,'Adj NEA Backsheet'!$D$5:$CB$183,H$9,FALSE))),"")</f>
        <v>9893.9028295177668</v>
      </c>
      <c r="I54" s="122">
        <f ca="1">IFERROR(IF((VLOOKUP($E54,'Adj NEA Backsheet'!$D$5:$CB$183,I$9,FALSE))="","",(VLOOKUP($E54,'Adj NEA Backsheet'!$D$5:$CB$183,I$9,FALSE))),"")</f>
        <v>7430.9494520521948</v>
      </c>
      <c r="J54" s="123">
        <f ca="1">IFERROR(IF((VLOOKUP($E54,'Adj NEA Backsheet'!$D$5:$CB$183,J$9,FALSE))="","",(VLOOKUP($E54,'Adj NEA Backsheet'!$D$5:$CB$183,J$9,FALSE))),"")</f>
        <v>7689.9542747831883</v>
      </c>
      <c r="K54" s="121">
        <f ca="1">IFERROR(IF((VLOOKUP($E54,'Adj NEA Backsheet'!$D$5:$CB$183,K$9,FALSE))="","",(VLOOKUP($E54,'Adj NEA Backsheet'!$D$5:$CB$183,K$9,FALSE))),"")</f>
        <v>13080.047128512389</v>
      </c>
      <c r="L54" s="122">
        <f ca="1">IFERROR(IF((VLOOKUP($E54,'Adj NEA Backsheet'!$D$5:$CB$183,L$9,FALSE))="","",(VLOOKUP($E54,'Adj NEA Backsheet'!$D$5:$CB$183,L$9,FALSE))),"")</f>
        <v>12604.529575481514</v>
      </c>
      <c r="M54" s="122">
        <f ca="1">IFERROR(IF((VLOOKUP($E54,'Adj NEA Backsheet'!$D$5:$CB$183,M$9,FALSE))="","",(VLOOKUP($E54,'Adj NEA Backsheet'!$D$5:$CB$183,M$9,FALSE))),"")</f>
        <v>12529.653395333949</v>
      </c>
      <c r="N54" s="124">
        <f ca="1">IFERROR(IF((VLOOKUP($E54,'Adj NEA Backsheet'!$D$5:$CB$183,N$9,FALSE))="","",(VLOOKUP($E54,'Adj NEA Backsheet'!$D$5:$CB$183,N$9,FALSE))),"")</f>
        <v>13448.768136659124</v>
      </c>
      <c r="O54" s="121">
        <f ca="1">IFERROR(IF((VLOOKUP($E54,'Adj NEA Backsheet'!$D$5:$CB$183,O$9,FALSE))="","",(VLOOKUP($E54,'Adj NEA Backsheet'!$D$5:$CB$183,O$9,FALSE))),"")</f>
        <v>20943.596932876986</v>
      </c>
      <c r="P54" s="125">
        <f ca="1">IFERROR(IF((VLOOKUP($E54,'Adj NEA Backsheet'!$D$5:$CB$183,P$9,FALSE))="","",(VLOOKUP($E54,'Adj NEA Backsheet'!$D$5:$CB$183,P$9,FALSE))),"")</f>
        <v>22498.432404999279</v>
      </c>
      <c r="Q54" s="122">
        <f ca="1">IFERROR(IF((VLOOKUP($E54,'Adj NEA Backsheet'!$D$5:$CB$183,Q$9,FALSE))="","",(VLOOKUP($E54,'Adj NEA Backsheet'!$D$5:$CB$183,Q$9,FALSE))),"")</f>
        <v>19960.602847386144</v>
      </c>
      <c r="R54" s="124">
        <f ca="1">IFERROR(IF((VLOOKUP($E54,'Adj NEA Backsheet'!$D$5:$CB$183,R$9,FALSE))="","",(VLOOKUP($E54,'Adj NEA Backsheet'!$D$5:$CB$183,R$9,FALSE))),"")</f>
        <v>21138.722411442312</v>
      </c>
    </row>
    <row r="55" spans="1:18" ht="15" customHeight="1" x14ac:dyDescent="0.3">
      <c r="A55" s="57">
        <v>42</v>
      </c>
      <c r="B55" s="98" t="str">
        <f ca="1">IFERROR(IF((VLOOKUP($E55,'Org List'!$AJ$10:$AL$188,3,FALSE))="","",(VLOOKUP($E55,'Org List'!$AJ$10:$AL$188,3,FALSE))),"")</f>
        <v>London Commissioning Region</v>
      </c>
      <c r="C55" s="99" t="str">
        <f ca="1">IFERROR(IF((VLOOKUP($E55,'Org List'!$AO$10:$AQ$188,3,FALSE))="","",(VLOOKUP($E55,'Org List'!$AO$10:$AQ$188,3,FALSE))),"")</f>
        <v>London Region</v>
      </c>
      <c r="D55" s="114" t="str">
        <f ca="1">IFERROR(IF((VLOOKUP($E55,'Org List'!$AT$10:$AV$188,3,FALSE))="","",(VLOOKUP($E55,'Org List'!$AT$10:$AV$188,3,FALSE))),"")</f>
        <v>NHS England London</v>
      </c>
      <c r="E55" s="98" t="str">
        <f t="shared" ca="1" si="0"/>
        <v>E09000005</v>
      </c>
      <c r="F55" s="100" t="str">
        <f ca="1">IF(E55="","",VLOOKUP(E55,'Org List'!$J$9:$K$488,2,0))</f>
        <v>Brent</v>
      </c>
      <c r="G55" s="121">
        <f ca="1">IFERROR(IF((VLOOKUP($E55,'Adj NEA Backsheet'!$D$5:$CB$183,G$9,FALSE))="","",(VLOOKUP($E55,'Adj NEA Backsheet'!$D$5:$CB$183,G$9,FALSE))),"")</f>
        <v>2657.7330961213661</v>
      </c>
      <c r="H55" s="122">
        <f ca="1">IFERROR(IF((VLOOKUP($E55,'Adj NEA Backsheet'!$D$5:$CB$183,H$9,FALSE))="","",(VLOOKUP($E55,'Adj NEA Backsheet'!$D$5:$CB$183,H$9,FALSE))),"")</f>
        <v>2880.5285416693559</v>
      </c>
      <c r="I55" s="122">
        <f ca="1">IFERROR(IF((VLOOKUP($E55,'Adj NEA Backsheet'!$D$5:$CB$183,I$9,FALSE))="","",(VLOOKUP($E55,'Adj NEA Backsheet'!$D$5:$CB$183,I$9,FALSE))),"")</f>
        <v>3001.9569907275563</v>
      </c>
      <c r="J55" s="123">
        <f ca="1">IFERROR(IF((VLOOKUP($E55,'Adj NEA Backsheet'!$D$5:$CB$183,J$9,FALSE))="","",(VLOOKUP($E55,'Adj NEA Backsheet'!$D$5:$CB$183,J$9,FALSE))),"")</f>
        <v>3434.043241062614</v>
      </c>
      <c r="K55" s="121">
        <f ca="1">IFERROR(IF((VLOOKUP($E55,'Adj NEA Backsheet'!$D$5:$CB$183,K$9,FALSE))="","",(VLOOKUP($E55,'Adj NEA Backsheet'!$D$5:$CB$183,K$9,FALSE))),"")</f>
        <v>5456.1955357764737</v>
      </c>
      <c r="L55" s="122">
        <f ca="1">IFERROR(IF((VLOOKUP($E55,'Adj NEA Backsheet'!$D$5:$CB$183,L$9,FALSE))="","",(VLOOKUP($E55,'Adj NEA Backsheet'!$D$5:$CB$183,L$9,FALSE))),"")</f>
        <v>5238.1580483502566</v>
      </c>
      <c r="M55" s="122">
        <f ca="1">IFERROR(IF((VLOOKUP($E55,'Adj NEA Backsheet'!$D$5:$CB$183,M$9,FALSE))="","",(VLOOKUP($E55,'Adj NEA Backsheet'!$D$5:$CB$183,M$9,FALSE))),"")</f>
        <v>5380.832956616794</v>
      </c>
      <c r="N55" s="124">
        <f ca="1">IFERROR(IF((VLOOKUP($E55,'Adj NEA Backsheet'!$D$5:$CB$183,N$9,FALSE))="","",(VLOOKUP($E55,'Adj NEA Backsheet'!$D$5:$CB$183,N$9,FALSE))),"")</f>
        <v>5664.3563833057815</v>
      </c>
      <c r="O55" s="121">
        <f ca="1">IFERROR(IF((VLOOKUP($E55,'Adj NEA Backsheet'!$D$5:$CB$183,O$9,FALSE))="","",(VLOOKUP($E55,'Adj NEA Backsheet'!$D$5:$CB$183,O$9,FALSE))),"")</f>
        <v>8113.9286318978393</v>
      </c>
      <c r="P55" s="125">
        <f ca="1">IFERROR(IF((VLOOKUP($E55,'Adj NEA Backsheet'!$D$5:$CB$183,P$9,FALSE))="","",(VLOOKUP($E55,'Adj NEA Backsheet'!$D$5:$CB$183,P$9,FALSE))),"")</f>
        <v>8118.6865900196126</v>
      </c>
      <c r="Q55" s="122">
        <f ca="1">IFERROR(IF((VLOOKUP($E55,'Adj NEA Backsheet'!$D$5:$CB$183,Q$9,FALSE))="","",(VLOOKUP($E55,'Adj NEA Backsheet'!$D$5:$CB$183,Q$9,FALSE))),"")</f>
        <v>8382.7899473443504</v>
      </c>
      <c r="R55" s="124">
        <f ca="1">IFERROR(IF((VLOOKUP($E55,'Adj NEA Backsheet'!$D$5:$CB$183,R$9,FALSE))="","",(VLOOKUP($E55,'Adj NEA Backsheet'!$D$5:$CB$183,R$9,FALSE))),"")</f>
        <v>9098.399624368396</v>
      </c>
    </row>
    <row r="56" spans="1:18" ht="15" customHeight="1" x14ac:dyDescent="0.3">
      <c r="A56" s="57">
        <v>43</v>
      </c>
      <c r="B56" s="98" t="str">
        <f ca="1">IFERROR(IF((VLOOKUP($E56,'Org List'!$AJ$10:$AL$188,3,FALSE))="","",(VLOOKUP($E56,'Org List'!$AJ$10:$AL$188,3,FALSE))),"")</f>
        <v>South East England Commissioning Region</v>
      </c>
      <c r="C56" s="99" t="str">
        <f ca="1">IFERROR(IF((VLOOKUP($E56,'Org List'!$AO$10:$AQ$188,3,FALSE))="","",(VLOOKUP($E56,'Org List'!$AO$10:$AQ$188,3,FALSE))),"")</f>
        <v>South East Region</v>
      </c>
      <c r="D56" s="114" t="str">
        <f ca="1">IFERROR(IF((VLOOKUP($E56,'Org List'!$AT$10:$AV$188,3,FALSE))="","",(VLOOKUP($E56,'Org List'!$AT$10:$AV$188,3,FALSE))),"")</f>
        <v>NHS England South East (Kent, Surrey and Sussex)</v>
      </c>
      <c r="E56" s="98" t="str">
        <f t="shared" ca="1" si="0"/>
        <v>E06000043</v>
      </c>
      <c r="F56" s="100" t="str">
        <f ca="1">IF(E56="","",VLOOKUP(E56,'Org List'!$J$9:$K$488,2,0))</f>
        <v>Brighton and Hove</v>
      </c>
      <c r="G56" s="121">
        <f ca="1">IFERROR(IF((VLOOKUP($E56,'Adj NEA Backsheet'!$D$5:$CB$183,G$9,FALSE))="","",(VLOOKUP($E56,'Adj NEA Backsheet'!$D$5:$CB$183,G$9,FALSE))),"")</f>
        <v>1503.5329045717922</v>
      </c>
      <c r="H56" s="122">
        <f ca="1">IFERROR(IF((VLOOKUP($E56,'Adj NEA Backsheet'!$D$5:$CB$183,H$9,FALSE))="","",(VLOOKUP($E56,'Adj NEA Backsheet'!$D$5:$CB$183,H$9,FALSE))),"")</f>
        <v>1460.2353649407637</v>
      </c>
      <c r="I56" s="122">
        <f ca="1">IFERROR(IF((VLOOKUP($E56,'Adj NEA Backsheet'!$D$5:$CB$183,I$9,FALSE))="","",(VLOOKUP($E56,'Adj NEA Backsheet'!$D$5:$CB$183,I$9,FALSE))),"")</f>
        <v>1469.9551130839957</v>
      </c>
      <c r="J56" s="123">
        <f ca="1">IFERROR(IF((VLOOKUP($E56,'Adj NEA Backsheet'!$D$5:$CB$183,J$9,FALSE))="","",(VLOOKUP($E56,'Adj NEA Backsheet'!$D$5:$CB$183,J$9,FALSE))),"")</f>
        <v>1543.8375306447613</v>
      </c>
      <c r="K56" s="121">
        <f ca="1">IFERROR(IF((VLOOKUP($E56,'Adj NEA Backsheet'!$D$5:$CB$183,K$9,FALSE))="","",(VLOOKUP($E56,'Adj NEA Backsheet'!$D$5:$CB$183,K$9,FALSE))),"")</f>
        <v>4091.5145503148806</v>
      </c>
      <c r="L56" s="122">
        <f ca="1">IFERROR(IF((VLOOKUP($E56,'Adj NEA Backsheet'!$D$5:$CB$183,L$9,FALSE))="","",(VLOOKUP($E56,'Adj NEA Backsheet'!$D$5:$CB$183,L$9,FALSE))),"")</f>
        <v>4195.11617357049</v>
      </c>
      <c r="M56" s="122">
        <f ca="1">IFERROR(IF((VLOOKUP($E56,'Adj NEA Backsheet'!$D$5:$CB$183,M$9,FALSE))="","",(VLOOKUP($E56,'Adj NEA Backsheet'!$D$5:$CB$183,M$9,FALSE))),"")</f>
        <v>3863.8568742469843</v>
      </c>
      <c r="N56" s="124">
        <f ca="1">IFERROR(IF((VLOOKUP($E56,'Adj NEA Backsheet'!$D$5:$CB$183,N$9,FALSE))="","",(VLOOKUP($E56,'Adj NEA Backsheet'!$D$5:$CB$183,N$9,FALSE))),"")</f>
        <v>4161.9204865409865</v>
      </c>
      <c r="O56" s="121">
        <f ca="1">IFERROR(IF((VLOOKUP($E56,'Adj NEA Backsheet'!$D$5:$CB$183,O$9,FALSE))="","",(VLOOKUP($E56,'Adj NEA Backsheet'!$D$5:$CB$183,O$9,FALSE))),"")</f>
        <v>5595.0474548866732</v>
      </c>
      <c r="P56" s="125">
        <f ca="1">IFERROR(IF((VLOOKUP($E56,'Adj NEA Backsheet'!$D$5:$CB$183,P$9,FALSE))="","",(VLOOKUP($E56,'Adj NEA Backsheet'!$D$5:$CB$183,P$9,FALSE))),"")</f>
        <v>5655.3515385112532</v>
      </c>
      <c r="Q56" s="122">
        <f ca="1">IFERROR(IF((VLOOKUP($E56,'Adj NEA Backsheet'!$D$5:$CB$183,Q$9,FALSE))="","",(VLOOKUP($E56,'Adj NEA Backsheet'!$D$5:$CB$183,Q$9,FALSE))),"")</f>
        <v>5333.8119873309797</v>
      </c>
      <c r="R56" s="124">
        <f ca="1">IFERROR(IF((VLOOKUP($E56,'Adj NEA Backsheet'!$D$5:$CB$183,R$9,FALSE))="","",(VLOOKUP($E56,'Adj NEA Backsheet'!$D$5:$CB$183,R$9,FALSE))),"")</f>
        <v>5705.758017185748</v>
      </c>
    </row>
    <row r="57" spans="1:18" ht="15" customHeight="1" x14ac:dyDescent="0.3">
      <c r="A57" s="57">
        <v>44</v>
      </c>
      <c r="B57" s="98" t="str">
        <f ca="1">IFERROR(IF((VLOOKUP($E57,'Org List'!$AJ$10:$AL$188,3,FALSE))="","",(VLOOKUP($E57,'Org List'!$AJ$10:$AL$188,3,FALSE))),"")</f>
        <v>South West England Commissioning Region</v>
      </c>
      <c r="C57" s="99" t="str">
        <f ca="1">IFERROR(IF((VLOOKUP($E57,'Org List'!$AO$10:$AQ$188,3,FALSE))="","",(VLOOKUP($E57,'Org List'!$AO$10:$AQ$188,3,FALSE))),"")</f>
        <v>South West Region</v>
      </c>
      <c r="D57" s="114" t="str">
        <f ca="1">IFERROR(IF((VLOOKUP($E57,'Org List'!$AT$10:$AV$188,3,FALSE))="","",(VLOOKUP($E57,'Org List'!$AT$10:$AV$188,3,FALSE))),"")</f>
        <v>NHS England South West (South West North)</v>
      </c>
      <c r="E57" s="98" t="str">
        <f t="shared" ca="1" si="0"/>
        <v>E06000023</v>
      </c>
      <c r="F57" s="100" t="str">
        <f ca="1">IF(E57="","",VLOOKUP(E57,'Org List'!$J$9:$K$488,2,0))</f>
        <v>Bristol, City of</v>
      </c>
      <c r="G57" s="121">
        <f ca="1">IFERROR(IF((VLOOKUP($E57,'Adj NEA Backsheet'!$D$5:$CB$183,G$9,FALSE))="","",(VLOOKUP($E57,'Adj NEA Backsheet'!$D$5:$CB$183,G$9,FALSE))),"")</f>
        <v>4002.8432730488389</v>
      </c>
      <c r="H57" s="122">
        <f ca="1">IFERROR(IF((VLOOKUP($E57,'Adj NEA Backsheet'!$D$5:$CB$183,H$9,FALSE))="","",(VLOOKUP($E57,'Adj NEA Backsheet'!$D$5:$CB$183,H$9,FALSE))),"")</f>
        <v>4227.8787395369454</v>
      </c>
      <c r="I57" s="122">
        <f ca="1">IFERROR(IF((VLOOKUP($E57,'Adj NEA Backsheet'!$D$5:$CB$183,I$9,FALSE))="","",(VLOOKUP($E57,'Adj NEA Backsheet'!$D$5:$CB$183,I$9,FALSE))),"")</f>
        <v>4773.9183295276207</v>
      </c>
      <c r="J57" s="123">
        <f ca="1">IFERROR(IF((VLOOKUP($E57,'Adj NEA Backsheet'!$D$5:$CB$183,J$9,FALSE))="","",(VLOOKUP($E57,'Adj NEA Backsheet'!$D$5:$CB$183,J$9,FALSE))),"")</f>
        <v>5128.8940895381966</v>
      </c>
      <c r="K57" s="121">
        <f ca="1">IFERROR(IF((VLOOKUP($E57,'Adj NEA Backsheet'!$D$5:$CB$183,K$9,FALSE))="","",(VLOOKUP($E57,'Adj NEA Backsheet'!$D$5:$CB$183,K$9,FALSE))),"")</f>
        <v>8155.2548808933652</v>
      </c>
      <c r="L57" s="122">
        <f ca="1">IFERROR(IF((VLOOKUP($E57,'Adj NEA Backsheet'!$D$5:$CB$183,L$9,FALSE))="","",(VLOOKUP($E57,'Adj NEA Backsheet'!$D$5:$CB$183,L$9,FALSE))),"")</f>
        <v>7988.1233156383278</v>
      </c>
      <c r="M57" s="122">
        <f ca="1">IFERROR(IF((VLOOKUP($E57,'Adj NEA Backsheet'!$D$5:$CB$183,M$9,FALSE))="","",(VLOOKUP($E57,'Adj NEA Backsheet'!$D$5:$CB$183,M$9,FALSE))),"")</f>
        <v>7984.4664242471163</v>
      </c>
      <c r="N57" s="124">
        <f ca="1">IFERROR(IF((VLOOKUP($E57,'Adj NEA Backsheet'!$D$5:$CB$183,N$9,FALSE))="","",(VLOOKUP($E57,'Adj NEA Backsheet'!$D$5:$CB$183,N$9,FALSE))),"")</f>
        <v>8478.5680205610661</v>
      </c>
      <c r="O57" s="121">
        <f ca="1">IFERROR(IF((VLOOKUP($E57,'Adj NEA Backsheet'!$D$5:$CB$183,O$9,FALSE))="","",(VLOOKUP($E57,'Adj NEA Backsheet'!$D$5:$CB$183,O$9,FALSE))),"")</f>
        <v>12158.098153942205</v>
      </c>
      <c r="P57" s="125">
        <f ca="1">IFERROR(IF((VLOOKUP($E57,'Adj NEA Backsheet'!$D$5:$CB$183,P$9,FALSE))="","",(VLOOKUP($E57,'Adj NEA Backsheet'!$D$5:$CB$183,P$9,FALSE))),"")</f>
        <v>12216.002055175273</v>
      </c>
      <c r="Q57" s="122">
        <f ca="1">IFERROR(IF((VLOOKUP($E57,'Adj NEA Backsheet'!$D$5:$CB$183,Q$9,FALSE))="","",(VLOOKUP($E57,'Adj NEA Backsheet'!$D$5:$CB$183,Q$9,FALSE))),"")</f>
        <v>12758.384753774737</v>
      </c>
      <c r="R57" s="124">
        <f ca="1">IFERROR(IF((VLOOKUP($E57,'Adj NEA Backsheet'!$D$5:$CB$183,R$9,FALSE))="","",(VLOOKUP($E57,'Adj NEA Backsheet'!$D$5:$CB$183,R$9,FALSE))),"")</f>
        <v>13607.462110099263</v>
      </c>
    </row>
    <row r="58" spans="1:18" ht="15" customHeight="1" x14ac:dyDescent="0.3">
      <c r="A58" s="57">
        <v>45</v>
      </c>
      <c r="B58" s="98" t="str">
        <f ca="1">IFERROR(IF((VLOOKUP($E58,'Org List'!$AJ$10:$AL$188,3,FALSE))="","",(VLOOKUP($E58,'Org List'!$AJ$10:$AL$188,3,FALSE))),"")</f>
        <v>London Commissioning Region</v>
      </c>
      <c r="C58" s="99" t="str">
        <f ca="1">IFERROR(IF((VLOOKUP($E58,'Org List'!$AO$10:$AQ$188,3,FALSE))="","",(VLOOKUP($E58,'Org List'!$AO$10:$AQ$188,3,FALSE))),"")</f>
        <v>London Region</v>
      </c>
      <c r="D58" s="114" t="str">
        <f ca="1">IFERROR(IF((VLOOKUP($E58,'Org List'!$AT$10:$AV$188,3,FALSE))="","",(VLOOKUP($E58,'Org List'!$AT$10:$AV$188,3,FALSE))),"")</f>
        <v>NHS England London</v>
      </c>
      <c r="E58" s="98" t="str">
        <f t="shared" ca="1" si="0"/>
        <v>E09000006</v>
      </c>
      <c r="F58" s="100" t="str">
        <f ca="1">IF(E58="","",VLOOKUP(E58,'Org List'!$J$9:$K$488,2,0))</f>
        <v>Bromley</v>
      </c>
      <c r="G58" s="121">
        <f ca="1">IFERROR(IF((VLOOKUP($E58,'Adj NEA Backsheet'!$D$5:$CB$183,G$9,FALSE))="","",(VLOOKUP($E58,'Adj NEA Backsheet'!$D$5:$CB$183,G$9,FALSE))),"")</f>
        <v>1357.2455673420677</v>
      </c>
      <c r="H58" s="122">
        <f ca="1">IFERROR(IF((VLOOKUP($E58,'Adj NEA Backsheet'!$D$5:$CB$183,H$9,FALSE))="","",(VLOOKUP($E58,'Adj NEA Backsheet'!$D$5:$CB$183,H$9,FALSE))),"")</f>
        <v>1551.1182858998377</v>
      </c>
      <c r="I58" s="122">
        <f ca="1">IFERROR(IF((VLOOKUP($E58,'Adj NEA Backsheet'!$D$5:$CB$183,I$9,FALSE))="","",(VLOOKUP($E58,'Adj NEA Backsheet'!$D$5:$CB$183,I$9,FALSE))),"")</f>
        <v>1605.0993173212119</v>
      </c>
      <c r="J58" s="123">
        <f ca="1">IFERROR(IF((VLOOKUP($E58,'Adj NEA Backsheet'!$D$5:$CB$183,J$9,FALSE))="","",(VLOOKUP($E58,'Adj NEA Backsheet'!$D$5:$CB$183,J$9,FALSE))),"")</f>
        <v>1646.6110318387732</v>
      </c>
      <c r="K58" s="121">
        <f ca="1">IFERROR(IF((VLOOKUP($E58,'Adj NEA Backsheet'!$D$5:$CB$183,K$9,FALSE))="","",(VLOOKUP($E58,'Adj NEA Backsheet'!$D$5:$CB$183,K$9,FALSE))),"")</f>
        <v>5200.6565962832829</v>
      </c>
      <c r="L58" s="122">
        <f ca="1">IFERROR(IF((VLOOKUP($E58,'Adj NEA Backsheet'!$D$5:$CB$183,L$9,FALSE))="","",(VLOOKUP($E58,'Adj NEA Backsheet'!$D$5:$CB$183,L$9,FALSE))),"")</f>
        <v>5222.5255923395043</v>
      </c>
      <c r="M58" s="122">
        <f ca="1">IFERROR(IF((VLOOKUP($E58,'Adj NEA Backsheet'!$D$5:$CB$183,M$9,FALSE))="","",(VLOOKUP($E58,'Adj NEA Backsheet'!$D$5:$CB$183,M$9,FALSE))),"")</f>
        <v>5234.4905040691119</v>
      </c>
      <c r="N58" s="124">
        <f ca="1">IFERROR(IF((VLOOKUP($E58,'Adj NEA Backsheet'!$D$5:$CB$183,N$9,FALSE))="","",(VLOOKUP($E58,'Adj NEA Backsheet'!$D$5:$CB$183,N$9,FALSE))),"")</f>
        <v>5426.6417285547068</v>
      </c>
      <c r="O58" s="121">
        <f ca="1">IFERROR(IF((VLOOKUP($E58,'Adj NEA Backsheet'!$D$5:$CB$183,O$9,FALSE))="","",(VLOOKUP($E58,'Adj NEA Backsheet'!$D$5:$CB$183,O$9,FALSE))),"")</f>
        <v>6557.902163625351</v>
      </c>
      <c r="P58" s="125">
        <f ca="1">IFERROR(IF((VLOOKUP($E58,'Adj NEA Backsheet'!$D$5:$CB$183,P$9,FALSE))="","",(VLOOKUP($E58,'Adj NEA Backsheet'!$D$5:$CB$183,P$9,FALSE))),"")</f>
        <v>6773.6438782393416</v>
      </c>
      <c r="Q58" s="122">
        <f ca="1">IFERROR(IF((VLOOKUP($E58,'Adj NEA Backsheet'!$D$5:$CB$183,Q$9,FALSE))="","",(VLOOKUP($E58,'Adj NEA Backsheet'!$D$5:$CB$183,Q$9,FALSE))),"")</f>
        <v>6839.5898213903238</v>
      </c>
      <c r="R58" s="124">
        <f ca="1">IFERROR(IF((VLOOKUP($E58,'Adj NEA Backsheet'!$D$5:$CB$183,R$9,FALSE))="","",(VLOOKUP($E58,'Adj NEA Backsheet'!$D$5:$CB$183,R$9,FALSE))),"")</f>
        <v>7073.2527603934795</v>
      </c>
    </row>
    <row r="59" spans="1:18" ht="15" customHeight="1" x14ac:dyDescent="0.3">
      <c r="A59" s="57">
        <v>46</v>
      </c>
      <c r="B59" s="98" t="str">
        <f ca="1">IFERROR(IF((VLOOKUP($E59,'Org List'!$AJ$10:$AL$188,3,FALSE))="","",(VLOOKUP($E59,'Org List'!$AJ$10:$AL$188,3,FALSE))),"")</f>
        <v>South East England Commissioning Region</v>
      </c>
      <c r="C59" s="99" t="str">
        <f ca="1">IFERROR(IF((VLOOKUP($E59,'Org List'!$AO$10:$AQ$188,3,FALSE))="","",(VLOOKUP($E59,'Org List'!$AO$10:$AQ$188,3,FALSE))),"")</f>
        <v>South East Region</v>
      </c>
      <c r="D59" s="114" t="str">
        <f ca="1">IFERROR(IF((VLOOKUP($E59,'Org List'!$AT$10:$AV$188,3,FALSE))="","",(VLOOKUP($E59,'Org List'!$AT$10:$AV$188,3,FALSE))),"")</f>
        <v>NHS England South East (Hampshire, Isle of Wight and Thames Valley)</v>
      </c>
      <c r="E59" s="98" t="str">
        <f t="shared" ca="1" si="0"/>
        <v>E10000002</v>
      </c>
      <c r="F59" s="100" t="str">
        <f ca="1">IF(E59="","",VLOOKUP(E59,'Org List'!$J$9:$K$488,2,0))</f>
        <v>Buckinghamshire</v>
      </c>
      <c r="G59" s="121">
        <f ca="1">IFERROR(IF((VLOOKUP($E59,'Adj NEA Backsheet'!$D$5:$CB$183,G$9,FALSE))="","",(VLOOKUP($E59,'Adj NEA Backsheet'!$D$5:$CB$183,G$9,FALSE))),"")</f>
        <v>4946.6552024448447</v>
      </c>
      <c r="H59" s="122">
        <f ca="1">IFERROR(IF((VLOOKUP($E59,'Adj NEA Backsheet'!$D$5:$CB$183,H$9,FALSE))="","",(VLOOKUP($E59,'Adj NEA Backsheet'!$D$5:$CB$183,H$9,FALSE))),"")</f>
        <v>6101.1364562589897</v>
      </c>
      <c r="I59" s="122">
        <f ca="1">IFERROR(IF((VLOOKUP($E59,'Adj NEA Backsheet'!$D$5:$CB$183,I$9,FALSE))="","",(VLOOKUP($E59,'Adj NEA Backsheet'!$D$5:$CB$183,I$9,FALSE))),"")</f>
        <v>5675.5629070749055</v>
      </c>
      <c r="J59" s="123">
        <f ca="1">IFERROR(IF((VLOOKUP($E59,'Adj NEA Backsheet'!$D$5:$CB$183,J$9,FALSE))="","",(VLOOKUP($E59,'Adj NEA Backsheet'!$D$5:$CB$183,J$9,FALSE))),"")</f>
        <v>6334.3863900667639</v>
      </c>
      <c r="K59" s="121">
        <f ca="1">IFERROR(IF((VLOOKUP($E59,'Adj NEA Backsheet'!$D$5:$CB$183,K$9,FALSE))="","",(VLOOKUP($E59,'Adj NEA Backsheet'!$D$5:$CB$183,K$9,FALSE))),"")</f>
        <v>8166.4383273105068</v>
      </c>
      <c r="L59" s="122">
        <f ca="1">IFERROR(IF((VLOOKUP($E59,'Adj NEA Backsheet'!$D$5:$CB$183,L$9,FALSE))="","",(VLOOKUP($E59,'Adj NEA Backsheet'!$D$5:$CB$183,L$9,FALSE))),"")</f>
        <v>8080.7556679887166</v>
      </c>
      <c r="M59" s="122">
        <f ca="1">IFERROR(IF((VLOOKUP($E59,'Adj NEA Backsheet'!$D$5:$CB$183,M$9,FALSE))="","",(VLOOKUP($E59,'Adj NEA Backsheet'!$D$5:$CB$183,M$9,FALSE))),"")</f>
        <v>8101.2988582910066</v>
      </c>
      <c r="N59" s="124">
        <f ca="1">IFERROR(IF((VLOOKUP($E59,'Adj NEA Backsheet'!$D$5:$CB$183,N$9,FALSE))="","",(VLOOKUP($E59,'Adj NEA Backsheet'!$D$5:$CB$183,N$9,FALSE))),"")</f>
        <v>8810.6005614543465</v>
      </c>
      <c r="O59" s="121">
        <f ca="1">IFERROR(IF((VLOOKUP($E59,'Adj NEA Backsheet'!$D$5:$CB$183,O$9,FALSE))="","",(VLOOKUP($E59,'Adj NEA Backsheet'!$D$5:$CB$183,O$9,FALSE))),"")</f>
        <v>13113.093529755351</v>
      </c>
      <c r="P59" s="125">
        <f ca="1">IFERROR(IF((VLOOKUP($E59,'Adj NEA Backsheet'!$D$5:$CB$183,P$9,FALSE))="","",(VLOOKUP($E59,'Adj NEA Backsheet'!$D$5:$CB$183,P$9,FALSE))),"")</f>
        <v>14181.892124247706</v>
      </c>
      <c r="Q59" s="122">
        <f ca="1">IFERROR(IF((VLOOKUP($E59,'Adj NEA Backsheet'!$D$5:$CB$183,Q$9,FALSE))="","",(VLOOKUP($E59,'Adj NEA Backsheet'!$D$5:$CB$183,Q$9,FALSE))),"")</f>
        <v>13776.861765365913</v>
      </c>
      <c r="R59" s="124">
        <f ca="1">IFERROR(IF((VLOOKUP($E59,'Adj NEA Backsheet'!$D$5:$CB$183,R$9,FALSE))="","",(VLOOKUP($E59,'Adj NEA Backsheet'!$D$5:$CB$183,R$9,FALSE))),"")</f>
        <v>15144.98695152111</v>
      </c>
    </row>
    <row r="60" spans="1:18" ht="15" customHeight="1" x14ac:dyDescent="0.3">
      <c r="A60" s="57">
        <v>47</v>
      </c>
      <c r="B60" s="98" t="str">
        <f ca="1">IFERROR(IF((VLOOKUP($E60,'Org List'!$AJ$10:$AL$188,3,FALSE))="","",(VLOOKUP($E60,'Org List'!$AJ$10:$AL$188,3,FALSE))),"")</f>
        <v>North of England Commissioning Region</v>
      </c>
      <c r="C60" s="99" t="str">
        <f ca="1">IFERROR(IF((VLOOKUP($E60,'Org List'!$AO$10:$AQ$188,3,FALSE))="","",(VLOOKUP($E60,'Org List'!$AO$10:$AQ$188,3,FALSE))),"")</f>
        <v>North West Region</v>
      </c>
      <c r="D60" s="114" t="str">
        <f ca="1">IFERROR(IF((VLOOKUP($E60,'Org List'!$AT$10:$AV$188,3,FALSE))="","",(VLOOKUP($E60,'Org List'!$AT$10:$AV$188,3,FALSE))),"")</f>
        <v>NHS England North (Greater Manchester)</v>
      </c>
      <c r="E60" s="98" t="str">
        <f t="shared" ca="1" si="0"/>
        <v>E08000002</v>
      </c>
      <c r="F60" s="100" t="str">
        <f ca="1">IF(E60="","",VLOOKUP(E60,'Org List'!$J$9:$K$488,2,0))</f>
        <v>Bury</v>
      </c>
      <c r="G60" s="121">
        <f ca="1">IFERROR(IF((VLOOKUP($E60,'Adj NEA Backsheet'!$D$5:$CB$183,G$9,FALSE))="","",(VLOOKUP($E60,'Adj NEA Backsheet'!$D$5:$CB$183,G$9,FALSE))),"")</f>
        <v>2021.8786147667245</v>
      </c>
      <c r="H60" s="122">
        <f ca="1">IFERROR(IF((VLOOKUP($E60,'Adj NEA Backsheet'!$D$5:$CB$183,H$9,FALSE))="","",(VLOOKUP($E60,'Adj NEA Backsheet'!$D$5:$CB$183,H$9,FALSE))),"")</f>
        <v>2231.0606746431172</v>
      </c>
      <c r="I60" s="122">
        <f ca="1">IFERROR(IF((VLOOKUP($E60,'Adj NEA Backsheet'!$D$5:$CB$183,I$9,FALSE))="","",(VLOOKUP($E60,'Adj NEA Backsheet'!$D$5:$CB$183,I$9,FALSE))),"")</f>
        <v>2115.592865775925</v>
      </c>
      <c r="J60" s="123">
        <f ca="1">IFERROR(IF((VLOOKUP($E60,'Adj NEA Backsheet'!$D$5:$CB$183,J$9,FALSE))="","",(VLOOKUP($E60,'Adj NEA Backsheet'!$D$5:$CB$183,J$9,FALSE))),"")</f>
        <v>2403.7821696097026</v>
      </c>
      <c r="K60" s="121">
        <f ca="1">IFERROR(IF((VLOOKUP($E60,'Adj NEA Backsheet'!$D$5:$CB$183,K$9,FALSE))="","",(VLOOKUP($E60,'Adj NEA Backsheet'!$D$5:$CB$183,K$9,FALSE))),"")</f>
        <v>3623.1240781522956</v>
      </c>
      <c r="L60" s="122">
        <f ca="1">IFERROR(IF((VLOOKUP($E60,'Adj NEA Backsheet'!$D$5:$CB$183,L$9,FALSE))="","",(VLOOKUP($E60,'Adj NEA Backsheet'!$D$5:$CB$183,L$9,FALSE))),"")</f>
        <v>3702.0518992220004</v>
      </c>
      <c r="M60" s="122">
        <f ca="1">IFERROR(IF((VLOOKUP($E60,'Adj NEA Backsheet'!$D$5:$CB$183,M$9,FALSE))="","",(VLOOKUP($E60,'Adj NEA Backsheet'!$D$5:$CB$183,M$9,FALSE))),"")</f>
        <v>3549.3930115890271</v>
      </c>
      <c r="N60" s="124">
        <f ca="1">IFERROR(IF((VLOOKUP($E60,'Adj NEA Backsheet'!$D$5:$CB$183,N$9,FALSE))="","",(VLOOKUP($E60,'Adj NEA Backsheet'!$D$5:$CB$183,N$9,FALSE))),"")</f>
        <v>3769.305780562463</v>
      </c>
      <c r="O60" s="121">
        <f ca="1">IFERROR(IF((VLOOKUP($E60,'Adj NEA Backsheet'!$D$5:$CB$183,O$9,FALSE))="","",(VLOOKUP($E60,'Adj NEA Backsheet'!$D$5:$CB$183,O$9,FALSE))),"")</f>
        <v>5645.0026929190199</v>
      </c>
      <c r="P60" s="125">
        <f ca="1">IFERROR(IF((VLOOKUP($E60,'Adj NEA Backsheet'!$D$5:$CB$183,P$9,FALSE))="","",(VLOOKUP($E60,'Adj NEA Backsheet'!$D$5:$CB$183,P$9,FALSE))),"")</f>
        <v>5933.1125738651172</v>
      </c>
      <c r="Q60" s="122">
        <f ca="1">IFERROR(IF((VLOOKUP($E60,'Adj NEA Backsheet'!$D$5:$CB$183,Q$9,FALSE))="","",(VLOOKUP($E60,'Adj NEA Backsheet'!$D$5:$CB$183,Q$9,FALSE))),"")</f>
        <v>5664.9858773649521</v>
      </c>
      <c r="R60" s="124">
        <f ca="1">IFERROR(IF((VLOOKUP($E60,'Adj NEA Backsheet'!$D$5:$CB$183,R$9,FALSE))="","",(VLOOKUP($E60,'Adj NEA Backsheet'!$D$5:$CB$183,R$9,FALSE))),"")</f>
        <v>6173.0879501721656</v>
      </c>
    </row>
    <row r="61" spans="1:18" ht="15" customHeight="1" x14ac:dyDescent="0.3">
      <c r="A61" s="57">
        <v>48</v>
      </c>
      <c r="B61" s="98" t="str">
        <f ca="1">IFERROR(IF((VLOOKUP($E61,'Org List'!$AJ$10:$AL$188,3,FALSE))="","",(VLOOKUP($E61,'Org List'!$AJ$10:$AL$188,3,FALSE))),"")</f>
        <v>North of England Commissioning Region</v>
      </c>
      <c r="C61" s="99" t="str">
        <f ca="1">IFERROR(IF((VLOOKUP($E61,'Org List'!$AO$10:$AQ$188,3,FALSE))="","",(VLOOKUP($E61,'Org List'!$AO$10:$AQ$188,3,FALSE))),"")</f>
        <v>Yorkshire and The Humber Region</v>
      </c>
      <c r="D61" s="114" t="str">
        <f ca="1">IFERROR(IF((VLOOKUP($E61,'Org List'!$AT$10:$AV$188,3,FALSE))="","",(VLOOKUP($E61,'Org List'!$AT$10:$AV$188,3,FALSE))),"")</f>
        <v>NHS England North (Yorkshire And Humber)</v>
      </c>
      <c r="E61" s="98" t="str">
        <f t="shared" ca="1" si="0"/>
        <v>E08000033</v>
      </c>
      <c r="F61" s="100" t="str">
        <f ca="1">IF(E61="","",VLOOKUP(E61,'Org List'!$J$9:$K$488,2,0))</f>
        <v>Calderdale</v>
      </c>
      <c r="G61" s="121">
        <f ca="1">IFERROR(IF((VLOOKUP($E61,'Adj NEA Backsheet'!$D$5:$CB$183,G$9,FALSE))="","",(VLOOKUP($E61,'Adj NEA Backsheet'!$D$5:$CB$183,G$9,FALSE))),"")</f>
        <v>2284.688294258277</v>
      </c>
      <c r="H61" s="122">
        <f ca="1">IFERROR(IF((VLOOKUP($E61,'Adj NEA Backsheet'!$D$5:$CB$183,H$9,FALSE))="","",(VLOOKUP($E61,'Adj NEA Backsheet'!$D$5:$CB$183,H$9,FALSE))),"")</f>
        <v>2439.2772959378899</v>
      </c>
      <c r="I61" s="122">
        <f ca="1">IFERROR(IF((VLOOKUP($E61,'Adj NEA Backsheet'!$D$5:$CB$183,I$9,FALSE))="","",(VLOOKUP($E61,'Adj NEA Backsheet'!$D$5:$CB$183,I$9,FALSE))),"")</f>
        <v>2379.8413203913101</v>
      </c>
      <c r="J61" s="123">
        <f ca="1">IFERROR(IF((VLOOKUP($E61,'Adj NEA Backsheet'!$D$5:$CB$183,J$9,FALSE))="","",(VLOOKUP($E61,'Adj NEA Backsheet'!$D$5:$CB$183,J$9,FALSE))),"")</f>
        <v>2493.6910166892485</v>
      </c>
      <c r="K61" s="121">
        <f ca="1">IFERROR(IF((VLOOKUP($E61,'Adj NEA Backsheet'!$D$5:$CB$183,K$9,FALSE))="","",(VLOOKUP($E61,'Adj NEA Backsheet'!$D$5:$CB$183,K$9,FALSE))),"")</f>
        <v>4906.2899278297336</v>
      </c>
      <c r="L61" s="122">
        <f ca="1">IFERROR(IF((VLOOKUP($E61,'Adj NEA Backsheet'!$D$5:$CB$183,L$9,FALSE))="","",(VLOOKUP($E61,'Adj NEA Backsheet'!$D$5:$CB$183,L$9,FALSE))),"")</f>
        <v>4753.0870891040086</v>
      </c>
      <c r="M61" s="122">
        <f ca="1">IFERROR(IF((VLOOKUP($E61,'Adj NEA Backsheet'!$D$5:$CB$183,M$9,FALSE))="","",(VLOOKUP($E61,'Adj NEA Backsheet'!$D$5:$CB$183,M$9,FALSE))),"")</f>
        <v>4818.8964413418371</v>
      </c>
      <c r="N61" s="124">
        <f ca="1">IFERROR(IF((VLOOKUP($E61,'Adj NEA Backsheet'!$D$5:$CB$183,N$9,FALSE))="","",(VLOOKUP($E61,'Adj NEA Backsheet'!$D$5:$CB$183,N$9,FALSE))),"")</f>
        <v>5038.7524820178805</v>
      </c>
      <c r="O61" s="121">
        <f ca="1">IFERROR(IF((VLOOKUP($E61,'Adj NEA Backsheet'!$D$5:$CB$183,O$9,FALSE))="","",(VLOOKUP($E61,'Adj NEA Backsheet'!$D$5:$CB$183,O$9,FALSE))),"")</f>
        <v>7190.9782220880106</v>
      </c>
      <c r="P61" s="125">
        <f ca="1">IFERROR(IF((VLOOKUP($E61,'Adj NEA Backsheet'!$D$5:$CB$183,P$9,FALSE))="","",(VLOOKUP($E61,'Adj NEA Backsheet'!$D$5:$CB$183,P$9,FALSE))),"")</f>
        <v>7192.3643850418985</v>
      </c>
      <c r="Q61" s="122">
        <f ca="1">IFERROR(IF((VLOOKUP($E61,'Adj NEA Backsheet'!$D$5:$CB$183,Q$9,FALSE))="","",(VLOOKUP($E61,'Adj NEA Backsheet'!$D$5:$CB$183,Q$9,FALSE))),"")</f>
        <v>7198.7377617331476</v>
      </c>
      <c r="R61" s="124">
        <f ca="1">IFERROR(IF((VLOOKUP($E61,'Adj NEA Backsheet'!$D$5:$CB$183,R$9,FALSE))="","",(VLOOKUP($E61,'Adj NEA Backsheet'!$D$5:$CB$183,R$9,FALSE))),"")</f>
        <v>7532.443498707129</v>
      </c>
    </row>
    <row r="62" spans="1:18" ht="15" customHeight="1" x14ac:dyDescent="0.3">
      <c r="A62" s="57">
        <v>49</v>
      </c>
      <c r="B62" s="98" t="str">
        <f ca="1">IFERROR(IF((VLOOKUP($E62,'Org List'!$AJ$10:$AL$188,3,FALSE))="","",(VLOOKUP($E62,'Org List'!$AJ$10:$AL$188,3,FALSE))),"")</f>
        <v>Midlands and East of England Commissioning Region</v>
      </c>
      <c r="C62" s="99" t="str">
        <f ca="1">IFERROR(IF((VLOOKUP($E62,'Org List'!$AO$10:$AQ$188,3,FALSE))="","",(VLOOKUP($E62,'Org List'!$AO$10:$AQ$188,3,FALSE))),"")</f>
        <v>East Region</v>
      </c>
      <c r="D62" s="114" t="str">
        <f ca="1">IFERROR(IF((VLOOKUP($E62,'Org List'!$AT$10:$AV$188,3,FALSE))="","",(VLOOKUP($E62,'Org List'!$AT$10:$AV$188,3,FALSE))),"")</f>
        <v>NHS England Midlands And East (East)</v>
      </c>
      <c r="E62" s="98" t="str">
        <f t="shared" ca="1" si="0"/>
        <v>E10000003</v>
      </c>
      <c r="F62" s="100" t="str">
        <f ca="1">IF(E62="","",VLOOKUP(E62,'Org List'!$J$9:$K$488,2,0))</f>
        <v>Cambridgeshire</v>
      </c>
      <c r="G62" s="121">
        <f ca="1">IFERROR(IF((VLOOKUP($E62,'Adj NEA Backsheet'!$D$5:$CB$183,G$9,FALSE))="","",(VLOOKUP($E62,'Adj NEA Backsheet'!$D$5:$CB$183,G$9,FALSE))),"")</f>
        <v>4334.0593263197225</v>
      </c>
      <c r="H62" s="122">
        <f ca="1">IFERROR(IF((VLOOKUP($E62,'Adj NEA Backsheet'!$D$5:$CB$183,H$9,FALSE))="","",(VLOOKUP($E62,'Adj NEA Backsheet'!$D$5:$CB$183,H$9,FALSE))),"")</f>
        <v>4771.080090948336</v>
      </c>
      <c r="I62" s="122">
        <f ca="1">IFERROR(IF((VLOOKUP($E62,'Adj NEA Backsheet'!$D$5:$CB$183,I$9,FALSE))="","",(VLOOKUP($E62,'Adj NEA Backsheet'!$D$5:$CB$183,I$9,FALSE))),"")</f>
        <v>4948.0200751159318</v>
      </c>
      <c r="J62" s="123">
        <f ca="1">IFERROR(IF((VLOOKUP($E62,'Adj NEA Backsheet'!$D$5:$CB$183,J$9,FALSE))="","",(VLOOKUP($E62,'Adj NEA Backsheet'!$D$5:$CB$183,J$9,FALSE))),"")</f>
        <v>5461.3150962396758</v>
      </c>
      <c r="K62" s="121">
        <f ca="1">IFERROR(IF((VLOOKUP($E62,'Adj NEA Backsheet'!$D$5:$CB$183,K$9,FALSE))="","",(VLOOKUP($E62,'Adj NEA Backsheet'!$D$5:$CB$183,K$9,FALSE))),"")</f>
        <v>11680.391365271202</v>
      </c>
      <c r="L62" s="122">
        <f ca="1">IFERROR(IF((VLOOKUP($E62,'Adj NEA Backsheet'!$D$5:$CB$183,L$9,FALSE))="","",(VLOOKUP($E62,'Adj NEA Backsheet'!$D$5:$CB$183,L$9,FALSE))),"")</f>
        <v>11635.681877039977</v>
      </c>
      <c r="M62" s="122">
        <f ca="1">IFERROR(IF((VLOOKUP($E62,'Adj NEA Backsheet'!$D$5:$CB$183,M$9,FALSE))="","",(VLOOKUP($E62,'Adj NEA Backsheet'!$D$5:$CB$183,M$9,FALSE))),"")</f>
        <v>11355.05030781747</v>
      </c>
      <c r="N62" s="124">
        <f ca="1">IFERROR(IF((VLOOKUP($E62,'Adj NEA Backsheet'!$D$5:$CB$183,N$9,FALSE))="","",(VLOOKUP($E62,'Adj NEA Backsheet'!$D$5:$CB$183,N$9,FALSE))),"")</f>
        <v>11895.125410868139</v>
      </c>
      <c r="O62" s="121">
        <f ca="1">IFERROR(IF((VLOOKUP($E62,'Adj NEA Backsheet'!$D$5:$CB$183,O$9,FALSE))="","",(VLOOKUP($E62,'Adj NEA Backsheet'!$D$5:$CB$183,O$9,FALSE))),"")</f>
        <v>16014.450691590924</v>
      </c>
      <c r="P62" s="125">
        <f ca="1">IFERROR(IF((VLOOKUP($E62,'Adj NEA Backsheet'!$D$5:$CB$183,P$9,FALSE))="","",(VLOOKUP($E62,'Adj NEA Backsheet'!$D$5:$CB$183,P$9,FALSE))),"")</f>
        <v>16406.761967988314</v>
      </c>
      <c r="Q62" s="122">
        <f ca="1">IFERROR(IF((VLOOKUP($E62,'Adj NEA Backsheet'!$D$5:$CB$183,Q$9,FALSE))="","",(VLOOKUP($E62,'Adj NEA Backsheet'!$D$5:$CB$183,Q$9,FALSE))),"")</f>
        <v>16303.070382933402</v>
      </c>
      <c r="R62" s="124">
        <f ca="1">IFERROR(IF((VLOOKUP($E62,'Adj NEA Backsheet'!$D$5:$CB$183,R$9,FALSE))="","",(VLOOKUP($E62,'Adj NEA Backsheet'!$D$5:$CB$183,R$9,FALSE))),"")</f>
        <v>17356.440507107814</v>
      </c>
    </row>
    <row r="63" spans="1:18" ht="15" customHeight="1" x14ac:dyDescent="0.3">
      <c r="A63" s="57">
        <v>50</v>
      </c>
      <c r="B63" s="98" t="str">
        <f ca="1">IFERROR(IF((VLOOKUP($E63,'Org List'!$AJ$10:$AL$188,3,FALSE))="","",(VLOOKUP($E63,'Org List'!$AJ$10:$AL$188,3,FALSE))),"")</f>
        <v>London Commissioning Region</v>
      </c>
      <c r="C63" s="99" t="str">
        <f ca="1">IFERROR(IF((VLOOKUP($E63,'Org List'!$AO$10:$AQ$188,3,FALSE))="","",(VLOOKUP($E63,'Org List'!$AO$10:$AQ$188,3,FALSE))),"")</f>
        <v>London Region</v>
      </c>
      <c r="D63" s="114" t="str">
        <f ca="1">IFERROR(IF((VLOOKUP($E63,'Org List'!$AT$10:$AV$188,3,FALSE))="","",(VLOOKUP($E63,'Org List'!$AT$10:$AV$188,3,FALSE))),"")</f>
        <v>NHS England London</v>
      </c>
      <c r="E63" s="98" t="str">
        <f t="shared" ca="1" si="0"/>
        <v>E09000007</v>
      </c>
      <c r="F63" s="100" t="str">
        <f ca="1">IF(E63="","",VLOOKUP(E63,'Org List'!$J$9:$K$488,2,0))</f>
        <v>Camden</v>
      </c>
      <c r="G63" s="121">
        <f ca="1">IFERROR(IF((VLOOKUP($E63,'Adj NEA Backsheet'!$D$5:$CB$183,G$9,FALSE))="","",(VLOOKUP($E63,'Adj NEA Backsheet'!$D$5:$CB$183,G$9,FALSE))),"")</f>
        <v>1185.2361792100605</v>
      </c>
      <c r="H63" s="122">
        <f ca="1">IFERROR(IF((VLOOKUP($E63,'Adj NEA Backsheet'!$D$5:$CB$183,H$9,FALSE))="","",(VLOOKUP($E63,'Adj NEA Backsheet'!$D$5:$CB$183,H$9,FALSE))),"")</f>
        <v>1433.3414862959175</v>
      </c>
      <c r="I63" s="122">
        <f ca="1">IFERROR(IF((VLOOKUP($E63,'Adj NEA Backsheet'!$D$5:$CB$183,I$9,FALSE))="","",(VLOOKUP($E63,'Adj NEA Backsheet'!$D$5:$CB$183,I$9,FALSE))),"")</f>
        <v>1424.2419370165717</v>
      </c>
      <c r="J63" s="123">
        <f ca="1">IFERROR(IF((VLOOKUP($E63,'Adj NEA Backsheet'!$D$5:$CB$183,J$9,FALSE))="","",(VLOOKUP($E63,'Adj NEA Backsheet'!$D$5:$CB$183,J$9,FALSE))),"")</f>
        <v>1547.0344366128725</v>
      </c>
      <c r="K63" s="121">
        <f ca="1">IFERROR(IF((VLOOKUP($E63,'Adj NEA Backsheet'!$D$5:$CB$183,K$9,FALSE))="","",(VLOOKUP($E63,'Adj NEA Backsheet'!$D$5:$CB$183,K$9,FALSE))),"")</f>
        <v>3064.8677209318994</v>
      </c>
      <c r="L63" s="122">
        <f ca="1">IFERROR(IF((VLOOKUP($E63,'Adj NEA Backsheet'!$D$5:$CB$183,L$9,FALSE))="","",(VLOOKUP($E63,'Adj NEA Backsheet'!$D$5:$CB$183,L$9,FALSE))),"")</f>
        <v>2906.657034920725</v>
      </c>
      <c r="M63" s="122">
        <f ca="1">IFERROR(IF((VLOOKUP($E63,'Adj NEA Backsheet'!$D$5:$CB$183,M$9,FALSE))="","",(VLOOKUP($E63,'Adj NEA Backsheet'!$D$5:$CB$183,M$9,FALSE))),"")</f>
        <v>2934.249223904641</v>
      </c>
      <c r="N63" s="124">
        <f ca="1">IFERROR(IF((VLOOKUP($E63,'Adj NEA Backsheet'!$D$5:$CB$183,N$9,FALSE))="","",(VLOOKUP($E63,'Adj NEA Backsheet'!$D$5:$CB$183,N$9,FALSE))),"")</f>
        <v>3206.527669176342</v>
      </c>
      <c r="O63" s="121">
        <f ca="1">IFERROR(IF((VLOOKUP($E63,'Adj NEA Backsheet'!$D$5:$CB$183,O$9,FALSE))="","",(VLOOKUP($E63,'Adj NEA Backsheet'!$D$5:$CB$183,O$9,FALSE))),"")</f>
        <v>4250.1039001419595</v>
      </c>
      <c r="P63" s="125">
        <f ca="1">IFERROR(IF((VLOOKUP($E63,'Adj NEA Backsheet'!$D$5:$CB$183,P$9,FALSE))="","",(VLOOKUP($E63,'Adj NEA Backsheet'!$D$5:$CB$183,P$9,FALSE))),"")</f>
        <v>4339.998521216643</v>
      </c>
      <c r="Q63" s="122">
        <f ca="1">IFERROR(IF((VLOOKUP($E63,'Adj NEA Backsheet'!$D$5:$CB$183,Q$9,FALSE))="","",(VLOOKUP($E63,'Adj NEA Backsheet'!$D$5:$CB$183,Q$9,FALSE))),"")</f>
        <v>4358.4911609212122</v>
      </c>
      <c r="R63" s="124">
        <f ca="1">IFERROR(IF((VLOOKUP($E63,'Adj NEA Backsheet'!$D$5:$CB$183,R$9,FALSE))="","",(VLOOKUP($E63,'Adj NEA Backsheet'!$D$5:$CB$183,R$9,FALSE))),"")</f>
        <v>4753.5621057892149</v>
      </c>
    </row>
    <row r="64" spans="1:18" ht="15" customHeight="1" x14ac:dyDescent="0.3">
      <c r="A64" s="57">
        <v>51</v>
      </c>
      <c r="B64" s="98" t="str">
        <f ca="1">IFERROR(IF((VLOOKUP($E64,'Org List'!$AJ$10:$AL$188,3,FALSE))="","",(VLOOKUP($E64,'Org List'!$AJ$10:$AL$188,3,FALSE))),"")</f>
        <v>Midlands and East of England Commissioning Region</v>
      </c>
      <c r="C64" s="99" t="str">
        <f ca="1">IFERROR(IF((VLOOKUP($E64,'Org List'!$AO$10:$AQ$188,3,FALSE))="","",(VLOOKUP($E64,'Org List'!$AO$10:$AQ$188,3,FALSE))),"")</f>
        <v>East Region</v>
      </c>
      <c r="D64" s="114" t="str">
        <f ca="1">IFERROR(IF((VLOOKUP($E64,'Org List'!$AT$10:$AV$188,3,FALSE))="","",(VLOOKUP($E64,'Org List'!$AT$10:$AV$188,3,FALSE))),"")</f>
        <v>NHS England Midlands And East (Central Midlands)</v>
      </c>
      <c r="E64" s="98" t="str">
        <f t="shared" ca="1" si="0"/>
        <v>E06000056</v>
      </c>
      <c r="F64" s="100" t="str">
        <f ca="1">IF(E64="","",VLOOKUP(E64,'Org List'!$J$9:$K$488,2,0))</f>
        <v>Central Bedfordshire</v>
      </c>
      <c r="G64" s="121">
        <f ca="1">IFERROR(IF((VLOOKUP($E64,'Adj NEA Backsheet'!$D$5:$CB$183,G$9,FALSE))="","",(VLOOKUP($E64,'Adj NEA Backsheet'!$D$5:$CB$183,G$9,FALSE))),"")</f>
        <v>2335.8192354619478</v>
      </c>
      <c r="H64" s="122">
        <f ca="1">IFERROR(IF((VLOOKUP($E64,'Adj NEA Backsheet'!$D$5:$CB$183,H$9,FALSE))="","",(VLOOKUP($E64,'Adj NEA Backsheet'!$D$5:$CB$183,H$9,FALSE))),"")</f>
        <v>2451.9123024749811</v>
      </c>
      <c r="I64" s="122">
        <f ca="1">IFERROR(IF((VLOOKUP($E64,'Adj NEA Backsheet'!$D$5:$CB$183,I$9,FALSE))="","",(VLOOKUP($E64,'Adj NEA Backsheet'!$D$5:$CB$183,I$9,FALSE))),"")</f>
        <v>2472.7960840842638</v>
      </c>
      <c r="J64" s="123">
        <f ca="1">IFERROR(IF((VLOOKUP($E64,'Adj NEA Backsheet'!$D$5:$CB$183,J$9,FALSE))="","",(VLOOKUP($E64,'Adj NEA Backsheet'!$D$5:$CB$183,J$9,FALSE))),"")</f>
        <v>2713.5137775759854</v>
      </c>
      <c r="K64" s="121">
        <f ca="1">IFERROR(IF((VLOOKUP($E64,'Adj NEA Backsheet'!$D$5:$CB$183,K$9,FALSE))="","",(VLOOKUP($E64,'Adj NEA Backsheet'!$D$5:$CB$183,K$9,FALSE))),"")</f>
        <v>5132.5718882248821</v>
      </c>
      <c r="L64" s="122">
        <f ca="1">IFERROR(IF((VLOOKUP($E64,'Adj NEA Backsheet'!$D$5:$CB$183,L$9,FALSE))="","",(VLOOKUP($E64,'Adj NEA Backsheet'!$D$5:$CB$183,L$9,FALSE))),"")</f>
        <v>4970.6661204072261</v>
      </c>
      <c r="M64" s="122">
        <f ca="1">IFERROR(IF((VLOOKUP($E64,'Adj NEA Backsheet'!$D$5:$CB$183,M$9,FALSE))="","",(VLOOKUP($E64,'Adj NEA Backsheet'!$D$5:$CB$183,M$9,FALSE))),"")</f>
        <v>4950.3583437919206</v>
      </c>
      <c r="N64" s="124">
        <f ca="1">IFERROR(IF((VLOOKUP($E64,'Adj NEA Backsheet'!$D$5:$CB$183,N$9,FALSE))="","",(VLOOKUP($E64,'Adj NEA Backsheet'!$D$5:$CB$183,N$9,FALSE))),"")</f>
        <v>5367.6817635983771</v>
      </c>
      <c r="O64" s="121">
        <f ca="1">IFERROR(IF((VLOOKUP($E64,'Adj NEA Backsheet'!$D$5:$CB$183,O$9,FALSE))="","",(VLOOKUP($E64,'Adj NEA Backsheet'!$D$5:$CB$183,O$9,FALSE))),"")</f>
        <v>7468.3911236868298</v>
      </c>
      <c r="P64" s="125">
        <f ca="1">IFERROR(IF((VLOOKUP($E64,'Adj NEA Backsheet'!$D$5:$CB$183,P$9,FALSE))="","",(VLOOKUP($E64,'Adj NEA Backsheet'!$D$5:$CB$183,P$9,FALSE))),"")</f>
        <v>7422.5784228822067</v>
      </c>
      <c r="Q64" s="122">
        <f ca="1">IFERROR(IF((VLOOKUP($E64,'Adj NEA Backsheet'!$D$5:$CB$183,Q$9,FALSE))="","",(VLOOKUP($E64,'Adj NEA Backsheet'!$D$5:$CB$183,Q$9,FALSE))),"")</f>
        <v>7423.1544278761849</v>
      </c>
      <c r="R64" s="124">
        <f ca="1">IFERROR(IF((VLOOKUP($E64,'Adj NEA Backsheet'!$D$5:$CB$183,R$9,FALSE))="","",(VLOOKUP($E64,'Adj NEA Backsheet'!$D$5:$CB$183,R$9,FALSE))),"")</f>
        <v>8081.195541174362</v>
      </c>
    </row>
    <row r="65" spans="1:18" ht="15" customHeight="1" x14ac:dyDescent="0.3">
      <c r="A65" s="57">
        <v>52</v>
      </c>
      <c r="B65" s="98" t="str">
        <f ca="1">IFERROR(IF((VLOOKUP($E65,'Org List'!$AJ$10:$AL$188,3,FALSE))="","",(VLOOKUP($E65,'Org List'!$AJ$10:$AL$188,3,FALSE))),"")</f>
        <v>North of England Commissioning Region</v>
      </c>
      <c r="C65" s="99" t="str">
        <f ca="1">IFERROR(IF((VLOOKUP($E65,'Org List'!$AO$10:$AQ$188,3,FALSE))="","",(VLOOKUP($E65,'Org List'!$AO$10:$AQ$188,3,FALSE))),"")</f>
        <v>North West Region</v>
      </c>
      <c r="D65" s="114" t="str">
        <f ca="1">IFERROR(IF((VLOOKUP($E65,'Org List'!$AT$10:$AV$188,3,FALSE))="","",(VLOOKUP($E65,'Org List'!$AT$10:$AV$188,3,FALSE))),"")</f>
        <v>NHS England North (Cheshire And Merseyside)</v>
      </c>
      <c r="E65" s="98" t="str">
        <f t="shared" ca="1" si="0"/>
        <v>E06000049</v>
      </c>
      <c r="F65" s="100" t="str">
        <f ca="1">IF(E65="","",VLOOKUP(E65,'Org List'!$J$9:$K$488,2,0))</f>
        <v>Cheshire East</v>
      </c>
      <c r="G65" s="121">
        <f ca="1">IFERROR(IF((VLOOKUP($E65,'Adj NEA Backsheet'!$D$5:$CB$183,G$9,FALSE))="","",(VLOOKUP($E65,'Adj NEA Backsheet'!$D$5:$CB$183,G$9,FALSE))),"")</f>
        <v>3698.3226011334491</v>
      </c>
      <c r="H65" s="122">
        <f ca="1">IFERROR(IF((VLOOKUP($E65,'Adj NEA Backsheet'!$D$5:$CB$183,H$9,FALSE))="","",(VLOOKUP($E65,'Adj NEA Backsheet'!$D$5:$CB$183,H$9,FALSE))),"")</f>
        <v>3918.368932653033</v>
      </c>
      <c r="I65" s="122">
        <f ca="1">IFERROR(IF((VLOOKUP($E65,'Adj NEA Backsheet'!$D$5:$CB$183,I$9,FALSE))="","",(VLOOKUP($E65,'Adj NEA Backsheet'!$D$5:$CB$183,I$9,FALSE))),"")</f>
        <v>3885.9594054664517</v>
      </c>
      <c r="J65" s="123">
        <f ca="1">IFERROR(IF((VLOOKUP($E65,'Adj NEA Backsheet'!$D$5:$CB$183,J$9,FALSE))="","",(VLOOKUP($E65,'Adj NEA Backsheet'!$D$5:$CB$183,J$9,FALSE))),"")</f>
        <v>4308.0502882959527</v>
      </c>
      <c r="K65" s="121">
        <f ca="1">IFERROR(IF((VLOOKUP($E65,'Adj NEA Backsheet'!$D$5:$CB$183,K$9,FALSE))="","",(VLOOKUP($E65,'Adj NEA Backsheet'!$D$5:$CB$183,K$9,FALSE))),"")</f>
        <v>7269.3599131572209</v>
      </c>
      <c r="L65" s="122">
        <f ca="1">IFERROR(IF((VLOOKUP($E65,'Adj NEA Backsheet'!$D$5:$CB$183,L$9,FALSE))="","",(VLOOKUP($E65,'Adj NEA Backsheet'!$D$5:$CB$183,L$9,FALSE))),"")</f>
        <v>7119.4398974586093</v>
      </c>
      <c r="M65" s="122">
        <f ca="1">IFERROR(IF((VLOOKUP($E65,'Adj NEA Backsheet'!$D$5:$CB$183,M$9,FALSE))="","",(VLOOKUP($E65,'Adj NEA Backsheet'!$D$5:$CB$183,M$9,FALSE))),"")</f>
        <v>7078.3397901641474</v>
      </c>
      <c r="N65" s="124">
        <f ca="1">IFERROR(IF((VLOOKUP($E65,'Adj NEA Backsheet'!$D$5:$CB$183,N$9,FALSE))="","",(VLOOKUP($E65,'Adj NEA Backsheet'!$D$5:$CB$183,N$9,FALSE))),"")</f>
        <v>7494.2230434473831</v>
      </c>
      <c r="O65" s="121">
        <f ca="1">IFERROR(IF((VLOOKUP($E65,'Adj NEA Backsheet'!$D$5:$CB$183,O$9,FALSE))="","",(VLOOKUP($E65,'Adj NEA Backsheet'!$D$5:$CB$183,O$9,FALSE))),"")</f>
        <v>10967.682514290671</v>
      </c>
      <c r="P65" s="125">
        <f ca="1">IFERROR(IF((VLOOKUP($E65,'Adj NEA Backsheet'!$D$5:$CB$183,P$9,FALSE))="","",(VLOOKUP($E65,'Adj NEA Backsheet'!$D$5:$CB$183,P$9,FALSE))),"")</f>
        <v>11037.808830111642</v>
      </c>
      <c r="Q65" s="122">
        <f ca="1">IFERROR(IF((VLOOKUP($E65,'Adj NEA Backsheet'!$D$5:$CB$183,Q$9,FALSE))="","",(VLOOKUP($E65,'Adj NEA Backsheet'!$D$5:$CB$183,Q$9,FALSE))),"")</f>
        <v>10964.2991956306</v>
      </c>
      <c r="R65" s="124">
        <f ca="1">IFERROR(IF((VLOOKUP($E65,'Adj NEA Backsheet'!$D$5:$CB$183,R$9,FALSE))="","",(VLOOKUP($E65,'Adj NEA Backsheet'!$D$5:$CB$183,R$9,FALSE))),"")</f>
        <v>11802.273331743336</v>
      </c>
    </row>
    <row r="66" spans="1:18" ht="15" customHeight="1" x14ac:dyDescent="0.3">
      <c r="A66" s="57">
        <v>53</v>
      </c>
      <c r="B66" s="98" t="str">
        <f ca="1">IFERROR(IF((VLOOKUP($E66,'Org List'!$AJ$10:$AL$188,3,FALSE))="","",(VLOOKUP($E66,'Org List'!$AJ$10:$AL$188,3,FALSE))),"")</f>
        <v>North of England Commissioning Region</v>
      </c>
      <c r="C66" s="99" t="str">
        <f ca="1">IFERROR(IF((VLOOKUP($E66,'Org List'!$AO$10:$AQ$188,3,FALSE))="","",(VLOOKUP($E66,'Org List'!$AO$10:$AQ$188,3,FALSE))),"")</f>
        <v>North West Region</v>
      </c>
      <c r="D66" s="114" t="str">
        <f ca="1">IFERROR(IF((VLOOKUP($E66,'Org List'!$AT$10:$AV$188,3,FALSE))="","",(VLOOKUP($E66,'Org List'!$AT$10:$AV$188,3,FALSE))),"")</f>
        <v>NHS England North (Cheshire And Merseyside)</v>
      </c>
      <c r="E66" s="98" t="str">
        <f t="shared" ca="1" si="0"/>
        <v>E06000050</v>
      </c>
      <c r="F66" s="100" t="str">
        <f ca="1">IF(E66="","",VLOOKUP(E66,'Org List'!$J$9:$K$488,2,0))</f>
        <v>Cheshire West and Chester</v>
      </c>
      <c r="G66" s="121">
        <f ca="1">IFERROR(IF((VLOOKUP($E66,'Adj NEA Backsheet'!$D$5:$CB$183,G$9,FALSE))="","",(VLOOKUP($E66,'Adj NEA Backsheet'!$D$5:$CB$183,G$9,FALSE))),"")</f>
        <v>3449.4464161956143</v>
      </c>
      <c r="H66" s="122">
        <f ca="1">IFERROR(IF((VLOOKUP($E66,'Adj NEA Backsheet'!$D$5:$CB$183,H$9,FALSE))="","",(VLOOKUP($E66,'Adj NEA Backsheet'!$D$5:$CB$183,H$9,FALSE))),"")</f>
        <v>3581.4953722914142</v>
      </c>
      <c r="I66" s="122">
        <f ca="1">IFERROR(IF((VLOOKUP($E66,'Adj NEA Backsheet'!$D$5:$CB$183,I$9,FALSE))="","",(VLOOKUP($E66,'Adj NEA Backsheet'!$D$5:$CB$183,I$9,FALSE))),"")</f>
        <v>3843.7496849406862</v>
      </c>
      <c r="J66" s="123">
        <f ca="1">IFERROR(IF((VLOOKUP($E66,'Adj NEA Backsheet'!$D$5:$CB$183,J$9,FALSE))="","",(VLOOKUP($E66,'Adj NEA Backsheet'!$D$5:$CB$183,J$9,FALSE))),"")</f>
        <v>4125.2427135773341</v>
      </c>
      <c r="K66" s="121">
        <f ca="1">IFERROR(IF((VLOOKUP($E66,'Adj NEA Backsheet'!$D$5:$CB$183,K$9,FALSE))="","",(VLOOKUP($E66,'Adj NEA Backsheet'!$D$5:$CB$183,K$9,FALSE))),"")</f>
        <v>7355.8440559064302</v>
      </c>
      <c r="L66" s="122">
        <f ca="1">IFERROR(IF((VLOOKUP($E66,'Adj NEA Backsheet'!$D$5:$CB$183,L$9,FALSE))="","",(VLOOKUP($E66,'Adj NEA Backsheet'!$D$5:$CB$183,L$9,FALSE))),"")</f>
        <v>7104.6560390687609</v>
      </c>
      <c r="M66" s="122">
        <f ca="1">IFERROR(IF((VLOOKUP($E66,'Adj NEA Backsheet'!$D$5:$CB$183,M$9,FALSE))="","",(VLOOKUP($E66,'Adj NEA Backsheet'!$D$5:$CB$183,M$9,FALSE))),"")</f>
        <v>7018.0479985384573</v>
      </c>
      <c r="N66" s="124">
        <f ca="1">IFERROR(IF((VLOOKUP($E66,'Adj NEA Backsheet'!$D$5:$CB$183,N$9,FALSE))="","",(VLOOKUP($E66,'Adj NEA Backsheet'!$D$5:$CB$183,N$9,FALSE))),"")</f>
        <v>7428.5665749647924</v>
      </c>
      <c r="O66" s="121">
        <f ca="1">IFERROR(IF((VLOOKUP($E66,'Adj NEA Backsheet'!$D$5:$CB$183,O$9,FALSE))="","",(VLOOKUP($E66,'Adj NEA Backsheet'!$D$5:$CB$183,O$9,FALSE))),"")</f>
        <v>10805.290472102044</v>
      </c>
      <c r="P66" s="125">
        <f ca="1">IFERROR(IF((VLOOKUP($E66,'Adj NEA Backsheet'!$D$5:$CB$183,P$9,FALSE))="","",(VLOOKUP($E66,'Adj NEA Backsheet'!$D$5:$CB$183,P$9,FALSE))),"")</f>
        <v>10686.151411360175</v>
      </c>
      <c r="Q66" s="122">
        <f ca="1">IFERROR(IF((VLOOKUP($E66,'Adj NEA Backsheet'!$D$5:$CB$183,Q$9,FALSE))="","",(VLOOKUP($E66,'Adj NEA Backsheet'!$D$5:$CB$183,Q$9,FALSE))),"")</f>
        <v>10861.797683479144</v>
      </c>
      <c r="R66" s="124">
        <f ca="1">IFERROR(IF((VLOOKUP($E66,'Adj NEA Backsheet'!$D$5:$CB$183,R$9,FALSE))="","",(VLOOKUP($E66,'Adj NEA Backsheet'!$D$5:$CB$183,R$9,FALSE))),"")</f>
        <v>11553.809288542127</v>
      </c>
    </row>
    <row r="67" spans="1:18" ht="15" customHeight="1" x14ac:dyDescent="0.3">
      <c r="A67" s="57">
        <v>54</v>
      </c>
      <c r="B67" s="98" t="str">
        <f ca="1">IFERROR(IF((VLOOKUP($E67,'Org List'!$AJ$10:$AL$188,3,FALSE))="","",(VLOOKUP($E67,'Org List'!$AJ$10:$AL$188,3,FALSE))),"")</f>
        <v>London Commissioning Region</v>
      </c>
      <c r="C67" s="99" t="str">
        <f ca="1">IFERROR(IF((VLOOKUP($E67,'Org List'!$AO$10:$AQ$188,3,FALSE))="","",(VLOOKUP($E67,'Org List'!$AO$10:$AQ$188,3,FALSE))),"")</f>
        <v>London Region</v>
      </c>
      <c r="D67" s="114" t="str">
        <f ca="1">IFERROR(IF((VLOOKUP($E67,'Org List'!$AT$10:$AV$188,3,FALSE))="","",(VLOOKUP($E67,'Org List'!$AT$10:$AV$188,3,FALSE))),"")</f>
        <v>NHS England London</v>
      </c>
      <c r="E67" s="98" t="str">
        <f t="shared" ca="1" si="0"/>
        <v>E09000001</v>
      </c>
      <c r="F67" s="100" t="str">
        <f ca="1">IF(E67="","",VLOOKUP(E67,'Org List'!$J$9:$K$488,2,0))</f>
        <v>City of London</v>
      </c>
      <c r="G67" s="121">
        <f ca="1">IFERROR(IF((VLOOKUP($E67,'Adj NEA Backsheet'!$D$5:$CB$183,G$9,FALSE))="","",(VLOOKUP($E67,'Adj NEA Backsheet'!$D$5:$CB$183,G$9,FALSE))),"")</f>
        <v>39.236711645481677</v>
      </c>
      <c r="H67" s="122">
        <f ca="1">IFERROR(IF((VLOOKUP($E67,'Adj NEA Backsheet'!$D$5:$CB$183,H$9,FALSE))="","",(VLOOKUP($E67,'Adj NEA Backsheet'!$D$5:$CB$183,H$9,FALSE))),"")</f>
        <v>41.494733000826727</v>
      </c>
      <c r="I67" s="122">
        <f ca="1">IFERROR(IF((VLOOKUP($E67,'Adj NEA Backsheet'!$D$5:$CB$183,I$9,FALSE))="","",(VLOOKUP($E67,'Adj NEA Backsheet'!$D$5:$CB$183,I$9,FALSE))),"")</f>
        <v>44.190009994798672</v>
      </c>
      <c r="J67" s="123">
        <f ca="1">IFERROR(IF((VLOOKUP($E67,'Adj NEA Backsheet'!$D$5:$CB$183,J$9,FALSE))="","",(VLOOKUP($E67,'Adj NEA Backsheet'!$D$5:$CB$183,J$9,FALSE))),"")</f>
        <v>46.953381808137273</v>
      </c>
      <c r="K67" s="121">
        <f ca="1">IFERROR(IF((VLOOKUP($E67,'Adj NEA Backsheet'!$D$5:$CB$183,K$9,FALSE))="","",(VLOOKUP($E67,'Adj NEA Backsheet'!$D$5:$CB$183,K$9,FALSE))),"")</f>
        <v>106.25217202061216</v>
      </c>
      <c r="L67" s="122">
        <f ca="1">IFERROR(IF((VLOOKUP($E67,'Adj NEA Backsheet'!$D$5:$CB$183,L$9,FALSE))="","",(VLOOKUP($E67,'Adj NEA Backsheet'!$D$5:$CB$183,L$9,FALSE))),"")</f>
        <v>105.02423526017061</v>
      </c>
      <c r="M67" s="122">
        <f ca="1">IFERROR(IF((VLOOKUP($E67,'Adj NEA Backsheet'!$D$5:$CB$183,M$9,FALSE))="","",(VLOOKUP($E67,'Adj NEA Backsheet'!$D$5:$CB$183,M$9,FALSE))),"")</f>
        <v>101.13599103880864</v>
      </c>
      <c r="N67" s="124">
        <f ca="1">IFERROR(IF((VLOOKUP($E67,'Adj NEA Backsheet'!$D$5:$CB$183,N$9,FALSE))="","",(VLOOKUP($E67,'Adj NEA Backsheet'!$D$5:$CB$183,N$9,FALSE))),"")</f>
        <v>109.02359310647205</v>
      </c>
      <c r="O67" s="121">
        <f ca="1">IFERROR(IF((VLOOKUP($E67,'Adj NEA Backsheet'!$D$5:$CB$183,O$9,FALSE))="","",(VLOOKUP($E67,'Adj NEA Backsheet'!$D$5:$CB$183,O$9,FALSE))),"")</f>
        <v>145.48888366609384</v>
      </c>
      <c r="P67" s="125">
        <f ca="1">IFERROR(IF((VLOOKUP($E67,'Adj NEA Backsheet'!$D$5:$CB$183,P$9,FALSE))="","",(VLOOKUP($E67,'Adj NEA Backsheet'!$D$5:$CB$183,P$9,FALSE))),"")</f>
        <v>146.51896826099733</v>
      </c>
      <c r="Q67" s="122">
        <f ca="1">IFERROR(IF((VLOOKUP($E67,'Adj NEA Backsheet'!$D$5:$CB$183,Q$9,FALSE))="","",(VLOOKUP($E67,'Adj NEA Backsheet'!$D$5:$CB$183,Q$9,FALSE))),"")</f>
        <v>145.32600103360733</v>
      </c>
      <c r="R67" s="124">
        <f ca="1">IFERROR(IF((VLOOKUP($E67,'Adj NEA Backsheet'!$D$5:$CB$183,R$9,FALSE))="","",(VLOOKUP($E67,'Adj NEA Backsheet'!$D$5:$CB$183,R$9,FALSE))),"")</f>
        <v>155.97697491460931</v>
      </c>
    </row>
    <row r="68" spans="1:18" ht="15" customHeight="1" x14ac:dyDescent="0.3">
      <c r="A68" s="57">
        <v>55</v>
      </c>
      <c r="B68" s="98" t="str">
        <f ca="1">IFERROR(IF((VLOOKUP($E68,'Org List'!$AJ$10:$AL$188,3,FALSE))="","",(VLOOKUP($E68,'Org List'!$AJ$10:$AL$188,3,FALSE))),"")</f>
        <v>South West England Commissioning Region</v>
      </c>
      <c r="C68" s="99" t="str">
        <f ca="1">IFERROR(IF((VLOOKUP($E68,'Org List'!$AO$10:$AQ$188,3,FALSE))="","",(VLOOKUP($E68,'Org List'!$AO$10:$AQ$188,3,FALSE))),"")</f>
        <v>South West Region</v>
      </c>
      <c r="D68" s="114" t="str">
        <f ca="1">IFERROR(IF((VLOOKUP($E68,'Org List'!$AT$10:$AV$188,3,FALSE))="","",(VLOOKUP($E68,'Org List'!$AT$10:$AV$188,3,FALSE))),"")</f>
        <v>NHS England South West (South West South)</v>
      </c>
      <c r="E68" s="98" t="str">
        <f t="shared" ca="1" si="0"/>
        <v>E06000052</v>
      </c>
      <c r="F68" s="100" t="str">
        <f ca="1">IF(E68="","",VLOOKUP(E68,'Org List'!$J$9:$K$488,2,0))</f>
        <v>Cornwall &amp; Scilly</v>
      </c>
      <c r="G68" s="121">
        <f ca="1">IFERROR(IF((VLOOKUP($E68,'Adj NEA Backsheet'!$D$5:$CB$183,G$9,FALSE))="","",(VLOOKUP($E68,'Adj NEA Backsheet'!$D$5:$CB$183,G$9,FALSE))),"")</f>
        <v>4130.1392410271465</v>
      </c>
      <c r="H68" s="122">
        <f ca="1">IFERROR(IF((VLOOKUP($E68,'Adj NEA Backsheet'!$D$5:$CB$183,H$9,FALSE))="","",(VLOOKUP($E68,'Adj NEA Backsheet'!$D$5:$CB$183,H$9,FALSE))),"")</f>
        <v>4489.9835798839395</v>
      </c>
      <c r="I68" s="122">
        <f ca="1">IFERROR(IF((VLOOKUP($E68,'Adj NEA Backsheet'!$D$5:$CB$183,I$9,FALSE))="","",(VLOOKUP($E68,'Adj NEA Backsheet'!$D$5:$CB$183,I$9,FALSE))),"")</f>
        <v>4168.0993427873436</v>
      </c>
      <c r="J68" s="123">
        <f ca="1">IFERROR(IF((VLOOKUP($E68,'Adj NEA Backsheet'!$D$5:$CB$183,J$9,FALSE))="","",(VLOOKUP($E68,'Adj NEA Backsheet'!$D$5:$CB$183,J$9,FALSE))),"")</f>
        <v>4723.2671137939415</v>
      </c>
      <c r="K68" s="121">
        <f ca="1">IFERROR(IF((VLOOKUP($E68,'Adj NEA Backsheet'!$D$5:$CB$183,K$9,FALSE))="","",(VLOOKUP($E68,'Adj NEA Backsheet'!$D$5:$CB$183,K$9,FALSE))),"")</f>
        <v>11350.186577321794</v>
      </c>
      <c r="L68" s="122">
        <f ca="1">IFERROR(IF((VLOOKUP($E68,'Adj NEA Backsheet'!$D$5:$CB$183,L$9,FALSE))="","",(VLOOKUP($E68,'Adj NEA Backsheet'!$D$5:$CB$183,L$9,FALSE))),"")</f>
        <v>11158.468676397821</v>
      </c>
      <c r="M68" s="122">
        <f ca="1">IFERROR(IF((VLOOKUP($E68,'Adj NEA Backsheet'!$D$5:$CB$183,M$9,FALSE))="","",(VLOOKUP($E68,'Adj NEA Backsheet'!$D$5:$CB$183,M$9,FALSE))),"")</f>
        <v>10930.529040625559</v>
      </c>
      <c r="N68" s="124">
        <f ca="1">IFERROR(IF((VLOOKUP($E68,'Adj NEA Backsheet'!$D$5:$CB$183,N$9,FALSE))="","",(VLOOKUP($E68,'Adj NEA Backsheet'!$D$5:$CB$183,N$9,FALSE))),"")</f>
        <v>11480.813203145422</v>
      </c>
      <c r="O68" s="121">
        <f ca="1">IFERROR(IF((VLOOKUP($E68,'Adj NEA Backsheet'!$D$5:$CB$183,O$9,FALSE))="","",(VLOOKUP($E68,'Adj NEA Backsheet'!$D$5:$CB$183,O$9,FALSE))),"")</f>
        <v>15480.325818348942</v>
      </c>
      <c r="P68" s="125">
        <f ca="1">IFERROR(IF((VLOOKUP($E68,'Adj NEA Backsheet'!$D$5:$CB$183,P$9,FALSE))="","",(VLOOKUP($E68,'Adj NEA Backsheet'!$D$5:$CB$183,P$9,FALSE))),"")</f>
        <v>15648.45225628176</v>
      </c>
      <c r="Q68" s="122">
        <f ca="1">IFERROR(IF((VLOOKUP($E68,'Adj NEA Backsheet'!$D$5:$CB$183,Q$9,FALSE))="","",(VLOOKUP($E68,'Adj NEA Backsheet'!$D$5:$CB$183,Q$9,FALSE))),"")</f>
        <v>15098.628383412903</v>
      </c>
      <c r="R68" s="124">
        <f ca="1">IFERROR(IF((VLOOKUP($E68,'Adj NEA Backsheet'!$D$5:$CB$183,R$9,FALSE))="","",(VLOOKUP($E68,'Adj NEA Backsheet'!$D$5:$CB$183,R$9,FALSE))),"")</f>
        <v>16204.080316939364</v>
      </c>
    </row>
    <row r="69" spans="1:18" ht="15" customHeight="1" x14ac:dyDescent="0.3">
      <c r="A69" s="57">
        <v>56</v>
      </c>
      <c r="B69" s="98" t="str">
        <f ca="1">IFERROR(IF((VLOOKUP($E69,'Org List'!$AJ$10:$AL$188,3,FALSE))="","",(VLOOKUP($E69,'Org List'!$AJ$10:$AL$188,3,FALSE))),"")</f>
        <v>North of England Commissioning Region</v>
      </c>
      <c r="C69" s="99" t="str">
        <f ca="1">IFERROR(IF((VLOOKUP($E69,'Org List'!$AO$10:$AQ$188,3,FALSE))="","",(VLOOKUP($E69,'Org List'!$AO$10:$AQ$188,3,FALSE))),"")</f>
        <v>North East Region</v>
      </c>
      <c r="D69" s="114" t="str">
        <f ca="1">IFERROR(IF((VLOOKUP($E69,'Org List'!$AT$10:$AV$188,3,FALSE))="","",(VLOOKUP($E69,'Org List'!$AT$10:$AV$188,3,FALSE))),"")</f>
        <v>NHS England North (Cumbria And North East)</v>
      </c>
      <c r="E69" s="98" t="str">
        <f t="shared" ca="1" si="0"/>
        <v>E06000047</v>
      </c>
      <c r="F69" s="100" t="str">
        <f ca="1">IF(E69="","",VLOOKUP(E69,'Org List'!$J$9:$K$488,2,0))</f>
        <v>County Durham</v>
      </c>
      <c r="G69" s="121">
        <f ca="1">IFERROR(IF((VLOOKUP($E69,'Adj NEA Backsheet'!$D$5:$CB$183,G$9,FALSE))="","",(VLOOKUP($E69,'Adj NEA Backsheet'!$D$5:$CB$183,G$9,FALSE))),"")</f>
        <v>5396.326403070887</v>
      </c>
      <c r="H69" s="122">
        <f ca="1">IFERROR(IF((VLOOKUP($E69,'Adj NEA Backsheet'!$D$5:$CB$183,H$9,FALSE))="","",(VLOOKUP($E69,'Adj NEA Backsheet'!$D$5:$CB$183,H$9,FALSE))),"")</f>
        <v>5744.588266963915</v>
      </c>
      <c r="I69" s="122">
        <f ca="1">IFERROR(IF((VLOOKUP($E69,'Adj NEA Backsheet'!$D$5:$CB$183,I$9,FALSE))="","",(VLOOKUP($E69,'Adj NEA Backsheet'!$D$5:$CB$183,I$9,FALSE))),"")</f>
        <v>5647.0749123415917</v>
      </c>
      <c r="J69" s="123">
        <f ca="1">IFERROR(IF((VLOOKUP($E69,'Adj NEA Backsheet'!$D$5:$CB$183,J$9,FALSE))="","",(VLOOKUP($E69,'Adj NEA Backsheet'!$D$5:$CB$183,J$9,FALSE))),"")</f>
        <v>5888.8547706260488</v>
      </c>
      <c r="K69" s="121">
        <f ca="1">IFERROR(IF((VLOOKUP($E69,'Adj NEA Backsheet'!$D$5:$CB$183,K$9,FALSE))="","",(VLOOKUP($E69,'Adj NEA Backsheet'!$D$5:$CB$183,K$9,FALSE))),"")</f>
        <v>10661.941501452789</v>
      </c>
      <c r="L69" s="122">
        <f ca="1">IFERROR(IF((VLOOKUP($E69,'Adj NEA Backsheet'!$D$5:$CB$183,L$9,FALSE))="","",(VLOOKUP($E69,'Adj NEA Backsheet'!$D$5:$CB$183,L$9,FALSE))),"")</f>
        <v>10460.151442629418</v>
      </c>
      <c r="M69" s="122">
        <f ca="1">IFERROR(IF((VLOOKUP($E69,'Adj NEA Backsheet'!$D$5:$CB$183,M$9,FALSE))="","",(VLOOKUP($E69,'Adj NEA Backsheet'!$D$5:$CB$183,M$9,FALSE))),"")</f>
        <v>10201.897691044889</v>
      </c>
      <c r="N69" s="124">
        <f ca="1">IFERROR(IF((VLOOKUP($E69,'Adj NEA Backsheet'!$D$5:$CB$183,N$9,FALSE))="","",(VLOOKUP($E69,'Adj NEA Backsheet'!$D$5:$CB$183,N$9,FALSE))),"")</f>
        <v>10978.333063695783</v>
      </c>
      <c r="O69" s="121">
        <f ca="1">IFERROR(IF((VLOOKUP($E69,'Adj NEA Backsheet'!$D$5:$CB$183,O$9,FALSE))="","",(VLOOKUP($E69,'Adj NEA Backsheet'!$D$5:$CB$183,O$9,FALSE))),"")</f>
        <v>16058.267904523676</v>
      </c>
      <c r="P69" s="125">
        <f ca="1">IFERROR(IF((VLOOKUP($E69,'Adj NEA Backsheet'!$D$5:$CB$183,P$9,FALSE))="","",(VLOOKUP($E69,'Adj NEA Backsheet'!$D$5:$CB$183,P$9,FALSE))),"")</f>
        <v>16204.739709593334</v>
      </c>
      <c r="Q69" s="122">
        <f ca="1">IFERROR(IF((VLOOKUP($E69,'Adj NEA Backsheet'!$D$5:$CB$183,Q$9,FALSE))="","",(VLOOKUP($E69,'Adj NEA Backsheet'!$D$5:$CB$183,Q$9,FALSE))),"")</f>
        <v>15848.972603386481</v>
      </c>
      <c r="R69" s="124">
        <f ca="1">IFERROR(IF((VLOOKUP($E69,'Adj NEA Backsheet'!$D$5:$CB$183,R$9,FALSE))="","",(VLOOKUP($E69,'Adj NEA Backsheet'!$D$5:$CB$183,R$9,FALSE))),"")</f>
        <v>16867.187834321834</v>
      </c>
    </row>
    <row r="70" spans="1:18" ht="15" customHeight="1" x14ac:dyDescent="0.3">
      <c r="A70" s="57">
        <v>57</v>
      </c>
      <c r="B70" s="98" t="str">
        <f ca="1">IFERROR(IF((VLOOKUP($E70,'Org List'!$AJ$10:$AL$188,3,FALSE))="","",(VLOOKUP($E70,'Org List'!$AJ$10:$AL$188,3,FALSE))),"")</f>
        <v>Midlands and East of England Commissioning Region</v>
      </c>
      <c r="C70" s="99" t="str">
        <f ca="1">IFERROR(IF((VLOOKUP($E70,'Org List'!$AO$10:$AQ$188,3,FALSE))="","",(VLOOKUP($E70,'Org List'!$AO$10:$AQ$188,3,FALSE))),"")</f>
        <v>West Midlands Region</v>
      </c>
      <c r="D70" s="114" t="str">
        <f ca="1">IFERROR(IF((VLOOKUP($E70,'Org List'!$AT$10:$AV$188,3,FALSE))="","",(VLOOKUP($E70,'Org List'!$AT$10:$AV$188,3,FALSE))),"")</f>
        <v>NHS England Midlands And East (West Midlands)</v>
      </c>
      <c r="E70" s="98" t="str">
        <f t="shared" ca="1" si="0"/>
        <v>E08000026</v>
      </c>
      <c r="F70" s="100" t="str">
        <f ca="1">IF(E70="","",VLOOKUP(E70,'Org List'!$J$9:$K$488,2,0))</f>
        <v>Coventry</v>
      </c>
      <c r="G70" s="121">
        <f ca="1">IFERROR(IF((VLOOKUP($E70,'Adj NEA Backsheet'!$D$5:$CB$183,G$9,FALSE))="","",(VLOOKUP($E70,'Adj NEA Backsheet'!$D$5:$CB$183,G$9,FALSE))),"")</f>
        <v>3067.9201988362606</v>
      </c>
      <c r="H70" s="122">
        <f ca="1">IFERROR(IF((VLOOKUP($E70,'Adj NEA Backsheet'!$D$5:$CB$183,H$9,FALSE))="","",(VLOOKUP($E70,'Adj NEA Backsheet'!$D$5:$CB$183,H$9,FALSE))),"")</f>
        <v>3270.249728807963</v>
      </c>
      <c r="I70" s="122">
        <f ca="1">IFERROR(IF((VLOOKUP($E70,'Adj NEA Backsheet'!$D$5:$CB$183,I$9,FALSE))="","",(VLOOKUP($E70,'Adj NEA Backsheet'!$D$5:$CB$183,I$9,FALSE))),"")</f>
        <v>3197.3640578380146</v>
      </c>
      <c r="J70" s="123">
        <f ca="1">IFERROR(IF((VLOOKUP($E70,'Adj NEA Backsheet'!$D$5:$CB$183,J$9,FALSE))="","",(VLOOKUP($E70,'Adj NEA Backsheet'!$D$5:$CB$183,J$9,FALSE))),"")</f>
        <v>3391.0982903046552</v>
      </c>
      <c r="K70" s="121">
        <f ca="1">IFERROR(IF((VLOOKUP($E70,'Adj NEA Backsheet'!$D$5:$CB$183,K$9,FALSE))="","",(VLOOKUP($E70,'Adj NEA Backsheet'!$D$5:$CB$183,K$9,FALSE))),"")</f>
        <v>6326.9575432417523</v>
      </c>
      <c r="L70" s="122">
        <f ca="1">IFERROR(IF((VLOOKUP($E70,'Adj NEA Backsheet'!$D$5:$CB$183,L$9,FALSE))="","",(VLOOKUP($E70,'Adj NEA Backsheet'!$D$5:$CB$183,L$9,FALSE))),"")</f>
        <v>6312.1162734093505</v>
      </c>
      <c r="M70" s="122">
        <f ca="1">IFERROR(IF((VLOOKUP($E70,'Adj NEA Backsheet'!$D$5:$CB$183,M$9,FALSE))="","",(VLOOKUP($E70,'Adj NEA Backsheet'!$D$5:$CB$183,M$9,FALSE))),"")</f>
        <v>6474.7060225921705</v>
      </c>
      <c r="N70" s="124">
        <f ca="1">IFERROR(IF((VLOOKUP($E70,'Adj NEA Backsheet'!$D$5:$CB$183,N$9,FALSE))="","",(VLOOKUP($E70,'Adj NEA Backsheet'!$D$5:$CB$183,N$9,FALSE))),"")</f>
        <v>6698.1059462704907</v>
      </c>
      <c r="O70" s="121">
        <f ca="1">IFERROR(IF((VLOOKUP($E70,'Adj NEA Backsheet'!$D$5:$CB$183,O$9,FALSE))="","",(VLOOKUP($E70,'Adj NEA Backsheet'!$D$5:$CB$183,O$9,FALSE))),"")</f>
        <v>9394.8777420780134</v>
      </c>
      <c r="P70" s="125">
        <f ca="1">IFERROR(IF((VLOOKUP($E70,'Adj NEA Backsheet'!$D$5:$CB$183,P$9,FALSE))="","",(VLOOKUP($E70,'Adj NEA Backsheet'!$D$5:$CB$183,P$9,FALSE))),"")</f>
        <v>9582.3660022173135</v>
      </c>
      <c r="Q70" s="122">
        <f ca="1">IFERROR(IF((VLOOKUP($E70,'Adj NEA Backsheet'!$D$5:$CB$183,Q$9,FALSE))="","",(VLOOKUP($E70,'Adj NEA Backsheet'!$D$5:$CB$183,Q$9,FALSE))),"")</f>
        <v>9672.070080430185</v>
      </c>
      <c r="R70" s="124">
        <f ca="1">IFERROR(IF((VLOOKUP($E70,'Adj NEA Backsheet'!$D$5:$CB$183,R$9,FALSE))="","",(VLOOKUP($E70,'Adj NEA Backsheet'!$D$5:$CB$183,R$9,FALSE))),"")</f>
        <v>10089.204236575146</v>
      </c>
    </row>
    <row r="71" spans="1:18" ht="15" customHeight="1" x14ac:dyDescent="0.3">
      <c r="A71" s="57">
        <v>58</v>
      </c>
      <c r="B71" s="98" t="str">
        <f ca="1">IFERROR(IF((VLOOKUP($E71,'Org List'!$AJ$10:$AL$188,3,FALSE))="","",(VLOOKUP($E71,'Org List'!$AJ$10:$AL$188,3,FALSE))),"")</f>
        <v>London Commissioning Region</v>
      </c>
      <c r="C71" s="99" t="str">
        <f ca="1">IFERROR(IF((VLOOKUP($E71,'Org List'!$AO$10:$AQ$188,3,FALSE))="","",(VLOOKUP($E71,'Org List'!$AO$10:$AQ$188,3,FALSE))),"")</f>
        <v>London Region</v>
      </c>
      <c r="D71" s="114" t="str">
        <f ca="1">IFERROR(IF((VLOOKUP($E71,'Org List'!$AT$10:$AV$188,3,FALSE))="","",(VLOOKUP($E71,'Org List'!$AT$10:$AV$188,3,FALSE))),"")</f>
        <v>NHS England London</v>
      </c>
      <c r="E71" s="98" t="str">
        <f t="shared" ca="1" si="0"/>
        <v>E09000008</v>
      </c>
      <c r="F71" s="100" t="str">
        <f ca="1">IF(E71="","",VLOOKUP(E71,'Org List'!$J$9:$K$488,2,0))</f>
        <v>Croydon</v>
      </c>
      <c r="G71" s="121">
        <f ca="1">IFERROR(IF((VLOOKUP($E71,'Adj NEA Backsheet'!$D$5:$CB$183,G$9,FALSE))="","",(VLOOKUP($E71,'Adj NEA Backsheet'!$D$5:$CB$183,G$9,FALSE))),"")</f>
        <v>2119.6700743783285</v>
      </c>
      <c r="H71" s="122">
        <f ca="1">IFERROR(IF((VLOOKUP($E71,'Adj NEA Backsheet'!$D$5:$CB$183,H$9,FALSE))="","",(VLOOKUP($E71,'Adj NEA Backsheet'!$D$5:$CB$183,H$9,FALSE))),"")</f>
        <v>1914.3234939162733</v>
      </c>
      <c r="I71" s="122">
        <f ca="1">IFERROR(IF((VLOOKUP($E71,'Adj NEA Backsheet'!$D$5:$CB$183,I$9,FALSE))="","",(VLOOKUP($E71,'Adj NEA Backsheet'!$D$5:$CB$183,I$9,FALSE))),"")</f>
        <v>2244.8666689999673</v>
      </c>
      <c r="J71" s="123">
        <f ca="1">IFERROR(IF((VLOOKUP($E71,'Adj NEA Backsheet'!$D$5:$CB$183,J$9,FALSE))="","",(VLOOKUP($E71,'Adj NEA Backsheet'!$D$5:$CB$183,J$9,FALSE))),"")</f>
        <v>2304.6482084013378</v>
      </c>
      <c r="K71" s="121">
        <f ca="1">IFERROR(IF((VLOOKUP($E71,'Adj NEA Backsheet'!$D$5:$CB$183,K$9,FALSE))="","",(VLOOKUP($E71,'Adj NEA Backsheet'!$D$5:$CB$183,K$9,FALSE))),"")</f>
        <v>6993.6093518436428</v>
      </c>
      <c r="L71" s="122">
        <f ca="1">IFERROR(IF((VLOOKUP($E71,'Adj NEA Backsheet'!$D$5:$CB$183,L$9,FALSE))="","",(VLOOKUP($E71,'Adj NEA Backsheet'!$D$5:$CB$183,L$9,FALSE))),"")</f>
        <v>6573.0796091431148</v>
      </c>
      <c r="M71" s="122">
        <f ca="1">IFERROR(IF((VLOOKUP($E71,'Adj NEA Backsheet'!$D$5:$CB$183,M$9,FALSE))="","",(VLOOKUP($E71,'Adj NEA Backsheet'!$D$5:$CB$183,M$9,FALSE))),"")</f>
        <v>6543.2821671738802</v>
      </c>
      <c r="N71" s="124">
        <f ca="1">IFERROR(IF((VLOOKUP($E71,'Adj NEA Backsheet'!$D$5:$CB$183,N$9,FALSE))="","",(VLOOKUP($E71,'Adj NEA Backsheet'!$D$5:$CB$183,N$9,FALSE))),"")</f>
        <v>7060.9989592183101</v>
      </c>
      <c r="O71" s="121">
        <f ca="1">IFERROR(IF((VLOOKUP($E71,'Adj NEA Backsheet'!$D$5:$CB$183,O$9,FALSE))="","",(VLOOKUP($E71,'Adj NEA Backsheet'!$D$5:$CB$183,O$9,FALSE))),"")</f>
        <v>9113.2794262219722</v>
      </c>
      <c r="P71" s="125">
        <f ca="1">IFERROR(IF((VLOOKUP($E71,'Adj NEA Backsheet'!$D$5:$CB$183,P$9,FALSE))="","",(VLOOKUP($E71,'Adj NEA Backsheet'!$D$5:$CB$183,P$9,FALSE))),"")</f>
        <v>8487.4031030593887</v>
      </c>
      <c r="Q71" s="122">
        <f ca="1">IFERROR(IF((VLOOKUP($E71,'Adj NEA Backsheet'!$D$5:$CB$183,Q$9,FALSE))="","",(VLOOKUP($E71,'Adj NEA Backsheet'!$D$5:$CB$183,Q$9,FALSE))),"")</f>
        <v>8788.1488361738484</v>
      </c>
      <c r="R71" s="124">
        <f ca="1">IFERROR(IF((VLOOKUP($E71,'Adj NEA Backsheet'!$D$5:$CB$183,R$9,FALSE))="","",(VLOOKUP($E71,'Adj NEA Backsheet'!$D$5:$CB$183,R$9,FALSE))),"")</f>
        <v>9365.6471676196488</v>
      </c>
    </row>
    <row r="72" spans="1:18" ht="15" customHeight="1" x14ac:dyDescent="0.3">
      <c r="A72" s="57">
        <v>59</v>
      </c>
      <c r="B72" s="98" t="str">
        <f ca="1">IFERROR(IF((VLOOKUP($E72,'Org List'!$AJ$10:$AL$188,3,FALSE))="","",(VLOOKUP($E72,'Org List'!$AJ$10:$AL$188,3,FALSE))),"")</f>
        <v>North of England Commissioning Region</v>
      </c>
      <c r="C72" s="99" t="str">
        <f ca="1">IFERROR(IF((VLOOKUP($E72,'Org List'!$AO$10:$AQ$188,3,FALSE))="","",(VLOOKUP($E72,'Org List'!$AO$10:$AQ$188,3,FALSE))),"")</f>
        <v>North West Region</v>
      </c>
      <c r="D72" s="114" t="str">
        <f ca="1">IFERROR(IF((VLOOKUP($E72,'Org List'!$AT$10:$AV$188,3,FALSE))="","",(VLOOKUP($E72,'Org List'!$AT$10:$AV$188,3,FALSE))),"")</f>
        <v>NHS England North (Cumbria And North East)</v>
      </c>
      <c r="E72" s="98" t="str">
        <f t="shared" ca="1" si="0"/>
        <v>E10000006</v>
      </c>
      <c r="F72" s="100" t="str">
        <f ca="1">IF(E72="","",VLOOKUP(E72,'Org List'!$J$9:$K$488,2,0))</f>
        <v>Cumbria</v>
      </c>
      <c r="G72" s="121">
        <f ca="1">IFERROR(IF((VLOOKUP($E72,'Adj NEA Backsheet'!$D$5:$CB$183,G$9,FALSE))="","",(VLOOKUP($E72,'Adj NEA Backsheet'!$D$5:$CB$183,G$9,FALSE))),"")</f>
        <v>4113.0384075159182</v>
      </c>
      <c r="H72" s="122">
        <f ca="1">IFERROR(IF((VLOOKUP($E72,'Adj NEA Backsheet'!$D$5:$CB$183,H$9,FALSE))="","",(VLOOKUP($E72,'Adj NEA Backsheet'!$D$5:$CB$183,H$9,FALSE))),"")</f>
        <v>4360.2008704753207</v>
      </c>
      <c r="I72" s="122">
        <f ca="1">IFERROR(IF((VLOOKUP($E72,'Adj NEA Backsheet'!$D$5:$CB$183,I$9,FALSE))="","",(VLOOKUP($E72,'Adj NEA Backsheet'!$D$5:$CB$183,I$9,FALSE))),"")</f>
        <v>4148.1777112859409</v>
      </c>
      <c r="J72" s="123">
        <f ca="1">IFERROR(IF((VLOOKUP($E72,'Adj NEA Backsheet'!$D$5:$CB$183,J$9,FALSE))="","",(VLOOKUP($E72,'Adj NEA Backsheet'!$D$5:$CB$183,J$9,FALSE))),"")</f>
        <v>4831.1414128497563</v>
      </c>
      <c r="K72" s="121">
        <f ca="1">IFERROR(IF((VLOOKUP($E72,'Adj NEA Backsheet'!$D$5:$CB$183,K$9,FALSE))="","",(VLOOKUP($E72,'Adj NEA Backsheet'!$D$5:$CB$183,K$9,FALSE))),"")</f>
        <v>10386.071275232693</v>
      </c>
      <c r="L72" s="122">
        <f ca="1">IFERROR(IF((VLOOKUP($E72,'Adj NEA Backsheet'!$D$5:$CB$183,L$9,FALSE))="","",(VLOOKUP($E72,'Adj NEA Backsheet'!$D$5:$CB$183,L$9,FALSE))),"")</f>
        <v>10218.490173283652</v>
      </c>
      <c r="M72" s="122">
        <f ca="1">IFERROR(IF((VLOOKUP($E72,'Adj NEA Backsheet'!$D$5:$CB$183,M$9,FALSE))="","",(VLOOKUP($E72,'Adj NEA Backsheet'!$D$5:$CB$183,M$9,FALSE))),"")</f>
        <v>9875.7317452862044</v>
      </c>
      <c r="N72" s="124">
        <f ca="1">IFERROR(IF((VLOOKUP($E72,'Adj NEA Backsheet'!$D$5:$CB$183,N$9,FALSE))="","",(VLOOKUP($E72,'Adj NEA Backsheet'!$D$5:$CB$183,N$9,FALSE))),"")</f>
        <v>10739.556684876539</v>
      </c>
      <c r="O72" s="121">
        <f ca="1">IFERROR(IF((VLOOKUP($E72,'Adj NEA Backsheet'!$D$5:$CB$183,O$9,FALSE))="","",(VLOOKUP($E72,'Adj NEA Backsheet'!$D$5:$CB$183,O$9,FALSE))),"")</f>
        <v>14499.109682748611</v>
      </c>
      <c r="P72" s="125">
        <f ca="1">IFERROR(IF((VLOOKUP($E72,'Adj NEA Backsheet'!$D$5:$CB$183,P$9,FALSE))="","",(VLOOKUP($E72,'Adj NEA Backsheet'!$D$5:$CB$183,P$9,FALSE))),"")</f>
        <v>14578.691043758972</v>
      </c>
      <c r="Q72" s="122">
        <f ca="1">IFERROR(IF((VLOOKUP($E72,'Adj NEA Backsheet'!$D$5:$CB$183,Q$9,FALSE))="","",(VLOOKUP($E72,'Adj NEA Backsheet'!$D$5:$CB$183,Q$9,FALSE))),"")</f>
        <v>14023.909456572146</v>
      </c>
      <c r="R72" s="124">
        <f ca="1">IFERROR(IF((VLOOKUP($E72,'Adj NEA Backsheet'!$D$5:$CB$183,R$9,FALSE))="","",(VLOOKUP($E72,'Adj NEA Backsheet'!$D$5:$CB$183,R$9,FALSE))),"")</f>
        <v>15570.698097726296</v>
      </c>
    </row>
    <row r="73" spans="1:18" ht="15" customHeight="1" x14ac:dyDescent="0.3">
      <c r="A73" s="57">
        <v>60</v>
      </c>
      <c r="B73" s="98" t="str">
        <f ca="1">IFERROR(IF((VLOOKUP($E73,'Org List'!$AJ$10:$AL$188,3,FALSE))="","",(VLOOKUP($E73,'Org List'!$AJ$10:$AL$188,3,FALSE))),"")</f>
        <v>North of England Commissioning Region</v>
      </c>
      <c r="C73" s="99" t="str">
        <f ca="1">IFERROR(IF((VLOOKUP($E73,'Org List'!$AO$10:$AQ$188,3,FALSE))="","",(VLOOKUP($E73,'Org List'!$AO$10:$AQ$188,3,FALSE))),"")</f>
        <v>North East Region</v>
      </c>
      <c r="D73" s="114" t="str">
        <f ca="1">IFERROR(IF((VLOOKUP($E73,'Org List'!$AT$10:$AV$188,3,FALSE))="","",(VLOOKUP($E73,'Org List'!$AT$10:$AV$188,3,FALSE))),"")</f>
        <v>NHS England North (Cumbria And North East)</v>
      </c>
      <c r="E73" s="98" t="str">
        <f t="shared" ca="1" si="0"/>
        <v>E06000005</v>
      </c>
      <c r="F73" s="100" t="str">
        <f ca="1">IF(E73="","",VLOOKUP(E73,'Org List'!$J$9:$K$488,2,0))</f>
        <v>Darlington</v>
      </c>
      <c r="G73" s="121">
        <f ca="1">IFERROR(IF((VLOOKUP($E73,'Adj NEA Backsheet'!$D$5:$CB$183,G$9,FALSE))="","",(VLOOKUP($E73,'Adj NEA Backsheet'!$D$5:$CB$183,G$9,FALSE))),"")</f>
        <v>1182.3047594871255</v>
      </c>
      <c r="H73" s="122">
        <f ca="1">IFERROR(IF((VLOOKUP($E73,'Adj NEA Backsheet'!$D$5:$CB$183,H$9,FALSE))="","",(VLOOKUP($E73,'Adj NEA Backsheet'!$D$5:$CB$183,H$9,FALSE))),"")</f>
        <v>1085.2129995706421</v>
      </c>
      <c r="I73" s="122">
        <f ca="1">IFERROR(IF((VLOOKUP($E73,'Adj NEA Backsheet'!$D$5:$CB$183,I$9,FALSE))="","",(VLOOKUP($E73,'Adj NEA Backsheet'!$D$5:$CB$183,I$9,FALSE))),"")</f>
        <v>992.99051149445108</v>
      </c>
      <c r="J73" s="123">
        <f ca="1">IFERROR(IF((VLOOKUP($E73,'Adj NEA Backsheet'!$D$5:$CB$183,J$9,FALSE))="","",(VLOOKUP($E73,'Adj NEA Backsheet'!$D$5:$CB$183,J$9,FALSE))),"")</f>
        <v>1188.5656155987906</v>
      </c>
      <c r="K73" s="121">
        <f ca="1">IFERROR(IF((VLOOKUP($E73,'Adj NEA Backsheet'!$D$5:$CB$183,K$9,FALSE))="","",(VLOOKUP($E73,'Adj NEA Backsheet'!$D$5:$CB$183,K$9,FALSE))),"")</f>
        <v>2270.1574221269207</v>
      </c>
      <c r="L73" s="122">
        <f ca="1">IFERROR(IF((VLOOKUP($E73,'Adj NEA Backsheet'!$D$5:$CB$183,L$9,FALSE))="","",(VLOOKUP($E73,'Adj NEA Backsheet'!$D$5:$CB$183,L$9,FALSE))),"")</f>
        <v>2183.1368242996314</v>
      </c>
      <c r="M73" s="122">
        <f ca="1">IFERROR(IF((VLOOKUP($E73,'Adj NEA Backsheet'!$D$5:$CB$183,M$9,FALSE))="","",(VLOOKUP($E73,'Adj NEA Backsheet'!$D$5:$CB$183,M$9,FALSE))),"")</f>
        <v>2248.6430643441422</v>
      </c>
      <c r="N73" s="124">
        <f ca="1">IFERROR(IF((VLOOKUP($E73,'Adj NEA Backsheet'!$D$5:$CB$183,N$9,FALSE))="","",(VLOOKUP($E73,'Adj NEA Backsheet'!$D$5:$CB$183,N$9,FALSE))),"")</f>
        <v>2424.4978401285248</v>
      </c>
      <c r="O73" s="121">
        <f ca="1">IFERROR(IF((VLOOKUP($E73,'Adj NEA Backsheet'!$D$5:$CB$183,O$9,FALSE))="","",(VLOOKUP($E73,'Adj NEA Backsheet'!$D$5:$CB$183,O$9,FALSE))),"")</f>
        <v>3452.4621816140461</v>
      </c>
      <c r="P73" s="125">
        <f ca="1">IFERROR(IF((VLOOKUP($E73,'Adj NEA Backsheet'!$D$5:$CB$183,P$9,FALSE))="","",(VLOOKUP($E73,'Adj NEA Backsheet'!$D$5:$CB$183,P$9,FALSE))),"")</f>
        <v>3268.3498238702732</v>
      </c>
      <c r="Q73" s="122">
        <f ca="1">IFERROR(IF((VLOOKUP($E73,'Adj NEA Backsheet'!$D$5:$CB$183,Q$9,FALSE))="","",(VLOOKUP($E73,'Adj NEA Backsheet'!$D$5:$CB$183,Q$9,FALSE))),"")</f>
        <v>3241.6335758385931</v>
      </c>
      <c r="R73" s="124">
        <f ca="1">IFERROR(IF((VLOOKUP($E73,'Adj NEA Backsheet'!$D$5:$CB$183,R$9,FALSE))="","",(VLOOKUP($E73,'Adj NEA Backsheet'!$D$5:$CB$183,R$9,FALSE))),"")</f>
        <v>3613.0634557273152</v>
      </c>
    </row>
    <row r="74" spans="1:18" ht="15" customHeight="1" x14ac:dyDescent="0.3">
      <c r="A74" s="57">
        <v>61</v>
      </c>
      <c r="B74" s="98" t="str">
        <f ca="1">IFERROR(IF((VLOOKUP($E74,'Org List'!$AJ$10:$AL$188,3,FALSE))="","",(VLOOKUP($E74,'Org List'!$AJ$10:$AL$188,3,FALSE))),"")</f>
        <v>Midlands and East of England Commissioning Region</v>
      </c>
      <c r="C74" s="99" t="str">
        <f ca="1">IFERROR(IF((VLOOKUP($E74,'Org List'!$AO$10:$AQ$188,3,FALSE))="","",(VLOOKUP($E74,'Org List'!$AO$10:$AQ$188,3,FALSE))),"")</f>
        <v>East Midlands Region</v>
      </c>
      <c r="D74" s="114" t="str">
        <f ca="1">IFERROR(IF((VLOOKUP($E74,'Org List'!$AT$10:$AV$188,3,FALSE))="","",(VLOOKUP($E74,'Org List'!$AT$10:$AV$188,3,FALSE))),"")</f>
        <v>NHS England Midlands And East (North Midlands)</v>
      </c>
      <c r="E74" s="98" t="str">
        <f t="shared" ca="1" si="0"/>
        <v>E06000015</v>
      </c>
      <c r="F74" s="100" t="str">
        <f ca="1">IF(E74="","",VLOOKUP(E74,'Org List'!$J$9:$K$488,2,0))</f>
        <v>Derby</v>
      </c>
      <c r="G74" s="121">
        <f ca="1">IFERROR(IF((VLOOKUP($E74,'Adj NEA Backsheet'!$D$5:$CB$183,G$9,FALSE))="","",(VLOOKUP($E74,'Adj NEA Backsheet'!$D$5:$CB$183,G$9,FALSE))),"")</f>
        <v>1179.169258200508</v>
      </c>
      <c r="H74" s="122">
        <f ca="1">IFERROR(IF((VLOOKUP($E74,'Adj NEA Backsheet'!$D$5:$CB$183,H$9,FALSE))="","",(VLOOKUP($E74,'Adj NEA Backsheet'!$D$5:$CB$183,H$9,FALSE))),"")</f>
        <v>1190.6806728603601</v>
      </c>
      <c r="I74" s="122">
        <f ca="1">IFERROR(IF((VLOOKUP($E74,'Adj NEA Backsheet'!$D$5:$CB$183,I$9,FALSE))="","",(VLOOKUP($E74,'Adj NEA Backsheet'!$D$5:$CB$183,I$9,FALSE))),"")</f>
        <v>1231.721368604181</v>
      </c>
      <c r="J74" s="123">
        <f ca="1">IFERROR(IF((VLOOKUP($E74,'Adj NEA Backsheet'!$D$5:$CB$183,J$9,FALSE))="","",(VLOOKUP($E74,'Adj NEA Backsheet'!$D$5:$CB$183,J$9,FALSE))),"")</f>
        <v>1291.2804270616768</v>
      </c>
      <c r="K74" s="121">
        <f ca="1">IFERROR(IF((VLOOKUP($E74,'Adj NEA Backsheet'!$D$5:$CB$183,K$9,FALSE))="","",(VLOOKUP($E74,'Adj NEA Backsheet'!$D$5:$CB$183,K$9,FALSE))),"")</f>
        <v>5702.6547232328467</v>
      </c>
      <c r="L74" s="122">
        <f ca="1">IFERROR(IF((VLOOKUP($E74,'Adj NEA Backsheet'!$D$5:$CB$183,L$9,FALSE))="","",(VLOOKUP($E74,'Adj NEA Backsheet'!$D$5:$CB$183,L$9,FALSE))),"")</f>
        <v>5437.8921860562477</v>
      </c>
      <c r="M74" s="122">
        <f ca="1">IFERROR(IF((VLOOKUP($E74,'Adj NEA Backsheet'!$D$5:$CB$183,M$9,FALSE))="","",(VLOOKUP($E74,'Adj NEA Backsheet'!$D$5:$CB$183,M$9,FALSE))),"")</f>
        <v>5422.3768010799249</v>
      </c>
      <c r="N74" s="124">
        <f ca="1">IFERROR(IF((VLOOKUP($E74,'Adj NEA Backsheet'!$D$5:$CB$183,N$9,FALSE))="","",(VLOOKUP($E74,'Adj NEA Backsheet'!$D$5:$CB$183,N$9,FALSE))),"")</f>
        <v>5801.2524922759276</v>
      </c>
      <c r="O74" s="121">
        <f ca="1">IFERROR(IF((VLOOKUP($E74,'Adj NEA Backsheet'!$D$5:$CB$183,O$9,FALSE))="","",(VLOOKUP($E74,'Adj NEA Backsheet'!$D$5:$CB$183,O$9,FALSE))),"")</f>
        <v>6881.8239814333547</v>
      </c>
      <c r="P74" s="125">
        <f ca="1">IFERROR(IF((VLOOKUP($E74,'Adj NEA Backsheet'!$D$5:$CB$183,P$9,FALSE))="","",(VLOOKUP($E74,'Adj NEA Backsheet'!$D$5:$CB$183,P$9,FALSE))),"")</f>
        <v>6628.5728589166083</v>
      </c>
      <c r="Q74" s="122">
        <f ca="1">IFERROR(IF((VLOOKUP($E74,'Adj NEA Backsheet'!$D$5:$CB$183,Q$9,FALSE))="","",(VLOOKUP($E74,'Adj NEA Backsheet'!$D$5:$CB$183,Q$9,FALSE))),"")</f>
        <v>6654.0981696841063</v>
      </c>
      <c r="R74" s="124">
        <f ca="1">IFERROR(IF((VLOOKUP($E74,'Adj NEA Backsheet'!$D$5:$CB$183,R$9,FALSE))="","",(VLOOKUP($E74,'Adj NEA Backsheet'!$D$5:$CB$183,R$9,FALSE))),"")</f>
        <v>7092.5329193376047</v>
      </c>
    </row>
    <row r="75" spans="1:18" ht="15" customHeight="1" x14ac:dyDescent="0.3">
      <c r="A75" s="57">
        <v>62</v>
      </c>
      <c r="B75" s="98" t="str">
        <f ca="1">IFERROR(IF((VLOOKUP($E75,'Org List'!$AJ$10:$AL$188,3,FALSE))="","",(VLOOKUP($E75,'Org List'!$AJ$10:$AL$188,3,FALSE))),"")</f>
        <v>Midlands and East of England Commissioning Region</v>
      </c>
      <c r="C75" s="99" t="str">
        <f ca="1">IFERROR(IF((VLOOKUP($E75,'Org List'!$AO$10:$AQ$188,3,FALSE))="","",(VLOOKUP($E75,'Org List'!$AO$10:$AQ$188,3,FALSE))),"")</f>
        <v>East Midlands Region</v>
      </c>
      <c r="D75" s="114" t="str">
        <f ca="1">IFERROR(IF((VLOOKUP($E75,'Org List'!$AT$10:$AV$188,3,FALSE))="","",(VLOOKUP($E75,'Org List'!$AT$10:$AV$188,3,FALSE))),"")</f>
        <v>NHS England Midlands And East (North Midlands)</v>
      </c>
      <c r="E75" s="98" t="str">
        <f t="shared" ca="1" si="0"/>
        <v>E10000007</v>
      </c>
      <c r="F75" s="100" t="str">
        <f ca="1">IF(E75="","",VLOOKUP(E75,'Org List'!$J$9:$K$488,2,0))</f>
        <v>Derbyshire</v>
      </c>
      <c r="G75" s="121">
        <f ca="1">IFERROR(IF((VLOOKUP($E75,'Adj NEA Backsheet'!$D$5:$CB$183,G$9,FALSE))="","",(VLOOKUP($E75,'Adj NEA Backsheet'!$D$5:$CB$183,G$9,FALSE))),"")</f>
        <v>5883.4872277156919</v>
      </c>
      <c r="H75" s="122">
        <f ca="1">IFERROR(IF((VLOOKUP($E75,'Adj NEA Backsheet'!$D$5:$CB$183,H$9,FALSE))="","",(VLOOKUP($E75,'Adj NEA Backsheet'!$D$5:$CB$183,H$9,FALSE))),"")</f>
        <v>6021.1288185306403</v>
      </c>
      <c r="I75" s="122">
        <f ca="1">IFERROR(IF((VLOOKUP($E75,'Adj NEA Backsheet'!$D$5:$CB$183,I$9,FALSE))="","",(VLOOKUP($E75,'Adj NEA Backsheet'!$D$5:$CB$183,I$9,FALSE))),"")</f>
        <v>6264.3122301163485</v>
      </c>
      <c r="J75" s="123">
        <f ca="1">IFERROR(IF((VLOOKUP($E75,'Adj NEA Backsheet'!$D$5:$CB$183,J$9,FALSE))="","",(VLOOKUP($E75,'Adj NEA Backsheet'!$D$5:$CB$183,J$9,FALSE))),"")</f>
        <v>6443.3458634473791</v>
      </c>
      <c r="K75" s="121">
        <f ca="1">IFERROR(IF((VLOOKUP($E75,'Adj NEA Backsheet'!$D$5:$CB$183,K$9,FALSE))="","",(VLOOKUP($E75,'Adj NEA Backsheet'!$D$5:$CB$183,K$9,FALSE))),"")</f>
        <v>17306.611162215566</v>
      </c>
      <c r="L75" s="122">
        <f ca="1">IFERROR(IF((VLOOKUP($E75,'Adj NEA Backsheet'!$D$5:$CB$183,L$9,FALSE))="","",(VLOOKUP($E75,'Adj NEA Backsheet'!$D$5:$CB$183,L$9,FALSE))),"")</f>
        <v>16413.376560262361</v>
      </c>
      <c r="M75" s="122">
        <f ca="1">IFERROR(IF((VLOOKUP($E75,'Adj NEA Backsheet'!$D$5:$CB$183,M$9,FALSE))="","",(VLOOKUP($E75,'Adj NEA Backsheet'!$D$5:$CB$183,M$9,FALSE))),"")</f>
        <v>16604.29505689221</v>
      </c>
      <c r="N75" s="124">
        <f ca="1">IFERROR(IF((VLOOKUP($E75,'Adj NEA Backsheet'!$D$5:$CB$183,N$9,FALSE))="","",(VLOOKUP($E75,'Adj NEA Backsheet'!$D$5:$CB$183,N$9,FALSE))),"")</f>
        <v>17674.884584185806</v>
      </c>
      <c r="O75" s="121">
        <f ca="1">IFERROR(IF((VLOOKUP($E75,'Adj NEA Backsheet'!$D$5:$CB$183,O$9,FALSE))="","",(VLOOKUP($E75,'Adj NEA Backsheet'!$D$5:$CB$183,O$9,FALSE))),"")</f>
        <v>23190.098389931256</v>
      </c>
      <c r="P75" s="125">
        <f ca="1">IFERROR(IF((VLOOKUP($E75,'Adj NEA Backsheet'!$D$5:$CB$183,P$9,FALSE))="","",(VLOOKUP($E75,'Adj NEA Backsheet'!$D$5:$CB$183,P$9,FALSE))),"")</f>
        <v>22434.505378793001</v>
      </c>
      <c r="Q75" s="122">
        <f ca="1">IFERROR(IF((VLOOKUP($E75,'Adj NEA Backsheet'!$D$5:$CB$183,Q$9,FALSE))="","",(VLOOKUP($E75,'Adj NEA Backsheet'!$D$5:$CB$183,Q$9,FALSE))),"")</f>
        <v>22868.607287008559</v>
      </c>
      <c r="R75" s="124">
        <f ca="1">IFERROR(IF((VLOOKUP($E75,'Adj NEA Backsheet'!$D$5:$CB$183,R$9,FALSE))="","",(VLOOKUP($E75,'Adj NEA Backsheet'!$D$5:$CB$183,R$9,FALSE))),"")</f>
        <v>24118.230447633185</v>
      </c>
    </row>
    <row r="76" spans="1:18" ht="15" customHeight="1" x14ac:dyDescent="0.3">
      <c r="A76" s="57">
        <v>63</v>
      </c>
      <c r="B76" s="98" t="str">
        <f ca="1">IFERROR(IF((VLOOKUP($E76,'Org List'!$AJ$10:$AL$188,3,FALSE))="","",(VLOOKUP($E76,'Org List'!$AJ$10:$AL$188,3,FALSE))),"")</f>
        <v>South West England Commissioning Region</v>
      </c>
      <c r="C76" s="99" t="str">
        <f ca="1">IFERROR(IF((VLOOKUP($E76,'Org List'!$AO$10:$AQ$188,3,FALSE))="","",(VLOOKUP($E76,'Org List'!$AO$10:$AQ$188,3,FALSE))),"")</f>
        <v>South West Region</v>
      </c>
      <c r="D76" s="114" t="str">
        <f ca="1">IFERROR(IF((VLOOKUP($E76,'Org List'!$AT$10:$AV$188,3,FALSE))="","",(VLOOKUP($E76,'Org List'!$AT$10:$AV$188,3,FALSE))),"")</f>
        <v>NHS England South West (South West South)</v>
      </c>
      <c r="E76" s="98" t="str">
        <f t="shared" ca="1" si="0"/>
        <v>E10000008</v>
      </c>
      <c r="F76" s="100" t="str">
        <f ca="1">IF(E76="","",VLOOKUP(E76,'Org List'!$J$9:$K$488,2,0))</f>
        <v>Devon</v>
      </c>
      <c r="G76" s="121">
        <f ca="1">IFERROR(IF((VLOOKUP($E76,'Adj NEA Backsheet'!$D$5:$CB$183,G$9,FALSE))="","",(VLOOKUP($E76,'Adj NEA Backsheet'!$D$5:$CB$183,G$9,FALSE))),"")</f>
        <v>6378.730560293332</v>
      </c>
      <c r="H76" s="122">
        <f ca="1">IFERROR(IF((VLOOKUP($E76,'Adj NEA Backsheet'!$D$5:$CB$183,H$9,FALSE))="","",(VLOOKUP($E76,'Adj NEA Backsheet'!$D$5:$CB$183,H$9,FALSE))),"")</f>
        <v>6599.4592712970925</v>
      </c>
      <c r="I76" s="122">
        <f ca="1">IFERROR(IF((VLOOKUP($E76,'Adj NEA Backsheet'!$D$5:$CB$183,I$9,FALSE))="","",(VLOOKUP($E76,'Adj NEA Backsheet'!$D$5:$CB$183,I$9,FALSE))),"")</f>
        <v>6239.4454498971199</v>
      </c>
      <c r="J76" s="123">
        <f ca="1">IFERROR(IF((VLOOKUP($E76,'Adj NEA Backsheet'!$D$5:$CB$183,J$9,FALSE))="","",(VLOOKUP($E76,'Adj NEA Backsheet'!$D$5:$CB$183,J$9,FALSE))),"")</f>
        <v>6699.3316507871987</v>
      </c>
      <c r="K76" s="121">
        <f ca="1">IFERROR(IF((VLOOKUP($E76,'Adj NEA Backsheet'!$D$5:$CB$183,K$9,FALSE))="","",(VLOOKUP($E76,'Adj NEA Backsheet'!$D$5:$CB$183,K$9,FALSE))),"")</f>
        <v>15609.647905434853</v>
      </c>
      <c r="L76" s="122">
        <f ca="1">IFERROR(IF((VLOOKUP($E76,'Adj NEA Backsheet'!$D$5:$CB$183,L$9,FALSE))="","",(VLOOKUP($E76,'Adj NEA Backsheet'!$D$5:$CB$183,L$9,FALSE))),"")</f>
        <v>15354.318323471953</v>
      </c>
      <c r="M76" s="122">
        <f ca="1">IFERROR(IF((VLOOKUP($E76,'Adj NEA Backsheet'!$D$5:$CB$183,M$9,FALSE))="","",(VLOOKUP($E76,'Adj NEA Backsheet'!$D$5:$CB$183,M$9,FALSE))),"")</f>
        <v>14994.260543673749</v>
      </c>
      <c r="N76" s="124">
        <f ca="1">IFERROR(IF((VLOOKUP($E76,'Adj NEA Backsheet'!$D$5:$CB$183,N$9,FALSE))="","",(VLOOKUP($E76,'Adj NEA Backsheet'!$D$5:$CB$183,N$9,FALSE))),"")</f>
        <v>16186.862588287349</v>
      </c>
      <c r="O76" s="121">
        <f ca="1">IFERROR(IF((VLOOKUP($E76,'Adj NEA Backsheet'!$D$5:$CB$183,O$9,FALSE))="","",(VLOOKUP($E76,'Adj NEA Backsheet'!$D$5:$CB$183,O$9,FALSE))),"")</f>
        <v>21988.378465728187</v>
      </c>
      <c r="P76" s="125">
        <f ca="1">IFERROR(IF((VLOOKUP($E76,'Adj NEA Backsheet'!$D$5:$CB$183,P$9,FALSE))="","",(VLOOKUP($E76,'Adj NEA Backsheet'!$D$5:$CB$183,P$9,FALSE))),"")</f>
        <v>21953.777594769046</v>
      </c>
      <c r="Q76" s="122">
        <f ca="1">IFERROR(IF((VLOOKUP($E76,'Adj NEA Backsheet'!$D$5:$CB$183,Q$9,FALSE))="","",(VLOOKUP($E76,'Adj NEA Backsheet'!$D$5:$CB$183,Q$9,FALSE))),"")</f>
        <v>21233.705993570868</v>
      </c>
      <c r="R76" s="124">
        <f ca="1">IFERROR(IF((VLOOKUP($E76,'Adj NEA Backsheet'!$D$5:$CB$183,R$9,FALSE))="","",(VLOOKUP($E76,'Adj NEA Backsheet'!$D$5:$CB$183,R$9,FALSE))),"")</f>
        <v>22886.194239074546</v>
      </c>
    </row>
    <row r="77" spans="1:18" ht="15" customHeight="1" x14ac:dyDescent="0.3">
      <c r="A77" s="57">
        <v>64</v>
      </c>
      <c r="B77" s="98" t="str">
        <f ca="1">IFERROR(IF((VLOOKUP($E77,'Org List'!$AJ$10:$AL$188,3,FALSE))="","",(VLOOKUP($E77,'Org List'!$AJ$10:$AL$188,3,FALSE))),"")</f>
        <v>North of England Commissioning Region</v>
      </c>
      <c r="C77" s="99" t="str">
        <f ca="1">IFERROR(IF((VLOOKUP($E77,'Org List'!$AO$10:$AQ$188,3,FALSE))="","",(VLOOKUP($E77,'Org List'!$AO$10:$AQ$188,3,FALSE))),"")</f>
        <v>Yorkshire and The Humber Region</v>
      </c>
      <c r="D77" s="114" t="str">
        <f ca="1">IFERROR(IF((VLOOKUP($E77,'Org List'!$AT$10:$AV$188,3,FALSE))="","",(VLOOKUP($E77,'Org List'!$AT$10:$AV$188,3,FALSE))),"")</f>
        <v>NHS England North (Yorkshire And Humber)</v>
      </c>
      <c r="E77" s="98" t="str">
        <f t="shared" ref="E77:E140" ca="1" si="1">IF($A77&gt;$U$5-1,"",INDIRECT("'Comms by AT'!D"&amp;$A77+$U$4))</f>
        <v>E08000017</v>
      </c>
      <c r="F77" s="100" t="str">
        <f ca="1">IF(E77="","",VLOOKUP(E77,'Org List'!$J$9:$K$488,2,0))</f>
        <v>Doncaster</v>
      </c>
      <c r="G77" s="121">
        <f ca="1">IFERROR(IF((VLOOKUP($E77,'Adj NEA Backsheet'!$D$5:$CB$183,G$9,FALSE))="","",(VLOOKUP($E77,'Adj NEA Backsheet'!$D$5:$CB$183,G$9,FALSE))),"")</f>
        <v>3184.7847408121297</v>
      </c>
      <c r="H77" s="122">
        <f ca="1">IFERROR(IF((VLOOKUP($E77,'Adj NEA Backsheet'!$D$5:$CB$183,H$9,FALSE))="","",(VLOOKUP($E77,'Adj NEA Backsheet'!$D$5:$CB$183,H$9,FALSE))),"")</f>
        <v>3180.2230854635163</v>
      </c>
      <c r="I77" s="122">
        <f ca="1">IFERROR(IF((VLOOKUP($E77,'Adj NEA Backsheet'!$D$5:$CB$183,I$9,FALSE))="","",(VLOOKUP($E77,'Adj NEA Backsheet'!$D$5:$CB$183,I$9,FALSE))),"")</f>
        <v>3330.1686545983785</v>
      </c>
      <c r="J77" s="123">
        <f ca="1">IFERROR(IF((VLOOKUP($E77,'Adj NEA Backsheet'!$D$5:$CB$183,J$9,FALSE))="","",(VLOOKUP($E77,'Adj NEA Backsheet'!$D$5:$CB$183,J$9,FALSE))),"")</f>
        <v>3189.8616469911567</v>
      </c>
      <c r="K77" s="121">
        <f ca="1">IFERROR(IF((VLOOKUP($E77,'Adj NEA Backsheet'!$D$5:$CB$183,K$9,FALSE))="","",(VLOOKUP($E77,'Adj NEA Backsheet'!$D$5:$CB$183,K$9,FALSE))),"")</f>
        <v>6576.9130024233091</v>
      </c>
      <c r="L77" s="122">
        <f ca="1">IFERROR(IF((VLOOKUP($E77,'Adj NEA Backsheet'!$D$5:$CB$183,L$9,FALSE))="","",(VLOOKUP($E77,'Adj NEA Backsheet'!$D$5:$CB$183,L$9,FALSE))),"")</f>
        <v>6097.8669128345628</v>
      </c>
      <c r="M77" s="122">
        <f ca="1">IFERROR(IF((VLOOKUP($E77,'Adj NEA Backsheet'!$D$5:$CB$183,M$9,FALSE))="","",(VLOOKUP($E77,'Adj NEA Backsheet'!$D$5:$CB$183,M$9,FALSE))),"")</f>
        <v>6007.6977246865827</v>
      </c>
      <c r="N77" s="124">
        <f ca="1">IFERROR(IF((VLOOKUP($E77,'Adj NEA Backsheet'!$D$5:$CB$183,N$9,FALSE))="","",(VLOOKUP($E77,'Adj NEA Backsheet'!$D$5:$CB$183,N$9,FALSE))),"")</f>
        <v>6445.2338265872231</v>
      </c>
      <c r="O77" s="121">
        <f ca="1">IFERROR(IF((VLOOKUP($E77,'Adj NEA Backsheet'!$D$5:$CB$183,O$9,FALSE))="","",(VLOOKUP($E77,'Adj NEA Backsheet'!$D$5:$CB$183,O$9,FALSE))),"")</f>
        <v>9761.6977432354397</v>
      </c>
      <c r="P77" s="125">
        <f ca="1">IFERROR(IF((VLOOKUP($E77,'Adj NEA Backsheet'!$D$5:$CB$183,P$9,FALSE))="","",(VLOOKUP($E77,'Adj NEA Backsheet'!$D$5:$CB$183,P$9,FALSE))),"")</f>
        <v>9278.0899982980791</v>
      </c>
      <c r="Q77" s="122">
        <f ca="1">IFERROR(IF((VLOOKUP($E77,'Adj NEA Backsheet'!$D$5:$CB$183,Q$9,FALSE))="","",(VLOOKUP($E77,'Adj NEA Backsheet'!$D$5:$CB$183,Q$9,FALSE))),"")</f>
        <v>9337.866379284962</v>
      </c>
      <c r="R77" s="124">
        <f ca="1">IFERROR(IF((VLOOKUP($E77,'Adj NEA Backsheet'!$D$5:$CB$183,R$9,FALSE))="","",(VLOOKUP($E77,'Adj NEA Backsheet'!$D$5:$CB$183,R$9,FALSE))),"")</f>
        <v>9635.0954735783798</v>
      </c>
    </row>
    <row r="78" spans="1:18" ht="15" customHeight="1" x14ac:dyDescent="0.3">
      <c r="A78" s="57">
        <v>65</v>
      </c>
      <c r="B78" s="98" t="str">
        <f ca="1">IFERROR(IF((VLOOKUP($E78,'Org List'!$AJ$10:$AL$188,3,FALSE))="","",(VLOOKUP($E78,'Org List'!$AJ$10:$AL$188,3,FALSE))),"")</f>
        <v>South West England Commissioning Region</v>
      </c>
      <c r="C78" s="99" t="str">
        <f ca="1">IFERROR(IF((VLOOKUP($E78,'Org List'!$AO$10:$AQ$188,3,FALSE))="","",(VLOOKUP($E78,'Org List'!$AO$10:$AQ$188,3,FALSE))),"")</f>
        <v>South West Region</v>
      </c>
      <c r="D78" s="114" t="str">
        <f ca="1">IFERROR(IF((VLOOKUP($E78,'Org List'!$AT$10:$AV$188,3,FALSE))="","",(VLOOKUP($E78,'Org List'!$AT$10:$AV$188,3,FALSE))),"")</f>
        <v>NHS England South West (South West South)</v>
      </c>
      <c r="E78" s="98" t="str">
        <f t="shared" ca="1" si="1"/>
        <v>E10000009</v>
      </c>
      <c r="F78" s="100" t="str">
        <f ca="1">IF(E78="","",VLOOKUP(E78,'Org List'!$J$9:$K$488,2,0))</f>
        <v>Dorset</v>
      </c>
      <c r="G78" s="121">
        <f ca="1">IFERROR(IF((VLOOKUP($E78,'Adj NEA Backsheet'!$D$5:$CB$183,G$9,FALSE))="","",(VLOOKUP($E78,'Adj NEA Backsheet'!$D$5:$CB$183,G$9,FALSE))),"")</f>
        <v>4335.2672374051572</v>
      </c>
      <c r="H78" s="122">
        <f ca="1">IFERROR(IF((VLOOKUP($E78,'Adj NEA Backsheet'!$D$5:$CB$183,H$9,FALSE))="","",(VLOOKUP($E78,'Adj NEA Backsheet'!$D$5:$CB$183,H$9,FALSE))),"")</f>
        <v>4533.4672751220805</v>
      </c>
      <c r="I78" s="122">
        <f ca="1">IFERROR(IF((VLOOKUP($E78,'Adj NEA Backsheet'!$D$5:$CB$183,I$9,FALSE))="","",(VLOOKUP($E78,'Adj NEA Backsheet'!$D$5:$CB$183,I$9,FALSE))),"")</f>
        <v>4597.5283895591656</v>
      </c>
      <c r="J78" s="123">
        <f ca="1">IFERROR(IF((VLOOKUP($E78,'Adj NEA Backsheet'!$D$5:$CB$183,J$9,FALSE))="","",(VLOOKUP($E78,'Adj NEA Backsheet'!$D$5:$CB$183,J$9,FALSE))),"")</f>
        <v>4998.3754958526424</v>
      </c>
      <c r="K78" s="121">
        <f ca="1">IFERROR(IF((VLOOKUP($E78,'Adj NEA Backsheet'!$D$5:$CB$183,K$9,FALSE))="","",(VLOOKUP($E78,'Adj NEA Backsheet'!$D$5:$CB$183,K$9,FALSE))),"")</f>
        <v>8900.0573844331884</v>
      </c>
      <c r="L78" s="122">
        <f ca="1">IFERROR(IF((VLOOKUP($E78,'Adj NEA Backsheet'!$D$5:$CB$183,L$9,FALSE))="","",(VLOOKUP($E78,'Adj NEA Backsheet'!$D$5:$CB$183,L$9,FALSE))),"")</f>
        <v>8473.4796280584123</v>
      </c>
      <c r="M78" s="122">
        <f ca="1">IFERROR(IF((VLOOKUP($E78,'Adj NEA Backsheet'!$D$5:$CB$183,M$9,FALSE))="","",(VLOOKUP($E78,'Adj NEA Backsheet'!$D$5:$CB$183,M$9,FALSE))),"")</f>
        <v>8285.6414347519221</v>
      </c>
      <c r="N78" s="124">
        <f ca="1">IFERROR(IF((VLOOKUP($E78,'Adj NEA Backsheet'!$D$5:$CB$183,N$9,FALSE))="","",(VLOOKUP($E78,'Adj NEA Backsheet'!$D$5:$CB$183,N$9,FALSE))),"")</f>
        <v>9018.7064867752651</v>
      </c>
      <c r="O78" s="121">
        <f ca="1">IFERROR(IF((VLOOKUP($E78,'Adj NEA Backsheet'!$D$5:$CB$183,O$9,FALSE))="","",(VLOOKUP($E78,'Adj NEA Backsheet'!$D$5:$CB$183,O$9,FALSE))),"")</f>
        <v>13235.324621838347</v>
      </c>
      <c r="P78" s="125">
        <f ca="1">IFERROR(IF((VLOOKUP($E78,'Adj NEA Backsheet'!$D$5:$CB$183,P$9,FALSE))="","",(VLOOKUP($E78,'Adj NEA Backsheet'!$D$5:$CB$183,P$9,FALSE))),"")</f>
        <v>13006.946903180493</v>
      </c>
      <c r="Q78" s="122">
        <f ca="1">IFERROR(IF((VLOOKUP($E78,'Adj NEA Backsheet'!$D$5:$CB$183,Q$9,FALSE))="","",(VLOOKUP($E78,'Adj NEA Backsheet'!$D$5:$CB$183,Q$9,FALSE))),"")</f>
        <v>12883.169824311088</v>
      </c>
      <c r="R78" s="124">
        <f ca="1">IFERROR(IF((VLOOKUP($E78,'Adj NEA Backsheet'!$D$5:$CB$183,R$9,FALSE))="","",(VLOOKUP($E78,'Adj NEA Backsheet'!$D$5:$CB$183,R$9,FALSE))),"")</f>
        <v>14017.081982627908</v>
      </c>
    </row>
    <row r="79" spans="1:18" ht="15" customHeight="1" x14ac:dyDescent="0.3">
      <c r="A79" s="57">
        <v>66</v>
      </c>
      <c r="B79" s="98" t="str">
        <f ca="1">IFERROR(IF((VLOOKUP($E79,'Org List'!$AJ$10:$AL$188,3,FALSE))="","",(VLOOKUP($E79,'Org List'!$AJ$10:$AL$188,3,FALSE))),"")</f>
        <v>Midlands and East of England Commissioning Region</v>
      </c>
      <c r="C79" s="99" t="str">
        <f ca="1">IFERROR(IF((VLOOKUP($E79,'Org List'!$AO$10:$AQ$188,3,FALSE))="","",(VLOOKUP($E79,'Org List'!$AO$10:$AQ$188,3,FALSE))),"")</f>
        <v>West Midlands Region</v>
      </c>
      <c r="D79" s="114" t="str">
        <f ca="1">IFERROR(IF((VLOOKUP($E79,'Org List'!$AT$10:$AV$188,3,FALSE))="","",(VLOOKUP($E79,'Org List'!$AT$10:$AV$188,3,FALSE))),"")</f>
        <v>NHS England Midlands And East (West Midlands)</v>
      </c>
      <c r="E79" s="98" t="str">
        <f t="shared" ca="1" si="1"/>
        <v>E08000027</v>
      </c>
      <c r="F79" s="100" t="str">
        <f ca="1">IF(E79="","",VLOOKUP(E79,'Org List'!$J$9:$K$488,2,0))</f>
        <v>Dudley</v>
      </c>
      <c r="G79" s="121">
        <f ca="1">IFERROR(IF((VLOOKUP($E79,'Adj NEA Backsheet'!$D$5:$CB$183,G$9,FALSE))="","",(VLOOKUP($E79,'Adj NEA Backsheet'!$D$5:$CB$183,G$9,FALSE))),"")</f>
        <v>1571.1293666918396</v>
      </c>
      <c r="H79" s="122">
        <f ca="1">IFERROR(IF((VLOOKUP($E79,'Adj NEA Backsheet'!$D$5:$CB$183,H$9,FALSE))="","",(VLOOKUP($E79,'Adj NEA Backsheet'!$D$5:$CB$183,H$9,FALSE))),"")</f>
        <v>1860.2728224378498</v>
      </c>
      <c r="I79" s="122">
        <f ca="1">IFERROR(IF((VLOOKUP($E79,'Adj NEA Backsheet'!$D$5:$CB$183,I$9,FALSE))="","",(VLOOKUP($E79,'Adj NEA Backsheet'!$D$5:$CB$183,I$9,FALSE))),"")</f>
        <v>2105.9255039423233</v>
      </c>
      <c r="J79" s="123">
        <f ca="1">IFERROR(IF((VLOOKUP($E79,'Adj NEA Backsheet'!$D$5:$CB$183,J$9,FALSE))="","",(VLOOKUP($E79,'Adj NEA Backsheet'!$D$5:$CB$183,J$9,FALSE))),"")</f>
        <v>2072.8967304687062</v>
      </c>
      <c r="K79" s="121">
        <f ca="1">IFERROR(IF((VLOOKUP($E79,'Adj NEA Backsheet'!$D$5:$CB$183,K$9,FALSE))="","",(VLOOKUP($E79,'Adj NEA Backsheet'!$D$5:$CB$183,K$9,FALSE))),"")</f>
        <v>6227.7769834858846</v>
      </c>
      <c r="L79" s="122">
        <f ca="1">IFERROR(IF((VLOOKUP($E79,'Adj NEA Backsheet'!$D$5:$CB$183,L$9,FALSE))="","",(VLOOKUP($E79,'Adj NEA Backsheet'!$D$5:$CB$183,L$9,FALSE))),"")</f>
        <v>6013.7981494912483</v>
      </c>
      <c r="M79" s="122">
        <f ca="1">IFERROR(IF((VLOOKUP($E79,'Adj NEA Backsheet'!$D$5:$CB$183,M$9,FALSE))="","",(VLOOKUP($E79,'Adj NEA Backsheet'!$D$5:$CB$183,M$9,FALSE))),"")</f>
        <v>6089.455178255801</v>
      </c>
      <c r="N79" s="124">
        <f ca="1">IFERROR(IF((VLOOKUP($E79,'Adj NEA Backsheet'!$D$5:$CB$183,N$9,FALSE))="","",(VLOOKUP($E79,'Adj NEA Backsheet'!$D$5:$CB$183,N$9,FALSE))),"")</f>
        <v>6420.0909478738758</v>
      </c>
      <c r="O79" s="121">
        <f ca="1">IFERROR(IF((VLOOKUP($E79,'Adj NEA Backsheet'!$D$5:$CB$183,O$9,FALSE))="","",(VLOOKUP($E79,'Adj NEA Backsheet'!$D$5:$CB$183,O$9,FALSE))),"")</f>
        <v>7798.9063501777237</v>
      </c>
      <c r="P79" s="125">
        <f ca="1">IFERROR(IF((VLOOKUP($E79,'Adj NEA Backsheet'!$D$5:$CB$183,P$9,FALSE))="","",(VLOOKUP($E79,'Adj NEA Backsheet'!$D$5:$CB$183,P$9,FALSE))),"")</f>
        <v>7874.0709719290981</v>
      </c>
      <c r="Q79" s="122">
        <f ca="1">IFERROR(IF((VLOOKUP($E79,'Adj NEA Backsheet'!$D$5:$CB$183,Q$9,FALSE))="","",(VLOOKUP($E79,'Adj NEA Backsheet'!$D$5:$CB$183,Q$9,FALSE))),"")</f>
        <v>8195.3806821981234</v>
      </c>
      <c r="R79" s="124">
        <f ca="1">IFERROR(IF((VLOOKUP($E79,'Adj NEA Backsheet'!$D$5:$CB$183,R$9,FALSE))="","",(VLOOKUP($E79,'Adj NEA Backsheet'!$D$5:$CB$183,R$9,FALSE))),"")</f>
        <v>8492.9876783425825</v>
      </c>
    </row>
    <row r="80" spans="1:18" ht="15" customHeight="1" x14ac:dyDescent="0.3">
      <c r="A80" s="57">
        <v>67</v>
      </c>
      <c r="B80" s="98" t="str">
        <f ca="1">IFERROR(IF((VLOOKUP($E80,'Org List'!$AJ$10:$AL$188,3,FALSE))="","",(VLOOKUP($E80,'Org List'!$AJ$10:$AL$188,3,FALSE))),"")</f>
        <v>London Commissioning Region</v>
      </c>
      <c r="C80" s="99" t="str">
        <f ca="1">IFERROR(IF((VLOOKUP($E80,'Org List'!$AO$10:$AQ$188,3,FALSE))="","",(VLOOKUP($E80,'Org List'!$AO$10:$AQ$188,3,FALSE))),"")</f>
        <v>London Region</v>
      </c>
      <c r="D80" s="114" t="str">
        <f ca="1">IFERROR(IF((VLOOKUP($E80,'Org List'!$AT$10:$AV$188,3,FALSE))="","",(VLOOKUP($E80,'Org List'!$AT$10:$AV$188,3,FALSE))),"")</f>
        <v>NHS England London</v>
      </c>
      <c r="E80" s="98" t="str">
        <f t="shared" ca="1" si="1"/>
        <v>E09000009</v>
      </c>
      <c r="F80" s="100" t="str">
        <f ca="1">IF(E80="","",VLOOKUP(E80,'Org List'!$J$9:$K$488,2,0))</f>
        <v>Ealing</v>
      </c>
      <c r="G80" s="121">
        <f ca="1">IFERROR(IF((VLOOKUP($E80,'Adj NEA Backsheet'!$D$5:$CB$183,G$9,FALSE))="","",(VLOOKUP($E80,'Adj NEA Backsheet'!$D$5:$CB$183,G$9,FALSE))),"")</f>
        <v>2815.3383552540654</v>
      </c>
      <c r="H80" s="122">
        <f ca="1">IFERROR(IF((VLOOKUP($E80,'Adj NEA Backsheet'!$D$5:$CB$183,H$9,FALSE))="","",(VLOOKUP($E80,'Adj NEA Backsheet'!$D$5:$CB$183,H$9,FALSE))),"")</f>
        <v>3054.4834730416419</v>
      </c>
      <c r="I80" s="122">
        <f ca="1">IFERROR(IF((VLOOKUP($E80,'Adj NEA Backsheet'!$D$5:$CB$183,I$9,FALSE))="","",(VLOOKUP($E80,'Adj NEA Backsheet'!$D$5:$CB$183,I$9,FALSE))),"")</f>
        <v>3302.2754655578474</v>
      </c>
      <c r="J80" s="123">
        <f ca="1">IFERROR(IF((VLOOKUP($E80,'Adj NEA Backsheet'!$D$5:$CB$183,J$9,FALSE))="","",(VLOOKUP($E80,'Adj NEA Backsheet'!$D$5:$CB$183,J$9,FALSE))),"")</f>
        <v>3339.8859292213197</v>
      </c>
      <c r="K80" s="121">
        <f ca="1">IFERROR(IF((VLOOKUP($E80,'Adj NEA Backsheet'!$D$5:$CB$183,K$9,FALSE))="","",(VLOOKUP($E80,'Adj NEA Backsheet'!$D$5:$CB$183,K$9,FALSE))),"")</f>
        <v>6112.7358714133316</v>
      </c>
      <c r="L80" s="122">
        <f ca="1">IFERROR(IF((VLOOKUP($E80,'Adj NEA Backsheet'!$D$5:$CB$183,L$9,FALSE))="","",(VLOOKUP($E80,'Adj NEA Backsheet'!$D$5:$CB$183,L$9,FALSE))),"")</f>
        <v>5860.7943166043524</v>
      </c>
      <c r="M80" s="122">
        <f ca="1">IFERROR(IF((VLOOKUP($E80,'Adj NEA Backsheet'!$D$5:$CB$183,M$9,FALSE))="","",(VLOOKUP($E80,'Adj NEA Backsheet'!$D$5:$CB$183,M$9,FALSE))),"")</f>
        <v>5877.5291474798778</v>
      </c>
      <c r="N80" s="124">
        <f ca="1">IFERROR(IF((VLOOKUP($E80,'Adj NEA Backsheet'!$D$5:$CB$183,N$9,FALSE))="","",(VLOOKUP($E80,'Adj NEA Backsheet'!$D$5:$CB$183,N$9,FALSE))),"")</f>
        <v>6086.7768440758891</v>
      </c>
      <c r="O80" s="121">
        <f ca="1">IFERROR(IF((VLOOKUP($E80,'Adj NEA Backsheet'!$D$5:$CB$183,O$9,FALSE))="","",(VLOOKUP($E80,'Adj NEA Backsheet'!$D$5:$CB$183,O$9,FALSE))),"")</f>
        <v>8928.0742266673969</v>
      </c>
      <c r="P80" s="125">
        <f ca="1">IFERROR(IF((VLOOKUP($E80,'Adj NEA Backsheet'!$D$5:$CB$183,P$9,FALSE))="","",(VLOOKUP($E80,'Adj NEA Backsheet'!$D$5:$CB$183,P$9,FALSE))),"")</f>
        <v>8915.2777896459938</v>
      </c>
      <c r="Q80" s="122">
        <f ca="1">IFERROR(IF((VLOOKUP($E80,'Adj NEA Backsheet'!$D$5:$CB$183,Q$9,FALSE))="","",(VLOOKUP($E80,'Adj NEA Backsheet'!$D$5:$CB$183,Q$9,FALSE))),"")</f>
        <v>9179.8046130377261</v>
      </c>
      <c r="R80" s="124">
        <f ca="1">IFERROR(IF((VLOOKUP($E80,'Adj NEA Backsheet'!$D$5:$CB$183,R$9,FALSE))="","",(VLOOKUP($E80,'Adj NEA Backsheet'!$D$5:$CB$183,R$9,FALSE))),"")</f>
        <v>9426.6627732972083</v>
      </c>
    </row>
    <row r="81" spans="1:18" ht="15" customHeight="1" x14ac:dyDescent="0.3">
      <c r="A81" s="57">
        <v>68</v>
      </c>
      <c r="B81" s="98" t="str">
        <f ca="1">IFERROR(IF((VLOOKUP($E81,'Org List'!$AJ$10:$AL$188,3,FALSE))="","",(VLOOKUP($E81,'Org List'!$AJ$10:$AL$188,3,FALSE))),"")</f>
        <v>North of England Commissioning Region</v>
      </c>
      <c r="C81" s="99" t="str">
        <f ca="1">IFERROR(IF((VLOOKUP($E81,'Org List'!$AO$10:$AQ$188,3,FALSE))="","",(VLOOKUP($E81,'Org List'!$AO$10:$AQ$188,3,FALSE))),"")</f>
        <v>Yorkshire and The Humber Region</v>
      </c>
      <c r="D81" s="114" t="str">
        <f ca="1">IFERROR(IF((VLOOKUP($E81,'Org List'!$AT$10:$AV$188,3,FALSE))="","",(VLOOKUP($E81,'Org List'!$AT$10:$AV$188,3,FALSE))),"")</f>
        <v>NHS England North (Yorkshire And Humber)</v>
      </c>
      <c r="E81" s="98" t="str">
        <f t="shared" ca="1" si="1"/>
        <v>E06000011</v>
      </c>
      <c r="F81" s="100" t="str">
        <f ca="1">IF(E81="","",VLOOKUP(E81,'Org List'!$J$9:$K$488,2,0))</f>
        <v>East Riding of Yorkshire</v>
      </c>
      <c r="G81" s="121">
        <f ca="1">IFERROR(IF((VLOOKUP($E81,'Adj NEA Backsheet'!$D$5:$CB$183,G$9,FALSE))="","",(VLOOKUP($E81,'Adj NEA Backsheet'!$D$5:$CB$183,G$9,FALSE))),"")</f>
        <v>1726.9647833372405</v>
      </c>
      <c r="H81" s="122">
        <f ca="1">IFERROR(IF((VLOOKUP($E81,'Adj NEA Backsheet'!$D$5:$CB$183,H$9,FALSE))="","",(VLOOKUP($E81,'Adj NEA Backsheet'!$D$5:$CB$183,H$9,FALSE))),"")</f>
        <v>1929.4643292289188</v>
      </c>
      <c r="I81" s="122">
        <f ca="1">IFERROR(IF((VLOOKUP($E81,'Adj NEA Backsheet'!$D$5:$CB$183,I$9,FALSE))="","",(VLOOKUP($E81,'Adj NEA Backsheet'!$D$5:$CB$183,I$9,FALSE))),"")</f>
        <v>1939.062399710429</v>
      </c>
      <c r="J81" s="123">
        <f ca="1">IFERROR(IF((VLOOKUP($E81,'Adj NEA Backsheet'!$D$5:$CB$183,J$9,FALSE))="","",(VLOOKUP($E81,'Adj NEA Backsheet'!$D$5:$CB$183,J$9,FALSE))),"")</f>
        <v>2069.1882864427066</v>
      </c>
      <c r="K81" s="121">
        <f ca="1">IFERROR(IF((VLOOKUP($E81,'Adj NEA Backsheet'!$D$5:$CB$183,K$9,FALSE))="","",(VLOOKUP($E81,'Adj NEA Backsheet'!$D$5:$CB$183,K$9,FALSE))),"")</f>
        <v>6673.9316702176493</v>
      </c>
      <c r="L81" s="122">
        <f ca="1">IFERROR(IF((VLOOKUP($E81,'Adj NEA Backsheet'!$D$5:$CB$183,L$9,FALSE))="","",(VLOOKUP($E81,'Adj NEA Backsheet'!$D$5:$CB$183,L$9,FALSE))),"")</f>
        <v>6265.681919626586</v>
      </c>
      <c r="M81" s="122">
        <f ca="1">IFERROR(IF((VLOOKUP($E81,'Adj NEA Backsheet'!$D$5:$CB$183,M$9,FALSE))="","",(VLOOKUP($E81,'Adj NEA Backsheet'!$D$5:$CB$183,M$9,FALSE))),"")</f>
        <v>6140.4364628727462</v>
      </c>
      <c r="N81" s="124">
        <f ca="1">IFERROR(IF((VLOOKUP($E81,'Adj NEA Backsheet'!$D$5:$CB$183,N$9,FALSE))="","",(VLOOKUP($E81,'Adj NEA Backsheet'!$D$5:$CB$183,N$9,FALSE))),"")</f>
        <v>6702.5989740113564</v>
      </c>
      <c r="O81" s="121">
        <f ca="1">IFERROR(IF((VLOOKUP($E81,'Adj NEA Backsheet'!$D$5:$CB$183,O$9,FALSE))="","",(VLOOKUP($E81,'Adj NEA Backsheet'!$D$5:$CB$183,O$9,FALSE))),"")</f>
        <v>8400.8964535548894</v>
      </c>
      <c r="P81" s="125">
        <f ca="1">IFERROR(IF((VLOOKUP($E81,'Adj NEA Backsheet'!$D$5:$CB$183,P$9,FALSE))="","",(VLOOKUP($E81,'Adj NEA Backsheet'!$D$5:$CB$183,P$9,FALSE))),"")</f>
        <v>8195.1462488555044</v>
      </c>
      <c r="Q81" s="122">
        <f ca="1">IFERROR(IF((VLOOKUP($E81,'Adj NEA Backsheet'!$D$5:$CB$183,Q$9,FALSE))="","",(VLOOKUP($E81,'Adj NEA Backsheet'!$D$5:$CB$183,Q$9,FALSE))),"")</f>
        <v>8079.4988625831757</v>
      </c>
      <c r="R81" s="124">
        <f ca="1">IFERROR(IF((VLOOKUP($E81,'Adj NEA Backsheet'!$D$5:$CB$183,R$9,FALSE))="","",(VLOOKUP($E81,'Adj NEA Backsheet'!$D$5:$CB$183,R$9,FALSE))),"")</f>
        <v>8771.7872604540626</v>
      </c>
    </row>
    <row r="82" spans="1:18" ht="15" customHeight="1" x14ac:dyDescent="0.3">
      <c r="A82" s="57">
        <v>69</v>
      </c>
      <c r="B82" s="98" t="str">
        <f ca="1">IFERROR(IF((VLOOKUP($E82,'Org List'!$AJ$10:$AL$188,3,FALSE))="","",(VLOOKUP($E82,'Org List'!$AJ$10:$AL$188,3,FALSE))),"")</f>
        <v>South East England Commissioning Region</v>
      </c>
      <c r="C82" s="99" t="str">
        <f ca="1">IFERROR(IF((VLOOKUP($E82,'Org List'!$AO$10:$AQ$188,3,FALSE))="","",(VLOOKUP($E82,'Org List'!$AO$10:$AQ$188,3,FALSE))),"")</f>
        <v>South East Region</v>
      </c>
      <c r="D82" s="114" t="str">
        <f ca="1">IFERROR(IF((VLOOKUP($E82,'Org List'!$AT$10:$AV$188,3,FALSE))="","",(VLOOKUP($E82,'Org List'!$AT$10:$AV$188,3,FALSE))),"")</f>
        <v>NHS England South East (Kent, Surrey and Sussex)</v>
      </c>
      <c r="E82" s="98" t="str">
        <f t="shared" ca="1" si="1"/>
        <v>E10000011</v>
      </c>
      <c r="F82" s="100" t="str">
        <f ca="1">IF(E82="","",VLOOKUP(E82,'Org List'!$J$9:$K$488,2,0))</f>
        <v>East Sussex</v>
      </c>
      <c r="G82" s="121">
        <f ca="1">IFERROR(IF((VLOOKUP($E82,'Adj NEA Backsheet'!$D$5:$CB$183,G$9,FALSE))="","",(VLOOKUP($E82,'Adj NEA Backsheet'!$D$5:$CB$183,G$9,FALSE))),"")</f>
        <v>5217.143348668722</v>
      </c>
      <c r="H82" s="122">
        <f ca="1">IFERROR(IF((VLOOKUP($E82,'Adj NEA Backsheet'!$D$5:$CB$183,H$9,FALSE))="","",(VLOOKUP($E82,'Adj NEA Backsheet'!$D$5:$CB$183,H$9,FALSE))),"")</f>
        <v>5757.3859564280265</v>
      </c>
      <c r="I82" s="122">
        <f ca="1">IFERROR(IF((VLOOKUP($E82,'Adj NEA Backsheet'!$D$5:$CB$183,I$9,FALSE))="","",(VLOOKUP($E82,'Adj NEA Backsheet'!$D$5:$CB$183,I$9,FALSE))),"")</f>
        <v>5718.1077963467078</v>
      </c>
      <c r="J82" s="123">
        <f ca="1">IFERROR(IF((VLOOKUP($E82,'Adj NEA Backsheet'!$D$5:$CB$183,J$9,FALSE))="","",(VLOOKUP($E82,'Adj NEA Backsheet'!$D$5:$CB$183,J$9,FALSE))),"")</f>
        <v>6279.2100366135328</v>
      </c>
      <c r="K82" s="121">
        <f ca="1">IFERROR(IF((VLOOKUP($E82,'Adj NEA Backsheet'!$D$5:$CB$183,K$9,FALSE))="","",(VLOOKUP($E82,'Adj NEA Backsheet'!$D$5:$CB$183,K$9,FALSE))),"")</f>
        <v>10541.130521606849</v>
      </c>
      <c r="L82" s="122">
        <f ca="1">IFERROR(IF((VLOOKUP($E82,'Adj NEA Backsheet'!$D$5:$CB$183,L$9,FALSE))="","",(VLOOKUP($E82,'Adj NEA Backsheet'!$D$5:$CB$183,L$9,FALSE))),"")</f>
        <v>10099.521420231988</v>
      </c>
      <c r="M82" s="122">
        <f ca="1">IFERROR(IF((VLOOKUP($E82,'Adj NEA Backsheet'!$D$5:$CB$183,M$9,FALSE))="","",(VLOOKUP($E82,'Adj NEA Backsheet'!$D$5:$CB$183,M$9,FALSE))),"")</f>
        <v>10160.151260225026</v>
      </c>
      <c r="N82" s="124">
        <f ca="1">IFERROR(IF((VLOOKUP($E82,'Adj NEA Backsheet'!$D$5:$CB$183,N$9,FALSE))="","",(VLOOKUP($E82,'Adj NEA Backsheet'!$D$5:$CB$183,N$9,FALSE))),"")</f>
        <v>10220.21778367255</v>
      </c>
      <c r="O82" s="121">
        <f ca="1">IFERROR(IF((VLOOKUP($E82,'Adj NEA Backsheet'!$D$5:$CB$183,O$9,FALSE))="","",(VLOOKUP($E82,'Adj NEA Backsheet'!$D$5:$CB$183,O$9,FALSE))),"")</f>
        <v>15758.273870275571</v>
      </c>
      <c r="P82" s="125">
        <f ca="1">IFERROR(IF((VLOOKUP($E82,'Adj NEA Backsheet'!$D$5:$CB$183,P$9,FALSE))="","",(VLOOKUP($E82,'Adj NEA Backsheet'!$D$5:$CB$183,P$9,FALSE))),"")</f>
        <v>15856.907376660014</v>
      </c>
      <c r="Q82" s="122">
        <f ca="1">IFERROR(IF((VLOOKUP($E82,'Adj NEA Backsheet'!$D$5:$CB$183,Q$9,FALSE))="","",(VLOOKUP($E82,'Adj NEA Backsheet'!$D$5:$CB$183,Q$9,FALSE))),"")</f>
        <v>15878.259056571733</v>
      </c>
      <c r="R82" s="124">
        <f ca="1">IFERROR(IF((VLOOKUP($E82,'Adj NEA Backsheet'!$D$5:$CB$183,R$9,FALSE))="","",(VLOOKUP($E82,'Adj NEA Backsheet'!$D$5:$CB$183,R$9,FALSE))),"")</f>
        <v>16499.427820286081</v>
      </c>
    </row>
    <row r="83" spans="1:18" ht="15" customHeight="1" x14ac:dyDescent="0.3">
      <c r="A83" s="57">
        <v>70</v>
      </c>
      <c r="B83" s="98" t="str">
        <f ca="1">IFERROR(IF((VLOOKUP($E83,'Org List'!$AJ$10:$AL$188,3,FALSE))="","",(VLOOKUP($E83,'Org List'!$AJ$10:$AL$188,3,FALSE))),"")</f>
        <v>London Commissioning Region</v>
      </c>
      <c r="C83" s="99" t="str">
        <f ca="1">IFERROR(IF((VLOOKUP($E83,'Org List'!$AO$10:$AQ$188,3,FALSE))="","",(VLOOKUP($E83,'Org List'!$AO$10:$AQ$188,3,FALSE))),"")</f>
        <v>London Region</v>
      </c>
      <c r="D83" s="114" t="str">
        <f ca="1">IFERROR(IF((VLOOKUP($E83,'Org List'!$AT$10:$AV$188,3,FALSE))="","",(VLOOKUP($E83,'Org List'!$AT$10:$AV$188,3,FALSE))),"")</f>
        <v>NHS England London</v>
      </c>
      <c r="E83" s="98" t="str">
        <f t="shared" ca="1" si="1"/>
        <v>E09000010</v>
      </c>
      <c r="F83" s="100" t="str">
        <f ca="1">IF(E83="","",VLOOKUP(E83,'Org List'!$J$9:$K$488,2,0))</f>
        <v>Enfield</v>
      </c>
      <c r="G83" s="121">
        <f ca="1">IFERROR(IF((VLOOKUP($E83,'Adj NEA Backsheet'!$D$5:$CB$183,G$9,FALSE))="","",(VLOOKUP($E83,'Adj NEA Backsheet'!$D$5:$CB$183,G$9,FALSE))),"")</f>
        <v>2676.8708737975521</v>
      </c>
      <c r="H83" s="122">
        <f ca="1">IFERROR(IF((VLOOKUP($E83,'Adj NEA Backsheet'!$D$5:$CB$183,H$9,FALSE))="","",(VLOOKUP($E83,'Adj NEA Backsheet'!$D$5:$CB$183,H$9,FALSE))),"")</f>
        <v>2764.2027196844469</v>
      </c>
      <c r="I83" s="122">
        <f ca="1">IFERROR(IF((VLOOKUP($E83,'Adj NEA Backsheet'!$D$5:$CB$183,I$9,FALSE))="","",(VLOOKUP($E83,'Adj NEA Backsheet'!$D$5:$CB$183,I$9,FALSE))),"")</f>
        <v>2755.470867966741</v>
      </c>
      <c r="J83" s="123">
        <f ca="1">IFERROR(IF((VLOOKUP($E83,'Adj NEA Backsheet'!$D$5:$CB$183,J$9,FALSE))="","",(VLOOKUP($E83,'Adj NEA Backsheet'!$D$5:$CB$183,J$9,FALSE))),"")</f>
        <v>3181.0710070449209</v>
      </c>
      <c r="K83" s="121">
        <f ca="1">IFERROR(IF((VLOOKUP($E83,'Adj NEA Backsheet'!$D$5:$CB$183,K$9,FALSE))="","",(VLOOKUP($E83,'Adj NEA Backsheet'!$D$5:$CB$183,K$9,FALSE))),"")</f>
        <v>5448.3581878765908</v>
      </c>
      <c r="L83" s="122">
        <f ca="1">IFERROR(IF((VLOOKUP($E83,'Adj NEA Backsheet'!$D$5:$CB$183,L$9,FALSE))="","",(VLOOKUP($E83,'Adj NEA Backsheet'!$D$5:$CB$183,L$9,FALSE))),"")</f>
        <v>5193.2646462514767</v>
      </c>
      <c r="M83" s="122">
        <f ca="1">IFERROR(IF((VLOOKUP($E83,'Adj NEA Backsheet'!$D$5:$CB$183,M$9,FALSE))="","",(VLOOKUP($E83,'Adj NEA Backsheet'!$D$5:$CB$183,M$9,FALSE))),"")</f>
        <v>5255.1101160674707</v>
      </c>
      <c r="N83" s="124">
        <f ca="1">IFERROR(IF((VLOOKUP($E83,'Adj NEA Backsheet'!$D$5:$CB$183,N$9,FALSE))="","",(VLOOKUP($E83,'Adj NEA Backsheet'!$D$5:$CB$183,N$9,FALSE))),"")</f>
        <v>5559.8994976960821</v>
      </c>
      <c r="O83" s="121">
        <f ca="1">IFERROR(IF((VLOOKUP($E83,'Adj NEA Backsheet'!$D$5:$CB$183,O$9,FALSE))="","",(VLOOKUP($E83,'Adj NEA Backsheet'!$D$5:$CB$183,O$9,FALSE))),"")</f>
        <v>8125.2290616741429</v>
      </c>
      <c r="P83" s="125">
        <f ca="1">IFERROR(IF((VLOOKUP($E83,'Adj NEA Backsheet'!$D$5:$CB$183,P$9,FALSE))="","",(VLOOKUP($E83,'Adj NEA Backsheet'!$D$5:$CB$183,P$9,FALSE))),"")</f>
        <v>7957.4673659359232</v>
      </c>
      <c r="Q83" s="122">
        <f ca="1">IFERROR(IF((VLOOKUP($E83,'Adj NEA Backsheet'!$D$5:$CB$183,Q$9,FALSE))="","",(VLOOKUP($E83,'Adj NEA Backsheet'!$D$5:$CB$183,Q$9,FALSE))),"")</f>
        <v>8010.5809840342117</v>
      </c>
      <c r="R83" s="124">
        <f ca="1">IFERROR(IF((VLOOKUP($E83,'Adj NEA Backsheet'!$D$5:$CB$183,R$9,FALSE))="","",(VLOOKUP($E83,'Adj NEA Backsheet'!$D$5:$CB$183,R$9,FALSE))),"")</f>
        <v>8740.9705047410025</v>
      </c>
    </row>
    <row r="84" spans="1:18" ht="15" customHeight="1" x14ac:dyDescent="0.3">
      <c r="A84" s="57">
        <v>71</v>
      </c>
      <c r="B84" s="98" t="str">
        <f ca="1">IFERROR(IF((VLOOKUP($E84,'Org List'!$AJ$10:$AL$188,3,FALSE))="","",(VLOOKUP($E84,'Org List'!$AJ$10:$AL$188,3,FALSE))),"")</f>
        <v>Midlands and East of England Commissioning Region</v>
      </c>
      <c r="C84" s="99" t="str">
        <f ca="1">IFERROR(IF((VLOOKUP($E84,'Org List'!$AO$10:$AQ$188,3,FALSE))="","",(VLOOKUP($E84,'Org List'!$AO$10:$AQ$188,3,FALSE))),"")</f>
        <v>East Region</v>
      </c>
      <c r="D84" s="114" t="str">
        <f ca="1">IFERROR(IF((VLOOKUP($E84,'Org List'!$AT$10:$AV$188,3,FALSE))="","",(VLOOKUP($E84,'Org List'!$AT$10:$AV$188,3,FALSE))),"")</f>
        <v>NHS England Midlands And East (East)</v>
      </c>
      <c r="E84" s="98" t="str">
        <f t="shared" ca="1" si="1"/>
        <v>E10000012</v>
      </c>
      <c r="F84" s="100" t="str">
        <f ca="1">IF(E84="","",VLOOKUP(E84,'Org List'!$J$9:$K$488,2,0))</f>
        <v>Essex</v>
      </c>
      <c r="G84" s="121">
        <f ca="1">IFERROR(IF((VLOOKUP($E84,'Adj NEA Backsheet'!$D$5:$CB$183,G$9,FALSE))="","",(VLOOKUP($E84,'Adj NEA Backsheet'!$D$5:$CB$183,G$9,FALSE))),"")</f>
        <v>12042.678615909641</v>
      </c>
      <c r="H84" s="122">
        <f ca="1">IFERROR(IF((VLOOKUP($E84,'Adj NEA Backsheet'!$D$5:$CB$183,H$9,FALSE))="","",(VLOOKUP($E84,'Adj NEA Backsheet'!$D$5:$CB$183,H$9,FALSE))),"")</f>
        <v>12843.145570825127</v>
      </c>
      <c r="I84" s="122">
        <f ca="1">IFERROR(IF((VLOOKUP($E84,'Adj NEA Backsheet'!$D$5:$CB$183,I$9,FALSE))="","",(VLOOKUP($E84,'Adj NEA Backsheet'!$D$5:$CB$183,I$9,FALSE))),"")</f>
        <v>13643.622224711889</v>
      </c>
      <c r="J84" s="123">
        <f ca="1">IFERROR(IF((VLOOKUP($E84,'Adj NEA Backsheet'!$D$5:$CB$183,J$9,FALSE))="","",(VLOOKUP($E84,'Adj NEA Backsheet'!$D$5:$CB$183,J$9,FALSE))),"")</f>
        <v>15348.844875732175</v>
      </c>
      <c r="K84" s="121">
        <f ca="1">IFERROR(IF((VLOOKUP($E84,'Adj NEA Backsheet'!$D$5:$CB$183,K$9,FALSE))="","",(VLOOKUP($E84,'Adj NEA Backsheet'!$D$5:$CB$183,K$9,FALSE))),"")</f>
        <v>27812.182341898279</v>
      </c>
      <c r="L84" s="122">
        <f ca="1">IFERROR(IF((VLOOKUP($E84,'Adj NEA Backsheet'!$D$5:$CB$183,L$9,FALSE))="","",(VLOOKUP($E84,'Adj NEA Backsheet'!$D$5:$CB$183,L$9,FALSE))),"")</f>
        <v>27448.614347733295</v>
      </c>
      <c r="M84" s="122">
        <f ca="1">IFERROR(IF((VLOOKUP($E84,'Adj NEA Backsheet'!$D$5:$CB$183,M$9,FALSE))="","",(VLOOKUP($E84,'Adj NEA Backsheet'!$D$5:$CB$183,M$9,FALSE))),"")</f>
        <v>27724.913807467117</v>
      </c>
      <c r="N84" s="124">
        <f ca="1">IFERROR(IF((VLOOKUP($E84,'Adj NEA Backsheet'!$D$5:$CB$183,N$9,FALSE))="","",(VLOOKUP($E84,'Adj NEA Backsheet'!$D$5:$CB$183,N$9,FALSE))),"")</f>
        <v>28942.091921301846</v>
      </c>
      <c r="O84" s="121">
        <f ca="1">IFERROR(IF((VLOOKUP($E84,'Adj NEA Backsheet'!$D$5:$CB$183,O$9,FALSE))="","",(VLOOKUP($E84,'Adj NEA Backsheet'!$D$5:$CB$183,O$9,FALSE))),"")</f>
        <v>39854.860957807919</v>
      </c>
      <c r="P84" s="125">
        <f ca="1">IFERROR(IF((VLOOKUP($E84,'Adj NEA Backsheet'!$D$5:$CB$183,P$9,FALSE))="","",(VLOOKUP($E84,'Adj NEA Backsheet'!$D$5:$CB$183,P$9,FALSE))),"")</f>
        <v>40291.759918558426</v>
      </c>
      <c r="Q84" s="122">
        <f ca="1">IFERROR(IF((VLOOKUP($E84,'Adj NEA Backsheet'!$D$5:$CB$183,Q$9,FALSE))="","",(VLOOKUP($E84,'Adj NEA Backsheet'!$D$5:$CB$183,Q$9,FALSE))),"")</f>
        <v>41368.536032179007</v>
      </c>
      <c r="R84" s="124">
        <f ca="1">IFERROR(IF((VLOOKUP($E84,'Adj NEA Backsheet'!$D$5:$CB$183,R$9,FALSE))="","",(VLOOKUP($E84,'Adj NEA Backsheet'!$D$5:$CB$183,R$9,FALSE))),"")</f>
        <v>44290.936797034024</v>
      </c>
    </row>
    <row r="85" spans="1:18" ht="15" customHeight="1" x14ac:dyDescent="0.3">
      <c r="A85" s="57">
        <v>72</v>
      </c>
      <c r="B85" s="98" t="str">
        <f ca="1">IFERROR(IF((VLOOKUP($E85,'Org List'!$AJ$10:$AL$188,3,FALSE))="","",(VLOOKUP($E85,'Org List'!$AJ$10:$AL$188,3,FALSE))),"")</f>
        <v>North of England Commissioning Region</v>
      </c>
      <c r="C85" s="99" t="str">
        <f ca="1">IFERROR(IF((VLOOKUP($E85,'Org List'!$AO$10:$AQ$188,3,FALSE))="","",(VLOOKUP($E85,'Org List'!$AO$10:$AQ$188,3,FALSE))),"")</f>
        <v>North East Region</v>
      </c>
      <c r="D85" s="114" t="str">
        <f ca="1">IFERROR(IF((VLOOKUP($E85,'Org List'!$AT$10:$AV$188,3,FALSE))="","",(VLOOKUP($E85,'Org List'!$AT$10:$AV$188,3,FALSE))),"")</f>
        <v>NHS England North (Cumbria And North East)</v>
      </c>
      <c r="E85" s="98" t="str">
        <f t="shared" ca="1" si="1"/>
        <v>E08000037</v>
      </c>
      <c r="F85" s="100" t="str">
        <f ca="1">IF(E85="","",VLOOKUP(E85,'Org List'!$J$9:$K$488,2,0))</f>
        <v>Gateshead</v>
      </c>
      <c r="G85" s="121">
        <f ca="1">IFERROR(IF((VLOOKUP($E85,'Adj NEA Backsheet'!$D$5:$CB$183,G$9,FALSE))="","",(VLOOKUP($E85,'Adj NEA Backsheet'!$D$5:$CB$183,G$9,FALSE))),"")</f>
        <v>1229.5746645290847</v>
      </c>
      <c r="H85" s="122">
        <f ca="1">IFERROR(IF((VLOOKUP($E85,'Adj NEA Backsheet'!$D$5:$CB$183,H$9,FALSE))="","",(VLOOKUP($E85,'Adj NEA Backsheet'!$D$5:$CB$183,H$9,FALSE))),"")</f>
        <v>1364.0626956364702</v>
      </c>
      <c r="I85" s="122">
        <f ca="1">IFERROR(IF((VLOOKUP($E85,'Adj NEA Backsheet'!$D$5:$CB$183,I$9,FALSE))="","",(VLOOKUP($E85,'Adj NEA Backsheet'!$D$5:$CB$183,I$9,FALSE))),"")</f>
        <v>1407.7516726977967</v>
      </c>
      <c r="J85" s="123">
        <f ca="1">IFERROR(IF((VLOOKUP($E85,'Adj NEA Backsheet'!$D$5:$CB$183,J$9,FALSE))="","",(VLOOKUP($E85,'Adj NEA Backsheet'!$D$5:$CB$183,J$9,FALSE))),"")</f>
        <v>1495.0898438139382</v>
      </c>
      <c r="K85" s="121">
        <f ca="1">IFERROR(IF((VLOOKUP($E85,'Adj NEA Backsheet'!$D$5:$CB$183,K$9,FALSE))="","",(VLOOKUP($E85,'Adj NEA Backsheet'!$D$5:$CB$183,K$9,FALSE))),"")</f>
        <v>4182.778494631043</v>
      </c>
      <c r="L85" s="122">
        <f ca="1">IFERROR(IF((VLOOKUP($E85,'Adj NEA Backsheet'!$D$5:$CB$183,L$9,FALSE))="","",(VLOOKUP($E85,'Adj NEA Backsheet'!$D$5:$CB$183,L$9,FALSE))),"")</f>
        <v>4024.1389542741258</v>
      </c>
      <c r="M85" s="122">
        <f ca="1">IFERROR(IF((VLOOKUP($E85,'Adj NEA Backsheet'!$D$5:$CB$183,M$9,FALSE))="","",(VLOOKUP($E85,'Adj NEA Backsheet'!$D$5:$CB$183,M$9,FALSE))),"")</f>
        <v>3983.7614287904812</v>
      </c>
      <c r="N85" s="124">
        <f ca="1">IFERROR(IF((VLOOKUP($E85,'Adj NEA Backsheet'!$D$5:$CB$183,N$9,FALSE))="","",(VLOOKUP($E85,'Adj NEA Backsheet'!$D$5:$CB$183,N$9,FALSE))),"")</f>
        <v>4233.7931445931454</v>
      </c>
      <c r="O85" s="121">
        <f ca="1">IFERROR(IF((VLOOKUP($E85,'Adj NEA Backsheet'!$D$5:$CB$183,O$9,FALSE))="","",(VLOOKUP($E85,'Adj NEA Backsheet'!$D$5:$CB$183,O$9,FALSE))),"")</f>
        <v>5412.3531591601277</v>
      </c>
      <c r="P85" s="125">
        <f ca="1">IFERROR(IF((VLOOKUP($E85,'Adj NEA Backsheet'!$D$5:$CB$183,P$9,FALSE))="","",(VLOOKUP($E85,'Adj NEA Backsheet'!$D$5:$CB$183,P$9,FALSE))),"")</f>
        <v>5388.2016499105957</v>
      </c>
      <c r="Q85" s="122">
        <f ca="1">IFERROR(IF((VLOOKUP($E85,'Adj NEA Backsheet'!$D$5:$CB$183,Q$9,FALSE))="","",(VLOOKUP($E85,'Adj NEA Backsheet'!$D$5:$CB$183,Q$9,FALSE))),"")</f>
        <v>5391.5131014882782</v>
      </c>
      <c r="R85" s="124">
        <f ca="1">IFERROR(IF((VLOOKUP($E85,'Adj NEA Backsheet'!$D$5:$CB$183,R$9,FALSE))="","",(VLOOKUP($E85,'Adj NEA Backsheet'!$D$5:$CB$183,R$9,FALSE))),"")</f>
        <v>5728.8829884070838</v>
      </c>
    </row>
    <row r="86" spans="1:18" ht="15" customHeight="1" x14ac:dyDescent="0.3">
      <c r="A86" s="57">
        <v>73</v>
      </c>
      <c r="B86" s="98" t="str">
        <f ca="1">IFERROR(IF((VLOOKUP($E86,'Org List'!$AJ$10:$AL$188,3,FALSE))="","",(VLOOKUP($E86,'Org List'!$AJ$10:$AL$188,3,FALSE))),"")</f>
        <v>South West England Commissioning Region</v>
      </c>
      <c r="C86" s="99" t="str">
        <f ca="1">IFERROR(IF((VLOOKUP($E86,'Org List'!$AO$10:$AQ$188,3,FALSE))="","",(VLOOKUP($E86,'Org List'!$AO$10:$AQ$188,3,FALSE))),"")</f>
        <v>South West Region</v>
      </c>
      <c r="D86" s="114" t="str">
        <f ca="1">IFERROR(IF((VLOOKUP($E86,'Org List'!$AT$10:$AV$188,3,FALSE))="","",(VLOOKUP($E86,'Org List'!$AT$10:$AV$188,3,FALSE))),"")</f>
        <v>NHS England South West (South West North)</v>
      </c>
      <c r="E86" s="98" t="str">
        <f t="shared" ca="1" si="1"/>
        <v>E10000013</v>
      </c>
      <c r="F86" s="100" t="str">
        <f ca="1">IF(E86="","",VLOOKUP(E86,'Org List'!$J$9:$K$488,2,0))</f>
        <v>Gloucestershire</v>
      </c>
      <c r="G86" s="121">
        <f ca="1">IFERROR(IF((VLOOKUP($E86,'Adj NEA Backsheet'!$D$5:$CB$183,G$9,FALSE))="","",(VLOOKUP($E86,'Adj NEA Backsheet'!$D$5:$CB$183,G$9,FALSE))),"")</f>
        <v>3447.2087666212301</v>
      </c>
      <c r="H86" s="122">
        <f ca="1">IFERROR(IF((VLOOKUP($E86,'Adj NEA Backsheet'!$D$5:$CB$183,H$9,FALSE))="","",(VLOOKUP($E86,'Adj NEA Backsheet'!$D$5:$CB$183,H$9,FALSE))),"")</f>
        <v>3457.7260924379616</v>
      </c>
      <c r="I86" s="122">
        <f ca="1">IFERROR(IF((VLOOKUP($E86,'Adj NEA Backsheet'!$D$5:$CB$183,I$9,FALSE))="","",(VLOOKUP($E86,'Adj NEA Backsheet'!$D$5:$CB$183,I$9,FALSE))),"")</f>
        <v>4140.817165427351</v>
      </c>
      <c r="J86" s="123">
        <f ca="1">IFERROR(IF((VLOOKUP($E86,'Adj NEA Backsheet'!$D$5:$CB$183,J$9,FALSE))="","",(VLOOKUP($E86,'Adj NEA Backsheet'!$D$5:$CB$183,J$9,FALSE))),"")</f>
        <v>4898.3983291918266</v>
      </c>
      <c r="K86" s="121">
        <f ca="1">IFERROR(IF((VLOOKUP($E86,'Adj NEA Backsheet'!$D$5:$CB$183,K$9,FALSE))="","",(VLOOKUP($E86,'Adj NEA Backsheet'!$D$5:$CB$183,K$9,FALSE))),"")</f>
        <v>12219.340469534467</v>
      </c>
      <c r="L86" s="122">
        <f ca="1">IFERROR(IF((VLOOKUP($E86,'Adj NEA Backsheet'!$D$5:$CB$183,L$9,FALSE))="","",(VLOOKUP($E86,'Adj NEA Backsheet'!$D$5:$CB$183,L$9,FALSE))),"")</f>
        <v>11706.596854398926</v>
      </c>
      <c r="M86" s="122">
        <f ca="1">IFERROR(IF((VLOOKUP($E86,'Adj NEA Backsheet'!$D$5:$CB$183,M$9,FALSE))="","",(VLOOKUP($E86,'Adj NEA Backsheet'!$D$5:$CB$183,M$9,FALSE))),"")</f>
        <v>11572.061759707783</v>
      </c>
      <c r="N86" s="124">
        <f ca="1">IFERROR(IF((VLOOKUP($E86,'Adj NEA Backsheet'!$D$5:$CB$183,N$9,FALSE))="","",(VLOOKUP($E86,'Adj NEA Backsheet'!$D$5:$CB$183,N$9,FALSE))),"")</f>
        <v>12369.396441271769</v>
      </c>
      <c r="O86" s="121">
        <f ca="1">IFERROR(IF((VLOOKUP($E86,'Adj NEA Backsheet'!$D$5:$CB$183,O$9,FALSE))="","",(VLOOKUP($E86,'Adj NEA Backsheet'!$D$5:$CB$183,O$9,FALSE))),"")</f>
        <v>15666.549236155697</v>
      </c>
      <c r="P86" s="125">
        <f ca="1">IFERROR(IF((VLOOKUP($E86,'Adj NEA Backsheet'!$D$5:$CB$183,P$9,FALSE))="","",(VLOOKUP($E86,'Adj NEA Backsheet'!$D$5:$CB$183,P$9,FALSE))),"")</f>
        <v>15164.322946836888</v>
      </c>
      <c r="Q86" s="122">
        <f ca="1">IFERROR(IF((VLOOKUP($E86,'Adj NEA Backsheet'!$D$5:$CB$183,Q$9,FALSE))="","",(VLOOKUP($E86,'Adj NEA Backsheet'!$D$5:$CB$183,Q$9,FALSE))),"")</f>
        <v>15712.878925135134</v>
      </c>
      <c r="R86" s="124">
        <f ca="1">IFERROR(IF((VLOOKUP($E86,'Adj NEA Backsheet'!$D$5:$CB$183,R$9,FALSE))="","",(VLOOKUP($E86,'Adj NEA Backsheet'!$D$5:$CB$183,R$9,FALSE))),"")</f>
        <v>17267.794770463595</v>
      </c>
    </row>
    <row r="87" spans="1:18" ht="15" customHeight="1" x14ac:dyDescent="0.3">
      <c r="A87" s="57">
        <v>74</v>
      </c>
      <c r="B87" s="98" t="str">
        <f ca="1">IFERROR(IF((VLOOKUP($E87,'Org List'!$AJ$10:$AL$188,3,FALSE))="","",(VLOOKUP($E87,'Org List'!$AJ$10:$AL$188,3,FALSE))),"")</f>
        <v>London Commissioning Region</v>
      </c>
      <c r="C87" s="99" t="str">
        <f ca="1">IFERROR(IF((VLOOKUP($E87,'Org List'!$AO$10:$AQ$188,3,FALSE))="","",(VLOOKUP($E87,'Org List'!$AO$10:$AQ$188,3,FALSE))),"")</f>
        <v>London Region</v>
      </c>
      <c r="D87" s="114" t="str">
        <f ca="1">IFERROR(IF((VLOOKUP($E87,'Org List'!$AT$10:$AV$188,3,FALSE))="","",(VLOOKUP($E87,'Org List'!$AT$10:$AV$188,3,FALSE))),"")</f>
        <v>NHS England London</v>
      </c>
      <c r="E87" s="98" t="str">
        <f t="shared" ca="1" si="1"/>
        <v>E09000011</v>
      </c>
      <c r="F87" s="100" t="str">
        <f ca="1">IF(E87="","",VLOOKUP(E87,'Org List'!$J$9:$K$488,2,0))</f>
        <v>Greenwich</v>
      </c>
      <c r="G87" s="121">
        <f ca="1">IFERROR(IF((VLOOKUP($E87,'Adj NEA Backsheet'!$D$5:$CB$183,G$9,FALSE))="","",(VLOOKUP($E87,'Adj NEA Backsheet'!$D$5:$CB$183,G$9,FALSE))),"")</f>
        <v>2539.6645989372705</v>
      </c>
      <c r="H87" s="122">
        <f ca="1">IFERROR(IF((VLOOKUP($E87,'Adj NEA Backsheet'!$D$5:$CB$183,H$9,FALSE))="","",(VLOOKUP($E87,'Adj NEA Backsheet'!$D$5:$CB$183,H$9,FALSE))),"")</f>
        <v>2764.2732936562429</v>
      </c>
      <c r="I87" s="122">
        <f ca="1">IFERROR(IF((VLOOKUP($E87,'Adj NEA Backsheet'!$D$5:$CB$183,I$9,FALSE))="","",(VLOOKUP($E87,'Adj NEA Backsheet'!$D$5:$CB$183,I$9,FALSE))),"")</f>
        <v>2671.7965977501167</v>
      </c>
      <c r="J87" s="123">
        <f ca="1">IFERROR(IF((VLOOKUP($E87,'Adj NEA Backsheet'!$D$5:$CB$183,J$9,FALSE))="","",(VLOOKUP($E87,'Adj NEA Backsheet'!$D$5:$CB$183,J$9,FALSE))),"")</f>
        <v>3163.8039386626169</v>
      </c>
      <c r="K87" s="121">
        <f ca="1">IFERROR(IF((VLOOKUP($E87,'Adj NEA Backsheet'!$D$5:$CB$183,K$9,FALSE))="","",(VLOOKUP($E87,'Adj NEA Backsheet'!$D$5:$CB$183,K$9,FALSE))),"")</f>
        <v>4578.5572162526896</v>
      </c>
      <c r="L87" s="122">
        <f ca="1">IFERROR(IF((VLOOKUP($E87,'Adj NEA Backsheet'!$D$5:$CB$183,L$9,FALSE))="","",(VLOOKUP($E87,'Adj NEA Backsheet'!$D$5:$CB$183,L$9,FALSE))),"")</f>
        <v>4522.4420435601642</v>
      </c>
      <c r="M87" s="122">
        <f ca="1">IFERROR(IF((VLOOKUP($E87,'Adj NEA Backsheet'!$D$5:$CB$183,M$9,FALSE))="","",(VLOOKUP($E87,'Adj NEA Backsheet'!$D$5:$CB$183,M$9,FALSE))),"")</f>
        <v>4441.5592901928994</v>
      </c>
      <c r="N87" s="124">
        <f ca="1">IFERROR(IF((VLOOKUP($E87,'Adj NEA Backsheet'!$D$5:$CB$183,N$9,FALSE))="","",(VLOOKUP($E87,'Adj NEA Backsheet'!$D$5:$CB$183,N$9,FALSE))),"")</f>
        <v>4538.3900050862276</v>
      </c>
      <c r="O87" s="121">
        <f ca="1">IFERROR(IF((VLOOKUP($E87,'Adj NEA Backsheet'!$D$5:$CB$183,O$9,FALSE))="","",(VLOOKUP($E87,'Adj NEA Backsheet'!$D$5:$CB$183,O$9,FALSE))),"")</f>
        <v>7118.2218151899597</v>
      </c>
      <c r="P87" s="125">
        <f ca="1">IFERROR(IF((VLOOKUP($E87,'Adj NEA Backsheet'!$D$5:$CB$183,P$9,FALSE))="","",(VLOOKUP($E87,'Adj NEA Backsheet'!$D$5:$CB$183,P$9,FALSE))),"")</f>
        <v>7286.7153372164066</v>
      </c>
      <c r="Q87" s="122">
        <f ca="1">IFERROR(IF((VLOOKUP($E87,'Adj NEA Backsheet'!$D$5:$CB$183,Q$9,FALSE))="","",(VLOOKUP($E87,'Adj NEA Backsheet'!$D$5:$CB$183,Q$9,FALSE))),"")</f>
        <v>7113.3558879430166</v>
      </c>
      <c r="R87" s="124">
        <f ca="1">IFERROR(IF((VLOOKUP($E87,'Adj NEA Backsheet'!$D$5:$CB$183,R$9,FALSE))="","",(VLOOKUP($E87,'Adj NEA Backsheet'!$D$5:$CB$183,R$9,FALSE))),"")</f>
        <v>7702.1939437488445</v>
      </c>
    </row>
    <row r="88" spans="1:18" ht="15" customHeight="1" x14ac:dyDescent="0.3">
      <c r="A88" s="57">
        <v>75</v>
      </c>
      <c r="B88" s="98" t="str">
        <f ca="1">IFERROR(IF((VLOOKUP($E88,'Org List'!$AJ$10:$AL$188,3,FALSE))="","",(VLOOKUP($E88,'Org List'!$AJ$10:$AL$188,3,FALSE))),"")</f>
        <v>London Commissioning Region</v>
      </c>
      <c r="C88" s="99" t="str">
        <f ca="1">IFERROR(IF((VLOOKUP($E88,'Org List'!$AO$10:$AQ$188,3,FALSE))="","",(VLOOKUP($E88,'Org List'!$AO$10:$AQ$188,3,FALSE))),"")</f>
        <v>London Region</v>
      </c>
      <c r="D88" s="114" t="str">
        <f ca="1">IFERROR(IF((VLOOKUP($E88,'Org List'!$AT$10:$AV$188,3,FALSE))="","",(VLOOKUP($E88,'Org List'!$AT$10:$AV$188,3,FALSE))),"")</f>
        <v>NHS England London</v>
      </c>
      <c r="E88" s="98" t="str">
        <f t="shared" ca="1" si="1"/>
        <v>E09000012</v>
      </c>
      <c r="F88" s="100" t="str">
        <f ca="1">IF(E88="","",VLOOKUP(E88,'Org List'!$J$9:$K$488,2,0))</f>
        <v>Hackney</v>
      </c>
      <c r="G88" s="121">
        <f ca="1">IFERROR(IF((VLOOKUP($E88,'Adj NEA Backsheet'!$D$5:$CB$183,G$9,FALSE))="","",(VLOOKUP($E88,'Adj NEA Backsheet'!$D$5:$CB$183,G$9,FALSE))),"")</f>
        <v>1459.1350236252938</v>
      </c>
      <c r="H88" s="122">
        <f ca="1">IFERROR(IF((VLOOKUP($E88,'Adj NEA Backsheet'!$D$5:$CB$183,H$9,FALSE))="","",(VLOOKUP($E88,'Adj NEA Backsheet'!$D$5:$CB$183,H$9,FALSE))),"")</f>
        <v>1507.1387159839114</v>
      </c>
      <c r="I88" s="122">
        <f ca="1">IFERROR(IF((VLOOKUP($E88,'Adj NEA Backsheet'!$D$5:$CB$183,I$9,FALSE))="","",(VLOOKUP($E88,'Adj NEA Backsheet'!$D$5:$CB$183,I$9,FALSE))),"")</f>
        <v>1554.5773258746967</v>
      </c>
      <c r="J88" s="123">
        <f ca="1">IFERROR(IF((VLOOKUP($E88,'Adj NEA Backsheet'!$D$5:$CB$183,J$9,FALSE))="","",(VLOOKUP($E88,'Adj NEA Backsheet'!$D$5:$CB$183,J$9,FALSE))),"")</f>
        <v>1659.474522124422</v>
      </c>
      <c r="K88" s="121">
        <f ca="1">IFERROR(IF((VLOOKUP($E88,'Adj NEA Backsheet'!$D$5:$CB$183,K$9,FALSE))="","",(VLOOKUP($E88,'Adj NEA Backsheet'!$D$5:$CB$183,K$9,FALSE))),"")</f>
        <v>4251.7040495543879</v>
      </c>
      <c r="L88" s="122">
        <f ca="1">IFERROR(IF((VLOOKUP($E88,'Adj NEA Backsheet'!$D$5:$CB$183,L$9,FALSE))="","",(VLOOKUP($E88,'Adj NEA Backsheet'!$D$5:$CB$183,L$9,FALSE))),"")</f>
        <v>4185.1666056847025</v>
      </c>
      <c r="M88" s="122">
        <f ca="1">IFERROR(IF((VLOOKUP($E88,'Adj NEA Backsheet'!$D$5:$CB$183,M$9,FALSE))="","",(VLOOKUP($E88,'Adj NEA Backsheet'!$D$5:$CB$183,M$9,FALSE))),"")</f>
        <v>4016.9351303589237</v>
      </c>
      <c r="N88" s="124">
        <f ca="1">IFERROR(IF((VLOOKUP($E88,'Adj NEA Backsheet'!$D$5:$CB$183,N$9,FALSE))="","",(VLOOKUP($E88,'Adj NEA Backsheet'!$D$5:$CB$183,N$9,FALSE))),"")</f>
        <v>4304.5398724371771</v>
      </c>
      <c r="O88" s="121">
        <f ca="1">IFERROR(IF((VLOOKUP($E88,'Adj NEA Backsheet'!$D$5:$CB$183,O$9,FALSE))="","",(VLOOKUP($E88,'Adj NEA Backsheet'!$D$5:$CB$183,O$9,FALSE))),"")</f>
        <v>5710.8390731796817</v>
      </c>
      <c r="P88" s="125">
        <f ca="1">IFERROR(IF((VLOOKUP($E88,'Adj NEA Backsheet'!$D$5:$CB$183,P$9,FALSE))="","",(VLOOKUP($E88,'Adj NEA Backsheet'!$D$5:$CB$183,P$9,FALSE))),"")</f>
        <v>5692.3053216686139</v>
      </c>
      <c r="Q88" s="122">
        <f ca="1">IFERROR(IF((VLOOKUP($E88,'Adj NEA Backsheet'!$D$5:$CB$183,Q$9,FALSE))="","",(VLOOKUP($E88,'Adj NEA Backsheet'!$D$5:$CB$183,Q$9,FALSE))),"")</f>
        <v>5571.5124562336205</v>
      </c>
      <c r="R88" s="124">
        <f ca="1">IFERROR(IF((VLOOKUP($E88,'Adj NEA Backsheet'!$D$5:$CB$183,R$9,FALSE))="","",(VLOOKUP($E88,'Adj NEA Backsheet'!$D$5:$CB$183,R$9,FALSE))),"")</f>
        <v>5964.0143945615991</v>
      </c>
    </row>
    <row r="89" spans="1:18" ht="15" customHeight="1" x14ac:dyDescent="0.3">
      <c r="A89" s="57">
        <v>76</v>
      </c>
      <c r="B89" s="98" t="str">
        <f ca="1">IFERROR(IF((VLOOKUP($E89,'Org List'!$AJ$10:$AL$188,3,FALSE))="","",(VLOOKUP($E89,'Org List'!$AJ$10:$AL$188,3,FALSE))),"")</f>
        <v>North of England Commissioning Region</v>
      </c>
      <c r="C89" s="99" t="str">
        <f ca="1">IFERROR(IF((VLOOKUP($E89,'Org List'!$AO$10:$AQ$188,3,FALSE))="","",(VLOOKUP($E89,'Org List'!$AO$10:$AQ$188,3,FALSE))),"")</f>
        <v>North West Region</v>
      </c>
      <c r="D89" s="114" t="str">
        <f ca="1">IFERROR(IF((VLOOKUP($E89,'Org List'!$AT$10:$AV$188,3,FALSE))="","",(VLOOKUP($E89,'Org List'!$AT$10:$AV$188,3,FALSE))),"")</f>
        <v>NHS England North (Cheshire And Merseyside)</v>
      </c>
      <c r="E89" s="98" t="str">
        <f t="shared" ca="1" si="1"/>
        <v>E06000006</v>
      </c>
      <c r="F89" s="100" t="str">
        <f ca="1">IF(E89="","",VLOOKUP(E89,'Org List'!$J$9:$K$488,2,0))</f>
        <v>Halton</v>
      </c>
      <c r="G89" s="121">
        <f ca="1">IFERROR(IF((VLOOKUP($E89,'Adj NEA Backsheet'!$D$5:$CB$183,G$9,FALSE))="","",(VLOOKUP($E89,'Adj NEA Backsheet'!$D$5:$CB$183,G$9,FALSE))),"")</f>
        <v>1660.4995668021206</v>
      </c>
      <c r="H89" s="122">
        <f ca="1">IFERROR(IF((VLOOKUP($E89,'Adj NEA Backsheet'!$D$5:$CB$183,H$9,FALSE))="","",(VLOOKUP($E89,'Adj NEA Backsheet'!$D$5:$CB$183,H$9,FALSE))),"")</f>
        <v>1907.6547895842855</v>
      </c>
      <c r="I89" s="122">
        <f ca="1">IFERROR(IF((VLOOKUP($E89,'Adj NEA Backsheet'!$D$5:$CB$183,I$9,FALSE))="","",(VLOOKUP($E89,'Adj NEA Backsheet'!$D$5:$CB$183,I$9,FALSE))),"")</f>
        <v>2047.7759322361032</v>
      </c>
      <c r="J89" s="123">
        <f ca="1">IFERROR(IF((VLOOKUP($E89,'Adj NEA Backsheet'!$D$5:$CB$183,J$9,FALSE))="","",(VLOOKUP($E89,'Adj NEA Backsheet'!$D$5:$CB$183,J$9,FALSE))),"")</f>
        <v>1891.571072966349</v>
      </c>
      <c r="K89" s="121">
        <f ca="1">IFERROR(IF((VLOOKUP($E89,'Adj NEA Backsheet'!$D$5:$CB$183,K$9,FALSE))="","",(VLOOKUP($E89,'Adj NEA Backsheet'!$D$5:$CB$183,K$9,FALSE))),"")</f>
        <v>2924.7926589592416</v>
      </c>
      <c r="L89" s="122">
        <f ca="1">IFERROR(IF((VLOOKUP($E89,'Adj NEA Backsheet'!$D$5:$CB$183,L$9,FALSE))="","",(VLOOKUP($E89,'Adj NEA Backsheet'!$D$5:$CB$183,L$9,FALSE))),"")</f>
        <v>2894.1473553921542</v>
      </c>
      <c r="M89" s="122">
        <f ca="1">IFERROR(IF((VLOOKUP($E89,'Adj NEA Backsheet'!$D$5:$CB$183,M$9,FALSE))="","",(VLOOKUP($E89,'Adj NEA Backsheet'!$D$5:$CB$183,M$9,FALSE))),"")</f>
        <v>2879.623736218351</v>
      </c>
      <c r="N89" s="124">
        <f ca="1">IFERROR(IF((VLOOKUP($E89,'Adj NEA Backsheet'!$D$5:$CB$183,N$9,FALSE))="","",(VLOOKUP($E89,'Adj NEA Backsheet'!$D$5:$CB$183,N$9,FALSE))),"")</f>
        <v>2896.958887769229</v>
      </c>
      <c r="O89" s="121">
        <f ca="1">IFERROR(IF((VLOOKUP($E89,'Adj NEA Backsheet'!$D$5:$CB$183,O$9,FALSE))="","",(VLOOKUP($E89,'Adj NEA Backsheet'!$D$5:$CB$183,O$9,FALSE))),"")</f>
        <v>4585.2922257613627</v>
      </c>
      <c r="P89" s="125">
        <f ca="1">IFERROR(IF((VLOOKUP($E89,'Adj NEA Backsheet'!$D$5:$CB$183,P$9,FALSE))="","",(VLOOKUP($E89,'Adj NEA Backsheet'!$D$5:$CB$183,P$9,FALSE))),"")</f>
        <v>4801.8021449764401</v>
      </c>
      <c r="Q89" s="122">
        <f ca="1">IFERROR(IF((VLOOKUP($E89,'Adj NEA Backsheet'!$D$5:$CB$183,Q$9,FALSE))="","",(VLOOKUP($E89,'Adj NEA Backsheet'!$D$5:$CB$183,Q$9,FALSE))),"")</f>
        <v>4927.3996684544545</v>
      </c>
      <c r="R89" s="124">
        <f ca="1">IFERROR(IF((VLOOKUP($E89,'Adj NEA Backsheet'!$D$5:$CB$183,R$9,FALSE))="","",(VLOOKUP($E89,'Adj NEA Backsheet'!$D$5:$CB$183,R$9,FALSE))),"")</f>
        <v>4788.5299607355782</v>
      </c>
    </row>
    <row r="90" spans="1:18" ht="15" customHeight="1" x14ac:dyDescent="0.3">
      <c r="A90" s="57">
        <v>77</v>
      </c>
      <c r="B90" s="98" t="str">
        <f ca="1">IFERROR(IF((VLOOKUP($E90,'Org List'!$AJ$10:$AL$188,3,FALSE))="","",(VLOOKUP($E90,'Org List'!$AJ$10:$AL$188,3,FALSE))),"")</f>
        <v>London Commissioning Region</v>
      </c>
      <c r="C90" s="99" t="str">
        <f ca="1">IFERROR(IF((VLOOKUP($E90,'Org List'!$AO$10:$AQ$188,3,FALSE))="","",(VLOOKUP($E90,'Org List'!$AO$10:$AQ$188,3,FALSE))),"")</f>
        <v>London Region</v>
      </c>
      <c r="D90" s="114" t="str">
        <f ca="1">IFERROR(IF((VLOOKUP($E90,'Org List'!$AT$10:$AV$188,3,FALSE))="","",(VLOOKUP($E90,'Org List'!$AT$10:$AV$188,3,FALSE))),"")</f>
        <v>NHS England London</v>
      </c>
      <c r="E90" s="98" t="str">
        <f t="shared" ca="1" si="1"/>
        <v>E09000013</v>
      </c>
      <c r="F90" s="100" t="str">
        <f ca="1">IF(E90="","",VLOOKUP(E90,'Org List'!$J$9:$K$488,2,0))</f>
        <v>Hammersmith and Fulham</v>
      </c>
      <c r="G90" s="121">
        <f ca="1">IFERROR(IF((VLOOKUP($E90,'Adj NEA Backsheet'!$D$5:$CB$183,G$9,FALSE))="","",(VLOOKUP($E90,'Adj NEA Backsheet'!$D$5:$CB$183,G$9,FALSE))),"")</f>
        <v>1007.2166072402238</v>
      </c>
      <c r="H90" s="122">
        <f ca="1">IFERROR(IF((VLOOKUP($E90,'Adj NEA Backsheet'!$D$5:$CB$183,H$9,FALSE))="","",(VLOOKUP($E90,'Adj NEA Backsheet'!$D$5:$CB$183,H$9,FALSE))),"")</f>
        <v>1168.9272139026587</v>
      </c>
      <c r="I90" s="122">
        <f ca="1">IFERROR(IF((VLOOKUP($E90,'Adj NEA Backsheet'!$D$5:$CB$183,I$9,FALSE))="","",(VLOOKUP($E90,'Adj NEA Backsheet'!$D$5:$CB$183,I$9,FALSE))),"")</f>
        <v>1180.8809378189537</v>
      </c>
      <c r="J90" s="123">
        <f ca="1">IFERROR(IF((VLOOKUP($E90,'Adj NEA Backsheet'!$D$5:$CB$183,J$9,FALSE))="","",(VLOOKUP($E90,'Adj NEA Backsheet'!$D$5:$CB$183,J$9,FALSE))),"")</f>
        <v>1234.2451163761032</v>
      </c>
      <c r="K90" s="121">
        <f ca="1">IFERROR(IF((VLOOKUP($E90,'Adj NEA Backsheet'!$D$5:$CB$183,K$9,FALSE))="","",(VLOOKUP($E90,'Adj NEA Backsheet'!$D$5:$CB$183,K$9,FALSE))),"")</f>
        <v>2974.8658945541742</v>
      </c>
      <c r="L90" s="122">
        <f ca="1">IFERROR(IF((VLOOKUP($E90,'Adj NEA Backsheet'!$D$5:$CB$183,L$9,FALSE))="","",(VLOOKUP($E90,'Adj NEA Backsheet'!$D$5:$CB$183,L$9,FALSE))),"")</f>
        <v>2852.5708937696518</v>
      </c>
      <c r="M90" s="122">
        <f ca="1">IFERROR(IF((VLOOKUP($E90,'Adj NEA Backsheet'!$D$5:$CB$183,M$9,FALSE))="","",(VLOOKUP($E90,'Adj NEA Backsheet'!$D$5:$CB$183,M$9,FALSE))),"")</f>
        <v>2822.1827930955174</v>
      </c>
      <c r="N90" s="124">
        <f ca="1">IFERROR(IF((VLOOKUP($E90,'Adj NEA Backsheet'!$D$5:$CB$183,N$9,FALSE))="","",(VLOOKUP($E90,'Adj NEA Backsheet'!$D$5:$CB$183,N$9,FALSE))),"")</f>
        <v>3042.8465629241477</v>
      </c>
      <c r="O90" s="121">
        <f ca="1">IFERROR(IF((VLOOKUP($E90,'Adj NEA Backsheet'!$D$5:$CB$183,O$9,FALSE))="","",(VLOOKUP($E90,'Adj NEA Backsheet'!$D$5:$CB$183,O$9,FALSE))),"")</f>
        <v>3982.082501794398</v>
      </c>
      <c r="P90" s="125">
        <f ca="1">IFERROR(IF((VLOOKUP($E90,'Adj NEA Backsheet'!$D$5:$CB$183,P$9,FALSE))="","",(VLOOKUP($E90,'Adj NEA Backsheet'!$D$5:$CB$183,P$9,FALSE))),"")</f>
        <v>4021.4981076723107</v>
      </c>
      <c r="Q90" s="122">
        <f ca="1">IFERROR(IF((VLOOKUP($E90,'Adj NEA Backsheet'!$D$5:$CB$183,Q$9,FALSE))="","",(VLOOKUP($E90,'Adj NEA Backsheet'!$D$5:$CB$183,Q$9,FALSE))),"")</f>
        <v>4003.0637309144713</v>
      </c>
      <c r="R90" s="124">
        <f ca="1">IFERROR(IF((VLOOKUP($E90,'Adj NEA Backsheet'!$D$5:$CB$183,R$9,FALSE))="","",(VLOOKUP($E90,'Adj NEA Backsheet'!$D$5:$CB$183,R$9,FALSE))),"")</f>
        <v>4277.0916793002507</v>
      </c>
    </row>
    <row r="91" spans="1:18" ht="15" customHeight="1" x14ac:dyDescent="0.3">
      <c r="A91" s="57">
        <v>78</v>
      </c>
      <c r="B91" s="98" t="str">
        <f ca="1">IFERROR(IF((VLOOKUP($E91,'Org List'!$AJ$10:$AL$188,3,FALSE))="","",(VLOOKUP($E91,'Org List'!$AJ$10:$AL$188,3,FALSE))),"")</f>
        <v>South East England Commissioning Region</v>
      </c>
      <c r="C91" s="99" t="str">
        <f ca="1">IFERROR(IF((VLOOKUP($E91,'Org List'!$AO$10:$AQ$188,3,FALSE))="","",(VLOOKUP($E91,'Org List'!$AO$10:$AQ$188,3,FALSE))),"")</f>
        <v>South East Region</v>
      </c>
      <c r="D91" s="114" t="str">
        <f ca="1">IFERROR(IF((VLOOKUP($E91,'Org List'!$AT$10:$AV$188,3,FALSE))="","",(VLOOKUP($E91,'Org List'!$AT$10:$AV$188,3,FALSE))),"")</f>
        <v>NHS England South East (Hampshire, Isle of Wight and Thames Valley)</v>
      </c>
      <c r="E91" s="98" t="str">
        <f t="shared" ca="1" si="1"/>
        <v>E10000014</v>
      </c>
      <c r="F91" s="100" t="str">
        <f ca="1">IF(E91="","",VLOOKUP(E91,'Org List'!$J$9:$K$488,2,0))</f>
        <v>Hampshire</v>
      </c>
      <c r="G91" s="121">
        <f ca="1">IFERROR(IF((VLOOKUP($E91,'Adj NEA Backsheet'!$D$5:$CB$183,G$9,FALSE))="","",(VLOOKUP($E91,'Adj NEA Backsheet'!$D$5:$CB$183,G$9,FALSE))),"")</f>
        <v>10385.425366623676</v>
      </c>
      <c r="H91" s="122">
        <f ca="1">IFERROR(IF((VLOOKUP($E91,'Adj NEA Backsheet'!$D$5:$CB$183,H$9,FALSE))="","",(VLOOKUP($E91,'Adj NEA Backsheet'!$D$5:$CB$183,H$9,FALSE))),"")</f>
        <v>11235.653210956192</v>
      </c>
      <c r="I91" s="122">
        <f ca="1">IFERROR(IF((VLOOKUP($E91,'Adj NEA Backsheet'!$D$5:$CB$183,I$9,FALSE))="","",(VLOOKUP($E91,'Adj NEA Backsheet'!$D$5:$CB$183,I$9,FALSE))),"")</f>
        <v>10917.08380100776</v>
      </c>
      <c r="J91" s="123">
        <f ca="1">IFERROR(IF((VLOOKUP($E91,'Adj NEA Backsheet'!$D$5:$CB$183,J$9,FALSE))="","",(VLOOKUP($E91,'Adj NEA Backsheet'!$D$5:$CB$183,J$9,FALSE))),"")</f>
        <v>11658.111765220654</v>
      </c>
      <c r="K91" s="121">
        <f ca="1">IFERROR(IF((VLOOKUP($E91,'Adj NEA Backsheet'!$D$5:$CB$183,K$9,FALSE))="","",(VLOOKUP($E91,'Adj NEA Backsheet'!$D$5:$CB$183,K$9,FALSE))),"")</f>
        <v>23540.883346832641</v>
      </c>
      <c r="L91" s="122">
        <f ca="1">IFERROR(IF((VLOOKUP($E91,'Adj NEA Backsheet'!$D$5:$CB$183,L$9,FALSE))="","",(VLOOKUP($E91,'Adj NEA Backsheet'!$D$5:$CB$183,L$9,FALSE))),"")</f>
        <v>23427.3953618466</v>
      </c>
      <c r="M91" s="122">
        <f ca="1">IFERROR(IF((VLOOKUP($E91,'Adj NEA Backsheet'!$D$5:$CB$183,M$9,FALSE))="","",(VLOOKUP($E91,'Adj NEA Backsheet'!$D$5:$CB$183,M$9,FALSE))),"")</f>
        <v>23437.113094393095</v>
      </c>
      <c r="N91" s="124">
        <f ca="1">IFERROR(IF((VLOOKUP($E91,'Adj NEA Backsheet'!$D$5:$CB$183,N$9,FALSE))="","",(VLOOKUP($E91,'Adj NEA Backsheet'!$D$5:$CB$183,N$9,FALSE))),"")</f>
        <v>24820.149084172321</v>
      </c>
      <c r="O91" s="121">
        <f ca="1">IFERROR(IF((VLOOKUP($E91,'Adj NEA Backsheet'!$D$5:$CB$183,O$9,FALSE))="","",(VLOOKUP($E91,'Adj NEA Backsheet'!$D$5:$CB$183,O$9,FALSE))),"")</f>
        <v>33926.308713456317</v>
      </c>
      <c r="P91" s="125">
        <f ca="1">IFERROR(IF((VLOOKUP($E91,'Adj NEA Backsheet'!$D$5:$CB$183,P$9,FALSE))="","",(VLOOKUP($E91,'Adj NEA Backsheet'!$D$5:$CB$183,P$9,FALSE))),"")</f>
        <v>34663.048572802792</v>
      </c>
      <c r="Q91" s="122">
        <f ca="1">IFERROR(IF((VLOOKUP($E91,'Adj NEA Backsheet'!$D$5:$CB$183,Q$9,FALSE))="","",(VLOOKUP($E91,'Adj NEA Backsheet'!$D$5:$CB$183,Q$9,FALSE))),"")</f>
        <v>34354.196895400855</v>
      </c>
      <c r="R91" s="124">
        <f ca="1">IFERROR(IF((VLOOKUP($E91,'Adj NEA Backsheet'!$D$5:$CB$183,R$9,FALSE))="","",(VLOOKUP($E91,'Adj NEA Backsheet'!$D$5:$CB$183,R$9,FALSE))),"")</f>
        <v>36478.260849392973</v>
      </c>
    </row>
    <row r="92" spans="1:18" ht="15" customHeight="1" x14ac:dyDescent="0.3">
      <c r="A92" s="57">
        <v>79</v>
      </c>
      <c r="B92" s="98" t="str">
        <f ca="1">IFERROR(IF((VLOOKUP($E92,'Org List'!$AJ$10:$AL$188,3,FALSE))="","",(VLOOKUP($E92,'Org List'!$AJ$10:$AL$188,3,FALSE))),"")</f>
        <v>London Commissioning Region</v>
      </c>
      <c r="C92" s="99" t="str">
        <f ca="1">IFERROR(IF((VLOOKUP($E92,'Org List'!$AO$10:$AQ$188,3,FALSE))="","",(VLOOKUP($E92,'Org List'!$AO$10:$AQ$188,3,FALSE))),"")</f>
        <v>London Region</v>
      </c>
      <c r="D92" s="114" t="str">
        <f ca="1">IFERROR(IF((VLOOKUP($E92,'Org List'!$AT$10:$AV$188,3,FALSE))="","",(VLOOKUP($E92,'Org List'!$AT$10:$AV$188,3,FALSE))),"")</f>
        <v>NHS England London</v>
      </c>
      <c r="E92" s="98" t="str">
        <f t="shared" ca="1" si="1"/>
        <v>E09000014</v>
      </c>
      <c r="F92" s="100" t="str">
        <f ca="1">IF(E92="","",VLOOKUP(E92,'Org List'!$J$9:$K$488,2,0))</f>
        <v>Haringey</v>
      </c>
      <c r="G92" s="121">
        <f ca="1">IFERROR(IF((VLOOKUP($E92,'Adj NEA Backsheet'!$D$5:$CB$183,G$9,FALSE))="","",(VLOOKUP($E92,'Adj NEA Backsheet'!$D$5:$CB$183,G$9,FALSE))),"")</f>
        <v>1794.1310475167982</v>
      </c>
      <c r="H92" s="122">
        <f ca="1">IFERROR(IF((VLOOKUP($E92,'Adj NEA Backsheet'!$D$5:$CB$183,H$9,FALSE))="","",(VLOOKUP($E92,'Adj NEA Backsheet'!$D$5:$CB$183,H$9,FALSE))),"")</f>
        <v>1893.8722973309686</v>
      </c>
      <c r="I92" s="122">
        <f ca="1">IFERROR(IF((VLOOKUP($E92,'Adj NEA Backsheet'!$D$5:$CB$183,I$9,FALSE))="","",(VLOOKUP($E92,'Adj NEA Backsheet'!$D$5:$CB$183,I$9,FALSE))),"")</f>
        <v>1919.1098327928248</v>
      </c>
      <c r="J92" s="123">
        <f ca="1">IFERROR(IF((VLOOKUP($E92,'Adj NEA Backsheet'!$D$5:$CB$183,J$9,FALSE))="","",(VLOOKUP($E92,'Adj NEA Backsheet'!$D$5:$CB$183,J$9,FALSE))),"")</f>
        <v>2245.1248728020892</v>
      </c>
      <c r="K92" s="121">
        <f ca="1">IFERROR(IF((VLOOKUP($E92,'Adj NEA Backsheet'!$D$5:$CB$183,K$9,FALSE))="","",(VLOOKUP($E92,'Adj NEA Backsheet'!$D$5:$CB$183,K$9,FALSE))),"")</f>
        <v>4114.6910835995759</v>
      </c>
      <c r="L92" s="122">
        <f ca="1">IFERROR(IF((VLOOKUP($E92,'Adj NEA Backsheet'!$D$5:$CB$183,L$9,FALSE))="","",(VLOOKUP($E92,'Adj NEA Backsheet'!$D$5:$CB$183,L$9,FALSE))),"")</f>
        <v>4128.3502631065921</v>
      </c>
      <c r="M92" s="122">
        <f ca="1">IFERROR(IF((VLOOKUP($E92,'Adj NEA Backsheet'!$D$5:$CB$183,M$9,FALSE))="","",(VLOOKUP($E92,'Adj NEA Backsheet'!$D$5:$CB$183,M$9,FALSE))),"")</f>
        <v>3916.2137371925037</v>
      </c>
      <c r="N92" s="124">
        <f ca="1">IFERROR(IF((VLOOKUP($E92,'Adj NEA Backsheet'!$D$5:$CB$183,N$9,FALSE))="","",(VLOOKUP($E92,'Adj NEA Backsheet'!$D$5:$CB$183,N$9,FALSE))),"")</f>
        <v>4179.0678704677284</v>
      </c>
      <c r="O92" s="121">
        <f ca="1">IFERROR(IF((VLOOKUP($E92,'Adj NEA Backsheet'!$D$5:$CB$183,O$9,FALSE))="","",(VLOOKUP($E92,'Adj NEA Backsheet'!$D$5:$CB$183,O$9,FALSE))),"")</f>
        <v>5908.8221311163743</v>
      </c>
      <c r="P92" s="125">
        <f ca="1">IFERROR(IF((VLOOKUP($E92,'Adj NEA Backsheet'!$D$5:$CB$183,P$9,FALSE))="","",(VLOOKUP($E92,'Adj NEA Backsheet'!$D$5:$CB$183,P$9,FALSE))),"")</f>
        <v>6022.2225604375608</v>
      </c>
      <c r="Q92" s="122">
        <f ca="1">IFERROR(IF((VLOOKUP($E92,'Adj NEA Backsheet'!$D$5:$CB$183,Q$9,FALSE))="","",(VLOOKUP($E92,'Adj NEA Backsheet'!$D$5:$CB$183,Q$9,FALSE))),"")</f>
        <v>5835.3235699853285</v>
      </c>
      <c r="R92" s="124">
        <f ca="1">IFERROR(IF((VLOOKUP($E92,'Adj NEA Backsheet'!$D$5:$CB$183,R$9,FALSE))="","",(VLOOKUP($E92,'Adj NEA Backsheet'!$D$5:$CB$183,R$9,FALSE))),"")</f>
        <v>6424.1927432698176</v>
      </c>
    </row>
    <row r="93" spans="1:18" ht="15" customHeight="1" x14ac:dyDescent="0.3">
      <c r="A93" s="57">
        <v>80</v>
      </c>
      <c r="B93" s="98" t="str">
        <f ca="1">IFERROR(IF((VLOOKUP($E93,'Org List'!$AJ$10:$AL$188,3,FALSE))="","",(VLOOKUP($E93,'Org List'!$AJ$10:$AL$188,3,FALSE))),"")</f>
        <v>London Commissioning Region</v>
      </c>
      <c r="C93" s="99" t="str">
        <f ca="1">IFERROR(IF((VLOOKUP($E93,'Org List'!$AO$10:$AQ$188,3,FALSE))="","",(VLOOKUP($E93,'Org List'!$AO$10:$AQ$188,3,FALSE))),"")</f>
        <v>London Region</v>
      </c>
      <c r="D93" s="114" t="str">
        <f ca="1">IFERROR(IF((VLOOKUP($E93,'Org List'!$AT$10:$AV$188,3,FALSE))="","",(VLOOKUP($E93,'Org List'!$AT$10:$AV$188,3,FALSE))),"")</f>
        <v>NHS England London</v>
      </c>
      <c r="E93" s="98" t="str">
        <f t="shared" ca="1" si="1"/>
        <v>E09000015</v>
      </c>
      <c r="F93" s="100" t="str">
        <f ca="1">IF(E93="","",VLOOKUP(E93,'Org List'!$J$9:$K$488,2,0))</f>
        <v>Harrow</v>
      </c>
      <c r="G93" s="121">
        <f ca="1">IFERROR(IF((VLOOKUP($E93,'Adj NEA Backsheet'!$D$5:$CB$183,G$9,FALSE))="","",(VLOOKUP($E93,'Adj NEA Backsheet'!$D$5:$CB$183,G$9,FALSE))),"")</f>
        <v>2385.7099004737233</v>
      </c>
      <c r="H93" s="122">
        <f ca="1">IFERROR(IF((VLOOKUP($E93,'Adj NEA Backsheet'!$D$5:$CB$183,H$9,FALSE))="","",(VLOOKUP($E93,'Adj NEA Backsheet'!$D$5:$CB$183,H$9,FALSE))),"")</f>
        <v>2479.6604390772777</v>
      </c>
      <c r="I93" s="122">
        <f ca="1">IFERROR(IF((VLOOKUP($E93,'Adj NEA Backsheet'!$D$5:$CB$183,I$9,FALSE))="","",(VLOOKUP($E93,'Adj NEA Backsheet'!$D$5:$CB$183,I$9,FALSE))),"")</f>
        <v>2620.667685640949</v>
      </c>
      <c r="J93" s="123">
        <f ca="1">IFERROR(IF((VLOOKUP($E93,'Adj NEA Backsheet'!$D$5:$CB$183,J$9,FALSE))="","",(VLOOKUP($E93,'Adj NEA Backsheet'!$D$5:$CB$183,J$9,FALSE))),"")</f>
        <v>2914.2410307081423</v>
      </c>
      <c r="K93" s="121">
        <f ca="1">IFERROR(IF((VLOOKUP($E93,'Adj NEA Backsheet'!$D$5:$CB$183,K$9,FALSE))="","",(VLOOKUP($E93,'Adj NEA Backsheet'!$D$5:$CB$183,K$9,FALSE))),"")</f>
        <v>4353.8534887804626</v>
      </c>
      <c r="L93" s="122">
        <f ca="1">IFERROR(IF((VLOOKUP($E93,'Adj NEA Backsheet'!$D$5:$CB$183,L$9,FALSE))="","",(VLOOKUP($E93,'Adj NEA Backsheet'!$D$5:$CB$183,L$9,FALSE))),"")</f>
        <v>4141.8822726995741</v>
      </c>
      <c r="M93" s="122">
        <f ca="1">IFERROR(IF((VLOOKUP($E93,'Adj NEA Backsheet'!$D$5:$CB$183,M$9,FALSE))="","",(VLOOKUP($E93,'Adj NEA Backsheet'!$D$5:$CB$183,M$9,FALSE))),"")</f>
        <v>4182.8767298698522</v>
      </c>
      <c r="N93" s="124">
        <f ca="1">IFERROR(IF((VLOOKUP($E93,'Adj NEA Backsheet'!$D$5:$CB$183,N$9,FALSE))="","",(VLOOKUP($E93,'Adj NEA Backsheet'!$D$5:$CB$183,N$9,FALSE))),"")</f>
        <v>4421.5197585226852</v>
      </c>
      <c r="O93" s="121">
        <f ca="1">IFERROR(IF((VLOOKUP($E93,'Adj NEA Backsheet'!$D$5:$CB$183,O$9,FALSE))="","",(VLOOKUP($E93,'Adj NEA Backsheet'!$D$5:$CB$183,O$9,FALSE))),"")</f>
        <v>6739.5633892541864</v>
      </c>
      <c r="P93" s="125">
        <f ca="1">IFERROR(IF((VLOOKUP($E93,'Adj NEA Backsheet'!$D$5:$CB$183,P$9,FALSE))="","",(VLOOKUP($E93,'Adj NEA Backsheet'!$D$5:$CB$183,P$9,FALSE))),"")</f>
        <v>6621.5427117768522</v>
      </c>
      <c r="Q93" s="122">
        <f ca="1">IFERROR(IF((VLOOKUP($E93,'Adj NEA Backsheet'!$D$5:$CB$183,Q$9,FALSE))="","",(VLOOKUP($E93,'Adj NEA Backsheet'!$D$5:$CB$183,Q$9,FALSE))),"")</f>
        <v>6803.5444155108016</v>
      </c>
      <c r="R93" s="124">
        <f ca="1">IFERROR(IF((VLOOKUP($E93,'Adj NEA Backsheet'!$D$5:$CB$183,R$9,FALSE))="","",(VLOOKUP($E93,'Adj NEA Backsheet'!$D$5:$CB$183,R$9,FALSE))),"")</f>
        <v>7335.7607892308279</v>
      </c>
    </row>
    <row r="94" spans="1:18" ht="15" customHeight="1" x14ac:dyDescent="0.3">
      <c r="A94" s="57">
        <v>81</v>
      </c>
      <c r="B94" s="98" t="str">
        <f ca="1">IFERROR(IF((VLOOKUP($E94,'Org List'!$AJ$10:$AL$188,3,FALSE))="","",(VLOOKUP($E94,'Org List'!$AJ$10:$AL$188,3,FALSE))),"")</f>
        <v>North of England Commissioning Region</v>
      </c>
      <c r="C94" s="99" t="str">
        <f ca="1">IFERROR(IF((VLOOKUP($E94,'Org List'!$AO$10:$AQ$188,3,FALSE))="","",(VLOOKUP($E94,'Org List'!$AO$10:$AQ$188,3,FALSE))),"")</f>
        <v>North East Region</v>
      </c>
      <c r="D94" s="114" t="str">
        <f ca="1">IFERROR(IF((VLOOKUP($E94,'Org List'!$AT$10:$AV$188,3,FALSE))="","",(VLOOKUP($E94,'Org List'!$AT$10:$AV$188,3,FALSE))),"")</f>
        <v>NHS England North (Cumbria And North East)</v>
      </c>
      <c r="E94" s="98" t="str">
        <f t="shared" ca="1" si="1"/>
        <v>E06000001</v>
      </c>
      <c r="F94" s="100" t="str">
        <f ca="1">IF(E94="","",VLOOKUP(E94,'Org List'!$J$9:$K$488,2,0))</f>
        <v>Hartlepool</v>
      </c>
      <c r="G94" s="121">
        <f ca="1">IFERROR(IF((VLOOKUP($E94,'Adj NEA Backsheet'!$D$5:$CB$183,G$9,FALSE))="","",(VLOOKUP($E94,'Adj NEA Backsheet'!$D$5:$CB$183,G$9,FALSE))),"")</f>
        <v>1233.5635220022914</v>
      </c>
      <c r="H94" s="122">
        <f ca="1">IFERROR(IF((VLOOKUP($E94,'Adj NEA Backsheet'!$D$5:$CB$183,H$9,FALSE))="","",(VLOOKUP($E94,'Adj NEA Backsheet'!$D$5:$CB$183,H$9,FALSE))),"")</f>
        <v>1305.9426440600682</v>
      </c>
      <c r="I94" s="122">
        <f ca="1">IFERROR(IF((VLOOKUP($E94,'Adj NEA Backsheet'!$D$5:$CB$183,I$9,FALSE))="","",(VLOOKUP($E94,'Adj NEA Backsheet'!$D$5:$CB$183,I$9,FALSE))),"")</f>
        <v>1229.7347022458105</v>
      </c>
      <c r="J94" s="123">
        <f ca="1">IFERROR(IF((VLOOKUP($E94,'Adj NEA Backsheet'!$D$5:$CB$183,J$9,FALSE))="","",(VLOOKUP($E94,'Adj NEA Backsheet'!$D$5:$CB$183,J$9,FALSE))),"")</f>
        <v>1260.464952683596</v>
      </c>
      <c r="K94" s="121">
        <f ca="1">IFERROR(IF((VLOOKUP($E94,'Adj NEA Backsheet'!$D$5:$CB$183,K$9,FALSE))="","",(VLOOKUP($E94,'Adj NEA Backsheet'!$D$5:$CB$183,K$9,FALSE))),"")</f>
        <v>2110.7964254322928</v>
      </c>
      <c r="L94" s="122">
        <f ca="1">IFERROR(IF((VLOOKUP($E94,'Adj NEA Backsheet'!$D$5:$CB$183,L$9,FALSE))="","",(VLOOKUP($E94,'Adj NEA Backsheet'!$D$5:$CB$183,L$9,FALSE))),"")</f>
        <v>2141.3649633066061</v>
      </c>
      <c r="M94" s="122">
        <f ca="1">IFERROR(IF((VLOOKUP($E94,'Adj NEA Backsheet'!$D$5:$CB$183,M$9,FALSE))="","",(VLOOKUP($E94,'Adj NEA Backsheet'!$D$5:$CB$183,M$9,FALSE))),"")</f>
        <v>2156.4069949685127</v>
      </c>
      <c r="N94" s="124">
        <f ca="1">IFERROR(IF((VLOOKUP($E94,'Adj NEA Backsheet'!$D$5:$CB$183,N$9,FALSE))="","",(VLOOKUP($E94,'Adj NEA Backsheet'!$D$5:$CB$183,N$9,FALSE))),"")</f>
        <v>2192.0954005474241</v>
      </c>
      <c r="O94" s="121">
        <f ca="1">IFERROR(IF((VLOOKUP($E94,'Adj NEA Backsheet'!$D$5:$CB$183,O$9,FALSE))="","",(VLOOKUP($E94,'Adj NEA Backsheet'!$D$5:$CB$183,O$9,FALSE))),"")</f>
        <v>3344.3599474345842</v>
      </c>
      <c r="P94" s="125">
        <f ca="1">IFERROR(IF((VLOOKUP($E94,'Adj NEA Backsheet'!$D$5:$CB$183,P$9,FALSE))="","",(VLOOKUP($E94,'Adj NEA Backsheet'!$D$5:$CB$183,P$9,FALSE))),"")</f>
        <v>3447.3076073666743</v>
      </c>
      <c r="Q94" s="122">
        <f ca="1">IFERROR(IF((VLOOKUP($E94,'Adj NEA Backsheet'!$D$5:$CB$183,Q$9,FALSE))="","",(VLOOKUP($E94,'Adj NEA Backsheet'!$D$5:$CB$183,Q$9,FALSE))),"")</f>
        <v>3386.1416972143234</v>
      </c>
      <c r="R94" s="124">
        <f ca="1">IFERROR(IF((VLOOKUP($E94,'Adj NEA Backsheet'!$D$5:$CB$183,R$9,FALSE))="","",(VLOOKUP($E94,'Adj NEA Backsheet'!$D$5:$CB$183,R$9,FALSE))),"")</f>
        <v>3452.5603532310201</v>
      </c>
    </row>
    <row r="95" spans="1:18" ht="15" customHeight="1" x14ac:dyDescent="0.3">
      <c r="A95" s="57">
        <v>82</v>
      </c>
      <c r="B95" s="98" t="str">
        <f ca="1">IFERROR(IF((VLOOKUP($E95,'Org List'!$AJ$10:$AL$188,3,FALSE))="","",(VLOOKUP($E95,'Org List'!$AJ$10:$AL$188,3,FALSE))),"")</f>
        <v>London Commissioning Region</v>
      </c>
      <c r="C95" s="99" t="str">
        <f ca="1">IFERROR(IF((VLOOKUP($E95,'Org List'!$AO$10:$AQ$188,3,FALSE))="","",(VLOOKUP($E95,'Org List'!$AO$10:$AQ$188,3,FALSE))),"")</f>
        <v>London Region</v>
      </c>
      <c r="D95" s="114" t="str">
        <f ca="1">IFERROR(IF((VLOOKUP($E95,'Org List'!$AT$10:$AV$188,3,FALSE))="","",(VLOOKUP($E95,'Org List'!$AT$10:$AV$188,3,FALSE))),"")</f>
        <v>NHS England London</v>
      </c>
      <c r="E95" s="98" t="str">
        <f t="shared" ca="1" si="1"/>
        <v>E09000016</v>
      </c>
      <c r="F95" s="100" t="str">
        <f ca="1">IF(E95="","",VLOOKUP(E95,'Org List'!$J$9:$K$488,2,0))</f>
        <v>Havering</v>
      </c>
      <c r="G95" s="121">
        <f ca="1">IFERROR(IF((VLOOKUP($E95,'Adj NEA Backsheet'!$D$5:$CB$183,G$9,FALSE))="","",(VLOOKUP($E95,'Adj NEA Backsheet'!$D$5:$CB$183,G$9,FALSE))),"")</f>
        <v>2219.199201696772</v>
      </c>
      <c r="H95" s="122">
        <f ca="1">IFERROR(IF((VLOOKUP($E95,'Adj NEA Backsheet'!$D$5:$CB$183,H$9,FALSE))="","",(VLOOKUP($E95,'Adj NEA Backsheet'!$D$5:$CB$183,H$9,FALSE))),"")</f>
        <v>2436.4536265983052</v>
      </c>
      <c r="I95" s="122">
        <f ca="1">IFERROR(IF((VLOOKUP($E95,'Adj NEA Backsheet'!$D$5:$CB$183,I$9,FALSE))="","",(VLOOKUP($E95,'Adj NEA Backsheet'!$D$5:$CB$183,I$9,FALSE))),"")</f>
        <v>2390.9610931711895</v>
      </c>
      <c r="J95" s="123">
        <f ca="1">IFERROR(IF((VLOOKUP($E95,'Adj NEA Backsheet'!$D$5:$CB$183,J$9,FALSE))="","",(VLOOKUP($E95,'Adj NEA Backsheet'!$D$5:$CB$183,J$9,FALSE))),"")</f>
        <v>2180.2222810127082</v>
      </c>
      <c r="K95" s="121">
        <f ca="1">IFERROR(IF((VLOOKUP($E95,'Adj NEA Backsheet'!$D$5:$CB$183,K$9,FALSE))="","",(VLOOKUP($E95,'Adj NEA Backsheet'!$D$5:$CB$183,K$9,FALSE))),"")</f>
        <v>4561.5535834347329</v>
      </c>
      <c r="L95" s="122">
        <f ca="1">IFERROR(IF((VLOOKUP($E95,'Adj NEA Backsheet'!$D$5:$CB$183,L$9,FALSE))="","",(VLOOKUP($E95,'Adj NEA Backsheet'!$D$5:$CB$183,L$9,FALSE))),"")</f>
        <v>4551.8368088463185</v>
      </c>
      <c r="M95" s="122">
        <f ca="1">IFERROR(IF((VLOOKUP($E95,'Adj NEA Backsheet'!$D$5:$CB$183,M$9,FALSE))="","",(VLOOKUP($E95,'Adj NEA Backsheet'!$D$5:$CB$183,M$9,FALSE))),"")</f>
        <v>4534.9232770708431</v>
      </c>
      <c r="N95" s="124">
        <f ca="1">IFERROR(IF((VLOOKUP($E95,'Adj NEA Backsheet'!$D$5:$CB$183,N$9,FALSE))="","",(VLOOKUP($E95,'Adj NEA Backsheet'!$D$5:$CB$183,N$9,FALSE))),"")</f>
        <v>4667.8150294440675</v>
      </c>
      <c r="O95" s="121">
        <f ca="1">IFERROR(IF((VLOOKUP($E95,'Adj NEA Backsheet'!$D$5:$CB$183,O$9,FALSE))="","",(VLOOKUP($E95,'Adj NEA Backsheet'!$D$5:$CB$183,O$9,FALSE))),"")</f>
        <v>6780.7527851315044</v>
      </c>
      <c r="P95" s="125">
        <f ca="1">IFERROR(IF((VLOOKUP($E95,'Adj NEA Backsheet'!$D$5:$CB$183,P$9,FALSE))="","",(VLOOKUP($E95,'Adj NEA Backsheet'!$D$5:$CB$183,P$9,FALSE))),"")</f>
        <v>6988.2904354446237</v>
      </c>
      <c r="Q95" s="122">
        <f ca="1">IFERROR(IF((VLOOKUP($E95,'Adj NEA Backsheet'!$D$5:$CB$183,Q$9,FALSE))="","",(VLOOKUP($E95,'Adj NEA Backsheet'!$D$5:$CB$183,Q$9,FALSE))),"")</f>
        <v>6925.8843702420327</v>
      </c>
      <c r="R95" s="124">
        <f ca="1">IFERROR(IF((VLOOKUP($E95,'Adj NEA Backsheet'!$D$5:$CB$183,R$9,FALSE))="","",(VLOOKUP($E95,'Adj NEA Backsheet'!$D$5:$CB$183,R$9,FALSE))),"")</f>
        <v>6848.0373104567752</v>
      </c>
    </row>
    <row r="96" spans="1:18" ht="15" customHeight="1" x14ac:dyDescent="0.3">
      <c r="A96" s="57">
        <v>83</v>
      </c>
      <c r="B96" s="98" t="str">
        <f ca="1">IFERROR(IF((VLOOKUP($E96,'Org List'!$AJ$10:$AL$188,3,FALSE))="","",(VLOOKUP($E96,'Org List'!$AJ$10:$AL$188,3,FALSE))),"")</f>
        <v>Midlands and East of England Commissioning Region</v>
      </c>
      <c r="C96" s="99" t="str">
        <f ca="1">IFERROR(IF((VLOOKUP($E96,'Org List'!$AO$10:$AQ$188,3,FALSE))="","",(VLOOKUP($E96,'Org List'!$AO$10:$AQ$188,3,FALSE))),"")</f>
        <v>West Midlands Region</v>
      </c>
      <c r="D96" s="114" t="str">
        <f ca="1">IFERROR(IF((VLOOKUP($E96,'Org List'!$AT$10:$AV$188,3,FALSE))="","",(VLOOKUP($E96,'Org List'!$AT$10:$AV$188,3,FALSE))),"")</f>
        <v>NHS England Midlands And East (West Midlands)</v>
      </c>
      <c r="E96" s="98" t="str">
        <f t="shared" ca="1" si="1"/>
        <v>E06000019</v>
      </c>
      <c r="F96" s="100" t="str">
        <f ca="1">IF(E96="","",VLOOKUP(E96,'Org List'!$J$9:$K$488,2,0))</f>
        <v>Herefordshire, County of</v>
      </c>
      <c r="G96" s="121">
        <f ca="1">IFERROR(IF((VLOOKUP($E96,'Adj NEA Backsheet'!$D$5:$CB$183,G$9,FALSE))="","",(VLOOKUP($E96,'Adj NEA Backsheet'!$D$5:$CB$183,G$9,FALSE))),"")</f>
        <v>1368.2689206803179</v>
      </c>
      <c r="H96" s="122">
        <f ca="1">IFERROR(IF((VLOOKUP($E96,'Adj NEA Backsheet'!$D$5:$CB$183,H$9,FALSE))="","",(VLOOKUP($E96,'Adj NEA Backsheet'!$D$5:$CB$183,H$9,FALSE))),"")</f>
        <v>1316.2089318093808</v>
      </c>
      <c r="I96" s="122">
        <f ca="1">IFERROR(IF((VLOOKUP($E96,'Adj NEA Backsheet'!$D$5:$CB$183,I$9,FALSE))="","",(VLOOKUP($E96,'Adj NEA Backsheet'!$D$5:$CB$183,I$9,FALSE))),"")</f>
        <v>1386.1935811676829</v>
      </c>
      <c r="J96" s="123">
        <f ca="1">IFERROR(IF((VLOOKUP($E96,'Adj NEA Backsheet'!$D$5:$CB$183,J$9,FALSE))="","",(VLOOKUP($E96,'Adj NEA Backsheet'!$D$5:$CB$183,J$9,FALSE))),"")</f>
        <v>1563.4094573064995</v>
      </c>
      <c r="K96" s="121">
        <f ca="1">IFERROR(IF((VLOOKUP($E96,'Adj NEA Backsheet'!$D$5:$CB$183,K$9,FALSE))="","",(VLOOKUP($E96,'Adj NEA Backsheet'!$D$5:$CB$183,K$9,FALSE))),"")</f>
        <v>3580.9091149461137</v>
      </c>
      <c r="L96" s="122">
        <f ca="1">IFERROR(IF((VLOOKUP($E96,'Adj NEA Backsheet'!$D$5:$CB$183,L$9,FALSE))="","",(VLOOKUP($E96,'Adj NEA Backsheet'!$D$5:$CB$183,L$9,FALSE))),"")</f>
        <v>3425.7131934033123</v>
      </c>
      <c r="M96" s="122">
        <f ca="1">IFERROR(IF((VLOOKUP($E96,'Adj NEA Backsheet'!$D$5:$CB$183,M$9,FALSE))="","",(VLOOKUP($E96,'Adj NEA Backsheet'!$D$5:$CB$183,M$9,FALSE))),"")</f>
        <v>3337.2215828119101</v>
      </c>
      <c r="N96" s="124">
        <f ca="1">IFERROR(IF((VLOOKUP($E96,'Adj NEA Backsheet'!$D$5:$CB$183,N$9,FALSE))="","",(VLOOKUP($E96,'Adj NEA Backsheet'!$D$5:$CB$183,N$9,FALSE))),"")</f>
        <v>3424.6720055275737</v>
      </c>
      <c r="O96" s="121">
        <f ca="1">IFERROR(IF((VLOOKUP($E96,'Adj NEA Backsheet'!$D$5:$CB$183,O$9,FALSE))="","",(VLOOKUP($E96,'Adj NEA Backsheet'!$D$5:$CB$183,O$9,FALSE))),"")</f>
        <v>4949.1780356264317</v>
      </c>
      <c r="P96" s="125">
        <f ca="1">IFERROR(IF((VLOOKUP($E96,'Adj NEA Backsheet'!$D$5:$CB$183,P$9,FALSE))="","",(VLOOKUP($E96,'Adj NEA Backsheet'!$D$5:$CB$183,P$9,FALSE))),"")</f>
        <v>4741.9221252126936</v>
      </c>
      <c r="Q96" s="122">
        <f ca="1">IFERROR(IF((VLOOKUP($E96,'Adj NEA Backsheet'!$D$5:$CB$183,Q$9,FALSE))="","",(VLOOKUP($E96,'Adj NEA Backsheet'!$D$5:$CB$183,Q$9,FALSE))),"")</f>
        <v>4723.4151639795928</v>
      </c>
      <c r="R96" s="124">
        <f ca="1">IFERROR(IF((VLOOKUP($E96,'Adj NEA Backsheet'!$D$5:$CB$183,R$9,FALSE))="","",(VLOOKUP($E96,'Adj NEA Backsheet'!$D$5:$CB$183,R$9,FALSE))),"")</f>
        <v>4988.0814628340731</v>
      </c>
    </row>
    <row r="97" spans="1:18" ht="15" customHeight="1" x14ac:dyDescent="0.3">
      <c r="A97" s="57">
        <v>84</v>
      </c>
      <c r="B97" s="98" t="str">
        <f ca="1">IFERROR(IF((VLOOKUP($E97,'Org List'!$AJ$10:$AL$188,3,FALSE))="","",(VLOOKUP($E97,'Org List'!$AJ$10:$AL$188,3,FALSE))),"")</f>
        <v>Midlands and East of England Commissioning Region</v>
      </c>
      <c r="C97" s="99" t="str">
        <f ca="1">IFERROR(IF((VLOOKUP($E97,'Org List'!$AO$10:$AQ$188,3,FALSE))="","",(VLOOKUP($E97,'Org List'!$AO$10:$AQ$188,3,FALSE))),"")</f>
        <v>East Region</v>
      </c>
      <c r="D97" s="114" t="str">
        <f ca="1">IFERROR(IF((VLOOKUP($E97,'Org List'!$AT$10:$AV$188,3,FALSE))="","",(VLOOKUP($E97,'Org List'!$AT$10:$AV$188,3,FALSE))),"")</f>
        <v>NHS England Midlands And East (Central Midlands)</v>
      </c>
      <c r="E97" s="98" t="str">
        <f t="shared" ca="1" si="1"/>
        <v>E10000015</v>
      </c>
      <c r="F97" s="100" t="str">
        <f ca="1">IF(E97="","",VLOOKUP(E97,'Org List'!$J$9:$K$488,2,0))</f>
        <v>Hertfordshire</v>
      </c>
      <c r="G97" s="121">
        <f ca="1">IFERROR(IF((VLOOKUP($E97,'Adj NEA Backsheet'!$D$5:$CB$183,G$9,FALSE))="","",(VLOOKUP($E97,'Adj NEA Backsheet'!$D$5:$CB$183,G$9,FALSE))),"")</f>
        <v>7930.6453985429789</v>
      </c>
      <c r="H97" s="122">
        <f ca="1">IFERROR(IF((VLOOKUP($E97,'Adj NEA Backsheet'!$D$5:$CB$183,H$9,FALSE))="","",(VLOOKUP($E97,'Adj NEA Backsheet'!$D$5:$CB$183,H$9,FALSE))),"")</f>
        <v>9251.9193996946669</v>
      </c>
      <c r="I97" s="122">
        <f ca="1">IFERROR(IF((VLOOKUP($E97,'Adj NEA Backsheet'!$D$5:$CB$183,I$9,FALSE))="","",(VLOOKUP($E97,'Adj NEA Backsheet'!$D$5:$CB$183,I$9,FALSE))),"")</f>
        <v>9584.749463658296</v>
      </c>
      <c r="J97" s="123">
        <f ca="1">IFERROR(IF((VLOOKUP($E97,'Adj NEA Backsheet'!$D$5:$CB$183,J$9,FALSE))="","",(VLOOKUP($E97,'Adj NEA Backsheet'!$D$5:$CB$183,J$9,FALSE))),"")</f>
        <v>10461.978954737147</v>
      </c>
      <c r="K97" s="121">
        <f ca="1">IFERROR(IF((VLOOKUP($E97,'Adj NEA Backsheet'!$D$5:$CB$183,K$9,FALSE))="","",(VLOOKUP($E97,'Adj NEA Backsheet'!$D$5:$CB$183,K$9,FALSE))),"")</f>
        <v>19619.629863154343</v>
      </c>
      <c r="L97" s="122">
        <f ca="1">IFERROR(IF((VLOOKUP($E97,'Adj NEA Backsheet'!$D$5:$CB$183,L$9,FALSE))="","",(VLOOKUP($E97,'Adj NEA Backsheet'!$D$5:$CB$183,L$9,FALSE))),"")</f>
        <v>19479.702371386637</v>
      </c>
      <c r="M97" s="122">
        <f ca="1">IFERROR(IF((VLOOKUP($E97,'Adj NEA Backsheet'!$D$5:$CB$183,M$9,FALSE))="","",(VLOOKUP($E97,'Adj NEA Backsheet'!$D$5:$CB$183,M$9,FALSE))),"")</f>
        <v>19307.996950536472</v>
      </c>
      <c r="N97" s="124">
        <f ca="1">IFERROR(IF((VLOOKUP($E97,'Adj NEA Backsheet'!$D$5:$CB$183,N$9,FALSE))="","",(VLOOKUP($E97,'Adj NEA Backsheet'!$D$5:$CB$183,N$9,FALSE))),"")</f>
        <v>20448.876435195816</v>
      </c>
      <c r="O97" s="121">
        <f ca="1">IFERROR(IF((VLOOKUP($E97,'Adj NEA Backsheet'!$D$5:$CB$183,O$9,FALSE))="","",(VLOOKUP($E97,'Adj NEA Backsheet'!$D$5:$CB$183,O$9,FALSE))),"")</f>
        <v>27550.275261697323</v>
      </c>
      <c r="P97" s="125">
        <f ca="1">IFERROR(IF((VLOOKUP($E97,'Adj NEA Backsheet'!$D$5:$CB$183,P$9,FALSE))="","",(VLOOKUP($E97,'Adj NEA Backsheet'!$D$5:$CB$183,P$9,FALSE))),"")</f>
        <v>28731.621771081303</v>
      </c>
      <c r="Q97" s="122">
        <f ca="1">IFERROR(IF((VLOOKUP($E97,'Adj NEA Backsheet'!$D$5:$CB$183,Q$9,FALSE))="","",(VLOOKUP($E97,'Adj NEA Backsheet'!$D$5:$CB$183,Q$9,FALSE))),"")</f>
        <v>28892.746414194768</v>
      </c>
      <c r="R97" s="124">
        <f ca="1">IFERROR(IF((VLOOKUP($E97,'Adj NEA Backsheet'!$D$5:$CB$183,R$9,FALSE))="","",(VLOOKUP($E97,'Adj NEA Backsheet'!$D$5:$CB$183,R$9,FALSE))),"")</f>
        <v>30910.855389932964</v>
      </c>
    </row>
    <row r="98" spans="1:18" ht="15" customHeight="1" x14ac:dyDescent="0.3">
      <c r="A98" s="57">
        <v>85</v>
      </c>
      <c r="B98" s="98" t="str">
        <f ca="1">IFERROR(IF((VLOOKUP($E98,'Org List'!$AJ$10:$AL$188,3,FALSE))="","",(VLOOKUP($E98,'Org List'!$AJ$10:$AL$188,3,FALSE))),"")</f>
        <v>London Commissioning Region</v>
      </c>
      <c r="C98" s="99" t="str">
        <f ca="1">IFERROR(IF((VLOOKUP($E98,'Org List'!$AO$10:$AQ$188,3,FALSE))="","",(VLOOKUP($E98,'Org List'!$AO$10:$AQ$188,3,FALSE))),"")</f>
        <v>London Region</v>
      </c>
      <c r="D98" s="114" t="str">
        <f ca="1">IFERROR(IF((VLOOKUP($E98,'Org List'!$AT$10:$AV$188,3,FALSE))="","",(VLOOKUP($E98,'Org List'!$AT$10:$AV$188,3,FALSE))),"")</f>
        <v>NHS England London</v>
      </c>
      <c r="E98" s="98" t="str">
        <f t="shared" ca="1" si="1"/>
        <v>E09000017</v>
      </c>
      <c r="F98" s="100" t="str">
        <f ca="1">IF(E98="","",VLOOKUP(E98,'Org List'!$J$9:$K$488,2,0))</f>
        <v>Hillingdon</v>
      </c>
      <c r="G98" s="121">
        <f ca="1">IFERROR(IF((VLOOKUP($E98,'Adj NEA Backsheet'!$D$5:$CB$183,G$9,FALSE))="","",(VLOOKUP($E98,'Adj NEA Backsheet'!$D$5:$CB$183,G$9,FALSE))),"")</f>
        <v>1883.102505078866</v>
      </c>
      <c r="H98" s="122">
        <f ca="1">IFERROR(IF((VLOOKUP($E98,'Adj NEA Backsheet'!$D$5:$CB$183,H$9,FALSE))="","",(VLOOKUP($E98,'Adj NEA Backsheet'!$D$5:$CB$183,H$9,FALSE))),"")</f>
        <v>1979.0097362591578</v>
      </c>
      <c r="I98" s="122">
        <f ca="1">IFERROR(IF((VLOOKUP($E98,'Adj NEA Backsheet'!$D$5:$CB$183,I$9,FALSE))="","",(VLOOKUP($E98,'Adj NEA Backsheet'!$D$5:$CB$183,I$9,FALSE))),"")</f>
        <v>2142.9950939950809</v>
      </c>
      <c r="J98" s="123">
        <f ca="1">IFERROR(IF((VLOOKUP($E98,'Adj NEA Backsheet'!$D$5:$CB$183,J$9,FALSE))="","",(VLOOKUP($E98,'Adj NEA Backsheet'!$D$5:$CB$183,J$9,FALSE))),"")</f>
        <v>2053.205059928815</v>
      </c>
      <c r="K98" s="121">
        <f ca="1">IFERROR(IF((VLOOKUP($E98,'Adj NEA Backsheet'!$D$5:$CB$183,K$9,FALSE))="","",(VLOOKUP($E98,'Adj NEA Backsheet'!$D$5:$CB$183,K$9,FALSE))),"")</f>
        <v>5331.8499838176322</v>
      </c>
      <c r="L98" s="122">
        <f ca="1">IFERROR(IF((VLOOKUP($E98,'Adj NEA Backsheet'!$D$5:$CB$183,L$9,FALSE))="","",(VLOOKUP($E98,'Adj NEA Backsheet'!$D$5:$CB$183,L$9,FALSE))),"")</f>
        <v>5101.3354155907191</v>
      </c>
      <c r="M98" s="122">
        <f ca="1">IFERROR(IF((VLOOKUP($E98,'Adj NEA Backsheet'!$D$5:$CB$183,M$9,FALSE))="","",(VLOOKUP($E98,'Adj NEA Backsheet'!$D$5:$CB$183,M$9,FALSE))),"")</f>
        <v>5139.4671557059946</v>
      </c>
      <c r="N98" s="124">
        <f ca="1">IFERROR(IF((VLOOKUP($E98,'Adj NEA Backsheet'!$D$5:$CB$183,N$9,FALSE))="","",(VLOOKUP($E98,'Adj NEA Backsheet'!$D$5:$CB$183,N$9,FALSE))),"")</f>
        <v>5424.5256511726375</v>
      </c>
      <c r="O98" s="121">
        <f ca="1">IFERROR(IF((VLOOKUP($E98,'Adj NEA Backsheet'!$D$5:$CB$183,O$9,FALSE))="","",(VLOOKUP($E98,'Adj NEA Backsheet'!$D$5:$CB$183,O$9,FALSE))),"")</f>
        <v>7214.9524888964979</v>
      </c>
      <c r="P98" s="125">
        <f ca="1">IFERROR(IF((VLOOKUP($E98,'Adj NEA Backsheet'!$D$5:$CB$183,P$9,FALSE))="","",(VLOOKUP($E98,'Adj NEA Backsheet'!$D$5:$CB$183,P$9,FALSE))),"")</f>
        <v>7080.3451518498769</v>
      </c>
      <c r="Q98" s="122">
        <f ca="1">IFERROR(IF((VLOOKUP($E98,'Adj NEA Backsheet'!$D$5:$CB$183,Q$9,FALSE))="","",(VLOOKUP($E98,'Adj NEA Backsheet'!$D$5:$CB$183,Q$9,FALSE))),"")</f>
        <v>7282.4622497010751</v>
      </c>
      <c r="R98" s="124">
        <f ca="1">IFERROR(IF((VLOOKUP($E98,'Adj NEA Backsheet'!$D$5:$CB$183,R$9,FALSE))="","",(VLOOKUP($E98,'Adj NEA Backsheet'!$D$5:$CB$183,R$9,FALSE))),"")</f>
        <v>7477.7307111014525</v>
      </c>
    </row>
    <row r="99" spans="1:18" ht="15" customHeight="1" x14ac:dyDescent="0.3">
      <c r="A99" s="57">
        <v>86</v>
      </c>
      <c r="B99" s="98" t="str">
        <f ca="1">IFERROR(IF((VLOOKUP($E99,'Org List'!$AJ$10:$AL$188,3,FALSE))="","",(VLOOKUP($E99,'Org List'!$AJ$10:$AL$188,3,FALSE))),"")</f>
        <v>London Commissioning Region</v>
      </c>
      <c r="C99" s="99" t="str">
        <f ca="1">IFERROR(IF((VLOOKUP($E99,'Org List'!$AO$10:$AQ$188,3,FALSE))="","",(VLOOKUP($E99,'Org List'!$AO$10:$AQ$188,3,FALSE))),"")</f>
        <v>London Region</v>
      </c>
      <c r="D99" s="114" t="str">
        <f ca="1">IFERROR(IF((VLOOKUP($E99,'Org List'!$AT$10:$AV$188,3,FALSE))="","",(VLOOKUP($E99,'Org List'!$AT$10:$AV$188,3,FALSE))),"")</f>
        <v>NHS England London</v>
      </c>
      <c r="E99" s="98" t="str">
        <f t="shared" ca="1" si="1"/>
        <v>E09000018</v>
      </c>
      <c r="F99" s="100" t="str">
        <f ca="1">IF(E99="","",VLOOKUP(E99,'Org List'!$J$9:$K$488,2,0))</f>
        <v>Hounslow</v>
      </c>
      <c r="G99" s="121">
        <f ca="1">IFERROR(IF((VLOOKUP($E99,'Adj NEA Backsheet'!$D$5:$CB$183,G$9,FALSE))="","",(VLOOKUP($E99,'Adj NEA Backsheet'!$D$5:$CB$183,G$9,FALSE))),"")</f>
        <v>2974.5704896854013</v>
      </c>
      <c r="H99" s="122">
        <f ca="1">IFERROR(IF((VLOOKUP($E99,'Adj NEA Backsheet'!$D$5:$CB$183,H$9,FALSE))="","",(VLOOKUP($E99,'Adj NEA Backsheet'!$D$5:$CB$183,H$9,FALSE))),"")</f>
        <v>2888.58287800571</v>
      </c>
      <c r="I99" s="122">
        <f ca="1">IFERROR(IF((VLOOKUP($E99,'Adj NEA Backsheet'!$D$5:$CB$183,I$9,FALSE))="","",(VLOOKUP($E99,'Adj NEA Backsheet'!$D$5:$CB$183,I$9,FALSE))),"")</f>
        <v>3210.3036837145592</v>
      </c>
      <c r="J99" s="123">
        <f ca="1">IFERROR(IF((VLOOKUP($E99,'Adj NEA Backsheet'!$D$5:$CB$183,J$9,FALSE))="","",(VLOOKUP($E99,'Adj NEA Backsheet'!$D$5:$CB$183,J$9,FALSE))),"")</f>
        <v>3074.4975128616961</v>
      </c>
      <c r="K99" s="121">
        <f ca="1">IFERROR(IF((VLOOKUP($E99,'Adj NEA Backsheet'!$D$5:$CB$183,K$9,FALSE))="","",(VLOOKUP($E99,'Adj NEA Backsheet'!$D$5:$CB$183,K$9,FALSE))),"")</f>
        <v>4794.9861641291591</v>
      </c>
      <c r="L99" s="122">
        <f ca="1">IFERROR(IF((VLOOKUP($E99,'Adj NEA Backsheet'!$D$5:$CB$183,L$9,FALSE))="","",(VLOOKUP($E99,'Adj NEA Backsheet'!$D$5:$CB$183,L$9,FALSE))),"")</f>
        <v>4397.2058336860509</v>
      </c>
      <c r="M99" s="122">
        <f ca="1">IFERROR(IF((VLOOKUP($E99,'Adj NEA Backsheet'!$D$5:$CB$183,M$9,FALSE))="","",(VLOOKUP($E99,'Adj NEA Backsheet'!$D$5:$CB$183,M$9,FALSE))),"")</f>
        <v>4392.7147374174829</v>
      </c>
      <c r="N99" s="124">
        <f ca="1">IFERROR(IF((VLOOKUP($E99,'Adj NEA Backsheet'!$D$5:$CB$183,N$9,FALSE))="","",(VLOOKUP($E99,'Adj NEA Backsheet'!$D$5:$CB$183,N$9,FALSE))),"")</f>
        <v>4689.5811491896684</v>
      </c>
      <c r="O99" s="121">
        <f ca="1">IFERROR(IF((VLOOKUP($E99,'Adj NEA Backsheet'!$D$5:$CB$183,O$9,FALSE))="","",(VLOOKUP($E99,'Adj NEA Backsheet'!$D$5:$CB$183,O$9,FALSE))),"")</f>
        <v>7769.5566538145604</v>
      </c>
      <c r="P99" s="125">
        <f ca="1">IFERROR(IF((VLOOKUP($E99,'Adj NEA Backsheet'!$D$5:$CB$183,P$9,FALSE))="","",(VLOOKUP($E99,'Adj NEA Backsheet'!$D$5:$CB$183,P$9,FALSE))),"")</f>
        <v>7285.7887116917609</v>
      </c>
      <c r="Q99" s="122">
        <f ca="1">IFERROR(IF((VLOOKUP($E99,'Adj NEA Backsheet'!$D$5:$CB$183,Q$9,FALSE))="","",(VLOOKUP($E99,'Adj NEA Backsheet'!$D$5:$CB$183,Q$9,FALSE))),"")</f>
        <v>7603.018421132042</v>
      </c>
      <c r="R99" s="124">
        <f ca="1">IFERROR(IF((VLOOKUP($E99,'Adj NEA Backsheet'!$D$5:$CB$183,R$9,FALSE))="","",(VLOOKUP($E99,'Adj NEA Backsheet'!$D$5:$CB$183,R$9,FALSE))),"")</f>
        <v>7764.0786620513645</v>
      </c>
    </row>
    <row r="100" spans="1:18" ht="15" customHeight="1" x14ac:dyDescent="0.3">
      <c r="A100" s="57">
        <v>87</v>
      </c>
      <c r="B100" s="98" t="str">
        <f ca="1">IFERROR(IF((VLOOKUP($E100,'Org List'!$AJ$10:$AL$188,3,FALSE))="","",(VLOOKUP($E100,'Org List'!$AJ$10:$AL$188,3,FALSE))),"")</f>
        <v>South East England Commissioning Region</v>
      </c>
      <c r="C100" s="99" t="str">
        <f ca="1">IFERROR(IF((VLOOKUP($E100,'Org List'!$AO$10:$AQ$188,3,FALSE))="","",(VLOOKUP($E100,'Org List'!$AO$10:$AQ$188,3,FALSE))),"")</f>
        <v>South East Region</v>
      </c>
      <c r="D100" s="114" t="str">
        <f ca="1">IFERROR(IF((VLOOKUP($E100,'Org List'!$AT$10:$AV$188,3,FALSE))="","",(VLOOKUP($E100,'Org List'!$AT$10:$AV$188,3,FALSE))),"")</f>
        <v>NHS England South East (Hampshire, Isle of Wight and Thames Valley)</v>
      </c>
      <c r="E100" s="98" t="str">
        <f t="shared" ca="1" si="1"/>
        <v>E06000046</v>
      </c>
      <c r="F100" s="100" t="str">
        <f ca="1">IF(E100="","",VLOOKUP(E100,'Org List'!$J$9:$K$488,2,0))</f>
        <v>Isle of Wight</v>
      </c>
      <c r="G100" s="121">
        <f ca="1">IFERROR(IF((VLOOKUP($E100,'Adj NEA Backsheet'!$D$5:$CB$183,G$9,FALSE))="","",(VLOOKUP($E100,'Adj NEA Backsheet'!$D$5:$CB$183,G$9,FALSE))),"")</f>
        <v>502.99999999999989</v>
      </c>
      <c r="H100" s="122">
        <f ca="1">IFERROR(IF((VLOOKUP($E100,'Adj NEA Backsheet'!$D$5:$CB$183,H$9,FALSE))="","",(VLOOKUP($E100,'Adj NEA Backsheet'!$D$5:$CB$183,H$9,FALSE))),"")</f>
        <v>625.99999999999989</v>
      </c>
      <c r="I100" s="122">
        <f ca="1">IFERROR(IF((VLOOKUP($E100,'Adj NEA Backsheet'!$D$5:$CB$183,I$9,FALSE))="","",(VLOOKUP($E100,'Adj NEA Backsheet'!$D$5:$CB$183,I$9,FALSE))),"")</f>
        <v>710.99999999999989</v>
      </c>
      <c r="J100" s="123">
        <f ca="1">IFERROR(IF((VLOOKUP($E100,'Adj NEA Backsheet'!$D$5:$CB$183,J$9,FALSE))="","",(VLOOKUP($E100,'Adj NEA Backsheet'!$D$5:$CB$183,J$9,FALSE))),"")</f>
        <v>792.99999999999977</v>
      </c>
      <c r="K100" s="121">
        <f ca="1">IFERROR(IF((VLOOKUP($E100,'Adj NEA Backsheet'!$D$5:$CB$183,K$9,FALSE))="","",(VLOOKUP($E100,'Adj NEA Backsheet'!$D$5:$CB$183,K$9,FALSE))),"")</f>
        <v>2791.9999999999995</v>
      </c>
      <c r="L100" s="122">
        <f ca="1">IFERROR(IF((VLOOKUP($E100,'Adj NEA Backsheet'!$D$5:$CB$183,L$9,FALSE))="","",(VLOOKUP($E100,'Adj NEA Backsheet'!$D$5:$CB$183,L$9,FALSE))),"")</f>
        <v>2684.9999999999995</v>
      </c>
      <c r="M100" s="122">
        <f ca="1">IFERROR(IF((VLOOKUP($E100,'Adj NEA Backsheet'!$D$5:$CB$183,M$9,FALSE))="","",(VLOOKUP($E100,'Adj NEA Backsheet'!$D$5:$CB$183,M$9,FALSE))),"")</f>
        <v>2703.9999999999995</v>
      </c>
      <c r="N100" s="124">
        <f ca="1">IFERROR(IF((VLOOKUP($E100,'Adj NEA Backsheet'!$D$5:$CB$183,N$9,FALSE))="","",(VLOOKUP($E100,'Adj NEA Backsheet'!$D$5:$CB$183,N$9,FALSE))),"")</f>
        <v>2838.9999999999995</v>
      </c>
      <c r="O100" s="121">
        <f ca="1">IFERROR(IF((VLOOKUP($E100,'Adj NEA Backsheet'!$D$5:$CB$183,O$9,FALSE))="","",(VLOOKUP($E100,'Adj NEA Backsheet'!$D$5:$CB$183,O$9,FALSE))),"")</f>
        <v>3294.9999999999995</v>
      </c>
      <c r="P100" s="125">
        <f ca="1">IFERROR(IF((VLOOKUP($E100,'Adj NEA Backsheet'!$D$5:$CB$183,P$9,FALSE))="","",(VLOOKUP($E100,'Adj NEA Backsheet'!$D$5:$CB$183,P$9,FALSE))),"")</f>
        <v>3310.9999999999995</v>
      </c>
      <c r="Q100" s="122">
        <f ca="1">IFERROR(IF((VLOOKUP($E100,'Adj NEA Backsheet'!$D$5:$CB$183,Q$9,FALSE))="","",(VLOOKUP($E100,'Adj NEA Backsheet'!$D$5:$CB$183,Q$9,FALSE))),"")</f>
        <v>3414.9999999999995</v>
      </c>
      <c r="R100" s="124">
        <f ca="1">IFERROR(IF((VLOOKUP($E100,'Adj NEA Backsheet'!$D$5:$CB$183,R$9,FALSE))="","",(VLOOKUP($E100,'Adj NEA Backsheet'!$D$5:$CB$183,R$9,FALSE))),"")</f>
        <v>3631.9999999999991</v>
      </c>
    </row>
    <row r="101" spans="1:18" ht="15" customHeight="1" x14ac:dyDescent="0.3">
      <c r="A101" s="57">
        <v>88</v>
      </c>
      <c r="B101" s="98" t="str">
        <f ca="1">IFERROR(IF((VLOOKUP($E101,'Org List'!$AJ$10:$AL$188,3,FALSE))="","",(VLOOKUP($E101,'Org List'!$AJ$10:$AL$188,3,FALSE))),"")</f>
        <v>London Commissioning Region</v>
      </c>
      <c r="C101" s="99" t="str">
        <f ca="1">IFERROR(IF((VLOOKUP($E101,'Org List'!$AO$10:$AQ$188,3,FALSE))="","",(VLOOKUP($E101,'Org List'!$AO$10:$AQ$188,3,FALSE))),"")</f>
        <v>London Region</v>
      </c>
      <c r="D101" s="114" t="str">
        <f ca="1">IFERROR(IF((VLOOKUP($E101,'Org List'!$AT$10:$AV$188,3,FALSE))="","",(VLOOKUP($E101,'Org List'!$AT$10:$AV$188,3,FALSE))),"")</f>
        <v>NHS England London</v>
      </c>
      <c r="E101" s="98" t="str">
        <f t="shared" ca="1" si="1"/>
        <v>E09000019</v>
      </c>
      <c r="F101" s="100" t="str">
        <f ca="1">IF(E101="","",VLOOKUP(E101,'Org List'!$J$9:$K$488,2,0))</f>
        <v>Islington</v>
      </c>
      <c r="G101" s="121">
        <f ca="1">IFERROR(IF((VLOOKUP($E101,'Adj NEA Backsheet'!$D$5:$CB$183,G$9,FALSE))="","",(VLOOKUP($E101,'Adj NEA Backsheet'!$D$5:$CB$183,G$9,FALSE))),"")</f>
        <v>1498.5552861395468</v>
      </c>
      <c r="H101" s="122">
        <f ca="1">IFERROR(IF((VLOOKUP($E101,'Adj NEA Backsheet'!$D$5:$CB$183,H$9,FALSE))="","",(VLOOKUP($E101,'Adj NEA Backsheet'!$D$5:$CB$183,H$9,FALSE))),"")</f>
        <v>1678.7447371136311</v>
      </c>
      <c r="I101" s="122">
        <f ca="1">IFERROR(IF((VLOOKUP($E101,'Adj NEA Backsheet'!$D$5:$CB$183,I$9,FALSE))="","",(VLOOKUP($E101,'Adj NEA Backsheet'!$D$5:$CB$183,I$9,FALSE))),"")</f>
        <v>1670.5120422057294</v>
      </c>
      <c r="J101" s="123">
        <f ca="1">IFERROR(IF((VLOOKUP($E101,'Adj NEA Backsheet'!$D$5:$CB$183,J$9,FALSE))="","",(VLOOKUP($E101,'Adj NEA Backsheet'!$D$5:$CB$183,J$9,FALSE))),"")</f>
        <v>1799.4622173507269</v>
      </c>
      <c r="K101" s="121">
        <f ca="1">IFERROR(IF((VLOOKUP($E101,'Adj NEA Backsheet'!$D$5:$CB$183,K$9,FALSE))="","",(VLOOKUP($E101,'Adj NEA Backsheet'!$D$5:$CB$183,K$9,FALSE))),"")</f>
        <v>3375.7467151504006</v>
      </c>
      <c r="L101" s="122">
        <f ca="1">IFERROR(IF((VLOOKUP($E101,'Adj NEA Backsheet'!$D$5:$CB$183,L$9,FALSE))="","",(VLOOKUP($E101,'Adj NEA Backsheet'!$D$5:$CB$183,L$9,FALSE))),"")</f>
        <v>3251.1237547035357</v>
      </c>
      <c r="M101" s="122">
        <f ca="1">IFERROR(IF((VLOOKUP($E101,'Adj NEA Backsheet'!$D$5:$CB$183,M$9,FALSE))="","",(VLOOKUP($E101,'Adj NEA Backsheet'!$D$5:$CB$183,M$9,FALSE))),"")</f>
        <v>3097.9823831338681</v>
      </c>
      <c r="N101" s="124">
        <f ca="1">IFERROR(IF((VLOOKUP($E101,'Adj NEA Backsheet'!$D$5:$CB$183,N$9,FALSE))="","",(VLOOKUP($E101,'Adj NEA Backsheet'!$D$5:$CB$183,N$9,FALSE))),"")</f>
        <v>3371.546255597153</v>
      </c>
      <c r="O101" s="121">
        <f ca="1">IFERROR(IF((VLOOKUP($E101,'Adj NEA Backsheet'!$D$5:$CB$183,O$9,FALSE))="","",(VLOOKUP($E101,'Adj NEA Backsheet'!$D$5:$CB$183,O$9,FALSE))),"")</f>
        <v>4874.3020012899469</v>
      </c>
      <c r="P101" s="125">
        <f ca="1">IFERROR(IF((VLOOKUP($E101,'Adj NEA Backsheet'!$D$5:$CB$183,P$9,FALSE))="","",(VLOOKUP($E101,'Adj NEA Backsheet'!$D$5:$CB$183,P$9,FALSE))),"")</f>
        <v>4929.8684918171666</v>
      </c>
      <c r="Q101" s="122">
        <f ca="1">IFERROR(IF((VLOOKUP($E101,'Adj NEA Backsheet'!$D$5:$CB$183,Q$9,FALSE))="","",(VLOOKUP($E101,'Adj NEA Backsheet'!$D$5:$CB$183,Q$9,FALSE))),"")</f>
        <v>4768.494425339597</v>
      </c>
      <c r="R101" s="124">
        <f ca="1">IFERROR(IF((VLOOKUP($E101,'Adj NEA Backsheet'!$D$5:$CB$183,R$9,FALSE))="","",(VLOOKUP($E101,'Adj NEA Backsheet'!$D$5:$CB$183,R$9,FALSE))),"")</f>
        <v>5171.0084729478804</v>
      </c>
    </row>
    <row r="102" spans="1:18" ht="15" customHeight="1" x14ac:dyDescent="0.3">
      <c r="A102" s="57">
        <v>89</v>
      </c>
      <c r="B102" s="98" t="str">
        <f ca="1">IFERROR(IF((VLOOKUP($E102,'Org List'!$AJ$10:$AL$188,3,FALSE))="","",(VLOOKUP($E102,'Org List'!$AJ$10:$AL$188,3,FALSE))),"")</f>
        <v>London Commissioning Region</v>
      </c>
      <c r="C102" s="99" t="str">
        <f ca="1">IFERROR(IF((VLOOKUP($E102,'Org List'!$AO$10:$AQ$188,3,FALSE))="","",(VLOOKUP($E102,'Org List'!$AO$10:$AQ$188,3,FALSE))),"")</f>
        <v>London Region</v>
      </c>
      <c r="D102" s="114" t="str">
        <f ca="1">IFERROR(IF((VLOOKUP($E102,'Org List'!$AT$10:$AV$188,3,FALSE))="","",(VLOOKUP($E102,'Org List'!$AT$10:$AV$188,3,FALSE))),"")</f>
        <v>NHS England London</v>
      </c>
      <c r="E102" s="98" t="str">
        <f t="shared" ca="1" si="1"/>
        <v>E09000020</v>
      </c>
      <c r="F102" s="100" t="str">
        <f ca="1">IF(E102="","",VLOOKUP(E102,'Org List'!$J$9:$K$488,2,0))</f>
        <v>Kensington and Chelsea</v>
      </c>
      <c r="G102" s="121">
        <f ca="1">IFERROR(IF((VLOOKUP($E102,'Adj NEA Backsheet'!$D$5:$CB$183,G$9,FALSE))="","",(VLOOKUP($E102,'Adj NEA Backsheet'!$D$5:$CB$183,G$9,FALSE))),"")</f>
        <v>760.37951562880687</v>
      </c>
      <c r="H102" s="122">
        <f ca="1">IFERROR(IF((VLOOKUP($E102,'Adj NEA Backsheet'!$D$5:$CB$183,H$9,FALSE))="","",(VLOOKUP($E102,'Adj NEA Backsheet'!$D$5:$CB$183,H$9,FALSE))),"")</f>
        <v>840.78607955352322</v>
      </c>
      <c r="I102" s="122">
        <f ca="1">IFERROR(IF((VLOOKUP($E102,'Adj NEA Backsheet'!$D$5:$CB$183,I$9,FALSE))="","",(VLOOKUP($E102,'Adj NEA Backsheet'!$D$5:$CB$183,I$9,FALSE))),"")</f>
        <v>881.18621254646905</v>
      </c>
      <c r="J102" s="123">
        <f ca="1">IFERROR(IF((VLOOKUP($E102,'Adj NEA Backsheet'!$D$5:$CB$183,J$9,FALSE))="","",(VLOOKUP($E102,'Adj NEA Backsheet'!$D$5:$CB$183,J$9,FALSE))),"")</f>
        <v>926.40938719220412</v>
      </c>
      <c r="K102" s="121">
        <f ca="1">IFERROR(IF((VLOOKUP($E102,'Adj NEA Backsheet'!$D$5:$CB$183,K$9,FALSE))="","",(VLOOKUP($E102,'Adj NEA Backsheet'!$D$5:$CB$183,K$9,FALSE))),"")</f>
        <v>2045.9500056511001</v>
      </c>
      <c r="L102" s="122">
        <f ca="1">IFERROR(IF((VLOOKUP($E102,'Adj NEA Backsheet'!$D$5:$CB$183,L$9,FALSE))="","",(VLOOKUP($E102,'Adj NEA Backsheet'!$D$5:$CB$183,L$9,FALSE))),"")</f>
        <v>1984.1317195802444</v>
      </c>
      <c r="M102" s="122">
        <f ca="1">IFERROR(IF((VLOOKUP($E102,'Adj NEA Backsheet'!$D$5:$CB$183,M$9,FALSE))="","",(VLOOKUP($E102,'Adj NEA Backsheet'!$D$5:$CB$183,M$9,FALSE))),"")</f>
        <v>2089.7926425771097</v>
      </c>
      <c r="N102" s="124">
        <f ca="1">IFERROR(IF((VLOOKUP($E102,'Adj NEA Backsheet'!$D$5:$CB$183,N$9,FALSE))="","",(VLOOKUP($E102,'Adj NEA Backsheet'!$D$5:$CB$183,N$9,FALSE))),"")</f>
        <v>2189.6913963903462</v>
      </c>
      <c r="O102" s="121">
        <f ca="1">IFERROR(IF((VLOOKUP($E102,'Adj NEA Backsheet'!$D$5:$CB$183,O$9,FALSE))="","",(VLOOKUP($E102,'Adj NEA Backsheet'!$D$5:$CB$183,O$9,FALSE))),"")</f>
        <v>2806.3295212799071</v>
      </c>
      <c r="P102" s="125">
        <f ca="1">IFERROR(IF((VLOOKUP($E102,'Adj NEA Backsheet'!$D$5:$CB$183,P$9,FALSE))="","",(VLOOKUP($E102,'Adj NEA Backsheet'!$D$5:$CB$183,P$9,FALSE))),"")</f>
        <v>2824.9177991337674</v>
      </c>
      <c r="Q102" s="122">
        <f ca="1">IFERROR(IF((VLOOKUP($E102,'Adj NEA Backsheet'!$D$5:$CB$183,Q$9,FALSE))="","",(VLOOKUP($E102,'Adj NEA Backsheet'!$D$5:$CB$183,Q$9,FALSE))),"")</f>
        <v>2970.9788551235788</v>
      </c>
      <c r="R102" s="124">
        <f ca="1">IFERROR(IF((VLOOKUP($E102,'Adj NEA Backsheet'!$D$5:$CB$183,R$9,FALSE))="","",(VLOOKUP($E102,'Adj NEA Backsheet'!$D$5:$CB$183,R$9,FALSE))),"")</f>
        <v>3116.1007835825503</v>
      </c>
    </row>
    <row r="103" spans="1:18" ht="15" customHeight="1" x14ac:dyDescent="0.3">
      <c r="A103" s="57">
        <v>90</v>
      </c>
      <c r="B103" s="98" t="str">
        <f ca="1">IFERROR(IF((VLOOKUP($E103,'Org List'!$AJ$10:$AL$188,3,FALSE))="","",(VLOOKUP($E103,'Org List'!$AJ$10:$AL$188,3,FALSE))),"")</f>
        <v>South East England Commissioning Region</v>
      </c>
      <c r="C103" s="99" t="str">
        <f ca="1">IFERROR(IF((VLOOKUP($E103,'Org List'!$AO$10:$AQ$188,3,FALSE))="","",(VLOOKUP($E103,'Org List'!$AO$10:$AQ$188,3,FALSE))),"")</f>
        <v>South East Region</v>
      </c>
      <c r="D103" s="114" t="str">
        <f ca="1">IFERROR(IF((VLOOKUP($E103,'Org List'!$AT$10:$AV$188,3,FALSE))="","",(VLOOKUP($E103,'Org List'!$AT$10:$AV$188,3,FALSE))),"")</f>
        <v>NHS England South East (Kent, Surrey and Sussex)</v>
      </c>
      <c r="E103" s="98" t="str">
        <f t="shared" ca="1" si="1"/>
        <v>E10000016</v>
      </c>
      <c r="F103" s="100" t="str">
        <f ca="1">IF(E103="","",VLOOKUP(E103,'Org List'!$J$9:$K$488,2,0))</f>
        <v>Kent</v>
      </c>
      <c r="G103" s="121">
        <f ca="1">IFERROR(IF((VLOOKUP($E103,'Adj NEA Backsheet'!$D$5:$CB$183,G$9,FALSE))="","",(VLOOKUP($E103,'Adj NEA Backsheet'!$D$5:$CB$183,G$9,FALSE))),"")</f>
        <v>15428.776404998487</v>
      </c>
      <c r="H103" s="122">
        <f ca="1">IFERROR(IF((VLOOKUP($E103,'Adj NEA Backsheet'!$D$5:$CB$183,H$9,FALSE))="","",(VLOOKUP($E103,'Adj NEA Backsheet'!$D$5:$CB$183,H$9,FALSE))),"")</f>
        <v>16079.525655991423</v>
      </c>
      <c r="I103" s="122">
        <f ca="1">IFERROR(IF((VLOOKUP($E103,'Adj NEA Backsheet'!$D$5:$CB$183,I$9,FALSE))="","",(VLOOKUP($E103,'Adj NEA Backsheet'!$D$5:$CB$183,I$9,FALSE))),"")</f>
        <v>16434.01077015539</v>
      </c>
      <c r="J103" s="123">
        <f ca="1">IFERROR(IF((VLOOKUP($E103,'Adj NEA Backsheet'!$D$5:$CB$183,J$9,FALSE))="","",(VLOOKUP($E103,'Adj NEA Backsheet'!$D$5:$CB$183,J$9,FALSE))),"")</f>
        <v>16863.151061342014</v>
      </c>
      <c r="K103" s="121">
        <f ca="1">IFERROR(IF((VLOOKUP($E103,'Adj NEA Backsheet'!$D$5:$CB$183,K$9,FALSE))="","",(VLOOKUP($E103,'Adj NEA Backsheet'!$D$5:$CB$183,K$9,FALSE))),"")</f>
        <v>26226.109760174564</v>
      </c>
      <c r="L103" s="122">
        <f ca="1">IFERROR(IF((VLOOKUP($E103,'Adj NEA Backsheet'!$D$5:$CB$183,L$9,FALSE))="","",(VLOOKUP($E103,'Adj NEA Backsheet'!$D$5:$CB$183,L$9,FALSE))),"")</f>
        <v>25932.23502838517</v>
      </c>
      <c r="M103" s="122">
        <f ca="1">IFERROR(IF((VLOOKUP($E103,'Adj NEA Backsheet'!$D$5:$CB$183,M$9,FALSE))="","",(VLOOKUP($E103,'Adj NEA Backsheet'!$D$5:$CB$183,M$9,FALSE))),"")</f>
        <v>25494.443237830761</v>
      </c>
      <c r="N103" s="124">
        <f ca="1">IFERROR(IF((VLOOKUP($E103,'Adj NEA Backsheet'!$D$5:$CB$183,N$9,FALSE))="","",(VLOOKUP($E103,'Adj NEA Backsheet'!$D$5:$CB$183,N$9,FALSE))),"")</f>
        <v>26385.032957692849</v>
      </c>
      <c r="O103" s="121">
        <f ca="1">IFERROR(IF((VLOOKUP($E103,'Adj NEA Backsheet'!$D$5:$CB$183,O$9,FALSE))="","",(VLOOKUP($E103,'Adj NEA Backsheet'!$D$5:$CB$183,O$9,FALSE))),"")</f>
        <v>41654.886165173055</v>
      </c>
      <c r="P103" s="125">
        <f ca="1">IFERROR(IF((VLOOKUP($E103,'Adj NEA Backsheet'!$D$5:$CB$183,P$9,FALSE))="","",(VLOOKUP($E103,'Adj NEA Backsheet'!$D$5:$CB$183,P$9,FALSE))),"")</f>
        <v>42011.760684376597</v>
      </c>
      <c r="Q103" s="122">
        <f ca="1">IFERROR(IF((VLOOKUP($E103,'Adj NEA Backsheet'!$D$5:$CB$183,Q$9,FALSE))="","",(VLOOKUP($E103,'Adj NEA Backsheet'!$D$5:$CB$183,Q$9,FALSE))),"")</f>
        <v>41928.454007986147</v>
      </c>
      <c r="R103" s="124">
        <f ca="1">IFERROR(IF((VLOOKUP($E103,'Adj NEA Backsheet'!$D$5:$CB$183,R$9,FALSE))="","",(VLOOKUP($E103,'Adj NEA Backsheet'!$D$5:$CB$183,R$9,FALSE))),"")</f>
        <v>43248.184019034859</v>
      </c>
    </row>
    <row r="104" spans="1:18" ht="15" customHeight="1" x14ac:dyDescent="0.3">
      <c r="A104" s="57">
        <v>91</v>
      </c>
      <c r="B104" s="98" t="str">
        <f ca="1">IFERROR(IF((VLOOKUP($E104,'Org List'!$AJ$10:$AL$188,3,FALSE))="","",(VLOOKUP($E104,'Org List'!$AJ$10:$AL$188,3,FALSE))),"")</f>
        <v>North of England Commissioning Region</v>
      </c>
      <c r="C104" s="99" t="str">
        <f ca="1">IFERROR(IF((VLOOKUP($E104,'Org List'!$AO$10:$AQ$188,3,FALSE))="","",(VLOOKUP($E104,'Org List'!$AO$10:$AQ$188,3,FALSE))),"")</f>
        <v>Yorkshire and The Humber Region</v>
      </c>
      <c r="D104" s="114" t="str">
        <f ca="1">IFERROR(IF((VLOOKUP($E104,'Org List'!$AT$10:$AV$188,3,FALSE))="","",(VLOOKUP($E104,'Org List'!$AT$10:$AV$188,3,FALSE))),"")</f>
        <v>NHS England North (Yorkshire And Humber)</v>
      </c>
      <c r="E104" s="98" t="str">
        <f t="shared" ca="1" si="1"/>
        <v>E06000010</v>
      </c>
      <c r="F104" s="100" t="str">
        <f ca="1">IF(E104="","",VLOOKUP(E104,'Org List'!$J$9:$K$488,2,0))</f>
        <v>Kingston upon Hull, City of</v>
      </c>
      <c r="G104" s="121">
        <f ca="1">IFERROR(IF((VLOOKUP($E104,'Adj NEA Backsheet'!$D$5:$CB$183,G$9,FALSE))="","",(VLOOKUP($E104,'Adj NEA Backsheet'!$D$5:$CB$183,G$9,FALSE))),"")</f>
        <v>1338.0208048816476</v>
      </c>
      <c r="H104" s="122">
        <f ca="1">IFERROR(IF((VLOOKUP($E104,'Adj NEA Backsheet'!$D$5:$CB$183,H$9,FALSE))="","",(VLOOKUP($E104,'Adj NEA Backsheet'!$D$5:$CB$183,H$9,FALSE))),"")</f>
        <v>1665.9346807761019</v>
      </c>
      <c r="I104" s="122">
        <f ca="1">IFERROR(IF((VLOOKUP($E104,'Adj NEA Backsheet'!$D$5:$CB$183,I$9,FALSE))="","",(VLOOKUP($E104,'Adj NEA Backsheet'!$D$5:$CB$183,I$9,FALSE))),"")</f>
        <v>1544.6572990642062</v>
      </c>
      <c r="J104" s="123">
        <f ca="1">IFERROR(IF((VLOOKUP($E104,'Adj NEA Backsheet'!$D$5:$CB$183,J$9,FALSE))="","",(VLOOKUP($E104,'Adj NEA Backsheet'!$D$5:$CB$183,J$9,FALSE))),"")</f>
        <v>1636.6422863692787</v>
      </c>
      <c r="K104" s="121">
        <f ca="1">IFERROR(IF((VLOOKUP($E104,'Adj NEA Backsheet'!$D$5:$CB$183,K$9,FALSE))="","",(VLOOKUP($E104,'Adj NEA Backsheet'!$D$5:$CB$183,K$9,FALSE))),"")</f>
        <v>5248.5015840622418</v>
      </c>
      <c r="L104" s="122">
        <f ca="1">IFERROR(IF((VLOOKUP($E104,'Adj NEA Backsheet'!$D$5:$CB$183,L$9,FALSE))="","",(VLOOKUP($E104,'Adj NEA Backsheet'!$D$5:$CB$183,L$9,FALSE))),"")</f>
        <v>5111.6075548101589</v>
      </c>
      <c r="M104" s="122">
        <f ca="1">IFERROR(IF((VLOOKUP($E104,'Adj NEA Backsheet'!$D$5:$CB$183,M$9,FALSE))="","",(VLOOKUP($E104,'Adj NEA Backsheet'!$D$5:$CB$183,M$9,FALSE))),"")</f>
        <v>4924.4076687242978</v>
      </c>
      <c r="N104" s="124">
        <f ca="1">IFERROR(IF((VLOOKUP($E104,'Adj NEA Backsheet'!$D$5:$CB$183,N$9,FALSE))="","",(VLOOKUP($E104,'Adj NEA Backsheet'!$D$5:$CB$183,N$9,FALSE))),"")</f>
        <v>5283.9461785475723</v>
      </c>
      <c r="O104" s="121">
        <f ca="1">IFERROR(IF((VLOOKUP($E104,'Adj NEA Backsheet'!$D$5:$CB$183,O$9,FALSE))="","",(VLOOKUP($E104,'Adj NEA Backsheet'!$D$5:$CB$183,O$9,FALSE))),"")</f>
        <v>6586.5223889438894</v>
      </c>
      <c r="P104" s="125">
        <f ca="1">IFERROR(IF((VLOOKUP($E104,'Adj NEA Backsheet'!$D$5:$CB$183,P$9,FALSE))="","",(VLOOKUP($E104,'Adj NEA Backsheet'!$D$5:$CB$183,P$9,FALSE))),"")</f>
        <v>6777.5422355862611</v>
      </c>
      <c r="Q104" s="122">
        <f ca="1">IFERROR(IF((VLOOKUP($E104,'Adj NEA Backsheet'!$D$5:$CB$183,Q$9,FALSE))="","",(VLOOKUP($E104,'Adj NEA Backsheet'!$D$5:$CB$183,Q$9,FALSE))),"")</f>
        <v>6469.064967788504</v>
      </c>
      <c r="R104" s="124">
        <f ca="1">IFERROR(IF((VLOOKUP($E104,'Adj NEA Backsheet'!$D$5:$CB$183,R$9,FALSE))="","",(VLOOKUP($E104,'Adj NEA Backsheet'!$D$5:$CB$183,R$9,FALSE))),"")</f>
        <v>6920.5884649168511</v>
      </c>
    </row>
    <row r="105" spans="1:18" ht="15" customHeight="1" x14ac:dyDescent="0.3">
      <c r="A105" s="57">
        <v>92</v>
      </c>
      <c r="B105" s="98" t="str">
        <f ca="1">IFERROR(IF((VLOOKUP($E105,'Org List'!$AJ$10:$AL$188,3,FALSE))="","",(VLOOKUP($E105,'Org List'!$AJ$10:$AL$188,3,FALSE))),"")</f>
        <v>London Commissioning Region</v>
      </c>
      <c r="C105" s="99" t="str">
        <f ca="1">IFERROR(IF((VLOOKUP($E105,'Org List'!$AO$10:$AQ$188,3,FALSE))="","",(VLOOKUP($E105,'Org List'!$AO$10:$AQ$188,3,FALSE))),"")</f>
        <v>London Region</v>
      </c>
      <c r="D105" s="114" t="str">
        <f ca="1">IFERROR(IF((VLOOKUP($E105,'Org List'!$AT$10:$AV$188,3,FALSE))="","",(VLOOKUP($E105,'Org List'!$AT$10:$AV$188,3,FALSE))),"")</f>
        <v>NHS England London</v>
      </c>
      <c r="E105" s="98" t="str">
        <f t="shared" ca="1" si="1"/>
        <v>E09000021</v>
      </c>
      <c r="F105" s="100" t="str">
        <f ca="1">IF(E105="","",VLOOKUP(E105,'Org List'!$J$9:$K$488,2,0))</f>
        <v>Kingston upon Thames</v>
      </c>
      <c r="G105" s="121">
        <f ca="1">IFERROR(IF((VLOOKUP($E105,'Adj NEA Backsheet'!$D$5:$CB$183,G$9,FALSE))="","",(VLOOKUP($E105,'Adj NEA Backsheet'!$D$5:$CB$183,G$9,FALSE))),"")</f>
        <v>1420.8885994667344</v>
      </c>
      <c r="H105" s="122">
        <f ca="1">IFERROR(IF((VLOOKUP($E105,'Adj NEA Backsheet'!$D$5:$CB$183,H$9,FALSE))="","",(VLOOKUP($E105,'Adj NEA Backsheet'!$D$5:$CB$183,H$9,FALSE))),"")</f>
        <v>1541.7249420929204</v>
      </c>
      <c r="I105" s="122">
        <f ca="1">IFERROR(IF((VLOOKUP($E105,'Adj NEA Backsheet'!$D$5:$CB$183,I$9,FALSE))="","",(VLOOKUP($E105,'Adj NEA Backsheet'!$D$5:$CB$183,I$9,FALSE))),"")</f>
        <v>1522.726210546565</v>
      </c>
      <c r="J105" s="123">
        <f ca="1">IFERROR(IF((VLOOKUP($E105,'Adj NEA Backsheet'!$D$5:$CB$183,J$9,FALSE))="","",(VLOOKUP($E105,'Adj NEA Backsheet'!$D$5:$CB$183,J$9,FALSE))),"")</f>
        <v>1679.5150300490529</v>
      </c>
      <c r="K105" s="121">
        <f ca="1">IFERROR(IF((VLOOKUP($E105,'Adj NEA Backsheet'!$D$5:$CB$183,K$9,FALSE))="","",(VLOOKUP($E105,'Adj NEA Backsheet'!$D$5:$CB$183,K$9,FALSE))),"")</f>
        <v>2696.7981008513052</v>
      </c>
      <c r="L105" s="122">
        <f ca="1">IFERROR(IF((VLOOKUP($E105,'Adj NEA Backsheet'!$D$5:$CB$183,L$9,FALSE))="","",(VLOOKUP($E105,'Adj NEA Backsheet'!$D$5:$CB$183,L$9,FALSE))),"")</f>
        <v>2562.0501632623368</v>
      </c>
      <c r="M105" s="122">
        <f ca="1">IFERROR(IF((VLOOKUP($E105,'Adj NEA Backsheet'!$D$5:$CB$183,M$9,FALSE))="","",(VLOOKUP($E105,'Adj NEA Backsheet'!$D$5:$CB$183,M$9,FALSE))),"")</f>
        <v>2627.0120467454299</v>
      </c>
      <c r="N105" s="124">
        <f ca="1">IFERROR(IF((VLOOKUP($E105,'Adj NEA Backsheet'!$D$5:$CB$183,N$9,FALSE))="","",(VLOOKUP($E105,'Adj NEA Backsheet'!$D$5:$CB$183,N$9,FALSE))),"")</f>
        <v>2748.9300715561494</v>
      </c>
      <c r="O105" s="121">
        <f ca="1">IFERROR(IF((VLOOKUP($E105,'Adj NEA Backsheet'!$D$5:$CB$183,O$9,FALSE))="","",(VLOOKUP($E105,'Adj NEA Backsheet'!$D$5:$CB$183,O$9,FALSE))),"")</f>
        <v>4117.6867003180396</v>
      </c>
      <c r="P105" s="125">
        <f ca="1">IFERROR(IF((VLOOKUP($E105,'Adj NEA Backsheet'!$D$5:$CB$183,P$9,FALSE))="","",(VLOOKUP($E105,'Adj NEA Backsheet'!$D$5:$CB$183,P$9,FALSE))),"")</f>
        <v>4103.7751053552574</v>
      </c>
      <c r="Q105" s="122">
        <f ca="1">IFERROR(IF((VLOOKUP($E105,'Adj NEA Backsheet'!$D$5:$CB$183,Q$9,FALSE))="","",(VLOOKUP($E105,'Adj NEA Backsheet'!$D$5:$CB$183,Q$9,FALSE))),"")</f>
        <v>4149.7382572919951</v>
      </c>
      <c r="R105" s="124">
        <f ca="1">IFERROR(IF((VLOOKUP($E105,'Adj NEA Backsheet'!$D$5:$CB$183,R$9,FALSE))="","",(VLOOKUP($E105,'Adj NEA Backsheet'!$D$5:$CB$183,R$9,FALSE))),"")</f>
        <v>4428.4451016052026</v>
      </c>
    </row>
    <row r="106" spans="1:18" ht="15" customHeight="1" x14ac:dyDescent="0.3">
      <c r="A106" s="57">
        <v>93</v>
      </c>
      <c r="B106" s="98" t="str">
        <f ca="1">IFERROR(IF((VLOOKUP($E106,'Org List'!$AJ$10:$AL$188,3,FALSE))="","",(VLOOKUP($E106,'Org List'!$AJ$10:$AL$188,3,FALSE))),"")</f>
        <v>North of England Commissioning Region</v>
      </c>
      <c r="C106" s="99" t="str">
        <f ca="1">IFERROR(IF((VLOOKUP($E106,'Org List'!$AO$10:$AQ$188,3,FALSE))="","",(VLOOKUP($E106,'Org List'!$AO$10:$AQ$188,3,FALSE))),"")</f>
        <v>Yorkshire and The Humber Region</v>
      </c>
      <c r="D106" s="114" t="str">
        <f ca="1">IFERROR(IF((VLOOKUP($E106,'Org List'!$AT$10:$AV$188,3,FALSE))="","",(VLOOKUP($E106,'Org List'!$AT$10:$AV$188,3,FALSE))),"")</f>
        <v>NHS England North (Yorkshire And Humber)</v>
      </c>
      <c r="E106" s="98" t="str">
        <f t="shared" ca="1" si="1"/>
        <v>E08000034</v>
      </c>
      <c r="F106" s="100" t="str">
        <f ca="1">IF(E106="","",VLOOKUP(E106,'Org List'!$J$9:$K$488,2,0))</f>
        <v>Kirklees</v>
      </c>
      <c r="G106" s="121">
        <f ca="1">IFERROR(IF((VLOOKUP($E106,'Adj NEA Backsheet'!$D$5:$CB$183,G$9,FALSE))="","",(VLOOKUP($E106,'Adj NEA Backsheet'!$D$5:$CB$183,G$9,FALSE))),"")</f>
        <v>3821.9710916325084</v>
      </c>
      <c r="H106" s="122">
        <f ca="1">IFERROR(IF((VLOOKUP($E106,'Adj NEA Backsheet'!$D$5:$CB$183,H$9,FALSE))="","",(VLOOKUP($E106,'Adj NEA Backsheet'!$D$5:$CB$183,H$9,FALSE))),"")</f>
        <v>3985.2893365915506</v>
      </c>
      <c r="I106" s="122">
        <f ca="1">IFERROR(IF((VLOOKUP($E106,'Adj NEA Backsheet'!$D$5:$CB$183,I$9,FALSE))="","",(VLOOKUP($E106,'Adj NEA Backsheet'!$D$5:$CB$183,I$9,FALSE))),"")</f>
        <v>3857.3320391232255</v>
      </c>
      <c r="J106" s="123">
        <f ca="1">IFERROR(IF((VLOOKUP($E106,'Adj NEA Backsheet'!$D$5:$CB$183,J$9,FALSE))="","",(VLOOKUP($E106,'Adj NEA Backsheet'!$D$5:$CB$183,J$9,FALSE))),"")</f>
        <v>4123.7223113511864</v>
      </c>
      <c r="K106" s="121">
        <f ca="1">IFERROR(IF((VLOOKUP($E106,'Adj NEA Backsheet'!$D$5:$CB$183,K$9,FALSE))="","",(VLOOKUP($E106,'Adj NEA Backsheet'!$D$5:$CB$183,K$9,FALSE))),"")</f>
        <v>8395.8277785793762</v>
      </c>
      <c r="L106" s="122">
        <f ca="1">IFERROR(IF((VLOOKUP($E106,'Adj NEA Backsheet'!$D$5:$CB$183,L$9,FALSE))="","",(VLOOKUP($E106,'Adj NEA Backsheet'!$D$5:$CB$183,L$9,FALSE))),"")</f>
        <v>8487.5186385196539</v>
      </c>
      <c r="M106" s="122">
        <f ca="1">IFERROR(IF((VLOOKUP($E106,'Adj NEA Backsheet'!$D$5:$CB$183,M$9,FALSE))="","",(VLOOKUP($E106,'Adj NEA Backsheet'!$D$5:$CB$183,M$9,FALSE))),"")</f>
        <v>8401.2768284771009</v>
      </c>
      <c r="N106" s="124">
        <f ca="1">IFERROR(IF((VLOOKUP($E106,'Adj NEA Backsheet'!$D$5:$CB$183,N$9,FALSE))="","",(VLOOKUP($E106,'Adj NEA Backsheet'!$D$5:$CB$183,N$9,FALSE))),"")</f>
        <v>8913.4130282548849</v>
      </c>
      <c r="O106" s="121">
        <f ca="1">IFERROR(IF((VLOOKUP($E106,'Adj NEA Backsheet'!$D$5:$CB$183,O$9,FALSE))="","",(VLOOKUP($E106,'Adj NEA Backsheet'!$D$5:$CB$183,O$9,FALSE))),"")</f>
        <v>12217.798870211886</v>
      </c>
      <c r="P106" s="125">
        <f ca="1">IFERROR(IF((VLOOKUP($E106,'Adj NEA Backsheet'!$D$5:$CB$183,P$9,FALSE))="","",(VLOOKUP($E106,'Adj NEA Backsheet'!$D$5:$CB$183,P$9,FALSE))),"")</f>
        <v>12472.807975111205</v>
      </c>
      <c r="Q106" s="122">
        <f ca="1">IFERROR(IF((VLOOKUP($E106,'Adj NEA Backsheet'!$D$5:$CB$183,Q$9,FALSE))="","",(VLOOKUP($E106,'Adj NEA Backsheet'!$D$5:$CB$183,Q$9,FALSE))),"")</f>
        <v>12258.608867600327</v>
      </c>
      <c r="R106" s="124">
        <f ca="1">IFERROR(IF((VLOOKUP($E106,'Adj NEA Backsheet'!$D$5:$CB$183,R$9,FALSE))="","",(VLOOKUP($E106,'Adj NEA Backsheet'!$D$5:$CB$183,R$9,FALSE))),"")</f>
        <v>13037.135339606071</v>
      </c>
    </row>
    <row r="107" spans="1:18" ht="15" customHeight="1" x14ac:dyDescent="0.3">
      <c r="A107" s="57">
        <v>94</v>
      </c>
      <c r="B107" s="98" t="str">
        <f ca="1">IFERROR(IF((VLOOKUP($E107,'Org List'!$AJ$10:$AL$188,3,FALSE))="","",(VLOOKUP($E107,'Org List'!$AJ$10:$AL$188,3,FALSE))),"")</f>
        <v>North of England Commissioning Region</v>
      </c>
      <c r="C107" s="99" t="str">
        <f ca="1">IFERROR(IF((VLOOKUP($E107,'Org List'!$AO$10:$AQ$188,3,FALSE))="","",(VLOOKUP($E107,'Org List'!$AO$10:$AQ$188,3,FALSE))),"")</f>
        <v>North West Region</v>
      </c>
      <c r="D107" s="114" t="str">
        <f ca="1">IFERROR(IF((VLOOKUP($E107,'Org List'!$AT$10:$AV$188,3,FALSE))="","",(VLOOKUP($E107,'Org List'!$AT$10:$AV$188,3,FALSE))),"")</f>
        <v>NHS England North (Cheshire And Merseyside)</v>
      </c>
      <c r="E107" s="98" t="str">
        <f t="shared" ca="1" si="1"/>
        <v>E08000011</v>
      </c>
      <c r="F107" s="100" t="str">
        <f ca="1">IF(E107="","",VLOOKUP(E107,'Org List'!$J$9:$K$488,2,0))</f>
        <v>Knowsley</v>
      </c>
      <c r="G107" s="121">
        <f ca="1">IFERROR(IF((VLOOKUP($E107,'Adj NEA Backsheet'!$D$5:$CB$183,G$9,FALSE))="","",(VLOOKUP($E107,'Adj NEA Backsheet'!$D$5:$CB$183,G$9,FALSE))),"")</f>
        <v>2629.909963462952</v>
      </c>
      <c r="H107" s="122">
        <f ca="1">IFERROR(IF((VLOOKUP($E107,'Adj NEA Backsheet'!$D$5:$CB$183,H$9,FALSE))="","",(VLOOKUP($E107,'Adj NEA Backsheet'!$D$5:$CB$183,H$9,FALSE))),"")</f>
        <v>2810.9721746921382</v>
      </c>
      <c r="I107" s="122">
        <f ca="1">IFERROR(IF((VLOOKUP($E107,'Adj NEA Backsheet'!$D$5:$CB$183,I$9,FALSE))="","",(VLOOKUP($E107,'Adj NEA Backsheet'!$D$5:$CB$183,I$9,FALSE))),"")</f>
        <v>2936.5719683244015</v>
      </c>
      <c r="J107" s="123">
        <f ca="1">IFERROR(IF((VLOOKUP($E107,'Adj NEA Backsheet'!$D$5:$CB$183,J$9,FALSE))="","",(VLOOKUP($E107,'Adj NEA Backsheet'!$D$5:$CB$183,J$9,FALSE))),"")</f>
        <v>2928.8741904518497</v>
      </c>
      <c r="K107" s="121">
        <f ca="1">IFERROR(IF((VLOOKUP($E107,'Adj NEA Backsheet'!$D$5:$CB$183,K$9,FALSE))="","",(VLOOKUP($E107,'Adj NEA Backsheet'!$D$5:$CB$183,K$9,FALSE))),"")</f>
        <v>4077.0786455971202</v>
      </c>
      <c r="L107" s="122">
        <f ca="1">IFERROR(IF((VLOOKUP($E107,'Adj NEA Backsheet'!$D$5:$CB$183,L$9,FALSE))="","",(VLOOKUP($E107,'Adj NEA Backsheet'!$D$5:$CB$183,L$9,FALSE))),"")</f>
        <v>4103.624710255428</v>
      </c>
      <c r="M107" s="122">
        <f ca="1">IFERROR(IF((VLOOKUP($E107,'Adj NEA Backsheet'!$D$5:$CB$183,M$9,FALSE))="","",(VLOOKUP($E107,'Adj NEA Backsheet'!$D$5:$CB$183,M$9,FALSE))),"")</f>
        <v>3973.2371641478235</v>
      </c>
      <c r="N107" s="124">
        <f ca="1">IFERROR(IF((VLOOKUP($E107,'Adj NEA Backsheet'!$D$5:$CB$183,N$9,FALSE))="","",(VLOOKUP($E107,'Adj NEA Backsheet'!$D$5:$CB$183,N$9,FALSE))),"")</f>
        <v>4151.2422610490676</v>
      </c>
      <c r="O107" s="121">
        <f ca="1">IFERROR(IF((VLOOKUP($E107,'Adj NEA Backsheet'!$D$5:$CB$183,O$9,FALSE))="","",(VLOOKUP($E107,'Adj NEA Backsheet'!$D$5:$CB$183,O$9,FALSE))),"")</f>
        <v>6706.9886090600721</v>
      </c>
      <c r="P107" s="125">
        <f ca="1">IFERROR(IF((VLOOKUP($E107,'Adj NEA Backsheet'!$D$5:$CB$183,P$9,FALSE))="","",(VLOOKUP($E107,'Adj NEA Backsheet'!$D$5:$CB$183,P$9,FALSE))),"")</f>
        <v>6914.5968849475667</v>
      </c>
      <c r="Q107" s="122">
        <f ca="1">IFERROR(IF((VLOOKUP($E107,'Adj NEA Backsheet'!$D$5:$CB$183,Q$9,FALSE))="","",(VLOOKUP($E107,'Adj NEA Backsheet'!$D$5:$CB$183,Q$9,FALSE))),"")</f>
        <v>6909.8091324722245</v>
      </c>
      <c r="R107" s="124">
        <f ca="1">IFERROR(IF((VLOOKUP($E107,'Adj NEA Backsheet'!$D$5:$CB$183,R$9,FALSE))="","",(VLOOKUP($E107,'Adj NEA Backsheet'!$D$5:$CB$183,R$9,FALSE))),"")</f>
        <v>7080.1164515009168</v>
      </c>
    </row>
    <row r="108" spans="1:18" ht="15" customHeight="1" x14ac:dyDescent="0.3">
      <c r="A108" s="57">
        <v>95</v>
      </c>
      <c r="B108" s="98" t="str">
        <f ca="1">IFERROR(IF((VLOOKUP($E108,'Org List'!$AJ$10:$AL$188,3,FALSE))="","",(VLOOKUP($E108,'Org List'!$AJ$10:$AL$188,3,FALSE))),"")</f>
        <v>London Commissioning Region</v>
      </c>
      <c r="C108" s="99" t="str">
        <f ca="1">IFERROR(IF((VLOOKUP($E108,'Org List'!$AO$10:$AQ$188,3,FALSE))="","",(VLOOKUP($E108,'Org List'!$AO$10:$AQ$188,3,FALSE))),"")</f>
        <v>London Region</v>
      </c>
      <c r="D108" s="114" t="str">
        <f ca="1">IFERROR(IF((VLOOKUP($E108,'Org List'!$AT$10:$AV$188,3,FALSE))="","",(VLOOKUP($E108,'Org List'!$AT$10:$AV$188,3,FALSE))),"")</f>
        <v>NHS England London</v>
      </c>
      <c r="E108" s="98" t="str">
        <f t="shared" ca="1" si="1"/>
        <v>E09000022</v>
      </c>
      <c r="F108" s="100" t="str">
        <f ca="1">IF(E108="","",VLOOKUP(E108,'Org List'!$J$9:$K$488,2,0))</f>
        <v>Lambeth</v>
      </c>
      <c r="G108" s="121">
        <f ca="1">IFERROR(IF((VLOOKUP($E108,'Adj NEA Backsheet'!$D$5:$CB$183,G$9,FALSE))="","",(VLOOKUP($E108,'Adj NEA Backsheet'!$D$5:$CB$183,G$9,FALSE))),"")</f>
        <v>1822.5217099336755</v>
      </c>
      <c r="H108" s="122">
        <f ca="1">IFERROR(IF((VLOOKUP($E108,'Adj NEA Backsheet'!$D$5:$CB$183,H$9,FALSE))="","",(VLOOKUP($E108,'Adj NEA Backsheet'!$D$5:$CB$183,H$9,FALSE))),"")</f>
        <v>1961.9673066995363</v>
      </c>
      <c r="I108" s="122">
        <f ca="1">IFERROR(IF((VLOOKUP($E108,'Adj NEA Backsheet'!$D$5:$CB$183,I$9,FALSE))="","",(VLOOKUP($E108,'Adj NEA Backsheet'!$D$5:$CB$183,I$9,FALSE))),"")</f>
        <v>2117.3210980885569</v>
      </c>
      <c r="J108" s="123">
        <f ca="1">IFERROR(IF((VLOOKUP($E108,'Adj NEA Backsheet'!$D$5:$CB$183,J$9,FALSE))="","",(VLOOKUP($E108,'Adj NEA Backsheet'!$D$5:$CB$183,J$9,FALSE))),"")</f>
        <v>2485.6399168517464</v>
      </c>
      <c r="K108" s="121">
        <f ca="1">IFERROR(IF((VLOOKUP($E108,'Adj NEA Backsheet'!$D$5:$CB$183,K$9,FALSE))="","",(VLOOKUP($E108,'Adj NEA Backsheet'!$D$5:$CB$183,K$9,FALSE))),"")</f>
        <v>4814.7503312065683</v>
      </c>
      <c r="L108" s="122">
        <f ca="1">IFERROR(IF((VLOOKUP($E108,'Adj NEA Backsheet'!$D$5:$CB$183,L$9,FALSE))="","",(VLOOKUP($E108,'Adj NEA Backsheet'!$D$5:$CB$183,L$9,FALSE))),"")</f>
        <v>4716.5377920906358</v>
      </c>
      <c r="M108" s="122">
        <f ca="1">IFERROR(IF((VLOOKUP($E108,'Adj NEA Backsheet'!$D$5:$CB$183,M$9,FALSE))="","",(VLOOKUP($E108,'Adj NEA Backsheet'!$D$5:$CB$183,M$9,FALSE))),"")</f>
        <v>4803.9069714040088</v>
      </c>
      <c r="N108" s="124">
        <f ca="1">IFERROR(IF((VLOOKUP($E108,'Adj NEA Backsheet'!$D$5:$CB$183,N$9,FALSE))="","",(VLOOKUP($E108,'Adj NEA Backsheet'!$D$5:$CB$183,N$9,FALSE))),"")</f>
        <v>4966.1971451915097</v>
      </c>
      <c r="O108" s="121">
        <f ca="1">IFERROR(IF((VLOOKUP($E108,'Adj NEA Backsheet'!$D$5:$CB$183,O$9,FALSE))="","",(VLOOKUP($E108,'Adj NEA Backsheet'!$D$5:$CB$183,O$9,FALSE))),"")</f>
        <v>6637.2720411402443</v>
      </c>
      <c r="P108" s="125">
        <f ca="1">IFERROR(IF((VLOOKUP($E108,'Adj NEA Backsheet'!$D$5:$CB$183,P$9,FALSE))="","",(VLOOKUP($E108,'Adj NEA Backsheet'!$D$5:$CB$183,P$9,FALSE))),"")</f>
        <v>6678.5050987901723</v>
      </c>
      <c r="Q108" s="122">
        <f ca="1">IFERROR(IF((VLOOKUP($E108,'Adj NEA Backsheet'!$D$5:$CB$183,Q$9,FALSE))="","",(VLOOKUP($E108,'Adj NEA Backsheet'!$D$5:$CB$183,Q$9,FALSE))),"")</f>
        <v>6921.2280694925657</v>
      </c>
      <c r="R108" s="124">
        <f ca="1">IFERROR(IF((VLOOKUP($E108,'Adj NEA Backsheet'!$D$5:$CB$183,R$9,FALSE))="","",(VLOOKUP($E108,'Adj NEA Backsheet'!$D$5:$CB$183,R$9,FALSE))),"")</f>
        <v>7451.8370620432561</v>
      </c>
    </row>
    <row r="109" spans="1:18" ht="15" customHeight="1" x14ac:dyDescent="0.3">
      <c r="A109" s="57">
        <v>96</v>
      </c>
      <c r="B109" s="98" t="str">
        <f ca="1">IFERROR(IF((VLOOKUP($E109,'Org List'!$AJ$10:$AL$188,3,FALSE))="","",(VLOOKUP($E109,'Org List'!$AJ$10:$AL$188,3,FALSE))),"")</f>
        <v>North of England Commissioning Region</v>
      </c>
      <c r="C109" s="99" t="str">
        <f ca="1">IFERROR(IF((VLOOKUP($E109,'Org List'!$AO$10:$AQ$188,3,FALSE))="","",(VLOOKUP($E109,'Org List'!$AO$10:$AQ$188,3,FALSE))),"")</f>
        <v>North West Region</v>
      </c>
      <c r="D109" s="114" t="str">
        <f ca="1">IFERROR(IF((VLOOKUP($E109,'Org List'!$AT$10:$AV$188,3,FALSE))="","",(VLOOKUP($E109,'Org List'!$AT$10:$AV$188,3,FALSE))),"")</f>
        <v>NHS England North (Lancashire)</v>
      </c>
      <c r="E109" s="98" t="str">
        <f t="shared" ca="1" si="1"/>
        <v>E10000017</v>
      </c>
      <c r="F109" s="100" t="str">
        <f ca="1">IF(E109="","",VLOOKUP(E109,'Org List'!$J$9:$K$488,2,0))</f>
        <v>Lancashire</v>
      </c>
      <c r="G109" s="121">
        <f ca="1">IFERROR(IF((VLOOKUP($E109,'Adj NEA Backsheet'!$D$5:$CB$183,G$9,FALSE))="","",(VLOOKUP($E109,'Adj NEA Backsheet'!$D$5:$CB$183,G$9,FALSE))),"")</f>
        <v>10770.894660694528</v>
      </c>
      <c r="H109" s="122">
        <f ca="1">IFERROR(IF((VLOOKUP($E109,'Adj NEA Backsheet'!$D$5:$CB$183,H$9,FALSE))="","",(VLOOKUP($E109,'Adj NEA Backsheet'!$D$5:$CB$183,H$9,FALSE))),"")</f>
        <v>11235.018335866098</v>
      </c>
      <c r="I109" s="122">
        <f ca="1">IFERROR(IF((VLOOKUP($E109,'Adj NEA Backsheet'!$D$5:$CB$183,I$9,FALSE))="","",(VLOOKUP($E109,'Adj NEA Backsheet'!$D$5:$CB$183,I$9,FALSE))),"")</f>
        <v>11179.42584786624</v>
      </c>
      <c r="J109" s="123">
        <f ca="1">IFERROR(IF((VLOOKUP($E109,'Adj NEA Backsheet'!$D$5:$CB$183,J$9,FALSE))="","",(VLOOKUP($E109,'Adj NEA Backsheet'!$D$5:$CB$183,J$9,FALSE))),"")</f>
        <v>13278.118415765348</v>
      </c>
      <c r="K109" s="121">
        <f ca="1">IFERROR(IF((VLOOKUP($E109,'Adj NEA Backsheet'!$D$5:$CB$183,K$9,FALSE))="","",(VLOOKUP($E109,'Adj NEA Backsheet'!$D$5:$CB$183,K$9,FALSE))),"")</f>
        <v>25149.066686028447</v>
      </c>
      <c r="L109" s="122">
        <f ca="1">IFERROR(IF((VLOOKUP($E109,'Adj NEA Backsheet'!$D$5:$CB$183,L$9,FALSE))="","",(VLOOKUP($E109,'Adj NEA Backsheet'!$D$5:$CB$183,L$9,FALSE))),"")</f>
        <v>24371.567774162406</v>
      </c>
      <c r="M109" s="122">
        <f ca="1">IFERROR(IF((VLOOKUP($E109,'Adj NEA Backsheet'!$D$5:$CB$183,M$9,FALSE))="","",(VLOOKUP($E109,'Adj NEA Backsheet'!$D$5:$CB$183,M$9,FALSE))),"")</f>
        <v>23687.799574339209</v>
      </c>
      <c r="N109" s="124">
        <f ca="1">IFERROR(IF((VLOOKUP($E109,'Adj NEA Backsheet'!$D$5:$CB$183,N$9,FALSE))="","",(VLOOKUP($E109,'Adj NEA Backsheet'!$D$5:$CB$183,N$9,FALSE))),"")</f>
        <v>25384.291870768502</v>
      </c>
      <c r="O109" s="121">
        <f ca="1">IFERROR(IF((VLOOKUP($E109,'Adj NEA Backsheet'!$D$5:$CB$183,O$9,FALSE))="","",(VLOOKUP($E109,'Adj NEA Backsheet'!$D$5:$CB$183,O$9,FALSE))),"")</f>
        <v>35919.961346722979</v>
      </c>
      <c r="P109" s="125">
        <f ca="1">IFERROR(IF((VLOOKUP($E109,'Adj NEA Backsheet'!$D$5:$CB$183,P$9,FALSE))="","",(VLOOKUP($E109,'Adj NEA Backsheet'!$D$5:$CB$183,P$9,FALSE))),"")</f>
        <v>35606.586110028504</v>
      </c>
      <c r="Q109" s="122">
        <f ca="1">IFERROR(IF((VLOOKUP($E109,'Adj NEA Backsheet'!$D$5:$CB$183,Q$9,FALSE))="","",(VLOOKUP($E109,'Adj NEA Backsheet'!$D$5:$CB$183,Q$9,FALSE))),"")</f>
        <v>34867.225422205447</v>
      </c>
      <c r="R109" s="124">
        <f ca="1">IFERROR(IF((VLOOKUP($E109,'Adj NEA Backsheet'!$D$5:$CB$183,R$9,FALSE))="","",(VLOOKUP($E109,'Adj NEA Backsheet'!$D$5:$CB$183,R$9,FALSE))),"")</f>
        <v>38662.41028653385</v>
      </c>
    </row>
    <row r="110" spans="1:18" ht="15" customHeight="1" x14ac:dyDescent="0.3">
      <c r="A110" s="57">
        <v>97</v>
      </c>
      <c r="B110" s="98" t="str">
        <f ca="1">IFERROR(IF((VLOOKUP($E110,'Org List'!$AJ$10:$AL$188,3,FALSE))="","",(VLOOKUP($E110,'Org List'!$AJ$10:$AL$188,3,FALSE))),"")</f>
        <v>North of England Commissioning Region</v>
      </c>
      <c r="C110" s="99" t="str">
        <f ca="1">IFERROR(IF((VLOOKUP($E110,'Org List'!$AO$10:$AQ$188,3,FALSE))="","",(VLOOKUP($E110,'Org List'!$AO$10:$AQ$188,3,FALSE))),"")</f>
        <v>Yorkshire and The Humber Region</v>
      </c>
      <c r="D110" s="114" t="str">
        <f ca="1">IFERROR(IF((VLOOKUP($E110,'Org List'!$AT$10:$AV$188,3,FALSE))="","",(VLOOKUP($E110,'Org List'!$AT$10:$AV$188,3,FALSE))),"")</f>
        <v>NHS England North (Yorkshire And Humber)</v>
      </c>
      <c r="E110" s="98" t="str">
        <f t="shared" ca="1" si="1"/>
        <v>E08000035</v>
      </c>
      <c r="F110" s="100" t="str">
        <f ca="1">IF(E110="","",VLOOKUP(E110,'Org List'!$J$9:$K$488,2,0))</f>
        <v>Leeds</v>
      </c>
      <c r="G110" s="121">
        <f ca="1">IFERROR(IF((VLOOKUP($E110,'Adj NEA Backsheet'!$D$5:$CB$183,G$9,FALSE))="","",(VLOOKUP($E110,'Adj NEA Backsheet'!$D$5:$CB$183,G$9,FALSE))),"")</f>
        <v>4611.7856197942037</v>
      </c>
      <c r="H110" s="122">
        <f ca="1">IFERROR(IF((VLOOKUP($E110,'Adj NEA Backsheet'!$D$5:$CB$183,H$9,FALSE))="","",(VLOOKUP($E110,'Adj NEA Backsheet'!$D$5:$CB$183,H$9,FALSE))),"")</f>
        <v>5483.8827921147167</v>
      </c>
      <c r="I110" s="122">
        <f ca="1">IFERROR(IF((VLOOKUP($E110,'Adj NEA Backsheet'!$D$5:$CB$183,I$9,FALSE))="","",(VLOOKUP($E110,'Adj NEA Backsheet'!$D$5:$CB$183,I$9,FALSE))),"")</f>
        <v>5056.9899406721343</v>
      </c>
      <c r="J110" s="123">
        <f ca="1">IFERROR(IF((VLOOKUP($E110,'Adj NEA Backsheet'!$D$5:$CB$183,J$9,FALSE))="","",(VLOOKUP($E110,'Adj NEA Backsheet'!$D$5:$CB$183,J$9,FALSE))),"")</f>
        <v>4457.6196510756463</v>
      </c>
      <c r="K110" s="121">
        <f ca="1">IFERROR(IF((VLOOKUP($E110,'Adj NEA Backsheet'!$D$5:$CB$183,K$9,FALSE))="","",(VLOOKUP($E110,'Adj NEA Backsheet'!$D$5:$CB$183,K$9,FALSE))),"")</f>
        <v>13601.199691767973</v>
      </c>
      <c r="L110" s="122">
        <f ca="1">IFERROR(IF((VLOOKUP($E110,'Adj NEA Backsheet'!$D$5:$CB$183,L$9,FALSE))="","",(VLOOKUP($E110,'Adj NEA Backsheet'!$D$5:$CB$183,L$9,FALSE))),"")</f>
        <v>13905.334544362235</v>
      </c>
      <c r="M110" s="122">
        <f ca="1">IFERROR(IF((VLOOKUP($E110,'Adj NEA Backsheet'!$D$5:$CB$183,M$9,FALSE))="","",(VLOOKUP($E110,'Adj NEA Backsheet'!$D$5:$CB$183,M$9,FALSE))),"")</f>
        <v>14064.612608444026</v>
      </c>
      <c r="N110" s="124">
        <f ca="1">IFERROR(IF((VLOOKUP($E110,'Adj NEA Backsheet'!$D$5:$CB$183,N$9,FALSE))="","",(VLOOKUP($E110,'Adj NEA Backsheet'!$D$5:$CB$183,N$9,FALSE))),"")</f>
        <v>13689.266288998915</v>
      </c>
      <c r="O110" s="121">
        <f ca="1">IFERROR(IF((VLOOKUP($E110,'Adj NEA Backsheet'!$D$5:$CB$183,O$9,FALSE))="","",(VLOOKUP($E110,'Adj NEA Backsheet'!$D$5:$CB$183,O$9,FALSE))),"")</f>
        <v>18212.985311562177</v>
      </c>
      <c r="P110" s="125">
        <f ca="1">IFERROR(IF((VLOOKUP($E110,'Adj NEA Backsheet'!$D$5:$CB$183,P$9,FALSE))="","",(VLOOKUP($E110,'Adj NEA Backsheet'!$D$5:$CB$183,P$9,FALSE))),"")</f>
        <v>19389.217336476951</v>
      </c>
      <c r="Q110" s="122">
        <f ca="1">IFERROR(IF((VLOOKUP($E110,'Adj NEA Backsheet'!$D$5:$CB$183,Q$9,FALSE))="","",(VLOOKUP($E110,'Adj NEA Backsheet'!$D$5:$CB$183,Q$9,FALSE))),"")</f>
        <v>19121.60254911616</v>
      </c>
      <c r="R110" s="124">
        <f ca="1">IFERROR(IF((VLOOKUP($E110,'Adj NEA Backsheet'!$D$5:$CB$183,R$9,FALSE))="","",(VLOOKUP($E110,'Adj NEA Backsheet'!$D$5:$CB$183,R$9,FALSE))),"")</f>
        <v>18146.88594007456</v>
      </c>
    </row>
    <row r="111" spans="1:18" ht="15" customHeight="1" x14ac:dyDescent="0.3">
      <c r="A111" s="57">
        <v>98</v>
      </c>
      <c r="B111" s="98" t="str">
        <f ca="1">IFERROR(IF((VLOOKUP($E111,'Org List'!$AJ$10:$AL$188,3,FALSE))="","",(VLOOKUP($E111,'Org List'!$AJ$10:$AL$188,3,FALSE))),"")</f>
        <v>Midlands and East of England Commissioning Region</v>
      </c>
      <c r="C111" s="99" t="str">
        <f ca="1">IFERROR(IF((VLOOKUP($E111,'Org List'!$AO$10:$AQ$188,3,FALSE))="","",(VLOOKUP($E111,'Org List'!$AO$10:$AQ$188,3,FALSE))),"")</f>
        <v>East Midlands Region</v>
      </c>
      <c r="D111" s="114" t="str">
        <f ca="1">IFERROR(IF((VLOOKUP($E111,'Org List'!$AT$10:$AV$188,3,FALSE))="","",(VLOOKUP($E111,'Org List'!$AT$10:$AV$188,3,FALSE))),"")</f>
        <v>NHS England Midlands And East (Central Midlands)</v>
      </c>
      <c r="E111" s="98" t="str">
        <f t="shared" ca="1" si="1"/>
        <v>E06000016</v>
      </c>
      <c r="F111" s="100" t="str">
        <f ca="1">IF(E111="","",VLOOKUP(E111,'Org List'!$J$9:$K$488,2,0))</f>
        <v>Leicester</v>
      </c>
      <c r="G111" s="121">
        <f ca="1">IFERROR(IF((VLOOKUP($E111,'Adj NEA Backsheet'!$D$5:$CB$183,G$9,FALSE))="","",(VLOOKUP($E111,'Adj NEA Backsheet'!$D$5:$CB$183,G$9,FALSE))),"")</f>
        <v>3452.0681503960295</v>
      </c>
      <c r="H111" s="122">
        <f ca="1">IFERROR(IF((VLOOKUP($E111,'Adj NEA Backsheet'!$D$5:$CB$183,H$9,FALSE))="","",(VLOOKUP($E111,'Adj NEA Backsheet'!$D$5:$CB$183,H$9,FALSE))),"")</f>
        <v>3691.1394337147667</v>
      </c>
      <c r="I111" s="122">
        <f ca="1">IFERROR(IF((VLOOKUP($E111,'Adj NEA Backsheet'!$D$5:$CB$183,I$9,FALSE))="","",(VLOOKUP($E111,'Adj NEA Backsheet'!$D$5:$CB$183,I$9,FALSE))),"")</f>
        <v>3228.6994004503908</v>
      </c>
      <c r="J111" s="123">
        <f ca="1">IFERROR(IF((VLOOKUP($E111,'Adj NEA Backsheet'!$D$5:$CB$183,J$9,FALSE))="","",(VLOOKUP($E111,'Adj NEA Backsheet'!$D$5:$CB$183,J$9,FALSE))),"")</f>
        <v>3364.52918633424</v>
      </c>
      <c r="K111" s="121">
        <f ca="1">IFERROR(IF((VLOOKUP($E111,'Adj NEA Backsheet'!$D$5:$CB$183,K$9,FALSE))="","",(VLOOKUP($E111,'Adj NEA Backsheet'!$D$5:$CB$183,K$9,FALSE))),"")</f>
        <v>6767.6342111599424</v>
      </c>
      <c r="L111" s="122">
        <f ca="1">IFERROR(IF((VLOOKUP($E111,'Adj NEA Backsheet'!$D$5:$CB$183,L$9,FALSE))="","",(VLOOKUP($E111,'Adj NEA Backsheet'!$D$5:$CB$183,L$9,FALSE))),"")</f>
        <v>6662.7545742362981</v>
      </c>
      <c r="M111" s="122">
        <f ca="1">IFERROR(IF((VLOOKUP($E111,'Adj NEA Backsheet'!$D$5:$CB$183,M$9,FALSE))="","",(VLOOKUP($E111,'Adj NEA Backsheet'!$D$5:$CB$183,M$9,FALSE))),"")</f>
        <v>6399.1272626159389</v>
      </c>
      <c r="N111" s="124">
        <f ca="1">IFERROR(IF((VLOOKUP($E111,'Adj NEA Backsheet'!$D$5:$CB$183,N$9,FALSE))="","",(VLOOKUP($E111,'Adj NEA Backsheet'!$D$5:$CB$183,N$9,FALSE))),"")</f>
        <v>7027.3801812909251</v>
      </c>
      <c r="O111" s="121">
        <f ca="1">IFERROR(IF((VLOOKUP($E111,'Adj NEA Backsheet'!$D$5:$CB$183,O$9,FALSE))="","",(VLOOKUP($E111,'Adj NEA Backsheet'!$D$5:$CB$183,O$9,FALSE))),"")</f>
        <v>10219.702361555972</v>
      </c>
      <c r="P111" s="125">
        <f ca="1">IFERROR(IF((VLOOKUP($E111,'Adj NEA Backsheet'!$D$5:$CB$183,P$9,FALSE))="","",(VLOOKUP($E111,'Adj NEA Backsheet'!$D$5:$CB$183,P$9,FALSE))),"")</f>
        <v>10353.894007951065</v>
      </c>
      <c r="Q111" s="122">
        <f ca="1">IFERROR(IF((VLOOKUP($E111,'Adj NEA Backsheet'!$D$5:$CB$183,Q$9,FALSE))="","",(VLOOKUP($E111,'Adj NEA Backsheet'!$D$5:$CB$183,Q$9,FALSE))),"")</f>
        <v>9627.8266630663293</v>
      </c>
      <c r="R111" s="124">
        <f ca="1">IFERROR(IF((VLOOKUP($E111,'Adj NEA Backsheet'!$D$5:$CB$183,R$9,FALSE))="","",(VLOOKUP($E111,'Adj NEA Backsheet'!$D$5:$CB$183,R$9,FALSE))),"")</f>
        <v>10391.909367625165</v>
      </c>
    </row>
    <row r="112" spans="1:18" ht="15" customHeight="1" x14ac:dyDescent="0.3">
      <c r="A112" s="57">
        <v>99</v>
      </c>
      <c r="B112" s="98" t="str">
        <f ca="1">IFERROR(IF((VLOOKUP($E112,'Org List'!$AJ$10:$AL$188,3,FALSE))="","",(VLOOKUP($E112,'Org List'!$AJ$10:$AL$188,3,FALSE))),"")</f>
        <v>Midlands and East of England Commissioning Region</v>
      </c>
      <c r="C112" s="99" t="str">
        <f ca="1">IFERROR(IF((VLOOKUP($E112,'Org List'!$AO$10:$AQ$188,3,FALSE))="","",(VLOOKUP($E112,'Org List'!$AO$10:$AQ$188,3,FALSE))),"")</f>
        <v>East Midlands Region</v>
      </c>
      <c r="D112" s="114" t="str">
        <f ca="1">IFERROR(IF((VLOOKUP($E112,'Org List'!$AT$10:$AV$188,3,FALSE))="","",(VLOOKUP($E112,'Org List'!$AT$10:$AV$188,3,FALSE))),"")</f>
        <v>NHS England Midlands And East (Central Midlands)</v>
      </c>
      <c r="E112" s="98" t="str">
        <f t="shared" ca="1" si="1"/>
        <v>E10000018</v>
      </c>
      <c r="F112" s="100" t="str">
        <f ca="1">IF(E112="","",VLOOKUP(E112,'Org List'!$J$9:$K$488,2,0))</f>
        <v>Leicestershire</v>
      </c>
      <c r="G112" s="121">
        <f ca="1">IFERROR(IF((VLOOKUP($E112,'Adj NEA Backsheet'!$D$5:$CB$183,G$9,FALSE))="","",(VLOOKUP($E112,'Adj NEA Backsheet'!$D$5:$CB$183,G$9,FALSE))),"")</f>
        <v>5130.8702767556651</v>
      </c>
      <c r="H112" s="122">
        <f ca="1">IFERROR(IF((VLOOKUP($E112,'Adj NEA Backsheet'!$D$5:$CB$183,H$9,FALSE))="","",(VLOOKUP($E112,'Adj NEA Backsheet'!$D$5:$CB$183,H$9,FALSE))),"")</f>
        <v>5186.3711722693315</v>
      </c>
      <c r="I112" s="122">
        <f ca="1">IFERROR(IF((VLOOKUP($E112,'Adj NEA Backsheet'!$D$5:$CB$183,I$9,FALSE))="","",(VLOOKUP($E112,'Adj NEA Backsheet'!$D$5:$CB$183,I$9,FALSE))),"")</f>
        <v>4813.6351251251417</v>
      </c>
      <c r="J112" s="123">
        <f ca="1">IFERROR(IF((VLOOKUP($E112,'Adj NEA Backsheet'!$D$5:$CB$183,J$9,FALSE))="","",(VLOOKUP($E112,'Adj NEA Backsheet'!$D$5:$CB$183,J$9,FALSE))),"")</f>
        <v>4959.7855973018322</v>
      </c>
      <c r="K112" s="121">
        <f ca="1">IFERROR(IF((VLOOKUP($E112,'Adj NEA Backsheet'!$D$5:$CB$183,K$9,FALSE))="","",(VLOOKUP($E112,'Adj NEA Backsheet'!$D$5:$CB$183,K$9,FALSE))),"")</f>
        <v>12831.70582231108</v>
      </c>
      <c r="L112" s="122">
        <f ca="1">IFERROR(IF((VLOOKUP($E112,'Adj NEA Backsheet'!$D$5:$CB$183,L$9,FALSE))="","",(VLOOKUP($E112,'Adj NEA Backsheet'!$D$5:$CB$183,L$9,FALSE))),"")</f>
        <v>12365.384409875205</v>
      </c>
      <c r="M112" s="122">
        <f ca="1">IFERROR(IF((VLOOKUP($E112,'Adj NEA Backsheet'!$D$5:$CB$183,M$9,FALSE))="","",(VLOOKUP($E112,'Adj NEA Backsheet'!$D$5:$CB$183,M$9,FALSE))),"")</f>
        <v>12269.655581341367</v>
      </c>
      <c r="N112" s="124">
        <f ca="1">IFERROR(IF((VLOOKUP($E112,'Adj NEA Backsheet'!$D$5:$CB$183,N$9,FALSE))="","",(VLOOKUP($E112,'Adj NEA Backsheet'!$D$5:$CB$183,N$9,FALSE))),"")</f>
        <v>12797.113990605141</v>
      </c>
      <c r="O112" s="121">
        <f ca="1">IFERROR(IF((VLOOKUP($E112,'Adj NEA Backsheet'!$D$5:$CB$183,O$9,FALSE))="","",(VLOOKUP($E112,'Adj NEA Backsheet'!$D$5:$CB$183,O$9,FALSE))),"")</f>
        <v>17962.576099066744</v>
      </c>
      <c r="P112" s="125">
        <f ca="1">IFERROR(IF((VLOOKUP($E112,'Adj NEA Backsheet'!$D$5:$CB$183,P$9,FALSE))="","",(VLOOKUP($E112,'Adj NEA Backsheet'!$D$5:$CB$183,P$9,FALSE))),"")</f>
        <v>17551.755582144535</v>
      </c>
      <c r="Q112" s="122">
        <f ca="1">IFERROR(IF((VLOOKUP($E112,'Adj NEA Backsheet'!$D$5:$CB$183,Q$9,FALSE))="","",(VLOOKUP($E112,'Adj NEA Backsheet'!$D$5:$CB$183,Q$9,FALSE))),"")</f>
        <v>17083.290706466509</v>
      </c>
      <c r="R112" s="124">
        <f ca="1">IFERROR(IF((VLOOKUP($E112,'Adj NEA Backsheet'!$D$5:$CB$183,R$9,FALSE))="","",(VLOOKUP($E112,'Adj NEA Backsheet'!$D$5:$CB$183,R$9,FALSE))),"")</f>
        <v>17756.899587906973</v>
      </c>
    </row>
    <row r="113" spans="1:18" ht="15" customHeight="1" x14ac:dyDescent="0.3">
      <c r="A113" s="57">
        <v>100</v>
      </c>
      <c r="B113" s="98" t="str">
        <f ca="1">IFERROR(IF((VLOOKUP($E113,'Org List'!$AJ$10:$AL$188,3,FALSE))="","",(VLOOKUP($E113,'Org List'!$AJ$10:$AL$188,3,FALSE))),"")</f>
        <v>London Commissioning Region</v>
      </c>
      <c r="C113" s="99" t="str">
        <f ca="1">IFERROR(IF((VLOOKUP($E113,'Org List'!$AO$10:$AQ$188,3,FALSE))="","",(VLOOKUP($E113,'Org List'!$AO$10:$AQ$188,3,FALSE))),"")</f>
        <v>London Region</v>
      </c>
      <c r="D113" s="114" t="str">
        <f ca="1">IFERROR(IF((VLOOKUP($E113,'Org List'!$AT$10:$AV$188,3,FALSE))="","",(VLOOKUP($E113,'Org List'!$AT$10:$AV$188,3,FALSE))),"")</f>
        <v>NHS England London</v>
      </c>
      <c r="E113" s="98" t="str">
        <f t="shared" ca="1" si="1"/>
        <v>E09000023</v>
      </c>
      <c r="F113" s="100" t="str">
        <f ca="1">IF(E113="","",VLOOKUP(E113,'Org List'!$J$9:$K$488,2,0))</f>
        <v>Lewisham</v>
      </c>
      <c r="G113" s="121">
        <f ca="1">IFERROR(IF((VLOOKUP($E113,'Adj NEA Backsheet'!$D$5:$CB$183,G$9,FALSE))="","",(VLOOKUP($E113,'Adj NEA Backsheet'!$D$5:$CB$183,G$9,FALSE))),"")</f>
        <v>1571.3475986412702</v>
      </c>
      <c r="H113" s="122">
        <f ca="1">IFERROR(IF((VLOOKUP($E113,'Adj NEA Backsheet'!$D$5:$CB$183,H$9,FALSE))="","",(VLOOKUP($E113,'Adj NEA Backsheet'!$D$5:$CB$183,H$9,FALSE))),"")</f>
        <v>1818.6164232150536</v>
      </c>
      <c r="I113" s="122">
        <f ca="1">IFERROR(IF((VLOOKUP($E113,'Adj NEA Backsheet'!$D$5:$CB$183,I$9,FALSE))="","",(VLOOKUP($E113,'Adj NEA Backsheet'!$D$5:$CB$183,I$9,FALSE))),"")</f>
        <v>1845.7087691057866</v>
      </c>
      <c r="J113" s="123">
        <f ca="1">IFERROR(IF((VLOOKUP($E113,'Adj NEA Backsheet'!$D$5:$CB$183,J$9,FALSE))="","",(VLOOKUP($E113,'Adj NEA Backsheet'!$D$5:$CB$183,J$9,FALSE))),"")</f>
        <v>2204.3799880139891</v>
      </c>
      <c r="K113" s="121">
        <f ca="1">IFERROR(IF((VLOOKUP($E113,'Adj NEA Backsheet'!$D$5:$CB$183,K$9,FALSE))="","",(VLOOKUP($E113,'Adj NEA Backsheet'!$D$5:$CB$183,K$9,FALSE))),"")</f>
        <v>4719.6403073138035</v>
      </c>
      <c r="L113" s="122">
        <f ca="1">IFERROR(IF((VLOOKUP($E113,'Adj NEA Backsheet'!$D$5:$CB$183,L$9,FALSE))="","",(VLOOKUP($E113,'Adj NEA Backsheet'!$D$5:$CB$183,L$9,FALSE))),"")</f>
        <v>4773.4710834307207</v>
      </c>
      <c r="M113" s="122">
        <f ca="1">IFERROR(IF((VLOOKUP($E113,'Adj NEA Backsheet'!$D$5:$CB$183,M$9,FALSE))="","",(VLOOKUP($E113,'Adj NEA Backsheet'!$D$5:$CB$183,M$9,FALSE))),"")</f>
        <v>4760.5172596601988</v>
      </c>
      <c r="N113" s="124">
        <f ca="1">IFERROR(IF((VLOOKUP($E113,'Adj NEA Backsheet'!$D$5:$CB$183,N$9,FALSE))="","",(VLOOKUP($E113,'Adj NEA Backsheet'!$D$5:$CB$183,N$9,FALSE))),"")</f>
        <v>4837.830543121655</v>
      </c>
      <c r="O113" s="121">
        <f ca="1">IFERROR(IF((VLOOKUP($E113,'Adj NEA Backsheet'!$D$5:$CB$183,O$9,FALSE))="","",(VLOOKUP($E113,'Adj NEA Backsheet'!$D$5:$CB$183,O$9,FALSE))),"")</f>
        <v>6290.987905955074</v>
      </c>
      <c r="P113" s="125">
        <f ca="1">IFERROR(IF((VLOOKUP($E113,'Adj NEA Backsheet'!$D$5:$CB$183,P$9,FALSE))="","",(VLOOKUP($E113,'Adj NEA Backsheet'!$D$5:$CB$183,P$9,FALSE))),"")</f>
        <v>6592.0875066457738</v>
      </c>
      <c r="Q113" s="122">
        <f ca="1">IFERROR(IF((VLOOKUP($E113,'Adj NEA Backsheet'!$D$5:$CB$183,Q$9,FALSE))="","",(VLOOKUP($E113,'Adj NEA Backsheet'!$D$5:$CB$183,Q$9,FALSE))),"")</f>
        <v>6606.2260287659856</v>
      </c>
      <c r="R113" s="124">
        <f ca="1">IFERROR(IF((VLOOKUP($E113,'Adj NEA Backsheet'!$D$5:$CB$183,R$9,FALSE))="","",(VLOOKUP($E113,'Adj NEA Backsheet'!$D$5:$CB$183,R$9,FALSE))),"")</f>
        <v>7042.2105311356445</v>
      </c>
    </row>
    <row r="114" spans="1:18" ht="15" customHeight="1" x14ac:dyDescent="0.3">
      <c r="A114" s="57">
        <v>101</v>
      </c>
      <c r="B114" s="98" t="str">
        <f ca="1">IFERROR(IF((VLOOKUP($E114,'Org List'!$AJ$10:$AL$188,3,FALSE))="","",(VLOOKUP($E114,'Org List'!$AJ$10:$AL$188,3,FALSE))),"")</f>
        <v>Midlands and East of England Commissioning Region</v>
      </c>
      <c r="C114" s="99" t="str">
        <f ca="1">IFERROR(IF((VLOOKUP($E114,'Org List'!$AO$10:$AQ$188,3,FALSE))="","",(VLOOKUP($E114,'Org List'!$AO$10:$AQ$188,3,FALSE))),"")</f>
        <v>East Midlands Region</v>
      </c>
      <c r="D114" s="114" t="str">
        <f ca="1">IFERROR(IF((VLOOKUP($E114,'Org List'!$AT$10:$AV$188,3,FALSE))="","",(VLOOKUP($E114,'Org List'!$AT$10:$AV$188,3,FALSE))),"")</f>
        <v>NHS England Midlands And East (Central Midlands)</v>
      </c>
      <c r="E114" s="98" t="str">
        <f t="shared" ca="1" si="1"/>
        <v>E10000019</v>
      </c>
      <c r="F114" s="100" t="str">
        <f ca="1">IF(E114="","",VLOOKUP(E114,'Org List'!$J$9:$K$488,2,0))</f>
        <v>Lincolnshire</v>
      </c>
      <c r="G114" s="121">
        <f ca="1">IFERROR(IF((VLOOKUP($E114,'Adj NEA Backsheet'!$D$5:$CB$183,G$9,FALSE))="","",(VLOOKUP($E114,'Adj NEA Backsheet'!$D$5:$CB$183,G$9,FALSE))),"")</f>
        <v>4262.9852259235549</v>
      </c>
      <c r="H114" s="122">
        <f ca="1">IFERROR(IF((VLOOKUP($E114,'Adj NEA Backsheet'!$D$5:$CB$183,H$9,FALSE))="","",(VLOOKUP($E114,'Adj NEA Backsheet'!$D$5:$CB$183,H$9,FALSE))),"")</f>
        <v>4504.9412256967244</v>
      </c>
      <c r="I114" s="122">
        <f ca="1">IFERROR(IF((VLOOKUP($E114,'Adj NEA Backsheet'!$D$5:$CB$183,I$9,FALSE))="","",(VLOOKUP($E114,'Adj NEA Backsheet'!$D$5:$CB$183,I$9,FALSE))),"")</f>
        <v>4498.5984199293771</v>
      </c>
      <c r="J114" s="123">
        <f ca="1">IFERROR(IF((VLOOKUP($E114,'Adj NEA Backsheet'!$D$5:$CB$183,J$9,FALSE))="","",(VLOOKUP($E114,'Adj NEA Backsheet'!$D$5:$CB$183,J$9,FALSE))),"")</f>
        <v>5141.3751877434215</v>
      </c>
      <c r="K114" s="121">
        <f ca="1">IFERROR(IF((VLOOKUP($E114,'Adj NEA Backsheet'!$D$5:$CB$183,K$9,FALSE))="","",(VLOOKUP($E114,'Adj NEA Backsheet'!$D$5:$CB$183,K$9,FALSE))),"")</f>
        <v>14894.057258761541</v>
      </c>
      <c r="L114" s="122">
        <f ca="1">IFERROR(IF((VLOOKUP($E114,'Adj NEA Backsheet'!$D$5:$CB$183,L$9,FALSE))="","",(VLOOKUP($E114,'Adj NEA Backsheet'!$D$5:$CB$183,L$9,FALSE))),"")</f>
        <v>14344.967386967981</v>
      </c>
      <c r="M114" s="122">
        <f ca="1">IFERROR(IF((VLOOKUP($E114,'Adj NEA Backsheet'!$D$5:$CB$183,M$9,FALSE))="","",(VLOOKUP($E114,'Adj NEA Backsheet'!$D$5:$CB$183,M$9,FALSE))),"")</f>
        <v>14376.247317175395</v>
      </c>
      <c r="N114" s="124">
        <f ca="1">IFERROR(IF((VLOOKUP($E114,'Adj NEA Backsheet'!$D$5:$CB$183,N$9,FALSE))="","",(VLOOKUP($E114,'Adj NEA Backsheet'!$D$5:$CB$183,N$9,FALSE))),"")</f>
        <v>15004.865080364196</v>
      </c>
      <c r="O114" s="121">
        <f ca="1">IFERROR(IF((VLOOKUP($E114,'Adj NEA Backsheet'!$D$5:$CB$183,O$9,FALSE))="","",(VLOOKUP($E114,'Adj NEA Backsheet'!$D$5:$CB$183,O$9,FALSE))),"")</f>
        <v>19157.042484685095</v>
      </c>
      <c r="P114" s="125">
        <f ca="1">IFERROR(IF((VLOOKUP($E114,'Adj NEA Backsheet'!$D$5:$CB$183,P$9,FALSE))="","",(VLOOKUP($E114,'Adj NEA Backsheet'!$D$5:$CB$183,P$9,FALSE))),"")</f>
        <v>18849.908612664705</v>
      </c>
      <c r="Q114" s="122">
        <f ca="1">IFERROR(IF((VLOOKUP($E114,'Adj NEA Backsheet'!$D$5:$CB$183,Q$9,FALSE))="","",(VLOOKUP($E114,'Adj NEA Backsheet'!$D$5:$CB$183,Q$9,FALSE))),"")</f>
        <v>18874.845737104773</v>
      </c>
      <c r="R114" s="124">
        <f ca="1">IFERROR(IF((VLOOKUP($E114,'Adj NEA Backsheet'!$D$5:$CB$183,R$9,FALSE))="","",(VLOOKUP($E114,'Adj NEA Backsheet'!$D$5:$CB$183,R$9,FALSE))),"")</f>
        <v>20146.240268107616</v>
      </c>
    </row>
    <row r="115" spans="1:18" ht="15" customHeight="1" x14ac:dyDescent="0.3">
      <c r="A115" s="57">
        <v>102</v>
      </c>
      <c r="B115" s="98" t="str">
        <f ca="1">IFERROR(IF((VLOOKUP($E115,'Org List'!$AJ$10:$AL$188,3,FALSE))="","",(VLOOKUP($E115,'Org List'!$AJ$10:$AL$188,3,FALSE))),"")</f>
        <v>North of England Commissioning Region</v>
      </c>
      <c r="C115" s="99" t="str">
        <f ca="1">IFERROR(IF((VLOOKUP($E115,'Org List'!$AO$10:$AQ$188,3,FALSE))="","",(VLOOKUP($E115,'Org List'!$AO$10:$AQ$188,3,FALSE))),"")</f>
        <v>North West Region</v>
      </c>
      <c r="D115" s="114" t="str">
        <f ca="1">IFERROR(IF((VLOOKUP($E115,'Org List'!$AT$10:$AV$188,3,FALSE))="","",(VLOOKUP($E115,'Org List'!$AT$10:$AV$188,3,FALSE))),"")</f>
        <v>NHS England North (Cheshire And Merseyside)</v>
      </c>
      <c r="E115" s="98" t="str">
        <f t="shared" ca="1" si="1"/>
        <v>E08000012</v>
      </c>
      <c r="F115" s="100" t="str">
        <f ca="1">IF(E115="","",VLOOKUP(E115,'Org List'!$J$9:$K$488,2,0))</f>
        <v>Liverpool</v>
      </c>
      <c r="G115" s="121">
        <f ca="1">IFERROR(IF((VLOOKUP($E115,'Adj NEA Backsheet'!$D$5:$CB$183,G$9,FALSE))="","",(VLOOKUP($E115,'Adj NEA Backsheet'!$D$5:$CB$183,G$9,FALSE))),"")</f>
        <v>6482.1414023085781</v>
      </c>
      <c r="H115" s="122">
        <f ca="1">IFERROR(IF((VLOOKUP($E115,'Adj NEA Backsheet'!$D$5:$CB$183,H$9,FALSE))="","",(VLOOKUP($E115,'Adj NEA Backsheet'!$D$5:$CB$183,H$9,FALSE))),"")</f>
        <v>7138.2365905098231</v>
      </c>
      <c r="I115" s="122">
        <f ca="1">IFERROR(IF((VLOOKUP($E115,'Adj NEA Backsheet'!$D$5:$CB$183,I$9,FALSE))="","",(VLOOKUP($E115,'Adj NEA Backsheet'!$D$5:$CB$183,I$9,FALSE))),"")</f>
        <v>7401.5825225542412</v>
      </c>
      <c r="J115" s="123">
        <f ca="1">IFERROR(IF((VLOOKUP($E115,'Adj NEA Backsheet'!$D$5:$CB$183,J$9,FALSE))="","",(VLOOKUP($E115,'Adj NEA Backsheet'!$D$5:$CB$183,J$9,FALSE))),"")</f>
        <v>7587.0103959190237</v>
      </c>
      <c r="K115" s="121">
        <f ca="1">IFERROR(IF((VLOOKUP($E115,'Adj NEA Backsheet'!$D$5:$CB$183,K$9,FALSE))="","",(VLOOKUP($E115,'Adj NEA Backsheet'!$D$5:$CB$183,K$9,FALSE))),"")</f>
        <v>10741.450471036082</v>
      </c>
      <c r="L115" s="122">
        <f ca="1">IFERROR(IF((VLOOKUP($E115,'Adj NEA Backsheet'!$D$5:$CB$183,L$9,FALSE))="","",(VLOOKUP($E115,'Adj NEA Backsheet'!$D$5:$CB$183,L$9,FALSE))),"")</f>
        <v>10539.3075859378</v>
      </c>
      <c r="M115" s="122">
        <f ca="1">IFERROR(IF((VLOOKUP($E115,'Adj NEA Backsheet'!$D$5:$CB$183,M$9,FALSE))="","",(VLOOKUP($E115,'Adj NEA Backsheet'!$D$5:$CB$183,M$9,FALSE))),"")</f>
        <v>10378.002673665966</v>
      </c>
      <c r="N115" s="124">
        <f ca="1">IFERROR(IF((VLOOKUP($E115,'Adj NEA Backsheet'!$D$5:$CB$183,N$9,FALSE))="","",(VLOOKUP($E115,'Adj NEA Backsheet'!$D$5:$CB$183,N$9,FALSE))),"")</f>
        <v>10802.014312968813</v>
      </c>
      <c r="O115" s="121">
        <f ca="1">IFERROR(IF((VLOOKUP($E115,'Adj NEA Backsheet'!$D$5:$CB$183,O$9,FALSE))="","",(VLOOKUP($E115,'Adj NEA Backsheet'!$D$5:$CB$183,O$9,FALSE))),"")</f>
        <v>17223.59187334466</v>
      </c>
      <c r="P115" s="125">
        <f ca="1">IFERROR(IF((VLOOKUP($E115,'Adj NEA Backsheet'!$D$5:$CB$183,P$9,FALSE))="","",(VLOOKUP($E115,'Adj NEA Backsheet'!$D$5:$CB$183,P$9,FALSE))),"")</f>
        <v>17677.544176447624</v>
      </c>
      <c r="Q115" s="122">
        <f ca="1">IFERROR(IF((VLOOKUP($E115,'Adj NEA Backsheet'!$D$5:$CB$183,Q$9,FALSE))="","",(VLOOKUP($E115,'Adj NEA Backsheet'!$D$5:$CB$183,Q$9,FALSE))),"")</f>
        <v>17779.585196220207</v>
      </c>
      <c r="R115" s="124">
        <f ca="1">IFERROR(IF((VLOOKUP($E115,'Adj NEA Backsheet'!$D$5:$CB$183,R$9,FALSE))="","",(VLOOKUP($E115,'Adj NEA Backsheet'!$D$5:$CB$183,R$9,FALSE))),"")</f>
        <v>18389.024708887839</v>
      </c>
    </row>
    <row r="116" spans="1:18" ht="15" customHeight="1" x14ac:dyDescent="0.3">
      <c r="A116" s="57">
        <v>103</v>
      </c>
      <c r="B116" s="98" t="str">
        <f ca="1">IFERROR(IF((VLOOKUP($E116,'Org List'!$AJ$10:$AL$188,3,FALSE))="","",(VLOOKUP($E116,'Org List'!$AJ$10:$AL$188,3,FALSE))),"")</f>
        <v>Midlands and East of England Commissioning Region</v>
      </c>
      <c r="C116" s="99" t="str">
        <f ca="1">IFERROR(IF((VLOOKUP($E116,'Org List'!$AO$10:$AQ$188,3,FALSE))="","",(VLOOKUP($E116,'Org List'!$AO$10:$AQ$188,3,FALSE))),"")</f>
        <v>East Region</v>
      </c>
      <c r="D116" s="114" t="str">
        <f ca="1">IFERROR(IF((VLOOKUP($E116,'Org List'!$AT$10:$AV$188,3,FALSE))="","",(VLOOKUP($E116,'Org List'!$AT$10:$AV$188,3,FALSE))),"")</f>
        <v>NHS England Midlands And East (Central Midlands)</v>
      </c>
      <c r="E116" s="98" t="str">
        <f t="shared" ca="1" si="1"/>
        <v>E06000032</v>
      </c>
      <c r="F116" s="100" t="str">
        <f ca="1">IF(E116="","",VLOOKUP(E116,'Org List'!$J$9:$K$488,2,0))</f>
        <v>Luton</v>
      </c>
      <c r="G116" s="121">
        <f ca="1">IFERROR(IF((VLOOKUP($E116,'Adj NEA Backsheet'!$D$5:$CB$183,G$9,FALSE))="","",(VLOOKUP($E116,'Adj NEA Backsheet'!$D$5:$CB$183,G$9,FALSE))),"")</f>
        <v>2732.9644770610812</v>
      </c>
      <c r="H116" s="122">
        <f ca="1">IFERROR(IF((VLOOKUP($E116,'Adj NEA Backsheet'!$D$5:$CB$183,H$9,FALSE))="","",(VLOOKUP($E116,'Adj NEA Backsheet'!$D$5:$CB$183,H$9,FALSE))),"")</f>
        <v>2575.5944413154893</v>
      </c>
      <c r="I116" s="122">
        <f ca="1">IFERROR(IF((VLOOKUP($E116,'Adj NEA Backsheet'!$D$5:$CB$183,I$9,FALSE))="","",(VLOOKUP($E116,'Adj NEA Backsheet'!$D$5:$CB$183,I$9,FALSE))),"")</f>
        <v>2615.379306331095</v>
      </c>
      <c r="J116" s="123">
        <f ca="1">IFERROR(IF((VLOOKUP($E116,'Adj NEA Backsheet'!$D$5:$CB$183,J$9,FALSE))="","",(VLOOKUP($E116,'Adj NEA Backsheet'!$D$5:$CB$183,J$9,FALSE))),"")</f>
        <v>3012.3220048557787</v>
      </c>
      <c r="K116" s="121">
        <f ca="1">IFERROR(IF((VLOOKUP($E116,'Adj NEA Backsheet'!$D$5:$CB$183,K$9,FALSE))="","",(VLOOKUP($E116,'Adj NEA Backsheet'!$D$5:$CB$183,K$9,FALSE))),"")</f>
        <v>4498.55338684658</v>
      </c>
      <c r="L116" s="122">
        <f ca="1">IFERROR(IF((VLOOKUP($E116,'Adj NEA Backsheet'!$D$5:$CB$183,L$9,FALSE))="","",(VLOOKUP($E116,'Adj NEA Backsheet'!$D$5:$CB$183,L$9,FALSE))),"")</f>
        <v>4353.2313134293836</v>
      </c>
      <c r="M116" s="122">
        <f ca="1">IFERROR(IF((VLOOKUP($E116,'Adj NEA Backsheet'!$D$5:$CB$183,M$9,FALSE))="","",(VLOOKUP($E116,'Adj NEA Backsheet'!$D$5:$CB$183,M$9,FALSE))),"")</f>
        <v>4429.2405687378805</v>
      </c>
      <c r="N116" s="124">
        <f ca="1">IFERROR(IF((VLOOKUP($E116,'Adj NEA Backsheet'!$D$5:$CB$183,N$9,FALSE))="","",(VLOOKUP($E116,'Adj NEA Backsheet'!$D$5:$CB$183,N$9,FALSE))),"")</f>
        <v>4690.1977059423025</v>
      </c>
      <c r="O116" s="121">
        <f ca="1">IFERROR(IF((VLOOKUP($E116,'Adj NEA Backsheet'!$D$5:$CB$183,O$9,FALSE))="","",(VLOOKUP($E116,'Adj NEA Backsheet'!$D$5:$CB$183,O$9,FALSE))),"")</f>
        <v>7231.5178639076612</v>
      </c>
      <c r="P116" s="125">
        <f ca="1">IFERROR(IF((VLOOKUP($E116,'Adj NEA Backsheet'!$D$5:$CB$183,P$9,FALSE))="","",(VLOOKUP($E116,'Adj NEA Backsheet'!$D$5:$CB$183,P$9,FALSE))),"")</f>
        <v>6928.8257547448729</v>
      </c>
      <c r="Q116" s="122">
        <f ca="1">IFERROR(IF((VLOOKUP($E116,'Adj NEA Backsheet'!$D$5:$CB$183,Q$9,FALSE))="","",(VLOOKUP($E116,'Adj NEA Backsheet'!$D$5:$CB$183,Q$9,FALSE))),"")</f>
        <v>7044.6198750689755</v>
      </c>
      <c r="R116" s="124">
        <f ca="1">IFERROR(IF((VLOOKUP($E116,'Adj NEA Backsheet'!$D$5:$CB$183,R$9,FALSE))="","",(VLOOKUP($E116,'Adj NEA Backsheet'!$D$5:$CB$183,R$9,FALSE))),"")</f>
        <v>7702.5197107980812</v>
      </c>
    </row>
    <row r="117" spans="1:18" ht="15" customHeight="1" x14ac:dyDescent="0.3">
      <c r="A117" s="57">
        <v>104</v>
      </c>
      <c r="B117" s="98" t="str">
        <f ca="1">IFERROR(IF((VLOOKUP($E117,'Org List'!$AJ$10:$AL$188,3,FALSE))="","",(VLOOKUP($E117,'Org List'!$AJ$10:$AL$188,3,FALSE))),"")</f>
        <v>North of England Commissioning Region</v>
      </c>
      <c r="C117" s="99" t="str">
        <f ca="1">IFERROR(IF((VLOOKUP($E117,'Org List'!$AO$10:$AQ$188,3,FALSE))="","",(VLOOKUP($E117,'Org List'!$AO$10:$AQ$188,3,FALSE))),"")</f>
        <v>North West Region</v>
      </c>
      <c r="D117" s="114" t="str">
        <f ca="1">IFERROR(IF((VLOOKUP($E117,'Org List'!$AT$10:$AV$188,3,FALSE))="","",(VLOOKUP($E117,'Org List'!$AT$10:$AV$188,3,FALSE))),"")</f>
        <v>NHS England North (Greater Manchester)</v>
      </c>
      <c r="E117" s="98" t="str">
        <f t="shared" ca="1" si="1"/>
        <v>E08000003</v>
      </c>
      <c r="F117" s="100" t="str">
        <f ca="1">IF(E117="","",VLOOKUP(E117,'Org List'!$J$9:$K$488,2,0))</f>
        <v>Manchester</v>
      </c>
      <c r="G117" s="121">
        <f ca="1">IFERROR(IF((VLOOKUP($E117,'Adj NEA Backsheet'!$D$5:$CB$183,G$9,FALSE))="","",(VLOOKUP($E117,'Adj NEA Backsheet'!$D$5:$CB$183,G$9,FALSE))),"")</f>
        <v>6412.9963379023811</v>
      </c>
      <c r="H117" s="122">
        <f ca="1">IFERROR(IF((VLOOKUP($E117,'Adj NEA Backsheet'!$D$5:$CB$183,H$9,FALSE))="","",(VLOOKUP($E117,'Adj NEA Backsheet'!$D$5:$CB$183,H$9,FALSE))),"")</f>
        <v>6677.2961584157019</v>
      </c>
      <c r="I117" s="122">
        <f ca="1">IFERROR(IF((VLOOKUP($E117,'Adj NEA Backsheet'!$D$5:$CB$183,I$9,FALSE))="","",(VLOOKUP($E117,'Adj NEA Backsheet'!$D$5:$CB$183,I$9,FALSE))),"")</f>
        <v>6840.7601138465125</v>
      </c>
      <c r="J117" s="123">
        <f ca="1">IFERROR(IF((VLOOKUP($E117,'Adj NEA Backsheet'!$D$5:$CB$183,J$9,FALSE))="","",(VLOOKUP($E117,'Adj NEA Backsheet'!$D$5:$CB$183,J$9,FALSE))),"")</f>
        <v>7301.7553573321802</v>
      </c>
      <c r="K117" s="121">
        <f ca="1">IFERROR(IF((VLOOKUP($E117,'Adj NEA Backsheet'!$D$5:$CB$183,K$9,FALSE))="","",(VLOOKUP($E117,'Adj NEA Backsheet'!$D$5:$CB$183,K$9,FALSE))),"")</f>
        <v>10533.804961503658</v>
      </c>
      <c r="L117" s="122">
        <f ca="1">IFERROR(IF((VLOOKUP($E117,'Adj NEA Backsheet'!$D$5:$CB$183,L$9,FALSE))="","",(VLOOKUP($E117,'Adj NEA Backsheet'!$D$5:$CB$183,L$9,FALSE))),"")</f>
        <v>10518.568525469829</v>
      </c>
      <c r="M117" s="122">
        <f ca="1">IFERROR(IF((VLOOKUP($E117,'Adj NEA Backsheet'!$D$5:$CB$183,M$9,FALSE))="","",(VLOOKUP($E117,'Adj NEA Backsheet'!$D$5:$CB$183,M$9,FALSE))),"")</f>
        <v>10561.701050779495</v>
      </c>
      <c r="N117" s="124">
        <f ca="1">IFERROR(IF((VLOOKUP($E117,'Adj NEA Backsheet'!$D$5:$CB$183,N$9,FALSE))="","",(VLOOKUP($E117,'Adj NEA Backsheet'!$D$5:$CB$183,N$9,FALSE))),"")</f>
        <v>10961.977980565374</v>
      </c>
      <c r="O117" s="121">
        <f ca="1">IFERROR(IF((VLOOKUP($E117,'Adj NEA Backsheet'!$D$5:$CB$183,O$9,FALSE))="","",(VLOOKUP($E117,'Adj NEA Backsheet'!$D$5:$CB$183,O$9,FALSE))),"")</f>
        <v>16946.801299406041</v>
      </c>
      <c r="P117" s="125">
        <f ca="1">IFERROR(IF((VLOOKUP($E117,'Adj NEA Backsheet'!$D$5:$CB$183,P$9,FALSE))="","",(VLOOKUP($E117,'Adj NEA Backsheet'!$D$5:$CB$183,P$9,FALSE))),"")</f>
        <v>17195.864683885531</v>
      </c>
      <c r="Q117" s="122">
        <f ca="1">IFERROR(IF((VLOOKUP($E117,'Adj NEA Backsheet'!$D$5:$CB$183,Q$9,FALSE))="","",(VLOOKUP($E117,'Adj NEA Backsheet'!$D$5:$CB$183,Q$9,FALSE))),"")</f>
        <v>17402.461164626009</v>
      </c>
      <c r="R117" s="124">
        <f ca="1">IFERROR(IF((VLOOKUP($E117,'Adj NEA Backsheet'!$D$5:$CB$183,R$9,FALSE))="","",(VLOOKUP($E117,'Adj NEA Backsheet'!$D$5:$CB$183,R$9,FALSE))),"")</f>
        <v>18263.733337897553</v>
      </c>
    </row>
    <row r="118" spans="1:18" ht="15" customHeight="1" x14ac:dyDescent="0.3">
      <c r="A118" s="57">
        <v>105</v>
      </c>
      <c r="B118" s="98" t="str">
        <f ca="1">IFERROR(IF((VLOOKUP($E118,'Org List'!$AJ$10:$AL$188,3,FALSE))="","",(VLOOKUP($E118,'Org List'!$AJ$10:$AL$188,3,FALSE))),"")</f>
        <v>South East England Commissioning Region</v>
      </c>
      <c r="C118" s="99" t="str">
        <f ca="1">IFERROR(IF((VLOOKUP($E118,'Org List'!$AO$10:$AQ$188,3,FALSE))="","",(VLOOKUP($E118,'Org List'!$AO$10:$AQ$188,3,FALSE))),"")</f>
        <v>South East Region</v>
      </c>
      <c r="D118" s="114" t="str">
        <f ca="1">IFERROR(IF((VLOOKUP($E118,'Org List'!$AT$10:$AV$188,3,FALSE))="","",(VLOOKUP($E118,'Org List'!$AT$10:$AV$188,3,FALSE))),"")</f>
        <v>NHS England South East (Kent, Surrey and Sussex)</v>
      </c>
      <c r="E118" s="98" t="str">
        <f t="shared" ca="1" si="1"/>
        <v>E06000035</v>
      </c>
      <c r="F118" s="100" t="str">
        <f ca="1">IF(E118="","",VLOOKUP(E118,'Org List'!$J$9:$K$488,2,0))</f>
        <v>Medway</v>
      </c>
      <c r="G118" s="121">
        <f ca="1">IFERROR(IF((VLOOKUP($E118,'Adj NEA Backsheet'!$D$5:$CB$183,G$9,FALSE))="","",(VLOOKUP($E118,'Adj NEA Backsheet'!$D$5:$CB$183,G$9,FALSE))),"")</f>
        <v>2385.6111386370799</v>
      </c>
      <c r="H118" s="122">
        <f ca="1">IFERROR(IF((VLOOKUP($E118,'Adj NEA Backsheet'!$D$5:$CB$183,H$9,FALSE))="","",(VLOOKUP($E118,'Adj NEA Backsheet'!$D$5:$CB$183,H$9,FALSE))),"")</f>
        <v>2375.5904929105654</v>
      </c>
      <c r="I118" s="122">
        <f ca="1">IFERROR(IF((VLOOKUP($E118,'Adj NEA Backsheet'!$D$5:$CB$183,I$9,FALSE))="","",(VLOOKUP($E118,'Adj NEA Backsheet'!$D$5:$CB$183,I$9,FALSE))),"")</f>
        <v>2268.130726282126</v>
      </c>
      <c r="J118" s="123">
        <f ca="1">IFERROR(IF((VLOOKUP($E118,'Adj NEA Backsheet'!$D$5:$CB$183,J$9,FALSE))="","",(VLOOKUP($E118,'Adj NEA Backsheet'!$D$5:$CB$183,J$9,FALSE))),"")</f>
        <v>2760.9416417199532</v>
      </c>
      <c r="K118" s="121">
        <f ca="1">IFERROR(IF((VLOOKUP($E118,'Adj NEA Backsheet'!$D$5:$CB$183,K$9,FALSE))="","",(VLOOKUP($E118,'Adj NEA Backsheet'!$D$5:$CB$183,K$9,FALSE))),"")</f>
        <v>4881.6503725482016</v>
      </c>
      <c r="L118" s="122">
        <f ca="1">IFERROR(IF((VLOOKUP($E118,'Adj NEA Backsheet'!$D$5:$CB$183,L$9,FALSE))="","",(VLOOKUP($E118,'Adj NEA Backsheet'!$D$5:$CB$183,L$9,FALSE))),"")</f>
        <v>4897.4987199883271</v>
      </c>
      <c r="M118" s="122">
        <f ca="1">IFERROR(IF((VLOOKUP($E118,'Adj NEA Backsheet'!$D$5:$CB$183,M$9,FALSE))="","",(VLOOKUP($E118,'Adj NEA Backsheet'!$D$5:$CB$183,M$9,FALSE))),"")</f>
        <v>4935.379785060959</v>
      </c>
      <c r="N118" s="124">
        <f ca="1">IFERROR(IF((VLOOKUP($E118,'Adj NEA Backsheet'!$D$5:$CB$183,N$9,FALSE))="","",(VLOOKUP($E118,'Adj NEA Backsheet'!$D$5:$CB$183,N$9,FALSE))),"")</f>
        <v>4933.9847750981235</v>
      </c>
      <c r="O118" s="121">
        <f ca="1">IFERROR(IF((VLOOKUP($E118,'Adj NEA Backsheet'!$D$5:$CB$183,O$9,FALSE))="","",(VLOOKUP($E118,'Adj NEA Backsheet'!$D$5:$CB$183,O$9,FALSE))),"")</f>
        <v>7267.2615111852811</v>
      </c>
      <c r="P118" s="125">
        <f ca="1">IFERROR(IF((VLOOKUP($E118,'Adj NEA Backsheet'!$D$5:$CB$183,P$9,FALSE))="","",(VLOOKUP($E118,'Adj NEA Backsheet'!$D$5:$CB$183,P$9,FALSE))),"")</f>
        <v>7273.0892128988926</v>
      </c>
      <c r="Q118" s="122">
        <f ca="1">IFERROR(IF((VLOOKUP($E118,'Adj NEA Backsheet'!$D$5:$CB$183,Q$9,FALSE))="","",(VLOOKUP($E118,'Adj NEA Backsheet'!$D$5:$CB$183,Q$9,FALSE))),"")</f>
        <v>7203.5105113430855</v>
      </c>
      <c r="R118" s="124">
        <f ca="1">IFERROR(IF((VLOOKUP($E118,'Adj NEA Backsheet'!$D$5:$CB$183,R$9,FALSE))="","",(VLOOKUP($E118,'Adj NEA Backsheet'!$D$5:$CB$183,R$9,FALSE))),"")</f>
        <v>7694.9264168180762</v>
      </c>
    </row>
    <row r="119" spans="1:18" ht="15" customHeight="1" x14ac:dyDescent="0.3">
      <c r="A119" s="57">
        <v>106</v>
      </c>
      <c r="B119" s="98" t="str">
        <f ca="1">IFERROR(IF((VLOOKUP($E119,'Org List'!$AJ$10:$AL$188,3,FALSE))="","",(VLOOKUP($E119,'Org List'!$AJ$10:$AL$188,3,FALSE))),"")</f>
        <v>London Commissioning Region</v>
      </c>
      <c r="C119" s="99" t="str">
        <f ca="1">IFERROR(IF((VLOOKUP($E119,'Org List'!$AO$10:$AQ$188,3,FALSE))="","",(VLOOKUP($E119,'Org List'!$AO$10:$AQ$188,3,FALSE))),"")</f>
        <v>London Region</v>
      </c>
      <c r="D119" s="114" t="str">
        <f ca="1">IFERROR(IF((VLOOKUP($E119,'Org List'!$AT$10:$AV$188,3,FALSE))="","",(VLOOKUP($E119,'Org List'!$AT$10:$AV$188,3,FALSE))),"")</f>
        <v>NHS England London</v>
      </c>
      <c r="E119" s="98" t="str">
        <f t="shared" ca="1" si="1"/>
        <v>E09000024</v>
      </c>
      <c r="F119" s="100" t="str">
        <f ca="1">IF(E119="","",VLOOKUP(E119,'Org List'!$J$9:$K$488,2,0))</f>
        <v>Merton</v>
      </c>
      <c r="G119" s="121">
        <f ca="1">IFERROR(IF((VLOOKUP($E119,'Adj NEA Backsheet'!$D$5:$CB$183,G$9,FALSE))="","",(VLOOKUP($E119,'Adj NEA Backsheet'!$D$5:$CB$183,G$9,FALSE))),"")</f>
        <v>1847.0854567222741</v>
      </c>
      <c r="H119" s="122">
        <f ca="1">IFERROR(IF((VLOOKUP($E119,'Adj NEA Backsheet'!$D$5:$CB$183,H$9,FALSE))="","",(VLOOKUP($E119,'Adj NEA Backsheet'!$D$5:$CB$183,H$9,FALSE))),"")</f>
        <v>2024.84981391172</v>
      </c>
      <c r="I119" s="122">
        <f ca="1">IFERROR(IF((VLOOKUP($E119,'Adj NEA Backsheet'!$D$5:$CB$183,I$9,FALSE))="","",(VLOOKUP($E119,'Adj NEA Backsheet'!$D$5:$CB$183,I$9,FALSE))),"")</f>
        <v>2099.3208190337964</v>
      </c>
      <c r="J119" s="123">
        <f ca="1">IFERROR(IF((VLOOKUP($E119,'Adj NEA Backsheet'!$D$5:$CB$183,J$9,FALSE))="","",(VLOOKUP($E119,'Adj NEA Backsheet'!$D$5:$CB$183,J$9,FALSE))),"")</f>
        <v>2246.5020206851254</v>
      </c>
      <c r="K119" s="121">
        <f ca="1">IFERROR(IF((VLOOKUP($E119,'Adj NEA Backsheet'!$D$5:$CB$183,K$9,FALSE))="","",(VLOOKUP($E119,'Adj NEA Backsheet'!$D$5:$CB$183,K$9,FALSE))),"")</f>
        <v>3545.5227667353242</v>
      </c>
      <c r="L119" s="122">
        <f ca="1">IFERROR(IF((VLOOKUP($E119,'Adj NEA Backsheet'!$D$5:$CB$183,L$9,FALSE))="","",(VLOOKUP($E119,'Adj NEA Backsheet'!$D$5:$CB$183,L$9,FALSE))),"")</f>
        <v>3386.9318631671422</v>
      </c>
      <c r="M119" s="122">
        <f ca="1">IFERROR(IF((VLOOKUP($E119,'Adj NEA Backsheet'!$D$5:$CB$183,M$9,FALSE))="","",(VLOOKUP($E119,'Adj NEA Backsheet'!$D$5:$CB$183,M$9,FALSE))),"")</f>
        <v>3238.391103746786</v>
      </c>
      <c r="N119" s="124">
        <f ca="1">IFERROR(IF((VLOOKUP($E119,'Adj NEA Backsheet'!$D$5:$CB$183,N$9,FALSE))="","",(VLOOKUP($E119,'Adj NEA Backsheet'!$D$5:$CB$183,N$9,FALSE))),"")</f>
        <v>3480.0141880870947</v>
      </c>
      <c r="O119" s="121">
        <f ca="1">IFERROR(IF((VLOOKUP($E119,'Adj NEA Backsheet'!$D$5:$CB$183,O$9,FALSE))="","",(VLOOKUP($E119,'Adj NEA Backsheet'!$D$5:$CB$183,O$9,FALSE))),"")</f>
        <v>5392.6082234575988</v>
      </c>
      <c r="P119" s="125">
        <f ca="1">IFERROR(IF((VLOOKUP($E119,'Adj NEA Backsheet'!$D$5:$CB$183,P$9,FALSE))="","",(VLOOKUP($E119,'Adj NEA Backsheet'!$D$5:$CB$183,P$9,FALSE))),"")</f>
        <v>5411.7816770788622</v>
      </c>
      <c r="Q119" s="122">
        <f ca="1">IFERROR(IF((VLOOKUP($E119,'Adj NEA Backsheet'!$D$5:$CB$183,Q$9,FALSE))="","",(VLOOKUP($E119,'Adj NEA Backsheet'!$D$5:$CB$183,Q$9,FALSE))),"")</f>
        <v>5337.7119227805824</v>
      </c>
      <c r="R119" s="124">
        <f ca="1">IFERROR(IF((VLOOKUP($E119,'Adj NEA Backsheet'!$D$5:$CB$183,R$9,FALSE))="","",(VLOOKUP($E119,'Adj NEA Backsheet'!$D$5:$CB$183,R$9,FALSE))),"")</f>
        <v>5726.5162087722201</v>
      </c>
    </row>
    <row r="120" spans="1:18" ht="15" customHeight="1" x14ac:dyDescent="0.3">
      <c r="A120" s="57">
        <v>107</v>
      </c>
      <c r="B120" s="98" t="str">
        <f ca="1">IFERROR(IF((VLOOKUP($E120,'Org List'!$AJ$10:$AL$188,3,FALSE))="","",(VLOOKUP($E120,'Org List'!$AJ$10:$AL$188,3,FALSE))),"")</f>
        <v>North of England Commissioning Region</v>
      </c>
      <c r="C120" s="99" t="str">
        <f ca="1">IFERROR(IF((VLOOKUP($E120,'Org List'!$AO$10:$AQ$188,3,FALSE))="","",(VLOOKUP($E120,'Org List'!$AO$10:$AQ$188,3,FALSE))),"")</f>
        <v>North East Region</v>
      </c>
      <c r="D120" s="114" t="str">
        <f ca="1">IFERROR(IF((VLOOKUP($E120,'Org List'!$AT$10:$AV$188,3,FALSE))="","",(VLOOKUP($E120,'Org List'!$AT$10:$AV$188,3,FALSE))),"")</f>
        <v>NHS England North (Cumbria And North East)</v>
      </c>
      <c r="E120" s="98" t="str">
        <f t="shared" ca="1" si="1"/>
        <v>E06000002</v>
      </c>
      <c r="F120" s="100" t="str">
        <f ca="1">IF(E120="","",VLOOKUP(E120,'Org List'!$J$9:$K$488,2,0))</f>
        <v>Middlesbrough</v>
      </c>
      <c r="G120" s="121">
        <f ca="1">IFERROR(IF((VLOOKUP($E120,'Adj NEA Backsheet'!$D$5:$CB$183,G$9,FALSE))="","",(VLOOKUP($E120,'Adj NEA Backsheet'!$D$5:$CB$183,G$9,FALSE))),"")</f>
        <v>1853.5099214885427</v>
      </c>
      <c r="H120" s="122">
        <f ca="1">IFERROR(IF((VLOOKUP($E120,'Adj NEA Backsheet'!$D$5:$CB$183,H$9,FALSE))="","",(VLOOKUP($E120,'Adj NEA Backsheet'!$D$5:$CB$183,H$9,FALSE))),"")</f>
        <v>1917.7285705785207</v>
      </c>
      <c r="I120" s="122">
        <f ca="1">IFERROR(IF((VLOOKUP($E120,'Adj NEA Backsheet'!$D$5:$CB$183,I$9,FALSE))="","",(VLOOKUP($E120,'Adj NEA Backsheet'!$D$5:$CB$183,I$9,FALSE))),"")</f>
        <v>1887.2275944859509</v>
      </c>
      <c r="J120" s="123">
        <f ca="1">IFERROR(IF((VLOOKUP($E120,'Adj NEA Backsheet'!$D$5:$CB$183,J$9,FALSE))="","",(VLOOKUP($E120,'Adj NEA Backsheet'!$D$5:$CB$183,J$9,FALSE))),"")</f>
        <v>2013.2156191665445</v>
      </c>
      <c r="K120" s="121">
        <f ca="1">IFERROR(IF((VLOOKUP($E120,'Adj NEA Backsheet'!$D$5:$CB$183,K$9,FALSE))="","",(VLOOKUP($E120,'Adj NEA Backsheet'!$D$5:$CB$183,K$9,FALSE))),"")</f>
        <v>2978.8832196989633</v>
      </c>
      <c r="L120" s="122">
        <f ca="1">IFERROR(IF((VLOOKUP($E120,'Adj NEA Backsheet'!$D$5:$CB$183,L$9,FALSE))="","",(VLOOKUP($E120,'Adj NEA Backsheet'!$D$5:$CB$183,L$9,FALSE))),"")</f>
        <v>2941.9900669585586</v>
      </c>
      <c r="M120" s="122">
        <f ca="1">IFERROR(IF((VLOOKUP($E120,'Adj NEA Backsheet'!$D$5:$CB$183,M$9,FALSE))="","",(VLOOKUP($E120,'Adj NEA Backsheet'!$D$5:$CB$183,M$9,FALSE))),"")</f>
        <v>2931.7560710835487</v>
      </c>
      <c r="N120" s="124">
        <f ca="1">IFERROR(IF((VLOOKUP($E120,'Adj NEA Backsheet'!$D$5:$CB$183,N$9,FALSE))="","",(VLOOKUP($E120,'Adj NEA Backsheet'!$D$5:$CB$183,N$9,FALSE))),"")</f>
        <v>3115.6184206981497</v>
      </c>
      <c r="O120" s="121">
        <f ca="1">IFERROR(IF((VLOOKUP($E120,'Adj NEA Backsheet'!$D$5:$CB$183,O$9,FALSE))="","",(VLOOKUP($E120,'Adj NEA Backsheet'!$D$5:$CB$183,O$9,FALSE))),"")</f>
        <v>4832.3931411875055</v>
      </c>
      <c r="P120" s="125">
        <f ca="1">IFERROR(IF((VLOOKUP($E120,'Adj NEA Backsheet'!$D$5:$CB$183,P$9,FALSE))="","",(VLOOKUP($E120,'Adj NEA Backsheet'!$D$5:$CB$183,P$9,FALSE))),"")</f>
        <v>4859.7186375370793</v>
      </c>
      <c r="Q120" s="122">
        <f ca="1">IFERROR(IF((VLOOKUP($E120,'Adj NEA Backsheet'!$D$5:$CB$183,Q$9,FALSE))="","",(VLOOKUP($E120,'Adj NEA Backsheet'!$D$5:$CB$183,Q$9,FALSE))),"")</f>
        <v>4818.9836655694999</v>
      </c>
      <c r="R120" s="124">
        <f ca="1">IFERROR(IF((VLOOKUP($E120,'Adj NEA Backsheet'!$D$5:$CB$183,R$9,FALSE))="","",(VLOOKUP($E120,'Adj NEA Backsheet'!$D$5:$CB$183,R$9,FALSE))),"")</f>
        <v>5128.8340398646942</v>
      </c>
    </row>
    <row r="121" spans="1:18" ht="15" customHeight="1" x14ac:dyDescent="0.3">
      <c r="A121" s="57">
        <v>108</v>
      </c>
      <c r="B121" s="98" t="str">
        <f ca="1">IFERROR(IF((VLOOKUP($E121,'Org List'!$AJ$10:$AL$188,3,FALSE))="","",(VLOOKUP($E121,'Org List'!$AJ$10:$AL$188,3,FALSE))),"")</f>
        <v>Midlands and East of England Commissioning Region</v>
      </c>
      <c r="C121" s="99" t="str">
        <f ca="1">IFERROR(IF((VLOOKUP($E121,'Org List'!$AO$10:$AQ$188,3,FALSE))="","",(VLOOKUP($E121,'Org List'!$AO$10:$AQ$188,3,FALSE))),"")</f>
        <v>South East Region</v>
      </c>
      <c r="D121" s="114" t="str">
        <f ca="1">IFERROR(IF((VLOOKUP($E121,'Org List'!$AT$10:$AV$188,3,FALSE))="","",(VLOOKUP($E121,'Org List'!$AT$10:$AV$188,3,FALSE))),"")</f>
        <v>NHS England Midlands And East (Central Midlands)</v>
      </c>
      <c r="E121" s="98" t="str">
        <f t="shared" ca="1" si="1"/>
        <v>E06000042</v>
      </c>
      <c r="F121" s="100" t="str">
        <f ca="1">IF(E121="","",VLOOKUP(E121,'Org List'!$J$9:$K$488,2,0))</f>
        <v>Milton Keynes</v>
      </c>
      <c r="G121" s="121">
        <f ca="1">IFERROR(IF((VLOOKUP($E121,'Adj NEA Backsheet'!$D$5:$CB$183,G$9,FALSE))="","",(VLOOKUP($E121,'Adj NEA Backsheet'!$D$5:$CB$183,G$9,FALSE))),"")</f>
        <v>1938.1524043963641</v>
      </c>
      <c r="H121" s="122">
        <f ca="1">IFERROR(IF((VLOOKUP($E121,'Adj NEA Backsheet'!$D$5:$CB$183,H$9,FALSE))="","",(VLOOKUP($E121,'Adj NEA Backsheet'!$D$5:$CB$183,H$9,FALSE))),"")</f>
        <v>3033.5411352896363</v>
      </c>
      <c r="I121" s="122">
        <f ca="1">IFERROR(IF((VLOOKUP($E121,'Adj NEA Backsheet'!$D$5:$CB$183,I$9,FALSE))="","",(VLOOKUP($E121,'Adj NEA Backsheet'!$D$5:$CB$183,I$9,FALSE))),"")</f>
        <v>3409.6759770684375</v>
      </c>
      <c r="J121" s="123">
        <f ca="1">IFERROR(IF((VLOOKUP($E121,'Adj NEA Backsheet'!$D$5:$CB$183,J$9,FALSE))="","",(VLOOKUP($E121,'Adj NEA Backsheet'!$D$5:$CB$183,J$9,FALSE))),"")</f>
        <v>3961.1331052036435</v>
      </c>
      <c r="K121" s="121">
        <f ca="1">IFERROR(IF((VLOOKUP($E121,'Adj NEA Backsheet'!$D$5:$CB$183,K$9,FALSE))="","",(VLOOKUP($E121,'Adj NEA Backsheet'!$D$5:$CB$183,K$9,FALSE))),"")</f>
        <v>5006.0714740011736</v>
      </c>
      <c r="L121" s="122">
        <f ca="1">IFERROR(IF((VLOOKUP($E121,'Adj NEA Backsheet'!$D$5:$CB$183,L$9,FALSE))="","",(VLOOKUP($E121,'Adj NEA Backsheet'!$D$5:$CB$183,L$9,FALSE))),"")</f>
        <v>4994.3549317708384</v>
      </c>
      <c r="M121" s="122">
        <f ca="1">IFERROR(IF((VLOOKUP($E121,'Adj NEA Backsheet'!$D$5:$CB$183,M$9,FALSE))="","",(VLOOKUP($E121,'Adj NEA Backsheet'!$D$5:$CB$183,M$9,FALSE))),"")</f>
        <v>4842.2574682577033</v>
      </c>
      <c r="N121" s="124">
        <f ca="1">IFERROR(IF((VLOOKUP($E121,'Adj NEA Backsheet'!$D$5:$CB$183,N$9,FALSE))="","",(VLOOKUP($E121,'Adj NEA Backsheet'!$D$5:$CB$183,N$9,FALSE))),"")</f>
        <v>5429.6405169702866</v>
      </c>
      <c r="O121" s="121">
        <f ca="1">IFERROR(IF((VLOOKUP($E121,'Adj NEA Backsheet'!$D$5:$CB$183,O$9,FALSE))="","",(VLOOKUP($E121,'Adj NEA Backsheet'!$D$5:$CB$183,O$9,FALSE))),"")</f>
        <v>6944.2238783975372</v>
      </c>
      <c r="P121" s="125">
        <f ca="1">IFERROR(IF((VLOOKUP($E121,'Adj NEA Backsheet'!$D$5:$CB$183,P$9,FALSE))="","",(VLOOKUP($E121,'Adj NEA Backsheet'!$D$5:$CB$183,P$9,FALSE))),"")</f>
        <v>8027.8960670604747</v>
      </c>
      <c r="Q121" s="122">
        <f ca="1">IFERROR(IF((VLOOKUP($E121,'Adj NEA Backsheet'!$D$5:$CB$183,Q$9,FALSE))="","",(VLOOKUP($E121,'Adj NEA Backsheet'!$D$5:$CB$183,Q$9,FALSE))),"")</f>
        <v>8251.9334453261399</v>
      </c>
      <c r="R121" s="124">
        <f ca="1">IFERROR(IF((VLOOKUP($E121,'Adj NEA Backsheet'!$D$5:$CB$183,R$9,FALSE))="","",(VLOOKUP($E121,'Adj NEA Backsheet'!$D$5:$CB$183,R$9,FALSE))),"")</f>
        <v>9390.7736221739306</v>
      </c>
    </row>
    <row r="122" spans="1:18" ht="15" customHeight="1" x14ac:dyDescent="0.3">
      <c r="A122" s="57">
        <v>109</v>
      </c>
      <c r="B122" s="98" t="str">
        <f ca="1">IFERROR(IF((VLOOKUP($E122,'Org List'!$AJ$10:$AL$188,3,FALSE))="","",(VLOOKUP($E122,'Org List'!$AJ$10:$AL$188,3,FALSE))),"")</f>
        <v>North of England Commissioning Region</v>
      </c>
      <c r="C122" s="99" t="str">
        <f ca="1">IFERROR(IF((VLOOKUP($E122,'Org List'!$AO$10:$AQ$188,3,FALSE))="","",(VLOOKUP($E122,'Org List'!$AO$10:$AQ$188,3,FALSE))),"")</f>
        <v>North East Region</v>
      </c>
      <c r="D122" s="114" t="str">
        <f ca="1">IFERROR(IF((VLOOKUP($E122,'Org List'!$AT$10:$AV$188,3,FALSE))="","",(VLOOKUP($E122,'Org List'!$AT$10:$AV$188,3,FALSE))),"")</f>
        <v>NHS England North (Cumbria And North East)</v>
      </c>
      <c r="E122" s="98" t="str">
        <f t="shared" ca="1" si="1"/>
        <v>E08000021</v>
      </c>
      <c r="F122" s="100" t="str">
        <f ca="1">IF(E122="","",VLOOKUP(E122,'Org List'!$J$9:$K$488,2,0))</f>
        <v>Newcastle upon Tyne</v>
      </c>
      <c r="G122" s="121">
        <f ca="1">IFERROR(IF((VLOOKUP($E122,'Adj NEA Backsheet'!$D$5:$CB$183,G$9,FALSE))="","",(VLOOKUP($E122,'Adj NEA Backsheet'!$D$5:$CB$183,G$9,FALSE))),"")</f>
        <v>1998.0112581488538</v>
      </c>
      <c r="H122" s="122">
        <f ca="1">IFERROR(IF((VLOOKUP($E122,'Adj NEA Backsheet'!$D$5:$CB$183,H$9,FALSE))="","",(VLOOKUP($E122,'Adj NEA Backsheet'!$D$5:$CB$183,H$9,FALSE))),"")</f>
        <v>2189.4795188925773</v>
      </c>
      <c r="I122" s="122">
        <f ca="1">IFERROR(IF((VLOOKUP($E122,'Adj NEA Backsheet'!$D$5:$CB$183,I$9,FALSE))="","",(VLOOKUP($E122,'Adj NEA Backsheet'!$D$5:$CB$183,I$9,FALSE))),"")</f>
        <v>2273.5788653454374</v>
      </c>
      <c r="J122" s="123">
        <f ca="1">IFERROR(IF((VLOOKUP($E122,'Adj NEA Backsheet'!$D$5:$CB$183,J$9,FALSE))="","",(VLOOKUP($E122,'Adj NEA Backsheet'!$D$5:$CB$183,J$9,FALSE))),"")</f>
        <v>2420.7593803638333</v>
      </c>
      <c r="K122" s="121">
        <f ca="1">IFERROR(IF((VLOOKUP($E122,'Adj NEA Backsheet'!$D$5:$CB$183,K$9,FALSE))="","",(VLOOKUP($E122,'Adj NEA Backsheet'!$D$5:$CB$183,K$9,FALSE))),"")</f>
        <v>6577.7311053372205</v>
      </c>
      <c r="L122" s="122">
        <f ca="1">IFERROR(IF((VLOOKUP($E122,'Adj NEA Backsheet'!$D$5:$CB$183,L$9,FALSE))="","",(VLOOKUP($E122,'Adj NEA Backsheet'!$D$5:$CB$183,L$9,FALSE))),"")</f>
        <v>6316.1644080033439</v>
      </c>
      <c r="M122" s="122">
        <f ca="1">IFERROR(IF((VLOOKUP($E122,'Adj NEA Backsheet'!$D$5:$CB$183,M$9,FALSE))="","",(VLOOKUP($E122,'Adj NEA Backsheet'!$D$5:$CB$183,M$9,FALSE))),"")</f>
        <v>6260.259670310882</v>
      </c>
      <c r="N122" s="124">
        <f ca="1">IFERROR(IF((VLOOKUP($E122,'Adj NEA Backsheet'!$D$5:$CB$183,N$9,FALSE))="","",(VLOOKUP($E122,'Adj NEA Backsheet'!$D$5:$CB$183,N$9,FALSE))),"")</f>
        <v>6651.8052326416855</v>
      </c>
      <c r="O122" s="121">
        <f ca="1">IFERROR(IF((VLOOKUP($E122,'Adj NEA Backsheet'!$D$5:$CB$183,O$9,FALSE))="","",(VLOOKUP($E122,'Adj NEA Backsheet'!$D$5:$CB$183,O$9,FALSE))),"")</f>
        <v>8575.7423634860752</v>
      </c>
      <c r="P122" s="125">
        <f ca="1">IFERROR(IF((VLOOKUP($E122,'Adj NEA Backsheet'!$D$5:$CB$183,P$9,FALSE))="","",(VLOOKUP($E122,'Adj NEA Backsheet'!$D$5:$CB$183,P$9,FALSE))),"")</f>
        <v>8505.643926895922</v>
      </c>
      <c r="Q122" s="122">
        <f ca="1">IFERROR(IF((VLOOKUP($E122,'Adj NEA Backsheet'!$D$5:$CB$183,Q$9,FALSE))="","",(VLOOKUP($E122,'Adj NEA Backsheet'!$D$5:$CB$183,Q$9,FALSE))),"")</f>
        <v>8533.8385356563194</v>
      </c>
      <c r="R122" s="124">
        <f ca="1">IFERROR(IF((VLOOKUP($E122,'Adj NEA Backsheet'!$D$5:$CB$183,R$9,FALSE))="","",(VLOOKUP($E122,'Adj NEA Backsheet'!$D$5:$CB$183,R$9,FALSE))),"")</f>
        <v>9072.5646130055193</v>
      </c>
    </row>
    <row r="123" spans="1:18" ht="15" customHeight="1" x14ac:dyDescent="0.3">
      <c r="A123" s="57">
        <v>110</v>
      </c>
      <c r="B123" s="98" t="str">
        <f ca="1">IFERROR(IF((VLOOKUP($E123,'Org List'!$AJ$10:$AL$188,3,FALSE))="","",(VLOOKUP($E123,'Org List'!$AJ$10:$AL$188,3,FALSE))),"")</f>
        <v>London Commissioning Region</v>
      </c>
      <c r="C123" s="99" t="str">
        <f ca="1">IFERROR(IF((VLOOKUP($E123,'Org List'!$AO$10:$AQ$188,3,FALSE))="","",(VLOOKUP($E123,'Org List'!$AO$10:$AQ$188,3,FALSE))),"")</f>
        <v>London Region</v>
      </c>
      <c r="D123" s="114" t="str">
        <f ca="1">IFERROR(IF((VLOOKUP($E123,'Org List'!$AT$10:$AV$188,3,FALSE))="","",(VLOOKUP($E123,'Org List'!$AT$10:$AV$188,3,FALSE))),"")</f>
        <v>NHS England London</v>
      </c>
      <c r="E123" s="98" t="str">
        <f t="shared" ca="1" si="1"/>
        <v>E09000025</v>
      </c>
      <c r="F123" s="100" t="str">
        <f ca="1">IF(E123="","",VLOOKUP(E123,'Org List'!$J$9:$K$488,2,0))</f>
        <v>Newham</v>
      </c>
      <c r="G123" s="121">
        <f ca="1">IFERROR(IF((VLOOKUP($E123,'Adj NEA Backsheet'!$D$5:$CB$183,G$9,FALSE))="","",(VLOOKUP($E123,'Adj NEA Backsheet'!$D$5:$CB$183,G$9,FALSE))),"")</f>
        <v>2444.7982924133516</v>
      </c>
      <c r="H123" s="122">
        <f ca="1">IFERROR(IF((VLOOKUP($E123,'Adj NEA Backsheet'!$D$5:$CB$183,H$9,FALSE))="","",(VLOOKUP($E123,'Adj NEA Backsheet'!$D$5:$CB$183,H$9,FALSE))),"")</f>
        <v>3062.0814393036585</v>
      </c>
      <c r="I123" s="122">
        <f ca="1">IFERROR(IF((VLOOKUP($E123,'Adj NEA Backsheet'!$D$5:$CB$183,I$9,FALSE))="","",(VLOOKUP($E123,'Adj NEA Backsheet'!$D$5:$CB$183,I$9,FALSE))),"")</f>
        <v>2991.1098778623891</v>
      </c>
      <c r="J123" s="123">
        <f ca="1">IFERROR(IF((VLOOKUP($E123,'Adj NEA Backsheet'!$D$5:$CB$183,J$9,FALSE))="","",(VLOOKUP($E123,'Adj NEA Backsheet'!$D$5:$CB$183,J$9,FALSE))),"")</f>
        <v>3153.3465835258226</v>
      </c>
      <c r="K123" s="121">
        <f ca="1">IFERROR(IF((VLOOKUP($E123,'Adj NEA Backsheet'!$D$5:$CB$183,K$9,FALSE))="","",(VLOOKUP($E123,'Adj NEA Backsheet'!$D$5:$CB$183,K$9,FALSE))),"")</f>
        <v>4964.3067486162081</v>
      </c>
      <c r="L123" s="122">
        <f ca="1">IFERROR(IF((VLOOKUP($E123,'Adj NEA Backsheet'!$D$5:$CB$183,L$9,FALSE))="","",(VLOOKUP($E123,'Adj NEA Backsheet'!$D$5:$CB$183,L$9,FALSE))),"")</f>
        <v>4892.6311594896288</v>
      </c>
      <c r="M123" s="122">
        <f ca="1">IFERROR(IF((VLOOKUP($E123,'Adj NEA Backsheet'!$D$5:$CB$183,M$9,FALSE))="","",(VLOOKUP($E123,'Adj NEA Backsheet'!$D$5:$CB$183,M$9,FALSE))),"")</f>
        <v>4917.0452213156186</v>
      </c>
      <c r="N123" s="124">
        <f ca="1">IFERROR(IF((VLOOKUP($E123,'Adj NEA Backsheet'!$D$5:$CB$183,N$9,FALSE))="","",(VLOOKUP($E123,'Adj NEA Backsheet'!$D$5:$CB$183,N$9,FALSE))),"")</f>
        <v>5088.00470076289</v>
      </c>
      <c r="O123" s="121">
        <f ca="1">IFERROR(IF((VLOOKUP($E123,'Adj NEA Backsheet'!$D$5:$CB$183,O$9,FALSE))="","",(VLOOKUP($E123,'Adj NEA Backsheet'!$D$5:$CB$183,O$9,FALSE))),"")</f>
        <v>7409.1050410295593</v>
      </c>
      <c r="P123" s="125">
        <f ca="1">IFERROR(IF((VLOOKUP($E123,'Adj NEA Backsheet'!$D$5:$CB$183,P$9,FALSE))="","",(VLOOKUP($E123,'Adj NEA Backsheet'!$D$5:$CB$183,P$9,FALSE))),"")</f>
        <v>7954.7125987932868</v>
      </c>
      <c r="Q123" s="122">
        <f ca="1">IFERROR(IF((VLOOKUP($E123,'Adj NEA Backsheet'!$D$5:$CB$183,Q$9,FALSE))="","",(VLOOKUP($E123,'Adj NEA Backsheet'!$D$5:$CB$183,Q$9,FALSE))),"")</f>
        <v>7908.1550991780077</v>
      </c>
      <c r="R123" s="124">
        <f ca="1">IFERROR(IF((VLOOKUP($E123,'Adj NEA Backsheet'!$D$5:$CB$183,R$9,FALSE))="","",(VLOOKUP($E123,'Adj NEA Backsheet'!$D$5:$CB$183,R$9,FALSE))),"")</f>
        <v>8241.3512842887121</v>
      </c>
    </row>
    <row r="124" spans="1:18" ht="15" customHeight="1" x14ac:dyDescent="0.3">
      <c r="A124" s="57">
        <v>111</v>
      </c>
      <c r="B124" s="98" t="str">
        <f ca="1">IFERROR(IF((VLOOKUP($E124,'Org List'!$AJ$10:$AL$188,3,FALSE))="","",(VLOOKUP($E124,'Org List'!$AJ$10:$AL$188,3,FALSE))),"")</f>
        <v>Midlands and East of England Commissioning Region</v>
      </c>
      <c r="C124" s="99" t="str">
        <f ca="1">IFERROR(IF((VLOOKUP($E124,'Org List'!$AO$10:$AQ$188,3,FALSE))="","",(VLOOKUP($E124,'Org List'!$AO$10:$AQ$188,3,FALSE))),"")</f>
        <v>East Region</v>
      </c>
      <c r="D124" s="114" t="str">
        <f ca="1">IFERROR(IF((VLOOKUP($E124,'Org List'!$AT$10:$AV$188,3,FALSE))="","",(VLOOKUP($E124,'Org List'!$AT$10:$AV$188,3,FALSE))),"")</f>
        <v>NHS England Midlands And East (East)</v>
      </c>
      <c r="E124" s="98" t="str">
        <f t="shared" ca="1" si="1"/>
        <v>E10000020</v>
      </c>
      <c r="F124" s="100" t="str">
        <f ca="1">IF(E124="","",VLOOKUP(E124,'Org List'!$J$9:$K$488,2,0))</f>
        <v>Norfolk</v>
      </c>
      <c r="G124" s="121">
        <f ca="1">IFERROR(IF((VLOOKUP($E124,'Adj NEA Backsheet'!$D$5:$CB$183,G$9,FALSE))="","",(VLOOKUP($E124,'Adj NEA Backsheet'!$D$5:$CB$183,G$9,FALSE))),"")</f>
        <v>6823.6870794065899</v>
      </c>
      <c r="H124" s="122">
        <f ca="1">IFERROR(IF((VLOOKUP($E124,'Adj NEA Backsheet'!$D$5:$CB$183,H$9,FALSE))="","",(VLOOKUP($E124,'Adj NEA Backsheet'!$D$5:$CB$183,H$9,FALSE))),"")</f>
        <v>7243.9126532051032</v>
      </c>
      <c r="I124" s="122">
        <f ca="1">IFERROR(IF((VLOOKUP($E124,'Adj NEA Backsheet'!$D$5:$CB$183,I$9,FALSE))="","",(VLOOKUP($E124,'Adj NEA Backsheet'!$D$5:$CB$183,I$9,FALSE))),"")</f>
        <v>7387.4814317357459</v>
      </c>
      <c r="J124" s="123">
        <f ca="1">IFERROR(IF((VLOOKUP($E124,'Adj NEA Backsheet'!$D$5:$CB$183,J$9,FALSE))="","",(VLOOKUP($E124,'Adj NEA Backsheet'!$D$5:$CB$183,J$9,FALSE))),"")</f>
        <v>7923.2080945653897</v>
      </c>
      <c r="K124" s="121">
        <f ca="1">IFERROR(IF((VLOOKUP($E124,'Adj NEA Backsheet'!$D$5:$CB$183,K$9,FALSE))="","",(VLOOKUP($E124,'Adj NEA Backsheet'!$D$5:$CB$183,K$9,FALSE))),"")</f>
        <v>17927.691831007691</v>
      </c>
      <c r="L124" s="122">
        <f ca="1">IFERROR(IF((VLOOKUP($E124,'Adj NEA Backsheet'!$D$5:$CB$183,L$9,FALSE))="","",(VLOOKUP($E124,'Adj NEA Backsheet'!$D$5:$CB$183,L$9,FALSE))),"")</f>
        <v>17469.231324980101</v>
      </c>
      <c r="M124" s="122">
        <f ca="1">IFERROR(IF((VLOOKUP($E124,'Adj NEA Backsheet'!$D$5:$CB$183,M$9,FALSE))="","",(VLOOKUP($E124,'Adj NEA Backsheet'!$D$5:$CB$183,M$9,FALSE))),"")</f>
        <v>17160.159659032652</v>
      </c>
      <c r="N124" s="124">
        <f ca="1">IFERROR(IF((VLOOKUP($E124,'Adj NEA Backsheet'!$D$5:$CB$183,N$9,FALSE))="","",(VLOOKUP($E124,'Adj NEA Backsheet'!$D$5:$CB$183,N$9,FALSE))),"")</f>
        <v>17727.93091097879</v>
      </c>
      <c r="O124" s="121">
        <f ca="1">IFERROR(IF((VLOOKUP($E124,'Adj NEA Backsheet'!$D$5:$CB$183,O$9,FALSE))="","",(VLOOKUP($E124,'Adj NEA Backsheet'!$D$5:$CB$183,O$9,FALSE))),"")</f>
        <v>24751.378910414282</v>
      </c>
      <c r="P124" s="125">
        <f ca="1">IFERROR(IF((VLOOKUP($E124,'Adj NEA Backsheet'!$D$5:$CB$183,P$9,FALSE))="","",(VLOOKUP($E124,'Adj NEA Backsheet'!$D$5:$CB$183,P$9,FALSE))),"")</f>
        <v>24713.143978185202</v>
      </c>
      <c r="Q124" s="122">
        <f ca="1">IFERROR(IF((VLOOKUP($E124,'Adj NEA Backsheet'!$D$5:$CB$183,Q$9,FALSE))="","",(VLOOKUP($E124,'Adj NEA Backsheet'!$D$5:$CB$183,Q$9,FALSE))),"")</f>
        <v>24547.641090768397</v>
      </c>
      <c r="R124" s="124">
        <f ca="1">IFERROR(IF((VLOOKUP($E124,'Adj NEA Backsheet'!$D$5:$CB$183,R$9,FALSE))="","",(VLOOKUP($E124,'Adj NEA Backsheet'!$D$5:$CB$183,R$9,FALSE))),"")</f>
        <v>25651.139005544181</v>
      </c>
    </row>
    <row r="125" spans="1:18" ht="15" customHeight="1" x14ac:dyDescent="0.3">
      <c r="A125" s="57">
        <v>112</v>
      </c>
      <c r="B125" s="98" t="str">
        <f ca="1">IFERROR(IF((VLOOKUP($E125,'Org List'!$AJ$10:$AL$188,3,FALSE))="","",(VLOOKUP($E125,'Org List'!$AJ$10:$AL$188,3,FALSE))),"")</f>
        <v>North of England Commissioning Region</v>
      </c>
      <c r="C125" s="99" t="str">
        <f ca="1">IFERROR(IF((VLOOKUP($E125,'Org List'!$AO$10:$AQ$188,3,FALSE))="","",(VLOOKUP($E125,'Org List'!$AO$10:$AQ$188,3,FALSE))),"")</f>
        <v>Yorkshire and The Humber Region</v>
      </c>
      <c r="D125" s="114" t="str">
        <f ca="1">IFERROR(IF((VLOOKUP($E125,'Org List'!$AT$10:$AV$188,3,FALSE))="","",(VLOOKUP($E125,'Org List'!$AT$10:$AV$188,3,FALSE))),"")</f>
        <v>NHS England North (Yorkshire And Humber)</v>
      </c>
      <c r="E125" s="98" t="str">
        <f t="shared" ca="1" si="1"/>
        <v>E06000012</v>
      </c>
      <c r="F125" s="100" t="str">
        <f ca="1">IF(E125="","",VLOOKUP(E125,'Org List'!$J$9:$K$488,2,0))</f>
        <v>North East Lincolnshire</v>
      </c>
      <c r="G125" s="121">
        <f ca="1">IFERROR(IF((VLOOKUP($E125,'Adj NEA Backsheet'!$D$5:$CB$183,G$9,FALSE))="","",(VLOOKUP($E125,'Adj NEA Backsheet'!$D$5:$CB$183,G$9,FALSE))),"")</f>
        <v>896.46347257138825</v>
      </c>
      <c r="H125" s="122">
        <f ca="1">IFERROR(IF((VLOOKUP($E125,'Adj NEA Backsheet'!$D$5:$CB$183,H$9,FALSE))="","",(VLOOKUP($E125,'Adj NEA Backsheet'!$D$5:$CB$183,H$9,FALSE))),"")</f>
        <v>898.80615080229722</v>
      </c>
      <c r="I125" s="122">
        <f ca="1">IFERROR(IF((VLOOKUP($E125,'Adj NEA Backsheet'!$D$5:$CB$183,I$9,FALSE))="","",(VLOOKUP($E125,'Adj NEA Backsheet'!$D$5:$CB$183,I$9,FALSE))),"")</f>
        <v>1162.1553916783075</v>
      </c>
      <c r="J125" s="123">
        <f ca="1">IFERROR(IF((VLOOKUP($E125,'Adj NEA Backsheet'!$D$5:$CB$183,J$9,FALSE))="","",(VLOOKUP($E125,'Adj NEA Backsheet'!$D$5:$CB$183,J$9,FALSE))),"")</f>
        <v>1104.5426055304629</v>
      </c>
      <c r="K125" s="121">
        <f ca="1">IFERROR(IF((VLOOKUP($E125,'Adj NEA Backsheet'!$D$5:$CB$183,K$9,FALSE))="","",(VLOOKUP($E125,'Adj NEA Backsheet'!$D$5:$CB$183,K$9,FALSE))),"")</f>
        <v>3306.2120408806513</v>
      </c>
      <c r="L125" s="122">
        <f ca="1">IFERROR(IF((VLOOKUP($E125,'Adj NEA Backsheet'!$D$5:$CB$183,L$9,FALSE))="","",(VLOOKUP($E125,'Adj NEA Backsheet'!$D$5:$CB$183,L$9,FALSE))),"")</f>
        <v>3136.2781292683021</v>
      </c>
      <c r="M125" s="122">
        <f ca="1">IFERROR(IF((VLOOKUP($E125,'Adj NEA Backsheet'!$D$5:$CB$183,M$9,FALSE))="","",(VLOOKUP($E125,'Adj NEA Backsheet'!$D$5:$CB$183,M$9,FALSE))),"")</f>
        <v>3192.2603619836905</v>
      </c>
      <c r="N125" s="124">
        <f ca="1">IFERROR(IF((VLOOKUP($E125,'Adj NEA Backsheet'!$D$5:$CB$183,N$9,FALSE))="","",(VLOOKUP($E125,'Adj NEA Backsheet'!$D$5:$CB$183,N$9,FALSE))),"")</f>
        <v>3525.8519211589401</v>
      </c>
      <c r="O125" s="121">
        <f ca="1">IFERROR(IF((VLOOKUP($E125,'Adj NEA Backsheet'!$D$5:$CB$183,O$9,FALSE))="","",(VLOOKUP($E125,'Adj NEA Backsheet'!$D$5:$CB$183,O$9,FALSE))),"")</f>
        <v>4202.6755134520399</v>
      </c>
      <c r="P125" s="125">
        <f ca="1">IFERROR(IF((VLOOKUP($E125,'Adj NEA Backsheet'!$D$5:$CB$183,P$9,FALSE))="","",(VLOOKUP($E125,'Adj NEA Backsheet'!$D$5:$CB$183,P$9,FALSE))),"")</f>
        <v>4035.0842800705996</v>
      </c>
      <c r="Q125" s="122">
        <f ca="1">IFERROR(IF((VLOOKUP($E125,'Adj NEA Backsheet'!$D$5:$CB$183,Q$9,FALSE))="","",(VLOOKUP($E125,'Adj NEA Backsheet'!$D$5:$CB$183,Q$9,FALSE))),"")</f>
        <v>4354.4157536619978</v>
      </c>
      <c r="R125" s="124">
        <f ca="1">IFERROR(IF((VLOOKUP($E125,'Adj NEA Backsheet'!$D$5:$CB$183,R$9,FALSE))="","",(VLOOKUP($E125,'Adj NEA Backsheet'!$D$5:$CB$183,R$9,FALSE))),"")</f>
        <v>4630.3945266894025</v>
      </c>
    </row>
    <row r="126" spans="1:18" ht="15" customHeight="1" x14ac:dyDescent="0.3">
      <c r="A126" s="57">
        <v>113</v>
      </c>
      <c r="B126" s="98" t="str">
        <f ca="1">IFERROR(IF((VLOOKUP($E126,'Org List'!$AJ$10:$AL$188,3,FALSE))="","",(VLOOKUP($E126,'Org List'!$AJ$10:$AL$188,3,FALSE))),"")</f>
        <v>North of England Commissioning Region</v>
      </c>
      <c r="C126" s="99" t="str">
        <f ca="1">IFERROR(IF((VLOOKUP($E126,'Org List'!$AO$10:$AQ$188,3,FALSE))="","",(VLOOKUP($E126,'Org List'!$AO$10:$AQ$188,3,FALSE))),"")</f>
        <v>Yorkshire and The Humber Region</v>
      </c>
      <c r="D126" s="114" t="str">
        <f ca="1">IFERROR(IF((VLOOKUP($E126,'Org List'!$AT$10:$AV$188,3,FALSE))="","",(VLOOKUP($E126,'Org List'!$AT$10:$AV$188,3,FALSE))),"")</f>
        <v>NHS England North (Yorkshire And Humber)</v>
      </c>
      <c r="E126" s="98" t="str">
        <f t="shared" ca="1" si="1"/>
        <v>E06000013</v>
      </c>
      <c r="F126" s="100" t="str">
        <f ca="1">IF(E126="","",VLOOKUP(E126,'Org List'!$J$9:$K$488,2,0))</f>
        <v>North Lincolnshire</v>
      </c>
      <c r="G126" s="121">
        <f ca="1">IFERROR(IF((VLOOKUP($E126,'Adj NEA Backsheet'!$D$5:$CB$183,G$9,FALSE))="","",(VLOOKUP($E126,'Adj NEA Backsheet'!$D$5:$CB$183,G$9,FALSE))),"")</f>
        <v>1191.4793041152705</v>
      </c>
      <c r="H126" s="122">
        <f ca="1">IFERROR(IF((VLOOKUP($E126,'Adj NEA Backsheet'!$D$5:$CB$183,H$9,FALSE))="","",(VLOOKUP($E126,'Adj NEA Backsheet'!$D$5:$CB$183,H$9,FALSE))),"")</f>
        <v>1374.4145005611326</v>
      </c>
      <c r="I126" s="122">
        <f ca="1">IFERROR(IF((VLOOKUP($E126,'Adj NEA Backsheet'!$D$5:$CB$183,I$9,FALSE))="","",(VLOOKUP($E126,'Adj NEA Backsheet'!$D$5:$CB$183,I$9,FALSE))),"")</f>
        <v>1344.4293741233953</v>
      </c>
      <c r="J126" s="123">
        <f ca="1">IFERROR(IF((VLOOKUP($E126,'Adj NEA Backsheet'!$D$5:$CB$183,J$9,FALSE))="","",(VLOOKUP($E126,'Adj NEA Backsheet'!$D$5:$CB$183,J$9,FALSE))),"")</f>
        <v>1463.3790527603664</v>
      </c>
      <c r="K126" s="121">
        <f ca="1">IFERROR(IF((VLOOKUP($E126,'Adj NEA Backsheet'!$D$5:$CB$183,K$9,FALSE))="","",(VLOOKUP($E126,'Adj NEA Backsheet'!$D$5:$CB$183,K$9,FALSE))),"")</f>
        <v>3561.7291123104005</v>
      </c>
      <c r="L126" s="122">
        <f ca="1">IFERROR(IF((VLOOKUP($E126,'Adj NEA Backsheet'!$D$5:$CB$183,L$9,FALSE))="","",(VLOOKUP($E126,'Adj NEA Backsheet'!$D$5:$CB$183,L$9,FALSE))),"")</f>
        <v>3616.521711022775</v>
      </c>
      <c r="M126" s="122">
        <f ca="1">IFERROR(IF((VLOOKUP($E126,'Adj NEA Backsheet'!$D$5:$CB$183,M$9,FALSE))="","",(VLOOKUP($E126,'Adj NEA Backsheet'!$D$5:$CB$183,M$9,FALSE))),"")</f>
        <v>3685.7782887628214</v>
      </c>
      <c r="N126" s="124">
        <f ca="1">IFERROR(IF((VLOOKUP($E126,'Adj NEA Backsheet'!$D$5:$CB$183,N$9,FALSE))="","",(VLOOKUP($E126,'Adj NEA Backsheet'!$D$5:$CB$183,N$9,FALSE))),"")</f>
        <v>3887.339364188846</v>
      </c>
      <c r="O126" s="121">
        <f ca="1">IFERROR(IF((VLOOKUP($E126,'Adj NEA Backsheet'!$D$5:$CB$183,O$9,FALSE))="","",(VLOOKUP($E126,'Adj NEA Backsheet'!$D$5:$CB$183,O$9,FALSE))),"")</f>
        <v>4753.2084164256712</v>
      </c>
      <c r="P126" s="125">
        <f ca="1">IFERROR(IF((VLOOKUP($E126,'Adj NEA Backsheet'!$D$5:$CB$183,P$9,FALSE))="","",(VLOOKUP($E126,'Adj NEA Backsheet'!$D$5:$CB$183,P$9,FALSE))),"")</f>
        <v>4990.9362115839076</v>
      </c>
      <c r="Q126" s="122">
        <f ca="1">IFERROR(IF((VLOOKUP($E126,'Adj NEA Backsheet'!$D$5:$CB$183,Q$9,FALSE))="","",(VLOOKUP($E126,'Adj NEA Backsheet'!$D$5:$CB$183,Q$9,FALSE))),"")</f>
        <v>5030.2076628862169</v>
      </c>
      <c r="R126" s="124">
        <f ca="1">IFERROR(IF((VLOOKUP($E126,'Adj NEA Backsheet'!$D$5:$CB$183,R$9,FALSE))="","",(VLOOKUP($E126,'Adj NEA Backsheet'!$D$5:$CB$183,R$9,FALSE))),"")</f>
        <v>5350.718416949212</v>
      </c>
    </row>
    <row r="127" spans="1:18" ht="15" customHeight="1" x14ac:dyDescent="0.3">
      <c r="A127" s="57">
        <v>114</v>
      </c>
      <c r="B127" s="98" t="str">
        <f ca="1">IFERROR(IF((VLOOKUP($E127,'Org List'!$AJ$10:$AL$188,3,FALSE))="","",(VLOOKUP($E127,'Org List'!$AJ$10:$AL$188,3,FALSE))),"")</f>
        <v>South West England Commissioning Region</v>
      </c>
      <c r="C127" s="99" t="str">
        <f ca="1">IFERROR(IF((VLOOKUP($E127,'Org List'!$AO$10:$AQ$188,3,FALSE))="","",(VLOOKUP($E127,'Org List'!$AO$10:$AQ$188,3,FALSE))),"")</f>
        <v>South West Region</v>
      </c>
      <c r="D127" s="114" t="str">
        <f ca="1">IFERROR(IF((VLOOKUP($E127,'Org List'!$AT$10:$AV$188,3,FALSE))="","",(VLOOKUP($E127,'Org List'!$AT$10:$AV$188,3,FALSE))),"")</f>
        <v>NHS England South West (South West North)</v>
      </c>
      <c r="E127" s="98" t="str">
        <f t="shared" ca="1" si="1"/>
        <v>E06000024</v>
      </c>
      <c r="F127" s="100" t="str">
        <f ca="1">IF(E127="","",VLOOKUP(E127,'Org List'!$J$9:$K$488,2,0))</f>
        <v>North Somerset</v>
      </c>
      <c r="G127" s="121">
        <f ca="1">IFERROR(IF((VLOOKUP($E127,'Adj NEA Backsheet'!$D$5:$CB$183,G$9,FALSE))="","",(VLOOKUP($E127,'Adj NEA Backsheet'!$D$5:$CB$183,G$9,FALSE))),"")</f>
        <v>1794.6800427310968</v>
      </c>
      <c r="H127" s="122">
        <f ca="1">IFERROR(IF((VLOOKUP($E127,'Adj NEA Backsheet'!$D$5:$CB$183,H$9,FALSE))="","",(VLOOKUP($E127,'Adj NEA Backsheet'!$D$5:$CB$183,H$9,FALSE))),"")</f>
        <v>1895.8513759289904</v>
      </c>
      <c r="I127" s="122">
        <f ca="1">IFERROR(IF((VLOOKUP($E127,'Adj NEA Backsheet'!$D$5:$CB$183,I$9,FALSE))="","",(VLOOKUP($E127,'Adj NEA Backsheet'!$D$5:$CB$183,I$9,FALSE))),"")</f>
        <v>2138.2482567303427</v>
      </c>
      <c r="J127" s="123">
        <f ca="1">IFERROR(IF((VLOOKUP($E127,'Adj NEA Backsheet'!$D$5:$CB$183,J$9,FALSE))="","",(VLOOKUP($E127,'Adj NEA Backsheet'!$D$5:$CB$183,J$9,FALSE))),"")</f>
        <v>2299.5982715087812</v>
      </c>
      <c r="K127" s="121">
        <f ca="1">IFERROR(IF((VLOOKUP($E127,'Adj NEA Backsheet'!$D$5:$CB$183,K$9,FALSE))="","",(VLOOKUP($E127,'Adj NEA Backsheet'!$D$5:$CB$183,K$9,FALSE))),"")</f>
        <v>3662.8378793880861</v>
      </c>
      <c r="L127" s="122">
        <f ca="1">IFERROR(IF((VLOOKUP($E127,'Adj NEA Backsheet'!$D$5:$CB$183,L$9,FALSE))="","",(VLOOKUP($E127,'Adj NEA Backsheet'!$D$5:$CB$183,L$9,FALSE))),"")</f>
        <v>3589.628439141321</v>
      </c>
      <c r="M127" s="122">
        <f ca="1">IFERROR(IF((VLOOKUP($E127,'Adj NEA Backsheet'!$D$5:$CB$183,M$9,FALSE))="","",(VLOOKUP($E127,'Adj NEA Backsheet'!$D$5:$CB$183,M$9,FALSE))),"")</f>
        <v>3585.6109007105902</v>
      </c>
      <c r="N127" s="124">
        <f ca="1">IFERROR(IF((VLOOKUP($E127,'Adj NEA Backsheet'!$D$5:$CB$183,N$9,FALSE))="","",(VLOOKUP($E127,'Adj NEA Backsheet'!$D$5:$CB$183,N$9,FALSE))),"")</f>
        <v>3809.0301954040433</v>
      </c>
      <c r="O127" s="121">
        <f ca="1">IFERROR(IF((VLOOKUP($E127,'Adj NEA Backsheet'!$D$5:$CB$183,O$9,FALSE))="","",(VLOOKUP($E127,'Adj NEA Backsheet'!$D$5:$CB$183,O$9,FALSE))),"")</f>
        <v>5457.5179221191829</v>
      </c>
      <c r="P127" s="125">
        <f ca="1">IFERROR(IF((VLOOKUP($E127,'Adj NEA Backsheet'!$D$5:$CB$183,P$9,FALSE))="","",(VLOOKUP($E127,'Adj NEA Backsheet'!$D$5:$CB$183,P$9,FALSE))),"")</f>
        <v>5485.4798150703118</v>
      </c>
      <c r="Q127" s="122">
        <f ca="1">IFERROR(IF((VLOOKUP($E127,'Adj NEA Backsheet'!$D$5:$CB$183,Q$9,FALSE))="","",(VLOOKUP($E127,'Adj NEA Backsheet'!$D$5:$CB$183,Q$9,FALSE))),"")</f>
        <v>5723.8591574409329</v>
      </c>
      <c r="R127" s="124">
        <f ca="1">IFERROR(IF((VLOOKUP($E127,'Adj NEA Backsheet'!$D$5:$CB$183,R$9,FALSE))="","",(VLOOKUP($E127,'Adj NEA Backsheet'!$D$5:$CB$183,R$9,FALSE))),"")</f>
        <v>6108.6284669128245</v>
      </c>
    </row>
    <row r="128" spans="1:18" ht="15" customHeight="1" x14ac:dyDescent="0.3">
      <c r="A128" s="57">
        <v>115</v>
      </c>
      <c r="B128" s="98" t="str">
        <f ca="1">IFERROR(IF((VLOOKUP($E128,'Org List'!$AJ$10:$AL$188,3,FALSE))="","",(VLOOKUP($E128,'Org List'!$AJ$10:$AL$188,3,FALSE))),"")</f>
        <v>North of England Commissioning Region</v>
      </c>
      <c r="C128" s="99" t="str">
        <f ca="1">IFERROR(IF((VLOOKUP($E128,'Org List'!$AO$10:$AQ$188,3,FALSE))="","",(VLOOKUP($E128,'Org List'!$AO$10:$AQ$188,3,FALSE))),"")</f>
        <v>North East Region</v>
      </c>
      <c r="D128" s="114" t="str">
        <f ca="1">IFERROR(IF((VLOOKUP($E128,'Org List'!$AT$10:$AV$188,3,FALSE))="","",(VLOOKUP($E128,'Org List'!$AT$10:$AV$188,3,FALSE))),"")</f>
        <v>NHS England North (Cumbria And North East)</v>
      </c>
      <c r="E128" s="98" t="str">
        <f t="shared" ca="1" si="1"/>
        <v>E08000022</v>
      </c>
      <c r="F128" s="100" t="str">
        <f ca="1">IF(E128="","",VLOOKUP(E128,'Org List'!$J$9:$K$488,2,0))</f>
        <v>North Tyneside</v>
      </c>
      <c r="G128" s="121">
        <f ca="1">IFERROR(IF((VLOOKUP($E128,'Adj NEA Backsheet'!$D$5:$CB$183,G$9,FALSE))="","",(VLOOKUP($E128,'Adj NEA Backsheet'!$D$5:$CB$183,G$9,FALSE))),"")</f>
        <v>2630.8813528211331</v>
      </c>
      <c r="H128" s="122">
        <f ca="1">IFERROR(IF((VLOOKUP($E128,'Adj NEA Backsheet'!$D$5:$CB$183,H$9,FALSE))="","",(VLOOKUP($E128,'Adj NEA Backsheet'!$D$5:$CB$183,H$9,FALSE))),"")</f>
        <v>2469.9608503189502</v>
      </c>
      <c r="I128" s="122">
        <f ca="1">IFERROR(IF((VLOOKUP($E128,'Adj NEA Backsheet'!$D$5:$CB$183,I$9,FALSE))="","",(VLOOKUP($E128,'Adj NEA Backsheet'!$D$5:$CB$183,I$9,FALSE))),"")</f>
        <v>2755.1586500263734</v>
      </c>
      <c r="J128" s="123">
        <f ca="1">IFERROR(IF((VLOOKUP($E128,'Adj NEA Backsheet'!$D$5:$CB$183,J$9,FALSE))="","",(VLOOKUP($E128,'Adj NEA Backsheet'!$D$5:$CB$183,J$9,FALSE))),"")</f>
        <v>2996.2759420323191</v>
      </c>
      <c r="K128" s="121">
        <f ca="1">IFERROR(IF((VLOOKUP($E128,'Adj NEA Backsheet'!$D$5:$CB$183,K$9,FALSE))="","",(VLOOKUP($E128,'Adj NEA Backsheet'!$D$5:$CB$183,K$9,FALSE))),"")</f>
        <v>4366.1903533555869</v>
      </c>
      <c r="L128" s="122">
        <f ca="1">IFERROR(IF((VLOOKUP($E128,'Adj NEA Backsheet'!$D$5:$CB$183,L$9,FALSE))="","",(VLOOKUP($E128,'Adj NEA Backsheet'!$D$5:$CB$183,L$9,FALSE))),"")</f>
        <v>4029.3619039517362</v>
      </c>
      <c r="M128" s="122">
        <f ca="1">IFERROR(IF((VLOOKUP($E128,'Adj NEA Backsheet'!$D$5:$CB$183,M$9,FALSE))="","",(VLOOKUP($E128,'Adj NEA Backsheet'!$D$5:$CB$183,M$9,FALSE))),"")</f>
        <v>4109.437205860354</v>
      </c>
      <c r="N128" s="124">
        <f ca="1">IFERROR(IF((VLOOKUP($E128,'Adj NEA Backsheet'!$D$5:$CB$183,N$9,FALSE))="","",(VLOOKUP($E128,'Adj NEA Backsheet'!$D$5:$CB$183,N$9,FALSE))),"")</f>
        <v>4342.6304948912366</v>
      </c>
      <c r="O128" s="121">
        <f ca="1">IFERROR(IF((VLOOKUP($E128,'Adj NEA Backsheet'!$D$5:$CB$183,O$9,FALSE))="","",(VLOOKUP($E128,'Adj NEA Backsheet'!$D$5:$CB$183,O$9,FALSE))),"")</f>
        <v>6997.07170617672</v>
      </c>
      <c r="P128" s="125">
        <f ca="1">IFERROR(IF((VLOOKUP($E128,'Adj NEA Backsheet'!$D$5:$CB$183,P$9,FALSE))="","",(VLOOKUP($E128,'Adj NEA Backsheet'!$D$5:$CB$183,P$9,FALSE))),"")</f>
        <v>6499.3227542706863</v>
      </c>
      <c r="Q128" s="122">
        <f ca="1">IFERROR(IF((VLOOKUP($E128,'Adj NEA Backsheet'!$D$5:$CB$183,Q$9,FALSE))="","",(VLOOKUP($E128,'Adj NEA Backsheet'!$D$5:$CB$183,Q$9,FALSE))),"")</f>
        <v>6864.5958558867278</v>
      </c>
      <c r="R128" s="124">
        <f ca="1">IFERROR(IF((VLOOKUP($E128,'Adj NEA Backsheet'!$D$5:$CB$183,R$9,FALSE))="","",(VLOOKUP($E128,'Adj NEA Backsheet'!$D$5:$CB$183,R$9,FALSE))),"")</f>
        <v>7338.9064369235557</v>
      </c>
    </row>
    <row r="129" spans="1:18" ht="15" customHeight="1" x14ac:dyDescent="0.3">
      <c r="A129" s="57">
        <v>116</v>
      </c>
      <c r="B129" s="98" t="str">
        <f ca="1">IFERROR(IF((VLOOKUP($E129,'Org List'!$AJ$10:$AL$188,3,FALSE))="","",(VLOOKUP($E129,'Org List'!$AJ$10:$AL$188,3,FALSE))),"")</f>
        <v>North of England Commissioning Region</v>
      </c>
      <c r="C129" s="99" t="str">
        <f ca="1">IFERROR(IF((VLOOKUP($E129,'Org List'!$AO$10:$AQ$188,3,FALSE))="","",(VLOOKUP($E129,'Org List'!$AO$10:$AQ$188,3,FALSE))),"")</f>
        <v>Yorkshire and The Humber Region</v>
      </c>
      <c r="D129" s="114" t="str">
        <f ca="1">IFERROR(IF((VLOOKUP($E129,'Org List'!$AT$10:$AV$188,3,FALSE))="","",(VLOOKUP($E129,'Org List'!$AT$10:$AV$188,3,FALSE))),"")</f>
        <v>NHS England North (Yorkshire And Humber)</v>
      </c>
      <c r="E129" s="98" t="str">
        <f t="shared" ca="1" si="1"/>
        <v>E10000023</v>
      </c>
      <c r="F129" s="100" t="str">
        <f ca="1">IF(E129="","",VLOOKUP(E129,'Org List'!$J$9:$K$488,2,0))</f>
        <v>North Yorkshire</v>
      </c>
      <c r="G129" s="121">
        <f ca="1">IFERROR(IF((VLOOKUP($E129,'Adj NEA Backsheet'!$D$5:$CB$183,G$9,FALSE))="","",(VLOOKUP($E129,'Adj NEA Backsheet'!$D$5:$CB$183,G$9,FALSE))),"")</f>
        <v>5234.6931783728432</v>
      </c>
      <c r="H129" s="122">
        <f ca="1">IFERROR(IF((VLOOKUP($E129,'Adj NEA Backsheet'!$D$5:$CB$183,H$9,FALSE))="","",(VLOOKUP($E129,'Adj NEA Backsheet'!$D$5:$CB$183,H$9,FALSE))),"")</f>
        <v>5509.5452470580249</v>
      </c>
      <c r="I129" s="122">
        <f ca="1">IFERROR(IF((VLOOKUP($E129,'Adj NEA Backsheet'!$D$5:$CB$183,I$9,FALSE))="","",(VLOOKUP($E129,'Adj NEA Backsheet'!$D$5:$CB$183,I$9,FALSE))),"")</f>
        <v>5296.3477826763665</v>
      </c>
      <c r="J129" s="123">
        <f ca="1">IFERROR(IF((VLOOKUP($E129,'Adj NEA Backsheet'!$D$5:$CB$183,J$9,FALSE))="","",(VLOOKUP($E129,'Adj NEA Backsheet'!$D$5:$CB$183,J$9,FALSE))),"")</f>
        <v>5784.0281581737863</v>
      </c>
      <c r="K129" s="121">
        <f ca="1">IFERROR(IF((VLOOKUP($E129,'Adj NEA Backsheet'!$D$5:$CB$183,K$9,FALSE))="","",(VLOOKUP($E129,'Adj NEA Backsheet'!$D$5:$CB$183,K$9,FALSE))),"")</f>
        <v>11999.140437153052</v>
      </c>
      <c r="L129" s="122">
        <f ca="1">IFERROR(IF((VLOOKUP($E129,'Adj NEA Backsheet'!$D$5:$CB$183,L$9,FALSE))="","",(VLOOKUP($E129,'Adj NEA Backsheet'!$D$5:$CB$183,L$9,FALSE))),"")</f>
        <v>11804.742488044936</v>
      </c>
      <c r="M129" s="122">
        <f ca="1">IFERROR(IF((VLOOKUP($E129,'Adj NEA Backsheet'!$D$5:$CB$183,M$9,FALSE))="","",(VLOOKUP($E129,'Adj NEA Backsheet'!$D$5:$CB$183,M$9,FALSE))),"")</f>
        <v>11655.86542339659</v>
      </c>
      <c r="N129" s="124">
        <f ca="1">IFERROR(IF((VLOOKUP($E129,'Adj NEA Backsheet'!$D$5:$CB$183,N$9,FALSE))="","",(VLOOKUP($E129,'Adj NEA Backsheet'!$D$5:$CB$183,N$9,FALSE))),"")</f>
        <v>12459.501485035677</v>
      </c>
      <c r="O129" s="121">
        <f ca="1">IFERROR(IF((VLOOKUP($E129,'Adj NEA Backsheet'!$D$5:$CB$183,O$9,FALSE))="","",(VLOOKUP($E129,'Adj NEA Backsheet'!$D$5:$CB$183,O$9,FALSE))),"")</f>
        <v>17233.833615525895</v>
      </c>
      <c r="P129" s="125">
        <f ca="1">IFERROR(IF((VLOOKUP($E129,'Adj NEA Backsheet'!$D$5:$CB$183,P$9,FALSE))="","",(VLOOKUP($E129,'Adj NEA Backsheet'!$D$5:$CB$183,P$9,FALSE))),"")</f>
        <v>17314.28773510296</v>
      </c>
      <c r="Q129" s="122">
        <f ca="1">IFERROR(IF((VLOOKUP($E129,'Adj NEA Backsheet'!$D$5:$CB$183,Q$9,FALSE))="","",(VLOOKUP($E129,'Adj NEA Backsheet'!$D$5:$CB$183,Q$9,FALSE))),"")</f>
        <v>16952.213206072956</v>
      </c>
      <c r="R129" s="124">
        <f ca="1">IFERROR(IF((VLOOKUP($E129,'Adj NEA Backsheet'!$D$5:$CB$183,R$9,FALSE))="","",(VLOOKUP($E129,'Adj NEA Backsheet'!$D$5:$CB$183,R$9,FALSE))),"")</f>
        <v>18243.529643209462</v>
      </c>
    </row>
    <row r="130" spans="1:18" ht="15" customHeight="1" x14ac:dyDescent="0.3">
      <c r="A130" s="57">
        <v>117</v>
      </c>
      <c r="B130" s="98" t="str">
        <f ca="1">IFERROR(IF((VLOOKUP($E130,'Org List'!$AJ$10:$AL$188,3,FALSE))="","",(VLOOKUP($E130,'Org List'!$AJ$10:$AL$188,3,FALSE))),"")</f>
        <v>Midlands and East of England Commissioning Region</v>
      </c>
      <c r="C130" s="99" t="str">
        <f ca="1">IFERROR(IF((VLOOKUP($E130,'Org List'!$AO$10:$AQ$188,3,FALSE))="","",(VLOOKUP($E130,'Org List'!$AO$10:$AQ$188,3,FALSE))),"")</f>
        <v>East Midlands Region</v>
      </c>
      <c r="D130" s="114" t="str">
        <f ca="1">IFERROR(IF((VLOOKUP($E130,'Org List'!$AT$10:$AV$188,3,FALSE))="","",(VLOOKUP($E130,'Org List'!$AT$10:$AV$188,3,FALSE))),"")</f>
        <v>NHS England Midlands And East (Central Midlands)</v>
      </c>
      <c r="E130" s="98" t="str">
        <f t="shared" ca="1" si="1"/>
        <v>E10000021</v>
      </c>
      <c r="F130" s="100" t="str">
        <f ca="1">IF(E130="","",VLOOKUP(E130,'Org List'!$J$9:$K$488,2,0))</f>
        <v>Northamptonshire</v>
      </c>
      <c r="G130" s="121">
        <f ca="1">IFERROR(IF((VLOOKUP($E130,'Adj NEA Backsheet'!$D$5:$CB$183,G$9,FALSE))="","",(VLOOKUP($E130,'Adj NEA Backsheet'!$D$5:$CB$183,G$9,FALSE))),"")</f>
        <v>7023.9952755661379</v>
      </c>
      <c r="H130" s="122">
        <f ca="1">IFERROR(IF((VLOOKUP($E130,'Adj NEA Backsheet'!$D$5:$CB$183,H$9,FALSE))="","",(VLOOKUP($E130,'Adj NEA Backsheet'!$D$5:$CB$183,H$9,FALSE))),"")</f>
        <v>7927.2563787404079</v>
      </c>
      <c r="I130" s="122">
        <f ca="1">IFERROR(IF((VLOOKUP($E130,'Adj NEA Backsheet'!$D$5:$CB$183,I$9,FALSE))="","",(VLOOKUP($E130,'Adj NEA Backsheet'!$D$5:$CB$183,I$9,FALSE))),"")</f>
        <v>8248.8044623074347</v>
      </c>
      <c r="J130" s="123">
        <f ca="1">IFERROR(IF((VLOOKUP($E130,'Adj NEA Backsheet'!$D$5:$CB$183,J$9,FALSE))="","",(VLOOKUP($E130,'Adj NEA Backsheet'!$D$5:$CB$183,J$9,FALSE))),"")</f>
        <v>9016.6405990095245</v>
      </c>
      <c r="K130" s="121">
        <f ca="1">IFERROR(IF((VLOOKUP($E130,'Adj NEA Backsheet'!$D$5:$CB$183,K$9,FALSE))="","",(VLOOKUP($E130,'Adj NEA Backsheet'!$D$5:$CB$183,K$9,FALSE))),"")</f>
        <v>13772.229563388093</v>
      </c>
      <c r="L130" s="122">
        <f ca="1">IFERROR(IF((VLOOKUP($E130,'Adj NEA Backsheet'!$D$5:$CB$183,L$9,FALSE))="","",(VLOOKUP($E130,'Adj NEA Backsheet'!$D$5:$CB$183,L$9,FALSE))),"")</f>
        <v>13796.622973651996</v>
      </c>
      <c r="M130" s="122">
        <f ca="1">IFERROR(IF((VLOOKUP($E130,'Adj NEA Backsheet'!$D$5:$CB$183,M$9,FALSE))="","",(VLOOKUP($E130,'Adj NEA Backsheet'!$D$5:$CB$183,M$9,FALSE))),"")</f>
        <v>14118.515549853577</v>
      </c>
      <c r="N130" s="124">
        <f ca="1">IFERROR(IF((VLOOKUP($E130,'Adj NEA Backsheet'!$D$5:$CB$183,N$9,FALSE))="","",(VLOOKUP($E130,'Adj NEA Backsheet'!$D$5:$CB$183,N$9,FALSE))),"")</f>
        <v>15062.191638521947</v>
      </c>
      <c r="O130" s="121">
        <f ca="1">IFERROR(IF((VLOOKUP($E130,'Adj NEA Backsheet'!$D$5:$CB$183,O$9,FALSE))="","",(VLOOKUP($E130,'Adj NEA Backsheet'!$D$5:$CB$183,O$9,FALSE))),"")</f>
        <v>20796.224838954229</v>
      </c>
      <c r="P130" s="125">
        <f ca="1">IFERROR(IF((VLOOKUP($E130,'Adj NEA Backsheet'!$D$5:$CB$183,P$9,FALSE))="","",(VLOOKUP($E130,'Adj NEA Backsheet'!$D$5:$CB$183,P$9,FALSE))),"")</f>
        <v>21723.879352392403</v>
      </c>
      <c r="Q130" s="122">
        <f ca="1">IFERROR(IF((VLOOKUP($E130,'Adj NEA Backsheet'!$D$5:$CB$183,Q$9,FALSE))="","",(VLOOKUP($E130,'Adj NEA Backsheet'!$D$5:$CB$183,Q$9,FALSE))),"")</f>
        <v>22367.320012161013</v>
      </c>
      <c r="R130" s="124">
        <f ca="1">IFERROR(IF((VLOOKUP($E130,'Adj NEA Backsheet'!$D$5:$CB$183,R$9,FALSE))="","",(VLOOKUP($E130,'Adj NEA Backsheet'!$D$5:$CB$183,R$9,FALSE))),"")</f>
        <v>24078.832237531471</v>
      </c>
    </row>
    <row r="131" spans="1:18" ht="15" customHeight="1" x14ac:dyDescent="0.3">
      <c r="A131" s="57">
        <v>118</v>
      </c>
      <c r="B131" s="98" t="str">
        <f ca="1">IFERROR(IF((VLOOKUP($E131,'Org List'!$AJ$10:$AL$188,3,FALSE))="","",(VLOOKUP($E131,'Org List'!$AJ$10:$AL$188,3,FALSE))),"")</f>
        <v>North of England Commissioning Region</v>
      </c>
      <c r="C131" s="99" t="str">
        <f ca="1">IFERROR(IF((VLOOKUP($E131,'Org List'!$AO$10:$AQ$188,3,FALSE))="","",(VLOOKUP($E131,'Org List'!$AO$10:$AQ$188,3,FALSE))),"")</f>
        <v>North East Region</v>
      </c>
      <c r="D131" s="114" t="str">
        <f ca="1">IFERROR(IF((VLOOKUP($E131,'Org List'!$AT$10:$AV$188,3,FALSE))="","",(VLOOKUP($E131,'Org List'!$AT$10:$AV$188,3,FALSE))),"")</f>
        <v>NHS England North (Cumbria And North East)</v>
      </c>
      <c r="E131" s="98" t="str">
        <f t="shared" ca="1" si="1"/>
        <v>E06000057</v>
      </c>
      <c r="F131" s="100" t="str">
        <f ca="1">IF(E131="","",VLOOKUP(E131,'Org List'!$J$9:$K$488,2,0))</f>
        <v>Northumberland</v>
      </c>
      <c r="G131" s="121">
        <f ca="1">IFERROR(IF((VLOOKUP($E131,'Adj NEA Backsheet'!$D$5:$CB$183,G$9,FALSE))="","",(VLOOKUP($E131,'Adj NEA Backsheet'!$D$5:$CB$183,G$9,FALSE))),"")</f>
        <v>3900.1813903405505</v>
      </c>
      <c r="H131" s="122">
        <f ca="1">IFERROR(IF((VLOOKUP($E131,'Adj NEA Backsheet'!$D$5:$CB$183,H$9,FALSE))="","",(VLOOKUP($E131,'Adj NEA Backsheet'!$D$5:$CB$183,H$9,FALSE))),"")</f>
        <v>3814.7073181667438</v>
      </c>
      <c r="I131" s="122">
        <f ca="1">IFERROR(IF((VLOOKUP($E131,'Adj NEA Backsheet'!$D$5:$CB$183,I$9,FALSE))="","",(VLOOKUP($E131,'Adj NEA Backsheet'!$D$5:$CB$183,I$9,FALSE))),"")</f>
        <v>3958.8458135136862</v>
      </c>
      <c r="J131" s="123">
        <f ca="1">IFERROR(IF((VLOOKUP($E131,'Adj NEA Backsheet'!$D$5:$CB$183,J$9,FALSE))="","",(VLOOKUP($E131,'Adj NEA Backsheet'!$D$5:$CB$183,J$9,FALSE))),"")</f>
        <v>4407.3275665626334</v>
      </c>
      <c r="K131" s="121">
        <f ca="1">IFERROR(IF((VLOOKUP($E131,'Adj NEA Backsheet'!$D$5:$CB$183,K$9,FALSE))="","",(VLOOKUP($E131,'Adj NEA Backsheet'!$D$5:$CB$183,K$9,FALSE))),"")</f>
        <v>6552.5850840752937</v>
      </c>
      <c r="L131" s="122">
        <f ca="1">IFERROR(IF((VLOOKUP($E131,'Adj NEA Backsheet'!$D$5:$CB$183,L$9,FALSE))="","",(VLOOKUP($E131,'Adj NEA Backsheet'!$D$5:$CB$183,L$9,FALSE))),"")</f>
        <v>6258.8252682963875</v>
      </c>
      <c r="M131" s="122">
        <f ca="1">IFERROR(IF((VLOOKUP($E131,'Adj NEA Backsheet'!$D$5:$CB$183,M$9,FALSE))="","",(VLOOKUP($E131,'Adj NEA Backsheet'!$D$5:$CB$183,M$9,FALSE))),"")</f>
        <v>6280.730414101954</v>
      </c>
      <c r="N131" s="124">
        <f ca="1">IFERROR(IF((VLOOKUP($E131,'Adj NEA Backsheet'!$D$5:$CB$183,N$9,FALSE))="","",(VLOOKUP($E131,'Adj NEA Backsheet'!$D$5:$CB$183,N$9,FALSE))),"")</f>
        <v>6586.7142322132431</v>
      </c>
      <c r="O131" s="121">
        <f ca="1">IFERROR(IF((VLOOKUP($E131,'Adj NEA Backsheet'!$D$5:$CB$183,O$9,FALSE))="","",(VLOOKUP($E131,'Adj NEA Backsheet'!$D$5:$CB$183,O$9,FALSE))),"")</f>
        <v>10452.766474415845</v>
      </c>
      <c r="P131" s="125">
        <f ca="1">IFERROR(IF((VLOOKUP($E131,'Adj NEA Backsheet'!$D$5:$CB$183,P$9,FALSE))="","",(VLOOKUP($E131,'Adj NEA Backsheet'!$D$5:$CB$183,P$9,FALSE))),"")</f>
        <v>10073.53258646313</v>
      </c>
      <c r="Q131" s="122">
        <f ca="1">IFERROR(IF((VLOOKUP($E131,'Adj NEA Backsheet'!$D$5:$CB$183,Q$9,FALSE))="","",(VLOOKUP($E131,'Adj NEA Backsheet'!$D$5:$CB$183,Q$9,FALSE))),"")</f>
        <v>10239.57622761564</v>
      </c>
      <c r="R131" s="124">
        <f ca="1">IFERROR(IF((VLOOKUP($E131,'Adj NEA Backsheet'!$D$5:$CB$183,R$9,FALSE))="","",(VLOOKUP($E131,'Adj NEA Backsheet'!$D$5:$CB$183,R$9,FALSE))),"")</f>
        <v>10994.041798775877</v>
      </c>
    </row>
    <row r="132" spans="1:18" ht="15" customHeight="1" x14ac:dyDescent="0.3">
      <c r="A132" s="57">
        <v>119</v>
      </c>
      <c r="B132" s="98" t="str">
        <f ca="1">IFERROR(IF((VLOOKUP($E132,'Org List'!$AJ$10:$AL$188,3,FALSE))="","",(VLOOKUP($E132,'Org List'!$AJ$10:$AL$188,3,FALSE))),"")</f>
        <v>Midlands and East of England Commissioning Region</v>
      </c>
      <c r="C132" s="99" t="str">
        <f ca="1">IFERROR(IF((VLOOKUP($E132,'Org List'!$AO$10:$AQ$188,3,FALSE))="","",(VLOOKUP($E132,'Org List'!$AO$10:$AQ$188,3,FALSE))),"")</f>
        <v>East Midlands Region</v>
      </c>
      <c r="D132" s="114" t="str">
        <f ca="1">IFERROR(IF((VLOOKUP($E132,'Org List'!$AT$10:$AV$188,3,FALSE))="","",(VLOOKUP($E132,'Org List'!$AT$10:$AV$188,3,FALSE))),"")</f>
        <v>NHS England Midlands And East (North Midlands)</v>
      </c>
      <c r="E132" s="98" t="str">
        <f t="shared" ca="1" si="1"/>
        <v>E06000018</v>
      </c>
      <c r="F132" s="100" t="str">
        <f ca="1">IF(E132="","",VLOOKUP(E132,'Org List'!$J$9:$K$488,2,0))</f>
        <v>Nottingham</v>
      </c>
      <c r="G132" s="121">
        <f ca="1">IFERROR(IF((VLOOKUP($E132,'Adj NEA Backsheet'!$D$5:$CB$183,G$9,FALSE))="","",(VLOOKUP($E132,'Adj NEA Backsheet'!$D$5:$CB$183,G$9,FALSE))),"")</f>
        <v>2259.5859850752313</v>
      </c>
      <c r="H132" s="122">
        <f ca="1">IFERROR(IF((VLOOKUP($E132,'Adj NEA Backsheet'!$D$5:$CB$183,H$9,FALSE))="","",(VLOOKUP($E132,'Adj NEA Backsheet'!$D$5:$CB$183,H$9,FALSE))),"")</f>
        <v>2340.2726458400748</v>
      </c>
      <c r="I132" s="122">
        <f ca="1">IFERROR(IF((VLOOKUP($E132,'Adj NEA Backsheet'!$D$5:$CB$183,I$9,FALSE))="","",(VLOOKUP($E132,'Adj NEA Backsheet'!$D$5:$CB$183,I$9,FALSE))),"")</f>
        <v>2349.7226289594028</v>
      </c>
      <c r="J132" s="123">
        <f ca="1">IFERROR(IF((VLOOKUP($E132,'Adj NEA Backsheet'!$D$5:$CB$183,J$9,FALSE))="","",(VLOOKUP($E132,'Adj NEA Backsheet'!$D$5:$CB$183,J$9,FALSE))),"")</f>
        <v>2415.5718434391815</v>
      </c>
      <c r="K132" s="121">
        <f ca="1">IFERROR(IF((VLOOKUP($E132,'Adj NEA Backsheet'!$D$5:$CB$183,K$9,FALSE))="","",(VLOOKUP($E132,'Adj NEA Backsheet'!$D$5:$CB$183,K$9,FALSE))),"")</f>
        <v>5652.3022719408473</v>
      </c>
      <c r="L132" s="122">
        <f ca="1">IFERROR(IF((VLOOKUP($E132,'Adj NEA Backsheet'!$D$5:$CB$183,L$9,FALSE))="","",(VLOOKUP($E132,'Adj NEA Backsheet'!$D$5:$CB$183,L$9,FALSE))),"")</f>
        <v>5513.8390619680549</v>
      </c>
      <c r="M132" s="122">
        <f ca="1">IFERROR(IF((VLOOKUP($E132,'Adj NEA Backsheet'!$D$5:$CB$183,M$9,FALSE))="","",(VLOOKUP($E132,'Adj NEA Backsheet'!$D$5:$CB$183,M$9,FALSE))),"")</f>
        <v>5591.2012515920305</v>
      </c>
      <c r="N132" s="124">
        <f ca="1">IFERROR(IF((VLOOKUP($E132,'Adj NEA Backsheet'!$D$5:$CB$183,N$9,FALSE))="","",(VLOOKUP($E132,'Adj NEA Backsheet'!$D$5:$CB$183,N$9,FALSE))),"")</f>
        <v>5794.878007215274</v>
      </c>
      <c r="O132" s="121">
        <f ca="1">IFERROR(IF((VLOOKUP($E132,'Adj NEA Backsheet'!$D$5:$CB$183,O$9,FALSE))="","",(VLOOKUP($E132,'Adj NEA Backsheet'!$D$5:$CB$183,O$9,FALSE))),"")</f>
        <v>7911.8882570160786</v>
      </c>
      <c r="P132" s="125">
        <f ca="1">IFERROR(IF((VLOOKUP($E132,'Adj NEA Backsheet'!$D$5:$CB$183,P$9,FALSE))="","",(VLOOKUP($E132,'Adj NEA Backsheet'!$D$5:$CB$183,P$9,FALSE))),"")</f>
        <v>7854.1117078081297</v>
      </c>
      <c r="Q132" s="122">
        <f ca="1">IFERROR(IF((VLOOKUP($E132,'Adj NEA Backsheet'!$D$5:$CB$183,Q$9,FALSE))="","",(VLOOKUP($E132,'Adj NEA Backsheet'!$D$5:$CB$183,Q$9,FALSE))),"")</f>
        <v>7940.9238805514333</v>
      </c>
      <c r="R132" s="124">
        <f ca="1">IFERROR(IF((VLOOKUP($E132,'Adj NEA Backsheet'!$D$5:$CB$183,R$9,FALSE))="","",(VLOOKUP($E132,'Adj NEA Backsheet'!$D$5:$CB$183,R$9,FALSE))),"")</f>
        <v>8210.4498506544551</v>
      </c>
    </row>
    <row r="133" spans="1:18" ht="15" customHeight="1" x14ac:dyDescent="0.3">
      <c r="A133" s="57">
        <v>120</v>
      </c>
      <c r="B133" s="98" t="str">
        <f ca="1">IFERROR(IF((VLOOKUP($E133,'Org List'!$AJ$10:$AL$188,3,FALSE))="","",(VLOOKUP($E133,'Org List'!$AJ$10:$AL$188,3,FALSE))),"")</f>
        <v>Midlands and East of England Commissioning Region</v>
      </c>
      <c r="C133" s="99" t="str">
        <f ca="1">IFERROR(IF((VLOOKUP($E133,'Org List'!$AO$10:$AQ$188,3,FALSE))="","",(VLOOKUP($E133,'Org List'!$AO$10:$AQ$188,3,FALSE))),"")</f>
        <v>East Midlands Region</v>
      </c>
      <c r="D133" s="114" t="str">
        <f ca="1">IFERROR(IF((VLOOKUP($E133,'Org List'!$AT$10:$AV$188,3,FALSE))="","",(VLOOKUP($E133,'Org List'!$AT$10:$AV$188,3,FALSE))),"")</f>
        <v>NHS England Midlands And East (North Midlands)</v>
      </c>
      <c r="E133" s="98" t="str">
        <f t="shared" ca="1" si="1"/>
        <v>E10000024</v>
      </c>
      <c r="F133" s="100" t="str">
        <f ca="1">IF(E133="","",VLOOKUP(E133,'Org List'!$J$9:$K$488,2,0))</f>
        <v>Nottinghamshire</v>
      </c>
      <c r="G133" s="121">
        <f ca="1">IFERROR(IF((VLOOKUP($E133,'Adj NEA Backsheet'!$D$5:$CB$183,G$9,FALSE))="","",(VLOOKUP($E133,'Adj NEA Backsheet'!$D$5:$CB$183,G$9,FALSE))),"")</f>
        <v>5924.2254237240122</v>
      </c>
      <c r="H133" s="122">
        <f ca="1">IFERROR(IF((VLOOKUP($E133,'Adj NEA Backsheet'!$D$5:$CB$183,H$9,FALSE))="","",(VLOOKUP($E133,'Adj NEA Backsheet'!$D$5:$CB$183,H$9,FALSE))),"")</f>
        <v>6266.6408891023693</v>
      </c>
      <c r="I133" s="122">
        <f ca="1">IFERROR(IF((VLOOKUP($E133,'Adj NEA Backsheet'!$D$5:$CB$183,I$9,FALSE))="","",(VLOOKUP($E133,'Adj NEA Backsheet'!$D$5:$CB$183,I$9,FALSE))),"")</f>
        <v>6563.8501937960373</v>
      </c>
      <c r="J133" s="123">
        <f ca="1">IFERROR(IF((VLOOKUP($E133,'Adj NEA Backsheet'!$D$5:$CB$183,J$9,FALSE))="","",(VLOOKUP($E133,'Adj NEA Backsheet'!$D$5:$CB$183,J$9,FALSE))),"")</f>
        <v>7071.8001010837943</v>
      </c>
      <c r="K133" s="121">
        <f ca="1">IFERROR(IF((VLOOKUP($E133,'Adj NEA Backsheet'!$D$5:$CB$183,K$9,FALSE))="","",(VLOOKUP($E133,'Adj NEA Backsheet'!$D$5:$CB$183,K$9,FALSE))),"")</f>
        <v>15479.316782752127</v>
      </c>
      <c r="L133" s="122">
        <f ca="1">IFERROR(IF((VLOOKUP($E133,'Adj NEA Backsheet'!$D$5:$CB$183,L$9,FALSE))="","",(VLOOKUP($E133,'Adj NEA Backsheet'!$D$5:$CB$183,L$9,FALSE))),"")</f>
        <v>15339.398387401696</v>
      </c>
      <c r="M133" s="122">
        <f ca="1">IFERROR(IF((VLOOKUP($E133,'Adj NEA Backsheet'!$D$5:$CB$183,M$9,FALSE))="","",(VLOOKUP($E133,'Adj NEA Backsheet'!$D$5:$CB$183,M$9,FALSE))),"")</f>
        <v>15176.29570141045</v>
      </c>
      <c r="N133" s="124">
        <f ca="1">IFERROR(IF((VLOOKUP($E133,'Adj NEA Backsheet'!$D$5:$CB$183,N$9,FALSE))="","",(VLOOKUP($E133,'Adj NEA Backsheet'!$D$5:$CB$183,N$9,FALSE))),"")</f>
        <v>15952.149950368896</v>
      </c>
      <c r="O133" s="121">
        <f ca="1">IFERROR(IF((VLOOKUP($E133,'Adj NEA Backsheet'!$D$5:$CB$183,O$9,FALSE))="","",(VLOOKUP($E133,'Adj NEA Backsheet'!$D$5:$CB$183,O$9,FALSE))),"")</f>
        <v>21403.542206476137</v>
      </c>
      <c r="P133" s="125">
        <f ca="1">IFERROR(IF((VLOOKUP($E133,'Adj NEA Backsheet'!$D$5:$CB$183,P$9,FALSE))="","",(VLOOKUP($E133,'Adj NEA Backsheet'!$D$5:$CB$183,P$9,FALSE))),"")</f>
        <v>21606.039276504067</v>
      </c>
      <c r="Q133" s="122">
        <f ca="1">IFERROR(IF((VLOOKUP($E133,'Adj NEA Backsheet'!$D$5:$CB$183,Q$9,FALSE))="","",(VLOOKUP($E133,'Adj NEA Backsheet'!$D$5:$CB$183,Q$9,FALSE))),"")</f>
        <v>21740.145895206486</v>
      </c>
      <c r="R133" s="124">
        <f ca="1">IFERROR(IF((VLOOKUP($E133,'Adj NEA Backsheet'!$D$5:$CB$183,R$9,FALSE))="","",(VLOOKUP($E133,'Adj NEA Backsheet'!$D$5:$CB$183,R$9,FALSE))),"")</f>
        <v>23023.950051452688</v>
      </c>
    </row>
    <row r="134" spans="1:18" ht="15" customHeight="1" x14ac:dyDescent="0.3">
      <c r="A134" s="57">
        <v>121</v>
      </c>
      <c r="B134" s="98" t="str">
        <f ca="1">IFERROR(IF((VLOOKUP($E134,'Org List'!$AJ$10:$AL$188,3,FALSE))="","",(VLOOKUP($E134,'Org List'!$AJ$10:$AL$188,3,FALSE))),"")</f>
        <v>North of England Commissioning Region</v>
      </c>
      <c r="C134" s="99" t="str">
        <f ca="1">IFERROR(IF((VLOOKUP($E134,'Org List'!$AO$10:$AQ$188,3,FALSE))="","",(VLOOKUP($E134,'Org List'!$AO$10:$AQ$188,3,FALSE))),"")</f>
        <v>North West Region</v>
      </c>
      <c r="D134" s="114" t="str">
        <f ca="1">IFERROR(IF((VLOOKUP($E134,'Org List'!$AT$10:$AV$188,3,FALSE))="","",(VLOOKUP($E134,'Org List'!$AT$10:$AV$188,3,FALSE))),"")</f>
        <v>NHS England North (Greater Manchester)</v>
      </c>
      <c r="E134" s="98" t="str">
        <f t="shared" ca="1" si="1"/>
        <v>E08000004</v>
      </c>
      <c r="F134" s="100" t="str">
        <f ca="1">IF(E134="","",VLOOKUP(E134,'Org List'!$J$9:$K$488,2,0))</f>
        <v>Oldham</v>
      </c>
      <c r="G134" s="121">
        <f ca="1">IFERROR(IF((VLOOKUP($E134,'Adj NEA Backsheet'!$D$5:$CB$183,G$9,FALSE))="","",(VLOOKUP($E134,'Adj NEA Backsheet'!$D$5:$CB$183,G$9,FALSE))),"")</f>
        <v>3107.7751638105592</v>
      </c>
      <c r="H134" s="122">
        <f ca="1">IFERROR(IF((VLOOKUP($E134,'Adj NEA Backsheet'!$D$5:$CB$183,H$9,FALSE))="","",(VLOOKUP($E134,'Adj NEA Backsheet'!$D$5:$CB$183,H$9,FALSE))),"")</f>
        <v>3538.0817821220326</v>
      </c>
      <c r="I134" s="122">
        <f ca="1">IFERROR(IF((VLOOKUP($E134,'Adj NEA Backsheet'!$D$5:$CB$183,I$9,FALSE))="","",(VLOOKUP($E134,'Adj NEA Backsheet'!$D$5:$CB$183,I$9,FALSE))),"")</f>
        <v>3225.3939864535214</v>
      </c>
      <c r="J134" s="123">
        <f ca="1">IFERROR(IF((VLOOKUP($E134,'Adj NEA Backsheet'!$D$5:$CB$183,J$9,FALSE))="","",(VLOOKUP($E134,'Adj NEA Backsheet'!$D$5:$CB$183,J$9,FALSE))),"")</f>
        <v>3715.4040941439162</v>
      </c>
      <c r="K134" s="121">
        <f ca="1">IFERROR(IF((VLOOKUP($E134,'Adj NEA Backsheet'!$D$5:$CB$183,K$9,FALSE))="","",(VLOOKUP($E134,'Adj NEA Backsheet'!$D$5:$CB$183,K$9,FALSE))),"")</f>
        <v>5337.6959264927791</v>
      </c>
      <c r="L134" s="122">
        <f ca="1">IFERROR(IF((VLOOKUP($E134,'Adj NEA Backsheet'!$D$5:$CB$183,L$9,FALSE))="","",(VLOOKUP($E134,'Adj NEA Backsheet'!$D$5:$CB$183,L$9,FALSE))),"")</f>
        <v>5424.2561145421641</v>
      </c>
      <c r="M134" s="122">
        <f ca="1">IFERROR(IF((VLOOKUP($E134,'Adj NEA Backsheet'!$D$5:$CB$183,M$9,FALSE))="","",(VLOOKUP($E134,'Adj NEA Backsheet'!$D$5:$CB$183,M$9,FALSE))),"")</f>
        <v>5225.8036524080926</v>
      </c>
      <c r="N134" s="124">
        <f ca="1">IFERROR(IF((VLOOKUP($E134,'Adj NEA Backsheet'!$D$5:$CB$183,N$9,FALSE))="","",(VLOOKUP($E134,'Adj NEA Backsheet'!$D$5:$CB$183,N$9,FALSE))),"")</f>
        <v>5535.4060649959347</v>
      </c>
      <c r="O134" s="121">
        <f ca="1">IFERROR(IF((VLOOKUP($E134,'Adj NEA Backsheet'!$D$5:$CB$183,O$9,FALSE))="","",(VLOOKUP($E134,'Adj NEA Backsheet'!$D$5:$CB$183,O$9,FALSE))),"")</f>
        <v>8445.4710903033374</v>
      </c>
      <c r="P134" s="125">
        <f ca="1">IFERROR(IF((VLOOKUP($E134,'Adj NEA Backsheet'!$D$5:$CB$183,P$9,FALSE))="","",(VLOOKUP($E134,'Adj NEA Backsheet'!$D$5:$CB$183,P$9,FALSE))),"")</f>
        <v>8962.3378966641976</v>
      </c>
      <c r="Q134" s="122">
        <f ca="1">IFERROR(IF((VLOOKUP($E134,'Adj NEA Backsheet'!$D$5:$CB$183,Q$9,FALSE))="","",(VLOOKUP($E134,'Adj NEA Backsheet'!$D$5:$CB$183,Q$9,FALSE))),"")</f>
        <v>8451.1976388616131</v>
      </c>
      <c r="R134" s="124">
        <f ca="1">IFERROR(IF((VLOOKUP($E134,'Adj NEA Backsheet'!$D$5:$CB$183,R$9,FALSE))="","",(VLOOKUP($E134,'Adj NEA Backsheet'!$D$5:$CB$183,R$9,FALSE))),"")</f>
        <v>9250.8101591398517</v>
      </c>
    </row>
    <row r="135" spans="1:18" ht="15" customHeight="1" x14ac:dyDescent="0.3">
      <c r="A135" s="57">
        <v>122</v>
      </c>
      <c r="B135" s="98" t="str">
        <f ca="1">IFERROR(IF((VLOOKUP($E135,'Org List'!$AJ$10:$AL$188,3,FALSE))="","",(VLOOKUP($E135,'Org List'!$AJ$10:$AL$188,3,FALSE))),"")</f>
        <v>South East England Commissioning Region</v>
      </c>
      <c r="C135" s="99" t="str">
        <f ca="1">IFERROR(IF((VLOOKUP($E135,'Org List'!$AO$10:$AQ$188,3,FALSE))="","",(VLOOKUP($E135,'Org List'!$AO$10:$AQ$188,3,FALSE))),"")</f>
        <v>South East Region</v>
      </c>
      <c r="D135" s="114" t="str">
        <f ca="1">IFERROR(IF((VLOOKUP($E135,'Org List'!$AT$10:$AV$188,3,FALSE))="","",(VLOOKUP($E135,'Org List'!$AT$10:$AV$188,3,FALSE))),"")</f>
        <v>NHS England South East (Hampshire, Isle of Wight and Thames Valley)</v>
      </c>
      <c r="E135" s="98" t="str">
        <f t="shared" ca="1" si="1"/>
        <v>E10000025</v>
      </c>
      <c r="F135" s="100" t="str">
        <f ca="1">IF(E135="","",VLOOKUP(E135,'Org List'!$J$9:$K$488,2,0))</f>
        <v>Oxfordshire</v>
      </c>
      <c r="G135" s="121">
        <f ca="1">IFERROR(IF((VLOOKUP($E135,'Adj NEA Backsheet'!$D$5:$CB$183,G$9,FALSE))="","",(VLOOKUP($E135,'Adj NEA Backsheet'!$D$5:$CB$183,G$9,FALSE))),"")</f>
        <v>6352.7424569184568</v>
      </c>
      <c r="H135" s="122">
        <f ca="1">IFERROR(IF((VLOOKUP($E135,'Adj NEA Backsheet'!$D$5:$CB$183,H$9,FALSE))="","",(VLOOKUP($E135,'Adj NEA Backsheet'!$D$5:$CB$183,H$9,FALSE))),"")</f>
        <v>6899.1631183378613</v>
      </c>
      <c r="I135" s="122">
        <f ca="1">IFERROR(IF((VLOOKUP($E135,'Adj NEA Backsheet'!$D$5:$CB$183,I$9,FALSE))="","",(VLOOKUP($E135,'Adj NEA Backsheet'!$D$5:$CB$183,I$9,FALSE))),"")</f>
        <v>6842.7967390542644</v>
      </c>
      <c r="J135" s="123">
        <f ca="1">IFERROR(IF((VLOOKUP($E135,'Adj NEA Backsheet'!$D$5:$CB$183,J$9,FALSE))="","",(VLOOKUP($E135,'Adj NEA Backsheet'!$D$5:$CB$183,J$9,FALSE))),"")</f>
        <v>7596.8400271293312</v>
      </c>
      <c r="K135" s="121">
        <f ca="1">IFERROR(IF((VLOOKUP($E135,'Adj NEA Backsheet'!$D$5:$CB$183,K$9,FALSE))="","",(VLOOKUP($E135,'Adj NEA Backsheet'!$D$5:$CB$183,K$9,FALSE))),"")</f>
        <v>10197.323216083789</v>
      </c>
      <c r="L135" s="122">
        <f ca="1">IFERROR(IF((VLOOKUP($E135,'Adj NEA Backsheet'!$D$5:$CB$183,L$9,FALSE))="","",(VLOOKUP($E135,'Adj NEA Backsheet'!$D$5:$CB$183,L$9,FALSE))),"")</f>
        <v>10037.394289690932</v>
      </c>
      <c r="M135" s="122">
        <f ca="1">IFERROR(IF((VLOOKUP($E135,'Adj NEA Backsheet'!$D$5:$CB$183,M$9,FALSE))="","",(VLOOKUP($E135,'Adj NEA Backsheet'!$D$5:$CB$183,M$9,FALSE))),"")</f>
        <v>9809.2551252994162</v>
      </c>
      <c r="N135" s="124">
        <f ca="1">IFERROR(IF((VLOOKUP($E135,'Adj NEA Backsheet'!$D$5:$CB$183,N$9,FALSE))="","",(VLOOKUP($E135,'Adj NEA Backsheet'!$D$5:$CB$183,N$9,FALSE))),"")</f>
        <v>10417.055984382992</v>
      </c>
      <c r="O135" s="121">
        <f ca="1">IFERROR(IF((VLOOKUP($E135,'Adj NEA Backsheet'!$D$5:$CB$183,O$9,FALSE))="","",(VLOOKUP($E135,'Adj NEA Backsheet'!$D$5:$CB$183,O$9,FALSE))),"")</f>
        <v>16550.065673002246</v>
      </c>
      <c r="P135" s="125">
        <f ca="1">IFERROR(IF((VLOOKUP($E135,'Adj NEA Backsheet'!$D$5:$CB$183,P$9,FALSE))="","",(VLOOKUP($E135,'Adj NEA Backsheet'!$D$5:$CB$183,P$9,FALSE))),"")</f>
        <v>16936.557408028792</v>
      </c>
      <c r="Q135" s="122">
        <f ca="1">IFERROR(IF((VLOOKUP($E135,'Adj NEA Backsheet'!$D$5:$CB$183,Q$9,FALSE))="","",(VLOOKUP($E135,'Adj NEA Backsheet'!$D$5:$CB$183,Q$9,FALSE))),"")</f>
        <v>16652.051864353682</v>
      </c>
      <c r="R135" s="124">
        <f ca="1">IFERROR(IF((VLOOKUP($E135,'Adj NEA Backsheet'!$D$5:$CB$183,R$9,FALSE))="","",(VLOOKUP($E135,'Adj NEA Backsheet'!$D$5:$CB$183,R$9,FALSE))),"")</f>
        <v>18013.896011512323</v>
      </c>
    </row>
    <row r="136" spans="1:18" ht="15" customHeight="1" x14ac:dyDescent="0.3">
      <c r="A136" s="57">
        <v>123</v>
      </c>
      <c r="B136" s="98" t="str">
        <f ca="1">IFERROR(IF((VLOOKUP($E136,'Org List'!$AJ$10:$AL$188,3,FALSE))="","",(VLOOKUP($E136,'Org List'!$AJ$10:$AL$188,3,FALSE))),"")</f>
        <v>Midlands and East of England Commissioning Region</v>
      </c>
      <c r="C136" s="99" t="str">
        <f ca="1">IFERROR(IF((VLOOKUP($E136,'Org List'!$AO$10:$AQ$188,3,FALSE))="","",(VLOOKUP($E136,'Org List'!$AO$10:$AQ$188,3,FALSE))),"")</f>
        <v>East Region</v>
      </c>
      <c r="D136" s="114" t="str">
        <f ca="1">IFERROR(IF((VLOOKUP($E136,'Org List'!$AT$10:$AV$188,3,FALSE))="","",(VLOOKUP($E136,'Org List'!$AT$10:$AV$188,3,FALSE))),"")</f>
        <v>NHS England Midlands And East (East)</v>
      </c>
      <c r="E136" s="98" t="str">
        <f t="shared" ca="1" si="1"/>
        <v>E06000031</v>
      </c>
      <c r="F136" s="100" t="str">
        <f ca="1">IF(E136="","",VLOOKUP(E136,'Org List'!$J$9:$K$488,2,0))</f>
        <v>Peterborough</v>
      </c>
      <c r="G136" s="121">
        <f ca="1">IFERROR(IF((VLOOKUP($E136,'Adj NEA Backsheet'!$D$5:$CB$183,G$9,FALSE))="","",(VLOOKUP($E136,'Adj NEA Backsheet'!$D$5:$CB$183,G$9,FALSE))),"")</f>
        <v>1382.9130213850626</v>
      </c>
      <c r="H136" s="122">
        <f ca="1">IFERROR(IF((VLOOKUP($E136,'Adj NEA Backsheet'!$D$5:$CB$183,H$9,FALSE))="","",(VLOOKUP($E136,'Adj NEA Backsheet'!$D$5:$CB$183,H$9,FALSE))),"")</f>
        <v>1521.9928615725614</v>
      </c>
      <c r="I136" s="122">
        <f ca="1">IFERROR(IF((VLOOKUP($E136,'Adj NEA Backsheet'!$D$5:$CB$183,I$9,FALSE))="","",(VLOOKUP($E136,'Adj NEA Backsheet'!$D$5:$CB$183,I$9,FALSE))),"")</f>
        <v>1575.3976725315258</v>
      </c>
      <c r="J136" s="123">
        <f ca="1">IFERROR(IF((VLOOKUP($E136,'Adj NEA Backsheet'!$D$5:$CB$183,J$9,FALSE))="","",(VLOOKUP($E136,'Adj NEA Backsheet'!$D$5:$CB$183,J$9,FALSE))),"")</f>
        <v>1740.8765191495418</v>
      </c>
      <c r="K136" s="121">
        <f ca="1">IFERROR(IF((VLOOKUP($E136,'Adj NEA Backsheet'!$D$5:$CB$183,K$9,FALSE))="","",(VLOOKUP($E136,'Adj NEA Backsheet'!$D$5:$CB$183,K$9,FALSE))),"")</f>
        <v>3740.5195644085452</v>
      </c>
      <c r="L136" s="122">
        <f ca="1">IFERROR(IF((VLOOKUP($E136,'Adj NEA Backsheet'!$D$5:$CB$183,L$9,FALSE))="","",(VLOOKUP($E136,'Adj NEA Backsheet'!$D$5:$CB$183,L$9,FALSE))),"")</f>
        <v>3730.7408557556073</v>
      </c>
      <c r="M136" s="122">
        <f ca="1">IFERROR(IF((VLOOKUP($E136,'Adj NEA Backsheet'!$D$5:$CB$183,M$9,FALSE))="","",(VLOOKUP($E136,'Adj NEA Backsheet'!$D$5:$CB$183,M$9,FALSE))),"")</f>
        <v>3639.2854474314763</v>
      </c>
      <c r="N136" s="124">
        <f ca="1">IFERROR(IF((VLOOKUP($E136,'Adj NEA Backsheet'!$D$5:$CB$183,N$9,FALSE))="","",(VLOOKUP($E136,'Adj NEA Backsheet'!$D$5:$CB$183,N$9,FALSE))),"")</f>
        <v>3808.3220904770856</v>
      </c>
      <c r="O136" s="121">
        <f ca="1">IFERROR(IF((VLOOKUP($E136,'Adj NEA Backsheet'!$D$5:$CB$183,O$9,FALSE))="","",(VLOOKUP($E136,'Adj NEA Backsheet'!$D$5:$CB$183,O$9,FALSE))),"")</f>
        <v>5123.4325857936074</v>
      </c>
      <c r="P136" s="125">
        <f ca="1">IFERROR(IF((VLOOKUP($E136,'Adj NEA Backsheet'!$D$5:$CB$183,P$9,FALSE))="","",(VLOOKUP($E136,'Adj NEA Backsheet'!$D$5:$CB$183,P$9,FALSE))),"")</f>
        <v>5252.7337173281685</v>
      </c>
      <c r="Q136" s="122">
        <f ca="1">IFERROR(IF((VLOOKUP($E136,'Adj NEA Backsheet'!$D$5:$CB$183,Q$9,FALSE))="","",(VLOOKUP($E136,'Adj NEA Backsheet'!$D$5:$CB$183,Q$9,FALSE))),"")</f>
        <v>5214.6831199630024</v>
      </c>
      <c r="R136" s="124">
        <f ca="1">IFERROR(IF((VLOOKUP($E136,'Adj NEA Backsheet'!$D$5:$CB$183,R$9,FALSE))="","",(VLOOKUP($E136,'Adj NEA Backsheet'!$D$5:$CB$183,R$9,FALSE))),"")</f>
        <v>5549.1986096266273</v>
      </c>
    </row>
    <row r="137" spans="1:18" ht="15" customHeight="1" x14ac:dyDescent="0.3">
      <c r="A137" s="57">
        <v>124</v>
      </c>
      <c r="B137" s="98" t="str">
        <f ca="1">IFERROR(IF((VLOOKUP($E137,'Org List'!$AJ$10:$AL$188,3,FALSE))="","",(VLOOKUP($E137,'Org List'!$AJ$10:$AL$188,3,FALSE))),"")</f>
        <v>South West England Commissioning Region</v>
      </c>
      <c r="C137" s="99" t="str">
        <f ca="1">IFERROR(IF((VLOOKUP($E137,'Org List'!$AO$10:$AQ$188,3,FALSE))="","",(VLOOKUP($E137,'Org List'!$AO$10:$AQ$188,3,FALSE))),"")</f>
        <v>South West Region</v>
      </c>
      <c r="D137" s="114" t="str">
        <f ca="1">IFERROR(IF((VLOOKUP($E137,'Org List'!$AT$10:$AV$188,3,FALSE))="","",(VLOOKUP($E137,'Org List'!$AT$10:$AV$188,3,FALSE))),"")</f>
        <v>NHS England South West (South West South)</v>
      </c>
      <c r="E137" s="98" t="str">
        <f t="shared" ca="1" si="1"/>
        <v>E06000026</v>
      </c>
      <c r="F137" s="100" t="str">
        <f ca="1">IF(E137="","",VLOOKUP(E137,'Org List'!$J$9:$K$488,2,0))</f>
        <v>Plymouth</v>
      </c>
      <c r="G137" s="121">
        <f ca="1">IFERROR(IF((VLOOKUP($E137,'Adj NEA Backsheet'!$D$5:$CB$183,G$9,FALSE))="","",(VLOOKUP($E137,'Adj NEA Backsheet'!$D$5:$CB$183,G$9,FALSE))),"")</f>
        <v>1903.1410488012593</v>
      </c>
      <c r="H137" s="122">
        <f ca="1">IFERROR(IF((VLOOKUP($E137,'Adj NEA Backsheet'!$D$5:$CB$183,H$9,FALSE))="","",(VLOOKUP($E137,'Adj NEA Backsheet'!$D$5:$CB$183,H$9,FALSE))),"")</f>
        <v>1967.6444553407832</v>
      </c>
      <c r="I137" s="122">
        <f ca="1">IFERROR(IF((VLOOKUP($E137,'Adj NEA Backsheet'!$D$5:$CB$183,I$9,FALSE))="","",(VLOOKUP($E137,'Adj NEA Backsheet'!$D$5:$CB$183,I$9,FALSE))),"")</f>
        <v>1830.2115215876538</v>
      </c>
      <c r="J137" s="123">
        <f ca="1">IFERROR(IF((VLOOKUP($E137,'Adj NEA Backsheet'!$D$5:$CB$183,J$9,FALSE))="","",(VLOOKUP($E137,'Adj NEA Backsheet'!$D$5:$CB$183,J$9,FALSE))),"")</f>
        <v>2039.4117590131359</v>
      </c>
      <c r="K137" s="121">
        <f ca="1">IFERROR(IF((VLOOKUP($E137,'Adj NEA Backsheet'!$D$5:$CB$183,K$9,FALSE))="","",(VLOOKUP($E137,'Adj NEA Backsheet'!$D$5:$CB$183,K$9,FALSE))),"")</f>
        <v>5080.3696547007667</v>
      </c>
      <c r="L137" s="122">
        <f ca="1">IFERROR(IF((VLOOKUP($E137,'Adj NEA Backsheet'!$D$5:$CB$183,L$9,FALSE))="","",(VLOOKUP($E137,'Adj NEA Backsheet'!$D$5:$CB$183,L$9,FALSE))),"")</f>
        <v>4983.6145448914813</v>
      </c>
      <c r="M137" s="122">
        <f ca="1">IFERROR(IF((VLOOKUP($E137,'Adj NEA Backsheet'!$D$5:$CB$183,M$9,FALSE))="","",(VLOOKUP($E137,'Adj NEA Backsheet'!$D$5:$CB$183,M$9,FALSE))),"")</f>
        <v>4861.8716289452632</v>
      </c>
      <c r="N137" s="124">
        <f ca="1">IFERROR(IF((VLOOKUP($E137,'Adj NEA Backsheet'!$D$5:$CB$183,N$9,FALSE))="","",(VLOOKUP($E137,'Adj NEA Backsheet'!$D$5:$CB$183,N$9,FALSE))),"")</f>
        <v>5312.8143629513024</v>
      </c>
      <c r="O137" s="121">
        <f ca="1">IFERROR(IF((VLOOKUP($E137,'Adj NEA Backsheet'!$D$5:$CB$183,O$9,FALSE))="","",(VLOOKUP($E137,'Adj NEA Backsheet'!$D$5:$CB$183,O$9,FALSE))),"")</f>
        <v>6983.5107035020264</v>
      </c>
      <c r="P137" s="125">
        <f ca="1">IFERROR(IF((VLOOKUP($E137,'Adj NEA Backsheet'!$D$5:$CB$183,P$9,FALSE))="","",(VLOOKUP($E137,'Adj NEA Backsheet'!$D$5:$CB$183,P$9,FALSE))),"")</f>
        <v>6951.259000232265</v>
      </c>
      <c r="Q137" s="122">
        <f ca="1">IFERROR(IF((VLOOKUP($E137,'Adj NEA Backsheet'!$D$5:$CB$183,Q$9,FALSE))="","",(VLOOKUP($E137,'Adj NEA Backsheet'!$D$5:$CB$183,Q$9,FALSE))),"")</f>
        <v>6692.083150532917</v>
      </c>
      <c r="R137" s="124">
        <f ca="1">IFERROR(IF((VLOOKUP($E137,'Adj NEA Backsheet'!$D$5:$CB$183,R$9,FALSE))="","",(VLOOKUP($E137,'Adj NEA Backsheet'!$D$5:$CB$183,R$9,FALSE))),"")</f>
        <v>7352.2261219644388</v>
      </c>
    </row>
    <row r="138" spans="1:18" ht="15" customHeight="1" x14ac:dyDescent="0.3">
      <c r="A138" s="57">
        <v>125</v>
      </c>
      <c r="B138" s="98" t="str">
        <f ca="1">IFERROR(IF((VLOOKUP($E138,'Org List'!$AJ$10:$AL$188,3,FALSE))="","",(VLOOKUP($E138,'Org List'!$AJ$10:$AL$188,3,FALSE))),"")</f>
        <v>South East England Commissioning Region</v>
      </c>
      <c r="C138" s="99" t="str">
        <f ca="1">IFERROR(IF((VLOOKUP($E138,'Org List'!$AO$10:$AQ$188,3,FALSE))="","",(VLOOKUP($E138,'Org List'!$AO$10:$AQ$188,3,FALSE))),"")</f>
        <v>South East Region</v>
      </c>
      <c r="D138" s="114" t="str">
        <f ca="1">IFERROR(IF((VLOOKUP($E138,'Org List'!$AT$10:$AV$188,3,FALSE))="","",(VLOOKUP($E138,'Org List'!$AT$10:$AV$188,3,FALSE))),"")</f>
        <v>NHS England South East (Hampshire, Isle of Wight and Thames Valley)</v>
      </c>
      <c r="E138" s="98" t="str">
        <f t="shared" ca="1" si="1"/>
        <v>E06000044</v>
      </c>
      <c r="F138" s="100" t="str">
        <f ca="1">IF(E138="","",VLOOKUP(E138,'Org List'!$J$9:$K$488,2,0))</f>
        <v>Portsmouth</v>
      </c>
      <c r="G138" s="121">
        <f ca="1">IFERROR(IF((VLOOKUP($E138,'Adj NEA Backsheet'!$D$5:$CB$183,G$9,FALSE))="","",(VLOOKUP($E138,'Adj NEA Backsheet'!$D$5:$CB$183,G$9,FALSE))),"")</f>
        <v>1437.7239009320569</v>
      </c>
      <c r="H138" s="122">
        <f ca="1">IFERROR(IF((VLOOKUP($E138,'Adj NEA Backsheet'!$D$5:$CB$183,H$9,FALSE))="","",(VLOOKUP($E138,'Adj NEA Backsheet'!$D$5:$CB$183,H$9,FALSE))),"")</f>
        <v>1721.5622820330223</v>
      </c>
      <c r="I138" s="122">
        <f ca="1">IFERROR(IF((VLOOKUP($E138,'Adj NEA Backsheet'!$D$5:$CB$183,I$9,FALSE))="","",(VLOOKUP($E138,'Adj NEA Backsheet'!$D$5:$CB$183,I$9,FALSE))),"")</f>
        <v>1602.1162304721859</v>
      </c>
      <c r="J138" s="123">
        <f ca="1">IFERROR(IF((VLOOKUP($E138,'Adj NEA Backsheet'!$D$5:$CB$183,J$9,FALSE))="","",(VLOOKUP($E138,'Adj NEA Backsheet'!$D$5:$CB$183,J$9,FALSE))),"")</f>
        <v>1666.9765271818405</v>
      </c>
      <c r="K138" s="121">
        <f ca="1">IFERROR(IF((VLOOKUP($E138,'Adj NEA Backsheet'!$D$5:$CB$183,K$9,FALSE))="","",(VLOOKUP($E138,'Adj NEA Backsheet'!$D$5:$CB$183,K$9,FALSE))),"")</f>
        <v>3270.6157004049351</v>
      </c>
      <c r="L138" s="122">
        <f ca="1">IFERROR(IF((VLOOKUP($E138,'Adj NEA Backsheet'!$D$5:$CB$183,L$9,FALSE))="","",(VLOOKUP($E138,'Adj NEA Backsheet'!$D$5:$CB$183,L$9,FALSE))),"")</f>
        <v>3541.7211184997936</v>
      </c>
      <c r="M138" s="122">
        <f ca="1">IFERROR(IF((VLOOKUP($E138,'Adj NEA Backsheet'!$D$5:$CB$183,M$9,FALSE))="","",(VLOOKUP($E138,'Adj NEA Backsheet'!$D$5:$CB$183,M$9,FALSE))),"")</f>
        <v>3481.6804679613379</v>
      </c>
      <c r="N138" s="124">
        <f ca="1">IFERROR(IF((VLOOKUP($E138,'Adj NEA Backsheet'!$D$5:$CB$183,N$9,FALSE))="","",(VLOOKUP($E138,'Adj NEA Backsheet'!$D$5:$CB$183,N$9,FALSE))),"")</f>
        <v>3685.2810942733586</v>
      </c>
      <c r="O138" s="121">
        <f ca="1">IFERROR(IF((VLOOKUP($E138,'Adj NEA Backsheet'!$D$5:$CB$183,O$9,FALSE))="","",(VLOOKUP($E138,'Adj NEA Backsheet'!$D$5:$CB$183,O$9,FALSE))),"")</f>
        <v>4708.339601336992</v>
      </c>
      <c r="P138" s="125">
        <f ca="1">IFERROR(IF((VLOOKUP($E138,'Adj NEA Backsheet'!$D$5:$CB$183,P$9,FALSE))="","",(VLOOKUP($E138,'Adj NEA Backsheet'!$D$5:$CB$183,P$9,FALSE))),"")</f>
        <v>5263.2834005328159</v>
      </c>
      <c r="Q138" s="122">
        <f ca="1">IFERROR(IF((VLOOKUP($E138,'Adj NEA Backsheet'!$D$5:$CB$183,Q$9,FALSE))="","",(VLOOKUP($E138,'Adj NEA Backsheet'!$D$5:$CB$183,Q$9,FALSE))),"")</f>
        <v>5083.7966984335235</v>
      </c>
      <c r="R138" s="124">
        <f ca="1">IFERROR(IF((VLOOKUP($E138,'Adj NEA Backsheet'!$D$5:$CB$183,R$9,FALSE))="","",(VLOOKUP($E138,'Adj NEA Backsheet'!$D$5:$CB$183,R$9,FALSE))),"")</f>
        <v>5352.2576214551991</v>
      </c>
    </row>
    <row r="139" spans="1:18" ht="15" customHeight="1" x14ac:dyDescent="0.3">
      <c r="A139" s="57">
        <v>126</v>
      </c>
      <c r="B139" s="98" t="str">
        <f ca="1">IFERROR(IF((VLOOKUP($E139,'Org List'!$AJ$10:$AL$188,3,FALSE))="","",(VLOOKUP($E139,'Org List'!$AJ$10:$AL$188,3,FALSE))),"")</f>
        <v>South East England Commissioning Region</v>
      </c>
      <c r="C139" s="99" t="str">
        <f ca="1">IFERROR(IF((VLOOKUP($E139,'Org List'!$AO$10:$AQ$188,3,FALSE))="","",(VLOOKUP($E139,'Org List'!$AO$10:$AQ$188,3,FALSE))),"")</f>
        <v>South East Region</v>
      </c>
      <c r="D139" s="114" t="str">
        <f ca="1">IFERROR(IF((VLOOKUP($E139,'Org List'!$AT$10:$AV$188,3,FALSE))="","",(VLOOKUP($E139,'Org List'!$AT$10:$AV$188,3,FALSE))),"")</f>
        <v>NHS England South East (Hampshire, Isle of Wight and Thames Valley)</v>
      </c>
      <c r="E139" s="98" t="str">
        <f t="shared" ca="1" si="1"/>
        <v>E06000038</v>
      </c>
      <c r="F139" s="100" t="str">
        <f ca="1">IF(E139="","",VLOOKUP(E139,'Org List'!$J$9:$K$488,2,0))</f>
        <v>Reading</v>
      </c>
      <c r="G139" s="121">
        <f ca="1">IFERROR(IF((VLOOKUP($E139,'Adj NEA Backsheet'!$D$5:$CB$183,G$9,FALSE))="","",(VLOOKUP($E139,'Adj NEA Backsheet'!$D$5:$CB$183,G$9,FALSE))),"")</f>
        <v>1164.9435369662149</v>
      </c>
      <c r="H139" s="122">
        <f ca="1">IFERROR(IF((VLOOKUP($E139,'Adj NEA Backsheet'!$D$5:$CB$183,H$9,FALSE))="","",(VLOOKUP($E139,'Adj NEA Backsheet'!$D$5:$CB$183,H$9,FALSE))),"")</f>
        <v>1288.1670658158239</v>
      </c>
      <c r="I139" s="122">
        <f ca="1">IFERROR(IF((VLOOKUP($E139,'Adj NEA Backsheet'!$D$5:$CB$183,I$9,FALSE))="","",(VLOOKUP($E139,'Adj NEA Backsheet'!$D$5:$CB$183,I$9,FALSE))),"")</f>
        <v>1290.225348191002</v>
      </c>
      <c r="J139" s="123">
        <f ca="1">IFERROR(IF((VLOOKUP($E139,'Adj NEA Backsheet'!$D$5:$CB$183,J$9,FALSE))="","",(VLOOKUP($E139,'Adj NEA Backsheet'!$D$5:$CB$183,J$9,FALSE))),"")</f>
        <v>1350.861512516602</v>
      </c>
      <c r="K139" s="121">
        <f ca="1">IFERROR(IF((VLOOKUP($E139,'Adj NEA Backsheet'!$D$5:$CB$183,K$9,FALSE))="","",(VLOOKUP($E139,'Adj NEA Backsheet'!$D$5:$CB$183,K$9,FALSE))),"")</f>
        <v>2866.8820360512141</v>
      </c>
      <c r="L139" s="122">
        <f ca="1">IFERROR(IF((VLOOKUP($E139,'Adj NEA Backsheet'!$D$5:$CB$183,L$9,FALSE))="","",(VLOOKUP($E139,'Adj NEA Backsheet'!$D$5:$CB$183,L$9,FALSE))),"")</f>
        <v>2718.0836257118035</v>
      </c>
      <c r="M139" s="122">
        <f ca="1">IFERROR(IF((VLOOKUP($E139,'Adj NEA Backsheet'!$D$5:$CB$183,M$9,FALSE))="","",(VLOOKUP($E139,'Adj NEA Backsheet'!$D$5:$CB$183,M$9,FALSE))),"")</f>
        <v>2687.995761131996</v>
      </c>
      <c r="N139" s="124">
        <f ca="1">IFERROR(IF((VLOOKUP($E139,'Adj NEA Backsheet'!$D$5:$CB$183,N$9,FALSE))="","",(VLOOKUP($E139,'Adj NEA Backsheet'!$D$5:$CB$183,N$9,FALSE))),"")</f>
        <v>2940.0641641082775</v>
      </c>
      <c r="O139" s="121">
        <f ca="1">IFERROR(IF((VLOOKUP($E139,'Adj NEA Backsheet'!$D$5:$CB$183,O$9,FALSE))="","",(VLOOKUP($E139,'Adj NEA Backsheet'!$D$5:$CB$183,O$9,FALSE))),"")</f>
        <v>4031.8255730174287</v>
      </c>
      <c r="P139" s="125">
        <f ca="1">IFERROR(IF((VLOOKUP($E139,'Adj NEA Backsheet'!$D$5:$CB$183,P$9,FALSE))="","",(VLOOKUP($E139,'Adj NEA Backsheet'!$D$5:$CB$183,P$9,FALSE))),"")</f>
        <v>4006.2506915276272</v>
      </c>
      <c r="Q139" s="122">
        <f ca="1">IFERROR(IF((VLOOKUP($E139,'Adj NEA Backsheet'!$D$5:$CB$183,Q$9,FALSE))="","",(VLOOKUP($E139,'Adj NEA Backsheet'!$D$5:$CB$183,Q$9,FALSE))),"")</f>
        <v>3978.221109322998</v>
      </c>
      <c r="R139" s="124">
        <f ca="1">IFERROR(IF((VLOOKUP($E139,'Adj NEA Backsheet'!$D$5:$CB$183,R$9,FALSE))="","",(VLOOKUP($E139,'Adj NEA Backsheet'!$D$5:$CB$183,R$9,FALSE))),"")</f>
        <v>4290.92567662488</v>
      </c>
    </row>
    <row r="140" spans="1:18" ht="15" customHeight="1" x14ac:dyDescent="0.3">
      <c r="A140" s="57">
        <v>127</v>
      </c>
      <c r="B140" s="98" t="str">
        <f ca="1">IFERROR(IF((VLOOKUP($E140,'Org List'!$AJ$10:$AL$188,3,FALSE))="","",(VLOOKUP($E140,'Org List'!$AJ$10:$AL$188,3,FALSE))),"")</f>
        <v>London Commissioning Region</v>
      </c>
      <c r="C140" s="99" t="str">
        <f ca="1">IFERROR(IF((VLOOKUP($E140,'Org List'!$AO$10:$AQ$188,3,FALSE))="","",(VLOOKUP($E140,'Org List'!$AO$10:$AQ$188,3,FALSE))),"")</f>
        <v>London Region</v>
      </c>
      <c r="D140" s="114" t="str">
        <f ca="1">IFERROR(IF((VLOOKUP($E140,'Org List'!$AT$10:$AV$188,3,FALSE))="","",(VLOOKUP($E140,'Org List'!$AT$10:$AV$188,3,FALSE))),"")</f>
        <v>NHS England London</v>
      </c>
      <c r="E140" s="98" t="str">
        <f t="shared" ca="1" si="1"/>
        <v>E09000026</v>
      </c>
      <c r="F140" s="100" t="str">
        <f ca="1">IF(E140="","",VLOOKUP(E140,'Org List'!$J$9:$K$488,2,0))</f>
        <v>Redbridge</v>
      </c>
      <c r="G140" s="121">
        <f ca="1">IFERROR(IF((VLOOKUP($E140,'Adj NEA Backsheet'!$D$5:$CB$183,G$9,FALSE))="","",(VLOOKUP($E140,'Adj NEA Backsheet'!$D$5:$CB$183,G$9,FALSE))),"")</f>
        <v>2291.5042710934626</v>
      </c>
      <c r="H140" s="122">
        <f ca="1">IFERROR(IF((VLOOKUP($E140,'Adj NEA Backsheet'!$D$5:$CB$183,H$9,FALSE))="","",(VLOOKUP($E140,'Adj NEA Backsheet'!$D$5:$CB$183,H$9,FALSE))),"")</f>
        <v>2463.2816000254998</v>
      </c>
      <c r="I140" s="122">
        <f ca="1">IFERROR(IF((VLOOKUP($E140,'Adj NEA Backsheet'!$D$5:$CB$183,I$9,FALSE))="","",(VLOOKUP($E140,'Adj NEA Backsheet'!$D$5:$CB$183,I$9,FALSE))),"")</f>
        <v>2332.1813427641359</v>
      </c>
      <c r="J140" s="123">
        <f ca="1">IFERROR(IF((VLOOKUP($E140,'Adj NEA Backsheet'!$D$5:$CB$183,J$9,FALSE))="","",(VLOOKUP($E140,'Adj NEA Backsheet'!$D$5:$CB$183,J$9,FALSE))),"")</f>
        <v>2450.8642369417639</v>
      </c>
      <c r="K140" s="121">
        <f ca="1">IFERROR(IF((VLOOKUP($E140,'Adj NEA Backsheet'!$D$5:$CB$183,K$9,FALSE))="","",(VLOOKUP($E140,'Adj NEA Backsheet'!$D$5:$CB$183,K$9,FALSE))),"")</f>
        <v>4578.0291303500126</v>
      </c>
      <c r="L140" s="122">
        <f ca="1">IFERROR(IF((VLOOKUP($E140,'Adj NEA Backsheet'!$D$5:$CB$183,L$9,FALSE))="","",(VLOOKUP($E140,'Adj NEA Backsheet'!$D$5:$CB$183,L$9,FALSE))),"")</f>
        <v>4586.0509301827688</v>
      </c>
      <c r="M140" s="122">
        <f ca="1">IFERROR(IF((VLOOKUP($E140,'Adj NEA Backsheet'!$D$5:$CB$183,M$9,FALSE))="","",(VLOOKUP($E140,'Adj NEA Backsheet'!$D$5:$CB$183,M$9,FALSE))),"")</f>
        <v>4476.6443751089646</v>
      </c>
      <c r="N140" s="124">
        <f ca="1">IFERROR(IF((VLOOKUP($E140,'Adj NEA Backsheet'!$D$5:$CB$183,N$9,FALSE))="","",(VLOOKUP($E140,'Adj NEA Backsheet'!$D$5:$CB$183,N$9,FALSE))),"")</f>
        <v>4783.1014269842435</v>
      </c>
      <c r="O140" s="121">
        <f ca="1">IFERROR(IF((VLOOKUP($E140,'Adj NEA Backsheet'!$D$5:$CB$183,O$9,FALSE))="","",(VLOOKUP($E140,'Adj NEA Backsheet'!$D$5:$CB$183,O$9,FALSE))),"")</f>
        <v>6869.5334014434757</v>
      </c>
      <c r="P140" s="125">
        <f ca="1">IFERROR(IF((VLOOKUP($E140,'Adj NEA Backsheet'!$D$5:$CB$183,P$9,FALSE))="","",(VLOOKUP($E140,'Adj NEA Backsheet'!$D$5:$CB$183,P$9,FALSE))),"")</f>
        <v>7049.3325302082685</v>
      </c>
      <c r="Q140" s="122">
        <f ca="1">IFERROR(IF((VLOOKUP($E140,'Adj NEA Backsheet'!$D$5:$CB$183,Q$9,FALSE))="","",(VLOOKUP($E140,'Adj NEA Backsheet'!$D$5:$CB$183,Q$9,FALSE))),"")</f>
        <v>6808.8257178731001</v>
      </c>
      <c r="R140" s="124">
        <f ca="1">IFERROR(IF((VLOOKUP($E140,'Adj NEA Backsheet'!$D$5:$CB$183,R$9,FALSE))="","",(VLOOKUP($E140,'Adj NEA Backsheet'!$D$5:$CB$183,R$9,FALSE))),"")</f>
        <v>7233.9656639260074</v>
      </c>
    </row>
    <row r="141" spans="1:18" ht="15" customHeight="1" x14ac:dyDescent="0.3">
      <c r="A141" s="57">
        <v>128</v>
      </c>
      <c r="B141" s="98" t="str">
        <f ca="1">IFERROR(IF((VLOOKUP($E141,'Org List'!$AJ$10:$AL$188,3,FALSE))="","",(VLOOKUP($E141,'Org List'!$AJ$10:$AL$188,3,FALSE))),"")</f>
        <v>North of England Commissioning Region</v>
      </c>
      <c r="C141" s="99" t="str">
        <f ca="1">IFERROR(IF((VLOOKUP($E141,'Org List'!$AO$10:$AQ$188,3,FALSE))="","",(VLOOKUP($E141,'Org List'!$AO$10:$AQ$188,3,FALSE))),"")</f>
        <v>North East Region</v>
      </c>
      <c r="D141" s="114" t="str">
        <f ca="1">IFERROR(IF((VLOOKUP($E141,'Org List'!$AT$10:$AV$188,3,FALSE))="","",(VLOOKUP($E141,'Org List'!$AT$10:$AV$188,3,FALSE))),"")</f>
        <v>NHS England North (Cumbria And North East)</v>
      </c>
      <c r="E141" s="98" t="str">
        <f t="shared" ref="E141:E191" ca="1" si="2">IF($A141&gt;$U$5-1,"",INDIRECT("'Comms by AT'!D"&amp;$A141+$U$4))</f>
        <v>E06000003</v>
      </c>
      <c r="F141" s="100" t="str">
        <f ca="1">IF(E141="","",VLOOKUP(E141,'Org List'!$J$9:$K$488,2,0))</f>
        <v>Redcar and Cleveland</v>
      </c>
      <c r="G141" s="121">
        <f ca="1">IFERROR(IF((VLOOKUP($E141,'Adj NEA Backsheet'!$D$5:$CB$183,G$9,FALSE))="","",(VLOOKUP($E141,'Adj NEA Backsheet'!$D$5:$CB$183,G$9,FALSE))),"")</f>
        <v>1682.6723966453512</v>
      </c>
      <c r="H141" s="122">
        <f ca="1">IFERROR(IF((VLOOKUP($E141,'Adj NEA Backsheet'!$D$5:$CB$183,H$9,FALSE))="","",(VLOOKUP($E141,'Adj NEA Backsheet'!$D$5:$CB$183,H$9,FALSE))),"")</f>
        <v>1741.0258421735084</v>
      </c>
      <c r="I141" s="122">
        <f ca="1">IFERROR(IF((VLOOKUP($E141,'Adj NEA Backsheet'!$D$5:$CB$183,I$9,FALSE))="","",(VLOOKUP($E141,'Adj NEA Backsheet'!$D$5:$CB$183,I$9,FALSE))),"")</f>
        <v>1712.4885987828438</v>
      </c>
      <c r="J141" s="123">
        <f ca="1">IFERROR(IF((VLOOKUP($E141,'Adj NEA Backsheet'!$D$5:$CB$183,J$9,FALSE))="","",(VLOOKUP($E141,'Adj NEA Backsheet'!$D$5:$CB$183,J$9,FALSE))),"")</f>
        <v>1828.1167929529356</v>
      </c>
      <c r="K141" s="121">
        <f ca="1">IFERROR(IF((VLOOKUP($E141,'Adj NEA Backsheet'!$D$5:$CB$183,K$9,FALSE))="","",(VLOOKUP($E141,'Adj NEA Backsheet'!$D$5:$CB$183,K$9,FALSE))),"")</f>
        <v>2711.5353655887166</v>
      </c>
      <c r="L141" s="122">
        <f ca="1">IFERROR(IF((VLOOKUP($E141,'Adj NEA Backsheet'!$D$5:$CB$183,L$9,FALSE))="","",(VLOOKUP($E141,'Adj NEA Backsheet'!$D$5:$CB$183,L$9,FALSE))),"")</f>
        <v>2676.342846372323</v>
      </c>
      <c r="M141" s="122">
        <f ca="1">IFERROR(IF((VLOOKUP($E141,'Adj NEA Backsheet'!$D$5:$CB$183,M$9,FALSE))="","",(VLOOKUP($E141,'Adj NEA Backsheet'!$D$5:$CB$183,M$9,FALSE))),"")</f>
        <v>2667.4784723277962</v>
      </c>
      <c r="N141" s="124">
        <f ca="1">IFERROR(IF((VLOOKUP($E141,'Adj NEA Backsheet'!$D$5:$CB$183,N$9,FALSE))="","",(VLOOKUP($E141,'Adj NEA Backsheet'!$D$5:$CB$183,N$9,FALSE))),"")</f>
        <v>2835.0763690868371</v>
      </c>
      <c r="O141" s="121">
        <f ca="1">IFERROR(IF((VLOOKUP($E141,'Adj NEA Backsheet'!$D$5:$CB$183,O$9,FALSE))="","",(VLOOKUP($E141,'Adj NEA Backsheet'!$D$5:$CB$183,O$9,FALSE))),"")</f>
        <v>4394.2077622340676</v>
      </c>
      <c r="P141" s="125">
        <f ca="1">IFERROR(IF((VLOOKUP($E141,'Adj NEA Backsheet'!$D$5:$CB$183,P$9,FALSE))="","",(VLOOKUP($E141,'Adj NEA Backsheet'!$D$5:$CB$183,P$9,FALSE))),"")</f>
        <v>4417.3686885458319</v>
      </c>
      <c r="Q141" s="122">
        <f ca="1">IFERROR(IF((VLOOKUP($E141,'Adj NEA Backsheet'!$D$5:$CB$183,Q$9,FALSE))="","",(VLOOKUP($E141,'Adj NEA Backsheet'!$D$5:$CB$183,Q$9,FALSE))),"")</f>
        <v>4379.9670711106401</v>
      </c>
      <c r="R141" s="124">
        <f ca="1">IFERROR(IF((VLOOKUP($E141,'Adj NEA Backsheet'!$D$5:$CB$183,R$9,FALSE))="","",(VLOOKUP($E141,'Adj NEA Backsheet'!$D$5:$CB$183,R$9,FALSE))),"")</f>
        <v>4663.1931620397727</v>
      </c>
    </row>
    <row r="142" spans="1:18" ht="15" customHeight="1" x14ac:dyDescent="0.3">
      <c r="A142" s="57">
        <v>129</v>
      </c>
      <c r="B142" s="98" t="str">
        <f ca="1">IFERROR(IF((VLOOKUP($E142,'Org List'!$AJ$10:$AL$188,3,FALSE))="","",(VLOOKUP($E142,'Org List'!$AJ$10:$AL$188,3,FALSE))),"")</f>
        <v>London Commissioning Region</v>
      </c>
      <c r="C142" s="99" t="str">
        <f ca="1">IFERROR(IF((VLOOKUP($E142,'Org List'!$AO$10:$AQ$188,3,FALSE))="","",(VLOOKUP($E142,'Org List'!$AO$10:$AQ$188,3,FALSE))),"")</f>
        <v>London Region</v>
      </c>
      <c r="D142" s="114" t="str">
        <f ca="1">IFERROR(IF((VLOOKUP($E142,'Org List'!$AT$10:$AV$188,3,FALSE))="","",(VLOOKUP($E142,'Org List'!$AT$10:$AV$188,3,FALSE))),"")</f>
        <v>NHS England London</v>
      </c>
      <c r="E142" s="98" t="str">
        <f t="shared" ca="1" si="2"/>
        <v>E09000027</v>
      </c>
      <c r="F142" s="100" t="str">
        <f ca="1">IF(E142="","",VLOOKUP(E142,'Org List'!$J$9:$K$488,2,0))</f>
        <v>Richmond upon Thames</v>
      </c>
      <c r="G142" s="121">
        <f ca="1">IFERROR(IF((VLOOKUP($E142,'Adj NEA Backsheet'!$D$5:$CB$183,G$9,FALSE))="","",(VLOOKUP($E142,'Adj NEA Backsheet'!$D$5:$CB$183,G$9,FALSE))),"")</f>
        <v>1649.7597692985353</v>
      </c>
      <c r="H142" s="122">
        <f ca="1">IFERROR(IF((VLOOKUP($E142,'Adj NEA Backsheet'!$D$5:$CB$183,H$9,FALSE))="","",(VLOOKUP($E142,'Adj NEA Backsheet'!$D$5:$CB$183,H$9,FALSE))),"")</f>
        <v>1739.7289530178291</v>
      </c>
      <c r="I142" s="122">
        <f ca="1">IFERROR(IF((VLOOKUP($E142,'Adj NEA Backsheet'!$D$5:$CB$183,I$9,FALSE))="","",(VLOOKUP($E142,'Adj NEA Backsheet'!$D$5:$CB$183,I$9,FALSE))),"")</f>
        <v>1769.9239226219397</v>
      </c>
      <c r="J142" s="123">
        <f ca="1">IFERROR(IF((VLOOKUP($E142,'Adj NEA Backsheet'!$D$5:$CB$183,J$9,FALSE))="","",(VLOOKUP($E142,'Adj NEA Backsheet'!$D$5:$CB$183,J$9,FALSE))),"")</f>
        <v>1869.3866241196006</v>
      </c>
      <c r="K142" s="121">
        <f ca="1">IFERROR(IF((VLOOKUP($E142,'Adj NEA Backsheet'!$D$5:$CB$183,K$9,FALSE))="","",(VLOOKUP($E142,'Adj NEA Backsheet'!$D$5:$CB$183,K$9,FALSE))),"")</f>
        <v>2912.8268807870113</v>
      </c>
      <c r="L142" s="122">
        <f ca="1">IFERROR(IF((VLOOKUP($E142,'Adj NEA Backsheet'!$D$5:$CB$183,L$9,FALSE))="","",(VLOOKUP($E142,'Adj NEA Backsheet'!$D$5:$CB$183,L$9,FALSE))),"")</f>
        <v>2922.5783404923068</v>
      </c>
      <c r="M142" s="122">
        <f ca="1">IFERROR(IF((VLOOKUP($E142,'Adj NEA Backsheet'!$D$5:$CB$183,M$9,FALSE))="","",(VLOOKUP($E142,'Adj NEA Backsheet'!$D$5:$CB$183,M$9,FALSE))),"")</f>
        <v>2938.1986198314521</v>
      </c>
      <c r="N142" s="124">
        <f ca="1">IFERROR(IF((VLOOKUP($E142,'Adj NEA Backsheet'!$D$5:$CB$183,N$9,FALSE))="","",(VLOOKUP($E142,'Adj NEA Backsheet'!$D$5:$CB$183,N$9,FALSE))),"")</f>
        <v>3050.817108696182</v>
      </c>
      <c r="O142" s="121">
        <f ca="1">IFERROR(IF((VLOOKUP($E142,'Adj NEA Backsheet'!$D$5:$CB$183,O$9,FALSE))="","",(VLOOKUP($E142,'Adj NEA Backsheet'!$D$5:$CB$183,O$9,FALSE))),"")</f>
        <v>4562.5866500855464</v>
      </c>
      <c r="P142" s="125">
        <f ca="1">IFERROR(IF((VLOOKUP($E142,'Adj NEA Backsheet'!$D$5:$CB$183,P$9,FALSE))="","",(VLOOKUP($E142,'Adj NEA Backsheet'!$D$5:$CB$183,P$9,FALSE))),"")</f>
        <v>4662.3072935101354</v>
      </c>
      <c r="Q142" s="122">
        <f ca="1">IFERROR(IF((VLOOKUP($E142,'Adj NEA Backsheet'!$D$5:$CB$183,Q$9,FALSE))="","",(VLOOKUP($E142,'Adj NEA Backsheet'!$D$5:$CB$183,Q$9,FALSE))),"")</f>
        <v>4708.1225424533914</v>
      </c>
      <c r="R142" s="124">
        <f ca="1">IFERROR(IF((VLOOKUP($E142,'Adj NEA Backsheet'!$D$5:$CB$183,R$9,FALSE))="","",(VLOOKUP($E142,'Adj NEA Backsheet'!$D$5:$CB$183,R$9,FALSE))),"")</f>
        <v>4920.2037328157821</v>
      </c>
    </row>
    <row r="143" spans="1:18" ht="15" customHeight="1" x14ac:dyDescent="0.3">
      <c r="A143" s="57">
        <v>130</v>
      </c>
      <c r="B143" s="98" t="str">
        <f ca="1">IFERROR(IF((VLOOKUP($E143,'Org List'!$AJ$10:$AL$188,3,FALSE))="","",(VLOOKUP($E143,'Org List'!$AJ$10:$AL$188,3,FALSE))),"")</f>
        <v>North of England Commissioning Region</v>
      </c>
      <c r="C143" s="99" t="str">
        <f ca="1">IFERROR(IF((VLOOKUP($E143,'Org List'!$AO$10:$AQ$188,3,FALSE))="","",(VLOOKUP($E143,'Org List'!$AO$10:$AQ$188,3,FALSE))),"")</f>
        <v>North West Region</v>
      </c>
      <c r="D143" s="114" t="str">
        <f ca="1">IFERROR(IF((VLOOKUP($E143,'Org List'!$AT$10:$AV$188,3,FALSE))="","",(VLOOKUP($E143,'Org List'!$AT$10:$AV$188,3,FALSE))),"")</f>
        <v>NHS England North (Greater Manchester)</v>
      </c>
      <c r="E143" s="98" t="str">
        <f t="shared" ca="1" si="2"/>
        <v>E08000005</v>
      </c>
      <c r="F143" s="100" t="str">
        <f ca="1">IF(E143="","",VLOOKUP(E143,'Org List'!$J$9:$K$488,2,0))</f>
        <v>Rochdale</v>
      </c>
      <c r="G143" s="121">
        <f ca="1">IFERROR(IF((VLOOKUP($E143,'Adj NEA Backsheet'!$D$5:$CB$183,G$9,FALSE))="","",(VLOOKUP($E143,'Adj NEA Backsheet'!$D$5:$CB$183,G$9,FALSE))),"")</f>
        <v>2663.8458649281174</v>
      </c>
      <c r="H143" s="122">
        <f ca="1">IFERROR(IF((VLOOKUP($E143,'Adj NEA Backsheet'!$D$5:$CB$183,H$9,FALSE))="","",(VLOOKUP($E143,'Adj NEA Backsheet'!$D$5:$CB$183,H$9,FALSE))),"")</f>
        <v>2782.1497706730979</v>
      </c>
      <c r="I143" s="122">
        <f ca="1">IFERROR(IF((VLOOKUP($E143,'Adj NEA Backsheet'!$D$5:$CB$183,I$9,FALSE))="","",(VLOOKUP($E143,'Adj NEA Backsheet'!$D$5:$CB$183,I$9,FALSE))),"")</f>
        <v>2609.2758762258954</v>
      </c>
      <c r="J143" s="123">
        <f ca="1">IFERROR(IF((VLOOKUP($E143,'Adj NEA Backsheet'!$D$5:$CB$183,J$9,FALSE))="","",(VLOOKUP($E143,'Adj NEA Backsheet'!$D$5:$CB$183,J$9,FALSE))),"")</f>
        <v>3044.8310793961123</v>
      </c>
      <c r="K143" s="121">
        <f ca="1">IFERROR(IF((VLOOKUP($E143,'Adj NEA Backsheet'!$D$5:$CB$183,K$9,FALSE))="","",(VLOOKUP($E143,'Adj NEA Backsheet'!$D$5:$CB$183,K$9,FALSE))),"")</f>
        <v>4910.4030640302444</v>
      </c>
      <c r="L143" s="122">
        <f ca="1">IFERROR(IF((VLOOKUP($E143,'Adj NEA Backsheet'!$D$5:$CB$183,L$9,FALSE))="","",(VLOOKUP($E143,'Adj NEA Backsheet'!$D$5:$CB$183,L$9,FALSE))),"")</f>
        <v>4876.8087870057861</v>
      </c>
      <c r="M143" s="122">
        <f ca="1">IFERROR(IF((VLOOKUP($E143,'Adj NEA Backsheet'!$D$5:$CB$183,M$9,FALSE))="","",(VLOOKUP($E143,'Adj NEA Backsheet'!$D$5:$CB$183,M$9,FALSE))),"")</f>
        <v>4750.3775898724307</v>
      </c>
      <c r="N143" s="124">
        <f ca="1">IFERROR(IF((VLOOKUP($E143,'Adj NEA Backsheet'!$D$5:$CB$183,N$9,FALSE))="","",(VLOOKUP($E143,'Adj NEA Backsheet'!$D$5:$CB$183,N$9,FALSE))),"")</f>
        <v>5007.1793211059821</v>
      </c>
      <c r="O143" s="121">
        <f ca="1">IFERROR(IF((VLOOKUP($E143,'Adj NEA Backsheet'!$D$5:$CB$183,O$9,FALSE))="","",(VLOOKUP($E143,'Adj NEA Backsheet'!$D$5:$CB$183,O$9,FALSE))),"")</f>
        <v>7574.2489289583618</v>
      </c>
      <c r="P143" s="125">
        <f ca="1">IFERROR(IF((VLOOKUP($E143,'Adj NEA Backsheet'!$D$5:$CB$183,P$9,FALSE))="","",(VLOOKUP($E143,'Adj NEA Backsheet'!$D$5:$CB$183,P$9,FALSE))),"")</f>
        <v>7658.9585576788841</v>
      </c>
      <c r="Q143" s="122">
        <f ca="1">IFERROR(IF((VLOOKUP($E143,'Adj NEA Backsheet'!$D$5:$CB$183,Q$9,FALSE))="","",(VLOOKUP($E143,'Adj NEA Backsheet'!$D$5:$CB$183,Q$9,FALSE))),"")</f>
        <v>7359.6534660983261</v>
      </c>
      <c r="R143" s="124">
        <f ca="1">IFERROR(IF((VLOOKUP($E143,'Adj NEA Backsheet'!$D$5:$CB$183,R$9,FALSE))="","",(VLOOKUP($E143,'Adj NEA Backsheet'!$D$5:$CB$183,R$9,FALSE))),"")</f>
        <v>8052.0104005020949</v>
      </c>
    </row>
    <row r="144" spans="1:18" ht="15" customHeight="1" x14ac:dyDescent="0.3">
      <c r="A144" s="57">
        <v>131</v>
      </c>
      <c r="B144" s="98" t="str">
        <f ca="1">IFERROR(IF((VLOOKUP($E144,'Org List'!$AJ$10:$AL$188,3,FALSE))="","",(VLOOKUP($E144,'Org List'!$AJ$10:$AL$188,3,FALSE))),"")</f>
        <v>North of England Commissioning Region</v>
      </c>
      <c r="C144" s="99" t="str">
        <f ca="1">IFERROR(IF((VLOOKUP($E144,'Org List'!$AO$10:$AQ$188,3,FALSE))="","",(VLOOKUP($E144,'Org List'!$AO$10:$AQ$188,3,FALSE))),"")</f>
        <v>Yorkshire and The Humber Region</v>
      </c>
      <c r="D144" s="114" t="str">
        <f ca="1">IFERROR(IF((VLOOKUP($E144,'Org List'!$AT$10:$AV$188,3,FALSE))="","",(VLOOKUP($E144,'Org List'!$AT$10:$AV$188,3,FALSE))),"")</f>
        <v>NHS England North (Yorkshire And Humber)</v>
      </c>
      <c r="E144" s="98" t="str">
        <f t="shared" ca="1" si="2"/>
        <v>E08000018</v>
      </c>
      <c r="F144" s="100" t="str">
        <f ca="1">IF(E144="","",VLOOKUP(E144,'Org List'!$J$9:$K$488,2,0))</f>
        <v>Rotherham</v>
      </c>
      <c r="G144" s="121">
        <f ca="1">IFERROR(IF((VLOOKUP($E144,'Adj NEA Backsheet'!$D$5:$CB$183,G$9,FALSE))="","",(VLOOKUP($E144,'Adj NEA Backsheet'!$D$5:$CB$183,G$9,FALSE))),"")</f>
        <v>1185.2262706049573</v>
      </c>
      <c r="H144" s="122">
        <f ca="1">IFERROR(IF((VLOOKUP($E144,'Adj NEA Backsheet'!$D$5:$CB$183,H$9,FALSE))="","",(VLOOKUP($E144,'Adj NEA Backsheet'!$D$5:$CB$183,H$9,FALSE))),"")</f>
        <v>1312.2272854214768</v>
      </c>
      <c r="I144" s="122">
        <f ca="1">IFERROR(IF((VLOOKUP($E144,'Adj NEA Backsheet'!$D$5:$CB$183,I$9,FALSE))="","",(VLOOKUP($E144,'Adj NEA Backsheet'!$D$5:$CB$183,I$9,FALSE))),"")</f>
        <v>1368.556473841486</v>
      </c>
      <c r="J144" s="123">
        <f ca="1">IFERROR(IF((VLOOKUP($E144,'Adj NEA Backsheet'!$D$5:$CB$183,J$9,FALSE))="","",(VLOOKUP($E144,'Adj NEA Backsheet'!$D$5:$CB$183,J$9,FALSE))),"")</f>
        <v>1411.8689350972477</v>
      </c>
      <c r="K144" s="121">
        <f ca="1">IFERROR(IF((VLOOKUP($E144,'Adj NEA Backsheet'!$D$5:$CB$183,K$9,FALSE))="","",(VLOOKUP($E144,'Adj NEA Backsheet'!$D$5:$CB$183,K$9,FALSE))),"")</f>
        <v>6147.4017748823298</v>
      </c>
      <c r="L144" s="122">
        <f ca="1">IFERROR(IF((VLOOKUP($E144,'Adj NEA Backsheet'!$D$5:$CB$183,L$9,FALSE))="","",(VLOOKUP($E144,'Adj NEA Backsheet'!$D$5:$CB$183,L$9,FALSE))),"")</f>
        <v>5990.6106816979773</v>
      </c>
      <c r="M144" s="122">
        <f ca="1">IFERROR(IF((VLOOKUP($E144,'Adj NEA Backsheet'!$D$5:$CB$183,M$9,FALSE))="","",(VLOOKUP($E144,'Adj NEA Backsheet'!$D$5:$CB$183,M$9,FALSE))),"")</f>
        <v>5841.6699193839877</v>
      </c>
      <c r="N144" s="124">
        <f ca="1">IFERROR(IF((VLOOKUP($E144,'Adj NEA Backsheet'!$D$5:$CB$183,N$9,FALSE))="","",(VLOOKUP($E144,'Adj NEA Backsheet'!$D$5:$CB$183,N$9,FALSE))),"")</f>
        <v>6130.6472540719988</v>
      </c>
      <c r="O144" s="121">
        <f ca="1">IFERROR(IF((VLOOKUP($E144,'Adj NEA Backsheet'!$D$5:$CB$183,O$9,FALSE))="","",(VLOOKUP($E144,'Adj NEA Backsheet'!$D$5:$CB$183,O$9,FALSE))),"")</f>
        <v>7332.6280454872867</v>
      </c>
      <c r="P144" s="125">
        <f ca="1">IFERROR(IF((VLOOKUP($E144,'Adj NEA Backsheet'!$D$5:$CB$183,P$9,FALSE))="","",(VLOOKUP($E144,'Adj NEA Backsheet'!$D$5:$CB$183,P$9,FALSE))),"")</f>
        <v>7302.8379671194543</v>
      </c>
      <c r="Q144" s="122">
        <f ca="1">IFERROR(IF((VLOOKUP($E144,'Adj NEA Backsheet'!$D$5:$CB$183,Q$9,FALSE))="","",(VLOOKUP($E144,'Adj NEA Backsheet'!$D$5:$CB$183,Q$9,FALSE))),"")</f>
        <v>7210.2263932254737</v>
      </c>
      <c r="R144" s="124">
        <f ca="1">IFERROR(IF((VLOOKUP($E144,'Adj NEA Backsheet'!$D$5:$CB$183,R$9,FALSE))="","",(VLOOKUP($E144,'Adj NEA Backsheet'!$D$5:$CB$183,R$9,FALSE))),"")</f>
        <v>7542.516189169246</v>
      </c>
    </row>
    <row r="145" spans="1:18" ht="15" customHeight="1" x14ac:dyDescent="0.3">
      <c r="A145" s="57">
        <v>132</v>
      </c>
      <c r="B145" s="98" t="str">
        <f ca="1">IFERROR(IF((VLOOKUP($E145,'Org List'!$AJ$10:$AL$188,3,FALSE))="","",(VLOOKUP($E145,'Org List'!$AJ$10:$AL$188,3,FALSE))),"")</f>
        <v>Midlands and East of England Commissioning Region</v>
      </c>
      <c r="C145" s="99" t="str">
        <f ca="1">IFERROR(IF((VLOOKUP($E145,'Org List'!$AO$10:$AQ$188,3,FALSE))="","",(VLOOKUP($E145,'Org List'!$AO$10:$AQ$188,3,FALSE))),"")</f>
        <v>East Midlands Region</v>
      </c>
      <c r="D145" s="114" t="str">
        <f ca="1">IFERROR(IF((VLOOKUP($E145,'Org List'!$AT$10:$AV$188,3,FALSE))="","",(VLOOKUP($E145,'Org List'!$AT$10:$AV$188,3,FALSE))),"")</f>
        <v>NHS England Midlands And East (Central Midlands)</v>
      </c>
      <c r="E145" s="98" t="str">
        <f t="shared" ca="1" si="2"/>
        <v>E06000017</v>
      </c>
      <c r="F145" s="100" t="str">
        <f ca="1">IF(E145="","",VLOOKUP(E145,'Org List'!$J$9:$K$488,2,0))</f>
        <v>Rutland</v>
      </c>
      <c r="G145" s="121">
        <f ca="1">IFERROR(IF((VLOOKUP($E145,'Adj NEA Backsheet'!$D$5:$CB$183,G$9,FALSE))="","",(VLOOKUP($E145,'Adj NEA Backsheet'!$D$5:$CB$183,G$9,FALSE))),"")</f>
        <v>275.84646815504158</v>
      </c>
      <c r="H145" s="122">
        <f ca="1">IFERROR(IF((VLOOKUP($E145,'Adj NEA Backsheet'!$D$5:$CB$183,H$9,FALSE))="","",(VLOOKUP($E145,'Adj NEA Backsheet'!$D$5:$CB$183,H$9,FALSE))),"")</f>
        <v>279.99594674521688</v>
      </c>
      <c r="I145" s="122">
        <f ca="1">IFERROR(IF((VLOOKUP($E145,'Adj NEA Backsheet'!$D$5:$CB$183,I$9,FALSE))="","",(VLOOKUP($E145,'Adj NEA Backsheet'!$D$5:$CB$183,I$9,FALSE))),"")</f>
        <v>251.38999802821621</v>
      </c>
      <c r="J145" s="123">
        <f ca="1">IFERROR(IF((VLOOKUP($E145,'Adj NEA Backsheet'!$D$5:$CB$183,J$9,FALSE))="","",(VLOOKUP($E145,'Adj NEA Backsheet'!$D$5:$CB$183,J$9,FALSE))),"")</f>
        <v>270.81617674160361</v>
      </c>
      <c r="K145" s="121">
        <f ca="1">IFERROR(IF((VLOOKUP($E145,'Adj NEA Backsheet'!$D$5:$CB$183,K$9,FALSE))="","",(VLOOKUP($E145,'Adj NEA Backsheet'!$D$5:$CB$183,K$9,FALSE))),"")</f>
        <v>700.16267171148058</v>
      </c>
      <c r="L145" s="122">
        <f ca="1">IFERROR(IF((VLOOKUP($E145,'Adj NEA Backsheet'!$D$5:$CB$183,L$9,FALSE))="","",(VLOOKUP($E145,'Adj NEA Backsheet'!$D$5:$CB$183,L$9,FALSE))),"")</f>
        <v>668.79468779102046</v>
      </c>
      <c r="M145" s="122">
        <f ca="1">IFERROR(IF((VLOOKUP($E145,'Adj NEA Backsheet'!$D$5:$CB$183,M$9,FALSE))="","",(VLOOKUP($E145,'Adj NEA Backsheet'!$D$5:$CB$183,M$9,FALSE))),"")</f>
        <v>665.9057287143678</v>
      </c>
      <c r="N145" s="124">
        <f ca="1">IFERROR(IF((VLOOKUP($E145,'Adj NEA Backsheet'!$D$5:$CB$183,N$9,FALSE))="","",(VLOOKUP($E145,'Adj NEA Backsheet'!$D$5:$CB$183,N$9,FALSE))),"")</f>
        <v>694.19869174929192</v>
      </c>
      <c r="O145" s="121">
        <f ca="1">IFERROR(IF((VLOOKUP($E145,'Adj NEA Backsheet'!$D$5:$CB$183,O$9,FALSE))="","",(VLOOKUP($E145,'Adj NEA Backsheet'!$D$5:$CB$183,O$9,FALSE))),"")</f>
        <v>976.00913986652222</v>
      </c>
      <c r="P145" s="125">
        <f ca="1">IFERROR(IF((VLOOKUP($E145,'Adj NEA Backsheet'!$D$5:$CB$183,P$9,FALSE))="","",(VLOOKUP($E145,'Adj NEA Backsheet'!$D$5:$CB$183,P$9,FALSE))),"")</f>
        <v>948.79063453623735</v>
      </c>
      <c r="Q145" s="122">
        <f ca="1">IFERROR(IF((VLOOKUP($E145,'Adj NEA Backsheet'!$D$5:$CB$183,Q$9,FALSE))="","",(VLOOKUP($E145,'Adj NEA Backsheet'!$D$5:$CB$183,Q$9,FALSE))),"")</f>
        <v>917.29572674258407</v>
      </c>
      <c r="R145" s="124">
        <f ca="1">IFERROR(IF((VLOOKUP($E145,'Adj NEA Backsheet'!$D$5:$CB$183,R$9,FALSE))="","",(VLOOKUP($E145,'Adj NEA Backsheet'!$D$5:$CB$183,R$9,FALSE))),"")</f>
        <v>965.01486849089554</v>
      </c>
    </row>
    <row r="146" spans="1:18" ht="15" customHeight="1" x14ac:dyDescent="0.3">
      <c r="A146" s="57">
        <v>133</v>
      </c>
      <c r="B146" s="98" t="str">
        <f ca="1">IFERROR(IF((VLOOKUP($E146,'Org List'!$AJ$10:$AL$188,3,FALSE))="","",(VLOOKUP($E146,'Org List'!$AJ$10:$AL$188,3,FALSE))),"")</f>
        <v>North of England Commissioning Region</v>
      </c>
      <c r="C146" s="99" t="str">
        <f ca="1">IFERROR(IF((VLOOKUP($E146,'Org List'!$AO$10:$AQ$188,3,FALSE))="","",(VLOOKUP($E146,'Org List'!$AO$10:$AQ$188,3,FALSE))),"")</f>
        <v>North West Region</v>
      </c>
      <c r="D146" s="114" t="str">
        <f ca="1">IFERROR(IF((VLOOKUP($E146,'Org List'!$AT$10:$AV$188,3,FALSE))="","",(VLOOKUP($E146,'Org List'!$AT$10:$AV$188,3,FALSE))),"")</f>
        <v>NHS England North (Greater Manchester)</v>
      </c>
      <c r="E146" s="98" t="str">
        <f t="shared" ca="1" si="2"/>
        <v>E08000006</v>
      </c>
      <c r="F146" s="100" t="str">
        <f ca="1">IF(E146="","",VLOOKUP(E146,'Org List'!$J$9:$K$488,2,0))</f>
        <v>Salford</v>
      </c>
      <c r="G146" s="121">
        <f ca="1">IFERROR(IF((VLOOKUP($E146,'Adj NEA Backsheet'!$D$5:$CB$183,G$9,FALSE))="","",(VLOOKUP($E146,'Adj NEA Backsheet'!$D$5:$CB$183,G$9,FALSE))),"")</f>
        <v>3321.5830847407078</v>
      </c>
      <c r="H146" s="122">
        <f ca="1">IFERROR(IF((VLOOKUP($E146,'Adj NEA Backsheet'!$D$5:$CB$183,H$9,FALSE))="","",(VLOOKUP($E146,'Adj NEA Backsheet'!$D$5:$CB$183,H$9,FALSE))),"")</f>
        <v>3432.2675215297545</v>
      </c>
      <c r="I146" s="122">
        <f ca="1">IFERROR(IF((VLOOKUP($E146,'Adj NEA Backsheet'!$D$5:$CB$183,I$9,FALSE))="","",(VLOOKUP($E146,'Adj NEA Backsheet'!$D$5:$CB$183,I$9,FALSE))),"")</f>
        <v>3491.1909178880414</v>
      </c>
      <c r="J146" s="123">
        <f ca="1">IFERROR(IF((VLOOKUP($E146,'Adj NEA Backsheet'!$D$5:$CB$183,J$9,FALSE))="","",(VLOOKUP($E146,'Adj NEA Backsheet'!$D$5:$CB$183,J$9,FALSE))),"")</f>
        <v>3277.3715380519188</v>
      </c>
      <c r="K146" s="121">
        <f ca="1">IFERROR(IF((VLOOKUP($E146,'Adj NEA Backsheet'!$D$5:$CB$183,K$9,FALSE))="","",(VLOOKUP($E146,'Adj NEA Backsheet'!$D$5:$CB$183,K$9,FALSE))),"")</f>
        <v>5161.611666533252</v>
      </c>
      <c r="L146" s="122">
        <f ca="1">IFERROR(IF((VLOOKUP($E146,'Adj NEA Backsheet'!$D$5:$CB$183,L$9,FALSE))="","",(VLOOKUP($E146,'Adj NEA Backsheet'!$D$5:$CB$183,L$9,FALSE))),"")</f>
        <v>5138.5674978819934</v>
      </c>
      <c r="M146" s="122">
        <f ca="1">IFERROR(IF((VLOOKUP($E146,'Adj NEA Backsheet'!$D$5:$CB$183,M$9,FALSE))="","",(VLOOKUP($E146,'Adj NEA Backsheet'!$D$5:$CB$183,M$9,FALSE))),"")</f>
        <v>5239.341788342459</v>
      </c>
      <c r="N146" s="124">
        <f ca="1">IFERROR(IF((VLOOKUP($E146,'Adj NEA Backsheet'!$D$5:$CB$183,N$9,FALSE))="","",(VLOOKUP($E146,'Adj NEA Backsheet'!$D$5:$CB$183,N$9,FALSE))),"")</f>
        <v>5265.0396172899164</v>
      </c>
      <c r="O146" s="121">
        <f ca="1">IFERROR(IF((VLOOKUP($E146,'Adj NEA Backsheet'!$D$5:$CB$183,O$9,FALSE))="","",(VLOOKUP($E146,'Adj NEA Backsheet'!$D$5:$CB$183,O$9,FALSE))),"")</f>
        <v>8483.1947512739607</v>
      </c>
      <c r="P146" s="125">
        <f ca="1">IFERROR(IF((VLOOKUP($E146,'Adj NEA Backsheet'!$D$5:$CB$183,P$9,FALSE))="","",(VLOOKUP($E146,'Adj NEA Backsheet'!$D$5:$CB$183,P$9,FALSE))),"")</f>
        <v>8570.8350194117484</v>
      </c>
      <c r="Q146" s="122">
        <f ca="1">IFERROR(IF((VLOOKUP($E146,'Adj NEA Backsheet'!$D$5:$CB$183,Q$9,FALSE))="","",(VLOOKUP($E146,'Adj NEA Backsheet'!$D$5:$CB$183,Q$9,FALSE))),"")</f>
        <v>8730.5327062305005</v>
      </c>
      <c r="R146" s="124">
        <f ca="1">IFERROR(IF((VLOOKUP($E146,'Adj NEA Backsheet'!$D$5:$CB$183,R$9,FALSE))="","",(VLOOKUP($E146,'Adj NEA Backsheet'!$D$5:$CB$183,R$9,FALSE))),"")</f>
        <v>8542.4111553418352</v>
      </c>
    </row>
    <row r="147" spans="1:18" ht="15" customHeight="1" x14ac:dyDescent="0.3">
      <c r="A147" s="57">
        <v>134</v>
      </c>
      <c r="B147" s="98" t="str">
        <f ca="1">IFERROR(IF((VLOOKUP($E147,'Org List'!$AJ$10:$AL$188,3,FALSE))="","",(VLOOKUP($E147,'Org List'!$AJ$10:$AL$188,3,FALSE))),"")</f>
        <v>Midlands and East of England Commissioning Region</v>
      </c>
      <c r="C147" s="99" t="str">
        <f ca="1">IFERROR(IF((VLOOKUP($E147,'Org List'!$AO$10:$AQ$188,3,FALSE))="","",(VLOOKUP($E147,'Org List'!$AO$10:$AQ$188,3,FALSE))),"")</f>
        <v>West Midlands Region</v>
      </c>
      <c r="D147" s="114" t="str">
        <f ca="1">IFERROR(IF((VLOOKUP($E147,'Org List'!$AT$10:$AV$188,3,FALSE))="","",(VLOOKUP($E147,'Org List'!$AT$10:$AV$188,3,FALSE))),"")</f>
        <v>NHS England Midlands And East (West Midlands)</v>
      </c>
      <c r="E147" s="98" t="str">
        <f t="shared" ca="1" si="2"/>
        <v>E08000028</v>
      </c>
      <c r="F147" s="100" t="str">
        <f ca="1">IF(E147="","",VLOOKUP(E147,'Org List'!$J$9:$K$488,2,0))</f>
        <v>Sandwell</v>
      </c>
      <c r="G147" s="121">
        <f ca="1">IFERROR(IF((VLOOKUP($E147,'Adj NEA Backsheet'!$D$5:$CB$183,G$9,FALSE))="","",(VLOOKUP($E147,'Adj NEA Backsheet'!$D$5:$CB$183,G$9,FALSE))),"")</f>
        <v>2557.6891354125928</v>
      </c>
      <c r="H147" s="122">
        <f ca="1">IFERROR(IF((VLOOKUP($E147,'Adj NEA Backsheet'!$D$5:$CB$183,H$9,FALSE))="","",(VLOOKUP($E147,'Adj NEA Backsheet'!$D$5:$CB$183,H$9,FALSE))),"")</f>
        <v>2719.7859130211805</v>
      </c>
      <c r="I147" s="122">
        <f ca="1">IFERROR(IF((VLOOKUP($E147,'Adj NEA Backsheet'!$D$5:$CB$183,I$9,FALSE))="","",(VLOOKUP($E147,'Adj NEA Backsheet'!$D$5:$CB$183,I$9,FALSE))),"")</f>
        <v>2625.5454353020014</v>
      </c>
      <c r="J147" s="123">
        <f ca="1">IFERROR(IF((VLOOKUP($E147,'Adj NEA Backsheet'!$D$5:$CB$183,J$9,FALSE))="","",(VLOOKUP($E147,'Adj NEA Backsheet'!$D$5:$CB$183,J$9,FALSE))),"")</f>
        <v>2815.6323730794911</v>
      </c>
      <c r="K147" s="121">
        <f ca="1">IFERROR(IF((VLOOKUP($E147,'Adj NEA Backsheet'!$D$5:$CB$183,K$9,FALSE))="","",(VLOOKUP($E147,'Adj NEA Backsheet'!$D$5:$CB$183,K$9,FALSE))),"")</f>
        <v>6864.4255313173699</v>
      </c>
      <c r="L147" s="122">
        <f ca="1">IFERROR(IF((VLOOKUP($E147,'Adj NEA Backsheet'!$D$5:$CB$183,L$9,FALSE))="","",(VLOOKUP($E147,'Adj NEA Backsheet'!$D$5:$CB$183,L$9,FALSE))),"")</f>
        <v>6674.9059750883298</v>
      </c>
      <c r="M147" s="122">
        <f ca="1">IFERROR(IF((VLOOKUP($E147,'Adj NEA Backsheet'!$D$5:$CB$183,M$9,FALSE))="","",(VLOOKUP($E147,'Adj NEA Backsheet'!$D$5:$CB$183,M$9,FALSE))),"")</f>
        <v>6742.7422661610699</v>
      </c>
      <c r="N147" s="124">
        <f ca="1">IFERROR(IF((VLOOKUP($E147,'Adj NEA Backsheet'!$D$5:$CB$183,N$9,FALSE))="","",(VLOOKUP($E147,'Adj NEA Backsheet'!$D$5:$CB$183,N$9,FALSE))),"")</f>
        <v>7148.2686865717751</v>
      </c>
      <c r="O147" s="121">
        <f ca="1">IFERROR(IF((VLOOKUP($E147,'Adj NEA Backsheet'!$D$5:$CB$183,O$9,FALSE))="","",(VLOOKUP($E147,'Adj NEA Backsheet'!$D$5:$CB$183,O$9,FALSE))),"")</f>
        <v>9422.1146667299618</v>
      </c>
      <c r="P147" s="125">
        <f ca="1">IFERROR(IF((VLOOKUP($E147,'Adj NEA Backsheet'!$D$5:$CB$183,P$9,FALSE))="","",(VLOOKUP($E147,'Adj NEA Backsheet'!$D$5:$CB$183,P$9,FALSE))),"")</f>
        <v>9394.6918881095098</v>
      </c>
      <c r="Q147" s="122">
        <f ca="1">IFERROR(IF((VLOOKUP($E147,'Adj NEA Backsheet'!$D$5:$CB$183,Q$9,FALSE))="","",(VLOOKUP($E147,'Adj NEA Backsheet'!$D$5:$CB$183,Q$9,FALSE))),"")</f>
        <v>9368.2877014630722</v>
      </c>
      <c r="R147" s="124">
        <f ca="1">IFERROR(IF((VLOOKUP($E147,'Adj NEA Backsheet'!$D$5:$CB$183,R$9,FALSE))="","",(VLOOKUP($E147,'Adj NEA Backsheet'!$D$5:$CB$183,R$9,FALSE))),"")</f>
        <v>9963.9010596512671</v>
      </c>
    </row>
    <row r="148" spans="1:18" ht="15" customHeight="1" x14ac:dyDescent="0.3">
      <c r="A148" s="57">
        <v>135</v>
      </c>
      <c r="B148" s="98" t="str">
        <f ca="1">IFERROR(IF((VLOOKUP($E148,'Org List'!$AJ$10:$AL$188,3,FALSE))="","",(VLOOKUP($E148,'Org List'!$AJ$10:$AL$188,3,FALSE))),"")</f>
        <v>North of England Commissioning Region</v>
      </c>
      <c r="C148" s="99" t="str">
        <f ca="1">IFERROR(IF((VLOOKUP($E148,'Org List'!$AO$10:$AQ$188,3,FALSE))="","",(VLOOKUP($E148,'Org List'!$AO$10:$AQ$188,3,FALSE))),"")</f>
        <v>North West Region</v>
      </c>
      <c r="D148" s="114" t="str">
        <f ca="1">IFERROR(IF((VLOOKUP($E148,'Org List'!$AT$10:$AV$188,3,FALSE))="","",(VLOOKUP($E148,'Org List'!$AT$10:$AV$188,3,FALSE))),"")</f>
        <v>NHS England North (Cheshire And Merseyside)</v>
      </c>
      <c r="E148" s="98" t="str">
        <f t="shared" ca="1" si="2"/>
        <v>E08000014</v>
      </c>
      <c r="F148" s="100" t="str">
        <f ca="1">IF(E148="","",VLOOKUP(E148,'Org List'!$J$9:$K$488,2,0))</f>
        <v>Sefton</v>
      </c>
      <c r="G148" s="121">
        <f ca="1">IFERROR(IF((VLOOKUP($E148,'Adj NEA Backsheet'!$D$5:$CB$183,G$9,FALSE))="","",(VLOOKUP($E148,'Adj NEA Backsheet'!$D$5:$CB$183,G$9,FALSE))),"")</f>
        <v>3333.5585538637324</v>
      </c>
      <c r="H148" s="122">
        <f ca="1">IFERROR(IF((VLOOKUP($E148,'Adj NEA Backsheet'!$D$5:$CB$183,H$9,FALSE))="","",(VLOOKUP($E148,'Adj NEA Backsheet'!$D$5:$CB$183,H$9,FALSE))),"")</f>
        <v>4116.6971446110401</v>
      </c>
      <c r="I148" s="122">
        <f ca="1">IFERROR(IF((VLOOKUP($E148,'Adj NEA Backsheet'!$D$5:$CB$183,I$9,FALSE))="","",(VLOOKUP($E148,'Adj NEA Backsheet'!$D$5:$CB$183,I$9,FALSE))),"")</f>
        <v>4806.9520818941701</v>
      </c>
      <c r="J148" s="123">
        <f ca="1">IFERROR(IF((VLOOKUP($E148,'Adj NEA Backsheet'!$D$5:$CB$183,J$9,FALSE))="","",(VLOOKUP($E148,'Adj NEA Backsheet'!$D$5:$CB$183,J$9,FALSE))),"")</f>
        <v>5439.3211551661898</v>
      </c>
      <c r="K148" s="121">
        <f ca="1">IFERROR(IF((VLOOKUP($E148,'Adj NEA Backsheet'!$D$5:$CB$183,K$9,FALSE))="","",(VLOOKUP($E148,'Adj NEA Backsheet'!$D$5:$CB$183,K$9,FALSE))),"")</f>
        <v>6548.8319412765168</v>
      </c>
      <c r="L148" s="122">
        <f ca="1">IFERROR(IF((VLOOKUP($E148,'Adj NEA Backsheet'!$D$5:$CB$183,L$9,FALSE))="","",(VLOOKUP($E148,'Adj NEA Backsheet'!$D$5:$CB$183,L$9,FALSE))),"")</f>
        <v>6701.1307248003423</v>
      </c>
      <c r="M148" s="122">
        <f ca="1">IFERROR(IF((VLOOKUP($E148,'Adj NEA Backsheet'!$D$5:$CB$183,M$9,FALSE))="","",(VLOOKUP($E148,'Adj NEA Backsheet'!$D$5:$CB$183,M$9,FALSE))),"")</f>
        <v>6662.6391924155432</v>
      </c>
      <c r="N148" s="124">
        <f ca="1">IFERROR(IF((VLOOKUP($E148,'Adj NEA Backsheet'!$D$5:$CB$183,N$9,FALSE))="","",(VLOOKUP($E148,'Adj NEA Backsheet'!$D$5:$CB$183,N$9,FALSE))),"")</f>
        <v>6896.5077593123351</v>
      </c>
      <c r="O148" s="121">
        <f ca="1">IFERROR(IF((VLOOKUP($E148,'Adj NEA Backsheet'!$D$5:$CB$183,O$9,FALSE))="","",(VLOOKUP($E148,'Adj NEA Backsheet'!$D$5:$CB$183,O$9,FALSE))),"")</f>
        <v>9882.3904951402492</v>
      </c>
      <c r="P148" s="125">
        <f ca="1">IFERROR(IF((VLOOKUP($E148,'Adj NEA Backsheet'!$D$5:$CB$183,P$9,FALSE))="","",(VLOOKUP($E148,'Adj NEA Backsheet'!$D$5:$CB$183,P$9,FALSE))),"")</f>
        <v>10817.827869411383</v>
      </c>
      <c r="Q148" s="122">
        <f ca="1">IFERROR(IF((VLOOKUP($E148,'Adj NEA Backsheet'!$D$5:$CB$183,Q$9,FALSE))="","",(VLOOKUP($E148,'Adj NEA Backsheet'!$D$5:$CB$183,Q$9,FALSE))),"")</f>
        <v>11469.591274309714</v>
      </c>
      <c r="R148" s="124">
        <f ca="1">IFERROR(IF((VLOOKUP($E148,'Adj NEA Backsheet'!$D$5:$CB$183,R$9,FALSE))="","",(VLOOKUP($E148,'Adj NEA Backsheet'!$D$5:$CB$183,R$9,FALSE))),"")</f>
        <v>12335.828914478525</v>
      </c>
    </row>
    <row r="149" spans="1:18" ht="15" customHeight="1" x14ac:dyDescent="0.3">
      <c r="A149" s="57">
        <v>136</v>
      </c>
      <c r="B149" s="98" t="str">
        <f ca="1">IFERROR(IF((VLOOKUP($E149,'Org List'!$AJ$10:$AL$188,3,FALSE))="","",(VLOOKUP($E149,'Org List'!$AJ$10:$AL$188,3,FALSE))),"")</f>
        <v>North of England Commissioning Region</v>
      </c>
      <c r="C149" s="99" t="str">
        <f ca="1">IFERROR(IF((VLOOKUP($E149,'Org List'!$AO$10:$AQ$188,3,FALSE))="","",(VLOOKUP($E149,'Org List'!$AO$10:$AQ$188,3,FALSE))),"")</f>
        <v>Yorkshire and The Humber Region</v>
      </c>
      <c r="D149" s="114" t="str">
        <f ca="1">IFERROR(IF((VLOOKUP($E149,'Org List'!$AT$10:$AV$188,3,FALSE))="","",(VLOOKUP($E149,'Org List'!$AT$10:$AV$188,3,FALSE))),"")</f>
        <v>NHS England North (Yorkshire And Humber)</v>
      </c>
      <c r="E149" s="98" t="str">
        <f t="shared" ca="1" si="2"/>
        <v>E08000019</v>
      </c>
      <c r="F149" s="100" t="str">
        <f ca="1">IF(E149="","",VLOOKUP(E149,'Org List'!$J$9:$K$488,2,0))</f>
        <v>Sheffield</v>
      </c>
      <c r="G149" s="121">
        <f ca="1">IFERROR(IF((VLOOKUP($E149,'Adj NEA Backsheet'!$D$5:$CB$183,G$9,FALSE))="","",(VLOOKUP($E149,'Adj NEA Backsheet'!$D$5:$CB$183,G$9,FALSE))),"")</f>
        <v>3333.4484326331522</v>
      </c>
      <c r="H149" s="122">
        <f ca="1">IFERROR(IF((VLOOKUP($E149,'Adj NEA Backsheet'!$D$5:$CB$183,H$9,FALSE))="","",(VLOOKUP($E149,'Adj NEA Backsheet'!$D$5:$CB$183,H$9,FALSE))),"")</f>
        <v>3399.1377127716487</v>
      </c>
      <c r="I149" s="122">
        <f ca="1">IFERROR(IF((VLOOKUP($E149,'Adj NEA Backsheet'!$D$5:$CB$183,I$9,FALSE))="","",(VLOOKUP($E149,'Adj NEA Backsheet'!$D$5:$CB$183,I$9,FALSE))),"")</f>
        <v>3418.6387942520078</v>
      </c>
      <c r="J149" s="123">
        <f ca="1">IFERROR(IF((VLOOKUP($E149,'Adj NEA Backsheet'!$D$5:$CB$183,J$9,FALSE))="","",(VLOOKUP($E149,'Adj NEA Backsheet'!$D$5:$CB$183,J$9,FALSE))),"")</f>
        <v>3463.8949003953794</v>
      </c>
      <c r="K149" s="121">
        <f ca="1">IFERROR(IF((VLOOKUP($E149,'Adj NEA Backsheet'!$D$5:$CB$183,K$9,FALSE))="","",(VLOOKUP($E149,'Adj NEA Backsheet'!$D$5:$CB$183,K$9,FALSE))),"")</f>
        <v>10648.961706068674</v>
      </c>
      <c r="L149" s="122">
        <f ca="1">IFERROR(IF((VLOOKUP($E149,'Adj NEA Backsheet'!$D$5:$CB$183,L$9,FALSE))="","",(VLOOKUP($E149,'Adj NEA Backsheet'!$D$5:$CB$183,L$9,FALSE))),"")</f>
        <v>10621.389867273021</v>
      </c>
      <c r="M149" s="122">
        <f ca="1">IFERROR(IF((VLOOKUP($E149,'Adj NEA Backsheet'!$D$5:$CB$183,M$9,FALSE))="","",(VLOOKUP($E149,'Adj NEA Backsheet'!$D$5:$CB$183,M$9,FALSE))),"")</f>
        <v>10349.59109673772</v>
      </c>
      <c r="N149" s="124">
        <f ca="1">IFERROR(IF((VLOOKUP($E149,'Adj NEA Backsheet'!$D$5:$CB$183,N$9,FALSE))="","",(VLOOKUP($E149,'Adj NEA Backsheet'!$D$5:$CB$183,N$9,FALSE))),"")</f>
        <v>11007.949906209682</v>
      </c>
      <c r="O149" s="121">
        <f ca="1">IFERROR(IF((VLOOKUP($E149,'Adj NEA Backsheet'!$D$5:$CB$183,O$9,FALSE))="","",(VLOOKUP($E149,'Adj NEA Backsheet'!$D$5:$CB$183,O$9,FALSE))),"")</f>
        <v>13982.410138701827</v>
      </c>
      <c r="P149" s="125">
        <f ca="1">IFERROR(IF((VLOOKUP($E149,'Adj NEA Backsheet'!$D$5:$CB$183,P$9,FALSE))="","",(VLOOKUP($E149,'Adj NEA Backsheet'!$D$5:$CB$183,P$9,FALSE))),"")</f>
        <v>14020.527580044669</v>
      </c>
      <c r="Q149" s="122">
        <f ca="1">IFERROR(IF((VLOOKUP($E149,'Adj NEA Backsheet'!$D$5:$CB$183,Q$9,FALSE))="","",(VLOOKUP($E149,'Adj NEA Backsheet'!$D$5:$CB$183,Q$9,FALSE))),"")</f>
        <v>13768.229890989729</v>
      </c>
      <c r="R149" s="124">
        <f ca="1">IFERROR(IF((VLOOKUP($E149,'Adj NEA Backsheet'!$D$5:$CB$183,R$9,FALSE))="","",(VLOOKUP($E149,'Adj NEA Backsheet'!$D$5:$CB$183,R$9,FALSE))),"")</f>
        <v>14471.844806605062</v>
      </c>
    </row>
    <row r="150" spans="1:18" ht="15" customHeight="1" x14ac:dyDescent="0.3">
      <c r="A150" s="57">
        <v>137</v>
      </c>
      <c r="B150" s="98" t="str">
        <f ca="1">IFERROR(IF((VLOOKUP($E150,'Org List'!$AJ$10:$AL$188,3,FALSE))="","",(VLOOKUP($E150,'Org List'!$AJ$10:$AL$188,3,FALSE))),"")</f>
        <v>Midlands and East of England Commissioning Region</v>
      </c>
      <c r="C150" s="99" t="str">
        <f ca="1">IFERROR(IF((VLOOKUP($E150,'Org List'!$AO$10:$AQ$188,3,FALSE))="","",(VLOOKUP($E150,'Org List'!$AO$10:$AQ$188,3,FALSE))),"")</f>
        <v>West Midlands Region</v>
      </c>
      <c r="D150" s="114" t="str">
        <f ca="1">IFERROR(IF((VLOOKUP($E150,'Org List'!$AT$10:$AV$188,3,FALSE))="","",(VLOOKUP($E150,'Org List'!$AT$10:$AV$188,3,FALSE))),"")</f>
        <v>NHS England Midlands And East (North Midlands)</v>
      </c>
      <c r="E150" s="98" t="str">
        <f t="shared" ca="1" si="2"/>
        <v>E06000051</v>
      </c>
      <c r="F150" s="100" t="str">
        <f ca="1">IF(E150="","",VLOOKUP(E150,'Org List'!$J$9:$K$488,2,0))</f>
        <v>Shropshire</v>
      </c>
      <c r="G150" s="121">
        <f ca="1">IFERROR(IF((VLOOKUP($E150,'Adj NEA Backsheet'!$D$5:$CB$183,G$9,FALSE))="","",(VLOOKUP($E150,'Adj NEA Backsheet'!$D$5:$CB$183,G$9,FALSE))),"")</f>
        <v>2362.6583861665995</v>
      </c>
      <c r="H150" s="122">
        <f ca="1">IFERROR(IF((VLOOKUP($E150,'Adj NEA Backsheet'!$D$5:$CB$183,H$9,FALSE))="","",(VLOOKUP($E150,'Adj NEA Backsheet'!$D$5:$CB$183,H$9,FALSE))),"")</f>
        <v>2512.6708398571814</v>
      </c>
      <c r="I150" s="122">
        <f ca="1">IFERROR(IF((VLOOKUP($E150,'Adj NEA Backsheet'!$D$5:$CB$183,I$9,FALSE))="","",(VLOOKUP($E150,'Adj NEA Backsheet'!$D$5:$CB$183,I$9,FALSE))),"")</f>
        <v>2483.8765623471736</v>
      </c>
      <c r="J150" s="123">
        <f ca="1">IFERROR(IF((VLOOKUP($E150,'Adj NEA Backsheet'!$D$5:$CB$183,J$9,FALSE))="","",(VLOOKUP($E150,'Adj NEA Backsheet'!$D$5:$CB$183,J$9,FALSE))),"")</f>
        <v>2703.1958862455513</v>
      </c>
      <c r="K150" s="121">
        <f ca="1">IFERROR(IF((VLOOKUP($E150,'Adj NEA Backsheet'!$D$5:$CB$183,K$9,FALSE))="","",(VLOOKUP($E150,'Adj NEA Backsheet'!$D$5:$CB$183,K$9,FALSE))),"")</f>
        <v>6561.0032769783274</v>
      </c>
      <c r="L150" s="122">
        <f ca="1">IFERROR(IF((VLOOKUP($E150,'Adj NEA Backsheet'!$D$5:$CB$183,L$9,FALSE))="","",(VLOOKUP($E150,'Adj NEA Backsheet'!$D$5:$CB$183,L$9,FALSE))),"")</f>
        <v>6416.7556232478801</v>
      </c>
      <c r="M150" s="122">
        <f ca="1">IFERROR(IF((VLOOKUP($E150,'Adj NEA Backsheet'!$D$5:$CB$183,M$9,FALSE))="","",(VLOOKUP($E150,'Adj NEA Backsheet'!$D$5:$CB$183,M$9,FALSE))),"")</f>
        <v>6548.2321808427905</v>
      </c>
      <c r="N150" s="124">
        <f ca="1">IFERROR(IF((VLOOKUP($E150,'Adj NEA Backsheet'!$D$5:$CB$183,N$9,FALSE))="","",(VLOOKUP($E150,'Adj NEA Backsheet'!$D$5:$CB$183,N$9,FALSE))),"")</f>
        <v>6704.5443660069805</v>
      </c>
      <c r="O150" s="121">
        <f ca="1">IFERROR(IF((VLOOKUP($E150,'Adj NEA Backsheet'!$D$5:$CB$183,O$9,FALSE))="","",(VLOOKUP($E150,'Adj NEA Backsheet'!$D$5:$CB$183,O$9,FALSE))),"")</f>
        <v>8923.6616631449269</v>
      </c>
      <c r="P150" s="125">
        <f ca="1">IFERROR(IF((VLOOKUP($E150,'Adj NEA Backsheet'!$D$5:$CB$183,P$9,FALSE))="","",(VLOOKUP($E150,'Adj NEA Backsheet'!$D$5:$CB$183,P$9,FALSE))),"")</f>
        <v>8929.426463105061</v>
      </c>
      <c r="Q150" s="122">
        <f ca="1">IFERROR(IF((VLOOKUP($E150,'Adj NEA Backsheet'!$D$5:$CB$183,Q$9,FALSE))="","",(VLOOKUP($E150,'Adj NEA Backsheet'!$D$5:$CB$183,Q$9,FALSE))),"")</f>
        <v>9032.108743189965</v>
      </c>
      <c r="R150" s="124">
        <f ca="1">IFERROR(IF((VLOOKUP($E150,'Adj NEA Backsheet'!$D$5:$CB$183,R$9,FALSE))="","",(VLOOKUP($E150,'Adj NEA Backsheet'!$D$5:$CB$183,R$9,FALSE))),"")</f>
        <v>9407.7402522525317</v>
      </c>
    </row>
    <row r="151" spans="1:18" ht="15" customHeight="1" x14ac:dyDescent="0.3">
      <c r="A151" s="57">
        <v>138</v>
      </c>
      <c r="B151" s="98" t="str">
        <f ca="1">IFERROR(IF((VLOOKUP($E151,'Org List'!$AJ$10:$AL$188,3,FALSE))="","",(VLOOKUP($E151,'Org List'!$AJ$10:$AL$188,3,FALSE))),"")</f>
        <v>South East England Commissioning Region</v>
      </c>
      <c r="C151" s="99" t="str">
        <f ca="1">IFERROR(IF((VLOOKUP($E151,'Org List'!$AO$10:$AQ$188,3,FALSE))="","",(VLOOKUP($E151,'Org List'!$AO$10:$AQ$188,3,FALSE))),"")</f>
        <v>South East Region</v>
      </c>
      <c r="D151" s="114" t="str">
        <f ca="1">IFERROR(IF((VLOOKUP($E151,'Org List'!$AT$10:$AV$188,3,FALSE))="","",(VLOOKUP($E151,'Org List'!$AT$10:$AV$188,3,FALSE))),"")</f>
        <v>NHS England South East (Hampshire, Isle of Wight and Thames Valley)</v>
      </c>
      <c r="E151" s="98" t="str">
        <f t="shared" ca="1" si="2"/>
        <v>E06000039</v>
      </c>
      <c r="F151" s="100" t="str">
        <f ca="1">IF(E151="","",VLOOKUP(E151,'Org List'!$J$9:$K$488,2,0))</f>
        <v>Slough</v>
      </c>
      <c r="G151" s="121">
        <f ca="1">IFERROR(IF((VLOOKUP($E151,'Adj NEA Backsheet'!$D$5:$CB$183,G$9,FALSE))="","",(VLOOKUP($E151,'Adj NEA Backsheet'!$D$5:$CB$183,G$9,FALSE))),"")</f>
        <v>1736.0603179784976</v>
      </c>
      <c r="H151" s="122">
        <f ca="1">IFERROR(IF((VLOOKUP($E151,'Adj NEA Backsheet'!$D$5:$CB$183,H$9,FALSE))="","",(VLOOKUP($E151,'Adj NEA Backsheet'!$D$5:$CB$183,H$9,FALSE))),"")</f>
        <v>1909.2843983627863</v>
      </c>
      <c r="I151" s="122">
        <f ca="1">IFERROR(IF((VLOOKUP($E151,'Adj NEA Backsheet'!$D$5:$CB$183,I$9,FALSE))="","",(VLOOKUP($E151,'Adj NEA Backsheet'!$D$5:$CB$183,I$9,FALSE))),"")</f>
        <v>1780.0822072402834</v>
      </c>
      <c r="J151" s="123">
        <f ca="1">IFERROR(IF((VLOOKUP($E151,'Adj NEA Backsheet'!$D$5:$CB$183,J$9,FALSE))="","",(VLOOKUP($E151,'Adj NEA Backsheet'!$D$5:$CB$183,J$9,FALSE))),"")</f>
        <v>1749.446036581719</v>
      </c>
      <c r="K151" s="121">
        <f ca="1">IFERROR(IF((VLOOKUP($E151,'Adj NEA Backsheet'!$D$5:$CB$183,K$9,FALSE))="","",(VLOOKUP($E151,'Adj NEA Backsheet'!$D$5:$CB$183,K$9,FALSE))),"")</f>
        <v>2578.9247300220645</v>
      </c>
      <c r="L151" s="122">
        <f ca="1">IFERROR(IF((VLOOKUP($E151,'Adj NEA Backsheet'!$D$5:$CB$183,L$9,FALSE))="","",(VLOOKUP($E151,'Adj NEA Backsheet'!$D$5:$CB$183,L$9,FALSE))),"")</f>
        <v>2587.1010021816378</v>
      </c>
      <c r="M151" s="122">
        <f ca="1">IFERROR(IF((VLOOKUP($E151,'Adj NEA Backsheet'!$D$5:$CB$183,M$9,FALSE))="","",(VLOOKUP($E151,'Adj NEA Backsheet'!$D$5:$CB$183,M$9,FALSE))),"")</f>
        <v>2645.3949708238201</v>
      </c>
      <c r="N151" s="124">
        <f ca="1">IFERROR(IF((VLOOKUP($E151,'Adj NEA Backsheet'!$D$5:$CB$183,N$9,FALSE))="","",(VLOOKUP($E151,'Adj NEA Backsheet'!$D$5:$CB$183,N$9,FALSE))),"")</f>
        <v>2726.8003478757432</v>
      </c>
      <c r="O151" s="121">
        <f ca="1">IFERROR(IF((VLOOKUP($E151,'Adj NEA Backsheet'!$D$5:$CB$183,O$9,FALSE))="","",(VLOOKUP($E151,'Adj NEA Backsheet'!$D$5:$CB$183,O$9,FALSE))),"")</f>
        <v>4314.9850480005625</v>
      </c>
      <c r="P151" s="125">
        <f ca="1">IFERROR(IF((VLOOKUP($E151,'Adj NEA Backsheet'!$D$5:$CB$183,P$9,FALSE))="","",(VLOOKUP($E151,'Adj NEA Backsheet'!$D$5:$CB$183,P$9,FALSE))),"")</f>
        <v>4496.3854005444246</v>
      </c>
      <c r="Q151" s="122">
        <f ca="1">IFERROR(IF((VLOOKUP($E151,'Adj NEA Backsheet'!$D$5:$CB$183,Q$9,FALSE))="","",(VLOOKUP($E151,'Adj NEA Backsheet'!$D$5:$CB$183,Q$9,FALSE))),"")</f>
        <v>4425.477178064104</v>
      </c>
      <c r="R151" s="124">
        <f ca="1">IFERROR(IF((VLOOKUP($E151,'Adj NEA Backsheet'!$D$5:$CB$183,R$9,FALSE))="","",(VLOOKUP($E151,'Adj NEA Backsheet'!$D$5:$CB$183,R$9,FALSE))),"")</f>
        <v>4476.2463844574622</v>
      </c>
    </row>
    <row r="152" spans="1:18" ht="15" customHeight="1" x14ac:dyDescent="0.3">
      <c r="A152" s="57">
        <v>139</v>
      </c>
      <c r="B152" s="98" t="str">
        <f ca="1">IFERROR(IF((VLOOKUP($E152,'Org List'!$AJ$10:$AL$188,3,FALSE))="","",(VLOOKUP($E152,'Org List'!$AJ$10:$AL$188,3,FALSE))),"")</f>
        <v>Midlands and East of England Commissioning Region</v>
      </c>
      <c r="C152" s="99" t="str">
        <f ca="1">IFERROR(IF((VLOOKUP($E152,'Org List'!$AO$10:$AQ$188,3,FALSE))="","",(VLOOKUP($E152,'Org List'!$AO$10:$AQ$188,3,FALSE))),"")</f>
        <v>West Midlands Region</v>
      </c>
      <c r="D152" s="114" t="str">
        <f ca="1">IFERROR(IF((VLOOKUP($E152,'Org List'!$AT$10:$AV$188,3,FALSE))="","",(VLOOKUP($E152,'Org List'!$AT$10:$AV$188,3,FALSE))),"")</f>
        <v>NHS England Midlands And East (West Midlands)</v>
      </c>
      <c r="E152" s="98" t="str">
        <f t="shared" ca="1" si="2"/>
        <v>E08000029</v>
      </c>
      <c r="F152" s="100" t="str">
        <f ca="1">IF(E152="","",VLOOKUP(E152,'Org List'!$J$9:$K$488,2,0))</f>
        <v>Solihull</v>
      </c>
      <c r="G152" s="121">
        <f ca="1">IFERROR(IF((VLOOKUP($E152,'Adj NEA Backsheet'!$D$5:$CB$183,G$9,FALSE))="","",(VLOOKUP($E152,'Adj NEA Backsheet'!$D$5:$CB$183,G$9,FALSE))),"")</f>
        <v>2707.4205338906627</v>
      </c>
      <c r="H152" s="122">
        <f ca="1">IFERROR(IF((VLOOKUP($E152,'Adj NEA Backsheet'!$D$5:$CB$183,H$9,FALSE))="","",(VLOOKUP($E152,'Adj NEA Backsheet'!$D$5:$CB$183,H$9,FALSE))),"")</f>
        <v>2870.2543753381851</v>
      </c>
      <c r="I152" s="122">
        <f ca="1">IFERROR(IF((VLOOKUP($E152,'Adj NEA Backsheet'!$D$5:$CB$183,I$9,FALSE))="","",(VLOOKUP($E152,'Adj NEA Backsheet'!$D$5:$CB$183,I$9,FALSE))),"")</f>
        <v>2939.1452203894314</v>
      </c>
      <c r="J152" s="123">
        <f ca="1">IFERROR(IF((VLOOKUP($E152,'Adj NEA Backsheet'!$D$5:$CB$183,J$9,FALSE))="","",(VLOOKUP($E152,'Adj NEA Backsheet'!$D$5:$CB$183,J$9,FALSE))),"")</f>
        <v>3068.382839663655</v>
      </c>
      <c r="K152" s="121">
        <f ca="1">IFERROR(IF((VLOOKUP($E152,'Adj NEA Backsheet'!$D$5:$CB$183,K$9,FALSE))="","",(VLOOKUP($E152,'Adj NEA Backsheet'!$D$5:$CB$183,K$9,FALSE))),"")</f>
        <v>4370.3255106556371</v>
      </c>
      <c r="L152" s="122">
        <f ca="1">IFERROR(IF((VLOOKUP($E152,'Adj NEA Backsheet'!$D$5:$CB$183,L$9,FALSE))="","",(VLOOKUP($E152,'Adj NEA Backsheet'!$D$5:$CB$183,L$9,FALSE))),"")</f>
        <v>4445.1924615371927</v>
      </c>
      <c r="M152" s="122">
        <f ca="1">IFERROR(IF((VLOOKUP($E152,'Adj NEA Backsheet'!$D$5:$CB$183,M$9,FALSE))="","",(VLOOKUP($E152,'Adj NEA Backsheet'!$D$5:$CB$183,M$9,FALSE))),"")</f>
        <v>4445.725409029721</v>
      </c>
      <c r="N152" s="124">
        <f ca="1">IFERROR(IF((VLOOKUP($E152,'Adj NEA Backsheet'!$D$5:$CB$183,N$9,FALSE))="","",(VLOOKUP($E152,'Adj NEA Backsheet'!$D$5:$CB$183,N$9,FALSE))),"")</f>
        <v>4501.8003309712221</v>
      </c>
      <c r="O152" s="121">
        <f ca="1">IFERROR(IF((VLOOKUP($E152,'Adj NEA Backsheet'!$D$5:$CB$183,O$9,FALSE))="","",(VLOOKUP($E152,'Adj NEA Backsheet'!$D$5:$CB$183,O$9,FALSE))),"")</f>
        <v>7077.7460445463003</v>
      </c>
      <c r="P152" s="125">
        <f ca="1">IFERROR(IF((VLOOKUP($E152,'Adj NEA Backsheet'!$D$5:$CB$183,P$9,FALSE))="","",(VLOOKUP($E152,'Adj NEA Backsheet'!$D$5:$CB$183,P$9,FALSE))),"")</f>
        <v>7315.4468368753778</v>
      </c>
      <c r="Q152" s="122">
        <f ca="1">IFERROR(IF((VLOOKUP($E152,'Adj NEA Backsheet'!$D$5:$CB$183,Q$9,FALSE))="","",(VLOOKUP($E152,'Adj NEA Backsheet'!$D$5:$CB$183,Q$9,FALSE))),"")</f>
        <v>7384.8706294191525</v>
      </c>
      <c r="R152" s="124">
        <f ca="1">IFERROR(IF((VLOOKUP($E152,'Adj NEA Backsheet'!$D$5:$CB$183,R$9,FALSE))="","",(VLOOKUP($E152,'Adj NEA Backsheet'!$D$5:$CB$183,R$9,FALSE))),"")</f>
        <v>7570.1831706348767</v>
      </c>
    </row>
    <row r="153" spans="1:18" ht="15" customHeight="1" x14ac:dyDescent="0.3">
      <c r="A153" s="57">
        <v>140</v>
      </c>
      <c r="B153" s="98" t="str">
        <f ca="1">IFERROR(IF((VLOOKUP($E153,'Org List'!$AJ$10:$AL$188,3,FALSE))="","",(VLOOKUP($E153,'Org List'!$AJ$10:$AL$188,3,FALSE))),"")</f>
        <v>South West England Commissioning Region</v>
      </c>
      <c r="C153" s="99" t="str">
        <f ca="1">IFERROR(IF((VLOOKUP($E153,'Org List'!$AO$10:$AQ$188,3,FALSE))="","",(VLOOKUP($E153,'Org List'!$AO$10:$AQ$188,3,FALSE))),"")</f>
        <v>South West Region</v>
      </c>
      <c r="D153" s="114" t="str">
        <f ca="1">IFERROR(IF((VLOOKUP($E153,'Org List'!$AT$10:$AV$188,3,FALSE))="","",(VLOOKUP($E153,'Org List'!$AT$10:$AV$188,3,FALSE))),"")</f>
        <v>NHS England South West (South West South)</v>
      </c>
      <c r="E153" s="98" t="str">
        <f t="shared" ca="1" si="2"/>
        <v>E10000027</v>
      </c>
      <c r="F153" s="100" t="str">
        <f ca="1">IF(E153="","",VLOOKUP(E153,'Org List'!$J$9:$K$488,2,0))</f>
        <v>Somerset</v>
      </c>
      <c r="G153" s="121">
        <f ca="1">IFERROR(IF((VLOOKUP($E153,'Adj NEA Backsheet'!$D$5:$CB$183,G$9,FALSE))="","",(VLOOKUP($E153,'Adj NEA Backsheet'!$D$5:$CB$183,G$9,FALSE))),"")</f>
        <v>5650.4092884350921</v>
      </c>
      <c r="H153" s="122">
        <f ca="1">IFERROR(IF((VLOOKUP($E153,'Adj NEA Backsheet'!$D$5:$CB$183,H$9,FALSE))="","",(VLOOKUP($E153,'Adj NEA Backsheet'!$D$5:$CB$183,H$9,FALSE))),"")</f>
        <v>5913.366050616798</v>
      </c>
      <c r="I153" s="122">
        <f ca="1">IFERROR(IF((VLOOKUP($E153,'Adj NEA Backsheet'!$D$5:$CB$183,I$9,FALSE))="","",(VLOOKUP($E153,'Adj NEA Backsheet'!$D$5:$CB$183,I$9,FALSE))),"")</f>
        <v>5923.8707157035096</v>
      </c>
      <c r="J153" s="123">
        <f ca="1">IFERROR(IF((VLOOKUP($E153,'Adj NEA Backsheet'!$D$5:$CB$183,J$9,FALSE))="","",(VLOOKUP($E153,'Adj NEA Backsheet'!$D$5:$CB$183,J$9,FALSE))),"")</f>
        <v>5994.9325526954635</v>
      </c>
      <c r="K153" s="121">
        <f ca="1">IFERROR(IF((VLOOKUP($E153,'Adj NEA Backsheet'!$D$5:$CB$183,K$9,FALSE))="","",(VLOOKUP($E153,'Adj NEA Backsheet'!$D$5:$CB$183,K$9,FALSE))),"")</f>
        <v>12959.431813552093</v>
      </c>
      <c r="L153" s="122">
        <f ca="1">IFERROR(IF((VLOOKUP($E153,'Adj NEA Backsheet'!$D$5:$CB$183,L$9,FALSE))="","",(VLOOKUP($E153,'Adj NEA Backsheet'!$D$5:$CB$183,L$9,FALSE))),"")</f>
        <v>12376.748636679817</v>
      </c>
      <c r="M153" s="122">
        <f ca="1">IFERROR(IF((VLOOKUP($E153,'Adj NEA Backsheet'!$D$5:$CB$183,M$9,FALSE))="","",(VLOOKUP($E153,'Adj NEA Backsheet'!$D$5:$CB$183,M$9,FALSE))),"")</f>
        <v>12055.715066061104</v>
      </c>
      <c r="N153" s="124">
        <f ca="1">IFERROR(IF((VLOOKUP($E153,'Adj NEA Backsheet'!$D$5:$CB$183,N$9,FALSE))="","",(VLOOKUP($E153,'Adj NEA Backsheet'!$D$5:$CB$183,N$9,FALSE))),"")</f>
        <v>12996.932218674574</v>
      </c>
      <c r="O153" s="121">
        <f ca="1">IFERROR(IF((VLOOKUP($E153,'Adj NEA Backsheet'!$D$5:$CB$183,O$9,FALSE))="","",(VLOOKUP($E153,'Adj NEA Backsheet'!$D$5:$CB$183,O$9,FALSE))),"")</f>
        <v>18609.841101987186</v>
      </c>
      <c r="P153" s="125">
        <f ca="1">IFERROR(IF((VLOOKUP($E153,'Adj NEA Backsheet'!$D$5:$CB$183,P$9,FALSE))="","",(VLOOKUP($E153,'Adj NEA Backsheet'!$D$5:$CB$183,P$9,FALSE))),"")</f>
        <v>18290.114687296613</v>
      </c>
      <c r="Q153" s="122">
        <f ca="1">IFERROR(IF((VLOOKUP($E153,'Adj NEA Backsheet'!$D$5:$CB$183,Q$9,FALSE))="","",(VLOOKUP($E153,'Adj NEA Backsheet'!$D$5:$CB$183,Q$9,FALSE))),"")</f>
        <v>17979.585781764614</v>
      </c>
      <c r="R153" s="124">
        <f ca="1">IFERROR(IF((VLOOKUP($E153,'Adj NEA Backsheet'!$D$5:$CB$183,R$9,FALSE))="","",(VLOOKUP($E153,'Adj NEA Backsheet'!$D$5:$CB$183,R$9,FALSE))),"")</f>
        <v>18991.864771370037</v>
      </c>
    </row>
    <row r="154" spans="1:18" ht="15" customHeight="1" x14ac:dyDescent="0.3">
      <c r="A154" s="57">
        <v>141</v>
      </c>
      <c r="B154" s="98" t="str">
        <f ca="1">IFERROR(IF((VLOOKUP($E154,'Org List'!$AJ$10:$AL$188,3,FALSE))="","",(VLOOKUP($E154,'Org List'!$AJ$10:$AL$188,3,FALSE))),"")</f>
        <v>South West England Commissioning Region</v>
      </c>
      <c r="C154" s="99" t="str">
        <f ca="1">IFERROR(IF((VLOOKUP($E154,'Org List'!$AO$10:$AQ$188,3,FALSE))="","",(VLOOKUP($E154,'Org List'!$AO$10:$AQ$188,3,FALSE))),"")</f>
        <v>South West Region</v>
      </c>
      <c r="D154" s="114" t="str">
        <f ca="1">IFERROR(IF((VLOOKUP($E154,'Org List'!$AT$10:$AV$188,3,FALSE))="","",(VLOOKUP($E154,'Org List'!$AT$10:$AV$188,3,FALSE))),"")</f>
        <v>NHS England South West (South West North)</v>
      </c>
      <c r="E154" s="98" t="str">
        <f t="shared" ca="1" si="2"/>
        <v>E06000025</v>
      </c>
      <c r="F154" s="100" t="str">
        <f ca="1">IF(E154="","",VLOOKUP(E154,'Org List'!$J$9:$K$488,2,0))</f>
        <v>South Gloucestershire</v>
      </c>
      <c r="G154" s="121">
        <f ca="1">IFERROR(IF((VLOOKUP($E154,'Adj NEA Backsheet'!$D$5:$CB$183,G$9,FALSE))="","",(VLOOKUP($E154,'Adj NEA Backsheet'!$D$5:$CB$183,G$9,FALSE))),"")</f>
        <v>2327.8729847264931</v>
      </c>
      <c r="H154" s="122">
        <f ca="1">IFERROR(IF((VLOOKUP($E154,'Adj NEA Backsheet'!$D$5:$CB$183,H$9,FALSE))="","",(VLOOKUP($E154,'Adj NEA Backsheet'!$D$5:$CB$183,H$9,FALSE))),"")</f>
        <v>2457.3295315653227</v>
      </c>
      <c r="I154" s="122">
        <f ca="1">IFERROR(IF((VLOOKUP($E154,'Adj NEA Backsheet'!$D$5:$CB$183,I$9,FALSE))="","",(VLOOKUP($E154,'Adj NEA Backsheet'!$D$5:$CB$183,I$9,FALSE))),"")</f>
        <v>2775.6446405927795</v>
      </c>
      <c r="J154" s="123">
        <f ca="1">IFERROR(IF((VLOOKUP($E154,'Adj NEA Backsheet'!$D$5:$CB$183,J$9,FALSE))="","",(VLOOKUP($E154,'Adj NEA Backsheet'!$D$5:$CB$183,J$9,FALSE))),"")</f>
        <v>2986.7791544656293</v>
      </c>
      <c r="K154" s="121">
        <f ca="1">IFERROR(IF((VLOOKUP($E154,'Adj NEA Backsheet'!$D$5:$CB$183,K$9,FALSE))="","",(VLOOKUP($E154,'Adj NEA Backsheet'!$D$5:$CB$183,K$9,FALSE))),"")</f>
        <v>4788.454450984108</v>
      </c>
      <c r="L154" s="122">
        <f ca="1">IFERROR(IF((VLOOKUP($E154,'Adj NEA Backsheet'!$D$5:$CB$183,L$9,FALSE))="","",(VLOOKUP($E154,'Adj NEA Backsheet'!$D$5:$CB$183,L$9,FALSE))),"")</f>
        <v>4688.9395442771947</v>
      </c>
      <c r="M154" s="122">
        <f ca="1">IFERROR(IF((VLOOKUP($E154,'Adj NEA Backsheet'!$D$5:$CB$183,M$9,FALSE))="","",(VLOOKUP($E154,'Adj NEA Backsheet'!$D$5:$CB$183,M$9,FALSE))),"")</f>
        <v>4684.6752523360474</v>
      </c>
      <c r="N154" s="124">
        <f ca="1">IFERROR(IF((VLOOKUP($E154,'Adj NEA Backsheet'!$D$5:$CB$183,N$9,FALSE))="","",(VLOOKUP($E154,'Adj NEA Backsheet'!$D$5:$CB$183,N$9,FALSE))),"")</f>
        <v>4975.9527279768517</v>
      </c>
      <c r="O154" s="121">
        <f ca="1">IFERROR(IF((VLOOKUP($E154,'Adj NEA Backsheet'!$D$5:$CB$183,O$9,FALSE))="","",(VLOOKUP($E154,'Adj NEA Backsheet'!$D$5:$CB$183,O$9,FALSE))),"")</f>
        <v>7116.3274357106011</v>
      </c>
      <c r="P154" s="125">
        <f ca="1">IFERROR(IF((VLOOKUP($E154,'Adj NEA Backsheet'!$D$5:$CB$183,P$9,FALSE))="","",(VLOOKUP($E154,'Adj NEA Backsheet'!$D$5:$CB$183,P$9,FALSE))),"")</f>
        <v>7146.2690758425179</v>
      </c>
      <c r="Q154" s="122">
        <f ca="1">IFERROR(IF((VLOOKUP($E154,'Adj NEA Backsheet'!$D$5:$CB$183,Q$9,FALSE))="","",(VLOOKUP($E154,'Adj NEA Backsheet'!$D$5:$CB$183,Q$9,FALSE))),"")</f>
        <v>7460.3198929288264</v>
      </c>
      <c r="R154" s="124">
        <f ca="1">IFERROR(IF((VLOOKUP($E154,'Adj NEA Backsheet'!$D$5:$CB$183,R$9,FALSE))="","",(VLOOKUP($E154,'Adj NEA Backsheet'!$D$5:$CB$183,R$9,FALSE))),"")</f>
        <v>7962.731882442481</v>
      </c>
    </row>
    <row r="155" spans="1:18" ht="15" customHeight="1" x14ac:dyDescent="0.3">
      <c r="A155" s="57">
        <v>142</v>
      </c>
      <c r="B155" s="98" t="str">
        <f ca="1">IFERROR(IF((VLOOKUP($E155,'Org List'!$AJ$10:$AL$188,3,FALSE))="","",(VLOOKUP($E155,'Org List'!$AJ$10:$AL$188,3,FALSE))),"")</f>
        <v>North of England Commissioning Region</v>
      </c>
      <c r="C155" s="99" t="str">
        <f ca="1">IFERROR(IF((VLOOKUP($E155,'Org List'!$AO$10:$AQ$188,3,FALSE))="","",(VLOOKUP($E155,'Org List'!$AO$10:$AQ$188,3,FALSE))),"")</f>
        <v>North East Region</v>
      </c>
      <c r="D155" s="114" t="str">
        <f ca="1">IFERROR(IF((VLOOKUP($E155,'Org List'!$AT$10:$AV$188,3,FALSE))="","",(VLOOKUP($E155,'Org List'!$AT$10:$AV$188,3,FALSE))),"")</f>
        <v>NHS England North (Cumbria And North East)</v>
      </c>
      <c r="E155" s="98" t="str">
        <f t="shared" ca="1" si="2"/>
        <v>E08000023</v>
      </c>
      <c r="F155" s="100" t="str">
        <f ca="1">IF(E155="","",VLOOKUP(E155,'Org List'!$J$9:$K$488,2,0))</f>
        <v>South Tyneside</v>
      </c>
      <c r="G155" s="121">
        <f ca="1">IFERROR(IF((VLOOKUP($E155,'Adj NEA Backsheet'!$D$5:$CB$183,G$9,FALSE))="","",(VLOOKUP($E155,'Adj NEA Backsheet'!$D$5:$CB$183,G$9,FALSE))),"")</f>
        <v>1837.1831259479641</v>
      </c>
      <c r="H155" s="122">
        <f ca="1">IFERROR(IF((VLOOKUP($E155,'Adj NEA Backsheet'!$D$5:$CB$183,H$9,FALSE))="","",(VLOOKUP($E155,'Adj NEA Backsheet'!$D$5:$CB$183,H$9,FALSE))),"")</f>
        <v>2126.3134296245235</v>
      </c>
      <c r="I155" s="122">
        <f ca="1">IFERROR(IF((VLOOKUP($E155,'Adj NEA Backsheet'!$D$5:$CB$183,I$9,FALSE))="","",(VLOOKUP($E155,'Adj NEA Backsheet'!$D$5:$CB$183,I$9,FALSE))),"")</f>
        <v>2058.7117824174843</v>
      </c>
      <c r="J155" s="123">
        <f ca="1">IFERROR(IF((VLOOKUP($E155,'Adj NEA Backsheet'!$D$5:$CB$183,J$9,FALSE))="","",(VLOOKUP($E155,'Adj NEA Backsheet'!$D$5:$CB$183,J$9,FALSE))),"")</f>
        <v>2042.2691446353842</v>
      </c>
      <c r="K155" s="121">
        <f ca="1">IFERROR(IF((VLOOKUP($E155,'Adj NEA Backsheet'!$D$5:$CB$183,K$9,FALSE))="","",(VLOOKUP($E155,'Adj NEA Backsheet'!$D$5:$CB$183,K$9,FALSE))),"")</f>
        <v>3689.3048789566451</v>
      </c>
      <c r="L155" s="122">
        <f ca="1">IFERROR(IF((VLOOKUP($E155,'Adj NEA Backsheet'!$D$5:$CB$183,L$9,FALSE))="","",(VLOOKUP($E155,'Adj NEA Backsheet'!$D$5:$CB$183,L$9,FALSE))),"")</f>
        <v>3493.2522304794875</v>
      </c>
      <c r="M155" s="122">
        <f ca="1">IFERROR(IF((VLOOKUP($E155,'Adj NEA Backsheet'!$D$5:$CB$183,M$9,FALSE))="","",(VLOOKUP($E155,'Adj NEA Backsheet'!$D$5:$CB$183,M$9,FALSE))),"")</f>
        <v>3314.2773006426914</v>
      </c>
      <c r="N155" s="124">
        <f ca="1">IFERROR(IF((VLOOKUP($E155,'Adj NEA Backsheet'!$D$5:$CB$183,N$9,FALSE))="","",(VLOOKUP($E155,'Adj NEA Backsheet'!$D$5:$CB$183,N$9,FALSE))),"")</f>
        <v>3561.6011174140549</v>
      </c>
      <c r="O155" s="121">
        <f ca="1">IFERROR(IF((VLOOKUP($E155,'Adj NEA Backsheet'!$D$5:$CB$183,O$9,FALSE))="","",(VLOOKUP($E155,'Adj NEA Backsheet'!$D$5:$CB$183,O$9,FALSE))),"")</f>
        <v>5526.4880049046096</v>
      </c>
      <c r="P155" s="125">
        <f ca="1">IFERROR(IF((VLOOKUP($E155,'Adj NEA Backsheet'!$D$5:$CB$183,P$9,FALSE))="","",(VLOOKUP($E155,'Adj NEA Backsheet'!$D$5:$CB$183,P$9,FALSE))),"")</f>
        <v>5619.5656601040109</v>
      </c>
      <c r="Q155" s="122">
        <f ca="1">IFERROR(IF((VLOOKUP($E155,'Adj NEA Backsheet'!$D$5:$CB$183,Q$9,FALSE))="","",(VLOOKUP($E155,'Adj NEA Backsheet'!$D$5:$CB$183,Q$9,FALSE))),"")</f>
        <v>5372.9890830601762</v>
      </c>
      <c r="R155" s="124">
        <f ca="1">IFERROR(IF((VLOOKUP($E155,'Adj NEA Backsheet'!$D$5:$CB$183,R$9,FALSE))="","",(VLOOKUP($E155,'Adj NEA Backsheet'!$D$5:$CB$183,R$9,FALSE))),"")</f>
        <v>5603.8702620494387</v>
      </c>
    </row>
    <row r="156" spans="1:18" ht="15" customHeight="1" x14ac:dyDescent="0.3">
      <c r="A156" s="57">
        <v>143</v>
      </c>
      <c r="B156" s="98" t="str">
        <f ca="1">IFERROR(IF((VLOOKUP($E156,'Org List'!$AJ$10:$AL$188,3,FALSE))="","",(VLOOKUP($E156,'Org List'!$AJ$10:$AL$188,3,FALSE))),"")</f>
        <v>South East England Commissioning Region</v>
      </c>
      <c r="C156" s="99" t="str">
        <f ca="1">IFERROR(IF((VLOOKUP($E156,'Org List'!$AO$10:$AQ$188,3,FALSE))="","",(VLOOKUP($E156,'Org List'!$AO$10:$AQ$188,3,FALSE))),"")</f>
        <v>South East Region</v>
      </c>
      <c r="D156" s="114" t="str">
        <f ca="1">IFERROR(IF((VLOOKUP($E156,'Org List'!$AT$10:$AV$188,3,FALSE))="","",(VLOOKUP($E156,'Org List'!$AT$10:$AV$188,3,FALSE))),"")</f>
        <v>NHS England South East (Hampshire, Isle of Wight and Thames Valley)</v>
      </c>
      <c r="E156" s="98" t="str">
        <f t="shared" ca="1" si="2"/>
        <v>E06000045</v>
      </c>
      <c r="F156" s="100" t="str">
        <f ca="1">IF(E156="","",VLOOKUP(E156,'Org List'!$J$9:$K$488,2,0))</f>
        <v>Southampton</v>
      </c>
      <c r="G156" s="121">
        <f ca="1">IFERROR(IF((VLOOKUP($E156,'Adj NEA Backsheet'!$D$5:$CB$183,G$9,FALSE))="","",(VLOOKUP($E156,'Adj NEA Backsheet'!$D$5:$CB$183,G$9,FALSE))),"")</f>
        <v>2427.0120246619872</v>
      </c>
      <c r="H156" s="122">
        <f ca="1">IFERROR(IF((VLOOKUP($E156,'Adj NEA Backsheet'!$D$5:$CB$183,H$9,FALSE))="","",(VLOOKUP($E156,'Adj NEA Backsheet'!$D$5:$CB$183,H$9,FALSE))),"")</f>
        <v>2550.9251247787593</v>
      </c>
      <c r="I156" s="122">
        <f ca="1">IFERROR(IF((VLOOKUP($E156,'Adj NEA Backsheet'!$D$5:$CB$183,I$9,FALSE))="","",(VLOOKUP($E156,'Adj NEA Backsheet'!$D$5:$CB$183,I$9,FALSE))),"")</f>
        <v>2554.2503109093027</v>
      </c>
      <c r="J156" s="123">
        <f ca="1">IFERROR(IF((VLOOKUP($E156,'Adj NEA Backsheet'!$D$5:$CB$183,J$9,FALSE))="","",(VLOOKUP($E156,'Adj NEA Backsheet'!$D$5:$CB$183,J$9,FALSE))),"")</f>
        <v>2895.9486646657151</v>
      </c>
      <c r="K156" s="121">
        <f ca="1">IFERROR(IF((VLOOKUP($E156,'Adj NEA Backsheet'!$D$5:$CB$183,K$9,FALSE))="","",(VLOOKUP($E156,'Adj NEA Backsheet'!$D$5:$CB$183,K$9,FALSE))),"")</f>
        <v>4479.8666875022363</v>
      </c>
      <c r="L156" s="122">
        <f ca="1">IFERROR(IF((VLOOKUP($E156,'Adj NEA Backsheet'!$D$5:$CB$183,L$9,FALSE))="","",(VLOOKUP($E156,'Adj NEA Backsheet'!$D$5:$CB$183,L$9,FALSE))),"")</f>
        <v>4405.8976759835214</v>
      </c>
      <c r="M156" s="122">
        <f ca="1">IFERROR(IF((VLOOKUP($E156,'Adj NEA Backsheet'!$D$5:$CB$183,M$9,FALSE))="","",(VLOOKUP($E156,'Adj NEA Backsheet'!$D$5:$CB$183,M$9,FALSE))),"")</f>
        <v>4355.7264762419163</v>
      </c>
      <c r="N156" s="124">
        <f ca="1">IFERROR(IF((VLOOKUP($E156,'Adj NEA Backsheet'!$D$5:$CB$183,N$9,FALSE))="","",(VLOOKUP($E156,'Adj NEA Backsheet'!$D$5:$CB$183,N$9,FALSE))),"")</f>
        <v>4639.8817069666547</v>
      </c>
      <c r="O156" s="121">
        <f ca="1">IFERROR(IF((VLOOKUP($E156,'Adj NEA Backsheet'!$D$5:$CB$183,O$9,FALSE))="","",(VLOOKUP($E156,'Adj NEA Backsheet'!$D$5:$CB$183,O$9,FALSE))),"")</f>
        <v>6906.8787121642235</v>
      </c>
      <c r="P156" s="125">
        <f ca="1">IFERROR(IF((VLOOKUP($E156,'Adj NEA Backsheet'!$D$5:$CB$183,P$9,FALSE))="","",(VLOOKUP($E156,'Adj NEA Backsheet'!$D$5:$CB$183,P$9,FALSE))),"")</f>
        <v>6956.8228007622802</v>
      </c>
      <c r="Q156" s="122">
        <f ca="1">IFERROR(IF((VLOOKUP($E156,'Adj NEA Backsheet'!$D$5:$CB$183,Q$9,FALSE))="","",(VLOOKUP($E156,'Adj NEA Backsheet'!$D$5:$CB$183,Q$9,FALSE))),"")</f>
        <v>6909.9767871512195</v>
      </c>
      <c r="R156" s="124">
        <f ca="1">IFERROR(IF((VLOOKUP($E156,'Adj NEA Backsheet'!$D$5:$CB$183,R$9,FALSE))="","",(VLOOKUP($E156,'Adj NEA Backsheet'!$D$5:$CB$183,R$9,FALSE))),"")</f>
        <v>7535.8303716323699</v>
      </c>
    </row>
    <row r="157" spans="1:18" ht="15" customHeight="1" x14ac:dyDescent="0.3">
      <c r="A157" s="57">
        <v>144</v>
      </c>
      <c r="B157" s="98" t="str">
        <f ca="1">IFERROR(IF((VLOOKUP($E157,'Org List'!$AJ$10:$AL$188,3,FALSE))="","",(VLOOKUP($E157,'Org List'!$AJ$10:$AL$188,3,FALSE))),"")</f>
        <v>Midlands and East of England Commissioning Region</v>
      </c>
      <c r="C157" s="99" t="str">
        <f ca="1">IFERROR(IF((VLOOKUP($E157,'Org List'!$AO$10:$AQ$188,3,FALSE))="","",(VLOOKUP($E157,'Org List'!$AO$10:$AQ$188,3,FALSE))),"")</f>
        <v>East Region</v>
      </c>
      <c r="D157" s="114" t="str">
        <f ca="1">IFERROR(IF((VLOOKUP($E157,'Org List'!$AT$10:$AV$188,3,FALSE))="","",(VLOOKUP($E157,'Org List'!$AT$10:$AV$188,3,FALSE))),"")</f>
        <v>NHS England Midlands And East (East)</v>
      </c>
      <c r="E157" s="98" t="str">
        <f t="shared" ca="1" si="2"/>
        <v>E06000033</v>
      </c>
      <c r="F157" s="100" t="str">
        <f ca="1">IF(E157="","",VLOOKUP(E157,'Org List'!$J$9:$K$488,2,0))</f>
        <v>Southend-on-Sea</v>
      </c>
      <c r="G157" s="121">
        <f ca="1">IFERROR(IF((VLOOKUP($E157,'Adj NEA Backsheet'!$D$5:$CB$183,G$9,FALSE))="","",(VLOOKUP($E157,'Adj NEA Backsheet'!$D$5:$CB$183,G$9,FALSE))),"")</f>
        <v>1991.8863840872941</v>
      </c>
      <c r="H157" s="122">
        <f ca="1">IFERROR(IF((VLOOKUP($E157,'Adj NEA Backsheet'!$D$5:$CB$183,H$9,FALSE))="","",(VLOOKUP($E157,'Adj NEA Backsheet'!$D$5:$CB$183,H$9,FALSE))),"")</f>
        <v>2073.3814000766647</v>
      </c>
      <c r="I157" s="122">
        <f ca="1">IFERROR(IF((VLOOKUP($E157,'Adj NEA Backsheet'!$D$5:$CB$183,I$9,FALSE))="","",(VLOOKUP($E157,'Adj NEA Backsheet'!$D$5:$CB$183,I$9,FALSE))),"")</f>
        <v>2187.5253851771649</v>
      </c>
      <c r="J157" s="123">
        <f ca="1">IFERROR(IF((VLOOKUP($E157,'Adj NEA Backsheet'!$D$5:$CB$183,J$9,FALSE))="","",(VLOOKUP($E157,'Adj NEA Backsheet'!$D$5:$CB$183,J$9,FALSE))),"")</f>
        <v>2055.6521344174357</v>
      </c>
      <c r="K157" s="121">
        <f ca="1">IFERROR(IF((VLOOKUP($E157,'Adj NEA Backsheet'!$D$5:$CB$183,K$9,FALSE))="","",(VLOOKUP($E157,'Adj NEA Backsheet'!$D$5:$CB$183,K$9,FALSE))),"")</f>
        <v>4112.6024722008551</v>
      </c>
      <c r="L157" s="122">
        <f ca="1">IFERROR(IF((VLOOKUP($E157,'Adj NEA Backsheet'!$D$5:$CB$183,L$9,FALSE))="","",(VLOOKUP($E157,'Adj NEA Backsheet'!$D$5:$CB$183,L$9,FALSE))),"")</f>
        <v>3893.5480784958845</v>
      </c>
      <c r="M157" s="122">
        <f ca="1">IFERROR(IF((VLOOKUP($E157,'Adj NEA Backsheet'!$D$5:$CB$183,M$9,FALSE))="","",(VLOOKUP($E157,'Adj NEA Backsheet'!$D$5:$CB$183,M$9,FALSE))),"")</f>
        <v>3855.7941275128087</v>
      </c>
      <c r="N157" s="124">
        <f ca="1">IFERROR(IF((VLOOKUP($E157,'Adj NEA Backsheet'!$D$5:$CB$183,N$9,FALSE))="","",(VLOOKUP($E157,'Adj NEA Backsheet'!$D$5:$CB$183,N$9,FALSE))),"")</f>
        <v>4052.5995845806833</v>
      </c>
      <c r="O157" s="121">
        <f ca="1">IFERROR(IF((VLOOKUP($E157,'Adj NEA Backsheet'!$D$5:$CB$183,O$9,FALSE))="","",(VLOOKUP($E157,'Adj NEA Backsheet'!$D$5:$CB$183,O$9,FALSE))),"")</f>
        <v>6104.4888562881497</v>
      </c>
      <c r="P157" s="125">
        <f ca="1">IFERROR(IF((VLOOKUP($E157,'Adj NEA Backsheet'!$D$5:$CB$183,P$9,FALSE))="","",(VLOOKUP($E157,'Adj NEA Backsheet'!$D$5:$CB$183,P$9,FALSE))),"")</f>
        <v>5966.9294785725488</v>
      </c>
      <c r="Q157" s="122">
        <f ca="1">IFERROR(IF((VLOOKUP($E157,'Adj NEA Backsheet'!$D$5:$CB$183,Q$9,FALSE))="","",(VLOOKUP($E157,'Adj NEA Backsheet'!$D$5:$CB$183,Q$9,FALSE))),"")</f>
        <v>6043.3195126899736</v>
      </c>
      <c r="R157" s="124">
        <f ca="1">IFERROR(IF((VLOOKUP($E157,'Adj NEA Backsheet'!$D$5:$CB$183,R$9,FALSE))="","",(VLOOKUP($E157,'Adj NEA Backsheet'!$D$5:$CB$183,R$9,FALSE))),"")</f>
        <v>6108.251718998119</v>
      </c>
    </row>
    <row r="158" spans="1:18" ht="15" customHeight="1" x14ac:dyDescent="0.3">
      <c r="A158" s="57">
        <v>145</v>
      </c>
      <c r="B158" s="98" t="str">
        <f ca="1">IFERROR(IF((VLOOKUP($E158,'Org List'!$AJ$10:$AL$188,3,FALSE))="","",(VLOOKUP($E158,'Org List'!$AJ$10:$AL$188,3,FALSE))),"")</f>
        <v>London Commissioning Region</v>
      </c>
      <c r="C158" s="99" t="str">
        <f ca="1">IFERROR(IF((VLOOKUP($E158,'Org List'!$AO$10:$AQ$188,3,FALSE))="","",(VLOOKUP($E158,'Org List'!$AO$10:$AQ$188,3,FALSE))),"")</f>
        <v>London Region</v>
      </c>
      <c r="D158" s="114" t="str">
        <f ca="1">IFERROR(IF((VLOOKUP($E158,'Org List'!$AT$10:$AV$188,3,FALSE))="","",(VLOOKUP($E158,'Org List'!$AT$10:$AV$188,3,FALSE))),"")</f>
        <v>NHS England London</v>
      </c>
      <c r="E158" s="98" t="str">
        <f t="shared" ca="1" si="2"/>
        <v>E09000028</v>
      </c>
      <c r="F158" s="100" t="str">
        <f ca="1">IF(E158="","",VLOOKUP(E158,'Org List'!$J$9:$K$488,2,0))</f>
        <v>Southwark</v>
      </c>
      <c r="G158" s="121">
        <f ca="1">IFERROR(IF((VLOOKUP($E158,'Adj NEA Backsheet'!$D$5:$CB$183,G$9,FALSE))="","",(VLOOKUP($E158,'Adj NEA Backsheet'!$D$5:$CB$183,G$9,FALSE))),"")</f>
        <v>1771.8333699099467</v>
      </c>
      <c r="H158" s="122">
        <f ca="1">IFERROR(IF((VLOOKUP($E158,'Adj NEA Backsheet'!$D$5:$CB$183,H$9,FALSE))="","",(VLOOKUP($E158,'Adj NEA Backsheet'!$D$5:$CB$183,H$9,FALSE))),"")</f>
        <v>1949.6611192395185</v>
      </c>
      <c r="I158" s="122">
        <f ca="1">IFERROR(IF((VLOOKUP($E158,'Adj NEA Backsheet'!$D$5:$CB$183,I$9,FALSE))="","",(VLOOKUP($E158,'Adj NEA Backsheet'!$D$5:$CB$183,I$9,FALSE))),"")</f>
        <v>2079.8867999739464</v>
      </c>
      <c r="J158" s="123">
        <f ca="1">IFERROR(IF((VLOOKUP($E158,'Adj NEA Backsheet'!$D$5:$CB$183,J$9,FALSE))="","",(VLOOKUP($E158,'Adj NEA Backsheet'!$D$5:$CB$183,J$9,FALSE))),"")</f>
        <v>2322.8358270597892</v>
      </c>
      <c r="K158" s="121">
        <f ca="1">IFERROR(IF((VLOOKUP($E158,'Adj NEA Backsheet'!$D$5:$CB$183,K$9,FALSE))="","",(VLOOKUP($E158,'Adj NEA Backsheet'!$D$5:$CB$183,K$9,FALSE))),"")</f>
        <v>4653.4478691673967</v>
      </c>
      <c r="L158" s="122">
        <f ca="1">IFERROR(IF((VLOOKUP($E158,'Adj NEA Backsheet'!$D$5:$CB$183,L$9,FALSE))="","",(VLOOKUP($E158,'Adj NEA Backsheet'!$D$5:$CB$183,L$9,FALSE))),"")</f>
        <v>4773.4254937958904</v>
      </c>
      <c r="M158" s="122">
        <f ca="1">IFERROR(IF((VLOOKUP($E158,'Adj NEA Backsheet'!$D$5:$CB$183,M$9,FALSE))="","",(VLOOKUP($E158,'Adj NEA Backsheet'!$D$5:$CB$183,M$9,FALSE))),"")</f>
        <v>4870.1711215697005</v>
      </c>
      <c r="N158" s="124">
        <f ca="1">IFERROR(IF((VLOOKUP($E158,'Adj NEA Backsheet'!$D$5:$CB$183,N$9,FALSE))="","",(VLOOKUP($E158,'Adj NEA Backsheet'!$D$5:$CB$183,N$9,FALSE))),"")</f>
        <v>5047.9439616770769</v>
      </c>
      <c r="O158" s="121">
        <f ca="1">IFERROR(IF((VLOOKUP($E158,'Adj NEA Backsheet'!$D$5:$CB$183,O$9,FALSE))="","",(VLOOKUP($E158,'Adj NEA Backsheet'!$D$5:$CB$183,O$9,FALSE))),"")</f>
        <v>6425.2812390773433</v>
      </c>
      <c r="P158" s="125">
        <f ca="1">IFERROR(IF((VLOOKUP($E158,'Adj NEA Backsheet'!$D$5:$CB$183,P$9,FALSE))="","",(VLOOKUP($E158,'Adj NEA Backsheet'!$D$5:$CB$183,P$9,FALSE))),"")</f>
        <v>6723.0866130354088</v>
      </c>
      <c r="Q158" s="122">
        <f ca="1">IFERROR(IF((VLOOKUP($E158,'Adj NEA Backsheet'!$D$5:$CB$183,Q$9,FALSE))="","",(VLOOKUP($E158,'Adj NEA Backsheet'!$D$5:$CB$183,Q$9,FALSE))),"")</f>
        <v>6950.0579215436464</v>
      </c>
      <c r="R158" s="124">
        <f ca="1">IFERROR(IF((VLOOKUP($E158,'Adj NEA Backsheet'!$D$5:$CB$183,R$9,FALSE))="","",(VLOOKUP($E158,'Adj NEA Backsheet'!$D$5:$CB$183,R$9,FALSE))),"")</f>
        <v>7370.7797887368661</v>
      </c>
    </row>
    <row r="159" spans="1:18" ht="15" customHeight="1" x14ac:dyDescent="0.3">
      <c r="A159" s="57">
        <v>146</v>
      </c>
      <c r="B159" s="98" t="str">
        <f ca="1">IFERROR(IF((VLOOKUP($E159,'Org List'!$AJ$10:$AL$188,3,FALSE))="","",(VLOOKUP($E159,'Org List'!$AJ$10:$AL$188,3,FALSE))),"")</f>
        <v>North of England Commissioning Region</v>
      </c>
      <c r="C159" s="99" t="str">
        <f ca="1">IFERROR(IF((VLOOKUP($E159,'Org List'!$AO$10:$AQ$188,3,FALSE))="","",(VLOOKUP($E159,'Org List'!$AO$10:$AQ$188,3,FALSE))),"")</f>
        <v>North West Region</v>
      </c>
      <c r="D159" s="114" t="str">
        <f ca="1">IFERROR(IF((VLOOKUP($E159,'Org List'!$AT$10:$AV$188,3,FALSE))="","",(VLOOKUP($E159,'Org List'!$AT$10:$AV$188,3,FALSE))),"")</f>
        <v>NHS England North (Cheshire And Merseyside)</v>
      </c>
      <c r="E159" s="98" t="str">
        <f t="shared" ca="1" si="2"/>
        <v>E08000013</v>
      </c>
      <c r="F159" s="100" t="str">
        <f ca="1">IF(E159="","",VLOOKUP(E159,'Org List'!$J$9:$K$488,2,0))</f>
        <v>St. Helens</v>
      </c>
      <c r="G159" s="121">
        <f ca="1">IFERROR(IF((VLOOKUP($E159,'Adj NEA Backsheet'!$D$5:$CB$183,G$9,FALSE))="","",(VLOOKUP($E159,'Adj NEA Backsheet'!$D$5:$CB$183,G$9,FALSE))),"")</f>
        <v>2516.3095914298437</v>
      </c>
      <c r="H159" s="122">
        <f ca="1">IFERROR(IF((VLOOKUP($E159,'Adj NEA Backsheet'!$D$5:$CB$183,H$9,FALSE))="","",(VLOOKUP($E159,'Adj NEA Backsheet'!$D$5:$CB$183,H$9,FALSE))),"")</f>
        <v>2709.7513560451298</v>
      </c>
      <c r="I159" s="122">
        <f ca="1">IFERROR(IF((VLOOKUP($E159,'Adj NEA Backsheet'!$D$5:$CB$183,I$9,FALSE))="","",(VLOOKUP($E159,'Adj NEA Backsheet'!$D$5:$CB$183,I$9,FALSE))),"")</f>
        <v>2830.1118183003127</v>
      </c>
      <c r="J159" s="123">
        <f ca="1">IFERROR(IF((VLOOKUP($E159,'Adj NEA Backsheet'!$D$5:$CB$183,J$9,FALSE))="","",(VLOOKUP($E159,'Adj NEA Backsheet'!$D$5:$CB$183,J$9,FALSE))),"")</f>
        <v>2735.8922446430224</v>
      </c>
      <c r="K159" s="121">
        <f ca="1">IFERROR(IF((VLOOKUP($E159,'Adj NEA Backsheet'!$D$5:$CB$183,K$9,FALSE))="","",(VLOOKUP($E159,'Adj NEA Backsheet'!$D$5:$CB$183,K$9,FALSE))),"")</f>
        <v>4229.801242800334</v>
      </c>
      <c r="L159" s="122">
        <f ca="1">IFERROR(IF((VLOOKUP($E159,'Adj NEA Backsheet'!$D$5:$CB$183,L$9,FALSE))="","",(VLOOKUP($E159,'Adj NEA Backsheet'!$D$5:$CB$183,L$9,FALSE))),"")</f>
        <v>4267.7380231650586</v>
      </c>
      <c r="M159" s="122">
        <f ca="1">IFERROR(IF((VLOOKUP($E159,'Adj NEA Backsheet'!$D$5:$CB$183,M$9,FALSE))="","",(VLOOKUP($E159,'Adj NEA Backsheet'!$D$5:$CB$183,M$9,FALSE))),"")</f>
        <v>4272.3376936344912</v>
      </c>
      <c r="N159" s="124">
        <f ca="1">IFERROR(IF((VLOOKUP($E159,'Adj NEA Backsheet'!$D$5:$CB$183,N$9,FALSE))="","",(VLOOKUP($E159,'Adj NEA Backsheet'!$D$5:$CB$183,N$9,FALSE))),"")</f>
        <v>4403.9101599911155</v>
      </c>
      <c r="O159" s="121">
        <f ca="1">IFERROR(IF((VLOOKUP($E159,'Adj NEA Backsheet'!$D$5:$CB$183,O$9,FALSE))="","",(VLOOKUP($E159,'Adj NEA Backsheet'!$D$5:$CB$183,O$9,FALSE))),"")</f>
        <v>6746.1108342301777</v>
      </c>
      <c r="P159" s="125">
        <f ca="1">IFERROR(IF((VLOOKUP($E159,'Adj NEA Backsheet'!$D$5:$CB$183,P$9,FALSE))="","",(VLOOKUP($E159,'Adj NEA Backsheet'!$D$5:$CB$183,P$9,FALSE))),"")</f>
        <v>6977.4893792101884</v>
      </c>
      <c r="Q159" s="122">
        <f ca="1">IFERROR(IF((VLOOKUP($E159,'Adj NEA Backsheet'!$D$5:$CB$183,Q$9,FALSE))="","",(VLOOKUP($E159,'Adj NEA Backsheet'!$D$5:$CB$183,Q$9,FALSE))),"")</f>
        <v>7102.4495119348039</v>
      </c>
      <c r="R159" s="124">
        <f ca="1">IFERROR(IF((VLOOKUP($E159,'Adj NEA Backsheet'!$D$5:$CB$183,R$9,FALSE))="","",(VLOOKUP($E159,'Adj NEA Backsheet'!$D$5:$CB$183,R$9,FALSE))),"")</f>
        <v>7139.8024046341379</v>
      </c>
    </row>
    <row r="160" spans="1:18" ht="15" customHeight="1" x14ac:dyDescent="0.3">
      <c r="A160" s="57">
        <v>147</v>
      </c>
      <c r="B160" s="98" t="str">
        <f ca="1">IFERROR(IF((VLOOKUP($E160,'Org List'!$AJ$10:$AL$188,3,FALSE))="","",(VLOOKUP($E160,'Org List'!$AJ$10:$AL$188,3,FALSE))),"")</f>
        <v>Midlands and East of England Commissioning Region</v>
      </c>
      <c r="C160" s="99" t="str">
        <f ca="1">IFERROR(IF((VLOOKUP($E160,'Org List'!$AO$10:$AQ$188,3,FALSE))="","",(VLOOKUP($E160,'Org List'!$AO$10:$AQ$188,3,FALSE))),"")</f>
        <v>West Midlands Region</v>
      </c>
      <c r="D160" s="114" t="str">
        <f ca="1">IFERROR(IF((VLOOKUP($E160,'Org List'!$AT$10:$AV$188,3,FALSE))="","",(VLOOKUP($E160,'Org List'!$AT$10:$AV$188,3,FALSE))),"")</f>
        <v>NHS England Midlands And East (North Midlands)</v>
      </c>
      <c r="E160" s="98" t="str">
        <f t="shared" ca="1" si="2"/>
        <v>E10000028</v>
      </c>
      <c r="F160" s="100" t="str">
        <f ca="1">IF(E160="","",VLOOKUP(E160,'Org List'!$J$9:$K$488,2,0))</f>
        <v>Staffordshire</v>
      </c>
      <c r="G160" s="121">
        <f ca="1">IFERROR(IF((VLOOKUP($E160,'Adj NEA Backsheet'!$D$5:$CB$183,G$9,FALSE))="","",(VLOOKUP($E160,'Adj NEA Backsheet'!$D$5:$CB$183,G$9,FALSE))),"")</f>
        <v>8525.6315145856934</v>
      </c>
      <c r="H160" s="122">
        <f ca="1">IFERROR(IF((VLOOKUP($E160,'Adj NEA Backsheet'!$D$5:$CB$183,H$9,FALSE))="","",(VLOOKUP($E160,'Adj NEA Backsheet'!$D$5:$CB$183,H$9,FALSE))),"")</f>
        <v>9882.330616585692</v>
      </c>
      <c r="I160" s="122">
        <f ca="1">IFERROR(IF((VLOOKUP($E160,'Adj NEA Backsheet'!$D$5:$CB$183,I$9,FALSE))="","",(VLOOKUP($E160,'Adj NEA Backsheet'!$D$5:$CB$183,I$9,FALSE))),"")</f>
        <v>10140.463808958244</v>
      </c>
      <c r="J160" s="123">
        <f ca="1">IFERROR(IF((VLOOKUP($E160,'Adj NEA Backsheet'!$D$5:$CB$183,J$9,FALSE))="","",(VLOOKUP($E160,'Adj NEA Backsheet'!$D$5:$CB$183,J$9,FALSE))),"")</f>
        <v>11266.164116979569</v>
      </c>
      <c r="K160" s="121">
        <f ca="1">IFERROR(IF((VLOOKUP($E160,'Adj NEA Backsheet'!$D$5:$CB$183,K$9,FALSE))="","",(VLOOKUP($E160,'Adj NEA Backsheet'!$D$5:$CB$183,K$9,FALSE))),"")</f>
        <v>16294.994640520004</v>
      </c>
      <c r="L160" s="122">
        <f ca="1">IFERROR(IF((VLOOKUP($E160,'Adj NEA Backsheet'!$D$5:$CB$183,L$9,FALSE))="","",(VLOOKUP($E160,'Adj NEA Backsheet'!$D$5:$CB$183,L$9,FALSE))),"")</f>
        <v>16148.842770049065</v>
      </c>
      <c r="M160" s="122">
        <f ca="1">IFERROR(IF((VLOOKUP($E160,'Adj NEA Backsheet'!$D$5:$CB$183,M$9,FALSE))="","",(VLOOKUP($E160,'Adj NEA Backsheet'!$D$5:$CB$183,M$9,FALSE))),"")</f>
        <v>16352.367930826003</v>
      </c>
      <c r="N160" s="124">
        <f ca="1">IFERROR(IF((VLOOKUP($E160,'Adj NEA Backsheet'!$D$5:$CB$183,N$9,FALSE))="","",(VLOOKUP($E160,'Adj NEA Backsheet'!$D$5:$CB$183,N$9,FALSE))),"")</f>
        <v>17051.841821704867</v>
      </c>
      <c r="O160" s="121">
        <f ca="1">IFERROR(IF((VLOOKUP($E160,'Adj NEA Backsheet'!$D$5:$CB$183,O$9,FALSE))="","",(VLOOKUP($E160,'Adj NEA Backsheet'!$D$5:$CB$183,O$9,FALSE))),"")</f>
        <v>24820.626155105696</v>
      </c>
      <c r="P160" s="125">
        <f ca="1">IFERROR(IF((VLOOKUP($E160,'Adj NEA Backsheet'!$D$5:$CB$183,P$9,FALSE))="","",(VLOOKUP($E160,'Adj NEA Backsheet'!$D$5:$CB$183,P$9,FALSE))),"")</f>
        <v>26031.173386634757</v>
      </c>
      <c r="Q160" s="122">
        <f ca="1">IFERROR(IF((VLOOKUP($E160,'Adj NEA Backsheet'!$D$5:$CB$183,Q$9,FALSE))="","",(VLOOKUP($E160,'Adj NEA Backsheet'!$D$5:$CB$183,Q$9,FALSE))),"")</f>
        <v>26492.831739784247</v>
      </c>
      <c r="R160" s="124">
        <f ca="1">IFERROR(IF((VLOOKUP($E160,'Adj NEA Backsheet'!$D$5:$CB$183,R$9,FALSE))="","",(VLOOKUP($E160,'Adj NEA Backsheet'!$D$5:$CB$183,R$9,FALSE))),"")</f>
        <v>28318.005938684437</v>
      </c>
    </row>
    <row r="161" spans="1:18" ht="15" customHeight="1" x14ac:dyDescent="0.3">
      <c r="A161" s="57">
        <v>148</v>
      </c>
      <c r="B161" s="98" t="str">
        <f ca="1">IFERROR(IF((VLOOKUP($E161,'Org List'!$AJ$10:$AL$188,3,FALSE))="","",(VLOOKUP($E161,'Org List'!$AJ$10:$AL$188,3,FALSE))),"")</f>
        <v>North of England Commissioning Region</v>
      </c>
      <c r="C161" s="99" t="str">
        <f ca="1">IFERROR(IF((VLOOKUP($E161,'Org List'!$AO$10:$AQ$188,3,FALSE))="","",(VLOOKUP($E161,'Org List'!$AO$10:$AQ$188,3,FALSE))),"")</f>
        <v>North West Region</v>
      </c>
      <c r="D161" s="114" t="str">
        <f ca="1">IFERROR(IF((VLOOKUP($E161,'Org List'!$AT$10:$AV$188,3,FALSE))="","",(VLOOKUP($E161,'Org List'!$AT$10:$AV$188,3,FALSE))),"")</f>
        <v>NHS England North (Greater Manchester)</v>
      </c>
      <c r="E161" s="98" t="str">
        <f t="shared" ca="1" si="2"/>
        <v>E08000007</v>
      </c>
      <c r="F161" s="100" t="str">
        <f ca="1">IF(E161="","",VLOOKUP(E161,'Org List'!$J$9:$K$488,2,0))</f>
        <v>Stockport</v>
      </c>
      <c r="G161" s="121">
        <f ca="1">IFERROR(IF((VLOOKUP($E161,'Adj NEA Backsheet'!$D$5:$CB$183,G$9,FALSE))="","",(VLOOKUP($E161,'Adj NEA Backsheet'!$D$5:$CB$183,G$9,FALSE))),"")</f>
        <v>4033.5202357308185</v>
      </c>
      <c r="H161" s="122">
        <f ca="1">IFERROR(IF((VLOOKUP($E161,'Adj NEA Backsheet'!$D$5:$CB$183,H$9,FALSE))="","",(VLOOKUP($E161,'Adj NEA Backsheet'!$D$5:$CB$183,H$9,FALSE))),"")</f>
        <v>4280.5912062142661</v>
      </c>
      <c r="I161" s="122">
        <f ca="1">IFERROR(IF((VLOOKUP($E161,'Adj NEA Backsheet'!$D$5:$CB$183,I$9,FALSE))="","",(VLOOKUP($E161,'Adj NEA Backsheet'!$D$5:$CB$183,I$9,FALSE))),"")</f>
        <v>4247.0947507044602</v>
      </c>
      <c r="J161" s="123">
        <f ca="1">IFERROR(IF((VLOOKUP($E161,'Adj NEA Backsheet'!$D$5:$CB$183,J$9,FALSE))="","",(VLOOKUP($E161,'Adj NEA Backsheet'!$D$5:$CB$183,J$9,FALSE))),"")</f>
        <v>4208.5123573552291</v>
      </c>
      <c r="K161" s="121">
        <f ca="1">IFERROR(IF((VLOOKUP($E161,'Adj NEA Backsheet'!$D$5:$CB$183,K$9,FALSE))="","",(VLOOKUP($E161,'Adj NEA Backsheet'!$D$5:$CB$183,K$9,FALSE))),"")</f>
        <v>6438.1525285546004</v>
      </c>
      <c r="L161" s="122">
        <f ca="1">IFERROR(IF((VLOOKUP($E161,'Adj NEA Backsheet'!$D$5:$CB$183,L$9,FALSE))="","",(VLOOKUP($E161,'Adj NEA Backsheet'!$D$5:$CB$183,L$9,FALSE))),"")</f>
        <v>6686.065115385948</v>
      </c>
      <c r="M161" s="122">
        <f ca="1">IFERROR(IF((VLOOKUP($E161,'Adj NEA Backsheet'!$D$5:$CB$183,M$9,FALSE))="","",(VLOOKUP($E161,'Adj NEA Backsheet'!$D$5:$CB$183,M$9,FALSE))),"")</f>
        <v>6461.0229447157499</v>
      </c>
      <c r="N161" s="124">
        <f ca="1">IFERROR(IF((VLOOKUP($E161,'Adj NEA Backsheet'!$D$5:$CB$183,N$9,FALSE))="","",(VLOOKUP($E161,'Adj NEA Backsheet'!$D$5:$CB$183,N$9,FALSE))),"")</f>
        <v>6368.5395765899939</v>
      </c>
      <c r="O161" s="121">
        <f ca="1">IFERROR(IF((VLOOKUP($E161,'Adj NEA Backsheet'!$D$5:$CB$183,O$9,FALSE))="","",(VLOOKUP($E161,'Adj NEA Backsheet'!$D$5:$CB$183,O$9,FALSE))),"")</f>
        <v>10471.672764285418</v>
      </c>
      <c r="P161" s="125">
        <f ca="1">IFERROR(IF((VLOOKUP($E161,'Adj NEA Backsheet'!$D$5:$CB$183,P$9,FALSE))="","",(VLOOKUP($E161,'Adj NEA Backsheet'!$D$5:$CB$183,P$9,FALSE))),"")</f>
        <v>10966.656321600214</v>
      </c>
      <c r="Q161" s="122">
        <f ca="1">IFERROR(IF((VLOOKUP($E161,'Adj NEA Backsheet'!$D$5:$CB$183,Q$9,FALSE))="","",(VLOOKUP($E161,'Adj NEA Backsheet'!$D$5:$CB$183,Q$9,FALSE))),"")</f>
        <v>10708.117695420209</v>
      </c>
      <c r="R161" s="124">
        <f ca="1">IFERROR(IF((VLOOKUP($E161,'Adj NEA Backsheet'!$D$5:$CB$183,R$9,FALSE))="","",(VLOOKUP($E161,'Adj NEA Backsheet'!$D$5:$CB$183,R$9,FALSE))),"")</f>
        <v>10577.051933945222</v>
      </c>
    </row>
    <row r="162" spans="1:18" ht="15" customHeight="1" x14ac:dyDescent="0.3">
      <c r="A162" s="57">
        <v>149</v>
      </c>
      <c r="B162" s="98" t="str">
        <f ca="1">IFERROR(IF((VLOOKUP($E162,'Org List'!$AJ$10:$AL$188,3,FALSE))="","",(VLOOKUP($E162,'Org List'!$AJ$10:$AL$188,3,FALSE))),"")</f>
        <v>North of England Commissioning Region</v>
      </c>
      <c r="C162" s="99" t="str">
        <f ca="1">IFERROR(IF((VLOOKUP($E162,'Org List'!$AO$10:$AQ$188,3,FALSE))="","",(VLOOKUP($E162,'Org List'!$AO$10:$AQ$188,3,FALSE))),"")</f>
        <v>North East Region</v>
      </c>
      <c r="D162" s="114" t="str">
        <f ca="1">IFERROR(IF((VLOOKUP($E162,'Org List'!$AT$10:$AV$188,3,FALSE))="","",(VLOOKUP($E162,'Org List'!$AT$10:$AV$188,3,FALSE))),"")</f>
        <v>NHS England North (Cumbria And North East)</v>
      </c>
      <c r="E162" s="98" t="str">
        <f t="shared" ca="1" si="2"/>
        <v>E06000004</v>
      </c>
      <c r="F162" s="100" t="str">
        <f ca="1">IF(E162="","",VLOOKUP(E162,'Org List'!$J$9:$K$488,2,0))</f>
        <v>Stockton-on-Tees</v>
      </c>
      <c r="G162" s="121">
        <f ca="1">IFERROR(IF((VLOOKUP($E162,'Adj NEA Backsheet'!$D$5:$CB$183,G$9,FALSE))="","",(VLOOKUP($E162,'Adj NEA Backsheet'!$D$5:$CB$183,G$9,FALSE))),"")</f>
        <v>2565.9208798482359</v>
      </c>
      <c r="H162" s="122">
        <f ca="1">IFERROR(IF((VLOOKUP($E162,'Adj NEA Backsheet'!$D$5:$CB$183,H$9,FALSE))="","",(VLOOKUP($E162,'Adj NEA Backsheet'!$D$5:$CB$183,H$9,FALSE))),"")</f>
        <v>2715.3801666712925</v>
      </c>
      <c r="I162" s="122">
        <f ca="1">IFERROR(IF((VLOOKUP($E162,'Adj NEA Backsheet'!$D$5:$CB$183,I$9,FALSE))="","",(VLOOKUP($E162,'Adj NEA Backsheet'!$D$5:$CB$183,I$9,FALSE))),"")</f>
        <v>2557.3739052923688</v>
      </c>
      <c r="J162" s="123">
        <f ca="1">IFERROR(IF((VLOOKUP($E162,'Adj NEA Backsheet'!$D$5:$CB$183,J$9,FALSE))="","",(VLOOKUP($E162,'Adj NEA Backsheet'!$D$5:$CB$183,J$9,FALSE))),"")</f>
        <v>2622.9206958275895</v>
      </c>
      <c r="K162" s="121">
        <f ca="1">IFERROR(IF((VLOOKUP($E162,'Adj NEA Backsheet'!$D$5:$CB$183,K$9,FALSE))="","",(VLOOKUP($E162,'Adj NEA Backsheet'!$D$5:$CB$183,K$9,FALSE))),"")</f>
        <v>4391.2247383161557</v>
      </c>
      <c r="L162" s="122">
        <f ca="1">IFERROR(IF((VLOOKUP($E162,'Adj NEA Backsheet'!$D$5:$CB$183,L$9,FALSE))="","",(VLOOKUP($E162,'Adj NEA Backsheet'!$D$5:$CB$183,L$9,FALSE))),"")</f>
        <v>4453.2963073162191</v>
      </c>
      <c r="M162" s="122">
        <f ca="1">IFERROR(IF((VLOOKUP($E162,'Adj NEA Backsheet'!$D$5:$CB$183,M$9,FALSE))="","",(VLOOKUP($E162,'Adj NEA Backsheet'!$D$5:$CB$183,M$9,FALSE))),"")</f>
        <v>4484.5880568695266</v>
      </c>
      <c r="N162" s="124">
        <f ca="1">IFERROR(IF((VLOOKUP($E162,'Adj NEA Backsheet'!$D$5:$CB$183,N$9,FALSE))="","",(VLOOKUP($E162,'Adj NEA Backsheet'!$D$5:$CB$183,N$9,FALSE))),"")</f>
        <v>4560.6893915140454</v>
      </c>
      <c r="O162" s="121">
        <f ca="1">IFERROR(IF((VLOOKUP($E162,'Adj NEA Backsheet'!$D$5:$CB$183,O$9,FALSE))="","",(VLOOKUP($E162,'Adj NEA Backsheet'!$D$5:$CB$183,O$9,FALSE))),"")</f>
        <v>6957.1456181643916</v>
      </c>
      <c r="P162" s="125">
        <f ca="1">IFERROR(IF((VLOOKUP($E162,'Adj NEA Backsheet'!$D$5:$CB$183,P$9,FALSE))="","",(VLOOKUP($E162,'Adj NEA Backsheet'!$D$5:$CB$183,P$9,FALSE))),"")</f>
        <v>7168.6764739875116</v>
      </c>
      <c r="Q162" s="122">
        <f ca="1">IFERROR(IF((VLOOKUP($E162,'Adj NEA Backsheet'!$D$5:$CB$183,Q$9,FALSE))="","",(VLOOKUP($E162,'Adj NEA Backsheet'!$D$5:$CB$183,Q$9,FALSE))),"")</f>
        <v>7041.9619621618949</v>
      </c>
      <c r="R162" s="124">
        <f ca="1">IFERROR(IF((VLOOKUP($E162,'Adj NEA Backsheet'!$D$5:$CB$183,R$9,FALSE))="","",(VLOOKUP($E162,'Adj NEA Backsheet'!$D$5:$CB$183,R$9,FALSE))),"")</f>
        <v>7183.6100873416344</v>
      </c>
    </row>
    <row r="163" spans="1:18" ht="15" customHeight="1" x14ac:dyDescent="0.3">
      <c r="A163" s="57">
        <v>150</v>
      </c>
      <c r="B163" s="98" t="str">
        <f ca="1">IFERROR(IF((VLOOKUP($E163,'Org List'!$AJ$10:$AL$188,3,FALSE))="","",(VLOOKUP($E163,'Org List'!$AJ$10:$AL$188,3,FALSE))),"")</f>
        <v>Midlands and East of England Commissioning Region</v>
      </c>
      <c r="C163" s="99" t="str">
        <f ca="1">IFERROR(IF((VLOOKUP($E163,'Org List'!$AO$10:$AQ$188,3,FALSE))="","",(VLOOKUP($E163,'Org List'!$AO$10:$AQ$188,3,FALSE))),"")</f>
        <v>West Midlands Region</v>
      </c>
      <c r="D163" s="114" t="str">
        <f ca="1">IFERROR(IF((VLOOKUP($E163,'Org List'!$AT$10:$AV$188,3,FALSE))="","",(VLOOKUP($E163,'Org List'!$AT$10:$AV$188,3,FALSE))),"")</f>
        <v>NHS England Midlands And East (North Midlands)</v>
      </c>
      <c r="E163" s="98" t="str">
        <f t="shared" ca="1" si="2"/>
        <v>E06000021</v>
      </c>
      <c r="F163" s="100" t="str">
        <f ca="1">IF(E163="","",VLOOKUP(E163,'Org List'!$J$9:$K$488,2,0))</f>
        <v>Stoke-on-Trent</v>
      </c>
      <c r="G163" s="121">
        <f ca="1">IFERROR(IF((VLOOKUP($E163,'Adj NEA Backsheet'!$D$5:$CB$183,G$9,FALSE))="","",(VLOOKUP($E163,'Adj NEA Backsheet'!$D$5:$CB$183,G$9,FALSE))),"")</f>
        <v>4268.2944057089617</v>
      </c>
      <c r="H163" s="122">
        <f ca="1">IFERROR(IF((VLOOKUP($E163,'Adj NEA Backsheet'!$D$5:$CB$183,H$9,FALSE))="","",(VLOOKUP($E163,'Adj NEA Backsheet'!$D$5:$CB$183,H$9,FALSE))),"")</f>
        <v>4777.4233664451131</v>
      </c>
      <c r="I163" s="122">
        <f ca="1">IFERROR(IF((VLOOKUP($E163,'Adj NEA Backsheet'!$D$5:$CB$183,I$9,FALSE))="","",(VLOOKUP($E163,'Adj NEA Backsheet'!$D$5:$CB$183,I$9,FALSE))),"")</f>
        <v>5065.5220383630131</v>
      </c>
      <c r="J163" s="123">
        <f ca="1">IFERROR(IF((VLOOKUP($E163,'Adj NEA Backsheet'!$D$5:$CB$183,J$9,FALSE))="","",(VLOOKUP($E163,'Adj NEA Backsheet'!$D$5:$CB$183,J$9,FALSE))),"")</f>
        <v>5908.6369850196224</v>
      </c>
      <c r="K163" s="121">
        <f ca="1">IFERROR(IF((VLOOKUP($E163,'Adj NEA Backsheet'!$D$5:$CB$183,K$9,FALSE))="","",(VLOOKUP($E163,'Adj NEA Backsheet'!$D$5:$CB$183,K$9,FALSE))),"")</f>
        <v>5202.0984657745785</v>
      </c>
      <c r="L163" s="122">
        <f ca="1">IFERROR(IF((VLOOKUP($E163,'Adj NEA Backsheet'!$D$5:$CB$183,L$9,FALSE))="","",(VLOOKUP($E163,'Adj NEA Backsheet'!$D$5:$CB$183,L$9,FALSE))),"")</f>
        <v>5188.0819986486185</v>
      </c>
      <c r="M163" s="122">
        <f ca="1">IFERROR(IF((VLOOKUP($E163,'Adj NEA Backsheet'!$D$5:$CB$183,M$9,FALSE))="","",(VLOOKUP($E163,'Adj NEA Backsheet'!$D$5:$CB$183,M$9,FALSE))),"")</f>
        <v>5343.119354696526</v>
      </c>
      <c r="N163" s="124">
        <f ca="1">IFERROR(IF((VLOOKUP($E163,'Adj NEA Backsheet'!$D$5:$CB$183,N$9,FALSE))="","",(VLOOKUP($E163,'Adj NEA Backsheet'!$D$5:$CB$183,N$9,FALSE))),"")</f>
        <v>5422.8684929760338</v>
      </c>
      <c r="O163" s="121">
        <f ca="1">IFERROR(IF((VLOOKUP($E163,'Adj NEA Backsheet'!$D$5:$CB$183,O$9,FALSE))="","",(VLOOKUP($E163,'Adj NEA Backsheet'!$D$5:$CB$183,O$9,FALSE))),"")</f>
        <v>9470.3928714835401</v>
      </c>
      <c r="P163" s="125">
        <f ca="1">IFERROR(IF((VLOOKUP($E163,'Adj NEA Backsheet'!$D$5:$CB$183,P$9,FALSE))="","",(VLOOKUP($E163,'Adj NEA Backsheet'!$D$5:$CB$183,P$9,FALSE))),"")</f>
        <v>9965.5053650937316</v>
      </c>
      <c r="Q163" s="122">
        <f ca="1">IFERROR(IF((VLOOKUP($E163,'Adj NEA Backsheet'!$D$5:$CB$183,Q$9,FALSE))="","",(VLOOKUP($E163,'Adj NEA Backsheet'!$D$5:$CB$183,Q$9,FALSE))),"")</f>
        <v>10408.641393059539</v>
      </c>
      <c r="R163" s="124">
        <f ca="1">IFERROR(IF((VLOOKUP($E163,'Adj NEA Backsheet'!$D$5:$CB$183,R$9,FALSE))="","",(VLOOKUP($E163,'Adj NEA Backsheet'!$D$5:$CB$183,R$9,FALSE))),"")</f>
        <v>11331.505477995655</v>
      </c>
    </row>
    <row r="164" spans="1:18" ht="15" customHeight="1" x14ac:dyDescent="0.3">
      <c r="A164" s="57">
        <v>151</v>
      </c>
      <c r="B164" s="98" t="str">
        <f ca="1">IFERROR(IF((VLOOKUP($E164,'Org List'!$AJ$10:$AL$188,3,FALSE))="","",(VLOOKUP($E164,'Org List'!$AJ$10:$AL$188,3,FALSE))),"")</f>
        <v>Midlands and East of England Commissioning Region</v>
      </c>
      <c r="C164" s="99" t="str">
        <f ca="1">IFERROR(IF((VLOOKUP($E164,'Org List'!$AO$10:$AQ$188,3,FALSE))="","",(VLOOKUP($E164,'Org List'!$AO$10:$AQ$188,3,FALSE))),"")</f>
        <v>East Region</v>
      </c>
      <c r="D164" s="114" t="str">
        <f ca="1">IFERROR(IF((VLOOKUP($E164,'Org List'!$AT$10:$AV$188,3,FALSE))="","",(VLOOKUP($E164,'Org List'!$AT$10:$AV$188,3,FALSE))),"")</f>
        <v>NHS England Midlands And East (East)</v>
      </c>
      <c r="E164" s="98" t="str">
        <f t="shared" ca="1" si="2"/>
        <v>E10000029</v>
      </c>
      <c r="F164" s="100" t="str">
        <f ca="1">IF(E164="","",VLOOKUP(E164,'Org List'!$J$9:$K$488,2,0))</f>
        <v>Suffolk</v>
      </c>
      <c r="G164" s="121">
        <f ca="1">IFERROR(IF((VLOOKUP($E164,'Adj NEA Backsheet'!$D$5:$CB$183,G$9,FALSE))="","",(VLOOKUP($E164,'Adj NEA Backsheet'!$D$5:$CB$183,G$9,FALSE))),"")</f>
        <v>4685.0666319031134</v>
      </c>
      <c r="H164" s="122">
        <f ca="1">IFERROR(IF((VLOOKUP($E164,'Adj NEA Backsheet'!$D$5:$CB$183,H$9,FALSE))="","",(VLOOKUP($E164,'Adj NEA Backsheet'!$D$5:$CB$183,H$9,FALSE))),"")</f>
        <v>4601.5838968935259</v>
      </c>
      <c r="I164" s="122">
        <f ca="1">IFERROR(IF((VLOOKUP($E164,'Adj NEA Backsheet'!$D$5:$CB$183,I$9,FALSE))="","",(VLOOKUP($E164,'Adj NEA Backsheet'!$D$5:$CB$183,I$9,FALSE))),"")</f>
        <v>4600.0685683336915</v>
      </c>
      <c r="J164" s="123">
        <f ca="1">IFERROR(IF((VLOOKUP($E164,'Adj NEA Backsheet'!$D$5:$CB$183,J$9,FALSE))="","",(VLOOKUP($E164,'Adj NEA Backsheet'!$D$5:$CB$183,J$9,FALSE))),"")</f>
        <v>5203.4923725995632</v>
      </c>
      <c r="K164" s="121">
        <f ca="1">IFERROR(IF((VLOOKUP($E164,'Adj NEA Backsheet'!$D$5:$CB$183,K$9,FALSE))="","",(VLOOKUP($E164,'Adj NEA Backsheet'!$D$5:$CB$183,K$9,FALSE))),"")</f>
        <v>14662.13233292503</v>
      </c>
      <c r="L164" s="122">
        <f ca="1">IFERROR(IF((VLOOKUP($E164,'Adj NEA Backsheet'!$D$5:$CB$183,L$9,FALSE))="","",(VLOOKUP($E164,'Adj NEA Backsheet'!$D$5:$CB$183,L$9,FALSE))),"")</f>
        <v>14105.148329773623</v>
      </c>
      <c r="M164" s="122">
        <f ca="1">IFERROR(IF((VLOOKUP($E164,'Adj NEA Backsheet'!$D$5:$CB$183,M$9,FALSE))="","",(VLOOKUP($E164,'Adj NEA Backsheet'!$D$5:$CB$183,M$9,FALSE))),"")</f>
        <v>14095.365972278461</v>
      </c>
      <c r="N164" s="124">
        <f ca="1">IFERROR(IF((VLOOKUP($E164,'Adj NEA Backsheet'!$D$5:$CB$183,N$9,FALSE))="","",(VLOOKUP($E164,'Adj NEA Backsheet'!$D$5:$CB$183,N$9,FALSE))),"")</f>
        <v>14950.034346541423</v>
      </c>
      <c r="O164" s="121">
        <f ca="1">IFERROR(IF((VLOOKUP($E164,'Adj NEA Backsheet'!$D$5:$CB$183,O$9,FALSE))="","",(VLOOKUP($E164,'Adj NEA Backsheet'!$D$5:$CB$183,O$9,FALSE))),"")</f>
        <v>19347.198964828145</v>
      </c>
      <c r="P164" s="125">
        <f ca="1">IFERROR(IF((VLOOKUP($E164,'Adj NEA Backsheet'!$D$5:$CB$183,P$9,FALSE))="","",(VLOOKUP($E164,'Adj NEA Backsheet'!$D$5:$CB$183,P$9,FALSE))),"")</f>
        <v>18706.732226667147</v>
      </c>
      <c r="Q164" s="122">
        <f ca="1">IFERROR(IF((VLOOKUP($E164,'Adj NEA Backsheet'!$D$5:$CB$183,Q$9,FALSE))="","",(VLOOKUP($E164,'Adj NEA Backsheet'!$D$5:$CB$183,Q$9,FALSE))),"")</f>
        <v>18695.434540612154</v>
      </c>
      <c r="R164" s="124">
        <f ca="1">IFERROR(IF((VLOOKUP($E164,'Adj NEA Backsheet'!$D$5:$CB$183,R$9,FALSE))="","",(VLOOKUP($E164,'Adj NEA Backsheet'!$D$5:$CB$183,R$9,FALSE))),"")</f>
        <v>20153.526719140988</v>
      </c>
    </row>
    <row r="165" spans="1:18" ht="15" customHeight="1" x14ac:dyDescent="0.3">
      <c r="A165" s="57">
        <v>152</v>
      </c>
      <c r="B165" s="98" t="str">
        <f ca="1">IFERROR(IF((VLOOKUP($E165,'Org List'!$AJ$10:$AL$188,3,FALSE))="","",(VLOOKUP($E165,'Org List'!$AJ$10:$AL$188,3,FALSE))),"")</f>
        <v>North of England Commissioning Region</v>
      </c>
      <c r="C165" s="99" t="str">
        <f ca="1">IFERROR(IF((VLOOKUP($E165,'Org List'!$AO$10:$AQ$188,3,FALSE))="","",(VLOOKUP($E165,'Org List'!$AO$10:$AQ$188,3,FALSE))),"")</f>
        <v>North East Region</v>
      </c>
      <c r="D165" s="114" t="str">
        <f ca="1">IFERROR(IF((VLOOKUP($E165,'Org List'!$AT$10:$AV$188,3,FALSE))="","",(VLOOKUP($E165,'Org List'!$AT$10:$AV$188,3,FALSE))),"")</f>
        <v>NHS England North (Cumbria And North East)</v>
      </c>
      <c r="E165" s="98" t="str">
        <f t="shared" ca="1" si="2"/>
        <v>E08000024</v>
      </c>
      <c r="F165" s="100" t="str">
        <f ca="1">IF(E165="","",VLOOKUP(E165,'Org List'!$J$9:$K$488,2,0))</f>
        <v>Sunderland</v>
      </c>
      <c r="G165" s="121">
        <f ca="1">IFERROR(IF((VLOOKUP($E165,'Adj NEA Backsheet'!$D$5:$CB$183,G$9,FALSE))="","",(VLOOKUP($E165,'Adj NEA Backsheet'!$D$5:$CB$183,G$9,FALSE))),"")</f>
        <v>2394.6039073256579</v>
      </c>
      <c r="H165" s="122">
        <f ca="1">IFERROR(IF((VLOOKUP($E165,'Adj NEA Backsheet'!$D$5:$CB$183,H$9,FALSE))="","",(VLOOKUP($E165,'Adj NEA Backsheet'!$D$5:$CB$183,H$9,FALSE))),"")</f>
        <v>2520.9127328176428</v>
      </c>
      <c r="I165" s="122">
        <f ca="1">IFERROR(IF((VLOOKUP($E165,'Adj NEA Backsheet'!$D$5:$CB$183,I$9,FALSE))="","",(VLOOKUP($E165,'Adj NEA Backsheet'!$D$5:$CB$183,I$9,FALSE))),"")</f>
        <v>2481.7871700335213</v>
      </c>
      <c r="J165" s="123">
        <f ca="1">IFERROR(IF((VLOOKUP($E165,'Adj NEA Backsheet'!$D$5:$CB$183,J$9,FALSE))="","",(VLOOKUP($E165,'Adj NEA Backsheet'!$D$5:$CB$183,J$9,FALSE))),"")</f>
        <v>2616.4683672955857</v>
      </c>
      <c r="K165" s="121">
        <f ca="1">IFERROR(IF((VLOOKUP($E165,'Adj NEA Backsheet'!$D$5:$CB$183,K$9,FALSE))="","",(VLOOKUP($E165,'Adj NEA Backsheet'!$D$5:$CB$183,K$9,FALSE))),"")</f>
        <v>6332.5634926000321</v>
      </c>
      <c r="L165" s="122">
        <f ca="1">IFERROR(IF((VLOOKUP($E165,'Adj NEA Backsheet'!$D$5:$CB$183,L$9,FALSE))="","",(VLOOKUP($E165,'Adj NEA Backsheet'!$D$5:$CB$183,L$9,FALSE))),"")</f>
        <v>6149.5585230334436</v>
      </c>
      <c r="M165" s="122">
        <f ca="1">IFERROR(IF((VLOOKUP($E165,'Adj NEA Backsheet'!$D$5:$CB$183,M$9,FALSE))="","",(VLOOKUP($E165,'Adj NEA Backsheet'!$D$5:$CB$183,M$9,FALSE))),"")</f>
        <v>6032.7288527853134</v>
      </c>
      <c r="N165" s="124">
        <f ca="1">IFERROR(IF((VLOOKUP($E165,'Adj NEA Backsheet'!$D$5:$CB$183,N$9,FALSE))="","",(VLOOKUP($E165,'Adj NEA Backsheet'!$D$5:$CB$183,N$9,FALSE))),"")</f>
        <v>6125.3559377905776</v>
      </c>
      <c r="O165" s="121">
        <f ca="1">IFERROR(IF((VLOOKUP($E165,'Adj NEA Backsheet'!$D$5:$CB$183,O$9,FALSE))="","",(VLOOKUP($E165,'Adj NEA Backsheet'!$D$5:$CB$183,O$9,FALSE))),"")</f>
        <v>8727.1673999256891</v>
      </c>
      <c r="P165" s="125">
        <f ca="1">IFERROR(IF((VLOOKUP($E165,'Adj NEA Backsheet'!$D$5:$CB$183,P$9,FALSE))="","",(VLOOKUP($E165,'Adj NEA Backsheet'!$D$5:$CB$183,P$9,FALSE))),"")</f>
        <v>8670.4712558510873</v>
      </c>
      <c r="Q165" s="122">
        <f ca="1">IFERROR(IF((VLOOKUP($E165,'Adj NEA Backsheet'!$D$5:$CB$183,Q$9,FALSE))="","",(VLOOKUP($E165,'Adj NEA Backsheet'!$D$5:$CB$183,Q$9,FALSE))),"")</f>
        <v>8514.5160228188342</v>
      </c>
      <c r="R165" s="124">
        <f ca="1">IFERROR(IF((VLOOKUP($E165,'Adj NEA Backsheet'!$D$5:$CB$183,R$9,FALSE))="","",(VLOOKUP($E165,'Adj NEA Backsheet'!$D$5:$CB$183,R$9,FALSE))),"")</f>
        <v>8741.8243050861638</v>
      </c>
    </row>
    <row r="166" spans="1:18" ht="15" customHeight="1" x14ac:dyDescent="0.3">
      <c r="A166" s="57">
        <v>153</v>
      </c>
      <c r="B166" s="98" t="str">
        <f ca="1">IFERROR(IF((VLOOKUP($E166,'Org List'!$AJ$10:$AL$188,3,FALSE))="","",(VLOOKUP($E166,'Org List'!$AJ$10:$AL$188,3,FALSE))),"")</f>
        <v>South East England Commissioning Region</v>
      </c>
      <c r="C166" s="99" t="str">
        <f ca="1">IFERROR(IF((VLOOKUP($E166,'Org List'!$AO$10:$AQ$188,3,FALSE))="","",(VLOOKUP($E166,'Org List'!$AO$10:$AQ$188,3,FALSE))),"")</f>
        <v>South East Region</v>
      </c>
      <c r="D166" s="114" t="str">
        <f ca="1">IFERROR(IF((VLOOKUP($E166,'Org List'!$AT$10:$AV$188,3,FALSE))="","",(VLOOKUP($E166,'Org List'!$AT$10:$AV$188,3,FALSE))),"")</f>
        <v>NHS England South East (Kent, Surrey and Sussex)</v>
      </c>
      <c r="E166" s="98" t="str">
        <f t="shared" ca="1" si="2"/>
        <v>E10000030</v>
      </c>
      <c r="F166" s="100" t="str">
        <f ca="1">IF(E166="","",VLOOKUP(E166,'Org List'!$J$9:$K$488,2,0))</f>
        <v>Surrey</v>
      </c>
      <c r="G166" s="121">
        <f ca="1">IFERROR(IF((VLOOKUP($E166,'Adj NEA Backsheet'!$D$5:$CB$183,G$9,FALSE))="","",(VLOOKUP($E166,'Adj NEA Backsheet'!$D$5:$CB$183,G$9,FALSE))),"")</f>
        <v>8904.3482802285889</v>
      </c>
      <c r="H166" s="122">
        <f ca="1">IFERROR(IF((VLOOKUP($E166,'Adj NEA Backsheet'!$D$5:$CB$183,H$9,FALSE))="","",(VLOOKUP($E166,'Adj NEA Backsheet'!$D$5:$CB$183,H$9,FALSE))),"")</f>
        <v>9091.8397903844889</v>
      </c>
      <c r="I166" s="122">
        <f ca="1">IFERROR(IF((VLOOKUP($E166,'Adj NEA Backsheet'!$D$5:$CB$183,I$9,FALSE))="","",(VLOOKUP($E166,'Adj NEA Backsheet'!$D$5:$CB$183,I$9,FALSE))),"")</f>
        <v>9387.6609743330409</v>
      </c>
      <c r="J166" s="123">
        <f ca="1">IFERROR(IF((VLOOKUP($E166,'Adj NEA Backsheet'!$D$5:$CB$183,J$9,FALSE))="","",(VLOOKUP($E166,'Adj NEA Backsheet'!$D$5:$CB$183,J$9,FALSE))),"")</f>
        <v>9766.2846514067423</v>
      </c>
      <c r="K166" s="121">
        <f ca="1">IFERROR(IF((VLOOKUP($E166,'Adj NEA Backsheet'!$D$5:$CB$183,K$9,FALSE))="","",(VLOOKUP($E166,'Adj NEA Backsheet'!$D$5:$CB$183,K$9,FALSE))),"")</f>
        <v>20336.695040433813</v>
      </c>
      <c r="L166" s="122">
        <f ca="1">IFERROR(IF((VLOOKUP($E166,'Adj NEA Backsheet'!$D$5:$CB$183,L$9,FALSE))="","",(VLOOKUP($E166,'Adj NEA Backsheet'!$D$5:$CB$183,L$9,FALSE))),"")</f>
        <v>19387.029454827873</v>
      </c>
      <c r="M166" s="122">
        <f ca="1">IFERROR(IF((VLOOKUP($E166,'Adj NEA Backsheet'!$D$5:$CB$183,M$9,FALSE))="","",(VLOOKUP($E166,'Adj NEA Backsheet'!$D$5:$CB$183,M$9,FALSE))),"")</f>
        <v>19113.112020944816</v>
      </c>
      <c r="N166" s="124">
        <f ca="1">IFERROR(IF((VLOOKUP($E166,'Adj NEA Backsheet'!$D$5:$CB$183,N$9,FALSE))="","",(VLOOKUP($E166,'Adj NEA Backsheet'!$D$5:$CB$183,N$9,FALSE))),"")</f>
        <v>20668.687245989786</v>
      </c>
      <c r="O166" s="121">
        <f ca="1">IFERROR(IF((VLOOKUP($E166,'Adj NEA Backsheet'!$D$5:$CB$183,O$9,FALSE))="","",(VLOOKUP($E166,'Adj NEA Backsheet'!$D$5:$CB$183,O$9,FALSE))),"")</f>
        <v>29241.0433206624</v>
      </c>
      <c r="P166" s="125">
        <f ca="1">IFERROR(IF((VLOOKUP($E166,'Adj NEA Backsheet'!$D$5:$CB$183,P$9,FALSE))="","",(VLOOKUP($E166,'Adj NEA Backsheet'!$D$5:$CB$183,P$9,FALSE))),"")</f>
        <v>28478.869245212361</v>
      </c>
      <c r="Q166" s="122">
        <f ca="1">IFERROR(IF((VLOOKUP($E166,'Adj NEA Backsheet'!$D$5:$CB$183,Q$9,FALSE))="","",(VLOOKUP($E166,'Adj NEA Backsheet'!$D$5:$CB$183,Q$9,FALSE))),"")</f>
        <v>28500.772995277857</v>
      </c>
      <c r="R166" s="124">
        <f ca="1">IFERROR(IF((VLOOKUP($E166,'Adj NEA Backsheet'!$D$5:$CB$183,R$9,FALSE))="","",(VLOOKUP($E166,'Adj NEA Backsheet'!$D$5:$CB$183,R$9,FALSE))),"")</f>
        <v>30434.971897396528</v>
      </c>
    </row>
    <row r="167" spans="1:18" ht="15" customHeight="1" x14ac:dyDescent="0.3">
      <c r="A167" s="57">
        <v>154</v>
      </c>
      <c r="B167" s="98" t="str">
        <f ca="1">IFERROR(IF((VLOOKUP($E167,'Org List'!$AJ$10:$AL$188,3,FALSE))="","",(VLOOKUP($E167,'Org List'!$AJ$10:$AL$188,3,FALSE))),"")</f>
        <v>London Commissioning Region</v>
      </c>
      <c r="C167" s="99" t="str">
        <f ca="1">IFERROR(IF((VLOOKUP($E167,'Org List'!$AO$10:$AQ$188,3,FALSE))="","",(VLOOKUP($E167,'Org List'!$AO$10:$AQ$188,3,FALSE))),"")</f>
        <v>London Region</v>
      </c>
      <c r="D167" s="114" t="str">
        <f ca="1">IFERROR(IF((VLOOKUP($E167,'Org List'!$AT$10:$AV$188,3,FALSE))="","",(VLOOKUP($E167,'Org List'!$AT$10:$AV$188,3,FALSE))),"")</f>
        <v>NHS England London</v>
      </c>
      <c r="E167" s="98" t="str">
        <f t="shared" ca="1" si="2"/>
        <v>E09000029</v>
      </c>
      <c r="F167" s="100" t="str">
        <f ca="1">IF(E167="","",VLOOKUP(E167,'Org List'!$J$9:$K$488,2,0))</f>
        <v>Sutton</v>
      </c>
      <c r="G167" s="121">
        <f ca="1">IFERROR(IF((VLOOKUP($E167,'Adj NEA Backsheet'!$D$5:$CB$183,G$9,FALSE))="","",(VLOOKUP($E167,'Adj NEA Backsheet'!$D$5:$CB$183,G$9,FALSE))),"")</f>
        <v>2056.514942328598</v>
      </c>
      <c r="H167" s="122">
        <f ca="1">IFERROR(IF((VLOOKUP($E167,'Adj NEA Backsheet'!$D$5:$CB$183,H$9,FALSE))="","",(VLOOKUP($E167,'Adj NEA Backsheet'!$D$5:$CB$183,H$9,FALSE))),"")</f>
        <v>2122.9911170394093</v>
      </c>
      <c r="I167" s="122">
        <f ca="1">IFERROR(IF((VLOOKUP($E167,'Adj NEA Backsheet'!$D$5:$CB$183,I$9,FALSE))="","",(VLOOKUP($E167,'Adj NEA Backsheet'!$D$5:$CB$183,I$9,FALSE))),"")</f>
        <v>2421.7258498602228</v>
      </c>
      <c r="J167" s="123">
        <f ca="1">IFERROR(IF((VLOOKUP($E167,'Adj NEA Backsheet'!$D$5:$CB$183,J$9,FALSE))="","",(VLOOKUP($E167,'Adj NEA Backsheet'!$D$5:$CB$183,J$9,FALSE))),"")</f>
        <v>2483.6240544002085</v>
      </c>
      <c r="K167" s="121">
        <f ca="1">IFERROR(IF((VLOOKUP($E167,'Adj NEA Backsheet'!$D$5:$CB$183,K$9,FALSE))="","",(VLOOKUP($E167,'Adj NEA Backsheet'!$D$5:$CB$183,K$9,FALSE))),"")</f>
        <v>3774.7868328445984</v>
      </c>
      <c r="L167" s="122">
        <f ca="1">IFERROR(IF((VLOOKUP($E167,'Adj NEA Backsheet'!$D$5:$CB$183,L$9,FALSE))="","",(VLOOKUP($E167,'Adj NEA Backsheet'!$D$5:$CB$183,L$9,FALSE))),"")</f>
        <v>3586.7172974101404</v>
      </c>
      <c r="M167" s="122">
        <f ca="1">IFERROR(IF((VLOOKUP($E167,'Adj NEA Backsheet'!$D$5:$CB$183,M$9,FALSE))="","",(VLOOKUP($E167,'Adj NEA Backsheet'!$D$5:$CB$183,M$9,FALSE))),"")</f>
        <v>3579.2391072463088</v>
      </c>
      <c r="N167" s="124">
        <f ca="1">IFERROR(IF((VLOOKUP($E167,'Adj NEA Backsheet'!$D$5:$CB$183,N$9,FALSE))="","",(VLOOKUP($E167,'Adj NEA Backsheet'!$D$5:$CB$183,N$9,FALSE))),"")</f>
        <v>3735.2920491143905</v>
      </c>
      <c r="O167" s="121">
        <f ca="1">IFERROR(IF((VLOOKUP($E167,'Adj NEA Backsheet'!$D$5:$CB$183,O$9,FALSE))="","",(VLOOKUP($E167,'Adj NEA Backsheet'!$D$5:$CB$183,O$9,FALSE))),"")</f>
        <v>5831.3017751731968</v>
      </c>
      <c r="P167" s="125">
        <f ca="1">IFERROR(IF((VLOOKUP($E167,'Adj NEA Backsheet'!$D$5:$CB$183,P$9,FALSE))="","",(VLOOKUP($E167,'Adj NEA Backsheet'!$D$5:$CB$183,P$9,FALSE))),"")</f>
        <v>5709.7084144495493</v>
      </c>
      <c r="Q167" s="122">
        <f ca="1">IFERROR(IF((VLOOKUP($E167,'Adj NEA Backsheet'!$D$5:$CB$183,Q$9,FALSE))="","",(VLOOKUP($E167,'Adj NEA Backsheet'!$D$5:$CB$183,Q$9,FALSE))),"")</f>
        <v>6000.9649571065311</v>
      </c>
      <c r="R167" s="124">
        <f ca="1">IFERROR(IF((VLOOKUP($E167,'Adj NEA Backsheet'!$D$5:$CB$183,R$9,FALSE))="","",(VLOOKUP($E167,'Adj NEA Backsheet'!$D$5:$CB$183,R$9,FALSE))),"")</f>
        <v>6218.9161035145989</v>
      </c>
    </row>
    <row r="168" spans="1:18" ht="15" customHeight="1" x14ac:dyDescent="0.3">
      <c r="A168" s="57">
        <v>155</v>
      </c>
      <c r="B168" s="98" t="str">
        <f ca="1">IFERROR(IF((VLOOKUP($E168,'Org List'!$AJ$10:$AL$188,3,FALSE))="","",(VLOOKUP($E168,'Org List'!$AJ$10:$AL$188,3,FALSE))),"")</f>
        <v>South West England Commissioning Region</v>
      </c>
      <c r="C168" s="99" t="str">
        <f ca="1">IFERROR(IF((VLOOKUP($E168,'Org List'!$AO$10:$AQ$188,3,FALSE))="","",(VLOOKUP($E168,'Org List'!$AO$10:$AQ$188,3,FALSE))),"")</f>
        <v>South West Region</v>
      </c>
      <c r="D168" s="114" t="str">
        <f ca="1">IFERROR(IF((VLOOKUP($E168,'Org List'!$AT$10:$AV$188,3,FALSE))="","",(VLOOKUP($E168,'Org List'!$AT$10:$AV$188,3,FALSE))),"")</f>
        <v>NHS England South West (South West North)</v>
      </c>
      <c r="E168" s="98" t="str">
        <f t="shared" ca="1" si="2"/>
        <v>E06000030</v>
      </c>
      <c r="F168" s="100" t="str">
        <f ca="1">IF(E168="","",VLOOKUP(E168,'Org List'!$J$9:$K$488,2,0))</f>
        <v>Swindon</v>
      </c>
      <c r="G168" s="121">
        <f ca="1">IFERROR(IF((VLOOKUP($E168,'Adj NEA Backsheet'!$D$5:$CB$183,G$9,FALSE))="","",(VLOOKUP($E168,'Adj NEA Backsheet'!$D$5:$CB$183,G$9,FALSE))),"")</f>
        <v>2939.2211213931155</v>
      </c>
      <c r="H168" s="122">
        <f ca="1">IFERROR(IF((VLOOKUP($E168,'Adj NEA Backsheet'!$D$5:$CB$183,H$9,FALSE))="","",(VLOOKUP($E168,'Adj NEA Backsheet'!$D$5:$CB$183,H$9,FALSE))),"")</f>
        <v>3044.6408446066307</v>
      </c>
      <c r="I168" s="122">
        <f ca="1">IFERROR(IF((VLOOKUP($E168,'Adj NEA Backsheet'!$D$5:$CB$183,I$9,FALSE))="","",(VLOOKUP($E168,'Adj NEA Backsheet'!$D$5:$CB$183,I$9,FALSE))),"")</f>
        <v>2754.6910341259704</v>
      </c>
      <c r="J168" s="123">
        <f ca="1">IFERROR(IF((VLOOKUP($E168,'Adj NEA Backsheet'!$D$5:$CB$183,J$9,FALSE))="","",(VLOOKUP($E168,'Adj NEA Backsheet'!$D$5:$CB$183,J$9,FALSE))),"")</f>
        <v>2898.6357756480652</v>
      </c>
      <c r="K168" s="121">
        <f ca="1">IFERROR(IF((VLOOKUP($E168,'Adj NEA Backsheet'!$D$5:$CB$183,K$9,FALSE))="","",(VLOOKUP($E168,'Adj NEA Backsheet'!$D$5:$CB$183,K$9,FALSE))),"")</f>
        <v>4328.5526337232441</v>
      </c>
      <c r="L168" s="122">
        <f ca="1">IFERROR(IF((VLOOKUP($E168,'Adj NEA Backsheet'!$D$5:$CB$183,L$9,FALSE))="","",(VLOOKUP($E168,'Adj NEA Backsheet'!$D$5:$CB$183,L$9,FALSE))),"")</f>
        <v>4347.6749753713248</v>
      </c>
      <c r="M168" s="122">
        <f ca="1">IFERROR(IF((VLOOKUP($E168,'Adj NEA Backsheet'!$D$5:$CB$183,M$9,FALSE))="","",(VLOOKUP($E168,'Adj NEA Backsheet'!$D$5:$CB$183,M$9,FALSE))),"")</f>
        <v>4296.0649577691074</v>
      </c>
      <c r="N168" s="124">
        <f ca="1">IFERROR(IF((VLOOKUP($E168,'Adj NEA Backsheet'!$D$5:$CB$183,N$9,FALSE))="","",(VLOOKUP($E168,'Adj NEA Backsheet'!$D$5:$CB$183,N$9,FALSE))),"")</f>
        <v>4493.8332219070235</v>
      </c>
      <c r="O168" s="121">
        <f ca="1">IFERROR(IF((VLOOKUP($E168,'Adj NEA Backsheet'!$D$5:$CB$183,O$9,FALSE))="","",(VLOOKUP($E168,'Adj NEA Backsheet'!$D$5:$CB$183,O$9,FALSE))),"")</f>
        <v>7267.7737551163591</v>
      </c>
      <c r="P168" s="125">
        <f ca="1">IFERROR(IF((VLOOKUP($E168,'Adj NEA Backsheet'!$D$5:$CB$183,P$9,FALSE))="","",(VLOOKUP($E168,'Adj NEA Backsheet'!$D$5:$CB$183,P$9,FALSE))),"")</f>
        <v>7392.3158199779555</v>
      </c>
      <c r="Q168" s="122">
        <f ca="1">IFERROR(IF((VLOOKUP($E168,'Adj NEA Backsheet'!$D$5:$CB$183,Q$9,FALSE))="","",(VLOOKUP($E168,'Adj NEA Backsheet'!$D$5:$CB$183,Q$9,FALSE))),"")</f>
        <v>7050.7559918950774</v>
      </c>
      <c r="R168" s="124">
        <f ca="1">IFERROR(IF((VLOOKUP($E168,'Adj NEA Backsheet'!$D$5:$CB$183,R$9,FALSE))="","",(VLOOKUP($E168,'Adj NEA Backsheet'!$D$5:$CB$183,R$9,FALSE))),"")</f>
        <v>7392.4689975550882</v>
      </c>
    </row>
    <row r="169" spans="1:18" ht="15" customHeight="1" x14ac:dyDescent="0.3">
      <c r="A169" s="57">
        <v>156</v>
      </c>
      <c r="B169" s="98" t="str">
        <f ca="1">IFERROR(IF((VLOOKUP($E169,'Org List'!$AJ$10:$AL$188,3,FALSE))="","",(VLOOKUP($E169,'Org List'!$AJ$10:$AL$188,3,FALSE))),"")</f>
        <v>North of England Commissioning Region</v>
      </c>
      <c r="C169" s="99" t="str">
        <f ca="1">IFERROR(IF((VLOOKUP($E169,'Org List'!$AO$10:$AQ$188,3,FALSE))="","",(VLOOKUP($E169,'Org List'!$AO$10:$AQ$188,3,FALSE))),"")</f>
        <v>North West Region</v>
      </c>
      <c r="D169" s="114" t="str">
        <f ca="1">IFERROR(IF((VLOOKUP($E169,'Org List'!$AT$10:$AV$188,3,FALSE))="","",(VLOOKUP($E169,'Org List'!$AT$10:$AV$188,3,FALSE))),"")</f>
        <v>NHS England North (Greater Manchester)</v>
      </c>
      <c r="E169" s="98" t="str">
        <f t="shared" ca="1" si="2"/>
        <v>E08000008</v>
      </c>
      <c r="F169" s="100" t="str">
        <f ca="1">IF(E169="","",VLOOKUP(E169,'Org List'!$J$9:$K$488,2,0))</f>
        <v>Tameside</v>
      </c>
      <c r="G169" s="121">
        <f ca="1">IFERROR(IF((VLOOKUP($E169,'Adj NEA Backsheet'!$D$5:$CB$183,G$9,FALSE))="","",(VLOOKUP($E169,'Adj NEA Backsheet'!$D$5:$CB$183,G$9,FALSE))),"")</f>
        <v>2236.6806659201789</v>
      </c>
      <c r="H169" s="122">
        <f ca="1">IFERROR(IF((VLOOKUP($E169,'Adj NEA Backsheet'!$D$5:$CB$183,H$9,FALSE))="","",(VLOOKUP($E169,'Adj NEA Backsheet'!$D$5:$CB$183,H$9,FALSE))),"")</f>
        <v>2569.165377796654</v>
      </c>
      <c r="I169" s="122">
        <f ca="1">IFERROR(IF((VLOOKUP($E169,'Adj NEA Backsheet'!$D$5:$CB$183,I$9,FALSE))="","",(VLOOKUP($E169,'Adj NEA Backsheet'!$D$5:$CB$183,I$9,FALSE))),"")</f>
        <v>2412.3322785253999</v>
      </c>
      <c r="J169" s="123">
        <f ca="1">IFERROR(IF((VLOOKUP($E169,'Adj NEA Backsheet'!$D$5:$CB$183,J$9,FALSE))="","",(VLOOKUP($E169,'Adj NEA Backsheet'!$D$5:$CB$183,J$9,FALSE))),"")</f>
        <v>2398.2432076050718</v>
      </c>
      <c r="K169" s="121">
        <f ca="1">IFERROR(IF((VLOOKUP($E169,'Adj NEA Backsheet'!$D$5:$CB$183,K$9,FALSE))="","",(VLOOKUP($E169,'Adj NEA Backsheet'!$D$5:$CB$183,K$9,FALSE))),"")</f>
        <v>4826.6416590922317</v>
      </c>
      <c r="L169" s="122">
        <f ca="1">IFERROR(IF((VLOOKUP($E169,'Adj NEA Backsheet'!$D$5:$CB$183,L$9,FALSE))="","",(VLOOKUP($E169,'Adj NEA Backsheet'!$D$5:$CB$183,L$9,FALSE))),"")</f>
        <v>4930.326386197833</v>
      </c>
      <c r="M169" s="122">
        <f ca="1">IFERROR(IF((VLOOKUP($E169,'Adj NEA Backsheet'!$D$5:$CB$183,M$9,FALSE))="","",(VLOOKUP($E169,'Adj NEA Backsheet'!$D$5:$CB$183,M$9,FALSE))),"")</f>
        <v>4795.6133342893827</v>
      </c>
      <c r="N169" s="124">
        <f ca="1">IFERROR(IF((VLOOKUP($E169,'Adj NEA Backsheet'!$D$5:$CB$183,N$9,FALSE))="","",(VLOOKUP($E169,'Adj NEA Backsheet'!$D$5:$CB$183,N$9,FALSE))),"")</f>
        <v>5052.2407187231065</v>
      </c>
      <c r="O169" s="121">
        <f ca="1">IFERROR(IF((VLOOKUP($E169,'Adj NEA Backsheet'!$D$5:$CB$183,O$9,FALSE))="","",(VLOOKUP($E169,'Adj NEA Backsheet'!$D$5:$CB$183,O$9,FALSE))),"")</f>
        <v>7063.3223250124101</v>
      </c>
      <c r="P169" s="125">
        <f ca="1">IFERROR(IF((VLOOKUP($E169,'Adj NEA Backsheet'!$D$5:$CB$183,P$9,FALSE))="","",(VLOOKUP($E169,'Adj NEA Backsheet'!$D$5:$CB$183,P$9,FALSE))),"")</f>
        <v>7499.491763994487</v>
      </c>
      <c r="Q169" s="122">
        <f ca="1">IFERROR(IF((VLOOKUP($E169,'Adj NEA Backsheet'!$D$5:$CB$183,Q$9,FALSE))="","",(VLOOKUP($E169,'Adj NEA Backsheet'!$D$5:$CB$183,Q$9,FALSE))),"")</f>
        <v>7207.9456128147831</v>
      </c>
      <c r="R169" s="124">
        <f ca="1">IFERROR(IF((VLOOKUP($E169,'Adj NEA Backsheet'!$D$5:$CB$183,R$9,FALSE))="","",(VLOOKUP($E169,'Adj NEA Backsheet'!$D$5:$CB$183,R$9,FALSE))),"")</f>
        <v>7450.4839263281783</v>
      </c>
    </row>
    <row r="170" spans="1:18" ht="15" customHeight="1" x14ac:dyDescent="0.3">
      <c r="A170" s="57">
        <v>157</v>
      </c>
      <c r="B170" s="98" t="str">
        <f ca="1">IFERROR(IF((VLOOKUP($E170,'Org List'!$AJ$10:$AL$188,3,FALSE))="","",(VLOOKUP($E170,'Org List'!$AJ$10:$AL$188,3,FALSE))),"")</f>
        <v>Midlands and East of England Commissioning Region</v>
      </c>
      <c r="C170" s="99" t="str">
        <f ca="1">IFERROR(IF((VLOOKUP($E170,'Org List'!$AO$10:$AQ$188,3,FALSE))="","",(VLOOKUP($E170,'Org List'!$AO$10:$AQ$188,3,FALSE))),"")</f>
        <v>West Midlands Region</v>
      </c>
      <c r="D170" s="114" t="str">
        <f ca="1">IFERROR(IF((VLOOKUP($E170,'Org List'!$AT$10:$AV$188,3,FALSE))="","",(VLOOKUP($E170,'Org List'!$AT$10:$AV$188,3,FALSE))),"")</f>
        <v>NHS England Midlands And East (North Midlands)</v>
      </c>
      <c r="E170" s="98" t="str">
        <f t="shared" ca="1" si="2"/>
        <v>E06000020</v>
      </c>
      <c r="F170" s="100" t="str">
        <f ca="1">IF(E170="","",VLOOKUP(E170,'Org List'!$J$9:$K$488,2,0))</f>
        <v>Telford and Wrekin</v>
      </c>
      <c r="G170" s="121">
        <f ca="1">IFERROR(IF((VLOOKUP($E170,'Adj NEA Backsheet'!$D$5:$CB$183,G$9,FALSE))="","",(VLOOKUP($E170,'Adj NEA Backsheet'!$D$5:$CB$183,G$9,FALSE))),"")</f>
        <v>1495.7536312447803</v>
      </c>
      <c r="H170" s="122">
        <f ca="1">IFERROR(IF((VLOOKUP($E170,'Adj NEA Backsheet'!$D$5:$CB$183,H$9,FALSE))="","",(VLOOKUP($E170,'Adj NEA Backsheet'!$D$5:$CB$183,H$9,FALSE))),"")</f>
        <v>1842.6407946031422</v>
      </c>
      <c r="I170" s="122">
        <f ca="1">IFERROR(IF((VLOOKUP($E170,'Adj NEA Backsheet'!$D$5:$CB$183,I$9,FALSE))="","",(VLOOKUP($E170,'Adj NEA Backsheet'!$D$5:$CB$183,I$9,FALSE))),"")</f>
        <v>1881.6529316613119</v>
      </c>
      <c r="J170" s="123">
        <f ca="1">IFERROR(IF((VLOOKUP($E170,'Adj NEA Backsheet'!$D$5:$CB$183,J$9,FALSE))="","",(VLOOKUP($E170,'Adj NEA Backsheet'!$D$5:$CB$183,J$9,FALSE))),"")</f>
        <v>1955.1281036930525</v>
      </c>
      <c r="K170" s="121">
        <f ca="1">IFERROR(IF((VLOOKUP($E170,'Adj NEA Backsheet'!$D$5:$CB$183,K$9,FALSE))="","",(VLOOKUP($E170,'Adj NEA Backsheet'!$D$5:$CB$183,K$9,FALSE))),"")</f>
        <v>3642.5157385747625</v>
      </c>
      <c r="L170" s="122">
        <f ca="1">IFERROR(IF((VLOOKUP($E170,'Adj NEA Backsheet'!$D$5:$CB$183,L$9,FALSE))="","",(VLOOKUP($E170,'Adj NEA Backsheet'!$D$5:$CB$183,L$9,FALSE))),"")</f>
        <v>3654.4287188592907</v>
      </c>
      <c r="M170" s="122">
        <f ca="1">IFERROR(IF((VLOOKUP($E170,'Adj NEA Backsheet'!$D$5:$CB$183,M$9,FALSE))="","",(VLOOKUP($E170,'Adj NEA Backsheet'!$D$5:$CB$183,M$9,FALSE))),"")</f>
        <v>3726.3770927437417</v>
      </c>
      <c r="N170" s="124">
        <f ca="1">IFERROR(IF((VLOOKUP($E170,'Adj NEA Backsheet'!$D$5:$CB$183,N$9,FALSE))="","",(VLOOKUP($E170,'Adj NEA Backsheet'!$D$5:$CB$183,N$9,FALSE))),"")</f>
        <v>3926.3845743748143</v>
      </c>
      <c r="O170" s="121">
        <f ca="1">IFERROR(IF((VLOOKUP($E170,'Adj NEA Backsheet'!$D$5:$CB$183,O$9,FALSE))="","",(VLOOKUP($E170,'Adj NEA Backsheet'!$D$5:$CB$183,O$9,FALSE))),"")</f>
        <v>5138.2693698195426</v>
      </c>
      <c r="P170" s="125">
        <f ca="1">IFERROR(IF((VLOOKUP($E170,'Adj NEA Backsheet'!$D$5:$CB$183,P$9,FALSE))="","",(VLOOKUP($E170,'Adj NEA Backsheet'!$D$5:$CB$183,P$9,FALSE))),"")</f>
        <v>5497.069513462433</v>
      </c>
      <c r="Q170" s="122">
        <f ca="1">IFERROR(IF((VLOOKUP($E170,'Adj NEA Backsheet'!$D$5:$CB$183,Q$9,FALSE))="","",(VLOOKUP($E170,'Adj NEA Backsheet'!$D$5:$CB$183,Q$9,FALSE))),"")</f>
        <v>5608.0300244050541</v>
      </c>
      <c r="R170" s="124">
        <f ca="1">IFERROR(IF((VLOOKUP($E170,'Adj NEA Backsheet'!$D$5:$CB$183,R$9,FALSE))="","",(VLOOKUP($E170,'Adj NEA Backsheet'!$D$5:$CB$183,R$9,FALSE))),"")</f>
        <v>5881.5126780678665</v>
      </c>
    </row>
    <row r="171" spans="1:18" ht="15" customHeight="1" x14ac:dyDescent="0.3">
      <c r="A171" s="57">
        <v>158</v>
      </c>
      <c r="B171" s="98" t="str">
        <f ca="1">IFERROR(IF((VLOOKUP($E171,'Org List'!$AJ$10:$AL$188,3,FALSE))="","",(VLOOKUP($E171,'Org List'!$AJ$10:$AL$188,3,FALSE))),"")</f>
        <v>Midlands and East of England Commissioning Region</v>
      </c>
      <c r="C171" s="99" t="str">
        <f ca="1">IFERROR(IF((VLOOKUP($E171,'Org List'!$AO$10:$AQ$188,3,FALSE))="","",(VLOOKUP($E171,'Org List'!$AO$10:$AQ$188,3,FALSE))),"")</f>
        <v>East Region</v>
      </c>
      <c r="D171" s="114" t="str">
        <f ca="1">IFERROR(IF((VLOOKUP($E171,'Org List'!$AT$10:$AV$188,3,FALSE))="","",(VLOOKUP($E171,'Org List'!$AT$10:$AV$188,3,FALSE))),"")</f>
        <v>NHS England Midlands And East (East)</v>
      </c>
      <c r="E171" s="98" t="str">
        <f t="shared" ca="1" si="2"/>
        <v>E06000034</v>
      </c>
      <c r="F171" s="100" t="str">
        <f ca="1">IF(E171="","",VLOOKUP(E171,'Org List'!$J$9:$K$488,2,0))</f>
        <v>Thurrock</v>
      </c>
      <c r="G171" s="121">
        <f ca="1">IFERROR(IF((VLOOKUP($E171,'Adj NEA Backsheet'!$D$5:$CB$183,G$9,FALSE))="","",(VLOOKUP($E171,'Adj NEA Backsheet'!$D$5:$CB$183,G$9,FALSE))),"")</f>
        <v>1746.224602551039</v>
      </c>
      <c r="H171" s="122">
        <f ca="1">IFERROR(IF((VLOOKUP($E171,'Adj NEA Backsheet'!$D$5:$CB$183,H$9,FALSE))="","",(VLOOKUP($E171,'Adj NEA Backsheet'!$D$5:$CB$183,H$9,FALSE))),"")</f>
        <v>1797.7239599813156</v>
      </c>
      <c r="I171" s="122">
        <f ca="1">IFERROR(IF((VLOOKUP($E171,'Adj NEA Backsheet'!$D$5:$CB$183,I$9,FALSE))="","",(VLOOKUP($E171,'Adj NEA Backsheet'!$D$5:$CB$183,I$9,FALSE))),"")</f>
        <v>1824.9030498835432</v>
      </c>
      <c r="J171" s="123">
        <f ca="1">IFERROR(IF((VLOOKUP($E171,'Adj NEA Backsheet'!$D$5:$CB$183,J$9,FALSE))="","",(VLOOKUP($E171,'Adj NEA Backsheet'!$D$5:$CB$183,J$9,FALSE))),"")</f>
        <v>2147.9146306994553</v>
      </c>
      <c r="K171" s="121">
        <f ca="1">IFERROR(IF((VLOOKUP($E171,'Adj NEA Backsheet'!$D$5:$CB$183,K$9,FALSE))="","",(VLOOKUP($E171,'Adj NEA Backsheet'!$D$5:$CB$183,K$9,FALSE))),"")</f>
        <v>2680.5425700199153</v>
      </c>
      <c r="L171" s="122">
        <f ca="1">IFERROR(IF((VLOOKUP($E171,'Adj NEA Backsheet'!$D$5:$CB$183,L$9,FALSE))="","",(VLOOKUP($E171,'Adj NEA Backsheet'!$D$5:$CB$183,L$9,FALSE))),"")</f>
        <v>2767.5496413958922</v>
      </c>
      <c r="M171" s="122">
        <f ca="1">IFERROR(IF((VLOOKUP($E171,'Adj NEA Backsheet'!$D$5:$CB$183,M$9,FALSE))="","",(VLOOKUP($E171,'Adj NEA Backsheet'!$D$5:$CB$183,M$9,FALSE))),"")</f>
        <v>2781.9535734888277</v>
      </c>
      <c r="N171" s="124">
        <f ca="1">IFERROR(IF((VLOOKUP($E171,'Adj NEA Backsheet'!$D$5:$CB$183,N$9,FALSE))="","",(VLOOKUP($E171,'Adj NEA Backsheet'!$D$5:$CB$183,N$9,FALSE))),"")</f>
        <v>2968.0593305210205</v>
      </c>
      <c r="O171" s="121">
        <f ca="1">IFERROR(IF((VLOOKUP($E171,'Adj NEA Backsheet'!$D$5:$CB$183,O$9,FALSE))="","",(VLOOKUP($E171,'Adj NEA Backsheet'!$D$5:$CB$183,O$9,FALSE))),"")</f>
        <v>4426.7671725709542</v>
      </c>
      <c r="P171" s="125">
        <f ca="1">IFERROR(IF((VLOOKUP($E171,'Adj NEA Backsheet'!$D$5:$CB$183,P$9,FALSE))="","",(VLOOKUP($E171,'Adj NEA Backsheet'!$D$5:$CB$183,P$9,FALSE))),"")</f>
        <v>4565.2736013772083</v>
      </c>
      <c r="Q171" s="122">
        <f ca="1">IFERROR(IF((VLOOKUP($E171,'Adj NEA Backsheet'!$D$5:$CB$183,Q$9,FALSE))="","",(VLOOKUP($E171,'Adj NEA Backsheet'!$D$5:$CB$183,Q$9,FALSE))),"")</f>
        <v>4606.8566233723704</v>
      </c>
      <c r="R171" s="124">
        <f ca="1">IFERROR(IF((VLOOKUP($E171,'Adj NEA Backsheet'!$D$5:$CB$183,R$9,FALSE))="","",(VLOOKUP($E171,'Adj NEA Backsheet'!$D$5:$CB$183,R$9,FALSE))),"")</f>
        <v>5115.9739612204758</v>
      </c>
    </row>
    <row r="172" spans="1:18" ht="15" customHeight="1" x14ac:dyDescent="0.3">
      <c r="A172" s="57">
        <v>159</v>
      </c>
      <c r="B172" s="98" t="str">
        <f ca="1">IFERROR(IF((VLOOKUP($E172,'Org List'!$AJ$10:$AL$188,3,FALSE))="","",(VLOOKUP($E172,'Org List'!$AJ$10:$AL$188,3,FALSE))),"")</f>
        <v>South West England Commissioning Region</v>
      </c>
      <c r="C172" s="99" t="str">
        <f ca="1">IFERROR(IF((VLOOKUP($E172,'Org List'!$AO$10:$AQ$188,3,FALSE))="","",(VLOOKUP($E172,'Org List'!$AO$10:$AQ$188,3,FALSE))),"")</f>
        <v>South West Region</v>
      </c>
      <c r="D172" s="114" t="str">
        <f ca="1">IFERROR(IF((VLOOKUP($E172,'Org List'!$AT$10:$AV$188,3,FALSE))="","",(VLOOKUP($E172,'Org List'!$AT$10:$AV$188,3,FALSE))),"")</f>
        <v>NHS England South West (South West South)</v>
      </c>
      <c r="E172" s="98" t="str">
        <f t="shared" ca="1" si="2"/>
        <v>E06000027</v>
      </c>
      <c r="F172" s="100" t="str">
        <f ca="1">IF(E172="","",VLOOKUP(E172,'Org List'!$J$9:$K$488,2,0))</f>
        <v>Torbay</v>
      </c>
      <c r="G172" s="121">
        <f ca="1">IFERROR(IF((VLOOKUP($E172,'Adj NEA Backsheet'!$D$5:$CB$183,G$9,FALSE))="","",(VLOOKUP($E172,'Adj NEA Backsheet'!$D$5:$CB$183,G$9,FALSE))),"")</f>
        <v>1630.8936387237195</v>
      </c>
      <c r="H172" s="122">
        <f ca="1">IFERROR(IF((VLOOKUP($E172,'Adj NEA Backsheet'!$D$5:$CB$183,H$9,FALSE))="","",(VLOOKUP($E172,'Adj NEA Backsheet'!$D$5:$CB$183,H$9,FALSE))),"")</f>
        <v>1689.3660727383135</v>
      </c>
      <c r="I172" s="122">
        <f ca="1">IFERROR(IF((VLOOKUP($E172,'Adj NEA Backsheet'!$D$5:$CB$183,I$9,FALSE))="","",(VLOOKUP($E172,'Adj NEA Backsheet'!$D$5:$CB$183,I$9,FALSE))),"")</f>
        <v>1663.540747715201</v>
      </c>
      <c r="J172" s="123">
        <f ca="1">IFERROR(IF((VLOOKUP($E172,'Adj NEA Backsheet'!$D$5:$CB$183,J$9,FALSE))="","",(VLOOKUP($E172,'Adj NEA Backsheet'!$D$5:$CB$183,J$9,FALSE))),"")</f>
        <v>1615.7882599366158</v>
      </c>
      <c r="K172" s="121">
        <f ca="1">IFERROR(IF((VLOOKUP($E172,'Adj NEA Backsheet'!$D$5:$CB$183,K$9,FALSE))="","",(VLOOKUP($E172,'Adj NEA Backsheet'!$D$5:$CB$183,K$9,FALSE))),"")</f>
        <v>3028.3848116725176</v>
      </c>
      <c r="L172" s="122">
        <f ca="1">IFERROR(IF((VLOOKUP($E172,'Adj NEA Backsheet'!$D$5:$CB$183,L$9,FALSE))="","",(VLOOKUP($E172,'Adj NEA Backsheet'!$D$5:$CB$183,L$9,FALSE))),"")</f>
        <v>3013.2794328854138</v>
      </c>
      <c r="M172" s="122">
        <f ca="1">IFERROR(IF((VLOOKUP($E172,'Adj NEA Backsheet'!$D$5:$CB$183,M$9,FALSE))="","",(VLOOKUP($E172,'Adj NEA Backsheet'!$D$5:$CB$183,M$9,FALSE))),"")</f>
        <v>2953.8324583039098</v>
      </c>
      <c r="N172" s="124">
        <f ca="1">IFERROR(IF((VLOOKUP($E172,'Adj NEA Backsheet'!$D$5:$CB$183,N$9,FALSE))="","",(VLOOKUP($E172,'Adj NEA Backsheet'!$D$5:$CB$183,N$9,FALSE))),"")</f>
        <v>3041.5411093258008</v>
      </c>
      <c r="O172" s="121">
        <f ca="1">IFERROR(IF((VLOOKUP($E172,'Adj NEA Backsheet'!$D$5:$CB$183,O$9,FALSE))="","",(VLOOKUP($E172,'Adj NEA Backsheet'!$D$5:$CB$183,O$9,FALSE))),"")</f>
        <v>4659.2784503962375</v>
      </c>
      <c r="P172" s="125">
        <f ca="1">IFERROR(IF((VLOOKUP($E172,'Adj NEA Backsheet'!$D$5:$CB$183,P$9,FALSE))="","",(VLOOKUP($E172,'Adj NEA Backsheet'!$D$5:$CB$183,P$9,FALSE))),"")</f>
        <v>4702.6455056237273</v>
      </c>
      <c r="Q172" s="122">
        <f ca="1">IFERROR(IF((VLOOKUP($E172,'Adj NEA Backsheet'!$D$5:$CB$183,Q$9,FALSE))="","",(VLOOKUP($E172,'Adj NEA Backsheet'!$D$5:$CB$183,Q$9,FALSE))),"")</f>
        <v>4617.3732060191105</v>
      </c>
      <c r="R172" s="124">
        <f ca="1">IFERROR(IF((VLOOKUP($E172,'Adj NEA Backsheet'!$D$5:$CB$183,R$9,FALSE))="","",(VLOOKUP($E172,'Adj NEA Backsheet'!$D$5:$CB$183,R$9,FALSE))),"")</f>
        <v>4657.3293692624165</v>
      </c>
    </row>
    <row r="173" spans="1:18" ht="15" customHeight="1" x14ac:dyDescent="0.3">
      <c r="A173" s="57">
        <v>160</v>
      </c>
      <c r="B173" s="98" t="str">
        <f ca="1">IFERROR(IF((VLOOKUP($E173,'Org List'!$AJ$10:$AL$188,3,FALSE))="","",(VLOOKUP($E173,'Org List'!$AJ$10:$AL$188,3,FALSE))),"")</f>
        <v>London Commissioning Region</v>
      </c>
      <c r="C173" s="99" t="str">
        <f ca="1">IFERROR(IF((VLOOKUP($E173,'Org List'!$AO$10:$AQ$188,3,FALSE))="","",(VLOOKUP($E173,'Org List'!$AO$10:$AQ$188,3,FALSE))),"")</f>
        <v>London Region</v>
      </c>
      <c r="D173" s="114" t="str">
        <f ca="1">IFERROR(IF((VLOOKUP($E173,'Org List'!$AT$10:$AV$188,3,FALSE))="","",(VLOOKUP($E173,'Org List'!$AT$10:$AV$188,3,FALSE))),"")</f>
        <v>NHS England London</v>
      </c>
      <c r="E173" s="98" t="str">
        <f t="shared" ca="1" si="2"/>
        <v>E09000030</v>
      </c>
      <c r="F173" s="100" t="str">
        <f ca="1">IF(E173="","",VLOOKUP(E173,'Org List'!$J$9:$K$488,2,0))</f>
        <v>Tower Hamlets</v>
      </c>
      <c r="G173" s="121">
        <f ca="1">IFERROR(IF((VLOOKUP($E173,'Adj NEA Backsheet'!$D$5:$CB$183,G$9,FALSE))="","",(VLOOKUP($E173,'Adj NEA Backsheet'!$D$5:$CB$183,G$9,FALSE))),"")</f>
        <v>2056.0165700125599</v>
      </c>
      <c r="H173" s="122">
        <f ca="1">IFERROR(IF((VLOOKUP($E173,'Adj NEA Backsheet'!$D$5:$CB$183,H$9,FALSE))="","",(VLOOKUP($E173,'Adj NEA Backsheet'!$D$5:$CB$183,H$9,FALSE))),"")</f>
        <v>2270.8392783603003</v>
      </c>
      <c r="I173" s="122">
        <f ca="1">IFERROR(IF((VLOOKUP($E173,'Adj NEA Backsheet'!$D$5:$CB$183,I$9,FALSE))="","",(VLOOKUP($E173,'Adj NEA Backsheet'!$D$5:$CB$183,I$9,FALSE))),"")</f>
        <v>2741.9520593097677</v>
      </c>
      <c r="J173" s="123">
        <f ca="1">IFERROR(IF((VLOOKUP($E173,'Adj NEA Backsheet'!$D$5:$CB$183,J$9,FALSE))="","",(VLOOKUP($E173,'Adj NEA Backsheet'!$D$5:$CB$183,J$9,FALSE))),"")</f>
        <v>2866.404915552539</v>
      </c>
      <c r="K173" s="121">
        <f ca="1">IFERROR(IF((VLOOKUP($E173,'Adj NEA Backsheet'!$D$5:$CB$183,K$9,FALSE))="","",(VLOOKUP($E173,'Adj NEA Backsheet'!$D$5:$CB$183,K$9,FALSE))),"")</f>
        <v>4000.8338302885704</v>
      </c>
      <c r="L173" s="122">
        <f ca="1">IFERROR(IF((VLOOKUP($E173,'Adj NEA Backsheet'!$D$5:$CB$183,L$9,FALSE))="","",(VLOOKUP($E173,'Adj NEA Backsheet'!$D$5:$CB$183,L$9,FALSE))),"")</f>
        <v>4110.3562947323753</v>
      </c>
      <c r="M173" s="122">
        <f ca="1">IFERROR(IF((VLOOKUP($E173,'Adj NEA Backsheet'!$D$5:$CB$183,M$9,FALSE))="","",(VLOOKUP($E173,'Adj NEA Backsheet'!$D$5:$CB$183,M$9,FALSE))),"")</f>
        <v>3967.6185188330373</v>
      </c>
      <c r="N173" s="124">
        <f ca="1">IFERROR(IF((VLOOKUP($E173,'Adj NEA Backsheet'!$D$5:$CB$183,N$9,FALSE))="","",(VLOOKUP($E173,'Adj NEA Backsheet'!$D$5:$CB$183,N$9,FALSE))),"")</f>
        <v>4383.4257904331971</v>
      </c>
      <c r="O173" s="121">
        <f ca="1">IFERROR(IF((VLOOKUP($E173,'Adj NEA Backsheet'!$D$5:$CB$183,O$9,FALSE))="","",(VLOOKUP($E173,'Adj NEA Backsheet'!$D$5:$CB$183,O$9,FALSE))),"")</f>
        <v>6056.8504003011303</v>
      </c>
      <c r="P173" s="125">
        <f ca="1">IFERROR(IF((VLOOKUP($E173,'Adj NEA Backsheet'!$D$5:$CB$183,P$9,FALSE))="","",(VLOOKUP($E173,'Adj NEA Backsheet'!$D$5:$CB$183,P$9,FALSE))),"")</f>
        <v>6381.1955730926757</v>
      </c>
      <c r="Q173" s="122">
        <f ca="1">IFERROR(IF((VLOOKUP($E173,'Adj NEA Backsheet'!$D$5:$CB$183,Q$9,FALSE))="","",(VLOOKUP($E173,'Adj NEA Backsheet'!$D$5:$CB$183,Q$9,FALSE))),"")</f>
        <v>6709.5705781428051</v>
      </c>
      <c r="R173" s="124">
        <f ca="1">IFERROR(IF((VLOOKUP($E173,'Adj NEA Backsheet'!$D$5:$CB$183,R$9,FALSE))="","",(VLOOKUP($E173,'Adj NEA Backsheet'!$D$5:$CB$183,R$9,FALSE))),"")</f>
        <v>7249.8307059857361</v>
      </c>
    </row>
    <row r="174" spans="1:18" ht="15" customHeight="1" x14ac:dyDescent="0.3">
      <c r="A174" s="57">
        <v>161</v>
      </c>
      <c r="B174" s="98" t="str">
        <f ca="1">IFERROR(IF((VLOOKUP($E174,'Org List'!$AJ$10:$AL$188,3,FALSE))="","",(VLOOKUP($E174,'Org List'!$AJ$10:$AL$188,3,FALSE))),"")</f>
        <v>North of England Commissioning Region</v>
      </c>
      <c r="C174" s="99" t="str">
        <f ca="1">IFERROR(IF((VLOOKUP($E174,'Org List'!$AO$10:$AQ$188,3,FALSE))="","",(VLOOKUP($E174,'Org List'!$AO$10:$AQ$188,3,FALSE))),"")</f>
        <v>North West Region</v>
      </c>
      <c r="D174" s="114" t="str">
        <f ca="1">IFERROR(IF((VLOOKUP($E174,'Org List'!$AT$10:$AV$188,3,FALSE))="","",(VLOOKUP($E174,'Org List'!$AT$10:$AV$188,3,FALSE))),"")</f>
        <v>NHS England North (Greater Manchester)</v>
      </c>
      <c r="E174" s="98" t="str">
        <f t="shared" ca="1" si="2"/>
        <v>E08000009</v>
      </c>
      <c r="F174" s="100" t="str">
        <f ca="1">IF(E174="","",VLOOKUP(E174,'Org List'!$J$9:$K$488,2,0))</f>
        <v>Trafford</v>
      </c>
      <c r="G174" s="121">
        <f ca="1">IFERROR(IF((VLOOKUP($E174,'Adj NEA Backsheet'!$D$5:$CB$183,G$9,FALSE))="","",(VLOOKUP($E174,'Adj NEA Backsheet'!$D$5:$CB$183,G$9,FALSE))),"")</f>
        <v>2447.1808492528139</v>
      </c>
      <c r="H174" s="122">
        <f ca="1">IFERROR(IF((VLOOKUP($E174,'Adj NEA Backsheet'!$D$5:$CB$183,H$9,FALSE))="","",(VLOOKUP($E174,'Adj NEA Backsheet'!$D$5:$CB$183,H$9,FALSE))),"")</f>
        <v>2461.0942739269422</v>
      </c>
      <c r="I174" s="122">
        <f ca="1">IFERROR(IF((VLOOKUP($E174,'Adj NEA Backsheet'!$D$5:$CB$183,I$9,FALSE))="","",(VLOOKUP($E174,'Adj NEA Backsheet'!$D$5:$CB$183,I$9,FALSE))),"")</f>
        <v>2665.2403357321973</v>
      </c>
      <c r="J174" s="123">
        <f ca="1">IFERROR(IF((VLOOKUP($E174,'Adj NEA Backsheet'!$D$5:$CB$183,J$9,FALSE))="","",(VLOOKUP($E174,'Adj NEA Backsheet'!$D$5:$CB$183,J$9,FALSE))),"")</f>
        <v>2761.9597431970956</v>
      </c>
      <c r="K174" s="121">
        <f ca="1">IFERROR(IF((VLOOKUP($E174,'Adj NEA Backsheet'!$D$5:$CB$183,K$9,FALSE))="","",(VLOOKUP($E174,'Adj NEA Backsheet'!$D$5:$CB$183,K$9,FALSE))),"")</f>
        <v>4738.4622434940284</v>
      </c>
      <c r="L174" s="122">
        <f ca="1">IFERROR(IF((VLOOKUP($E174,'Adj NEA Backsheet'!$D$5:$CB$183,L$9,FALSE))="","",(VLOOKUP($E174,'Adj NEA Backsheet'!$D$5:$CB$183,L$9,FALSE))),"")</f>
        <v>4667.2899549750446</v>
      </c>
      <c r="M174" s="122">
        <f ca="1">IFERROR(IF((VLOOKUP($E174,'Adj NEA Backsheet'!$D$5:$CB$183,M$9,FALSE))="","",(VLOOKUP($E174,'Adj NEA Backsheet'!$D$5:$CB$183,M$9,FALSE))),"")</f>
        <v>4572.9146870265176</v>
      </c>
      <c r="N174" s="124">
        <f ca="1">IFERROR(IF((VLOOKUP($E174,'Adj NEA Backsheet'!$D$5:$CB$183,N$9,FALSE))="","",(VLOOKUP($E174,'Adj NEA Backsheet'!$D$5:$CB$183,N$9,FALSE))),"")</f>
        <v>4773.1849140354789</v>
      </c>
      <c r="O174" s="121">
        <f ca="1">IFERROR(IF((VLOOKUP($E174,'Adj NEA Backsheet'!$D$5:$CB$183,O$9,FALSE))="","",(VLOOKUP($E174,'Adj NEA Backsheet'!$D$5:$CB$183,O$9,FALSE))),"")</f>
        <v>7185.6430927468427</v>
      </c>
      <c r="P174" s="125">
        <f ca="1">IFERROR(IF((VLOOKUP($E174,'Adj NEA Backsheet'!$D$5:$CB$183,P$9,FALSE))="","",(VLOOKUP($E174,'Adj NEA Backsheet'!$D$5:$CB$183,P$9,FALSE))),"")</f>
        <v>7128.3842289019867</v>
      </c>
      <c r="Q174" s="122">
        <f ca="1">IFERROR(IF((VLOOKUP($E174,'Adj NEA Backsheet'!$D$5:$CB$183,Q$9,FALSE))="","",(VLOOKUP($E174,'Adj NEA Backsheet'!$D$5:$CB$183,Q$9,FALSE))),"")</f>
        <v>7238.1550227587149</v>
      </c>
      <c r="R174" s="124">
        <f ca="1">IFERROR(IF((VLOOKUP($E174,'Adj NEA Backsheet'!$D$5:$CB$183,R$9,FALSE))="","",(VLOOKUP($E174,'Adj NEA Backsheet'!$D$5:$CB$183,R$9,FALSE))),"")</f>
        <v>7535.1446572325749</v>
      </c>
    </row>
    <row r="175" spans="1:18" ht="15" customHeight="1" x14ac:dyDescent="0.3">
      <c r="A175" s="57">
        <v>162</v>
      </c>
      <c r="B175" s="98" t="str">
        <f ca="1">IFERROR(IF((VLOOKUP($E175,'Org List'!$AJ$10:$AL$188,3,FALSE))="","",(VLOOKUP($E175,'Org List'!$AJ$10:$AL$188,3,FALSE))),"")</f>
        <v>North of England Commissioning Region</v>
      </c>
      <c r="C175" s="99" t="str">
        <f ca="1">IFERROR(IF((VLOOKUP($E175,'Org List'!$AO$10:$AQ$188,3,FALSE))="","",(VLOOKUP($E175,'Org List'!$AO$10:$AQ$188,3,FALSE))),"")</f>
        <v>Yorkshire and The Humber Region</v>
      </c>
      <c r="D175" s="114" t="str">
        <f ca="1">IFERROR(IF((VLOOKUP($E175,'Org List'!$AT$10:$AV$188,3,FALSE))="","",(VLOOKUP($E175,'Org List'!$AT$10:$AV$188,3,FALSE))),"")</f>
        <v>NHS England North (Yorkshire And Humber)</v>
      </c>
      <c r="E175" s="98" t="str">
        <f t="shared" ca="1" si="2"/>
        <v>E08000036</v>
      </c>
      <c r="F175" s="100" t="str">
        <f ca="1">IF(E175="","",VLOOKUP(E175,'Org List'!$J$9:$K$488,2,0))</f>
        <v>Wakefield</v>
      </c>
      <c r="G175" s="121">
        <f ca="1">IFERROR(IF((VLOOKUP($E175,'Adj NEA Backsheet'!$D$5:$CB$183,G$9,FALSE))="","",(VLOOKUP($E175,'Adj NEA Backsheet'!$D$5:$CB$183,G$9,FALSE))),"")</f>
        <v>3020.3031943992228</v>
      </c>
      <c r="H175" s="122">
        <f ca="1">IFERROR(IF((VLOOKUP($E175,'Adj NEA Backsheet'!$D$5:$CB$183,H$9,FALSE))="","",(VLOOKUP($E175,'Adj NEA Backsheet'!$D$5:$CB$183,H$9,FALSE))),"")</f>
        <v>3135.8859799620896</v>
      </c>
      <c r="I175" s="122">
        <f ca="1">IFERROR(IF((VLOOKUP($E175,'Adj NEA Backsheet'!$D$5:$CB$183,I$9,FALSE))="","",(VLOOKUP($E175,'Adj NEA Backsheet'!$D$5:$CB$183,I$9,FALSE))),"")</f>
        <v>2995.7392455184745</v>
      </c>
      <c r="J175" s="123">
        <f ca="1">IFERROR(IF((VLOOKUP($E175,'Adj NEA Backsheet'!$D$5:$CB$183,J$9,FALSE))="","",(VLOOKUP($E175,'Adj NEA Backsheet'!$D$5:$CB$183,J$9,FALSE))),"")</f>
        <v>3233.8475123531057</v>
      </c>
      <c r="K175" s="121">
        <f ca="1">IFERROR(IF((VLOOKUP($E175,'Adj NEA Backsheet'!$D$5:$CB$183,K$9,FALSE))="","",(VLOOKUP($E175,'Adj NEA Backsheet'!$D$5:$CB$183,K$9,FALSE))),"")</f>
        <v>6916.248562855315</v>
      </c>
      <c r="L175" s="122">
        <f ca="1">IFERROR(IF((VLOOKUP($E175,'Adj NEA Backsheet'!$D$5:$CB$183,L$9,FALSE))="","",(VLOOKUP($E175,'Adj NEA Backsheet'!$D$5:$CB$183,L$9,FALSE))),"")</f>
        <v>6949.1418251714749</v>
      </c>
      <c r="M175" s="122">
        <f ca="1">IFERROR(IF((VLOOKUP($E175,'Adj NEA Backsheet'!$D$5:$CB$183,M$9,FALSE))="","",(VLOOKUP($E175,'Adj NEA Backsheet'!$D$5:$CB$183,M$9,FALSE))),"")</f>
        <v>6678.2352933891143</v>
      </c>
      <c r="N175" s="124">
        <f ca="1">IFERROR(IF((VLOOKUP($E175,'Adj NEA Backsheet'!$D$5:$CB$183,N$9,FALSE))="","",(VLOOKUP($E175,'Adj NEA Backsheet'!$D$5:$CB$183,N$9,FALSE))),"")</f>
        <v>6955.4906259683676</v>
      </c>
      <c r="O175" s="121">
        <f ca="1">IFERROR(IF((VLOOKUP($E175,'Adj NEA Backsheet'!$D$5:$CB$183,O$9,FALSE))="","",(VLOOKUP($E175,'Adj NEA Backsheet'!$D$5:$CB$183,O$9,FALSE))),"")</f>
        <v>9936.5517572545377</v>
      </c>
      <c r="P175" s="125">
        <f ca="1">IFERROR(IF((VLOOKUP($E175,'Adj NEA Backsheet'!$D$5:$CB$183,P$9,FALSE))="","",(VLOOKUP($E175,'Adj NEA Backsheet'!$D$5:$CB$183,P$9,FALSE))),"")</f>
        <v>10085.027805133564</v>
      </c>
      <c r="Q175" s="122">
        <f ca="1">IFERROR(IF((VLOOKUP($E175,'Adj NEA Backsheet'!$D$5:$CB$183,Q$9,FALSE))="","",(VLOOKUP($E175,'Adj NEA Backsheet'!$D$5:$CB$183,Q$9,FALSE))),"")</f>
        <v>9673.9745389075888</v>
      </c>
      <c r="R175" s="124">
        <f ca="1">IFERROR(IF((VLOOKUP($E175,'Adj NEA Backsheet'!$D$5:$CB$183,R$9,FALSE))="","",(VLOOKUP($E175,'Adj NEA Backsheet'!$D$5:$CB$183,R$9,FALSE))),"")</f>
        <v>10189.338138321473</v>
      </c>
    </row>
    <row r="176" spans="1:18" ht="15" customHeight="1" x14ac:dyDescent="0.3">
      <c r="A176" s="57">
        <v>163</v>
      </c>
      <c r="B176" s="98" t="str">
        <f ca="1">IFERROR(IF((VLOOKUP($E176,'Org List'!$AJ$10:$AL$188,3,FALSE))="","",(VLOOKUP($E176,'Org List'!$AJ$10:$AL$188,3,FALSE))),"")</f>
        <v>Midlands and East of England Commissioning Region</v>
      </c>
      <c r="C176" s="99" t="str">
        <f ca="1">IFERROR(IF((VLOOKUP($E176,'Org List'!$AO$10:$AQ$188,3,FALSE))="","",(VLOOKUP($E176,'Org List'!$AO$10:$AQ$188,3,FALSE))),"")</f>
        <v>West Midlands Region</v>
      </c>
      <c r="D176" s="114" t="str">
        <f ca="1">IFERROR(IF((VLOOKUP($E176,'Org List'!$AT$10:$AV$188,3,FALSE))="","",(VLOOKUP($E176,'Org List'!$AT$10:$AV$188,3,FALSE))),"")</f>
        <v>NHS England Midlands And East (West Midlands)</v>
      </c>
      <c r="E176" s="98" t="str">
        <f t="shared" ca="1" si="2"/>
        <v>E08000030</v>
      </c>
      <c r="F176" s="100" t="str">
        <f ca="1">IF(E176="","",VLOOKUP(E176,'Org List'!$J$9:$K$488,2,0))</f>
        <v>Walsall</v>
      </c>
      <c r="G176" s="121">
        <f ca="1">IFERROR(IF((VLOOKUP($E176,'Adj NEA Backsheet'!$D$5:$CB$183,G$9,FALSE))="","",(VLOOKUP($E176,'Adj NEA Backsheet'!$D$5:$CB$183,G$9,FALSE))),"")</f>
        <v>3009.8616367756485</v>
      </c>
      <c r="H176" s="122">
        <f ca="1">IFERROR(IF((VLOOKUP($E176,'Adj NEA Backsheet'!$D$5:$CB$183,H$9,FALSE))="","",(VLOOKUP($E176,'Adj NEA Backsheet'!$D$5:$CB$183,H$9,FALSE))),"")</f>
        <v>3027.9718125326708</v>
      </c>
      <c r="I176" s="122">
        <f ca="1">IFERROR(IF((VLOOKUP($E176,'Adj NEA Backsheet'!$D$5:$CB$183,I$9,FALSE))="","",(VLOOKUP($E176,'Adj NEA Backsheet'!$D$5:$CB$183,I$9,FALSE))),"")</f>
        <v>3100.6440709694843</v>
      </c>
      <c r="J176" s="123">
        <f ca="1">IFERROR(IF((VLOOKUP($E176,'Adj NEA Backsheet'!$D$5:$CB$183,J$9,FALSE))="","",(VLOOKUP($E176,'Adj NEA Backsheet'!$D$5:$CB$183,J$9,FALSE))),"")</f>
        <v>3454.4244308833281</v>
      </c>
      <c r="K176" s="121">
        <f ca="1">IFERROR(IF((VLOOKUP($E176,'Adj NEA Backsheet'!$D$5:$CB$183,K$9,FALSE))="","",(VLOOKUP($E176,'Adj NEA Backsheet'!$D$5:$CB$183,K$9,FALSE))),"")</f>
        <v>5915.3339556229366</v>
      </c>
      <c r="L176" s="122">
        <f ca="1">IFERROR(IF((VLOOKUP($E176,'Adj NEA Backsheet'!$D$5:$CB$183,L$9,FALSE))="","",(VLOOKUP($E176,'Adj NEA Backsheet'!$D$5:$CB$183,L$9,FALSE))),"")</f>
        <v>5704.2416307293206</v>
      </c>
      <c r="M176" s="122">
        <f ca="1">IFERROR(IF((VLOOKUP($E176,'Adj NEA Backsheet'!$D$5:$CB$183,M$9,FALSE))="","",(VLOOKUP($E176,'Adj NEA Backsheet'!$D$5:$CB$183,M$9,FALSE))),"")</f>
        <v>5680.939466535232</v>
      </c>
      <c r="N176" s="124">
        <f ca="1">IFERROR(IF((VLOOKUP($E176,'Adj NEA Backsheet'!$D$5:$CB$183,N$9,FALSE))="","",(VLOOKUP($E176,'Adj NEA Backsheet'!$D$5:$CB$183,N$9,FALSE))),"")</f>
        <v>6085.8941287661492</v>
      </c>
      <c r="O176" s="121">
        <f ca="1">IFERROR(IF((VLOOKUP($E176,'Adj NEA Backsheet'!$D$5:$CB$183,O$9,FALSE))="","",(VLOOKUP($E176,'Adj NEA Backsheet'!$D$5:$CB$183,O$9,FALSE))),"")</f>
        <v>8925.1955923985843</v>
      </c>
      <c r="P176" s="125">
        <f ca="1">IFERROR(IF((VLOOKUP($E176,'Adj NEA Backsheet'!$D$5:$CB$183,P$9,FALSE))="","",(VLOOKUP($E176,'Adj NEA Backsheet'!$D$5:$CB$183,P$9,FALSE))),"")</f>
        <v>8732.2134432619914</v>
      </c>
      <c r="Q176" s="122">
        <f ca="1">IFERROR(IF((VLOOKUP($E176,'Adj NEA Backsheet'!$D$5:$CB$183,Q$9,FALSE))="","",(VLOOKUP($E176,'Adj NEA Backsheet'!$D$5:$CB$183,Q$9,FALSE))),"")</f>
        <v>8781.5835375047172</v>
      </c>
      <c r="R176" s="124">
        <f ca="1">IFERROR(IF((VLOOKUP($E176,'Adj NEA Backsheet'!$D$5:$CB$183,R$9,FALSE))="","",(VLOOKUP($E176,'Adj NEA Backsheet'!$D$5:$CB$183,R$9,FALSE))),"")</f>
        <v>9540.3185596494768</v>
      </c>
    </row>
    <row r="177" spans="1:18" ht="15" customHeight="1" x14ac:dyDescent="0.3">
      <c r="A177" s="57">
        <v>164</v>
      </c>
      <c r="B177" s="98" t="str">
        <f ca="1">IFERROR(IF((VLOOKUP($E177,'Org List'!$AJ$10:$AL$188,3,FALSE))="","",(VLOOKUP($E177,'Org List'!$AJ$10:$AL$188,3,FALSE))),"")</f>
        <v>London Commissioning Region</v>
      </c>
      <c r="C177" s="99" t="str">
        <f ca="1">IFERROR(IF((VLOOKUP($E177,'Org List'!$AO$10:$AQ$188,3,FALSE))="","",(VLOOKUP($E177,'Org List'!$AO$10:$AQ$188,3,FALSE))),"")</f>
        <v>London Region</v>
      </c>
      <c r="D177" s="114" t="str">
        <f ca="1">IFERROR(IF((VLOOKUP($E177,'Org List'!$AT$10:$AV$188,3,FALSE))="","",(VLOOKUP($E177,'Org List'!$AT$10:$AV$188,3,FALSE))),"")</f>
        <v>NHS England London</v>
      </c>
      <c r="E177" s="98" t="str">
        <f t="shared" ca="1" si="2"/>
        <v>E09000031</v>
      </c>
      <c r="F177" s="100" t="str">
        <f ca="1">IF(E177="","",VLOOKUP(E177,'Org List'!$J$9:$K$488,2,0))</f>
        <v>Waltham Forest</v>
      </c>
      <c r="G177" s="121">
        <f ca="1">IFERROR(IF((VLOOKUP($E177,'Adj NEA Backsheet'!$D$5:$CB$183,G$9,FALSE))="","",(VLOOKUP($E177,'Adj NEA Backsheet'!$D$5:$CB$183,G$9,FALSE))),"")</f>
        <v>2676.9813427549007</v>
      </c>
      <c r="H177" s="122">
        <f ca="1">IFERROR(IF((VLOOKUP($E177,'Adj NEA Backsheet'!$D$5:$CB$183,H$9,FALSE))="","",(VLOOKUP($E177,'Adj NEA Backsheet'!$D$5:$CB$183,H$9,FALSE))),"")</f>
        <v>2861.0463845797462</v>
      </c>
      <c r="I177" s="122">
        <f ca="1">IFERROR(IF((VLOOKUP($E177,'Adj NEA Backsheet'!$D$5:$CB$183,I$9,FALSE))="","",(VLOOKUP($E177,'Adj NEA Backsheet'!$D$5:$CB$183,I$9,FALSE))),"")</f>
        <v>2834.8235080151167</v>
      </c>
      <c r="J177" s="123">
        <f ca="1">IFERROR(IF((VLOOKUP($E177,'Adj NEA Backsheet'!$D$5:$CB$183,J$9,FALSE))="","",(VLOOKUP($E177,'Adj NEA Backsheet'!$D$5:$CB$183,J$9,FALSE))),"")</f>
        <v>3023.8448545589208</v>
      </c>
      <c r="K177" s="121">
        <f ca="1">IFERROR(IF((VLOOKUP($E177,'Adj NEA Backsheet'!$D$5:$CB$183,K$9,FALSE))="","",(VLOOKUP($E177,'Adj NEA Backsheet'!$D$5:$CB$183,K$9,FALSE))),"")</f>
        <v>4688.0797319903813</v>
      </c>
      <c r="L177" s="122">
        <f ca="1">IFERROR(IF((VLOOKUP($E177,'Adj NEA Backsheet'!$D$5:$CB$183,L$9,FALSE))="","",(VLOOKUP($E177,'Adj NEA Backsheet'!$D$5:$CB$183,L$9,FALSE))),"")</f>
        <v>4502.0178635900193</v>
      </c>
      <c r="M177" s="122">
        <f ca="1">IFERROR(IF((VLOOKUP($E177,'Adj NEA Backsheet'!$D$5:$CB$183,M$9,FALSE))="","",(VLOOKUP($E177,'Adj NEA Backsheet'!$D$5:$CB$183,M$9,FALSE))),"")</f>
        <v>4340.0748383974969</v>
      </c>
      <c r="N177" s="124">
        <f ca="1">IFERROR(IF((VLOOKUP($E177,'Adj NEA Backsheet'!$D$5:$CB$183,N$9,FALSE))="","",(VLOOKUP($E177,'Adj NEA Backsheet'!$D$5:$CB$183,N$9,FALSE))),"")</f>
        <v>4596.8467657857736</v>
      </c>
      <c r="O177" s="121">
        <f ca="1">IFERROR(IF((VLOOKUP($E177,'Adj NEA Backsheet'!$D$5:$CB$183,O$9,FALSE))="","",(VLOOKUP($E177,'Adj NEA Backsheet'!$D$5:$CB$183,O$9,FALSE))),"")</f>
        <v>7365.061074745282</v>
      </c>
      <c r="P177" s="125">
        <f ca="1">IFERROR(IF((VLOOKUP($E177,'Adj NEA Backsheet'!$D$5:$CB$183,P$9,FALSE))="","",(VLOOKUP($E177,'Adj NEA Backsheet'!$D$5:$CB$183,P$9,FALSE))),"")</f>
        <v>7363.0642481697651</v>
      </c>
      <c r="Q177" s="122">
        <f ca="1">IFERROR(IF((VLOOKUP($E177,'Adj NEA Backsheet'!$D$5:$CB$183,Q$9,FALSE))="","",(VLOOKUP($E177,'Adj NEA Backsheet'!$D$5:$CB$183,Q$9,FALSE))),"")</f>
        <v>7174.898346412614</v>
      </c>
      <c r="R177" s="124">
        <f ca="1">IFERROR(IF((VLOOKUP($E177,'Adj NEA Backsheet'!$D$5:$CB$183,R$9,FALSE))="","",(VLOOKUP($E177,'Adj NEA Backsheet'!$D$5:$CB$183,R$9,FALSE))),"")</f>
        <v>7620.6916203446945</v>
      </c>
    </row>
    <row r="178" spans="1:18" ht="15" customHeight="1" x14ac:dyDescent="0.3">
      <c r="A178" s="57">
        <v>165</v>
      </c>
      <c r="B178" s="98" t="str">
        <f ca="1">IFERROR(IF((VLOOKUP($E178,'Org List'!$AJ$10:$AL$188,3,FALSE))="","",(VLOOKUP($E178,'Org List'!$AJ$10:$AL$188,3,FALSE))),"")</f>
        <v>London Commissioning Region</v>
      </c>
      <c r="C178" s="99" t="str">
        <f ca="1">IFERROR(IF((VLOOKUP($E178,'Org List'!$AO$10:$AQ$188,3,FALSE))="","",(VLOOKUP($E178,'Org List'!$AO$10:$AQ$188,3,FALSE))),"")</f>
        <v>London Region</v>
      </c>
      <c r="D178" s="114" t="str">
        <f ca="1">IFERROR(IF((VLOOKUP($E178,'Org List'!$AT$10:$AV$188,3,FALSE))="","",(VLOOKUP($E178,'Org List'!$AT$10:$AV$188,3,FALSE))),"")</f>
        <v>NHS England London</v>
      </c>
      <c r="E178" s="98" t="str">
        <f t="shared" ca="1" si="2"/>
        <v>E09000032</v>
      </c>
      <c r="F178" s="100" t="str">
        <f ca="1">IF(E178="","",VLOOKUP(E178,'Org List'!$J$9:$K$488,2,0))</f>
        <v>Wandsworth</v>
      </c>
      <c r="G178" s="121">
        <f ca="1">IFERROR(IF((VLOOKUP($E178,'Adj NEA Backsheet'!$D$5:$CB$183,G$9,FALSE))="","",(VLOOKUP($E178,'Adj NEA Backsheet'!$D$5:$CB$183,G$9,FALSE))),"")</f>
        <v>2324.8096931155997</v>
      </c>
      <c r="H178" s="122">
        <f ca="1">IFERROR(IF((VLOOKUP($E178,'Adj NEA Backsheet'!$D$5:$CB$183,H$9,FALSE))="","",(VLOOKUP($E178,'Adj NEA Backsheet'!$D$5:$CB$183,H$9,FALSE))),"")</f>
        <v>2463.5279549033621</v>
      </c>
      <c r="I178" s="122">
        <f ca="1">IFERROR(IF((VLOOKUP($E178,'Adj NEA Backsheet'!$D$5:$CB$183,I$9,FALSE))="","",(VLOOKUP($E178,'Adj NEA Backsheet'!$D$5:$CB$183,I$9,FALSE))),"")</f>
        <v>2637.603801033712</v>
      </c>
      <c r="J178" s="123">
        <f ca="1">IFERROR(IF((VLOOKUP($E178,'Adj NEA Backsheet'!$D$5:$CB$183,J$9,FALSE))="","",(VLOOKUP($E178,'Adj NEA Backsheet'!$D$5:$CB$183,J$9,FALSE))),"")</f>
        <v>2889.6766989710477</v>
      </c>
      <c r="K178" s="121">
        <f ca="1">IFERROR(IF((VLOOKUP($E178,'Adj NEA Backsheet'!$D$5:$CB$183,K$9,FALSE))="","",(VLOOKUP($E178,'Adj NEA Backsheet'!$D$5:$CB$183,K$9,FALSE))),"")</f>
        <v>4711.1661691706686</v>
      </c>
      <c r="L178" s="122">
        <f ca="1">IFERROR(IF((VLOOKUP($E178,'Adj NEA Backsheet'!$D$5:$CB$183,L$9,FALSE))="","",(VLOOKUP($E178,'Adj NEA Backsheet'!$D$5:$CB$183,L$9,FALSE))),"")</f>
        <v>4473.2457673815088</v>
      </c>
      <c r="M178" s="122">
        <f ca="1">IFERROR(IF((VLOOKUP($E178,'Adj NEA Backsheet'!$D$5:$CB$183,M$9,FALSE))="","",(VLOOKUP($E178,'Adj NEA Backsheet'!$D$5:$CB$183,M$9,FALSE))),"")</f>
        <v>4552.5088765355058</v>
      </c>
      <c r="N178" s="124">
        <f ca="1">IFERROR(IF((VLOOKUP($E178,'Adj NEA Backsheet'!$D$5:$CB$183,N$9,FALSE))="","",(VLOOKUP($E178,'Adj NEA Backsheet'!$D$5:$CB$183,N$9,FALSE))),"")</f>
        <v>4730.8931009570679</v>
      </c>
      <c r="O178" s="121">
        <f ca="1">IFERROR(IF((VLOOKUP($E178,'Adj NEA Backsheet'!$D$5:$CB$183,O$9,FALSE))="","",(VLOOKUP($E178,'Adj NEA Backsheet'!$D$5:$CB$183,O$9,FALSE))),"")</f>
        <v>7035.9758622862682</v>
      </c>
      <c r="P178" s="125">
        <f ca="1">IFERROR(IF((VLOOKUP($E178,'Adj NEA Backsheet'!$D$5:$CB$183,P$9,FALSE))="","",(VLOOKUP($E178,'Adj NEA Backsheet'!$D$5:$CB$183,P$9,FALSE))),"")</f>
        <v>6936.7737222848709</v>
      </c>
      <c r="Q178" s="122">
        <f ca="1">IFERROR(IF((VLOOKUP($E178,'Adj NEA Backsheet'!$D$5:$CB$183,Q$9,FALSE))="","",(VLOOKUP($E178,'Adj NEA Backsheet'!$D$5:$CB$183,Q$9,FALSE))),"")</f>
        <v>7190.1126775692173</v>
      </c>
      <c r="R178" s="124">
        <f ca="1">IFERROR(IF((VLOOKUP($E178,'Adj NEA Backsheet'!$D$5:$CB$183,R$9,FALSE))="","",(VLOOKUP($E178,'Adj NEA Backsheet'!$D$5:$CB$183,R$9,FALSE))),"")</f>
        <v>7620.5697999281156</v>
      </c>
    </row>
    <row r="179" spans="1:18" ht="15" customHeight="1" x14ac:dyDescent="0.3">
      <c r="A179" s="57">
        <v>166</v>
      </c>
      <c r="B179" s="98" t="str">
        <f ca="1">IFERROR(IF((VLOOKUP($E179,'Org List'!$AJ$10:$AL$188,3,FALSE))="","",(VLOOKUP($E179,'Org List'!$AJ$10:$AL$188,3,FALSE))),"")</f>
        <v>North of England Commissioning Region</v>
      </c>
      <c r="C179" s="99" t="str">
        <f ca="1">IFERROR(IF((VLOOKUP($E179,'Org List'!$AO$10:$AQ$188,3,FALSE))="","",(VLOOKUP($E179,'Org List'!$AO$10:$AQ$188,3,FALSE))),"")</f>
        <v>North West Region</v>
      </c>
      <c r="D179" s="114" t="str">
        <f ca="1">IFERROR(IF((VLOOKUP($E179,'Org List'!$AT$10:$AV$188,3,FALSE))="","",(VLOOKUP($E179,'Org List'!$AT$10:$AV$188,3,FALSE))),"")</f>
        <v>NHS England North (Cheshire And Merseyside)</v>
      </c>
      <c r="E179" s="98" t="str">
        <f t="shared" ca="1" si="2"/>
        <v>E06000007</v>
      </c>
      <c r="F179" s="100" t="str">
        <f ca="1">IF(E179="","",VLOOKUP(E179,'Org List'!$J$9:$K$488,2,0))</f>
        <v>Warrington</v>
      </c>
      <c r="G179" s="121">
        <f ca="1">IFERROR(IF((VLOOKUP($E179,'Adj NEA Backsheet'!$D$5:$CB$183,G$9,FALSE))="","",(VLOOKUP($E179,'Adj NEA Backsheet'!$D$5:$CB$183,G$9,FALSE))),"")</f>
        <v>2093.4465653150291</v>
      </c>
      <c r="H179" s="122">
        <f ca="1">IFERROR(IF((VLOOKUP($E179,'Adj NEA Backsheet'!$D$5:$CB$183,H$9,FALSE))="","",(VLOOKUP($E179,'Adj NEA Backsheet'!$D$5:$CB$183,H$9,FALSE))),"")</f>
        <v>2540.095644736261</v>
      </c>
      <c r="I179" s="122">
        <f ca="1">IFERROR(IF((VLOOKUP($E179,'Adj NEA Backsheet'!$D$5:$CB$183,I$9,FALSE))="","",(VLOOKUP($E179,'Adj NEA Backsheet'!$D$5:$CB$183,I$9,FALSE))),"")</f>
        <v>2802.8299087938449</v>
      </c>
      <c r="J179" s="123">
        <f ca="1">IFERROR(IF((VLOOKUP($E179,'Adj NEA Backsheet'!$D$5:$CB$183,J$9,FALSE))="","",(VLOOKUP($E179,'Adj NEA Backsheet'!$D$5:$CB$183,J$9,FALSE))),"")</f>
        <v>2287.3179672316587</v>
      </c>
      <c r="K179" s="121">
        <f ca="1">IFERROR(IF((VLOOKUP($E179,'Adj NEA Backsheet'!$D$5:$CB$183,K$9,FALSE))="","",(VLOOKUP($E179,'Adj NEA Backsheet'!$D$5:$CB$183,K$9,FALSE))),"")</f>
        <v>3737.6495768989835</v>
      </c>
      <c r="L179" s="122">
        <f ca="1">IFERROR(IF((VLOOKUP($E179,'Adj NEA Backsheet'!$D$5:$CB$183,L$9,FALSE))="","",(VLOOKUP($E179,'Adj NEA Backsheet'!$D$5:$CB$183,L$9,FALSE))),"")</f>
        <v>3848.9188527963688</v>
      </c>
      <c r="M179" s="122">
        <f ca="1">IFERROR(IF((VLOOKUP($E179,'Adj NEA Backsheet'!$D$5:$CB$183,M$9,FALSE))="","",(VLOOKUP($E179,'Adj NEA Backsheet'!$D$5:$CB$183,M$9,FALSE))),"")</f>
        <v>3591.502090173135</v>
      </c>
      <c r="N179" s="124">
        <f ca="1">IFERROR(IF((VLOOKUP($E179,'Adj NEA Backsheet'!$D$5:$CB$183,N$9,FALSE))="","",(VLOOKUP($E179,'Adj NEA Backsheet'!$D$5:$CB$183,N$9,FALSE))),"")</f>
        <v>3806.4524611093375</v>
      </c>
      <c r="O179" s="121">
        <f ca="1">IFERROR(IF((VLOOKUP($E179,'Adj NEA Backsheet'!$D$5:$CB$183,O$9,FALSE))="","",(VLOOKUP($E179,'Adj NEA Backsheet'!$D$5:$CB$183,O$9,FALSE))),"")</f>
        <v>5831.0961422140126</v>
      </c>
      <c r="P179" s="125">
        <f ca="1">IFERROR(IF((VLOOKUP($E179,'Adj NEA Backsheet'!$D$5:$CB$183,P$9,FALSE))="","",(VLOOKUP($E179,'Adj NEA Backsheet'!$D$5:$CB$183,P$9,FALSE))),"")</f>
        <v>6389.0144975326293</v>
      </c>
      <c r="Q179" s="122">
        <f ca="1">IFERROR(IF((VLOOKUP($E179,'Adj NEA Backsheet'!$D$5:$CB$183,Q$9,FALSE))="","",(VLOOKUP($E179,'Adj NEA Backsheet'!$D$5:$CB$183,Q$9,FALSE))),"")</f>
        <v>6394.3319989669799</v>
      </c>
      <c r="R179" s="124">
        <f ca="1">IFERROR(IF((VLOOKUP($E179,'Adj NEA Backsheet'!$D$5:$CB$183,R$9,FALSE))="","",(VLOOKUP($E179,'Adj NEA Backsheet'!$D$5:$CB$183,R$9,FALSE))),"")</f>
        <v>6093.7704283409967</v>
      </c>
    </row>
    <row r="180" spans="1:18" ht="15" customHeight="1" x14ac:dyDescent="0.3">
      <c r="A180" s="57">
        <v>167</v>
      </c>
      <c r="B180" s="98" t="str">
        <f ca="1">IFERROR(IF((VLOOKUP($E180,'Org List'!$AJ$10:$AL$188,3,FALSE))="","",(VLOOKUP($E180,'Org List'!$AJ$10:$AL$188,3,FALSE))),"")</f>
        <v>Midlands and East of England Commissioning Region</v>
      </c>
      <c r="C180" s="99" t="str">
        <f ca="1">IFERROR(IF((VLOOKUP($E180,'Org List'!$AO$10:$AQ$188,3,FALSE))="","",(VLOOKUP($E180,'Org List'!$AO$10:$AQ$188,3,FALSE))),"")</f>
        <v>West Midlands Region</v>
      </c>
      <c r="D180" s="114" t="str">
        <f ca="1">IFERROR(IF((VLOOKUP($E180,'Org List'!$AT$10:$AV$188,3,FALSE))="","",(VLOOKUP($E180,'Org List'!$AT$10:$AV$188,3,FALSE))),"")</f>
        <v>NHS England Midlands And East (West Midlands)</v>
      </c>
      <c r="E180" s="98" t="str">
        <f t="shared" ca="1" si="2"/>
        <v>E10000031</v>
      </c>
      <c r="F180" s="100" t="str">
        <f ca="1">IF(E180="","",VLOOKUP(E180,'Org List'!$J$9:$K$488,2,0))</f>
        <v>Warwickshire</v>
      </c>
      <c r="G180" s="121">
        <f ca="1">IFERROR(IF((VLOOKUP($E180,'Adj NEA Backsheet'!$D$5:$CB$183,G$9,FALSE))="","",(VLOOKUP($E180,'Adj NEA Backsheet'!$D$5:$CB$183,G$9,FALSE))),"")</f>
        <v>3672.380142386191</v>
      </c>
      <c r="H180" s="122">
        <f ca="1">IFERROR(IF((VLOOKUP($E180,'Adj NEA Backsheet'!$D$5:$CB$183,H$9,FALSE))="","",(VLOOKUP($E180,'Adj NEA Backsheet'!$D$5:$CB$183,H$9,FALSE))),"")</f>
        <v>4210.2966424700444</v>
      </c>
      <c r="I180" s="122">
        <f ca="1">IFERROR(IF((VLOOKUP($E180,'Adj NEA Backsheet'!$D$5:$CB$183,I$9,FALSE))="","",(VLOOKUP($E180,'Adj NEA Backsheet'!$D$5:$CB$183,I$9,FALSE))),"")</f>
        <v>4063.6544406722087</v>
      </c>
      <c r="J180" s="123">
        <f ca="1">IFERROR(IF((VLOOKUP($E180,'Adj NEA Backsheet'!$D$5:$CB$183,J$9,FALSE))="","",(VLOOKUP($E180,'Adj NEA Backsheet'!$D$5:$CB$183,J$9,FALSE))),"")</f>
        <v>4438.843554923882</v>
      </c>
      <c r="K180" s="121">
        <f ca="1">IFERROR(IF((VLOOKUP($E180,'Adj NEA Backsheet'!$D$5:$CB$183,K$9,FALSE))="","",(VLOOKUP($E180,'Adj NEA Backsheet'!$D$5:$CB$183,K$9,FALSE))),"")</f>
        <v>10544.1473406735</v>
      </c>
      <c r="L180" s="122">
        <f ca="1">IFERROR(IF((VLOOKUP($E180,'Adj NEA Backsheet'!$D$5:$CB$183,L$9,FALSE))="","",(VLOOKUP($E180,'Adj NEA Backsheet'!$D$5:$CB$183,L$9,FALSE))),"")</f>
        <v>10787.107617246042</v>
      </c>
      <c r="M180" s="122">
        <f ca="1">IFERROR(IF((VLOOKUP($E180,'Adj NEA Backsheet'!$D$5:$CB$183,M$9,FALSE))="","",(VLOOKUP($E180,'Adj NEA Backsheet'!$D$5:$CB$183,M$9,FALSE))),"")</f>
        <v>10833.306318212588</v>
      </c>
      <c r="N180" s="124">
        <f ca="1">IFERROR(IF((VLOOKUP($E180,'Adj NEA Backsheet'!$D$5:$CB$183,N$9,FALSE))="","",(VLOOKUP($E180,'Adj NEA Backsheet'!$D$5:$CB$183,N$9,FALSE))),"")</f>
        <v>11151.99366066067</v>
      </c>
      <c r="O180" s="121">
        <f ca="1">IFERROR(IF((VLOOKUP($E180,'Adj NEA Backsheet'!$D$5:$CB$183,O$9,FALSE))="","",(VLOOKUP($E180,'Adj NEA Backsheet'!$D$5:$CB$183,O$9,FALSE))),"")</f>
        <v>14216.527483059692</v>
      </c>
      <c r="P180" s="125">
        <f ca="1">IFERROR(IF((VLOOKUP($E180,'Adj NEA Backsheet'!$D$5:$CB$183,P$9,FALSE))="","",(VLOOKUP($E180,'Adj NEA Backsheet'!$D$5:$CB$183,P$9,FALSE))),"")</f>
        <v>14997.404259716086</v>
      </c>
      <c r="Q180" s="122">
        <f ca="1">IFERROR(IF((VLOOKUP($E180,'Adj NEA Backsheet'!$D$5:$CB$183,Q$9,FALSE))="","",(VLOOKUP($E180,'Adj NEA Backsheet'!$D$5:$CB$183,Q$9,FALSE))),"")</f>
        <v>14896.960758884798</v>
      </c>
      <c r="R180" s="124">
        <f ca="1">IFERROR(IF((VLOOKUP($E180,'Adj NEA Backsheet'!$D$5:$CB$183,R$9,FALSE))="","",(VLOOKUP($E180,'Adj NEA Backsheet'!$D$5:$CB$183,R$9,FALSE))),"")</f>
        <v>15590.837215584552</v>
      </c>
    </row>
    <row r="181" spans="1:18" ht="15" customHeight="1" x14ac:dyDescent="0.3">
      <c r="A181" s="57">
        <v>168</v>
      </c>
      <c r="B181" s="98" t="str">
        <f ca="1">IFERROR(IF((VLOOKUP($E181,'Org List'!$AJ$10:$AL$188,3,FALSE))="","",(VLOOKUP($E181,'Org List'!$AJ$10:$AL$188,3,FALSE))),"")</f>
        <v>South East England Commissioning Region</v>
      </c>
      <c r="C181" s="99" t="str">
        <f ca="1">IFERROR(IF((VLOOKUP($E181,'Org List'!$AO$10:$AQ$188,3,FALSE))="","",(VLOOKUP($E181,'Org List'!$AO$10:$AQ$188,3,FALSE))),"")</f>
        <v>South East Region</v>
      </c>
      <c r="D181" s="114" t="str">
        <f ca="1">IFERROR(IF((VLOOKUP($E181,'Org List'!$AT$10:$AV$188,3,FALSE))="","",(VLOOKUP($E181,'Org List'!$AT$10:$AV$188,3,FALSE))),"")</f>
        <v>NHS England South East (Hampshire, Isle of Wight and Thames Valley)</v>
      </c>
      <c r="E181" s="98" t="str">
        <f t="shared" ca="1" si="2"/>
        <v>E06000037</v>
      </c>
      <c r="F181" s="100" t="str">
        <f ca="1">IF(E181="","",VLOOKUP(E181,'Org List'!$J$9:$K$488,2,0))</f>
        <v>West Berkshire</v>
      </c>
      <c r="G181" s="121">
        <f ca="1">IFERROR(IF((VLOOKUP($E181,'Adj NEA Backsheet'!$D$5:$CB$183,G$9,FALSE))="","",(VLOOKUP($E181,'Adj NEA Backsheet'!$D$5:$CB$183,G$9,FALSE))),"")</f>
        <v>1012.3567892018007</v>
      </c>
      <c r="H181" s="122">
        <f ca="1">IFERROR(IF((VLOOKUP($E181,'Adj NEA Backsheet'!$D$5:$CB$183,H$9,FALSE))="","",(VLOOKUP($E181,'Adj NEA Backsheet'!$D$5:$CB$183,H$9,FALSE))),"")</f>
        <v>1118.8770743685018</v>
      </c>
      <c r="I181" s="122">
        <f ca="1">IFERROR(IF((VLOOKUP($E181,'Adj NEA Backsheet'!$D$5:$CB$183,I$9,FALSE))="","",(VLOOKUP($E181,'Adj NEA Backsheet'!$D$5:$CB$183,I$9,FALSE))),"")</f>
        <v>1119.4605415477158</v>
      </c>
      <c r="J181" s="123">
        <f ca="1">IFERROR(IF((VLOOKUP($E181,'Adj NEA Backsheet'!$D$5:$CB$183,J$9,FALSE))="","",(VLOOKUP($E181,'Adj NEA Backsheet'!$D$5:$CB$183,J$9,FALSE))),"")</f>
        <v>1172.4723423046476</v>
      </c>
      <c r="K181" s="121">
        <f ca="1">IFERROR(IF((VLOOKUP($E181,'Adj NEA Backsheet'!$D$5:$CB$183,K$9,FALSE))="","",(VLOOKUP($E181,'Adj NEA Backsheet'!$D$5:$CB$183,K$9,FALSE))),"")</f>
        <v>2481.0619755541011</v>
      </c>
      <c r="L181" s="122">
        <f ca="1">IFERROR(IF((VLOOKUP($E181,'Adj NEA Backsheet'!$D$5:$CB$183,L$9,FALSE))="","",(VLOOKUP($E181,'Adj NEA Backsheet'!$D$5:$CB$183,L$9,FALSE))),"")</f>
        <v>2353.0585440844588</v>
      </c>
      <c r="M181" s="122">
        <f ca="1">IFERROR(IF((VLOOKUP($E181,'Adj NEA Backsheet'!$D$5:$CB$183,M$9,FALSE))="","",(VLOOKUP($E181,'Adj NEA Backsheet'!$D$5:$CB$183,M$9,FALSE))),"")</f>
        <v>2328.1475599056776</v>
      </c>
      <c r="N181" s="124">
        <f ca="1">IFERROR(IF((VLOOKUP($E181,'Adj NEA Backsheet'!$D$5:$CB$183,N$9,FALSE))="","",(VLOOKUP($E181,'Adj NEA Backsheet'!$D$5:$CB$183,N$9,FALSE))),"")</f>
        <v>2544.6670047226694</v>
      </c>
      <c r="O181" s="121">
        <f ca="1">IFERROR(IF((VLOOKUP($E181,'Adj NEA Backsheet'!$D$5:$CB$183,O$9,FALSE))="","",(VLOOKUP($E181,'Adj NEA Backsheet'!$D$5:$CB$183,O$9,FALSE))),"")</f>
        <v>3493.418764755902</v>
      </c>
      <c r="P181" s="125">
        <f ca="1">IFERROR(IF((VLOOKUP($E181,'Adj NEA Backsheet'!$D$5:$CB$183,P$9,FALSE))="","",(VLOOKUP($E181,'Adj NEA Backsheet'!$D$5:$CB$183,P$9,FALSE))),"")</f>
        <v>3471.9356184529606</v>
      </c>
      <c r="Q181" s="122">
        <f ca="1">IFERROR(IF((VLOOKUP($E181,'Adj NEA Backsheet'!$D$5:$CB$183,Q$9,FALSE))="","",(VLOOKUP($E181,'Adj NEA Backsheet'!$D$5:$CB$183,Q$9,FALSE))),"")</f>
        <v>3447.6081014533934</v>
      </c>
      <c r="R181" s="124">
        <f ca="1">IFERROR(IF((VLOOKUP($E181,'Adj NEA Backsheet'!$D$5:$CB$183,R$9,FALSE))="","",(VLOOKUP($E181,'Adj NEA Backsheet'!$D$5:$CB$183,R$9,FALSE))),"")</f>
        <v>3717.1393470273169</v>
      </c>
    </row>
    <row r="182" spans="1:18" ht="15" customHeight="1" x14ac:dyDescent="0.3">
      <c r="A182" s="57">
        <v>169</v>
      </c>
      <c r="B182" s="98" t="str">
        <f ca="1">IFERROR(IF((VLOOKUP($E182,'Org List'!$AJ$10:$AL$188,3,FALSE))="","",(VLOOKUP($E182,'Org List'!$AJ$10:$AL$188,3,FALSE))),"")</f>
        <v>South East England Commissioning Region</v>
      </c>
      <c r="C182" s="99" t="str">
        <f ca="1">IFERROR(IF((VLOOKUP($E182,'Org List'!$AO$10:$AQ$188,3,FALSE))="","",(VLOOKUP($E182,'Org List'!$AO$10:$AQ$188,3,FALSE))),"")</f>
        <v>South East Region</v>
      </c>
      <c r="D182" s="114" t="str">
        <f ca="1">IFERROR(IF((VLOOKUP($E182,'Org List'!$AT$10:$AV$188,3,FALSE))="","",(VLOOKUP($E182,'Org List'!$AT$10:$AV$188,3,FALSE))),"")</f>
        <v>NHS England South East (Kent, Surrey and Sussex)</v>
      </c>
      <c r="E182" s="98" t="str">
        <f t="shared" ca="1" si="2"/>
        <v>E10000032</v>
      </c>
      <c r="F182" s="100" t="str">
        <f ca="1">IF(E182="","",VLOOKUP(E182,'Org List'!$J$9:$K$488,2,0))</f>
        <v>West Sussex</v>
      </c>
      <c r="G182" s="121">
        <f ca="1">IFERROR(IF((VLOOKUP($E182,'Adj NEA Backsheet'!$D$5:$CB$183,G$9,FALSE))="","",(VLOOKUP($E182,'Adj NEA Backsheet'!$D$5:$CB$183,G$9,FALSE))),"")</f>
        <v>7111.7962685659131</v>
      </c>
      <c r="H182" s="122">
        <f ca="1">IFERROR(IF((VLOOKUP($E182,'Adj NEA Backsheet'!$D$5:$CB$183,H$9,FALSE))="","",(VLOOKUP($E182,'Adj NEA Backsheet'!$D$5:$CB$183,H$9,FALSE))),"")</f>
        <v>7515.8688856694034</v>
      </c>
      <c r="I182" s="122">
        <f ca="1">IFERROR(IF((VLOOKUP($E182,'Adj NEA Backsheet'!$D$5:$CB$183,I$9,FALSE))="","",(VLOOKUP($E182,'Adj NEA Backsheet'!$D$5:$CB$183,I$9,FALSE))),"")</f>
        <v>7442.9914409647336</v>
      </c>
      <c r="J182" s="123">
        <f ca="1">IFERROR(IF((VLOOKUP($E182,'Adj NEA Backsheet'!$D$5:$CB$183,J$9,FALSE))="","",(VLOOKUP($E182,'Adj NEA Backsheet'!$D$5:$CB$183,J$9,FALSE))),"")</f>
        <v>7832.4886098780535</v>
      </c>
      <c r="K182" s="121">
        <f ca="1">IFERROR(IF((VLOOKUP($E182,'Adj NEA Backsheet'!$D$5:$CB$183,K$9,FALSE))="","",(VLOOKUP($E182,'Adj NEA Backsheet'!$D$5:$CB$183,K$9,FALSE))),"")</f>
        <v>16517.257660180883</v>
      </c>
      <c r="L182" s="122">
        <f ca="1">IFERROR(IF((VLOOKUP($E182,'Adj NEA Backsheet'!$D$5:$CB$183,L$9,FALSE))="","",(VLOOKUP($E182,'Adj NEA Backsheet'!$D$5:$CB$183,L$9,FALSE))),"")</f>
        <v>16339.278001224427</v>
      </c>
      <c r="M182" s="122">
        <f ca="1">IFERROR(IF((VLOOKUP($E182,'Adj NEA Backsheet'!$D$5:$CB$183,M$9,FALSE))="","",(VLOOKUP($E182,'Adj NEA Backsheet'!$D$5:$CB$183,M$9,FALSE))),"")</f>
        <v>15907.065770887119</v>
      </c>
      <c r="N182" s="124">
        <f ca="1">IFERROR(IF((VLOOKUP($E182,'Adj NEA Backsheet'!$D$5:$CB$183,N$9,FALSE))="","",(VLOOKUP($E182,'Adj NEA Backsheet'!$D$5:$CB$183,N$9,FALSE))),"")</f>
        <v>16621.938150799771</v>
      </c>
      <c r="O182" s="121">
        <f ca="1">IFERROR(IF((VLOOKUP($E182,'Adj NEA Backsheet'!$D$5:$CB$183,O$9,FALSE))="","",(VLOOKUP($E182,'Adj NEA Backsheet'!$D$5:$CB$183,O$9,FALSE))),"")</f>
        <v>23629.053928746798</v>
      </c>
      <c r="P182" s="125">
        <f ca="1">IFERROR(IF((VLOOKUP($E182,'Adj NEA Backsheet'!$D$5:$CB$183,P$9,FALSE))="","",(VLOOKUP($E182,'Adj NEA Backsheet'!$D$5:$CB$183,P$9,FALSE))),"")</f>
        <v>23855.146886893832</v>
      </c>
      <c r="Q182" s="122">
        <f ca="1">IFERROR(IF((VLOOKUP($E182,'Adj NEA Backsheet'!$D$5:$CB$183,Q$9,FALSE))="","",(VLOOKUP($E182,'Adj NEA Backsheet'!$D$5:$CB$183,Q$9,FALSE))),"")</f>
        <v>23350.057211851854</v>
      </c>
      <c r="R182" s="124">
        <f ca="1">IFERROR(IF((VLOOKUP($E182,'Adj NEA Backsheet'!$D$5:$CB$183,R$9,FALSE))="","",(VLOOKUP($E182,'Adj NEA Backsheet'!$D$5:$CB$183,R$9,FALSE))),"")</f>
        <v>24454.426760677823</v>
      </c>
    </row>
    <row r="183" spans="1:18" ht="15" customHeight="1" x14ac:dyDescent="0.3">
      <c r="A183" s="57">
        <v>170</v>
      </c>
      <c r="B183" s="98" t="str">
        <f ca="1">IFERROR(IF((VLOOKUP($E183,'Org List'!$AJ$10:$AL$188,3,FALSE))="","",(VLOOKUP($E183,'Org List'!$AJ$10:$AL$188,3,FALSE))),"")</f>
        <v>London Commissioning Region</v>
      </c>
      <c r="C183" s="99" t="str">
        <f ca="1">IFERROR(IF((VLOOKUP($E183,'Org List'!$AO$10:$AQ$188,3,FALSE))="","",(VLOOKUP($E183,'Org List'!$AO$10:$AQ$188,3,FALSE))),"")</f>
        <v>London Region</v>
      </c>
      <c r="D183" s="114" t="str">
        <f ca="1">IFERROR(IF((VLOOKUP($E183,'Org List'!$AT$10:$AV$188,3,FALSE))="","",(VLOOKUP($E183,'Org List'!$AT$10:$AV$188,3,FALSE))),"")</f>
        <v>NHS England London</v>
      </c>
      <c r="E183" s="98" t="str">
        <f t="shared" ca="1" si="2"/>
        <v>E09000033</v>
      </c>
      <c r="F183" s="100" t="str">
        <f ca="1">IF(E183="","",VLOOKUP(E183,'Org List'!$J$9:$K$488,2,0))</f>
        <v>Westminster</v>
      </c>
      <c r="G183" s="121">
        <f ca="1">IFERROR(IF((VLOOKUP($E183,'Adj NEA Backsheet'!$D$5:$CB$183,G$9,FALSE))="","",(VLOOKUP($E183,'Adj NEA Backsheet'!$D$5:$CB$183,G$9,FALSE))),"")</f>
        <v>1176.3253901719186</v>
      </c>
      <c r="H183" s="122">
        <f ca="1">IFERROR(IF((VLOOKUP($E183,'Adj NEA Backsheet'!$D$5:$CB$183,H$9,FALSE))="","",(VLOOKUP($E183,'Adj NEA Backsheet'!$D$5:$CB$183,H$9,FALSE))),"")</f>
        <v>1264.4679349564913</v>
      </c>
      <c r="I183" s="122">
        <f ca="1">IFERROR(IF((VLOOKUP($E183,'Adj NEA Backsheet'!$D$5:$CB$183,I$9,FALSE))="","",(VLOOKUP($E183,'Adj NEA Backsheet'!$D$5:$CB$183,I$9,FALSE))),"")</f>
        <v>1333.5092905874262</v>
      </c>
      <c r="J183" s="123">
        <f ca="1">IFERROR(IF((VLOOKUP($E183,'Adj NEA Backsheet'!$D$5:$CB$183,J$9,FALSE))="","",(VLOOKUP($E183,'Adj NEA Backsheet'!$D$5:$CB$183,J$9,FALSE))),"")</f>
        <v>1477.8761168320998</v>
      </c>
      <c r="K183" s="121">
        <f ca="1">IFERROR(IF((VLOOKUP($E183,'Adj NEA Backsheet'!$D$5:$CB$183,K$9,FALSE))="","",(VLOOKUP($E183,'Adj NEA Backsheet'!$D$5:$CB$183,K$9,FALSE))),"")</f>
        <v>2892.0374159648736</v>
      </c>
      <c r="L183" s="122">
        <f ca="1">IFERROR(IF((VLOOKUP($E183,'Adj NEA Backsheet'!$D$5:$CB$183,L$9,FALSE))="","",(VLOOKUP($E183,'Adj NEA Backsheet'!$D$5:$CB$183,L$9,FALSE))),"")</f>
        <v>2725.0365457876233</v>
      </c>
      <c r="M183" s="122">
        <f ca="1">IFERROR(IF((VLOOKUP($E183,'Adj NEA Backsheet'!$D$5:$CB$183,M$9,FALSE))="","",(VLOOKUP($E183,'Adj NEA Backsheet'!$D$5:$CB$183,M$9,FALSE))),"")</f>
        <v>2831.7559972117424</v>
      </c>
      <c r="N183" s="124">
        <f ca="1">IFERROR(IF((VLOOKUP($E183,'Adj NEA Backsheet'!$D$5:$CB$183,N$9,FALSE))="","",(VLOOKUP($E183,'Adj NEA Backsheet'!$D$5:$CB$183,N$9,FALSE))),"")</f>
        <v>2969.7704534782306</v>
      </c>
      <c r="O183" s="121">
        <f ca="1">IFERROR(IF((VLOOKUP($E183,'Adj NEA Backsheet'!$D$5:$CB$183,O$9,FALSE))="","",(VLOOKUP($E183,'Adj NEA Backsheet'!$D$5:$CB$183,O$9,FALSE))),"")</f>
        <v>4068.3628061367922</v>
      </c>
      <c r="P183" s="125">
        <f ca="1">IFERROR(IF((VLOOKUP($E183,'Adj NEA Backsheet'!$D$5:$CB$183,P$9,FALSE))="","",(VLOOKUP($E183,'Adj NEA Backsheet'!$D$5:$CB$183,P$9,FALSE))),"")</f>
        <v>3989.5044807441145</v>
      </c>
      <c r="Q183" s="122">
        <f ca="1">IFERROR(IF((VLOOKUP($E183,'Adj NEA Backsheet'!$D$5:$CB$183,Q$9,FALSE))="","",(VLOOKUP($E183,'Adj NEA Backsheet'!$D$5:$CB$183,Q$9,FALSE))),"")</f>
        <v>4165.2652877991686</v>
      </c>
      <c r="R183" s="124">
        <f ca="1">IFERROR(IF((VLOOKUP($E183,'Adj NEA Backsheet'!$D$5:$CB$183,R$9,FALSE))="","",(VLOOKUP($E183,'Adj NEA Backsheet'!$D$5:$CB$183,R$9,FALSE))),"")</f>
        <v>4447.6465703103304</v>
      </c>
    </row>
    <row r="184" spans="1:18" ht="15" customHeight="1" x14ac:dyDescent="0.3">
      <c r="A184" s="57">
        <v>171</v>
      </c>
      <c r="B184" s="98" t="str">
        <f ca="1">IFERROR(IF((VLOOKUP($E184,'Org List'!$AJ$10:$AL$188,3,FALSE))="","",(VLOOKUP($E184,'Org List'!$AJ$10:$AL$188,3,FALSE))),"")</f>
        <v>North of England Commissioning Region</v>
      </c>
      <c r="C184" s="99" t="str">
        <f ca="1">IFERROR(IF((VLOOKUP($E184,'Org List'!$AO$10:$AQ$188,3,FALSE))="","",(VLOOKUP($E184,'Org List'!$AO$10:$AQ$188,3,FALSE))),"")</f>
        <v>North West Region</v>
      </c>
      <c r="D184" s="114" t="str">
        <f ca="1">IFERROR(IF((VLOOKUP($E184,'Org List'!$AT$10:$AV$188,3,FALSE))="","",(VLOOKUP($E184,'Org List'!$AT$10:$AV$188,3,FALSE))),"")</f>
        <v>NHS England North (Greater Manchester)</v>
      </c>
      <c r="E184" s="98" t="str">
        <f t="shared" ca="1" si="2"/>
        <v>E08000010</v>
      </c>
      <c r="F184" s="100" t="str">
        <f ca="1">IF(E184="","",VLOOKUP(E184,'Org List'!$J$9:$K$488,2,0))</f>
        <v>Wigan</v>
      </c>
      <c r="G184" s="121">
        <f ca="1">IFERROR(IF((VLOOKUP($E184,'Adj NEA Backsheet'!$D$5:$CB$183,G$9,FALSE))="","",(VLOOKUP($E184,'Adj NEA Backsheet'!$D$5:$CB$183,G$9,FALSE))),"")</f>
        <v>3158.8979018381951</v>
      </c>
      <c r="H184" s="122">
        <f ca="1">IFERROR(IF((VLOOKUP($E184,'Adj NEA Backsheet'!$D$5:$CB$183,H$9,FALSE))="","",(VLOOKUP($E184,'Adj NEA Backsheet'!$D$5:$CB$183,H$9,FALSE))),"")</f>
        <v>3579.0502186132735</v>
      </c>
      <c r="I184" s="122">
        <f ca="1">IFERROR(IF((VLOOKUP($E184,'Adj NEA Backsheet'!$D$5:$CB$183,I$9,FALSE))="","",(VLOOKUP($E184,'Adj NEA Backsheet'!$D$5:$CB$183,I$9,FALSE))),"")</f>
        <v>3293.9137110816646</v>
      </c>
      <c r="J184" s="123">
        <f ca="1">IFERROR(IF((VLOOKUP($E184,'Adj NEA Backsheet'!$D$5:$CB$183,J$9,FALSE))="","",(VLOOKUP($E184,'Adj NEA Backsheet'!$D$5:$CB$183,J$9,FALSE))),"")</f>
        <v>3138.2683068009155</v>
      </c>
      <c r="K184" s="121">
        <f ca="1">IFERROR(IF((VLOOKUP($E184,'Adj NEA Backsheet'!$D$5:$CB$183,K$9,FALSE))="","",(VLOOKUP($E184,'Adj NEA Backsheet'!$D$5:$CB$183,K$9,FALSE))),"")</f>
        <v>6893.579362303306</v>
      </c>
      <c r="L184" s="122">
        <f ca="1">IFERROR(IF((VLOOKUP($E184,'Adj NEA Backsheet'!$D$5:$CB$183,L$9,FALSE))="","",(VLOOKUP($E184,'Adj NEA Backsheet'!$D$5:$CB$183,L$9,FALSE))),"")</f>
        <v>7096.7263954578693</v>
      </c>
      <c r="M184" s="122">
        <f ca="1">IFERROR(IF((VLOOKUP($E184,'Adj NEA Backsheet'!$D$5:$CB$183,M$9,FALSE))="","",(VLOOKUP($E184,'Adj NEA Backsheet'!$D$5:$CB$183,M$9,FALSE))),"")</f>
        <v>6761.315672205903</v>
      </c>
      <c r="N184" s="124">
        <f ca="1">IFERROR(IF((VLOOKUP($E184,'Adj NEA Backsheet'!$D$5:$CB$183,N$9,FALSE))="","",(VLOOKUP($E184,'Adj NEA Backsheet'!$D$5:$CB$183,N$9,FALSE))),"")</f>
        <v>6738.1184684023801</v>
      </c>
      <c r="O184" s="121">
        <f ca="1">IFERROR(IF((VLOOKUP($E184,'Adj NEA Backsheet'!$D$5:$CB$183,O$9,FALSE))="","",(VLOOKUP($E184,'Adj NEA Backsheet'!$D$5:$CB$183,O$9,FALSE))),"")</f>
        <v>10052.4772641415</v>
      </c>
      <c r="P184" s="125">
        <f ca="1">IFERROR(IF((VLOOKUP($E184,'Adj NEA Backsheet'!$D$5:$CB$183,P$9,FALSE))="","",(VLOOKUP($E184,'Adj NEA Backsheet'!$D$5:$CB$183,P$9,FALSE))),"")</f>
        <v>10675.776614071143</v>
      </c>
      <c r="Q184" s="122">
        <f ca="1">IFERROR(IF((VLOOKUP($E184,'Adj NEA Backsheet'!$D$5:$CB$183,Q$9,FALSE))="","",(VLOOKUP($E184,'Adj NEA Backsheet'!$D$5:$CB$183,Q$9,FALSE))),"")</f>
        <v>10055.229383287568</v>
      </c>
      <c r="R184" s="124">
        <f ca="1">IFERROR(IF((VLOOKUP($E184,'Adj NEA Backsheet'!$D$5:$CB$183,R$9,FALSE))="","",(VLOOKUP($E184,'Adj NEA Backsheet'!$D$5:$CB$183,R$9,FALSE))),"")</f>
        <v>9876.3867752032966</v>
      </c>
    </row>
    <row r="185" spans="1:18" ht="15" customHeight="1" x14ac:dyDescent="0.3">
      <c r="A185" s="57">
        <v>172</v>
      </c>
      <c r="B185" s="98" t="str">
        <f ca="1">IFERROR(IF((VLOOKUP($E185,'Org List'!$AJ$10:$AL$188,3,FALSE))="","",(VLOOKUP($E185,'Org List'!$AJ$10:$AL$188,3,FALSE))),"")</f>
        <v>South West England Commissioning Region</v>
      </c>
      <c r="C185" s="99" t="str">
        <f ca="1">IFERROR(IF((VLOOKUP($E185,'Org List'!$AO$10:$AQ$188,3,FALSE))="","",(VLOOKUP($E185,'Org List'!$AO$10:$AQ$188,3,FALSE))),"")</f>
        <v>South West Region</v>
      </c>
      <c r="D185" s="114" t="str">
        <f ca="1">IFERROR(IF((VLOOKUP($E185,'Org List'!$AT$10:$AV$188,3,FALSE))="","",(VLOOKUP($E185,'Org List'!$AT$10:$AV$188,3,FALSE))),"")</f>
        <v>NHS England South West (South West North)</v>
      </c>
      <c r="E185" s="98" t="str">
        <f t="shared" ca="1" si="2"/>
        <v>E06000054</v>
      </c>
      <c r="F185" s="100" t="str">
        <f ca="1">IF(E185="","",VLOOKUP(E185,'Org List'!$J$9:$K$488,2,0))</f>
        <v>Wiltshire</v>
      </c>
      <c r="G185" s="121">
        <f ca="1">IFERROR(IF((VLOOKUP($E185,'Adj NEA Backsheet'!$D$5:$CB$183,G$9,FALSE))="","",(VLOOKUP($E185,'Adj NEA Backsheet'!$D$5:$CB$183,G$9,FALSE))),"")</f>
        <v>3637.677376279587</v>
      </c>
      <c r="H185" s="122">
        <f ca="1">IFERROR(IF((VLOOKUP($E185,'Adj NEA Backsheet'!$D$5:$CB$183,H$9,FALSE))="","",(VLOOKUP($E185,'Adj NEA Backsheet'!$D$5:$CB$183,H$9,FALSE))),"")</f>
        <v>4017.0255503387634</v>
      </c>
      <c r="I185" s="122">
        <f ca="1">IFERROR(IF((VLOOKUP($E185,'Adj NEA Backsheet'!$D$5:$CB$183,I$9,FALSE))="","",(VLOOKUP($E185,'Adj NEA Backsheet'!$D$5:$CB$183,I$9,FALSE))),"")</f>
        <v>4001.5534931965021</v>
      </c>
      <c r="J185" s="123">
        <f ca="1">IFERROR(IF((VLOOKUP($E185,'Adj NEA Backsheet'!$D$5:$CB$183,J$9,FALSE))="","",(VLOOKUP($E185,'Adj NEA Backsheet'!$D$5:$CB$183,J$9,FALSE))),"")</f>
        <v>4274.6972596830647</v>
      </c>
      <c r="K185" s="121">
        <f ca="1">IFERROR(IF((VLOOKUP($E185,'Adj NEA Backsheet'!$D$5:$CB$183,K$9,FALSE))="","",(VLOOKUP($E185,'Adj NEA Backsheet'!$D$5:$CB$183,K$9,FALSE))),"")</f>
        <v>8862.3312787740524</v>
      </c>
      <c r="L185" s="122">
        <f ca="1">IFERROR(IF((VLOOKUP($E185,'Adj NEA Backsheet'!$D$5:$CB$183,L$9,FALSE))="","",(VLOOKUP($E185,'Adj NEA Backsheet'!$D$5:$CB$183,L$9,FALSE))),"")</f>
        <v>8583.0526565739019</v>
      </c>
      <c r="M185" s="122">
        <f ca="1">IFERROR(IF((VLOOKUP($E185,'Adj NEA Backsheet'!$D$5:$CB$183,M$9,FALSE))="","",(VLOOKUP($E185,'Adj NEA Backsheet'!$D$5:$CB$183,M$9,FALSE))),"")</f>
        <v>8607.3311152884271</v>
      </c>
      <c r="N185" s="124">
        <f ca="1">IFERROR(IF((VLOOKUP($E185,'Adj NEA Backsheet'!$D$5:$CB$183,N$9,FALSE))="","",(VLOOKUP($E185,'Adj NEA Backsheet'!$D$5:$CB$183,N$9,FALSE))),"")</f>
        <v>9030.2645703820835</v>
      </c>
      <c r="O185" s="121">
        <f ca="1">IFERROR(IF((VLOOKUP($E185,'Adj NEA Backsheet'!$D$5:$CB$183,O$9,FALSE))="","",(VLOOKUP($E185,'Adj NEA Backsheet'!$D$5:$CB$183,O$9,FALSE))),"")</f>
        <v>12500.00865505364</v>
      </c>
      <c r="P185" s="125">
        <f ca="1">IFERROR(IF((VLOOKUP($E185,'Adj NEA Backsheet'!$D$5:$CB$183,P$9,FALSE))="","",(VLOOKUP($E185,'Adj NEA Backsheet'!$D$5:$CB$183,P$9,FALSE))),"")</f>
        <v>12600.078206912665</v>
      </c>
      <c r="Q185" s="122">
        <f ca="1">IFERROR(IF((VLOOKUP($E185,'Adj NEA Backsheet'!$D$5:$CB$183,Q$9,FALSE))="","",(VLOOKUP($E185,'Adj NEA Backsheet'!$D$5:$CB$183,Q$9,FALSE))),"")</f>
        <v>12608.884608484928</v>
      </c>
      <c r="R185" s="124">
        <f ca="1">IFERROR(IF((VLOOKUP($E185,'Adj NEA Backsheet'!$D$5:$CB$183,R$9,FALSE))="","",(VLOOKUP($E185,'Adj NEA Backsheet'!$D$5:$CB$183,R$9,FALSE))),"")</f>
        <v>13304.961830065149</v>
      </c>
    </row>
    <row r="186" spans="1:18" ht="15" customHeight="1" x14ac:dyDescent="0.3">
      <c r="A186" s="57">
        <v>173</v>
      </c>
      <c r="B186" s="98" t="str">
        <f ca="1">IFERROR(IF((VLOOKUP($E186,'Org List'!$AJ$10:$AL$188,3,FALSE))="","",(VLOOKUP($E186,'Org List'!$AJ$10:$AL$188,3,FALSE))),"")</f>
        <v>South East England Commissioning Region</v>
      </c>
      <c r="C186" s="99" t="str">
        <f ca="1">IFERROR(IF((VLOOKUP($E186,'Org List'!$AO$10:$AQ$188,3,FALSE))="","",(VLOOKUP($E186,'Org List'!$AO$10:$AQ$188,3,FALSE))),"")</f>
        <v>South East Region</v>
      </c>
      <c r="D186" s="114" t="str">
        <f ca="1">IFERROR(IF((VLOOKUP($E186,'Org List'!$AT$10:$AV$188,3,FALSE))="","",(VLOOKUP($E186,'Org List'!$AT$10:$AV$188,3,FALSE))),"")</f>
        <v>NHS England South East (Hampshire, Isle of Wight and Thames Valley)</v>
      </c>
      <c r="E186" s="98" t="str">
        <f t="shared" ca="1" si="2"/>
        <v>E06000040</v>
      </c>
      <c r="F186" s="100" t="str">
        <f ca="1">IF(E186="","",VLOOKUP(E186,'Org List'!$J$9:$K$488,2,0))</f>
        <v>Windsor and Maidenhead</v>
      </c>
      <c r="G186" s="121">
        <f ca="1">IFERROR(IF((VLOOKUP($E186,'Adj NEA Backsheet'!$D$5:$CB$183,G$9,FALSE))="","",(VLOOKUP($E186,'Adj NEA Backsheet'!$D$5:$CB$183,G$9,FALSE))),"")</f>
        <v>1692.9056152149715</v>
      </c>
      <c r="H186" s="122">
        <f ca="1">IFERROR(IF((VLOOKUP($E186,'Adj NEA Backsheet'!$D$5:$CB$183,H$9,FALSE))="","",(VLOOKUP($E186,'Adj NEA Backsheet'!$D$5:$CB$183,H$9,FALSE))),"")</f>
        <v>1850.8963365181021</v>
      </c>
      <c r="I186" s="122">
        <f ca="1">IFERROR(IF((VLOOKUP($E186,'Adj NEA Backsheet'!$D$5:$CB$183,I$9,FALSE))="","",(VLOOKUP($E186,'Adj NEA Backsheet'!$D$5:$CB$183,I$9,FALSE))),"")</f>
        <v>1727.7628539389405</v>
      </c>
      <c r="J186" s="123">
        <f ca="1">IFERROR(IF((VLOOKUP($E186,'Adj NEA Backsheet'!$D$5:$CB$183,J$9,FALSE))="","",(VLOOKUP($E186,'Adj NEA Backsheet'!$D$5:$CB$183,J$9,FALSE))),"")</f>
        <v>1687.3857719194814</v>
      </c>
      <c r="K186" s="121">
        <f ca="1">IFERROR(IF((VLOOKUP($E186,'Adj NEA Backsheet'!$D$5:$CB$183,K$9,FALSE))="","",(VLOOKUP($E186,'Adj NEA Backsheet'!$D$5:$CB$183,K$9,FALSE))),"")</f>
        <v>2523.1036959174517</v>
      </c>
      <c r="L186" s="122">
        <f ca="1">IFERROR(IF((VLOOKUP($E186,'Adj NEA Backsheet'!$D$5:$CB$183,L$9,FALSE))="","",(VLOOKUP($E186,'Adj NEA Backsheet'!$D$5:$CB$183,L$9,FALSE))),"")</f>
        <v>2530.2959965379732</v>
      </c>
      <c r="M186" s="122">
        <f ca="1">IFERROR(IF((VLOOKUP($E186,'Adj NEA Backsheet'!$D$5:$CB$183,M$9,FALSE))="","",(VLOOKUP($E186,'Adj NEA Backsheet'!$D$5:$CB$183,M$9,FALSE))),"")</f>
        <v>2588.3022910028435</v>
      </c>
      <c r="N186" s="124">
        <f ca="1">IFERROR(IF((VLOOKUP($E186,'Adj NEA Backsheet'!$D$5:$CB$183,N$9,FALSE))="","",(VLOOKUP($E186,'Adj NEA Backsheet'!$D$5:$CB$183,N$9,FALSE))),"")</f>
        <v>2663.065514316088</v>
      </c>
      <c r="O186" s="121">
        <f ca="1">IFERROR(IF((VLOOKUP($E186,'Adj NEA Backsheet'!$D$5:$CB$183,O$9,FALSE))="","",(VLOOKUP($E186,'Adj NEA Backsheet'!$D$5:$CB$183,O$9,FALSE))),"")</f>
        <v>4216.0093111324231</v>
      </c>
      <c r="P186" s="125">
        <f ca="1">IFERROR(IF((VLOOKUP($E186,'Adj NEA Backsheet'!$D$5:$CB$183,P$9,FALSE))="","",(VLOOKUP($E186,'Adj NEA Backsheet'!$D$5:$CB$183,P$9,FALSE))),"")</f>
        <v>4381.1923330560749</v>
      </c>
      <c r="Q186" s="122">
        <f ca="1">IFERROR(IF((VLOOKUP($E186,'Adj NEA Backsheet'!$D$5:$CB$183,Q$9,FALSE))="","",(VLOOKUP($E186,'Adj NEA Backsheet'!$D$5:$CB$183,Q$9,FALSE))),"")</f>
        <v>4316.0651449417837</v>
      </c>
      <c r="R186" s="124">
        <f ca="1">IFERROR(IF((VLOOKUP($E186,'Adj NEA Backsheet'!$D$5:$CB$183,R$9,FALSE))="","",(VLOOKUP($E186,'Adj NEA Backsheet'!$D$5:$CB$183,R$9,FALSE))),"")</f>
        <v>4350.4512862355696</v>
      </c>
    </row>
    <row r="187" spans="1:18" ht="15" customHeight="1" x14ac:dyDescent="0.3">
      <c r="A187" s="57">
        <v>174</v>
      </c>
      <c r="B187" s="98" t="str">
        <f ca="1">IFERROR(IF((VLOOKUP($E187,'Org List'!$AJ$10:$AL$188,3,FALSE))="","",(VLOOKUP($E187,'Org List'!$AJ$10:$AL$188,3,FALSE))),"")</f>
        <v>North of England Commissioning Region</v>
      </c>
      <c r="C187" s="99" t="str">
        <f ca="1">IFERROR(IF((VLOOKUP($E187,'Org List'!$AO$10:$AQ$188,3,FALSE))="","",(VLOOKUP($E187,'Org List'!$AO$10:$AQ$188,3,FALSE))),"")</f>
        <v>North West Region</v>
      </c>
      <c r="D187" s="114" t="str">
        <f ca="1">IFERROR(IF((VLOOKUP($E187,'Org List'!$AT$10:$AV$188,3,FALSE))="","",(VLOOKUP($E187,'Org List'!$AT$10:$AV$188,3,FALSE))),"")</f>
        <v>NHS England North (Cheshire And Merseyside)</v>
      </c>
      <c r="E187" s="98" t="str">
        <f t="shared" ca="1" si="2"/>
        <v>E08000015</v>
      </c>
      <c r="F187" s="100" t="str">
        <f ca="1">IF(E187="","",VLOOKUP(E187,'Org List'!$J$9:$K$488,2,0))</f>
        <v>Wirral</v>
      </c>
      <c r="G187" s="121">
        <f ca="1">IFERROR(IF((VLOOKUP($E187,'Adj NEA Backsheet'!$D$5:$CB$183,G$9,FALSE))="","",(VLOOKUP($E187,'Adj NEA Backsheet'!$D$5:$CB$183,G$9,FALSE))),"")</f>
        <v>3631.1990018835418</v>
      </c>
      <c r="H187" s="122">
        <f ca="1">IFERROR(IF((VLOOKUP($E187,'Adj NEA Backsheet'!$D$5:$CB$183,H$9,FALSE))="","",(VLOOKUP($E187,'Adj NEA Backsheet'!$D$5:$CB$183,H$9,FALSE))),"")</f>
        <v>3667.6900196978345</v>
      </c>
      <c r="I187" s="122">
        <f ca="1">IFERROR(IF((VLOOKUP($E187,'Adj NEA Backsheet'!$D$5:$CB$183,I$9,FALSE))="","",(VLOOKUP($E187,'Adj NEA Backsheet'!$D$5:$CB$183,I$9,FALSE))),"")</f>
        <v>3692.0647356344066</v>
      </c>
      <c r="J187" s="123">
        <f ca="1">IFERROR(IF((VLOOKUP($E187,'Adj NEA Backsheet'!$D$5:$CB$183,J$9,FALSE))="","",(VLOOKUP($E187,'Adj NEA Backsheet'!$D$5:$CB$183,J$9,FALSE))),"")</f>
        <v>3733.6506082893357</v>
      </c>
      <c r="K187" s="121">
        <f ca="1">IFERROR(IF((VLOOKUP($E187,'Adj NEA Backsheet'!$D$5:$CB$183,K$9,FALSE))="","",(VLOOKUP($E187,'Adj NEA Backsheet'!$D$5:$CB$183,K$9,FALSE))),"")</f>
        <v>8994.9630727806634</v>
      </c>
      <c r="L187" s="122">
        <f ca="1">IFERROR(IF((VLOOKUP($E187,'Adj NEA Backsheet'!$D$5:$CB$183,L$9,FALSE))="","",(VLOOKUP($E187,'Adj NEA Backsheet'!$D$5:$CB$183,L$9,FALSE))),"")</f>
        <v>8614.9709146671757</v>
      </c>
      <c r="M187" s="122">
        <f ca="1">IFERROR(IF((VLOOKUP($E187,'Adj NEA Backsheet'!$D$5:$CB$183,M$9,FALSE))="","",(VLOOKUP($E187,'Adj NEA Backsheet'!$D$5:$CB$183,M$9,FALSE))),"")</f>
        <v>8567.8706883863124</v>
      </c>
      <c r="N187" s="124">
        <f ca="1">IFERROR(IF((VLOOKUP($E187,'Adj NEA Backsheet'!$D$5:$CB$183,N$9,FALSE))="","",(VLOOKUP($E187,'Adj NEA Backsheet'!$D$5:$CB$183,N$9,FALSE))),"")</f>
        <v>8768.554065033848</v>
      </c>
      <c r="O187" s="121">
        <f ca="1">IFERROR(IF((VLOOKUP($E187,'Adj NEA Backsheet'!$D$5:$CB$183,O$9,FALSE))="","",(VLOOKUP($E187,'Adj NEA Backsheet'!$D$5:$CB$183,O$9,FALSE))),"")</f>
        <v>12626.162074664206</v>
      </c>
      <c r="P187" s="125">
        <f ca="1">IFERROR(IF((VLOOKUP($E187,'Adj NEA Backsheet'!$D$5:$CB$183,P$9,FALSE))="","",(VLOOKUP($E187,'Adj NEA Backsheet'!$D$5:$CB$183,P$9,FALSE))),"")</f>
        <v>12282.660934365011</v>
      </c>
      <c r="Q187" s="122">
        <f ca="1">IFERROR(IF((VLOOKUP($E187,'Adj NEA Backsheet'!$D$5:$CB$183,Q$9,FALSE))="","",(VLOOKUP($E187,'Adj NEA Backsheet'!$D$5:$CB$183,Q$9,FALSE))),"")</f>
        <v>12259.935424020719</v>
      </c>
      <c r="R187" s="124">
        <f ca="1">IFERROR(IF((VLOOKUP($E187,'Adj NEA Backsheet'!$D$5:$CB$183,R$9,FALSE))="","",(VLOOKUP($E187,'Adj NEA Backsheet'!$D$5:$CB$183,R$9,FALSE))),"")</f>
        <v>12502.204673323184</v>
      </c>
    </row>
    <row r="188" spans="1:18" ht="15" customHeight="1" x14ac:dyDescent="0.3">
      <c r="A188" s="57">
        <v>175</v>
      </c>
      <c r="B188" s="98" t="str">
        <f ca="1">IFERROR(IF((VLOOKUP($E188,'Org List'!$AJ$10:$AL$188,3,FALSE))="","",(VLOOKUP($E188,'Org List'!$AJ$10:$AL$188,3,FALSE))),"")</f>
        <v>South East England Commissioning Region</v>
      </c>
      <c r="C188" s="99" t="str">
        <f ca="1">IFERROR(IF((VLOOKUP($E188,'Org List'!$AO$10:$AQ$188,3,FALSE))="","",(VLOOKUP($E188,'Org List'!$AO$10:$AQ$188,3,FALSE))),"")</f>
        <v>South East Region</v>
      </c>
      <c r="D188" s="114" t="str">
        <f ca="1">IFERROR(IF((VLOOKUP($E188,'Org List'!$AT$10:$AV$188,3,FALSE))="","",(VLOOKUP($E188,'Org List'!$AT$10:$AV$188,3,FALSE))),"")</f>
        <v>NHS England South East (Hampshire, Isle of Wight and Thames Valley)</v>
      </c>
      <c r="E188" s="98" t="str">
        <f t="shared" ca="1" si="2"/>
        <v>E06000041</v>
      </c>
      <c r="F188" s="100" t="str">
        <f ca="1">IF(E188="","",VLOOKUP(E188,'Org List'!$J$9:$K$488,2,0))</f>
        <v>Wokingham</v>
      </c>
      <c r="G188" s="121">
        <f ca="1">IFERROR(IF((VLOOKUP($E188,'Adj NEA Backsheet'!$D$5:$CB$183,G$9,FALSE))="","",(VLOOKUP($E188,'Adj NEA Backsheet'!$D$5:$CB$183,G$9,FALSE))),"")</f>
        <v>1082.9643441732487</v>
      </c>
      <c r="H188" s="122">
        <f ca="1">IFERROR(IF((VLOOKUP($E188,'Adj NEA Backsheet'!$D$5:$CB$183,H$9,FALSE))="","",(VLOOKUP($E188,'Adj NEA Backsheet'!$D$5:$CB$183,H$9,FALSE))),"")</f>
        <v>1196.9069192971299</v>
      </c>
      <c r="I188" s="122">
        <f ca="1">IFERROR(IF((VLOOKUP($E188,'Adj NEA Backsheet'!$D$5:$CB$183,I$9,FALSE))="","",(VLOOKUP($E188,'Adj NEA Backsheet'!$D$5:$CB$183,I$9,FALSE))),"")</f>
        <v>1195.1813671960492</v>
      </c>
      <c r="J188" s="123">
        <f ca="1">IFERROR(IF((VLOOKUP($E188,'Adj NEA Backsheet'!$D$5:$CB$183,J$9,FALSE))="","",(VLOOKUP($E188,'Adj NEA Backsheet'!$D$5:$CB$183,J$9,FALSE))),"")</f>
        <v>1247.5587373835074</v>
      </c>
      <c r="K188" s="121">
        <f ca="1">IFERROR(IF((VLOOKUP($E188,'Adj NEA Backsheet'!$D$5:$CB$183,K$9,FALSE))="","",(VLOOKUP($E188,'Adj NEA Backsheet'!$D$5:$CB$183,K$9,FALSE))),"")</f>
        <v>2619.5832688532309</v>
      </c>
      <c r="L188" s="122">
        <f ca="1">IFERROR(IF((VLOOKUP($E188,'Adj NEA Backsheet'!$D$5:$CB$183,L$9,FALSE))="","",(VLOOKUP($E188,'Adj NEA Backsheet'!$D$5:$CB$183,L$9,FALSE))),"")</f>
        <v>2487.4854271580525</v>
      </c>
      <c r="M188" s="122">
        <f ca="1">IFERROR(IF((VLOOKUP($E188,'Adj NEA Backsheet'!$D$5:$CB$183,M$9,FALSE))="","",(VLOOKUP($E188,'Adj NEA Backsheet'!$D$5:$CB$183,M$9,FALSE))),"")</f>
        <v>2462.5130933310224</v>
      </c>
      <c r="N188" s="124">
        <f ca="1">IFERROR(IF((VLOOKUP($E188,'Adj NEA Backsheet'!$D$5:$CB$183,N$9,FALSE))="","",(VLOOKUP($E188,'Adj NEA Backsheet'!$D$5:$CB$183,N$9,FALSE))),"")</f>
        <v>2688.657444756032</v>
      </c>
      <c r="O188" s="121">
        <f ca="1">IFERROR(IF((VLOOKUP($E188,'Adj NEA Backsheet'!$D$5:$CB$183,O$9,FALSE))="","",(VLOOKUP($E188,'Adj NEA Backsheet'!$D$5:$CB$183,O$9,FALSE))),"")</f>
        <v>3702.5476130264797</v>
      </c>
      <c r="P188" s="125">
        <f ca="1">IFERROR(IF((VLOOKUP($E188,'Adj NEA Backsheet'!$D$5:$CB$183,P$9,FALSE))="","",(VLOOKUP($E188,'Adj NEA Backsheet'!$D$5:$CB$183,P$9,FALSE))),"")</f>
        <v>3684.3923464551826</v>
      </c>
      <c r="Q188" s="122">
        <f ca="1">IFERROR(IF((VLOOKUP($E188,'Adj NEA Backsheet'!$D$5:$CB$183,Q$9,FALSE))="","",(VLOOKUP($E188,'Adj NEA Backsheet'!$D$5:$CB$183,Q$9,FALSE))),"")</f>
        <v>3657.6944605270719</v>
      </c>
      <c r="R188" s="124">
        <f ca="1">IFERROR(IF((VLOOKUP($E188,'Adj NEA Backsheet'!$D$5:$CB$183,R$9,FALSE))="","",(VLOOKUP($E188,'Adj NEA Backsheet'!$D$5:$CB$183,R$9,FALSE))),"")</f>
        <v>3936.2161821395393</v>
      </c>
    </row>
    <row r="189" spans="1:18" ht="15" customHeight="1" x14ac:dyDescent="0.3">
      <c r="A189" s="57">
        <v>176</v>
      </c>
      <c r="B189" s="98" t="str">
        <f ca="1">IFERROR(IF((VLOOKUP($E189,'Org List'!$AJ$10:$AL$188,3,FALSE))="","",(VLOOKUP($E189,'Org List'!$AJ$10:$AL$188,3,FALSE))),"")</f>
        <v>Midlands and East of England Commissioning Region</v>
      </c>
      <c r="C189" s="99" t="str">
        <f ca="1">IFERROR(IF((VLOOKUP($E189,'Org List'!$AO$10:$AQ$188,3,FALSE))="","",(VLOOKUP($E189,'Org List'!$AO$10:$AQ$188,3,FALSE))),"")</f>
        <v>West Midlands Region</v>
      </c>
      <c r="D189" s="114" t="str">
        <f ca="1">IFERROR(IF((VLOOKUP($E189,'Org List'!$AT$10:$AV$188,3,FALSE))="","",(VLOOKUP($E189,'Org List'!$AT$10:$AV$188,3,FALSE))),"")</f>
        <v>NHS England Midlands And East (West Midlands)</v>
      </c>
      <c r="E189" s="98" t="str">
        <f t="shared" ca="1" si="2"/>
        <v>E08000031</v>
      </c>
      <c r="F189" s="100" t="str">
        <f ca="1">IF(E189="","",VLOOKUP(E189,'Org List'!$J$9:$K$488,2,0))</f>
        <v>Wolverhampton</v>
      </c>
      <c r="G189" s="121">
        <f ca="1">IFERROR(IF((VLOOKUP($E189,'Adj NEA Backsheet'!$D$5:$CB$183,G$9,FALSE))="","",(VLOOKUP($E189,'Adj NEA Backsheet'!$D$5:$CB$183,G$9,FALSE))),"")</f>
        <v>2077.7790030187648</v>
      </c>
      <c r="H189" s="122">
        <f ca="1">IFERROR(IF((VLOOKUP($E189,'Adj NEA Backsheet'!$D$5:$CB$183,H$9,FALSE))="","",(VLOOKUP($E189,'Adj NEA Backsheet'!$D$5:$CB$183,H$9,FALSE))),"")</f>
        <v>2119.6741188859251</v>
      </c>
      <c r="I189" s="122">
        <f ca="1">IFERROR(IF((VLOOKUP($E189,'Adj NEA Backsheet'!$D$5:$CB$183,I$9,FALSE))="","",(VLOOKUP($E189,'Adj NEA Backsheet'!$D$5:$CB$183,I$9,FALSE))),"")</f>
        <v>2280.2090990109887</v>
      </c>
      <c r="J189" s="123">
        <f ca="1">IFERROR(IF((VLOOKUP($E189,'Adj NEA Backsheet'!$D$5:$CB$183,J$9,FALSE))="","",(VLOOKUP($E189,'Adj NEA Backsheet'!$D$5:$CB$183,J$9,FALSE))),"")</f>
        <v>2606.0068873142882</v>
      </c>
      <c r="K189" s="121">
        <f ca="1">IFERROR(IF((VLOOKUP($E189,'Adj NEA Backsheet'!$D$5:$CB$183,K$9,FALSE))="","",(VLOOKUP($E189,'Adj NEA Backsheet'!$D$5:$CB$183,K$9,FALSE))),"")</f>
        <v>5033.1393866923609</v>
      </c>
      <c r="L189" s="122">
        <f ca="1">IFERROR(IF((VLOOKUP($E189,'Adj NEA Backsheet'!$D$5:$CB$183,L$9,FALSE))="","",(VLOOKUP($E189,'Adj NEA Backsheet'!$D$5:$CB$183,L$9,FALSE))),"")</f>
        <v>4934.3128542072991</v>
      </c>
      <c r="M189" s="122">
        <f ca="1">IFERROR(IF((VLOOKUP($E189,'Adj NEA Backsheet'!$D$5:$CB$183,M$9,FALSE))="","",(VLOOKUP($E189,'Adj NEA Backsheet'!$D$5:$CB$183,M$9,FALSE))),"")</f>
        <v>4868.7120479128007</v>
      </c>
      <c r="N189" s="124">
        <f ca="1">IFERROR(IF((VLOOKUP($E189,'Adj NEA Backsheet'!$D$5:$CB$183,N$9,FALSE))="","",(VLOOKUP($E189,'Adj NEA Backsheet'!$D$5:$CB$183,N$9,FALSE))),"")</f>
        <v>5153.6407802875492</v>
      </c>
      <c r="O189" s="121">
        <f ca="1">IFERROR(IF((VLOOKUP($E189,'Adj NEA Backsheet'!$D$5:$CB$183,O$9,FALSE))="","",(VLOOKUP($E189,'Adj NEA Backsheet'!$D$5:$CB$183,O$9,FALSE))),"")</f>
        <v>7110.9183897111252</v>
      </c>
      <c r="P189" s="125">
        <f ca="1">IFERROR(IF((VLOOKUP($E189,'Adj NEA Backsheet'!$D$5:$CB$183,P$9,FALSE))="","",(VLOOKUP($E189,'Adj NEA Backsheet'!$D$5:$CB$183,P$9,FALSE))),"")</f>
        <v>7053.9869730932242</v>
      </c>
      <c r="Q189" s="122">
        <f ca="1">IFERROR(IF((VLOOKUP($E189,'Adj NEA Backsheet'!$D$5:$CB$183,Q$9,FALSE))="","",(VLOOKUP($E189,'Adj NEA Backsheet'!$D$5:$CB$183,Q$9,FALSE))),"")</f>
        <v>7148.9211469237889</v>
      </c>
      <c r="R189" s="124">
        <f ca="1">IFERROR(IF((VLOOKUP($E189,'Adj NEA Backsheet'!$D$5:$CB$183,R$9,FALSE))="","",(VLOOKUP($E189,'Adj NEA Backsheet'!$D$5:$CB$183,R$9,FALSE))),"")</f>
        <v>7759.6476676018374</v>
      </c>
    </row>
    <row r="190" spans="1:18" ht="15" customHeight="1" x14ac:dyDescent="0.3">
      <c r="A190" s="57">
        <v>177</v>
      </c>
      <c r="B190" s="98" t="str">
        <f ca="1">IFERROR(IF((VLOOKUP($E190,'Org List'!$AJ$10:$AL$188,3,FALSE))="","",(VLOOKUP($E190,'Org List'!$AJ$10:$AL$188,3,FALSE))),"")</f>
        <v>Midlands and East of England Commissioning Region</v>
      </c>
      <c r="C190" s="99" t="str">
        <f ca="1">IFERROR(IF((VLOOKUP($E190,'Org List'!$AO$10:$AQ$188,3,FALSE))="","",(VLOOKUP($E190,'Org List'!$AO$10:$AQ$188,3,FALSE))),"")</f>
        <v>West Midlands Region</v>
      </c>
      <c r="D190" s="114" t="str">
        <f ca="1">IFERROR(IF((VLOOKUP($E190,'Org List'!$AT$10:$AV$188,3,FALSE))="","",(VLOOKUP($E190,'Org List'!$AT$10:$AV$188,3,FALSE))),"")</f>
        <v>NHS England Midlands And East (West Midlands)</v>
      </c>
      <c r="E190" s="98" t="str">
        <f t="shared" ca="1" si="2"/>
        <v>E10000034</v>
      </c>
      <c r="F190" s="100" t="str">
        <f ca="1">IF(E190="","",VLOOKUP(E190,'Org List'!$J$9:$K$488,2,0))</f>
        <v>Worcestershire</v>
      </c>
      <c r="G190" s="121">
        <f ca="1">IFERROR(IF((VLOOKUP($E190,'Adj NEA Backsheet'!$D$5:$CB$183,G$9,FALSE))="","",(VLOOKUP($E190,'Adj NEA Backsheet'!$D$5:$CB$183,G$9,FALSE))),"")</f>
        <v>3868.2099649471866</v>
      </c>
      <c r="H190" s="122">
        <f ca="1">IFERROR(IF((VLOOKUP($E190,'Adj NEA Backsheet'!$D$5:$CB$183,H$9,FALSE))="","",(VLOOKUP($E190,'Adj NEA Backsheet'!$D$5:$CB$183,H$9,FALSE))),"")</f>
        <v>4309.0976743748533</v>
      </c>
      <c r="I190" s="122">
        <f ca="1">IFERROR(IF((VLOOKUP($E190,'Adj NEA Backsheet'!$D$5:$CB$183,I$9,FALSE))="","",(VLOOKUP($E190,'Adj NEA Backsheet'!$D$5:$CB$183,I$9,FALSE))),"")</f>
        <v>4477.7235798179017</v>
      </c>
      <c r="J190" s="123">
        <f ca="1">IFERROR(IF((VLOOKUP($E190,'Adj NEA Backsheet'!$D$5:$CB$183,J$9,FALSE))="","",(VLOOKUP($E190,'Adj NEA Backsheet'!$D$5:$CB$183,J$9,FALSE))),"")</f>
        <v>4817.9334410900792</v>
      </c>
      <c r="K190" s="121">
        <f ca="1">IFERROR(IF((VLOOKUP($E190,'Adj NEA Backsheet'!$D$5:$CB$183,K$9,FALSE))="","",(VLOOKUP($E190,'Adj NEA Backsheet'!$D$5:$CB$183,K$9,FALSE))),"")</f>
        <v>9907.0464625016393</v>
      </c>
      <c r="L190" s="122">
        <f ca="1">IFERROR(IF((VLOOKUP($E190,'Adj NEA Backsheet'!$D$5:$CB$183,L$9,FALSE))="","",(VLOOKUP($E190,'Adj NEA Backsheet'!$D$5:$CB$183,L$9,FALSE))),"")</f>
        <v>10053.331794272097</v>
      </c>
      <c r="M190" s="122">
        <f ca="1">IFERROR(IF((VLOOKUP($E190,'Adj NEA Backsheet'!$D$5:$CB$183,M$9,FALSE))="","",(VLOOKUP($E190,'Adj NEA Backsheet'!$D$5:$CB$183,M$9,FALSE))),"")</f>
        <v>10149.376514390999</v>
      </c>
      <c r="N190" s="124">
        <f ca="1">IFERROR(IF((VLOOKUP($E190,'Adj NEA Backsheet'!$D$5:$CB$183,N$9,FALSE))="","",(VLOOKUP($E190,'Adj NEA Backsheet'!$D$5:$CB$183,N$9,FALSE))),"")</f>
        <v>10389.973925077338</v>
      </c>
      <c r="O190" s="121">
        <f ca="1">IFERROR(IF((VLOOKUP($E190,'Adj NEA Backsheet'!$D$5:$CB$183,O$9,FALSE))="","",(VLOOKUP($E190,'Adj NEA Backsheet'!$D$5:$CB$183,O$9,FALSE))),"")</f>
        <v>13775.256427448825</v>
      </c>
      <c r="P190" s="125">
        <f ca="1">IFERROR(IF((VLOOKUP($E190,'Adj NEA Backsheet'!$D$5:$CB$183,P$9,FALSE))="","",(VLOOKUP($E190,'Adj NEA Backsheet'!$D$5:$CB$183,P$9,FALSE))),"")</f>
        <v>14362.429468646951</v>
      </c>
      <c r="Q190" s="122">
        <f ca="1">IFERROR(IF((VLOOKUP($E190,'Adj NEA Backsheet'!$D$5:$CB$183,Q$9,FALSE))="","",(VLOOKUP($E190,'Adj NEA Backsheet'!$D$5:$CB$183,Q$9,FALSE))),"")</f>
        <v>14627.100094208901</v>
      </c>
      <c r="R190" s="124">
        <f ca="1">IFERROR(IF((VLOOKUP($E190,'Adj NEA Backsheet'!$D$5:$CB$183,R$9,FALSE))="","",(VLOOKUP($E190,'Adj NEA Backsheet'!$D$5:$CB$183,R$9,FALSE))),"")</f>
        <v>15207.907366167417</v>
      </c>
    </row>
    <row r="191" spans="1:18" ht="15" customHeight="1" thickBot="1" x14ac:dyDescent="0.35">
      <c r="A191" s="57">
        <v>178</v>
      </c>
      <c r="B191" s="101" t="str">
        <f ca="1">IFERROR(IF((VLOOKUP($E191,'Org List'!$AJ$10:$AL$188,3,FALSE))="","",(VLOOKUP($E191,'Org List'!$AJ$10:$AL$188,3,FALSE))),"")</f>
        <v>North of England Commissioning Region</v>
      </c>
      <c r="C191" s="102" t="str">
        <f ca="1">IFERROR(IF((VLOOKUP($E191,'Org List'!$AO$10:$AQ$188,3,FALSE))="","",(VLOOKUP($E191,'Org List'!$AO$10:$AQ$188,3,FALSE))),"")</f>
        <v>Yorkshire and The Humber Region</v>
      </c>
      <c r="D191" s="115" t="str">
        <f ca="1">IFERROR(IF((VLOOKUP($E191,'Org List'!$AT$10:$AV$188,3,FALSE))="","",(VLOOKUP($E191,'Org List'!$AT$10:$AV$188,3,FALSE))),"")</f>
        <v>NHS England North (Yorkshire And Humber)</v>
      </c>
      <c r="E191" s="101" t="str">
        <f t="shared" ca="1" si="2"/>
        <v>E06000014</v>
      </c>
      <c r="F191" s="103" t="str">
        <f ca="1">IF(E191="","",VLOOKUP(E191,'Org List'!$J$9:$K$488,2,0))</f>
        <v>York</v>
      </c>
      <c r="G191" s="126">
        <f ca="1">IFERROR(IF((VLOOKUP($E191,'Adj NEA Backsheet'!$D$5:$CB$183,G$9,FALSE))="","",(VLOOKUP($E191,'Adj NEA Backsheet'!$D$5:$CB$183,G$9,FALSE))),"")</f>
        <v>2065.7793595585863</v>
      </c>
      <c r="H191" s="127">
        <f ca="1">IFERROR(IF((VLOOKUP($E191,'Adj NEA Backsheet'!$D$5:$CB$183,H$9,FALSE))="","",(VLOOKUP($E191,'Adj NEA Backsheet'!$D$5:$CB$183,H$9,FALSE))),"")</f>
        <v>2062.0864963953863</v>
      </c>
      <c r="I191" s="127">
        <f ca="1">IFERROR(IF((VLOOKUP($E191,'Adj NEA Backsheet'!$D$5:$CB$183,I$9,FALSE))="","",(VLOOKUP($E191,'Adj NEA Backsheet'!$D$5:$CB$183,I$9,FALSE))),"")</f>
        <v>2071.1949779692727</v>
      </c>
      <c r="J191" s="128">
        <f ca="1">IFERROR(IF((VLOOKUP($E191,'Adj NEA Backsheet'!$D$5:$CB$183,J$9,FALSE))="","",(VLOOKUP($E191,'Adj NEA Backsheet'!$D$5:$CB$183,J$9,FALSE))),"")</f>
        <v>2302.2682177118068</v>
      </c>
      <c r="K191" s="126">
        <f ca="1">IFERROR(IF((VLOOKUP($E191,'Adj NEA Backsheet'!$D$5:$CB$183,K$9,FALSE))="","",(VLOOKUP($E191,'Adj NEA Backsheet'!$D$5:$CB$183,K$9,FALSE))),"")</f>
        <v>3879.7428600115127</v>
      </c>
      <c r="L191" s="127">
        <f ca="1">IFERROR(IF((VLOOKUP($E191,'Adj NEA Backsheet'!$D$5:$CB$183,L$9,FALSE))="","",(VLOOKUP($E191,'Adj NEA Backsheet'!$D$5:$CB$183,L$9,FALSE))),"")</f>
        <v>3947.1744158707943</v>
      </c>
      <c r="M191" s="127">
        <f ca="1">IFERROR(IF((VLOOKUP($E191,'Adj NEA Backsheet'!$D$5:$CB$183,M$9,FALSE))="","",(VLOOKUP($E191,'Adj NEA Backsheet'!$D$5:$CB$183,M$9,FALSE))),"")</f>
        <v>3829.0410733218314</v>
      </c>
      <c r="N191" s="129">
        <f ca="1">IFERROR(IF((VLOOKUP($E191,'Adj NEA Backsheet'!$D$5:$CB$183,N$9,FALSE))="","",(VLOOKUP($E191,'Adj NEA Backsheet'!$D$5:$CB$183,N$9,FALSE))),"")</f>
        <v>4057.4079560973732</v>
      </c>
      <c r="O191" s="126">
        <f ca="1">IFERROR(IF((VLOOKUP($E191,'Adj NEA Backsheet'!$D$5:$CB$183,O$9,FALSE))="","",(VLOOKUP($E191,'Adj NEA Backsheet'!$D$5:$CB$183,O$9,FALSE))),"")</f>
        <v>5945.522219570099</v>
      </c>
      <c r="P191" s="130">
        <f ca="1">IFERROR(IF((VLOOKUP($E191,'Adj NEA Backsheet'!$D$5:$CB$183,P$9,FALSE))="","",(VLOOKUP($E191,'Adj NEA Backsheet'!$D$5:$CB$183,P$9,FALSE))),"")</f>
        <v>6009.2609122661806</v>
      </c>
      <c r="Q191" s="127">
        <f ca="1">IFERROR(IF((VLOOKUP($E191,'Adj NEA Backsheet'!$D$5:$CB$183,Q$9,FALSE))="","",(VLOOKUP($E191,'Adj NEA Backsheet'!$D$5:$CB$183,Q$9,FALSE))),"")</f>
        <v>5900.2360512911036</v>
      </c>
      <c r="R191" s="129">
        <f ca="1">IFERROR(IF((VLOOKUP($E191,'Adj NEA Backsheet'!$D$5:$CB$183,R$9,FALSE))="","",(VLOOKUP($E191,'Adj NEA Backsheet'!$D$5:$CB$183,R$9,FALSE))),"")</f>
        <v>6359.67617380918</v>
      </c>
    </row>
  </sheetData>
  <autoFilter ref="B12:R191"/>
  <mergeCells count="5">
    <mergeCell ref="B1:L1"/>
    <mergeCell ref="B2:L2"/>
    <mergeCell ref="G11:J11"/>
    <mergeCell ref="K11:N11"/>
    <mergeCell ref="O11:R11"/>
  </mergeCells>
  <hyperlinks>
    <hyperlink ref="E6" location="Contents!A1" display="&lt;&lt; Contents"/>
  </hyperlinks>
  <pageMargins left="0.70866141732283472" right="0.70866141732283472" top="0.74803149606299213" bottom="0.74803149606299213" header="0.31496062992125984" footer="0.31496062992125984"/>
  <pageSetup paperSize="9" scale="57" fitToWidth="3" fitToHeight="0" orientation="portrait" horizontalDpi="90" verticalDpi="90" r:id="rId1"/>
  <rowBreaks count="2" manualBreakCount="2">
    <brk id="60" max="18" man="1"/>
    <brk id="121" max="18" man="1"/>
  </rowBreaks>
  <colBreaks count="1" manualBreakCount="1">
    <brk id="1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90113" r:id="rId4"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sheetPr>
  <dimension ref="A1:CB183"/>
  <sheetViews>
    <sheetView zoomScale="80" zoomScaleNormal="80" workbookViewId="0">
      <selection activeCell="I42" sqref="I42"/>
    </sheetView>
  </sheetViews>
  <sheetFormatPr defaultColWidth="9.109375" defaultRowHeight="14.4" x14ac:dyDescent="0.3"/>
  <cols>
    <col min="1" max="5" width="9.109375" style="230"/>
    <col min="6" max="17" width="9.6640625" style="230" customWidth="1"/>
    <col min="18" max="41" width="11.6640625" style="230" customWidth="1"/>
    <col min="42" max="44" width="12.6640625" style="230" customWidth="1"/>
    <col min="45" max="16384" width="9.109375" style="230"/>
  </cols>
  <sheetData>
    <row r="1" spans="1:80" x14ac:dyDescent="0.3">
      <c r="A1" s="84" t="s">
        <v>1136</v>
      </c>
      <c r="D1" s="230">
        <v>1</v>
      </c>
      <c r="E1" s="230">
        <v>2</v>
      </c>
      <c r="F1" s="230">
        <v>3</v>
      </c>
      <c r="G1" s="230">
        <v>4</v>
      </c>
      <c r="H1" s="230">
        <v>5</v>
      </c>
      <c r="I1" s="230">
        <v>6</v>
      </c>
      <c r="J1" s="230">
        <v>7</v>
      </c>
      <c r="K1" s="230">
        <v>8</v>
      </c>
      <c r="L1" s="230">
        <v>9</v>
      </c>
      <c r="M1" s="230">
        <v>10</v>
      </c>
      <c r="N1" s="230">
        <v>11</v>
      </c>
      <c r="O1" s="230">
        <v>12</v>
      </c>
      <c r="P1" s="230">
        <v>13</v>
      </c>
      <c r="Q1" s="230">
        <v>14</v>
      </c>
      <c r="R1" s="230">
        <v>15</v>
      </c>
      <c r="S1" s="230">
        <v>16</v>
      </c>
      <c r="T1" s="230">
        <v>17</v>
      </c>
      <c r="U1" s="230">
        <v>18</v>
      </c>
      <c r="V1" s="230">
        <v>19</v>
      </c>
      <c r="W1" s="230">
        <v>20</v>
      </c>
      <c r="X1" s="230">
        <v>21</v>
      </c>
      <c r="Y1" s="230">
        <v>22</v>
      </c>
      <c r="Z1" s="230">
        <v>23</v>
      </c>
      <c r="AA1" s="230">
        <v>24</v>
      </c>
      <c r="AB1" s="230">
        <v>25</v>
      </c>
      <c r="AC1" s="230">
        <v>26</v>
      </c>
      <c r="AD1" s="230">
        <v>27</v>
      </c>
      <c r="AE1" s="230">
        <v>28</v>
      </c>
      <c r="AF1" s="230">
        <v>29</v>
      </c>
      <c r="AG1" s="230">
        <v>30</v>
      </c>
      <c r="AH1" s="230">
        <v>31</v>
      </c>
      <c r="AI1" s="230">
        <v>32</v>
      </c>
      <c r="AJ1" s="230">
        <v>33</v>
      </c>
      <c r="AK1" s="230">
        <v>34</v>
      </c>
      <c r="AL1" s="230">
        <v>35</v>
      </c>
      <c r="AM1" s="230">
        <v>36</v>
      </c>
      <c r="AN1" s="230">
        <v>37</v>
      </c>
      <c r="AO1" s="230">
        <v>38</v>
      </c>
      <c r="AP1" s="230">
        <v>39</v>
      </c>
      <c r="AQ1" s="230">
        <v>40</v>
      </c>
      <c r="AR1" s="230">
        <v>41</v>
      </c>
      <c r="AS1" s="230">
        <v>42</v>
      </c>
      <c r="AT1" s="230">
        <v>43</v>
      </c>
      <c r="AU1" s="230">
        <v>44</v>
      </c>
      <c r="AV1" s="230">
        <v>45</v>
      </c>
      <c r="AW1" s="230">
        <v>46</v>
      </c>
      <c r="AX1" s="230">
        <v>47</v>
      </c>
      <c r="AY1" s="230">
        <v>48</v>
      </c>
      <c r="AZ1" s="230">
        <v>49</v>
      </c>
      <c r="BA1" s="230">
        <v>50</v>
      </c>
      <c r="BB1" s="230">
        <v>51</v>
      </c>
      <c r="BC1" s="230">
        <v>52</v>
      </c>
      <c r="BD1" s="230">
        <v>53</v>
      </c>
      <c r="BE1" s="230">
        <v>54</v>
      </c>
      <c r="BF1" s="230">
        <v>55</v>
      </c>
      <c r="BG1" s="230">
        <v>56</v>
      </c>
      <c r="BH1" s="230">
        <v>57</v>
      </c>
      <c r="BI1" s="230">
        <v>58</v>
      </c>
      <c r="BJ1" s="230">
        <v>59</v>
      </c>
      <c r="BK1" s="230">
        <v>60</v>
      </c>
      <c r="BL1" s="230">
        <v>61</v>
      </c>
      <c r="BM1" s="230">
        <v>62</v>
      </c>
      <c r="BN1" s="230">
        <v>63</v>
      </c>
      <c r="BO1" s="230">
        <v>64</v>
      </c>
      <c r="BP1" s="230">
        <v>65</v>
      </c>
      <c r="BQ1" s="230">
        <v>66</v>
      </c>
      <c r="BR1" s="230">
        <v>67</v>
      </c>
      <c r="BS1" s="230">
        <v>68</v>
      </c>
      <c r="BT1" s="230">
        <v>69</v>
      </c>
      <c r="BU1" s="230">
        <v>70</v>
      </c>
      <c r="BV1" s="230">
        <v>71</v>
      </c>
      <c r="BW1" s="230">
        <v>72</v>
      </c>
      <c r="BX1" s="230">
        <v>73</v>
      </c>
      <c r="BY1" s="230">
        <v>74</v>
      </c>
      <c r="BZ1" s="230">
        <v>75</v>
      </c>
      <c r="CA1" s="230">
        <v>76</v>
      </c>
      <c r="CB1" s="230">
        <v>77</v>
      </c>
    </row>
    <row r="3" spans="1:80" x14ac:dyDescent="0.3">
      <c r="F3" s="273" t="s">
        <v>1024</v>
      </c>
      <c r="G3" s="273"/>
      <c r="H3" s="273"/>
      <c r="I3" s="273"/>
      <c r="J3" s="273" t="s">
        <v>1026</v>
      </c>
      <c r="K3" s="273"/>
      <c r="L3" s="273"/>
      <c r="M3" s="273"/>
      <c r="N3" s="273" t="s">
        <v>1025</v>
      </c>
      <c r="O3" s="273"/>
      <c r="P3" s="273"/>
      <c r="Q3" s="273"/>
      <c r="R3" s="273" t="s">
        <v>1027</v>
      </c>
      <c r="S3" s="273"/>
      <c r="T3" s="273"/>
      <c r="U3" s="273"/>
      <c r="V3" s="273" t="s">
        <v>1028</v>
      </c>
      <c r="W3" s="273"/>
      <c r="X3" s="273"/>
      <c r="Y3" s="273"/>
      <c r="Z3" s="273" t="s">
        <v>1029</v>
      </c>
      <c r="AA3" s="273"/>
      <c r="AB3" s="273"/>
      <c r="AC3" s="273"/>
      <c r="AD3" s="273" t="s">
        <v>1030</v>
      </c>
      <c r="AE3" s="273"/>
      <c r="AF3" s="273"/>
      <c r="AG3" s="273"/>
      <c r="AH3" s="273" t="s">
        <v>1031</v>
      </c>
      <c r="AI3" s="273"/>
      <c r="AJ3" s="273"/>
      <c r="AK3" s="273"/>
      <c r="AL3" s="273" t="s">
        <v>1032</v>
      </c>
      <c r="AM3" s="273"/>
      <c r="AN3" s="273"/>
      <c r="AO3" s="273"/>
      <c r="AP3" s="273" t="s">
        <v>808</v>
      </c>
      <c r="AQ3" s="273"/>
      <c r="AR3" s="273"/>
      <c r="AS3" s="273" t="s">
        <v>1033</v>
      </c>
      <c r="AT3" s="273"/>
      <c r="AU3" s="273"/>
      <c r="AV3" s="273"/>
      <c r="AW3" s="273" t="s">
        <v>1034</v>
      </c>
      <c r="AX3" s="273"/>
      <c r="AY3" s="273"/>
      <c r="AZ3" s="273"/>
      <c r="BA3" s="273" t="s">
        <v>1035</v>
      </c>
      <c r="BB3" s="273"/>
      <c r="BC3" s="273"/>
      <c r="BD3" s="273"/>
      <c r="BE3" s="273" t="s">
        <v>1036</v>
      </c>
      <c r="BF3" s="273"/>
      <c r="BG3" s="273"/>
      <c r="BH3" s="273"/>
      <c r="BI3" s="273" t="s">
        <v>1037</v>
      </c>
      <c r="BJ3" s="273"/>
      <c r="BK3" s="273"/>
      <c r="BL3" s="273"/>
      <c r="BM3" s="273" t="s">
        <v>1038</v>
      </c>
      <c r="BN3" s="273"/>
      <c r="BO3" s="273"/>
      <c r="BP3" s="273"/>
      <c r="BQ3" s="273" t="s">
        <v>1039</v>
      </c>
      <c r="BR3" s="273"/>
      <c r="BS3" s="273"/>
      <c r="BT3" s="273"/>
      <c r="BU3" s="273" t="s">
        <v>1040</v>
      </c>
      <c r="BV3" s="273"/>
      <c r="BW3" s="273"/>
      <c r="BX3" s="273"/>
      <c r="BY3" s="273" t="s">
        <v>1041</v>
      </c>
      <c r="BZ3" s="273"/>
      <c r="CA3" s="273"/>
      <c r="CB3" s="273"/>
    </row>
    <row r="4" spans="1:80" x14ac:dyDescent="0.3">
      <c r="A4" s="230" t="s">
        <v>794</v>
      </c>
      <c r="B4" s="230" t="s">
        <v>795</v>
      </c>
      <c r="C4" s="230" t="s">
        <v>796</v>
      </c>
      <c r="D4" s="230" t="s">
        <v>117</v>
      </c>
      <c r="E4" s="230" t="s">
        <v>141</v>
      </c>
      <c r="F4" s="230" t="s">
        <v>798</v>
      </c>
      <c r="G4" s="230" t="s">
        <v>799</v>
      </c>
      <c r="H4" s="230" t="s">
        <v>800</v>
      </c>
      <c r="I4" s="230" t="s">
        <v>801</v>
      </c>
      <c r="J4" s="230" t="s">
        <v>803</v>
      </c>
      <c r="K4" s="230" t="s">
        <v>804</v>
      </c>
      <c r="L4" s="230" t="s">
        <v>805</v>
      </c>
      <c r="M4" s="230" t="s">
        <v>806</v>
      </c>
      <c r="N4" s="230" t="s">
        <v>803</v>
      </c>
      <c r="O4" s="230" t="s">
        <v>804</v>
      </c>
      <c r="P4" s="230" t="s">
        <v>805</v>
      </c>
      <c r="Q4" s="230" t="s">
        <v>806</v>
      </c>
      <c r="R4" s="230" t="s">
        <v>798</v>
      </c>
      <c r="S4" s="230" t="s">
        <v>799</v>
      </c>
      <c r="T4" s="230" t="s">
        <v>800</v>
      </c>
      <c r="U4" s="230" t="s">
        <v>801</v>
      </c>
      <c r="V4" s="230" t="s">
        <v>803</v>
      </c>
      <c r="W4" s="230" t="s">
        <v>804</v>
      </c>
      <c r="X4" s="230" t="s">
        <v>805</v>
      </c>
      <c r="Y4" s="230" t="s">
        <v>806</v>
      </c>
      <c r="Z4" s="230" t="s">
        <v>803</v>
      </c>
      <c r="AA4" s="230" t="s">
        <v>804</v>
      </c>
      <c r="AB4" s="230" t="s">
        <v>805</v>
      </c>
      <c r="AC4" s="230" t="s">
        <v>806</v>
      </c>
      <c r="AD4" s="230" t="s">
        <v>798</v>
      </c>
      <c r="AE4" s="230" t="s">
        <v>799</v>
      </c>
      <c r="AF4" s="230" t="s">
        <v>800</v>
      </c>
      <c r="AG4" s="230" t="s">
        <v>801</v>
      </c>
      <c r="AH4" s="230" t="s">
        <v>803</v>
      </c>
      <c r="AI4" s="230" t="s">
        <v>804</v>
      </c>
      <c r="AJ4" s="230" t="s">
        <v>805</v>
      </c>
      <c r="AK4" s="230" t="s">
        <v>806</v>
      </c>
      <c r="AL4" s="230" t="s">
        <v>803</v>
      </c>
      <c r="AM4" s="230" t="s">
        <v>804</v>
      </c>
      <c r="AN4" s="230" t="s">
        <v>805</v>
      </c>
      <c r="AO4" s="230" t="s">
        <v>806</v>
      </c>
      <c r="AP4" s="230">
        <v>2017</v>
      </c>
      <c r="AQ4" s="230">
        <v>2018</v>
      </c>
      <c r="AR4" s="230">
        <v>2019</v>
      </c>
      <c r="AS4" s="230" t="s">
        <v>798</v>
      </c>
      <c r="AT4" s="230" t="s">
        <v>799</v>
      </c>
      <c r="AU4" s="230" t="s">
        <v>800</v>
      </c>
      <c r="AV4" s="230" t="s">
        <v>801</v>
      </c>
      <c r="AW4" s="230" t="s">
        <v>803</v>
      </c>
      <c r="AX4" s="230" t="s">
        <v>804</v>
      </c>
      <c r="AY4" s="230" t="s">
        <v>805</v>
      </c>
      <c r="AZ4" s="230" t="s">
        <v>806</v>
      </c>
      <c r="BA4" s="230" t="s">
        <v>803</v>
      </c>
      <c r="BB4" s="230" t="s">
        <v>804</v>
      </c>
      <c r="BC4" s="230" t="s">
        <v>805</v>
      </c>
      <c r="BD4" s="230" t="s">
        <v>806</v>
      </c>
      <c r="BE4" s="230" t="s">
        <v>798</v>
      </c>
      <c r="BF4" s="230" t="s">
        <v>799</v>
      </c>
      <c r="BG4" s="230" t="s">
        <v>800</v>
      </c>
      <c r="BH4" s="230" t="s">
        <v>801</v>
      </c>
      <c r="BI4" s="230" t="s">
        <v>803</v>
      </c>
      <c r="BJ4" s="230" t="s">
        <v>804</v>
      </c>
      <c r="BK4" s="230" t="s">
        <v>805</v>
      </c>
      <c r="BL4" s="230" t="s">
        <v>806</v>
      </c>
      <c r="BM4" s="230" t="s">
        <v>803</v>
      </c>
      <c r="BN4" s="230" t="s">
        <v>804</v>
      </c>
      <c r="BO4" s="230" t="s">
        <v>805</v>
      </c>
      <c r="BP4" s="230" t="s">
        <v>806</v>
      </c>
      <c r="BQ4" s="230" t="s">
        <v>798</v>
      </c>
      <c r="BR4" s="230" t="s">
        <v>799</v>
      </c>
      <c r="BS4" s="230" t="s">
        <v>800</v>
      </c>
      <c r="BT4" s="230" t="s">
        <v>801</v>
      </c>
      <c r="BU4" s="230" t="s">
        <v>803</v>
      </c>
      <c r="BV4" s="230" t="s">
        <v>804</v>
      </c>
      <c r="BW4" s="230" t="s">
        <v>805</v>
      </c>
      <c r="BX4" s="230" t="s">
        <v>806</v>
      </c>
      <c r="BY4" s="230" t="s">
        <v>803</v>
      </c>
      <c r="BZ4" s="230" t="s">
        <v>804</v>
      </c>
      <c r="CA4" s="230" t="s">
        <v>805</v>
      </c>
      <c r="CB4" s="230" t="s">
        <v>806</v>
      </c>
    </row>
    <row r="5" spans="1:80" x14ac:dyDescent="0.3">
      <c r="D5" s="230" t="s">
        <v>141</v>
      </c>
      <c r="E5" s="230" t="s">
        <v>793</v>
      </c>
      <c r="F5" s="14">
        <f t="shared" ref="F5:AR5" si="0">SUM(F$34:F$183)</f>
        <v>460647.00000000006</v>
      </c>
      <c r="G5" s="14">
        <f t="shared" si="0"/>
        <v>463489.99999999971</v>
      </c>
      <c r="H5" s="14">
        <f t="shared" si="0"/>
        <v>490329.99999999994</v>
      </c>
      <c r="I5" s="14">
        <f t="shared" si="0"/>
        <v>474959</v>
      </c>
      <c r="J5" s="14">
        <f t="shared" si="0"/>
        <v>488987</v>
      </c>
      <c r="K5" s="14">
        <f t="shared" si="0"/>
        <v>488915.00000000017</v>
      </c>
      <c r="L5" s="14">
        <f t="shared" si="0"/>
        <v>503885.00000000017</v>
      </c>
      <c r="M5" s="14">
        <f t="shared" si="0"/>
        <v>493289.00000000012</v>
      </c>
      <c r="N5" s="14">
        <f t="shared" si="0"/>
        <v>510892</v>
      </c>
      <c r="O5" s="14">
        <f t="shared" si="0"/>
        <v>514085.00000000006</v>
      </c>
      <c r="P5" s="14">
        <f t="shared" si="0"/>
        <v>550594.99999999977</v>
      </c>
      <c r="Q5" s="14">
        <f t="shared" si="0"/>
        <v>0</v>
      </c>
      <c r="R5" s="14">
        <f t="shared" si="0"/>
        <v>1005214.9999999998</v>
      </c>
      <c r="S5" s="14">
        <f t="shared" si="0"/>
        <v>1000441.0000000001</v>
      </c>
      <c r="T5" s="14">
        <f t="shared" si="0"/>
        <v>1044328.0000000002</v>
      </c>
      <c r="U5" s="14">
        <f t="shared" si="0"/>
        <v>1051064.9999999998</v>
      </c>
      <c r="V5" s="14">
        <f t="shared" si="0"/>
        <v>1021176</v>
      </c>
      <c r="W5" s="14">
        <f t="shared" si="0"/>
        <v>1018151</v>
      </c>
      <c r="X5" s="14">
        <f t="shared" si="0"/>
        <v>1052018</v>
      </c>
      <c r="Y5" s="14">
        <f t="shared" si="0"/>
        <v>1037010.0000000006</v>
      </c>
      <c r="Z5" s="14">
        <f t="shared" si="0"/>
        <v>1032349.9999999995</v>
      </c>
      <c r="AA5" s="14">
        <f t="shared" si="0"/>
        <v>1023593</v>
      </c>
      <c r="AB5" s="14">
        <f t="shared" si="0"/>
        <v>1077306.9999999995</v>
      </c>
      <c r="AC5" s="14">
        <f t="shared" si="0"/>
        <v>0</v>
      </c>
      <c r="AD5" s="14">
        <f t="shared" si="0"/>
        <v>1465862.0000000007</v>
      </c>
      <c r="AE5" s="14">
        <f t="shared" si="0"/>
        <v>1463930.9999999995</v>
      </c>
      <c r="AF5" s="14">
        <f t="shared" si="0"/>
        <v>1534657.9999999998</v>
      </c>
      <c r="AG5" s="14">
        <f t="shared" si="0"/>
        <v>1526024.0000000002</v>
      </c>
      <c r="AH5" s="14">
        <f t="shared" si="0"/>
        <v>1510163.0000000005</v>
      </c>
      <c r="AI5" s="14">
        <f t="shared" si="0"/>
        <v>1507066.0000000002</v>
      </c>
      <c r="AJ5" s="14">
        <f t="shared" si="0"/>
        <v>1555902.9999999995</v>
      </c>
      <c r="AK5" s="14">
        <f t="shared" si="0"/>
        <v>1530299</v>
      </c>
      <c r="AL5" s="14">
        <f t="shared" si="0"/>
        <v>1543241.9999999993</v>
      </c>
      <c r="AM5" s="14">
        <f t="shared" si="0"/>
        <v>1537678.0000000005</v>
      </c>
      <c r="AN5" s="14">
        <f t="shared" si="0"/>
        <v>1627901.9999999991</v>
      </c>
      <c r="AO5" s="14">
        <f t="shared" si="0"/>
        <v>0</v>
      </c>
      <c r="AP5" s="14">
        <f t="shared" si="0"/>
        <v>55619430</v>
      </c>
      <c r="AQ5" s="14">
        <f t="shared" si="0"/>
        <v>55997685.997999988</v>
      </c>
      <c r="AR5" s="14">
        <f t="shared" si="0"/>
        <v>56357465.994000003</v>
      </c>
      <c r="AS5" s="14">
        <f>IFERROR((F5/$AP5)*100000,"")</f>
        <v>828.21237110844197</v>
      </c>
      <c r="AT5" s="14">
        <f t="shared" ref="AT5:BS20" si="1">IFERROR((G5/$AP5)*100000,"")</f>
        <v>833.3238941858981</v>
      </c>
      <c r="AU5" s="14">
        <f t="shared" si="1"/>
        <v>881.58041173740901</v>
      </c>
      <c r="AV5" s="14">
        <f>IFERROR((I5/$AQ5)*100000,"")</f>
        <v>848.17611930779367</v>
      </c>
      <c r="AW5" s="14">
        <f t="shared" ref="AW5:BC20" si="2">IFERROR((J5/$AQ5)*100000,"")</f>
        <v>873.22715445324764</v>
      </c>
      <c r="AX5" s="14">
        <f t="shared" si="2"/>
        <v>873.09857771169732</v>
      </c>
      <c r="AY5" s="14">
        <f t="shared" si="2"/>
        <v>899.83182522577249</v>
      </c>
      <c r="AZ5" s="14">
        <f>IFERROR((M5/$AR5)*100000,"")</f>
        <v>875.28598261056891</v>
      </c>
      <c r="BA5" s="14">
        <f t="shared" si="2"/>
        <v>912.34484228195959</v>
      </c>
      <c r="BB5" s="14">
        <f t="shared" si="2"/>
        <v>918.04686361211611</v>
      </c>
      <c r="BC5" s="14">
        <f t="shared" si="2"/>
        <v>983.24598630676417</v>
      </c>
      <c r="BD5" s="14">
        <f>IFERROR((Q5/$AR5)*100000,"")</f>
        <v>0</v>
      </c>
      <c r="BE5" s="14">
        <f t="shared" si="1"/>
        <v>1807.3090644762087</v>
      </c>
      <c r="BF5" s="14">
        <f t="shared" si="1"/>
        <v>1798.725733075654</v>
      </c>
      <c r="BG5" s="14">
        <f t="shared" si="1"/>
        <v>1877.6316118306145</v>
      </c>
      <c r="BH5" s="14">
        <f>IFERROR((U5/$AQ5)*100000,"")</f>
        <v>1876.9793452492654</v>
      </c>
      <c r="BI5" s="14">
        <f t="shared" ref="BI5:BO20" si="3">IFERROR((V5/$AQ5)*100000,"")</f>
        <v>1823.6039254130469</v>
      </c>
      <c r="BJ5" s="14">
        <f t="shared" si="3"/>
        <v>1818.2019164798421</v>
      </c>
      <c r="BK5" s="14">
        <f t="shared" si="3"/>
        <v>1878.6812012867349</v>
      </c>
      <c r="BL5" s="14">
        <f>IFERROR((Y5/$AR5)*100000,"")</f>
        <v>1840.0578906624439</v>
      </c>
      <c r="BM5" s="14">
        <f t="shared" si="3"/>
        <v>1843.5583213864782</v>
      </c>
      <c r="BN5" s="14">
        <f t="shared" si="3"/>
        <v>1827.9201751953797</v>
      </c>
      <c r="BO5" s="14">
        <f t="shared" si="3"/>
        <v>1923.8419959683274</v>
      </c>
      <c r="BP5" s="14">
        <f>IFERROR((AC5/$AR5)*100000,"")</f>
        <v>0</v>
      </c>
      <c r="BQ5" s="14">
        <f t="shared" si="1"/>
        <v>2635.521435584652</v>
      </c>
      <c r="BR5" s="14">
        <f t="shared" si="1"/>
        <v>2632.0496272615514</v>
      </c>
      <c r="BS5" s="14">
        <f t="shared" si="1"/>
        <v>2759.2120235680222</v>
      </c>
      <c r="BT5" s="14">
        <f>IFERROR((AG5/$AQ5)*100000,"")</f>
        <v>2725.15546455706</v>
      </c>
      <c r="BU5" s="14">
        <f t="shared" ref="BU5:CA20" si="4">IFERROR((AH5/$AQ5)*100000,"")</f>
        <v>2696.8310798662956</v>
      </c>
      <c r="BV5" s="14">
        <f t="shared" si="4"/>
        <v>2691.3004941915397</v>
      </c>
      <c r="BW5" s="14">
        <f t="shared" si="4"/>
        <v>2778.5130265125067</v>
      </c>
      <c r="BX5" s="14">
        <f>IFERROR((AK5/$AR5)*100000,"")</f>
        <v>2715.3438732730115</v>
      </c>
      <c r="BY5" s="14">
        <f t="shared" si="4"/>
        <v>2755.9031636684372</v>
      </c>
      <c r="BZ5" s="14">
        <f t="shared" si="4"/>
        <v>2745.9670388074965</v>
      </c>
      <c r="CA5" s="14">
        <f t="shared" si="4"/>
        <v>2907.0879822750908</v>
      </c>
      <c r="CB5" s="14">
        <f>IFERROR((AO5/$AR5)*100000,"")</f>
        <v>0</v>
      </c>
    </row>
    <row r="6" spans="1:80" x14ac:dyDescent="0.3">
      <c r="D6" s="230" t="s">
        <v>148</v>
      </c>
      <c r="E6" s="230" t="s">
        <v>149</v>
      </c>
      <c r="F6" s="14">
        <f t="shared" ref="F6:AG10" si="5">SUMIFS(F$34:F$183,$A$34:$A$183,$D6)</f>
        <v>142229.69463025246</v>
      </c>
      <c r="G6" s="14">
        <f t="shared" si="5"/>
        <v>144636.18712666916</v>
      </c>
      <c r="H6" s="14">
        <f t="shared" si="5"/>
        <v>157264.87570153258</v>
      </c>
      <c r="I6" s="14">
        <f t="shared" si="5"/>
        <v>150812.45706339905</v>
      </c>
      <c r="J6" s="14">
        <f t="shared" si="5"/>
        <v>155084.54508288743</v>
      </c>
      <c r="K6" s="14">
        <f t="shared" si="5"/>
        <v>153800.11329342812</v>
      </c>
      <c r="L6" s="14">
        <f t="shared" si="5"/>
        <v>159109.04092509131</v>
      </c>
      <c r="M6" s="14">
        <f t="shared" si="5"/>
        <v>157692.40020255622</v>
      </c>
      <c r="N6" s="14">
        <f t="shared" si="5"/>
        <v>162160.302002721</v>
      </c>
      <c r="O6" s="14">
        <f t="shared" si="5"/>
        <v>159830.48616514422</v>
      </c>
      <c r="P6" s="14">
        <f t="shared" si="5"/>
        <v>168857.62609170153</v>
      </c>
      <c r="Q6" s="14">
        <f t="shared" si="5"/>
        <v>0</v>
      </c>
      <c r="R6" s="14">
        <f t="shared" si="5"/>
        <v>310204.93470559653</v>
      </c>
      <c r="S6" s="14">
        <f t="shared" si="5"/>
        <v>309232.12916352291</v>
      </c>
      <c r="T6" s="14">
        <f t="shared" si="5"/>
        <v>324800.37555380113</v>
      </c>
      <c r="U6" s="14">
        <f t="shared" si="5"/>
        <v>324393.87557267543</v>
      </c>
      <c r="V6" s="14">
        <f t="shared" si="5"/>
        <v>313216.11494764022</v>
      </c>
      <c r="W6" s="14">
        <f t="shared" si="5"/>
        <v>310835.38372650521</v>
      </c>
      <c r="X6" s="14">
        <f t="shared" si="5"/>
        <v>321938.88285241748</v>
      </c>
      <c r="Y6" s="14">
        <f t="shared" si="5"/>
        <v>316890.11686647858</v>
      </c>
      <c r="Z6" s="14">
        <f t="shared" si="5"/>
        <v>319792.94809462933</v>
      </c>
      <c r="AA6" s="14">
        <f t="shared" si="5"/>
        <v>314790.06287302676</v>
      </c>
      <c r="AB6" s="14">
        <f t="shared" si="5"/>
        <v>330807.44981767726</v>
      </c>
      <c r="AC6" s="14">
        <f t="shared" si="5"/>
        <v>0</v>
      </c>
      <c r="AD6" s="14">
        <f t="shared" si="5"/>
        <v>452434.62933584902</v>
      </c>
      <c r="AE6" s="14">
        <f t="shared" si="5"/>
        <v>453868.31629019196</v>
      </c>
      <c r="AF6" s="14">
        <f t="shared" si="5"/>
        <v>482065.2512553336</v>
      </c>
      <c r="AG6" s="14">
        <f t="shared" si="5"/>
        <v>475206.33263607451</v>
      </c>
      <c r="AH6" s="14">
        <f t="shared" ref="AH6:AR10" si="6">SUMIFS(AH$34:AH$183,$A$34:$A$183,$D6)</f>
        <v>468300.66003052774</v>
      </c>
      <c r="AI6" s="14">
        <f t="shared" si="6"/>
        <v>464635.49701993359</v>
      </c>
      <c r="AJ6" s="14">
        <f t="shared" si="6"/>
        <v>481047.92377750884</v>
      </c>
      <c r="AK6" s="14">
        <f t="shared" si="6"/>
        <v>474582.51706903492</v>
      </c>
      <c r="AL6" s="14">
        <f t="shared" si="6"/>
        <v>481953.25009735039</v>
      </c>
      <c r="AM6" s="14">
        <f t="shared" si="6"/>
        <v>474620.54903817107</v>
      </c>
      <c r="AN6" s="14">
        <f t="shared" si="6"/>
        <v>499665.075909379</v>
      </c>
      <c r="AO6" s="14">
        <f t="shared" si="6"/>
        <v>0</v>
      </c>
      <c r="AP6" s="14">
        <f t="shared" si="6"/>
        <v>15353484</v>
      </c>
      <c r="AQ6" s="14">
        <f t="shared" si="6"/>
        <v>15398466.481000001</v>
      </c>
      <c r="AR6" s="14">
        <f t="shared" si="6"/>
        <v>15454097.329999998</v>
      </c>
      <c r="AS6" s="14">
        <f t="shared" ref="AS6:AU69" si="7">IFERROR((F6/$AP6)*100000,"")</f>
        <v>926.36755690273594</v>
      </c>
      <c r="AT6" s="14">
        <f t="shared" si="1"/>
        <v>942.04147492952836</v>
      </c>
      <c r="AU6" s="14">
        <f t="shared" si="1"/>
        <v>1024.2943927354377</v>
      </c>
      <c r="AV6" s="14">
        <f t="shared" ref="AV6:AY69" si="8">IFERROR((I6/$AQ6)*100000,"")</f>
        <v>979.3991969881215</v>
      </c>
      <c r="AW6" s="14">
        <f t="shared" si="2"/>
        <v>1007.1427909671692</v>
      </c>
      <c r="AX6" s="14">
        <f t="shared" si="2"/>
        <v>998.80149418255633</v>
      </c>
      <c r="AY6" s="14">
        <f t="shared" si="2"/>
        <v>1033.2784834218019</v>
      </c>
      <c r="AZ6" s="14">
        <f t="shared" ref="AZ6:AZ69" si="9">IFERROR((M6/$AR6)*100000,"")</f>
        <v>1020.3921771376358</v>
      </c>
      <c r="BA6" s="14">
        <f t="shared" si="2"/>
        <v>1053.0938402392785</v>
      </c>
      <c r="BB6" s="14">
        <f t="shared" si="2"/>
        <v>1037.9636593186556</v>
      </c>
      <c r="BC6" s="14">
        <f t="shared" si="2"/>
        <v>1096.5872887410776</v>
      </c>
      <c r="BD6" s="14">
        <f t="shared" ref="BD6:BD69" si="10">IFERROR((Q6/$AR6)*100000,"")</f>
        <v>0</v>
      </c>
      <c r="BE6" s="14">
        <f t="shared" si="1"/>
        <v>2020.4204772388896</v>
      </c>
      <c r="BF6" s="14">
        <f t="shared" si="1"/>
        <v>2014.0844199500445</v>
      </c>
      <c r="BG6" s="14">
        <f t="shared" si="1"/>
        <v>2115.4832059863493</v>
      </c>
      <c r="BH6" s="14">
        <f t="shared" ref="BH6:BK69" si="11">IFERROR((U6/$AQ6)*100000,"")</f>
        <v>2106.6635172596016</v>
      </c>
      <c r="BI6" s="14">
        <f t="shared" si="3"/>
        <v>2034.0734275982234</v>
      </c>
      <c r="BJ6" s="14">
        <f t="shared" si="3"/>
        <v>2018.6125943777688</v>
      </c>
      <c r="BK6" s="14">
        <f t="shared" si="3"/>
        <v>2090.7204184887783</v>
      </c>
      <c r="BL6" s="14">
        <f t="shared" ref="BL6:BL69" si="12">IFERROR((Y6/$AR6)*100000,"")</f>
        <v>2050.524919700882</v>
      </c>
      <c r="BM6" s="14">
        <f t="shared" si="3"/>
        <v>2076.7843894664338</v>
      </c>
      <c r="BN6" s="14">
        <f t="shared" si="3"/>
        <v>2044.2948865164124</v>
      </c>
      <c r="BO6" s="14">
        <f t="shared" si="3"/>
        <v>2148.3142508109945</v>
      </c>
      <c r="BP6" s="14">
        <f t="shared" ref="BP6:BP69" si="13">IFERROR((AC6/$AR6)*100000,"")</f>
        <v>0</v>
      </c>
      <c r="BQ6" s="14">
        <f t="shared" si="1"/>
        <v>2946.7880341416253</v>
      </c>
      <c r="BR6" s="14">
        <f t="shared" si="1"/>
        <v>2956.1258948795721</v>
      </c>
      <c r="BS6" s="14">
        <f t="shared" si="1"/>
        <v>3139.777598721786</v>
      </c>
      <c r="BT6" s="14">
        <f t="shared" ref="BT6:BW69" si="14">IFERROR((AG6/$AQ6)*100000,"")</f>
        <v>3086.0627142477233</v>
      </c>
      <c r="BU6" s="14">
        <f t="shared" si="4"/>
        <v>3041.2162185653929</v>
      </c>
      <c r="BV6" s="14">
        <f t="shared" si="4"/>
        <v>3017.4140885603265</v>
      </c>
      <c r="BW6" s="14">
        <f t="shared" si="4"/>
        <v>3123.9989019105806</v>
      </c>
      <c r="BX6" s="14">
        <f t="shared" ref="BX6:BX69" si="15">IFERROR((AK6/$AR6)*100000,"")</f>
        <v>3070.9170968385183</v>
      </c>
      <c r="BY6" s="14">
        <f t="shared" si="4"/>
        <v>3129.8782297057128</v>
      </c>
      <c r="BZ6" s="14">
        <f t="shared" si="4"/>
        <v>3082.2585458350686</v>
      </c>
      <c r="CA6" s="14">
        <f t="shared" si="4"/>
        <v>3244.9015395520732</v>
      </c>
      <c r="CB6" s="14">
        <f t="shared" ref="CB6:CB69" si="16">IFERROR((AO6/$AR6)*100000,"")</f>
        <v>0</v>
      </c>
    </row>
    <row r="7" spans="1:80" x14ac:dyDescent="0.3">
      <c r="D7" s="230" t="s">
        <v>154</v>
      </c>
      <c r="E7" s="230" t="s">
        <v>155</v>
      </c>
      <c r="F7" s="14">
        <f t="shared" si="5"/>
        <v>140279.89733692037</v>
      </c>
      <c r="G7" s="14">
        <f t="shared" si="5"/>
        <v>137552.21872687066</v>
      </c>
      <c r="H7" s="14">
        <f t="shared" si="5"/>
        <v>143363.33563222454</v>
      </c>
      <c r="I7" s="14">
        <f t="shared" si="5"/>
        <v>139370.26845507641</v>
      </c>
      <c r="J7" s="14">
        <f t="shared" si="5"/>
        <v>150047.6049704488</v>
      </c>
      <c r="K7" s="14">
        <f t="shared" si="5"/>
        <v>150622.07612371296</v>
      </c>
      <c r="L7" s="14">
        <f t="shared" si="5"/>
        <v>155706.07671634303</v>
      </c>
      <c r="M7" s="14">
        <f t="shared" si="5"/>
        <v>152295.7634694908</v>
      </c>
      <c r="N7" s="14">
        <f t="shared" si="5"/>
        <v>150689.75688798804</v>
      </c>
      <c r="O7" s="14">
        <f t="shared" si="5"/>
        <v>154101.06893407821</v>
      </c>
      <c r="P7" s="14">
        <f t="shared" si="5"/>
        <v>167585.16050994734</v>
      </c>
      <c r="Q7" s="14">
        <f t="shared" si="5"/>
        <v>0</v>
      </c>
      <c r="R7" s="14">
        <f t="shared" si="5"/>
        <v>313616.06306456693</v>
      </c>
      <c r="S7" s="14">
        <f t="shared" si="5"/>
        <v>313077.840200198</v>
      </c>
      <c r="T7" s="14">
        <f t="shared" si="5"/>
        <v>323622.52413486317</v>
      </c>
      <c r="U7" s="14">
        <f t="shared" si="5"/>
        <v>328171.0485639688</v>
      </c>
      <c r="V7" s="14">
        <f t="shared" si="5"/>
        <v>315358.54740103084</v>
      </c>
      <c r="W7" s="14">
        <f t="shared" si="5"/>
        <v>314719.74232498964</v>
      </c>
      <c r="X7" s="14">
        <f t="shared" si="5"/>
        <v>325878.06289159053</v>
      </c>
      <c r="Y7" s="14">
        <f t="shared" si="5"/>
        <v>323160.89473008842</v>
      </c>
      <c r="Z7" s="14">
        <f t="shared" si="5"/>
        <v>322973.39152794314</v>
      </c>
      <c r="AA7" s="14">
        <f t="shared" si="5"/>
        <v>323215.2972491025</v>
      </c>
      <c r="AB7" s="14">
        <f t="shared" si="5"/>
        <v>338827.46690639207</v>
      </c>
      <c r="AC7" s="14">
        <f t="shared" si="5"/>
        <v>0</v>
      </c>
      <c r="AD7" s="14">
        <f t="shared" si="5"/>
        <v>453895.96040148748</v>
      </c>
      <c r="AE7" s="14">
        <f t="shared" si="5"/>
        <v>450630.05892706866</v>
      </c>
      <c r="AF7" s="14">
        <f t="shared" si="5"/>
        <v>466985.85976708774</v>
      </c>
      <c r="AG7" s="14">
        <f t="shared" si="5"/>
        <v>467541.31701904524</v>
      </c>
      <c r="AH7" s="14">
        <f t="shared" si="6"/>
        <v>465406.15237147984</v>
      </c>
      <c r="AI7" s="14">
        <f t="shared" si="6"/>
        <v>465341.81844870269</v>
      </c>
      <c r="AJ7" s="14">
        <f t="shared" si="6"/>
        <v>481584.1396079337</v>
      </c>
      <c r="AK7" s="14">
        <f t="shared" si="6"/>
        <v>475456.65819957934</v>
      </c>
      <c r="AL7" s="14">
        <f t="shared" si="6"/>
        <v>473663.14841593103</v>
      </c>
      <c r="AM7" s="14">
        <f t="shared" si="6"/>
        <v>477316.36618318071</v>
      </c>
      <c r="AN7" s="14">
        <f t="shared" si="6"/>
        <v>506412.62741633935</v>
      </c>
      <c r="AO7" s="14">
        <f t="shared" si="6"/>
        <v>0</v>
      </c>
      <c r="AP7" s="14">
        <f t="shared" si="6"/>
        <v>17068325</v>
      </c>
      <c r="AQ7" s="14">
        <f t="shared" si="6"/>
        <v>17160473.550000001</v>
      </c>
      <c r="AR7" s="14">
        <f t="shared" si="6"/>
        <v>17275225.07</v>
      </c>
      <c r="AS7" s="14">
        <f t="shared" si="7"/>
        <v>821.87266376120908</v>
      </c>
      <c r="AT7" s="14">
        <f t="shared" si="1"/>
        <v>805.89172474083239</v>
      </c>
      <c r="AU7" s="14">
        <f t="shared" si="1"/>
        <v>839.93792965756484</v>
      </c>
      <c r="AV7" s="14">
        <f t="shared" si="8"/>
        <v>812.15863914825604</v>
      </c>
      <c r="AW7" s="14">
        <f t="shared" si="2"/>
        <v>874.37916286668428</v>
      </c>
      <c r="AX7" s="14">
        <f t="shared" si="2"/>
        <v>877.72680447803236</v>
      </c>
      <c r="AY7" s="14">
        <f t="shared" si="2"/>
        <v>907.35302998875</v>
      </c>
      <c r="AZ7" s="14">
        <f t="shared" si="9"/>
        <v>881.58482944437151</v>
      </c>
      <c r="BA7" s="14">
        <f t="shared" si="2"/>
        <v>878.12120364235534</v>
      </c>
      <c r="BB7" s="14">
        <f t="shared" si="2"/>
        <v>898.00009588941793</v>
      </c>
      <c r="BC7" s="14">
        <f t="shared" si="2"/>
        <v>976.57654971850889</v>
      </c>
      <c r="BD7" s="14">
        <f t="shared" si="10"/>
        <v>0</v>
      </c>
      <c r="BE7" s="14">
        <f t="shared" si="1"/>
        <v>1837.4155815791351</v>
      </c>
      <c r="BF7" s="14">
        <f t="shared" si="1"/>
        <v>1834.2622383871765</v>
      </c>
      <c r="BG7" s="14">
        <f t="shared" si="1"/>
        <v>1896.0414928521875</v>
      </c>
      <c r="BH7" s="14">
        <f t="shared" si="11"/>
        <v>1912.3659239809776</v>
      </c>
      <c r="BI7" s="14">
        <f t="shared" si="3"/>
        <v>1837.7030591969349</v>
      </c>
      <c r="BJ7" s="14">
        <f t="shared" si="3"/>
        <v>1833.980521621384</v>
      </c>
      <c r="BK7" s="14">
        <f t="shared" si="3"/>
        <v>1899.0039053531277</v>
      </c>
      <c r="BL7" s="14">
        <f t="shared" si="12"/>
        <v>1870.6609808012672</v>
      </c>
      <c r="BM7" s="14">
        <f t="shared" si="3"/>
        <v>1882.0773831613938</v>
      </c>
      <c r="BN7" s="14">
        <f t="shared" si="3"/>
        <v>1883.4870512597392</v>
      </c>
      <c r="BO7" s="14">
        <f t="shared" si="3"/>
        <v>1974.4645502885439</v>
      </c>
      <c r="BP7" s="14">
        <f t="shared" si="13"/>
        <v>0</v>
      </c>
      <c r="BQ7" s="14">
        <f t="shared" si="1"/>
        <v>2659.2882453403454</v>
      </c>
      <c r="BR7" s="14">
        <f t="shared" si="1"/>
        <v>2640.1539631280084</v>
      </c>
      <c r="BS7" s="14">
        <f t="shared" si="1"/>
        <v>2735.9794225097526</v>
      </c>
      <c r="BT7" s="14">
        <f t="shared" si="14"/>
        <v>2724.5245631292341</v>
      </c>
      <c r="BU7" s="14">
        <f t="shared" si="4"/>
        <v>2712.0822220636205</v>
      </c>
      <c r="BV7" s="14">
        <f t="shared" si="4"/>
        <v>2711.7073260994171</v>
      </c>
      <c r="BW7" s="14">
        <f t="shared" si="4"/>
        <v>2806.3569353418789</v>
      </c>
      <c r="BX7" s="14">
        <f t="shared" si="15"/>
        <v>2752.2458102456394</v>
      </c>
      <c r="BY7" s="14">
        <f t="shared" si="4"/>
        <v>2760.1985868037482</v>
      </c>
      <c r="BZ7" s="14">
        <f t="shared" si="4"/>
        <v>2781.4871471491574</v>
      </c>
      <c r="CA7" s="14">
        <f t="shared" si="4"/>
        <v>2951.0411000070526</v>
      </c>
      <c r="CB7" s="14">
        <f t="shared" si="16"/>
        <v>0</v>
      </c>
    </row>
    <row r="8" spans="1:80" x14ac:dyDescent="0.3">
      <c r="D8" s="230" t="s">
        <v>163</v>
      </c>
      <c r="E8" s="230" t="s">
        <v>164</v>
      </c>
      <c r="F8" s="14">
        <f t="shared" si="5"/>
        <v>61026.409973506445</v>
      </c>
      <c r="G8" s="14">
        <f t="shared" si="5"/>
        <v>62427.192722329637</v>
      </c>
      <c r="H8" s="14">
        <f t="shared" si="5"/>
        <v>64732.052689362303</v>
      </c>
      <c r="I8" s="14">
        <f t="shared" si="5"/>
        <v>62982.745850250802</v>
      </c>
      <c r="J8" s="14">
        <f t="shared" si="5"/>
        <v>63600.560797153972</v>
      </c>
      <c r="K8" s="14">
        <f t="shared" si="5"/>
        <v>63655.380427877382</v>
      </c>
      <c r="L8" s="14">
        <f t="shared" si="5"/>
        <v>64027.120468492692</v>
      </c>
      <c r="M8" s="14">
        <f t="shared" si="5"/>
        <v>62248.262314896412</v>
      </c>
      <c r="N8" s="14">
        <f t="shared" si="5"/>
        <v>68269.025873828039</v>
      </c>
      <c r="O8" s="14">
        <f t="shared" si="5"/>
        <v>70305.306328769395</v>
      </c>
      <c r="P8" s="14">
        <f t="shared" si="5"/>
        <v>75132.218924742832</v>
      </c>
      <c r="Q8" s="14">
        <f t="shared" si="5"/>
        <v>0</v>
      </c>
      <c r="R8" s="14">
        <f t="shared" si="5"/>
        <v>134286.49384715664</v>
      </c>
      <c r="S8" s="14">
        <f t="shared" si="5"/>
        <v>133341.08384990733</v>
      </c>
      <c r="T8" s="14">
        <f t="shared" si="5"/>
        <v>139160.85678727026</v>
      </c>
      <c r="U8" s="14">
        <f t="shared" si="5"/>
        <v>138864.17827380906</v>
      </c>
      <c r="V8" s="14">
        <f t="shared" si="5"/>
        <v>141825.91047872906</v>
      </c>
      <c r="W8" s="14">
        <f t="shared" si="5"/>
        <v>141682.09711877652</v>
      </c>
      <c r="X8" s="14">
        <f t="shared" si="5"/>
        <v>144390.43145413566</v>
      </c>
      <c r="Y8" s="14">
        <f t="shared" si="5"/>
        <v>141275.26199684927</v>
      </c>
      <c r="Z8" s="14">
        <f t="shared" si="5"/>
        <v>135347.90285413791</v>
      </c>
      <c r="AA8" s="14">
        <f t="shared" si="5"/>
        <v>134697.03212052051</v>
      </c>
      <c r="AB8" s="14">
        <f t="shared" si="5"/>
        <v>141745.21069552834</v>
      </c>
      <c r="AC8" s="14">
        <f t="shared" si="5"/>
        <v>0</v>
      </c>
      <c r="AD8" s="14">
        <f t="shared" si="5"/>
        <v>195312.90382066308</v>
      </c>
      <c r="AE8" s="14">
        <f t="shared" si="5"/>
        <v>195768.27657223697</v>
      </c>
      <c r="AF8" s="14">
        <f t="shared" si="5"/>
        <v>203892.90947663257</v>
      </c>
      <c r="AG8" s="14">
        <f t="shared" si="5"/>
        <v>201846.92412405988</v>
      </c>
      <c r="AH8" s="14">
        <f t="shared" si="6"/>
        <v>205426.471275883</v>
      </c>
      <c r="AI8" s="14">
        <f t="shared" si="6"/>
        <v>205337.47754665386</v>
      </c>
      <c r="AJ8" s="14">
        <f t="shared" si="6"/>
        <v>208417.55192262834</v>
      </c>
      <c r="AK8" s="14">
        <f t="shared" si="6"/>
        <v>203523.52431174574</v>
      </c>
      <c r="AL8" s="14">
        <f t="shared" si="6"/>
        <v>203616.92872796592</v>
      </c>
      <c r="AM8" s="14">
        <f t="shared" si="6"/>
        <v>205002.33844928988</v>
      </c>
      <c r="AN8" s="14">
        <f t="shared" si="6"/>
        <v>216877.4296202712</v>
      </c>
      <c r="AO8" s="14">
        <f t="shared" si="6"/>
        <v>0</v>
      </c>
      <c r="AP8" s="14">
        <f t="shared" si="6"/>
        <v>8825001</v>
      </c>
      <c r="AQ8" s="14">
        <f t="shared" si="6"/>
        <v>8965587.629999999</v>
      </c>
      <c r="AR8" s="14">
        <f t="shared" si="6"/>
        <v>9056770.8380000032</v>
      </c>
      <c r="AS8" s="14">
        <f t="shared" si="7"/>
        <v>691.51731510859258</v>
      </c>
      <c r="AT8" s="14">
        <f t="shared" si="1"/>
        <v>707.39020564790462</v>
      </c>
      <c r="AU8" s="14">
        <f t="shared" si="1"/>
        <v>733.50759608256476</v>
      </c>
      <c r="AV8" s="14">
        <f t="shared" si="8"/>
        <v>702.49434225038976</v>
      </c>
      <c r="AW8" s="14">
        <f t="shared" si="2"/>
        <v>709.38530101851211</v>
      </c>
      <c r="AX8" s="14">
        <f t="shared" si="2"/>
        <v>709.99674594533394</v>
      </c>
      <c r="AY8" s="14">
        <f t="shared" si="2"/>
        <v>714.1430446148313</v>
      </c>
      <c r="AZ8" s="14">
        <f t="shared" si="9"/>
        <v>687.31188442703967</v>
      </c>
      <c r="BA8" s="14">
        <f t="shared" si="2"/>
        <v>761.4562334474449</v>
      </c>
      <c r="BB8" s="14">
        <f t="shared" si="2"/>
        <v>784.16841405374112</v>
      </c>
      <c r="BC8" s="14">
        <f t="shared" si="2"/>
        <v>838.0066318613724</v>
      </c>
      <c r="BD8" s="14">
        <f t="shared" si="10"/>
        <v>0</v>
      </c>
      <c r="BE8" s="14">
        <f t="shared" si="1"/>
        <v>1521.6598145105779</v>
      </c>
      <c r="BF8" s="14">
        <f t="shared" si="1"/>
        <v>1510.9469545658674</v>
      </c>
      <c r="BG8" s="14">
        <f t="shared" si="1"/>
        <v>1576.8933826440386</v>
      </c>
      <c r="BH8" s="14">
        <f t="shared" si="11"/>
        <v>1548.8575206063663</v>
      </c>
      <c r="BI8" s="14">
        <f t="shared" si="3"/>
        <v>1581.8919666142292</v>
      </c>
      <c r="BJ8" s="14">
        <f t="shared" si="3"/>
        <v>1580.2879071159837</v>
      </c>
      <c r="BK8" s="14">
        <f t="shared" si="3"/>
        <v>1610.4960144607462</v>
      </c>
      <c r="BL8" s="14">
        <f t="shared" si="12"/>
        <v>1559.8855764804459</v>
      </c>
      <c r="BM8" s="14">
        <f t="shared" si="3"/>
        <v>1509.6378334560757</v>
      </c>
      <c r="BN8" s="14">
        <f t="shared" si="3"/>
        <v>1502.3781784230971</v>
      </c>
      <c r="BO8" s="14">
        <f t="shared" si="3"/>
        <v>1580.9918607145257</v>
      </c>
      <c r="BP8" s="14">
        <f t="shared" si="13"/>
        <v>0</v>
      </c>
      <c r="BQ8" s="14">
        <f t="shared" si="1"/>
        <v>2213.1771296191705</v>
      </c>
      <c r="BR8" s="14">
        <f t="shared" si="1"/>
        <v>2218.3371602137718</v>
      </c>
      <c r="BS8" s="14">
        <f t="shared" si="1"/>
        <v>2310.4009787266041</v>
      </c>
      <c r="BT8" s="14">
        <f t="shared" si="14"/>
        <v>2251.3518628567563</v>
      </c>
      <c r="BU8" s="14">
        <f t="shared" si="4"/>
        <v>2291.2772676327409</v>
      </c>
      <c r="BV8" s="14">
        <f t="shared" si="4"/>
        <v>2290.2846530613174</v>
      </c>
      <c r="BW8" s="14">
        <f t="shared" si="4"/>
        <v>2324.6390590755773</v>
      </c>
      <c r="BX8" s="14">
        <f t="shared" si="15"/>
        <v>2247.1974609074864</v>
      </c>
      <c r="BY8" s="14">
        <f t="shared" si="4"/>
        <v>2271.0940669035203</v>
      </c>
      <c r="BZ8" s="14">
        <f t="shared" si="4"/>
        <v>2286.5465924768382</v>
      </c>
      <c r="CA8" s="14">
        <f t="shared" si="4"/>
        <v>2418.9984925758986</v>
      </c>
      <c r="CB8" s="14">
        <f t="shared" si="16"/>
        <v>0</v>
      </c>
    </row>
    <row r="9" spans="1:80" x14ac:dyDescent="0.3">
      <c r="D9" s="230" t="s">
        <v>172</v>
      </c>
      <c r="E9" s="230" t="s">
        <v>173</v>
      </c>
      <c r="F9" s="14">
        <f t="shared" si="5"/>
        <v>45330.803423314988</v>
      </c>
      <c r="G9" s="14">
        <f t="shared" si="5"/>
        <v>46209.002558461412</v>
      </c>
      <c r="H9" s="14">
        <f t="shared" si="5"/>
        <v>49117.356764410011</v>
      </c>
      <c r="I9" s="14">
        <f t="shared" si="5"/>
        <v>47208.50478807382</v>
      </c>
      <c r="J9" s="14">
        <f t="shared" si="5"/>
        <v>45658.213838975222</v>
      </c>
      <c r="K9" s="14">
        <f t="shared" si="5"/>
        <v>46323.65539698994</v>
      </c>
      <c r="L9" s="14">
        <f t="shared" si="5"/>
        <v>48160.532462654228</v>
      </c>
      <c r="M9" s="14">
        <f t="shared" si="5"/>
        <v>46244.895235512078</v>
      </c>
      <c r="N9" s="14">
        <f t="shared" si="5"/>
        <v>49582.523076417288</v>
      </c>
      <c r="O9" s="14">
        <f t="shared" si="5"/>
        <v>50392.864879686524</v>
      </c>
      <c r="P9" s="14">
        <f t="shared" si="5"/>
        <v>54534.863339314557</v>
      </c>
      <c r="Q9" s="14">
        <f t="shared" si="5"/>
        <v>0</v>
      </c>
      <c r="R9" s="14">
        <f t="shared" si="5"/>
        <v>101174.58128521476</v>
      </c>
      <c r="S9" s="14">
        <f t="shared" si="5"/>
        <v>100759.68939967266</v>
      </c>
      <c r="T9" s="14">
        <f t="shared" si="5"/>
        <v>107335.96025452384</v>
      </c>
      <c r="U9" s="14">
        <f t="shared" si="5"/>
        <v>109597.85176505956</v>
      </c>
      <c r="V9" s="14">
        <f t="shared" si="5"/>
        <v>104533.5149568748</v>
      </c>
      <c r="W9" s="14">
        <f t="shared" si="5"/>
        <v>104892.10084207961</v>
      </c>
      <c r="X9" s="14">
        <f t="shared" si="5"/>
        <v>109466.61043176745</v>
      </c>
      <c r="Y9" s="14">
        <f t="shared" si="5"/>
        <v>107831.84347210848</v>
      </c>
      <c r="Z9" s="14">
        <f t="shared" si="5"/>
        <v>106597.99018398028</v>
      </c>
      <c r="AA9" s="14">
        <f t="shared" si="5"/>
        <v>104838.47773278311</v>
      </c>
      <c r="AB9" s="14">
        <f t="shared" si="5"/>
        <v>112126.80672051151</v>
      </c>
      <c r="AC9" s="14">
        <f t="shared" si="5"/>
        <v>0</v>
      </c>
      <c r="AD9" s="14">
        <f t="shared" si="5"/>
        <v>146505.38470852975</v>
      </c>
      <c r="AE9" s="14">
        <f t="shared" si="5"/>
        <v>146968.69195813406</v>
      </c>
      <c r="AF9" s="14">
        <f t="shared" si="5"/>
        <v>156453.31701893389</v>
      </c>
      <c r="AG9" s="14">
        <f t="shared" si="5"/>
        <v>156806.3565531334</v>
      </c>
      <c r="AH9" s="14">
        <f t="shared" si="6"/>
        <v>150191.72879585001</v>
      </c>
      <c r="AI9" s="14">
        <f t="shared" si="6"/>
        <v>151215.75623906957</v>
      </c>
      <c r="AJ9" s="14">
        <f t="shared" si="6"/>
        <v>157627.14289442162</v>
      </c>
      <c r="AK9" s="14">
        <f t="shared" si="6"/>
        <v>154076.73870762056</v>
      </c>
      <c r="AL9" s="14">
        <f t="shared" si="6"/>
        <v>156180.51326039762</v>
      </c>
      <c r="AM9" s="14">
        <f t="shared" si="6"/>
        <v>155231.34261246963</v>
      </c>
      <c r="AN9" s="14">
        <f t="shared" si="6"/>
        <v>166661.67005982605</v>
      </c>
      <c r="AO9" s="14">
        <f t="shared" si="6"/>
        <v>0</v>
      </c>
      <c r="AP9" s="14">
        <f t="shared" si="6"/>
        <v>5559316</v>
      </c>
      <c r="AQ9" s="14">
        <f t="shared" si="6"/>
        <v>5592431.6379999984</v>
      </c>
      <c r="AR9" s="14">
        <f t="shared" si="6"/>
        <v>5631863.8370000003</v>
      </c>
      <c r="AS9" s="14">
        <f t="shared" si="7"/>
        <v>815.40253195384082</v>
      </c>
      <c r="AT9" s="14">
        <f t="shared" si="1"/>
        <v>831.19942378633289</v>
      </c>
      <c r="AU9" s="14">
        <f t="shared" si="1"/>
        <v>883.51438854006517</v>
      </c>
      <c r="AV9" s="14">
        <f t="shared" si="8"/>
        <v>844.14987690322187</v>
      </c>
      <c r="AW9" s="14">
        <f t="shared" si="2"/>
        <v>816.42864489808608</v>
      </c>
      <c r="AX9" s="14">
        <f t="shared" si="2"/>
        <v>828.3276112348957</v>
      </c>
      <c r="AY9" s="14">
        <f t="shared" si="2"/>
        <v>861.17337823869605</v>
      </c>
      <c r="AZ9" s="14">
        <f t="shared" si="9"/>
        <v>821.12949769300462</v>
      </c>
      <c r="BA9" s="14">
        <f t="shared" si="2"/>
        <v>886.60043226114988</v>
      </c>
      <c r="BB9" s="14">
        <f t="shared" si="2"/>
        <v>901.09040470467585</v>
      </c>
      <c r="BC9" s="14">
        <f t="shared" si="2"/>
        <v>975.15476038644374</v>
      </c>
      <c r="BD9" s="14">
        <f t="shared" si="10"/>
        <v>0</v>
      </c>
      <c r="BE9" s="14">
        <f t="shared" si="1"/>
        <v>1819.9106020455533</v>
      </c>
      <c r="BF9" s="14">
        <f t="shared" si="1"/>
        <v>1812.4475996628482</v>
      </c>
      <c r="BG9" s="14">
        <f t="shared" si="1"/>
        <v>1930.7404050160819</v>
      </c>
      <c r="BH9" s="14">
        <f t="shared" si="11"/>
        <v>1959.753088805832</v>
      </c>
      <c r="BI9" s="14">
        <f t="shared" si="3"/>
        <v>1869.1961158108811</v>
      </c>
      <c r="BJ9" s="14">
        <f t="shared" si="3"/>
        <v>1875.6081009439361</v>
      </c>
      <c r="BK9" s="14">
        <f t="shared" si="3"/>
        <v>1957.4063219289635</v>
      </c>
      <c r="BL9" s="14">
        <f t="shared" si="12"/>
        <v>1914.6741930030166</v>
      </c>
      <c r="BM9" s="14">
        <f t="shared" si="3"/>
        <v>1906.111635941294</v>
      </c>
      <c r="BN9" s="14">
        <f t="shared" si="3"/>
        <v>1874.6492495396176</v>
      </c>
      <c r="BO9" s="14">
        <f t="shared" si="3"/>
        <v>2004.9741146341671</v>
      </c>
      <c r="BP9" s="14">
        <f t="shared" si="13"/>
        <v>0</v>
      </c>
      <c r="BQ9" s="14">
        <f t="shared" si="1"/>
        <v>2635.3131339993938</v>
      </c>
      <c r="BR9" s="14">
        <f t="shared" si="1"/>
        <v>2643.6470234491808</v>
      </c>
      <c r="BS9" s="14">
        <f t="shared" si="1"/>
        <v>2814.2547935561474</v>
      </c>
      <c r="BT9" s="14">
        <f t="shared" si="14"/>
        <v>2803.9029657090546</v>
      </c>
      <c r="BU9" s="14">
        <f t="shared" si="4"/>
        <v>2685.6247607089667</v>
      </c>
      <c r="BV9" s="14">
        <f t="shared" si="4"/>
        <v>2703.9357121788321</v>
      </c>
      <c r="BW9" s="14">
        <f t="shared" si="4"/>
        <v>2818.5797001676583</v>
      </c>
      <c r="BX9" s="14">
        <f t="shared" si="15"/>
        <v>2735.8036906960215</v>
      </c>
      <c r="BY9" s="14">
        <f t="shared" si="4"/>
        <v>2792.7120682024452</v>
      </c>
      <c r="BZ9" s="14">
        <f t="shared" si="4"/>
        <v>2775.7396542442934</v>
      </c>
      <c r="CA9" s="14">
        <f t="shared" si="4"/>
        <v>2980.1288750206104</v>
      </c>
      <c r="CB9" s="14">
        <f t="shared" si="16"/>
        <v>0</v>
      </c>
    </row>
    <row r="10" spans="1:80" x14ac:dyDescent="0.3">
      <c r="D10" s="230" t="s">
        <v>181</v>
      </c>
      <c r="E10" s="230" t="s">
        <v>182</v>
      </c>
      <c r="F10" s="14">
        <f t="shared" si="5"/>
        <v>71780.194636005675</v>
      </c>
      <c r="G10" s="14">
        <f t="shared" si="5"/>
        <v>72665.398865669122</v>
      </c>
      <c r="H10" s="14">
        <f t="shared" si="5"/>
        <v>75852.379212470492</v>
      </c>
      <c r="I10" s="14">
        <f t="shared" si="5"/>
        <v>74585.023843199961</v>
      </c>
      <c r="J10" s="14">
        <f t="shared" si="5"/>
        <v>74596.075310534579</v>
      </c>
      <c r="K10" s="14">
        <f t="shared" si="5"/>
        <v>74513.774757991574</v>
      </c>
      <c r="L10" s="14">
        <f t="shared" si="5"/>
        <v>76882.229427418715</v>
      </c>
      <c r="M10" s="14">
        <f t="shared" si="5"/>
        <v>74807.678777544439</v>
      </c>
      <c r="N10" s="14">
        <f t="shared" si="5"/>
        <v>80190.392159045674</v>
      </c>
      <c r="O10" s="14">
        <f t="shared" si="5"/>
        <v>79455.273692321658</v>
      </c>
      <c r="P10" s="14">
        <f t="shared" si="5"/>
        <v>84485.131134293668</v>
      </c>
      <c r="Q10" s="14">
        <f t="shared" si="5"/>
        <v>0</v>
      </c>
      <c r="R10" s="14">
        <f t="shared" si="5"/>
        <v>145932.92709746503</v>
      </c>
      <c r="S10" s="14">
        <f t="shared" si="5"/>
        <v>144030.25738669906</v>
      </c>
      <c r="T10" s="14">
        <f t="shared" si="5"/>
        <v>149408.28326954166</v>
      </c>
      <c r="U10" s="14">
        <f t="shared" si="5"/>
        <v>150038.045824487</v>
      </c>
      <c r="V10" s="14">
        <f t="shared" si="5"/>
        <v>146241.91221572494</v>
      </c>
      <c r="W10" s="14">
        <f t="shared" si="5"/>
        <v>146021.67598764892</v>
      </c>
      <c r="X10" s="14">
        <f t="shared" si="5"/>
        <v>150344.01237008875</v>
      </c>
      <c r="Y10" s="14">
        <f t="shared" si="5"/>
        <v>147851.88293447508</v>
      </c>
      <c r="Z10" s="14">
        <f t="shared" si="5"/>
        <v>147637.76733930942</v>
      </c>
      <c r="AA10" s="14">
        <f t="shared" si="5"/>
        <v>146052.13002456707</v>
      </c>
      <c r="AB10" s="14">
        <f t="shared" si="5"/>
        <v>153800.06585989092</v>
      </c>
      <c r="AC10" s="14">
        <f t="shared" si="5"/>
        <v>0</v>
      </c>
      <c r="AD10" s="14">
        <f t="shared" si="5"/>
        <v>217713.12173347076</v>
      </c>
      <c r="AE10" s="14">
        <f t="shared" si="5"/>
        <v>216695.65625236821</v>
      </c>
      <c r="AF10" s="14">
        <f t="shared" si="5"/>
        <v>225260.66248201212</v>
      </c>
      <c r="AG10" s="14">
        <f t="shared" si="5"/>
        <v>224623.06966768709</v>
      </c>
      <c r="AH10" s="14">
        <f t="shared" si="6"/>
        <v>220837.98752625956</v>
      </c>
      <c r="AI10" s="14">
        <f t="shared" si="6"/>
        <v>220535.45074564053</v>
      </c>
      <c r="AJ10" s="14">
        <f t="shared" si="6"/>
        <v>227226.24179750748</v>
      </c>
      <c r="AK10" s="14">
        <f t="shared" si="6"/>
        <v>222659.56171201952</v>
      </c>
      <c r="AL10" s="14">
        <f t="shared" si="6"/>
        <v>227828.15949835506</v>
      </c>
      <c r="AM10" s="14">
        <f t="shared" si="6"/>
        <v>225507.40371688877</v>
      </c>
      <c r="AN10" s="14">
        <f t="shared" si="6"/>
        <v>238285.19699418449</v>
      </c>
      <c r="AO10" s="14">
        <f t="shared" si="6"/>
        <v>0</v>
      </c>
      <c r="AP10" s="14">
        <f t="shared" si="6"/>
        <v>8813304</v>
      </c>
      <c r="AQ10" s="14">
        <f t="shared" si="6"/>
        <v>8880726.699000001</v>
      </c>
      <c r="AR10" s="14">
        <f t="shared" si="6"/>
        <v>8939508.9189999998</v>
      </c>
      <c r="AS10" s="14">
        <f t="shared" si="7"/>
        <v>814.4527255159436</v>
      </c>
      <c r="AT10" s="14">
        <f t="shared" si="1"/>
        <v>824.49667985660233</v>
      </c>
      <c r="AU10" s="14">
        <f t="shared" si="1"/>
        <v>860.65769673292209</v>
      </c>
      <c r="AV10" s="14">
        <f t="shared" si="8"/>
        <v>839.85270993193024</v>
      </c>
      <c r="AW10" s="14">
        <f t="shared" si="2"/>
        <v>839.97715320903126</v>
      </c>
      <c r="AX10" s="14">
        <f t="shared" si="2"/>
        <v>839.05042102446498</v>
      </c>
      <c r="AY10" s="14">
        <f t="shared" si="2"/>
        <v>865.72002532265628</v>
      </c>
      <c r="AZ10" s="14">
        <f t="shared" si="9"/>
        <v>836.82089760600252</v>
      </c>
      <c r="BA10" s="14">
        <f t="shared" si="2"/>
        <v>902.97106168209609</v>
      </c>
      <c r="BB10" s="14">
        <f t="shared" si="2"/>
        <v>894.69337797850017</v>
      </c>
      <c r="BC10" s="14">
        <f t="shared" si="2"/>
        <v>951.33128174980288</v>
      </c>
      <c r="BD10" s="14">
        <f t="shared" si="10"/>
        <v>0</v>
      </c>
      <c r="BE10" s="14">
        <f t="shared" si="1"/>
        <v>1655.825410055809</v>
      </c>
      <c r="BF10" s="14">
        <f t="shared" si="1"/>
        <v>1634.236801393655</v>
      </c>
      <c r="BG10" s="14">
        <f t="shared" si="1"/>
        <v>1695.2584782000217</v>
      </c>
      <c r="BH10" s="14">
        <f t="shared" si="11"/>
        <v>1689.4793738150029</v>
      </c>
      <c r="BI10" s="14">
        <f t="shared" si="3"/>
        <v>1646.7336195830942</v>
      </c>
      <c r="BJ10" s="14">
        <f t="shared" si="3"/>
        <v>1644.2536848261691</v>
      </c>
      <c r="BK10" s="14">
        <f t="shared" si="3"/>
        <v>1692.9246610755174</v>
      </c>
      <c r="BL10" s="14">
        <f t="shared" si="12"/>
        <v>1653.9150447093489</v>
      </c>
      <c r="BM10" s="14">
        <f t="shared" si="3"/>
        <v>1662.45142253881</v>
      </c>
      <c r="BN10" s="14">
        <f t="shared" si="3"/>
        <v>1644.5966076291147</v>
      </c>
      <c r="BO10" s="14">
        <f t="shared" si="3"/>
        <v>1731.8409976202661</v>
      </c>
      <c r="BP10" s="14">
        <f t="shared" si="13"/>
        <v>0</v>
      </c>
      <c r="BQ10" s="14">
        <f t="shared" si="1"/>
        <v>2470.2781355717534</v>
      </c>
      <c r="BR10" s="14">
        <f t="shared" si="1"/>
        <v>2458.7334812502577</v>
      </c>
      <c r="BS10" s="14">
        <f t="shared" si="1"/>
        <v>2555.9161749329437</v>
      </c>
      <c r="BT10" s="14">
        <f t="shared" si="14"/>
        <v>2529.3320837469346</v>
      </c>
      <c r="BU10" s="14">
        <f t="shared" si="4"/>
        <v>2486.7107727921257</v>
      </c>
      <c r="BV10" s="14">
        <f t="shared" si="4"/>
        <v>2483.3041058506342</v>
      </c>
      <c r="BW10" s="14">
        <f t="shared" si="4"/>
        <v>2558.6446863981737</v>
      </c>
      <c r="BX10" s="14">
        <f t="shared" si="15"/>
        <v>2490.7359423153512</v>
      </c>
      <c r="BY10" s="14">
        <f t="shared" si="4"/>
        <v>2565.4224842209055</v>
      </c>
      <c r="BZ10" s="14">
        <f t="shared" si="4"/>
        <v>2539.2899856076156</v>
      </c>
      <c r="CA10" s="14">
        <f t="shared" si="4"/>
        <v>2683.1722793700678</v>
      </c>
      <c r="CB10" s="14">
        <f t="shared" si="16"/>
        <v>0</v>
      </c>
    </row>
    <row r="11" spans="1:80" x14ac:dyDescent="0.3">
      <c r="D11" s="230" t="s">
        <v>143</v>
      </c>
      <c r="E11" s="230" t="s">
        <v>1012</v>
      </c>
      <c r="F11" s="14">
        <f t="shared" ref="F11:AG19" si="17">SUMIFS(F$34:F$183,$B$34:$B$183,$D11)</f>
        <v>26352.141415127124</v>
      </c>
      <c r="G11" s="14">
        <f t="shared" si="17"/>
        <v>26697.202503782682</v>
      </c>
      <c r="H11" s="14">
        <f t="shared" si="17"/>
        <v>28272.664584138111</v>
      </c>
      <c r="I11" s="14">
        <f t="shared" si="17"/>
        <v>27904.733581655677</v>
      </c>
      <c r="J11" s="14">
        <f t="shared" si="17"/>
        <v>28303.989140880334</v>
      </c>
      <c r="K11" s="14">
        <f t="shared" si="17"/>
        <v>28572.149679348979</v>
      </c>
      <c r="L11" s="14">
        <f t="shared" si="17"/>
        <v>28973.94472864331</v>
      </c>
      <c r="M11" s="14">
        <f t="shared" si="17"/>
        <v>28274.744811400451</v>
      </c>
      <c r="N11" s="14">
        <f t="shared" si="17"/>
        <v>28995.315035474858</v>
      </c>
      <c r="O11" s="14">
        <f t="shared" si="17"/>
        <v>28962.724178677319</v>
      </c>
      <c r="P11" s="14">
        <f t="shared" si="17"/>
        <v>30780.328691559207</v>
      </c>
      <c r="Q11" s="14">
        <f t="shared" si="17"/>
        <v>0</v>
      </c>
      <c r="R11" s="14">
        <f t="shared" si="17"/>
        <v>53586.287386725817</v>
      </c>
      <c r="S11" s="14">
        <f t="shared" si="17"/>
        <v>53846.743946205475</v>
      </c>
      <c r="T11" s="14">
        <f t="shared" si="17"/>
        <v>56859.061865915981</v>
      </c>
      <c r="U11" s="14">
        <f t="shared" si="17"/>
        <v>56825.692081571658</v>
      </c>
      <c r="V11" s="14">
        <f t="shared" si="17"/>
        <v>55860.713805918349</v>
      </c>
      <c r="W11" s="14">
        <f t="shared" si="17"/>
        <v>55379.34320879903</v>
      </c>
      <c r="X11" s="14">
        <f t="shared" si="17"/>
        <v>56993.22567839588</v>
      </c>
      <c r="Y11" s="14">
        <f t="shared" si="17"/>
        <v>56759.514893565065</v>
      </c>
      <c r="Z11" s="14">
        <f t="shared" si="17"/>
        <v>55127.583738921283</v>
      </c>
      <c r="AA11" s="14">
        <f t="shared" si="17"/>
        <v>54671.965223130108</v>
      </c>
      <c r="AB11" s="14">
        <f t="shared" si="17"/>
        <v>57608.210645214705</v>
      </c>
      <c r="AC11" s="14">
        <f t="shared" si="17"/>
        <v>0</v>
      </c>
      <c r="AD11" s="14">
        <f t="shared" si="17"/>
        <v>79938.428801852933</v>
      </c>
      <c r="AE11" s="14">
        <f t="shared" si="17"/>
        <v>80543.946449988158</v>
      </c>
      <c r="AF11" s="14">
        <f t="shared" si="17"/>
        <v>85131.726450054106</v>
      </c>
      <c r="AG11" s="14">
        <f t="shared" si="17"/>
        <v>84730.425663227332</v>
      </c>
      <c r="AH11" s="14">
        <f t="shared" ref="AH11:AR19" si="18">SUMIFS(AH$34:AH$183,$B$34:$B$183,$D11)</f>
        <v>84164.702946798672</v>
      </c>
      <c r="AI11" s="14">
        <f t="shared" si="18"/>
        <v>83951.492888148015</v>
      </c>
      <c r="AJ11" s="14">
        <f t="shared" si="18"/>
        <v>85967.170407039201</v>
      </c>
      <c r="AK11" s="14">
        <f t="shared" si="18"/>
        <v>85034.259704965516</v>
      </c>
      <c r="AL11" s="14">
        <f t="shared" si="18"/>
        <v>84122.898774396133</v>
      </c>
      <c r="AM11" s="14">
        <f t="shared" si="18"/>
        <v>83634.689401807394</v>
      </c>
      <c r="AN11" s="14">
        <f t="shared" si="18"/>
        <v>88388.539336773902</v>
      </c>
      <c r="AO11" s="14">
        <f t="shared" si="18"/>
        <v>0</v>
      </c>
      <c r="AP11" s="14">
        <f t="shared" si="18"/>
        <v>2644727</v>
      </c>
      <c r="AQ11" s="14">
        <f t="shared" si="18"/>
        <v>2649233.966</v>
      </c>
      <c r="AR11" s="14">
        <f t="shared" si="18"/>
        <v>2655391.7540000002</v>
      </c>
      <c r="AS11" s="14">
        <f t="shared" si="7"/>
        <v>996.4030848978789</v>
      </c>
      <c r="AT11" s="14">
        <f t="shared" si="1"/>
        <v>1009.4502193906094</v>
      </c>
      <c r="AU11" s="14">
        <f t="shared" si="1"/>
        <v>1069.0201515747412</v>
      </c>
      <c r="AV11" s="14">
        <f t="shared" si="8"/>
        <v>1053.3132950800948</v>
      </c>
      <c r="AW11" s="14">
        <f t="shared" si="2"/>
        <v>1068.3838990489651</v>
      </c>
      <c r="AX11" s="14">
        <f t="shared" si="2"/>
        <v>1078.506090667757</v>
      </c>
      <c r="AY11" s="14">
        <f t="shared" si="2"/>
        <v>1093.6725521600574</v>
      </c>
      <c r="AZ11" s="14">
        <f t="shared" si="9"/>
        <v>1064.8050242985146</v>
      </c>
      <c r="BA11" s="14">
        <f t="shared" si="2"/>
        <v>1094.4792120136535</v>
      </c>
      <c r="BB11" s="14">
        <f t="shared" si="2"/>
        <v>1093.2490127479107</v>
      </c>
      <c r="BC11" s="14">
        <f t="shared" si="2"/>
        <v>1161.8576949635562</v>
      </c>
      <c r="BD11" s="14">
        <f t="shared" si="10"/>
        <v>0</v>
      </c>
      <c r="BE11" s="14">
        <f t="shared" si="1"/>
        <v>2026.1557199183815</v>
      </c>
      <c r="BF11" s="14">
        <f t="shared" si="1"/>
        <v>2036.003865283845</v>
      </c>
      <c r="BG11" s="14">
        <f t="shared" si="1"/>
        <v>2149.9028771557892</v>
      </c>
      <c r="BH11" s="14">
        <f t="shared" si="11"/>
        <v>2144.9857887550447</v>
      </c>
      <c r="BI11" s="14">
        <f t="shared" si="3"/>
        <v>2108.5609849046587</v>
      </c>
      <c r="BJ11" s="14">
        <f t="shared" si="3"/>
        <v>2090.3908042676453</v>
      </c>
      <c r="BK11" s="14">
        <f t="shared" si="3"/>
        <v>2151.3096393086134</v>
      </c>
      <c r="BL11" s="14">
        <f t="shared" si="12"/>
        <v>2137.5194378782066</v>
      </c>
      <c r="BM11" s="14">
        <f t="shared" si="3"/>
        <v>2080.8876998567548</v>
      </c>
      <c r="BN11" s="14">
        <f t="shared" si="3"/>
        <v>2063.6895768657869</v>
      </c>
      <c r="BO11" s="14">
        <f t="shared" si="3"/>
        <v>2174.5233295568692</v>
      </c>
      <c r="BP11" s="14">
        <f t="shared" si="13"/>
        <v>0</v>
      </c>
      <c r="BQ11" s="14">
        <f t="shared" si="1"/>
        <v>3022.5588048162599</v>
      </c>
      <c r="BR11" s="14">
        <f t="shared" si="1"/>
        <v>3045.4540846744544</v>
      </c>
      <c r="BS11" s="14">
        <f t="shared" si="1"/>
        <v>3218.9230287305309</v>
      </c>
      <c r="BT11" s="14">
        <f t="shared" si="14"/>
        <v>3198.2990838351398</v>
      </c>
      <c r="BU11" s="14">
        <f t="shared" si="4"/>
        <v>3176.944883953623</v>
      </c>
      <c r="BV11" s="14">
        <f t="shared" si="4"/>
        <v>3168.8968949354025</v>
      </c>
      <c r="BW11" s="14">
        <f t="shared" si="4"/>
        <v>3244.9821914686713</v>
      </c>
      <c r="BX11" s="14">
        <f t="shared" si="15"/>
        <v>3202.3244621767212</v>
      </c>
      <c r="BY11" s="14">
        <f t="shared" si="4"/>
        <v>3175.3669118704079</v>
      </c>
      <c r="BZ11" s="14">
        <f t="shared" si="4"/>
        <v>3156.938589613696</v>
      </c>
      <c r="CA11" s="14">
        <f t="shared" si="4"/>
        <v>3336.3810245204254</v>
      </c>
      <c r="CB11" s="14">
        <f t="shared" si="16"/>
        <v>0</v>
      </c>
    </row>
    <row r="12" spans="1:80" x14ac:dyDescent="0.3">
      <c r="D12" s="230" t="s">
        <v>158</v>
      </c>
      <c r="E12" s="230" t="s">
        <v>1013</v>
      </c>
      <c r="F12" s="14">
        <f t="shared" si="17"/>
        <v>73263.73857811527</v>
      </c>
      <c r="G12" s="14">
        <f t="shared" si="17"/>
        <v>75199.666953563967</v>
      </c>
      <c r="H12" s="14">
        <f t="shared" si="17"/>
        <v>84140.532280934087</v>
      </c>
      <c r="I12" s="14">
        <f t="shared" si="17"/>
        <v>78967.300422480301</v>
      </c>
      <c r="J12" s="14">
        <f t="shared" si="17"/>
        <v>79709.223301924241</v>
      </c>
      <c r="K12" s="14">
        <f t="shared" si="17"/>
        <v>78917.691340637815</v>
      </c>
      <c r="L12" s="14">
        <f t="shared" si="17"/>
        <v>82968.703979494618</v>
      </c>
      <c r="M12" s="14">
        <f t="shared" si="17"/>
        <v>81090.360145369239</v>
      </c>
      <c r="N12" s="14">
        <f t="shared" si="17"/>
        <v>84605.718198790055</v>
      </c>
      <c r="O12" s="14">
        <f t="shared" si="17"/>
        <v>85366.34954650687</v>
      </c>
      <c r="P12" s="14">
        <f t="shared" si="17"/>
        <v>91231.050637238863</v>
      </c>
      <c r="Q12" s="14">
        <f t="shared" si="17"/>
        <v>0</v>
      </c>
      <c r="R12" s="14">
        <f t="shared" si="17"/>
        <v>149253.92332004759</v>
      </c>
      <c r="S12" s="14">
        <f t="shared" si="17"/>
        <v>149170.61467871023</v>
      </c>
      <c r="T12" s="14">
        <f t="shared" si="17"/>
        <v>156623.63911609017</v>
      </c>
      <c r="U12" s="14">
        <f t="shared" si="17"/>
        <v>156213.74788117874</v>
      </c>
      <c r="V12" s="14">
        <f t="shared" si="17"/>
        <v>149554.82326002774</v>
      </c>
      <c r="W12" s="14">
        <f t="shared" si="17"/>
        <v>148705.9869923949</v>
      </c>
      <c r="X12" s="14">
        <f t="shared" si="17"/>
        <v>155416.41770994375</v>
      </c>
      <c r="Y12" s="14">
        <f t="shared" si="17"/>
        <v>151098.50274069444</v>
      </c>
      <c r="Z12" s="14">
        <f t="shared" si="17"/>
        <v>155207.52710135718</v>
      </c>
      <c r="AA12" s="14">
        <f t="shared" si="17"/>
        <v>151825.25996706568</v>
      </c>
      <c r="AB12" s="14">
        <f t="shared" si="17"/>
        <v>158999.94611412802</v>
      </c>
      <c r="AC12" s="14">
        <f t="shared" si="17"/>
        <v>0</v>
      </c>
      <c r="AD12" s="14">
        <f t="shared" si="17"/>
        <v>222517.66189816286</v>
      </c>
      <c r="AE12" s="14">
        <f t="shared" si="17"/>
        <v>224370.28163227421</v>
      </c>
      <c r="AF12" s="14">
        <f t="shared" si="17"/>
        <v>240764.1713970243</v>
      </c>
      <c r="AG12" s="14">
        <f t="shared" si="17"/>
        <v>235181.04830365907</v>
      </c>
      <c r="AH12" s="14">
        <f t="shared" si="18"/>
        <v>229264.04656195198</v>
      </c>
      <c r="AI12" s="14">
        <f t="shared" si="18"/>
        <v>227623.67833303273</v>
      </c>
      <c r="AJ12" s="14">
        <f t="shared" si="18"/>
        <v>238385.12168943835</v>
      </c>
      <c r="AK12" s="14">
        <f t="shared" si="18"/>
        <v>232188.8628860637</v>
      </c>
      <c r="AL12" s="14">
        <f t="shared" si="18"/>
        <v>239813.24530014722</v>
      </c>
      <c r="AM12" s="14">
        <f t="shared" si="18"/>
        <v>237191.60951357248</v>
      </c>
      <c r="AN12" s="14">
        <f t="shared" si="18"/>
        <v>250230.99675136688</v>
      </c>
      <c r="AO12" s="14">
        <f t="shared" si="18"/>
        <v>0</v>
      </c>
      <c r="AP12" s="14">
        <f t="shared" si="18"/>
        <v>7258627</v>
      </c>
      <c r="AQ12" s="14">
        <f t="shared" si="18"/>
        <v>7279003.2469999995</v>
      </c>
      <c r="AR12" s="14">
        <f t="shared" si="18"/>
        <v>7306949.3609999996</v>
      </c>
      <c r="AS12" s="14">
        <f t="shared" si="7"/>
        <v>1009.3332882116034</v>
      </c>
      <c r="AT12" s="14">
        <f t="shared" si="1"/>
        <v>1036.0040122403861</v>
      </c>
      <c r="AU12" s="14">
        <f t="shared" si="1"/>
        <v>1159.1797220181459</v>
      </c>
      <c r="AV12" s="14">
        <f t="shared" si="8"/>
        <v>1084.8642010844856</v>
      </c>
      <c r="AW12" s="14">
        <f t="shared" si="2"/>
        <v>1095.0568449708544</v>
      </c>
      <c r="AX12" s="14">
        <f t="shared" si="2"/>
        <v>1084.1826643388749</v>
      </c>
      <c r="AY12" s="14">
        <f t="shared" si="2"/>
        <v>1139.8360622203281</v>
      </c>
      <c r="AZ12" s="14">
        <f t="shared" si="9"/>
        <v>1109.7703862323133</v>
      </c>
      <c r="BA12" s="14">
        <f t="shared" si="2"/>
        <v>1162.3256004681662</v>
      </c>
      <c r="BB12" s="14">
        <f t="shared" si="2"/>
        <v>1172.775263999094</v>
      </c>
      <c r="BC12" s="14">
        <f t="shared" si="2"/>
        <v>1253.3453763032628</v>
      </c>
      <c r="BD12" s="14">
        <f t="shared" si="10"/>
        <v>0</v>
      </c>
      <c r="BE12" s="14">
        <f t="shared" si="1"/>
        <v>2056.2280348617937</v>
      </c>
      <c r="BF12" s="14">
        <f t="shared" si="1"/>
        <v>2055.0803158601511</v>
      </c>
      <c r="BG12" s="14">
        <f t="shared" si="1"/>
        <v>2157.7584730017147</v>
      </c>
      <c r="BH12" s="14">
        <f t="shared" si="11"/>
        <v>2146.0870751165194</v>
      </c>
      <c r="BI12" s="14">
        <f t="shared" si="3"/>
        <v>2054.6058050141128</v>
      </c>
      <c r="BJ12" s="14">
        <f t="shared" si="3"/>
        <v>2042.9443695286609</v>
      </c>
      <c r="BK12" s="14">
        <f t="shared" si="3"/>
        <v>2135.133237837169</v>
      </c>
      <c r="BL12" s="14">
        <f t="shared" si="12"/>
        <v>2067.8739549936572</v>
      </c>
      <c r="BM12" s="14">
        <f t="shared" si="3"/>
        <v>2132.2634684264649</v>
      </c>
      <c r="BN12" s="14">
        <f t="shared" si="3"/>
        <v>2085.7973930653156</v>
      </c>
      <c r="BO12" s="14">
        <f t="shared" si="3"/>
        <v>2184.3642696499546</v>
      </c>
      <c r="BP12" s="14">
        <f t="shared" si="13"/>
        <v>0</v>
      </c>
      <c r="BQ12" s="14">
        <f t="shared" si="1"/>
        <v>3065.5613230733975</v>
      </c>
      <c r="BR12" s="14">
        <f t="shared" si="1"/>
        <v>3091.0843281005377</v>
      </c>
      <c r="BS12" s="14">
        <f t="shared" si="1"/>
        <v>3316.9381950198613</v>
      </c>
      <c r="BT12" s="14">
        <f t="shared" si="14"/>
        <v>3230.9512762010049</v>
      </c>
      <c r="BU12" s="14">
        <f t="shared" si="4"/>
        <v>3149.6626499849667</v>
      </c>
      <c r="BV12" s="14">
        <f t="shared" si="4"/>
        <v>3127.1270338675363</v>
      </c>
      <c r="BW12" s="14">
        <f t="shared" si="4"/>
        <v>3274.9693000574966</v>
      </c>
      <c r="BX12" s="14">
        <f t="shared" si="15"/>
        <v>3177.6443412259705</v>
      </c>
      <c r="BY12" s="14">
        <f t="shared" si="4"/>
        <v>3294.5890688946306</v>
      </c>
      <c r="BZ12" s="14">
        <f t="shared" si="4"/>
        <v>3258.5726570644092</v>
      </c>
      <c r="CA12" s="14">
        <f t="shared" si="4"/>
        <v>3437.7096459532172</v>
      </c>
      <c r="CB12" s="14">
        <f t="shared" si="16"/>
        <v>0</v>
      </c>
    </row>
    <row r="13" spans="1:80" x14ac:dyDescent="0.3">
      <c r="D13" s="230" t="s">
        <v>167</v>
      </c>
      <c r="E13" s="230" t="s">
        <v>1014</v>
      </c>
      <c r="F13" s="14">
        <f t="shared" si="17"/>
        <v>42613.814637010037</v>
      </c>
      <c r="G13" s="14">
        <f t="shared" si="17"/>
        <v>42739.317669322467</v>
      </c>
      <c r="H13" s="14">
        <f t="shared" si="17"/>
        <v>44851.678836460444</v>
      </c>
      <c r="I13" s="14">
        <f t="shared" si="17"/>
        <v>43940.423059263034</v>
      </c>
      <c r="J13" s="14">
        <f t="shared" si="17"/>
        <v>47071.332640082794</v>
      </c>
      <c r="K13" s="14">
        <f t="shared" si="17"/>
        <v>46310.272273441347</v>
      </c>
      <c r="L13" s="14">
        <f t="shared" si="17"/>
        <v>47166.392216953391</v>
      </c>
      <c r="M13" s="14">
        <f t="shared" si="17"/>
        <v>48327.295245786583</v>
      </c>
      <c r="N13" s="14">
        <f t="shared" si="17"/>
        <v>48559.268768456088</v>
      </c>
      <c r="O13" s="14">
        <f t="shared" si="17"/>
        <v>45501.412439960062</v>
      </c>
      <c r="P13" s="14">
        <f t="shared" si="17"/>
        <v>46846.24676290356</v>
      </c>
      <c r="Q13" s="14">
        <f t="shared" si="17"/>
        <v>0</v>
      </c>
      <c r="R13" s="14">
        <f t="shared" si="17"/>
        <v>107364.7239988232</v>
      </c>
      <c r="S13" s="14">
        <f t="shared" si="17"/>
        <v>106214.77053860718</v>
      </c>
      <c r="T13" s="14">
        <f t="shared" si="17"/>
        <v>111317.67457179481</v>
      </c>
      <c r="U13" s="14">
        <f t="shared" si="17"/>
        <v>111354.43560992507</v>
      </c>
      <c r="V13" s="14">
        <f t="shared" si="17"/>
        <v>107800.57788169417</v>
      </c>
      <c r="W13" s="14">
        <f t="shared" si="17"/>
        <v>106750.0535253113</v>
      </c>
      <c r="X13" s="14">
        <f t="shared" si="17"/>
        <v>109529.23946407788</v>
      </c>
      <c r="Y13" s="14">
        <f t="shared" si="17"/>
        <v>109032.09923221916</v>
      </c>
      <c r="Z13" s="14">
        <f t="shared" si="17"/>
        <v>109457.83725435093</v>
      </c>
      <c r="AA13" s="14">
        <f t="shared" si="17"/>
        <v>108292.837682831</v>
      </c>
      <c r="AB13" s="14">
        <f t="shared" si="17"/>
        <v>114199.29305833459</v>
      </c>
      <c r="AC13" s="14">
        <f t="shared" si="17"/>
        <v>0</v>
      </c>
      <c r="AD13" s="14">
        <f t="shared" si="17"/>
        <v>149978.53863583325</v>
      </c>
      <c r="AE13" s="14">
        <f t="shared" si="17"/>
        <v>148954.08820792963</v>
      </c>
      <c r="AF13" s="14">
        <f t="shared" si="17"/>
        <v>156169.35340825527</v>
      </c>
      <c r="AG13" s="14">
        <f t="shared" si="17"/>
        <v>155294.85866918811</v>
      </c>
      <c r="AH13" s="14">
        <f t="shared" si="18"/>
        <v>154871.91052177694</v>
      </c>
      <c r="AI13" s="14">
        <f t="shared" si="18"/>
        <v>153060.32579875266</v>
      </c>
      <c r="AJ13" s="14">
        <f t="shared" si="18"/>
        <v>156695.63168103131</v>
      </c>
      <c r="AK13" s="14">
        <f t="shared" si="18"/>
        <v>157359.39447800574</v>
      </c>
      <c r="AL13" s="14">
        <f t="shared" si="18"/>
        <v>158017.10602280701</v>
      </c>
      <c r="AM13" s="14">
        <f t="shared" si="18"/>
        <v>153794.25012279107</v>
      </c>
      <c r="AN13" s="14">
        <f t="shared" si="18"/>
        <v>161045.53982123811</v>
      </c>
      <c r="AO13" s="14">
        <f t="shared" si="18"/>
        <v>0</v>
      </c>
      <c r="AP13" s="14">
        <f t="shared" si="18"/>
        <v>5450130</v>
      </c>
      <c r="AQ13" s="14">
        <f t="shared" si="18"/>
        <v>5470229.2680000002</v>
      </c>
      <c r="AR13" s="14">
        <f t="shared" si="18"/>
        <v>5491756.2150000008</v>
      </c>
      <c r="AS13" s="14">
        <f t="shared" si="7"/>
        <v>781.88620522831627</v>
      </c>
      <c r="AT13" s="14">
        <f t="shared" si="1"/>
        <v>784.18895823260118</v>
      </c>
      <c r="AU13" s="14">
        <f t="shared" si="1"/>
        <v>822.94695422788902</v>
      </c>
      <c r="AV13" s="14">
        <f t="shared" si="8"/>
        <v>803.26474278341038</v>
      </c>
      <c r="AW13" s="14">
        <f t="shared" si="2"/>
        <v>860.50017894940618</v>
      </c>
      <c r="AX13" s="14">
        <f t="shared" si="2"/>
        <v>846.58740986139867</v>
      </c>
      <c r="AY13" s="14">
        <f t="shared" si="2"/>
        <v>862.23794115668113</v>
      </c>
      <c r="AZ13" s="14">
        <f t="shared" si="9"/>
        <v>879.99709662615783</v>
      </c>
      <c r="BA13" s="14">
        <f t="shared" si="2"/>
        <v>887.70079624487289</v>
      </c>
      <c r="BB13" s="14">
        <f t="shared" si="2"/>
        <v>831.8008297410189</v>
      </c>
      <c r="BC13" s="14">
        <f t="shared" si="2"/>
        <v>856.38543592581937</v>
      </c>
      <c r="BD13" s="14">
        <f t="shared" si="10"/>
        <v>0</v>
      </c>
      <c r="BE13" s="14">
        <f t="shared" si="1"/>
        <v>1969.9479461741867</v>
      </c>
      <c r="BF13" s="14">
        <f t="shared" si="1"/>
        <v>1948.8483859762459</v>
      </c>
      <c r="BG13" s="14">
        <f t="shared" si="1"/>
        <v>2042.477419287151</v>
      </c>
      <c r="BH13" s="14">
        <f t="shared" si="11"/>
        <v>2035.6447628499118</v>
      </c>
      <c r="BI13" s="14">
        <f t="shared" si="3"/>
        <v>1970.6775091185114</v>
      </c>
      <c r="BJ13" s="14">
        <f t="shared" si="3"/>
        <v>1951.4731155745646</v>
      </c>
      <c r="BK13" s="14">
        <f t="shared" si="3"/>
        <v>2002.2787729356628</v>
      </c>
      <c r="BL13" s="14">
        <f t="shared" si="12"/>
        <v>1985.3776271862268</v>
      </c>
      <c r="BM13" s="14">
        <f t="shared" si="3"/>
        <v>2000.9734856025584</v>
      </c>
      <c r="BN13" s="14">
        <f t="shared" si="3"/>
        <v>1979.6763970447716</v>
      </c>
      <c r="BO13" s="14">
        <f t="shared" si="3"/>
        <v>2087.6509459371819</v>
      </c>
      <c r="BP13" s="14">
        <f t="shared" si="13"/>
        <v>0</v>
      </c>
      <c r="BQ13" s="14">
        <f t="shared" si="1"/>
        <v>2751.8341514025033</v>
      </c>
      <c r="BR13" s="14">
        <f t="shared" si="1"/>
        <v>2733.0373442088467</v>
      </c>
      <c r="BS13" s="14">
        <f t="shared" si="1"/>
        <v>2865.4243735150403</v>
      </c>
      <c r="BT13" s="14">
        <f t="shared" si="14"/>
        <v>2838.9095056333222</v>
      </c>
      <c r="BU13" s="14">
        <f t="shared" si="4"/>
        <v>2831.1776880679167</v>
      </c>
      <c r="BV13" s="14">
        <f t="shared" si="4"/>
        <v>2798.0605254359634</v>
      </c>
      <c r="BW13" s="14">
        <f t="shared" si="4"/>
        <v>2864.5167140923445</v>
      </c>
      <c r="BX13" s="14">
        <f t="shared" si="15"/>
        <v>2865.3747238123842</v>
      </c>
      <c r="BY13" s="14">
        <f t="shared" si="4"/>
        <v>2888.6742818474318</v>
      </c>
      <c r="BZ13" s="14">
        <f t="shared" si="4"/>
        <v>2811.4772267857911</v>
      </c>
      <c r="CA13" s="14">
        <f t="shared" si="4"/>
        <v>2944.0363818630008</v>
      </c>
      <c r="CB13" s="14">
        <f t="shared" si="16"/>
        <v>0</v>
      </c>
    </row>
    <row r="14" spans="1:80" x14ac:dyDescent="0.3">
      <c r="D14" s="230" t="s">
        <v>176</v>
      </c>
      <c r="E14" s="230" t="s">
        <v>1015</v>
      </c>
      <c r="F14" s="14">
        <f t="shared" si="17"/>
        <v>34977.159180611532</v>
      </c>
      <c r="G14" s="14">
        <f t="shared" si="17"/>
        <v>34777.124503966857</v>
      </c>
      <c r="H14" s="14">
        <f t="shared" si="17"/>
        <v>36988.646353490214</v>
      </c>
      <c r="I14" s="14">
        <f t="shared" si="17"/>
        <v>35392.233291511868</v>
      </c>
      <c r="J14" s="14">
        <f t="shared" si="17"/>
        <v>37370.989984154949</v>
      </c>
      <c r="K14" s="14">
        <f t="shared" si="17"/>
        <v>37392.457299938615</v>
      </c>
      <c r="L14" s="14">
        <f t="shared" si="17"/>
        <v>38176.79116309878</v>
      </c>
      <c r="M14" s="14">
        <f t="shared" si="17"/>
        <v>37769.003457004386</v>
      </c>
      <c r="N14" s="14">
        <f t="shared" si="17"/>
        <v>37408.427183499887</v>
      </c>
      <c r="O14" s="14">
        <f t="shared" si="17"/>
        <v>37450.73382731653</v>
      </c>
      <c r="P14" s="14">
        <f t="shared" si="17"/>
        <v>39975.144982162659</v>
      </c>
      <c r="Q14" s="14">
        <f t="shared" si="17"/>
        <v>0</v>
      </c>
      <c r="R14" s="14">
        <f t="shared" si="17"/>
        <v>89072.552526215411</v>
      </c>
      <c r="S14" s="14">
        <f t="shared" si="17"/>
        <v>89171.535956544671</v>
      </c>
      <c r="T14" s="14">
        <f t="shared" si="17"/>
        <v>91412.713967289892</v>
      </c>
      <c r="U14" s="14">
        <f t="shared" si="17"/>
        <v>93106.674467473524</v>
      </c>
      <c r="V14" s="14">
        <f t="shared" si="17"/>
        <v>90025.152057149302</v>
      </c>
      <c r="W14" s="14">
        <f t="shared" si="17"/>
        <v>89274.831621556761</v>
      </c>
      <c r="X14" s="14">
        <f t="shared" si="17"/>
        <v>92509.779339871806</v>
      </c>
      <c r="Y14" s="14">
        <f t="shared" si="17"/>
        <v>92632.575595714312</v>
      </c>
      <c r="Z14" s="14">
        <f t="shared" si="17"/>
        <v>90543.030228210875</v>
      </c>
      <c r="AA14" s="14">
        <f t="shared" si="17"/>
        <v>90623.62025067526</v>
      </c>
      <c r="AB14" s="14">
        <f t="shared" si="17"/>
        <v>95808.9146165774</v>
      </c>
      <c r="AC14" s="14">
        <f t="shared" si="17"/>
        <v>0</v>
      </c>
      <c r="AD14" s="14">
        <f t="shared" si="17"/>
        <v>124049.71170682694</v>
      </c>
      <c r="AE14" s="14">
        <f t="shared" si="17"/>
        <v>123948.66046051153</v>
      </c>
      <c r="AF14" s="14">
        <f t="shared" si="17"/>
        <v>128401.36032078009</v>
      </c>
      <c r="AG14" s="14">
        <f t="shared" si="17"/>
        <v>128498.90775898538</v>
      </c>
      <c r="AH14" s="14">
        <f t="shared" si="18"/>
        <v>127396.14204130424</v>
      </c>
      <c r="AI14" s="14">
        <f t="shared" si="18"/>
        <v>126667.28892149539</v>
      </c>
      <c r="AJ14" s="14">
        <f t="shared" si="18"/>
        <v>130686.57050297057</v>
      </c>
      <c r="AK14" s="14">
        <f t="shared" si="18"/>
        <v>130401.57905271871</v>
      </c>
      <c r="AL14" s="14">
        <f t="shared" si="18"/>
        <v>127951.45741171075</v>
      </c>
      <c r="AM14" s="14">
        <f t="shared" si="18"/>
        <v>128074.35407799178</v>
      </c>
      <c r="AN14" s="14">
        <f t="shared" si="18"/>
        <v>135784.05959874004</v>
      </c>
      <c r="AO14" s="14">
        <f t="shared" si="18"/>
        <v>0</v>
      </c>
      <c r="AP14" s="14">
        <f t="shared" si="18"/>
        <v>4771666</v>
      </c>
      <c r="AQ14" s="14">
        <f t="shared" si="18"/>
        <v>4786691.0710000005</v>
      </c>
      <c r="AR14" s="14">
        <f t="shared" si="18"/>
        <v>4816825.1099999994</v>
      </c>
      <c r="AS14" s="14">
        <f t="shared" si="7"/>
        <v>733.01775900935922</v>
      </c>
      <c r="AT14" s="14">
        <f t="shared" si="1"/>
        <v>728.82562408950787</v>
      </c>
      <c r="AU14" s="14">
        <f t="shared" si="1"/>
        <v>775.17257816222286</v>
      </c>
      <c r="AV14" s="14">
        <f t="shared" si="8"/>
        <v>739.38829071160387</v>
      </c>
      <c r="AW14" s="14">
        <f t="shared" si="2"/>
        <v>780.72700806964076</v>
      </c>
      <c r="AX14" s="14">
        <f t="shared" si="2"/>
        <v>781.17548731062891</v>
      </c>
      <c r="AY14" s="14">
        <f t="shared" si="2"/>
        <v>797.56120871036626</v>
      </c>
      <c r="AZ14" s="14">
        <f t="shared" si="9"/>
        <v>784.10576665102121</v>
      </c>
      <c r="BA14" s="14">
        <f t="shared" si="2"/>
        <v>781.50911827457435</v>
      </c>
      <c r="BB14" s="14">
        <f t="shared" si="2"/>
        <v>782.39295730218487</v>
      </c>
      <c r="BC14" s="14">
        <f t="shared" si="2"/>
        <v>835.1310830220624</v>
      </c>
      <c r="BD14" s="14">
        <f t="shared" si="10"/>
        <v>0</v>
      </c>
      <c r="BE14" s="14">
        <f t="shared" si="1"/>
        <v>1866.6971352608377</v>
      </c>
      <c r="BF14" s="14">
        <f t="shared" si="1"/>
        <v>1868.7715350685623</v>
      </c>
      <c r="BG14" s="14">
        <f t="shared" si="1"/>
        <v>1915.7399945279049</v>
      </c>
      <c r="BH14" s="14">
        <f t="shared" si="11"/>
        <v>1945.1155941848228</v>
      </c>
      <c r="BI14" s="14">
        <f t="shared" si="3"/>
        <v>1880.7387132744689</v>
      </c>
      <c r="BJ14" s="14">
        <f t="shared" si="3"/>
        <v>1865.063575178795</v>
      </c>
      <c r="BK14" s="14">
        <f t="shared" si="3"/>
        <v>1932.6457038420351</v>
      </c>
      <c r="BL14" s="14">
        <f t="shared" si="12"/>
        <v>1923.1043992733696</v>
      </c>
      <c r="BM14" s="14">
        <f t="shared" si="3"/>
        <v>1891.5578399609417</v>
      </c>
      <c r="BN14" s="14">
        <f t="shared" si="3"/>
        <v>1893.2414669439454</v>
      </c>
      <c r="BO14" s="14">
        <f t="shared" si="3"/>
        <v>2001.5687913730706</v>
      </c>
      <c r="BP14" s="14">
        <f t="shared" si="13"/>
        <v>0</v>
      </c>
      <c r="BQ14" s="14">
        <f t="shared" si="1"/>
        <v>2599.714894270197</v>
      </c>
      <c r="BR14" s="14">
        <f t="shared" si="1"/>
        <v>2597.5971591580701</v>
      </c>
      <c r="BS14" s="14">
        <f t="shared" si="1"/>
        <v>2690.9125726901275</v>
      </c>
      <c r="BT14" s="14">
        <f t="shared" si="14"/>
        <v>2684.5038848964264</v>
      </c>
      <c r="BU14" s="14">
        <f t="shared" si="4"/>
        <v>2661.4657213441096</v>
      </c>
      <c r="BV14" s="14">
        <f t="shared" si="4"/>
        <v>2646.2390624894242</v>
      </c>
      <c r="BW14" s="14">
        <f t="shared" si="4"/>
        <v>2730.2069125524008</v>
      </c>
      <c r="BX14" s="14">
        <f t="shared" si="15"/>
        <v>2707.2101659243908</v>
      </c>
      <c r="BY14" s="14">
        <f t="shared" si="4"/>
        <v>2673.0669582355158</v>
      </c>
      <c r="BZ14" s="14">
        <f t="shared" si="4"/>
        <v>2675.63442424613</v>
      </c>
      <c r="CA14" s="14">
        <f t="shared" si="4"/>
        <v>2836.6998743951331</v>
      </c>
      <c r="CB14" s="14">
        <f t="shared" si="16"/>
        <v>0</v>
      </c>
    </row>
    <row r="15" spans="1:80" x14ac:dyDescent="0.3">
      <c r="D15" s="230" t="s">
        <v>185</v>
      </c>
      <c r="E15" s="230" t="s">
        <v>1016</v>
      </c>
      <c r="F15" s="14">
        <f t="shared" si="17"/>
        <v>56150.104857702448</v>
      </c>
      <c r="G15" s="14">
        <f t="shared" si="17"/>
        <v>53646.7607137304</v>
      </c>
      <c r="H15" s="14">
        <f t="shared" si="17"/>
        <v>54819.345361147432</v>
      </c>
      <c r="I15" s="14">
        <f t="shared" si="17"/>
        <v>54536.283781049358</v>
      </c>
      <c r="J15" s="14">
        <f t="shared" si="17"/>
        <v>59761.633032525453</v>
      </c>
      <c r="K15" s="14">
        <f t="shared" si="17"/>
        <v>59875.229351092305</v>
      </c>
      <c r="L15" s="14">
        <f t="shared" si="17"/>
        <v>62100.436590616649</v>
      </c>
      <c r="M15" s="14">
        <f t="shared" si="17"/>
        <v>60789.632072578737</v>
      </c>
      <c r="N15" s="14">
        <f t="shared" si="17"/>
        <v>59544.700386807141</v>
      </c>
      <c r="O15" s="14">
        <f t="shared" si="17"/>
        <v>60813.603811513749</v>
      </c>
      <c r="P15" s="14">
        <f t="shared" si="17"/>
        <v>65840.722242399759</v>
      </c>
      <c r="Q15" s="14">
        <f t="shared" si="17"/>
        <v>0</v>
      </c>
      <c r="R15" s="14">
        <f t="shared" si="17"/>
        <v>109469.49632659696</v>
      </c>
      <c r="S15" s="14">
        <f t="shared" si="17"/>
        <v>109303.56111895634</v>
      </c>
      <c r="T15" s="14">
        <f t="shared" si="17"/>
        <v>113279.04677348072</v>
      </c>
      <c r="U15" s="14">
        <f t="shared" si="17"/>
        <v>114858.92916571535</v>
      </c>
      <c r="V15" s="14">
        <f t="shared" si="17"/>
        <v>108365.52898186773</v>
      </c>
      <c r="W15" s="14">
        <f t="shared" si="17"/>
        <v>107857.3429557816</v>
      </c>
      <c r="X15" s="14">
        <f t="shared" si="17"/>
        <v>111793.69124414065</v>
      </c>
      <c r="Y15" s="14">
        <f t="shared" si="17"/>
        <v>110126.798274759</v>
      </c>
      <c r="Z15" s="14">
        <f t="shared" si="17"/>
        <v>114354.16194337353</v>
      </c>
      <c r="AA15" s="14">
        <f t="shared" si="17"/>
        <v>115236.68813449862</v>
      </c>
      <c r="AB15" s="14">
        <f t="shared" si="17"/>
        <v>119254.47911060567</v>
      </c>
      <c r="AC15" s="14">
        <f t="shared" si="17"/>
        <v>0</v>
      </c>
      <c r="AD15" s="14">
        <f t="shared" si="17"/>
        <v>165619.60118429936</v>
      </c>
      <c r="AE15" s="14">
        <f t="shared" si="17"/>
        <v>162950.32183268678</v>
      </c>
      <c r="AF15" s="14">
        <f t="shared" si="17"/>
        <v>168098.39213462814</v>
      </c>
      <c r="AG15" s="14">
        <f t="shared" si="17"/>
        <v>169395.21294676475</v>
      </c>
      <c r="AH15" s="14">
        <f t="shared" si="18"/>
        <v>168127.16201439319</v>
      </c>
      <c r="AI15" s="14">
        <f t="shared" si="18"/>
        <v>167732.57230687386</v>
      </c>
      <c r="AJ15" s="14">
        <f t="shared" si="18"/>
        <v>173894.1278347573</v>
      </c>
      <c r="AK15" s="14">
        <f t="shared" si="18"/>
        <v>170916.43034733777</v>
      </c>
      <c r="AL15" s="14">
        <f t="shared" si="18"/>
        <v>173898.86233018065</v>
      </c>
      <c r="AM15" s="14">
        <f t="shared" si="18"/>
        <v>176050.29194601235</v>
      </c>
      <c r="AN15" s="14">
        <f t="shared" si="18"/>
        <v>185095.20135300548</v>
      </c>
      <c r="AO15" s="14">
        <f t="shared" si="18"/>
        <v>0</v>
      </c>
      <c r="AP15" s="14">
        <f t="shared" si="18"/>
        <v>5860706</v>
      </c>
      <c r="AQ15" s="14">
        <f t="shared" si="18"/>
        <v>5880164.9289999995</v>
      </c>
      <c r="AR15" s="14">
        <f t="shared" si="18"/>
        <v>5914343.972000001</v>
      </c>
      <c r="AS15" s="14">
        <f t="shared" si="7"/>
        <v>958.07748857735658</v>
      </c>
      <c r="AT15" s="14">
        <f t="shared" si="1"/>
        <v>915.36345132703127</v>
      </c>
      <c r="AU15" s="14">
        <f t="shared" si="1"/>
        <v>935.37101777750718</v>
      </c>
      <c r="AV15" s="14">
        <f t="shared" si="8"/>
        <v>927.46180489063215</v>
      </c>
      <c r="AW15" s="14">
        <f t="shared" si="2"/>
        <v>1016.3257961998818</v>
      </c>
      <c r="AX15" s="14">
        <f t="shared" si="2"/>
        <v>1018.2576521926721</v>
      </c>
      <c r="AY15" s="14">
        <f t="shared" si="2"/>
        <v>1056.1002512760751</v>
      </c>
      <c r="AZ15" s="14">
        <f t="shared" si="9"/>
        <v>1027.8338960393953</v>
      </c>
      <c r="BA15" s="14">
        <f t="shared" si="2"/>
        <v>1012.6365689700732</v>
      </c>
      <c r="BB15" s="14">
        <f t="shared" si="2"/>
        <v>1034.2159539027743</v>
      </c>
      <c r="BC15" s="14">
        <f t="shared" si="2"/>
        <v>1119.7087673116823</v>
      </c>
      <c r="BD15" s="14">
        <f t="shared" si="10"/>
        <v>0</v>
      </c>
      <c r="BE15" s="14">
        <f t="shared" si="1"/>
        <v>1867.8551069887649</v>
      </c>
      <c r="BF15" s="14">
        <f t="shared" si="1"/>
        <v>1865.0237892662819</v>
      </c>
      <c r="BG15" s="14">
        <f t="shared" si="1"/>
        <v>1932.8566690340842</v>
      </c>
      <c r="BH15" s="14">
        <f t="shared" si="11"/>
        <v>1953.3283598772907</v>
      </c>
      <c r="BI15" s="14">
        <f t="shared" si="3"/>
        <v>1842.899481397654</v>
      </c>
      <c r="BJ15" s="14">
        <f t="shared" si="3"/>
        <v>1834.2571043177213</v>
      </c>
      <c r="BK15" s="14">
        <f t="shared" si="3"/>
        <v>1901.1999254101304</v>
      </c>
      <c r="BL15" s="14">
        <f t="shared" si="12"/>
        <v>1862.0289722093792</v>
      </c>
      <c r="BM15" s="14">
        <f t="shared" si="3"/>
        <v>1944.7441240873661</v>
      </c>
      <c r="BN15" s="14">
        <f t="shared" si="3"/>
        <v>1959.7526519395801</v>
      </c>
      <c r="BO15" s="14">
        <f t="shared" si="3"/>
        <v>2028.0805139063757</v>
      </c>
      <c r="BP15" s="14">
        <f t="shared" si="13"/>
        <v>0</v>
      </c>
      <c r="BQ15" s="14">
        <f t="shared" si="1"/>
        <v>2825.9325955661207</v>
      </c>
      <c r="BR15" s="14">
        <f t="shared" si="1"/>
        <v>2780.3872405933139</v>
      </c>
      <c r="BS15" s="14">
        <f t="shared" si="1"/>
        <v>2868.2276868115914</v>
      </c>
      <c r="BT15" s="14">
        <f t="shared" si="14"/>
        <v>2880.7901647679237</v>
      </c>
      <c r="BU15" s="14">
        <f t="shared" si="4"/>
        <v>2859.2252775975358</v>
      </c>
      <c r="BV15" s="14">
        <f t="shared" si="4"/>
        <v>2852.514756510393</v>
      </c>
      <c r="BW15" s="14">
        <f t="shared" si="4"/>
        <v>2957.3001766862058</v>
      </c>
      <c r="BX15" s="14">
        <f t="shared" si="15"/>
        <v>2889.8628682487752</v>
      </c>
      <c r="BY15" s="14">
        <f t="shared" si="4"/>
        <v>2957.3806930574387</v>
      </c>
      <c r="BZ15" s="14">
        <f t="shared" si="4"/>
        <v>2993.9686058423545</v>
      </c>
      <c r="CA15" s="14">
        <f t="shared" si="4"/>
        <v>3147.7892812180594</v>
      </c>
      <c r="CB15" s="14">
        <f t="shared" si="16"/>
        <v>0</v>
      </c>
    </row>
    <row r="16" spans="1:80" x14ac:dyDescent="0.3">
      <c r="D16" s="230" t="s">
        <v>192</v>
      </c>
      <c r="E16" s="230" t="s">
        <v>1017</v>
      </c>
      <c r="F16" s="14">
        <f t="shared" si="17"/>
        <v>47089.811015887462</v>
      </c>
      <c r="G16" s="14">
        <f t="shared" si="17"/>
        <v>47071.338951587488</v>
      </c>
      <c r="H16" s="14">
        <f t="shared" si="17"/>
        <v>49375.847307019838</v>
      </c>
      <c r="I16" s="14">
        <f t="shared" si="17"/>
        <v>47503.598978118796</v>
      </c>
      <c r="J16" s="14">
        <f t="shared" si="17"/>
        <v>50726.455124774373</v>
      </c>
      <c r="K16" s="14">
        <f t="shared" si="17"/>
        <v>51167.945073344294</v>
      </c>
      <c r="L16" s="14">
        <f t="shared" si="17"/>
        <v>53142.979401990524</v>
      </c>
      <c r="M16" s="14">
        <f t="shared" si="17"/>
        <v>51511.725884853986</v>
      </c>
      <c r="N16" s="14">
        <f t="shared" si="17"/>
        <v>50703.088182391359</v>
      </c>
      <c r="O16" s="14">
        <f t="shared" si="17"/>
        <v>52427.055318179468</v>
      </c>
      <c r="P16" s="14">
        <f t="shared" si="17"/>
        <v>57808.160180181236</v>
      </c>
      <c r="Q16" s="14">
        <f t="shared" si="17"/>
        <v>0</v>
      </c>
      <c r="R16" s="14">
        <f t="shared" si="17"/>
        <v>110316.7276772848</v>
      </c>
      <c r="S16" s="14">
        <f t="shared" si="17"/>
        <v>109812.50152147091</v>
      </c>
      <c r="T16" s="14">
        <f t="shared" si="17"/>
        <v>113924.28235074716</v>
      </c>
      <c r="U16" s="14">
        <f t="shared" si="17"/>
        <v>115199.37345677878</v>
      </c>
      <c r="V16" s="14">
        <f t="shared" si="17"/>
        <v>112083.72214773067</v>
      </c>
      <c r="W16" s="14">
        <f t="shared" si="17"/>
        <v>112703.51081387687</v>
      </c>
      <c r="X16" s="14">
        <f t="shared" si="17"/>
        <v>116462.58278601085</v>
      </c>
      <c r="Y16" s="14">
        <f t="shared" si="17"/>
        <v>115437.0664653436</v>
      </c>
      <c r="Z16" s="14">
        <f t="shared" si="17"/>
        <v>113081.84442458775</v>
      </c>
      <c r="AA16" s="14">
        <f t="shared" si="17"/>
        <v>112512.73139567098</v>
      </c>
      <c r="AB16" s="14">
        <f t="shared" si="17"/>
        <v>118334.43266223864</v>
      </c>
      <c r="AC16" s="14">
        <f t="shared" si="17"/>
        <v>0</v>
      </c>
      <c r="AD16" s="14">
        <f t="shared" si="17"/>
        <v>157406.53869317225</v>
      </c>
      <c r="AE16" s="14">
        <f t="shared" si="17"/>
        <v>156883.84047305843</v>
      </c>
      <c r="AF16" s="14">
        <f t="shared" si="17"/>
        <v>163300.12965776699</v>
      </c>
      <c r="AG16" s="14">
        <f t="shared" si="17"/>
        <v>162702.97243489753</v>
      </c>
      <c r="AH16" s="14">
        <f t="shared" si="18"/>
        <v>162810.17727250504</v>
      </c>
      <c r="AI16" s="14">
        <f t="shared" si="18"/>
        <v>163871.45588722115</v>
      </c>
      <c r="AJ16" s="14">
        <f t="shared" si="18"/>
        <v>169605.56218800141</v>
      </c>
      <c r="AK16" s="14">
        <f t="shared" si="18"/>
        <v>166948.79235019756</v>
      </c>
      <c r="AL16" s="14">
        <f t="shared" si="18"/>
        <v>163784.9326069791</v>
      </c>
      <c r="AM16" s="14">
        <f t="shared" si="18"/>
        <v>164939.78671385048</v>
      </c>
      <c r="AN16" s="14">
        <f t="shared" si="18"/>
        <v>176142.59284241992</v>
      </c>
      <c r="AO16" s="14">
        <f t="shared" si="18"/>
        <v>0</v>
      </c>
      <c r="AP16" s="14">
        <f t="shared" si="18"/>
        <v>6168432</v>
      </c>
      <c r="AQ16" s="14">
        <f t="shared" si="18"/>
        <v>6221679.0589999994</v>
      </c>
      <c r="AR16" s="14">
        <f t="shared" si="18"/>
        <v>6269296.4390000002</v>
      </c>
      <c r="AS16" s="14">
        <f t="shared" si="7"/>
        <v>763.40001828483253</v>
      </c>
      <c r="AT16" s="14">
        <f t="shared" si="1"/>
        <v>763.10055702304066</v>
      </c>
      <c r="AU16" s="14">
        <f t="shared" si="1"/>
        <v>800.46026781230364</v>
      </c>
      <c r="AV16" s="14">
        <f t="shared" si="8"/>
        <v>763.51734841420728</v>
      </c>
      <c r="AW16" s="14">
        <f t="shared" si="2"/>
        <v>815.31777264202947</v>
      </c>
      <c r="AX16" s="14">
        <f t="shared" si="2"/>
        <v>822.4137662537745</v>
      </c>
      <c r="AY16" s="14">
        <f t="shared" si="2"/>
        <v>854.15816049071668</v>
      </c>
      <c r="AZ16" s="14">
        <f t="shared" si="9"/>
        <v>821.6508245552111</v>
      </c>
      <c r="BA16" s="14">
        <f t="shared" si="2"/>
        <v>814.94219971129121</v>
      </c>
      <c r="BB16" s="14">
        <f t="shared" si="2"/>
        <v>842.6512332284459</v>
      </c>
      <c r="BC16" s="14">
        <f t="shared" si="2"/>
        <v>929.14082568368042</v>
      </c>
      <c r="BD16" s="14">
        <f t="shared" si="10"/>
        <v>0</v>
      </c>
      <c r="BE16" s="14">
        <f t="shared" si="1"/>
        <v>1788.4079402558834</v>
      </c>
      <c r="BF16" s="14">
        <f t="shared" si="1"/>
        <v>1780.2336399504918</v>
      </c>
      <c r="BG16" s="14">
        <f t="shared" si="1"/>
        <v>1846.8920845807681</v>
      </c>
      <c r="BH16" s="14">
        <f t="shared" si="11"/>
        <v>1851.5801339854806</v>
      </c>
      <c r="BI16" s="14">
        <f t="shared" si="3"/>
        <v>1801.5027950629412</v>
      </c>
      <c r="BJ16" s="14">
        <f t="shared" si="3"/>
        <v>1811.4645539429596</v>
      </c>
      <c r="BK16" s="14">
        <f t="shared" si="3"/>
        <v>1871.8834848535198</v>
      </c>
      <c r="BL16" s="14">
        <f t="shared" si="12"/>
        <v>1841.3081529728506</v>
      </c>
      <c r="BM16" s="14">
        <f t="shared" si="3"/>
        <v>1817.5454463696367</v>
      </c>
      <c r="BN16" s="14">
        <f t="shared" si="3"/>
        <v>1808.3981884747841</v>
      </c>
      <c r="BO16" s="14">
        <f t="shared" si="3"/>
        <v>1901.9694127594289</v>
      </c>
      <c r="BP16" s="14">
        <f t="shared" si="13"/>
        <v>0</v>
      </c>
      <c r="BQ16" s="14">
        <f t="shared" si="1"/>
        <v>2551.8079585407158</v>
      </c>
      <c r="BR16" s="14">
        <f t="shared" si="1"/>
        <v>2543.3341969735329</v>
      </c>
      <c r="BS16" s="14">
        <f t="shared" si="1"/>
        <v>2647.3523523930712</v>
      </c>
      <c r="BT16" s="14">
        <f t="shared" si="14"/>
        <v>2615.0974823996871</v>
      </c>
      <c r="BU16" s="14">
        <f t="shared" si="4"/>
        <v>2616.8205677049705</v>
      </c>
      <c r="BV16" s="14">
        <f t="shared" si="4"/>
        <v>2633.878320196734</v>
      </c>
      <c r="BW16" s="14">
        <f t="shared" si="4"/>
        <v>2726.0416453442367</v>
      </c>
      <c r="BX16" s="14">
        <f t="shared" si="15"/>
        <v>2662.958977528061</v>
      </c>
      <c r="BY16" s="14">
        <f t="shared" si="4"/>
        <v>2632.4876460809278</v>
      </c>
      <c r="BZ16" s="14">
        <f t="shared" si="4"/>
        <v>2651.0494217032306</v>
      </c>
      <c r="CA16" s="14">
        <f t="shared" si="4"/>
        <v>2831.1102384431101</v>
      </c>
      <c r="CB16" s="14">
        <f t="shared" si="16"/>
        <v>0</v>
      </c>
    </row>
    <row r="17" spans="4:80" x14ac:dyDescent="0.3">
      <c r="D17" s="230" t="s">
        <v>198</v>
      </c>
      <c r="E17" s="230" t="s">
        <v>1018</v>
      </c>
      <c r="F17" s="14">
        <f t="shared" si="17"/>
        <v>61026.409973506445</v>
      </c>
      <c r="G17" s="14">
        <f t="shared" si="17"/>
        <v>62427.192722329637</v>
      </c>
      <c r="H17" s="14">
        <f t="shared" si="17"/>
        <v>64732.052689362303</v>
      </c>
      <c r="I17" s="14">
        <f t="shared" si="17"/>
        <v>62982.745850250802</v>
      </c>
      <c r="J17" s="14">
        <f t="shared" si="17"/>
        <v>63600.560797153972</v>
      </c>
      <c r="K17" s="14">
        <f t="shared" si="17"/>
        <v>63655.380427877382</v>
      </c>
      <c r="L17" s="14">
        <f t="shared" si="17"/>
        <v>64027.120468492692</v>
      </c>
      <c r="M17" s="14">
        <f t="shared" si="17"/>
        <v>62248.262314896412</v>
      </c>
      <c r="N17" s="14">
        <f t="shared" si="17"/>
        <v>68269.025873828039</v>
      </c>
      <c r="O17" s="14">
        <f t="shared" si="17"/>
        <v>70305.306328769395</v>
      </c>
      <c r="P17" s="14">
        <f t="shared" si="17"/>
        <v>75132.218924742832</v>
      </c>
      <c r="Q17" s="14">
        <f t="shared" si="17"/>
        <v>0</v>
      </c>
      <c r="R17" s="14">
        <f t="shared" si="17"/>
        <v>134286.49384715664</v>
      </c>
      <c r="S17" s="14">
        <f t="shared" si="17"/>
        <v>133341.08384990733</v>
      </c>
      <c r="T17" s="14">
        <f t="shared" si="17"/>
        <v>139160.85678727026</v>
      </c>
      <c r="U17" s="14">
        <f t="shared" si="17"/>
        <v>138864.17827380906</v>
      </c>
      <c r="V17" s="14">
        <f t="shared" si="17"/>
        <v>141825.91047872906</v>
      </c>
      <c r="W17" s="14">
        <f t="shared" si="17"/>
        <v>141682.09711877652</v>
      </c>
      <c r="X17" s="14">
        <f t="shared" si="17"/>
        <v>144390.43145413566</v>
      </c>
      <c r="Y17" s="14">
        <f t="shared" si="17"/>
        <v>141275.26199684927</v>
      </c>
      <c r="Z17" s="14">
        <f t="shared" si="17"/>
        <v>135347.90285413791</v>
      </c>
      <c r="AA17" s="14">
        <f t="shared" si="17"/>
        <v>134697.03212052051</v>
      </c>
      <c r="AB17" s="14">
        <f t="shared" si="17"/>
        <v>141745.21069552834</v>
      </c>
      <c r="AC17" s="14">
        <f t="shared" si="17"/>
        <v>0</v>
      </c>
      <c r="AD17" s="14">
        <f t="shared" si="17"/>
        <v>195312.90382066308</v>
      </c>
      <c r="AE17" s="14">
        <f t="shared" si="17"/>
        <v>195768.27657223697</v>
      </c>
      <c r="AF17" s="14">
        <f t="shared" si="17"/>
        <v>203892.90947663257</v>
      </c>
      <c r="AG17" s="14">
        <f t="shared" si="17"/>
        <v>201846.92412405988</v>
      </c>
      <c r="AH17" s="14">
        <f t="shared" si="18"/>
        <v>205426.471275883</v>
      </c>
      <c r="AI17" s="14">
        <f t="shared" si="18"/>
        <v>205337.47754665386</v>
      </c>
      <c r="AJ17" s="14">
        <f t="shared" si="18"/>
        <v>208417.55192262834</v>
      </c>
      <c r="AK17" s="14">
        <f t="shared" si="18"/>
        <v>203523.52431174574</v>
      </c>
      <c r="AL17" s="14">
        <f t="shared" si="18"/>
        <v>203616.92872796592</v>
      </c>
      <c r="AM17" s="14">
        <f t="shared" si="18"/>
        <v>205002.33844928988</v>
      </c>
      <c r="AN17" s="14">
        <f t="shared" si="18"/>
        <v>216877.4296202712</v>
      </c>
      <c r="AO17" s="14">
        <f t="shared" si="18"/>
        <v>0</v>
      </c>
      <c r="AP17" s="14">
        <f t="shared" si="18"/>
        <v>8825001</v>
      </c>
      <c r="AQ17" s="14">
        <f t="shared" si="18"/>
        <v>8965587.629999999</v>
      </c>
      <c r="AR17" s="14">
        <f t="shared" si="18"/>
        <v>9056770.8380000032</v>
      </c>
      <c r="AS17" s="14">
        <f t="shared" si="7"/>
        <v>691.51731510859258</v>
      </c>
      <c r="AT17" s="14">
        <f t="shared" si="1"/>
        <v>707.39020564790462</v>
      </c>
      <c r="AU17" s="14">
        <f t="shared" si="1"/>
        <v>733.50759608256476</v>
      </c>
      <c r="AV17" s="14">
        <f t="shared" si="8"/>
        <v>702.49434225038976</v>
      </c>
      <c r="AW17" s="14">
        <f t="shared" si="2"/>
        <v>709.38530101851211</v>
      </c>
      <c r="AX17" s="14">
        <f t="shared" si="2"/>
        <v>709.99674594533394</v>
      </c>
      <c r="AY17" s="14">
        <f t="shared" si="2"/>
        <v>714.1430446148313</v>
      </c>
      <c r="AZ17" s="14">
        <f t="shared" si="9"/>
        <v>687.31188442703967</v>
      </c>
      <c r="BA17" s="14">
        <f t="shared" si="2"/>
        <v>761.4562334474449</v>
      </c>
      <c r="BB17" s="14">
        <f t="shared" si="2"/>
        <v>784.16841405374112</v>
      </c>
      <c r="BC17" s="14">
        <f t="shared" si="2"/>
        <v>838.0066318613724</v>
      </c>
      <c r="BD17" s="14">
        <f t="shared" si="10"/>
        <v>0</v>
      </c>
      <c r="BE17" s="14">
        <f t="shared" si="1"/>
        <v>1521.6598145105779</v>
      </c>
      <c r="BF17" s="14">
        <f t="shared" si="1"/>
        <v>1510.9469545658674</v>
      </c>
      <c r="BG17" s="14">
        <f t="shared" si="1"/>
        <v>1576.8933826440386</v>
      </c>
      <c r="BH17" s="14">
        <f t="shared" si="11"/>
        <v>1548.8575206063663</v>
      </c>
      <c r="BI17" s="14">
        <f t="shared" si="3"/>
        <v>1581.8919666142292</v>
      </c>
      <c r="BJ17" s="14">
        <f t="shared" si="3"/>
        <v>1580.2879071159837</v>
      </c>
      <c r="BK17" s="14">
        <f t="shared" si="3"/>
        <v>1610.4960144607462</v>
      </c>
      <c r="BL17" s="14">
        <f t="shared" si="12"/>
        <v>1559.8855764804459</v>
      </c>
      <c r="BM17" s="14">
        <f t="shared" si="3"/>
        <v>1509.6378334560757</v>
      </c>
      <c r="BN17" s="14">
        <f t="shared" si="3"/>
        <v>1502.3781784230971</v>
      </c>
      <c r="BO17" s="14">
        <f t="shared" si="3"/>
        <v>1580.9918607145257</v>
      </c>
      <c r="BP17" s="14">
        <f t="shared" si="13"/>
        <v>0</v>
      </c>
      <c r="BQ17" s="14">
        <f t="shared" si="1"/>
        <v>2213.1771296191705</v>
      </c>
      <c r="BR17" s="14">
        <f t="shared" si="1"/>
        <v>2218.3371602137718</v>
      </c>
      <c r="BS17" s="14">
        <f t="shared" si="1"/>
        <v>2310.4009787266041</v>
      </c>
      <c r="BT17" s="14">
        <f t="shared" si="14"/>
        <v>2251.3518628567563</v>
      </c>
      <c r="BU17" s="14">
        <f t="shared" si="4"/>
        <v>2291.2772676327409</v>
      </c>
      <c r="BV17" s="14">
        <f t="shared" si="4"/>
        <v>2290.2846530613174</v>
      </c>
      <c r="BW17" s="14">
        <f t="shared" si="4"/>
        <v>2324.6390590755773</v>
      </c>
      <c r="BX17" s="14">
        <f t="shared" si="15"/>
        <v>2247.1974609074864</v>
      </c>
      <c r="BY17" s="14">
        <f t="shared" si="4"/>
        <v>2271.0940669035203</v>
      </c>
      <c r="BZ17" s="14">
        <f t="shared" si="4"/>
        <v>2286.5465924768382</v>
      </c>
      <c r="CA17" s="14">
        <f t="shared" si="4"/>
        <v>2418.9984925758986</v>
      </c>
      <c r="CB17" s="14">
        <f t="shared" si="16"/>
        <v>0</v>
      </c>
    </row>
    <row r="18" spans="4:80" x14ac:dyDescent="0.3">
      <c r="D18" s="230" t="s">
        <v>205</v>
      </c>
      <c r="E18" s="230" t="s">
        <v>1019</v>
      </c>
      <c r="F18" s="14">
        <f t="shared" si="17"/>
        <v>73843.016918724679</v>
      </c>
      <c r="G18" s="14">
        <f t="shared" si="17"/>
        <v>74722.393423255053</v>
      </c>
      <c r="H18" s="14">
        <f t="shared" si="17"/>
        <v>78031.875823037582</v>
      </c>
      <c r="I18" s="14">
        <f t="shared" si="17"/>
        <v>76523.176247596333</v>
      </c>
      <c r="J18" s="14">
        <f t="shared" si="17"/>
        <v>76784.602139528666</v>
      </c>
      <c r="K18" s="14">
        <f t="shared" si="17"/>
        <v>76700.219157329324</v>
      </c>
      <c r="L18" s="14">
        <f t="shared" si="17"/>
        <v>79168.098988055805</v>
      </c>
      <c r="M18" s="14">
        <f t="shared" si="17"/>
        <v>77033.080832598149</v>
      </c>
      <c r="N18" s="14">
        <f t="shared" si="17"/>
        <v>83223.933294335307</v>
      </c>
      <c r="O18" s="14">
        <f t="shared" si="17"/>
        <v>82864.949669390102</v>
      </c>
      <c r="P18" s="14">
        <f t="shared" si="17"/>
        <v>88446.264239497294</v>
      </c>
      <c r="Q18" s="14">
        <f t="shared" si="17"/>
        <v>0</v>
      </c>
      <c r="R18" s="14">
        <f t="shared" si="17"/>
        <v>150690.21363193478</v>
      </c>
      <c r="S18" s="14">
        <f t="shared" si="17"/>
        <v>148820.49898992514</v>
      </c>
      <c r="T18" s="14">
        <f t="shared" si="17"/>
        <v>154414.76431288707</v>
      </c>
      <c r="U18" s="14">
        <f t="shared" si="17"/>
        <v>155044.11729848819</v>
      </c>
      <c r="V18" s="14">
        <f t="shared" si="17"/>
        <v>151126.05643000818</v>
      </c>
      <c r="W18" s="14">
        <f t="shared" si="17"/>
        <v>150905.73292142339</v>
      </c>
      <c r="X18" s="14">
        <f t="shared" si="17"/>
        <v>155456.02189165604</v>
      </c>
      <c r="Y18" s="14">
        <f t="shared" si="17"/>
        <v>152816.33732874665</v>
      </c>
      <c r="Z18" s="14">
        <f t="shared" si="17"/>
        <v>152632.12227108024</v>
      </c>
      <c r="AA18" s="14">
        <f t="shared" si="17"/>
        <v>150894.38749282475</v>
      </c>
      <c r="AB18" s="14">
        <f t="shared" si="17"/>
        <v>159229.7063768612</v>
      </c>
      <c r="AC18" s="14">
        <f t="shared" si="17"/>
        <v>0</v>
      </c>
      <c r="AD18" s="14">
        <f t="shared" si="17"/>
        <v>224533.2305506595</v>
      </c>
      <c r="AE18" s="14">
        <f t="shared" si="17"/>
        <v>223542.89241318023</v>
      </c>
      <c r="AF18" s="14">
        <f t="shared" si="17"/>
        <v>232446.64013592462</v>
      </c>
      <c r="AG18" s="14">
        <f t="shared" si="17"/>
        <v>231567.29354608458</v>
      </c>
      <c r="AH18" s="14">
        <f t="shared" si="18"/>
        <v>227910.6585695369</v>
      </c>
      <c r="AI18" s="14">
        <f t="shared" si="18"/>
        <v>227605.95207875277</v>
      </c>
      <c r="AJ18" s="14">
        <f t="shared" si="18"/>
        <v>234624.12087971185</v>
      </c>
      <c r="AK18" s="14">
        <f t="shared" si="18"/>
        <v>229849.4181613448</v>
      </c>
      <c r="AL18" s="14">
        <f t="shared" si="18"/>
        <v>235856.05556541556</v>
      </c>
      <c r="AM18" s="14">
        <f t="shared" si="18"/>
        <v>233759.33716221491</v>
      </c>
      <c r="AN18" s="14">
        <f t="shared" si="18"/>
        <v>247675.97061635842</v>
      </c>
      <c r="AO18" s="14">
        <f t="shared" si="18"/>
        <v>0</v>
      </c>
      <c r="AP18" s="14">
        <f t="shared" si="18"/>
        <v>9080825</v>
      </c>
      <c r="AQ18" s="14">
        <f t="shared" si="18"/>
        <v>9152665.1900000013</v>
      </c>
      <c r="AR18" s="14">
        <f t="shared" si="18"/>
        <v>9214268.4679999985</v>
      </c>
      <c r="AS18" s="14">
        <f t="shared" si="7"/>
        <v>813.17520069734508</v>
      </c>
      <c r="AT18" s="14">
        <f t="shared" si="1"/>
        <v>822.85908409483773</v>
      </c>
      <c r="AU18" s="14">
        <f t="shared" si="1"/>
        <v>859.30381681221229</v>
      </c>
      <c r="AV18" s="14">
        <f t="shared" si="8"/>
        <v>836.07533608029121</v>
      </c>
      <c r="AW18" s="14">
        <f t="shared" si="2"/>
        <v>838.93161768248456</v>
      </c>
      <c r="AX18" s="14">
        <f t="shared" si="2"/>
        <v>838.00966784112541</v>
      </c>
      <c r="AY18" s="14">
        <f t="shared" si="2"/>
        <v>864.97317824488005</v>
      </c>
      <c r="AZ18" s="14">
        <f t="shared" si="9"/>
        <v>836.01949628583532</v>
      </c>
      <c r="BA18" s="14">
        <f t="shared" si="2"/>
        <v>909.28632880905479</v>
      </c>
      <c r="BB18" s="14">
        <f t="shared" si="2"/>
        <v>905.36415294559788</v>
      </c>
      <c r="BC18" s="14">
        <f t="shared" si="2"/>
        <v>966.34436422007138</v>
      </c>
      <c r="BD18" s="14">
        <f t="shared" si="10"/>
        <v>0</v>
      </c>
      <c r="BE18" s="14">
        <f t="shared" si="1"/>
        <v>1659.4330760909363</v>
      </c>
      <c r="BF18" s="14">
        <f t="shared" si="1"/>
        <v>1638.8433759038978</v>
      </c>
      <c r="BG18" s="14">
        <f t="shared" si="1"/>
        <v>1700.4486300846791</v>
      </c>
      <c r="BH18" s="14">
        <f t="shared" si="11"/>
        <v>1693.977809522476</v>
      </c>
      <c r="BI18" s="14">
        <f t="shared" si="3"/>
        <v>1651.1699411350166</v>
      </c>
      <c r="BJ18" s="14">
        <f t="shared" si="3"/>
        <v>1648.762735102554</v>
      </c>
      <c r="BK18" s="14">
        <f t="shared" si="3"/>
        <v>1698.4781882058119</v>
      </c>
      <c r="BL18" s="14">
        <f t="shared" si="12"/>
        <v>1658.4749821373086</v>
      </c>
      <c r="BM18" s="14">
        <f t="shared" si="3"/>
        <v>1667.6248841467807</v>
      </c>
      <c r="BN18" s="14">
        <f t="shared" si="3"/>
        <v>1648.6387774534635</v>
      </c>
      <c r="BO18" s="14">
        <f t="shared" si="3"/>
        <v>1739.7086320914705</v>
      </c>
      <c r="BP18" s="14">
        <f t="shared" si="13"/>
        <v>0</v>
      </c>
      <c r="BQ18" s="14">
        <f t="shared" si="1"/>
        <v>2472.6082767882822</v>
      </c>
      <c r="BR18" s="14">
        <f t="shared" si="1"/>
        <v>2461.7024599987362</v>
      </c>
      <c r="BS18" s="14">
        <f t="shared" si="1"/>
        <v>2559.7524468968913</v>
      </c>
      <c r="BT18" s="14">
        <f t="shared" si="14"/>
        <v>2530.0531456027679</v>
      </c>
      <c r="BU18" s="14">
        <f t="shared" si="4"/>
        <v>2490.1015588175019</v>
      </c>
      <c r="BV18" s="14">
        <f t="shared" si="4"/>
        <v>2486.7724029436799</v>
      </c>
      <c r="BW18" s="14">
        <f t="shared" si="4"/>
        <v>2563.4513664506921</v>
      </c>
      <c r="BX18" s="14">
        <f t="shared" si="15"/>
        <v>2494.4944784231438</v>
      </c>
      <c r="BY18" s="14">
        <f t="shared" si="4"/>
        <v>2576.9112129558353</v>
      </c>
      <c r="BZ18" s="14">
        <f t="shared" si="4"/>
        <v>2554.0029303990618</v>
      </c>
      <c r="CA18" s="14">
        <f t="shared" si="4"/>
        <v>2706.0529963115409</v>
      </c>
      <c r="CB18" s="14">
        <f t="shared" si="16"/>
        <v>0</v>
      </c>
    </row>
    <row r="19" spans="4:80" x14ac:dyDescent="0.3">
      <c r="D19" s="230" t="s">
        <v>213</v>
      </c>
      <c r="E19" s="230" t="s">
        <v>1020</v>
      </c>
      <c r="F19" s="14">
        <f t="shared" si="17"/>
        <v>45330.803423314988</v>
      </c>
      <c r="G19" s="14">
        <f t="shared" si="17"/>
        <v>46209.002558461412</v>
      </c>
      <c r="H19" s="14">
        <f t="shared" si="17"/>
        <v>49117.356764410011</v>
      </c>
      <c r="I19" s="14">
        <f t="shared" si="17"/>
        <v>47208.50478807382</v>
      </c>
      <c r="J19" s="14">
        <f t="shared" si="17"/>
        <v>45658.213838975222</v>
      </c>
      <c r="K19" s="14">
        <f t="shared" si="17"/>
        <v>46323.65539698994</v>
      </c>
      <c r="L19" s="14">
        <f t="shared" si="17"/>
        <v>48160.532462654228</v>
      </c>
      <c r="M19" s="14">
        <f t="shared" si="17"/>
        <v>46244.895235512078</v>
      </c>
      <c r="N19" s="14">
        <f t="shared" si="17"/>
        <v>49582.523076417288</v>
      </c>
      <c r="O19" s="14">
        <f t="shared" si="17"/>
        <v>50392.864879686524</v>
      </c>
      <c r="P19" s="14">
        <f t="shared" si="17"/>
        <v>54534.863339314557</v>
      </c>
      <c r="Q19" s="14">
        <f t="shared" si="17"/>
        <v>0</v>
      </c>
      <c r="R19" s="14">
        <f t="shared" si="17"/>
        <v>101174.58128521476</v>
      </c>
      <c r="S19" s="14">
        <f t="shared" si="17"/>
        <v>100759.68939967266</v>
      </c>
      <c r="T19" s="14">
        <f t="shared" si="17"/>
        <v>107335.96025452384</v>
      </c>
      <c r="U19" s="14">
        <f t="shared" si="17"/>
        <v>109597.85176505956</v>
      </c>
      <c r="V19" s="14">
        <f t="shared" si="17"/>
        <v>104533.5149568748</v>
      </c>
      <c r="W19" s="14">
        <f t="shared" si="17"/>
        <v>104892.10084207961</v>
      </c>
      <c r="X19" s="14">
        <f t="shared" si="17"/>
        <v>109466.61043176745</v>
      </c>
      <c r="Y19" s="14">
        <f t="shared" si="17"/>
        <v>107831.84347210848</v>
      </c>
      <c r="Z19" s="14">
        <f t="shared" si="17"/>
        <v>106597.99018398028</v>
      </c>
      <c r="AA19" s="14">
        <f t="shared" si="17"/>
        <v>104838.47773278311</v>
      </c>
      <c r="AB19" s="14">
        <f t="shared" si="17"/>
        <v>112126.80672051151</v>
      </c>
      <c r="AC19" s="14">
        <f t="shared" si="17"/>
        <v>0</v>
      </c>
      <c r="AD19" s="14">
        <f t="shared" si="17"/>
        <v>146505.38470852975</v>
      </c>
      <c r="AE19" s="14">
        <f t="shared" si="17"/>
        <v>146968.69195813406</v>
      </c>
      <c r="AF19" s="14">
        <f t="shared" si="17"/>
        <v>156453.31701893389</v>
      </c>
      <c r="AG19" s="14">
        <f t="shared" si="17"/>
        <v>156806.3565531334</v>
      </c>
      <c r="AH19" s="14">
        <f t="shared" si="18"/>
        <v>150191.72879585001</v>
      </c>
      <c r="AI19" s="14">
        <f t="shared" si="18"/>
        <v>151215.75623906957</v>
      </c>
      <c r="AJ19" s="14">
        <f t="shared" si="18"/>
        <v>157627.14289442162</v>
      </c>
      <c r="AK19" s="14">
        <f t="shared" si="18"/>
        <v>154076.73870762056</v>
      </c>
      <c r="AL19" s="14">
        <f t="shared" si="18"/>
        <v>156180.51326039762</v>
      </c>
      <c r="AM19" s="14">
        <f t="shared" si="18"/>
        <v>155231.34261246963</v>
      </c>
      <c r="AN19" s="14">
        <f t="shared" si="18"/>
        <v>166661.67005982605</v>
      </c>
      <c r="AO19" s="14">
        <f t="shared" si="18"/>
        <v>0</v>
      </c>
      <c r="AP19" s="14">
        <f t="shared" si="18"/>
        <v>5559316</v>
      </c>
      <c r="AQ19" s="14">
        <f t="shared" si="18"/>
        <v>5592431.6379999984</v>
      </c>
      <c r="AR19" s="14">
        <f t="shared" si="18"/>
        <v>5631863.8370000003</v>
      </c>
      <c r="AS19" s="14">
        <f t="shared" si="7"/>
        <v>815.40253195384082</v>
      </c>
      <c r="AT19" s="14">
        <f t="shared" si="1"/>
        <v>831.19942378633289</v>
      </c>
      <c r="AU19" s="14">
        <f t="shared" si="1"/>
        <v>883.51438854006517</v>
      </c>
      <c r="AV19" s="14">
        <f t="shared" si="8"/>
        <v>844.14987690322187</v>
      </c>
      <c r="AW19" s="14">
        <f t="shared" si="2"/>
        <v>816.42864489808608</v>
      </c>
      <c r="AX19" s="14">
        <f t="shared" si="2"/>
        <v>828.3276112348957</v>
      </c>
      <c r="AY19" s="14">
        <f t="shared" si="2"/>
        <v>861.17337823869605</v>
      </c>
      <c r="AZ19" s="14">
        <f t="shared" si="9"/>
        <v>821.12949769300462</v>
      </c>
      <c r="BA19" s="14">
        <f t="shared" si="2"/>
        <v>886.60043226114988</v>
      </c>
      <c r="BB19" s="14">
        <f t="shared" si="2"/>
        <v>901.09040470467585</v>
      </c>
      <c r="BC19" s="14">
        <f t="shared" si="2"/>
        <v>975.15476038644374</v>
      </c>
      <c r="BD19" s="14">
        <f t="shared" si="10"/>
        <v>0</v>
      </c>
      <c r="BE19" s="14">
        <f t="shared" si="1"/>
        <v>1819.9106020455533</v>
      </c>
      <c r="BF19" s="14">
        <f t="shared" si="1"/>
        <v>1812.4475996628482</v>
      </c>
      <c r="BG19" s="14">
        <f t="shared" si="1"/>
        <v>1930.7404050160819</v>
      </c>
      <c r="BH19" s="14">
        <f t="shared" si="11"/>
        <v>1959.753088805832</v>
      </c>
      <c r="BI19" s="14">
        <f t="shared" si="3"/>
        <v>1869.1961158108811</v>
      </c>
      <c r="BJ19" s="14">
        <f t="shared" si="3"/>
        <v>1875.6081009439361</v>
      </c>
      <c r="BK19" s="14">
        <f t="shared" si="3"/>
        <v>1957.4063219289635</v>
      </c>
      <c r="BL19" s="14">
        <f t="shared" si="12"/>
        <v>1914.6741930030166</v>
      </c>
      <c r="BM19" s="14">
        <f t="shared" si="3"/>
        <v>1906.111635941294</v>
      </c>
      <c r="BN19" s="14">
        <f t="shared" si="3"/>
        <v>1874.6492495396176</v>
      </c>
      <c r="BO19" s="14">
        <f t="shared" si="3"/>
        <v>2004.9741146341671</v>
      </c>
      <c r="BP19" s="14">
        <f t="shared" si="13"/>
        <v>0</v>
      </c>
      <c r="BQ19" s="14">
        <f t="shared" si="1"/>
        <v>2635.3131339993938</v>
      </c>
      <c r="BR19" s="14">
        <f t="shared" si="1"/>
        <v>2643.6470234491808</v>
      </c>
      <c r="BS19" s="14">
        <f t="shared" si="1"/>
        <v>2814.2547935561474</v>
      </c>
      <c r="BT19" s="14">
        <f t="shared" si="14"/>
        <v>2803.9029657090546</v>
      </c>
      <c r="BU19" s="14">
        <f t="shared" si="4"/>
        <v>2685.6247607089667</v>
      </c>
      <c r="BV19" s="14">
        <f t="shared" si="4"/>
        <v>2703.9357121788321</v>
      </c>
      <c r="BW19" s="14">
        <f t="shared" si="4"/>
        <v>2818.5797001676583</v>
      </c>
      <c r="BX19" s="14">
        <f t="shared" si="15"/>
        <v>2735.8036906960215</v>
      </c>
      <c r="BY19" s="14">
        <f t="shared" si="4"/>
        <v>2792.7120682024452</v>
      </c>
      <c r="BZ19" s="14">
        <f t="shared" si="4"/>
        <v>2775.7396542442934</v>
      </c>
      <c r="CA19" s="14">
        <f t="shared" si="4"/>
        <v>2980.1288750206104</v>
      </c>
      <c r="CB19" s="14">
        <f t="shared" si="16"/>
        <v>0</v>
      </c>
    </row>
    <row r="20" spans="4:80" x14ac:dyDescent="0.3">
      <c r="D20" s="230" t="s">
        <v>142</v>
      </c>
      <c r="E20" s="230" t="s">
        <v>138</v>
      </c>
      <c r="F20" s="14">
        <f t="shared" ref="F20:AG29" si="19">SUMIFS(F$34:F$183,$C$34:$C$183,$D20)</f>
        <v>42613.814637010037</v>
      </c>
      <c r="G20" s="14">
        <f t="shared" si="19"/>
        <v>42739.317669322467</v>
      </c>
      <c r="H20" s="14">
        <f t="shared" si="19"/>
        <v>44851.678836460444</v>
      </c>
      <c r="I20" s="14">
        <f t="shared" si="19"/>
        <v>43940.423059263034</v>
      </c>
      <c r="J20" s="14">
        <f t="shared" si="19"/>
        <v>47071.332640082794</v>
      </c>
      <c r="K20" s="14">
        <f t="shared" si="19"/>
        <v>46310.272273441347</v>
      </c>
      <c r="L20" s="14">
        <f t="shared" si="19"/>
        <v>47166.392216953391</v>
      </c>
      <c r="M20" s="14">
        <f t="shared" si="19"/>
        <v>48327.295245786583</v>
      </c>
      <c r="N20" s="14">
        <f t="shared" si="19"/>
        <v>48559.268768456088</v>
      </c>
      <c r="O20" s="14">
        <f t="shared" si="19"/>
        <v>45501.412439960062</v>
      </c>
      <c r="P20" s="14">
        <f t="shared" si="19"/>
        <v>46846.24676290356</v>
      </c>
      <c r="Q20" s="14">
        <f t="shared" si="19"/>
        <v>0</v>
      </c>
      <c r="R20" s="14">
        <f t="shared" si="19"/>
        <v>107364.7239988232</v>
      </c>
      <c r="S20" s="14">
        <f t="shared" si="19"/>
        <v>106214.77053860718</v>
      </c>
      <c r="T20" s="14">
        <f t="shared" si="19"/>
        <v>111317.67457179481</v>
      </c>
      <c r="U20" s="14">
        <f t="shared" si="19"/>
        <v>111354.43560992507</v>
      </c>
      <c r="V20" s="14">
        <f t="shared" si="19"/>
        <v>107800.57788169417</v>
      </c>
      <c r="W20" s="14">
        <f t="shared" si="19"/>
        <v>106750.0535253113</v>
      </c>
      <c r="X20" s="14">
        <f t="shared" si="19"/>
        <v>109529.23946407788</v>
      </c>
      <c r="Y20" s="14">
        <f t="shared" si="19"/>
        <v>109032.09923221916</v>
      </c>
      <c r="Z20" s="14">
        <f t="shared" si="19"/>
        <v>109457.83725435093</v>
      </c>
      <c r="AA20" s="14">
        <f t="shared" si="19"/>
        <v>108292.837682831</v>
      </c>
      <c r="AB20" s="14">
        <f t="shared" si="19"/>
        <v>114199.29305833459</v>
      </c>
      <c r="AC20" s="14">
        <f t="shared" si="19"/>
        <v>0</v>
      </c>
      <c r="AD20" s="14">
        <f t="shared" si="19"/>
        <v>149978.53863583325</v>
      </c>
      <c r="AE20" s="14">
        <f t="shared" si="19"/>
        <v>148954.08820792963</v>
      </c>
      <c r="AF20" s="14">
        <f t="shared" si="19"/>
        <v>156169.35340825527</v>
      </c>
      <c r="AG20" s="14">
        <f t="shared" si="19"/>
        <v>155294.85866918811</v>
      </c>
      <c r="AH20" s="14">
        <f t="shared" ref="AH20:AR33" si="20">SUMIFS(AH$34:AH$183,$C$34:$C$183,$D20)</f>
        <v>154871.91052177694</v>
      </c>
      <c r="AI20" s="14">
        <f t="shared" si="20"/>
        <v>153060.32579875266</v>
      </c>
      <c r="AJ20" s="14">
        <f t="shared" si="20"/>
        <v>156695.63168103131</v>
      </c>
      <c r="AK20" s="14">
        <f t="shared" si="20"/>
        <v>157359.39447800574</v>
      </c>
      <c r="AL20" s="14">
        <f t="shared" si="20"/>
        <v>158017.10602280701</v>
      </c>
      <c r="AM20" s="14">
        <f t="shared" si="20"/>
        <v>153794.25012279107</v>
      </c>
      <c r="AN20" s="14">
        <f t="shared" si="20"/>
        <v>161045.53982123811</v>
      </c>
      <c r="AO20" s="14">
        <f t="shared" si="20"/>
        <v>0</v>
      </c>
      <c r="AP20" s="14">
        <f t="shared" si="20"/>
        <v>5450130</v>
      </c>
      <c r="AQ20" s="14">
        <f t="shared" si="20"/>
        <v>5470229.2680000002</v>
      </c>
      <c r="AR20" s="14">
        <f t="shared" si="20"/>
        <v>5491756.2150000008</v>
      </c>
      <c r="AS20" s="14">
        <f t="shared" si="7"/>
        <v>781.88620522831627</v>
      </c>
      <c r="AT20" s="14">
        <f t="shared" si="1"/>
        <v>784.18895823260118</v>
      </c>
      <c r="AU20" s="14">
        <f t="shared" si="1"/>
        <v>822.94695422788902</v>
      </c>
      <c r="AV20" s="14">
        <f t="shared" si="8"/>
        <v>803.26474278341038</v>
      </c>
      <c r="AW20" s="14">
        <f t="shared" si="2"/>
        <v>860.50017894940618</v>
      </c>
      <c r="AX20" s="14">
        <f t="shared" si="2"/>
        <v>846.58740986139867</v>
      </c>
      <c r="AY20" s="14">
        <f t="shared" si="2"/>
        <v>862.23794115668113</v>
      </c>
      <c r="AZ20" s="14">
        <f t="shared" si="9"/>
        <v>879.99709662615783</v>
      </c>
      <c r="BA20" s="14">
        <f t="shared" si="2"/>
        <v>887.70079624487289</v>
      </c>
      <c r="BB20" s="14">
        <f t="shared" si="2"/>
        <v>831.8008297410189</v>
      </c>
      <c r="BC20" s="14">
        <f t="shared" si="2"/>
        <v>856.38543592581937</v>
      </c>
      <c r="BD20" s="14">
        <f t="shared" si="10"/>
        <v>0</v>
      </c>
      <c r="BE20" s="14">
        <f t="shared" si="1"/>
        <v>1969.9479461741867</v>
      </c>
      <c r="BF20" s="14">
        <f t="shared" si="1"/>
        <v>1948.8483859762459</v>
      </c>
      <c r="BG20" s="14">
        <f t="shared" si="1"/>
        <v>2042.477419287151</v>
      </c>
      <c r="BH20" s="14">
        <f t="shared" si="11"/>
        <v>2035.6447628499118</v>
      </c>
      <c r="BI20" s="14">
        <f t="shared" si="3"/>
        <v>1970.6775091185114</v>
      </c>
      <c r="BJ20" s="14">
        <f t="shared" si="3"/>
        <v>1951.4731155745646</v>
      </c>
      <c r="BK20" s="14">
        <f t="shared" si="3"/>
        <v>2002.2787729356628</v>
      </c>
      <c r="BL20" s="14">
        <f t="shared" si="12"/>
        <v>1985.3776271862268</v>
      </c>
      <c r="BM20" s="14">
        <f t="shared" si="3"/>
        <v>2000.9734856025584</v>
      </c>
      <c r="BN20" s="14">
        <f t="shared" si="3"/>
        <v>1979.6763970447716</v>
      </c>
      <c r="BO20" s="14">
        <f t="shared" si="3"/>
        <v>2087.6509459371819</v>
      </c>
      <c r="BP20" s="14">
        <f t="shared" si="13"/>
        <v>0</v>
      </c>
      <c r="BQ20" s="14">
        <f t="shared" si="1"/>
        <v>2751.8341514025033</v>
      </c>
      <c r="BR20" s="14">
        <f t="shared" si="1"/>
        <v>2733.0373442088467</v>
      </c>
      <c r="BS20" s="14">
        <f t="shared" si="1"/>
        <v>2865.4243735150403</v>
      </c>
      <c r="BT20" s="14">
        <f t="shared" si="14"/>
        <v>2838.9095056333222</v>
      </c>
      <c r="BU20" s="14">
        <f t="shared" si="4"/>
        <v>2831.1776880679167</v>
      </c>
      <c r="BV20" s="14">
        <f t="shared" si="4"/>
        <v>2798.0605254359634</v>
      </c>
      <c r="BW20" s="14">
        <f t="shared" si="4"/>
        <v>2864.5167140923445</v>
      </c>
      <c r="BX20" s="14">
        <f t="shared" si="15"/>
        <v>2865.3747238123842</v>
      </c>
      <c r="BY20" s="14">
        <f t="shared" si="4"/>
        <v>2888.6742818474318</v>
      </c>
      <c r="BZ20" s="14">
        <f t="shared" si="4"/>
        <v>2811.4772267857911</v>
      </c>
      <c r="CA20" s="14">
        <f t="shared" si="4"/>
        <v>2944.0363818630008</v>
      </c>
      <c r="CB20" s="14">
        <f t="shared" si="16"/>
        <v>0</v>
      </c>
    </row>
    <row r="21" spans="4:80" x14ac:dyDescent="0.3">
      <c r="D21" s="230" t="s">
        <v>156</v>
      </c>
      <c r="E21" s="230" t="s">
        <v>157</v>
      </c>
      <c r="F21" s="14">
        <f t="shared" si="19"/>
        <v>30110.664431458295</v>
      </c>
      <c r="G21" s="14">
        <f t="shared" si="19"/>
        <v>30610.139963646965</v>
      </c>
      <c r="H21" s="14">
        <f t="shared" si="19"/>
        <v>32578.696309891879</v>
      </c>
      <c r="I21" s="14">
        <f t="shared" si="19"/>
        <v>32017.771989171593</v>
      </c>
      <c r="J21" s="14">
        <f t="shared" si="19"/>
        <v>32070.307802960317</v>
      </c>
      <c r="K21" s="14">
        <f t="shared" si="19"/>
        <v>32482.288410588353</v>
      </c>
      <c r="L21" s="14">
        <f t="shared" si="19"/>
        <v>33226.956897762917</v>
      </c>
      <c r="M21" s="14">
        <f t="shared" si="19"/>
        <v>32085.04651267048</v>
      </c>
      <c r="N21" s="14">
        <f t="shared" si="19"/>
        <v>33355.515905950175</v>
      </c>
      <c r="O21" s="14">
        <f t="shared" si="19"/>
        <v>33110.901889963265</v>
      </c>
      <c r="P21" s="14">
        <f t="shared" si="19"/>
        <v>35611.47010440896</v>
      </c>
      <c r="Q21" s="14">
        <f t="shared" si="19"/>
        <v>0</v>
      </c>
      <c r="R21" s="14">
        <f t="shared" si="19"/>
        <v>63568.814097472976</v>
      </c>
      <c r="S21" s="14">
        <f t="shared" si="19"/>
        <v>63709.735410048284</v>
      </c>
      <c r="T21" s="14">
        <f t="shared" si="19"/>
        <v>67358.432131455033</v>
      </c>
      <c r="U21" s="14">
        <f t="shared" si="19"/>
        <v>67211.763356804353</v>
      </c>
      <c r="V21" s="14">
        <f t="shared" si="19"/>
        <v>65859.377791682113</v>
      </c>
      <c r="W21" s="14">
        <f t="shared" si="19"/>
        <v>64938.915057465019</v>
      </c>
      <c r="X21" s="14">
        <f t="shared" si="19"/>
        <v>67403.30917875655</v>
      </c>
      <c r="Y21" s="14">
        <f t="shared" si="19"/>
        <v>66950.192454493474</v>
      </c>
      <c r="Z21" s="14">
        <f t="shared" si="19"/>
        <v>65346.073912204942</v>
      </c>
      <c r="AA21" s="14">
        <f t="shared" si="19"/>
        <v>64547.696968416312</v>
      </c>
      <c r="AB21" s="14">
        <f t="shared" si="19"/>
        <v>68347.767330091257</v>
      </c>
      <c r="AC21" s="14">
        <f t="shared" si="19"/>
        <v>0</v>
      </c>
      <c r="AD21" s="14">
        <f t="shared" si="19"/>
        <v>93679.478528931242</v>
      </c>
      <c r="AE21" s="14">
        <f t="shared" si="19"/>
        <v>94319.875373695235</v>
      </c>
      <c r="AF21" s="14">
        <f t="shared" si="19"/>
        <v>99937.128441346926</v>
      </c>
      <c r="AG21" s="14">
        <f t="shared" si="19"/>
        <v>99229.535345975935</v>
      </c>
      <c r="AH21" s="14">
        <f t="shared" si="20"/>
        <v>97929.685594642418</v>
      </c>
      <c r="AI21" s="14">
        <f t="shared" si="20"/>
        <v>97421.203468053383</v>
      </c>
      <c r="AJ21" s="14">
        <f t="shared" si="20"/>
        <v>100630.26607651947</v>
      </c>
      <c r="AK21" s="14">
        <f t="shared" si="20"/>
        <v>99035.238967163939</v>
      </c>
      <c r="AL21" s="14">
        <f t="shared" si="20"/>
        <v>98701.589818155102</v>
      </c>
      <c r="AM21" s="14">
        <f t="shared" si="20"/>
        <v>97658.598858379555</v>
      </c>
      <c r="AN21" s="14">
        <f t="shared" si="20"/>
        <v>103959.2374345002</v>
      </c>
      <c r="AO21" s="14">
        <f t="shared" si="20"/>
        <v>0</v>
      </c>
      <c r="AP21" s="14">
        <f t="shared" si="20"/>
        <v>3143102</v>
      </c>
      <c r="AQ21" s="14">
        <f t="shared" si="20"/>
        <v>3146701.7090000003</v>
      </c>
      <c r="AR21" s="14">
        <f t="shared" si="20"/>
        <v>3152442.4610000006</v>
      </c>
      <c r="AS21" s="14">
        <f t="shared" si="7"/>
        <v>957.9919592637558</v>
      </c>
      <c r="AT21" s="14">
        <f t="shared" si="7"/>
        <v>973.88312449443151</v>
      </c>
      <c r="AU21" s="14">
        <f t="shared" si="7"/>
        <v>1036.5141287139863</v>
      </c>
      <c r="AV21" s="14">
        <f t="shared" si="8"/>
        <v>1017.5026090841834</v>
      </c>
      <c r="AW21" s="14">
        <f t="shared" si="8"/>
        <v>1019.1721608449513</v>
      </c>
      <c r="AX21" s="14">
        <f t="shared" si="8"/>
        <v>1032.2646190989294</v>
      </c>
      <c r="AY21" s="14">
        <f t="shared" si="8"/>
        <v>1055.9296676494389</v>
      </c>
      <c r="AZ21" s="14">
        <f t="shared" si="9"/>
        <v>1017.7837314909355</v>
      </c>
      <c r="BA21" s="14">
        <f t="shared" ref="BA21:BC84" si="21">IFERROR((N21/$AQ21)*100000,"")</f>
        <v>1060.015183852629</v>
      </c>
      <c r="BB21" s="14">
        <f t="shared" si="21"/>
        <v>1052.2415199146944</v>
      </c>
      <c r="BC21" s="14">
        <f t="shared" si="21"/>
        <v>1131.7078451559375</v>
      </c>
      <c r="BD21" s="14">
        <f t="shared" si="10"/>
        <v>0</v>
      </c>
      <c r="BE21" s="14">
        <f t="shared" ref="BE21:BG84" si="22">IFERROR((R21/$AP21)*100000,"")</f>
        <v>2022.4865148338481</v>
      </c>
      <c r="BF21" s="14">
        <f t="shared" si="22"/>
        <v>2026.9700254731879</v>
      </c>
      <c r="BG21" s="14">
        <f t="shared" si="22"/>
        <v>2143.0558770111511</v>
      </c>
      <c r="BH21" s="14">
        <f t="shared" si="11"/>
        <v>2135.9432692514024</v>
      </c>
      <c r="BI21" s="14">
        <f t="shared" si="11"/>
        <v>2092.9653930436184</v>
      </c>
      <c r="BJ21" s="14">
        <f t="shared" si="11"/>
        <v>2063.7137251278309</v>
      </c>
      <c r="BK21" s="14">
        <f t="shared" si="11"/>
        <v>2142.0304627532314</v>
      </c>
      <c r="BL21" s="14">
        <f t="shared" si="12"/>
        <v>2123.7562075361689</v>
      </c>
      <c r="BM21" s="14">
        <f t="shared" ref="BM21:BO84" si="23">IFERROR((Z21/$AQ21)*100000,"")</f>
        <v>2076.6529514159597</v>
      </c>
      <c r="BN21" s="14">
        <f t="shared" si="23"/>
        <v>2051.2810853282026</v>
      </c>
      <c r="BO21" s="14">
        <f t="shared" si="23"/>
        <v>2172.0446883988789</v>
      </c>
      <c r="BP21" s="14">
        <f t="shared" si="13"/>
        <v>0</v>
      </c>
      <c r="BQ21" s="14">
        <f t="shared" ref="BQ21:BS84" si="24">IFERROR((AD21/$AP21)*100000,"")</f>
        <v>2980.4784740976033</v>
      </c>
      <c r="BR21" s="14">
        <f t="shared" si="24"/>
        <v>3000.8531499676192</v>
      </c>
      <c r="BS21" s="14">
        <f t="shared" si="24"/>
        <v>3179.5700057251379</v>
      </c>
      <c r="BT21" s="14">
        <f t="shared" si="14"/>
        <v>3153.4458783355853</v>
      </c>
      <c r="BU21" s="14">
        <f t="shared" si="14"/>
        <v>3112.1375538885691</v>
      </c>
      <c r="BV21" s="14">
        <f t="shared" si="14"/>
        <v>3095.9783442267608</v>
      </c>
      <c r="BW21" s="14">
        <f t="shared" si="14"/>
        <v>3197.9601304026701</v>
      </c>
      <c r="BX21" s="14">
        <f t="shared" si="15"/>
        <v>3141.5399390271036</v>
      </c>
      <c r="BY21" s="14">
        <f t="shared" ref="BY21:CA84" si="25">IFERROR((AL21/$AQ21)*100000,"")</f>
        <v>3136.6681352685882</v>
      </c>
      <c r="BZ21" s="14">
        <f t="shared" si="25"/>
        <v>3103.5226052428961</v>
      </c>
      <c r="CA21" s="14">
        <f t="shared" si="25"/>
        <v>3303.7525335548157</v>
      </c>
      <c r="CB21" s="14">
        <f t="shared" si="16"/>
        <v>0</v>
      </c>
    </row>
    <row r="22" spans="4:80" x14ac:dyDescent="0.3">
      <c r="D22" s="230" t="s">
        <v>165</v>
      </c>
      <c r="E22" s="230" t="s">
        <v>166</v>
      </c>
      <c r="F22" s="14">
        <f t="shared" si="19"/>
        <v>28475.106124096557</v>
      </c>
      <c r="G22" s="14">
        <f t="shared" si="19"/>
        <v>29019.150878563763</v>
      </c>
      <c r="H22" s="14">
        <f t="shared" si="19"/>
        <v>31297.17120657245</v>
      </c>
      <c r="I22" s="14">
        <f t="shared" si="19"/>
        <v>29494.83366239486</v>
      </c>
      <c r="J22" s="14">
        <f t="shared" si="19"/>
        <v>31458.134032958522</v>
      </c>
      <c r="K22" s="14">
        <f t="shared" si="19"/>
        <v>31720.92961811462</v>
      </c>
      <c r="L22" s="14">
        <f t="shared" si="19"/>
        <v>32333.238134963802</v>
      </c>
      <c r="M22" s="14">
        <f t="shared" si="19"/>
        <v>32622.139928893746</v>
      </c>
      <c r="N22" s="14">
        <f t="shared" si="19"/>
        <v>32390.962024820961</v>
      </c>
      <c r="O22" s="14">
        <f t="shared" si="19"/>
        <v>34247.59805814462</v>
      </c>
      <c r="P22" s="14">
        <f t="shared" si="19"/>
        <v>35036.930636540717</v>
      </c>
      <c r="Q22" s="14">
        <f t="shared" si="19"/>
        <v>0</v>
      </c>
      <c r="R22" s="14">
        <f t="shared" si="19"/>
        <v>53394.445258267224</v>
      </c>
      <c r="S22" s="14">
        <f t="shared" si="19"/>
        <v>53129.930428529711</v>
      </c>
      <c r="T22" s="14">
        <f t="shared" si="19"/>
        <v>54515.39533560913</v>
      </c>
      <c r="U22" s="14">
        <f t="shared" si="19"/>
        <v>55879.771578412598</v>
      </c>
      <c r="V22" s="14">
        <f t="shared" si="19"/>
        <v>53276.926942512509</v>
      </c>
      <c r="W22" s="14">
        <f t="shared" si="19"/>
        <v>53689.130578498116</v>
      </c>
      <c r="X22" s="14">
        <f t="shared" si="19"/>
        <v>54958.844892590147</v>
      </c>
      <c r="Y22" s="14">
        <f t="shared" si="19"/>
        <v>54560.577663456701</v>
      </c>
      <c r="Z22" s="14">
        <f t="shared" si="19"/>
        <v>55193.934103541702</v>
      </c>
      <c r="AA22" s="14">
        <f t="shared" si="19"/>
        <v>54421.601027344223</v>
      </c>
      <c r="AB22" s="14">
        <f t="shared" si="19"/>
        <v>56648.429525645915</v>
      </c>
      <c r="AC22" s="14">
        <f t="shared" si="19"/>
        <v>0</v>
      </c>
      <c r="AD22" s="14">
        <f t="shared" si="19"/>
        <v>81869.551382363774</v>
      </c>
      <c r="AE22" s="14">
        <f t="shared" si="19"/>
        <v>82149.081307093482</v>
      </c>
      <c r="AF22" s="14">
        <f t="shared" si="19"/>
        <v>85812.566542181579</v>
      </c>
      <c r="AG22" s="14">
        <f t="shared" si="19"/>
        <v>85374.605240807447</v>
      </c>
      <c r="AH22" s="14">
        <f t="shared" si="20"/>
        <v>84735.060975471031</v>
      </c>
      <c r="AI22" s="14">
        <f t="shared" si="20"/>
        <v>85410.060196612743</v>
      </c>
      <c r="AJ22" s="14">
        <f t="shared" si="20"/>
        <v>87292.083027553934</v>
      </c>
      <c r="AK22" s="14">
        <f t="shared" si="20"/>
        <v>87182.717592350455</v>
      </c>
      <c r="AL22" s="14">
        <f t="shared" si="20"/>
        <v>87584.896128362656</v>
      </c>
      <c r="AM22" s="14">
        <f t="shared" si="20"/>
        <v>88669.199085488843</v>
      </c>
      <c r="AN22" s="14">
        <f t="shared" si="20"/>
        <v>91685.360162186655</v>
      </c>
      <c r="AO22" s="14">
        <f t="shared" si="20"/>
        <v>0</v>
      </c>
      <c r="AP22" s="14">
        <f t="shared" si="20"/>
        <v>2470956</v>
      </c>
      <c r="AQ22" s="14">
        <f t="shared" si="20"/>
        <v>2477567.9559999998</v>
      </c>
      <c r="AR22" s="14">
        <f t="shared" si="20"/>
        <v>2486496.4480000003</v>
      </c>
      <c r="AS22" s="14">
        <f t="shared" si="7"/>
        <v>1152.3922774867929</v>
      </c>
      <c r="AT22" s="14">
        <f t="shared" si="7"/>
        <v>1174.4098591218849</v>
      </c>
      <c r="AU22" s="14">
        <f t="shared" si="7"/>
        <v>1266.6017204099323</v>
      </c>
      <c r="AV22" s="14">
        <f t="shared" si="8"/>
        <v>1190.4752638960456</v>
      </c>
      <c r="AW22" s="14">
        <f t="shared" si="8"/>
        <v>1269.7183121365219</v>
      </c>
      <c r="AX22" s="14">
        <f t="shared" si="8"/>
        <v>1280.3253102016881</v>
      </c>
      <c r="AY22" s="14">
        <f t="shared" si="8"/>
        <v>1305.0394059489445</v>
      </c>
      <c r="AZ22" s="14">
        <f t="shared" si="9"/>
        <v>1311.9721106029806</v>
      </c>
      <c r="BA22" s="14">
        <f t="shared" si="21"/>
        <v>1307.3692669611266</v>
      </c>
      <c r="BB22" s="14">
        <f t="shared" si="21"/>
        <v>1382.3071119081192</v>
      </c>
      <c r="BC22" s="14">
        <f t="shared" si="21"/>
        <v>1414.1662815621562</v>
      </c>
      <c r="BD22" s="14">
        <f t="shared" si="10"/>
        <v>0</v>
      </c>
      <c r="BE22" s="14">
        <f t="shared" si="22"/>
        <v>2160.8820739125758</v>
      </c>
      <c r="BF22" s="14">
        <f t="shared" si="22"/>
        <v>2150.1771147899722</v>
      </c>
      <c r="BG22" s="14">
        <f t="shared" si="22"/>
        <v>2206.2471098477322</v>
      </c>
      <c r="BH22" s="14">
        <f t="shared" si="11"/>
        <v>2255.4284108771626</v>
      </c>
      <c r="BI22" s="14">
        <f t="shared" si="11"/>
        <v>2150.3719731880692</v>
      </c>
      <c r="BJ22" s="14">
        <f t="shared" si="11"/>
        <v>2167.0094032527973</v>
      </c>
      <c r="BK22" s="14">
        <f t="shared" si="11"/>
        <v>2218.2578184987692</v>
      </c>
      <c r="BL22" s="14">
        <f t="shared" si="12"/>
        <v>2194.2753108431825</v>
      </c>
      <c r="BM22" s="14">
        <f t="shared" si="23"/>
        <v>2227.7465273909811</v>
      </c>
      <c r="BN22" s="14">
        <f t="shared" si="23"/>
        <v>2196.5734944040514</v>
      </c>
      <c r="BO22" s="14">
        <f t="shared" si="23"/>
        <v>2286.4531077122924</v>
      </c>
      <c r="BP22" s="14">
        <f t="shared" si="13"/>
        <v>0</v>
      </c>
      <c r="BQ22" s="14">
        <f t="shared" si="24"/>
        <v>3313.2743513993682</v>
      </c>
      <c r="BR22" s="14">
        <f t="shared" si="24"/>
        <v>3324.5869739118575</v>
      </c>
      <c r="BS22" s="14">
        <f t="shared" si="24"/>
        <v>3472.8488302576648</v>
      </c>
      <c r="BT22" s="14">
        <f t="shared" si="14"/>
        <v>3445.9036747732075</v>
      </c>
      <c r="BU22" s="14">
        <f t="shared" si="14"/>
        <v>3420.0902853245912</v>
      </c>
      <c r="BV22" s="14">
        <f t="shared" si="14"/>
        <v>3447.3347134544856</v>
      </c>
      <c r="BW22" s="14">
        <f t="shared" si="14"/>
        <v>3523.2972244477132</v>
      </c>
      <c r="BX22" s="14">
        <f t="shared" si="15"/>
        <v>3506.2474214461631</v>
      </c>
      <c r="BY22" s="14">
        <f t="shared" si="25"/>
        <v>3535.1157943521066</v>
      </c>
      <c r="BZ22" s="14">
        <f t="shared" si="25"/>
        <v>3578.880606312171</v>
      </c>
      <c r="CA22" s="14">
        <f t="shared" si="25"/>
        <v>3700.6193892744495</v>
      </c>
      <c r="CB22" s="14">
        <f t="shared" si="16"/>
        <v>0</v>
      </c>
    </row>
    <row r="23" spans="4:80" x14ac:dyDescent="0.3">
      <c r="D23" s="230" t="s">
        <v>174</v>
      </c>
      <c r="E23" s="230" t="s">
        <v>175</v>
      </c>
      <c r="F23" s="14">
        <f t="shared" si="19"/>
        <v>29062.574704790582</v>
      </c>
      <c r="G23" s="14">
        <f t="shared" si="19"/>
        <v>30326.410073734944</v>
      </c>
      <c r="H23" s="14">
        <f t="shared" si="19"/>
        <v>33930.966480390678</v>
      </c>
      <c r="I23" s="14">
        <f t="shared" si="19"/>
        <v>32001.124841684643</v>
      </c>
      <c r="J23" s="14">
        <f t="shared" si="19"/>
        <v>31566.975765569194</v>
      </c>
      <c r="K23" s="14">
        <f t="shared" si="19"/>
        <v>30665.119579422582</v>
      </c>
      <c r="L23" s="14">
        <f t="shared" si="19"/>
        <v>32604.921747427576</v>
      </c>
      <c r="M23" s="14">
        <f t="shared" si="19"/>
        <v>30991.534129402477</v>
      </c>
      <c r="N23" s="14">
        <f t="shared" si="19"/>
        <v>33850.492846359637</v>
      </c>
      <c r="O23" s="14">
        <f t="shared" si="19"/>
        <v>33056.326955653225</v>
      </c>
      <c r="P23" s="14">
        <f t="shared" si="19"/>
        <v>34705.449322675195</v>
      </c>
      <c r="Q23" s="14">
        <f t="shared" si="19"/>
        <v>0</v>
      </c>
      <c r="R23" s="14">
        <f t="shared" si="19"/>
        <v>55573.506520671202</v>
      </c>
      <c r="S23" s="14">
        <f t="shared" si="19"/>
        <v>56228.350024145031</v>
      </c>
      <c r="T23" s="14">
        <f t="shared" si="19"/>
        <v>59677.583566490888</v>
      </c>
      <c r="U23" s="14">
        <f t="shared" si="19"/>
        <v>58171.599192200403</v>
      </c>
      <c r="V23" s="14">
        <f t="shared" si="19"/>
        <v>56148.352696294925</v>
      </c>
      <c r="W23" s="14">
        <f t="shared" si="19"/>
        <v>56075.442931432204</v>
      </c>
      <c r="X23" s="14">
        <f t="shared" si="19"/>
        <v>58471.483366770364</v>
      </c>
      <c r="Y23" s="14">
        <f t="shared" si="19"/>
        <v>55744.579583356972</v>
      </c>
      <c r="Z23" s="14">
        <f t="shared" si="19"/>
        <v>58829.852792443038</v>
      </c>
      <c r="AA23" s="14">
        <f t="shared" si="19"/>
        <v>57362.521678730816</v>
      </c>
      <c r="AB23" s="14">
        <f t="shared" si="19"/>
        <v>59333.002335990204</v>
      </c>
      <c r="AC23" s="14">
        <f t="shared" si="19"/>
        <v>0</v>
      </c>
      <c r="AD23" s="14">
        <f t="shared" si="19"/>
        <v>84636.081225461778</v>
      </c>
      <c r="AE23" s="14">
        <f t="shared" si="19"/>
        <v>86554.760097879989</v>
      </c>
      <c r="AF23" s="14">
        <f t="shared" si="19"/>
        <v>93608.550046881559</v>
      </c>
      <c r="AG23" s="14">
        <f t="shared" si="19"/>
        <v>90172.724033885053</v>
      </c>
      <c r="AH23" s="14">
        <f t="shared" si="20"/>
        <v>87715.328461864119</v>
      </c>
      <c r="AI23" s="14">
        <f t="shared" si="20"/>
        <v>86740.562510854797</v>
      </c>
      <c r="AJ23" s="14">
        <f t="shared" si="20"/>
        <v>91076.405114197914</v>
      </c>
      <c r="AK23" s="14">
        <f t="shared" si="20"/>
        <v>86736.113712759456</v>
      </c>
      <c r="AL23" s="14">
        <f t="shared" si="20"/>
        <v>92680.345638802683</v>
      </c>
      <c r="AM23" s="14">
        <f t="shared" si="20"/>
        <v>90418.848634384049</v>
      </c>
      <c r="AN23" s="14">
        <f t="shared" si="20"/>
        <v>94038.451658665392</v>
      </c>
      <c r="AO23" s="14">
        <f t="shared" si="20"/>
        <v>0</v>
      </c>
      <c r="AP23" s="14">
        <f t="shared" si="20"/>
        <v>2798799</v>
      </c>
      <c r="AQ23" s="14">
        <f t="shared" si="20"/>
        <v>2814751.3360000001</v>
      </c>
      <c r="AR23" s="14">
        <f t="shared" si="20"/>
        <v>2831284.4190000002</v>
      </c>
      <c r="AS23" s="14">
        <f t="shared" si="7"/>
        <v>1038.3944936664113</v>
      </c>
      <c r="AT23" s="14">
        <f t="shared" si="7"/>
        <v>1083.5508399758235</v>
      </c>
      <c r="AU23" s="14">
        <f t="shared" si="7"/>
        <v>1212.340238809242</v>
      </c>
      <c r="AV23" s="14">
        <f t="shared" si="8"/>
        <v>1136.9077059276201</v>
      </c>
      <c r="AW23" s="14">
        <f t="shared" si="8"/>
        <v>1121.4836409111911</v>
      </c>
      <c r="AX23" s="14">
        <f t="shared" si="8"/>
        <v>1089.4432906815957</v>
      </c>
      <c r="AY23" s="14">
        <f t="shared" si="8"/>
        <v>1158.3588692336116</v>
      </c>
      <c r="AZ23" s="14">
        <f t="shared" si="9"/>
        <v>1094.6104150267099</v>
      </c>
      <c r="BA23" s="14">
        <f t="shared" si="21"/>
        <v>1202.6104193794984</v>
      </c>
      <c r="BB23" s="14">
        <f t="shared" si="21"/>
        <v>1174.3959948742422</v>
      </c>
      <c r="BC23" s="14">
        <f t="shared" si="21"/>
        <v>1232.9845581313259</v>
      </c>
      <c r="BD23" s="14">
        <f t="shared" si="10"/>
        <v>0</v>
      </c>
      <c r="BE23" s="14">
        <f t="shared" si="22"/>
        <v>1985.6197790792121</v>
      </c>
      <c r="BF23" s="14">
        <f t="shared" si="22"/>
        <v>2009.0170828324947</v>
      </c>
      <c r="BG23" s="14">
        <f t="shared" si="22"/>
        <v>2132.2568561190315</v>
      </c>
      <c r="BH23" s="14">
        <f t="shared" si="11"/>
        <v>2066.6692097521895</v>
      </c>
      <c r="BI23" s="14">
        <f t="shared" si="11"/>
        <v>1994.789094801052</v>
      </c>
      <c r="BJ23" s="14">
        <f t="shared" si="11"/>
        <v>1992.1988210553673</v>
      </c>
      <c r="BK23" s="14">
        <f t="shared" si="11"/>
        <v>2077.3232299043257</v>
      </c>
      <c r="BL23" s="14">
        <f t="shared" si="12"/>
        <v>1968.879537826361</v>
      </c>
      <c r="BM23" s="14">
        <f t="shared" si="23"/>
        <v>2090.0550624143316</v>
      </c>
      <c r="BN23" s="14">
        <f t="shared" si="23"/>
        <v>2037.9250182805779</v>
      </c>
      <c r="BO23" s="14">
        <f t="shared" si="23"/>
        <v>2107.9305151092822</v>
      </c>
      <c r="BP23" s="14">
        <f t="shared" si="13"/>
        <v>0</v>
      </c>
      <c r="BQ23" s="14">
        <f t="shared" si="24"/>
        <v>3024.0142727456232</v>
      </c>
      <c r="BR23" s="14">
        <f t="shared" si="24"/>
        <v>3092.5679228083186</v>
      </c>
      <c r="BS23" s="14">
        <f t="shared" si="24"/>
        <v>3344.5970949282732</v>
      </c>
      <c r="BT23" s="14">
        <f t="shared" si="14"/>
        <v>3203.5769156798101</v>
      </c>
      <c r="BU23" s="14">
        <f t="shared" si="14"/>
        <v>3116.2727357122435</v>
      </c>
      <c r="BV23" s="14">
        <f t="shared" si="14"/>
        <v>3081.6421117369637</v>
      </c>
      <c r="BW23" s="14">
        <f t="shared" si="14"/>
        <v>3235.6820991379363</v>
      </c>
      <c r="BX23" s="14">
        <f t="shared" si="15"/>
        <v>3063.4899528530714</v>
      </c>
      <c r="BY23" s="14">
        <f t="shared" si="25"/>
        <v>3292.6654817938306</v>
      </c>
      <c r="BZ23" s="14">
        <f t="shared" si="25"/>
        <v>3212.3210131548203</v>
      </c>
      <c r="CA23" s="14">
        <f t="shared" si="25"/>
        <v>3340.9150732406079</v>
      </c>
      <c r="CB23" s="14">
        <f t="shared" si="16"/>
        <v>0</v>
      </c>
    </row>
    <row r="24" spans="4:80" x14ac:dyDescent="0.3">
      <c r="D24" s="230" t="s">
        <v>183</v>
      </c>
      <c r="E24" s="230" t="s">
        <v>184</v>
      </c>
      <c r="F24" s="14">
        <f t="shared" si="19"/>
        <v>11967.534732896967</v>
      </c>
      <c r="G24" s="14">
        <f t="shared" si="19"/>
        <v>11941.168541400986</v>
      </c>
      <c r="H24" s="14">
        <f t="shared" si="19"/>
        <v>14606.36286821718</v>
      </c>
      <c r="I24" s="14">
        <f t="shared" si="19"/>
        <v>13358.303510884891</v>
      </c>
      <c r="J24" s="14">
        <f t="shared" si="19"/>
        <v>12917.794841316536</v>
      </c>
      <c r="K24" s="14">
        <f t="shared" si="19"/>
        <v>12621.503411861251</v>
      </c>
      <c r="L24" s="14">
        <f t="shared" si="19"/>
        <v>13777.531927983637</v>
      </c>
      <c r="M24" s="14">
        <f t="shared" si="19"/>
        <v>13666.384385802985</v>
      </c>
      <c r="N24" s="14">
        <f t="shared" si="19"/>
        <v>14004.062457134138</v>
      </c>
      <c r="O24" s="14">
        <f t="shared" si="19"/>
        <v>13914.246821423072</v>
      </c>
      <c r="P24" s="14">
        <f t="shared" si="19"/>
        <v>16657.529265173202</v>
      </c>
      <c r="Q24" s="14">
        <f t="shared" si="19"/>
        <v>0</v>
      </c>
      <c r="R24" s="14">
        <f t="shared" si="19"/>
        <v>30303.444830362037</v>
      </c>
      <c r="S24" s="14">
        <f t="shared" si="19"/>
        <v>29949.342762192715</v>
      </c>
      <c r="T24" s="14">
        <f t="shared" si="19"/>
        <v>31931.289948451136</v>
      </c>
      <c r="U24" s="14">
        <f t="shared" si="19"/>
        <v>31776.305835333082</v>
      </c>
      <c r="V24" s="14">
        <f t="shared" si="19"/>
        <v>30130.879635456582</v>
      </c>
      <c r="W24" s="14">
        <f t="shared" si="19"/>
        <v>29381.841633798558</v>
      </c>
      <c r="X24" s="14">
        <f t="shared" si="19"/>
        <v>31576.00595022257</v>
      </c>
      <c r="Y24" s="14">
        <f t="shared" si="19"/>
        <v>30602.667932952358</v>
      </c>
      <c r="Z24" s="14">
        <f t="shared" si="19"/>
        <v>30965.250032088785</v>
      </c>
      <c r="AA24" s="14">
        <f t="shared" si="19"/>
        <v>30165.405515704406</v>
      </c>
      <c r="AB24" s="14">
        <f t="shared" si="19"/>
        <v>32278.957567615329</v>
      </c>
      <c r="AC24" s="14">
        <f t="shared" si="19"/>
        <v>0</v>
      </c>
      <c r="AD24" s="14">
        <f t="shared" si="19"/>
        <v>42270.97956325901</v>
      </c>
      <c r="AE24" s="14">
        <f t="shared" si="19"/>
        <v>41890.511303593703</v>
      </c>
      <c r="AF24" s="14">
        <f t="shared" si="19"/>
        <v>46537.65281666832</v>
      </c>
      <c r="AG24" s="14">
        <f t="shared" si="19"/>
        <v>45134.609346217978</v>
      </c>
      <c r="AH24" s="14">
        <f t="shared" si="20"/>
        <v>43048.674476773114</v>
      </c>
      <c r="AI24" s="14">
        <f t="shared" si="20"/>
        <v>42003.345045659808</v>
      </c>
      <c r="AJ24" s="14">
        <f t="shared" si="20"/>
        <v>45353.537878206203</v>
      </c>
      <c r="AK24" s="14">
        <f t="shared" si="20"/>
        <v>44269.052318755341</v>
      </c>
      <c r="AL24" s="14">
        <f t="shared" si="20"/>
        <v>44969.312489222924</v>
      </c>
      <c r="AM24" s="14">
        <f t="shared" si="20"/>
        <v>44079.652337127474</v>
      </c>
      <c r="AN24" s="14">
        <f t="shared" si="20"/>
        <v>48936.486832788527</v>
      </c>
      <c r="AO24" s="14">
        <f t="shared" si="20"/>
        <v>0</v>
      </c>
      <c r="AP24" s="14">
        <f t="shared" si="20"/>
        <v>1490497</v>
      </c>
      <c r="AQ24" s="14">
        <f t="shared" si="20"/>
        <v>1489216.2120000003</v>
      </c>
      <c r="AR24" s="14">
        <f t="shared" si="20"/>
        <v>1492117.787</v>
      </c>
      <c r="AS24" s="14">
        <f t="shared" si="7"/>
        <v>802.92243009526135</v>
      </c>
      <c r="AT24" s="14">
        <f t="shared" si="7"/>
        <v>801.15347708858087</v>
      </c>
      <c r="AU24" s="14">
        <f t="shared" si="7"/>
        <v>979.96593540390768</v>
      </c>
      <c r="AV24" s="14">
        <f t="shared" si="8"/>
        <v>897.00228907291057</v>
      </c>
      <c r="AW24" s="14">
        <f t="shared" si="8"/>
        <v>867.42238885299844</v>
      </c>
      <c r="AX24" s="14">
        <f t="shared" si="8"/>
        <v>847.52659218708857</v>
      </c>
      <c r="AY24" s="14">
        <f t="shared" si="8"/>
        <v>925.15323275191645</v>
      </c>
      <c r="AZ24" s="14">
        <f t="shared" si="9"/>
        <v>915.90519896422791</v>
      </c>
      <c r="BA24" s="14">
        <f t="shared" si="21"/>
        <v>940.36462565276827</v>
      </c>
      <c r="BB24" s="14">
        <f t="shared" si="21"/>
        <v>934.33355810278204</v>
      </c>
      <c r="BC24" s="14">
        <f t="shared" si="21"/>
        <v>1118.5433740881945</v>
      </c>
      <c r="BD24" s="14">
        <f t="shared" si="10"/>
        <v>0</v>
      </c>
      <c r="BE24" s="14">
        <f t="shared" si="22"/>
        <v>2033.1100854521706</v>
      </c>
      <c r="BF24" s="14">
        <f t="shared" si="22"/>
        <v>2009.3527703975731</v>
      </c>
      <c r="BG24" s="14">
        <f t="shared" si="22"/>
        <v>2142.3250062530237</v>
      </c>
      <c r="BH24" s="14">
        <f t="shared" si="11"/>
        <v>2133.760402235876</v>
      </c>
      <c r="BI24" s="14">
        <f t="shared" si="11"/>
        <v>2023.2709926647358</v>
      </c>
      <c r="BJ24" s="14">
        <f t="shared" si="11"/>
        <v>1972.9735277551861</v>
      </c>
      <c r="BK24" s="14">
        <f t="shared" si="11"/>
        <v>2120.3103817823981</v>
      </c>
      <c r="BL24" s="14">
        <f t="shared" si="12"/>
        <v>2050.9552395646338</v>
      </c>
      <c r="BM24" s="14">
        <f t="shared" si="23"/>
        <v>2079.2984781237915</v>
      </c>
      <c r="BN24" s="14">
        <f t="shared" si="23"/>
        <v>2025.589385384988</v>
      </c>
      <c r="BO24" s="14">
        <f t="shared" si="23"/>
        <v>2167.5131728699794</v>
      </c>
      <c r="BP24" s="14">
        <f t="shared" si="13"/>
        <v>0</v>
      </c>
      <c r="BQ24" s="14">
        <f t="shared" si="24"/>
        <v>2836.0325155474325</v>
      </c>
      <c r="BR24" s="14">
        <f t="shared" si="24"/>
        <v>2810.5062474861543</v>
      </c>
      <c r="BS24" s="14">
        <f t="shared" si="24"/>
        <v>3122.2909416569319</v>
      </c>
      <c r="BT24" s="14">
        <f t="shared" si="14"/>
        <v>3030.762691308787</v>
      </c>
      <c r="BU24" s="14">
        <f t="shared" si="14"/>
        <v>2890.693381517734</v>
      </c>
      <c r="BV24" s="14">
        <f t="shared" si="14"/>
        <v>2820.5001199422745</v>
      </c>
      <c r="BW24" s="14">
        <f t="shared" si="14"/>
        <v>3045.4636145343143</v>
      </c>
      <c r="BX24" s="14">
        <f t="shared" si="15"/>
        <v>2966.8604385288613</v>
      </c>
      <c r="BY24" s="14">
        <f t="shared" si="25"/>
        <v>3019.6631037765601</v>
      </c>
      <c r="BZ24" s="14">
        <f t="shared" si="25"/>
        <v>2959.9229434877698</v>
      </c>
      <c r="CA24" s="14">
        <f t="shared" si="25"/>
        <v>3286.0565469581734</v>
      </c>
      <c r="CB24" s="14">
        <f t="shared" si="16"/>
        <v>0</v>
      </c>
    </row>
    <row r="25" spans="4:80" x14ac:dyDescent="0.3">
      <c r="D25" s="230" t="s">
        <v>190</v>
      </c>
      <c r="E25" s="230" t="s">
        <v>191</v>
      </c>
      <c r="F25" s="14">
        <f t="shared" si="19"/>
        <v>30752.503232852796</v>
      </c>
      <c r="G25" s="14">
        <f t="shared" si="19"/>
        <v>30307.702089372327</v>
      </c>
      <c r="H25" s="14">
        <f t="shared" si="19"/>
        <v>31974.768757665326</v>
      </c>
      <c r="I25" s="14">
        <f t="shared" si="19"/>
        <v>31898.80583242148</v>
      </c>
      <c r="J25" s="14">
        <f t="shared" si="19"/>
        <v>32163.204608505068</v>
      </c>
      <c r="K25" s="14">
        <f t="shared" si="19"/>
        <v>32248.0973863568</v>
      </c>
      <c r="L25" s="14">
        <f t="shared" si="19"/>
        <v>33242.11277232234</v>
      </c>
      <c r="M25" s="14">
        <f t="shared" si="19"/>
        <v>32573.844997113865</v>
      </c>
      <c r="N25" s="14">
        <f t="shared" si="19"/>
        <v>34833.78864382457</v>
      </c>
      <c r="O25" s="14">
        <f t="shared" si="19"/>
        <v>35981.121762805706</v>
      </c>
      <c r="P25" s="14">
        <f t="shared" si="19"/>
        <v>39055.123326969828</v>
      </c>
      <c r="Q25" s="14">
        <f t="shared" si="19"/>
        <v>0</v>
      </c>
      <c r="R25" s="14">
        <f t="shared" si="19"/>
        <v>71871.199803842726</v>
      </c>
      <c r="S25" s="14">
        <f t="shared" si="19"/>
        <v>71296.571095384978</v>
      </c>
      <c r="T25" s="14">
        <f t="shared" si="19"/>
        <v>74102.52365562247</v>
      </c>
      <c r="U25" s="14">
        <f t="shared" si="19"/>
        <v>75841.497061989052</v>
      </c>
      <c r="V25" s="14">
        <f t="shared" si="19"/>
        <v>72137.79190870194</v>
      </c>
      <c r="W25" s="14">
        <f t="shared" si="19"/>
        <v>71913.795194154503</v>
      </c>
      <c r="X25" s="14">
        <f t="shared" si="19"/>
        <v>73635.200489301569</v>
      </c>
      <c r="Y25" s="14">
        <f t="shared" si="19"/>
        <v>73191.246772610131</v>
      </c>
      <c r="Z25" s="14">
        <f t="shared" si="19"/>
        <v>74112.615306493215</v>
      </c>
      <c r="AA25" s="14">
        <f t="shared" si="19"/>
        <v>74764.265370083682</v>
      </c>
      <c r="AB25" s="14">
        <f t="shared" si="19"/>
        <v>78328.804289108593</v>
      </c>
      <c r="AC25" s="14">
        <f t="shared" si="19"/>
        <v>0</v>
      </c>
      <c r="AD25" s="14">
        <f t="shared" si="19"/>
        <v>102623.7030366955</v>
      </c>
      <c r="AE25" s="14">
        <f t="shared" si="19"/>
        <v>101604.2731847573</v>
      </c>
      <c r="AF25" s="14">
        <f t="shared" si="19"/>
        <v>106077.2924132878</v>
      </c>
      <c r="AG25" s="14">
        <f t="shared" si="19"/>
        <v>107740.30289441052</v>
      </c>
      <c r="AH25" s="14">
        <f t="shared" si="20"/>
        <v>104300.99651720702</v>
      </c>
      <c r="AI25" s="14">
        <f t="shared" si="20"/>
        <v>104161.89258051128</v>
      </c>
      <c r="AJ25" s="14">
        <f t="shared" si="20"/>
        <v>106877.31326162395</v>
      </c>
      <c r="AK25" s="14">
        <f t="shared" si="20"/>
        <v>105765.09176972401</v>
      </c>
      <c r="AL25" s="14">
        <f t="shared" si="20"/>
        <v>108946.40395031779</v>
      </c>
      <c r="AM25" s="14">
        <f t="shared" si="20"/>
        <v>110745.3871328894</v>
      </c>
      <c r="AN25" s="14">
        <f t="shared" si="20"/>
        <v>117383.92761607844</v>
      </c>
      <c r="AO25" s="14">
        <f t="shared" si="20"/>
        <v>0</v>
      </c>
      <c r="AP25" s="14">
        <f t="shared" si="20"/>
        <v>3815490</v>
      </c>
      <c r="AQ25" s="14">
        <f t="shared" si="20"/>
        <v>3820585.2600000002</v>
      </c>
      <c r="AR25" s="14">
        <f t="shared" si="20"/>
        <v>3837240.7450000001</v>
      </c>
      <c r="AS25" s="14">
        <f t="shared" si="7"/>
        <v>805.99092732133488</v>
      </c>
      <c r="AT25" s="14">
        <f t="shared" si="7"/>
        <v>794.33315483390925</v>
      </c>
      <c r="AU25" s="14">
        <f t="shared" si="7"/>
        <v>838.02522762909427</v>
      </c>
      <c r="AV25" s="14">
        <f t="shared" si="8"/>
        <v>834.91935558641285</v>
      </c>
      <c r="AW25" s="14">
        <f t="shared" si="8"/>
        <v>841.83972924883938</v>
      </c>
      <c r="AX25" s="14">
        <f t="shared" si="8"/>
        <v>844.06171284754419</v>
      </c>
      <c r="AY25" s="14">
        <f t="shared" si="8"/>
        <v>870.07907192528762</v>
      </c>
      <c r="AZ25" s="14">
        <f t="shared" si="9"/>
        <v>848.88718643880304</v>
      </c>
      <c r="BA25" s="14">
        <f t="shared" si="21"/>
        <v>911.73959677121752</v>
      </c>
      <c r="BB25" s="14">
        <f t="shared" si="21"/>
        <v>941.7698942492832</v>
      </c>
      <c r="BC25" s="14">
        <f t="shared" si="21"/>
        <v>1022.2288123199696</v>
      </c>
      <c r="BD25" s="14">
        <f t="shared" si="10"/>
        <v>0</v>
      </c>
      <c r="BE25" s="14">
        <f t="shared" si="22"/>
        <v>1883.6689338418585</v>
      </c>
      <c r="BF25" s="14">
        <f t="shared" si="22"/>
        <v>1868.6085167405754</v>
      </c>
      <c r="BG25" s="14">
        <f t="shared" si="22"/>
        <v>1942.1495969226096</v>
      </c>
      <c r="BH25" s="14">
        <f t="shared" si="11"/>
        <v>1985.0753719860461</v>
      </c>
      <c r="BI25" s="14">
        <f t="shared" si="11"/>
        <v>1888.1345919421237</v>
      </c>
      <c r="BJ25" s="14">
        <f t="shared" si="11"/>
        <v>1882.2717018531998</v>
      </c>
      <c r="BK25" s="14">
        <f t="shared" si="11"/>
        <v>1927.3277646813087</v>
      </c>
      <c r="BL25" s="14">
        <f t="shared" si="12"/>
        <v>1907.3926197614721</v>
      </c>
      <c r="BM25" s="14">
        <f t="shared" si="23"/>
        <v>1939.8236202820196</v>
      </c>
      <c r="BN25" s="14">
        <f t="shared" si="23"/>
        <v>1956.8799092860363</v>
      </c>
      <c r="BO25" s="14">
        <f t="shared" si="23"/>
        <v>2050.1781522632109</v>
      </c>
      <c r="BP25" s="14">
        <f t="shared" si="13"/>
        <v>0</v>
      </c>
      <c r="BQ25" s="14">
        <f t="shared" si="24"/>
        <v>2689.6598611631925</v>
      </c>
      <c r="BR25" s="14">
        <f t="shared" si="24"/>
        <v>2662.9416715744846</v>
      </c>
      <c r="BS25" s="14">
        <f t="shared" si="24"/>
        <v>2780.1748245517033</v>
      </c>
      <c r="BT25" s="14">
        <f t="shared" si="14"/>
        <v>2819.9947275724585</v>
      </c>
      <c r="BU25" s="14">
        <f t="shared" si="14"/>
        <v>2729.9743211909636</v>
      </c>
      <c r="BV25" s="14">
        <f t="shared" si="14"/>
        <v>2726.3334147007436</v>
      </c>
      <c r="BW25" s="14">
        <f t="shared" si="14"/>
        <v>2797.4068366065976</v>
      </c>
      <c r="BX25" s="14">
        <f t="shared" si="15"/>
        <v>2756.2798062002753</v>
      </c>
      <c r="BY25" s="14">
        <f t="shared" si="25"/>
        <v>2851.5632170532372</v>
      </c>
      <c r="BZ25" s="14">
        <f t="shared" si="25"/>
        <v>2898.6498035353197</v>
      </c>
      <c r="CA25" s="14">
        <f t="shared" si="25"/>
        <v>3072.406964583181</v>
      </c>
      <c r="CB25" s="14">
        <f t="shared" si="16"/>
        <v>0</v>
      </c>
    </row>
    <row r="26" spans="4:80" x14ac:dyDescent="0.3">
      <c r="D26" s="230" t="s">
        <v>196</v>
      </c>
      <c r="E26" s="230" t="s">
        <v>197</v>
      </c>
      <c r="F26" s="14">
        <f t="shared" si="19"/>
        <v>39689.467690748948</v>
      </c>
      <c r="G26" s="14">
        <f t="shared" si="19"/>
        <v>37901.599943734771</v>
      </c>
      <c r="H26" s="14">
        <f t="shared" si="19"/>
        <v>38258.340493917196</v>
      </c>
      <c r="I26" s="14">
        <f t="shared" si="19"/>
        <v>37883.945843343325</v>
      </c>
      <c r="J26" s="14">
        <f t="shared" si="19"/>
        <v>42761.540744757018</v>
      </c>
      <c r="K26" s="14">
        <f t="shared" si="19"/>
        <v>42725.702732082362</v>
      </c>
      <c r="L26" s="14">
        <f t="shared" si="19"/>
        <v>44485.430302780405</v>
      </c>
      <c r="M26" s="14">
        <f t="shared" si="19"/>
        <v>43690.927783540494</v>
      </c>
      <c r="N26" s="14">
        <f t="shared" si="19"/>
        <v>40529.634769316013</v>
      </c>
      <c r="O26" s="14">
        <f t="shared" si="19"/>
        <v>41242.088470183997</v>
      </c>
      <c r="P26" s="14">
        <f t="shared" si="19"/>
        <v>44007.597150461967</v>
      </c>
      <c r="Q26" s="14">
        <f t="shared" si="19"/>
        <v>0</v>
      </c>
      <c r="R26" s="14">
        <f t="shared" si="19"/>
        <v>79979.192059984285</v>
      </c>
      <c r="S26" s="14">
        <f t="shared" si="19"/>
        <v>79677.005066019556</v>
      </c>
      <c r="T26" s="14">
        <f t="shared" si="19"/>
        <v>82376.151076349473</v>
      </c>
      <c r="U26" s="14">
        <f t="shared" si="19"/>
        <v>83158.31704386769</v>
      </c>
      <c r="V26" s="14">
        <f t="shared" si="19"/>
        <v>78549.543631970751</v>
      </c>
      <c r="W26" s="14">
        <f t="shared" si="19"/>
        <v>78006.668587637963</v>
      </c>
      <c r="X26" s="14">
        <f t="shared" si="19"/>
        <v>81501.780872335352</v>
      </c>
      <c r="Y26" s="14">
        <f t="shared" si="19"/>
        <v>80403.657061047285</v>
      </c>
      <c r="Z26" s="14">
        <f t="shared" si="19"/>
        <v>82946.052832568676</v>
      </c>
      <c r="AA26" s="14">
        <f t="shared" si="19"/>
        <v>83266.591575389553</v>
      </c>
      <c r="AB26" s="14">
        <f t="shared" si="19"/>
        <v>86148.839855542989</v>
      </c>
      <c r="AC26" s="14">
        <f t="shared" si="19"/>
        <v>0</v>
      </c>
      <c r="AD26" s="14">
        <f t="shared" si="19"/>
        <v>119668.65975073323</v>
      </c>
      <c r="AE26" s="14">
        <f t="shared" si="19"/>
        <v>117578.60500975433</v>
      </c>
      <c r="AF26" s="14">
        <f t="shared" si="19"/>
        <v>120634.49157026669</v>
      </c>
      <c r="AG26" s="14">
        <f t="shared" si="19"/>
        <v>121042.26288721101</v>
      </c>
      <c r="AH26" s="14">
        <f t="shared" si="20"/>
        <v>121311.08437672775</v>
      </c>
      <c r="AI26" s="14">
        <f t="shared" si="20"/>
        <v>120732.37131972032</v>
      </c>
      <c r="AJ26" s="14">
        <f t="shared" si="20"/>
        <v>125987.21117511576</v>
      </c>
      <c r="AK26" s="14">
        <f t="shared" si="20"/>
        <v>124094.58484458779</v>
      </c>
      <c r="AL26" s="14">
        <f t="shared" si="20"/>
        <v>123475.6876018847</v>
      </c>
      <c r="AM26" s="14">
        <f t="shared" si="20"/>
        <v>124508.68004557356</v>
      </c>
      <c r="AN26" s="14">
        <f t="shared" si="20"/>
        <v>130156.43700600496</v>
      </c>
      <c r="AO26" s="14">
        <f t="shared" si="20"/>
        <v>0</v>
      </c>
      <c r="AP26" s="14">
        <f t="shared" si="20"/>
        <v>4241276</v>
      </c>
      <c r="AQ26" s="14">
        <f t="shared" si="20"/>
        <v>4261239.3080000002</v>
      </c>
      <c r="AR26" s="14">
        <f t="shared" si="20"/>
        <v>4289777.3489999995</v>
      </c>
      <c r="AS26" s="14">
        <f t="shared" si="7"/>
        <v>935.79073115611777</v>
      </c>
      <c r="AT26" s="14">
        <f t="shared" si="7"/>
        <v>893.63672497934033</v>
      </c>
      <c r="AU26" s="14">
        <f t="shared" si="7"/>
        <v>902.04788591728516</v>
      </c>
      <c r="AV26" s="14">
        <f t="shared" si="8"/>
        <v>889.03586738769764</v>
      </c>
      <c r="AW26" s="14">
        <f t="shared" si="8"/>
        <v>1003.5001006509306</v>
      </c>
      <c r="AX26" s="14">
        <f t="shared" si="8"/>
        <v>1002.659077416038</v>
      </c>
      <c r="AY26" s="14">
        <f t="shared" si="8"/>
        <v>1043.9552225866307</v>
      </c>
      <c r="AZ26" s="14">
        <f t="shared" si="9"/>
        <v>1018.4894046709766</v>
      </c>
      <c r="BA26" s="14">
        <f t="shared" si="21"/>
        <v>951.1231789593736</v>
      </c>
      <c r="BB26" s="14">
        <f t="shared" si="21"/>
        <v>967.8425802736914</v>
      </c>
      <c r="BC26" s="14">
        <f t="shared" si="21"/>
        <v>1032.7417441175535</v>
      </c>
      <c r="BD26" s="14">
        <f t="shared" si="10"/>
        <v>0</v>
      </c>
      <c r="BE26" s="14">
        <f t="shared" si="22"/>
        <v>1885.7342002733208</v>
      </c>
      <c r="BF26" s="14">
        <f t="shared" si="22"/>
        <v>1878.6092927227455</v>
      </c>
      <c r="BG26" s="14">
        <f t="shared" si="22"/>
        <v>1942.2492447166719</v>
      </c>
      <c r="BH26" s="14">
        <f t="shared" si="11"/>
        <v>1951.5054432110219</v>
      </c>
      <c r="BI26" s="14">
        <f t="shared" si="11"/>
        <v>1843.3497382909889</v>
      </c>
      <c r="BJ26" s="14">
        <f t="shared" si="11"/>
        <v>1830.6098988899585</v>
      </c>
      <c r="BK26" s="14">
        <f t="shared" si="11"/>
        <v>1912.6309268602888</v>
      </c>
      <c r="BL26" s="14">
        <f t="shared" si="12"/>
        <v>1874.3083969099323</v>
      </c>
      <c r="BM26" s="14">
        <f t="shared" si="23"/>
        <v>1946.5241643867957</v>
      </c>
      <c r="BN26" s="14">
        <f t="shared" si="23"/>
        <v>1954.0463596838094</v>
      </c>
      <c r="BO26" s="14">
        <f t="shared" si="23"/>
        <v>2021.6850927336602</v>
      </c>
      <c r="BP26" s="14">
        <f t="shared" si="13"/>
        <v>0</v>
      </c>
      <c r="BQ26" s="14">
        <f t="shared" si="24"/>
        <v>2821.5249314294388</v>
      </c>
      <c r="BR26" s="14">
        <f t="shared" si="24"/>
        <v>2772.2460177020862</v>
      </c>
      <c r="BS26" s="14">
        <f t="shared" si="24"/>
        <v>2844.2971306339577</v>
      </c>
      <c r="BT26" s="14">
        <f t="shared" si="14"/>
        <v>2840.5413105987195</v>
      </c>
      <c r="BU26" s="14">
        <f t="shared" si="14"/>
        <v>2846.8498389419192</v>
      </c>
      <c r="BV26" s="14">
        <f t="shared" si="14"/>
        <v>2833.2689763059961</v>
      </c>
      <c r="BW26" s="14">
        <f t="shared" si="14"/>
        <v>2956.5861494469195</v>
      </c>
      <c r="BX26" s="14">
        <f t="shared" si="15"/>
        <v>2892.7978015809094</v>
      </c>
      <c r="BY26" s="14">
        <f t="shared" si="25"/>
        <v>2897.6473433461692</v>
      </c>
      <c r="BZ26" s="14">
        <f t="shared" si="25"/>
        <v>2921.8889399575014</v>
      </c>
      <c r="CA26" s="14">
        <f t="shared" si="25"/>
        <v>3054.4268368512135</v>
      </c>
      <c r="CB26" s="14">
        <f t="shared" si="16"/>
        <v>0</v>
      </c>
    </row>
    <row r="27" spans="4:80" x14ac:dyDescent="0.3">
      <c r="D27" s="230" t="s">
        <v>203</v>
      </c>
      <c r="E27" s="230" t="s">
        <v>204</v>
      </c>
      <c r="F27" s="14">
        <f t="shared" si="19"/>
        <v>38070.877532248996</v>
      </c>
      <c r="G27" s="14">
        <f t="shared" si="19"/>
        <v>37582.66318670028</v>
      </c>
      <c r="H27" s="14">
        <f t="shared" si="19"/>
        <v>39404.89989743755</v>
      </c>
      <c r="I27" s="14">
        <f t="shared" si="19"/>
        <v>36581.001117749118</v>
      </c>
      <c r="J27" s="14">
        <f t="shared" si="19"/>
        <v>40966.370393319252</v>
      </c>
      <c r="K27" s="14">
        <f t="shared" si="19"/>
        <v>41230.2545254574</v>
      </c>
      <c r="L27" s="14">
        <f t="shared" si="19"/>
        <v>42226.175988885494</v>
      </c>
      <c r="M27" s="14">
        <f t="shared" si="19"/>
        <v>40675.789908890823</v>
      </c>
      <c r="N27" s="14">
        <f t="shared" si="19"/>
        <v>40473.513041344806</v>
      </c>
      <c r="O27" s="14">
        <f t="shared" si="19"/>
        <v>40710.840293598972</v>
      </c>
      <c r="P27" s="14">
        <f t="shared" si="19"/>
        <v>44641.136309112269</v>
      </c>
      <c r="Q27" s="14">
        <f t="shared" si="19"/>
        <v>0</v>
      </c>
      <c r="R27" s="14">
        <f t="shared" si="19"/>
        <v>82748.972400887928</v>
      </c>
      <c r="S27" s="14">
        <f t="shared" si="19"/>
        <v>83272.649639677998</v>
      </c>
      <c r="T27" s="14">
        <f t="shared" si="19"/>
        <v>85749.634597726064</v>
      </c>
      <c r="U27" s="14">
        <f t="shared" si="19"/>
        <v>86555.171980380561</v>
      </c>
      <c r="V27" s="14">
        <f t="shared" si="19"/>
        <v>83198.236509325201</v>
      </c>
      <c r="W27" s="14">
        <f t="shared" si="19"/>
        <v>83160.217442726076</v>
      </c>
      <c r="X27" s="14">
        <f t="shared" si="19"/>
        <v>86479.237909290881</v>
      </c>
      <c r="Y27" s="14">
        <f t="shared" si="19"/>
        <v>85809.411474722903</v>
      </c>
      <c r="Z27" s="14">
        <f t="shared" si="19"/>
        <v>84864.208933706701</v>
      </c>
      <c r="AA27" s="14">
        <f t="shared" si="19"/>
        <v>84571.917408600493</v>
      </c>
      <c r="AB27" s="14">
        <f t="shared" si="19"/>
        <v>90005.659166471465</v>
      </c>
      <c r="AC27" s="14">
        <f t="shared" si="19"/>
        <v>0</v>
      </c>
      <c r="AD27" s="14">
        <f t="shared" si="19"/>
        <v>120819.84993313694</v>
      </c>
      <c r="AE27" s="14">
        <f t="shared" si="19"/>
        <v>120855.31282637826</v>
      </c>
      <c r="AF27" s="14">
        <f t="shared" si="19"/>
        <v>125154.53449516364</v>
      </c>
      <c r="AG27" s="14">
        <f t="shared" si="19"/>
        <v>123136.17309812967</v>
      </c>
      <c r="AH27" s="14">
        <f t="shared" si="20"/>
        <v>124164.60690264443</v>
      </c>
      <c r="AI27" s="14">
        <f t="shared" si="20"/>
        <v>124390.47196818347</v>
      </c>
      <c r="AJ27" s="14">
        <f t="shared" si="20"/>
        <v>128705.41389817637</v>
      </c>
      <c r="AK27" s="14">
        <f t="shared" si="20"/>
        <v>126485.20138361373</v>
      </c>
      <c r="AL27" s="14">
        <f t="shared" si="20"/>
        <v>125337.72197505151</v>
      </c>
      <c r="AM27" s="14">
        <f t="shared" si="20"/>
        <v>125282.75770219948</v>
      </c>
      <c r="AN27" s="14">
        <f t="shared" si="20"/>
        <v>134646.79547558373</v>
      </c>
      <c r="AO27" s="14">
        <f t="shared" si="20"/>
        <v>0</v>
      </c>
      <c r="AP27" s="14">
        <f t="shared" si="20"/>
        <v>4688661</v>
      </c>
      <c r="AQ27" s="14">
        <f t="shared" si="20"/>
        <v>4729262.4739999995</v>
      </c>
      <c r="AR27" s="14">
        <f t="shared" si="20"/>
        <v>4768896.5910000009</v>
      </c>
      <c r="AS27" s="14">
        <f t="shared" si="7"/>
        <v>811.97761007351551</v>
      </c>
      <c r="AT27" s="14">
        <f t="shared" si="7"/>
        <v>801.56494970952861</v>
      </c>
      <c r="AU27" s="14">
        <f t="shared" si="7"/>
        <v>840.42970684887541</v>
      </c>
      <c r="AV27" s="14">
        <f t="shared" si="8"/>
        <v>773.50329610293318</v>
      </c>
      <c r="AW27" s="14">
        <f t="shared" si="8"/>
        <v>866.23169296564731</v>
      </c>
      <c r="AX27" s="14">
        <f t="shared" si="8"/>
        <v>871.81150871046793</v>
      </c>
      <c r="AY27" s="14">
        <f t="shared" si="8"/>
        <v>892.87021435227496</v>
      </c>
      <c r="AZ27" s="14">
        <f t="shared" si="9"/>
        <v>852.93923096708261</v>
      </c>
      <c r="BA27" s="14">
        <f t="shared" si="21"/>
        <v>855.81025083415182</v>
      </c>
      <c r="BB27" s="14">
        <f t="shared" si="21"/>
        <v>860.8285227858338</v>
      </c>
      <c r="BC27" s="14">
        <f t="shared" si="21"/>
        <v>943.93442010324497</v>
      </c>
      <c r="BD27" s="14">
        <f t="shared" si="10"/>
        <v>0</v>
      </c>
      <c r="BE27" s="14">
        <f t="shared" si="22"/>
        <v>1764.8742871554996</v>
      </c>
      <c r="BF27" s="14">
        <f t="shared" si="22"/>
        <v>1776.0433019081142</v>
      </c>
      <c r="BG27" s="14">
        <f t="shared" si="22"/>
        <v>1828.8725629284365</v>
      </c>
      <c r="BH27" s="14">
        <f t="shared" si="11"/>
        <v>1830.2044442708293</v>
      </c>
      <c r="BI27" s="14">
        <f t="shared" si="11"/>
        <v>1759.2222247490595</v>
      </c>
      <c r="BJ27" s="14">
        <f t="shared" si="11"/>
        <v>1758.4183136358965</v>
      </c>
      <c r="BK27" s="14">
        <f t="shared" si="11"/>
        <v>1828.5988224321779</v>
      </c>
      <c r="BL27" s="14">
        <f t="shared" si="12"/>
        <v>1799.3556756224257</v>
      </c>
      <c r="BM27" s="14">
        <f t="shared" si="23"/>
        <v>1794.4491218295343</v>
      </c>
      <c r="BN27" s="14">
        <f t="shared" si="23"/>
        <v>1788.2686332921962</v>
      </c>
      <c r="BO27" s="14">
        <f t="shared" si="23"/>
        <v>1903.1648097625018</v>
      </c>
      <c r="BP27" s="14">
        <f t="shared" si="13"/>
        <v>0</v>
      </c>
      <c r="BQ27" s="14">
        <f t="shared" si="24"/>
        <v>2576.8518972290153</v>
      </c>
      <c r="BR27" s="14">
        <f t="shared" si="24"/>
        <v>2577.6082516176421</v>
      </c>
      <c r="BS27" s="14">
        <f t="shared" si="24"/>
        <v>2669.3022697773126</v>
      </c>
      <c r="BT27" s="14">
        <f t="shared" si="14"/>
        <v>2603.7077403737621</v>
      </c>
      <c r="BU27" s="14">
        <f t="shared" si="14"/>
        <v>2625.4539177147067</v>
      </c>
      <c r="BV27" s="14">
        <f t="shared" si="14"/>
        <v>2630.2298223463645</v>
      </c>
      <c r="BW27" s="14">
        <f t="shared" si="14"/>
        <v>2721.4690367844528</v>
      </c>
      <c r="BX27" s="14">
        <f t="shared" si="15"/>
        <v>2652.2949065895086</v>
      </c>
      <c r="BY27" s="14">
        <f t="shared" si="25"/>
        <v>2650.259372663686</v>
      </c>
      <c r="BZ27" s="14">
        <f t="shared" si="25"/>
        <v>2649.0971560780304</v>
      </c>
      <c r="CA27" s="14">
        <f t="shared" si="25"/>
        <v>2847.0992298657466</v>
      </c>
      <c r="CB27" s="14">
        <f t="shared" si="16"/>
        <v>0</v>
      </c>
    </row>
    <row r="28" spans="4:80" x14ac:dyDescent="0.3">
      <c r="D28" s="230" t="s">
        <v>211</v>
      </c>
      <c r="E28" s="230" t="s">
        <v>212</v>
      </c>
      <c r="F28" s="14">
        <f t="shared" si="19"/>
        <v>31767.048881069699</v>
      </c>
      <c r="G28" s="14">
        <f t="shared" si="19"/>
        <v>31760.253507063328</v>
      </c>
      <c r="H28" s="14">
        <f t="shared" si="19"/>
        <v>33725.326483204495</v>
      </c>
      <c r="I28" s="14">
        <f t="shared" si="19"/>
        <v>33006.515661562466</v>
      </c>
      <c r="J28" s="14">
        <f t="shared" si="19"/>
        <v>34156.489223867531</v>
      </c>
      <c r="K28" s="14">
        <f t="shared" si="19"/>
        <v>34418.021479816402</v>
      </c>
      <c r="L28" s="14">
        <f t="shared" si="19"/>
        <v>35752.357652354796</v>
      </c>
      <c r="M28" s="14">
        <f t="shared" si="19"/>
        <v>35355.200779945619</v>
      </c>
      <c r="N28" s="14">
        <f t="shared" si="19"/>
        <v>34852.820433502638</v>
      </c>
      <c r="O28" s="14">
        <f t="shared" si="19"/>
        <v>36167.018407489493</v>
      </c>
      <c r="P28" s="14">
        <f t="shared" si="19"/>
        <v>39881.303723403238</v>
      </c>
      <c r="Q28" s="14">
        <f t="shared" si="19"/>
        <v>0</v>
      </c>
      <c r="R28" s="14">
        <f t="shared" si="19"/>
        <v>79016.698799851962</v>
      </c>
      <c r="S28" s="14">
        <f t="shared" si="19"/>
        <v>78831.614399115497</v>
      </c>
      <c r="T28" s="14">
        <f t="shared" si="19"/>
        <v>81394.214805165189</v>
      </c>
      <c r="U28" s="14">
        <f t="shared" si="19"/>
        <v>82616.062477731524</v>
      </c>
      <c r="V28" s="14">
        <f t="shared" si="19"/>
        <v>81472.975351033034</v>
      </c>
      <c r="W28" s="14">
        <f t="shared" si="19"/>
        <v>81639.061100471154</v>
      </c>
      <c r="X28" s="14">
        <f t="shared" si="19"/>
        <v>84261.843620662796</v>
      </c>
      <c r="Y28" s="14">
        <f t="shared" si="19"/>
        <v>83756.579421708142</v>
      </c>
      <c r="Z28" s="14">
        <f t="shared" si="19"/>
        <v>81050.514455174372</v>
      </c>
      <c r="AA28" s="14">
        <f t="shared" si="19"/>
        <v>80612.522895028815</v>
      </c>
      <c r="AB28" s="14">
        <f t="shared" si="19"/>
        <v>84344.163595268983</v>
      </c>
      <c r="AC28" s="14">
        <f t="shared" si="19"/>
        <v>0</v>
      </c>
      <c r="AD28" s="14">
        <f t="shared" si="19"/>
        <v>110783.74768092168</v>
      </c>
      <c r="AE28" s="14">
        <f t="shared" si="19"/>
        <v>110591.86790617881</v>
      </c>
      <c r="AF28" s="14">
        <f t="shared" si="19"/>
        <v>115119.54128836968</v>
      </c>
      <c r="AG28" s="14">
        <f t="shared" si="19"/>
        <v>115622.57813929398</v>
      </c>
      <c r="AH28" s="14">
        <f t="shared" si="20"/>
        <v>115629.46457490056</v>
      </c>
      <c r="AI28" s="14">
        <f t="shared" si="20"/>
        <v>116057.08258028758</v>
      </c>
      <c r="AJ28" s="14">
        <f t="shared" si="20"/>
        <v>120014.20127301759</v>
      </c>
      <c r="AK28" s="14">
        <f t="shared" si="20"/>
        <v>119111.78020165378</v>
      </c>
      <c r="AL28" s="14">
        <f t="shared" si="20"/>
        <v>115903.33488867703</v>
      </c>
      <c r="AM28" s="14">
        <f t="shared" si="20"/>
        <v>116779.54130251829</v>
      </c>
      <c r="AN28" s="14">
        <f t="shared" si="20"/>
        <v>124225.46731867222</v>
      </c>
      <c r="AO28" s="14">
        <f t="shared" si="20"/>
        <v>0</v>
      </c>
      <c r="AP28" s="14">
        <f t="shared" si="20"/>
        <v>4322898</v>
      </c>
      <c r="AQ28" s="14">
        <f t="shared" si="20"/>
        <v>4349386.5079999994</v>
      </c>
      <c r="AR28" s="14">
        <f t="shared" si="20"/>
        <v>4379310.3849999988</v>
      </c>
      <c r="AS28" s="14">
        <f t="shared" si="7"/>
        <v>734.85538823885497</v>
      </c>
      <c r="AT28" s="14">
        <f t="shared" si="7"/>
        <v>734.69819336619389</v>
      </c>
      <c r="AU28" s="14">
        <f t="shared" si="7"/>
        <v>780.15549946365832</v>
      </c>
      <c r="AV28" s="14">
        <f t="shared" si="8"/>
        <v>758.87750147870895</v>
      </c>
      <c r="AW28" s="14">
        <f t="shared" si="8"/>
        <v>785.31740421418374</v>
      </c>
      <c r="AX28" s="14">
        <f t="shared" si="8"/>
        <v>791.33048802422991</v>
      </c>
      <c r="AY28" s="14">
        <f t="shared" si="8"/>
        <v>822.00920949642114</v>
      </c>
      <c r="AZ28" s="14">
        <f t="shared" si="9"/>
        <v>807.32347497094861</v>
      </c>
      <c r="BA28" s="14">
        <f t="shared" si="21"/>
        <v>801.32727614334715</v>
      </c>
      <c r="BB28" s="14">
        <f t="shared" si="21"/>
        <v>831.54298522253794</v>
      </c>
      <c r="BC28" s="14">
        <f t="shared" si="21"/>
        <v>916.94089844735504</v>
      </c>
      <c r="BD28" s="14">
        <f t="shared" si="10"/>
        <v>0</v>
      </c>
      <c r="BE28" s="14">
        <f t="shared" si="22"/>
        <v>1827.8640578577601</v>
      </c>
      <c r="BF28" s="14">
        <f t="shared" si="22"/>
        <v>1823.5825688951136</v>
      </c>
      <c r="BG28" s="14">
        <f t="shared" si="22"/>
        <v>1882.8622559487915</v>
      </c>
      <c r="BH28" s="14">
        <f t="shared" si="11"/>
        <v>1899.4877168486294</v>
      </c>
      <c r="BI28" s="14">
        <f t="shared" si="11"/>
        <v>1873.2061453075405</v>
      </c>
      <c r="BJ28" s="14">
        <f t="shared" si="11"/>
        <v>1877.024747060515</v>
      </c>
      <c r="BK28" s="14">
        <f t="shared" si="11"/>
        <v>1937.3271027000392</v>
      </c>
      <c r="BL28" s="14">
        <f t="shared" si="12"/>
        <v>1912.5517960222899</v>
      </c>
      <c r="BM28" s="14">
        <f t="shared" si="23"/>
        <v>1863.4930307089276</v>
      </c>
      <c r="BN28" s="14">
        <f t="shared" si="23"/>
        <v>1853.4228389855673</v>
      </c>
      <c r="BO28" s="14">
        <f t="shared" si="23"/>
        <v>1939.2197828390606</v>
      </c>
      <c r="BP28" s="14">
        <f t="shared" si="13"/>
        <v>0</v>
      </c>
      <c r="BQ28" s="14">
        <f t="shared" si="24"/>
        <v>2562.7194460966157</v>
      </c>
      <c r="BR28" s="14">
        <f t="shared" si="24"/>
        <v>2558.2807622613077</v>
      </c>
      <c r="BS28" s="14">
        <f t="shared" si="24"/>
        <v>2663.0177554124498</v>
      </c>
      <c r="BT28" s="14">
        <f t="shared" si="14"/>
        <v>2658.365218327338</v>
      </c>
      <c r="BU28" s="14">
        <f t="shared" si="14"/>
        <v>2658.5235495217239</v>
      </c>
      <c r="BV28" s="14">
        <f t="shared" si="14"/>
        <v>2668.3552350847449</v>
      </c>
      <c r="BW28" s="14">
        <f t="shared" si="14"/>
        <v>2759.3363121964603</v>
      </c>
      <c r="BX28" s="14">
        <f t="shared" si="15"/>
        <v>2719.8752709932392</v>
      </c>
      <c r="BY28" s="14">
        <f t="shared" si="25"/>
        <v>2664.8203068522748</v>
      </c>
      <c r="BZ28" s="14">
        <f t="shared" si="25"/>
        <v>2684.965824208105</v>
      </c>
      <c r="CA28" s="14">
        <f t="shared" si="25"/>
        <v>2856.1606812864156</v>
      </c>
      <c r="CB28" s="14">
        <f t="shared" si="16"/>
        <v>0</v>
      </c>
    </row>
    <row r="29" spans="4:80" x14ac:dyDescent="0.3">
      <c r="D29" s="230" t="s">
        <v>218</v>
      </c>
      <c r="E29" s="230" t="s">
        <v>219</v>
      </c>
      <c r="F29" s="14">
        <f t="shared" si="19"/>
        <v>26982.134905754352</v>
      </c>
      <c r="G29" s="14">
        <f t="shared" si="19"/>
        <v>27578.860464663288</v>
      </c>
      <c r="H29" s="14">
        <f t="shared" si="19"/>
        <v>29077.421704379871</v>
      </c>
      <c r="I29" s="14">
        <f t="shared" ref="I29:AJ33" si="26">SUMIFS(I$34:I$183,$C$34:$C$183,$D29)</f>
        <v>27725.008161668266</v>
      </c>
      <c r="J29" s="14">
        <f t="shared" si="26"/>
        <v>27493.386900009482</v>
      </c>
      <c r="K29" s="14">
        <f t="shared" si="26"/>
        <v>27710.449380789563</v>
      </c>
      <c r="L29" s="14">
        <f t="shared" si="26"/>
        <v>28912.487478654217</v>
      </c>
      <c r="M29" s="14">
        <f t="shared" si="26"/>
        <v>28133.922728219608</v>
      </c>
      <c r="N29" s="14">
        <f t="shared" si="26"/>
        <v>29056.580871211856</v>
      </c>
      <c r="O29" s="14">
        <f t="shared" si="26"/>
        <v>28345.914953628413</v>
      </c>
      <c r="P29" s="14">
        <f t="shared" si="26"/>
        <v>30338.200746484479</v>
      </c>
      <c r="Q29" s="14">
        <f t="shared" si="26"/>
        <v>0</v>
      </c>
      <c r="R29" s="14">
        <f t="shared" si="26"/>
        <v>60383.987934967365</v>
      </c>
      <c r="S29" s="14">
        <f t="shared" si="26"/>
        <v>59571.289228126421</v>
      </c>
      <c r="T29" s="14">
        <f t="shared" si="26"/>
        <v>63598.895863224076</v>
      </c>
      <c r="U29" s="14">
        <f t="shared" si="26"/>
        <v>64478.580287977456</v>
      </c>
      <c r="V29" s="14">
        <f t="shared" si="26"/>
        <v>62423.689967107814</v>
      </c>
      <c r="W29" s="14">
        <f t="shared" si="26"/>
        <v>62071.241305190735</v>
      </c>
      <c r="X29" s="14">
        <f t="shared" si="26"/>
        <v>64618.997538169999</v>
      </c>
      <c r="Y29" s="14">
        <f t="shared" si="26"/>
        <v>64660.119307152752</v>
      </c>
      <c r="Z29" s="14">
        <f t="shared" si="26"/>
        <v>62545.793117470464</v>
      </c>
      <c r="AA29" s="14">
        <f t="shared" si="26"/>
        <v>61102.710862683409</v>
      </c>
      <c r="AB29" s="14">
        <f t="shared" si="26"/>
        <v>65687.278212603473</v>
      </c>
      <c r="AC29" s="14">
        <f t="shared" si="26"/>
        <v>0</v>
      </c>
      <c r="AD29" s="14">
        <f t="shared" si="26"/>
        <v>87366.122840721699</v>
      </c>
      <c r="AE29" s="14">
        <f t="shared" si="26"/>
        <v>87150.14969278971</v>
      </c>
      <c r="AF29" s="14">
        <f t="shared" si="26"/>
        <v>92676.317567603954</v>
      </c>
      <c r="AG29" s="14">
        <f t="shared" si="26"/>
        <v>92203.588449645715</v>
      </c>
      <c r="AH29" s="14">
        <f t="shared" si="20"/>
        <v>89917.076867117314</v>
      </c>
      <c r="AI29" s="14">
        <f t="shared" si="20"/>
        <v>89781.690685980298</v>
      </c>
      <c r="AJ29" s="14">
        <f t="shared" si="20"/>
        <v>93531.485016824212</v>
      </c>
      <c r="AK29" s="14">
        <f t="shared" si="20"/>
        <v>92794.04203537236</v>
      </c>
      <c r="AL29" s="14">
        <f t="shared" si="20"/>
        <v>91602.373988682302</v>
      </c>
      <c r="AM29" s="14">
        <f t="shared" si="20"/>
        <v>89448.625816311818</v>
      </c>
      <c r="AN29" s="14">
        <f t="shared" si="20"/>
        <v>96025.478959087952</v>
      </c>
      <c r="AO29" s="14">
        <f t="shared" si="20"/>
        <v>0</v>
      </c>
      <c r="AP29" s="14">
        <f t="shared" si="20"/>
        <v>3074980</v>
      </c>
      <c r="AQ29" s="14">
        <f t="shared" si="20"/>
        <v>3086978.773</v>
      </c>
      <c r="AR29" s="14">
        <f t="shared" si="20"/>
        <v>3104943.4400000004</v>
      </c>
      <c r="AS29" s="14">
        <f t="shared" si="7"/>
        <v>877.4735089579234</v>
      </c>
      <c r="AT29" s="14">
        <f t="shared" si="7"/>
        <v>896.87934440755032</v>
      </c>
      <c r="AU29" s="14">
        <f t="shared" si="7"/>
        <v>945.61336022933062</v>
      </c>
      <c r="AV29" s="14">
        <f t="shared" si="8"/>
        <v>898.12759336613237</v>
      </c>
      <c r="AW29" s="14">
        <f t="shared" si="8"/>
        <v>890.6244234809152</v>
      </c>
      <c r="AX29" s="14">
        <f t="shared" si="8"/>
        <v>897.65597428646663</v>
      </c>
      <c r="AY29" s="14">
        <f t="shared" si="8"/>
        <v>936.59495593344718</v>
      </c>
      <c r="AZ29" s="14">
        <f t="shared" si="9"/>
        <v>906.10097323446257</v>
      </c>
      <c r="BA29" s="14">
        <f t="shared" si="21"/>
        <v>941.26273641246883</v>
      </c>
      <c r="BB29" s="14">
        <f t="shared" si="21"/>
        <v>918.24133037627519</v>
      </c>
      <c r="BC29" s="14">
        <f t="shared" si="21"/>
        <v>982.77970071692744</v>
      </c>
      <c r="BD29" s="14">
        <f t="shared" si="10"/>
        <v>0</v>
      </c>
      <c r="BE29" s="14">
        <f t="shared" si="22"/>
        <v>1963.7196968750159</v>
      </c>
      <c r="BF29" s="14">
        <f t="shared" si="22"/>
        <v>1937.2902987377615</v>
      </c>
      <c r="BG29" s="14">
        <f t="shared" si="22"/>
        <v>2068.2702282038931</v>
      </c>
      <c r="BH29" s="14">
        <f t="shared" si="11"/>
        <v>2088.7276858504479</v>
      </c>
      <c r="BI29" s="14">
        <f t="shared" si="11"/>
        <v>2022.1612961219998</v>
      </c>
      <c r="BJ29" s="14">
        <f t="shared" si="11"/>
        <v>2010.7440273995928</v>
      </c>
      <c r="BK29" s="14">
        <f t="shared" si="11"/>
        <v>2093.2763808858881</v>
      </c>
      <c r="BL29" s="14">
        <f t="shared" si="12"/>
        <v>2082.4894416483394</v>
      </c>
      <c r="BM29" s="14">
        <f t="shared" si="23"/>
        <v>2026.1167217773566</v>
      </c>
      <c r="BN29" s="14">
        <f t="shared" si="23"/>
        <v>1979.3693237256157</v>
      </c>
      <c r="BO29" s="14">
        <f t="shared" si="23"/>
        <v>2127.8824068092636</v>
      </c>
      <c r="BP29" s="14">
        <f t="shared" si="13"/>
        <v>0</v>
      </c>
      <c r="BQ29" s="14">
        <f t="shared" si="24"/>
        <v>2841.1932058329389</v>
      </c>
      <c r="BR29" s="14">
        <f t="shared" si="24"/>
        <v>2834.169643145312</v>
      </c>
      <c r="BS29" s="14">
        <f t="shared" si="24"/>
        <v>3013.8835884332243</v>
      </c>
      <c r="BT29" s="14">
        <f t="shared" si="14"/>
        <v>2986.8552792165801</v>
      </c>
      <c r="BU29" s="14">
        <f t="shared" si="14"/>
        <v>2912.7857196029158</v>
      </c>
      <c r="BV29" s="14">
        <f t="shared" si="14"/>
        <v>2908.4000016860596</v>
      </c>
      <c r="BW29" s="14">
        <f t="shared" si="14"/>
        <v>3029.8713368193353</v>
      </c>
      <c r="BX29" s="14">
        <f t="shared" si="15"/>
        <v>2988.5904148828022</v>
      </c>
      <c r="BY29" s="14">
        <f t="shared" si="25"/>
        <v>2967.3794581898246</v>
      </c>
      <c r="BZ29" s="14">
        <f t="shared" si="25"/>
        <v>2897.6106541018903</v>
      </c>
      <c r="CA29" s="14">
        <f t="shared" si="25"/>
        <v>3110.662107526191</v>
      </c>
      <c r="CB29" s="14">
        <f t="shared" si="16"/>
        <v>0</v>
      </c>
    </row>
    <row r="30" spans="4:80" x14ac:dyDescent="0.3">
      <c r="D30" s="230" t="s">
        <v>224</v>
      </c>
      <c r="E30" s="230" t="s">
        <v>225</v>
      </c>
      <c r="F30" s="14">
        <f t="shared" ref="F30:AG33" si="27">SUMIFS(F$34:F$183,$C$34:$C$183,$D30)</f>
        <v>18348.668517560644</v>
      </c>
      <c r="G30" s="14">
        <f t="shared" si="27"/>
        <v>18630.142093798124</v>
      </c>
      <c r="H30" s="14">
        <f t="shared" si="27"/>
        <v>20039.93506003014</v>
      </c>
      <c r="I30" s="14">
        <f t="shared" si="27"/>
        <v>19483.496626405558</v>
      </c>
      <c r="J30" s="14">
        <f t="shared" si="27"/>
        <v>18164.826938965736</v>
      </c>
      <c r="K30" s="14">
        <f t="shared" si="27"/>
        <v>18613.206016200373</v>
      </c>
      <c r="L30" s="14">
        <f t="shared" si="27"/>
        <v>19248.044984000015</v>
      </c>
      <c r="M30" s="14">
        <f t="shared" si="27"/>
        <v>18110.97250729247</v>
      </c>
      <c r="N30" s="14">
        <f t="shared" si="27"/>
        <v>20525.942205205447</v>
      </c>
      <c r="O30" s="14">
        <f t="shared" si="27"/>
        <v>22046.949926058111</v>
      </c>
      <c r="P30" s="14">
        <f t="shared" si="27"/>
        <v>24196.662592830075</v>
      </c>
      <c r="Q30" s="14">
        <f t="shared" si="27"/>
        <v>0</v>
      </c>
      <c r="R30" s="14">
        <f t="shared" si="27"/>
        <v>40790.5933502474</v>
      </c>
      <c r="S30" s="14">
        <f t="shared" si="27"/>
        <v>41188.400171546236</v>
      </c>
      <c r="T30" s="14">
        <f t="shared" si="27"/>
        <v>43737.064391299791</v>
      </c>
      <c r="U30" s="14">
        <f t="shared" si="27"/>
        <v>45119.271477082111</v>
      </c>
      <c r="V30" s="14">
        <f t="shared" si="27"/>
        <v>42109.824989766988</v>
      </c>
      <c r="W30" s="14">
        <f t="shared" si="27"/>
        <v>42820.859536888893</v>
      </c>
      <c r="X30" s="14">
        <f t="shared" si="27"/>
        <v>44847.612893597434</v>
      </c>
      <c r="Y30" s="14">
        <f t="shared" si="27"/>
        <v>43171.724164955725</v>
      </c>
      <c r="Z30" s="14">
        <f t="shared" si="27"/>
        <v>44052.197066509849</v>
      </c>
      <c r="AA30" s="14">
        <f t="shared" si="27"/>
        <v>43735.766870099709</v>
      </c>
      <c r="AB30" s="14">
        <f t="shared" si="27"/>
        <v>46439.52850790802</v>
      </c>
      <c r="AC30" s="14">
        <f t="shared" si="27"/>
        <v>0</v>
      </c>
      <c r="AD30" s="14">
        <f t="shared" si="26"/>
        <v>59139.26186780804</v>
      </c>
      <c r="AE30" s="14">
        <f t="shared" si="26"/>
        <v>59818.542265344367</v>
      </c>
      <c r="AF30" s="14">
        <f t="shared" si="26"/>
        <v>63776.999451329932</v>
      </c>
      <c r="AG30" s="14">
        <f t="shared" si="26"/>
        <v>64602.768103487659</v>
      </c>
      <c r="AH30" s="14">
        <f t="shared" si="26"/>
        <v>60274.651928732732</v>
      </c>
      <c r="AI30" s="14">
        <f t="shared" si="26"/>
        <v>61434.065553089269</v>
      </c>
      <c r="AJ30" s="14">
        <f t="shared" si="26"/>
        <v>64095.657877597449</v>
      </c>
      <c r="AK30" s="14">
        <f t="shared" si="20"/>
        <v>61282.696672248203</v>
      </c>
      <c r="AL30" s="14">
        <f t="shared" si="20"/>
        <v>64578.139271715292</v>
      </c>
      <c r="AM30" s="14">
        <f t="shared" si="20"/>
        <v>65782.716796157823</v>
      </c>
      <c r="AN30" s="14">
        <f t="shared" si="20"/>
        <v>70636.191100738099</v>
      </c>
      <c r="AO30" s="14">
        <f t="shared" si="20"/>
        <v>0</v>
      </c>
      <c r="AP30" s="14">
        <f t="shared" si="20"/>
        <v>2484336</v>
      </c>
      <c r="AQ30" s="14">
        <f t="shared" si="20"/>
        <v>2505452.8650000002</v>
      </c>
      <c r="AR30" s="14">
        <f t="shared" si="20"/>
        <v>2526920.3969999999</v>
      </c>
      <c r="AS30" s="14">
        <f t="shared" si="7"/>
        <v>738.57435216334034</v>
      </c>
      <c r="AT30" s="14">
        <f t="shared" si="7"/>
        <v>749.90428403396811</v>
      </c>
      <c r="AU30" s="14">
        <f t="shared" si="7"/>
        <v>806.65155840555133</v>
      </c>
      <c r="AV30" s="14">
        <f t="shared" si="8"/>
        <v>777.64371058744928</v>
      </c>
      <c r="AW30" s="14">
        <f t="shared" si="8"/>
        <v>725.01172114310498</v>
      </c>
      <c r="AX30" s="14">
        <f t="shared" si="8"/>
        <v>742.90785016226482</v>
      </c>
      <c r="AY30" s="14">
        <f t="shared" si="8"/>
        <v>768.24614235957745</v>
      </c>
      <c r="AZ30" s="14">
        <f t="shared" si="9"/>
        <v>716.72113331286994</v>
      </c>
      <c r="BA30" s="14">
        <f t="shared" si="21"/>
        <v>819.25078264066428</v>
      </c>
      <c r="BB30" s="14">
        <f t="shared" si="21"/>
        <v>879.95867869013409</v>
      </c>
      <c r="BC30" s="14">
        <f t="shared" si="21"/>
        <v>965.76004006485562</v>
      </c>
      <c r="BD30" s="14">
        <f t="shared" si="10"/>
        <v>0</v>
      </c>
      <c r="BE30" s="14">
        <f t="shared" si="22"/>
        <v>1641.911293409885</v>
      </c>
      <c r="BF30" s="14">
        <f t="shared" si="22"/>
        <v>1657.9238948172163</v>
      </c>
      <c r="BG30" s="14">
        <f t="shared" si="22"/>
        <v>1760.5132474552472</v>
      </c>
      <c r="BH30" s="14">
        <f t="shared" si="11"/>
        <v>1800.8429576695351</v>
      </c>
      <c r="BI30" s="14">
        <f t="shared" si="11"/>
        <v>1680.7270884246702</v>
      </c>
      <c r="BJ30" s="14">
        <f t="shared" si="11"/>
        <v>1709.1065705157016</v>
      </c>
      <c r="BK30" s="14">
        <f t="shared" si="11"/>
        <v>1790.0002638284489</v>
      </c>
      <c r="BL30" s="14">
        <f t="shared" si="12"/>
        <v>1708.4718701946404</v>
      </c>
      <c r="BM30" s="14">
        <f t="shared" si="23"/>
        <v>1758.2528764319757</v>
      </c>
      <c r="BN30" s="14">
        <f t="shared" si="23"/>
        <v>1745.6232157095362</v>
      </c>
      <c r="BO30" s="14">
        <f t="shared" si="23"/>
        <v>1853.5383026616237</v>
      </c>
      <c r="BP30" s="14">
        <f t="shared" si="13"/>
        <v>0</v>
      </c>
      <c r="BQ30" s="14">
        <f t="shared" si="24"/>
        <v>2380.4856455732252</v>
      </c>
      <c r="BR30" s="14">
        <f t="shared" si="24"/>
        <v>2407.8281788511845</v>
      </c>
      <c r="BS30" s="14">
        <f t="shared" si="24"/>
        <v>2567.1648058607989</v>
      </c>
      <c r="BT30" s="14">
        <f t="shared" si="14"/>
        <v>2578.4866682569841</v>
      </c>
      <c r="BU30" s="14">
        <f t="shared" si="14"/>
        <v>2405.7388095677757</v>
      </c>
      <c r="BV30" s="14">
        <f t="shared" si="14"/>
        <v>2452.0144206779664</v>
      </c>
      <c r="BW30" s="14">
        <f t="shared" si="14"/>
        <v>2558.2464061880264</v>
      </c>
      <c r="BX30" s="14">
        <f t="shared" si="15"/>
        <v>2425.1930035075102</v>
      </c>
      <c r="BY30" s="14">
        <f t="shared" si="25"/>
        <v>2577.5036590726399</v>
      </c>
      <c r="BZ30" s="14">
        <f t="shared" si="25"/>
        <v>2625.5818943996705</v>
      </c>
      <c r="CA30" s="14">
        <f t="shared" si="25"/>
        <v>2819.2983427264789</v>
      </c>
      <c r="CB30" s="14">
        <f t="shared" si="16"/>
        <v>0</v>
      </c>
    </row>
    <row r="31" spans="4:80" x14ac:dyDescent="0.3">
      <c r="D31" s="230" t="s">
        <v>229</v>
      </c>
      <c r="E31" s="230" t="s">
        <v>230</v>
      </c>
      <c r="F31" s="14">
        <f t="shared" si="27"/>
        <v>33727.563511460641</v>
      </c>
      <c r="G31" s="14">
        <f t="shared" si="27"/>
        <v>33273.094724398143</v>
      </c>
      <c r="H31" s="14">
        <f t="shared" si="27"/>
        <v>34369.633173236958</v>
      </c>
      <c r="I31" s="14">
        <f t="shared" si="27"/>
        <v>34033.815497529387</v>
      </c>
      <c r="J31" s="14">
        <f t="shared" si="27"/>
        <v>35023.144793542589</v>
      </c>
      <c r="K31" s="14">
        <f t="shared" si="27"/>
        <v>35091.437860052116</v>
      </c>
      <c r="L31" s="14">
        <f t="shared" si="27"/>
        <v>36151.334989692768</v>
      </c>
      <c r="M31" s="14">
        <f t="shared" si="27"/>
        <v>34859.713983474699</v>
      </c>
      <c r="N31" s="14">
        <f t="shared" si="27"/>
        <v>37909.94601272099</v>
      </c>
      <c r="O31" s="14">
        <f t="shared" si="27"/>
        <v>36734.416871155678</v>
      </c>
      <c r="P31" s="14">
        <f t="shared" si="27"/>
        <v>39439.217602688601</v>
      </c>
      <c r="Q31" s="14">
        <f t="shared" si="27"/>
        <v>0</v>
      </c>
      <c r="R31" s="14">
        <f t="shared" si="27"/>
        <v>64834.762796384952</v>
      </c>
      <c r="S31" s="14">
        <f t="shared" si="27"/>
        <v>64924.526067465449</v>
      </c>
      <c r="T31" s="14">
        <f t="shared" si="27"/>
        <v>67294.42228510647</v>
      </c>
      <c r="U31" s="14">
        <f t="shared" si="27"/>
        <v>67443.687919227857</v>
      </c>
      <c r="V31" s="14">
        <f t="shared" si="27"/>
        <v>64830.371730550898</v>
      </c>
      <c r="W31" s="14">
        <f t="shared" si="27"/>
        <v>64961.377390366557</v>
      </c>
      <c r="X31" s="14">
        <f t="shared" si="27"/>
        <v>66743.414117178501</v>
      </c>
      <c r="Y31" s="14">
        <f t="shared" si="27"/>
        <v>64772.192861822652</v>
      </c>
      <c r="Z31" s="14">
        <f t="shared" si="27"/>
        <v>66787.088541081161</v>
      </c>
      <c r="AA31" s="14">
        <f t="shared" si="27"/>
        <v>66578.121075371397</v>
      </c>
      <c r="AB31" s="14">
        <f t="shared" si="27"/>
        <v>70808.284460096824</v>
      </c>
      <c r="AC31" s="14">
        <f t="shared" si="27"/>
        <v>0</v>
      </c>
      <c r="AD31" s="14">
        <f t="shared" si="26"/>
        <v>98562.326307845593</v>
      </c>
      <c r="AE31" s="14">
        <f t="shared" si="26"/>
        <v>98197.620791863621</v>
      </c>
      <c r="AF31" s="14">
        <f t="shared" si="26"/>
        <v>101664.05545834341</v>
      </c>
      <c r="AG31" s="14">
        <f t="shared" si="26"/>
        <v>101477.50341675724</v>
      </c>
      <c r="AH31" s="14">
        <f t="shared" si="26"/>
        <v>99853.516524093473</v>
      </c>
      <c r="AI31" s="14">
        <f t="shared" si="26"/>
        <v>100052.81525041866</v>
      </c>
      <c r="AJ31" s="14">
        <f t="shared" si="26"/>
        <v>102894.74910687128</v>
      </c>
      <c r="AK31" s="14">
        <f t="shared" si="20"/>
        <v>99631.906845297359</v>
      </c>
      <c r="AL31" s="14">
        <f t="shared" si="20"/>
        <v>104697.03455380215</v>
      </c>
      <c r="AM31" s="14">
        <f t="shared" si="20"/>
        <v>103312.53794652707</v>
      </c>
      <c r="AN31" s="14">
        <f t="shared" si="20"/>
        <v>110247.50206278542</v>
      </c>
      <c r="AO31" s="14">
        <f t="shared" si="20"/>
        <v>0</v>
      </c>
      <c r="AP31" s="14">
        <f t="shared" si="20"/>
        <v>4102964</v>
      </c>
      <c r="AQ31" s="14">
        <f t="shared" si="20"/>
        <v>4128600.5019999994</v>
      </c>
      <c r="AR31" s="14">
        <f t="shared" si="20"/>
        <v>4151606.5009999997</v>
      </c>
      <c r="AS31" s="14">
        <f t="shared" si="7"/>
        <v>822.02923329233806</v>
      </c>
      <c r="AT31" s="14">
        <f t="shared" si="7"/>
        <v>810.95263629898136</v>
      </c>
      <c r="AU31" s="14">
        <f t="shared" si="7"/>
        <v>837.67815591940257</v>
      </c>
      <c r="AV31" s="14">
        <f t="shared" si="8"/>
        <v>824.34266723172993</v>
      </c>
      <c r="AW31" s="14">
        <f t="shared" si="8"/>
        <v>848.30549181439289</v>
      </c>
      <c r="AX31" s="14">
        <f t="shared" si="8"/>
        <v>849.9596374861876</v>
      </c>
      <c r="AY31" s="14">
        <f t="shared" si="8"/>
        <v>875.63170551813221</v>
      </c>
      <c r="AZ31" s="14">
        <f t="shared" si="9"/>
        <v>839.66806524361152</v>
      </c>
      <c r="BA31" s="14">
        <f t="shared" si="21"/>
        <v>918.22752030273796</v>
      </c>
      <c r="BB31" s="14">
        <f t="shared" si="21"/>
        <v>889.75469661839622</v>
      </c>
      <c r="BC31" s="14">
        <f t="shared" si="21"/>
        <v>955.26843984016477</v>
      </c>
      <c r="BD31" s="14">
        <f t="shared" si="10"/>
        <v>0</v>
      </c>
      <c r="BE31" s="14">
        <f t="shared" si="22"/>
        <v>1580.1933138186189</v>
      </c>
      <c r="BF31" s="14">
        <f t="shared" si="22"/>
        <v>1582.3810802986682</v>
      </c>
      <c r="BG31" s="14">
        <f t="shared" si="22"/>
        <v>1640.1416703901489</v>
      </c>
      <c r="BH31" s="14">
        <f t="shared" si="11"/>
        <v>1633.5726328221008</v>
      </c>
      <c r="BI31" s="14">
        <f t="shared" si="11"/>
        <v>1570.2747625774259</v>
      </c>
      <c r="BJ31" s="14">
        <f t="shared" si="11"/>
        <v>1573.4478877018403</v>
      </c>
      <c r="BK31" s="14">
        <f t="shared" si="11"/>
        <v>1616.611103080724</v>
      </c>
      <c r="BL31" s="14">
        <f t="shared" si="12"/>
        <v>1560.1717755818365</v>
      </c>
      <c r="BM31" s="14">
        <f t="shared" si="23"/>
        <v>1617.6689536497365</v>
      </c>
      <c r="BN31" s="14">
        <f t="shared" si="23"/>
        <v>1612.6074935833406</v>
      </c>
      <c r="BO31" s="14">
        <f t="shared" si="23"/>
        <v>1715.067476879768</v>
      </c>
      <c r="BP31" s="14">
        <f t="shared" si="13"/>
        <v>0</v>
      </c>
      <c r="BQ31" s="14">
        <f t="shared" si="24"/>
        <v>2402.2225471109564</v>
      </c>
      <c r="BR31" s="14">
        <f t="shared" si="24"/>
        <v>2393.3337165976504</v>
      </c>
      <c r="BS31" s="14">
        <f t="shared" si="24"/>
        <v>2477.819826309551</v>
      </c>
      <c r="BT31" s="14">
        <f t="shared" si="14"/>
        <v>2457.9153000538308</v>
      </c>
      <c r="BU31" s="14">
        <f t="shared" si="14"/>
        <v>2418.5802543918185</v>
      </c>
      <c r="BV31" s="14">
        <f t="shared" si="14"/>
        <v>2423.4075251880276</v>
      </c>
      <c r="BW31" s="14">
        <f t="shared" si="14"/>
        <v>2492.2428085988568</v>
      </c>
      <c r="BX31" s="14">
        <f t="shared" si="15"/>
        <v>2399.8398408254484</v>
      </c>
      <c r="BY31" s="14">
        <f t="shared" si="25"/>
        <v>2535.8964739524745</v>
      </c>
      <c r="BZ31" s="14">
        <f t="shared" si="25"/>
        <v>2502.3621902017362</v>
      </c>
      <c r="CA31" s="14">
        <f t="shared" si="25"/>
        <v>2670.3359167199328</v>
      </c>
      <c r="CB31" s="14">
        <f t="shared" si="16"/>
        <v>0</v>
      </c>
    </row>
    <row r="32" spans="4:80" x14ac:dyDescent="0.3">
      <c r="D32" s="230" t="s">
        <v>235</v>
      </c>
      <c r="E32" s="230" t="s">
        <v>236</v>
      </c>
      <c r="F32" s="14">
        <f t="shared" si="27"/>
        <v>38052.631124545049</v>
      </c>
      <c r="G32" s="14">
        <f t="shared" si="27"/>
        <v>39392.304141270979</v>
      </c>
      <c r="H32" s="14">
        <f t="shared" si="27"/>
        <v>41482.746039233534</v>
      </c>
      <c r="I32" s="14">
        <f t="shared" si="27"/>
        <v>40551.208345670588</v>
      </c>
      <c r="J32" s="14">
        <f t="shared" si="27"/>
        <v>39572.930516991983</v>
      </c>
      <c r="K32" s="14">
        <f t="shared" si="27"/>
        <v>39422.336897939451</v>
      </c>
      <c r="L32" s="14">
        <f t="shared" si="27"/>
        <v>40730.894437725961</v>
      </c>
      <c r="M32" s="14">
        <f t="shared" si="27"/>
        <v>39947.964794069718</v>
      </c>
      <c r="N32" s="14">
        <f t="shared" si="27"/>
        <v>42280.446146324677</v>
      </c>
      <c r="O32" s="14">
        <f t="shared" si="27"/>
        <v>42720.856821165988</v>
      </c>
      <c r="P32" s="14">
        <f t="shared" si="27"/>
        <v>45045.91353160506</v>
      </c>
      <c r="Q32" s="14">
        <f t="shared" si="27"/>
        <v>0</v>
      </c>
      <c r="R32" s="14">
        <f t="shared" si="27"/>
        <v>81098.164301080076</v>
      </c>
      <c r="S32" s="14">
        <f t="shared" si="27"/>
        <v>79105.731319233644</v>
      </c>
      <c r="T32" s="14">
        <f t="shared" si="27"/>
        <v>82113.860984435174</v>
      </c>
      <c r="U32" s="14">
        <f t="shared" si="27"/>
        <v>82594.357905259196</v>
      </c>
      <c r="V32" s="14">
        <f t="shared" si="27"/>
        <v>81411.54048517406</v>
      </c>
      <c r="W32" s="14">
        <f t="shared" si="27"/>
        <v>81060.298597282366</v>
      </c>
      <c r="X32" s="14">
        <f t="shared" si="27"/>
        <v>83600.598252910233</v>
      </c>
      <c r="Y32" s="14">
        <f t="shared" si="27"/>
        <v>83079.690072652447</v>
      </c>
      <c r="Z32" s="14">
        <f t="shared" si="27"/>
        <v>80850.678798228284</v>
      </c>
      <c r="AA32" s="14">
        <f t="shared" si="27"/>
        <v>79474.008949195661</v>
      </c>
      <c r="AB32" s="14">
        <f t="shared" si="27"/>
        <v>82991.781399794068</v>
      </c>
      <c r="AC32" s="14">
        <f t="shared" si="27"/>
        <v>0</v>
      </c>
      <c r="AD32" s="14">
        <f t="shared" si="26"/>
        <v>119150.79542562514</v>
      </c>
      <c r="AE32" s="14">
        <f t="shared" si="26"/>
        <v>118498.03546050463</v>
      </c>
      <c r="AF32" s="14">
        <f t="shared" si="26"/>
        <v>123596.60702366871</v>
      </c>
      <c r="AG32" s="14">
        <f t="shared" si="26"/>
        <v>123145.56625092978</v>
      </c>
      <c r="AH32" s="14">
        <f t="shared" si="26"/>
        <v>120984.47100216607</v>
      </c>
      <c r="AI32" s="14">
        <f t="shared" si="26"/>
        <v>120482.63549522181</v>
      </c>
      <c r="AJ32" s="14">
        <f t="shared" si="26"/>
        <v>124331.49269063621</v>
      </c>
      <c r="AK32" s="14">
        <f t="shared" si="20"/>
        <v>123027.65486672218</v>
      </c>
      <c r="AL32" s="14">
        <f t="shared" si="20"/>
        <v>123131.12494455295</v>
      </c>
      <c r="AM32" s="14">
        <f t="shared" si="20"/>
        <v>122194.86577036168</v>
      </c>
      <c r="AN32" s="14">
        <f t="shared" si="20"/>
        <v>128037.69493139914</v>
      </c>
      <c r="AO32" s="14">
        <f t="shared" si="20"/>
        <v>0</v>
      </c>
      <c r="AP32" s="14">
        <f t="shared" si="20"/>
        <v>4710340</v>
      </c>
      <c r="AQ32" s="14">
        <f t="shared" si="20"/>
        <v>4752126.1969999997</v>
      </c>
      <c r="AR32" s="14">
        <f t="shared" si="20"/>
        <v>4787902.4179999996</v>
      </c>
      <c r="AS32" s="14">
        <f t="shared" si="7"/>
        <v>807.85317247895171</v>
      </c>
      <c r="AT32" s="14">
        <f t="shared" si="7"/>
        <v>836.29428324220703</v>
      </c>
      <c r="AU32" s="14">
        <f t="shared" si="7"/>
        <v>880.67413475956153</v>
      </c>
      <c r="AV32" s="14">
        <f t="shared" si="8"/>
        <v>853.32768248600837</v>
      </c>
      <c r="AW32" s="14">
        <f t="shared" si="8"/>
        <v>832.74157453929217</v>
      </c>
      <c r="AX32" s="14">
        <f t="shared" si="8"/>
        <v>829.57260105648356</v>
      </c>
      <c r="AY32" s="14">
        <f t="shared" si="8"/>
        <v>857.10885505185502</v>
      </c>
      <c r="AZ32" s="14">
        <f t="shared" si="9"/>
        <v>834.35210884596017</v>
      </c>
      <c r="BA32" s="14">
        <f t="shared" si="21"/>
        <v>889.71640048229722</v>
      </c>
      <c r="BB32" s="14">
        <f t="shared" si="21"/>
        <v>898.9840557714042</v>
      </c>
      <c r="BC32" s="14">
        <f t="shared" si="21"/>
        <v>947.91071752350319</v>
      </c>
      <c r="BD32" s="14">
        <f t="shared" si="10"/>
        <v>0</v>
      </c>
      <c r="BE32" s="14">
        <f t="shared" si="22"/>
        <v>1721.7051062360695</v>
      </c>
      <c r="BF32" s="14">
        <f t="shared" si="22"/>
        <v>1679.4059732255771</v>
      </c>
      <c r="BG32" s="14">
        <f t="shared" si="22"/>
        <v>1743.2682350835646</v>
      </c>
      <c r="BH32" s="14">
        <f t="shared" si="11"/>
        <v>1738.0506005375175</v>
      </c>
      <c r="BI32" s="14">
        <f t="shared" si="11"/>
        <v>1713.160322564011</v>
      </c>
      <c r="BJ32" s="14">
        <f t="shared" si="11"/>
        <v>1705.7690649809647</v>
      </c>
      <c r="BK32" s="14">
        <f t="shared" si="11"/>
        <v>1759.2251297048253</v>
      </c>
      <c r="BL32" s="14">
        <f t="shared" si="12"/>
        <v>1735.2001527916782</v>
      </c>
      <c r="BM32" s="14">
        <f t="shared" si="23"/>
        <v>1701.3579910665887</v>
      </c>
      <c r="BN32" s="14">
        <f t="shared" si="23"/>
        <v>1672.3884352938128</v>
      </c>
      <c r="BO32" s="14">
        <f t="shared" si="23"/>
        <v>1746.413667469237</v>
      </c>
      <c r="BP32" s="14">
        <f t="shared" si="13"/>
        <v>0</v>
      </c>
      <c r="BQ32" s="14">
        <f t="shared" si="24"/>
        <v>2529.5582787150215</v>
      </c>
      <c r="BR32" s="14">
        <f t="shared" si="24"/>
        <v>2515.7002564677846</v>
      </c>
      <c r="BS32" s="14">
        <f t="shared" si="24"/>
        <v>2623.942369843126</v>
      </c>
      <c r="BT32" s="14">
        <f t="shared" si="14"/>
        <v>2591.3782830235264</v>
      </c>
      <c r="BU32" s="14">
        <f t="shared" si="14"/>
        <v>2545.9018971033038</v>
      </c>
      <c r="BV32" s="14">
        <f t="shared" si="14"/>
        <v>2535.3416660374482</v>
      </c>
      <c r="BW32" s="14">
        <f t="shared" si="14"/>
        <v>2616.3339847566808</v>
      </c>
      <c r="BX32" s="14">
        <f t="shared" si="15"/>
        <v>2569.5522616376384</v>
      </c>
      <c r="BY32" s="14">
        <f t="shared" si="25"/>
        <v>2591.0743915488856</v>
      </c>
      <c r="BZ32" s="14">
        <f t="shared" si="25"/>
        <v>2571.3724910652177</v>
      </c>
      <c r="CA32" s="14">
        <f t="shared" si="25"/>
        <v>2694.3243849927403</v>
      </c>
      <c r="CB32" s="14">
        <f t="shared" si="16"/>
        <v>0</v>
      </c>
    </row>
    <row r="33" spans="1:80" x14ac:dyDescent="0.3">
      <c r="D33" s="230" t="s">
        <v>239</v>
      </c>
      <c r="E33" s="230" t="s">
        <v>240</v>
      </c>
      <c r="F33" s="14">
        <f t="shared" si="27"/>
        <v>61026.409973506445</v>
      </c>
      <c r="G33" s="14">
        <f t="shared" si="27"/>
        <v>62427.192722329637</v>
      </c>
      <c r="H33" s="14">
        <f t="shared" si="27"/>
        <v>64732.052689362303</v>
      </c>
      <c r="I33" s="14">
        <f t="shared" si="27"/>
        <v>62982.745850250802</v>
      </c>
      <c r="J33" s="14">
        <f t="shared" si="27"/>
        <v>63600.560797153972</v>
      </c>
      <c r="K33" s="14">
        <f t="shared" si="27"/>
        <v>63655.380427877382</v>
      </c>
      <c r="L33" s="14">
        <f t="shared" si="27"/>
        <v>64027.120468492692</v>
      </c>
      <c r="M33" s="14">
        <f t="shared" si="27"/>
        <v>62248.262314896412</v>
      </c>
      <c r="N33" s="14">
        <f t="shared" si="27"/>
        <v>68269.025873828039</v>
      </c>
      <c r="O33" s="14">
        <f t="shared" si="27"/>
        <v>70305.306328769395</v>
      </c>
      <c r="P33" s="14">
        <f t="shared" si="27"/>
        <v>75132.218924742832</v>
      </c>
      <c r="Q33" s="14">
        <f t="shared" si="27"/>
        <v>0</v>
      </c>
      <c r="R33" s="14">
        <f t="shared" si="27"/>
        <v>134286.49384715664</v>
      </c>
      <c r="S33" s="14">
        <f t="shared" si="27"/>
        <v>133341.08384990733</v>
      </c>
      <c r="T33" s="14">
        <f t="shared" si="27"/>
        <v>139160.85678727026</v>
      </c>
      <c r="U33" s="14">
        <f t="shared" si="27"/>
        <v>138864.17827380906</v>
      </c>
      <c r="V33" s="14">
        <f t="shared" si="27"/>
        <v>141825.91047872906</v>
      </c>
      <c r="W33" s="14">
        <f t="shared" si="27"/>
        <v>141682.09711877652</v>
      </c>
      <c r="X33" s="14">
        <f t="shared" si="27"/>
        <v>144390.43145413566</v>
      </c>
      <c r="Y33" s="14">
        <f t="shared" si="27"/>
        <v>141275.26199684927</v>
      </c>
      <c r="Z33" s="14">
        <f t="shared" si="27"/>
        <v>135347.90285413791</v>
      </c>
      <c r="AA33" s="14">
        <f t="shared" si="27"/>
        <v>134697.03212052051</v>
      </c>
      <c r="AB33" s="14">
        <f t="shared" si="27"/>
        <v>141745.21069552834</v>
      </c>
      <c r="AC33" s="14">
        <f t="shared" si="27"/>
        <v>0</v>
      </c>
      <c r="AD33" s="14">
        <f t="shared" si="27"/>
        <v>195312.90382066308</v>
      </c>
      <c r="AE33" s="14">
        <f t="shared" si="27"/>
        <v>195768.27657223697</v>
      </c>
      <c r="AF33" s="14">
        <f t="shared" si="27"/>
        <v>203892.90947663257</v>
      </c>
      <c r="AG33" s="14">
        <f t="shared" si="27"/>
        <v>201846.92412405988</v>
      </c>
      <c r="AH33" s="14">
        <f t="shared" si="26"/>
        <v>205426.471275883</v>
      </c>
      <c r="AI33" s="14">
        <f t="shared" si="26"/>
        <v>205337.47754665386</v>
      </c>
      <c r="AJ33" s="14">
        <f t="shared" si="26"/>
        <v>208417.55192262834</v>
      </c>
      <c r="AK33" s="14">
        <f t="shared" si="20"/>
        <v>203523.52431174574</v>
      </c>
      <c r="AL33" s="14">
        <f t="shared" si="20"/>
        <v>203616.92872796592</v>
      </c>
      <c r="AM33" s="14">
        <f t="shared" si="20"/>
        <v>205002.33844928988</v>
      </c>
      <c r="AN33" s="14">
        <f t="shared" si="20"/>
        <v>216877.4296202712</v>
      </c>
      <c r="AO33" s="14">
        <f t="shared" si="20"/>
        <v>0</v>
      </c>
      <c r="AP33" s="14">
        <f t="shared" si="20"/>
        <v>8825001</v>
      </c>
      <c r="AQ33" s="14">
        <f t="shared" si="20"/>
        <v>8965587.629999999</v>
      </c>
      <c r="AR33" s="14">
        <f t="shared" si="20"/>
        <v>9056770.8380000032</v>
      </c>
      <c r="AS33" s="14">
        <f t="shared" si="7"/>
        <v>691.51731510859258</v>
      </c>
      <c r="AT33" s="14">
        <f t="shared" si="7"/>
        <v>707.39020564790462</v>
      </c>
      <c r="AU33" s="14">
        <f t="shared" si="7"/>
        <v>733.50759608256476</v>
      </c>
      <c r="AV33" s="14">
        <f t="shared" si="8"/>
        <v>702.49434225038976</v>
      </c>
      <c r="AW33" s="14">
        <f t="shared" si="8"/>
        <v>709.38530101851211</v>
      </c>
      <c r="AX33" s="14">
        <f t="shared" si="8"/>
        <v>709.99674594533394</v>
      </c>
      <c r="AY33" s="14">
        <f t="shared" si="8"/>
        <v>714.1430446148313</v>
      </c>
      <c r="AZ33" s="14">
        <f t="shared" si="9"/>
        <v>687.31188442703967</v>
      </c>
      <c r="BA33" s="14">
        <f t="shared" si="21"/>
        <v>761.4562334474449</v>
      </c>
      <c r="BB33" s="14">
        <f t="shared" si="21"/>
        <v>784.16841405374112</v>
      </c>
      <c r="BC33" s="14">
        <f t="shared" si="21"/>
        <v>838.0066318613724</v>
      </c>
      <c r="BD33" s="14">
        <f t="shared" si="10"/>
        <v>0</v>
      </c>
      <c r="BE33" s="14">
        <f t="shared" si="22"/>
        <v>1521.6598145105779</v>
      </c>
      <c r="BF33" s="14">
        <f t="shared" si="22"/>
        <v>1510.9469545658674</v>
      </c>
      <c r="BG33" s="14">
        <f t="shared" si="22"/>
        <v>1576.8933826440386</v>
      </c>
      <c r="BH33" s="14">
        <f t="shared" si="11"/>
        <v>1548.8575206063663</v>
      </c>
      <c r="BI33" s="14">
        <f t="shared" si="11"/>
        <v>1581.8919666142292</v>
      </c>
      <c r="BJ33" s="14">
        <f t="shared" si="11"/>
        <v>1580.2879071159837</v>
      </c>
      <c r="BK33" s="14">
        <f t="shared" si="11"/>
        <v>1610.4960144607462</v>
      </c>
      <c r="BL33" s="14">
        <f t="shared" si="12"/>
        <v>1559.8855764804459</v>
      </c>
      <c r="BM33" s="14">
        <f t="shared" si="23"/>
        <v>1509.6378334560757</v>
      </c>
      <c r="BN33" s="14">
        <f t="shared" si="23"/>
        <v>1502.3781784230971</v>
      </c>
      <c r="BO33" s="14">
        <f t="shared" si="23"/>
        <v>1580.9918607145257</v>
      </c>
      <c r="BP33" s="14">
        <f t="shared" si="13"/>
        <v>0</v>
      </c>
      <c r="BQ33" s="14">
        <f t="shared" si="24"/>
        <v>2213.1771296191705</v>
      </c>
      <c r="BR33" s="14">
        <f t="shared" si="24"/>
        <v>2218.3371602137718</v>
      </c>
      <c r="BS33" s="14">
        <f t="shared" si="24"/>
        <v>2310.4009787266041</v>
      </c>
      <c r="BT33" s="14">
        <f t="shared" si="14"/>
        <v>2251.3518628567563</v>
      </c>
      <c r="BU33" s="14">
        <f t="shared" si="14"/>
        <v>2291.2772676327409</v>
      </c>
      <c r="BV33" s="14">
        <f t="shared" si="14"/>
        <v>2290.2846530613174</v>
      </c>
      <c r="BW33" s="14">
        <f t="shared" si="14"/>
        <v>2324.6390590755773</v>
      </c>
      <c r="BX33" s="14">
        <f t="shared" si="15"/>
        <v>2247.1974609074864</v>
      </c>
      <c r="BY33" s="14">
        <f t="shared" si="25"/>
        <v>2271.0940669035203</v>
      </c>
      <c r="BZ33" s="14">
        <f t="shared" si="25"/>
        <v>2286.5465924768382</v>
      </c>
      <c r="CA33" s="14">
        <f t="shared" si="25"/>
        <v>2418.9984925758986</v>
      </c>
      <c r="CB33" s="14">
        <f t="shared" si="16"/>
        <v>0</v>
      </c>
    </row>
    <row r="34" spans="1:80" x14ac:dyDescent="0.3">
      <c r="A34" s="230" t="s">
        <v>163</v>
      </c>
      <c r="B34" s="230" t="s">
        <v>198</v>
      </c>
      <c r="C34" s="230" t="s">
        <v>239</v>
      </c>
      <c r="D34" s="230" t="s">
        <v>140</v>
      </c>
      <c r="E34" s="230" t="s">
        <v>136</v>
      </c>
      <c r="F34" s="13">
        <v>1767.9296506697333</v>
      </c>
      <c r="G34" s="13">
        <v>1705.5318511044879</v>
      </c>
      <c r="H34" s="13">
        <v>1737.0964631369995</v>
      </c>
      <c r="I34" s="13">
        <v>1689.4216877538843</v>
      </c>
      <c r="J34" s="13">
        <v>1184.2128146786958</v>
      </c>
      <c r="K34" s="13">
        <v>1196.6098504510501</v>
      </c>
      <c r="L34" s="13">
        <v>1198.6848394527779</v>
      </c>
      <c r="M34" s="13">
        <v>1170.9166447609205</v>
      </c>
      <c r="N34" s="13">
        <v>2031.0116536975256</v>
      </c>
      <c r="O34" s="13">
        <v>1839.2956248285063</v>
      </c>
      <c r="P34" s="13">
        <v>1751.1498105689084</v>
      </c>
      <c r="Q34" s="13"/>
      <c r="R34" s="13">
        <v>3449.9721973805081</v>
      </c>
      <c r="S34" s="13">
        <v>3336.2232001509105</v>
      </c>
      <c r="T34" s="13">
        <v>3503.6738760782146</v>
      </c>
      <c r="U34" s="13">
        <v>3489.0689112784703</v>
      </c>
      <c r="V34" s="13">
        <v>4127.799584107971</v>
      </c>
      <c r="W34" s="13">
        <v>4172.9941683827856</v>
      </c>
      <c r="X34" s="13">
        <v>4173.905952935218</v>
      </c>
      <c r="Y34" s="13">
        <v>4082.8510577716934</v>
      </c>
      <c r="Z34" s="13">
        <v>3615.6295904559584</v>
      </c>
      <c r="AA34" s="13">
        <v>3399.2143592916618</v>
      </c>
      <c r="AB34" s="13">
        <v>3528.1092794687429</v>
      </c>
      <c r="AC34" s="13"/>
      <c r="AD34" s="14">
        <f t="shared" ref="AD34:AG49" si="28">SUM(F34,R34)</f>
        <v>5217.9018480502418</v>
      </c>
      <c r="AE34" s="14">
        <f t="shared" si="28"/>
        <v>5041.7550512553989</v>
      </c>
      <c r="AF34" s="14">
        <f t="shared" si="28"/>
        <v>5240.7703392152143</v>
      </c>
      <c r="AG34" s="14">
        <f t="shared" si="28"/>
        <v>5178.490599032355</v>
      </c>
      <c r="AH34" s="165">
        <v>5312.0123987866664</v>
      </c>
      <c r="AI34" s="165">
        <v>5369.6040188338357</v>
      </c>
      <c r="AJ34" s="165">
        <v>5372.5907923879968</v>
      </c>
      <c r="AK34" s="165">
        <v>5253.7677025326138</v>
      </c>
      <c r="AL34" s="14">
        <f t="shared" ref="AL34:AO49" si="29">SUM(N34,Z34)</f>
        <v>5646.641244153484</v>
      </c>
      <c r="AM34" s="14">
        <f t="shared" si="29"/>
        <v>5238.5099841201682</v>
      </c>
      <c r="AN34" s="14">
        <f t="shared" si="29"/>
        <v>5279.2590900376508</v>
      </c>
      <c r="AO34" s="14">
        <f t="shared" si="29"/>
        <v>0</v>
      </c>
      <c r="AP34" s="13">
        <v>210711</v>
      </c>
      <c r="AQ34" s="13">
        <v>215905.33799999999</v>
      </c>
      <c r="AR34" s="13">
        <v>219576.56099999999</v>
      </c>
      <c r="AS34" s="14">
        <f t="shared" si="7"/>
        <v>839.03054452294066</v>
      </c>
      <c r="AT34" s="14">
        <f t="shared" si="7"/>
        <v>809.41756771335531</v>
      </c>
      <c r="AU34" s="14">
        <f t="shared" si="7"/>
        <v>824.39761718040324</v>
      </c>
      <c r="AV34" s="14">
        <f t="shared" si="8"/>
        <v>782.48259325292111</v>
      </c>
      <c r="AW34" s="14">
        <f t="shared" si="8"/>
        <v>548.48704791110629</v>
      </c>
      <c r="AX34" s="14">
        <f t="shared" si="8"/>
        <v>554.22893270524423</v>
      </c>
      <c r="AY34" s="14">
        <f t="shared" si="8"/>
        <v>555.18999694800414</v>
      </c>
      <c r="AZ34" s="14">
        <f t="shared" si="9"/>
        <v>533.26121851453922</v>
      </c>
      <c r="BA34" s="14">
        <f t="shared" si="21"/>
        <v>940.69543278153026</v>
      </c>
      <c r="BB34" s="14">
        <f t="shared" si="21"/>
        <v>851.89909701468628</v>
      </c>
      <c r="BC34" s="14">
        <f t="shared" si="21"/>
        <v>811.07295761668877</v>
      </c>
      <c r="BD34" s="14">
        <f t="shared" si="10"/>
        <v>0</v>
      </c>
      <c r="BE34" s="14">
        <f t="shared" si="22"/>
        <v>1637.3004719167525</v>
      </c>
      <c r="BF34" s="14">
        <f t="shared" si="22"/>
        <v>1583.3170551850214</v>
      </c>
      <c r="BG34" s="14">
        <f t="shared" si="22"/>
        <v>1662.7864117574377</v>
      </c>
      <c r="BH34" s="14">
        <f t="shared" si="11"/>
        <v>1616.0179009925503</v>
      </c>
      <c r="BI34" s="14">
        <f t="shared" si="11"/>
        <v>1911.8561969542279</v>
      </c>
      <c r="BJ34" s="14">
        <f t="shared" si="11"/>
        <v>1932.7887893085747</v>
      </c>
      <c r="BK34" s="14">
        <f t="shared" si="11"/>
        <v>1933.2110968628383</v>
      </c>
      <c r="BL34" s="14">
        <f t="shared" si="12"/>
        <v>1859.4202583269778</v>
      </c>
      <c r="BM34" s="14">
        <f t="shared" si="23"/>
        <v>1674.6364976191364</v>
      </c>
      <c r="BN34" s="14">
        <f t="shared" si="23"/>
        <v>1574.4003324696225</v>
      </c>
      <c r="BO34" s="14">
        <f t="shared" si="23"/>
        <v>1634.1000700356667</v>
      </c>
      <c r="BP34" s="14">
        <f t="shared" si="13"/>
        <v>0</v>
      </c>
      <c r="BQ34" s="14">
        <f t="shared" si="24"/>
        <v>2476.331016439693</v>
      </c>
      <c r="BR34" s="14">
        <f t="shared" si="24"/>
        <v>2392.734622898377</v>
      </c>
      <c r="BS34" s="14">
        <f t="shared" si="24"/>
        <v>2487.184028937841</v>
      </c>
      <c r="BT34" s="14">
        <f t="shared" si="14"/>
        <v>2398.5004942454711</v>
      </c>
      <c r="BU34" s="14">
        <f t="shared" si="14"/>
        <v>2460.3432448653339</v>
      </c>
      <c r="BV34" s="14">
        <f t="shared" si="14"/>
        <v>2487.0177220138189</v>
      </c>
      <c r="BW34" s="14">
        <f t="shared" si="14"/>
        <v>2488.4010938108427</v>
      </c>
      <c r="BX34" s="14">
        <f t="shared" si="15"/>
        <v>2392.681476841517</v>
      </c>
      <c r="BY34" s="14">
        <f t="shared" si="25"/>
        <v>2615.3319304006668</v>
      </c>
      <c r="BZ34" s="14">
        <f t="shared" si="25"/>
        <v>2426.2994294843088</v>
      </c>
      <c r="CA34" s="14">
        <f t="shared" si="25"/>
        <v>2445.1730276523554</v>
      </c>
      <c r="CB34" s="14">
        <f t="shared" si="16"/>
        <v>0</v>
      </c>
    </row>
    <row r="35" spans="1:80" x14ac:dyDescent="0.3">
      <c r="A35" s="230" t="s">
        <v>163</v>
      </c>
      <c r="B35" s="230" t="s">
        <v>198</v>
      </c>
      <c r="C35" s="230" t="s">
        <v>239</v>
      </c>
      <c r="D35" s="230" t="s">
        <v>152</v>
      </c>
      <c r="E35" s="230" t="s">
        <v>153</v>
      </c>
      <c r="F35" s="13">
        <v>2400.8605672664148</v>
      </c>
      <c r="G35" s="13">
        <v>2256.3736153091168</v>
      </c>
      <c r="H35" s="13">
        <v>2686.6676010315832</v>
      </c>
      <c r="I35" s="13">
        <v>2543.1307112156346</v>
      </c>
      <c r="J35" s="13">
        <v>2747.9924392221865</v>
      </c>
      <c r="K35" s="13">
        <v>2614.6102104631691</v>
      </c>
      <c r="L35" s="13">
        <v>2612.5429740190648</v>
      </c>
      <c r="M35" s="13">
        <v>2373.7184043135776</v>
      </c>
      <c r="N35" s="13">
        <v>2901.7200238409723</v>
      </c>
      <c r="O35" s="13">
        <v>2788.9025587818205</v>
      </c>
      <c r="P35" s="13">
        <v>2798.4153379158492</v>
      </c>
      <c r="Q35" s="13"/>
      <c r="R35" s="13">
        <v>5176.6379820542616</v>
      </c>
      <c r="S35" s="13">
        <v>4994.0543327200885</v>
      </c>
      <c r="T35" s="13">
        <v>5521.2576849920124</v>
      </c>
      <c r="U35" s="13">
        <v>5343.1308527823758</v>
      </c>
      <c r="V35" s="13">
        <v>5489.3747829160511</v>
      </c>
      <c r="W35" s="13">
        <v>5217.2835921176138</v>
      </c>
      <c r="X35" s="13">
        <v>5509.0382238621232</v>
      </c>
      <c r="Y35" s="13">
        <v>5319.6217195770805</v>
      </c>
      <c r="Z35" s="13">
        <v>5256.6148490722971</v>
      </c>
      <c r="AA35" s="13">
        <v>5390.3763606272978</v>
      </c>
      <c r="AB35" s="13">
        <v>5583.5360759553323</v>
      </c>
      <c r="AC35" s="13"/>
      <c r="AD35" s="14">
        <f t="shared" si="28"/>
        <v>7577.4985493206768</v>
      </c>
      <c r="AE35" s="14">
        <f t="shared" si="28"/>
        <v>7250.4279480292053</v>
      </c>
      <c r="AF35" s="14">
        <f t="shared" si="28"/>
        <v>8207.9252860235956</v>
      </c>
      <c r="AG35" s="14">
        <f t="shared" si="28"/>
        <v>7886.2615639980104</v>
      </c>
      <c r="AH35" s="165">
        <v>8237.3672221382367</v>
      </c>
      <c r="AI35" s="165">
        <v>7831.8938025807829</v>
      </c>
      <c r="AJ35" s="165">
        <v>8121.5811978811871</v>
      </c>
      <c r="AK35" s="165">
        <v>7693.3401238906572</v>
      </c>
      <c r="AL35" s="14">
        <f t="shared" si="29"/>
        <v>8158.3348729132695</v>
      </c>
      <c r="AM35" s="14">
        <f t="shared" si="29"/>
        <v>8179.2789194091183</v>
      </c>
      <c r="AN35" s="14">
        <f t="shared" si="29"/>
        <v>8381.951413871182</v>
      </c>
      <c r="AO35" s="14">
        <f t="shared" si="29"/>
        <v>0</v>
      </c>
      <c r="AP35" s="13">
        <v>387803</v>
      </c>
      <c r="AQ35" s="13">
        <v>394761.15299999999</v>
      </c>
      <c r="AR35" s="13">
        <v>399459.33199999999</v>
      </c>
      <c r="AS35" s="14">
        <f t="shared" si="7"/>
        <v>619.09282993334625</v>
      </c>
      <c r="AT35" s="14">
        <f t="shared" si="7"/>
        <v>581.8350078027031</v>
      </c>
      <c r="AU35" s="14">
        <f t="shared" si="7"/>
        <v>692.79185592467911</v>
      </c>
      <c r="AV35" s="14">
        <f t="shared" si="8"/>
        <v>644.22010420453773</v>
      </c>
      <c r="AW35" s="14">
        <f t="shared" si="8"/>
        <v>696.11521253769024</v>
      </c>
      <c r="AX35" s="14">
        <f t="shared" si="8"/>
        <v>662.32712884572231</v>
      </c>
      <c r="AY35" s="14">
        <f t="shared" si="8"/>
        <v>661.80346119798287</v>
      </c>
      <c r="AZ35" s="14">
        <f t="shared" si="9"/>
        <v>594.23280773762917</v>
      </c>
      <c r="BA35" s="14">
        <f t="shared" si="21"/>
        <v>735.05713563486631</v>
      </c>
      <c r="BB35" s="14">
        <f t="shared" si="21"/>
        <v>706.47847124456553</v>
      </c>
      <c r="BC35" s="14">
        <f t="shared" si="21"/>
        <v>708.88822688078665</v>
      </c>
      <c r="BD35" s="14">
        <f t="shared" si="10"/>
        <v>0</v>
      </c>
      <c r="BE35" s="14">
        <f t="shared" si="22"/>
        <v>1334.8627994250332</v>
      </c>
      <c r="BF35" s="14">
        <f t="shared" si="22"/>
        <v>1287.7812530382923</v>
      </c>
      <c r="BG35" s="14">
        <f t="shared" si="22"/>
        <v>1423.727429904362</v>
      </c>
      <c r="BH35" s="14">
        <f t="shared" si="11"/>
        <v>1353.5097899519956</v>
      </c>
      <c r="BI35" s="14">
        <f t="shared" si="11"/>
        <v>1390.5559706671672</v>
      </c>
      <c r="BJ35" s="14">
        <f t="shared" si="11"/>
        <v>1321.6304472891268</v>
      </c>
      <c r="BK35" s="14">
        <f t="shared" si="11"/>
        <v>1395.5370689329513</v>
      </c>
      <c r="BL35" s="14">
        <f t="shared" si="12"/>
        <v>1331.7054562082633</v>
      </c>
      <c r="BM35" s="14">
        <f t="shared" si="23"/>
        <v>1331.5937521016151</v>
      </c>
      <c r="BN35" s="14">
        <f t="shared" si="23"/>
        <v>1365.4779148512866</v>
      </c>
      <c r="BO35" s="14">
        <f t="shared" si="23"/>
        <v>1414.4086958716864</v>
      </c>
      <c r="BP35" s="14">
        <f t="shared" si="13"/>
        <v>0</v>
      </c>
      <c r="BQ35" s="14">
        <f t="shared" si="24"/>
        <v>1953.9556293583796</v>
      </c>
      <c r="BR35" s="14">
        <f t="shared" si="24"/>
        <v>1869.6162608409952</v>
      </c>
      <c r="BS35" s="14">
        <f t="shared" si="24"/>
        <v>2116.5192858290411</v>
      </c>
      <c r="BT35" s="14">
        <f t="shared" si="14"/>
        <v>1997.7298941565334</v>
      </c>
      <c r="BU35" s="14">
        <f t="shared" si="14"/>
        <v>2086.6711832048572</v>
      </c>
      <c r="BV35" s="14">
        <f t="shared" si="14"/>
        <v>1983.957576134849</v>
      </c>
      <c r="BW35" s="14">
        <f t="shared" si="14"/>
        <v>2057.340530130934</v>
      </c>
      <c r="BX35" s="14">
        <f t="shared" si="15"/>
        <v>1925.9382639458922</v>
      </c>
      <c r="BY35" s="14">
        <f t="shared" si="25"/>
        <v>2066.6508877364813</v>
      </c>
      <c r="BZ35" s="14">
        <f t="shared" si="25"/>
        <v>2071.9563860958524</v>
      </c>
      <c r="CA35" s="14">
        <f t="shared" si="25"/>
        <v>2123.2969227524732</v>
      </c>
      <c r="CB35" s="14">
        <f t="shared" si="16"/>
        <v>0</v>
      </c>
    </row>
    <row r="36" spans="1:80" x14ac:dyDescent="0.3">
      <c r="A36" s="230" t="s">
        <v>148</v>
      </c>
      <c r="B36" s="230" t="s">
        <v>167</v>
      </c>
      <c r="C36" s="230" t="s">
        <v>142</v>
      </c>
      <c r="D36" s="230" t="s">
        <v>161</v>
      </c>
      <c r="E36" s="230" t="s">
        <v>162</v>
      </c>
      <c r="F36" s="13">
        <v>2432.1384951439686</v>
      </c>
      <c r="G36" s="13">
        <v>2144.5394677416848</v>
      </c>
      <c r="H36" s="13">
        <v>1992.4455398838779</v>
      </c>
      <c r="I36" s="13">
        <v>2181.264707927</v>
      </c>
      <c r="J36" s="13">
        <v>2589.9373661544578</v>
      </c>
      <c r="K36" s="13">
        <v>2347.5746177577366</v>
      </c>
      <c r="L36" s="13">
        <v>2176.7021609892545</v>
      </c>
      <c r="M36" s="13">
        <v>2593.1307970839584</v>
      </c>
      <c r="N36" s="13">
        <v>2289.1910458535626</v>
      </c>
      <c r="O36" s="13">
        <v>2305.3492942888752</v>
      </c>
      <c r="P36" s="13">
        <v>2421.7379071789983</v>
      </c>
      <c r="Q36" s="13"/>
      <c r="R36" s="13">
        <v>6199.2935619606233</v>
      </c>
      <c r="S36" s="13">
        <v>5751.784943710536</v>
      </c>
      <c r="T36" s="13">
        <v>5975.0058815232842</v>
      </c>
      <c r="U36" s="13">
        <v>6412.28833237047</v>
      </c>
      <c r="V36" s="13">
        <v>6290.4132044260741</v>
      </c>
      <c r="W36" s="13">
        <v>5788.5635781891078</v>
      </c>
      <c r="X36" s="13">
        <v>6006.1356556521359</v>
      </c>
      <c r="Y36" s="13">
        <v>6062.6796405114728</v>
      </c>
      <c r="Z36" s="13">
        <v>6166.3519012629185</v>
      </c>
      <c r="AA36" s="13">
        <v>6173.4150959747076</v>
      </c>
      <c r="AB36" s="13">
        <v>6653.1256305267325</v>
      </c>
      <c r="AC36" s="13"/>
      <c r="AD36" s="14">
        <f t="shared" si="28"/>
        <v>8631.4320571045919</v>
      </c>
      <c r="AE36" s="14">
        <f t="shared" si="28"/>
        <v>7896.3244114522204</v>
      </c>
      <c r="AF36" s="14">
        <f t="shared" si="28"/>
        <v>7967.4514214071623</v>
      </c>
      <c r="AG36" s="14">
        <f t="shared" si="28"/>
        <v>8593.5530402974691</v>
      </c>
      <c r="AH36" s="165">
        <v>8880.350570580531</v>
      </c>
      <c r="AI36" s="165">
        <v>8136.1381959468436</v>
      </c>
      <c r="AJ36" s="165">
        <v>8182.8378166413895</v>
      </c>
      <c r="AK36" s="165">
        <v>8655.8104375954317</v>
      </c>
      <c r="AL36" s="14">
        <f t="shared" si="29"/>
        <v>8455.5429471164807</v>
      </c>
      <c r="AM36" s="14">
        <f t="shared" si="29"/>
        <v>8478.7643902635828</v>
      </c>
      <c r="AN36" s="14">
        <f t="shared" si="29"/>
        <v>9074.8635377057308</v>
      </c>
      <c r="AO36" s="14">
        <f t="shared" si="29"/>
        <v>0</v>
      </c>
      <c r="AP36" s="13">
        <v>243341</v>
      </c>
      <c r="AQ36" s="13">
        <v>245515.23199999999</v>
      </c>
      <c r="AR36" s="13">
        <v>247356.18700000001</v>
      </c>
      <c r="AS36" s="14">
        <f t="shared" si="7"/>
        <v>999.47748022074722</v>
      </c>
      <c r="AT36" s="14">
        <f t="shared" si="7"/>
        <v>881.28982281723381</v>
      </c>
      <c r="AU36" s="14">
        <f t="shared" si="7"/>
        <v>818.78743815628195</v>
      </c>
      <c r="AV36" s="14">
        <f t="shared" si="8"/>
        <v>888.44373937947762</v>
      </c>
      <c r="AW36" s="14">
        <f t="shared" si="8"/>
        <v>1054.8988529373437</v>
      </c>
      <c r="AX36" s="14">
        <f t="shared" si="8"/>
        <v>956.1828806441373</v>
      </c>
      <c r="AY36" s="14">
        <f t="shared" si="8"/>
        <v>886.58538342307611</v>
      </c>
      <c r="AZ36" s="14">
        <f t="shared" si="9"/>
        <v>1048.3387654596884</v>
      </c>
      <c r="BA36" s="14">
        <f t="shared" si="21"/>
        <v>932.40286038691181</v>
      </c>
      <c r="BB36" s="14">
        <f t="shared" si="21"/>
        <v>938.98422330426956</v>
      </c>
      <c r="BC36" s="14">
        <f t="shared" si="21"/>
        <v>986.39008563794471</v>
      </c>
      <c r="BD36" s="14">
        <f t="shared" si="10"/>
        <v>0</v>
      </c>
      <c r="BE36" s="14">
        <f t="shared" si="22"/>
        <v>2547.5746224272207</v>
      </c>
      <c r="BF36" s="14">
        <f t="shared" si="22"/>
        <v>2363.672765259671</v>
      </c>
      <c r="BG36" s="14">
        <f t="shared" si="22"/>
        <v>2455.4045070593465</v>
      </c>
      <c r="BH36" s="14">
        <f t="shared" si="11"/>
        <v>2611.7680276433807</v>
      </c>
      <c r="BI36" s="14">
        <f t="shared" si="11"/>
        <v>2562.127470944888</v>
      </c>
      <c r="BJ36" s="14">
        <f t="shared" si="11"/>
        <v>2357.7207536309224</v>
      </c>
      <c r="BK36" s="14">
        <f t="shared" si="11"/>
        <v>2446.339319448879</v>
      </c>
      <c r="BL36" s="14">
        <f t="shared" si="12"/>
        <v>2450.991711200445</v>
      </c>
      <c r="BM36" s="14">
        <f t="shared" si="23"/>
        <v>2511.5964704230323</v>
      </c>
      <c r="BN36" s="14">
        <f t="shared" si="23"/>
        <v>2514.4733569828809</v>
      </c>
      <c r="BO36" s="14">
        <f t="shared" si="23"/>
        <v>2709.8626738265807</v>
      </c>
      <c r="BP36" s="14">
        <f t="shared" si="13"/>
        <v>0</v>
      </c>
      <c r="BQ36" s="14">
        <f t="shared" si="24"/>
        <v>3547.0521026479678</v>
      </c>
      <c r="BR36" s="14">
        <f t="shared" si="24"/>
        <v>3244.9625880769045</v>
      </c>
      <c r="BS36" s="14">
        <f t="shared" si="24"/>
        <v>3274.1919452156285</v>
      </c>
      <c r="BT36" s="14">
        <f t="shared" si="14"/>
        <v>3500.2117670228581</v>
      </c>
      <c r="BU36" s="14">
        <f t="shared" si="14"/>
        <v>3617.0263238822308</v>
      </c>
      <c r="BV36" s="14">
        <f t="shared" si="14"/>
        <v>3313.9036342750596</v>
      </c>
      <c r="BW36" s="14">
        <f t="shared" si="14"/>
        <v>3332.9247028719547</v>
      </c>
      <c r="BX36" s="14">
        <f t="shared" si="15"/>
        <v>3499.3304766601332</v>
      </c>
      <c r="BY36" s="14">
        <f t="shared" si="25"/>
        <v>3443.9993308099438</v>
      </c>
      <c r="BZ36" s="14">
        <f t="shared" si="25"/>
        <v>3453.4575802871504</v>
      </c>
      <c r="CA36" s="14">
        <f t="shared" si="25"/>
        <v>3696.2527594645253</v>
      </c>
      <c r="CB36" s="14">
        <f t="shared" si="16"/>
        <v>0</v>
      </c>
    </row>
    <row r="37" spans="1:80" x14ac:dyDescent="0.3">
      <c r="A37" s="230" t="s">
        <v>172</v>
      </c>
      <c r="B37" s="230" t="s">
        <v>213</v>
      </c>
      <c r="C37" s="230" t="s">
        <v>224</v>
      </c>
      <c r="D37" s="230" t="s">
        <v>170</v>
      </c>
      <c r="E37" s="230" t="s">
        <v>171</v>
      </c>
      <c r="F37" s="13">
        <v>1458.2577531313877</v>
      </c>
      <c r="G37" s="13">
        <v>1403.5176606000439</v>
      </c>
      <c r="H37" s="13">
        <v>1446.1428073509749</v>
      </c>
      <c r="I37" s="13">
        <v>1333.9930616051963</v>
      </c>
      <c r="J37" s="13">
        <v>1462.5375402900406</v>
      </c>
      <c r="K37" s="13">
        <v>1481.1177730245565</v>
      </c>
      <c r="L37" s="13">
        <v>1508.0619420067769</v>
      </c>
      <c r="M37" s="13">
        <v>1462.3706443445465</v>
      </c>
      <c r="N37" s="13">
        <v>1425.4900707908293</v>
      </c>
      <c r="O37" s="13">
        <v>1462.0770064575413</v>
      </c>
      <c r="P37" s="13">
        <v>1709.659712794514</v>
      </c>
      <c r="Q37" s="13"/>
      <c r="R37" s="13">
        <v>2930.6210011628536</v>
      </c>
      <c r="S37" s="13">
        <v>2959.8504793609563</v>
      </c>
      <c r="T37" s="13">
        <v>3167.8190833973249</v>
      </c>
      <c r="U37" s="13">
        <v>3102.4998837847888</v>
      </c>
      <c r="V37" s="13">
        <v>2862.7153095190924</v>
      </c>
      <c r="W37" s="13">
        <v>2909.052747702031</v>
      </c>
      <c r="X37" s="13">
        <v>2954.6225451360333</v>
      </c>
      <c r="Y37" s="13">
        <v>2864.7579876038794</v>
      </c>
      <c r="Z37" s="13">
        <v>3148.181281108853</v>
      </c>
      <c r="AA37" s="13">
        <v>3005.5564600406337</v>
      </c>
      <c r="AB37" s="13">
        <v>3282.4833304051854</v>
      </c>
      <c r="AC37" s="13"/>
      <c r="AD37" s="14">
        <f t="shared" si="28"/>
        <v>4388.8787542942409</v>
      </c>
      <c r="AE37" s="14">
        <f t="shared" si="28"/>
        <v>4363.3681399610005</v>
      </c>
      <c r="AF37" s="14">
        <f t="shared" si="28"/>
        <v>4613.9618907483</v>
      </c>
      <c r="AG37" s="14">
        <f t="shared" si="28"/>
        <v>4436.4929453899849</v>
      </c>
      <c r="AH37" s="165">
        <v>4325.2528498091333</v>
      </c>
      <c r="AI37" s="165">
        <v>4390.1705207265868</v>
      </c>
      <c r="AJ37" s="165">
        <v>4462.6844871428111</v>
      </c>
      <c r="AK37" s="165">
        <v>4327.1286319484261</v>
      </c>
      <c r="AL37" s="14">
        <f t="shared" si="29"/>
        <v>4573.6713518996821</v>
      </c>
      <c r="AM37" s="14">
        <f t="shared" si="29"/>
        <v>4467.633466498175</v>
      </c>
      <c r="AN37" s="14">
        <f t="shared" si="29"/>
        <v>4992.1430431996996</v>
      </c>
      <c r="AO37" s="14">
        <f t="shared" si="29"/>
        <v>0</v>
      </c>
      <c r="AP37" s="13">
        <v>188678</v>
      </c>
      <c r="AQ37" s="13">
        <v>190036.11799999999</v>
      </c>
      <c r="AR37" s="13">
        <v>191323.92199999999</v>
      </c>
      <c r="AS37" s="14">
        <f t="shared" si="7"/>
        <v>772.88171017892273</v>
      </c>
      <c r="AT37" s="14">
        <f t="shared" si="7"/>
        <v>743.86926965520297</v>
      </c>
      <c r="AU37" s="14">
        <f t="shared" si="7"/>
        <v>766.46074653694382</v>
      </c>
      <c r="AV37" s="14">
        <f t="shared" si="8"/>
        <v>701.96817091643413</v>
      </c>
      <c r="AW37" s="14">
        <f t="shared" si="8"/>
        <v>769.61030128495929</v>
      </c>
      <c r="AX37" s="14">
        <f t="shared" si="8"/>
        <v>779.38751254882857</v>
      </c>
      <c r="AY37" s="14">
        <f t="shared" si="8"/>
        <v>793.56595887039578</v>
      </c>
      <c r="AZ37" s="14">
        <f t="shared" si="9"/>
        <v>764.34281142561281</v>
      </c>
      <c r="BA37" s="14">
        <f t="shared" si="21"/>
        <v>750.11533901720168</v>
      </c>
      <c r="BB37" s="14">
        <f t="shared" si="21"/>
        <v>769.36796112491709</v>
      </c>
      <c r="BC37" s="14">
        <f t="shared" si="21"/>
        <v>899.64988276308304</v>
      </c>
      <c r="BD37" s="14">
        <f t="shared" si="10"/>
        <v>0</v>
      </c>
      <c r="BE37" s="14">
        <f t="shared" si="22"/>
        <v>1553.2393819962335</v>
      </c>
      <c r="BF37" s="14">
        <f t="shared" si="22"/>
        <v>1568.7311076866176</v>
      </c>
      <c r="BG37" s="14">
        <f t="shared" si="22"/>
        <v>1678.9551953048713</v>
      </c>
      <c r="BH37" s="14">
        <f t="shared" si="11"/>
        <v>1632.5843299876231</v>
      </c>
      <c r="BI37" s="14">
        <f t="shared" si="11"/>
        <v>1506.4059083332215</v>
      </c>
      <c r="BJ37" s="14">
        <f t="shared" si="11"/>
        <v>1530.7893985195126</v>
      </c>
      <c r="BK37" s="14">
        <f t="shared" si="11"/>
        <v>1554.7689440467486</v>
      </c>
      <c r="BL37" s="14">
        <f t="shared" si="12"/>
        <v>1497.3339233574145</v>
      </c>
      <c r="BM37" s="14">
        <f t="shared" si="23"/>
        <v>1656.6226011356709</v>
      </c>
      <c r="BN37" s="14">
        <f t="shared" si="23"/>
        <v>1581.5711727181429</v>
      </c>
      <c r="BO37" s="14">
        <f t="shared" si="23"/>
        <v>1727.2944558913719</v>
      </c>
      <c r="BP37" s="14">
        <f t="shared" si="13"/>
        <v>0</v>
      </c>
      <c r="BQ37" s="14">
        <f t="shared" si="24"/>
        <v>2326.1210921751563</v>
      </c>
      <c r="BR37" s="14">
        <f t="shared" si="24"/>
        <v>2312.6003773418206</v>
      </c>
      <c r="BS37" s="14">
        <f t="shared" si="24"/>
        <v>2445.4159418418149</v>
      </c>
      <c r="BT37" s="14">
        <f t="shared" si="14"/>
        <v>2334.5525009040571</v>
      </c>
      <c r="BU37" s="14">
        <f t="shared" si="14"/>
        <v>2276.0162096181812</v>
      </c>
      <c r="BV37" s="14">
        <f t="shared" si="14"/>
        <v>2310.1769110683408</v>
      </c>
      <c r="BW37" s="14">
        <f t="shared" si="14"/>
        <v>2348.334902917145</v>
      </c>
      <c r="BX37" s="14">
        <f t="shared" si="15"/>
        <v>2261.6767347830273</v>
      </c>
      <c r="BY37" s="14">
        <f t="shared" si="25"/>
        <v>2406.7379401528729</v>
      </c>
      <c r="BZ37" s="14">
        <f t="shared" si="25"/>
        <v>2350.9391338430601</v>
      </c>
      <c r="CA37" s="14">
        <f t="shared" si="25"/>
        <v>2626.9443386544549</v>
      </c>
      <c r="CB37" s="14">
        <f t="shared" si="16"/>
        <v>0</v>
      </c>
    </row>
    <row r="38" spans="1:80" x14ac:dyDescent="0.3">
      <c r="A38" s="230" t="s">
        <v>154</v>
      </c>
      <c r="B38" s="230" t="s">
        <v>192</v>
      </c>
      <c r="C38" s="230" t="s">
        <v>203</v>
      </c>
      <c r="D38" s="230" t="s">
        <v>179</v>
      </c>
      <c r="E38" s="230" t="s">
        <v>180</v>
      </c>
      <c r="F38" s="13">
        <v>1664.7807270816361</v>
      </c>
      <c r="G38" s="13">
        <v>1565.3160153432675</v>
      </c>
      <c r="H38" s="13">
        <v>1520.9160878220343</v>
      </c>
      <c r="I38" s="13">
        <v>1497.6542054903198</v>
      </c>
      <c r="J38" s="13">
        <v>1785.435780674452</v>
      </c>
      <c r="K38" s="13">
        <v>1682.3259659638461</v>
      </c>
      <c r="L38" s="13">
        <v>1732.7220062438055</v>
      </c>
      <c r="M38" s="13">
        <v>1808.4512929555888</v>
      </c>
      <c r="N38" s="13">
        <v>1570.8416054035852</v>
      </c>
      <c r="O38" s="13">
        <v>1587.1120566163215</v>
      </c>
      <c r="P38" s="13">
        <v>1739.0417196090987</v>
      </c>
      <c r="Q38" s="13"/>
      <c r="R38" s="13">
        <v>3147.2438331259873</v>
      </c>
      <c r="S38" s="13">
        <v>3091.3785972839501</v>
      </c>
      <c r="T38" s="13">
        <v>3311.773815496068</v>
      </c>
      <c r="U38" s="13">
        <v>3332.5558408214411</v>
      </c>
      <c r="V38" s="13">
        <v>3201.8783630574871</v>
      </c>
      <c r="W38" s="13">
        <v>3113.2762130075721</v>
      </c>
      <c r="X38" s="13">
        <v>3336.8769609479473</v>
      </c>
      <c r="Y38" s="13">
        <v>3258.6349298681034</v>
      </c>
      <c r="Z38" s="13">
        <v>3227.7301641901267</v>
      </c>
      <c r="AA38" s="13">
        <v>3212.6126375758831</v>
      </c>
      <c r="AB38" s="13">
        <v>3483.5131622331692</v>
      </c>
      <c r="AC38" s="13"/>
      <c r="AD38" s="14">
        <f t="shared" si="28"/>
        <v>4812.0245602076229</v>
      </c>
      <c r="AE38" s="14">
        <f t="shared" si="28"/>
        <v>4656.6946126272178</v>
      </c>
      <c r="AF38" s="14">
        <f t="shared" si="28"/>
        <v>4832.6899033181026</v>
      </c>
      <c r="AG38" s="14">
        <f t="shared" si="28"/>
        <v>4830.2100463117604</v>
      </c>
      <c r="AH38" s="165">
        <v>4987.3141437319382</v>
      </c>
      <c r="AI38" s="165">
        <v>4795.6021789714187</v>
      </c>
      <c r="AJ38" s="165">
        <v>5069.5989671917532</v>
      </c>
      <c r="AK38" s="165">
        <v>5067.0862228236911</v>
      </c>
      <c r="AL38" s="14">
        <f t="shared" si="29"/>
        <v>4798.5717695937119</v>
      </c>
      <c r="AM38" s="14">
        <f t="shared" si="29"/>
        <v>4799.7246941922049</v>
      </c>
      <c r="AN38" s="14">
        <f t="shared" si="29"/>
        <v>5222.5548818422676</v>
      </c>
      <c r="AO38" s="14">
        <f t="shared" si="29"/>
        <v>0</v>
      </c>
      <c r="AP38" s="13">
        <v>169912</v>
      </c>
      <c r="AQ38" s="13">
        <v>172812.704</v>
      </c>
      <c r="AR38" s="13">
        <v>174812.43900000001</v>
      </c>
      <c r="AS38" s="14">
        <f t="shared" si="7"/>
        <v>979.78996603043686</v>
      </c>
      <c r="AT38" s="14">
        <f t="shared" si="7"/>
        <v>921.251009548041</v>
      </c>
      <c r="AU38" s="14">
        <f t="shared" si="7"/>
        <v>895.11987842061433</v>
      </c>
      <c r="AV38" s="14">
        <f t="shared" si="8"/>
        <v>866.63432191323147</v>
      </c>
      <c r="AW38" s="14">
        <f t="shared" si="8"/>
        <v>1033.1623424366139</v>
      </c>
      <c r="AX38" s="14">
        <f t="shared" si="8"/>
        <v>973.49669730522021</v>
      </c>
      <c r="AY38" s="14">
        <f t="shared" si="8"/>
        <v>1002.6589285031994</v>
      </c>
      <c r="AZ38" s="14">
        <f t="shared" si="9"/>
        <v>1034.5095024705813</v>
      </c>
      <c r="BA38" s="14">
        <f t="shared" si="21"/>
        <v>908.98502774633107</v>
      </c>
      <c r="BB38" s="14">
        <f t="shared" si="21"/>
        <v>918.40010594147157</v>
      </c>
      <c r="BC38" s="14">
        <f t="shared" si="21"/>
        <v>1006.3159011788268</v>
      </c>
      <c r="BD38" s="14">
        <f t="shared" si="10"/>
        <v>0</v>
      </c>
      <c r="BE38" s="14">
        <f t="shared" si="22"/>
        <v>1852.2787284747326</v>
      </c>
      <c r="BF38" s="14">
        <f t="shared" si="22"/>
        <v>1819.3998053603925</v>
      </c>
      <c r="BG38" s="14">
        <f t="shared" si="22"/>
        <v>1949.1111960874264</v>
      </c>
      <c r="BH38" s="14">
        <f t="shared" si="11"/>
        <v>1928.4206332547412</v>
      </c>
      <c r="BI38" s="14">
        <f t="shared" si="11"/>
        <v>1852.8026522040227</v>
      </c>
      <c r="BJ38" s="14">
        <f t="shared" si="11"/>
        <v>1801.5320291542757</v>
      </c>
      <c r="BK38" s="14">
        <f t="shared" si="11"/>
        <v>1930.9210976456611</v>
      </c>
      <c r="BL38" s="14">
        <f t="shared" si="12"/>
        <v>1864.074975733336</v>
      </c>
      <c r="BM38" s="14">
        <f t="shared" si="23"/>
        <v>1867.762085471521</v>
      </c>
      <c r="BN38" s="14">
        <f t="shared" si="23"/>
        <v>1859.0141599635426</v>
      </c>
      <c r="BO38" s="14">
        <f t="shared" si="23"/>
        <v>2015.7737721835365</v>
      </c>
      <c r="BP38" s="14">
        <f t="shared" si="13"/>
        <v>0</v>
      </c>
      <c r="BQ38" s="14">
        <f t="shared" si="24"/>
        <v>2832.0686945051689</v>
      </c>
      <c r="BR38" s="14">
        <f t="shared" si="24"/>
        <v>2740.6508149084339</v>
      </c>
      <c r="BS38" s="14">
        <f t="shared" si="24"/>
        <v>2844.2310745080408</v>
      </c>
      <c r="BT38" s="14">
        <f t="shared" si="14"/>
        <v>2795.0549551679719</v>
      </c>
      <c r="BU38" s="14">
        <f t="shared" si="14"/>
        <v>2885.9649946406362</v>
      </c>
      <c r="BV38" s="14">
        <f t="shared" si="14"/>
        <v>2775.0287264594963</v>
      </c>
      <c r="BW38" s="14">
        <f t="shared" si="14"/>
        <v>2933.5800261488607</v>
      </c>
      <c r="BX38" s="14">
        <f t="shared" si="15"/>
        <v>2898.5844782039171</v>
      </c>
      <c r="BY38" s="14">
        <f t="shared" si="25"/>
        <v>2776.7471132178525</v>
      </c>
      <c r="BZ38" s="14">
        <f t="shared" si="25"/>
        <v>2777.4142659050144</v>
      </c>
      <c r="CA38" s="14">
        <f t="shared" si="25"/>
        <v>3022.0896733623631</v>
      </c>
      <c r="CB38" s="14">
        <f t="shared" si="16"/>
        <v>0</v>
      </c>
    </row>
    <row r="39" spans="1:80" x14ac:dyDescent="0.3">
      <c r="A39" s="230" t="s">
        <v>163</v>
      </c>
      <c r="B39" s="230" t="s">
        <v>198</v>
      </c>
      <c r="C39" s="230" t="s">
        <v>239</v>
      </c>
      <c r="D39" s="230" t="s">
        <v>188</v>
      </c>
      <c r="E39" s="230" t="s">
        <v>189</v>
      </c>
      <c r="F39" s="13">
        <v>2301.7853893807082</v>
      </c>
      <c r="G39" s="13">
        <v>2361.6248101751266</v>
      </c>
      <c r="H39" s="13">
        <v>2504.1587689165281</v>
      </c>
      <c r="I39" s="13">
        <v>2266.811411646825</v>
      </c>
      <c r="J39" s="13">
        <v>2427.2359078455938</v>
      </c>
      <c r="K39" s="13">
        <v>2453.4840494553978</v>
      </c>
      <c r="L39" s="13">
        <v>2456.6605974169838</v>
      </c>
      <c r="M39" s="13">
        <v>2406.5354818528826</v>
      </c>
      <c r="N39" s="13">
        <v>2514.5681779547931</v>
      </c>
      <c r="O39" s="13">
        <v>2328.2230332604368</v>
      </c>
      <c r="P39" s="13">
        <v>2677.8237336868851</v>
      </c>
      <c r="Q39" s="13"/>
      <c r="R39" s="13">
        <v>4156.3961692532439</v>
      </c>
      <c r="S39" s="13">
        <v>4244.2935554740725</v>
      </c>
      <c r="T39" s="13">
        <v>4299.8576055744252</v>
      </c>
      <c r="U39" s="13">
        <v>4313.3187733913455</v>
      </c>
      <c r="V39" s="13">
        <v>4345.4992919188171</v>
      </c>
      <c r="W39" s="13">
        <v>4393.1397827215733</v>
      </c>
      <c r="X39" s="13">
        <v>4393.1397827215733</v>
      </c>
      <c r="Y39" s="13">
        <v>4295.7351272334372</v>
      </c>
      <c r="Z39" s="13">
        <v>4249.058725699394</v>
      </c>
      <c r="AA39" s="13">
        <v>4043.0793600297129</v>
      </c>
      <c r="AB39" s="13">
        <v>4270.7498078933568</v>
      </c>
      <c r="AC39" s="13"/>
      <c r="AD39" s="14">
        <f t="shared" si="28"/>
        <v>6458.1815586339526</v>
      </c>
      <c r="AE39" s="14">
        <f t="shared" si="28"/>
        <v>6605.9183656491987</v>
      </c>
      <c r="AF39" s="14">
        <f t="shared" si="28"/>
        <v>6804.0163744909532</v>
      </c>
      <c r="AG39" s="14">
        <f t="shared" si="28"/>
        <v>6580.1301850381706</v>
      </c>
      <c r="AH39" s="165">
        <v>6772.7351997644109</v>
      </c>
      <c r="AI39" s="165">
        <v>6846.6238321769706</v>
      </c>
      <c r="AJ39" s="165">
        <v>6849.8003801385566</v>
      </c>
      <c r="AK39" s="165">
        <v>6702.2706090863194</v>
      </c>
      <c r="AL39" s="14">
        <f t="shared" si="29"/>
        <v>6763.6269036541871</v>
      </c>
      <c r="AM39" s="14">
        <f t="shared" si="29"/>
        <v>6371.3023932901497</v>
      </c>
      <c r="AN39" s="14">
        <f t="shared" si="29"/>
        <v>6948.5735415802419</v>
      </c>
      <c r="AO39" s="14">
        <f t="shared" si="29"/>
        <v>0</v>
      </c>
      <c r="AP39" s="13">
        <v>246124</v>
      </c>
      <c r="AQ39" s="13">
        <v>250065.462</v>
      </c>
      <c r="AR39" s="13">
        <v>252641.69500000001</v>
      </c>
      <c r="AS39" s="14">
        <f t="shared" si="7"/>
        <v>935.21370909814084</v>
      </c>
      <c r="AT39" s="14">
        <f t="shared" si="7"/>
        <v>959.52642171227774</v>
      </c>
      <c r="AU39" s="14">
        <f t="shared" si="7"/>
        <v>1017.4378642133754</v>
      </c>
      <c r="AV39" s="14">
        <f t="shared" si="8"/>
        <v>906.48720279765189</v>
      </c>
      <c r="AW39" s="14">
        <f t="shared" si="8"/>
        <v>970.64020294237753</v>
      </c>
      <c r="AX39" s="14">
        <f t="shared" si="8"/>
        <v>981.13671109663187</v>
      </c>
      <c r="AY39" s="14">
        <f t="shared" si="8"/>
        <v>982.40699765927036</v>
      </c>
      <c r="AZ39" s="14">
        <f t="shared" si="9"/>
        <v>952.54881893223614</v>
      </c>
      <c r="BA39" s="14">
        <f t="shared" si="21"/>
        <v>1005.5639662684779</v>
      </c>
      <c r="BB39" s="14">
        <f t="shared" si="21"/>
        <v>931.04542092279689</v>
      </c>
      <c r="BC39" s="14">
        <f t="shared" si="21"/>
        <v>1070.8490937812455</v>
      </c>
      <c r="BD39" s="14">
        <f t="shared" si="10"/>
        <v>0</v>
      </c>
      <c r="BE39" s="14">
        <f t="shared" si="22"/>
        <v>1688.7407035694382</v>
      </c>
      <c r="BF39" s="14">
        <f t="shared" si="22"/>
        <v>1724.4533468796512</v>
      </c>
      <c r="BG39" s="14">
        <f t="shared" si="22"/>
        <v>1747.0289795283779</v>
      </c>
      <c r="BH39" s="14">
        <f t="shared" si="11"/>
        <v>1724.8758540639033</v>
      </c>
      <c r="BI39" s="14">
        <f t="shared" si="11"/>
        <v>1737.7446917954696</v>
      </c>
      <c r="BJ39" s="14">
        <f t="shared" si="11"/>
        <v>1756.7958995959118</v>
      </c>
      <c r="BK39" s="14">
        <f t="shared" si="11"/>
        <v>1756.7958995959118</v>
      </c>
      <c r="BL39" s="14">
        <f t="shared" si="12"/>
        <v>1700.3270688290138</v>
      </c>
      <c r="BM39" s="14">
        <f t="shared" si="23"/>
        <v>1699.1785637711914</v>
      </c>
      <c r="BN39" s="14">
        <f t="shared" si="23"/>
        <v>1616.808385969636</v>
      </c>
      <c r="BO39" s="14">
        <f t="shared" si="23"/>
        <v>1707.8527253369186</v>
      </c>
      <c r="BP39" s="14">
        <f t="shared" si="13"/>
        <v>0</v>
      </c>
      <c r="BQ39" s="14">
        <f t="shared" si="24"/>
        <v>2623.9544126675792</v>
      </c>
      <c r="BR39" s="14">
        <f t="shared" si="24"/>
        <v>2683.9797685919289</v>
      </c>
      <c r="BS39" s="14">
        <f t="shared" si="24"/>
        <v>2764.4668437417536</v>
      </c>
      <c r="BT39" s="14">
        <f t="shared" si="14"/>
        <v>2631.3630568615554</v>
      </c>
      <c r="BU39" s="14">
        <f t="shared" si="14"/>
        <v>2708.3848947378469</v>
      </c>
      <c r="BV39" s="14">
        <f t="shared" si="14"/>
        <v>2737.9326106925437</v>
      </c>
      <c r="BW39" s="14">
        <f t="shared" si="14"/>
        <v>2739.2028972551821</v>
      </c>
      <c r="BX39" s="14">
        <f t="shared" si="15"/>
        <v>2652.8758877612499</v>
      </c>
      <c r="BY39" s="14">
        <f t="shared" si="25"/>
        <v>2704.742530039669</v>
      </c>
      <c r="BZ39" s="14">
        <f t="shared" si="25"/>
        <v>2547.8538068924327</v>
      </c>
      <c r="CA39" s="14">
        <f t="shared" si="25"/>
        <v>2778.7018191181642</v>
      </c>
      <c r="CB39" s="14">
        <f t="shared" si="16"/>
        <v>0</v>
      </c>
    </row>
    <row r="40" spans="1:80" x14ac:dyDescent="0.3">
      <c r="A40" s="230" t="s">
        <v>154</v>
      </c>
      <c r="B40" s="230" t="s">
        <v>185</v>
      </c>
      <c r="C40" s="230" t="s">
        <v>196</v>
      </c>
      <c r="D40" s="230" t="s">
        <v>194</v>
      </c>
      <c r="E40" s="230" t="s">
        <v>195</v>
      </c>
      <c r="F40" s="13">
        <v>12256.141952498587</v>
      </c>
      <c r="G40" s="13">
        <v>11868.132230719793</v>
      </c>
      <c r="H40" s="13">
        <v>12782.296325979787</v>
      </c>
      <c r="I40" s="13">
        <v>13983.286940703863</v>
      </c>
      <c r="J40" s="13">
        <v>14613.808551973398</v>
      </c>
      <c r="K40" s="13">
        <v>14475.57468538409</v>
      </c>
      <c r="L40" s="13">
        <v>14926.269441771521</v>
      </c>
      <c r="M40" s="13">
        <v>14786.613749348482</v>
      </c>
      <c r="N40" s="13">
        <v>14825.82274963796</v>
      </c>
      <c r="O40" s="13">
        <v>15065.683481073971</v>
      </c>
      <c r="P40" s="13">
        <v>15778.969145427383</v>
      </c>
      <c r="Q40" s="13"/>
      <c r="R40" s="13">
        <v>22350.933033545785</v>
      </c>
      <c r="S40" s="13">
        <v>22347.538611658922</v>
      </c>
      <c r="T40" s="13">
        <v>24081.457356585252</v>
      </c>
      <c r="U40" s="13">
        <v>24388.255214730496</v>
      </c>
      <c r="V40" s="13">
        <v>22971.13949803148</v>
      </c>
      <c r="W40" s="13">
        <v>22675.510601804701</v>
      </c>
      <c r="X40" s="13">
        <v>23618.744531781085</v>
      </c>
      <c r="Y40" s="13">
        <v>23405.671559220991</v>
      </c>
      <c r="Z40" s="13">
        <v>24595.332883184492</v>
      </c>
      <c r="AA40" s="13">
        <v>24644.406769487265</v>
      </c>
      <c r="AB40" s="13">
        <v>25174.399443536342</v>
      </c>
      <c r="AC40" s="13"/>
      <c r="AD40" s="14">
        <f t="shared" si="28"/>
        <v>34607.074986044376</v>
      </c>
      <c r="AE40" s="14">
        <f t="shared" si="28"/>
        <v>34215.670842378713</v>
      </c>
      <c r="AF40" s="14">
        <f t="shared" si="28"/>
        <v>36863.753682565039</v>
      </c>
      <c r="AG40" s="14">
        <f t="shared" si="28"/>
        <v>38371.542155434363</v>
      </c>
      <c r="AH40" s="165">
        <v>37584.948050004881</v>
      </c>
      <c r="AI40" s="165">
        <v>37151.085287188791</v>
      </c>
      <c r="AJ40" s="165">
        <v>38545.013973552603</v>
      </c>
      <c r="AK40" s="165">
        <v>38192.285308569473</v>
      </c>
      <c r="AL40" s="14">
        <f t="shared" si="29"/>
        <v>39421.155632822454</v>
      </c>
      <c r="AM40" s="14">
        <f t="shared" si="29"/>
        <v>39710.090250561232</v>
      </c>
      <c r="AN40" s="14">
        <f t="shared" si="29"/>
        <v>40953.368588963727</v>
      </c>
      <c r="AO40" s="14">
        <f t="shared" si="29"/>
        <v>0</v>
      </c>
      <c r="AP40" s="13">
        <v>1137123</v>
      </c>
      <c r="AQ40" s="13">
        <v>1147290.426</v>
      </c>
      <c r="AR40" s="13">
        <v>1156185.061</v>
      </c>
      <c r="AS40" s="14">
        <f t="shared" si="7"/>
        <v>1077.8202492165392</v>
      </c>
      <c r="AT40" s="14">
        <f t="shared" si="7"/>
        <v>1043.6981954212335</v>
      </c>
      <c r="AU40" s="14">
        <f t="shared" si="7"/>
        <v>1124.0909141737338</v>
      </c>
      <c r="AV40" s="14">
        <f t="shared" si="8"/>
        <v>1218.8096948961957</v>
      </c>
      <c r="AW40" s="14">
        <f t="shared" si="8"/>
        <v>1273.7671491711201</v>
      </c>
      <c r="AX40" s="14">
        <f t="shared" si="8"/>
        <v>1261.7184243272061</v>
      </c>
      <c r="AY40" s="14">
        <f t="shared" si="8"/>
        <v>1301.0018303570782</v>
      </c>
      <c r="AZ40" s="14">
        <f t="shared" si="9"/>
        <v>1278.9140984540434</v>
      </c>
      <c r="BA40" s="14">
        <f t="shared" si="21"/>
        <v>1292.2467069936101</v>
      </c>
      <c r="BB40" s="14">
        <f t="shared" si="21"/>
        <v>1313.1534212832323</v>
      </c>
      <c r="BC40" s="14">
        <f t="shared" si="21"/>
        <v>1375.3247467112903</v>
      </c>
      <c r="BD40" s="14">
        <f t="shared" si="10"/>
        <v>0</v>
      </c>
      <c r="BE40" s="14">
        <f t="shared" si="22"/>
        <v>1965.5686353671313</v>
      </c>
      <c r="BF40" s="14">
        <f t="shared" si="22"/>
        <v>1965.2701257171757</v>
      </c>
      <c r="BG40" s="14">
        <f t="shared" si="22"/>
        <v>2117.7530800612817</v>
      </c>
      <c r="BH40" s="14">
        <f t="shared" si="11"/>
        <v>2125.7263777367648</v>
      </c>
      <c r="BI40" s="14">
        <f t="shared" si="11"/>
        <v>2002.2078958786224</v>
      </c>
      <c r="BJ40" s="14">
        <f t="shared" si="11"/>
        <v>1976.4403230368021</v>
      </c>
      <c r="BK40" s="14">
        <f t="shared" si="11"/>
        <v>2058.6543735161513</v>
      </c>
      <c r="BL40" s="14">
        <f t="shared" si="12"/>
        <v>2024.3879936467188</v>
      </c>
      <c r="BM40" s="14">
        <f t="shared" si="23"/>
        <v>2143.7756583514356</v>
      </c>
      <c r="BN40" s="14">
        <f t="shared" si="23"/>
        <v>2148.053030949573</v>
      </c>
      <c r="BO40" s="14">
        <f t="shared" si="23"/>
        <v>2194.2481932239489</v>
      </c>
      <c r="BP40" s="14">
        <f t="shared" si="13"/>
        <v>0</v>
      </c>
      <c r="BQ40" s="14">
        <f t="shared" si="24"/>
        <v>3043.3888845836709</v>
      </c>
      <c r="BR40" s="14">
        <f t="shared" si="24"/>
        <v>3008.9683211384095</v>
      </c>
      <c r="BS40" s="14">
        <f t="shared" si="24"/>
        <v>3241.8439942350155</v>
      </c>
      <c r="BT40" s="14">
        <f t="shared" si="14"/>
        <v>3344.5360726329609</v>
      </c>
      <c r="BU40" s="14">
        <f t="shared" si="14"/>
        <v>3275.9750450497422</v>
      </c>
      <c r="BV40" s="14">
        <f t="shared" si="14"/>
        <v>3238.1587473640084</v>
      </c>
      <c r="BW40" s="14">
        <f t="shared" si="14"/>
        <v>3359.65620387323</v>
      </c>
      <c r="BX40" s="14">
        <f t="shared" si="15"/>
        <v>3303.3020921007619</v>
      </c>
      <c r="BY40" s="14">
        <f t="shared" si="25"/>
        <v>3436.0223653450462</v>
      </c>
      <c r="BZ40" s="14">
        <f t="shared" si="25"/>
        <v>3461.2064522328046</v>
      </c>
      <c r="CA40" s="14">
        <f t="shared" si="25"/>
        <v>3569.5729399352385</v>
      </c>
      <c r="CB40" s="14">
        <f t="shared" si="16"/>
        <v>0</v>
      </c>
    </row>
    <row r="41" spans="1:80" x14ac:dyDescent="0.3">
      <c r="A41" s="230" t="s">
        <v>148</v>
      </c>
      <c r="B41" s="230" t="s">
        <v>158</v>
      </c>
      <c r="C41" s="230" t="s">
        <v>183</v>
      </c>
      <c r="D41" s="230" t="s">
        <v>201</v>
      </c>
      <c r="E41" s="230" t="s">
        <v>202</v>
      </c>
      <c r="F41" s="13">
        <v>1324.2424466635748</v>
      </c>
      <c r="G41" s="13">
        <v>1289.9271193561294</v>
      </c>
      <c r="H41" s="13">
        <v>1496.7437385594671</v>
      </c>
      <c r="I41" s="13">
        <v>1376.3083525978004</v>
      </c>
      <c r="J41" s="13">
        <v>1473.5877606794188</v>
      </c>
      <c r="K41" s="13">
        <v>1437.8643105786466</v>
      </c>
      <c r="L41" s="13">
        <v>1488.1622009410944</v>
      </c>
      <c r="M41" s="13">
        <v>1468.9190666126574</v>
      </c>
      <c r="N41" s="13">
        <v>1468.8094243220626</v>
      </c>
      <c r="O41" s="13">
        <v>1540.4561272801102</v>
      </c>
      <c r="P41" s="13">
        <v>1949.7492707136425</v>
      </c>
      <c r="Q41" s="13"/>
      <c r="R41" s="13">
        <v>3024.9441147205098</v>
      </c>
      <c r="S41" s="13">
        <v>3025.1609998386402</v>
      </c>
      <c r="T41" s="13">
        <v>3182.3336906598397</v>
      </c>
      <c r="U41" s="13">
        <v>3121.2958095475278</v>
      </c>
      <c r="V41" s="13">
        <v>3064.9021583756266</v>
      </c>
      <c r="W41" s="13">
        <v>2992.8283406844921</v>
      </c>
      <c r="X41" s="13">
        <v>3095.8710062645214</v>
      </c>
      <c r="Y41" s="13">
        <v>3060.4206412278331</v>
      </c>
      <c r="Z41" s="13">
        <v>3041.0628074629749</v>
      </c>
      <c r="AA41" s="13">
        <v>2992.5671252528791</v>
      </c>
      <c r="AB41" s="13">
        <v>3162.9996681093439</v>
      </c>
      <c r="AC41" s="13"/>
      <c r="AD41" s="14">
        <f t="shared" si="28"/>
        <v>4349.1865613840846</v>
      </c>
      <c r="AE41" s="14">
        <f t="shared" si="28"/>
        <v>4315.0881191947701</v>
      </c>
      <c r="AF41" s="14">
        <f t="shared" si="28"/>
        <v>4679.0774292193073</v>
      </c>
      <c r="AG41" s="14">
        <f t="shared" si="28"/>
        <v>4497.6041621453278</v>
      </c>
      <c r="AH41" s="165">
        <v>4538.489919055045</v>
      </c>
      <c r="AI41" s="165">
        <v>4430.6926512631389</v>
      </c>
      <c r="AJ41" s="165">
        <v>4584.0332072056162</v>
      </c>
      <c r="AK41" s="165">
        <v>4529.3397078404905</v>
      </c>
      <c r="AL41" s="14">
        <f t="shared" si="29"/>
        <v>4509.872231785037</v>
      </c>
      <c r="AM41" s="14">
        <f t="shared" si="29"/>
        <v>4533.0232525329893</v>
      </c>
      <c r="AN41" s="14">
        <f t="shared" si="29"/>
        <v>5112.748938822986</v>
      </c>
      <c r="AO41" s="14">
        <f t="shared" si="29"/>
        <v>0</v>
      </c>
      <c r="AP41" s="13">
        <v>148772</v>
      </c>
      <c r="AQ41" s="13">
        <v>148535.329</v>
      </c>
      <c r="AR41" s="13">
        <v>148582.10399999999</v>
      </c>
      <c r="AS41" s="14">
        <f t="shared" si="7"/>
        <v>890.11537565104641</v>
      </c>
      <c r="AT41" s="14">
        <f t="shared" si="7"/>
        <v>867.0496594494457</v>
      </c>
      <c r="AU41" s="14">
        <f t="shared" si="7"/>
        <v>1006.0654817838484</v>
      </c>
      <c r="AV41" s="14">
        <f t="shared" si="8"/>
        <v>926.58653120686222</v>
      </c>
      <c r="AW41" s="14">
        <f t="shared" si="8"/>
        <v>992.07896909119768</v>
      </c>
      <c r="AX41" s="14">
        <f t="shared" si="8"/>
        <v>968.0284954824765</v>
      </c>
      <c r="AY41" s="14">
        <f t="shared" si="8"/>
        <v>1001.8910726222542</v>
      </c>
      <c r="AZ41" s="14">
        <f t="shared" si="9"/>
        <v>988.62448913272726</v>
      </c>
      <c r="BA41" s="14">
        <f t="shared" si="21"/>
        <v>988.86199950589707</v>
      </c>
      <c r="BB41" s="14">
        <f t="shared" si="21"/>
        <v>1037.097462032154</v>
      </c>
      <c r="BC41" s="14">
        <f t="shared" si="21"/>
        <v>1312.6501848685725</v>
      </c>
      <c r="BD41" s="14">
        <f t="shared" si="10"/>
        <v>0</v>
      </c>
      <c r="BE41" s="14">
        <f t="shared" si="22"/>
        <v>2033.2751557554579</v>
      </c>
      <c r="BF41" s="14">
        <f t="shared" si="22"/>
        <v>2033.4209393156239</v>
      </c>
      <c r="BG41" s="14">
        <f t="shared" si="22"/>
        <v>2139.0676274163416</v>
      </c>
      <c r="BH41" s="14">
        <f t="shared" si="11"/>
        <v>2101.3827690431331</v>
      </c>
      <c r="BI41" s="14">
        <f t="shared" si="11"/>
        <v>2063.4162788137946</v>
      </c>
      <c r="BJ41" s="14">
        <f t="shared" si="11"/>
        <v>2014.8932653486713</v>
      </c>
      <c r="BK41" s="14">
        <f t="shared" si="11"/>
        <v>2084.2657616253177</v>
      </c>
      <c r="BL41" s="14">
        <f t="shared" si="12"/>
        <v>2059.7505075226513</v>
      </c>
      <c r="BM41" s="14">
        <f t="shared" si="23"/>
        <v>2047.3666621514501</v>
      </c>
      <c r="BN41" s="14">
        <f t="shared" si="23"/>
        <v>2014.7174045394136</v>
      </c>
      <c r="BO41" s="14">
        <f t="shared" si="23"/>
        <v>2129.4594958680464</v>
      </c>
      <c r="BP41" s="14">
        <f t="shared" si="13"/>
        <v>0</v>
      </c>
      <c r="BQ41" s="14">
        <f t="shared" si="24"/>
        <v>2923.3905314065041</v>
      </c>
      <c r="BR41" s="14">
        <f t="shared" si="24"/>
        <v>2900.47059876507</v>
      </c>
      <c r="BS41" s="14">
        <f t="shared" si="24"/>
        <v>3145.1331092001906</v>
      </c>
      <c r="BT41" s="14">
        <f t="shared" si="14"/>
        <v>3027.9693002499948</v>
      </c>
      <c r="BU41" s="14">
        <f t="shared" si="14"/>
        <v>3055.4952479049916</v>
      </c>
      <c r="BV41" s="14">
        <f t="shared" si="14"/>
        <v>2982.9217608311483</v>
      </c>
      <c r="BW41" s="14">
        <f t="shared" si="14"/>
        <v>3086.1568342475725</v>
      </c>
      <c r="BX41" s="14">
        <f t="shared" si="15"/>
        <v>3048.3749966553783</v>
      </c>
      <c r="BY41" s="14">
        <f t="shared" si="25"/>
        <v>3036.2286616573469</v>
      </c>
      <c r="BZ41" s="14">
        <f t="shared" si="25"/>
        <v>3051.814866571568</v>
      </c>
      <c r="CA41" s="14">
        <f t="shared" si="25"/>
        <v>3442.1096807366184</v>
      </c>
      <c r="CB41" s="14">
        <f t="shared" si="16"/>
        <v>0</v>
      </c>
    </row>
    <row r="42" spans="1:80" x14ac:dyDescent="0.3">
      <c r="A42" s="230" t="s">
        <v>148</v>
      </c>
      <c r="B42" s="230" t="s">
        <v>158</v>
      </c>
      <c r="C42" s="230" t="s">
        <v>183</v>
      </c>
      <c r="D42" s="230" t="s">
        <v>209</v>
      </c>
      <c r="E42" s="230" t="s">
        <v>210</v>
      </c>
      <c r="F42" s="13">
        <v>1461.3576638873205</v>
      </c>
      <c r="G42" s="13">
        <v>1377.1466351111385</v>
      </c>
      <c r="H42" s="13">
        <v>1532.9747884860171</v>
      </c>
      <c r="I42" s="13">
        <v>1211.1004975925625</v>
      </c>
      <c r="J42" s="13">
        <v>1494.5217752128676</v>
      </c>
      <c r="K42" s="13">
        <v>1403.9611659025704</v>
      </c>
      <c r="L42" s="13">
        <v>1558.5326178944083</v>
      </c>
      <c r="M42" s="13">
        <v>1689.0846299122518</v>
      </c>
      <c r="N42" s="13">
        <v>1300.2346969459768</v>
      </c>
      <c r="O42" s="13">
        <v>1194.3648462767214</v>
      </c>
      <c r="P42" s="13">
        <v>1429.6615786942107</v>
      </c>
      <c r="Q42" s="13"/>
      <c r="R42" s="13">
        <v>3584.5913120890073</v>
      </c>
      <c r="S42" s="13">
        <v>3603.6196510875288</v>
      </c>
      <c r="T42" s="13">
        <v>3578.0228732508203</v>
      </c>
      <c r="U42" s="13">
        <v>3505.9433397571074</v>
      </c>
      <c r="V42" s="13">
        <v>3686.853233628306</v>
      </c>
      <c r="W42" s="13">
        <v>3672.9397983204954</v>
      </c>
      <c r="X42" s="13">
        <v>3648.701500042429</v>
      </c>
      <c r="Y42" s="13">
        <v>3548.9070754106092</v>
      </c>
      <c r="Z42" s="13">
        <v>3552.6194504634036</v>
      </c>
      <c r="AA42" s="13">
        <v>3485.0388161123178</v>
      </c>
      <c r="AB42" s="13">
        <v>3731.6660287374825</v>
      </c>
      <c r="AC42" s="13"/>
      <c r="AD42" s="14">
        <f t="shared" si="28"/>
        <v>5045.9489759763273</v>
      </c>
      <c r="AE42" s="14">
        <f t="shared" si="28"/>
        <v>4980.7662861986673</v>
      </c>
      <c r="AF42" s="14">
        <f t="shared" si="28"/>
        <v>5110.9976617368375</v>
      </c>
      <c r="AG42" s="14">
        <f t="shared" si="28"/>
        <v>4717.04383734967</v>
      </c>
      <c r="AH42" s="165">
        <v>5181.3750088411743</v>
      </c>
      <c r="AI42" s="165">
        <v>5076.9009642230649</v>
      </c>
      <c r="AJ42" s="165">
        <v>5207.2341179368377</v>
      </c>
      <c r="AK42" s="165">
        <v>5237.9917053228601</v>
      </c>
      <c r="AL42" s="14">
        <f t="shared" si="29"/>
        <v>4852.8541474093799</v>
      </c>
      <c r="AM42" s="14">
        <f t="shared" si="29"/>
        <v>4679.4036623890388</v>
      </c>
      <c r="AN42" s="14">
        <f t="shared" si="29"/>
        <v>5161.3276074316927</v>
      </c>
      <c r="AO42" s="14">
        <f t="shared" si="29"/>
        <v>0</v>
      </c>
      <c r="AP42" s="13">
        <v>139870</v>
      </c>
      <c r="AQ42" s="13">
        <v>139180.52100000001</v>
      </c>
      <c r="AR42" s="13">
        <v>138879.77600000001</v>
      </c>
      <c r="AS42" s="14">
        <f t="shared" si="7"/>
        <v>1044.7970714858943</v>
      </c>
      <c r="AT42" s="14">
        <f t="shared" si="7"/>
        <v>984.5904304791153</v>
      </c>
      <c r="AU42" s="14">
        <f t="shared" si="7"/>
        <v>1095.999705788244</v>
      </c>
      <c r="AV42" s="14">
        <f t="shared" si="8"/>
        <v>870.16522778540423</v>
      </c>
      <c r="AW42" s="14">
        <f t="shared" si="8"/>
        <v>1073.8009632920309</v>
      </c>
      <c r="AX42" s="14">
        <f t="shared" si="8"/>
        <v>1008.7339491296849</v>
      </c>
      <c r="AY42" s="14">
        <f t="shared" si="8"/>
        <v>1119.7921998685492</v>
      </c>
      <c r="AZ42" s="14">
        <f t="shared" si="9"/>
        <v>1216.2207331845434</v>
      </c>
      <c r="BA42" s="14">
        <f t="shared" si="21"/>
        <v>934.2073787365523</v>
      </c>
      <c r="BB42" s="14">
        <f t="shared" si="21"/>
        <v>858.14080712969985</v>
      </c>
      <c r="BC42" s="14">
        <f t="shared" si="21"/>
        <v>1027.1994733330612</v>
      </c>
      <c r="BD42" s="14">
        <f t="shared" si="10"/>
        <v>0</v>
      </c>
      <c r="BE42" s="14">
        <f t="shared" si="22"/>
        <v>2562.8021105948433</v>
      </c>
      <c r="BF42" s="14">
        <f t="shared" si="22"/>
        <v>2576.4064138754052</v>
      </c>
      <c r="BG42" s="14">
        <f t="shared" si="22"/>
        <v>2558.1060079007798</v>
      </c>
      <c r="BH42" s="14">
        <f t="shared" si="11"/>
        <v>2518.9899524496727</v>
      </c>
      <c r="BI42" s="14">
        <f t="shared" si="11"/>
        <v>2648.9721457705318</v>
      </c>
      <c r="BJ42" s="14">
        <f t="shared" si="11"/>
        <v>2638.9754628957708</v>
      </c>
      <c r="BK42" s="14">
        <f t="shared" si="11"/>
        <v>2621.5604553186208</v>
      </c>
      <c r="BL42" s="14">
        <f t="shared" si="12"/>
        <v>2555.3807599823672</v>
      </c>
      <c r="BM42" s="14">
        <f t="shared" si="23"/>
        <v>2552.5263341005912</v>
      </c>
      <c r="BN42" s="14">
        <f t="shared" si="23"/>
        <v>2503.9702330991545</v>
      </c>
      <c r="BO42" s="14">
        <f t="shared" si="23"/>
        <v>2681.1697512883156</v>
      </c>
      <c r="BP42" s="14">
        <f t="shared" si="13"/>
        <v>0</v>
      </c>
      <c r="BQ42" s="14">
        <f t="shared" si="24"/>
        <v>3607.5991820807376</v>
      </c>
      <c r="BR42" s="14">
        <f t="shared" si="24"/>
        <v>3560.9968443545199</v>
      </c>
      <c r="BS42" s="14">
        <f t="shared" si="24"/>
        <v>3654.1057136890236</v>
      </c>
      <c r="BT42" s="14">
        <f t="shared" si="14"/>
        <v>3389.1551802350773</v>
      </c>
      <c r="BU42" s="14">
        <f t="shared" si="14"/>
        <v>3722.773109062563</v>
      </c>
      <c r="BV42" s="14">
        <f t="shared" si="14"/>
        <v>3647.7094120254551</v>
      </c>
      <c r="BW42" s="14">
        <f t="shared" si="14"/>
        <v>3741.3526551871705</v>
      </c>
      <c r="BX42" s="14">
        <f t="shared" si="15"/>
        <v>3771.6014931669097</v>
      </c>
      <c r="BY42" s="14">
        <f t="shared" si="25"/>
        <v>3486.7337128371428</v>
      </c>
      <c r="BZ42" s="14">
        <f t="shared" si="25"/>
        <v>3362.1110402288537</v>
      </c>
      <c r="CA42" s="14">
        <f t="shared" si="25"/>
        <v>3708.3692246213768</v>
      </c>
      <c r="CB42" s="14">
        <f t="shared" si="16"/>
        <v>0</v>
      </c>
    </row>
    <row r="43" spans="1:80" x14ac:dyDescent="0.3">
      <c r="A43" s="230" t="s">
        <v>148</v>
      </c>
      <c r="B43" s="230" t="s">
        <v>158</v>
      </c>
      <c r="C43" s="230" t="s">
        <v>174</v>
      </c>
      <c r="D43" s="230" t="s">
        <v>216</v>
      </c>
      <c r="E43" s="230" t="s">
        <v>217</v>
      </c>
      <c r="F43" s="13">
        <v>2597.604897511821</v>
      </c>
      <c r="G43" s="13">
        <v>2922.9402088046395</v>
      </c>
      <c r="H43" s="13">
        <v>3138.6241124251774</v>
      </c>
      <c r="I43" s="13">
        <v>2596.766122794148</v>
      </c>
      <c r="J43" s="13">
        <v>2114.5048089132274</v>
      </c>
      <c r="K43" s="13">
        <v>2225.5322405326924</v>
      </c>
      <c r="L43" s="13">
        <v>2468.5873067849975</v>
      </c>
      <c r="M43" s="13">
        <v>2145.0303651163472</v>
      </c>
      <c r="N43" s="13">
        <v>2299.7358624248</v>
      </c>
      <c r="O43" s="13">
        <v>2155.5321194196044</v>
      </c>
      <c r="P43" s="13">
        <v>2455.3214691830481</v>
      </c>
      <c r="Q43" s="13"/>
      <c r="R43" s="13">
        <v>5495.699512866604</v>
      </c>
      <c r="S43" s="13">
        <v>5557.9427516064079</v>
      </c>
      <c r="T43" s="13">
        <v>6124.4074791748535</v>
      </c>
      <c r="U43" s="13">
        <v>5708.1237020439967</v>
      </c>
      <c r="V43" s="13">
        <v>5546.164747850642</v>
      </c>
      <c r="W43" s="13">
        <v>5603.6355682098656</v>
      </c>
      <c r="X43" s="13">
        <v>6177.9930282159548</v>
      </c>
      <c r="Y43" s="13">
        <v>5714.7076879077022</v>
      </c>
      <c r="Z43" s="13">
        <v>5789.1921163045708</v>
      </c>
      <c r="AA43" s="13">
        <v>5445.0379475017671</v>
      </c>
      <c r="AB43" s="13">
        <v>5862.0098937195689</v>
      </c>
      <c r="AC43" s="13"/>
      <c r="AD43" s="14">
        <f t="shared" si="28"/>
        <v>8093.304410378425</v>
      </c>
      <c r="AE43" s="14">
        <f t="shared" si="28"/>
        <v>8480.882960411047</v>
      </c>
      <c r="AF43" s="14">
        <f t="shared" si="28"/>
        <v>9263.0315916000309</v>
      </c>
      <c r="AG43" s="14">
        <f t="shared" si="28"/>
        <v>8304.8898248381447</v>
      </c>
      <c r="AH43" s="165">
        <v>7660.669556763869</v>
      </c>
      <c r="AI43" s="165">
        <v>7829.1678087425571</v>
      </c>
      <c r="AJ43" s="165">
        <v>8646.5803350009519</v>
      </c>
      <c r="AK43" s="165">
        <v>7859.738053024048</v>
      </c>
      <c r="AL43" s="14">
        <f t="shared" si="29"/>
        <v>8088.9279787293708</v>
      </c>
      <c r="AM43" s="14">
        <f t="shared" si="29"/>
        <v>7600.5700669213711</v>
      </c>
      <c r="AN43" s="14">
        <f t="shared" si="29"/>
        <v>8317.3313629026161</v>
      </c>
      <c r="AO43" s="14">
        <f t="shared" si="29"/>
        <v>0</v>
      </c>
      <c r="AP43" s="13">
        <v>284813</v>
      </c>
      <c r="AQ43" s="13">
        <v>285841.848</v>
      </c>
      <c r="AR43" s="13">
        <v>287042.84100000001</v>
      </c>
      <c r="AS43" s="14">
        <f t="shared" si="7"/>
        <v>912.03874033552574</v>
      </c>
      <c r="AT43" s="14">
        <f t="shared" si="7"/>
        <v>1026.2664305367521</v>
      </c>
      <c r="AU43" s="14">
        <f t="shared" si="7"/>
        <v>1101.9946815718304</v>
      </c>
      <c r="AV43" s="14">
        <f t="shared" si="8"/>
        <v>908.46254352307017</v>
      </c>
      <c r="AW43" s="14">
        <f t="shared" si="8"/>
        <v>739.74641001944099</v>
      </c>
      <c r="AX43" s="14">
        <f t="shared" si="8"/>
        <v>778.58866926045494</v>
      </c>
      <c r="AY43" s="14">
        <f t="shared" si="8"/>
        <v>863.61997869010327</v>
      </c>
      <c r="AZ43" s="14">
        <f t="shared" si="9"/>
        <v>747.28579108382883</v>
      </c>
      <c r="BA43" s="14">
        <f t="shared" si="21"/>
        <v>804.54834675739994</v>
      </c>
      <c r="BB43" s="14">
        <f t="shared" si="21"/>
        <v>754.09956047429569</v>
      </c>
      <c r="BC43" s="14">
        <f t="shared" si="21"/>
        <v>858.97900757451305</v>
      </c>
      <c r="BD43" s="14">
        <f t="shared" si="10"/>
        <v>0</v>
      </c>
      <c r="BE43" s="14">
        <f t="shared" si="22"/>
        <v>1929.5816949600628</v>
      </c>
      <c r="BF43" s="14">
        <f t="shared" si="22"/>
        <v>1951.4357671898433</v>
      </c>
      <c r="BG43" s="14">
        <f t="shared" si="22"/>
        <v>2150.3258205120042</v>
      </c>
      <c r="BH43" s="14">
        <f t="shared" si="11"/>
        <v>1996.9517206745727</v>
      </c>
      <c r="BI43" s="14">
        <f t="shared" si="11"/>
        <v>1940.2913837342116</v>
      </c>
      <c r="BJ43" s="14">
        <f t="shared" si="11"/>
        <v>1960.3971942589264</v>
      </c>
      <c r="BK43" s="14">
        <f t="shared" si="11"/>
        <v>2161.3325940349905</v>
      </c>
      <c r="BL43" s="14">
        <f t="shared" si="12"/>
        <v>1990.8901639904345</v>
      </c>
      <c r="BM43" s="14">
        <f t="shared" si="23"/>
        <v>2025.3130032606598</v>
      </c>
      <c r="BN43" s="14">
        <f t="shared" si="23"/>
        <v>1904.9127990180666</v>
      </c>
      <c r="BO43" s="14">
        <f t="shared" si="23"/>
        <v>2050.7878516512983</v>
      </c>
      <c r="BP43" s="14">
        <f t="shared" si="13"/>
        <v>0</v>
      </c>
      <c r="BQ43" s="14">
        <f t="shared" si="24"/>
        <v>2841.6204352955888</v>
      </c>
      <c r="BR43" s="14">
        <f t="shared" si="24"/>
        <v>2977.7021977265949</v>
      </c>
      <c r="BS43" s="14">
        <f t="shared" si="24"/>
        <v>3252.3205020838345</v>
      </c>
      <c r="BT43" s="14">
        <f t="shared" si="14"/>
        <v>2905.4142641976428</v>
      </c>
      <c r="BU43" s="14">
        <f t="shared" si="14"/>
        <v>2680.0377937536523</v>
      </c>
      <c r="BV43" s="14">
        <f t="shared" si="14"/>
        <v>2738.9858635193814</v>
      </c>
      <c r="BW43" s="14">
        <f t="shared" si="14"/>
        <v>3024.9525727250934</v>
      </c>
      <c r="BX43" s="14">
        <f t="shared" si="15"/>
        <v>2738.1759550742627</v>
      </c>
      <c r="BY43" s="14">
        <f t="shared" si="25"/>
        <v>2829.86135001806</v>
      </c>
      <c r="BZ43" s="14">
        <f t="shared" si="25"/>
        <v>2659.0123594923621</v>
      </c>
      <c r="CA43" s="14">
        <f t="shared" si="25"/>
        <v>2909.7668592258105</v>
      </c>
      <c r="CB43" s="14">
        <f t="shared" si="16"/>
        <v>0</v>
      </c>
    </row>
    <row r="44" spans="1:80" x14ac:dyDescent="0.3">
      <c r="A44" s="230" t="s">
        <v>172</v>
      </c>
      <c r="B44" s="230" t="s">
        <v>213</v>
      </c>
      <c r="C44" s="230" t="s">
        <v>218</v>
      </c>
      <c r="D44" s="230" t="s">
        <v>222</v>
      </c>
      <c r="E44" s="230" t="s">
        <v>223</v>
      </c>
      <c r="F44" s="13">
        <v>3628.2052717171364</v>
      </c>
      <c r="G44" s="13">
        <v>3794.6113323307673</v>
      </c>
      <c r="H44" s="13">
        <v>3820.4250148636302</v>
      </c>
      <c r="I44" s="13">
        <v>3696.427146982559</v>
      </c>
      <c r="J44" s="13">
        <v>3398.6478806213249</v>
      </c>
      <c r="K44" s="13">
        <v>3567.3587343182471</v>
      </c>
      <c r="L44" s="13">
        <v>3587.1799548345521</v>
      </c>
      <c r="M44" s="13">
        <v>3520.3409554191048</v>
      </c>
      <c r="N44" s="13">
        <v>3863.2941662128478</v>
      </c>
      <c r="O44" s="13">
        <v>3923.2187863784211</v>
      </c>
      <c r="P44" s="13">
        <v>4267.093914405481</v>
      </c>
      <c r="Q44" s="13"/>
      <c r="R44" s="13">
        <v>7120.4277515200883</v>
      </c>
      <c r="S44" s="13">
        <v>7020.8606903219052</v>
      </c>
      <c r="T44" s="13">
        <v>7341.687887516051</v>
      </c>
      <c r="U44" s="13">
        <v>7550.5021408622415</v>
      </c>
      <c r="V44" s="13">
        <v>7547.7363891622917</v>
      </c>
      <c r="W44" s="13">
        <v>7460.1542519972227</v>
      </c>
      <c r="X44" s="13">
        <v>7802.1855455576497</v>
      </c>
      <c r="Y44" s="13">
        <v>7604.4342990112564</v>
      </c>
      <c r="Z44" s="13">
        <v>7185.8838750855612</v>
      </c>
      <c r="AA44" s="13">
        <v>7020.8606903219043</v>
      </c>
      <c r="AB44" s="13">
        <v>7649.6082434437658</v>
      </c>
      <c r="AC44" s="13"/>
      <c r="AD44" s="14">
        <f t="shared" si="28"/>
        <v>10748.633023237224</v>
      </c>
      <c r="AE44" s="14">
        <f t="shared" si="28"/>
        <v>10815.472022652673</v>
      </c>
      <c r="AF44" s="14">
        <f t="shared" si="28"/>
        <v>11162.112902379682</v>
      </c>
      <c r="AG44" s="14">
        <f t="shared" si="28"/>
        <v>11246.9292878448</v>
      </c>
      <c r="AH44" s="165">
        <v>10946.384269783615</v>
      </c>
      <c r="AI44" s="165">
        <v>11027.512986315471</v>
      </c>
      <c r="AJ44" s="165">
        <v>11389.365500392201</v>
      </c>
      <c r="AK44" s="165">
        <v>11124.775254430362</v>
      </c>
      <c r="AL44" s="14">
        <f t="shared" si="29"/>
        <v>11049.178041298408</v>
      </c>
      <c r="AM44" s="14">
        <f t="shared" si="29"/>
        <v>10944.079476700324</v>
      </c>
      <c r="AN44" s="14">
        <f t="shared" si="29"/>
        <v>11916.702157849246</v>
      </c>
      <c r="AO44" s="14">
        <f t="shared" si="29"/>
        <v>0</v>
      </c>
      <c r="AP44" s="13">
        <v>346022</v>
      </c>
      <c r="AQ44" s="13">
        <v>348724.61699999997</v>
      </c>
      <c r="AR44" s="13">
        <v>350712.59899999999</v>
      </c>
      <c r="AS44" s="14">
        <f t="shared" si="7"/>
        <v>1048.5475697259528</v>
      </c>
      <c r="AT44" s="14">
        <f t="shared" si="7"/>
        <v>1096.63874907687</v>
      </c>
      <c r="AU44" s="14">
        <f t="shared" si="7"/>
        <v>1104.0988766216108</v>
      </c>
      <c r="AV44" s="14">
        <f t="shared" si="8"/>
        <v>1059.9845742987966</v>
      </c>
      <c r="AW44" s="14">
        <f t="shared" si="8"/>
        <v>974.59362343247631</v>
      </c>
      <c r="AX44" s="14">
        <f t="shared" si="8"/>
        <v>1022.97301664776</v>
      </c>
      <c r="AY44" s="14">
        <f t="shared" si="8"/>
        <v>1028.6569344298834</v>
      </c>
      <c r="AZ44" s="14">
        <f t="shared" si="9"/>
        <v>1003.7680327016438</v>
      </c>
      <c r="BA44" s="14">
        <f t="shared" si="21"/>
        <v>1107.8352309762083</v>
      </c>
      <c r="BB44" s="14">
        <f t="shared" si="21"/>
        <v>1125.0191684570468</v>
      </c>
      <c r="BC44" s="14">
        <f t="shared" si="21"/>
        <v>1223.6285327701662</v>
      </c>
      <c r="BD44" s="14">
        <f t="shared" si="10"/>
        <v>0</v>
      </c>
      <c r="BE44" s="14">
        <f t="shared" si="22"/>
        <v>2057.7962532787187</v>
      </c>
      <c r="BF44" s="14">
        <f t="shared" si="22"/>
        <v>2029.0214756061478</v>
      </c>
      <c r="BG44" s="14">
        <f t="shared" si="22"/>
        <v>2121.7402036622098</v>
      </c>
      <c r="BH44" s="14">
        <f t="shared" si="11"/>
        <v>2165.1761225856453</v>
      </c>
      <c r="BI44" s="14">
        <f t="shared" si="11"/>
        <v>2164.3830177788373</v>
      </c>
      <c r="BJ44" s="14">
        <f t="shared" si="11"/>
        <v>2139.2680322299193</v>
      </c>
      <c r="BK44" s="14">
        <f t="shared" si="11"/>
        <v>2237.3486600051669</v>
      </c>
      <c r="BL44" s="14">
        <f t="shared" si="12"/>
        <v>2168.2809002853237</v>
      </c>
      <c r="BM44" s="14">
        <f t="shared" si="23"/>
        <v>2060.6184722214671</v>
      </c>
      <c r="BN44" s="14">
        <f t="shared" si="23"/>
        <v>2013.2965520819268</v>
      </c>
      <c r="BO44" s="14">
        <f t="shared" si="23"/>
        <v>2193.5957114962625</v>
      </c>
      <c r="BP44" s="14">
        <f t="shared" si="13"/>
        <v>0</v>
      </c>
      <c r="BQ44" s="14">
        <f t="shared" si="24"/>
        <v>3106.3438230046713</v>
      </c>
      <c r="BR44" s="14">
        <f t="shared" si="24"/>
        <v>3125.6602246830184</v>
      </c>
      <c r="BS44" s="14">
        <f t="shared" si="24"/>
        <v>3225.8390802838203</v>
      </c>
      <c r="BT44" s="14">
        <f t="shared" si="14"/>
        <v>3225.1606968844417</v>
      </c>
      <c r="BU44" s="14">
        <f t="shared" si="14"/>
        <v>3138.9766412113136</v>
      </c>
      <c r="BV44" s="14">
        <f t="shared" si="14"/>
        <v>3162.24104887768</v>
      </c>
      <c r="BW44" s="14">
        <f t="shared" si="14"/>
        <v>3266.0055944350502</v>
      </c>
      <c r="BX44" s="14">
        <f t="shared" si="15"/>
        <v>3172.0489329869679</v>
      </c>
      <c r="BY44" s="14">
        <f t="shared" si="25"/>
        <v>3168.4537031976752</v>
      </c>
      <c r="BZ44" s="14">
        <f t="shared" si="25"/>
        <v>3138.3157205389734</v>
      </c>
      <c r="CA44" s="14">
        <f t="shared" si="25"/>
        <v>3417.2242442664287</v>
      </c>
      <c r="CB44" s="14">
        <f t="shared" si="16"/>
        <v>0</v>
      </c>
    </row>
    <row r="45" spans="1:80" x14ac:dyDescent="0.3">
      <c r="A45" s="230" t="s">
        <v>181</v>
      </c>
      <c r="B45" s="230" t="s">
        <v>205</v>
      </c>
      <c r="C45" s="230" t="s">
        <v>229</v>
      </c>
      <c r="D45" s="230" t="s">
        <v>227</v>
      </c>
      <c r="E45" s="230" t="s">
        <v>228</v>
      </c>
      <c r="F45" s="13">
        <v>1172.8339156229927</v>
      </c>
      <c r="G45" s="13">
        <v>1139.0974775821153</v>
      </c>
      <c r="H45" s="13">
        <v>1278.1250119666101</v>
      </c>
      <c r="I45" s="13">
        <v>1292.025942413632</v>
      </c>
      <c r="J45" s="13">
        <v>1229.2615297034251</v>
      </c>
      <c r="K45" s="13">
        <v>1226.3129037408487</v>
      </c>
      <c r="L45" s="13">
        <v>1354.3605999428755</v>
      </c>
      <c r="M45" s="13">
        <v>1250.6170513480897</v>
      </c>
      <c r="N45" s="13">
        <v>1411.3740259938174</v>
      </c>
      <c r="O45" s="13">
        <v>1318.8945645232661</v>
      </c>
      <c r="P45" s="13">
        <v>1286.2298277183463</v>
      </c>
      <c r="Q45" s="13"/>
      <c r="R45" s="13">
        <v>1938.9816984270828</v>
      </c>
      <c r="S45" s="13">
        <v>1937.3871043000581</v>
      </c>
      <c r="T45" s="13">
        <v>1969.758850759647</v>
      </c>
      <c r="U45" s="13">
        <v>1927.0049346956826</v>
      </c>
      <c r="V45" s="13">
        <v>1852.0837630932149</v>
      </c>
      <c r="W45" s="13">
        <v>1882.2165588831012</v>
      </c>
      <c r="X45" s="13">
        <v>1940.7026927241684</v>
      </c>
      <c r="Y45" s="13">
        <v>1815.8420067439265</v>
      </c>
      <c r="Z45" s="13">
        <v>1932.8998313976645</v>
      </c>
      <c r="AA45" s="13">
        <v>1976.6933769892614</v>
      </c>
      <c r="AB45" s="13">
        <v>2033.0615530683381</v>
      </c>
      <c r="AC45" s="13"/>
      <c r="AD45" s="14">
        <f t="shared" si="28"/>
        <v>3111.8156140500755</v>
      </c>
      <c r="AE45" s="14">
        <f t="shared" si="28"/>
        <v>3076.4845818821732</v>
      </c>
      <c r="AF45" s="14">
        <f t="shared" si="28"/>
        <v>3247.8838627262571</v>
      </c>
      <c r="AG45" s="14">
        <f t="shared" si="28"/>
        <v>3219.0308771093146</v>
      </c>
      <c r="AH45" s="165">
        <v>3081.34529279664</v>
      </c>
      <c r="AI45" s="165">
        <v>3108.5294626239502</v>
      </c>
      <c r="AJ45" s="165">
        <v>3295.0632926670442</v>
      </c>
      <c r="AK45" s="165">
        <v>3066.4590580920167</v>
      </c>
      <c r="AL45" s="14">
        <f t="shared" si="29"/>
        <v>3344.2738573914821</v>
      </c>
      <c r="AM45" s="14">
        <f t="shared" si="29"/>
        <v>3295.5879415125273</v>
      </c>
      <c r="AN45" s="14">
        <f t="shared" si="29"/>
        <v>3319.2913807866844</v>
      </c>
      <c r="AO45" s="14">
        <f t="shared" si="29"/>
        <v>0</v>
      </c>
      <c r="AP45" s="13">
        <v>120377</v>
      </c>
      <c r="AQ45" s="13">
        <v>121553.685</v>
      </c>
      <c r="AR45" s="13">
        <v>122462.446</v>
      </c>
      <c r="AS45" s="14">
        <f t="shared" si="7"/>
        <v>974.3006684192103</v>
      </c>
      <c r="AT45" s="14">
        <f t="shared" si="7"/>
        <v>946.27501730572726</v>
      </c>
      <c r="AU45" s="14">
        <f t="shared" si="7"/>
        <v>1061.7684540789437</v>
      </c>
      <c r="AV45" s="14">
        <f t="shared" si="8"/>
        <v>1062.9261814758079</v>
      </c>
      <c r="AW45" s="14">
        <f t="shared" si="8"/>
        <v>1011.291043709144</v>
      </c>
      <c r="AX45" s="14">
        <f t="shared" si="8"/>
        <v>1008.8652629007905</v>
      </c>
      <c r="AY45" s="14">
        <f t="shared" si="8"/>
        <v>1114.2077674920968</v>
      </c>
      <c r="AZ45" s="14">
        <f t="shared" si="9"/>
        <v>1021.2249487063895</v>
      </c>
      <c r="BA45" s="14">
        <f t="shared" si="21"/>
        <v>1161.1116734090106</v>
      </c>
      <c r="BB45" s="14">
        <f t="shared" si="21"/>
        <v>1085.0305069099848</v>
      </c>
      <c r="BC45" s="14">
        <f t="shared" si="21"/>
        <v>1058.1578236137773</v>
      </c>
      <c r="BD45" s="14">
        <f t="shared" si="10"/>
        <v>0</v>
      </c>
      <c r="BE45" s="14">
        <f t="shared" si="22"/>
        <v>1610.7576185044343</v>
      </c>
      <c r="BF45" s="14">
        <f t="shared" si="22"/>
        <v>1609.432951726707</v>
      </c>
      <c r="BG45" s="14">
        <f t="shared" si="22"/>
        <v>1636.3249215046453</v>
      </c>
      <c r="BH45" s="14">
        <f t="shared" si="11"/>
        <v>1585.3118189676295</v>
      </c>
      <c r="BI45" s="14">
        <f t="shared" si="11"/>
        <v>1523.6755373506076</v>
      </c>
      <c r="BJ45" s="14">
        <f t="shared" si="11"/>
        <v>1548.4652389461505</v>
      </c>
      <c r="BK45" s="14">
        <f t="shared" si="11"/>
        <v>1596.5807147057437</v>
      </c>
      <c r="BL45" s="14">
        <f t="shared" si="12"/>
        <v>1482.7745697190521</v>
      </c>
      <c r="BM45" s="14">
        <f t="shared" si="23"/>
        <v>1590.1614429851836</v>
      </c>
      <c r="BN45" s="14">
        <f t="shared" si="23"/>
        <v>1626.1895943255538</v>
      </c>
      <c r="BO45" s="14">
        <f t="shared" si="23"/>
        <v>1672.5626648573741</v>
      </c>
      <c r="BP45" s="14">
        <f t="shared" si="13"/>
        <v>0</v>
      </c>
      <c r="BQ45" s="14">
        <f t="shared" si="24"/>
        <v>2585.0582869236446</v>
      </c>
      <c r="BR45" s="14">
        <f t="shared" si="24"/>
        <v>2555.707969032434</v>
      </c>
      <c r="BS45" s="14">
        <f t="shared" si="24"/>
        <v>2698.093375583589</v>
      </c>
      <c r="BT45" s="14">
        <f t="shared" si="14"/>
        <v>2648.2380004434376</v>
      </c>
      <c r="BU45" s="14">
        <f t="shared" si="14"/>
        <v>2534.9665810597517</v>
      </c>
      <c r="BV45" s="14">
        <f t="shared" si="14"/>
        <v>2557.3305018469414</v>
      </c>
      <c r="BW45" s="14">
        <f t="shared" si="14"/>
        <v>2710.7884821978405</v>
      </c>
      <c r="BX45" s="14">
        <f t="shared" si="15"/>
        <v>2503.9995184254421</v>
      </c>
      <c r="BY45" s="14">
        <f t="shared" si="25"/>
        <v>2751.2731163941944</v>
      </c>
      <c r="BZ45" s="14">
        <f t="shared" si="25"/>
        <v>2711.2201012355381</v>
      </c>
      <c r="CA45" s="14">
        <f t="shared" si="25"/>
        <v>2730.7204884711509</v>
      </c>
      <c r="CB45" s="14">
        <f t="shared" si="16"/>
        <v>0</v>
      </c>
    </row>
    <row r="46" spans="1:80" x14ac:dyDescent="0.3">
      <c r="A46" s="230" t="s">
        <v>148</v>
      </c>
      <c r="B46" s="230" t="s">
        <v>167</v>
      </c>
      <c r="C46" s="230" t="s">
        <v>142</v>
      </c>
      <c r="D46" s="230" t="s">
        <v>233</v>
      </c>
      <c r="E46" s="230" t="s">
        <v>234</v>
      </c>
      <c r="F46" s="13">
        <v>5375.5341378772555</v>
      </c>
      <c r="G46" s="13">
        <v>5472.0916849688092</v>
      </c>
      <c r="H46" s="13">
        <v>7610.7257522975669</v>
      </c>
      <c r="I46" s="13">
        <v>7863.5498043645948</v>
      </c>
      <c r="J46" s="13">
        <v>5299.8889713095305</v>
      </c>
      <c r="K46" s="13">
        <v>5476.5905416655496</v>
      </c>
      <c r="L46" s="13">
        <v>5776.4872658041286</v>
      </c>
      <c r="M46" s="13">
        <v>5516.539879214547</v>
      </c>
      <c r="N46" s="13">
        <v>9893.9028295177668</v>
      </c>
      <c r="O46" s="13">
        <v>7430.9494520521948</v>
      </c>
      <c r="P46" s="13">
        <v>7689.9542747831883</v>
      </c>
      <c r="Q46" s="13"/>
      <c r="R46" s="13">
        <v>11794.501121100922</v>
      </c>
      <c r="S46" s="13">
        <v>11894.99407338361</v>
      </c>
      <c r="T46" s="13">
        <v>13231.421761176798</v>
      </c>
      <c r="U46" s="13">
        <v>13080.047128512389</v>
      </c>
      <c r="V46" s="13">
        <v>11465.94625339819</v>
      </c>
      <c r="W46" s="13">
        <v>11305.525646568267</v>
      </c>
      <c r="X46" s="13">
        <v>11891.520418000549</v>
      </c>
      <c r="Y46" s="13">
        <v>11657.47712789415</v>
      </c>
      <c r="Z46" s="13">
        <v>12604.529575481514</v>
      </c>
      <c r="AA46" s="13">
        <v>12529.653395333949</v>
      </c>
      <c r="AB46" s="13">
        <v>13448.768136659124</v>
      </c>
      <c r="AC46" s="13"/>
      <c r="AD46" s="14">
        <f t="shared" si="28"/>
        <v>17170.035258978176</v>
      </c>
      <c r="AE46" s="14">
        <f t="shared" si="28"/>
        <v>17367.085758352419</v>
      </c>
      <c r="AF46" s="14">
        <f t="shared" si="28"/>
        <v>20842.147513474367</v>
      </c>
      <c r="AG46" s="14">
        <f t="shared" si="28"/>
        <v>20943.596932876986</v>
      </c>
      <c r="AH46" s="165">
        <v>16765.835224707716</v>
      </c>
      <c r="AI46" s="165">
        <v>16782.116188233817</v>
      </c>
      <c r="AJ46" s="165">
        <v>17668.007683804677</v>
      </c>
      <c r="AK46" s="165">
        <v>17174.017007108698</v>
      </c>
      <c r="AL46" s="14">
        <f t="shared" si="29"/>
        <v>22498.432404999279</v>
      </c>
      <c r="AM46" s="14">
        <f t="shared" si="29"/>
        <v>19960.602847386144</v>
      </c>
      <c r="AN46" s="14">
        <f t="shared" si="29"/>
        <v>21138.722411442312</v>
      </c>
      <c r="AO46" s="14">
        <f t="shared" si="29"/>
        <v>0</v>
      </c>
      <c r="AP46" s="13">
        <v>534800</v>
      </c>
      <c r="AQ46" s="13">
        <v>535355.29799999995</v>
      </c>
      <c r="AR46" s="13">
        <v>536782.51800000004</v>
      </c>
      <c r="AS46" s="14">
        <f t="shared" si="7"/>
        <v>1005.148492497617</v>
      </c>
      <c r="AT46" s="14">
        <f t="shared" si="7"/>
        <v>1023.2033816321633</v>
      </c>
      <c r="AU46" s="14">
        <f t="shared" si="7"/>
        <v>1423.0975602650649</v>
      </c>
      <c r="AV46" s="14">
        <f t="shared" si="8"/>
        <v>1468.846919744987</v>
      </c>
      <c r="AW46" s="14">
        <f t="shared" si="8"/>
        <v>989.97600119192816</v>
      </c>
      <c r="AX46" s="14">
        <f t="shared" si="8"/>
        <v>1022.9824122643781</v>
      </c>
      <c r="AY46" s="14">
        <f t="shared" si="8"/>
        <v>1079.0006725223682</v>
      </c>
      <c r="AZ46" s="14">
        <f t="shared" si="9"/>
        <v>1027.7048328191916</v>
      </c>
      <c r="BA46" s="14">
        <f t="shared" si="21"/>
        <v>1848.1002927363891</v>
      </c>
      <c r="BB46" s="14">
        <f t="shared" si="21"/>
        <v>1388.0407048950501</v>
      </c>
      <c r="BC46" s="14">
        <f t="shared" si="21"/>
        <v>1436.4206917371703</v>
      </c>
      <c r="BD46" s="14">
        <f t="shared" si="10"/>
        <v>0</v>
      </c>
      <c r="BE46" s="14">
        <f t="shared" si="22"/>
        <v>2205.4040989343534</v>
      </c>
      <c r="BF46" s="14">
        <f t="shared" si="22"/>
        <v>2224.1948529139136</v>
      </c>
      <c r="BG46" s="14">
        <f t="shared" si="22"/>
        <v>2474.087838664323</v>
      </c>
      <c r="BH46" s="14">
        <f t="shared" si="11"/>
        <v>2443.246041904752</v>
      </c>
      <c r="BI46" s="14">
        <f t="shared" si="11"/>
        <v>2141.7451730155831</v>
      </c>
      <c r="BJ46" s="14">
        <f t="shared" si="11"/>
        <v>2111.7799130416502</v>
      </c>
      <c r="BK46" s="14">
        <f t="shared" si="11"/>
        <v>2221.2389533502947</v>
      </c>
      <c r="BL46" s="14">
        <f t="shared" si="12"/>
        <v>2171.7318908463685</v>
      </c>
      <c r="BM46" s="14">
        <f t="shared" si="23"/>
        <v>2354.4232442585289</v>
      </c>
      <c r="BN46" s="14">
        <f t="shared" si="23"/>
        <v>2340.436984959837</v>
      </c>
      <c r="BO46" s="14">
        <f t="shared" si="23"/>
        <v>2512.1201166592591</v>
      </c>
      <c r="BP46" s="14">
        <f t="shared" si="13"/>
        <v>0</v>
      </c>
      <c r="BQ46" s="14">
        <f t="shared" si="24"/>
        <v>3210.5525914319701</v>
      </c>
      <c r="BR46" s="14">
        <f t="shared" si="24"/>
        <v>3247.3982345460768</v>
      </c>
      <c r="BS46" s="14">
        <f t="shared" si="24"/>
        <v>3897.1853989293877</v>
      </c>
      <c r="BT46" s="14">
        <f t="shared" si="14"/>
        <v>3912.0929616497392</v>
      </c>
      <c r="BU46" s="14">
        <f t="shared" si="14"/>
        <v>3131.7211742075106</v>
      </c>
      <c r="BV46" s="14">
        <f t="shared" si="14"/>
        <v>3134.7623253060287</v>
      </c>
      <c r="BW46" s="14">
        <f t="shared" si="14"/>
        <v>3300.2396258726626</v>
      </c>
      <c r="BX46" s="14">
        <f t="shared" si="15"/>
        <v>3199.4367236655598</v>
      </c>
      <c r="BY46" s="14">
        <f t="shared" si="25"/>
        <v>4202.5235369949178</v>
      </c>
      <c r="BZ46" s="14">
        <f t="shared" si="25"/>
        <v>3728.4776898548871</v>
      </c>
      <c r="CA46" s="14">
        <f t="shared" si="25"/>
        <v>3948.5408083964294</v>
      </c>
      <c r="CB46" s="14">
        <f t="shared" si="16"/>
        <v>0</v>
      </c>
    </row>
    <row r="47" spans="1:80" x14ac:dyDescent="0.3">
      <c r="A47" s="230" t="s">
        <v>163</v>
      </c>
      <c r="B47" s="230" t="s">
        <v>198</v>
      </c>
      <c r="C47" s="230" t="s">
        <v>239</v>
      </c>
      <c r="D47" s="230" t="s">
        <v>237</v>
      </c>
      <c r="E47" s="230" t="s">
        <v>238</v>
      </c>
      <c r="F47" s="13">
        <v>1870.2140773240071</v>
      </c>
      <c r="G47" s="13">
        <v>1995.9570728006397</v>
      </c>
      <c r="H47" s="13">
        <v>2341.3266616313667</v>
      </c>
      <c r="I47" s="13">
        <v>2657.7330961213661</v>
      </c>
      <c r="J47" s="13">
        <v>2564.898060303889</v>
      </c>
      <c r="K47" s="13">
        <v>2528.67375051715</v>
      </c>
      <c r="L47" s="13">
        <v>2515.3440925913696</v>
      </c>
      <c r="M47" s="13">
        <v>2447.8536195892234</v>
      </c>
      <c r="N47" s="13">
        <v>2880.5285416693559</v>
      </c>
      <c r="O47" s="13">
        <v>3001.9569907275563</v>
      </c>
      <c r="P47" s="13">
        <v>3434.043241062614</v>
      </c>
      <c r="Q47" s="13"/>
      <c r="R47" s="13">
        <v>5066.4979550910502</v>
      </c>
      <c r="S47" s="13">
        <v>5102.5817861496516</v>
      </c>
      <c r="T47" s="13">
        <v>5479.2236923041364</v>
      </c>
      <c r="U47" s="13">
        <v>5456.1955357764737</v>
      </c>
      <c r="V47" s="13">
        <v>5379.1071300300819</v>
      </c>
      <c r="W47" s="13">
        <v>5283.8303828027365</v>
      </c>
      <c r="X47" s="13">
        <v>5510.8671281848956</v>
      </c>
      <c r="Y47" s="13">
        <v>5434.9119689264562</v>
      </c>
      <c r="Z47" s="13">
        <v>5238.1580483502566</v>
      </c>
      <c r="AA47" s="13">
        <v>5380.832956616794</v>
      </c>
      <c r="AB47" s="13">
        <v>5664.3563833057815</v>
      </c>
      <c r="AC47" s="13"/>
      <c r="AD47" s="14">
        <f t="shared" si="28"/>
        <v>6936.7120324150574</v>
      </c>
      <c r="AE47" s="14">
        <f t="shared" si="28"/>
        <v>7098.5388589502909</v>
      </c>
      <c r="AF47" s="14">
        <f t="shared" si="28"/>
        <v>7820.5503539355032</v>
      </c>
      <c r="AG47" s="14">
        <f t="shared" si="28"/>
        <v>8113.9286318978393</v>
      </c>
      <c r="AH47" s="165">
        <v>7944.0051903339699</v>
      </c>
      <c r="AI47" s="165">
        <v>7812.504133319886</v>
      </c>
      <c r="AJ47" s="165">
        <v>8026.2112207762648</v>
      </c>
      <c r="AK47" s="165">
        <v>7882.7655885156801</v>
      </c>
      <c r="AL47" s="14">
        <f t="shared" si="29"/>
        <v>8118.6865900196126</v>
      </c>
      <c r="AM47" s="14">
        <f t="shared" si="29"/>
        <v>8382.7899473443504</v>
      </c>
      <c r="AN47" s="14">
        <f t="shared" si="29"/>
        <v>9098.399624368396</v>
      </c>
      <c r="AO47" s="14">
        <f t="shared" si="29"/>
        <v>0</v>
      </c>
      <c r="AP47" s="13">
        <v>329102</v>
      </c>
      <c r="AQ47" s="13">
        <v>330551.64299999998</v>
      </c>
      <c r="AR47" s="13">
        <v>332469.12800000003</v>
      </c>
      <c r="AS47" s="14">
        <f t="shared" si="7"/>
        <v>568.27794341085962</v>
      </c>
      <c r="AT47" s="14">
        <f t="shared" si="7"/>
        <v>606.48585326149328</v>
      </c>
      <c r="AU47" s="14">
        <f t="shared" si="7"/>
        <v>711.42887664960006</v>
      </c>
      <c r="AV47" s="14">
        <f t="shared" si="8"/>
        <v>804.02961304335918</v>
      </c>
      <c r="AW47" s="14">
        <f t="shared" si="8"/>
        <v>775.94473197154525</v>
      </c>
      <c r="AX47" s="14">
        <f t="shared" si="8"/>
        <v>764.98598753513079</v>
      </c>
      <c r="AY47" s="14">
        <f t="shared" si="8"/>
        <v>760.95343824727854</v>
      </c>
      <c r="AZ47" s="14">
        <f t="shared" si="9"/>
        <v>736.26493813561638</v>
      </c>
      <c r="BA47" s="14">
        <f t="shared" si="21"/>
        <v>871.43071367803066</v>
      </c>
      <c r="BB47" s="14">
        <f t="shared" si="21"/>
        <v>908.16580534363175</v>
      </c>
      <c r="BC47" s="14">
        <f t="shared" si="21"/>
        <v>1038.8825207148082</v>
      </c>
      <c r="BD47" s="14">
        <f t="shared" si="10"/>
        <v>0</v>
      </c>
      <c r="BE47" s="14">
        <f t="shared" si="22"/>
        <v>1539.4916940921205</v>
      </c>
      <c r="BF47" s="14">
        <f t="shared" si="22"/>
        <v>1550.4560246214401</v>
      </c>
      <c r="BG47" s="14">
        <f t="shared" si="22"/>
        <v>1664.9013656265035</v>
      </c>
      <c r="BH47" s="14">
        <f t="shared" si="11"/>
        <v>1650.6333129242605</v>
      </c>
      <c r="BI47" s="14">
        <f t="shared" si="11"/>
        <v>1627.3121746456065</v>
      </c>
      <c r="BJ47" s="14">
        <f t="shared" si="11"/>
        <v>1598.4886158326362</v>
      </c>
      <c r="BK47" s="14">
        <f t="shared" si="11"/>
        <v>1667.1728139572115</v>
      </c>
      <c r="BL47" s="14">
        <f t="shared" si="12"/>
        <v>1634.711770569704</v>
      </c>
      <c r="BM47" s="14">
        <f t="shared" si="23"/>
        <v>1584.6716116156945</v>
      </c>
      <c r="BN47" s="14">
        <f t="shared" si="23"/>
        <v>1627.8342796247407</v>
      </c>
      <c r="BO47" s="14">
        <f t="shared" si="23"/>
        <v>1713.6070878055752</v>
      </c>
      <c r="BP47" s="14">
        <f t="shared" si="13"/>
        <v>0</v>
      </c>
      <c r="BQ47" s="14">
        <f t="shared" si="24"/>
        <v>2107.76963750298</v>
      </c>
      <c r="BR47" s="14">
        <f t="shared" si="24"/>
        <v>2156.9418778829331</v>
      </c>
      <c r="BS47" s="14">
        <f t="shared" si="24"/>
        <v>2376.3302422761039</v>
      </c>
      <c r="BT47" s="14">
        <f t="shared" si="14"/>
        <v>2454.6629259676192</v>
      </c>
      <c r="BU47" s="14">
        <f t="shared" si="14"/>
        <v>2403.2569066171518</v>
      </c>
      <c r="BV47" s="14">
        <f t="shared" si="14"/>
        <v>2363.4746033677666</v>
      </c>
      <c r="BW47" s="14">
        <f t="shared" si="14"/>
        <v>2428.1262522044899</v>
      </c>
      <c r="BX47" s="14">
        <f t="shared" si="15"/>
        <v>2370.9767087053206</v>
      </c>
      <c r="BY47" s="14">
        <f t="shared" si="25"/>
        <v>2456.1023252937252</v>
      </c>
      <c r="BZ47" s="14">
        <f t="shared" si="25"/>
        <v>2536.0000849683724</v>
      </c>
      <c r="CA47" s="14">
        <f t="shared" si="25"/>
        <v>2752.4896085203836</v>
      </c>
      <c r="CB47" s="14">
        <f t="shared" si="16"/>
        <v>0</v>
      </c>
    </row>
    <row r="48" spans="1:80" x14ac:dyDescent="0.3">
      <c r="A48" s="230" t="s">
        <v>181</v>
      </c>
      <c r="B48" s="230" t="s">
        <v>205</v>
      </c>
      <c r="C48" s="230" t="s">
        <v>235</v>
      </c>
      <c r="D48" s="230" t="s">
        <v>243</v>
      </c>
      <c r="E48" s="230" t="s">
        <v>244</v>
      </c>
      <c r="F48" s="13">
        <v>1857.4852534069578</v>
      </c>
      <c r="G48" s="13">
        <v>1754.9788143754263</v>
      </c>
      <c r="H48" s="13">
        <v>1792.3656657886822</v>
      </c>
      <c r="I48" s="13">
        <v>1503.5329045717922</v>
      </c>
      <c r="J48" s="13">
        <v>1889.2149292118806</v>
      </c>
      <c r="K48" s="13">
        <v>1901.1524164745338</v>
      </c>
      <c r="L48" s="13">
        <v>1958.1544622650022</v>
      </c>
      <c r="M48" s="13">
        <v>1760.1972571861422</v>
      </c>
      <c r="N48" s="13">
        <v>1460.2353649407637</v>
      </c>
      <c r="O48" s="13">
        <v>1469.9551130839957</v>
      </c>
      <c r="P48" s="13">
        <v>1543.8375306447613</v>
      </c>
      <c r="Q48" s="13"/>
      <c r="R48" s="13">
        <v>4296.1192373285194</v>
      </c>
      <c r="S48" s="13">
        <v>4163.9744296630925</v>
      </c>
      <c r="T48" s="13">
        <v>4085.4089106197798</v>
      </c>
      <c r="U48" s="13">
        <v>4091.5145503148806</v>
      </c>
      <c r="V48" s="13">
        <v>4177.8482966634892</v>
      </c>
      <c r="W48" s="13">
        <v>4110.7827615027109</v>
      </c>
      <c r="X48" s="13">
        <v>4326.0840961247368</v>
      </c>
      <c r="Y48" s="13">
        <v>4169.662415606057</v>
      </c>
      <c r="Z48" s="13">
        <v>4195.11617357049</v>
      </c>
      <c r="AA48" s="13">
        <v>3863.8568742469843</v>
      </c>
      <c r="AB48" s="13">
        <v>4161.9204865409865</v>
      </c>
      <c r="AC48" s="13"/>
      <c r="AD48" s="14">
        <f t="shared" si="28"/>
        <v>6153.6044907354772</v>
      </c>
      <c r="AE48" s="14">
        <f t="shared" si="28"/>
        <v>5918.9532440385192</v>
      </c>
      <c r="AF48" s="14">
        <f t="shared" si="28"/>
        <v>5877.7745764084621</v>
      </c>
      <c r="AG48" s="14">
        <f t="shared" si="28"/>
        <v>5595.0474548866732</v>
      </c>
      <c r="AH48" s="165">
        <v>6067.0632258753703</v>
      </c>
      <c r="AI48" s="165">
        <v>6011.9351779772451</v>
      </c>
      <c r="AJ48" s="165">
        <v>6284.2385583897385</v>
      </c>
      <c r="AK48" s="165">
        <v>5929.8596727921995</v>
      </c>
      <c r="AL48" s="14">
        <f t="shared" si="29"/>
        <v>5655.3515385112532</v>
      </c>
      <c r="AM48" s="14">
        <f t="shared" si="29"/>
        <v>5333.8119873309797</v>
      </c>
      <c r="AN48" s="14">
        <f t="shared" si="29"/>
        <v>5705.758017185748</v>
      </c>
      <c r="AO48" s="14">
        <f t="shared" si="29"/>
        <v>0</v>
      </c>
      <c r="AP48" s="13">
        <v>288155</v>
      </c>
      <c r="AQ48" s="13">
        <v>291840.95600000001</v>
      </c>
      <c r="AR48" s="13">
        <v>293718.76500000001</v>
      </c>
      <c r="AS48" s="14">
        <f t="shared" si="7"/>
        <v>644.61323017367658</v>
      </c>
      <c r="AT48" s="14">
        <f t="shared" si="7"/>
        <v>609.03986201017722</v>
      </c>
      <c r="AU48" s="14">
        <f t="shared" si="7"/>
        <v>622.01442480216622</v>
      </c>
      <c r="AV48" s="14">
        <f t="shared" si="8"/>
        <v>515.18913766571961</v>
      </c>
      <c r="AW48" s="14">
        <f t="shared" si="8"/>
        <v>647.34400377028669</v>
      </c>
      <c r="AX48" s="14">
        <f t="shared" si="8"/>
        <v>651.43441226752759</v>
      </c>
      <c r="AY48" s="14">
        <f t="shared" si="8"/>
        <v>670.96629928288826</v>
      </c>
      <c r="AZ48" s="14">
        <f t="shared" si="9"/>
        <v>599.27981012249666</v>
      </c>
      <c r="BA48" s="14">
        <f t="shared" si="21"/>
        <v>500.35313238926057</v>
      </c>
      <c r="BB48" s="14">
        <f t="shared" si="21"/>
        <v>503.68362728499142</v>
      </c>
      <c r="BC48" s="14">
        <f t="shared" si="21"/>
        <v>528.99961396945298</v>
      </c>
      <c r="BD48" s="14">
        <f t="shared" si="10"/>
        <v>0</v>
      </c>
      <c r="BE48" s="14">
        <f t="shared" si="22"/>
        <v>1490.9056713673262</v>
      </c>
      <c r="BF48" s="14">
        <f t="shared" si="22"/>
        <v>1445.046738617443</v>
      </c>
      <c r="BG48" s="14">
        <f t="shared" si="22"/>
        <v>1417.7817183875968</v>
      </c>
      <c r="BH48" s="14">
        <f t="shared" si="11"/>
        <v>1401.9672243380674</v>
      </c>
      <c r="BI48" s="14">
        <f t="shared" si="11"/>
        <v>1431.5496885445677</v>
      </c>
      <c r="BJ48" s="14">
        <f t="shared" si="11"/>
        <v>1408.5695228817406</v>
      </c>
      <c r="BK48" s="14">
        <f t="shared" si="11"/>
        <v>1482.3430389683676</v>
      </c>
      <c r="BL48" s="14">
        <f t="shared" si="12"/>
        <v>1419.6104956406366</v>
      </c>
      <c r="BM48" s="14">
        <f t="shared" si="23"/>
        <v>1437.4665677734724</v>
      </c>
      <c r="BN48" s="14">
        <f t="shared" si="23"/>
        <v>1323.9597783687991</v>
      </c>
      <c r="BO48" s="14">
        <f t="shared" si="23"/>
        <v>1426.0919863972028</v>
      </c>
      <c r="BP48" s="14">
        <f t="shared" si="13"/>
        <v>0</v>
      </c>
      <c r="BQ48" s="14">
        <f t="shared" si="24"/>
        <v>2135.5189015410033</v>
      </c>
      <c r="BR48" s="14">
        <f t="shared" si="24"/>
        <v>2054.0866006276201</v>
      </c>
      <c r="BS48" s="14">
        <f t="shared" si="24"/>
        <v>2039.7961431897631</v>
      </c>
      <c r="BT48" s="14">
        <f t="shared" si="14"/>
        <v>1917.1563620037871</v>
      </c>
      <c r="BU48" s="14">
        <f t="shared" si="14"/>
        <v>2078.8936923148544</v>
      </c>
      <c r="BV48" s="14">
        <f t="shared" si="14"/>
        <v>2060.0039351492683</v>
      </c>
      <c r="BW48" s="14">
        <f t="shared" si="14"/>
        <v>2153.3093382512557</v>
      </c>
      <c r="BX48" s="14">
        <f t="shared" si="15"/>
        <v>2018.8903057631335</v>
      </c>
      <c r="BY48" s="14">
        <f t="shared" si="25"/>
        <v>1937.8197001627329</v>
      </c>
      <c r="BZ48" s="14">
        <f t="shared" si="25"/>
        <v>1827.6434056537903</v>
      </c>
      <c r="CA48" s="14">
        <f t="shared" si="25"/>
        <v>1955.0916003666557</v>
      </c>
      <c r="CB48" s="14">
        <f t="shared" si="16"/>
        <v>0</v>
      </c>
    </row>
    <row r="49" spans="1:80" x14ac:dyDescent="0.3">
      <c r="A49" s="230" t="s">
        <v>172</v>
      </c>
      <c r="B49" s="230" t="s">
        <v>213</v>
      </c>
      <c r="C49" s="230" t="s">
        <v>224</v>
      </c>
      <c r="D49" s="230" t="s">
        <v>246</v>
      </c>
      <c r="E49" s="230" t="s">
        <v>247</v>
      </c>
      <c r="F49" s="13">
        <v>3919.1767730117572</v>
      </c>
      <c r="G49" s="13">
        <v>3973.3511737731264</v>
      </c>
      <c r="H49" s="13">
        <v>4106.085374467677</v>
      </c>
      <c r="I49" s="13">
        <v>4002.8432730488389</v>
      </c>
      <c r="J49" s="13">
        <v>3467.3992103159449</v>
      </c>
      <c r="K49" s="13">
        <v>3591.2219121292046</v>
      </c>
      <c r="L49" s="13">
        <v>3597.1781503262173</v>
      </c>
      <c r="M49" s="13">
        <v>3584.2899993256433</v>
      </c>
      <c r="N49" s="13">
        <v>4227.8787395369454</v>
      </c>
      <c r="O49" s="13">
        <v>4773.9183295276207</v>
      </c>
      <c r="P49" s="13">
        <v>5128.8940895381966</v>
      </c>
      <c r="Q49" s="13"/>
      <c r="R49" s="13">
        <v>7356.0073635003191</v>
      </c>
      <c r="S49" s="13">
        <v>7337.8000636047882</v>
      </c>
      <c r="T49" s="13">
        <v>7883.0965969689969</v>
      </c>
      <c r="U49" s="13">
        <v>8155.2548808933652</v>
      </c>
      <c r="V49" s="13">
        <v>8172.1759006713719</v>
      </c>
      <c r="W49" s="13">
        <v>8266.9392113955255</v>
      </c>
      <c r="X49" s="13">
        <v>8469.2195225842443</v>
      </c>
      <c r="Y49" s="13">
        <v>8136.6643664063686</v>
      </c>
      <c r="Z49" s="13">
        <v>7988.1233156383278</v>
      </c>
      <c r="AA49" s="13">
        <v>7984.4664242471163</v>
      </c>
      <c r="AB49" s="13">
        <v>8478.5680205610661</v>
      </c>
      <c r="AC49" s="13"/>
      <c r="AD49" s="14">
        <f t="shared" si="28"/>
        <v>11275.184136512076</v>
      </c>
      <c r="AE49" s="14">
        <f t="shared" si="28"/>
        <v>11311.151237377915</v>
      </c>
      <c r="AF49" s="14">
        <f t="shared" si="28"/>
        <v>11989.181971436674</v>
      </c>
      <c r="AG49" s="14">
        <f t="shared" si="28"/>
        <v>12158.098153942205</v>
      </c>
      <c r="AH49" s="165">
        <v>11639.575110987316</v>
      </c>
      <c r="AI49" s="165">
        <v>11858.161123524731</v>
      </c>
      <c r="AJ49" s="165">
        <v>12066.397672910462</v>
      </c>
      <c r="AK49" s="165">
        <v>11720.954365732012</v>
      </c>
      <c r="AL49" s="14">
        <f t="shared" si="29"/>
        <v>12216.002055175273</v>
      </c>
      <c r="AM49" s="14">
        <f t="shared" si="29"/>
        <v>12758.384753774737</v>
      </c>
      <c r="AN49" s="14">
        <f t="shared" si="29"/>
        <v>13607.462110099263</v>
      </c>
      <c r="AO49" s="14">
        <f t="shared" si="29"/>
        <v>0</v>
      </c>
      <c r="AP49" s="13">
        <v>459252</v>
      </c>
      <c r="AQ49" s="13">
        <v>466162.12800000003</v>
      </c>
      <c r="AR49" s="13">
        <v>470718.74699999997</v>
      </c>
      <c r="AS49" s="14">
        <f t="shared" si="7"/>
        <v>853.38262501018119</v>
      </c>
      <c r="AT49" s="14">
        <f t="shared" si="7"/>
        <v>865.17885034210553</v>
      </c>
      <c r="AU49" s="14">
        <f t="shared" si="7"/>
        <v>894.08110894839376</v>
      </c>
      <c r="AV49" s="14">
        <f t="shared" si="8"/>
        <v>858.68049603738689</v>
      </c>
      <c r="AW49" s="14">
        <f t="shared" si="8"/>
        <v>743.8182988378552</v>
      </c>
      <c r="AX49" s="14">
        <f t="shared" si="8"/>
        <v>770.38045272721172</v>
      </c>
      <c r="AY49" s="14">
        <f t="shared" si="8"/>
        <v>771.65817089418658</v>
      </c>
      <c r="AZ49" s="14">
        <f t="shared" si="9"/>
        <v>761.45044618876068</v>
      </c>
      <c r="BA49" s="14">
        <f t="shared" si="21"/>
        <v>906.95457343908151</v>
      </c>
      <c r="BB49" s="14">
        <f t="shared" si="21"/>
        <v>1024.0896981506014</v>
      </c>
      <c r="BC49" s="14">
        <f t="shared" si="21"/>
        <v>1100.2382607834234</v>
      </c>
      <c r="BD49" s="14">
        <f t="shared" si="10"/>
        <v>0</v>
      </c>
      <c r="BE49" s="14">
        <f t="shared" si="22"/>
        <v>1601.7365985342078</v>
      </c>
      <c r="BF49" s="14">
        <f t="shared" si="22"/>
        <v>1597.7720431494668</v>
      </c>
      <c r="BG49" s="14">
        <f t="shared" si="22"/>
        <v>1716.5078425285024</v>
      </c>
      <c r="BH49" s="14">
        <f t="shared" si="11"/>
        <v>1749.4460384163519</v>
      </c>
      <c r="BI49" s="14">
        <f t="shared" si="11"/>
        <v>1753.0758956616421</v>
      </c>
      <c r="BJ49" s="14">
        <f t="shared" si="11"/>
        <v>1773.4042975270454</v>
      </c>
      <c r="BK49" s="14">
        <f t="shared" si="11"/>
        <v>1816.7969926944052</v>
      </c>
      <c r="BL49" s="14">
        <f t="shared" si="12"/>
        <v>1728.5617830739102</v>
      </c>
      <c r="BM49" s="14">
        <f t="shared" si="23"/>
        <v>1713.5933693091274</v>
      </c>
      <c r="BN49" s="14">
        <f t="shared" si="23"/>
        <v>1712.808901594665</v>
      </c>
      <c r="BO49" s="14">
        <f t="shared" si="23"/>
        <v>1818.8024104268432</v>
      </c>
      <c r="BP49" s="14">
        <f t="shared" si="13"/>
        <v>0</v>
      </c>
      <c r="BQ49" s="14">
        <f t="shared" si="24"/>
        <v>2455.1192235443887</v>
      </c>
      <c r="BR49" s="14">
        <f t="shared" si="24"/>
        <v>2462.9508934915721</v>
      </c>
      <c r="BS49" s="14">
        <f t="shared" si="24"/>
        <v>2610.588951476896</v>
      </c>
      <c r="BT49" s="14">
        <f t="shared" si="14"/>
        <v>2608.1265344537392</v>
      </c>
      <c r="BU49" s="14">
        <f t="shared" si="14"/>
        <v>2496.8941944994972</v>
      </c>
      <c r="BV49" s="14">
        <f t="shared" si="14"/>
        <v>2543.7847502542568</v>
      </c>
      <c r="BW49" s="14">
        <f t="shared" si="14"/>
        <v>2588.4551635885919</v>
      </c>
      <c r="BX49" s="14">
        <f t="shared" si="15"/>
        <v>2490.0122292626711</v>
      </c>
      <c r="BY49" s="14">
        <f t="shared" si="25"/>
        <v>2620.5479427482087</v>
      </c>
      <c r="BZ49" s="14">
        <f t="shared" si="25"/>
        <v>2736.8985997452664</v>
      </c>
      <c r="CA49" s="14">
        <f t="shared" si="25"/>
        <v>2919.0406712102667</v>
      </c>
      <c r="CB49" s="14">
        <f t="shared" si="16"/>
        <v>0</v>
      </c>
    </row>
    <row r="50" spans="1:80" x14ac:dyDescent="0.3">
      <c r="A50" s="230" t="s">
        <v>163</v>
      </c>
      <c r="B50" s="230" t="s">
        <v>198</v>
      </c>
      <c r="C50" s="230" t="s">
        <v>239</v>
      </c>
      <c r="D50" s="230" t="s">
        <v>248</v>
      </c>
      <c r="E50" s="230" t="s">
        <v>249</v>
      </c>
      <c r="F50" s="13">
        <v>1801.6154218184727</v>
      </c>
      <c r="G50" s="13">
        <v>1798.4279049811703</v>
      </c>
      <c r="H50" s="13">
        <v>1730.7550769702348</v>
      </c>
      <c r="I50" s="13">
        <v>1357.2455673420677</v>
      </c>
      <c r="J50" s="13">
        <v>1919.0965780811948</v>
      </c>
      <c r="K50" s="13">
        <v>1940.284496376185</v>
      </c>
      <c r="L50" s="13">
        <v>1940.3496318025484</v>
      </c>
      <c r="M50" s="13">
        <v>1901.7929903970758</v>
      </c>
      <c r="N50" s="13">
        <v>1551.1182858998377</v>
      </c>
      <c r="O50" s="13">
        <v>1605.0993173212119</v>
      </c>
      <c r="P50" s="13">
        <v>1646.6110318387732</v>
      </c>
      <c r="Q50" s="13"/>
      <c r="R50" s="13">
        <v>5194.16914275401</v>
      </c>
      <c r="S50" s="13">
        <v>5040.1810385845029</v>
      </c>
      <c r="T50" s="13">
        <v>5400.7170236566199</v>
      </c>
      <c r="U50" s="13">
        <v>5200.6565962832829</v>
      </c>
      <c r="V50" s="13">
        <v>5037.9214734060388</v>
      </c>
      <c r="W50" s="13">
        <v>5093.8823958685825</v>
      </c>
      <c r="X50" s="13">
        <v>5094.0139438865317</v>
      </c>
      <c r="Y50" s="13">
        <v>4981.0578659380899</v>
      </c>
      <c r="Z50" s="13">
        <v>5222.5255923395043</v>
      </c>
      <c r="AA50" s="13">
        <v>5234.4905040691119</v>
      </c>
      <c r="AB50" s="13">
        <v>5426.6417285547068</v>
      </c>
      <c r="AC50" s="13"/>
      <c r="AD50" s="14">
        <f t="shared" ref="AD50:AG113" si="30">SUM(F50,R50)</f>
        <v>6995.7845645724829</v>
      </c>
      <c r="AE50" s="14">
        <f t="shared" si="30"/>
        <v>6838.6089435656731</v>
      </c>
      <c r="AF50" s="14">
        <f t="shared" si="30"/>
        <v>7131.4721006268546</v>
      </c>
      <c r="AG50" s="14">
        <f t="shared" si="30"/>
        <v>6557.902163625351</v>
      </c>
      <c r="AH50" s="165">
        <v>6957.0180514872327</v>
      </c>
      <c r="AI50" s="165">
        <v>7034.1668922447652</v>
      </c>
      <c r="AJ50" s="165">
        <v>7034.3635756890781</v>
      </c>
      <c r="AK50" s="165">
        <v>6882.8508563351643</v>
      </c>
      <c r="AL50" s="14">
        <f t="shared" ref="AL50:AO113" si="31">SUM(N50,Z50)</f>
        <v>6773.6438782393416</v>
      </c>
      <c r="AM50" s="14">
        <f t="shared" si="31"/>
        <v>6839.5898213903238</v>
      </c>
      <c r="AN50" s="14">
        <f t="shared" si="31"/>
        <v>7073.2527603934795</v>
      </c>
      <c r="AO50" s="14">
        <f t="shared" si="31"/>
        <v>0</v>
      </c>
      <c r="AP50" s="13">
        <v>329391</v>
      </c>
      <c r="AQ50" s="13">
        <v>334406.31300000002</v>
      </c>
      <c r="AR50" s="13">
        <v>337999.81900000002</v>
      </c>
      <c r="AS50" s="14">
        <f t="shared" si="7"/>
        <v>546.9534449388334</v>
      </c>
      <c r="AT50" s="14">
        <f t="shared" si="7"/>
        <v>545.98574489927478</v>
      </c>
      <c r="AU50" s="14">
        <f t="shared" si="7"/>
        <v>525.44091276635822</v>
      </c>
      <c r="AV50" s="14">
        <f t="shared" si="8"/>
        <v>405.86720841662685</v>
      </c>
      <c r="AW50" s="14">
        <f t="shared" si="8"/>
        <v>573.88168329262214</v>
      </c>
      <c r="AX50" s="14">
        <f t="shared" si="8"/>
        <v>580.21766364685368</v>
      </c>
      <c r="AY50" s="14">
        <f t="shared" si="8"/>
        <v>580.23714157649533</v>
      </c>
      <c r="AZ50" s="14">
        <f t="shared" si="9"/>
        <v>562.66094935307513</v>
      </c>
      <c r="BA50" s="14">
        <f t="shared" si="21"/>
        <v>463.84240536147945</v>
      </c>
      <c r="BB50" s="14">
        <f t="shared" si="21"/>
        <v>479.98475355374404</v>
      </c>
      <c r="BC50" s="14">
        <f t="shared" si="21"/>
        <v>492.39830942987408</v>
      </c>
      <c r="BD50" s="14">
        <f t="shared" si="10"/>
        <v>0</v>
      </c>
      <c r="BE50" s="14">
        <f t="shared" si="22"/>
        <v>1576.9007479724735</v>
      </c>
      <c r="BF50" s="14">
        <f t="shared" si="22"/>
        <v>1530.1514123289655</v>
      </c>
      <c r="BG50" s="14">
        <f t="shared" si="22"/>
        <v>1639.6067359632229</v>
      </c>
      <c r="BH50" s="14">
        <f t="shared" si="11"/>
        <v>1555.1909141988244</v>
      </c>
      <c r="BI50" s="14">
        <f t="shared" si="11"/>
        <v>1506.5270234315337</v>
      </c>
      <c r="BJ50" s="14">
        <f t="shared" si="11"/>
        <v>1523.2614331262885</v>
      </c>
      <c r="BK50" s="14">
        <f t="shared" si="11"/>
        <v>1523.3007709057608</v>
      </c>
      <c r="BL50" s="14">
        <f t="shared" si="12"/>
        <v>1473.6865483167876</v>
      </c>
      <c r="BM50" s="14">
        <f t="shared" si="23"/>
        <v>1561.7305622874123</v>
      </c>
      <c r="BN50" s="14">
        <f t="shared" si="23"/>
        <v>1565.3085185832335</v>
      </c>
      <c r="BO50" s="14">
        <f t="shared" si="23"/>
        <v>1622.7689243877123</v>
      </c>
      <c r="BP50" s="14">
        <f t="shared" si="13"/>
        <v>0</v>
      </c>
      <c r="BQ50" s="14">
        <f t="shared" si="24"/>
        <v>2123.8541929113067</v>
      </c>
      <c r="BR50" s="14">
        <f t="shared" si="24"/>
        <v>2076.1371572282401</v>
      </c>
      <c r="BS50" s="14">
        <f t="shared" si="24"/>
        <v>2165.0476487295814</v>
      </c>
      <c r="BT50" s="14">
        <f t="shared" si="14"/>
        <v>1961.0581226154513</v>
      </c>
      <c r="BU50" s="14">
        <f t="shared" si="14"/>
        <v>2080.4087067241558</v>
      </c>
      <c r="BV50" s="14">
        <f t="shared" si="14"/>
        <v>2103.4790967731419</v>
      </c>
      <c r="BW50" s="14">
        <f t="shared" si="14"/>
        <v>2103.5379124822557</v>
      </c>
      <c r="BX50" s="14">
        <f t="shared" si="15"/>
        <v>2036.3474976698624</v>
      </c>
      <c r="BY50" s="14">
        <f t="shared" si="25"/>
        <v>2025.5729676488918</v>
      </c>
      <c r="BZ50" s="14">
        <f t="shared" si="25"/>
        <v>2045.2932721369777</v>
      </c>
      <c r="CA50" s="14">
        <f t="shared" si="25"/>
        <v>2115.1672338175863</v>
      </c>
      <c r="CB50" s="14">
        <f t="shared" si="16"/>
        <v>0</v>
      </c>
    </row>
    <row r="51" spans="1:80" x14ac:dyDescent="0.3">
      <c r="A51" s="230" t="s">
        <v>181</v>
      </c>
      <c r="B51" s="230" t="s">
        <v>205</v>
      </c>
      <c r="C51" s="230" t="s">
        <v>229</v>
      </c>
      <c r="D51" s="230" t="s">
        <v>251</v>
      </c>
      <c r="E51" s="230" t="s">
        <v>252</v>
      </c>
      <c r="F51" s="13">
        <v>4566.898222614469</v>
      </c>
      <c r="G51" s="13">
        <v>4479.9398288542689</v>
      </c>
      <c r="H51" s="13">
        <v>4635.3332928762065</v>
      </c>
      <c r="I51" s="13">
        <v>4946.6552024448447</v>
      </c>
      <c r="J51" s="13">
        <v>4825.7181114524956</v>
      </c>
      <c r="K51" s="13">
        <v>4724.490788375123</v>
      </c>
      <c r="L51" s="13">
        <v>5107.7796188179391</v>
      </c>
      <c r="M51" s="13">
        <v>4558.5623155171907</v>
      </c>
      <c r="N51" s="13">
        <v>6101.1364562589897</v>
      </c>
      <c r="O51" s="13">
        <v>5675.5629070749055</v>
      </c>
      <c r="P51" s="13">
        <v>6334.3863900667639</v>
      </c>
      <c r="Q51" s="13"/>
      <c r="R51" s="13">
        <v>7857.5330734552572</v>
      </c>
      <c r="S51" s="13">
        <v>7754.3904730635022</v>
      </c>
      <c r="T51" s="13">
        <v>8058.1559089617567</v>
      </c>
      <c r="U51" s="13">
        <v>8166.4383273105068</v>
      </c>
      <c r="V51" s="13">
        <v>7905.6308687572318</v>
      </c>
      <c r="W51" s="13">
        <v>7837.0597117827056</v>
      </c>
      <c r="X51" s="13">
        <v>8156.3089524303177</v>
      </c>
      <c r="Y51" s="13">
        <v>7913.9219818684105</v>
      </c>
      <c r="Z51" s="13">
        <v>8080.7556679887166</v>
      </c>
      <c r="AA51" s="13">
        <v>8101.2988582910066</v>
      </c>
      <c r="AB51" s="13">
        <v>8810.6005614543465</v>
      </c>
      <c r="AC51" s="13"/>
      <c r="AD51" s="14">
        <f t="shared" si="30"/>
        <v>12424.431296069726</v>
      </c>
      <c r="AE51" s="14">
        <f t="shared" si="30"/>
        <v>12234.330301917771</v>
      </c>
      <c r="AF51" s="14">
        <f t="shared" si="30"/>
        <v>12693.489201837963</v>
      </c>
      <c r="AG51" s="14">
        <f t="shared" si="30"/>
        <v>13113.093529755351</v>
      </c>
      <c r="AH51" s="165">
        <v>12731.348980209728</v>
      </c>
      <c r="AI51" s="165">
        <v>12561.550500157829</v>
      </c>
      <c r="AJ51" s="165">
        <v>13264.088571248256</v>
      </c>
      <c r="AK51" s="165">
        <v>12472.484297385603</v>
      </c>
      <c r="AL51" s="14">
        <f t="shared" si="31"/>
        <v>14181.892124247706</v>
      </c>
      <c r="AM51" s="14">
        <f t="shared" si="31"/>
        <v>13776.861765365913</v>
      </c>
      <c r="AN51" s="14">
        <f t="shared" si="31"/>
        <v>15144.98695152111</v>
      </c>
      <c r="AO51" s="14">
        <f t="shared" si="31"/>
        <v>0</v>
      </c>
      <c r="AP51" s="13">
        <v>535918</v>
      </c>
      <c r="AQ51" s="13">
        <v>541632.48399999994</v>
      </c>
      <c r="AR51" s="13">
        <v>546033.14800000004</v>
      </c>
      <c r="AS51" s="14">
        <f t="shared" si="7"/>
        <v>852.1636188025908</v>
      </c>
      <c r="AT51" s="14">
        <f t="shared" si="7"/>
        <v>835.93755553168</v>
      </c>
      <c r="AU51" s="14">
        <f t="shared" si="7"/>
        <v>864.93330936378447</v>
      </c>
      <c r="AV51" s="14">
        <f t="shared" si="8"/>
        <v>913.28628702499418</v>
      </c>
      <c r="AW51" s="14">
        <f t="shared" si="8"/>
        <v>890.95803039990778</v>
      </c>
      <c r="AX51" s="14">
        <f t="shared" si="8"/>
        <v>872.26872980076337</v>
      </c>
      <c r="AY51" s="14">
        <f t="shared" si="8"/>
        <v>943.03421041082527</v>
      </c>
      <c r="AZ51" s="14">
        <f t="shared" si="9"/>
        <v>834.85083867420997</v>
      </c>
      <c r="BA51" s="14">
        <f t="shared" si="21"/>
        <v>1126.4347387737164</v>
      </c>
      <c r="BB51" s="14">
        <f t="shared" si="21"/>
        <v>1047.8623558839033</v>
      </c>
      <c r="BC51" s="14">
        <f t="shared" si="21"/>
        <v>1169.4989826472013</v>
      </c>
      <c r="BD51" s="14">
        <f t="shared" si="10"/>
        <v>0</v>
      </c>
      <c r="BE51" s="14">
        <f t="shared" si="22"/>
        <v>1466.1819669156955</v>
      </c>
      <c r="BF51" s="14">
        <f t="shared" si="22"/>
        <v>1446.9360001088789</v>
      </c>
      <c r="BG51" s="14">
        <f t="shared" si="22"/>
        <v>1503.6173274571402</v>
      </c>
      <c r="BH51" s="14">
        <f t="shared" si="11"/>
        <v>1507.7453012051078</v>
      </c>
      <c r="BI51" s="14">
        <f t="shared" si="11"/>
        <v>1459.5931932245837</v>
      </c>
      <c r="BJ51" s="14">
        <f t="shared" si="11"/>
        <v>1446.9331037727616</v>
      </c>
      <c r="BK51" s="14">
        <f t="shared" si="11"/>
        <v>1505.8751447467316</v>
      </c>
      <c r="BL51" s="14">
        <f t="shared" si="12"/>
        <v>1449.3482695794889</v>
      </c>
      <c r="BM51" s="14">
        <f t="shared" si="23"/>
        <v>1491.925965797265</v>
      </c>
      <c r="BN51" s="14">
        <f t="shared" si="23"/>
        <v>1495.7187941281245</v>
      </c>
      <c r="BO51" s="14">
        <f t="shared" si="23"/>
        <v>1626.6750650528465</v>
      </c>
      <c r="BP51" s="14">
        <f t="shared" si="13"/>
        <v>0</v>
      </c>
      <c r="BQ51" s="14">
        <f t="shared" si="24"/>
        <v>2318.3455857182867</v>
      </c>
      <c r="BR51" s="14">
        <f t="shared" si="24"/>
        <v>2282.8735556405591</v>
      </c>
      <c r="BS51" s="14">
        <f t="shared" si="24"/>
        <v>2368.5506368209244</v>
      </c>
      <c r="BT51" s="14">
        <f t="shared" si="14"/>
        <v>2421.031588230102</v>
      </c>
      <c r="BU51" s="14">
        <f t="shared" si="14"/>
        <v>2350.5512236244917</v>
      </c>
      <c r="BV51" s="14">
        <f t="shared" si="14"/>
        <v>2319.2018335735252</v>
      </c>
      <c r="BW51" s="14">
        <f t="shared" si="14"/>
        <v>2448.909355157557</v>
      </c>
      <c r="BX51" s="14">
        <f t="shared" si="15"/>
        <v>2284.1991082536993</v>
      </c>
      <c r="BY51" s="14">
        <f t="shared" si="25"/>
        <v>2618.3607045709814</v>
      </c>
      <c r="BZ51" s="14">
        <f t="shared" si="25"/>
        <v>2543.581150012028</v>
      </c>
      <c r="CA51" s="14">
        <f t="shared" si="25"/>
        <v>2796.1740477000476</v>
      </c>
      <c r="CB51" s="14">
        <f t="shared" si="16"/>
        <v>0</v>
      </c>
    </row>
    <row r="52" spans="1:80" x14ac:dyDescent="0.3">
      <c r="A52" s="230" t="s">
        <v>148</v>
      </c>
      <c r="B52" s="230" t="s">
        <v>158</v>
      </c>
      <c r="C52" s="230" t="s">
        <v>174</v>
      </c>
      <c r="D52" s="230" t="s">
        <v>253</v>
      </c>
      <c r="E52" s="230" t="s">
        <v>254</v>
      </c>
      <c r="F52" s="13">
        <v>1837.4023877795466</v>
      </c>
      <c r="G52" s="13">
        <v>1945.3717486589198</v>
      </c>
      <c r="H52" s="13">
        <v>2204.346362068869</v>
      </c>
      <c r="I52" s="13">
        <v>2021.8786147667245</v>
      </c>
      <c r="J52" s="13">
        <v>2039.7928698698522</v>
      </c>
      <c r="K52" s="13">
        <v>1996.1023505460084</v>
      </c>
      <c r="L52" s="13">
        <v>2108.2378482280019</v>
      </c>
      <c r="M52" s="13">
        <v>2078.5743533668574</v>
      </c>
      <c r="N52" s="13">
        <v>2231.0606746431172</v>
      </c>
      <c r="O52" s="13">
        <v>2115.592865775925</v>
      </c>
      <c r="P52" s="13">
        <v>2403.7821696097026</v>
      </c>
      <c r="Q52" s="13"/>
      <c r="R52" s="13">
        <v>3279.6371834992478</v>
      </c>
      <c r="S52" s="13">
        <v>3375.9528178656283</v>
      </c>
      <c r="T52" s="13">
        <v>3691.5141432505152</v>
      </c>
      <c r="U52" s="13">
        <v>3623.1240781522956</v>
      </c>
      <c r="V52" s="13">
        <v>3438.3551558930499</v>
      </c>
      <c r="W52" s="13">
        <v>3369.7290975746682</v>
      </c>
      <c r="X52" s="13">
        <v>3561.8283817821721</v>
      </c>
      <c r="Y52" s="13">
        <v>3509.4969426898333</v>
      </c>
      <c r="Z52" s="13">
        <v>3702.0518992220004</v>
      </c>
      <c r="AA52" s="13">
        <v>3549.3930115890271</v>
      </c>
      <c r="AB52" s="13">
        <v>3769.305780562463</v>
      </c>
      <c r="AC52" s="13"/>
      <c r="AD52" s="14">
        <f t="shared" si="30"/>
        <v>5117.039571278794</v>
      </c>
      <c r="AE52" s="14">
        <f t="shared" si="30"/>
        <v>5321.3245665245486</v>
      </c>
      <c r="AF52" s="14">
        <f t="shared" si="30"/>
        <v>5895.8605053193842</v>
      </c>
      <c r="AG52" s="14">
        <f t="shared" si="30"/>
        <v>5645.0026929190199</v>
      </c>
      <c r="AH52" s="165">
        <v>5478.1480257629028</v>
      </c>
      <c r="AI52" s="165">
        <v>5365.8314481206762</v>
      </c>
      <c r="AJ52" s="165">
        <v>5670.0662300101749</v>
      </c>
      <c r="AK52" s="165">
        <v>5588.0712960566916</v>
      </c>
      <c r="AL52" s="14">
        <f t="shared" si="31"/>
        <v>5933.1125738651172</v>
      </c>
      <c r="AM52" s="14">
        <f t="shared" si="31"/>
        <v>5664.9858773649521</v>
      </c>
      <c r="AN52" s="14">
        <f t="shared" si="31"/>
        <v>6173.0879501721656</v>
      </c>
      <c r="AO52" s="14">
        <f t="shared" si="31"/>
        <v>0</v>
      </c>
      <c r="AP52" s="13">
        <v>189628</v>
      </c>
      <c r="AQ52" s="13">
        <v>189667.57199999999</v>
      </c>
      <c r="AR52" s="13">
        <v>190343.56299999999</v>
      </c>
      <c r="AS52" s="14">
        <f t="shared" si="7"/>
        <v>968.95099235321095</v>
      </c>
      <c r="AT52" s="14">
        <f t="shared" si="7"/>
        <v>1025.8884493107137</v>
      </c>
      <c r="AU52" s="14">
        <f t="shared" si="7"/>
        <v>1162.4582667479851</v>
      </c>
      <c r="AV52" s="14">
        <f t="shared" si="8"/>
        <v>1066.0117559614907</v>
      </c>
      <c r="AW52" s="14">
        <f t="shared" si="8"/>
        <v>1075.4568365908392</v>
      </c>
      <c r="AX52" s="14">
        <f t="shared" si="8"/>
        <v>1052.4215233513974</v>
      </c>
      <c r="AY52" s="14">
        <f t="shared" si="8"/>
        <v>1111.5436476552788</v>
      </c>
      <c r="AZ52" s="14">
        <f t="shared" si="9"/>
        <v>1092.0118971224981</v>
      </c>
      <c r="BA52" s="14">
        <f t="shared" si="21"/>
        <v>1176.3005405284132</v>
      </c>
      <c r="BB52" s="14">
        <f t="shared" si="21"/>
        <v>1115.4214942847084</v>
      </c>
      <c r="BC52" s="14">
        <f t="shared" si="21"/>
        <v>1267.3659204166449</v>
      </c>
      <c r="BD52" s="14">
        <f t="shared" si="10"/>
        <v>0</v>
      </c>
      <c r="BE52" s="14">
        <f t="shared" si="22"/>
        <v>1729.5110339713797</v>
      </c>
      <c r="BF52" s="14">
        <f t="shared" si="22"/>
        <v>1780.3029182745313</v>
      </c>
      <c r="BG52" s="14">
        <f t="shared" si="22"/>
        <v>1946.7136410501166</v>
      </c>
      <c r="BH52" s="14">
        <f t="shared" si="11"/>
        <v>1910.2496225091636</v>
      </c>
      <c r="BI52" s="14">
        <f t="shared" si="11"/>
        <v>1812.8323780583062</v>
      </c>
      <c r="BJ52" s="14">
        <f t="shared" si="11"/>
        <v>1776.6500947113238</v>
      </c>
      <c r="BK52" s="14">
        <f t="shared" si="11"/>
        <v>1877.9321864162275</v>
      </c>
      <c r="BL52" s="14">
        <f t="shared" si="12"/>
        <v>1843.7697011533999</v>
      </c>
      <c r="BM52" s="14">
        <f t="shared" si="23"/>
        <v>1951.8633892893408</v>
      </c>
      <c r="BN52" s="14">
        <f t="shared" si="23"/>
        <v>1871.3757835150793</v>
      </c>
      <c r="BO52" s="14">
        <f t="shared" si="23"/>
        <v>1987.3222084387012</v>
      </c>
      <c r="BP52" s="14">
        <f t="shared" si="13"/>
        <v>0</v>
      </c>
      <c r="BQ52" s="14">
        <f t="shared" si="24"/>
        <v>2698.4620263245902</v>
      </c>
      <c r="BR52" s="14">
        <f t="shared" si="24"/>
        <v>2806.1913675852452</v>
      </c>
      <c r="BS52" s="14">
        <f t="shared" si="24"/>
        <v>3109.171907798102</v>
      </c>
      <c r="BT52" s="14">
        <f t="shared" si="14"/>
        <v>2976.2613784706541</v>
      </c>
      <c r="BU52" s="14">
        <f t="shared" si="14"/>
        <v>2888.2892146491458</v>
      </c>
      <c r="BV52" s="14">
        <f t="shared" si="14"/>
        <v>2829.071618062721</v>
      </c>
      <c r="BW52" s="14">
        <f t="shared" si="14"/>
        <v>2989.4758340715066</v>
      </c>
      <c r="BX52" s="14">
        <f t="shared" si="15"/>
        <v>2935.7815982758984</v>
      </c>
      <c r="BY52" s="14">
        <f t="shared" si="25"/>
        <v>3128.1639298177538</v>
      </c>
      <c r="BZ52" s="14">
        <f t="shared" si="25"/>
        <v>2986.7972777997879</v>
      </c>
      <c r="CA52" s="14">
        <f t="shared" si="25"/>
        <v>3254.6881288553459</v>
      </c>
      <c r="CB52" s="14">
        <f t="shared" si="16"/>
        <v>0</v>
      </c>
    </row>
    <row r="53" spans="1:80" x14ac:dyDescent="0.3">
      <c r="A53" s="230" t="s">
        <v>148</v>
      </c>
      <c r="B53" s="230" t="s">
        <v>167</v>
      </c>
      <c r="C53" s="230" t="s">
        <v>142</v>
      </c>
      <c r="D53" s="230" t="s">
        <v>257</v>
      </c>
      <c r="E53" s="230" t="s">
        <v>258</v>
      </c>
      <c r="F53" s="13">
        <v>2125.4346560262948</v>
      </c>
      <c r="G53" s="13">
        <v>2302.6533111491831</v>
      </c>
      <c r="H53" s="13">
        <v>2363.0683549626488</v>
      </c>
      <c r="I53" s="13">
        <v>2284.688294258277</v>
      </c>
      <c r="J53" s="13">
        <v>2101.7166312561221</v>
      </c>
      <c r="K53" s="13">
        <v>2103.8041670780267</v>
      </c>
      <c r="L53" s="13">
        <v>2268.6848588301282</v>
      </c>
      <c r="M53" s="13">
        <v>2153.8806053074813</v>
      </c>
      <c r="N53" s="13">
        <v>2439.2772959378899</v>
      </c>
      <c r="O53" s="13">
        <v>2379.8413203913101</v>
      </c>
      <c r="P53" s="13">
        <v>2493.6910166892485</v>
      </c>
      <c r="Q53" s="13"/>
      <c r="R53" s="13">
        <v>4365.4996258441342</v>
      </c>
      <c r="S53" s="13">
        <v>4604.0347942844446</v>
      </c>
      <c r="T53" s="13">
        <v>4838.1354368309958</v>
      </c>
      <c r="U53" s="13">
        <v>4906.2899278297336</v>
      </c>
      <c r="V53" s="13">
        <v>4391.7787454894233</v>
      </c>
      <c r="W53" s="13">
        <v>4299.1404957557052</v>
      </c>
      <c r="X53" s="13">
        <v>4524.8485210624767</v>
      </c>
      <c r="Y53" s="13">
        <v>4369.0731714078438</v>
      </c>
      <c r="Z53" s="13">
        <v>4753.0870891040086</v>
      </c>
      <c r="AA53" s="13">
        <v>4818.8964413418371</v>
      </c>
      <c r="AB53" s="13">
        <v>5038.7524820178805</v>
      </c>
      <c r="AC53" s="13"/>
      <c r="AD53" s="14">
        <f t="shared" si="30"/>
        <v>6490.934281870429</v>
      </c>
      <c r="AE53" s="14">
        <f t="shared" si="30"/>
        <v>6906.6881054336282</v>
      </c>
      <c r="AF53" s="14">
        <f t="shared" si="30"/>
        <v>7201.203791793645</v>
      </c>
      <c r="AG53" s="14">
        <f t="shared" si="30"/>
        <v>7190.9782220880106</v>
      </c>
      <c r="AH53" s="165">
        <v>6493.4953767455463</v>
      </c>
      <c r="AI53" s="165">
        <v>6402.9446628337319</v>
      </c>
      <c r="AJ53" s="165">
        <v>6793.5333798926058</v>
      </c>
      <c r="AK53" s="165">
        <v>6522.9537767153251</v>
      </c>
      <c r="AL53" s="14">
        <f t="shared" si="31"/>
        <v>7192.3643850418985</v>
      </c>
      <c r="AM53" s="14">
        <f t="shared" si="31"/>
        <v>7198.7377617331476</v>
      </c>
      <c r="AN53" s="14">
        <f t="shared" si="31"/>
        <v>7532.443498707129</v>
      </c>
      <c r="AO53" s="14">
        <f t="shared" si="31"/>
        <v>0</v>
      </c>
      <c r="AP53" s="13">
        <v>209454</v>
      </c>
      <c r="AQ53" s="13">
        <v>210675.003</v>
      </c>
      <c r="AR53" s="13">
        <v>211501.223</v>
      </c>
      <c r="AS53" s="14">
        <f t="shared" si="7"/>
        <v>1014.7500912020275</v>
      </c>
      <c r="AT53" s="14">
        <f t="shared" si="7"/>
        <v>1099.3599125102328</v>
      </c>
      <c r="AU53" s="14">
        <f t="shared" si="7"/>
        <v>1128.2039755567566</v>
      </c>
      <c r="AV53" s="14">
        <f t="shared" si="8"/>
        <v>1084.4610237211091</v>
      </c>
      <c r="AW53" s="14">
        <f t="shared" si="8"/>
        <v>997.6108229869692</v>
      </c>
      <c r="AX53" s="14">
        <f t="shared" si="8"/>
        <v>998.60170267947103</v>
      </c>
      <c r="AY53" s="14">
        <f t="shared" si="8"/>
        <v>1076.8647568644526</v>
      </c>
      <c r="AZ53" s="14">
        <f t="shared" si="9"/>
        <v>1018.3773761475986</v>
      </c>
      <c r="BA53" s="14">
        <f t="shared" si="21"/>
        <v>1157.8389752949902</v>
      </c>
      <c r="BB53" s="14">
        <f t="shared" si="21"/>
        <v>1129.6268121526075</v>
      </c>
      <c r="BC53" s="14">
        <f t="shared" si="21"/>
        <v>1183.6672510640708</v>
      </c>
      <c r="BD53" s="14">
        <f t="shared" si="10"/>
        <v>0</v>
      </c>
      <c r="BE53" s="14">
        <f t="shared" si="22"/>
        <v>2084.228339322302</v>
      </c>
      <c r="BF53" s="14">
        <f t="shared" si="22"/>
        <v>2198.112613883929</v>
      </c>
      <c r="BG53" s="14">
        <f t="shared" si="22"/>
        <v>2309.8797047709741</v>
      </c>
      <c r="BH53" s="14">
        <f t="shared" si="11"/>
        <v>2328.842937208708</v>
      </c>
      <c r="BI53" s="14">
        <f t="shared" si="11"/>
        <v>2084.6226096835148</v>
      </c>
      <c r="BJ53" s="14">
        <f t="shared" si="11"/>
        <v>2040.6504969911903</v>
      </c>
      <c r="BK53" s="14">
        <f t="shared" si="11"/>
        <v>2147.7861429352761</v>
      </c>
      <c r="BL53" s="14">
        <f t="shared" si="12"/>
        <v>2065.743691424349</v>
      </c>
      <c r="BM53" s="14">
        <f t="shared" si="23"/>
        <v>2256.1229483423854</v>
      </c>
      <c r="BN53" s="14">
        <f t="shared" si="23"/>
        <v>2287.3603288102654</v>
      </c>
      <c r="BO53" s="14">
        <f t="shared" si="23"/>
        <v>2391.7182438667774</v>
      </c>
      <c r="BP53" s="14">
        <f t="shared" si="13"/>
        <v>0</v>
      </c>
      <c r="BQ53" s="14">
        <f t="shared" si="24"/>
        <v>3098.9784305243297</v>
      </c>
      <c r="BR53" s="14">
        <f t="shared" si="24"/>
        <v>3297.4725263941623</v>
      </c>
      <c r="BS53" s="14">
        <f t="shared" si="24"/>
        <v>3438.0836803277302</v>
      </c>
      <c r="BT53" s="14">
        <f t="shared" si="14"/>
        <v>3413.3039609298171</v>
      </c>
      <c r="BU53" s="14">
        <f t="shared" si="14"/>
        <v>3082.2334326704845</v>
      </c>
      <c r="BV53" s="14">
        <f t="shared" si="14"/>
        <v>3039.2521996706614</v>
      </c>
      <c r="BW53" s="14">
        <f t="shared" si="14"/>
        <v>3224.6508997997289</v>
      </c>
      <c r="BX53" s="14">
        <f t="shared" si="15"/>
        <v>3084.1210675719476</v>
      </c>
      <c r="BY53" s="14">
        <f t="shared" si="25"/>
        <v>3413.9619236373755</v>
      </c>
      <c r="BZ53" s="14">
        <f t="shared" si="25"/>
        <v>3416.9871409628731</v>
      </c>
      <c r="CA53" s="14">
        <f t="shared" si="25"/>
        <v>3575.3854949308479</v>
      </c>
      <c r="CB53" s="14">
        <f t="shared" si="16"/>
        <v>0</v>
      </c>
    </row>
    <row r="54" spans="1:80" x14ac:dyDescent="0.3">
      <c r="A54" s="230" t="s">
        <v>154</v>
      </c>
      <c r="B54" s="230" t="s">
        <v>192</v>
      </c>
      <c r="C54" s="230" t="s">
        <v>211</v>
      </c>
      <c r="D54" s="230" t="s">
        <v>259</v>
      </c>
      <c r="E54" s="230" t="s">
        <v>260</v>
      </c>
      <c r="F54" s="13">
        <v>4703.9226094624755</v>
      </c>
      <c r="G54" s="13">
        <v>4371.4761843022225</v>
      </c>
      <c r="H54" s="13">
        <v>4625.0298860734401</v>
      </c>
      <c r="I54" s="13">
        <v>4334.0593263197225</v>
      </c>
      <c r="J54" s="13">
        <v>4674.5351181494871</v>
      </c>
      <c r="K54" s="13">
        <v>4670.6347351814902</v>
      </c>
      <c r="L54" s="13">
        <v>4974.1328545891429</v>
      </c>
      <c r="M54" s="13">
        <v>4811.0353539227926</v>
      </c>
      <c r="N54" s="13">
        <v>4771.080090948336</v>
      </c>
      <c r="O54" s="13">
        <v>4948.0200751159318</v>
      </c>
      <c r="P54" s="13">
        <v>5461.3150962396758</v>
      </c>
      <c r="Q54" s="13"/>
      <c r="R54" s="13">
        <v>11430.370793060434</v>
      </c>
      <c r="S54" s="13">
        <v>11199.906718390452</v>
      </c>
      <c r="T54" s="13">
        <v>11625.719444159859</v>
      </c>
      <c r="U54" s="13">
        <v>11680.391365271202</v>
      </c>
      <c r="V54" s="13">
        <v>11776.41749898472</v>
      </c>
      <c r="W54" s="13">
        <v>11763.444701157623</v>
      </c>
      <c r="X54" s="13">
        <v>12135.738902455305</v>
      </c>
      <c r="Y54" s="13">
        <v>11970.405151636984</v>
      </c>
      <c r="Z54" s="13">
        <v>11635.681877039977</v>
      </c>
      <c r="AA54" s="13">
        <v>11355.05030781747</v>
      </c>
      <c r="AB54" s="13">
        <v>11895.125410868139</v>
      </c>
      <c r="AC54" s="13"/>
      <c r="AD54" s="14">
        <f t="shared" si="30"/>
        <v>16134.29340252291</v>
      </c>
      <c r="AE54" s="14">
        <f t="shared" si="30"/>
        <v>15571.382902692674</v>
      </c>
      <c r="AF54" s="14">
        <f t="shared" si="30"/>
        <v>16250.749330233299</v>
      </c>
      <c r="AG54" s="14">
        <f t="shared" si="30"/>
        <v>16014.450691590924</v>
      </c>
      <c r="AH54" s="165">
        <v>16450.952617134208</v>
      </c>
      <c r="AI54" s="165">
        <v>16434.079436339111</v>
      </c>
      <c r="AJ54" s="165">
        <v>17109.871757044446</v>
      </c>
      <c r="AK54" s="165">
        <v>16781.440505559778</v>
      </c>
      <c r="AL54" s="14">
        <f t="shared" si="31"/>
        <v>16406.761967988314</v>
      </c>
      <c r="AM54" s="14">
        <f t="shared" si="31"/>
        <v>16303.070382933402</v>
      </c>
      <c r="AN54" s="14">
        <f t="shared" si="31"/>
        <v>17356.440507107814</v>
      </c>
      <c r="AO54" s="14">
        <f t="shared" si="31"/>
        <v>0</v>
      </c>
      <c r="AP54" s="13">
        <v>648237</v>
      </c>
      <c r="AQ54" s="13">
        <v>651537.86199999996</v>
      </c>
      <c r="AR54" s="13">
        <v>655122.38300000003</v>
      </c>
      <c r="AS54" s="14">
        <f t="shared" si="7"/>
        <v>725.64858369122328</v>
      </c>
      <c r="AT54" s="14">
        <f t="shared" si="7"/>
        <v>674.36387992388939</v>
      </c>
      <c r="AU54" s="14">
        <f t="shared" si="7"/>
        <v>713.47823189257019</v>
      </c>
      <c r="AV54" s="14">
        <f t="shared" si="8"/>
        <v>665.20452288308036</v>
      </c>
      <c r="AW54" s="14">
        <f t="shared" si="8"/>
        <v>717.46177632720401</v>
      </c>
      <c r="AX54" s="14">
        <f t="shared" si="8"/>
        <v>716.8631337623616</v>
      </c>
      <c r="AY54" s="14">
        <f t="shared" si="8"/>
        <v>763.44494229702082</v>
      </c>
      <c r="AZ54" s="14">
        <f t="shared" si="9"/>
        <v>734.37200113536528</v>
      </c>
      <c r="BA54" s="14">
        <f t="shared" si="21"/>
        <v>732.27979051021532</v>
      </c>
      <c r="BB54" s="14">
        <f t="shared" si="21"/>
        <v>759.43707399094046</v>
      </c>
      <c r="BC54" s="14">
        <f t="shared" si="21"/>
        <v>838.21914500491084</v>
      </c>
      <c r="BD54" s="14">
        <f t="shared" si="10"/>
        <v>0</v>
      </c>
      <c r="BE54" s="14">
        <f t="shared" si="22"/>
        <v>1763.301198953536</v>
      </c>
      <c r="BF54" s="14">
        <f t="shared" si="22"/>
        <v>1727.7487583076022</v>
      </c>
      <c r="BG54" s="14">
        <f t="shared" si="22"/>
        <v>1793.4365739937491</v>
      </c>
      <c r="BH54" s="14">
        <f t="shared" si="11"/>
        <v>1792.7417647558295</v>
      </c>
      <c r="BI54" s="14">
        <f t="shared" si="11"/>
        <v>1807.4801459480987</v>
      </c>
      <c r="BJ54" s="14">
        <f t="shared" si="11"/>
        <v>1805.4890417339434</v>
      </c>
      <c r="BK54" s="14">
        <f t="shared" si="11"/>
        <v>1862.6298808180859</v>
      </c>
      <c r="BL54" s="14">
        <f t="shared" si="12"/>
        <v>1827.2013691275426</v>
      </c>
      <c r="BM54" s="14">
        <f t="shared" si="23"/>
        <v>1785.8796173905205</v>
      </c>
      <c r="BN54" s="14">
        <f t="shared" si="23"/>
        <v>1742.80743608074</v>
      </c>
      <c r="BO54" s="14">
        <f t="shared" si="23"/>
        <v>1825.6997949979673</v>
      </c>
      <c r="BP54" s="14">
        <f t="shared" si="13"/>
        <v>0</v>
      </c>
      <c r="BQ54" s="14">
        <f t="shared" si="24"/>
        <v>2488.9497826447596</v>
      </c>
      <c r="BR54" s="14">
        <f t="shared" si="24"/>
        <v>2402.1126382314915</v>
      </c>
      <c r="BS54" s="14">
        <f t="shared" si="24"/>
        <v>2506.9148058863193</v>
      </c>
      <c r="BT54" s="14">
        <f t="shared" si="14"/>
        <v>2457.9462876389098</v>
      </c>
      <c r="BU54" s="14">
        <f t="shared" si="14"/>
        <v>2524.9419222753027</v>
      </c>
      <c r="BV54" s="14">
        <f t="shared" si="14"/>
        <v>2522.3521754963044</v>
      </c>
      <c r="BW54" s="14">
        <f t="shared" si="14"/>
        <v>2626.0748231151065</v>
      </c>
      <c r="BX54" s="14">
        <f t="shared" si="15"/>
        <v>2561.5733702629082</v>
      </c>
      <c r="BY54" s="14">
        <f t="shared" si="25"/>
        <v>2518.1594079007359</v>
      </c>
      <c r="BZ54" s="14">
        <f t="shared" si="25"/>
        <v>2502.2445100716809</v>
      </c>
      <c r="CA54" s="14">
        <f t="shared" si="25"/>
        <v>2663.9189400028781</v>
      </c>
      <c r="CB54" s="14">
        <f t="shared" si="16"/>
        <v>0</v>
      </c>
    </row>
    <row r="55" spans="1:80" x14ac:dyDescent="0.3">
      <c r="A55" s="230" t="s">
        <v>163</v>
      </c>
      <c r="B55" s="230" t="s">
        <v>198</v>
      </c>
      <c r="C55" s="230" t="s">
        <v>239</v>
      </c>
      <c r="D55" s="230" t="s">
        <v>261</v>
      </c>
      <c r="E55" s="230" t="s">
        <v>262</v>
      </c>
      <c r="F55" s="13">
        <v>1372.8705305436649</v>
      </c>
      <c r="G55" s="13">
        <v>1237.3550596691834</v>
      </c>
      <c r="H55" s="13">
        <v>1226.4036298423503</v>
      </c>
      <c r="I55" s="13">
        <v>1185.2361792100605</v>
      </c>
      <c r="J55" s="13">
        <v>1302.7168107431701</v>
      </c>
      <c r="K55" s="13">
        <v>1313.8329873431089</v>
      </c>
      <c r="L55" s="13">
        <v>1324.0553584439588</v>
      </c>
      <c r="M55" s="13">
        <v>1295.1351374567657</v>
      </c>
      <c r="N55" s="13">
        <v>1433.3414862959175</v>
      </c>
      <c r="O55" s="13">
        <v>1424.2419370165717</v>
      </c>
      <c r="P55" s="13">
        <v>1547.0344366128725</v>
      </c>
      <c r="Q55" s="13"/>
      <c r="R55" s="13">
        <v>3083.2398851503222</v>
      </c>
      <c r="S55" s="13">
        <v>3039.9038673884756</v>
      </c>
      <c r="T55" s="13">
        <v>3147.3423367091427</v>
      </c>
      <c r="U55" s="13">
        <v>3064.8677209318994</v>
      </c>
      <c r="V55" s="13">
        <v>3168.4838774871068</v>
      </c>
      <c r="W55" s="13">
        <v>3201.8202306346552</v>
      </c>
      <c r="X55" s="13">
        <v>3239.0404878268168</v>
      </c>
      <c r="Y55" s="13">
        <v>3161.3414171303452</v>
      </c>
      <c r="Z55" s="13">
        <v>2906.657034920725</v>
      </c>
      <c r="AA55" s="13">
        <v>2934.249223904641</v>
      </c>
      <c r="AB55" s="13">
        <v>3206.527669176342</v>
      </c>
      <c r="AC55" s="13"/>
      <c r="AD55" s="14">
        <f t="shared" si="30"/>
        <v>4456.1104156939873</v>
      </c>
      <c r="AE55" s="14">
        <f t="shared" si="30"/>
        <v>4277.2589270576591</v>
      </c>
      <c r="AF55" s="14">
        <f t="shared" si="30"/>
        <v>4373.7459665514925</v>
      </c>
      <c r="AG55" s="14">
        <f t="shared" si="30"/>
        <v>4250.1039001419595</v>
      </c>
      <c r="AH55" s="165">
        <v>4471.2006882302776</v>
      </c>
      <c r="AI55" s="165">
        <v>4515.6532179777651</v>
      </c>
      <c r="AJ55" s="165">
        <v>4563.0958462707758</v>
      </c>
      <c r="AK55" s="165">
        <v>4456.4765545871114</v>
      </c>
      <c r="AL55" s="14">
        <f t="shared" si="31"/>
        <v>4339.998521216643</v>
      </c>
      <c r="AM55" s="14">
        <f t="shared" si="31"/>
        <v>4358.4911609212122</v>
      </c>
      <c r="AN55" s="14">
        <f t="shared" si="31"/>
        <v>4753.5621057892149</v>
      </c>
      <c r="AO55" s="14">
        <f t="shared" si="31"/>
        <v>0</v>
      </c>
      <c r="AP55" s="13">
        <v>253361</v>
      </c>
      <c r="AQ55" s="13">
        <v>258600.32699999999</v>
      </c>
      <c r="AR55" s="13">
        <v>262477.81599999999</v>
      </c>
      <c r="AS55" s="14">
        <f t="shared" si="7"/>
        <v>541.86340065900629</v>
      </c>
      <c r="AT55" s="14">
        <f t="shared" si="7"/>
        <v>488.37629298478589</v>
      </c>
      <c r="AU55" s="14">
        <f t="shared" si="7"/>
        <v>484.05383221661981</v>
      </c>
      <c r="AV55" s="14">
        <f t="shared" si="8"/>
        <v>458.32740931145867</v>
      </c>
      <c r="AW55" s="14">
        <f t="shared" si="8"/>
        <v>503.75683041698943</v>
      </c>
      <c r="AX55" s="14">
        <f t="shared" si="8"/>
        <v>508.05542382129659</v>
      </c>
      <c r="AY55" s="14">
        <f t="shared" si="8"/>
        <v>512.0083852190794</v>
      </c>
      <c r="AZ55" s="14">
        <f t="shared" si="9"/>
        <v>493.42651397890546</v>
      </c>
      <c r="BA55" s="14">
        <f t="shared" si="21"/>
        <v>554.26901540457743</v>
      </c>
      <c r="BB55" s="14">
        <f t="shared" si="21"/>
        <v>550.75024596414062</v>
      </c>
      <c r="BC55" s="14">
        <f t="shared" si="21"/>
        <v>598.23375111697851</v>
      </c>
      <c r="BD55" s="14">
        <f t="shared" si="10"/>
        <v>0</v>
      </c>
      <c r="BE55" s="14">
        <f t="shared" si="22"/>
        <v>1216.9354735536733</v>
      </c>
      <c r="BF55" s="14">
        <f t="shared" si="22"/>
        <v>1199.831018739457</v>
      </c>
      <c r="BG55" s="14">
        <f t="shared" si="22"/>
        <v>1242.2363097355721</v>
      </c>
      <c r="BH55" s="14">
        <f t="shared" si="11"/>
        <v>1185.1755009311721</v>
      </c>
      <c r="BI55" s="14">
        <f t="shared" si="11"/>
        <v>1225.2435695826121</v>
      </c>
      <c r="BJ55" s="14">
        <f t="shared" si="11"/>
        <v>1238.1346411192492</v>
      </c>
      <c r="BK55" s="14">
        <f t="shared" si="11"/>
        <v>1252.5276071390338</v>
      </c>
      <c r="BL55" s="14">
        <f t="shared" si="12"/>
        <v>1204.4223261634977</v>
      </c>
      <c r="BM55" s="14">
        <f t="shared" si="23"/>
        <v>1123.9958853264425</v>
      </c>
      <c r="BN55" s="14">
        <f t="shared" si="23"/>
        <v>1134.6657051615566</v>
      </c>
      <c r="BO55" s="14">
        <f t="shared" si="23"/>
        <v>1239.954994015279</v>
      </c>
      <c r="BP55" s="14">
        <f t="shared" si="13"/>
        <v>0</v>
      </c>
      <c r="BQ55" s="14">
        <f t="shared" si="24"/>
        <v>1758.7988742126797</v>
      </c>
      <c r="BR55" s="14">
        <f t="shared" si="24"/>
        <v>1688.2073117242428</v>
      </c>
      <c r="BS55" s="14">
        <f t="shared" si="24"/>
        <v>1726.2901419521918</v>
      </c>
      <c r="BT55" s="14">
        <f t="shared" si="14"/>
        <v>1643.5029102426308</v>
      </c>
      <c r="BU55" s="14">
        <f t="shared" si="14"/>
        <v>1729.0003999996015</v>
      </c>
      <c r="BV55" s="14">
        <f t="shared" si="14"/>
        <v>1746.1900649405463</v>
      </c>
      <c r="BW55" s="14">
        <f t="shared" si="14"/>
        <v>1764.5359923581134</v>
      </c>
      <c r="BX55" s="14">
        <f t="shared" si="15"/>
        <v>1697.8488401424033</v>
      </c>
      <c r="BY55" s="14">
        <f t="shared" si="25"/>
        <v>1678.2649007310201</v>
      </c>
      <c r="BZ55" s="14">
        <f t="shared" si="25"/>
        <v>1685.4159511256969</v>
      </c>
      <c r="CA55" s="14">
        <f t="shared" si="25"/>
        <v>1838.1887451322575</v>
      </c>
      <c r="CB55" s="14">
        <f t="shared" si="16"/>
        <v>0</v>
      </c>
    </row>
    <row r="56" spans="1:80" x14ac:dyDescent="0.3">
      <c r="A56" s="230" t="s">
        <v>154</v>
      </c>
      <c r="B56" s="230" t="s">
        <v>192</v>
      </c>
      <c r="C56" s="230" t="s">
        <v>203</v>
      </c>
      <c r="D56" s="230" t="s">
        <v>263</v>
      </c>
      <c r="E56" s="230" t="s">
        <v>264</v>
      </c>
      <c r="F56" s="13">
        <v>2574.5170989235353</v>
      </c>
      <c r="G56" s="13">
        <v>2430.008734466363</v>
      </c>
      <c r="H56" s="13">
        <v>2366.3933114468318</v>
      </c>
      <c r="I56" s="13">
        <v>2335.8192354619478</v>
      </c>
      <c r="J56" s="13">
        <v>2765.3145726713933</v>
      </c>
      <c r="K56" s="13">
        <v>2611.0684775106538</v>
      </c>
      <c r="L56" s="13">
        <v>2692.1492322291788</v>
      </c>
      <c r="M56" s="13">
        <v>2796.2041293830825</v>
      </c>
      <c r="N56" s="13">
        <v>2451.9123024749811</v>
      </c>
      <c r="O56" s="13">
        <v>2472.7960840842638</v>
      </c>
      <c r="P56" s="13">
        <v>2713.5137775759854</v>
      </c>
      <c r="Q56" s="13"/>
      <c r="R56" s="13">
        <v>4850.3776926230321</v>
      </c>
      <c r="S56" s="13">
        <v>4765.0860827156139</v>
      </c>
      <c r="T56" s="13">
        <v>5106.3125337861675</v>
      </c>
      <c r="U56" s="13">
        <v>5132.5718882248821</v>
      </c>
      <c r="V56" s="13">
        <v>4926.0837654734914</v>
      </c>
      <c r="W56" s="13">
        <v>4794.8829858066474</v>
      </c>
      <c r="X56" s="13">
        <v>5137.5993442956687</v>
      </c>
      <c r="Y56" s="13">
        <v>5015.8868932272262</v>
      </c>
      <c r="Z56" s="13">
        <v>4970.6661204072261</v>
      </c>
      <c r="AA56" s="13">
        <v>4950.3583437919206</v>
      </c>
      <c r="AB56" s="13">
        <v>5367.6817635983771</v>
      </c>
      <c r="AC56" s="13"/>
      <c r="AD56" s="14">
        <f t="shared" si="30"/>
        <v>7424.8947915465669</v>
      </c>
      <c r="AE56" s="14">
        <f t="shared" si="30"/>
        <v>7195.0948171819764</v>
      </c>
      <c r="AF56" s="14">
        <f t="shared" si="30"/>
        <v>7472.7058452329993</v>
      </c>
      <c r="AG56" s="14">
        <f t="shared" si="30"/>
        <v>7468.3911236868298</v>
      </c>
      <c r="AH56" s="165">
        <v>7691.3983381448852</v>
      </c>
      <c r="AI56" s="165">
        <v>7405.9514633173012</v>
      </c>
      <c r="AJ56" s="165">
        <v>7829.7485765248475</v>
      </c>
      <c r="AK56" s="165">
        <v>7812.0910226103097</v>
      </c>
      <c r="AL56" s="14">
        <f t="shared" si="31"/>
        <v>7422.5784228822067</v>
      </c>
      <c r="AM56" s="14">
        <f t="shared" si="31"/>
        <v>7423.1544278761849</v>
      </c>
      <c r="AN56" s="14">
        <f t="shared" si="31"/>
        <v>8081.195541174362</v>
      </c>
      <c r="AO56" s="14">
        <f t="shared" si="31"/>
        <v>0</v>
      </c>
      <c r="AP56" s="13">
        <v>280030</v>
      </c>
      <c r="AQ56" s="13">
        <v>284447.97399999999</v>
      </c>
      <c r="AR56" s="13">
        <v>288314.516</v>
      </c>
      <c r="AS56" s="14">
        <f t="shared" si="7"/>
        <v>919.37188834179744</v>
      </c>
      <c r="AT56" s="14">
        <f t="shared" si="7"/>
        <v>867.76728724292491</v>
      </c>
      <c r="AU56" s="14">
        <f t="shared" si="7"/>
        <v>845.0499273102281</v>
      </c>
      <c r="AV56" s="14">
        <f t="shared" si="8"/>
        <v>821.17626032447959</v>
      </c>
      <c r="AW56" s="14">
        <f t="shared" si="8"/>
        <v>972.16884120657971</v>
      </c>
      <c r="AX56" s="14">
        <f t="shared" si="8"/>
        <v>917.94237125086852</v>
      </c>
      <c r="AY56" s="14">
        <f t="shared" si="8"/>
        <v>946.44697037960941</v>
      </c>
      <c r="AZ56" s="14">
        <f t="shared" si="9"/>
        <v>969.8450734208202</v>
      </c>
      <c r="BA56" s="14">
        <f t="shared" si="21"/>
        <v>861.9897227585742</v>
      </c>
      <c r="BB56" s="14">
        <f t="shared" si="21"/>
        <v>869.33158612838781</v>
      </c>
      <c r="BC56" s="14">
        <f t="shared" si="21"/>
        <v>953.95785015364027</v>
      </c>
      <c r="BD56" s="14">
        <f t="shared" si="10"/>
        <v>0</v>
      </c>
      <c r="BE56" s="14">
        <f t="shared" si="22"/>
        <v>1732.0921660618619</v>
      </c>
      <c r="BF56" s="14">
        <f t="shared" si="22"/>
        <v>1701.6341401691295</v>
      </c>
      <c r="BG56" s="14">
        <f t="shared" si="22"/>
        <v>1823.4876741014059</v>
      </c>
      <c r="BH56" s="14">
        <f t="shared" si="11"/>
        <v>1804.3974144195813</v>
      </c>
      <c r="BI56" s="14">
        <f t="shared" si="11"/>
        <v>1731.8048345366283</v>
      </c>
      <c r="BJ56" s="14">
        <f t="shared" si="11"/>
        <v>1685.6801327776893</v>
      </c>
      <c r="BK56" s="14">
        <f t="shared" si="11"/>
        <v>1806.1648575129836</v>
      </c>
      <c r="BL56" s="14">
        <f t="shared" si="12"/>
        <v>1739.7274902479157</v>
      </c>
      <c r="BM56" s="14">
        <f t="shared" si="23"/>
        <v>1747.4781242095353</v>
      </c>
      <c r="BN56" s="14">
        <f t="shared" si="23"/>
        <v>1740.3387600826859</v>
      </c>
      <c r="BO56" s="14">
        <f t="shared" si="23"/>
        <v>1887.0522043508656</v>
      </c>
      <c r="BP56" s="14">
        <f t="shared" si="13"/>
        <v>0</v>
      </c>
      <c r="BQ56" s="14">
        <f t="shared" si="24"/>
        <v>2651.4640544036592</v>
      </c>
      <c r="BR56" s="14">
        <f t="shared" si="24"/>
        <v>2569.4014274120545</v>
      </c>
      <c r="BS56" s="14">
        <f t="shared" si="24"/>
        <v>2668.5376014116346</v>
      </c>
      <c r="BT56" s="14">
        <f t="shared" si="14"/>
        <v>2625.5736747440606</v>
      </c>
      <c r="BU56" s="14">
        <f t="shared" si="14"/>
        <v>2703.9736757432083</v>
      </c>
      <c r="BV56" s="14">
        <f t="shared" si="14"/>
        <v>2603.6225040285581</v>
      </c>
      <c r="BW56" s="14">
        <f t="shared" si="14"/>
        <v>2752.6118278925928</v>
      </c>
      <c r="BX56" s="14">
        <f t="shared" si="15"/>
        <v>2709.5725636687362</v>
      </c>
      <c r="BY56" s="14">
        <f t="shared" si="25"/>
        <v>2609.4678469681094</v>
      </c>
      <c r="BZ56" s="14">
        <f t="shared" si="25"/>
        <v>2609.6703462110736</v>
      </c>
      <c r="CA56" s="14">
        <f t="shared" si="25"/>
        <v>2841.0100545045057</v>
      </c>
      <c r="CB56" s="14">
        <f t="shared" si="16"/>
        <v>0</v>
      </c>
    </row>
    <row r="57" spans="1:80" x14ac:dyDescent="0.3">
      <c r="A57" s="230" t="s">
        <v>148</v>
      </c>
      <c r="B57" s="230" t="s">
        <v>158</v>
      </c>
      <c r="C57" s="230" t="s">
        <v>165</v>
      </c>
      <c r="D57" s="230" t="s">
        <v>267</v>
      </c>
      <c r="E57" s="230" t="s">
        <v>268</v>
      </c>
      <c r="F57" s="13">
        <v>3808.1958397240428</v>
      </c>
      <c r="G57" s="13">
        <v>3739.0386158910756</v>
      </c>
      <c r="H57" s="13">
        <v>4064.9222233537921</v>
      </c>
      <c r="I57" s="13">
        <v>3698.3226011334491</v>
      </c>
      <c r="J57" s="13">
        <v>3967.8460326614131</v>
      </c>
      <c r="K57" s="13">
        <v>3990.341048589205</v>
      </c>
      <c r="L57" s="13">
        <v>3993.4677242126918</v>
      </c>
      <c r="M57" s="13">
        <v>4063.7950927968413</v>
      </c>
      <c r="N57" s="13">
        <v>3918.368932653033</v>
      </c>
      <c r="O57" s="13">
        <v>3885.9594054664517</v>
      </c>
      <c r="P57" s="13">
        <v>4308.0502882959527</v>
      </c>
      <c r="Q57" s="13"/>
      <c r="R57" s="13">
        <v>6931.0791218773338</v>
      </c>
      <c r="S57" s="13">
        <v>6789.173277330623</v>
      </c>
      <c r="T57" s="13">
        <v>7112.6217653961212</v>
      </c>
      <c r="U57" s="13">
        <v>7269.3599131572209</v>
      </c>
      <c r="V57" s="13">
        <v>6571.1618481392616</v>
      </c>
      <c r="W57" s="13">
        <v>6538.1991568932426</v>
      </c>
      <c r="X57" s="13">
        <v>6907.5304727264638</v>
      </c>
      <c r="Y57" s="13">
        <v>7367.4724738344921</v>
      </c>
      <c r="Z57" s="13">
        <v>7119.4398974586093</v>
      </c>
      <c r="AA57" s="13">
        <v>7078.3397901641474</v>
      </c>
      <c r="AB57" s="13">
        <v>7494.2230434473831</v>
      </c>
      <c r="AC57" s="13"/>
      <c r="AD57" s="14">
        <f t="shared" si="30"/>
        <v>10739.274961601377</v>
      </c>
      <c r="AE57" s="14">
        <f t="shared" si="30"/>
        <v>10528.211893221698</v>
      </c>
      <c r="AF57" s="14">
        <f t="shared" si="30"/>
        <v>11177.543988749912</v>
      </c>
      <c r="AG57" s="14">
        <f t="shared" si="30"/>
        <v>10967.682514290671</v>
      </c>
      <c r="AH57" s="165">
        <v>10539.007880800677</v>
      </c>
      <c r="AI57" s="165">
        <v>10528.540205482444</v>
      </c>
      <c r="AJ57" s="165">
        <v>10900.998196939154</v>
      </c>
      <c r="AK57" s="165">
        <v>11431.267566631332</v>
      </c>
      <c r="AL57" s="14">
        <f t="shared" si="31"/>
        <v>11037.808830111642</v>
      </c>
      <c r="AM57" s="14">
        <f t="shared" si="31"/>
        <v>10964.2991956306</v>
      </c>
      <c r="AN57" s="14">
        <f t="shared" si="31"/>
        <v>11802.273331743336</v>
      </c>
      <c r="AO57" s="14">
        <f t="shared" si="31"/>
        <v>0</v>
      </c>
      <c r="AP57" s="13">
        <v>378846</v>
      </c>
      <c r="AQ57" s="13">
        <v>379330.50400000002</v>
      </c>
      <c r="AR57" s="13">
        <v>380545.94900000002</v>
      </c>
      <c r="AS57" s="14">
        <f t="shared" si="7"/>
        <v>1005.2094623472447</v>
      </c>
      <c r="AT57" s="14">
        <f t="shared" si="7"/>
        <v>986.95475625744382</v>
      </c>
      <c r="AU57" s="14">
        <f t="shared" si="7"/>
        <v>1072.9748297075307</v>
      </c>
      <c r="AV57" s="14">
        <f t="shared" si="8"/>
        <v>974.96050597962164</v>
      </c>
      <c r="AW57" s="14">
        <f t="shared" si="8"/>
        <v>1046.0129071669419</v>
      </c>
      <c r="AX57" s="14">
        <f t="shared" si="8"/>
        <v>1051.9430961948699</v>
      </c>
      <c r="AY57" s="14">
        <f t="shared" si="8"/>
        <v>1052.7673577795611</v>
      </c>
      <c r="AZ57" s="14">
        <f t="shared" si="9"/>
        <v>1067.8855217026212</v>
      </c>
      <c r="BA57" s="14">
        <f t="shared" si="21"/>
        <v>1032.9696376469194</v>
      </c>
      <c r="BB57" s="14">
        <f t="shared" si="21"/>
        <v>1024.4257618328663</v>
      </c>
      <c r="BC57" s="14">
        <f t="shared" si="21"/>
        <v>1135.6983535117843</v>
      </c>
      <c r="BD57" s="14">
        <f t="shared" si="10"/>
        <v>0</v>
      </c>
      <c r="BE57" s="14">
        <f t="shared" si="22"/>
        <v>1829.5241659875869</v>
      </c>
      <c r="BF57" s="14">
        <f t="shared" si="22"/>
        <v>1792.0667704900206</v>
      </c>
      <c r="BG57" s="14">
        <f t="shared" si="22"/>
        <v>1877.4440710463145</v>
      </c>
      <c r="BH57" s="14">
        <f t="shared" si="11"/>
        <v>1916.3657645516482</v>
      </c>
      <c r="BI57" s="14">
        <f t="shared" si="11"/>
        <v>1732.3051478452314</v>
      </c>
      <c r="BJ57" s="14">
        <f t="shared" si="11"/>
        <v>1723.6154456202771</v>
      </c>
      <c r="BK57" s="14">
        <f t="shared" si="11"/>
        <v>1820.9794361084296</v>
      </c>
      <c r="BL57" s="14">
        <f t="shared" si="12"/>
        <v>1936.0270404125342</v>
      </c>
      <c r="BM57" s="14">
        <f t="shared" si="23"/>
        <v>1876.8434972629066</v>
      </c>
      <c r="BN57" s="14">
        <f t="shared" si="23"/>
        <v>1866.0085902725471</v>
      </c>
      <c r="BO57" s="14">
        <f t="shared" si="23"/>
        <v>1975.6447120444029</v>
      </c>
      <c r="BP57" s="14">
        <f t="shared" si="13"/>
        <v>0</v>
      </c>
      <c r="BQ57" s="14">
        <f t="shared" si="24"/>
        <v>2834.7336283348318</v>
      </c>
      <c r="BR57" s="14">
        <f t="shared" si="24"/>
        <v>2779.0215267474641</v>
      </c>
      <c r="BS57" s="14">
        <f t="shared" si="24"/>
        <v>2950.4189007538453</v>
      </c>
      <c r="BT57" s="14">
        <f t="shared" si="14"/>
        <v>2891.3262705312704</v>
      </c>
      <c r="BU57" s="14">
        <f t="shared" si="14"/>
        <v>2778.3180550121738</v>
      </c>
      <c r="BV57" s="14">
        <f t="shared" si="14"/>
        <v>2775.5585418151459</v>
      </c>
      <c r="BW57" s="14">
        <f t="shared" si="14"/>
        <v>2873.74679388799</v>
      </c>
      <c r="BX57" s="14">
        <f t="shared" si="15"/>
        <v>3003.9125621151552</v>
      </c>
      <c r="BY57" s="14">
        <f t="shared" si="25"/>
        <v>2909.8131349098257</v>
      </c>
      <c r="BZ57" s="14">
        <f t="shared" si="25"/>
        <v>2890.4343521054134</v>
      </c>
      <c r="CA57" s="14">
        <f t="shared" si="25"/>
        <v>3111.3430655561874</v>
      </c>
      <c r="CB57" s="14">
        <f t="shared" si="16"/>
        <v>0</v>
      </c>
    </row>
    <row r="58" spans="1:80" x14ac:dyDescent="0.3">
      <c r="A58" s="230" t="s">
        <v>148</v>
      </c>
      <c r="B58" s="230" t="s">
        <v>158</v>
      </c>
      <c r="C58" s="230" t="s">
        <v>165</v>
      </c>
      <c r="D58" s="230" t="s">
        <v>269</v>
      </c>
      <c r="E58" s="230" t="s">
        <v>270</v>
      </c>
      <c r="F58" s="13">
        <v>3417.0637568201091</v>
      </c>
      <c r="G58" s="13">
        <v>3540.7045399314156</v>
      </c>
      <c r="H58" s="13">
        <v>3600.5664637339851</v>
      </c>
      <c r="I58" s="13">
        <v>3449.4464161956143</v>
      </c>
      <c r="J58" s="13">
        <v>3591.0325595890122</v>
      </c>
      <c r="K58" s="13">
        <v>3710.1359957653758</v>
      </c>
      <c r="L58" s="13">
        <v>3760.3859069298856</v>
      </c>
      <c r="M58" s="13">
        <v>3662.3167245404366</v>
      </c>
      <c r="N58" s="13">
        <v>3581.4953722914142</v>
      </c>
      <c r="O58" s="13">
        <v>3843.7496849406862</v>
      </c>
      <c r="P58" s="13">
        <v>4125.2427135773341</v>
      </c>
      <c r="Q58" s="13"/>
      <c r="R58" s="13">
        <v>6854.3378582303503</v>
      </c>
      <c r="S58" s="13">
        <v>6742.3069394586037</v>
      </c>
      <c r="T58" s="13">
        <v>7197.286668014267</v>
      </c>
      <c r="U58" s="13">
        <v>7355.8440559064302</v>
      </c>
      <c r="V58" s="13">
        <v>6808.5402966413858</v>
      </c>
      <c r="W58" s="13">
        <v>7049.6466642122596</v>
      </c>
      <c r="X58" s="13">
        <v>7034.8998317037549</v>
      </c>
      <c r="Y58" s="13">
        <v>6929.321621371033</v>
      </c>
      <c r="Z58" s="13">
        <v>7104.6560390687609</v>
      </c>
      <c r="AA58" s="13">
        <v>7018.0479985384573</v>
      </c>
      <c r="AB58" s="13">
        <v>7428.5665749647924</v>
      </c>
      <c r="AC58" s="13"/>
      <c r="AD58" s="14">
        <f t="shared" si="30"/>
        <v>10271.401615050459</v>
      </c>
      <c r="AE58" s="14">
        <f t="shared" si="30"/>
        <v>10283.011479390019</v>
      </c>
      <c r="AF58" s="14">
        <f t="shared" si="30"/>
        <v>10797.853131748252</v>
      </c>
      <c r="AG58" s="14">
        <f t="shared" si="30"/>
        <v>10805.290472102044</v>
      </c>
      <c r="AH58" s="165">
        <v>10399.572856230399</v>
      </c>
      <c r="AI58" s="165">
        <v>10759.782659977636</v>
      </c>
      <c r="AJ58" s="165">
        <v>10795.285738633642</v>
      </c>
      <c r="AK58" s="165">
        <v>10591.63834591147</v>
      </c>
      <c r="AL58" s="14">
        <f t="shared" si="31"/>
        <v>10686.151411360175</v>
      </c>
      <c r="AM58" s="14">
        <f t="shared" si="31"/>
        <v>10861.797683479144</v>
      </c>
      <c r="AN58" s="14">
        <f t="shared" si="31"/>
        <v>11553.809288542127</v>
      </c>
      <c r="AO58" s="14">
        <f t="shared" si="31"/>
        <v>0</v>
      </c>
      <c r="AP58" s="13">
        <v>337986</v>
      </c>
      <c r="AQ58" s="13">
        <v>337914.04499999998</v>
      </c>
      <c r="AR58" s="13">
        <v>339067.02600000001</v>
      </c>
      <c r="AS58" s="14">
        <f t="shared" si="7"/>
        <v>1011.0074845763164</v>
      </c>
      <c r="AT58" s="14">
        <f t="shared" si="7"/>
        <v>1047.5891131382411</v>
      </c>
      <c r="AU58" s="14">
        <f t="shared" si="7"/>
        <v>1065.3004750889047</v>
      </c>
      <c r="AV58" s="14">
        <f t="shared" si="8"/>
        <v>1020.8058727466076</v>
      </c>
      <c r="AW58" s="14">
        <f t="shared" si="8"/>
        <v>1062.7059196633902</v>
      </c>
      <c r="AX58" s="14">
        <f t="shared" si="8"/>
        <v>1097.9525860682636</v>
      </c>
      <c r="AY58" s="14">
        <f t="shared" si="8"/>
        <v>1112.823205359779</v>
      </c>
      <c r="AZ58" s="14">
        <f t="shared" si="9"/>
        <v>1080.1158602017633</v>
      </c>
      <c r="BA58" s="14">
        <f t="shared" si="21"/>
        <v>1059.8835488745117</v>
      </c>
      <c r="BB58" s="14">
        <f t="shared" si="21"/>
        <v>1137.4933187345575</v>
      </c>
      <c r="BC58" s="14">
        <f t="shared" si="21"/>
        <v>1220.7964642539005</v>
      </c>
      <c r="BD58" s="14">
        <f t="shared" si="10"/>
        <v>0</v>
      </c>
      <c r="BE58" s="14">
        <f t="shared" si="22"/>
        <v>2027.9946087205833</v>
      </c>
      <c r="BF58" s="14">
        <f t="shared" si="22"/>
        <v>1994.8479935436983</v>
      </c>
      <c r="BG58" s="14">
        <f t="shared" si="22"/>
        <v>2129.4629564580387</v>
      </c>
      <c r="BH58" s="14">
        <f t="shared" si="11"/>
        <v>2176.8388040533887</v>
      </c>
      <c r="BI58" s="14">
        <f t="shared" si="11"/>
        <v>2014.8734263594713</v>
      </c>
      <c r="BJ58" s="14">
        <f t="shared" si="11"/>
        <v>2086.2248161991197</v>
      </c>
      <c r="BK58" s="14">
        <f t="shared" si="11"/>
        <v>2081.8607381956426</v>
      </c>
      <c r="BL58" s="14">
        <f t="shared" si="12"/>
        <v>2043.6436132161766</v>
      </c>
      <c r="BM58" s="14">
        <f t="shared" si="23"/>
        <v>2102.503919027326</v>
      </c>
      <c r="BN58" s="14">
        <f t="shared" si="23"/>
        <v>2076.8737205162506</v>
      </c>
      <c r="BO58" s="14">
        <f t="shared" si="23"/>
        <v>2198.3598151313281</v>
      </c>
      <c r="BP58" s="14">
        <f t="shared" si="13"/>
        <v>0</v>
      </c>
      <c r="BQ58" s="14">
        <f t="shared" si="24"/>
        <v>3039.0020932968996</v>
      </c>
      <c r="BR58" s="14">
        <f t="shared" si="24"/>
        <v>3042.4371066819394</v>
      </c>
      <c r="BS58" s="14">
        <f t="shared" si="24"/>
        <v>3194.7634315469431</v>
      </c>
      <c r="BT58" s="14">
        <f t="shared" si="14"/>
        <v>3197.6446767999969</v>
      </c>
      <c r="BU58" s="14">
        <f t="shared" si="14"/>
        <v>3077.579346022862</v>
      </c>
      <c r="BV58" s="14">
        <f t="shared" si="14"/>
        <v>3184.1774022673831</v>
      </c>
      <c r="BW58" s="14">
        <f t="shared" si="14"/>
        <v>3194.6839435554216</v>
      </c>
      <c r="BX58" s="14">
        <f t="shared" si="15"/>
        <v>3123.7594734179397</v>
      </c>
      <c r="BY58" s="14">
        <f t="shared" si="25"/>
        <v>3162.3874679018372</v>
      </c>
      <c r="BZ58" s="14">
        <f t="shared" si="25"/>
        <v>3214.3670392508088</v>
      </c>
      <c r="CA58" s="14">
        <f t="shared" si="25"/>
        <v>3419.1562793852286</v>
      </c>
      <c r="CB58" s="14">
        <f t="shared" si="16"/>
        <v>0</v>
      </c>
    </row>
    <row r="59" spans="1:80" x14ac:dyDescent="0.3">
      <c r="A59" s="230" t="s">
        <v>163</v>
      </c>
      <c r="B59" s="230" t="s">
        <v>198</v>
      </c>
      <c r="C59" s="230" t="s">
        <v>239</v>
      </c>
      <c r="D59" s="230" t="s">
        <v>273</v>
      </c>
      <c r="E59" s="230" t="s">
        <v>274</v>
      </c>
      <c r="F59" s="13">
        <v>39.913338573420958</v>
      </c>
      <c r="G59" s="13">
        <v>38.869760776277623</v>
      </c>
      <c r="H59" s="13">
        <v>41.228440965133188</v>
      </c>
      <c r="I59" s="13">
        <v>39.236711645481677</v>
      </c>
      <c r="J59" s="13">
        <v>38.510697064766411</v>
      </c>
      <c r="K59" s="13">
        <v>37.943344030148623</v>
      </c>
      <c r="L59" s="13">
        <v>39.576309977994327</v>
      </c>
      <c r="M59" s="13">
        <v>38.408762875265701</v>
      </c>
      <c r="N59" s="13">
        <v>41.494733000826727</v>
      </c>
      <c r="O59" s="13">
        <v>44.190009994798672</v>
      </c>
      <c r="P59" s="13">
        <v>46.953381808137273</v>
      </c>
      <c r="Q59" s="13"/>
      <c r="R59" s="13">
        <v>102.38936021409812</v>
      </c>
      <c r="S59" s="13">
        <v>99.132583908674079</v>
      </c>
      <c r="T59" s="13">
        <v>106.7148375746728</v>
      </c>
      <c r="U59" s="13">
        <v>106.25217202061216</v>
      </c>
      <c r="V59" s="13">
        <v>105.23359574245541</v>
      </c>
      <c r="W59" s="13">
        <v>103.75882170199577</v>
      </c>
      <c r="X59" s="13">
        <v>108.6883947358523</v>
      </c>
      <c r="Y59" s="13">
        <v>105.70139162189082</v>
      </c>
      <c r="Z59" s="13">
        <v>105.02423526017061</v>
      </c>
      <c r="AA59" s="13">
        <v>101.13599103880864</v>
      </c>
      <c r="AB59" s="13">
        <v>109.02359310647205</v>
      </c>
      <c r="AC59" s="13"/>
      <c r="AD59" s="14">
        <f t="shared" si="30"/>
        <v>142.30269878751909</v>
      </c>
      <c r="AE59" s="14">
        <f t="shared" si="30"/>
        <v>138.00234468495171</v>
      </c>
      <c r="AF59" s="14">
        <f t="shared" si="30"/>
        <v>147.94327853980599</v>
      </c>
      <c r="AG59" s="14">
        <f t="shared" si="30"/>
        <v>145.48888366609384</v>
      </c>
      <c r="AH59" s="165">
        <v>143.7442928072218</v>
      </c>
      <c r="AI59" s="165">
        <v>141.70216573214438</v>
      </c>
      <c r="AJ59" s="165">
        <v>148.26470471384661</v>
      </c>
      <c r="AK59" s="165">
        <v>144.11015449715651</v>
      </c>
      <c r="AL59" s="14">
        <f t="shared" si="31"/>
        <v>146.51896826099733</v>
      </c>
      <c r="AM59" s="14">
        <f t="shared" si="31"/>
        <v>145.32600103360733</v>
      </c>
      <c r="AN59" s="14">
        <f t="shared" si="31"/>
        <v>155.97697491460931</v>
      </c>
      <c r="AO59" s="14">
        <f t="shared" si="31"/>
        <v>0</v>
      </c>
      <c r="AP59" s="13">
        <v>7654</v>
      </c>
      <c r="AQ59" s="13">
        <v>6650.9880000000003</v>
      </c>
      <c r="AR59" s="13">
        <v>6511.5360000000001</v>
      </c>
      <c r="AS59" s="14">
        <f t="shared" si="7"/>
        <v>521.47032366633084</v>
      </c>
      <c r="AT59" s="14">
        <f t="shared" si="7"/>
        <v>507.83591293804051</v>
      </c>
      <c r="AU59" s="14">
        <f t="shared" si="7"/>
        <v>538.65222060534609</v>
      </c>
      <c r="AV59" s="14">
        <f t="shared" si="8"/>
        <v>589.93809108483845</v>
      </c>
      <c r="AW59" s="14">
        <f t="shared" si="8"/>
        <v>579.02220038235532</v>
      </c>
      <c r="AX59" s="14">
        <f t="shared" si="8"/>
        <v>570.49184316899414</v>
      </c>
      <c r="AY59" s="14">
        <f t="shared" si="8"/>
        <v>595.04407432390985</v>
      </c>
      <c r="AZ59" s="14">
        <f t="shared" si="9"/>
        <v>589.85718385440396</v>
      </c>
      <c r="BA59" s="14">
        <f t="shared" si="21"/>
        <v>623.88825541147764</v>
      </c>
      <c r="BB59" s="14">
        <f t="shared" si="21"/>
        <v>664.41271574687357</v>
      </c>
      <c r="BC59" s="14">
        <f t="shared" si="21"/>
        <v>705.96100621647895</v>
      </c>
      <c r="BD59" s="14">
        <f t="shared" si="10"/>
        <v>0</v>
      </c>
      <c r="BE59" s="14">
        <f t="shared" si="22"/>
        <v>1337.7235460425675</v>
      </c>
      <c r="BF59" s="14">
        <f t="shared" si="22"/>
        <v>1295.1735551172469</v>
      </c>
      <c r="BG59" s="14">
        <f t="shared" si="22"/>
        <v>1394.236184670405</v>
      </c>
      <c r="BH59" s="14">
        <f t="shared" si="11"/>
        <v>1597.5396741147656</v>
      </c>
      <c r="BI59" s="14">
        <f t="shared" si="11"/>
        <v>1582.2250129222216</v>
      </c>
      <c r="BJ59" s="14">
        <f t="shared" si="11"/>
        <v>1560.0512540692566</v>
      </c>
      <c r="BK59" s="14">
        <f t="shared" si="11"/>
        <v>1634.1691600684335</v>
      </c>
      <c r="BL59" s="14">
        <f t="shared" si="12"/>
        <v>1623.2942829754886</v>
      </c>
      <c r="BM59" s="14">
        <f t="shared" si="23"/>
        <v>1579.0772026677932</v>
      </c>
      <c r="BN59" s="14">
        <f t="shared" si="23"/>
        <v>1520.6160504094826</v>
      </c>
      <c r="BO59" s="14">
        <f t="shared" si="23"/>
        <v>1639.2089882957546</v>
      </c>
      <c r="BP59" s="14">
        <f t="shared" si="13"/>
        <v>0</v>
      </c>
      <c r="BQ59" s="14">
        <f t="shared" si="24"/>
        <v>1859.1938697088985</v>
      </c>
      <c r="BR59" s="14">
        <f t="shared" si="24"/>
        <v>1803.0094680552875</v>
      </c>
      <c r="BS59" s="14">
        <f t="shared" si="24"/>
        <v>1932.8884052757512</v>
      </c>
      <c r="BT59" s="14">
        <f t="shared" si="14"/>
        <v>2187.4777651996037</v>
      </c>
      <c r="BU59" s="14">
        <f t="shared" si="14"/>
        <v>2161.2472133045767</v>
      </c>
      <c r="BV59" s="14">
        <f t="shared" si="14"/>
        <v>2130.5430972382505</v>
      </c>
      <c r="BW59" s="14">
        <f t="shared" si="14"/>
        <v>2229.2132343923431</v>
      </c>
      <c r="BX59" s="14">
        <f t="shared" si="15"/>
        <v>2213.1514668298923</v>
      </c>
      <c r="BY59" s="14">
        <f t="shared" si="25"/>
        <v>2202.9654580792703</v>
      </c>
      <c r="BZ59" s="14">
        <f t="shared" si="25"/>
        <v>2185.0287661563566</v>
      </c>
      <c r="CA59" s="14">
        <f t="shared" si="25"/>
        <v>2345.1699945122332</v>
      </c>
      <c r="CB59" s="14">
        <f t="shared" si="16"/>
        <v>0</v>
      </c>
    </row>
    <row r="60" spans="1:80" x14ac:dyDescent="0.3">
      <c r="A60" s="230" t="s">
        <v>172</v>
      </c>
      <c r="B60" s="230" t="s">
        <v>213</v>
      </c>
      <c r="C60" s="230" t="s">
        <v>218</v>
      </c>
      <c r="D60" s="230" t="s">
        <v>277</v>
      </c>
      <c r="E60" s="230" t="s">
        <v>278</v>
      </c>
      <c r="F60" s="13">
        <v>4003.3813051866546</v>
      </c>
      <c r="G60" s="13">
        <v>3979.2788940556829</v>
      </c>
      <c r="H60" s="13">
        <v>4174.9110406239242</v>
      </c>
      <c r="I60" s="13">
        <v>4130.1392410271465</v>
      </c>
      <c r="J60" s="13">
        <v>4141.9126558177777</v>
      </c>
      <c r="K60" s="13">
        <v>4099.3985628714936</v>
      </c>
      <c r="L60" s="13">
        <v>4257.9153841423258</v>
      </c>
      <c r="M60" s="13">
        <v>4353.4607326980667</v>
      </c>
      <c r="N60" s="13">
        <v>4489.9835798839395</v>
      </c>
      <c r="O60" s="13">
        <v>4168.0993427873436</v>
      </c>
      <c r="P60" s="13">
        <v>4723.2671137939415</v>
      </c>
      <c r="Q60" s="13"/>
      <c r="R60" s="13">
        <v>10650.3959479306</v>
      </c>
      <c r="S60" s="13">
        <v>10404.836412243036</v>
      </c>
      <c r="T60" s="13">
        <v>11284.10613528889</v>
      </c>
      <c r="U60" s="13">
        <v>11350.186577321794</v>
      </c>
      <c r="V60" s="13">
        <v>10680.064040871934</v>
      </c>
      <c r="W60" s="13">
        <v>10570.334151140025</v>
      </c>
      <c r="X60" s="13">
        <v>10977.377216033665</v>
      </c>
      <c r="Y60" s="13">
        <v>11224.213445605281</v>
      </c>
      <c r="Z60" s="13">
        <v>11158.468676397821</v>
      </c>
      <c r="AA60" s="13">
        <v>10930.529040625559</v>
      </c>
      <c r="AB60" s="13">
        <v>11480.813203145422</v>
      </c>
      <c r="AC60" s="13"/>
      <c r="AD60" s="14">
        <f t="shared" si="30"/>
        <v>14653.777253117254</v>
      </c>
      <c r="AE60" s="14">
        <f t="shared" si="30"/>
        <v>14384.115306298718</v>
      </c>
      <c r="AF60" s="14">
        <f t="shared" si="30"/>
        <v>15459.017175912813</v>
      </c>
      <c r="AG60" s="14">
        <f t="shared" si="30"/>
        <v>15480.325818348942</v>
      </c>
      <c r="AH60" s="165">
        <v>14821.976696689711</v>
      </c>
      <c r="AI60" s="165">
        <v>14669.732714011519</v>
      </c>
      <c r="AJ60" s="165">
        <v>15235.292600175992</v>
      </c>
      <c r="AK60" s="165">
        <v>15577.674178303347</v>
      </c>
      <c r="AL60" s="14">
        <f t="shared" si="31"/>
        <v>15648.45225628176</v>
      </c>
      <c r="AM60" s="14">
        <f t="shared" si="31"/>
        <v>15098.628383412903</v>
      </c>
      <c r="AN60" s="14">
        <f t="shared" si="31"/>
        <v>16204.080316939364</v>
      </c>
      <c r="AO60" s="14">
        <f t="shared" si="31"/>
        <v>0</v>
      </c>
      <c r="AP60" s="13">
        <v>563608</v>
      </c>
      <c r="AQ60" s="13">
        <v>565053.88199999998</v>
      </c>
      <c r="AR60" s="13">
        <v>568890.66700000002</v>
      </c>
      <c r="AS60" s="14">
        <f t="shared" si="7"/>
        <v>710.31307312647345</v>
      </c>
      <c r="AT60" s="14">
        <f t="shared" si="7"/>
        <v>706.03662369158758</v>
      </c>
      <c r="AU60" s="14">
        <f t="shared" si="7"/>
        <v>740.74729965222707</v>
      </c>
      <c r="AV60" s="14">
        <f t="shared" si="8"/>
        <v>730.9283897685259</v>
      </c>
      <c r="AW60" s="14">
        <f t="shared" si="8"/>
        <v>733.01198129239253</v>
      </c>
      <c r="AX60" s="14">
        <f t="shared" si="8"/>
        <v>725.48808059892133</v>
      </c>
      <c r="AY60" s="14">
        <f t="shared" si="8"/>
        <v>753.5414798092346</v>
      </c>
      <c r="AZ60" s="14">
        <f t="shared" si="9"/>
        <v>765.25437755126097</v>
      </c>
      <c r="BA60" s="14">
        <f t="shared" si="21"/>
        <v>794.61158004820857</v>
      </c>
      <c r="BB60" s="14">
        <f t="shared" si="21"/>
        <v>737.64635118237163</v>
      </c>
      <c r="BC60" s="14">
        <f t="shared" si="21"/>
        <v>835.89676387604072</v>
      </c>
      <c r="BD60" s="14">
        <f t="shared" si="10"/>
        <v>0</v>
      </c>
      <c r="BE60" s="14">
        <f t="shared" si="22"/>
        <v>1889.6814715068986</v>
      </c>
      <c r="BF60" s="14">
        <f t="shared" si="22"/>
        <v>1846.1122645957892</v>
      </c>
      <c r="BG60" s="14">
        <f t="shared" si="22"/>
        <v>2002.119582278621</v>
      </c>
      <c r="BH60" s="14">
        <f t="shared" si="11"/>
        <v>2008.6910184826932</v>
      </c>
      <c r="BI60" s="14">
        <f t="shared" si="11"/>
        <v>1890.0965697412789</v>
      </c>
      <c r="BJ60" s="14">
        <f t="shared" si="11"/>
        <v>1870.6772022743178</v>
      </c>
      <c r="BK60" s="14">
        <f t="shared" si="11"/>
        <v>1942.7133527831716</v>
      </c>
      <c r="BL60" s="14">
        <f t="shared" si="12"/>
        <v>1973.0001029539267</v>
      </c>
      <c r="BM60" s="14">
        <f t="shared" si="23"/>
        <v>1974.7618823363505</v>
      </c>
      <c r="BN60" s="14">
        <f t="shared" si="23"/>
        <v>1934.4224309966885</v>
      </c>
      <c r="BO60" s="14">
        <f t="shared" si="23"/>
        <v>2031.8085706285658</v>
      </c>
      <c r="BP60" s="14">
        <f t="shared" si="13"/>
        <v>0</v>
      </c>
      <c r="BQ60" s="14">
        <f t="shared" si="24"/>
        <v>2599.9945446333718</v>
      </c>
      <c r="BR60" s="14">
        <f t="shared" si="24"/>
        <v>2552.1488882873764</v>
      </c>
      <c r="BS60" s="14">
        <f t="shared" si="24"/>
        <v>2742.8668819308477</v>
      </c>
      <c r="BT60" s="14">
        <f t="shared" si="14"/>
        <v>2739.6194082512188</v>
      </c>
      <c r="BU60" s="14">
        <f t="shared" si="14"/>
        <v>2623.1085510336716</v>
      </c>
      <c r="BV60" s="14">
        <f t="shared" si="14"/>
        <v>2596.1652828732394</v>
      </c>
      <c r="BW60" s="14">
        <f t="shared" si="14"/>
        <v>2696.2548325924063</v>
      </c>
      <c r="BX60" s="14">
        <f t="shared" si="15"/>
        <v>2738.2544805051875</v>
      </c>
      <c r="BY60" s="14">
        <f t="shared" si="25"/>
        <v>2769.3734623845589</v>
      </c>
      <c r="BZ60" s="14">
        <f t="shared" si="25"/>
        <v>2672.0687821790602</v>
      </c>
      <c r="CA60" s="14">
        <f t="shared" si="25"/>
        <v>2867.7053345046065</v>
      </c>
      <c r="CB60" s="14">
        <f t="shared" si="16"/>
        <v>0</v>
      </c>
    </row>
    <row r="61" spans="1:80" x14ac:dyDescent="0.3">
      <c r="A61" s="230" t="s">
        <v>148</v>
      </c>
      <c r="B61" s="230" t="s">
        <v>143</v>
      </c>
      <c r="C61" s="230" t="s">
        <v>156</v>
      </c>
      <c r="D61" s="230" t="s">
        <v>281</v>
      </c>
      <c r="E61" s="230" t="s">
        <v>282</v>
      </c>
      <c r="F61" s="13">
        <v>5361.5608317535771</v>
      </c>
      <c r="G61" s="13">
        <v>5343.2397566319905</v>
      </c>
      <c r="H61" s="13">
        <v>5803.4431043653221</v>
      </c>
      <c r="I61" s="13">
        <v>5396.326403070887</v>
      </c>
      <c r="J61" s="13">
        <v>5685.9732096385842</v>
      </c>
      <c r="K61" s="13">
        <v>5582.7363033637084</v>
      </c>
      <c r="L61" s="13">
        <v>5830.2528934052798</v>
      </c>
      <c r="M61" s="13">
        <v>5673.0544519317691</v>
      </c>
      <c r="N61" s="13">
        <v>5744.588266963915</v>
      </c>
      <c r="O61" s="13">
        <v>5647.0749123415917</v>
      </c>
      <c r="P61" s="13">
        <v>5888.8547706260488</v>
      </c>
      <c r="Q61" s="13"/>
      <c r="R61" s="13">
        <v>10233.813691036474</v>
      </c>
      <c r="S61" s="13">
        <v>10401.690816312261</v>
      </c>
      <c r="T61" s="13">
        <v>10721.848003758987</v>
      </c>
      <c r="U61" s="13">
        <v>10661.941501452789</v>
      </c>
      <c r="V61" s="13">
        <v>11022.196693778809</v>
      </c>
      <c r="W61" s="13">
        <v>10840.856597804537</v>
      </c>
      <c r="X61" s="13">
        <v>11010.804317237566</v>
      </c>
      <c r="Y61" s="13">
        <v>11080.039039649642</v>
      </c>
      <c r="Z61" s="13">
        <v>10460.151442629418</v>
      </c>
      <c r="AA61" s="13">
        <v>10201.897691044889</v>
      </c>
      <c r="AB61" s="13">
        <v>10978.333063695783</v>
      </c>
      <c r="AC61" s="13"/>
      <c r="AD61" s="14">
        <f t="shared" si="30"/>
        <v>15595.374522790051</v>
      </c>
      <c r="AE61" s="14">
        <f t="shared" si="30"/>
        <v>15744.930572944251</v>
      </c>
      <c r="AF61" s="14">
        <f t="shared" si="30"/>
        <v>16525.291108124307</v>
      </c>
      <c r="AG61" s="14">
        <f t="shared" si="30"/>
        <v>16058.267904523676</v>
      </c>
      <c r="AH61" s="165">
        <v>16708.169903417394</v>
      </c>
      <c r="AI61" s="165">
        <v>16423.592901168246</v>
      </c>
      <c r="AJ61" s="165">
        <v>16841.057210642844</v>
      </c>
      <c r="AK61" s="165">
        <v>16753.09349158141</v>
      </c>
      <c r="AL61" s="14">
        <f t="shared" si="31"/>
        <v>16204.739709593334</v>
      </c>
      <c r="AM61" s="14">
        <f t="shared" si="31"/>
        <v>15848.972603386481</v>
      </c>
      <c r="AN61" s="14">
        <f t="shared" si="31"/>
        <v>16867.187834321834</v>
      </c>
      <c r="AO61" s="14">
        <f t="shared" si="31"/>
        <v>0</v>
      </c>
      <c r="AP61" s="13">
        <v>523662</v>
      </c>
      <c r="AQ61" s="13">
        <v>525213.41599999997</v>
      </c>
      <c r="AR61" s="13">
        <v>526901.13500000001</v>
      </c>
      <c r="AS61" s="14">
        <f t="shared" si="7"/>
        <v>1023.8590601864518</v>
      </c>
      <c r="AT61" s="14">
        <f t="shared" si="7"/>
        <v>1020.3604150448172</v>
      </c>
      <c r="AU61" s="14">
        <f t="shared" si="7"/>
        <v>1108.2421684913784</v>
      </c>
      <c r="AV61" s="14">
        <f t="shared" si="8"/>
        <v>1027.4540289105803</v>
      </c>
      <c r="AW61" s="14">
        <f t="shared" si="8"/>
        <v>1082.6024310160776</v>
      </c>
      <c r="AX61" s="14">
        <f t="shared" si="8"/>
        <v>1062.9462487614194</v>
      </c>
      <c r="AY61" s="14">
        <f t="shared" si="8"/>
        <v>1110.0731085295201</v>
      </c>
      <c r="AZ61" s="14">
        <f t="shared" si="9"/>
        <v>1076.6829059747174</v>
      </c>
      <c r="BA61" s="14">
        <f t="shared" si="21"/>
        <v>1093.7626671295684</v>
      </c>
      <c r="BB61" s="14">
        <f t="shared" si="21"/>
        <v>1075.1962421960661</v>
      </c>
      <c r="BC61" s="14">
        <f t="shared" si="21"/>
        <v>1121.2308351670226</v>
      </c>
      <c r="BD61" s="14">
        <f t="shared" si="10"/>
        <v>0</v>
      </c>
      <c r="BE61" s="14">
        <f t="shared" si="22"/>
        <v>1954.278464168963</v>
      </c>
      <c r="BF61" s="14">
        <f t="shared" si="22"/>
        <v>1986.3367623223112</v>
      </c>
      <c r="BG61" s="14">
        <f t="shared" si="22"/>
        <v>2047.4748986481713</v>
      </c>
      <c r="BH61" s="14">
        <f t="shared" si="11"/>
        <v>2030.0207832948406</v>
      </c>
      <c r="BI61" s="14">
        <f t="shared" si="11"/>
        <v>2098.6129367607036</v>
      </c>
      <c r="BJ61" s="14">
        <f t="shared" si="11"/>
        <v>2064.0860015282888</v>
      </c>
      <c r="BK61" s="14">
        <f t="shared" si="11"/>
        <v>2096.4438420281263</v>
      </c>
      <c r="BL61" s="14">
        <f t="shared" si="12"/>
        <v>2102.8686984418136</v>
      </c>
      <c r="BM61" s="14">
        <f t="shared" si="23"/>
        <v>1991.6001998375111</v>
      </c>
      <c r="BN61" s="14">
        <f t="shared" si="23"/>
        <v>1942.4289974810715</v>
      </c>
      <c r="BO61" s="14">
        <f t="shared" si="23"/>
        <v>2090.2613545758672</v>
      </c>
      <c r="BP61" s="14">
        <f t="shared" si="13"/>
        <v>0</v>
      </c>
      <c r="BQ61" s="14">
        <f t="shared" si="24"/>
        <v>2978.1375243554144</v>
      </c>
      <c r="BR61" s="14">
        <f t="shared" si="24"/>
        <v>3006.697177367128</v>
      </c>
      <c r="BS61" s="14">
        <f t="shared" si="24"/>
        <v>3155.7170671395497</v>
      </c>
      <c r="BT61" s="14">
        <f t="shared" si="14"/>
        <v>3057.4748122054211</v>
      </c>
      <c r="BU61" s="14">
        <f t="shared" si="14"/>
        <v>3181.215367776781</v>
      </c>
      <c r="BV61" s="14">
        <f t="shared" si="14"/>
        <v>3127.0322502897079</v>
      </c>
      <c r="BW61" s="14">
        <f t="shared" si="14"/>
        <v>3206.5169505576459</v>
      </c>
      <c r="BX61" s="14">
        <f t="shared" si="15"/>
        <v>3179.5516044165306</v>
      </c>
      <c r="BY61" s="14">
        <f t="shared" si="25"/>
        <v>3085.3628669670798</v>
      </c>
      <c r="BZ61" s="14">
        <f t="shared" si="25"/>
        <v>3017.6252396771379</v>
      </c>
      <c r="CA61" s="14">
        <f t="shared" si="25"/>
        <v>3211.4921897428899</v>
      </c>
      <c r="CB61" s="14">
        <f t="shared" si="16"/>
        <v>0</v>
      </c>
    </row>
    <row r="62" spans="1:80" x14ac:dyDescent="0.3">
      <c r="A62" s="230" t="s">
        <v>154</v>
      </c>
      <c r="B62" s="230" t="s">
        <v>185</v>
      </c>
      <c r="C62" s="230" t="s">
        <v>196</v>
      </c>
      <c r="D62" s="230" t="s">
        <v>285</v>
      </c>
      <c r="E62" s="230" t="s">
        <v>286</v>
      </c>
      <c r="F62" s="13">
        <v>3480.4684220055724</v>
      </c>
      <c r="G62" s="13">
        <v>3447.9961417511486</v>
      </c>
      <c r="H62" s="13">
        <v>3266.890272762088</v>
      </c>
      <c r="I62" s="13">
        <v>3067.9201988362606</v>
      </c>
      <c r="J62" s="13">
        <v>3800.0935425108946</v>
      </c>
      <c r="K62" s="13">
        <v>3841.8792563986185</v>
      </c>
      <c r="L62" s="13">
        <v>3843.3771690983795</v>
      </c>
      <c r="M62" s="13">
        <v>3770.9807183023449</v>
      </c>
      <c r="N62" s="13">
        <v>3270.249728807963</v>
      </c>
      <c r="O62" s="13">
        <v>3197.3640578380146</v>
      </c>
      <c r="P62" s="13">
        <v>3391.0982903046552</v>
      </c>
      <c r="Q62" s="13"/>
      <c r="R62" s="13">
        <v>6127.6058541291968</v>
      </c>
      <c r="S62" s="13">
        <v>6376.2068470106851</v>
      </c>
      <c r="T62" s="13">
        <v>6246.6490980753906</v>
      </c>
      <c r="U62" s="13">
        <v>6326.9575432417523</v>
      </c>
      <c r="V62" s="13">
        <v>6209.1790174805719</v>
      </c>
      <c r="W62" s="13">
        <v>6280.12579229524</v>
      </c>
      <c r="X62" s="13">
        <v>6278.6353006290774</v>
      </c>
      <c r="Y62" s="13">
        <v>6141.2391996158258</v>
      </c>
      <c r="Z62" s="13">
        <v>6312.1162734093505</v>
      </c>
      <c r="AA62" s="13">
        <v>6474.7060225921705</v>
      </c>
      <c r="AB62" s="13">
        <v>6698.1059462704907</v>
      </c>
      <c r="AC62" s="13"/>
      <c r="AD62" s="14">
        <f t="shared" si="30"/>
        <v>9608.0742761347683</v>
      </c>
      <c r="AE62" s="14">
        <f t="shared" si="30"/>
        <v>9824.2029887618337</v>
      </c>
      <c r="AF62" s="14">
        <f t="shared" si="30"/>
        <v>9513.5393708374795</v>
      </c>
      <c r="AG62" s="14">
        <f t="shared" si="30"/>
        <v>9394.8777420780134</v>
      </c>
      <c r="AH62" s="165">
        <v>10009.272559991467</v>
      </c>
      <c r="AI62" s="165">
        <v>10122.00504869386</v>
      </c>
      <c r="AJ62" s="165">
        <v>10122.012469727459</v>
      </c>
      <c r="AK62" s="165">
        <v>9912.2199179181698</v>
      </c>
      <c r="AL62" s="14">
        <f t="shared" si="31"/>
        <v>9582.3660022173135</v>
      </c>
      <c r="AM62" s="14">
        <f t="shared" si="31"/>
        <v>9672.070080430185</v>
      </c>
      <c r="AN62" s="14">
        <f t="shared" si="31"/>
        <v>10089.204236575146</v>
      </c>
      <c r="AO62" s="14">
        <f t="shared" si="31"/>
        <v>0</v>
      </c>
      <c r="AP62" s="13">
        <v>360149</v>
      </c>
      <c r="AQ62" s="13">
        <v>366218.88199999998</v>
      </c>
      <c r="AR62" s="13">
        <v>372024.891</v>
      </c>
      <c r="AS62" s="14">
        <f t="shared" si="7"/>
        <v>966.39680299142083</v>
      </c>
      <c r="AT62" s="14">
        <f t="shared" si="7"/>
        <v>957.38045690843194</v>
      </c>
      <c r="AU62" s="14">
        <f t="shared" si="7"/>
        <v>907.09408404912631</v>
      </c>
      <c r="AV62" s="14">
        <f t="shared" si="8"/>
        <v>837.72856879516678</v>
      </c>
      <c r="AW62" s="14">
        <f t="shared" si="8"/>
        <v>1037.6563659846722</v>
      </c>
      <c r="AX62" s="14">
        <f t="shared" si="8"/>
        <v>1049.0664040634088</v>
      </c>
      <c r="AY62" s="14">
        <f t="shared" si="8"/>
        <v>1049.4754252180749</v>
      </c>
      <c r="AZ62" s="14">
        <f t="shared" si="9"/>
        <v>1013.6366704297602</v>
      </c>
      <c r="BA62" s="14">
        <f t="shared" si="21"/>
        <v>892.97682056927988</v>
      </c>
      <c r="BB62" s="14">
        <f t="shared" si="21"/>
        <v>873.07460510406315</v>
      </c>
      <c r="BC62" s="14">
        <f t="shared" si="21"/>
        <v>925.97581855559679</v>
      </c>
      <c r="BD62" s="14">
        <f t="shared" si="10"/>
        <v>0</v>
      </c>
      <c r="BE62" s="14">
        <f t="shared" si="22"/>
        <v>1701.4085431666329</v>
      </c>
      <c r="BF62" s="14">
        <f t="shared" si="22"/>
        <v>1770.4358049059374</v>
      </c>
      <c r="BG62" s="14">
        <f t="shared" si="22"/>
        <v>1734.4624302928485</v>
      </c>
      <c r="BH62" s="14">
        <f t="shared" si="11"/>
        <v>1727.643727349305</v>
      </c>
      <c r="BI62" s="14">
        <f t="shared" si="11"/>
        <v>1695.4830356017997</v>
      </c>
      <c r="BJ62" s="14">
        <f t="shared" si="11"/>
        <v>1714.8558146423593</v>
      </c>
      <c r="BK62" s="14">
        <f t="shared" si="11"/>
        <v>1714.4488198806412</v>
      </c>
      <c r="BL62" s="14">
        <f t="shared" si="12"/>
        <v>1650.7602980833415</v>
      </c>
      <c r="BM62" s="14">
        <f t="shared" si="23"/>
        <v>1723.5911591825979</v>
      </c>
      <c r="BN62" s="14">
        <f t="shared" si="23"/>
        <v>1767.9880368899633</v>
      </c>
      <c r="BO62" s="14">
        <f t="shared" si="23"/>
        <v>1828.9897860237832</v>
      </c>
      <c r="BP62" s="14">
        <f t="shared" si="13"/>
        <v>0</v>
      </c>
      <c r="BQ62" s="14">
        <f t="shared" si="24"/>
        <v>2667.8053461580535</v>
      </c>
      <c r="BR62" s="14">
        <f t="shared" si="24"/>
        <v>2727.8162618143692</v>
      </c>
      <c r="BS62" s="14">
        <f t="shared" si="24"/>
        <v>2641.5565143419749</v>
      </c>
      <c r="BT62" s="14">
        <f t="shared" si="14"/>
        <v>2565.3722961444719</v>
      </c>
      <c r="BU62" s="14">
        <f t="shared" si="14"/>
        <v>2733.1394015864716</v>
      </c>
      <c r="BV62" s="14">
        <f t="shared" si="14"/>
        <v>2763.9222187057685</v>
      </c>
      <c r="BW62" s="14">
        <f t="shared" si="14"/>
        <v>2763.9242450987167</v>
      </c>
      <c r="BX62" s="14">
        <f t="shared" si="15"/>
        <v>2664.3969685131015</v>
      </c>
      <c r="BY62" s="14">
        <f t="shared" si="25"/>
        <v>2616.5679797518783</v>
      </c>
      <c r="BZ62" s="14">
        <f t="shared" si="25"/>
        <v>2641.0626419940263</v>
      </c>
      <c r="CA62" s="14">
        <f t="shared" si="25"/>
        <v>2754.9656045793799</v>
      </c>
      <c r="CB62" s="14">
        <f t="shared" si="16"/>
        <v>0</v>
      </c>
    </row>
    <row r="63" spans="1:80" x14ac:dyDescent="0.3">
      <c r="A63" s="230" t="s">
        <v>163</v>
      </c>
      <c r="B63" s="230" t="s">
        <v>198</v>
      </c>
      <c r="C63" s="230" t="s">
        <v>239</v>
      </c>
      <c r="D63" s="230" t="s">
        <v>289</v>
      </c>
      <c r="E63" s="230" t="s">
        <v>290</v>
      </c>
      <c r="F63" s="13">
        <v>2703.0116955790872</v>
      </c>
      <c r="G63" s="13">
        <v>2690.1943934700898</v>
      </c>
      <c r="H63" s="13">
        <v>2778.8436032371192</v>
      </c>
      <c r="I63" s="13">
        <v>2119.6700743783285</v>
      </c>
      <c r="J63" s="13">
        <v>2729.6064774211218</v>
      </c>
      <c r="K63" s="13">
        <v>2759.7239879838744</v>
      </c>
      <c r="L63" s="13">
        <v>2760.020248303892</v>
      </c>
      <c r="M63" s="13">
        <v>2697.8626320877192</v>
      </c>
      <c r="N63" s="13">
        <v>1914.3234939162733</v>
      </c>
      <c r="O63" s="13">
        <v>2244.8666689999673</v>
      </c>
      <c r="P63" s="13">
        <v>2304.6482084013378</v>
      </c>
      <c r="Q63" s="13"/>
      <c r="R63" s="13">
        <v>7022.8212742728947</v>
      </c>
      <c r="S63" s="13">
        <v>7053.617023709463</v>
      </c>
      <c r="T63" s="13">
        <v>7264.5490424632517</v>
      </c>
      <c r="U63" s="13">
        <v>6993.6093518436428</v>
      </c>
      <c r="V63" s="13">
        <v>7264.9813517375087</v>
      </c>
      <c r="W63" s="13">
        <v>7343.9389137601993</v>
      </c>
      <c r="X63" s="13">
        <v>7344.715317436543</v>
      </c>
      <c r="Y63" s="13">
        <v>7184.7119792331096</v>
      </c>
      <c r="Z63" s="13">
        <v>6573.0796091431148</v>
      </c>
      <c r="AA63" s="13">
        <v>6543.2821671738802</v>
      </c>
      <c r="AB63" s="13">
        <v>7060.9989592183101</v>
      </c>
      <c r="AC63" s="13"/>
      <c r="AD63" s="14">
        <f t="shared" si="30"/>
        <v>9725.832969851981</v>
      </c>
      <c r="AE63" s="14">
        <f t="shared" si="30"/>
        <v>9743.8114171795532</v>
      </c>
      <c r="AF63" s="14">
        <f t="shared" si="30"/>
        <v>10043.392645700371</v>
      </c>
      <c r="AG63" s="14">
        <f t="shared" si="30"/>
        <v>9113.2794262219722</v>
      </c>
      <c r="AH63" s="165">
        <v>9994.5878291586287</v>
      </c>
      <c r="AI63" s="165">
        <v>10103.662901744074</v>
      </c>
      <c r="AJ63" s="165">
        <v>10104.735565740433</v>
      </c>
      <c r="AK63" s="165">
        <v>9882.5746113208279</v>
      </c>
      <c r="AL63" s="14">
        <f t="shared" si="31"/>
        <v>8487.4031030593887</v>
      </c>
      <c r="AM63" s="14">
        <f t="shared" si="31"/>
        <v>8788.1488361738484</v>
      </c>
      <c r="AN63" s="14">
        <f t="shared" si="31"/>
        <v>9365.6471676196488</v>
      </c>
      <c r="AO63" s="14">
        <f t="shared" si="31"/>
        <v>0</v>
      </c>
      <c r="AP63" s="13">
        <v>384837</v>
      </c>
      <c r="AQ63" s="13">
        <v>390131.75</v>
      </c>
      <c r="AR63" s="13">
        <v>393587.397</v>
      </c>
      <c r="AS63" s="14">
        <f t="shared" si="7"/>
        <v>702.37833045655361</v>
      </c>
      <c r="AT63" s="14">
        <f t="shared" si="7"/>
        <v>699.04775098810399</v>
      </c>
      <c r="AU63" s="14">
        <f t="shared" si="7"/>
        <v>722.08327246005945</v>
      </c>
      <c r="AV63" s="14">
        <f t="shared" si="8"/>
        <v>543.32160209424853</v>
      </c>
      <c r="AW63" s="14">
        <f t="shared" si="8"/>
        <v>699.66273635025141</v>
      </c>
      <c r="AX63" s="14">
        <f t="shared" si="8"/>
        <v>707.3825670389233</v>
      </c>
      <c r="AY63" s="14">
        <f t="shared" si="8"/>
        <v>707.45850556994969</v>
      </c>
      <c r="AZ63" s="14">
        <f t="shared" si="9"/>
        <v>685.45452741915904</v>
      </c>
      <c r="BA63" s="14">
        <f t="shared" si="21"/>
        <v>490.68641399124101</v>
      </c>
      <c r="BB63" s="14">
        <f t="shared" si="21"/>
        <v>575.41245207547638</v>
      </c>
      <c r="BC63" s="14">
        <f t="shared" si="21"/>
        <v>590.73587535527111</v>
      </c>
      <c r="BD63" s="14">
        <f t="shared" si="10"/>
        <v>0</v>
      </c>
      <c r="BE63" s="14">
        <f t="shared" si="22"/>
        <v>1824.8820342827987</v>
      </c>
      <c r="BF63" s="14">
        <f t="shared" si="22"/>
        <v>1832.8843182203018</v>
      </c>
      <c r="BG63" s="14">
        <f t="shared" si="22"/>
        <v>1887.695061146213</v>
      </c>
      <c r="BH63" s="14">
        <f t="shared" si="11"/>
        <v>1792.6275807707636</v>
      </c>
      <c r="BI63" s="14">
        <f t="shared" si="11"/>
        <v>1862.1866463669028</v>
      </c>
      <c r="BJ63" s="14">
        <f t="shared" si="11"/>
        <v>1882.4253380454677</v>
      </c>
      <c r="BK63" s="14">
        <f t="shared" si="11"/>
        <v>1882.6243486813219</v>
      </c>
      <c r="BL63" s="14">
        <f t="shared" si="12"/>
        <v>1825.4425914031767</v>
      </c>
      <c r="BM63" s="14">
        <f t="shared" si="23"/>
        <v>1684.8358558725647</v>
      </c>
      <c r="BN63" s="14">
        <f t="shared" si="23"/>
        <v>1677.1980663388406</v>
      </c>
      <c r="BO63" s="14">
        <f t="shared" si="23"/>
        <v>1809.9011319171818</v>
      </c>
      <c r="BP63" s="14">
        <f t="shared" si="13"/>
        <v>0</v>
      </c>
      <c r="BQ63" s="14">
        <f t="shared" si="24"/>
        <v>2527.2603647393521</v>
      </c>
      <c r="BR63" s="14">
        <f t="shared" si="24"/>
        <v>2531.9320692084061</v>
      </c>
      <c r="BS63" s="14">
        <f t="shared" si="24"/>
        <v>2609.7783336062726</v>
      </c>
      <c r="BT63" s="14">
        <f t="shared" si="14"/>
        <v>2335.9491828650121</v>
      </c>
      <c r="BU63" s="14">
        <f t="shared" si="14"/>
        <v>2561.8493827171537</v>
      </c>
      <c r="BV63" s="14">
        <f t="shared" si="14"/>
        <v>2589.8079050843908</v>
      </c>
      <c r="BW63" s="14">
        <f t="shared" si="14"/>
        <v>2590.0828542512709</v>
      </c>
      <c r="BX63" s="14">
        <f t="shared" si="15"/>
        <v>2510.8971188223359</v>
      </c>
      <c r="BY63" s="14">
        <f t="shared" si="25"/>
        <v>2175.5222698638058</v>
      </c>
      <c r="BZ63" s="14">
        <f t="shared" si="25"/>
        <v>2252.6105184143175</v>
      </c>
      <c r="CA63" s="14">
        <f t="shared" si="25"/>
        <v>2400.637007272453</v>
      </c>
      <c r="CB63" s="14">
        <f t="shared" si="16"/>
        <v>0</v>
      </c>
    </row>
    <row r="64" spans="1:80" x14ac:dyDescent="0.3">
      <c r="A64" s="230" t="s">
        <v>148</v>
      </c>
      <c r="B64" s="230" t="s">
        <v>158</v>
      </c>
      <c r="C64" s="230" t="s">
        <v>156</v>
      </c>
      <c r="D64" s="230" t="s">
        <v>293</v>
      </c>
      <c r="E64" s="230" t="s">
        <v>294</v>
      </c>
      <c r="F64" s="13">
        <v>3758.5230163311735</v>
      </c>
      <c r="G64" s="13">
        <v>3912.9374598642798</v>
      </c>
      <c r="H64" s="13">
        <v>4306.0317257537754</v>
      </c>
      <c r="I64" s="13">
        <v>4113.0384075159182</v>
      </c>
      <c r="J64" s="13">
        <v>3766.3186620799816</v>
      </c>
      <c r="K64" s="13">
        <v>3910.1387312393763</v>
      </c>
      <c r="L64" s="13">
        <v>4253.0121691196036</v>
      </c>
      <c r="M64" s="13">
        <v>3810.3017012700284</v>
      </c>
      <c r="N64" s="13">
        <v>4360.2008704753207</v>
      </c>
      <c r="O64" s="13">
        <v>4148.1777112859409</v>
      </c>
      <c r="P64" s="13">
        <v>4831.1414128497563</v>
      </c>
      <c r="Q64" s="13"/>
      <c r="R64" s="13">
        <v>9982.5267107471518</v>
      </c>
      <c r="S64" s="13">
        <v>9862.9914638428017</v>
      </c>
      <c r="T64" s="13">
        <v>10499.370265539052</v>
      </c>
      <c r="U64" s="13">
        <v>10386.071275232693</v>
      </c>
      <c r="V64" s="13">
        <v>9998.6639857637711</v>
      </c>
      <c r="W64" s="13">
        <v>9559.5718486659935</v>
      </c>
      <c r="X64" s="13">
        <v>10410.083500360677</v>
      </c>
      <c r="Y64" s="13">
        <v>10190.6775609284</v>
      </c>
      <c r="Z64" s="13">
        <v>10218.490173283652</v>
      </c>
      <c r="AA64" s="13">
        <v>9875.7317452862044</v>
      </c>
      <c r="AB64" s="13">
        <v>10739.556684876539</v>
      </c>
      <c r="AC64" s="13"/>
      <c r="AD64" s="14">
        <f t="shared" si="30"/>
        <v>13741.049727078325</v>
      </c>
      <c r="AE64" s="14">
        <f t="shared" si="30"/>
        <v>13775.928923707081</v>
      </c>
      <c r="AF64" s="14">
        <f t="shared" si="30"/>
        <v>14805.401991292827</v>
      </c>
      <c r="AG64" s="14">
        <f t="shared" si="30"/>
        <v>14499.109682748611</v>
      </c>
      <c r="AH64" s="165">
        <v>13764.982647843754</v>
      </c>
      <c r="AI64" s="165">
        <v>13469.71057990537</v>
      </c>
      <c r="AJ64" s="165">
        <v>14663.095669480281</v>
      </c>
      <c r="AK64" s="165">
        <v>14000.979262198427</v>
      </c>
      <c r="AL64" s="14">
        <f t="shared" si="31"/>
        <v>14578.691043758972</v>
      </c>
      <c r="AM64" s="14">
        <f t="shared" si="31"/>
        <v>14023.909456572146</v>
      </c>
      <c r="AN64" s="14">
        <f t="shared" si="31"/>
        <v>15570.698097726296</v>
      </c>
      <c r="AO64" s="14">
        <f t="shared" si="31"/>
        <v>0</v>
      </c>
      <c r="AP64" s="13">
        <v>498375</v>
      </c>
      <c r="AQ64" s="13">
        <v>497467.7429999999</v>
      </c>
      <c r="AR64" s="13">
        <v>497050.70699999994</v>
      </c>
      <c r="AS64" s="14">
        <f t="shared" si="7"/>
        <v>754.15560899546995</v>
      </c>
      <c r="AT64" s="14">
        <f t="shared" si="7"/>
        <v>785.13919435450816</v>
      </c>
      <c r="AU64" s="14">
        <f t="shared" si="7"/>
        <v>864.01439192450982</v>
      </c>
      <c r="AV64" s="14">
        <f t="shared" si="8"/>
        <v>826.79499633726391</v>
      </c>
      <c r="AW64" s="14">
        <f t="shared" si="8"/>
        <v>757.09806617149491</v>
      </c>
      <c r="AX64" s="14">
        <f t="shared" si="8"/>
        <v>786.00849728650189</v>
      </c>
      <c r="AY64" s="14">
        <f t="shared" si="8"/>
        <v>854.93225017397845</v>
      </c>
      <c r="AZ64" s="14">
        <f t="shared" si="9"/>
        <v>766.58209064171569</v>
      </c>
      <c r="BA64" s="14">
        <f t="shared" si="21"/>
        <v>876.47911484289364</v>
      </c>
      <c r="BB64" s="14">
        <f t="shared" si="21"/>
        <v>833.85863096774528</v>
      </c>
      <c r="BC64" s="14">
        <f t="shared" si="21"/>
        <v>971.14666846846342</v>
      </c>
      <c r="BD64" s="14">
        <f t="shared" si="10"/>
        <v>0</v>
      </c>
      <c r="BE64" s="14">
        <f t="shared" si="22"/>
        <v>2003.0151413588464</v>
      </c>
      <c r="BF64" s="14">
        <f t="shared" si="22"/>
        <v>1979.0301407259194</v>
      </c>
      <c r="BG64" s="14">
        <f t="shared" si="22"/>
        <v>2106.720896019875</v>
      </c>
      <c r="BH64" s="14">
        <f t="shared" si="11"/>
        <v>2087.7878860243395</v>
      </c>
      <c r="BI64" s="14">
        <f t="shared" si="11"/>
        <v>2009.9120247408227</v>
      </c>
      <c r="BJ64" s="14">
        <f t="shared" si="11"/>
        <v>1921.6465757189799</v>
      </c>
      <c r="BK64" s="14">
        <f t="shared" si="11"/>
        <v>2092.614776906385</v>
      </c>
      <c r="BL64" s="14">
        <f t="shared" si="12"/>
        <v>2050.2289640498188</v>
      </c>
      <c r="BM64" s="14">
        <f t="shared" si="23"/>
        <v>2054.1010582235185</v>
      </c>
      <c r="BN64" s="14">
        <f t="shared" si="23"/>
        <v>1985.2004243994181</v>
      </c>
      <c r="BO64" s="14">
        <f t="shared" si="23"/>
        <v>2158.8448368754916</v>
      </c>
      <c r="BP64" s="14">
        <f t="shared" si="13"/>
        <v>0</v>
      </c>
      <c r="BQ64" s="14">
        <f t="shared" si="24"/>
        <v>2757.1707503543166</v>
      </c>
      <c r="BR64" s="14">
        <f t="shared" si="24"/>
        <v>2764.1693350804276</v>
      </c>
      <c r="BS64" s="14">
        <f t="shared" si="24"/>
        <v>2970.7352879443847</v>
      </c>
      <c r="BT64" s="14">
        <f t="shared" si="14"/>
        <v>2914.5828823616034</v>
      </c>
      <c r="BU64" s="14">
        <f t="shared" si="14"/>
        <v>2767.010090912318</v>
      </c>
      <c r="BV64" s="14">
        <f t="shared" si="14"/>
        <v>2707.6550730054814</v>
      </c>
      <c r="BW64" s="14">
        <f t="shared" si="14"/>
        <v>2947.5470270803635</v>
      </c>
      <c r="BX64" s="14">
        <f t="shared" si="15"/>
        <v>2816.8110546915345</v>
      </c>
      <c r="BY64" s="14">
        <f t="shared" si="25"/>
        <v>2930.580173066412</v>
      </c>
      <c r="BZ64" s="14">
        <f t="shared" si="25"/>
        <v>2819.0590553671636</v>
      </c>
      <c r="CA64" s="14">
        <f t="shared" si="25"/>
        <v>3129.9915053439554</v>
      </c>
      <c r="CB64" s="14">
        <f t="shared" si="16"/>
        <v>0</v>
      </c>
    </row>
    <row r="65" spans="1:80" x14ac:dyDescent="0.3">
      <c r="A65" s="230" t="s">
        <v>148</v>
      </c>
      <c r="B65" s="230" t="s">
        <v>143</v>
      </c>
      <c r="C65" s="230" t="s">
        <v>156</v>
      </c>
      <c r="D65" s="230" t="s">
        <v>297</v>
      </c>
      <c r="E65" s="230" t="s">
        <v>298</v>
      </c>
      <c r="F65" s="13">
        <v>1052.818398604813</v>
      </c>
      <c r="G65" s="13">
        <v>965.62532891887759</v>
      </c>
      <c r="H65" s="13">
        <v>1103.6786189232143</v>
      </c>
      <c r="I65" s="13">
        <v>1182.3047594871255</v>
      </c>
      <c r="J65" s="13">
        <v>1083.3452132475595</v>
      </c>
      <c r="K65" s="13">
        <v>1064.0984987811316</v>
      </c>
      <c r="L65" s="13">
        <v>1192.2080165278871</v>
      </c>
      <c r="M65" s="13">
        <v>1095.7706633479861</v>
      </c>
      <c r="N65" s="13">
        <v>1085.2129995706421</v>
      </c>
      <c r="O65" s="13">
        <v>992.99051149445108</v>
      </c>
      <c r="P65" s="13">
        <v>1188.5656155987906</v>
      </c>
      <c r="Q65" s="13"/>
      <c r="R65" s="13">
        <v>2205.8798626302114</v>
      </c>
      <c r="S65" s="13">
        <v>2134.4694378553954</v>
      </c>
      <c r="T65" s="13">
        <v>2322.0764830552848</v>
      </c>
      <c r="U65" s="13">
        <v>2270.1574221269207</v>
      </c>
      <c r="V65" s="13">
        <v>2225.5886469664251</v>
      </c>
      <c r="W65" s="13">
        <v>2215.1847124839051</v>
      </c>
      <c r="X65" s="13">
        <v>2325.0058945169881</v>
      </c>
      <c r="Y65" s="13">
        <v>2241.2638674429245</v>
      </c>
      <c r="Z65" s="13">
        <v>2183.1368242996314</v>
      </c>
      <c r="AA65" s="13">
        <v>2248.6430643441422</v>
      </c>
      <c r="AB65" s="13">
        <v>2424.4978401285248</v>
      </c>
      <c r="AC65" s="13"/>
      <c r="AD65" s="14">
        <f t="shared" si="30"/>
        <v>3258.6982612350243</v>
      </c>
      <c r="AE65" s="14">
        <f t="shared" si="30"/>
        <v>3100.094766774273</v>
      </c>
      <c r="AF65" s="14">
        <f t="shared" si="30"/>
        <v>3425.7551019784992</v>
      </c>
      <c r="AG65" s="14">
        <f t="shared" si="30"/>
        <v>3452.4621816140461</v>
      </c>
      <c r="AH65" s="165">
        <v>3308.9338602139842</v>
      </c>
      <c r="AI65" s="165">
        <v>3279.2832112650367</v>
      </c>
      <c r="AJ65" s="165">
        <v>3517.2139110448752</v>
      </c>
      <c r="AK65" s="165">
        <v>3337.0345307909101</v>
      </c>
      <c r="AL65" s="14">
        <f t="shared" si="31"/>
        <v>3268.3498238702732</v>
      </c>
      <c r="AM65" s="14">
        <f t="shared" si="31"/>
        <v>3241.6335758385931</v>
      </c>
      <c r="AN65" s="14">
        <f t="shared" si="31"/>
        <v>3613.0634557273152</v>
      </c>
      <c r="AO65" s="14">
        <f t="shared" si="31"/>
        <v>0</v>
      </c>
      <c r="AP65" s="13">
        <v>106347</v>
      </c>
      <c r="AQ65" s="13">
        <v>106378.573</v>
      </c>
      <c r="AR65" s="13">
        <v>106444.939</v>
      </c>
      <c r="AS65" s="14">
        <f t="shared" si="7"/>
        <v>989.98410731361776</v>
      </c>
      <c r="AT65" s="14">
        <f t="shared" si="7"/>
        <v>907.99489305657664</v>
      </c>
      <c r="AU65" s="14">
        <f t="shared" si="7"/>
        <v>1037.8088887539982</v>
      </c>
      <c r="AV65" s="14">
        <f t="shared" si="8"/>
        <v>1111.412501732962</v>
      </c>
      <c r="AW65" s="14">
        <f t="shared" si="8"/>
        <v>1018.3866757148166</v>
      </c>
      <c r="AX65" s="14">
        <f t="shared" si="8"/>
        <v>1000.294014830535</v>
      </c>
      <c r="AY65" s="14">
        <f t="shared" si="8"/>
        <v>1120.7219488908609</v>
      </c>
      <c r="AZ65" s="14">
        <f t="shared" si="9"/>
        <v>1029.4248591264504</v>
      </c>
      <c r="BA65" s="14">
        <f t="shared" si="21"/>
        <v>1020.1424675725272</v>
      </c>
      <c r="BB65" s="14">
        <f t="shared" si="21"/>
        <v>933.44973850556437</v>
      </c>
      <c r="BC65" s="14">
        <f t="shared" si="21"/>
        <v>1117.2979502167136</v>
      </c>
      <c r="BD65" s="14">
        <f t="shared" si="10"/>
        <v>0</v>
      </c>
      <c r="BE65" s="14">
        <f t="shared" si="22"/>
        <v>2074.228574976456</v>
      </c>
      <c r="BF65" s="14">
        <f t="shared" si="22"/>
        <v>2007.0800660624138</v>
      </c>
      <c r="BG65" s="14">
        <f t="shared" si="22"/>
        <v>2183.4903505085099</v>
      </c>
      <c r="BH65" s="14">
        <f t="shared" si="11"/>
        <v>2134.0363553541188</v>
      </c>
      <c r="BI65" s="14">
        <f t="shared" si="11"/>
        <v>2092.1399716147962</v>
      </c>
      <c r="BJ65" s="14">
        <f t="shared" si="11"/>
        <v>2082.3598681699791</v>
      </c>
      <c r="BK65" s="14">
        <f t="shared" si="11"/>
        <v>2185.5960546838583</v>
      </c>
      <c r="BL65" s="14">
        <f t="shared" si="12"/>
        <v>2105.5617002541799</v>
      </c>
      <c r="BM65" s="14">
        <f t="shared" si="23"/>
        <v>2052.2336056337504</v>
      </c>
      <c r="BN65" s="14">
        <f t="shared" si="23"/>
        <v>2113.8120214717887</v>
      </c>
      <c r="BO65" s="14">
        <f t="shared" si="23"/>
        <v>2279.1223568382752</v>
      </c>
      <c r="BP65" s="14">
        <f t="shared" si="13"/>
        <v>0</v>
      </c>
      <c r="BQ65" s="14">
        <f t="shared" si="24"/>
        <v>3064.2126822900732</v>
      </c>
      <c r="BR65" s="14">
        <f t="shared" si="24"/>
        <v>2915.0749591189906</v>
      </c>
      <c r="BS65" s="14">
        <f t="shared" si="24"/>
        <v>3221.2992392625083</v>
      </c>
      <c r="BT65" s="14">
        <f t="shared" si="14"/>
        <v>3245.4488570870803</v>
      </c>
      <c r="BU65" s="14">
        <f t="shared" si="14"/>
        <v>3110.5266473296119</v>
      </c>
      <c r="BV65" s="14">
        <f t="shared" si="14"/>
        <v>3082.6538830005143</v>
      </c>
      <c r="BW65" s="14">
        <f t="shared" si="14"/>
        <v>3306.3180035747187</v>
      </c>
      <c r="BX65" s="14">
        <f t="shared" si="15"/>
        <v>3134.9865593806298</v>
      </c>
      <c r="BY65" s="14">
        <f t="shared" si="25"/>
        <v>3072.3760732062774</v>
      </c>
      <c r="BZ65" s="14">
        <f t="shared" si="25"/>
        <v>3047.2617599773525</v>
      </c>
      <c r="CA65" s="14">
        <f t="shared" si="25"/>
        <v>3396.4203070549884</v>
      </c>
      <c r="CB65" s="14">
        <f t="shared" si="16"/>
        <v>0</v>
      </c>
    </row>
    <row r="66" spans="1:80" x14ac:dyDescent="0.3">
      <c r="A66" s="230" t="s">
        <v>154</v>
      </c>
      <c r="B66" s="230" t="s">
        <v>176</v>
      </c>
      <c r="C66" s="230" t="s">
        <v>190</v>
      </c>
      <c r="D66" s="230" t="s">
        <v>301</v>
      </c>
      <c r="E66" s="230" t="s">
        <v>302</v>
      </c>
      <c r="F66" s="13">
        <v>1196.1861320455068</v>
      </c>
      <c r="G66" s="13">
        <v>1193.6836505977128</v>
      </c>
      <c r="H66" s="13">
        <v>1252.2417164760911</v>
      </c>
      <c r="I66" s="13">
        <v>1179.169258200508</v>
      </c>
      <c r="J66" s="13">
        <v>1250.7402276074147</v>
      </c>
      <c r="K66" s="13">
        <v>1286.7759604556477</v>
      </c>
      <c r="L66" s="13">
        <v>1296.2853899572647</v>
      </c>
      <c r="M66" s="13">
        <v>1264.2536274255021</v>
      </c>
      <c r="N66" s="13">
        <v>1190.6806728603601</v>
      </c>
      <c r="O66" s="13">
        <v>1231.721368604181</v>
      </c>
      <c r="P66" s="13">
        <v>1291.2804270616768</v>
      </c>
      <c r="Q66" s="13"/>
      <c r="R66" s="13">
        <v>5504.9586888571248</v>
      </c>
      <c r="S66" s="13">
        <v>5398.3529791811034</v>
      </c>
      <c r="T66" s="13">
        <v>5664.6170052263788</v>
      </c>
      <c r="U66" s="13">
        <v>5702.6547232328467</v>
      </c>
      <c r="V66" s="13">
        <v>5469.4234522984507</v>
      </c>
      <c r="W66" s="13">
        <v>5380.835609046545</v>
      </c>
      <c r="X66" s="13">
        <v>5601.554472741971</v>
      </c>
      <c r="Y66" s="13">
        <v>5634.5872278528514</v>
      </c>
      <c r="Z66" s="13">
        <v>5437.8921860562477</v>
      </c>
      <c r="AA66" s="13">
        <v>5422.3768010799249</v>
      </c>
      <c r="AB66" s="13">
        <v>5801.2524922759276</v>
      </c>
      <c r="AC66" s="13"/>
      <c r="AD66" s="14">
        <f t="shared" si="30"/>
        <v>6701.1448209026312</v>
      </c>
      <c r="AE66" s="14">
        <f t="shared" si="30"/>
        <v>6592.0366297788159</v>
      </c>
      <c r="AF66" s="14">
        <f t="shared" si="30"/>
        <v>6916.8587217024697</v>
      </c>
      <c r="AG66" s="14">
        <f t="shared" si="30"/>
        <v>6881.8239814333547</v>
      </c>
      <c r="AH66" s="165">
        <v>6720.163679905866</v>
      </c>
      <c r="AI66" s="165">
        <v>6667.6115695021927</v>
      </c>
      <c r="AJ66" s="165">
        <v>6897.8398626992357</v>
      </c>
      <c r="AK66" s="165">
        <v>6898.840855278354</v>
      </c>
      <c r="AL66" s="14">
        <f t="shared" si="31"/>
        <v>6628.5728589166083</v>
      </c>
      <c r="AM66" s="14">
        <f t="shared" si="31"/>
        <v>6654.0981696841063</v>
      </c>
      <c r="AN66" s="14">
        <f t="shared" si="31"/>
        <v>7092.5329193376047</v>
      </c>
      <c r="AO66" s="14">
        <f t="shared" si="31"/>
        <v>0</v>
      </c>
      <c r="AP66" s="13">
        <v>257034</v>
      </c>
      <c r="AQ66" s="13">
        <v>259020.95499999999</v>
      </c>
      <c r="AR66" s="13">
        <v>260300.285</v>
      </c>
      <c r="AS66" s="14">
        <f t="shared" si="7"/>
        <v>465.38050687671938</v>
      </c>
      <c r="AT66" s="14">
        <f t="shared" si="7"/>
        <v>464.40690748994797</v>
      </c>
      <c r="AU66" s="14">
        <f t="shared" si="7"/>
        <v>487.18913314039821</v>
      </c>
      <c r="AV66" s="14">
        <f t="shared" si="8"/>
        <v>455.24087354264759</v>
      </c>
      <c r="AW66" s="14">
        <f t="shared" si="8"/>
        <v>482.87221688585572</v>
      </c>
      <c r="AX66" s="14">
        <f t="shared" si="8"/>
        <v>496.78450164607256</v>
      </c>
      <c r="AY66" s="14">
        <f t="shared" si="8"/>
        <v>500.45579901335191</v>
      </c>
      <c r="AZ66" s="14">
        <f t="shared" si="9"/>
        <v>485.69045071368328</v>
      </c>
      <c r="BA66" s="14">
        <f t="shared" si="21"/>
        <v>459.68507561882791</v>
      </c>
      <c r="BB66" s="14">
        <f t="shared" si="21"/>
        <v>475.52962215129702</v>
      </c>
      <c r="BC66" s="14">
        <f t="shared" si="21"/>
        <v>498.52353724109963</v>
      </c>
      <c r="BD66" s="14">
        <f t="shared" si="10"/>
        <v>0</v>
      </c>
      <c r="BE66" s="14">
        <f t="shared" si="22"/>
        <v>2141.7239310196805</v>
      </c>
      <c r="BF66" s="14">
        <f t="shared" si="22"/>
        <v>2100.2485971432197</v>
      </c>
      <c r="BG66" s="14">
        <f t="shared" si="22"/>
        <v>2203.839571895694</v>
      </c>
      <c r="BH66" s="14">
        <f t="shared" si="11"/>
        <v>2201.6190633042979</v>
      </c>
      <c r="BI66" s="14">
        <f t="shared" si="11"/>
        <v>2111.5756647173394</v>
      </c>
      <c r="BJ66" s="14">
        <f t="shared" si="11"/>
        <v>2077.3746313484735</v>
      </c>
      <c r="BK66" s="14">
        <f t="shared" si="11"/>
        <v>2162.587375504801</v>
      </c>
      <c r="BL66" s="14">
        <f t="shared" si="12"/>
        <v>2164.6488892061147</v>
      </c>
      <c r="BM66" s="14">
        <f t="shared" si="23"/>
        <v>2099.4024155521502</v>
      </c>
      <c r="BN66" s="14">
        <f t="shared" si="23"/>
        <v>2093.4124040581678</v>
      </c>
      <c r="BO66" s="14">
        <f t="shared" si="23"/>
        <v>2239.6846202176685</v>
      </c>
      <c r="BP66" s="14">
        <f t="shared" si="13"/>
        <v>0</v>
      </c>
      <c r="BQ66" s="14">
        <f t="shared" si="24"/>
        <v>2607.1044378963993</v>
      </c>
      <c r="BR66" s="14">
        <f t="shared" si="24"/>
        <v>2564.6555046331678</v>
      </c>
      <c r="BS66" s="14">
        <f t="shared" si="24"/>
        <v>2691.0287050360926</v>
      </c>
      <c r="BT66" s="14">
        <f t="shared" si="14"/>
        <v>2656.8599368469454</v>
      </c>
      <c r="BU66" s="14">
        <f t="shared" si="14"/>
        <v>2594.4478816031956</v>
      </c>
      <c r="BV66" s="14">
        <f t="shared" si="14"/>
        <v>2574.1591329945463</v>
      </c>
      <c r="BW66" s="14">
        <f t="shared" si="14"/>
        <v>2663.0431745181527</v>
      </c>
      <c r="BX66" s="14">
        <f t="shared" si="15"/>
        <v>2650.3393399197985</v>
      </c>
      <c r="BY66" s="14">
        <f t="shared" si="25"/>
        <v>2559.0874911709784</v>
      </c>
      <c r="BZ66" s="14">
        <f t="shared" si="25"/>
        <v>2568.942026209465</v>
      </c>
      <c r="CA66" s="14">
        <f t="shared" si="25"/>
        <v>2738.2081574587683</v>
      </c>
      <c r="CB66" s="14">
        <f t="shared" si="16"/>
        <v>0</v>
      </c>
    </row>
    <row r="67" spans="1:80" x14ac:dyDescent="0.3">
      <c r="A67" s="230" t="s">
        <v>154</v>
      </c>
      <c r="B67" s="230" t="s">
        <v>176</v>
      </c>
      <c r="C67" s="230" t="s">
        <v>190</v>
      </c>
      <c r="D67" s="230" t="s">
        <v>305</v>
      </c>
      <c r="E67" s="230" t="s">
        <v>306</v>
      </c>
      <c r="F67" s="13">
        <v>5556.7847814182351</v>
      </c>
      <c r="G67" s="13">
        <v>5733.4772111662169</v>
      </c>
      <c r="H67" s="13">
        <v>6300.071963577052</v>
      </c>
      <c r="I67" s="13">
        <v>5883.4872277156919</v>
      </c>
      <c r="J67" s="13">
        <v>6052.9318384265007</v>
      </c>
      <c r="K67" s="13">
        <v>5970.9544612383488</v>
      </c>
      <c r="L67" s="13">
        <v>6257.6185867445602</v>
      </c>
      <c r="M67" s="13">
        <v>6219.4672787621166</v>
      </c>
      <c r="N67" s="13">
        <v>6021.1288185306403</v>
      </c>
      <c r="O67" s="13">
        <v>6264.3122301163485</v>
      </c>
      <c r="P67" s="13">
        <v>6443.3458634473791</v>
      </c>
      <c r="Q67" s="13"/>
      <c r="R67" s="13">
        <v>16560.393680805908</v>
      </c>
      <c r="S67" s="13">
        <v>16342.529142128878</v>
      </c>
      <c r="T67" s="13">
        <v>17032.400812139666</v>
      </c>
      <c r="U67" s="13">
        <v>17306.611162215566</v>
      </c>
      <c r="V67" s="13">
        <v>16574.142655990108</v>
      </c>
      <c r="W67" s="13">
        <v>16299.265256715091</v>
      </c>
      <c r="X67" s="13">
        <v>16871.315201227477</v>
      </c>
      <c r="Y67" s="13">
        <v>16950.711391292836</v>
      </c>
      <c r="Z67" s="13">
        <v>16413.376560262361</v>
      </c>
      <c r="AA67" s="13">
        <v>16604.29505689221</v>
      </c>
      <c r="AB67" s="13">
        <v>17674.884584185806</v>
      </c>
      <c r="AC67" s="13"/>
      <c r="AD67" s="14">
        <f t="shared" si="30"/>
        <v>22117.178462224143</v>
      </c>
      <c r="AE67" s="14">
        <f t="shared" si="30"/>
        <v>22076.006353295095</v>
      </c>
      <c r="AF67" s="14">
        <f t="shared" si="30"/>
        <v>23332.472775716717</v>
      </c>
      <c r="AG67" s="14">
        <f t="shared" si="30"/>
        <v>23190.098389931256</v>
      </c>
      <c r="AH67" s="165">
        <v>22627.074494416614</v>
      </c>
      <c r="AI67" s="165">
        <v>22270.219717953438</v>
      </c>
      <c r="AJ67" s="165">
        <v>23128.933787972037</v>
      </c>
      <c r="AK67" s="165">
        <v>23170.178670054956</v>
      </c>
      <c r="AL67" s="14">
        <f t="shared" si="31"/>
        <v>22434.505378793001</v>
      </c>
      <c r="AM67" s="14">
        <f t="shared" si="31"/>
        <v>22868.607287008559</v>
      </c>
      <c r="AN67" s="14">
        <f t="shared" si="31"/>
        <v>24118.230447633185</v>
      </c>
      <c r="AO67" s="14">
        <f t="shared" si="31"/>
        <v>0</v>
      </c>
      <c r="AP67" s="13">
        <v>791966</v>
      </c>
      <c r="AQ67" s="13">
        <v>792040.31400000001</v>
      </c>
      <c r="AR67" s="13">
        <v>794973.87199999997</v>
      </c>
      <c r="AS67" s="14">
        <f t="shared" si="7"/>
        <v>701.64436117437299</v>
      </c>
      <c r="AT67" s="14">
        <f t="shared" si="7"/>
        <v>723.95496917370406</v>
      </c>
      <c r="AU67" s="14">
        <f t="shared" si="7"/>
        <v>795.49778192208407</v>
      </c>
      <c r="AV67" s="14">
        <f t="shared" si="8"/>
        <v>742.82673794754487</v>
      </c>
      <c r="AW67" s="14">
        <f t="shared" si="8"/>
        <v>764.22017054380649</v>
      </c>
      <c r="AX67" s="14">
        <f t="shared" si="8"/>
        <v>753.87001844433246</v>
      </c>
      <c r="AY67" s="14">
        <f t="shared" si="8"/>
        <v>790.06314150122421</v>
      </c>
      <c r="AZ67" s="14">
        <f t="shared" si="9"/>
        <v>782.34864035407156</v>
      </c>
      <c r="BA67" s="14">
        <f t="shared" si="21"/>
        <v>760.20484211497353</v>
      </c>
      <c r="BB67" s="14">
        <f t="shared" si="21"/>
        <v>790.9082554750297</v>
      </c>
      <c r="BC67" s="14">
        <f t="shared" si="21"/>
        <v>813.51236162549401</v>
      </c>
      <c r="BD67" s="14">
        <f t="shared" si="10"/>
        <v>0</v>
      </c>
      <c r="BE67" s="14">
        <f t="shared" si="22"/>
        <v>2091.0485653179439</v>
      </c>
      <c r="BF67" s="14">
        <f t="shared" si="22"/>
        <v>2063.53923553901</v>
      </c>
      <c r="BG67" s="14">
        <f t="shared" si="22"/>
        <v>2150.6479838957312</v>
      </c>
      <c r="BH67" s="14">
        <f t="shared" si="11"/>
        <v>2185.0669538287625</v>
      </c>
      <c r="BI67" s="14">
        <f t="shared" si="11"/>
        <v>2092.588263883511</v>
      </c>
      <c r="BJ67" s="14">
        <f t="shared" si="11"/>
        <v>2057.883288086658</v>
      </c>
      <c r="BK67" s="14">
        <f t="shared" si="11"/>
        <v>2130.1081400797834</v>
      </c>
      <c r="BL67" s="14">
        <f t="shared" si="12"/>
        <v>2132.2350316555858</v>
      </c>
      <c r="BM67" s="14">
        <f t="shared" si="23"/>
        <v>2072.2905476074493</v>
      </c>
      <c r="BN67" s="14">
        <f t="shared" si="23"/>
        <v>2096.3951914311533</v>
      </c>
      <c r="BO67" s="14">
        <f t="shared" si="23"/>
        <v>2231.5637565117431</v>
      </c>
      <c r="BP67" s="14">
        <f t="shared" si="13"/>
        <v>0</v>
      </c>
      <c r="BQ67" s="14">
        <f t="shared" si="24"/>
        <v>2792.6929264923169</v>
      </c>
      <c r="BR67" s="14">
        <f t="shared" si="24"/>
        <v>2787.4942047127142</v>
      </c>
      <c r="BS67" s="14">
        <f t="shared" si="24"/>
        <v>2946.1457658178151</v>
      </c>
      <c r="BT67" s="14">
        <f t="shared" si="14"/>
        <v>2927.8936917763072</v>
      </c>
      <c r="BU67" s="14">
        <f t="shared" si="14"/>
        <v>2856.8084344273179</v>
      </c>
      <c r="BV67" s="14">
        <f t="shared" si="14"/>
        <v>2811.7533065309904</v>
      </c>
      <c r="BW67" s="14">
        <f t="shared" si="14"/>
        <v>2920.1712815810079</v>
      </c>
      <c r="BX67" s="14">
        <f t="shared" si="15"/>
        <v>2914.5836720096577</v>
      </c>
      <c r="BY67" s="14">
        <f t="shared" si="25"/>
        <v>2832.4953897224227</v>
      </c>
      <c r="BZ67" s="14">
        <f t="shared" si="25"/>
        <v>2887.3034469061831</v>
      </c>
      <c r="CA67" s="14">
        <f t="shared" si="25"/>
        <v>3045.0761181372372</v>
      </c>
      <c r="CB67" s="14">
        <f t="shared" si="16"/>
        <v>0</v>
      </c>
    </row>
    <row r="68" spans="1:80" x14ac:dyDescent="0.3">
      <c r="A68" s="230" t="s">
        <v>172</v>
      </c>
      <c r="B68" s="230" t="s">
        <v>213</v>
      </c>
      <c r="C68" s="230" t="s">
        <v>218</v>
      </c>
      <c r="D68" s="230" t="s">
        <v>307</v>
      </c>
      <c r="E68" s="230" t="s">
        <v>308</v>
      </c>
      <c r="F68" s="13">
        <v>6216.5547360253113</v>
      </c>
      <c r="G68" s="13">
        <v>6396.903375651571</v>
      </c>
      <c r="H68" s="13">
        <v>6981.0562615848357</v>
      </c>
      <c r="I68" s="13">
        <v>6378.730560293332</v>
      </c>
      <c r="J68" s="13">
        <v>6635.4996419329091</v>
      </c>
      <c r="K68" s="13">
        <v>6508.3744908927965</v>
      </c>
      <c r="L68" s="13">
        <v>7091.1153968731924</v>
      </c>
      <c r="M68" s="13">
        <v>6767.2221247679745</v>
      </c>
      <c r="N68" s="13">
        <v>6599.4592712970925</v>
      </c>
      <c r="O68" s="13">
        <v>6239.4454498971199</v>
      </c>
      <c r="P68" s="13">
        <v>6699.3316507871987</v>
      </c>
      <c r="Q68" s="13"/>
      <c r="R68" s="13">
        <v>14869.50730631499</v>
      </c>
      <c r="S68" s="13">
        <v>14574.07431373639</v>
      </c>
      <c r="T68" s="13">
        <v>15616.166498413151</v>
      </c>
      <c r="U68" s="13">
        <v>15609.647905434853</v>
      </c>
      <c r="V68" s="13">
        <v>15233.130177944087</v>
      </c>
      <c r="W68" s="13">
        <v>15238.630849983158</v>
      </c>
      <c r="X68" s="13">
        <v>15756.893954394478</v>
      </c>
      <c r="Y68" s="13">
        <v>15888.443108636407</v>
      </c>
      <c r="Z68" s="13">
        <v>15354.318323471953</v>
      </c>
      <c r="AA68" s="13">
        <v>14994.260543673749</v>
      </c>
      <c r="AB68" s="13">
        <v>16186.862588287349</v>
      </c>
      <c r="AC68" s="13"/>
      <c r="AD68" s="14">
        <f t="shared" si="30"/>
        <v>21086.062042340302</v>
      </c>
      <c r="AE68" s="14">
        <f t="shared" si="30"/>
        <v>20970.977689387961</v>
      </c>
      <c r="AF68" s="14">
        <f t="shared" si="30"/>
        <v>22597.222759997989</v>
      </c>
      <c r="AG68" s="14">
        <f t="shared" si="30"/>
        <v>21988.378465728187</v>
      </c>
      <c r="AH68" s="165">
        <v>21868.629819877002</v>
      </c>
      <c r="AI68" s="165">
        <v>21747.005340875956</v>
      </c>
      <c r="AJ68" s="165">
        <v>22848.009351267669</v>
      </c>
      <c r="AK68" s="165">
        <v>22655.665233404383</v>
      </c>
      <c r="AL68" s="14">
        <f t="shared" si="31"/>
        <v>21953.777594769046</v>
      </c>
      <c r="AM68" s="14">
        <f t="shared" si="31"/>
        <v>21233.705993570868</v>
      </c>
      <c r="AN68" s="14">
        <f t="shared" si="31"/>
        <v>22886.194239074546</v>
      </c>
      <c r="AO68" s="14">
        <f t="shared" si="31"/>
        <v>0</v>
      </c>
      <c r="AP68" s="13">
        <v>787171</v>
      </c>
      <c r="AQ68" s="13">
        <v>789216.09200000018</v>
      </c>
      <c r="AR68" s="13">
        <v>794503.62000000011</v>
      </c>
      <c r="AS68" s="14">
        <f t="shared" si="7"/>
        <v>789.73370919727881</v>
      </c>
      <c r="AT68" s="14">
        <f t="shared" si="7"/>
        <v>812.64469545391933</v>
      </c>
      <c r="AU68" s="14">
        <f t="shared" si="7"/>
        <v>886.85384263201206</v>
      </c>
      <c r="AV68" s="14">
        <f t="shared" si="8"/>
        <v>808.23625176326618</v>
      </c>
      <c r="AW68" s="14">
        <f t="shared" si="8"/>
        <v>840.77095097205745</v>
      </c>
      <c r="AX68" s="14">
        <f t="shared" si="8"/>
        <v>824.66317613969727</v>
      </c>
      <c r="AY68" s="14">
        <f t="shared" si="8"/>
        <v>898.50111632964399</v>
      </c>
      <c r="AZ68" s="14">
        <f t="shared" si="9"/>
        <v>851.75472514121122</v>
      </c>
      <c r="BA68" s="14">
        <f t="shared" si="21"/>
        <v>836.20434735092692</v>
      </c>
      <c r="BB68" s="14">
        <f t="shared" si="21"/>
        <v>790.58771268656778</v>
      </c>
      <c r="BC68" s="14">
        <f t="shared" si="21"/>
        <v>848.85897774968282</v>
      </c>
      <c r="BD68" s="14">
        <f t="shared" si="10"/>
        <v>0</v>
      </c>
      <c r="BE68" s="14">
        <f t="shared" si="22"/>
        <v>1888.9805780846846</v>
      </c>
      <c r="BF68" s="14">
        <f t="shared" si="22"/>
        <v>1851.4495978302541</v>
      </c>
      <c r="BG68" s="14">
        <f t="shared" si="22"/>
        <v>1983.8340714296069</v>
      </c>
      <c r="BH68" s="14">
        <f t="shared" si="11"/>
        <v>1977.8674134580176</v>
      </c>
      <c r="BI68" s="14">
        <f t="shared" si="11"/>
        <v>1930.1596017056486</v>
      </c>
      <c r="BJ68" s="14">
        <f t="shared" si="11"/>
        <v>1930.8565809100551</v>
      </c>
      <c r="BK68" s="14">
        <f t="shared" si="11"/>
        <v>1996.5246672130038</v>
      </c>
      <c r="BL68" s="14">
        <f t="shared" si="12"/>
        <v>1999.7949296488296</v>
      </c>
      <c r="BM68" s="14">
        <f t="shared" si="23"/>
        <v>1945.5151103877834</v>
      </c>
      <c r="BN68" s="14">
        <f t="shared" si="23"/>
        <v>1899.892905842288</v>
      </c>
      <c r="BO68" s="14">
        <f t="shared" si="23"/>
        <v>2051.0051369159546</v>
      </c>
      <c r="BP68" s="14">
        <f t="shared" si="13"/>
        <v>0</v>
      </c>
      <c r="BQ68" s="14">
        <f t="shared" si="24"/>
        <v>2678.7142872819632</v>
      </c>
      <c r="BR68" s="14">
        <f t="shared" si="24"/>
        <v>2664.0942932841735</v>
      </c>
      <c r="BS68" s="14">
        <f t="shared" si="24"/>
        <v>2870.6879140616193</v>
      </c>
      <c r="BT68" s="14">
        <f t="shared" si="14"/>
        <v>2786.1036652212842</v>
      </c>
      <c r="BU68" s="14">
        <f t="shared" si="14"/>
        <v>2770.9305526777066</v>
      </c>
      <c r="BV68" s="14">
        <f t="shared" si="14"/>
        <v>2755.5197570497526</v>
      </c>
      <c r="BW68" s="14">
        <f t="shared" si="14"/>
        <v>2895.0257835426478</v>
      </c>
      <c r="BX68" s="14">
        <f t="shared" si="15"/>
        <v>2851.5496547900411</v>
      </c>
      <c r="BY68" s="14">
        <f t="shared" si="25"/>
        <v>2781.7194577387104</v>
      </c>
      <c r="BZ68" s="14">
        <f t="shared" si="25"/>
        <v>2690.4806185288553</v>
      </c>
      <c r="CA68" s="14">
        <f t="shared" si="25"/>
        <v>2899.8641146656373</v>
      </c>
      <c r="CB68" s="14">
        <f t="shared" si="16"/>
        <v>0</v>
      </c>
    </row>
    <row r="69" spans="1:80" x14ac:dyDescent="0.3">
      <c r="A69" s="230" t="s">
        <v>148</v>
      </c>
      <c r="B69" s="230" t="s">
        <v>167</v>
      </c>
      <c r="C69" s="230" t="s">
        <v>142</v>
      </c>
      <c r="D69" s="230" t="s">
        <v>309</v>
      </c>
      <c r="E69" s="230" t="s">
        <v>310</v>
      </c>
      <c r="F69" s="13">
        <v>3022.5127232074215</v>
      </c>
      <c r="G69" s="13">
        <v>3230.6979291376742</v>
      </c>
      <c r="H69" s="13">
        <v>3154.9711224020866</v>
      </c>
      <c r="I69" s="13">
        <v>3184.7847408121297</v>
      </c>
      <c r="J69" s="13">
        <v>3215.9133164264767</v>
      </c>
      <c r="K69" s="13">
        <v>3258.3655676088065</v>
      </c>
      <c r="L69" s="13">
        <v>3304.9124966300224</v>
      </c>
      <c r="M69" s="13">
        <v>3629.8355810112607</v>
      </c>
      <c r="N69" s="13">
        <v>3180.2230854635163</v>
      </c>
      <c r="O69" s="13">
        <v>3330.1686545983785</v>
      </c>
      <c r="P69" s="13">
        <v>3189.8616469911567</v>
      </c>
      <c r="Q69" s="13"/>
      <c r="R69" s="13">
        <v>6357.1183104969386</v>
      </c>
      <c r="S69" s="13">
        <v>6219.3517346452709</v>
      </c>
      <c r="T69" s="13">
        <v>6221.5400419584594</v>
      </c>
      <c r="U69" s="13">
        <v>6576.9130024233091</v>
      </c>
      <c r="V69" s="13">
        <v>5962.6984843208775</v>
      </c>
      <c r="W69" s="13">
        <v>6038.8986956619665</v>
      </c>
      <c r="X69" s="13">
        <v>6131.0021884945436</v>
      </c>
      <c r="Y69" s="13">
        <v>6732.3485766111207</v>
      </c>
      <c r="Z69" s="13">
        <v>6097.8669128345628</v>
      </c>
      <c r="AA69" s="13">
        <v>6007.6977246865827</v>
      </c>
      <c r="AB69" s="13">
        <v>6445.2338265872231</v>
      </c>
      <c r="AC69" s="13"/>
      <c r="AD69" s="14">
        <f t="shared" si="30"/>
        <v>9379.6310337043597</v>
      </c>
      <c r="AE69" s="14">
        <f t="shared" si="30"/>
        <v>9450.0496637829456</v>
      </c>
      <c r="AF69" s="14">
        <f t="shared" si="30"/>
        <v>9376.5111643605451</v>
      </c>
      <c r="AG69" s="14">
        <f t="shared" si="30"/>
        <v>9761.6977432354397</v>
      </c>
      <c r="AH69" s="165">
        <v>9178.6118007473542</v>
      </c>
      <c r="AI69" s="165">
        <v>9297.2642632707721</v>
      </c>
      <c r="AJ69" s="165">
        <v>9435.9146851245641</v>
      </c>
      <c r="AK69" s="165">
        <v>10362.184157622381</v>
      </c>
      <c r="AL69" s="14">
        <f t="shared" si="31"/>
        <v>9278.0899982980791</v>
      </c>
      <c r="AM69" s="14">
        <f t="shared" si="31"/>
        <v>9337.866379284962</v>
      </c>
      <c r="AN69" s="14">
        <f t="shared" si="31"/>
        <v>9635.0954735783798</v>
      </c>
      <c r="AO69" s="14">
        <f t="shared" si="31"/>
        <v>0</v>
      </c>
      <c r="AP69" s="13">
        <v>308940</v>
      </c>
      <c r="AQ69" s="13">
        <v>308678.71999999997</v>
      </c>
      <c r="AR69" s="13">
        <v>309437.24599999998</v>
      </c>
      <c r="AS69" s="14">
        <f t="shared" si="7"/>
        <v>978.34942811142014</v>
      </c>
      <c r="AT69" s="14">
        <f t="shared" si="7"/>
        <v>1045.7363660055914</v>
      </c>
      <c r="AU69" s="14">
        <f t="shared" si="7"/>
        <v>1021.2245492335362</v>
      </c>
      <c r="AV69" s="14">
        <f t="shared" si="8"/>
        <v>1031.7474236034575</v>
      </c>
      <c r="AW69" s="14">
        <f t="shared" si="8"/>
        <v>1041.8318815195544</v>
      </c>
      <c r="AX69" s="14">
        <f t="shared" si="8"/>
        <v>1055.5847735823211</v>
      </c>
      <c r="AY69" s="14">
        <f t="shared" si="8"/>
        <v>1070.6641833392412</v>
      </c>
      <c r="AZ69" s="14">
        <f t="shared" si="9"/>
        <v>1173.0441722620751</v>
      </c>
      <c r="BA69" s="14">
        <f t="shared" si="21"/>
        <v>1030.2696232067817</v>
      </c>
      <c r="BB69" s="14">
        <f t="shared" si="21"/>
        <v>1078.8462044284681</v>
      </c>
      <c r="BC69" s="14">
        <f t="shared" si="21"/>
        <v>1033.3921453967275</v>
      </c>
      <c r="BD69" s="14">
        <f t="shared" si="10"/>
        <v>0</v>
      </c>
      <c r="BE69" s="14">
        <f t="shared" si="22"/>
        <v>2057.7193987495757</v>
      </c>
      <c r="BF69" s="14">
        <f t="shared" si="22"/>
        <v>2013.1260874750021</v>
      </c>
      <c r="BG69" s="14">
        <f t="shared" si="22"/>
        <v>2013.8344150833361</v>
      </c>
      <c r="BH69" s="14">
        <f t="shared" si="11"/>
        <v>2130.6661510140088</v>
      </c>
      <c r="BI69" s="14">
        <f t="shared" si="11"/>
        <v>1931.6843364909892</v>
      </c>
      <c r="BJ69" s="14">
        <f t="shared" si="11"/>
        <v>1956.3702660364688</v>
      </c>
      <c r="BK69" s="14">
        <f t="shared" si="11"/>
        <v>1986.2082454192318</v>
      </c>
      <c r="BL69" s="14">
        <f t="shared" si="12"/>
        <v>2175.6749271906078</v>
      </c>
      <c r="BM69" s="14">
        <f t="shared" si="23"/>
        <v>1975.4736940837915</v>
      </c>
      <c r="BN69" s="14">
        <f t="shared" si="23"/>
        <v>1946.2623548155775</v>
      </c>
      <c r="BO69" s="14">
        <f t="shared" si="23"/>
        <v>2088.0071767134527</v>
      </c>
      <c r="BP69" s="14">
        <f t="shared" si="13"/>
        <v>0</v>
      </c>
      <c r="BQ69" s="14">
        <f t="shared" si="24"/>
        <v>3036.0688268609956</v>
      </c>
      <c r="BR69" s="14">
        <f t="shared" si="24"/>
        <v>3058.8624534805936</v>
      </c>
      <c r="BS69" s="14">
        <f t="shared" si="24"/>
        <v>3035.0589643168723</v>
      </c>
      <c r="BT69" s="14">
        <f t="shared" si="14"/>
        <v>3162.413574617467</v>
      </c>
      <c r="BU69" s="14">
        <f t="shared" si="14"/>
        <v>2973.5162180105435</v>
      </c>
      <c r="BV69" s="14">
        <f t="shared" si="14"/>
        <v>3011.9550396187897</v>
      </c>
      <c r="BW69" s="14">
        <f t="shared" si="14"/>
        <v>3056.8724287584723</v>
      </c>
      <c r="BX69" s="14">
        <f t="shared" si="15"/>
        <v>3348.7190994526827</v>
      </c>
      <c r="BY69" s="14">
        <f t="shared" si="25"/>
        <v>3005.7433172905735</v>
      </c>
      <c r="BZ69" s="14">
        <f t="shared" si="25"/>
        <v>3025.1085592440459</v>
      </c>
      <c r="CA69" s="14">
        <f t="shared" si="25"/>
        <v>3121.39932211018</v>
      </c>
      <c r="CB69" s="14">
        <f t="shared" si="16"/>
        <v>0</v>
      </c>
    </row>
    <row r="70" spans="1:80" x14ac:dyDescent="0.3">
      <c r="A70" s="230" t="s">
        <v>172</v>
      </c>
      <c r="B70" s="230" t="s">
        <v>213</v>
      </c>
      <c r="C70" s="230" t="s">
        <v>218</v>
      </c>
      <c r="D70" s="230" t="s">
        <v>311</v>
      </c>
      <c r="E70" s="230" t="s">
        <v>312</v>
      </c>
      <c r="F70" s="13">
        <v>4255.5251201187994</v>
      </c>
      <c r="G70" s="13">
        <v>4448.1625493412075</v>
      </c>
      <c r="H70" s="13">
        <v>4478.7633925340688</v>
      </c>
      <c r="I70" s="13">
        <v>4335.2672374051572</v>
      </c>
      <c r="J70" s="13">
        <v>4004.532788379297</v>
      </c>
      <c r="K70" s="13">
        <v>4198.4098501109002</v>
      </c>
      <c r="L70" s="13">
        <v>4222.7209854385492</v>
      </c>
      <c r="M70" s="13">
        <v>4143.7139016470401</v>
      </c>
      <c r="N70" s="13">
        <v>4533.4672751220805</v>
      </c>
      <c r="O70" s="13">
        <v>4597.5283895591656</v>
      </c>
      <c r="P70" s="13">
        <v>4998.3754958526424</v>
      </c>
      <c r="Q70" s="13"/>
      <c r="R70" s="13">
        <v>8389.6632529763428</v>
      </c>
      <c r="S70" s="13">
        <v>8275.4250805314914</v>
      </c>
      <c r="T70" s="13">
        <v>8652.660622450685</v>
      </c>
      <c r="U70" s="13">
        <v>8900.0573844331884</v>
      </c>
      <c r="V70" s="13">
        <v>8883.4752686225274</v>
      </c>
      <c r="W70" s="13">
        <v>8779.2738264630316</v>
      </c>
      <c r="X70" s="13">
        <v>9183.5198769016752</v>
      </c>
      <c r="Y70" s="13">
        <v>8955.4143400680714</v>
      </c>
      <c r="Z70" s="13">
        <v>8473.4796280584123</v>
      </c>
      <c r="AA70" s="13">
        <v>8285.6414347519221</v>
      </c>
      <c r="AB70" s="13">
        <v>9018.7064867752651</v>
      </c>
      <c r="AC70" s="13"/>
      <c r="AD70" s="14">
        <f t="shared" si="30"/>
        <v>12645.188373095141</v>
      </c>
      <c r="AE70" s="14">
        <f t="shared" si="30"/>
        <v>12723.587629872698</v>
      </c>
      <c r="AF70" s="14">
        <f t="shared" si="30"/>
        <v>13131.424014984754</v>
      </c>
      <c r="AG70" s="14">
        <f t="shared" si="30"/>
        <v>13235.324621838347</v>
      </c>
      <c r="AH70" s="165">
        <v>12888.008057001825</v>
      </c>
      <c r="AI70" s="165">
        <v>12977.683676573934</v>
      </c>
      <c r="AJ70" s="165">
        <v>13406.240862340223</v>
      </c>
      <c r="AK70" s="165">
        <v>13099.128241715111</v>
      </c>
      <c r="AL70" s="14">
        <f t="shared" si="31"/>
        <v>13006.946903180493</v>
      </c>
      <c r="AM70" s="14">
        <f t="shared" si="31"/>
        <v>12883.169824311088</v>
      </c>
      <c r="AN70" s="14">
        <f t="shared" si="31"/>
        <v>14017.081982627908</v>
      </c>
      <c r="AO70" s="14">
        <f t="shared" si="31"/>
        <v>0</v>
      </c>
      <c r="AP70" s="13">
        <v>424667</v>
      </c>
      <c r="AQ70" s="13">
        <v>425861.29299999995</v>
      </c>
      <c r="AR70" s="13">
        <v>427583.80199999997</v>
      </c>
      <c r="AS70" s="14">
        <f t="shared" ref="AS70:AU133" si="32">IFERROR((F70/$AP70)*100000,"")</f>
        <v>1002.0851914838682</v>
      </c>
      <c r="AT70" s="14">
        <f t="shared" si="32"/>
        <v>1047.4471878769029</v>
      </c>
      <c r="AU70" s="14">
        <f t="shared" si="32"/>
        <v>1054.6530322662388</v>
      </c>
      <c r="AV70" s="14">
        <f t="shared" ref="AV70:AY133" si="33">IFERROR((I70/$AQ70)*100000,"")</f>
        <v>1017.9998296781476</v>
      </c>
      <c r="AW70" s="14">
        <f t="shared" si="33"/>
        <v>940.33734791184634</v>
      </c>
      <c r="AX70" s="14">
        <f t="shared" si="33"/>
        <v>985.86321863980731</v>
      </c>
      <c r="AY70" s="14">
        <f t="shared" si="33"/>
        <v>991.57191668944404</v>
      </c>
      <c r="AZ70" s="14">
        <f t="shared" ref="AZ70:AZ133" si="34">IFERROR((M70/$AR70)*100000,"")</f>
        <v>969.09983078522703</v>
      </c>
      <c r="BA70" s="14">
        <f t="shared" si="21"/>
        <v>1064.540814025585</v>
      </c>
      <c r="BB70" s="14">
        <f t="shared" si="21"/>
        <v>1079.5835322744783</v>
      </c>
      <c r="BC70" s="14">
        <f t="shared" si="21"/>
        <v>1173.7097449362798</v>
      </c>
      <c r="BD70" s="14">
        <f t="shared" ref="BD70:BD133" si="35">IFERROR((Q70/$AR70)*100000,"")</f>
        <v>0</v>
      </c>
      <c r="BE70" s="14">
        <f t="shared" si="22"/>
        <v>1975.5863424698275</v>
      </c>
      <c r="BF70" s="14">
        <f t="shared" si="22"/>
        <v>1948.6856950343426</v>
      </c>
      <c r="BG70" s="14">
        <f t="shared" si="22"/>
        <v>2037.5166006425472</v>
      </c>
      <c r="BH70" s="14">
        <f t="shared" ref="BH70:BK133" si="36">IFERROR((U70/$AQ70)*100000,"")</f>
        <v>2089.89582540745</v>
      </c>
      <c r="BI70" s="14">
        <f t="shared" si="36"/>
        <v>2086.0020421303066</v>
      </c>
      <c r="BJ70" s="14">
        <f t="shared" si="36"/>
        <v>2061.5336427072357</v>
      </c>
      <c r="BK70" s="14">
        <f t="shared" si="36"/>
        <v>2156.4579894565991</v>
      </c>
      <c r="BL70" s="14">
        <f t="shared" ref="BL70:BL133" si="37">IFERROR((Y70/$AR70)*100000,"")</f>
        <v>2094.4231980209747</v>
      </c>
      <c r="BM70" s="14">
        <f t="shared" si="23"/>
        <v>1989.7275867375938</v>
      </c>
      <c r="BN70" s="14">
        <f t="shared" si="23"/>
        <v>1945.6197524746453</v>
      </c>
      <c r="BO70" s="14">
        <f t="shared" si="23"/>
        <v>2117.7567989902445</v>
      </c>
      <c r="BP70" s="14">
        <f t="shared" ref="BP70:BP133" si="38">IFERROR((AC70/$AR70)*100000,"")</f>
        <v>0</v>
      </c>
      <c r="BQ70" s="14">
        <f t="shared" si="24"/>
        <v>2977.6715339536954</v>
      </c>
      <c r="BR70" s="14">
        <f t="shared" si="24"/>
        <v>2996.1328829112449</v>
      </c>
      <c r="BS70" s="14">
        <f t="shared" si="24"/>
        <v>3092.1696329087858</v>
      </c>
      <c r="BT70" s="14">
        <f t="shared" ref="BT70:BW133" si="39">IFERROR((AG70/$AQ70)*100000,"")</f>
        <v>3107.8956550855978</v>
      </c>
      <c r="BU70" s="14">
        <f t="shared" si="39"/>
        <v>3026.3393900421534</v>
      </c>
      <c r="BV70" s="14">
        <f t="shared" si="39"/>
        <v>3047.3968613470433</v>
      </c>
      <c r="BW70" s="14">
        <f t="shared" si="39"/>
        <v>3148.0299061460432</v>
      </c>
      <c r="BX70" s="14">
        <f t="shared" ref="BX70:BX133" si="40">IFERROR((AK70/$AR70)*100000,"")</f>
        <v>3063.5230288062016</v>
      </c>
      <c r="BY70" s="14">
        <f t="shared" si="25"/>
        <v>3054.2684007631788</v>
      </c>
      <c r="BZ70" s="14">
        <f t="shared" si="25"/>
        <v>3025.2032847491237</v>
      </c>
      <c r="CA70" s="14">
        <f t="shared" si="25"/>
        <v>3291.4665439265245</v>
      </c>
      <c r="CB70" s="14">
        <f t="shared" ref="CB70:CB133" si="41">IFERROR((AO70/$AR70)*100000,"")</f>
        <v>0</v>
      </c>
    </row>
    <row r="71" spans="1:80" x14ac:dyDescent="0.3">
      <c r="A71" s="230" t="s">
        <v>154</v>
      </c>
      <c r="B71" s="230" t="s">
        <v>185</v>
      </c>
      <c r="C71" s="230" t="s">
        <v>196</v>
      </c>
      <c r="D71" s="230" t="s">
        <v>313</v>
      </c>
      <c r="E71" s="230" t="s">
        <v>314</v>
      </c>
      <c r="F71" s="13">
        <v>3993.8333141628673</v>
      </c>
      <c r="G71" s="13">
        <v>3309.6944005692635</v>
      </c>
      <c r="H71" s="13">
        <v>1936.7967221956851</v>
      </c>
      <c r="I71" s="13">
        <v>1571.1293666918396</v>
      </c>
      <c r="J71" s="13">
        <v>2794.8604927096935</v>
      </c>
      <c r="K71" s="13">
        <v>2791.8442606672879</v>
      </c>
      <c r="L71" s="13">
        <v>2804.718574891534</v>
      </c>
      <c r="M71" s="13">
        <v>2717.9447012748051</v>
      </c>
      <c r="N71" s="13">
        <v>1860.2728224378498</v>
      </c>
      <c r="O71" s="13">
        <v>2105.9255039423233</v>
      </c>
      <c r="P71" s="13">
        <v>2072.8967304687062</v>
      </c>
      <c r="Q71" s="13"/>
      <c r="R71" s="13">
        <v>6920.4056919349678</v>
      </c>
      <c r="S71" s="13">
        <v>6620.3587544629518</v>
      </c>
      <c r="T71" s="13">
        <v>6148.8104756645334</v>
      </c>
      <c r="U71" s="13">
        <v>6227.7769834858846</v>
      </c>
      <c r="V71" s="13">
        <v>5847.269625155086</v>
      </c>
      <c r="W71" s="13">
        <v>5834.7005696532833</v>
      </c>
      <c r="X71" s="13">
        <v>5877.2832034400199</v>
      </c>
      <c r="Y71" s="13">
        <v>5700.3862426003961</v>
      </c>
      <c r="Z71" s="13">
        <v>6013.7981494912483</v>
      </c>
      <c r="AA71" s="13">
        <v>6089.455178255801</v>
      </c>
      <c r="AB71" s="13">
        <v>6420.0909478738758</v>
      </c>
      <c r="AC71" s="13"/>
      <c r="AD71" s="14">
        <f t="shared" si="30"/>
        <v>10914.239006097836</v>
      </c>
      <c r="AE71" s="14">
        <f t="shared" si="30"/>
        <v>9930.0531550322157</v>
      </c>
      <c r="AF71" s="14">
        <f t="shared" si="30"/>
        <v>8085.6071978602185</v>
      </c>
      <c r="AG71" s="14">
        <f t="shared" si="30"/>
        <v>7798.9063501777237</v>
      </c>
      <c r="AH71" s="165">
        <v>8642.1301178647791</v>
      </c>
      <c r="AI71" s="165">
        <v>8626.5448303205703</v>
      </c>
      <c r="AJ71" s="165">
        <v>8682.0017783315525</v>
      </c>
      <c r="AK71" s="165">
        <v>8418.3309438752021</v>
      </c>
      <c r="AL71" s="14">
        <f t="shared" si="31"/>
        <v>7874.0709719290981</v>
      </c>
      <c r="AM71" s="14">
        <f t="shared" si="31"/>
        <v>8195.3806821981234</v>
      </c>
      <c r="AN71" s="14">
        <f t="shared" si="31"/>
        <v>8492.9876783425825</v>
      </c>
      <c r="AO71" s="14">
        <f t="shared" si="31"/>
        <v>0</v>
      </c>
      <c r="AP71" s="13">
        <v>319419</v>
      </c>
      <c r="AQ71" s="13">
        <v>319103.24300000002</v>
      </c>
      <c r="AR71" s="13">
        <v>320001.891</v>
      </c>
      <c r="AS71" s="14">
        <f t="shared" si="32"/>
        <v>1250.3430648029287</v>
      </c>
      <c r="AT71" s="14">
        <f t="shared" si="32"/>
        <v>1036.1607795933442</v>
      </c>
      <c r="AU71" s="14">
        <f t="shared" si="32"/>
        <v>606.34987968645726</v>
      </c>
      <c r="AV71" s="14">
        <f t="shared" si="33"/>
        <v>492.35769336629386</v>
      </c>
      <c r="AW71" s="14">
        <f t="shared" si="33"/>
        <v>875.84835128413067</v>
      </c>
      <c r="AX71" s="14">
        <f t="shared" si="33"/>
        <v>874.90312991500616</v>
      </c>
      <c r="AY71" s="14">
        <f t="shared" si="33"/>
        <v>878.93765933664736</v>
      </c>
      <c r="AZ71" s="14">
        <f t="shared" si="34"/>
        <v>849.35270000476498</v>
      </c>
      <c r="BA71" s="14">
        <f t="shared" si="21"/>
        <v>582.96894915538337</v>
      </c>
      <c r="BB71" s="14">
        <f t="shared" si="21"/>
        <v>659.95114438317478</v>
      </c>
      <c r="BC71" s="14">
        <f t="shared" si="21"/>
        <v>649.60064679402399</v>
      </c>
      <c r="BD71" s="14">
        <f t="shared" si="35"/>
        <v>0</v>
      </c>
      <c r="BE71" s="14">
        <f t="shared" si="22"/>
        <v>2166.5604400286043</v>
      </c>
      <c r="BF71" s="14">
        <f t="shared" si="22"/>
        <v>2072.6252209364352</v>
      </c>
      <c r="BG71" s="14">
        <f t="shared" si="22"/>
        <v>1924.9983487721563</v>
      </c>
      <c r="BH71" s="14">
        <f t="shared" si="36"/>
        <v>1951.6495429304941</v>
      </c>
      <c r="BI71" s="14">
        <f t="shared" si="36"/>
        <v>1832.4068317773522</v>
      </c>
      <c r="BJ71" s="14">
        <f t="shared" si="36"/>
        <v>1828.4679637847753</v>
      </c>
      <c r="BK71" s="14">
        <f t="shared" si="36"/>
        <v>1841.8124329247321</v>
      </c>
      <c r="BL71" s="14">
        <f t="shared" si="37"/>
        <v>1781.3601740873451</v>
      </c>
      <c r="BM71" s="14">
        <f t="shared" si="23"/>
        <v>1884.5932410317896</v>
      </c>
      <c r="BN71" s="14">
        <f t="shared" si="23"/>
        <v>1908.3025045457784</v>
      </c>
      <c r="BO71" s="14">
        <f t="shared" si="23"/>
        <v>2011.9165469822178</v>
      </c>
      <c r="BP71" s="14">
        <f t="shared" si="38"/>
        <v>0</v>
      </c>
      <c r="BQ71" s="14">
        <f t="shared" si="24"/>
        <v>3416.9035048315336</v>
      </c>
      <c r="BR71" s="14">
        <f t="shared" si="24"/>
        <v>3108.7860005297794</v>
      </c>
      <c r="BS71" s="14">
        <f t="shared" si="24"/>
        <v>2531.3482284586134</v>
      </c>
      <c r="BT71" s="14">
        <f t="shared" si="39"/>
        <v>2444.0072362967876</v>
      </c>
      <c r="BU71" s="14">
        <f t="shared" si="39"/>
        <v>2708.255183061483</v>
      </c>
      <c r="BV71" s="14">
        <f t="shared" si="39"/>
        <v>2703.3710936997813</v>
      </c>
      <c r="BW71" s="14">
        <f t="shared" si="39"/>
        <v>2720.750092261379</v>
      </c>
      <c r="BX71" s="14">
        <f t="shared" si="40"/>
        <v>2630.7128740921103</v>
      </c>
      <c r="BY71" s="14">
        <f t="shared" si="25"/>
        <v>2467.5621901871732</v>
      </c>
      <c r="BZ71" s="14">
        <f t="shared" si="25"/>
        <v>2568.2536489289528</v>
      </c>
      <c r="CA71" s="14">
        <f t="shared" si="25"/>
        <v>2661.517193776242</v>
      </c>
      <c r="CB71" s="14">
        <f t="shared" si="41"/>
        <v>0</v>
      </c>
    </row>
    <row r="72" spans="1:80" x14ac:dyDescent="0.3">
      <c r="A72" s="230" t="s">
        <v>163</v>
      </c>
      <c r="B72" s="230" t="s">
        <v>198</v>
      </c>
      <c r="C72" s="230" t="s">
        <v>239</v>
      </c>
      <c r="D72" s="230" t="s">
        <v>317</v>
      </c>
      <c r="E72" s="230" t="s">
        <v>318</v>
      </c>
      <c r="F72" s="13">
        <v>2854.9870521675493</v>
      </c>
      <c r="G72" s="13">
        <v>2841.9707450892506</v>
      </c>
      <c r="H72" s="13">
        <v>2746.2155703121271</v>
      </c>
      <c r="I72" s="13">
        <v>2815.3383552540654</v>
      </c>
      <c r="J72" s="13">
        <v>2990.4851231746557</v>
      </c>
      <c r="K72" s="13">
        <v>2943.8421456159463</v>
      </c>
      <c r="L72" s="13">
        <v>2837.6075441226376</v>
      </c>
      <c r="M72" s="13">
        <v>2823.6781183402336</v>
      </c>
      <c r="N72" s="13">
        <v>3054.4834730416419</v>
      </c>
      <c r="O72" s="13">
        <v>3302.2754655578474</v>
      </c>
      <c r="P72" s="13">
        <v>3339.8859292213197</v>
      </c>
      <c r="Q72" s="13"/>
      <c r="R72" s="13">
        <v>6042.1498315334047</v>
      </c>
      <c r="S72" s="13">
        <v>5985.0657266829157</v>
      </c>
      <c r="T72" s="13">
        <v>6095.3998513571551</v>
      </c>
      <c r="U72" s="13">
        <v>6112.7358714133316</v>
      </c>
      <c r="V72" s="13">
        <v>6231.1228091538869</v>
      </c>
      <c r="W72" s="13">
        <v>6116.1698835928328</v>
      </c>
      <c r="X72" s="13">
        <v>6327.4848820024663</v>
      </c>
      <c r="Y72" s="13">
        <v>6213.1753339123698</v>
      </c>
      <c r="Z72" s="13">
        <v>5860.7943166043524</v>
      </c>
      <c r="AA72" s="13">
        <v>5877.5291474798778</v>
      </c>
      <c r="AB72" s="13">
        <v>6086.7768440758891</v>
      </c>
      <c r="AC72" s="13"/>
      <c r="AD72" s="14">
        <f t="shared" si="30"/>
        <v>8897.1368837009541</v>
      </c>
      <c r="AE72" s="14">
        <f t="shared" si="30"/>
        <v>8827.0364717721659</v>
      </c>
      <c r="AF72" s="14">
        <f t="shared" si="30"/>
        <v>8841.6154216692812</v>
      </c>
      <c r="AG72" s="14">
        <f t="shared" si="30"/>
        <v>8928.0742266673969</v>
      </c>
      <c r="AH72" s="165">
        <v>9221.6079323285412</v>
      </c>
      <c r="AI72" s="165">
        <v>9060.0120292087795</v>
      </c>
      <c r="AJ72" s="165">
        <v>9165.0924261251039</v>
      </c>
      <c r="AK72" s="165">
        <v>9036.8534522526061</v>
      </c>
      <c r="AL72" s="14">
        <f t="shared" si="31"/>
        <v>8915.2777896459938</v>
      </c>
      <c r="AM72" s="14">
        <f t="shared" si="31"/>
        <v>9179.8046130377261</v>
      </c>
      <c r="AN72" s="14">
        <f t="shared" si="31"/>
        <v>9426.6627732972083</v>
      </c>
      <c r="AO72" s="14">
        <f t="shared" si="31"/>
        <v>0</v>
      </c>
      <c r="AP72" s="13">
        <v>342736</v>
      </c>
      <c r="AQ72" s="13">
        <v>346747.435</v>
      </c>
      <c r="AR72" s="13">
        <v>347744.23300000001</v>
      </c>
      <c r="AS72" s="14">
        <f t="shared" si="32"/>
        <v>832.99888315424982</v>
      </c>
      <c r="AT72" s="14">
        <f t="shared" si="32"/>
        <v>829.2011183795255</v>
      </c>
      <c r="AU72" s="14">
        <f t="shared" si="32"/>
        <v>801.26265414550176</v>
      </c>
      <c r="AV72" s="14">
        <f t="shared" si="33"/>
        <v>811.92766581072635</v>
      </c>
      <c r="AW72" s="14">
        <f t="shared" si="33"/>
        <v>862.43900352850642</v>
      </c>
      <c r="AX72" s="14">
        <f t="shared" si="33"/>
        <v>848.98743248553421</v>
      </c>
      <c r="AY72" s="14">
        <f t="shared" si="33"/>
        <v>818.3499739868696</v>
      </c>
      <c r="AZ72" s="14">
        <f t="shared" si="34"/>
        <v>811.99854674232176</v>
      </c>
      <c r="BA72" s="14">
        <f t="shared" si="21"/>
        <v>880.89576583072392</v>
      </c>
      <c r="BB72" s="14">
        <f t="shared" si="21"/>
        <v>952.3575756394124</v>
      </c>
      <c r="BC72" s="14">
        <f t="shared" si="21"/>
        <v>963.20422073816349</v>
      </c>
      <c r="BD72" s="14">
        <f t="shared" si="35"/>
        <v>0</v>
      </c>
      <c r="BE72" s="14">
        <f t="shared" si="22"/>
        <v>1762.9165980618914</v>
      </c>
      <c r="BF72" s="14">
        <f t="shared" si="22"/>
        <v>1746.261182567024</v>
      </c>
      <c r="BG72" s="14">
        <f t="shared" si="22"/>
        <v>1778.4533434938714</v>
      </c>
      <c r="BH72" s="14">
        <f t="shared" si="36"/>
        <v>1762.8784684199127</v>
      </c>
      <c r="BI72" s="14">
        <f t="shared" si="36"/>
        <v>1797.0205919919456</v>
      </c>
      <c r="BJ72" s="14">
        <f t="shared" si="36"/>
        <v>1763.868818119111</v>
      </c>
      <c r="BK72" s="14">
        <f t="shared" si="36"/>
        <v>1824.8108690414585</v>
      </c>
      <c r="BL72" s="14">
        <f t="shared" si="37"/>
        <v>1786.7083748049879</v>
      </c>
      <c r="BM72" s="14">
        <f t="shared" si="23"/>
        <v>1690.2199483045499</v>
      </c>
      <c r="BN72" s="14">
        <f t="shared" si="23"/>
        <v>1695.0461789226727</v>
      </c>
      <c r="BO72" s="14">
        <f t="shared" si="23"/>
        <v>1755.3920316889696</v>
      </c>
      <c r="BP72" s="14">
        <f t="shared" si="38"/>
        <v>0</v>
      </c>
      <c r="BQ72" s="14">
        <f t="shared" si="24"/>
        <v>2595.9154812161414</v>
      </c>
      <c r="BR72" s="14">
        <f t="shared" si="24"/>
        <v>2575.4623009465495</v>
      </c>
      <c r="BS72" s="14">
        <f t="shared" si="24"/>
        <v>2579.7159976393732</v>
      </c>
      <c r="BT72" s="14">
        <f t="shared" si="39"/>
        <v>2574.8061342306387</v>
      </c>
      <c r="BU72" s="14">
        <f t="shared" si="39"/>
        <v>2659.4595955204518</v>
      </c>
      <c r="BV72" s="14">
        <f t="shared" si="39"/>
        <v>2612.8562506046451</v>
      </c>
      <c r="BW72" s="14">
        <f t="shared" si="39"/>
        <v>2643.1608430283281</v>
      </c>
      <c r="BX72" s="14">
        <f t="shared" si="40"/>
        <v>2598.7069215473102</v>
      </c>
      <c r="BY72" s="14">
        <f t="shared" si="25"/>
        <v>2571.1157141352737</v>
      </c>
      <c r="BZ72" s="14">
        <f t="shared" si="25"/>
        <v>2647.4037545620854</v>
      </c>
      <c r="CA72" s="14">
        <f t="shared" si="25"/>
        <v>2718.5962524271331</v>
      </c>
      <c r="CB72" s="14">
        <f t="shared" si="41"/>
        <v>0</v>
      </c>
    </row>
    <row r="73" spans="1:80" x14ac:dyDescent="0.3">
      <c r="A73" s="230" t="s">
        <v>148</v>
      </c>
      <c r="B73" s="230" t="s">
        <v>167</v>
      </c>
      <c r="C73" s="230" t="s">
        <v>142</v>
      </c>
      <c r="D73" s="230" t="s">
        <v>321</v>
      </c>
      <c r="E73" s="230" t="s">
        <v>322</v>
      </c>
      <c r="F73" s="13">
        <v>1841.6228860548645</v>
      </c>
      <c r="G73" s="13">
        <v>1788.1864429340908</v>
      </c>
      <c r="H73" s="13">
        <v>1924.3747242397553</v>
      </c>
      <c r="I73" s="13">
        <v>1726.9647833372405</v>
      </c>
      <c r="J73" s="13">
        <v>1813.5087239471136</v>
      </c>
      <c r="K73" s="13">
        <v>1643.0490099079486</v>
      </c>
      <c r="L73" s="13">
        <v>1866.7539050347168</v>
      </c>
      <c r="M73" s="13">
        <v>1721.7494437811888</v>
      </c>
      <c r="N73" s="13">
        <v>1929.4643292289188</v>
      </c>
      <c r="O73" s="13">
        <v>1939.062399710429</v>
      </c>
      <c r="P73" s="13">
        <v>2069.1882864427066</v>
      </c>
      <c r="Q73" s="13"/>
      <c r="R73" s="13">
        <v>6265.3038724810012</v>
      </c>
      <c r="S73" s="13">
        <v>6064.7843609022002</v>
      </c>
      <c r="T73" s="13">
        <v>6614.1936180077428</v>
      </c>
      <c r="U73" s="13">
        <v>6673.9316702176493</v>
      </c>
      <c r="V73" s="13">
        <v>6309.8263748516056</v>
      </c>
      <c r="W73" s="13">
        <v>6455.6533915714836</v>
      </c>
      <c r="X73" s="13">
        <v>6603.9330431090093</v>
      </c>
      <c r="Y73" s="13">
        <v>6410.2356059262347</v>
      </c>
      <c r="Z73" s="13">
        <v>6265.681919626586</v>
      </c>
      <c r="AA73" s="13">
        <v>6140.4364628727462</v>
      </c>
      <c r="AB73" s="13">
        <v>6702.5989740113564</v>
      </c>
      <c r="AC73" s="13"/>
      <c r="AD73" s="14">
        <f t="shared" si="30"/>
        <v>8106.9267585358657</v>
      </c>
      <c r="AE73" s="14">
        <f t="shared" si="30"/>
        <v>7852.9708038362915</v>
      </c>
      <c r="AF73" s="14">
        <f t="shared" si="30"/>
        <v>8538.5683422474976</v>
      </c>
      <c r="AG73" s="14">
        <f t="shared" si="30"/>
        <v>8400.8964535548894</v>
      </c>
      <c r="AH73" s="165">
        <v>8123.3350987987178</v>
      </c>
      <c r="AI73" s="165">
        <v>8098.7024014794333</v>
      </c>
      <c r="AJ73" s="165">
        <v>8470.6869481437261</v>
      </c>
      <c r="AK73" s="165">
        <v>8131.9850497074231</v>
      </c>
      <c r="AL73" s="14">
        <f t="shared" si="31"/>
        <v>8195.1462488555044</v>
      </c>
      <c r="AM73" s="14">
        <f t="shared" si="31"/>
        <v>8079.4988625831757</v>
      </c>
      <c r="AN73" s="14">
        <f t="shared" si="31"/>
        <v>8771.7872604540626</v>
      </c>
      <c r="AO73" s="14">
        <f t="shared" si="31"/>
        <v>0</v>
      </c>
      <c r="AP73" s="13">
        <v>338061</v>
      </c>
      <c r="AQ73" s="13">
        <v>338864.91200000001</v>
      </c>
      <c r="AR73" s="13">
        <v>339576.48200000002</v>
      </c>
      <c r="AS73" s="14">
        <f t="shared" si="32"/>
        <v>544.76052725835416</v>
      </c>
      <c r="AT73" s="14">
        <f t="shared" si="32"/>
        <v>528.95378139865022</v>
      </c>
      <c r="AU73" s="14">
        <f t="shared" si="32"/>
        <v>569.23890192591148</v>
      </c>
      <c r="AV73" s="14">
        <f t="shared" si="33"/>
        <v>509.63222280660335</v>
      </c>
      <c r="AW73" s="14">
        <f t="shared" si="33"/>
        <v>535.17158599976665</v>
      </c>
      <c r="AX73" s="14">
        <f t="shared" si="33"/>
        <v>484.86843922865302</v>
      </c>
      <c r="AY73" s="14">
        <f t="shared" si="33"/>
        <v>550.8843904838152</v>
      </c>
      <c r="AZ73" s="14">
        <f t="shared" si="34"/>
        <v>507.02847077059619</v>
      </c>
      <c r="BA73" s="14">
        <f t="shared" si="21"/>
        <v>569.39041514835822</v>
      </c>
      <c r="BB73" s="14">
        <f t="shared" si="21"/>
        <v>572.22283306523889</v>
      </c>
      <c r="BC73" s="14">
        <f t="shared" si="21"/>
        <v>610.62335260096404</v>
      </c>
      <c r="BD73" s="14">
        <f t="shared" si="35"/>
        <v>0</v>
      </c>
      <c r="BE73" s="14">
        <f t="shared" si="22"/>
        <v>1853.305726623598</v>
      </c>
      <c r="BF73" s="14">
        <f t="shared" si="22"/>
        <v>1793.9911320448678</v>
      </c>
      <c r="BG73" s="14">
        <f t="shared" si="22"/>
        <v>1956.5089193984941</v>
      </c>
      <c r="BH73" s="14">
        <f t="shared" si="36"/>
        <v>1969.4962310578942</v>
      </c>
      <c r="BI73" s="14">
        <f t="shared" si="36"/>
        <v>1862.0477220880293</v>
      </c>
      <c r="BJ73" s="14">
        <f t="shared" si="36"/>
        <v>1905.0816897712573</v>
      </c>
      <c r="BK73" s="14">
        <f t="shared" si="36"/>
        <v>1948.8394369698003</v>
      </c>
      <c r="BL73" s="14">
        <f t="shared" si="37"/>
        <v>1887.7148288279384</v>
      </c>
      <c r="BM73" s="14">
        <f t="shared" si="23"/>
        <v>1849.0205677082865</v>
      </c>
      <c r="BN73" s="14">
        <f t="shared" si="23"/>
        <v>1812.0602769497559</v>
      </c>
      <c r="BO73" s="14">
        <f t="shared" si="23"/>
        <v>1977.9560339995769</v>
      </c>
      <c r="BP73" s="14">
        <f t="shared" si="38"/>
        <v>0</v>
      </c>
      <c r="BQ73" s="14">
        <f t="shared" si="24"/>
        <v>2398.066253881952</v>
      </c>
      <c r="BR73" s="14">
        <f t="shared" si="24"/>
        <v>2322.9449134435181</v>
      </c>
      <c r="BS73" s="14">
        <f t="shared" si="24"/>
        <v>2525.7478213244053</v>
      </c>
      <c r="BT73" s="14">
        <f t="shared" si="39"/>
        <v>2479.1284538644973</v>
      </c>
      <c r="BU73" s="14">
        <f t="shared" si="39"/>
        <v>2397.2193080877955</v>
      </c>
      <c r="BV73" s="14">
        <f t="shared" si="39"/>
        <v>2389.9501289999102</v>
      </c>
      <c r="BW73" s="14">
        <f t="shared" si="39"/>
        <v>2499.7238274536157</v>
      </c>
      <c r="BX73" s="14">
        <f t="shared" si="40"/>
        <v>2394.7432995985341</v>
      </c>
      <c r="BY73" s="14">
        <f t="shared" si="25"/>
        <v>2418.4109828566448</v>
      </c>
      <c r="BZ73" s="14">
        <f t="shared" si="25"/>
        <v>2384.2831100149951</v>
      </c>
      <c r="CA73" s="14">
        <f t="shared" si="25"/>
        <v>2588.5793866005406</v>
      </c>
      <c r="CB73" s="14">
        <f t="shared" si="41"/>
        <v>0</v>
      </c>
    </row>
    <row r="74" spans="1:80" x14ac:dyDescent="0.3">
      <c r="A74" s="230" t="s">
        <v>181</v>
      </c>
      <c r="B74" s="230" t="s">
        <v>205</v>
      </c>
      <c r="C74" s="230" t="s">
        <v>235</v>
      </c>
      <c r="D74" s="230" t="s">
        <v>323</v>
      </c>
      <c r="E74" s="230" t="s">
        <v>324</v>
      </c>
      <c r="F74" s="13">
        <v>4269.076038807616</v>
      </c>
      <c r="G74" s="13">
        <v>4667.7437563866024</v>
      </c>
      <c r="H74" s="13">
        <v>5024.8660707964391</v>
      </c>
      <c r="I74" s="13">
        <v>5217.143348668722</v>
      </c>
      <c r="J74" s="13">
        <v>4669.8598330994082</v>
      </c>
      <c r="K74" s="13">
        <v>4847.2979713563454</v>
      </c>
      <c r="L74" s="13">
        <v>4790.6243186112188</v>
      </c>
      <c r="M74" s="13">
        <v>4706.3175010789691</v>
      </c>
      <c r="N74" s="13">
        <v>5757.3859564280265</v>
      </c>
      <c r="O74" s="13">
        <v>5718.1077963467078</v>
      </c>
      <c r="P74" s="13">
        <v>6279.2100366135328</v>
      </c>
      <c r="Q74" s="13"/>
      <c r="R74" s="13">
        <v>9521.2155198930832</v>
      </c>
      <c r="S74" s="13">
        <v>9847.2406616341123</v>
      </c>
      <c r="T74" s="13">
        <v>10312.50248778674</v>
      </c>
      <c r="U74" s="13">
        <v>10541.130521606849</v>
      </c>
      <c r="V74" s="13">
        <v>10265.159221353535</v>
      </c>
      <c r="W74" s="13">
        <v>10351.981225737316</v>
      </c>
      <c r="X74" s="13">
        <v>10537.118475548881</v>
      </c>
      <c r="Y74" s="13">
        <v>10360.294555247194</v>
      </c>
      <c r="Z74" s="13">
        <v>10099.521420231988</v>
      </c>
      <c r="AA74" s="13">
        <v>10160.151260225026</v>
      </c>
      <c r="AB74" s="13">
        <v>10220.21778367255</v>
      </c>
      <c r="AC74" s="13"/>
      <c r="AD74" s="14">
        <f t="shared" si="30"/>
        <v>13790.291558700699</v>
      </c>
      <c r="AE74" s="14">
        <f t="shared" si="30"/>
        <v>14514.984418020715</v>
      </c>
      <c r="AF74" s="14">
        <f t="shared" si="30"/>
        <v>15337.368558583179</v>
      </c>
      <c r="AG74" s="14">
        <f t="shared" si="30"/>
        <v>15758.273870275571</v>
      </c>
      <c r="AH74" s="165">
        <v>14935.019054452945</v>
      </c>
      <c r="AI74" s="165">
        <v>15199.27919709366</v>
      </c>
      <c r="AJ74" s="165">
        <v>15327.742794160102</v>
      </c>
      <c r="AK74" s="165">
        <v>15066.612056326163</v>
      </c>
      <c r="AL74" s="14">
        <f t="shared" si="31"/>
        <v>15856.907376660014</v>
      </c>
      <c r="AM74" s="14">
        <f t="shared" si="31"/>
        <v>15878.259056571733</v>
      </c>
      <c r="AN74" s="14">
        <f t="shared" si="31"/>
        <v>16499.427820286081</v>
      </c>
      <c r="AO74" s="14">
        <f t="shared" si="31"/>
        <v>0</v>
      </c>
      <c r="AP74" s="13">
        <v>552259</v>
      </c>
      <c r="AQ74" s="13">
        <v>557997.0959999999</v>
      </c>
      <c r="AR74" s="13">
        <v>562512.02300000004</v>
      </c>
      <c r="AS74" s="14">
        <f t="shared" si="32"/>
        <v>773.02063684025359</v>
      </c>
      <c r="AT74" s="14">
        <f t="shared" si="32"/>
        <v>845.20917837221339</v>
      </c>
      <c r="AU74" s="14">
        <f t="shared" si="32"/>
        <v>909.87490847526954</v>
      </c>
      <c r="AV74" s="14">
        <f t="shared" si="33"/>
        <v>934.97679218544226</v>
      </c>
      <c r="AW74" s="14">
        <f t="shared" si="33"/>
        <v>836.89679867068855</v>
      </c>
      <c r="AX74" s="14">
        <f t="shared" si="33"/>
        <v>868.69591367126873</v>
      </c>
      <c r="AY74" s="14">
        <f t="shared" si="33"/>
        <v>858.53929222083605</v>
      </c>
      <c r="AZ74" s="14">
        <f t="shared" si="34"/>
        <v>836.66078388496385</v>
      </c>
      <c r="BA74" s="14">
        <f t="shared" si="21"/>
        <v>1031.7949676978296</v>
      </c>
      <c r="BB74" s="14">
        <f t="shared" si="21"/>
        <v>1024.7558342752932</v>
      </c>
      <c r="BC74" s="14">
        <f t="shared" si="21"/>
        <v>1125.3123146385576</v>
      </c>
      <c r="BD74" s="14">
        <f t="shared" si="35"/>
        <v>0</v>
      </c>
      <c r="BE74" s="14">
        <f t="shared" si="22"/>
        <v>1724.0489552715451</v>
      </c>
      <c r="BF74" s="14">
        <f t="shared" si="22"/>
        <v>1783.0837816376215</v>
      </c>
      <c r="BG74" s="14">
        <f t="shared" si="22"/>
        <v>1867.3308153939981</v>
      </c>
      <c r="BH74" s="14">
        <f t="shared" si="36"/>
        <v>1889.1013227794379</v>
      </c>
      <c r="BI74" s="14">
        <f t="shared" si="36"/>
        <v>1839.6438431202043</v>
      </c>
      <c r="BJ74" s="14">
        <f t="shared" si="36"/>
        <v>1855.2034230904524</v>
      </c>
      <c r="BK74" s="14">
        <f t="shared" si="36"/>
        <v>1888.3823143676152</v>
      </c>
      <c r="BL74" s="14">
        <f t="shared" si="37"/>
        <v>1841.7907763097169</v>
      </c>
      <c r="BM74" s="14">
        <f t="shared" si="23"/>
        <v>1809.9594948845377</v>
      </c>
      <c r="BN74" s="14">
        <f t="shared" si="23"/>
        <v>1820.8251141552585</v>
      </c>
      <c r="BO74" s="14">
        <f t="shared" si="23"/>
        <v>1831.5897801146532</v>
      </c>
      <c r="BP74" s="14">
        <f t="shared" si="38"/>
        <v>0</v>
      </c>
      <c r="BQ74" s="14">
        <f t="shared" si="24"/>
        <v>2497.069592111799</v>
      </c>
      <c r="BR74" s="14">
        <f t="shared" si="24"/>
        <v>2628.292960009835</v>
      </c>
      <c r="BS74" s="14">
        <f t="shared" si="24"/>
        <v>2777.2057238692678</v>
      </c>
      <c r="BT74" s="14">
        <f t="shared" si="39"/>
        <v>2824.0781149648801</v>
      </c>
      <c r="BU74" s="14">
        <f t="shared" si="39"/>
        <v>2676.5406417908935</v>
      </c>
      <c r="BV74" s="14">
        <f t="shared" si="39"/>
        <v>2723.8993367617209</v>
      </c>
      <c r="BW74" s="14">
        <f t="shared" si="39"/>
        <v>2746.9216065884516</v>
      </c>
      <c r="BX74" s="14">
        <f t="shared" si="40"/>
        <v>2678.4515601946805</v>
      </c>
      <c r="BY74" s="14">
        <f t="shared" si="25"/>
        <v>2841.7544625823675</v>
      </c>
      <c r="BZ74" s="14">
        <f t="shared" si="25"/>
        <v>2845.5809484305514</v>
      </c>
      <c r="CA74" s="14">
        <f t="shared" si="25"/>
        <v>2956.9020947532108</v>
      </c>
      <c r="CB74" s="14">
        <f t="shared" si="41"/>
        <v>0</v>
      </c>
    </row>
    <row r="75" spans="1:80" x14ac:dyDescent="0.3">
      <c r="A75" s="230" t="s">
        <v>163</v>
      </c>
      <c r="B75" s="230" t="s">
        <v>198</v>
      </c>
      <c r="C75" s="230" t="s">
        <v>239</v>
      </c>
      <c r="D75" s="230" t="s">
        <v>325</v>
      </c>
      <c r="E75" s="230" t="s">
        <v>326</v>
      </c>
      <c r="F75" s="13">
        <v>2276.9168463947772</v>
      </c>
      <c r="G75" s="13">
        <v>2492.8792868645028</v>
      </c>
      <c r="H75" s="13">
        <v>2827.0996791698885</v>
      </c>
      <c r="I75" s="13">
        <v>2676.8708737975521</v>
      </c>
      <c r="J75" s="13">
        <v>2686.0464778472888</v>
      </c>
      <c r="K75" s="13">
        <v>2713.5783914173344</v>
      </c>
      <c r="L75" s="13">
        <v>2714.1177707086717</v>
      </c>
      <c r="M75" s="13">
        <v>2651.4600740930068</v>
      </c>
      <c r="N75" s="13">
        <v>2764.2027196844469</v>
      </c>
      <c r="O75" s="13">
        <v>2755.470867966741</v>
      </c>
      <c r="P75" s="13">
        <v>3181.0710070449209</v>
      </c>
      <c r="Q75" s="13"/>
      <c r="R75" s="13">
        <v>5397.7943244673188</v>
      </c>
      <c r="S75" s="13">
        <v>5073.2058853245653</v>
      </c>
      <c r="T75" s="13">
        <v>5368.3222187074662</v>
      </c>
      <c r="U75" s="13">
        <v>5448.3581878765908</v>
      </c>
      <c r="V75" s="13">
        <v>5355.6590141647948</v>
      </c>
      <c r="W75" s="13">
        <v>5412.4337188495037</v>
      </c>
      <c r="X75" s="13">
        <v>5416.4456263238544</v>
      </c>
      <c r="Y75" s="13">
        <v>5298.3284863058043</v>
      </c>
      <c r="Z75" s="13">
        <v>5193.2646462514767</v>
      </c>
      <c r="AA75" s="13">
        <v>5255.1101160674707</v>
      </c>
      <c r="AB75" s="13">
        <v>5559.8994976960821</v>
      </c>
      <c r="AC75" s="13"/>
      <c r="AD75" s="14">
        <f t="shared" si="30"/>
        <v>7674.711170862096</v>
      </c>
      <c r="AE75" s="14">
        <f t="shared" si="30"/>
        <v>7566.0851721890685</v>
      </c>
      <c r="AF75" s="14">
        <f t="shared" si="30"/>
        <v>8195.4218978773551</v>
      </c>
      <c r="AG75" s="14">
        <f t="shared" si="30"/>
        <v>8125.2290616741429</v>
      </c>
      <c r="AH75" s="165">
        <v>8041.7054920120827</v>
      </c>
      <c r="AI75" s="165">
        <v>8126.0121102668381</v>
      </c>
      <c r="AJ75" s="165">
        <v>8130.5633970325252</v>
      </c>
      <c r="AK75" s="165">
        <v>7949.7885603988116</v>
      </c>
      <c r="AL75" s="14">
        <f t="shared" si="31"/>
        <v>7957.4673659359232</v>
      </c>
      <c r="AM75" s="14">
        <f t="shared" si="31"/>
        <v>8010.5809840342117</v>
      </c>
      <c r="AN75" s="14">
        <f t="shared" si="31"/>
        <v>8740.9705047410025</v>
      </c>
      <c r="AO75" s="14">
        <f t="shared" si="31"/>
        <v>0</v>
      </c>
      <c r="AP75" s="13">
        <v>332705</v>
      </c>
      <c r="AQ75" s="13">
        <v>339086.75</v>
      </c>
      <c r="AR75" s="13">
        <v>342464.40299999999</v>
      </c>
      <c r="AS75" s="14">
        <f t="shared" si="32"/>
        <v>684.36508209818817</v>
      </c>
      <c r="AT75" s="14">
        <f t="shared" si="32"/>
        <v>749.27617164289768</v>
      </c>
      <c r="AU75" s="14">
        <f t="shared" si="32"/>
        <v>849.73164790727174</v>
      </c>
      <c r="AV75" s="14">
        <f t="shared" si="33"/>
        <v>789.43540961053543</v>
      </c>
      <c r="AW75" s="14">
        <f t="shared" si="33"/>
        <v>792.14138501350726</v>
      </c>
      <c r="AX75" s="14">
        <f t="shared" si="33"/>
        <v>800.26081568133657</v>
      </c>
      <c r="AY75" s="14">
        <f t="shared" si="33"/>
        <v>800.41988391132122</v>
      </c>
      <c r="AZ75" s="14">
        <f t="shared" si="34"/>
        <v>774.22939460747602</v>
      </c>
      <c r="BA75" s="14">
        <f t="shared" si="21"/>
        <v>815.19042536591212</v>
      </c>
      <c r="BB75" s="14">
        <f t="shared" si="21"/>
        <v>812.61531686706746</v>
      </c>
      <c r="BC75" s="14">
        <f t="shared" si="21"/>
        <v>938.12896170225486</v>
      </c>
      <c r="BD75" s="14">
        <f t="shared" si="35"/>
        <v>0</v>
      </c>
      <c r="BE75" s="14">
        <f t="shared" si="22"/>
        <v>1622.3965147705383</v>
      </c>
      <c r="BF75" s="14">
        <f t="shared" si="22"/>
        <v>1524.8360816112067</v>
      </c>
      <c r="BG75" s="14">
        <f t="shared" si="22"/>
        <v>1613.5381850911367</v>
      </c>
      <c r="BH75" s="14">
        <f t="shared" si="36"/>
        <v>1606.7741331315926</v>
      </c>
      <c r="BI75" s="14">
        <f t="shared" si="36"/>
        <v>1579.4362398898793</v>
      </c>
      <c r="BJ75" s="14">
        <f t="shared" si="36"/>
        <v>1596.1796557516634</v>
      </c>
      <c r="BK75" s="14">
        <f t="shared" si="36"/>
        <v>1597.3628065159887</v>
      </c>
      <c r="BL75" s="14">
        <f t="shared" si="37"/>
        <v>1547.1180186589506</v>
      </c>
      <c r="BM75" s="14">
        <f t="shared" si="23"/>
        <v>1531.5445520214153</v>
      </c>
      <c r="BN75" s="14">
        <f t="shared" si="23"/>
        <v>1549.7833861297943</v>
      </c>
      <c r="BO75" s="14">
        <f t="shared" si="23"/>
        <v>1639.6687566518249</v>
      </c>
      <c r="BP75" s="14">
        <f t="shared" si="38"/>
        <v>0</v>
      </c>
      <c r="BQ75" s="14">
        <f t="shared" si="24"/>
        <v>2306.761596868726</v>
      </c>
      <c r="BR75" s="14">
        <f t="shared" si="24"/>
        <v>2274.1122532541044</v>
      </c>
      <c r="BS75" s="14">
        <f t="shared" si="24"/>
        <v>2463.2698329984087</v>
      </c>
      <c r="BT75" s="14">
        <f t="shared" si="39"/>
        <v>2396.2095427421282</v>
      </c>
      <c r="BU75" s="14">
        <f t="shared" si="39"/>
        <v>2371.5776249033861</v>
      </c>
      <c r="BV75" s="14">
        <f t="shared" si="39"/>
        <v>2396.4404714329999</v>
      </c>
      <c r="BW75" s="14">
        <f t="shared" si="39"/>
        <v>2397.7826904273093</v>
      </c>
      <c r="BX75" s="14">
        <f t="shared" si="40"/>
        <v>2321.3474132664269</v>
      </c>
      <c r="BY75" s="14">
        <f t="shared" si="25"/>
        <v>2346.7349773873275</v>
      </c>
      <c r="BZ75" s="14">
        <f t="shared" si="25"/>
        <v>2362.3987029968621</v>
      </c>
      <c r="CA75" s="14">
        <f t="shared" si="25"/>
        <v>2577.7977183540797</v>
      </c>
      <c r="CB75" s="14">
        <f t="shared" si="41"/>
        <v>0</v>
      </c>
    </row>
    <row r="76" spans="1:80" x14ac:dyDescent="0.3">
      <c r="A76" s="230" t="s">
        <v>154</v>
      </c>
      <c r="B76" s="230" t="s">
        <v>192</v>
      </c>
      <c r="C76" s="230" t="s">
        <v>211</v>
      </c>
      <c r="D76" s="230" t="s">
        <v>329</v>
      </c>
      <c r="E76" s="230" t="s">
        <v>330</v>
      </c>
      <c r="F76" s="13">
        <v>11124.358149816941</v>
      </c>
      <c r="G76" s="13">
        <v>11734.321332891906</v>
      </c>
      <c r="H76" s="13">
        <v>12162.207335992425</v>
      </c>
      <c r="I76" s="13">
        <v>12042.678615909641</v>
      </c>
      <c r="J76" s="13">
        <v>12393.155504608954</v>
      </c>
      <c r="K76" s="13">
        <v>12571.285656950302</v>
      </c>
      <c r="L76" s="13">
        <v>12917.904018116169</v>
      </c>
      <c r="M76" s="13">
        <v>12622.337013204216</v>
      </c>
      <c r="N76" s="13">
        <v>12843.145570825127</v>
      </c>
      <c r="O76" s="13">
        <v>13643.622224711889</v>
      </c>
      <c r="P76" s="13">
        <v>15348.844875732175</v>
      </c>
      <c r="Q76" s="13"/>
      <c r="R76" s="13">
        <v>26429.508063535071</v>
      </c>
      <c r="S76" s="13">
        <v>26876.284947677108</v>
      </c>
      <c r="T76" s="13">
        <v>27392.34174279865</v>
      </c>
      <c r="U76" s="13">
        <v>27812.182341898279</v>
      </c>
      <c r="V76" s="13">
        <v>27385.184143287166</v>
      </c>
      <c r="W76" s="13">
        <v>27842.025902311136</v>
      </c>
      <c r="X76" s="13">
        <v>28801.340026234335</v>
      </c>
      <c r="Y76" s="13">
        <v>28432.05841942245</v>
      </c>
      <c r="Z76" s="13">
        <v>27448.614347733295</v>
      </c>
      <c r="AA76" s="13">
        <v>27724.913807467117</v>
      </c>
      <c r="AB76" s="13">
        <v>28942.091921301846</v>
      </c>
      <c r="AC76" s="13"/>
      <c r="AD76" s="14">
        <f t="shared" si="30"/>
        <v>37553.866213352012</v>
      </c>
      <c r="AE76" s="14">
        <f t="shared" si="30"/>
        <v>38610.606280569016</v>
      </c>
      <c r="AF76" s="14">
        <f t="shared" si="30"/>
        <v>39554.549078791075</v>
      </c>
      <c r="AG76" s="14">
        <f t="shared" si="30"/>
        <v>39854.860957807919</v>
      </c>
      <c r="AH76" s="165">
        <v>39778.339647896122</v>
      </c>
      <c r="AI76" s="165">
        <v>40413.311559261441</v>
      </c>
      <c r="AJ76" s="165">
        <v>41719.244044350504</v>
      </c>
      <c r="AK76" s="165">
        <v>41054.395432626668</v>
      </c>
      <c r="AL76" s="14">
        <f t="shared" si="31"/>
        <v>40291.759918558426</v>
      </c>
      <c r="AM76" s="14">
        <f t="shared" si="31"/>
        <v>41368.536032179007</v>
      </c>
      <c r="AN76" s="14">
        <f t="shared" si="31"/>
        <v>44290.936797034024</v>
      </c>
      <c r="AO76" s="14">
        <f t="shared" si="31"/>
        <v>0</v>
      </c>
      <c r="AP76" s="13">
        <v>1468177</v>
      </c>
      <c r="AQ76" s="13">
        <v>1480463.7879999997</v>
      </c>
      <c r="AR76" s="13">
        <v>1492227.2909999997</v>
      </c>
      <c r="AS76" s="14">
        <f t="shared" si="32"/>
        <v>757.69870729598279</v>
      </c>
      <c r="AT76" s="14">
        <f t="shared" si="32"/>
        <v>799.24432359939624</v>
      </c>
      <c r="AU76" s="14">
        <f t="shared" si="32"/>
        <v>828.38835753403191</v>
      </c>
      <c r="AV76" s="14">
        <f t="shared" si="33"/>
        <v>813.43959328977803</v>
      </c>
      <c r="AW76" s="14">
        <f t="shared" si="33"/>
        <v>837.11304559169366</v>
      </c>
      <c r="AX76" s="14">
        <f t="shared" si="33"/>
        <v>849.14509620888509</v>
      </c>
      <c r="AY76" s="14">
        <f t="shared" si="33"/>
        <v>872.55791886455597</v>
      </c>
      <c r="AZ76" s="14">
        <f t="shared" si="34"/>
        <v>845.87228027075537</v>
      </c>
      <c r="BA76" s="14">
        <f t="shared" si="21"/>
        <v>867.5082548405519</v>
      </c>
      <c r="BB76" s="14">
        <f t="shared" si="21"/>
        <v>921.57757152192437</v>
      </c>
      <c r="BC76" s="14">
        <f t="shared" si="21"/>
        <v>1036.7592237070089</v>
      </c>
      <c r="BD76" s="14">
        <f t="shared" si="35"/>
        <v>0</v>
      </c>
      <c r="BE76" s="14">
        <f t="shared" si="22"/>
        <v>1800.1581596452656</v>
      </c>
      <c r="BF76" s="14">
        <f t="shared" si="22"/>
        <v>1830.588883198491</v>
      </c>
      <c r="BG76" s="14">
        <f t="shared" si="22"/>
        <v>1865.738377784058</v>
      </c>
      <c r="BH76" s="14">
        <f t="shared" si="36"/>
        <v>1878.6128081842878</v>
      </c>
      <c r="BI76" s="14">
        <f t="shared" si="36"/>
        <v>1849.7706168337006</v>
      </c>
      <c r="BJ76" s="14">
        <f t="shared" si="36"/>
        <v>1880.6286332692889</v>
      </c>
      <c r="BK76" s="14">
        <f t="shared" si="36"/>
        <v>1945.4268493215143</v>
      </c>
      <c r="BL76" s="14">
        <f t="shared" si="37"/>
        <v>1905.3436826215006</v>
      </c>
      <c r="BM76" s="14">
        <f t="shared" si="23"/>
        <v>1854.0550988291584</v>
      </c>
      <c r="BN76" s="14">
        <f t="shared" si="23"/>
        <v>1872.7181328036052</v>
      </c>
      <c r="BO76" s="14">
        <f t="shared" si="23"/>
        <v>1954.9341332016322</v>
      </c>
      <c r="BP76" s="14">
        <f t="shared" si="38"/>
        <v>0</v>
      </c>
      <c r="BQ76" s="14">
        <f t="shared" si="24"/>
        <v>2557.8568669412484</v>
      </c>
      <c r="BR76" s="14">
        <f t="shared" si="24"/>
        <v>2629.8332067978872</v>
      </c>
      <c r="BS76" s="14">
        <f t="shared" si="24"/>
        <v>2694.1267353180897</v>
      </c>
      <c r="BT76" s="14">
        <f t="shared" si="39"/>
        <v>2692.0524014740663</v>
      </c>
      <c r="BU76" s="14">
        <f t="shared" si="39"/>
        <v>2686.8836624253945</v>
      </c>
      <c r="BV76" s="14">
        <f t="shared" si="39"/>
        <v>2729.7737294781741</v>
      </c>
      <c r="BW76" s="14">
        <f t="shared" si="39"/>
        <v>2817.9847681860701</v>
      </c>
      <c r="BX76" s="14">
        <f t="shared" si="40"/>
        <v>2751.2159628922559</v>
      </c>
      <c r="BY76" s="14">
        <f t="shared" si="25"/>
        <v>2721.5633536697105</v>
      </c>
      <c r="BZ76" s="14">
        <f t="shared" si="25"/>
        <v>2794.2957043255296</v>
      </c>
      <c r="CA76" s="14">
        <f t="shared" si="25"/>
        <v>2991.6933569086414</v>
      </c>
      <c r="CB76" s="14">
        <f t="shared" si="41"/>
        <v>0</v>
      </c>
    </row>
    <row r="77" spans="1:80" x14ac:dyDescent="0.3">
      <c r="A77" s="230" t="s">
        <v>148</v>
      </c>
      <c r="B77" s="230" t="s">
        <v>143</v>
      </c>
      <c r="C77" s="230" t="s">
        <v>156</v>
      </c>
      <c r="D77" s="230" t="s">
        <v>332</v>
      </c>
      <c r="E77" s="230" t="s">
        <v>333</v>
      </c>
      <c r="F77" s="13">
        <v>1292.5494536063002</v>
      </c>
      <c r="G77" s="13">
        <v>1310.0959820442545</v>
      </c>
      <c r="H77" s="13">
        <v>1348.9267377608942</v>
      </c>
      <c r="I77" s="13">
        <v>1229.5746645290847</v>
      </c>
      <c r="J77" s="13">
        <v>1283.5727427510158</v>
      </c>
      <c r="K77" s="13">
        <v>1342.524471883519</v>
      </c>
      <c r="L77" s="13">
        <v>1338.6009997188276</v>
      </c>
      <c r="M77" s="13">
        <v>1228.8602999943034</v>
      </c>
      <c r="N77" s="13">
        <v>1364.0626956364702</v>
      </c>
      <c r="O77" s="13">
        <v>1407.7516726977967</v>
      </c>
      <c r="P77" s="13">
        <v>1495.0898438139382</v>
      </c>
      <c r="Q77" s="13"/>
      <c r="R77" s="13">
        <v>3865.6754393534534</v>
      </c>
      <c r="S77" s="13">
        <v>3953.9753211626503</v>
      </c>
      <c r="T77" s="13">
        <v>4139.8857846606379</v>
      </c>
      <c r="U77" s="13">
        <v>4182.778494631043</v>
      </c>
      <c r="V77" s="13">
        <v>4098.3945793310477</v>
      </c>
      <c r="W77" s="13">
        <v>4089.266251677026</v>
      </c>
      <c r="X77" s="13">
        <v>4265.3713287155606</v>
      </c>
      <c r="Y77" s="13">
        <v>4174.8031375299643</v>
      </c>
      <c r="Z77" s="13">
        <v>4024.1389542741258</v>
      </c>
      <c r="AA77" s="13">
        <v>3983.7614287904812</v>
      </c>
      <c r="AB77" s="13">
        <v>4233.7931445931454</v>
      </c>
      <c r="AC77" s="13"/>
      <c r="AD77" s="14">
        <f t="shared" si="30"/>
        <v>5158.2248929597536</v>
      </c>
      <c r="AE77" s="14">
        <f t="shared" si="30"/>
        <v>5264.0713032069052</v>
      </c>
      <c r="AF77" s="14">
        <f t="shared" si="30"/>
        <v>5488.8125224215319</v>
      </c>
      <c r="AG77" s="14">
        <f t="shared" si="30"/>
        <v>5412.3531591601277</v>
      </c>
      <c r="AH77" s="165">
        <v>5381.9673220820632</v>
      </c>
      <c r="AI77" s="165">
        <v>5431.7907235605453</v>
      </c>
      <c r="AJ77" s="165">
        <v>5603.9723284343881</v>
      </c>
      <c r="AK77" s="165">
        <v>5403.6634375242684</v>
      </c>
      <c r="AL77" s="14">
        <f t="shared" si="31"/>
        <v>5388.2016499105957</v>
      </c>
      <c r="AM77" s="14">
        <f t="shared" si="31"/>
        <v>5391.5131014882782</v>
      </c>
      <c r="AN77" s="14">
        <f t="shared" si="31"/>
        <v>5728.8829884070838</v>
      </c>
      <c r="AO77" s="14">
        <f t="shared" si="31"/>
        <v>0</v>
      </c>
      <c r="AP77" s="13">
        <v>202419</v>
      </c>
      <c r="AQ77" s="13">
        <v>203704.73800000001</v>
      </c>
      <c r="AR77" s="13">
        <v>204300.601</v>
      </c>
      <c r="AS77" s="14">
        <f t="shared" si="32"/>
        <v>638.55144705106738</v>
      </c>
      <c r="AT77" s="14">
        <f t="shared" si="32"/>
        <v>647.21986673397976</v>
      </c>
      <c r="AU77" s="14">
        <f t="shared" si="32"/>
        <v>666.40322191142832</v>
      </c>
      <c r="AV77" s="14">
        <f t="shared" si="33"/>
        <v>603.60631598519058</v>
      </c>
      <c r="AW77" s="14">
        <f t="shared" si="33"/>
        <v>630.11432888272623</v>
      </c>
      <c r="AX77" s="14">
        <f t="shared" si="33"/>
        <v>659.05412169819976</v>
      </c>
      <c r="AY77" s="14">
        <f t="shared" si="33"/>
        <v>657.12806332409775</v>
      </c>
      <c r="AZ77" s="14">
        <f t="shared" si="34"/>
        <v>601.49617474414742</v>
      </c>
      <c r="BA77" s="14">
        <f t="shared" si="21"/>
        <v>669.62737785533011</v>
      </c>
      <c r="BB77" s="14">
        <f t="shared" si="21"/>
        <v>691.07458497003472</v>
      </c>
      <c r="BC77" s="14">
        <f t="shared" si="21"/>
        <v>733.94946945904519</v>
      </c>
      <c r="BD77" s="14">
        <f t="shared" si="35"/>
        <v>0</v>
      </c>
      <c r="BE77" s="14">
        <f t="shared" si="22"/>
        <v>1909.7394213751936</v>
      </c>
      <c r="BF77" s="14">
        <f t="shared" si="22"/>
        <v>1953.3617502125051</v>
      </c>
      <c r="BG77" s="14">
        <f t="shared" si="22"/>
        <v>2045.2061242574252</v>
      </c>
      <c r="BH77" s="14">
        <f t="shared" si="36"/>
        <v>2053.3535624640417</v>
      </c>
      <c r="BI77" s="14">
        <f t="shared" si="36"/>
        <v>2011.9289416484005</v>
      </c>
      <c r="BJ77" s="14">
        <f t="shared" si="36"/>
        <v>2007.4477853711119</v>
      </c>
      <c r="BK77" s="14">
        <f t="shared" si="36"/>
        <v>2093.8989296928185</v>
      </c>
      <c r="BL77" s="14">
        <f t="shared" si="37"/>
        <v>2043.4610163138796</v>
      </c>
      <c r="BM77" s="14">
        <f t="shared" si="23"/>
        <v>1975.4763653431201</v>
      </c>
      <c r="BN77" s="14">
        <f t="shared" si="23"/>
        <v>1955.6547716580264</v>
      </c>
      <c r="BO77" s="14">
        <f t="shared" si="23"/>
        <v>2078.3969907431142</v>
      </c>
      <c r="BP77" s="14">
        <f t="shared" si="38"/>
        <v>0</v>
      </c>
      <c r="BQ77" s="14">
        <f t="shared" si="24"/>
        <v>2548.2908684262611</v>
      </c>
      <c r="BR77" s="14">
        <f t="shared" si="24"/>
        <v>2600.5816169464852</v>
      </c>
      <c r="BS77" s="14">
        <f t="shared" si="24"/>
        <v>2711.6093461688533</v>
      </c>
      <c r="BT77" s="14">
        <f t="shared" si="39"/>
        <v>2656.9598784492323</v>
      </c>
      <c r="BU77" s="14">
        <f t="shared" si="39"/>
        <v>2642.0432705311268</v>
      </c>
      <c r="BV77" s="14">
        <f t="shared" si="39"/>
        <v>2666.5019070693115</v>
      </c>
      <c r="BW77" s="14">
        <f t="shared" si="39"/>
        <v>2751.0269930169165</v>
      </c>
      <c r="BX77" s="14">
        <f t="shared" si="40"/>
        <v>2644.9571910580275</v>
      </c>
      <c r="BY77" s="14">
        <f t="shared" si="25"/>
        <v>2645.10374319845</v>
      </c>
      <c r="BZ77" s="14">
        <f t="shared" si="25"/>
        <v>2646.7293566280614</v>
      </c>
      <c r="CA77" s="14">
        <f t="shared" si="25"/>
        <v>2812.3464602021595</v>
      </c>
      <c r="CB77" s="14">
        <f t="shared" si="41"/>
        <v>0</v>
      </c>
    </row>
    <row r="78" spans="1:80" x14ac:dyDescent="0.3">
      <c r="A78" s="230" t="s">
        <v>172</v>
      </c>
      <c r="B78" s="230" t="s">
        <v>213</v>
      </c>
      <c r="C78" s="230" t="s">
        <v>224</v>
      </c>
      <c r="D78" s="230" t="s">
        <v>336</v>
      </c>
      <c r="E78" s="230" t="s">
        <v>337</v>
      </c>
      <c r="F78" s="13">
        <v>3364.6337063822602</v>
      </c>
      <c r="G78" s="13">
        <v>3319.6545696340145</v>
      </c>
      <c r="H78" s="13">
        <v>3662.3155719958536</v>
      </c>
      <c r="I78" s="13">
        <v>3447.2087666212301</v>
      </c>
      <c r="J78" s="13">
        <v>3629.4714344386339</v>
      </c>
      <c r="K78" s="13">
        <v>3589.8453117018898</v>
      </c>
      <c r="L78" s="13">
        <v>3964.8572479430541</v>
      </c>
      <c r="M78" s="13">
        <v>3153.9968012633467</v>
      </c>
      <c r="N78" s="13">
        <v>3457.7260924379616</v>
      </c>
      <c r="O78" s="13">
        <v>4140.817165427351</v>
      </c>
      <c r="P78" s="13">
        <v>4898.3983291918266</v>
      </c>
      <c r="Q78" s="13"/>
      <c r="R78" s="13">
        <v>10786.057746967972</v>
      </c>
      <c r="S78" s="13">
        <v>10919.115520357554</v>
      </c>
      <c r="T78" s="13">
        <v>11594.963104899267</v>
      </c>
      <c r="U78" s="13">
        <v>12219.340469534467</v>
      </c>
      <c r="V78" s="13">
        <v>10578.982728968806</v>
      </c>
      <c r="W78" s="13">
        <v>10735.114801793132</v>
      </c>
      <c r="X78" s="13">
        <v>11382.074902536591</v>
      </c>
      <c r="Y78" s="13">
        <v>10266.42488441664</v>
      </c>
      <c r="Z78" s="13">
        <v>11706.596854398926</v>
      </c>
      <c r="AA78" s="13">
        <v>11572.061759707783</v>
      </c>
      <c r="AB78" s="13">
        <v>12369.396441271769</v>
      </c>
      <c r="AC78" s="13"/>
      <c r="AD78" s="14">
        <f t="shared" si="30"/>
        <v>14150.691453350231</v>
      </c>
      <c r="AE78" s="14">
        <f t="shared" si="30"/>
        <v>14238.770089991569</v>
      </c>
      <c r="AF78" s="14">
        <f t="shared" si="30"/>
        <v>15257.278676895121</v>
      </c>
      <c r="AG78" s="14">
        <f t="shared" si="30"/>
        <v>15666.549236155697</v>
      </c>
      <c r="AH78" s="165">
        <v>14208.454163407441</v>
      </c>
      <c r="AI78" s="165">
        <v>14324.960113495021</v>
      </c>
      <c r="AJ78" s="165">
        <v>15346.932150479646</v>
      </c>
      <c r="AK78" s="165">
        <v>13420.421685679987</v>
      </c>
      <c r="AL78" s="14">
        <f t="shared" si="31"/>
        <v>15164.322946836888</v>
      </c>
      <c r="AM78" s="14">
        <f t="shared" si="31"/>
        <v>15712.878925135134</v>
      </c>
      <c r="AN78" s="14">
        <f t="shared" si="31"/>
        <v>17267.794770463595</v>
      </c>
      <c r="AO78" s="14">
        <f t="shared" si="31"/>
        <v>0</v>
      </c>
      <c r="AP78" s="13">
        <v>628139</v>
      </c>
      <c r="AQ78" s="13">
        <v>632145.022</v>
      </c>
      <c r="AR78" s="13">
        <v>636745.94799999997</v>
      </c>
      <c r="AS78" s="14">
        <f t="shared" si="32"/>
        <v>535.65113874194412</v>
      </c>
      <c r="AT78" s="14">
        <f t="shared" si="32"/>
        <v>528.49044075181041</v>
      </c>
      <c r="AU78" s="14">
        <f t="shared" si="32"/>
        <v>583.04222027224125</v>
      </c>
      <c r="AV78" s="14">
        <f t="shared" si="33"/>
        <v>545.31929330311641</v>
      </c>
      <c r="AW78" s="14">
        <f t="shared" si="33"/>
        <v>574.15170698577992</v>
      </c>
      <c r="AX78" s="14">
        <f t="shared" si="33"/>
        <v>567.88318926315765</v>
      </c>
      <c r="AY78" s="14">
        <f t="shared" si="33"/>
        <v>627.2069082184521</v>
      </c>
      <c r="AZ78" s="14">
        <f t="shared" si="34"/>
        <v>495.33048638471229</v>
      </c>
      <c r="BA78" s="14">
        <f t="shared" si="21"/>
        <v>546.98304536169576</v>
      </c>
      <c r="BB78" s="14">
        <f t="shared" si="21"/>
        <v>655.04228006518269</v>
      </c>
      <c r="BC78" s="14">
        <f t="shared" si="21"/>
        <v>774.88521758727495</v>
      </c>
      <c r="BD78" s="14">
        <f t="shared" si="35"/>
        <v>0</v>
      </c>
      <c r="BE78" s="14">
        <f t="shared" si="22"/>
        <v>1717.1450502146774</v>
      </c>
      <c r="BF78" s="14">
        <f t="shared" si="22"/>
        <v>1738.3279051862016</v>
      </c>
      <c r="BG78" s="14">
        <f t="shared" si="22"/>
        <v>1845.9231324434986</v>
      </c>
      <c r="BH78" s="14">
        <f t="shared" si="36"/>
        <v>1932.9963923269597</v>
      </c>
      <c r="BI78" s="14">
        <f t="shared" si="36"/>
        <v>1673.5056610109325</v>
      </c>
      <c r="BJ78" s="14">
        <f t="shared" si="36"/>
        <v>1698.2044354045599</v>
      </c>
      <c r="BK78" s="14">
        <f t="shared" si="36"/>
        <v>1800.548055654323</v>
      </c>
      <c r="BL78" s="14">
        <f t="shared" si="37"/>
        <v>1612.3266927199418</v>
      </c>
      <c r="BM78" s="14">
        <f t="shared" si="23"/>
        <v>1851.8846857895412</v>
      </c>
      <c r="BN78" s="14">
        <f t="shared" si="23"/>
        <v>1830.6023708129087</v>
      </c>
      <c r="BO78" s="14">
        <f t="shared" si="23"/>
        <v>1956.7339788798922</v>
      </c>
      <c r="BP78" s="14">
        <f t="shared" si="38"/>
        <v>0</v>
      </c>
      <c r="BQ78" s="14">
        <f t="shared" si="24"/>
        <v>2252.7961889566213</v>
      </c>
      <c r="BR78" s="14">
        <f t="shared" si="24"/>
        <v>2266.818345938012</v>
      </c>
      <c r="BS78" s="14">
        <f t="shared" si="24"/>
        <v>2428.9653527157398</v>
      </c>
      <c r="BT78" s="14">
        <f t="shared" si="39"/>
        <v>2478.3156856300761</v>
      </c>
      <c r="BU78" s="14">
        <f t="shared" si="39"/>
        <v>2247.6573679967128</v>
      </c>
      <c r="BV78" s="14">
        <f t="shared" si="39"/>
        <v>2266.0876246677176</v>
      </c>
      <c r="BW78" s="14">
        <f t="shared" si="39"/>
        <v>2427.7549638727751</v>
      </c>
      <c r="BX78" s="14">
        <f t="shared" si="40"/>
        <v>2107.657179104654</v>
      </c>
      <c r="BY78" s="14">
        <f t="shared" si="25"/>
        <v>2398.867731151237</v>
      </c>
      <c r="BZ78" s="14">
        <f t="shared" si="25"/>
        <v>2485.6446508780914</v>
      </c>
      <c r="CA78" s="14">
        <f t="shared" si="25"/>
        <v>2731.6191964671671</v>
      </c>
      <c r="CB78" s="14">
        <f t="shared" si="41"/>
        <v>0</v>
      </c>
    </row>
    <row r="79" spans="1:80" x14ac:dyDescent="0.3">
      <c r="A79" s="230" t="s">
        <v>163</v>
      </c>
      <c r="B79" s="230" t="s">
        <v>198</v>
      </c>
      <c r="C79" s="230" t="s">
        <v>239</v>
      </c>
      <c r="D79" s="230" t="s">
        <v>338</v>
      </c>
      <c r="E79" s="230" t="s">
        <v>339</v>
      </c>
      <c r="F79" s="13">
        <v>2657.7022983442212</v>
      </c>
      <c r="G79" s="13">
        <v>2790.0802228519296</v>
      </c>
      <c r="H79" s="13">
        <v>2940.3094298409892</v>
      </c>
      <c r="I79" s="13">
        <v>2539.6645989372705</v>
      </c>
      <c r="J79" s="13">
        <v>2881.54968867364</v>
      </c>
      <c r="K79" s="13">
        <v>2913.3382537183143</v>
      </c>
      <c r="L79" s="13">
        <v>2913.1927621389568</v>
      </c>
      <c r="M79" s="13">
        <v>2854.1234872217083</v>
      </c>
      <c r="N79" s="13">
        <v>2764.2732936562429</v>
      </c>
      <c r="O79" s="13">
        <v>2671.7965977501167</v>
      </c>
      <c r="P79" s="13">
        <v>3163.8039386626169</v>
      </c>
      <c r="Q79" s="13"/>
      <c r="R79" s="13">
        <v>4636.8505438446709</v>
      </c>
      <c r="S79" s="13">
        <v>4595.7431549523681</v>
      </c>
      <c r="T79" s="13">
        <v>4568.4535710784075</v>
      </c>
      <c r="U79" s="13">
        <v>4578.5572162526896</v>
      </c>
      <c r="V79" s="13">
        <v>4735.2257169861987</v>
      </c>
      <c r="W79" s="13">
        <v>4787.5871872704274</v>
      </c>
      <c r="X79" s="13">
        <v>4787.9402904293165</v>
      </c>
      <c r="Y79" s="13">
        <v>4682.4207930921748</v>
      </c>
      <c r="Z79" s="13">
        <v>4522.4420435601642</v>
      </c>
      <c r="AA79" s="13">
        <v>4441.5592901928994</v>
      </c>
      <c r="AB79" s="13">
        <v>4538.3900050862276</v>
      </c>
      <c r="AC79" s="13"/>
      <c r="AD79" s="14">
        <f t="shared" si="30"/>
        <v>7294.5528421888921</v>
      </c>
      <c r="AE79" s="14">
        <f t="shared" si="30"/>
        <v>7385.8233778042977</v>
      </c>
      <c r="AF79" s="14">
        <f t="shared" si="30"/>
        <v>7508.7630009193963</v>
      </c>
      <c r="AG79" s="14">
        <f t="shared" si="30"/>
        <v>7118.2218151899597</v>
      </c>
      <c r="AH79" s="165">
        <v>7616.7754056598387</v>
      </c>
      <c r="AI79" s="165">
        <v>7700.9254409887417</v>
      </c>
      <c r="AJ79" s="165">
        <v>7701.1330525682743</v>
      </c>
      <c r="AK79" s="165">
        <v>7536.5442803138831</v>
      </c>
      <c r="AL79" s="14">
        <f t="shared" si="31"/>
        <v>7286.7153372164066</v>
      </c>
      <c r="AM79" s="14">
        <f t="shared" si="31"/>
        <v>7113.3558879430166</v>
      </c>
      <c r="AN79" s="14">
        <f t="shared" si="31"/>
        <v>7702.1939437488445</v>
      </c>
      <c r="AO79" s="14">
        <f t="shared" si="31"/>
        <v>0</v>
      </c>
      <c r="AP79" s="13">
        <v>282849</v>
      </c>
      <c r="AQ79" s="13">
        <v>287595.234</v>
      </c>
      <c r="AR79" s="13">
        <v>291591.158</v>
      </c>
      <c r="AS79" s="14">
        <f t="shared" si="32"/>
        <v>939.61877126813999</v>
      </c>
      <c r="AT79" s="14">
        <f t="shared" si="32"/>
        <v>986.420394928718</v>
      </c>
      <c r="AU79" s="14">
        <f t="shared" si="32"/>
        <v>1039.5332597396452</v>
      </c>
      <c r="AV79" s="14">
        <f t="shared" si="33"/>
        <v>883.06908414806014</v>
      </c>
      <c r="AW79" s="14">
        <f t="shared" si="33"/>
        <v>1001.9462591906652</v>
      </c>
      <c r="AX79" s="14">
        <f t="shared" si="33"/>
        <v>1012.9994900118248</v>
      </c>
      <c r="AY79" s="14">
        <f t="shared" si="33"/>
        <v>1012.9489010026351</v>
      </c>
      <c r="AZ79" s="14">
        <f t="shared" si="34"/>
        <v>978.81002524147459</v>
      </c>
      <c r="BA79" s="14">
        <f t="shared" si="21"/>
        <v>961.16797737205991</v>
      </c>
      <c r="BB79" s="14">
        <f t="shared" si="21"/>
        <v>929.01282145382027</v>
      </c>
      <c r="BC79" s="14">
        <f t="shared" si="21"/>
        <v>1100.0891407896615</v>
      </c>
      <c r="BD79" s="14">
        <f t="shared" si="35"/>
        <v>0</v>
      </c>
      <c r="BE79" s="14">
        <f t="shared" si="22"/>
        <v>1639.3377893662946</v>
      </c>
      <c r="BF79" s="14">
        <f t="shared" si="22"/>
        <v>1624.8044557174917</v>
      </c>
      <c r="BG79" s="14">
        <f t="shared" si="22"/>
        <v>1615.1563452861446</v>
      </c>
      <c r="BH79" s="14">
        <f t="shared" si="36"/>
        <v>1592.0142877794315</v>
      </c>
      <c r="BI79" s="14">
        <f t="shared" si="36"/>
        <v>1646.4896344513827</v>
      </c>
      <c r="BJ79" s="14">
        <f t="shared" si="36"/>
        <v>1664.6962888371188</v>
      </c>
      <c r="BK79" s="14">
        <f t="shared" si="36"/>
        <v>1664.8190666571743</v>
      </c>
      <c r="BL79" s="14">
        <f t="shared" si="37"/>
        <v>1605.81713972691</v>
      </c>
      <c r="BM79" s="14">
        <f t="shared" si="23"/>
        <v>1572.5024301203005</v>
      </c>
      <c r="BN79" s="14">
        <f t="shared" si="23"/>
        <v>1544.3786144915389</v>
      </c>
      <c r="BO79" s="14">
        <f t="shared" si="23"/>
        <v>1578.0477103060155</v>
      </c>
      <c r="BP79" s="14">
        <f t="shared" si="38"/>
        <v>0</v>
      </c>
      <c r="BQ79" s="14">
        <f t="shared" si="24"/>
        <v>2578.9565606344345</v>
      </c>
      <c r="BR79" s="14">
        <f t="shared" si="24"/>
        <v>2611.2248506462097</v>
      </c>
      <c r="BS79" s="14">
        <f t="shared" si="24"/>
        <v>2654.6896050257901</v>
      </c>
      <c r="BT79" s="14">
        <f t="shared" si="39"/>
        <v>2475.083371927492</v>
      </c>
      <c r="BU79" s="14">
        <f t="shared" si="39"/>
        <v>2648.4358936420481</v>
      </c>
      <c r="BV79" s="14">
        <f t="shared" si="39"/>
        <v>2677.6957788489435</v>
      </c>
      <c r="BW79" s="14">
        <f t="shared" si="39"/>
        <v>2677.76796765981</v>
      </c>
      <c r="BX79" s="14">
        <f t="shared" si="40"/>
        <v>2584.6271649683845</v>
      </c>
      <c r="BY79" s="14">
        <f t="shared" si="25"/>
        <v>2533.67040749236</v>
      </c>
      <c r="BZ79" s="14">
        <f t="shared" si="25"/>
        <v>2473.3914359453593</v>
      </c>
      <c r="CA79" s="14">
        <f t="shared" si="25"/>
        <v>2678.1368510956772</v>
      </c>
      <c r="CB79" s="14">
        <f t="shared" si="41"/>
        <v>0</v>
      </c>
    </row>
    <row r="80" spans="1:80" x14ac:dyDescent="0.3">
      <c r="A80" s="230" t="s">
        <v>163</v>
      </c>
      <c r="B80" s="230" t="s">
        <v>198</v>
      </c>
      <c r="C80" s="230" t="s">
        <v>239</v>
      </c>
      <c r="D80" s="230" t="s">
        <v>340</v>
      </c>
      <c r="E80" s="230" t="s">
        <v>341</v>
      </c>
      <c r="F80" s="13">
        <v>1542.9286817295833</v>
      </c>
      <c r="G80" s="13">
        <v>1466.4649879587539</v>
      </c>
      <c r="H80" s="13">
        <v>1554.3191771416286</v>
      </c>
      <c r="I80" s="13">
        <v>1459.1350236252938</v>
      </c>
      <c r="J80" s="13">
        <v>1572.8297605268879</v>
      </c>
      <c r="K80" s="13">
        <v>1541.3730287174726</v>
      </c>
      <c r="L80" s="13">
        <v>1621.0024305063891</v>
      </c>
      <c r="M80" s="13">
        <v>1570.6677173040209</v>
      </c>
      <c r="N80" s="13">
        <v>1507.1387159839114</v>
      </c>
      <c r="O80" s="13">
        <v>1554.5773258746967</v>
      </c>
      <c r="P80" s="13">
        <v>1659.474522124422</v>
      </c>
      <c r="Q80" s="13"/>
      <c r="R80" s="13">
        <v>4082.7369992143531</v>
      </c>
      <c r="S80" s="13">
        <v>3898.8079194348311</v>
      </c>
      <c r="T80" s="13">
        <v>4216.4166212869641</v>
      </c>
      <c r="U80" s="13">
        <v>4251.7040495543879</v>
      </c>
      <c r="V80" s="13">
        <v>4018.2405908050569</v>
      </c>
      <c r="W80" s="13">
        <v>3932.1571157785793</v>
      </c>
      <c r="X80" s="13">
        <v>4172.5304159252864</v>
      </c>
      <c r="Y80" s="13">
        <v>4051.307106381571</v>
      </c>
      <c r="Z80" s="13">
        <v>4185.1666056847025</v>
      </c>
      <c r="AA80" s="13">
        <v>4016.9351303589237</v>
      </c>
      <c r="AB80" s="13">
        <v>4304.5398724371771</v>
      </c>
      <c r="AC80" s="13"/>
      <c r="AD80" s="14">
        <f t="shared" si="30"/>
        <v>5625.6656809439364</v>
      </c>
      <c r="AE80" s="14">
        <f t="shared" si="30"/>
        <v>5365.2729073935852</v>
      </c>
      <c r="AF80" s="14">
        <f t="shared" si="30"/>
        <v>5770.7357984285927</v>
      </c>
      <c r="AG80" s="14">
        <f t="shared" si="30"/>
        <v>5710.8390731796817</v>
      </c>
      <c r="AH80" s="165">
        <v>5591.0703513319449</v>
      </c>
      <c r="AI80" s="165">
        <v>5473.5301444960514</v>
      </c>
      <c r="AJ80" s="165">
        <v>5793.5328464316754</v>
      </c>
      <c r="AK80" s="165">
        <v>5621.9748236855912</v>
      </c>
      <c r="AL80" s="14">
        <f t="shared" si="31"/>
        <v>5692.3053216686139</v>
      </c>
      <c r="AM80" s="14">
        <f t="shared" si="31"/>
        <v>5571.5124562336205</v>
      </c>
      <c r="AN80" s="14">
        <f t="shared" si="31"/>
        <v>5964.0143945615991</v>
      </c>
      <c r="AO80" s="14">
        <f t="shared" si="31"/>
        <v>0</v>
      </c>
      <c r="AP80" s="13">
        <v>275929</v>
      </c>
      <c r="AQ80" s="13">
        <v>282283.96999999997</v>
      </c>
      <c r="AR80" s="13">
        <v>286485.48700000002</v>
      </c>
      <c r="AS80" s="14">
        <f t="shared" si="32"/>
        <v>559.1759770555409</v>
      </c>
      <c r="AT80" s="14">
        <f t="shared" si="32"/>
        <v>531.46461153367488</v>
      </c>
      <c r="AU80" s="14">
        <f t="shared" si="32"/>
        <v>563.3040300735438</v>
      </c>
      <c r="AV80" s="14">
        <f t="shared" si="33"/>
        <v>516.90325299920289</v>
      </c>
      <c r="AW80" s="14">
        <f t="shared" si="33"/>
        <v>557.17997749815129</v>
      </c>
      <c r="AX80" s="14">
        <f t="shared" si="33"/>
        <v>546.03632955759861</v>
      </c>
      <c r="AY80" s="14">
        <f t="shared" si="33"/>
        <v>574.2453000453371</v>
      </c>
      <c r="AZ80" s="14">
        <f t="shared" si="34"/>
        <v>548.25385179250657</v>
      </c>
      <c r="BA80" s="14">
        <f t="shared" si="21"/>
        <v>533.90871468327146</v>
      </c>
      <c r="BB80" s="14">
        <f t="shared" si="21"/>
        <v>550.71399409420837</v>
      </c>
      <c r="BC80" s="14">
        <f t="shared" si="21"/>
        <v>587.87416165516674</v>
      </c>
      <c r="BD80" s="14">
        <f t="shared" si="35"/>
        <v>0</v>
      </c>
      <c r="BE80" s="14">
        <f t="shared" si="22"/>
        <v>1479.6331662182492</v>
      </c>
      <c r="BF80" s="14">
        <f t="shared" si="22"/>
        <v>1412.9750477241721</v>
      </c>
      <c r="BG80" s="14">
        <f t="shared" si="22"/>
        <v>1528.0802747398657</v>
      </c>
      <c r="BH80" s="14">
        <f t="shared" si="36"/>
        <v>1506.1797698092416</v>
      </c>
      <c r="BI80" s="14">
        <f t="shared" si="36"/>
        <v>1423.474592200562</v>
      </c>
      <c r="BJ80" s="14">
        <f t="shared" si="36"/>
        <v>1392.9792456080943</v>
      </c>
      <c r="BK80" s="14">
        <f t="shared" si="36"/>
        <v>1478.1322566510903</v>
      </c>
      <c r="BL80" s="14">
        <f t="shared" si="37"/>
        <v>1414.1404330131286</v>
      </c>
      <c r="BM80" s="14">
        <f t="shared" si="23"/>
        <v>1482.6086673234413</v>
      </c>
      <c r="BN80" s="14">
        <f t="shared" si="23"/>
        <v>1423.0121286585718</v>
      </c>
      <c r="BO80" s="14">
        <f t="shared" si="23"/>
        <v>1524.8970291997728</v>
      </c>
      <c r="BP80" s="14">
        <f t="shared" si="38"/>
        <v>0</v>
      </c>
      <c r="BQ80" s="14">
        <f t="shared" si="24"/>
        <v>2038.8091432737901</v>
      </c>
      <c r="BR80" s="14">
        <f t="shared" si="24"/>
        <v>1944.4396592578471</v>
      </c>
      <c r="BS80" s="14">
        <f t="shared" si="24"/>
        <v>2091.3843048134095</v>
      </c>
      <c r="BT80" s="14">
        <f t="shared" si="39"/>
        <v>2023.0830228084442</v>
      </c>
      <c r="BU80" s="14">
        <f t="shared" si="39"/>
        <v>1980.6545696987137</v>
      </c>
      <c r="BV80" s="14">
        <f t="shared" si="39"/>
        <v>1939.015575165693</v>
      </c>
      <c r="BW80" s="14">
        <f t="shared" si="39"/>
        <v>2052.3775566964273</v>
      </c>
      <c r="BX80" s="14">
        <f t="shared" si="40"/>
        <v>1962.3942848056354</v>
      </c>
      <c r="BY80" s="14">
        <f t="shared" si="25"/>
        <v>2016.5173820067128</v>
      </c>
      <c r="BZ80" s="14">
        <f t="shared" si="25"/>
        <v>1973.7261227527802</v>
      </c>
      <c r="CA80" s="14">
        <f t="shared" si="25"/>
        <v>2112.7711908549391</v>
      </c>
      <c r="CB80" s="14">
        <f t="shared" si="41"/>
        <v>0</v>
      </c>
    </row>
    <row r="81" spans="1:80" x14ac:dyDescent="0.3">
      <c r="A81" s="230" t="s">
        <v>148</v>
      </c>
      <c r="B81" s="230" t="s">
        <v>158</v>
      </c>
      <c r="C81" s="230" t="s">
        <v>165</v>
      </c>
      <c r="D81" s="230" t="s">
        <v>344</v>
      </c>
      <c r="E81" s="230" t="s">
        <v>345</v>
      </c>
      <c r="F81" s="13">
        <v>1933.0005567107719</v>
      </c>
      <c r="G81" s="13">
        <v>1959.4786295910822</v>
      </c>
      <c r="H81" s="13">
        <v>1822.5348699409519</v>
      </c>
      <c r="I81" s="13">
        <v>1660.4995668021206</v>
      </c>
      <c r="J81" s="13">
        <v>2004.3969325357893</v>
      </c>
      <c r="K81" s="13">
        <v>2010.223203702416</v>
      </c>
      <c r="L81" s="13">
        <v>2068.0043071732212</v>
      </c>
      <c r="M81" s="13">
        <v>1995.1801164127357</v>
      </c>
      <c r="N81" s="13">
        <v>1907.6547895842855</v>
      </c>
      <c r="O81" s="13">
        <v>2047.7759322361032</v>
      </c>
      <c r="P81" s="13">
        <v>1891.571072966349</v>
      </c>
      <c r="Q81" s="13"/>
      <c r="R81" s="13">
        <v>2742.4889344753656</v>
      </c>
      <c r="S81" s="13">
        <v>2937.7973995924849</v>
      </c>
      <c r="T81" s="13">
        <v>2919.534974222558</v>
      </c>
      <c r="U81" s="13">
        <v>2924.7926589592416</v>
      </c>
      <c r="V81" s="13">
        <v>2825.1675472886154</v>
      </c>
      <c r="W81" s="13">
        <v>2839.0640769611873</v>
      </c>
      <c r="X81" s="13">
        <v>2880.5370032116602</v>
      </c>
      <c r="Y81" s="13">
        <v>2867.4581678297991</v>
      </c>
      <c r="Z81" s="13">
        <v>2894.1473553921542</v>
      </c>
      <c r="AA81" s="13">
        <v>2879.623736218351</v>
      </c>
      <c r="AB81" s="13">
        <v>2896.958887769229</v>
      </c>
      <c r="AC81" s="13"/>
      <c r="AD81" s="14">
        <f t="shared" si="30"/>
        <v>4675.4894911861375</v>
      </c>
      <c r="AE81" s="14">
        <f t="shared" si="30"/>
        <v>4897.2760291835675</v>
      </c>
      <c r="AF81" s="14">
        <f t="shared" si="30"/>
        <v>4742.0698441635104</v>
      </c>
      <c r="AG81" s="14">
        <f t="shared" si="30"/>
        <v>4585.2922257613627</v>
      </c>
      <c r="AH81" s="165">
        <v>4829.564479824403</v>
      </c>
      <c r="AI81" s="165">
        <v>4849.2872806636033</v>
      </c>
      <c r="AJ81" s="165">
        <v>4948.5413103848814</v>
      </c>
      <c r="AK81" s="165">
        <v>4862.6382842425346</v>
      </c>
      <c r="AL81" s="14">
        <f t="shared" si="31"/>
        <v>4801.8021449764401</v>
      </c>
      <c r="AM81" s="14">
        <f t="shared" si="31"/>
        <v>4927.3996684544545</v>
      </c>
      <c r="AN81" s="14">
        <f t="shared" si="31"/>
        <v>4788.5299607355782</v>
      </c>
      <c r="AO81" s="14">
        <f t="shared" si="31"/>
        <v>0</v>
      </c>
      <c r="AP81" s="13">
        <v>127595</v>
      </c>
      <c r="AQ81" s="13">
        <v>127761.109</v>
      </c>
      <c r="AR81" s="13">
        <v>128023.50199999999</v>
      </c>
      <c r="AS81" s="14">
        <f t="shared" si="32"/>
        <v>1514.9500816730842</v>
      </c>
      <c r="AT81" s="14">
        <f t="shared" si="32"/>
        <v>1535.7017356409594</v>
      </c>
      <c r="AU81" s="14">
        <f t="shared" si="32"/>
        <v>1428.3748343908082</v>
      </c>
      <c r="AV81" s="14">
        <f t="shared" si="33"/>
        <v>1299.6909464852256</v>
      </c>
      <c r="AW81" s="14">
        <f t="shared" si="33"/>
        <v>1568.8631291825977</v>
      </c>
      <c r="AX81" s="14">
        <f t="shared" si="33"/>
        <v>1573.4234145560022</v>
      </c>
      <c r="AY81" s="14">
        <f t="shared" si="33"/>
        <v>1618.6493083534685</v>
      </c>
      <c r="AZ81" s="14">
        <f t="shared" si="34"/>
        <v>1558.4483202254034</v>
      </c>
      <c r="BA81" s="14">
        <f t="shared" si="21"/>
        <v>1493.1420089538246</v>
      </c>
      <c r="BB81" s="14">
        <f t="shared" si="21"/>
        <v>1602.8163407974982</v>
      </c>
      <c r="BC81" s="14">
        <f t="shared" si="21"/>
        <v>1480.5531102319635</v>
      </c>
      <c r="BD81" s="14">
        <f t="shared" si="35"/>
        <v>0</v>
      </c>
      <c r="BE81" s="14">
        <f t="shared" si="22"/>
        <v>2149.3702217762184</v>
      </c>
      <c r="BF81" s="14">
        <f t="shared" si="22"/>
        <v>2302.4392802166894</v>
      </c>
      <c r="BG81" s="14">
        <f t="shared" si="22"/>
        <v>2288.1264737823253</v>
      </c>
      <c r="BH81" s="14">
        <f t="shared" si="36"/>
        <v>2289.2668057219521</v>
      </c>
      <c r="BI81" s="14">
        <f t="shared" si="36"/>
        <v>2211.2891547369204</v>
      </c>
      <c r="BJ81" s="14">
        <f t="shared" si="36"/>
        <v>2222.1661186121887</v>
      </c>
      <c r="BK81" s="14">
        <f t="shared" si="36"/>
        <v>2254.6274259498332</v>
      </c>
      <c r="BL81" s="14">
        <f t="shared" si="37"/>
        <v>2239.7904470929088</v>
      </c>
      <c r="BM81" s="14">
        <f t="shared" si="23"/>
        <v>2265.2803956109633</v>
      </c>
      <c r="BN81" s="14">
        <f t="shared" si="23"/>
        <v>2253.9126020097019</v>
      </c>
      <c r="BO81" s="14">
        <f t="shared" si="23"/>
        <v>2267.4810123706966</v>
      </c>
      <c r="BP81" s="14">
        <f t="shared" si="38"/>
        <v>0</v>
      </c>
      <c r="BQ81" s="14">
        <f t="shared" si="24"/>
        <v>3664.3203034493026</v>
      </c>
      <c r="BR81" s="14">
        <f t="shared" si="24"/>
        <v>3838.1410158576491</v>
      </c>
      <c r="BS81" s="14">
        <f t="shared" si="24"/>
        <v>3716.501308173134</v>
      </c>
      <c r="BT81" s="14">
        <f t="shared" si="39"/>
        <v>3588.9577522071781</v>
      </c>
      <c r="BU81" s="14">
        <f t="shared" si="39"/>
        <v>3780.1522839195168</v>
      </c>
      <c r="BV81" s="14">
        <f t="shared" si="39"/>
        <v>3795.5895331681909</v>
      </c>
      <c r="BW81" s="14">
        <f t="shared" si="39"/>
        <v>3873.2767343033015</v>
      </c>
      <c r="BX81" s="14">
        <f t="shared" si="40"/>
        <v>3798.2387673183121</v>
      </c>
      <c r="BY81" s="14">
        <f t="shared" si="25"/>
        <v>3758.4224045647879</v>
      </c>
      <c r="BZ81" s="14">
        <f t="shared" si="25"/>
        <v>3856.7289428071999</v>
      </c>
      <c r="CA81" s="14">
        <f t="shared" si="25"/>
        <v>3748.0341226026599</v>
      </c>
      <c r="CB81" s="14">
        <f t="shared" si="41"/>
        <v>0</v>
      </c>
    </row>
    <row r="82" spans="1:80" x14ac:dyDescent="0.3">
      <c r="A82" s="230" t="s">
        <v>163</v>
      </c>
      <c r="B82" s="230" t="s">
        <v>198</v>
      </c>
      <c r="C82" s="230" t="s">
        <v>239</v>
      </c>
      <c r="D82" s="230" t="s">
        <v>346</v>
      </c>
      <c r="E82" s="230" t="s">
        <v>347</v>
      </c>
      <c r="F82" s="13">
        <v>1051.6281385090763</v>
      </c>
      <c r="G82" s="13">
        <v>967.31290056541161</v>
      </c>
      <c r="H82" s="13">
        <v>1020.8746442827595</v>
      </c>
      <c r="I82" s="13">
        <v>1007.2166072402238</v>
      </c>
      <c r="J82" s="13">
        <v>1187.2815049600822</v>
      </c>
      <c r="K82" s="13">
        <v>1201.8860165050723</v>
      </c>
      <c r="L82" s="13">
        <v>1126.1468566115798</v>
      </c>
      <c r="M82" s="13">
        <v>1077.8770212459854</v>
      </c>
      <c r="N82" s="13">
        <v>1168.9272139026587</v>
      </c>
      <c r="O82" s="13">
        <v>1180.8809378189537</v>
      </c>
      <c r="P82" s="13">
        <v>1234.2451163761032</v>
      </c>
      <c r="Q82" s="13"/>
      <c r="R82" s="13">
        <v>2841.166902478798</v>
      </c>
      <c r="S82" s="13">
        <v>2773.8177288118259</v>
      </c>
      <c r="T82" s="13">
        <v>2957.7280960915627</v>
      </c>
      <c r="U82" s="13">
        <v>2974.8658945541742</v>
      </c>
      <c r="V82" s="13">
        <v>3230.8517889700402</v>
      </c>
      <c r="W82" s="13">
        <v>3100.5849540231648</v>
      </c>
      <c r="X82" s="13">
        <v>3309.4278616579722</v>
      </c>
      <c r="Y82" s="13">
        <v>3247.7388001460731</v>
      </c>
      <c r="Z82" s="13">
        <v>2852.5708937696518</v>
      </c>
      <c r="AA82" s="13">
        <v>2822.1827930955174</v>
      </c>
      <c r="AB82" s="13">
        <v>3042.8465629241477</v>
      </c>
      <c r="AC82" s="13"/>
      <c r="AD82" s="14">
        <f t="shared" si="30"/>
        <v>3892.795040987874</v>
      </c>
      <c r="AE82" s="14">
        <f t="shared" si="30"/>
        <v>3741.1306293772377</v>
      </c>
      <c r="AF82" s="14">
        <f t="shared" si="30"/>
        <v>3978.6027403743224</v>
      </c>
      <c r="AG82" s="14">
        <f t="shared" si="30"/>
        <v>3982.082501794398</v>
      </c>
      <c r="AH82" s="165">
        <v>4418.1332939301228</v>
      </c>
      <c r="AI82" s="165">
        <v>4302.4709705282366</v>
      </c>
      <c r="AJ82" s="165">
        <v>4435.5747182695522</v>
      </c>
      <c r="AK82" s="165">
        <v>4325.615821392058</v>
      </c>
      <c r="AL82" s="14">
        <f t="shared" si="31"/>
        <v>4021.4981076723107</v>
      </c>
      <c r="AM82" s="14">
        <f t="shared" si="31"/>
        <v>4003.0637309144713</v>
      </c>
      <c r="AN82" s="14">
        <f t="shared" si="31"/>
        <v>4277.0916793002507</v>
      </c>
      <c r="AO82" s="14">
        <f t="shared" si="31"/>
        <v>0</v>
      </c>
      <c r="AP82" s="13">
        <v>182998</v>
      </c>
      <c r="AQ82" s="13">
        <v>181803.28200000001</v>
      </c>
      <c r="AR82" s="13">
        <v>181934.65</v>
      </c>
      <c r="AS82" s="14">
        <f t="shared" si="32"/>
        <v>574.6664654854568</v>
      </c>
      <c r="AT82" s="14">
        <f t="shared" si="32"/>
        <v>528.59206142439348</v>
      </c>
      <c r="AU82" s="14">
        <f t="shared" si="32"/>
        <v>557.86109371837915</v>
      </c>
      <c r="AV82" s="14">
        <f t="shared" si="33"/>
        <v>554.01453491924519</v>
      </c>
      <c r="AW82" s="14">
        <f t="shared" si="33"/>
        <v>653.05834520637654</v>
      </c>
      <c r="AX82" s="14">
        <f t="shared" si="33"/>
        <v>661.0914848638829</v>
      </c>
      <c r="AY82" s="14">
        <f t="shared" si="33"/>
        <v>619.43153293106104</v>
      </c>
      <c r="AZ82" s="14">
        <f t="shared" si="34"/>
        <v>592.45285120013443</v>
      </c>
      <c r="BA82" s="14">
        <f t="shared" si="21"/>
        <v>642.96265779330577</v>
      </c>
      <c r="BB82" s="14">
        <f t="shared" si="21"/>
        <v>649.53774476907063</v>
      </c>
      <c r="BC82" s="14">
        <f t="shared" si="21"/>
        <v>678.89044840021268</v>
      </c>
      <c r="BD82" s="14">
        <f t="shared" si="35"/>
        <v>0</v>
      </c>
      <c r="BE82" s="14">
        <f t="shared" si="22"/>
        <v>1552.5671878811779</v>
      </c>
      <c r="BF82" s="14">
        <f t="shared" si="22"/>
        <v>1515.76395851967</v>
      </c>
      <c r="BG82" s="14">
        <f t="shared" si="22"/>
        <v>1616.2625253235349</v>
      </c>
      <c r="BH82" s="14">
        <f t="shared" si="36"/>
        <v>1636.3103360005207</v>
      </c>
      <c r="BI82" s="14">
        <f t="shared" si="36"/>
        <v>1777.1141166582679</v>
      </c>
      <c r="BJ82" s="14">
        <f t="shared" si="36"/>
        <v>1705.4614855760219</v>
      </c>
      <c r="BK82" s="14">
        <f t="shared" si="36"/>
        <v>1820.3344985037024</v>
      </c>
      <c r="BL82" s="14">
        <f t="shared" si="37"/>
        <v>1785.1128414219465</v>
      </c>
      <c r="BM82" s="14">
        <f t="shared" si="23"/>
        <v>1569.0425730431268</v>
      </c>
      <c r="BN82" s="14">
        <f t="shared" si="23"/>
        <v>1552.3277479091478</v>
      </c>
      <c r="BO82" s="14">
        <f t="shared" si="23"/>
        <v>1673.7027678764061</v>
      </c>
      <c r="BP82" s="14">
        <f t="shared" si="38"/>
        <v>0</v>
      </c>
      <c r="BQ82" s="14">
        <f t="shared" si="24"/>
        <v>2127.2336533666348</v>
      </c>
      <c r="BR82" s="14">
        <f t="shared" si="24"/>
        <v>2044.3560199440637</v>
      </c>
      <c r="BS82" s="14">
        <f t="shared" si="24"/>
        <v>2174.1236190419145</v>
      </c>
      <c r="BT82" s="14">
        <f t="shared" si="39"/>
        <v>2190.324870919766</v>
      </c>
      <c r="BU82" s="14">
        <f t="shared" si="39"/>
        <v>2430.1724618646449</v>
      </c>
      <c r="BV82" s="14">
        <f t="shared" si="39"/>
        <v>2366.5529704399046</v>
      </c>
      <c r="BW82" s="14">
        <f t="shared" si="39"/>
        <v>2439.7660314347636</v>
      </c>
      <c r="BX82" s="14">
        <f t="shared" si="40"/>
        <v>2377.5656926220809</v>
      </c>
      <c r="BY82" s="14">
        <f t="shared" si="25"/>
        <v>2212.0052308364325</v>
      </c>
      <c r="BZ82" s="14">
        <f t="shared" si="25"/>
        <v>2201.8654926782187</v>
      </c>
      <c r="CA82" s="14">
        <f t="shared" si="25"/>
        <v>2352.5932162766185</v>
      </c>
      <c r="CB82" s="14">
        <f t="shared" si="41"/>
        <v>0</v>
      </c>
    </row>
    <row r="83" spans="1:80" x14ac:dyDescent="0.3">
      <c r="A83" s="230" t="s">
        <v>181</v>
      </c>
      <c r="B83" s="230" t="s">
        <v>205</v>
      </c>
      <c r="C83" s="230" t="s">
        <v>229</v>
      </c>
      <c r="D83" s="230" t="s">
        <v>348</v>
      </c>
      <c r="E83" s="230" t="s">
        <v>349</v>
      </c>
      <c r="F83" s="13">
        <v>10182.691695422593</v>
      </c>
      <c r="G83" s="13">
        <v>10550.571738330269</v>
      </c>
      <c r="H83" s="13">
        <v>10551.311685466042</v>
      </c>
      <c r="I83" s="13">
        <v>10385.425366623676</v>
      </c>
      <c r="J83" s="13">
        <v>11081.913281852616</v>
      </c>
      <c r="K83" s="13">
        <v>11285.802972063892</v>
      </c>
      <c r="L83" s="13">
        <v>11062.294805696052</v>
      </c>
      <c r="M83" s="13">
        <v>11050.969648986957</v>
      </c>
      <c r="N83" s="13">
        <v>11235.653210956192</v>
      </c>
      <c r="O83" s="13">
        <v>10917.08380100776</v>
      </c>
      <c r="P83" s="13">
        <v>11658.111765220654</v>
      </c>
      <c r="Q83" s="13"/>
      <c r="R83" s="13">
        <v>22532.569005343983</v>
      </c>
      <c r="S83" s="13">
        <v>22417.438366290062</v>
      </c>
      <c r="T83" s="13">
        <v>23345.626242706836</v>
      </c>
      <c r="U83" s="13">
        <v>23540.883346832641</v>
      </c>
      <c r="V83" s="13">
        <v>22812.940132723503</v>
      </c>
      <c r="W83" s="13">
        <v>22662.885179524674</v>
      </c>
      <c r="X83" s="13">
        <v>23257.52175409441</v>
      </c>
      <c r="Y83" s="13">
        <v>22712.592665724722</v>
      </c>
      <c r="Z83" s="13">
        <v>23427.3953618466</v>
      </c>
      <c r="AA83" s="13">
        <v>23437.113094393095</v>
      </c>
      <c r="AB83" s="13">
        <v>24820.149084172321</v>
      </c>
      <c r="AC83" s="13"/>
      <c r="AD83" s="14">
        <f t="shared" si="30"/>
        <v>32715.260700766576</v>
      </c>
      <c r="AE83" s="14">
        <f t="shared" si="30"/>
        <v>32968.010104620334</v>
      </c>
      <c r="AF83" s="14">
        <f t="shared" si="30"/>
        <v>33896.937928172876</v>
      </c>
      <c r="AG83" s="14">
        <f t="shared" si="30"/>
        <v>33926.308713456317</v>
      </c>
      <c r="AH83" s="165">
        <v>33894.853414576115</v>
      </c>
      <c r="AI83" s="165">
        <v>33948.688151588562</v>
      </c>
      <c r="AJ83" s="165">
        <v>34319.816559790459</v>
      </c>
      <c r="AK83" s="165">
        <v>33763.562314711671</v>
      </c>
      <c r="AL83" s="14">
        <f t="shared" si="31"/>
        <v>34663.048572802792</v>
      </c>
      <c r="AM83" s="14">
        <f t="shared" si="31"/>
        <v>34354.196895400855</v>
      </c>
      <c r="AN83" s="14">
        <f t="shared" si="31"/>
        <v>36478.260849392973</v>
      </c>
      <c r="AO83" s="14">
        <f t="shared" si="31"/>
        <v>0</v>
      </c>
      <c r="AP83" s="13">
        <v>1370728</v>
      </c>
      <c r="AQ83" s="13">
        <v>1378406.2159999998</v>
      </c>
      <c r="AR83" s="13">
        <v>1385436.6239999998</v>
      </c>
      <c r="AS83" s="14">
        <f t="shared" si="32"/>
        <v>742.86741756370282</v>
      </c>
      <c r="AT83" s="14">
        <f t="shared" si="32"/>
        <v>769.70571392211059</v>
      </c>
      <c r="AU83" s="14">
        <f t="shared" si="32"/>
        <v>769.75969597659366</v>
      </c>
      <c r="AV83" s="14">
        <f t="shared" si="33"/>
        <v>753.43721220012822</v>
      </c>
      <c r="AW83" s="14">
        <f t="shared" si="33"/>
        <v>803.96570714917743</v>
      </c>
      <c r="AX83" s="14">
        <f t="shared" si="33"/>
        <v>818.7574055501716</v>
      </c>
      <c r="AY83" s="14">
        <f t="shared" si="33"/>
        <v>802.54243468211791</v>
      </c>
      <c r="AZ83" s="14">
        <f t="shared" si="34"/>
        <v>797.65248424578658</v>
      </c>
      <c r="BA83" s="14">
        <f t="shared" si="21"/>
        <v>815.119163025901</v>
      </c>
      <c r="BB83" s="14">
        <f t="shared" si="21"/>
        <v>792.0077314137535</v>
      </c>
      <c r="BC83" s="14">
        <f t="shared" si="21"/>
        <v>845.76749799136542</v>
      </c>
      <c r="BD83" s="14">
        <f t="shared" si="35"/>
        <v>0</v>
      </c>
      <c r="BE83" s="14">
        <f t="shared" si="22"/>
        <v>1643.8395513438102</v>
      </c>
      <c r="BF83" s="14">
        <f t="shared" si="22"/>
        <v>1635.4403183045843</v>
      </c>
      <c r="BG83" s="14">
        <f t="shared" si="22"/>
        <v>1703.1552753505316</v>
      </c>
      <c r="BH83" s="14">
        <f t="shared" si="36"/>
        <v>1707.8335162435631</v>
      </c>
      <c r="BI83" s="14">
        <f t="shared" si="36"/>
        <v>1655.023016286478</v>
      </c>
      <c r="BJ83" s="14">
        <f t="shared" si="36"/>
        <v>1644.1368963998257</v>
      </c>
      <c r="BK83" s="14">
        <f t="shared" si="36"/>
        <v>1687.2763256672963</v>
      </c>
      <c r="BL83" s="14">
        <f t="shared" si="37"/>
        <v>1639.3815691221923</v>
      </c>
      <c r="BM83" s="14">
        <f t="shared" si="23"/>
        <v>1699.600240474148</v>
      </c>
      <c r="BN83" s="14">
        <f t="shared" si="23"/>
        <v>1700.3052382051285</v>
      </c>
      <c r="BO83" s="14">
        <f t="shared" si="23"/>
        <v>1800.6411169704361</v>
      </c>
      <c r="BP83" s="14">
        <f t="shared" si="38"/>
        <v>0</v>
      </c>
      <c r="BQ83" s="14">
        <f t="shared" si="24"/>
        <v>2386.7069689075133</v>
      </c>
      <c r="BR83" s="14">
        <f t="shared" si="24"/>
        <v>2405.1460322266953</v>
      </c>
      <c r="BS83" s="14">
        <f t="shared" si="24"/>
        <v>2472.9149713271249</v>
      </c>
      <c r="BT83" s="14">
        <f t="shared" si="39"/>
        <v>2461.2707284436915</v>
      </c>
      <c r="BU83" s="14">
        <f t="shared" si="39"/>
        <v>2458.9887234356552</v>
      </c>
      <c r="BV83" s="14">
        <f t="shared" si="39"/>
        <v>2462.8943019499966</v>
      </c>
      <c r="BW83" s="14">
        <f t="shared" si="39"/>
        <v>2489.8187603494139</v>
      </c>
      <c r="BX83" s="14">
        <f t="shared" si="40"/>
        <v>2437.0340533679782</v>
      </c>
      <c r="BY83" s="14">
        <f t="shared" si="25"/>
        <v>2514.7194035000489</v>
      </c>
      <c r="BZ83" s="14">
        <f t="shared" si="25"/>
        <v>2492.3129696188821</v>
      </c>
      <c r="CA83" s="14">
        <f t="shared" si="25"/>
        <v>2646.4086149618015</v>
      </c>
      <c r="CB83" s="14">
        <f t="shared" si="41"/>
        <v>0</v>
      </c>
    </row>
    <row r="84" spans="1:80" x14ac:dyDescent="0.3">
      <c r="A84" s="230" t="s">
        <v>163</v>
      </c>
      <c r="B84" s="230" t="s">
        <v>198</v>
      </c>
      <c r="C84" s="230" t="s">
        <v>239</v>
      </c>
      <c r="D84" s="230" t="s">
        <v>350</v>
      </c>
      <c r="E84" s="230" t="s">
        <v>351</v>
      </c>
      <c r="F84" s="13">
        <v>1701.6055993166688</v>
      </c>
      <c r="G84" s="13">
        <v>1815.8575669704605</v>
      </c>
      <c r="H84" s="13">
        <v>2005.8579370049845</v>
      </c>
      <c r="I84" s="13">
        <v>1794.1310475167982</v>
      </c>
      <c r="J84" s="13">
        <v>1906.4776056177275</v>
      </c>
      <c r="K84" s="13">
        <v>1924.0152065279904</v>
      </c>
      <c r="L84" s="13">
        <v>1926.7544592443346</v>
      </c>
      <c r="M84" s="13">
        <v>1881.8666286843102</v>
      </c>
      <c r="N84" s="13">
        <v>1893.8722973309686</v>
      </c>
      <c r="O84" s="13">
        <v>1919.1098327928248</v>
      </c>
      <c r="P84" s="13">
        <v>2245.1248728020892</v>
      </c>
      <c r="Q84" s="13"/>
      <c r="R84" s="13">
        <v>4037.443352142448</v>
      </c>
      <c r="S84" s="13">
        <v>4099.0721832184227</v>
      </c>
      <c r="T84" s="13">
        <v>3963.3292552906519</v>
      </c>
      <c r="U84" s="13">
        <v>4114.6910835995759</v>
      </c>
      <c r="V84" s="13">
        <v>4055.9783270163175</v>
      </c>
      <c r="W84" s="13">
        <v>4092.0116023804844</v>
      </c>
      <c r="X84" s="13">
        <v>4104.5731343949401</v>
      </c>
      <c r="Y84" s="13">
        <v>4011.058094240414</v>
      </c>
      <c r="Z84" s="13">
        <v>4128.3502631065921</v>
      </c>
      <c r="AA84" s="13">
        <v>3916.2137371925037</v>
      </c>
      <c r="AB84" s="13">
        <v>4179.0678704677284</v>
      </c>
      <c r="AC84" s="13"/>
      <c r="AD84" s="14">
        <f t="shared" si="30"/>
        <v>5739.0489514591172</v>
      </c>
      <c r="AE84" s="14">
        <f t="shared" si="30"/>
        <v>5914.9297501888832</v>
      </c>
      <c r="AF84" s="14">
        <f t="shared" si="30"/>
        <v>5969.1871922956361</v>
      </c>
      <c r="AG84" s="14">
        <f t="shared" si="30"/>
        <v>5908.8221311163743</v>
      </c>
      <c r="AH84" s="165">
        <v>5962.4559326340459</v>
      </c>
      <c r="AI84" s="165">
        <v>6016.0268089084748</v>
      </c>
      <c r="AJ84" s="165">
        <v>6031.3275936392756</v>
      </c>
      <c r="AK84" s="165">
        <v>5892.9247229247239</v>
      </c>
      <c r="AL84" s="14">
        <f t="shared" si="31"/>
        <v>6022.2225604375608</v>
      </c>
      <c r="AM84" s="14">
        <f t="shared" si="31"/>
        <v>5835.3235699853285</v>
      </c>
      <c r="AN84" s="14">
        <f t="shared" si="31"/>
        <v>6424.1927432698176</v>
      </c>
      <c r="AO84" s="14">
        <f t="shared" si="31"/>
        <v>0</v>
      </c>
      <c r="AP84" s="13">
        <v>271224</v>
      </c>
      <c r="AQ84" s="13">
        <v>277848.364</v>
      </c>
      <c r="AR84" s="13">
        <v>280560.61099999998</v>
      </c>
      <c r="AS84" s="14">
        <f t="shared" si="32"/>
        <v>627.38017259411731</v>
      </c>
      <c r="AT84" s="14">
        <f t="shared" si="32"/>
        <v>669.50475141228674</v>
      </c>
      <c r="AU84" s="14">
        <f t="shared" si="32"/>
        <v>739.55768553114194</v>
      </c>
      <c r="AV84" s="14">
        <f t="shared" si="33"/>
        <v>645.72309215281109</v>
      </c>
      <c r="AW84" s="14">
        <f t="shared" si="33"/>
        <v>686.15757824571085</v>
      </c>
      <c r="AX84" s="14">
        <f t="shared" si="33"/>
        <v>692.46951064573852</v>
      </c>
      <c r="AY84" s="14">
        <f t="shared" si="33"/>
        <v>693.45539110114555</v>
      </c>
      <c r="AZ84" s="14">
        <f t="shared" si="34"/>
        <v>670.75225634018534</v>
      </c>
      <c r="BA84" s="14">
        <f t="shared" si="21"/>
        <v>681.62082009990479</v>
      </c>
      <c r="BB84" s="14">
        <f t="shared" si="21"/>
        <v>690.70402472941134</v>
      </c>
      <c r="BC84" s="14">
        <f t="shared" si="21"/>
        <v>808.03962293695167</v>
      </c>
      <c r="BD84" s="14">
        <f t="shared" si="35"/>
        <v>0</v>
      </c>
      <c r="BE84" s="14">
        <f t="shared" si="22"/>
        <v>1488.6010648550453</v>
      </c>
      <c r="BF84" s="14">
        <f t="shared" si="22"/>
        <v>1511.3235492502222</v>
      </c>
      <c r="BG84" s="14">
        <f t="shared" si="22"/>
        <v>1461.2752762626653</v>
      </c>
      <c r="BH84" s="14">
        <f t="shared" si="36"/>
        <v>1480.9124748345021</v>
      </c>
      <c r="BI84" s="14">
        <f t="shared" si="36"/>
        <v>1459.7812521279834</v>
      </c>
      <c r="BJ84" s="14">
        <f t="shared" si="36"/>
        <v>1472.7499357816928</v>
      </c>
      <c r="BK84" s="14">
        <f t="shared" si="36"/>
        <v>1477.2709384730947</v>
      </c>
      <c r="BL84" s="14">
        <f t="shared" si="37"/>
        <v>1429.6583116011302</v>
      </c>
      <c r="BM84" s="14">
        <f t="shared" si="23"/>
        <v>1485.8285302362235</v>
      </c>
      <c r="BN84" s="14">
        <f t="shared" si="23"/>
        <v>1409.478782172172</v>
      </c>
      <c r="BO84" s="14">
        <f t="shared" si="23"/>
        <v>1504.0822304311744</v>
      </c>
      <c r="BP84" s="14">
        <f t="shared" si="38"/>
        <v>0</v>
      </c>
      <c r="BQ84" s="14">
        <f t="shared" si="24"/>
        <v>2115.981237449163</v>
      </c>
      <c r="BR84" s="14">
        <f t="shared" si="24"/>
        <v>2180.8283006625093</v>
      </c>
      <c r="BS84" s="14">
        <f t="shared" si="24"/>
        <v>2200.832961793807</v>
      </c>
      <c r="BT84" s="14">
        <f t="shared" si="39"/>
        <v>2126.6355669873133</v>
      </c>
      <c r="BU84" s="14">
        <f t="shared" si="39"/>
        <v>2145.9388303736946</v>
      </c>
      <c r="BV84" s="14">
        <f t="shared" si="39"/>
        <v>2165.2194464274312</v>
      </c>
      <c r="BW84" s="14">
        <f t="shared" si="39"/>
        <v>2170.7263295742409</v>
      </c>
      <c r="BX84" s="14">
        <f t="shared" si="40"/>
        <v>2100.4105679413151</v>
      </c>
      <c r="BY84" s="14">
        <f t="shared" si="25"/>
        <v>2167.4493503361282</v>
      </c>
      <c r="BZ84" s="14">
        <f t="shared" si="25"/>
        <v>2100.1828069015833</v>
      </c>
      <c r="CA84" s="14">
        <f t="shared" si="25"/>
        <v>2312.1218533681263</v>
      </c>
      <c r="CB84" s="14">
        <f t="shared" si="41"/>
        <v>0</v>
      </c>
    </row>
    <row r="85" spans="1:80" x14ac:dyDescent="0.3">
      <c r="A85" s="230" t="s">
        <v>163</v>
      </c>
      <c r="B85" s="230" t="s">
        <v>198</v>
      </c>
      <c r="C85" s="230" t="s">
        <v>239</v>
      </c>
      <c r="D85" s="230" t="s">
        <v>352</v>
      </c>
      <c r="E85" s="230" t="s">
        <v>353</v>
      </c>
      <c r="F85" s="13">
        <v>1521.9060112550312</v>
      </c>
      <c r="G85" s="13">
        <v>1666.1938178606986</v>
      </c>
      <c r="H85" s="13">
        <v>2141.7999842622585</v>
      </c>
      <c r="I85" s="13">
        <v>2385.7099004737233</v>
      </c>
      <c r="J85" s="13">
        <v>2417.895605997544</v>
      </c>
      <c r="K85" s="13">
        <v>2368.1645285854388</v>
      </c>
      <c r="L85" s="13">
        <v>2359.7675141244481</v>
      </c>
      <c r="M85" s="13">
        <v>2289.0518408151456</v>
      </c>
      <c r="N85" s="13">
        <v>2479.6604390772777</v>
      </c>
      <c r="O85" s="13">
        <v>2620.667685640949</v>
      </c>
      <c r="P85" s="13">
        <v>2914.2410307081423</v>
      </c>
      <c r="Q85" s="13"/>
      <c r="R85" s="13">
        <v>4053.3615532388217</v>
      </c>
      <c r="S85" s="13">
        <v>3990.5838431432949</v>
      </c>
      <c r="T85" s="13">
        <v>4182.4159881094165</v>
      </c>
      <c r="U85" s="13">
        <v>4353.8534887804626</v>
      </c>
      <c r="V85" s="13">
        <v>4325.6258300257887</v>
      </c>
      <c r="W85" s="13">
        <v>4138.3792968833459</v>
      </c>
      <c r="X85" s="13">
        <v>4316.2402591436658</v>
      </c>
      <c r="Y85" s="13">
        <v>4117.9983667178458</v>
      </c>
      <c r="Z85" s="13">
        <v>4141.8822726995741</v>
      </c>
      <c r="AA85" s="13">
        <v>4182.8767298698522</v>
      </c>
      <c r="AB85" s="13">
        <v>4421.5197585226852</v>
      </c>
      <c r="AC85" s="13"/>
      <c r="AD85" s="14">
        <f t="shared" si="30"/>
        <v>5575.2675644938527</v>
      </c>
      <c r="AE85" s="14">
        <f t="shared" si="30"/>
        <v>5656.7776610039937</v>
      </c>
      <c r="AF85" s="14">
        <f t="shared" si="30"/>
        <v>6324.215972371675</v>
      </c>
      <c r="AG85" s="14">
        <f t="shared" si="30"/>
        <v>6739.5633892541864</v>
      </c>
      <c r="AH85" s="165">
        <v>6743.5214360233313</v>
      </c>
      <c r="AI85" s="165">
        <v>6506.5438254687851</v>
      </c>
      <c r="AJ85" s="165">
        <v>6676.0077732681139</v>
      </c>
      <c r="AK85" s="165">
        <v>6407.0502075329923</v>
      </c>
      <c r="AL85" s="14">
        <f t="shared" si="31"/>
        <v>6621.5427117768522</v>
      </c>
      <c r="AM85" s="14">
        <f t="shared" si="31"/>
        <v>6803.5444155108016</v>
      </c>
      <c r="AN85" s="14">
        <f t="shared" si="31"/>
        <v>7335.7607892308279</v>
      </c>
      <c r="AO85" s="14">
        <f t="shared" si="31"/>
        <v>0</v>
      </c>
      <c r="AP85" s="13">
        <v>248880</v>
      </c>
      <c r="AQ85" s="13">
        <v>251023.95499999999</v>
      </c>
      <c r="AR85" s="13">
        <v>252275.03899999999</v>
      </c>
      <c r="AS85" s="14">
        <f t="shared" si="32"/>
        <v>611.50193316258083</v>
      </c>
      <c r="AT85" s="14">
        <f t="shared" si="32"/>
        <v>669.47678313271399</v>
      </c>
      <c r="AU85" s="14">
        <f t="shared" si="32"/>
        <v>860.57537136863482</v>
      </c>
      <c r="AV85" s="14">
        <f t="shared" si="33"/>
        <v>950.3913283788886</v>
      </c>
      <c r="AW85" s="14">
        <f t="shared" si="33"/>
        <v>963.21309494049842</v>
      </c>
      <c r="AX85" s="14">
        <f t="shared" si="33"/>
        <v>943.40180744321344</v>
      </c>
      <c r="AY85" s="14">
        <f t="shared" si="33"/>
        <v>940.05670260611123</v>
      </c>
      <c r="AZ85" s="14">
        <f t="shared" si="34"/>
        <v>907.36358614343351</v>
      </c>
      <c r="BA85" s="14">
        <f t="shared" ref="BA85:BC148" si="42">IFERROR((N85/$AQ85)*100000,"")</f>
        <v>987.8182498866604</v>
      </c>
      <c r="BB85" s="14">
        <f t="shared" si="42"/>
        <v>1043.9910747326683</v>
      </c>
      <c r="BC85" s="14">
        <f t="shared" si="42"/>
        <v>1160.9414052567781</v>
      </c>
      <c r="BD85" s="14">
        <f t="shared" si="35"/>
        <v>0</v>
      </c>
      <c r="BE85" s="14">
        <f t="shared" ref="BE85:BG148" si="43">IFERROR((R85/$AP85)*100000,"")</f>
        <v>1628.6409326739079</v>
      </c>
      <c r="BF85" s="14">
        <f t="shared" si="43"/>
        <v>1603.4168447216709</v>
      </c>
      <c r="BG85" s="14">
        <f t="shared" si="43"/>
        <v>1680.4950129015656</v>
      </c>
      <c r="BH85" s="14">
        <f t="shared" si="36"/>
        <v>1734.4374519079115</v>
      </c>
      <c r="BI85" s="14">
        <f t="shared" si="36"/>
        <v>1723.192445926441</v>
      </c>
      <c r="BJ85" s="14">
        <f t="shared" si="36"/>
        <v>1648.599352553164</v>
      </c>
      <c r="BK85" s="14">
        <f t="shared" si="36"/>
        <v>1719.4535314941022</v>
      </c>
      <c r="BL85" s="14">
        <f t="shared" si="37"/>
        <v>1632.3447547729231</v>
      </c>
      <c r="BM85" s="14">
        <f t="shared" ref="BM85:BO148" si="44">IFERROR((Z85/$AQ85)*100000,"")</f>
        <v>1649.9948272664153</v>
      </c>
      <c r="BN85" s="14">
        <f t="shared" si="44"/>
        <v>1666.3257217303635</v>
      </c>
      <c r="BO85" s="14">
        <f t="shared" si="44"/>
        <v>1761.3935524690007</v>
      </c>
      <c r="BP85" s="14">
        <f t="shared" si="38"/>
        <v>0</v>
      </c>
      <c r="BQ85" s="14">
        <f t="shared" ref="BQ85:BS148" si="45">IFERROR((AD85/$AP85)*100000,"")</f>
        <v>2240.1428658364885</v>
      </c>
      <c r="BR85" s="14">
        <f t="shared" si="45"/>
        <v>2272.8936278543852</v>
      </c>
      <c r="BS85" s="14">
        <f t="shared" si="45"/>
        <v>2541.0703842702005</v>
      </c>
      <c r="BT85" s="14">
        <f t="shared" si="39"/>
        <v>2684.8287802868003</v>
      </c>
      <c r="BU85" s="14">
        <f t="shared" si="39"/>
        <v>2686.4055408669392</v>
      </c>
      <c r="BV85" s="14">
        <f t="shared" si="39"/>
        <v>2592.0011599963782</v>
      </c>
      <c r="BW85" s="14">
        <f t="shared" si="39"/>
        <v>2659.510234100213</v>
      </c>
      <c r="BX85" s="14">
        <f t="shared" si="40"/>
        <v>2539.708340916357</v>
      </c>
      <c r="BY85" s="14">
        <f t="shared" ref="BY85:CA148" si="46">IFERROR((AL85/$AQ85)*100000,"")</f>
        <v>2637.8130771530759</v>
      </c>
      <c r="BZ85" s="14">
        <f t="shared" si="46"/>
        <v>2710.3167964630316</v>
      </c>
      <c r="CA85" s="14">
        <f t="shared" si="46"/>
        <v>2922.3349577257791</v>
      </c>
      <c r="CB85" s="14">
        <f t="shared" si="41"/>
        <v>0</v>
      </c>
    </row>
    <row r="86" spans="1:80" x14ac:dyDescent="0.3">
      <c r="A86" s="230" t="s">
        <v>148</v>
      </c>
      <c r="B86" s="230" t="s">
        <v>143</v>
      </c>
      <c r="C86" s="230" t="s">
        <v>156</v>
      </c>
      <c r="D86" s="230" t="s">
        <v>354</v>
      </c>
      <c r="E86" s="230" t="s">
        <v>355</v>
      </c>
      <c r="F86" s="13">
        <v>1196.6942565156603</v>
      </c>
      <c r="G86" s="13">
        <v>1190.0589245017018</v>
      </c>
      <c r="H86" s="13">
        <v>1208.7473831373313</v>
      </c>
      <c r="I86" s="13">
        <v>1233.5635220022914</v>
      </c>
      <c r="J86" s="13">
        <v>1280.3859512948397</v>
      </c>
      <c r="K86" s="13">
        <v>1257.6159297328563</v>
      </c>
      <c r="L86" s="13">
        <v>1314.9890344873379</v>
      </c>
      <c r="M86" s="13">
        <v>1342.675871232196</v>
      </c>
      <c r="N86" s="13">
        <v>1305.9426440600682</v>
      </c>
      <c r="O86" s="13">
        <v>1229.7347022458105</v>
      </c>
      <c r="P86" s="13">
        <v>1260.464952683596</v>
      </c>
      <c r="Q86" s="13"/>
      <c r="R86" s="13">
        <v>2028.372114252327</v>
      </c>
      <c r="S86" s="13">
        <v>2008.8120574316074</v>
      </c>
      <c r="T86" s="13">
        <v>2137.3545899324213</v>
      </c>
      <c r="U86" s="13">
        <v>2110.7964254322928</v>
      </c>
      <c r="V86" s="13">
        <v>2092.1012944368731</v>
      </c>
      <c r="W86" s="13">
        <v>2059.1323698288488</v>
      </c>
      <c r="X86" s="13">
        <v>2132.6339993666606</v>
      </c>
      <c r="Y86" s="13">
        <v>2127.8947384816802</v>
      </c>
      <c r="Z86" s="13">
        <v>2141.3649633066061</v>
      </c>
      <c r="AA86" s="13">
        <v>2156.4069949685127</v>
      </c>
      <c r="AB86" s="13">
        <v>2192.0954005474241</v>
      </c>
      <c r="AC86" s="13"/>
      <c r="AD86" s="14">
        <f t="shared" si="30"/>
        <v>3225.0663707679873</v>
      </c>
      <c r="AE86" s="14">
        <f t="shared" si="30"/>
        <v>3198.8709819333089</v>
      </c>
      <c r="AF86" s="14">
        <f t="shared" si="30"/>
        <v>3346.1019730697526</v>
      </c>
      <c r="AG86" s="14">
        <f t="shared" si="30"/>
        <v>3344.3599474345842</v>
      </c>
      <c r="AH86" s="165">
        <v>3372.4872457317124</v>
      </c>
      <c r="AI86" s="165">
        <v>3316.7482995617052</v>
      </c>
      <c r="AJ86" s="165">
        <v>3447.623033853999</v>
      </c>
      <c r="AK86" s="165">
        <v>3470.5706097138764</v>
      </c>
      <c r="AL86" s="14">
        <f t="shared" si="31"/>
        <v>3447.3076073666743</v>
      </c>
      <c r="AM86" s="14">
        <f t="shared" si="31"/>
        <v>3386.1416972143234</v>
      </c>
      <c r="AN86" s="14">
        <f t="shared" si="31"/>
        <v>3452.5603532310201</v>
      </c>
      <c r="AO86" s="14">
        <f t="shared" si="31"/>
        <v>0</v>
      </c>
      <c r="AP86" s="13">
        <v>93019</v>
      </c>
      <c r="AQ86" s="13">
        <v>93065.596999999994</v>
      </c>
      <c r="AR86" s="13">
        <v>93172.046000000002</v>
      </c>
      <c r="AS86" s="14">
        <f t="shared" si="32"/>
        <v>1286.5051833664738</v>
      </c>
      <c r="AT86" s="14">
        <f t="shared" si="32"/>
        <v>1279.3718751026154</v>
      </c>
      <c r="AU86" s="14">
        <f t="shared" si="32"/>
        <v>1299.4628872997253</v>
      </c>
      <c r="AV86" s="14">
        <f t="shared" si="33"/>
        <v>1325.4774715540605</v>
      </c>
      <c r="AW86" s="14">
        <f t="shared" si="33"/>
        <v>1375.788683002635</v>
      </c>
      <c r="AX86" s="14">
        <f t="shared" si="33"/>
        <v>1351.3220462475047</v>
      </c>
      <c r="AY86" s="14">
        <f t="shared" si="33"/>
        <v>1412.9700736646412</v>
      </c>
      <c r="AZ86" s="14">
        <f t="shared" si="34"/>
        <v>1441.0715755154672</v>
      </c>
      <c r="BA86" s="14">
        <f t="shared" si="42"/>
        <v>1403.2496283885314</v>
      </c>
      <c r="BB86" s="14">
        <f t="shared" si="42"/>
        <v>1321.3633629254111</v>
      </c>
      <c r="BC86" s="14">
        <f t="shared" si="42"/>
        <v>1354.3833525116656</v>
      </c>
      <c r="BD86" s="14">
        <f t="shared" si="35"/>
        <v>0</v>
      </c>
      <c r="BE86" s="14">
        <f t="shared" si="43"/>
        <v>2180.5997852614273</v>
      </c>
      <c r="BF86" s="14">
        <f t="shared" si="43"/>
        <v>2159.5717621470963</v>
      </c>
      <c r="BG86" s="14">
        <f t="shared" si="43"/>
        <v>2297.7613067571369</v>
      </c>
      <c r="BH86" s="14">
        <f t="shared" si="36"/>
        <v>2268.0738032898375</v>
      </c>
      <c r="BI86" s="14">
        <f t="shared" si="36"/>
        <v>2247.985680935215</v>
      </c>
      <c r="BJ86" s="14">
        <f t="shared" si="36"/>
        <v>2212.560211512799</v>
      </c>
      <c r="BK86" s="14">
        <f t="shared" si="36"/>
        <v>2291.5385148892997</v>
      </c>
      <c r="BL86" s="14">
        <f t="shared" si="37"/>
        <v>2283.8338641631631</v>
      </c>
      <c r="BM86" s="14">
        <f t="shared" si="44"/>
        <v>2300.9200309611792</v>
      </c>
      <c r="BN86" s="14">
        <f t="shared" si="44"/>
        <v>2317.0828582000208</v>
      </c>
      <c r="BO86" s="14">
        <f t="shared" si="44"/>
        <v>2355.4304396150001</v>
      </c>
      <c r="BP86" s="14">
        <f t="shared" si="38"/>
        <v>0</v>
      </c>
      <c r="BQ86" s="14">
        <f t="shared" si="45"/>
        <v>3467.1049686279007</v>
      </c>
      <c r="BR86" s="14">
        <f t="shared" si="45"/>
        <v>3438.9436372497112</v>
      </c>
      <c r="BS86" s="14">
        <f t="shared" si="45"/>
        <v>3597.224194056862</v>
      </c>
      <c r="BT86" s="14">
        <f t="shared" si="39"/>
        <v>3593.5512748438982</v>
      </c>
      <c r="BU86" s="14">
        <f t="shared" si="39"/>
        <v>3623.7743639378496</v>
      </c>
      <c r="BV86" s="14">
        <f t="shared" si="39"/>
        <v>3563.8822577603037</v>
      </c>
      <c r="BW86" s="14">
        <f t="shared" si="39"/>
        <v>3704.5085885539411</v>
      </c>
      <c r="BX86" s="14">
        <f t="shared" si="40"/>
        <v>3724.905439678631</v>
      </c>
      <c r="BY86" s="14">
        <f t="shared" si="46"/>
        <v>3704.1696593497104</v>
      </c>
      <c r="BZ86" s="14">
        <f t="shared" si="46"/>
        <v>3638.4462211254317</v>
      </c>
      <c r="CA86" s="14">
        <f t="shared" si="46"/>
        <v>3709.8137921266657</v>
      </c>
      <c r="CB86" s="14">
        <f t="shared" si="41"/>
        <v>0</v>
      </c>
    </row>
    <row r="87" spans="1:80" x14ac:dyDescent="0.3">
      <c r="A87" s="230" t="s">
        <v>163</v>
      </c>
      <c r="B87" s="230" t="s">
        <v>198</v>
      </c>
      <c r="C87" s="230" t="s">
        <v>239</v>
      </c>
      <c r="D87" s="230" t="s">
        <v>356</v>
      </c>
      <c r="E87" s="230" t="s">
        <v>357</v>
      </c>
      <c r="F87" s="13">
        <v>2224.6981405174311</v>
      </c>
      <c r="G87" s="13">
        <v>2229.2477408904629</v>
      </c>
      <c r="H87" s="13">
        <v>2238.9612395450035</v>
      </c>
      <c r="I87" s="13">
        <v>2219.199201696772</v>
      </c>
      <c r="J87" s="13">
        <v>1305.2030539766602</v>
      </c>
      <c r="K87" s="13">
        <v>1319.4538689815868</v>
      </c>
      <c r="L87" s="13">
        <v>1322.3340683552349</v>
      </c>
      <c r="M87" s="13">
        <v>1290.0182435707231</v>
      </c>
      <c r="N87" s="13">
        <v>2436.4536265983052</v>
      </c>
      <c r="O87" s="13">
        <v>2390.9610931711895</v>
      </c>
      <c r="P87" s="13">
        <v>2180.2222810127082</v>
      </c>
      <c r="Q87" s="13"/>
      <c r="R87" s="13">
        <v>4356.6404347967091</v>
      </c>
      <c r="S87" s="13">
        <v>4493.5782413399011</v>
      </c>
      <c r="T87" s="13">
        <v>4552.5259467300702</v>
      </c>
      <c r="U87" s="13">
        <v>4561.5535834347329</v>
      </c>
      <c r="V87" s="13">
        <v>5523.437933137965</v>
      </c>
      <c r="W87" s="13">
        <v>5584.8514781139229</v>
      </c>
      <c r="X87" s="13">
        <v>5582.2864132593613</v>
      </c>
      <c r="Y87" s="13">
        <v>5463.8820835946835</v>
      </c>
      <c r="Z87" s="13">
        <v>4551.8368088463185</v>
      </c>
      <c r="AA87" s="13">
        <v>4534.9232770708431</v>
      </c>
      <c r="AB87" s="13">
        <v>4667.8150294440675</v>
      </c>
      <c r="AC87" s="13"/>
      <c r="AD87" s="14">
        <f t="shared" si="30"/>
        <v>6581.3385753141401</v>
      </c>
      <c r="AE87" s="14">
        <f t="shared" si="30"/>
        <v>6722.8259822303644</v>
      </c>
      <c r="AF87" s="14">
        <f t="shared" si="30"/>
        <v>6791.4871862750733</v>
      </c>
      <c r="AG87" s="14">
        <f t="shared" si="30"/>
        <v>6780.7527851315044</v>
      </c>
      <c r="AH87" s="165">
        <v>6828.6409871146243</v>
      </c>
      <c r="AI87" s="165">
        <v>6904.3053470955092</v>
      </c>
      <c r="AJ87" s="165">
        <v>6904.6204816145964</v>
      </c>
      <c r="AK87" s="165">
        <v>6753.9003271654055</v>
      </c>
      <c r="AL87" s="14">
        <f t="shared" si="31"/>
        <v>6988.2904354446237</v>
      </c>
      <c r="AM87" s="14">
        <f t="shared" si="31"/>
        <v>6925.8843702420327</v>
      </c>
      <c r="AN87" s="14">
        <f t="shared" si="31"/>
        <v>6848.0373104567752</v>
      </c>
      <c r="AO87" s="14">
        <f t="shared" si="31"/>
        <v>0</v>
      </c>
      <c r="AP87" s="13">
        <v>256039</v>
      </c>
      <c r="AQ87" s="13">
        <v>259567.34</v>
      </c>
      <c r="AR87" s="13">
        <v>262828.66100000002</v>
      </c>
      <c r="AS87" s="14">
        <f t="shared" si="32"/>
        <v>868.8903411267155</v>
      </c>
      <c r="AT87" s="14">
        <f t="shared" si="32"/>
        <v>870.66725807024045</v>
      </c>
      <c r="AU87" s="14">
        <f t="shared" si="32"/>
        <v>874.4610155269329</v>
      </c>
      <c r="AV87" s="14">
        <f t="shared" si="33"/>
        <v>854.96087516124794</v>
      </c>
      <c r="AW87" s="14">
        <f t="shared" si="33"/>
        <v>502.83793561110588</v>
      </c>
      <c r="AX87" s="14">
        <f t="shared" si="33"/>
        <v>508.3281544517838</v>
      </c>
      <c r="AY87" s="14">
        <f t="shared" si="33"/>
        <v>509.43776992715448</v>
      </c>
      <c r="AZ87" s="14">
        <f t="shared" si="34"/>
        <v>490.82099290941602</v>
      </c>
      <c r="BA87" s="14">
        <f t="shared" si="42"/>
        <v>938.65955038808238</v>
      </c>
      <c r="BB87" s="14">
        <f t="shared" si="42"/>
        <v>921.13325704658746</v>
      </c>
      <c r="BC87" s="14">
        <f t="shared" si="42"/>
        <v>839.94476385692747</v>
      </c>
      <c r="BD87" s="14">
        <f t="shared" si="35"/>
        <v>0</v>
      </c>
      <c r="BE87" s="14">
        <f t="shared" si="43"/>
        <v>1701.5534488092476</v>
      </c>
      <c r="BF87" s="14">
        <f t="shared" si="43"/>
        <v>1755.0366316615441</v>
      </c>
      <c r="BG87" s="14">
        <f t="shared" si="43"/>
        <v>1778.0595716785606</v>
      </c>
      <c r="BH87" s="14">
        <f t="shared" si="36"/>
        <v>1757.3680816063888</v>
      </c>
      <c r="BI87" s="14">
        <f t="shared" si="36"/>
        <v>2127.9402613356388</v>
      </c>
      <c r="BJ87" s="14">
        <f t="shared" si="36"/>
        <v>2151.6002275609571</v>
      </c>
      <c r="BK87" s="14">
        <f t="shared" si="36"/>
        <v>2150.6120197014625</v>
      </c>
      <c r="BL87" s="14">
        <f t="shared" si="37"/>
        <v>2078.8760490602217</v>
      </c>
      <c r="BM87" s="14">
        <f t="shared" si="44"/>
        <v>1753.6246312214469</v>
      </c>
      <c r="BN87" s="14">
        <f t="shared" si="44"/>
        <v>1747.1085834877542</v>
      </c>
      <c r="BO87" s="14">
        <f t="shared" si="44"/>
        <v>1798.3059923656297</v>
      </c>
      <c r="BP87" s="14">
        <f t="shared" si="38"/>
        <v>0</v>
      </c>
      <c r="BQ87" s="14">
        <f t="shared" si="45"/>
        <v>2570.4437899359627</v>
      </c>
      <c r="BR87" s="14">
        <f t="shared" si="45"/>
        <v>2625.7038897317848</v>
      </c>
      <c r="BS87" s="14">
        <f t="shared" si="45"/>
        <v>2652.5205872054935</v>
      </c>
      <c r="BT87" s="14">
        <f t="shared" si="39"/>
        <v>2612.3289567676366</v>
      </c>
      <c r="BU87" s="14">
        <f t="shared" si="39"/>
        <v>2630.7781969467437</v>
      </c>
      <c r="BV87" s="14">
        <f t="shared" si="39"/>
        <v>2659.9283820127403</v>
      </c>
      <c r="BW87" s="14">
        <f t="shared" si="39"/>
        <v>2660.049789628617</v>
      </c>
      <c r="BX87" s="14">
        <f t="shared" si="40"/>
        <v>2569.6970419696372</v>
      </c>
      <c r="BY87" s="14">
        <f t="shared" si="46"/>
        <v>2692.2841816095292</v>
      </c>
      <c r="BZ87" s="14">
        <f t="shared" si="46"/>
        <v>2668.2418405343419</v>
      </c>
      <c r="CA87" s="14">
        <f t="shared" si="46"/>
        <v>2638.2507562225569</v>
      </c>
      <c r="CB87" s="14">
        <f t="shared" si="41"/>
        <v>0</v>
      </c>
    </row>
    <row r="88" spans="1:80" x14ac:dyDescent="0.3">
      <c r="A88" s="230" t="s">
        <v>154</v>
      </c>
      <c r="B88" s="230" t="s">
        <v>185</v>
      </c>
      <c r="C88" s="230" t="s">
        <v>196</v>
      </c>
      <c r="D88" s="230" t="s">
        <v>358</v>
      </c>
      <c r="E88" s="230" t="s">
        <v>359</v>
      </c>
      <c r="F88" s="13">
        <v>1399.8383366374833</v>
      </c>
      <c r="G88" s="13">
        <v>1466.8596420537333</v>
      </c>
      <c r="H88" s="13">
        <v>1488.9483039246975</v>
      </c>
      <c r="I88" s="13">
        <v>1368.2689206803179</v>
      </c>
      <c r="J88" s="13">
        <v>1459.749968791026</v>
      </c>
      <c r="K88" s="13">
        <v>1442.7811935419197</v>
      </c>
      <c r="L88" s="13">
        <v>1679.0046789186244</v>
      </c>
      <c r="M88" s="13">
        <v>1591.8938883440519</v>
      </c>
      <c r="N88" s="13">
        <v>1316.2089318093808</v>
      </c>
      <c r="O88" s="13">
        <v>1386.1935811676829</v>
      </c>
      <c r="P88" s="13">
        <v>1563.4094573064995</v>
      </c>
      <c r="Q88" s="13"/>
      <c r="R88" s="13">
        <v>3339.0975782905689</v>
      </c>
      <c r="S88" s="13">
        <v>3347.5956100211533</v>
      </c>
      <c r="T88" s="13">
        <v>3492.1357270289009</v>
      </c>
      <c r="U88" s="13">
        <v>3580.9091149461137</v>
      </c>
      <c r="V88" s="13">
        <v>3278.0739900953158</v>
      </c>
      <c r="W88" s="13">
        <v>3314.3391572655</v>
      </c>
      <c r="X88" s="13">
        <v>3464.4506752844081</v>
      </c>
      <c r="Y88" s="13">
        <v>3468.3725635806586</v>
      </c>
      <c r="Z88" s="13">
        <v>3425.7131934033123</v>
      </c>
      <c r="AA88" s="13">
        <v>3337.2215828119101</v>
      </c>
      <c r="AB88" s="13">
        <v>3424.6720055275737</v>
      </c>
      <c r="AC88" s="13"/>
      <c r="AD88" s="14">
        <f t="shared" si="30"/>
        <v>4738.9359149280517</v>
      </c>
      <c r="AE88" s="14">
        <f t="shared" si="30"/>
        <v>4814.4552520748866</v>
      </c>
      <c r="AF88" s="14">
        <f t="shared" si="30"/>
        <v>4981.0840309535979</v>
      </c>
      <c r="AG88" s="14">
        <f t="shared" si="30"/>
        <v>4949.1780356264317</v>
      </c>
      <c r="AH88" s="165">
        <v>4737.8239588863416</v>
      </c>
      <c r="AI88" s="165">
        <v>4757.1203508074195</v>
      </c>
      <c r="AJ88" s="165">
        <v>5143.4553542030317</v>
      </c>
      <c r="AK88" s="165">
        <v>5060.2664519247101</v>
      </c>
      <c r="AL88" s="14">
        <f t="shared" si="31"/>
        <v>4741.9221252126936</v>
      </c>
      <c r="AM88" s="14">
        <f t="shared" si="31"/>
        <v>4723.4151639795928</v>
      </c>
      <c r="AN88" s="14">
        <f t="shared" si="31"/>
        <v>4988.0814628340731</v>
      </c>
      <c r="AO88" s="14">
        <f t="shared" si="31"/>
        <v>0</v>
      </c>
      <c r="AP88" s="13">
        <v>191041</v>
      </c>
      <c r="AQ88" s="13">
        <v>191339.755</v>
      </c>
      <c r="AR88" s="13">
        <v>192256.872</v>
      </c>
      <c r="AS88" s="14">
        <f t="shared" si="32"/>
        <v>732.74236244444035</v>
      </c>
      <c r="AT88" s="14">
        <f t="shared" si="32"/>
        <v>767.82452041903741</v>
      </c>
      <c r="AU88" s="14">
        <f t="shared" si="32"/>
        <v>779.38678290246457</v>
      </c>
      <c r="AV88" s="14">
        <f t="shared" si="33"/>
        <v>715.09912860519648</v>
      </c>
      <c r="AW88" s="14">
        <f t="shared" si="33"/>
        <v>762.90991842809979</v>
      </c>
      <c r="AX88" s="14">
        <f t="shared" si="33"/>
        <v>754.04151821032679</v>
      </c>
      <c r="AY88" s="14">
        <f t="shared" si="33"/>
        <v>877.49912657650498</v>
      </c>
      <c r="AZ88" s="14">
        <f t="shared" si="34"/>
        <v>828.00363481626391</v>
      </c>
      <c r="BA88" s="14">
        <f t="shared" si="42"/>
        <v>687.89098836746234</v>
      </c>
      <c r="BB88" s="14">
        <f t="shared" si="42"/>
        <v>724.46710364382079</v>
      </c>
      <c r="BC88" s="14">
        <f t="shared" si="42"/>
        <v>817.08553316925668</v>
      </c>
      <c r="BD88" s="14">
        <f t="shared" si="35"/>
        <v>0</v>
      </c>
      <c r="BE88" s="14">
        <f t="shared" si="43"/>
        <v>1747.8434358543814</v>
      </c>
      <c r="BF88" s="14">
        <f t="shared" si="43"/>
        <v>1752.2917122613228</v>
      </c>
      <c r="BG88" s="14">
        <f t="shared" si="43"/>
        <v>1827.9509252091964</v>
      </c>
      <c r="BH88" s="14">
        <f t="shared" si="36"/>
        <v>1871.4924741834823</v>
      </c>
      <c r="BI88" s="14">
        <f t="shared" si="36"/>
        <v>1713.2215885273374</v>
      </c>
      <c r="BJ88" s="14">
        <f t="shared" si="36"/>
        <v>1732.1748725274053</v>
      </c>
      <c r="BK88" s="14">
        <f t="shared" si="36"/>
        <v>1810.6277366584943</v>
      </c>
      <c r="BL88" s="14">
        <f t="shared" si="37"/>
        <v>1804.0304762581693</v>
      </c>
      <c r="BM88" s="14">
        <f t="shared" si="44"/>
        <v>1790.3823454792821</v>
      </c>
      <c r="BN88" s="14">
        <f t="shared" si="44"/>
        <v>1744.1339270095284</v>
      </c>
      <c r="BO88" s="14">
        <f t="shared" si="44"/>
        <v>1789.838188894709</v>
      </c>
      <c r="BP88" s="14">
        <f t="shared" si="38"/>
        <v>0</v>
      </c>
      <c r="BQ88" s="14">
        <f t="shared" si="45"/>
        <v>2480.5857982988214</v>
      </c>
      <c r="BR88" s="14">
        <f t="shared" si="45"/>
        <v>2520.1162326803601</v>
      </c>
      <c r="BS88" s="14">
        <f t="shared" si="45"/>
        <v>2607.337708111661</v>
      </c>
      <c r="BT88" s="14">
        <f t="shared" si="39"/>
        <v>2586.5916027886788</v>
      </c>
      <c r="BU88" s="14">
        <f t="shared" si="39"/>
        <v>2476.1315069554371</v>
      </c>
      <c r="BV88" s="14">
        <f t="shared" si="39"/>
        <v>2486.2163907377321</v>
      </c>
      <c r="BW88" s="14">
        <f t="shared" si="39"/>
        <v>2688.1268632349988</v>
      </c>
      <c r="BX88" s="14">
        <f t="shared" si="40"/>
        <v>2632.0341110744325</v>
      </c>
      <c r="BY88" s="14">
        <f t="shared" si="46"/>
        <v>2478.2733338467447</v>
      </c>
      <c r="BZ88" s="14">
        <f t="shared" si="46"/>
        <v>2468.6010306533485</v>
      </c>
      <c r="CA88" s="14">
        <f t="shared" si="46"/>
        <v>2606.9237220639657</v>
      </c>
      <c r="CB88" s="14">
        <f t="shared" si="41"/>
        <v>0</v>
      </c>
    </row>
    <row r="89" spans="1:80" x14ac:dyDescent="0.3">
      <c r="A89" s="230" t="s">
        <v>154</v>
      </c>
      <c r="B89" s="230" t="s">
        <v>192</v>
      </c>
      <c r="C89" s="230" t="s">
        <v>203</v>
      </c>
      <c r="D89" s="230" t="s">
        <v>360</v>
      </c>
      <c r="E89" s="230" t="s">
        <v>361</v>
      </c>
      <c r="F89" s="13">
        <v>8672.5234981724134</v>
      </c>
      <c r="G89" s="13">
        <v>8845.3926190262355</v>
      </c>
      <c r="H89" s="13">
        <v>9117.5737607050378</v>
      </c>
      <c r="I89" s="13">
        <v>7930.6453985429789</v>
      </c>
      <c r="J89" s="13">
        <v>9349.2071905716293</v>
      </c>
      <c r="K89" s="13">
        <v>9807.2036670560101</v>
      </c>
      <c r="L89" s="13">
        <v>10143.317076047879</v>
      </c>
      <c r="M89" s="13">
        <v>8781.3345414891428</v>
      </c>
      <c r="N89" s="13">
        <v>9251.9193996946669</v>
      </c>
      <c r="O89" s="13">
        <v>9584.749463658296</v>
      </c>
      <c r="P89" s="13">
        <v>10461.978954737147</v>
      </c>
      <c r="Q89" s="13"/>
      <c r="R89" s="13">
        <v>18806.006195685954</v>
      </c>
      <c r="S89" s="13">
        <v>18708.112707428823</v>
      </c>
      <c r="T89" s="13">
        <v>19369.468542800016</v>
      </c>
      <c r="U89" s="13">
        <v>19619.629863154343</v>
      </c>
      <c r="V89" s="13">
        <v>18040.660014338959</v>
      </c>
      <c r="W89" s="13">
        <v>18742.734616437323</v>
      </c>
      <c r="X89" s="13">
        <v>19018.474990469153</v>
      </c>
      <c r="Y89" s="13">
        <v>18794.222579619989</v>
      </c>
      <c r="Z89" s="13">
        <v>19479.702371386637</v>
      </c>
      <c r="AA89" s="13">
        <v>19307.996950536472</v>
      </c>
      <c r="AB89" s="13">
        <v>20448.876435195816</v>
      </c>
      <c r="AC89" s="13"/>
      <c r="AD89" s="14">
        <f t="shared" si="30"/>
        <v>27478.529693858367</v>
      </c>
      <c r="AE89" s="14">
        <f t="shared" si="30"/>
        <v>27553.505326455059</v>
      </c>
      <c r="AF89" s="14">
        <f t="shared" si="30"/>
        <v>28487.042303505055</v>
      </c>
      <c r="AG89" s="14">
        <f t="shared" si="30"/>
        <v>27550.275261697323</v>
      </c>
      <c r="AH89" s="165">
        <v>27389.867204910581</v>
      </c>
      <c r="AI89" s="165">
        <v>28549.938283493342</v>
      </c>
      <c r="AJ89" s="165">
        <v>29161.792066517035</v>
      </c>
      <c r="AK89" s="165">
        <v>27575.557121109137</v>
      </c>
      <c r="AL89" s="14">
        <f t="shared" si="31"/>
        <v>28731.621771081303</v>
      </c>
      <c r="AM89" s="14">
        <f t="shared" si="31"/>
        <v>28892.746414194768</v>
      </c>
      <c r="AN89" s="14">
        <f t="shared" si="31"/>
        <v>30910.855389932964</v>
      </c>
      <c r="AO89" s="14">
        <f t="shared" si="31"/>
        <v>0</v>
      </c>
      <c r="AP89" s="13">
        <v>1180934</v>
      </c>
      <c r="AQ89" s="13">
        <v>1194974.379</v>
      </c>
      <c r="AR89" s="13">
        <v>1204851.064</v>
      </c>
      <c r="AS89" s="14">
        <f t="shared" si="32"/>
        <v>734.37833936294601</v>
      </c>
      <c r="AT89" s="14">
        <f t="shared" si="32"/>
        <v>749.01667824164906</v>
      </c>
      <c r="AU89" s="14">
        <f t="shared" si="32"/>
        <v>772.06463364633737</v>
      </c>
      <c r="AV89" s="14">
        <f t="shared" si="33"/>
        <v>663.66656372830721</v>
      </c>
      <c r="AW89" s="14">
        <f t="shared" si="33"/>
        <v>782.37720865575386</v>
      </c>
      <c r="AX89" s="14">
        <f t="shared" si="33"/>
        <v>820.70409536839202</v>
      </c>
      <c r="AY89" s="14">
        <f t="shared" si="33"/>
        <v>848.831343525222</v>
      </c>
      <c r="AZ89" s="14">
        <f t="shared" si="34"/>
        <v>728.83153809366956</v>
      </c>
      <c r="BA89" s="14">
        <f t="shared" si="42"/>
        <v>774.23579637222224</v>
      </c>
      <c r="BB89" s="14">
        <f t="shared" si="42"/>
        <v>802.08828173196309</v>
      </c>
      <c r="BC89" s="14">
        <f t="shared" si="42"/>
        <v>875.49818126578816</v>
      </c>
      <c r="BD89" s="14">
        <f t="shared" si="35"/>
        <v>0</v>
      </c>
      <c r="BE89" s="14">
        <f t="shared" si="43"/>
        <v>1592.4688590290357</v>
      </c>
      <c r="BF89" s="14">
        <f t="shared" si="43"/>
        <v>1584.1793620497695</v>
      </c>
      <c r="BG89" s="14">
        <f t="shared" si="43"/>
        <v>1640.1821391203923</v>
      </c>
      <c r="BH89" s="14">
        <f t="shared" si="36"/>
        <v>1641.8452318260411</v>
      </c>
      <c r="BI89" s="14">
        <f t="shared" si="36"/>
        <v>1509.7110307449495</v>
      </c>
      <c r="BJ89" s="14">
        <f t="shared" si="36"/>
        <v>1568.463303131399</v>
      </c>
      <c r="BK89" s="14">
        <f t="shared" si="36"/>
        <v>1591.5383061505081</v>
      </c>
      <c r="BL89" s="14">
        <f t="shared" si="37"/>
        <v>1559.8793196251838</v>
      </c>
      <c r="BM89" s="14">
        <f t="shared" si="44"/>
        <v>1630.1355672318257</v>
      </c>
      <c r="BN89" s="14">
        <f t="shared" si="44"/>
        <v>1615.766604694415</v>
      </c>
      <c r="BO89" s="14">
        <f t="shared" si="44"/>
        <v>1711.239738236749</v>
      </c>
      <c r="BP89" s="14">
        <f t="shared" si="38"/>
        <v>0</v>
      </c>
      <c r="BQ89" s="14">
        <f t="shared" si="45"/>
        <v>2326.8471983919821</v>
      </c>
      <c r="BR89" s="14">
        <f t="shared" si="45"/>
        <v>2333.1960402914183</v>
      </c>
      <c r="BS89" s="14">
        <f t="shared" si="45"/>
        <v>2412.2467727667299</v>
      </c>
      <c r="BT89" s="14">
        <f t="shared" si="39"/>
        <v>2305.5117955543483</v>
      </c>
      <c r="BU89" s="14">
        <f t="shared" si="39"/>
        <v>2292.0882394007031</v>
      </c>
      <c r="BV89" s="14">
        <f t="shared" si="39"/>
        <v>2389.1673984997919</v>
      </c>
      <c r="BW89" s="14">
        <f t="shared" si="39"/>
        <v>2440.3696496757307</v>
      </c>
      <c r="BX89" s="14">
        <f t="shared" si="40"/>
        <v>2288.7108577188542</v>
      </c>
      <c r="BY89" s="14">
        <f t="shared" si="46"/>
        <v>2404.3713636040479</v>
      </c>
      <c r="BZ89" s="14">
        <f t="shared" si="46"/>
        <v>2417.8548864263785</v>
      </c>
      <c r="CA89" s="14">
        <f t="shared" si="46"/>
        <v>2586.7379195025374</v>
      </c>
      <c r="CB89" s="14">
        <f t="shared" si="41"/>
        <v>0</v>
      </c>
    </row>
    <row r="90" spans="1:80" x14ac:dyDescent="0.3">
      <c r="A90" s="230" t="s">
        <v>163</v>
      </c>
      <c r="B90" s="230" t="s">
        <v>198</v>
      </c>
      <c r="C90" s="230" t="s">
        <v>239</v>
      </c>
      <c r="D90" s="230" t="s">
        <v>363</v>
      </c>
      <c r="E90" s="230" t="s">
        <v>364</v>
      </c>
      <c r="F90" s="13">
        <v>1794.3981492275309</v>
      </c>
      <c r="G90" s="13">
        <v>1876.1190240266778</v>
      </c>
      <c r="H90" s="13">
        <v>1899.3299077967783</v>
      </c>
      <c r="I90" s="13">
        <v>1883.102505078866</v>
      </c>
      <c r="J90" s="13">
        <v>2427.6552554886657</v>
      </c>
      <c r="K90" s="13">
        <v>2365.0528077298432</v>
      </c>
      <c r="L90" s="13">
        <v>2429.1753025011385</v>
      </c>
      <c r="M90" s="13">
        <v>2390.2171740157746</v>
      </c>
      <c r="N90" s="13">
        <v>1979.0097362591578</v>
      </c>
      <c r="O90" s="13">
        <v>2142.9950939950809</v>
      </c>
      <c r="P90" s="13">
        <v>2053.205059928815</v>
      </c>
      <c r="Q90" s="13"/>
      <c r="R90" s="13">
        <v>5117.3360846476153</v>
      </c>
      <c r="S90" s="13">
        <v>5185.7208688041192</v>
      </c>
      <c r="T90" s="13">
        <v>5280.6310464615062</v>
      </c>
      <c r="U90" s="13">
        <v>5331.8499838176322</v>
      </c>
      <c r="V90" s="13">
        <v>5079.1001158608078</v>
      </c>
      <c r="W90" s="13">
        <v>5030.7917058354969</v>
      </c>
      <c r="X90" s="13">
        <v>5170.4240366372642</v>
      </c>
      <c r="Y90" s="13">
        <v>5152.8626963537135</v>
      </c>
      <c r="Z90" s="13">
        <v>5101.3354155907191</v>
      </c>
      <c r="AA90" s="13">
        <v>5139.4671557059946</v>
      </c>
      <c r="AB90" s="13">
        <v>5424.5256511726375</v>
      </c>
      <c r="AC90" s="13"/>
      <c r="AD90" s="14">
        <f t="shared" si="30"/>
        <v>6911.7342338751459</v>
      </c>
      <c r="AE90" s="14">
        <f t="shared" si="30"/>
        <v>7061.839892830797</v>
      </c>
      <c r="AF90" s="14">
        <f t="shared" si="30"/>
        <v>7179.9609542582848</v>
      </c>
      <c r="AG90" s="14">
        <f t="shared" si="30"/>
        <v>7214.9524888964979</v>
      </c>
      <c r="AH90" s="165">
        <v>7506.7553713494726</v>
      </c>
      <c r="AI90" s="165">
        <v>7395.8445135653401</v>
      </c>
      <c r="AJ90" s="165">
        <v>7599.5993391384018</v>
      </c>
      <c r="AK90" s="165">
        <v>7543.0798703694891</v>
      </c>
      <c r="AL90" s="14">
        <f t="shared" si="31"/>
        <v>7080.3451518498769</v>
      </c>
      <c r="AM90" s="14">
        <f t="shared" si="31"/>
        <v>7282.4622497010751</v>
      </c>
      <c r="AN90" s="14">
        <f t="shared" si="31"/>
        <v>7477.7307111014525</v>
      </c>
      <c r="AO90" s="14">
        <f t="shared" si="31"/>
        <v>0</v>
      </c>
      <c r="AP90" s="13">
        <v>302343</v>
      </c>
      <c r="AQ90" s="13">
        <v>308635.31300000002</v>
      </c>
      <c r="AR90" s="13">
        <v>312581.68800000002</v>
      </c>
      <c r="AS90" s="14">
        <f t="shared" si="32"/>
        <v>593.49750092693751</v>
      </c>
      <c r="AT90" s="14">
        <f t="shared" si="32"/>
        <v>620.526694524655</v>
      </c>
      <c r="AU90" s="14">
        <f t="shared" si="32"/>
        <v>628.20369838123531</v>
      </c>
      <c r="AV90" s="14">
        <f t="shared" si="33"/>
        <v>610.13838201945021</v>
      </c>
      <c r="AW90" s="14">
        <f t="shared" si="33"/>
        <v>786.57728174114197</v>
      </c>
      <c r="AX90" s="14">
        <f t="shared" si="33"/>
        <v>766.29365082726065</v>
      </c>
      <c r="AY90" s="14">
        <f t="shared" si="33"/>
        <v>787.06978760435561</v>
      </c>
      <c r="AZ90" s="14">
        <f t="shared" si="34"/>
        <v>764.66960982556805</v>
      </c>
      <c r="BA90" s="14">
        <f t="shared" si="42"/>
        <v>641.21299569474661</v>
      </c>
      <c r="BB90" s="14">
        <f t="shared" si="42"/>
        <v>694.34539851085697</v>
      </c>
      <c r="BC90" s="14">
        <f t="shared" si="42"/>
        <v>665.25279948403534</v>
      </c>
      <c r="BD90" s="14">
        <f t="shared" si="35"/>
        <v>0</v>
      </c>
      <c r="BE90" s="14">
        <f t="shared" si="43"/>
        <v>1692.5598028224947</v>
      </c>
      <c r="BF90" s="14">
        <f t="shared" si="43"/>
        <v>1715.1780821134007</v>
      </c>
      <c r="BG90" s="14">
        <f t="shared" si="43"/>
        <v>1746.5696399326282</v>
      </c>
      <c r="BH90" s="14">
        <f t="shared" si="36"/>
        <v>1727.5566855882212</v>
      </c>
      <c r="BI90" s="14">
        <f t="shared" si="36"/>
        <v>1645.6639606436763</v>
      </c>
      <c r="BJ90" s="14">
        <f t="shared" si="36"/>
        <v>1630.0116979276108</v>
      </c>
      <c r="BK90" s="14">
        <f t="shared" si="36"/>
        <v>1675.2535496925666</v>
      </c>
      <c r="BL90" s="14">
        <f t="shared" si="37"/>
        <v>1648.4851461784008</v>
      </c>
      <c r="BM90" s="14">
        <f t="shared" si="44"/>
        <v>1652.8683532693221</v>
      </c>
      <c r="BN90" s="14">
        <f t="shared" si="44"/>
        <v>1665.2233037591502</v>
      </c>
      <c r="BO90" s="14">
        <f t="shared" si="44"/>
        <v>1757.5842499826445</v>
      </c>
      <c r="BP90" s="14">
        <f t="shared" si="38"/>
        <v>0</v>
      </c>
      <c r="BQ90" s="14">
        <f t="shared" si="45"/>
        <v>2286.0573037494323</v>
      </c>
      <c r="BR90" s="14">
        <f t="shared" si="45"/>
        <v>2335.704776638056</v>
      </c>
      <c r="BS90" s="14">
        <f t="shared" si="45"/>
        <v>2374.7733383138634</v>
      </c>
      <c r="BT90" s="14">
        <f t="shared" si="39"/>
        <v>2337.6950676076713</v>
      </c>
      <c r="BU90" s="14">
        <f t="shared" si="39"/>
        <v>2432.2412423848182</v>
      </c>
      <c r="BV90" s="14">
        <f t="shared" si="39"/>
        <v>2396.3053487548714</v>
      </c>
      <c r="BW90" s="14">
        <f t="shared" si="39"/>
        <v>2462.3233372969221</v>
      </c>
      <c r="BX90" s="14">
        <f t="shared" si="40"/>
        <v>2413.1547560039689</v>
      </c>
      <c r="BY90" s="14">
        <f t="shared" si="46"/>
        <v>2294.0813489640691</v>
      </c>
      <c r="BZ90" s="14">
        <f t="shared" si="46"/>
        <v>2359.5687022700072</v>
      </c>
      <c r="CA90" s="14">
        <f t="shared" si="46"/>
        <v>2422.8370494666797</v>
      </c>
      <c r="CB90" s="14">
        <f t="shared" si="41"/>
        <v>0</v>
      </c>
    </row>
    <row r="91" spans="1:80" x14ac:dyDescent="0.3">
      <c r="A91" s="230" t="s">
        <v>163</v>
      </c>
      <c r="B91" s="230" t="s">
        <v>198</v>
      </c>
      <c r="C91" s="230" t="s">
        <v>239</v>
      </c>
      <c r="D91" s="230" t="s">
        <v>367</v>
      </c>
      <c r="E91" s="230" t="s">
        <v>368</v>
      </c>
      <c r="F91" s="13">
        <v>2980.5079868661187</v>
      </c>
      <c r="G91" s="13">
        <v>3200.2431984513778</v>
      </c>
      <c r="H91" s="13">
        <v>2916.393656408562</v>
      </c>
      <c r="I91" s="13">
        <v>2974.5704896854013</v>
      </c>
      <c r="J91" s="13">
        <v>3060.4709558401855</v>
      </c>
      <c r="K91" s="13">
        <v>3017.5084059556975</v>
      </c>
      <c r="L91" s="13">
        <v>3226.4402077469031</v>
      </c>
      <c r="M91" s="13">
        <v>3003.9070889298719</v>
      </c>
      <c r="N91" s="13">
        <v>2888.58287800571</v>
      </c>
      <c r="O91" s="13">
        <v>3210.3036837145592</v>
      </c>
      <c r="P91" s="13">
        <v>3074.4975128616961</v>
      </c>
      <c r="Q91" s="13"/>
      <c r="R91" s="13">
        <v>4667.3003122415557</v>
      </c>
      <c r="S91" s="13">
        <v>4732.8268127066085</v>
      </c>
      <c r="T91" s="13">
        <v>4858.520587451253</v>
      </c>
      <c r="U91" s="13">
        <v>4794.9861641291591</v>
      </c>
      <c r="V91" s="13">
        <v>4872.9994448507787</v>
      </c>
      <c r="W91" s="13">
        <v>4713.4421168117806</v>
      </c>
      <c r="X91" s="13">
        <v>5032.0012809189275</v>
      </c>
      <c r="Y91" s="13">
        <v>4961.5654635609972</v>
      </c>
      <c r="Z91" s="13">
        <v>4397.2058336860509</v>
      </c>
      <c r="AA91" s="13">
        <v>4392.7147374174829</v>
      </c>
      <c r="AB91" s="13">
        <v>4689.5811491896684</v>
      </c>
      <c r="AC91" s="13"/>
      <c r="AD91" s="14">
        <f t="shared" si="30"/>
        <v>7647.8082991076744</v>
      </c>
      <c r="AE91" s="14">
        <f t="shared" si="30"/>
        <v>7933.0700111579863</v>
      </c>
      <c r="AF91" s="14">
        <f t="shared" si="30"/>
        <v>7774.9142438598155</v>
      </c>
      <c r="AG91" s="14">
        <f t="shared" si="30"/>
        <v>7769.5566538145604</v>
      </c>
      <c r="AH91" s="165">
        <v>7933.4704006909651</v>
      </c>
      <c r="AI91" s="165">
        <v>7730.9505227674781</v>
      </c>
      <c r="AJ91" s="165">
        <v>8258.4414886658305</v>
      </c>
      <c r="AK91" s="165">
        <v>7965.4725524908681</v>
      </c>
      <c r="AL91" s="14">
        <f t="shared" si="31"/>
        <v>7285.7887116917609</v>
      </c>
      <c r="AM91" s="14">
        <f t="shared" si="31"/>
        <v>7603.018421132042</v>
      </c>
      <c r="AN91" s="14">
        <f t="shared" si="31"/>
        <v>7764.0786620513645</v>
      </c>
      <c r="AO91" s="14">
        <f t="shared" si="31"/>
        <v>0</v>
      </c>
      <c r="AP91" s="13">
        <v>269100</v>
      </c>
      <c r="AQ91" s="13">
        <v>272564.57199999999</v>
      </c>
      <c r="AR91" s="13">
        <v>274552.212</v>
      </c>
      <c r="AS91" s="14">
        <f t="shared" si="32"/>
        <v>1107.5837929639981</v>
      </c>
      <c r="AT91" s="14">
        <f t="shared" si="32"/>
        <v>1189.2393899856477</v>
      </c>
      <c r="AU91" s="14">
        <f t="shared" si="32"/>
        <v>1083.7583264245864</v>
      </c>
      <c r="AV91" s="14">
        <f t="shared" si="33"/>
        <v>1091.3268983781948</v>
      </c>
      <c r="AW91" s="14">
        <f t="shared" si="33"/>
        <v>1122.842537231943</v>
      </c>
      <c r="AX91" s="14">
        <f t="shared" si="33"/>
        <v>1107.0801989466547</v>
      </c>
      <c r="AY91" s="14">
        <f t="shared" si="33"/>
        <v>1183.734255729649</v>
      </c>
      <c r="AZ91" s="14">
        <f t="shared" si="34"/>
        <v>1094.1114140176267</v>
      </c>
      <c r="BA91" s="14">
        <f t="shared" si="42"/>
        <v>1059.7792870915412</v>
      </c>
      <c r="BB91" s="14">
        <f t="shared" si="42"/>
        <v>1177.8139984071588</v>
      </c>
      <c r="BC91" s="14">
        <f t="shared" si="42"/>
        <v>1127.9886781696987</v>
      </c>
      <c r="BD91" s="14">
        <f t="shared" si="35"/>
        <v>0</v>
      </c>
      <c r="BE91" s="14">
        <f t="shared" si="43"/>
        <v>1734.4111156601841</v>
      </c>
      <c r="BF91" s="14">
        <f t="shared" si="43"/>
        <v>1758.761357378896</v>
      </c>
      <c r="BG91" s="14">
        <f t="shared" si="43"/>
        <v>1805.4703037722975</v>
      </c>
      <c r="BH91" s="14">
        <f t="shared" si="36"/>
        <v>1759.2110848981356</v>
      </c>
      <c r="BI91" s="14">
        <f t="shared" si="36"/>
        <v>1787.8330294704547</v>
      </c>
      <c r="BJ91" s="14">
        <f t="shared" si="36"/>
        <v>1729.2937531190887</v>
      </c>
      <c r="BK91" s="14">
        <f t="shared" si="36"/>
        <v>1846.1685038505032</v>
      </c>
      <c r="BL91" s="14">
        <f t="shared" si="37"/>
        <v>1807.1482387331839</v>
      </c>
      <c r="BM91" s="14">
        <f t="shared" si="44"/>
        <v>1613.271233829337</v>
      </c>
      <c r="BN91" s="14">
        <f t="shared" si="44"/>
        <v>1611.6235155526681</v>
      </c>
      <c r="BO91" s="14">
        <f t="shared" si="44"/>
        <v>1720.5395091441558</v>
      </c>
      <c r="BP91" s="14">
        <f t="shared" si="38"/>
        <v>0</v>
      </c>
      <c r="BQ91" s="14">
        <f t="shared" si="45"/>
        <v>2841.9949086241822</v>
      </c>
      <c r="BR91" s="14">
        <f t="shared" si="45"/>
        <v>2948.0007473645433</v>
      </c>
      <c r="BS91" s="14">
        <f t="shared" si="45"/>
        <v>2889.2286301968843</v>
      </c>
      <c r="BT91" s="14">
        <f t="shared" si="39"/>
        <v>2850.5379832763301</v>
      </c>
      <c r="BU91" s="14">
        <f t="shared" si="39"/>
        <v>2910.6755667023981</v>
      </c>
      <c r="BV91" s="14">
        <f t="shared" si="39"/>
        <v>2836.3739520657432</v>
      </c>
      <c r="BW91" s="14">
        <f t="shared" si="39"/>
        <v>3029.9027595801522</v>
      </c>
      <c r="BX91" s="14">
        <f t="shared" si="40"/>
        <v>2901.2596527508103</v>
      </c>
      <c r="BY91" s="14">
        <f t="shared" si="46"/>
        <v>2673.0505209208782</v>
      </c>
      <c r="BZ91" s="14">
        <f t="shared" si="46"/>
        <v>2789.4375139598269</v>
      </c>
      <c r="CA91" s="14">
        <f t="shared" si="46"/>
        <v>2848.5281873138542</v>
      </c>
      <c r="CB91" s="14">
        <f t="shared" si="41"/>
        <v>0</v>
      </c>
    </row>
    <row r="92" spans="1:80" x14ac:dyDescent="0.3">
      <c r="A92" s="230" t="s">
        <v>181</v>
      </c>
      <c r="B92" s="230" t="s">
        <v>205</v>
      </c>
      <c r="C92" s="230" t="s">
        <v>229</v>
      </c>
      <c r="D92" s="230" t="s">
        <v>371</v>
      </c>
      <c r="E92" s="230" t="s">
        <v>372</v>
      </c>
      <c r="F92" s="13">
        <v>567.99999999999989</v>
      </c>
      <c r="G92" s="13">
        <v>661.99999999999989</v>
      </c>
      <c r="H92" s="13">
        <v>673.99999999999989</v>
      </c>
      <c r="I92" s="13">
        <v>502.99999999999989</v>
      </c>
      <c r="J92" s="13">
        <v>568.99999999999989</v>
      </c>
      <c r="K92" s="13">
        <v>605.99999999999989</v>
      </c>
      <c r="L92" s="13">
        <v>590.99999999999989</v>
      </c>
      <c r="M92" s="13">
        <v>578.99999999999989</v>
      </c>
      <c r="N92" s="13">
        <v>625.99999999999989</v>
      </c>
      <c r="O92" s="13">
        <v>710.99999999999989</v>
      </c>
      <c r="P92" s="13">
        <v>792.99999999999977</v>
      </c>
      <c r="Q92" s="13"/>
      <c r="R92" s="13">
        <v>2558.9999999999995</v>
      </c>
      <c r="S92" s="13">
        <v>2579.9999999999995</v>
      </c>
      <c r="T92" s="13">
        <v>2859.9999999999995</v>
      </c>
      <c r="U92" s="13">
        <v>2791.9999999999995</v>
      </c>
      <c r="V92" s="13">
        <v>2575.9999999999995</v>
      </c>
      <c r="W92" s="13">
        <v>2560.9999999999995</v>
      </c>
      <c r="X92" s="13">
        <v>2634.9999999999995</v>
      </c>
      <c r="Y92" s="13">
        <v>2508.9999999999995</v>
      </c>
      <c r="Z92" s="13">
        <v>2684.9999999999995</v>
      </c>
      <c r="AA92" s="13">
        <v>2703.9999999999995</v>
      </c>
      <c r="AB92" s="13">
        <v>2838.9999999999995</v>
      </c>
      <c r="AC92" s="13"/>
      <c r="AD92" s="14">
        <f t="shared" si="30"/>
        <v>3126.9999999999995</v>
      </c>
      <c r="AE92" s="14">
        <f t="shared" si="30"/>
        <v>3241.9999999999995</v>
      </c>
      <c r="AF92" s="14">
        <f t="shared" si="30"/>
        <v>3533.9999999999995</v>
      </c>
      <c r="AG92" s="14">
        <f t="shared" si="30"/>
        <v>3294.9999999999995</v>
      </c>
      <c r="AH92" s="165">
        <v>3144.9999999999991</v>
      </c>
      <c r="AI92" s="165">
        <v>3166.9999999999991</v>
      </c>
      <c r="AJ92" s="165">
        <v>3225.9999999999991</v>
      </c>
      <c r="AK92" s="165">
        <v>3087.9999999999991</v>
      </c>
      <c r="AL92" s="14">
        <f t="shared" si="31"/>
        <v>3310.9999999999995</v>
      </c>
      <c r="AM92" s="14">
        <f t="shared" si="31"/>
        <v>3414.9999999999995</v>
      </c>
      <c r="AN92" s="14">
        <f t="shared" si="31"/>
        <v>3631.9999999999991</v>
      </c>
      <c r="AO92" s="14">
        <f t="shared" si="31"/>
        <v>0</v>
      </c>
      <c r="AP92" s="13">
        <v>140984</v>
      </c>
      <c r="AQ92" s="13">
        <v>141101.32399999999</v>
      </c>
      <c r="AR92" s="13">
        <v>141637.27799999999</v>
      </c>
      <c r="AS92" s="14">
        <f t="shared" si="32"/>
        <v>402.88259660670707</v>
      </c>
      <c r="AT92" s="14">
        <f t="shared" si="32"/>
        <v>469.55682914373256</v>
      </c>
      <c r="AU92" s="14">
        <f t="shared" si="32"/>
        <v>478.06843329739536</v>
      </c>
      <c r="AV92" s="14">
        <f t="shared" si="33"/>
        <v>356.48141756628723</v>
      </c>
      <c r="AW92" s="14">
        <f t="shared" si="33"/>
        <v>403.25631529864302</v>
      </c>
      <c r="AX92" s="14">
        <f t="shared" si="33"/>
        <v>429.47860645163041</v>
      </c>
      <c r="AY92" s="14">
        <f t="shared" si="33"/>
        <v>418.84794787609502</v>
      </c>
      <c r="AZ92" s="14">
        <f t="shared" si="34"/>
        <v>408.79068574023285</v>
      </c>
      <c r="BA92" s="14">
        <f t="shared" si="42"/>
        <v>443.65281788567762</v>
      </c>
      <c r="BB92" s="14">
        <f t="shared" si="42"/>
        <v>503.89321648037827</v>
      </c>
      <c r="BC92" s="14">
        <f t="shared" si="42"/>
        <v>562.00748335997173</v>
      </c>
      <c r="BD92" s="14">
        <f t="shared" si="35"/>
        <v>0</v>
      </c>
      <c r="BE92" s="14">
        <f t="shared" si="43"/>
        <v>1815.0995857685973</v>
      </c>
      <c r="BF92" s="14">
        <f t="shared" si="43"/>
        <v>1829.9948930375076</v>
      </c>
      <c r="BG92" s="14">
        <f t="shared" si="43"/>
        <v>2028.5989899563067</v>
      </c>
      <c r="BH92" s="14">
        <f t="shared" si="36"/>
        <v>1978.7199161929902</v>
      </c>
      <c r="BI92" s="14">
        <f t="shared" si="36"/>
        <v>1825.6384327052806</v>
      </c>
      <c r="BJ92" s="14">
        <f t="shared" si="36"/>
        <v>1815.007774129745</v>
      </c>
      <c r="BK92" s="14">
        <f t="shared" si="36"/>
        <v>1867.4523564357198</v>
      </c>
      <c r="BL92" s="14">
        <f t="shared" si="37"/>
        <v>1771.4263048743423</v>
      </c>
      <c r="BM92" s="14">
        <f t="shared" si="44"/>
        <v>1902.8878850208378</v>
      </c>
      <c r="BN92" s="14">
        <f t="shared" si="44"/>
        <v>1916.3533858831825</v>
      </c>
      <c r="BO92" s="14">
        <f t="shared" si="44"/>
        <v>2012.0293130630012</v>
      </c>
      <c r="BP92" s="14">
        <f t="shared" si="38"/>
        <v>0</v>
      </c>
      <c r="BQ92" s="14">
        <f t="shared" si="45"/>
        <v>2217.9821823753045</v>
      </c>
      <c r="BR92" s="14">
        <f t="shared" si="45"/>
        <v>2299.5517221812402</v>
      </c>
      <c r="BS92" s="14">
        <f t="shared" si="45"/>
        <v>2506.6674232537021</v>
      </c>
      <c r="BT92" s="14">
        <f t="shared" si="39"/>
        <v>2335.201333759278</v>
      </c>
      <c r="BU92" s="14">
        <f t="shared" si="39"/>
        <v>2228.8947480039233</v>
      </c>
      <c r="BV92" s="14">
        <f t="shared" si="39"/>
        <v>2244.4863805813752</v>
      </c>
      <c r="BW92" s="14">
        <f t="shared" si="39"/>
        <v>2286.3003043118142</v>
      </c>
      <c r="BX92" s="14">
        <f t="shared" si="40"/>
        <v>2180.216990614575</v>
      </c>
      <c r="BY92" s="14">
        <f t="shared" si="46"/>
        <v>2346.5407029065154</v>
      </c>
      <c r="BZ92" s="14">
        <f t="shared" si="46"/>
        <v>2420.2466023635611</v>
      </c>
      <c r="CA92" s="14">
        <f t="shared" si="46"/>
        <v>2574.0367964229727</v>
      </c>
      <c r="CB92" s="14">
        <f t="shared" si="41"/>
        <v>0</v>
      </c>
    </row>
    <row r="93" spans="1:80" x14ac:dyDescent="0.3">
      <c r="A93" s="230" t="s">
        <v>163</v>
      </c>
      <c r="B93" s="230" t="s">
        <v>198</v>
      </c>
      <c r="C93" s="230" t="s">
        <v>239</v>
      </c>
      <c r="D93" s="230" t="s">
        <v>373</v>
      </c>
      <c r="E93" s="230" t="s">
        <v>374</v>
      </c>
      <c r="F93" s="13">
        <v>1579.6659004530752</v>
      </c>
      <c r="G93" s="13">
        <v>1514.0531794110809</v>
      </c>
      <c r="H93" s="13">
        <v>1550.9396504565289</v>
      </c>
      <c r="I93" s="13">
        <v>1498.5552861395468</v>
      </c>
      <c r="J93" s="13">
        <v>1598.6034086374252</v>
      </c>
      <c r="K93" s="13">
        <v>1611.729979491518</v>
      </c>
      <c r="L93" s="13">
        <v>1615.4040791478001</v>
      </c>
      <c r="M93" s="13">
        <v>1578.3885968928271</v>
      </c>
      <c r="N93" s="13">
        <v>1678.7447371136311</v>
      </c>
      <c r="O93" s="13">
        <v>1670.5120422057294</v>
      </c>
      <c r="P93" s="13">
        <v>1799.4622173507269</v>
      </c>
      <c r="Q93" s="13"/>
      <c r="R93" s="13">
        <v>3383.3641008667314</v>
      </c>
      <c r="S93" s="13">
        <v>3348.8118886378497</v>
      </c>
      <c r="T93" s="13">
        <v>3482.5269022006823</v>
      </c>
      <c r="U93" s="13">
        <v>3375.7467151504006</v>
      </c>
      <c r="V93" s="13">
        <v>3425.5885270808003</v>
      </c>
      <c r="W93" s="13">
        <v>3460.126960266035</v>
      </c>
      <c r="X93" s="13">
        <v>3472.773610504576</v>
      </c>
      <c r="Y93" s="13">
        <v>3394.8049666260004</v>
      </c>
      <c r="Z93" s="13">
        <v>3251.1237547035357</v>
      </c>
      <c r="AA93" s="13">
        <v>3097.9823831338681</v>
      </c>
      <c r="AB93" s="13">
        <v>3371.546255597153</v>
      </c>
      <c r="AC93" s="13"/>
      <c r="AD93" s="14">
        <f t="shared" si="30"/>
        <v>4963.0300013198066</v>
      </c>
      <c r="AE93" s="14">
        <f t="shared" si="30"/>
        <v>4862.8650680489309</v>
      </c>
      <c r="AF93" s="14">
        <f t="shared" si="30"/>
        <v>5033.4665526572117</v>
      </c>
      <c r="AG93" s="14">
        <f t="shared" si="30"/>
        <v>4874.3020012899469</v>
      </c>
      <c r="AH93" s="165">
        <v>5024.1919357182251</v>
      </c>
      <c r="AI93" s="165">
        <v>5071.856939757552</v>
      </c>
      <c r="AJ93" s="165">
        <v>5088.1776896523761</v>
      </c>
      <c r="AK93" s="165">
        <v>4973.1935635188274</v>
      </c>
      <c r="AL93" s="14">
        <f t="shared" si="31"/>
        <v>4929.8684918171666</v>
      </c>
      <c r="AM93" s="14">
        <f t="shared" si="31"/>
        <v>4768.494425339597</v>
      </c>
      <c r="AN93" s="14">
        <f t="shared" si="31"/>
        <v>5171.0084729478804</v>
      </c>
      <c r="AO93" s="14">
        <f t="shared" si="31"/>
        <v>0</v>
      </c>
      <c r="AP93" s="13">
        <v>235000</v>
      </c>
      <c r="AQ93" s="13">
        <v>239606.924</v>
      </c>
      <c r="AR93" s="13">
        <v>242802.63099999999</v>
      </c>
      <c r="AS93" s="14">
        <f t="shared" si="32"/>
        <v>672.19825551194685</v>
      </c>
      <c r="AT93" s="14">
        <f t="shared" si="32"/>
        <v>644.27794868556634</v>
      </c>
      <c r="AU93" s="14">
        <f t="shared" si="32"/>
        <v>659.97431934320377</v>
      </c>
      <c r="AV93" s="14">
        <f t="shared" si="33"/>
        <v>625.4223630614058</v>
      </c>
      <c r="AW93" s="14">
        <f t="shared" si="33"/>
        <v>667.1774679756021</v>
      </c>
      <c r="AX93" s="14">
        <f t="shared" si="33"/>
        <v>672.65584507546112</v>
      </c>
      <c r="AY93" s="14">
        <f t="shared" si="33"/>
        <v>674.18923133782232</v>
      </c>
      <c r="AZ93" s="14">
        <f t="shared" si="34"/>
        <v>650.070631603999</v>
      </c>
      <c r="BA93" s="14">
        <f t="shared" si="42"/>
        <v>700.6244682284854</v>
      </c>
      <c r="BB93" s="14">
        <f t="shared" si="42"/>
        <v>697.18855128148527</v>
      </c>
      <c r="BC93" s="14">
        <f t="shared" si="42"/>
        <v>751.00593393149484</v>
      </c>
      <c r="BD93" s="14">
        <f t="shared" si="35"/>
        <v>0</v>
      </c>
      <c r="BE93" s="14">
        <f t="shared" si="43"/>
        <v>1439.7294046241409</v>
      </c>
      <c r="BF93" s="14">
        <f t="shared" si="43"/>
        <v>1425.0263355905743</v>
      </c>
      <c r="BG93" s="14">
        <f t="shared" si="43"/>
        <v>1481.9263413619926</v>
      </c>
      <c r="BH93" s="14">
        <f t="shared" si="36"/>
        <v>1408.8685997865407</v>
      </c>
      <c r="BI93" s="14">
        <f t="shared" si="36"/>
        <v>1429.6700904523111</v>
      </c>
      <c r="BJ93" s="14">
        <f t="shared" si="36"/>
        <v>1444.0847127881975</v>
      </c>
      <c r="BK93" s="14">
        <f t="shared" si="36"/>
        <v>1449.3627949184706</v>
      </c>
      <c r="BL93" s="14">
        <f t="shared" si="37"/>
        <v>1398.1747037271602</v>
      </c>
      <c r="BM93" s="14">
        <f t="shared" si="44"/>
        <v>1356.8571810986296</v>
      </c>
      <c r="BN93" s="14">
        <f t="shared" si="44"/>
        <v>1292.9435975455651</v>
      </c>
      <c r="BO93" s="14">
        <f t="shared" si="44"/>
        <v>1407.1155371107527</v>
      </c>
      <c r="BP93" s="14">
        <f t="shared" si="38"/>
        <v>0</v>
      </c>
      <c r="BQ93" s="14">
        <f t="shared" si="45"/>
        <v>2111.927660136088</v>
      </c>
      <c r="BR93" s="14">
        <f t="shared" si="45"/>
        <v>2069.3042842761406</v>
      </c>
      <c r="BS93" s="14">
        <f t="shared" si="45"/>
        <v>2141.9006607051965</v>
      </c>
      <c r="BT93" s="14">
        <f t="shared" si="39"/>
        <v>2034.2909628479463</v>
      </c>
      <c r="BU93" s="14">
        <f t="shared" si="39"/>
        <v>2096.8475584279131</v>
      </c>
      <c r="BV93" s="14">
        <f t="shared" si="39"/>
        <v>2116.7405578636585</v>
      </c>
      <c r="BW93" s="14">
        <f t="shared" si="39"/>
        <v>2123.5520262562932</v>
      </c>
      <c r="BX93" s="14">
        <f t="shared" si="40"/>
        <v>2048.2453353311594</v>
      </c>
      <c r="BY93" s="14">
        <f t="shared" si="46"/>
        <v>2057.4816493271151</v>
      </c>
      <c r="BZ93" s="14">
        <f t="shared" si="46"/>
        <v>1990.1321488270503</v>
      </c>
      <c r="CA93" s="14">
        <f t="shared" si="46"/>
        <v>2158.1214710422478</v>
      </c>
      <c r="CB93" s="14">
        <f t="shared" si="41"/>
        <v>0</v>
      </c>
    </row>
    <row r="94" spans="1:80" x14ac:dyDescent="0.3">
      <c r="A94" s="230" t="s">
        <v>163</v>
      </c>
      <c r="B94" s="230" t="s">
        <v>198</v>
      </c>
      <c r="C94" s="230" t="s">
        <v>239</v>
      </c>
      <c r="D94" s="230" t="s">
        <v>375</v>
      </c>
      <c r="E94" s="230" t="s">
        <v>376</v>
      </c>
      <c r="F94" s="13">
        <v>801.03025447077687</v>
      </c>
      <c r="G94" s="13">
        <v>788.71699956323891</v>
      </c>
      <c r="H94" s="13">
        <v>793.10498364993191</v>
      </c>
      <c r="I94" s="13">
        <v>760.37951562880687</v>
      </c>
      <c r="J94" s="13">
        <v>815.76379587041379</v>
      </c>
      <c r="K94" s="13">
        <v>855.65199442021913</v>
      </c>
      <c r="L94" s="13">
        <v>813.79835745015544</v>
      </c>
      <c r="M94" s="13">
        <v>785.7288324377696</v>
      </c>
      <c r="N94" s="13">
        <v>840.78607955352322</v>
      </c>
      <c r="O94" s="13">
        <v>881.18621254646905</v>
      </c>
      <c r="P94" s="13">
        <v>926.40938719220412</v>
      </c>
      <c r="Q94" s="13"/>
      <c r="R94" s="13">
        <v>2035.8472335761917</v>
      </c>
      <c r="S94" s="13">
        <v>2047.093403112056</v>
      </c>
      <c r="T94" s="13">
        <v>2114.6724791170113</v>
      </c>
      <c r="U94" s="13">
        <v>2045.9500056511001</v>
      </c>
      <c r="V94" s="13">
        <v>2060.8965960801993</v>
      </c>
      <c r="W94" s="13">
        <v>2020.5468932156323</v>
      </c>
      <c r="X94" s="13">
        <v>2103.9474537115789</v>
      </c>
      <c r="Y94" s="13">
        <v>2099.7957153728903</v>
      </c>
      <c r="Z94" s="13">
        <v>1984.1317195802444</v>
      </c>
      <c r="AA94" s="13">
        <v>2089.7926425771097</v>
      </c>
      <c r="AB94" s="13">
        <v>2189.6913963903462</v>
      </c>
      <c r="AC94" s="13"/>
      <c r="AD94" s="14">
        <f t="shared" si="30"/>
        <v>2836.8774880469687</v>
      </c>
      <c r="AE94" s="14">
        <f t="shared" si="30"/>
        <v>2835.8104026752949</v>
      </c>
      <c r="AF94" s="14">
        <f t="shared" si="30"/>
        <v>2907.7774627669432</v>
      </c>
      <c r="AG94" s="14">
        <f t="shared" si="30"/>
        <v>2806.3295212799071</v>
      </c>
      <c r="AH94" s="165">
        <v>2876.6603919506128</v>
      </c>
      <c r="AI94" s="165">
        <v>2876.198887635851</v>
      </c>
      <c r="AJ94" s="165">
        <v>2917.7458111617343</v>
      </c>
      <c r="AK94" s="165">
        <v>2885.5245478106599</v>
      </c>
      <c r="AL94" s="14">
        <f t="shared" si="31"/>
        <v>2824.9177991337674</v>
      </c>
      <c r="AM94" s="14">
        <f t="shared" si="31"/>
        <v>2970.9788551235788</v>
      </c>
      <c r="AN94" s="14">
        <f t="shared" si="31"/>
        <v>3116.1007835825503</v>
      </c>
      <c r="AO94" s="14">
        <f t="shared" si="31"/>
        <v>0</v>
      </c>
      <c r="AP94" s="13">
        <v>155741</v>
      </c>
      <c r="AQ94" s="13">
        <v>156345.32699999999</v>
      </c>
      <c r="AR94" s="13">
        <v>156182.81400000001</v>
      </c>
      <c r="AS94" s="14">
        <f t="shared" si="32"/>
        <v>514.33486010156412</v>
      </c>
      <c r="AT94" s="14">
        <f t="shared" si="32"/>
        <v>506.42862159819117</v>
      </c>
      <c r="AU94" s="14">
        <f t="shared" si="32"/>
        <v>509.24610966279397</v>
      </c>
      <c r="AV94" s="14">
        <f t="shared" si="33"/>
        <v>486.34617370355232</v>
      </c>
      <c r="AW94" s="14">
        <f t="shared" si="33"/>
        <v>521.77050093119431</v>
      </c>
      <c r="AX94" s="14">
        <f t="shared" si="33"/>
        <v>547.28338277754813</v>
      </c>
      <c r="AY94" s="14">
        <f t="shared" si="33"/>
        <v>520.51338729820532</v>
      </c>
      <c r="AZ94" s="14">
        <f t="shared" si="34"/>
        <v>503.08277352319283</v>
      </c>
      <c r="BA94" s="14">
        <f t="shared" si="42"/>
        <v>537.77499825979658</v>
      </c>
      <c r="BB94" s="14">
        <f t="shared" si="42"/>
        <v>563.61531838202563</v>
      </c>
      <c r="BC94" s="14">
        <f t="shared" si="42"/>
        <v>592.54050310835589</v>
      </c>
      <c r="BD94" s="14">
        <f t="shared" si="35"/>
        <v>0</v>
      </c>
      <c r="BE94" s="14">
        <f t="shared" si="43"/>
        <v>1307.2005660527361</v>
      </c>
      <c r="BF94" s="14">
        <f t="shared" si="43"/>
        <v>1314.421637919402</v>
      </c>
      <c r="BG94" s="14">
        <f t="shared" si="43"/>
        <v>1357.8136002189606</v>
      </c>
      <c r="BH94" s="14">
        <f t="shared" si="36"/>
        <v>1308.6096303032455</v>
      </c>
      <c r="BI94" s="14">
        <f t="shared" si="36"/>
        <v>1318.1696156996104</v>
      </c>
      <c r="BJ94" s="14">
        <f t="shared" si="36"/>
        <v>1292.3615511806327</v>
      </c>
      <c r="BK94" s="14">
        <f t="shared" si="36"/>
        <v>1345.7053652211678</v>
      </c>
      <c r="BL94" s="14">
        <f t="shared" si="37"/>
        <v>1344.4473572955922</v>
      </c>
      <c r="BM94" s="14">
        <f t="shared" si="44"/>
        <v>1269.0700500311368</v>
      </c>
      <c r="BN94" s="14">
        <f t="shared" si="44"/>
        <v>1336.6518096042039</v>
      </c>
      <c r="BO94" s="14">
        <f t="shared" si="44"/>
        <v>1400.5480294210179</v>
      </c>
      <c r="BP94" s="14">
        <f t="shared" si="38"/>
        <v>0</v>
      </c>
      <c r="BQ94" s="14">
        <f t="shared" si="45"/>
        <v>1821.5354261543002</v>
      </c>
      <c r="BR94" s="14">
        <f t="shared" si="45"/>
        <v>1820.850259517593</v>
      </c>
      <c r="BS94" s="14">
        <f t="shared" si="45"/>
        <v>1867.0597098817545</v>
      </c>
      <c r="BT94" s="14">
        <f t="shared" si="39"/>
        <v>1794.9558040067977</v>
      </c>
      <c r="BU94" s="14">
        <f t="shared" si="39"/>
        <v>1839.9401166308046</v>
      </c>
      <c r="BV94" s="14">
        <f t="shared" si="39"/>
        <v>1839.6449339581802</v>
      </c>
      <c r="BW94" s="14">
        <f t="shared" si="39"/>
        <v>1866.2187525193729</v>
      </c>
      <c r="BX94" s="14">
        <f t="shared" si="40"/>
        <v>1847.530130818785</v>
      </c>
      <c r="BY94" s="14">
        <f t="shared" si="46"/>
        <v>1806.8450482909334</v>
      </c>
      <c r="BZ94" s="14">
        <f t="shared" si="46"/>
        <v>1900.2671279862295</v>
      </c>
      <c r="CA94" s="14">
        <f t="shared" si="46"/>
        <v>1993.0885325293734</v>
      </c>
      <c r="CB94" s="14">
        <f t="shared" si="41"/>
        <v>0</v>
      </c>
    </row>
    <row r="95" spans="1:80" x14ac:dyDescent="0.3">
      <c r="A95" s="230" t="s">
        <v>181</v>
      </c>
      <c r="B95" s="230" t="s">
        <v>205</v>
      </c>
      <c r="C95" s="230" t="s">
        <v>235</v>
      </c>
      <c r="D95" s="230" t="s">
        <v>379</v>
      </c>
      <c r="E95" s="230" t="s">
        <v>380</v>
      </c>
      <c r="F95" s="13">
        <v>14475.923013907603</v>
      </c>
      <c r="G95" s="13">
        <v>15232.92327639912</v>
      </c>
      <c r="H95" s="13">
        <v>15869.661908966213</v>
      </c>
      <c r="I95" s="13">
        <v>15428.776404998487</v>
      </c>
      <c r="J95" s="13">
        <v>14898.016712125864</v>
      </c>
      <c r="K95" s="13">
        <v>14902.212277992825</v>
      </c>
      <c r="L95" s="13">
        <v>15534.439578548292</v>
      </c>
      <c r="M95" s="13">
        <v>15505.947669284727</v>
      </c>
      <c r="N95" s="13">
        <v>16079.525655991423</v>
      </c>
      <c r="O95" s="13">
        <v>16434.01077015539</v>
      </c>
      <c r="P95" s="13">
        <v>16863.151061342014</v>
      </c>
      <c r="Q95" s="13"/>
      <c r="R95" s="13">
        <v>26280.246743971613</v>
      </c>
      <c r="S95" s="13">
        <v>24595.231621681611</v>
      </c>
      <c r="T95" s="13">
        <v>25715.169329801178</v>
      </c>
      <c r="U95" s="13">
        <v>26226.109760174564</v>
      </c>
      <c r="V95" s="13">
        <v>25666.525105254885</v>
      </c>
      <c r="W95" s="13">
        <v>25701.728302216383</v>
      </c>
      <c r="X95" s="13">
        <v>26350.348422555035</v>
      </c>
      <c r="Y95" s="13">
        <v>26581.211990145755</v>
      </c>
      <c r="Z95" s="13">
        <v>25932.23502838517</v>
      </c>
      <c r="AA95" s="13">
        <v>25494.443237830761</v>
      </c>
      <c r="AB95" s="13">
        <v>26385.032957692849</v>
      </c>
      <c r="AC95" s="13"/>
      <c r="AD95" s="14">
        <f t="shared" si="30"/>
        <v>40756.169757879215</v>
      </c>
      <c r="AE95" s="14">
        <f t="shared" si="30"/>
        <v>39828.154898080727</v>
      </c>
      <c r="AF95" s="14">
        <f t="shared" si="30"/>
        <v>41584.831238767394</v>
      </c>
      <c r="AG95" s="14">
        <f t="shared" si="30"/>
        <v>41654.886165173055</v>
      </c>
      <c r="AH95" s="165">
        <v>40564.541817380756</v>
      </c>
      <c r="AI95" s="165">
        <v>40603.940580209208</v>
      </c>
      <c r="AJ95" s="165">
        <v>41884.788001103327</v>
      </c>
      <c r="AK95" s="165">
        <v>42087.159659430486</v>
      </c>
      <c r="AL95" s="14">
        <f t="shared" si="31"/>
        <v>42011.760684376597</v>
      </c>
      <c r="AM95" s="14">
        <f t="shared" si="31"/>
        <v>41928.454007986147</v>
      </c>
      <c r="AN95" s="14">
        <f t="shared" si="31"/>
        <v>43248.184019034859</v>
      </c>
      <c r="AO95" s="14">
        <f t="shared" si="31"/>
        <v>0</v>
      </c>
      <c r="AP95" s="13">
        <v>1554636</v>
      </c>
      <c r="AQ95" s="13">
        <v>1565757.5989999999</v>
      </c>
      <c r="AR95" s="13">
        <v>1578851.1499999997</v>
      </c>
      <c r="AS95" s="14">
        <f t="shared" si="32"/>
        <v>931.14549089996638</v>
      </c>
      <c r="AT95" s="14">
        <f t="shared" si="32"/>
        <v>979.83857805937339</v>
      </c>
      <c r="AU95" s="14">
        <f t="shared" si="32"/>
        <v>1020.7959875473238</v>
      </c>
      <c r="AV95" s="14">
        <f t="shared" si="33"/>
        <v>985.38729205927928</v>
      </c>
      <c r="AW95" s="14">
        <f t="shared" si="33"/>
        <v>951.4893443046841</v>
      </c>
      <c r="AX95" s="14">
        <f t="shared" si="33"/>
        <v>951.75730186526948</v>
      </c>
      <c r="AY95" s="14">
        <f t="shared" si="33"/>
        <v>992.13566572946229</v>
      </c>
      <c r="AZ95" s="14">
        <f t="shared" si="34"/>
        <v>982.10320012020964</v>
      </c>
      <c r="BA95" s="14">
        <f t="shared" si="42"/>
        <v>1026.9485944862033</v>
      </c>
      <c r="BB95" s="14">
        <f t="shared" si="42"/>
        <v>1049.5884408066277</v>
      </c>
      <c r="BC95" s="14">
        <f t="shared" si="42"/>
        <v>1076.9962778473487</v>
      </c>
      <c r="BD95" s="14">
        <f t="shared" si="35"/>
        <v>0</v>
      </c>
      <c r="BE95" s="14">
        <f t="shared" si="43"/>
        <v>1690.4437272758134</v>
      </c>
      <c r="BF95" s="14">
        <f t="shared" si="43"/>
        <v>1582.0572546680771</v>
      </c>
      <c r="BG95" s="14">
        <f t="shared" si="43"/>
        <v>1654.0958352824184</v>
      </c>
      <c r="BH95" s="14">
        <f t="shared" si="36"/>
        <v>1674.9789224669485</v>
      </c>
      <c r="BI95" s="14">
        <f t="shared" si="36"/>
        <v>1639.2400152901885</v>
      </c>
      <c r="BJ95" s="14">
        <f t="shared" si="36"/>
        <v>1641.4883324616319</v>
      </c>
      <c r="BK95" s="14">
        <f t="shared" si="36"/>
        <v>1682.9136540281952</v>
      </c>
      <c r="BL95" s="14">
        <f t="shared" si="37"/>
        <v>1683.5793538957589</v>
      </c>
      <c r="BM95" s="14">
        <f t="shared" si="44"/>
        <v>1656.2100701249842</v>
      </c>
      <c r="BN95" s="14">
        <f t="shared" si="44"/>
        <v>1628.2496891034257</v>
      </c>
      <c r="BO95" s="14">
        <f t="shared" si="44"/>
        <v>1685.1288459046366</v>
      </c>
      <c r="BP95" s="14">
        <f t="shared" si="38"/>
        <v>0</v>
      </c>
      <c r="BQ95" s="14">
        <f t="shared" si="45"/>
        <v>2621.5892181757799</v>
      </c>
      <c r="BR95" s="14">
        <f t="shared" si="45"/>
        <v>2561.8958327274504</v>
      </c>
      <c r="BS95" s="14">
        <f t="shared" si="45"/>
        <v>2674.8918228297421</v>
      </c>
      <c r="BT95" s="14">
        <f t="shared" si="39"/>
        <v>2660.3662145262283</v>
      </c>
      <c r="BU95" s="14">
        <f t="shared" si="39"/>
        <v>2590.7293595948731</v>
      </c>
      <c r="BV95" s="14">
        <f t="shared" si="39"/>
        <v>2593.2456343269014</v>
      </c>
      <c r="BW95" s="14">
        <f t="shared" si="39"/>
        <v>2675.0493197576575</v>
      </c>
      <c r="BX95" s="14">
        <f t="shared" si="40"/>
        <v>2665.6825540159689</v>
      </c>
      <c r="BY95" s="14">
        <f t="shared" si="46"/>
        <v>2683.1586646111882</v>
      </c>
      <c r="BZ95" s="14">
        <f t="shared" si="46"/>
        <v>2677.8381299100533</v>
      </c>
      <c r="CA95" s="14">
        <f t="shared" si="46"/>
        <v>2762.125123751985</v>
      </c>
      <c r="CB95" s="14">
        <f t="shared" si="41"/>
        <v>0</v>
      </c>
    </row>
    <row r="96" spans="1:80" x14ac:dyDescent="0.3">
      <c r="A96" s="230" t="s">
        <v>148</v>
      </c>
      <c r="B96" s="230" t="s">
        <v>167</v>
      </c>
      <c r="C96" s="230" t="s">
        <v>142</v>
      </c>
      <c r="D96" s="230" t="s">
        <v>381</v>
      </c>
      <c r="E96" s="230" t="s">
        <v>382</v>
      </c>
      <c r="F96" s="13">
        <v>1767.3079127276551</v>
      </c>
      <c r="G96" s="13">
        <v>1575.5700922671163</v>
      </c>
      <c r="H96" s="13">
        <v>1586.0125032258907</v>
      </c>
      <c r="I96" s="13">
        <v>1338.0208048816476</v>
      </c>
      <c r="J96" s="13">
        <v>1549.3653740500329</v>
      </c>
      <c r="K96" s="13">
        <v>1572.5811068975238</v>
      </c>
      <c r="L96" s="13">
        <v>1600.6587004293024</v>
      </c>
      <c r="M96" s="13">
        <v>1548.9277820756461</v>
      </c>
      <c r="N96" s="13">
        <v>1665.9346807761019</v>
      </c>
      <c r="O96" s="13">
        <v>1544.6572990642062</v>
      </c>
      <c r="P96" s="13">
        <v>1636.6422863692787</v>
      </c>
      <c r="Q96" s="13"/>
      <c r="R96" s="13">
        <v>5240.6078578385604</v>
      </c>
      <c r="S96" s="13">
        <v>4984.386905072537</v>
      </c>
      <c r="T96" s="13">
        <v>5302.1564353567401</v>
      </c>
      <c r="U96" s="13">
        <v>5248.5015840622418</v>
      </c>
      <c r="V96" s="13">
        <v>5289.3865379001691</v>
      </c>
      <c r="W96" s="13">
        <v>5374.6054594489406</v>
      </c>
      <c r="X96" s="13">
        <v>5462.4812626013518</v>
      </c>
      <c r="Y96" s="13">
        <v>5293.3106065970514</v>
      </c>
      <c r="Z96" s="13">
        <v>5111.6075548101589</v>
      </c>
      <c r="AA96" s="13">
        <v>4924.4076687242978</v>
      </c>
      <c r="AB96" s="13">
        <v>5283.9461785475723</v>
      </c>
      <c r="AC96" s="13"/>
      <c r="AD96" s="14">
        <f t="shared" si="30"/>
        <v>7007.9157705662155</v>
      </c>
      <c r="AE96" s="14">
        <f t="shared" si="30"/>
        <v>6559.9569973396538</v>
      </c>
      <c r="AF96" s="14">
        <f t="shared" si="30"/>
        <v>6888.1689385826303</v>
      </c>
      <c r="AG96" s="14">
        <f t="shared" si="30"/>
        <v>6586.5223889438894</v>
      </c>
      <c r="AH96" s="165">
        <v>6838.7519119502003</v>
      </c>
      <c r="AI96" s="165">
        <v>6947.186566346465</v>
      </c>
      <c r="AJ96" s="165">
        <v>7063.1399630306532</v>
      </c>
      <c r="AK96" s="165">
        <v>6842.2383886726975</v>
      </c>
      <c r="AL96" s="14">
        <f t="shared" si="31"/>
        <v>6777.5422355862611</v>
      </c>
      <c r="AM96" s="14">
        <f t="shared" si="31"/>
        <v>6469.064967788504</v>
      </c>
      <c r="AN96" s="14">
        <f t="shared" si="31"/>
        <v>6920.5884649168511</v>
      </c>
      <c r="AO96" s="14">
        <f t="shared" si="31"/>
        <v>0</v>
      </c>
      <c r="AP96" s="13">
        <v>260673</v>
      </c>
      <c r="AQ96" s="13">
        <v>261155.21</v>
      </c>
      <c r="AR96" s="13">
        <v>261615.91500000001</v>
      </c>
      <c r="AS96" s="14">
        <f t="shared" si="32"/>
        <v>677.9788903061135</v>
      </c>
      <c r="AT96" s="14">
        <f t="shared" si="32"/>
        <v>604.42396882957428</v>
      </c>
      <c r="AU96" s="14">
        <f t="shared" si="32"/>
        <v>608.42991150824628</v>
      </c>
      <c r="AV96" s="14">
        <f t="shared" si="33"/>
        <v>512.34696978920988</v>
      </c>
      <c r="AW96" s="14">
        <f t="shared" si="33"/>
        <v>593.27377541119438</v>
      </c>
      <c r="AX96" s="14">
        <f t="shared" si="33"/>
        <v>602.16340577602261</v>
      </c>
      <c r="AY96" s="14">
        <f t="shared" si="33"/>
        <v>612.91471092202312</v>
      </c>
      <c r="AZ96" s="14">
        <f t="shared" si="34"/>
        <v>592.06175666937008</v>
      </c>
      <c r="BA96" s="14">
        <f t="shared" si="42"/>
        <v>637.90980113936916</v>
      </c>
      <c r="BB96" s="14">
        <f t="shared" si="42"/>
        <v>591.47098733515838</v>
      </c>
      <c r="BC96" s="14">
        <f t="shared" si="42"/>
        <v>626.69333166636</v>
      </c>
      <c r="BD96" s="14">
        <f t="shared" si="35"/>
        <v>0</v>
      </c>
      <c r="BE96" s="14">
        <f t="shared" si="43"/>
        <v>2010.4145261835943</v>
      </c>
      <c r="BF96" s="14">
        <f t="shared" si="43"/>
        <v>1912.122431196379</v>
      </c>
      <c r="BG96" s="14">
        <f t="shared" si="43"/>
        <v>2034.025938764943</v>
      </c>
      <c r="BH96" s="14">
        <f t="shared" si="36"/>
        <v>2009.7250152743429</v>
      </c>
      <c r="BI96" s="14">
        <f t="shared" si="36"/>
        <v>2025.3804386671702</v>
      </c>
      <c r="BJ96" s="14">
        <f t="shared" si="36"/>
        <v>2058.0119613347715</v>
      </c>
      <c r="BK96" s="14">
        <f t="shared" si="36"/>
        <v>2091.660841306345</v>
      </c>
      <c r="BL96" s="14">
        <f t="shared" si="37"/>
        <v>2023.3136835719843</v>
      </c>
      <c r="BM96" s="14">
        <f t="shared" si="44"/>
        <v>1957.3063676616518</v>
      </c>
      <c r="BN96" s="14">
        <f t="shared" si="44"/>
        <v>1885.624900504301</v>
      </c>
      <c r="BO96" s="14">
        <f t="shared" si="44"/>
        <v>2023.2972486160902</v>
      </c>
      <c r="BP96" s="14">
        <f t="shared" si="38"/>
        <v>0</v>
      </c>
      <c r="BQ96" s="14">
        <f t="shared" si="45"/>
        <v>2688.3934164897078</v>
      </c>
      <c r="BR96" s="14">
        <f t="shared" si="45"/>
        <v>2516.5464000259535</v>
      </c>
      <c r="BS96" s="14">
        <f t="shared" si="45"/>
        <v>2642.4558502731893</v>
      </c>
      <c r="BT96" s="14">
        <f t="shared" si="39"/>
        <v>2522.0719850635528</v>
      </c>
      <c r="BU96" s="14">
        <f t="shared" si="39"/>
        <v>2618.654214078364</v>
      </c>
      <c r="BV96" s="14">
        <f t="shared" si="39"/>
        <v>2660.175367110794</v>
      </c>
      <c r="BW96" s="14">
        <f t="shared" si="39"/>
        <v>2704.5755522283675</v>
      </c>
      <c r="BX96" s="14">
        <f t="shared" si="40"/>
        <v>2615.3754402413547</v>
      </c>
      <c r="BY96" s="14">
        <f t="shared" si="46"/>
        <v>2595.2161688010215</v>
      </c>
      <c r="BZ96" s="14">
        <f t="shared" si="46"/>
        <v>2477.095887839459</v>
      </c>
      <c r="CA96" s="14">
        <f t="shared" si="46"/>
        <v>2649.9905802824501</v>
      </c>
      <c r="CB96" s="14">
        <f t="shared" si="41"/>
        <v>0</v>
      </c>
    </row>
    <row r="97" spans="1:80" x14ac:dyDescent="0.3">
      <c r="A97" s="230" t="s">
        <v>163</v>
      </c>
      <c r="B97" s="230" t="s">
        <v>198</v>
      </c>
      <c r="C97" s="230" t="s">
        <v>239</v>
      </c>
      <c r="D97" s="230" t="s">
        <v>385</v>
      </c>
      <c r="E97" s="230" t="s">
        <v>386</v>
      </c>
      <c r="F97" s="13">
        <v>1434.6777185891572</v>
      </c>
      <c r="G97" s="13">
        <v>1419.4981642217442</v>
      </c>
      <c r="H97" s="13">
        <v>1584.1561835905934</v>
      </c>
      <c r="I97" s="13">
        <v>1420.8885994667344</v>
      </c>
      <c r="J97" s="13">
        <v>1666.5710893649564</v>
      </c>
      <c r="K97" s="13">
        <v>1683.8982160589003</v>
      </c>
      <c r="L97" s="13">
        <v>1684.2498446719583</v>
      </c>
      <c r="M97" s="13">
        <v>1649.4981715294277</v>
      </c>
      <c r="N97" s="13">
        <v>1541.7249420929204</v>
      </c>
      <c r="O97" s="13">
        <v>1522.726210546565</v>
      </c>
      <c r="P97" s="13">
        <v>1679.5150300490529</v>
      </c>
      <c r="Q97" s="13"/>
      <c r="R97" s="13">
        <v>2468.4017797170559</v>
      </c>
      <c r="S97" s="13">
        <v>2407.9058413438343</v>
      </c>
      <c r="T97" s="13">
        <v>2523.3750257960473</v>
      </c>
      <c r="U97" s="13">
        <v>2696.7981008513052</v>
      </c>
      <c r="V97" s="13">
        <v>2606.8371627511065</v>
      </c>
      <c r="W97" s="13">
        <v>2635.0439233821753</v>
      </c>
      <c r="X97" s="13">
        <v>2637.0706733883017</v>
      </c>
      <c r="Y97" s="13">
        <v>2580.1866028281843</v>
      </c>
      <c r="Z97" s="13">
        <v>2562.0501632623368</v>
      </c>
      <c r="AA97" s="13">
        <v>2627.0120467454299</v>
      </c>
      <c r="AB97" s="13">
        <v>2748.9300715561494</v>
      </c>
      <c r="AC97" s="13"/>
      <c r="AD97" s="14">
        <f t="shared" si="30"/>
        <v>3903.0794983062133</v>
      </c>
      <c r="AE97" s="14">
        <f t="shared" si="30"/>
        <v>3827.4040055655787</v>
      </c>
      <c r="AF97" s="14">
        <f t="shared" si="30"/>
        <v>4107.5312093866405</v>
      </c>
      <c r="AG97" s="14">
        <f t="shared" si="30"/>
        <v>4117.6867003180396</v>
      </c>
      <c r="AH97" s="165">
        <v>4273.4082521160626</v>
      </c>
      <c r="AI97" s="165">
        <v>4318.9421394410756</v>
      </c>
      <c r="AJ97" s="165">
        <v>4321.3205180602599</v>
      </c>
      <c r="AK97" s="165">
        <v>4229.6847743576127</v>
      </c>
      <c r="AL97" s="14">
        <f t="shared" si="31"/>
        <v>4103.7751053552574</v>
      </c>
      <c r="AM97" s="14">
        <f t="shared" si="31"/>
        <v>4149.7382572919951</v>
      </c>
      <c r="AN97" s="14">
        <f t="shared" si="31"/>
        <v>4428.4451016052026</v>
      </c>
      <c r="AO97" s="14">
        <f t="shared" si="31"/>
        <v>0</v>
      </c>
      <c r="AP97" s="13">
        <v>174609</v>
      </c>
      <c r="AQ97" s="13">
        <v>178700.57699999999</v>
      </c>
      <c r="AR97" s="13">
        <v>180972.655</v>
      </c>
      <c r="AS97" s="14">
        <f t="shared" si="32"/>
        <v>821.65164372349477</v>
      </c>
      <c r="AT97" s="14">
        <f t="shared" si="32"/>
        <v>812.95818899469339</v>
      </c>
      <c r="AU97" s="14">
        <f t="shared" si="32"/>
        <v>907.25918113647822</v>
      </c>
      <c r="AV97" s="14">
        <f t="shared" si="33"/>
        <v>795.12255825941418</v>
      </c>
      <c r="AW97" s="14">
        <f t="shared" si="33"/>
        <v>932.60532077910216</v>
      </c>
      <c r="AX97" s="14">
        <f t="shared" si="33"/>
        <v>942.30149914899289</v>
      </c>
      <c r="AY97" s="14">
        <f t="shared" si="33"/>
        <v>942.49826886230949</v>
      </c>
      <c r="AZ97" s="14">
        <f t="shared" si="34"/>
        <v>911.4626580073259</v>
      </c>
      <c r="BA97" s="14">
        <f t="shared" si="42"/>
        <v>862.74200563600891</v>
      </c>
      <c r="BB97" s="14">
        <f t="shared" si="42"/>
        <v>852.11040507528128</v>
      </c>
      <c r="BC97" s="14">
        <f t="shared" si="42"/>
        <v>939.84868893235466</v>
      </c>
      <c r="BD97" s="14">
        <f t="shared" si="35"/>
        <v>0</v>
      </c>
      <c r="BE97" s="14">
        <f t="shared" si="43"/>
        <v>1413.6738539920943</v>
      </c>
      <c r="BF97" s="14">
        <f t="shared" si="43"/>
        <v>1379.027336130345</v>
      </c>
      <c r="BG97" s="14">
        <f t="shared" si="43"/>
        <v>1445.1574808836012</v>
      </c>
      <c r="BH97" s="14">
        <f t="shared" si="36"/>
        <v>1509.1154970648502</v>
      </c>
      <c r="BI97" s="14">
        <f t="shared" si="36"/>
        <v>1458.7737804288715</v>
      </c>
      <c r="BJ97" s="14">
        <f t="shared" si="36"/>
        <v>1474.558150633266</v>
      </c>
      <c r="BK97" s="14">
        <f t="shared" si="36"/>
        <v>1475.6923103769843</v>
      </c>
      <c r="BL97" s="14">
        <f t="shared" si="37"/>
        <v>1425.7328560650139</v>
      </c>
      <c r="BM97" s="14">
        <f t="shared" si="44"/>
        <v>1433.7111867648514</v>
      </c>
      <c r="BN97" s="14">
        <f t="shared" si="44"/>
        <v>1470.0635503518436</v>
      </c>
      <c r="BO97" s="14">
        <f t="shared" si="44"/>
        <v>1538.2883019768592</v>
      </c>
      <c r="BP97" s="14">
        <f t="shared" si="38"/>
        <v>0</v>
      </c>
      <c r="BQ97" s="14">
        <f t="shared" si="45"/>
        <v>2235.3254977155893</v>
      </c>
      <c r="BR97" s="14">
        <f t="shared" si="45"/>
        <v>2191.9855251250387</v>
      </c>
      <c r="BS97" s="14">
        <f t="shared" si="45"/>
        <v>2352.4166620200795</v>
      </c>
      <c r="BT97" s="14">
        <f t="shared" si="39"/>
        <v>2304.2380553242642</v>
      </c>
      <c r="BU97" s="14">
        <f t="shared" si="39"/>
        <v>2391.3791012079737</v>
      </c>
      <c r="BV97" s="14">
        <f t="shared" si="39"/>
        <v>2416.8596497822591</v>
      </c>
      <c r="BW97" s="14">
        <f t="shared" si="39"/>
        <v>2418.1905792392936</v>
      </c>
      <c r="BX97" s="14">
        <f t="shared" si="40"/>
        <v>2337.1955140723403</v>
      </c>
      <c r="BY97" s="14">
        <f t="shared" si="46"/>
        <v>2296.4531924008606</v>
      </c>
      <c r="BZ97" s="14">
        <f t="shared" si="46"/>
        <v>2322.1739554271253</v>
      </c>
      <c r="CA97" s="14">
        <f t="shared" si="46"/>
        <v>2478.1369909092141</v>
      </c>
      <c r="CB97" s="14">
        <f t="shared" si="41"/>
        <v>0</v>
      </c>
    </row>
    <row r="98" spans="1:80" x14ac:dyDescent="0.3">
      <c r="A98" s="230" t="s">
        <v>148</v>
      </c>
      <c r="B98" s="230" t="s">
        <v>167</v>
      </c>
      <c r="C98" s="230" t="s">
        <v>142</v>
      </c>
      <c r="D98" s="230" t="s">
        <v>387</v>
      </c>
      <c r="E98" s="230" t="s">
        <v>388</v>
      </c>
      <c r="F98" s="13">
        <v>4106.2639582105658</v>
      </c>
      <c r="G98" s="13">
        <v>4152.3492545912441</v>
      </c>
      <c r="H98" s="13">
        <v>4142.3684504426619</v>
      </c>
      <c r="I98" s="13">
        <v>3821.9710916325084</v>
      </c>
      <c r="J98" s="13">
        <v>4191.0962692200374</v>
      </c>
      <c r="K98" s="13">
        <v>4082.3513779051559</v>
      </c>
      <c r="L98" s="13">
        <v>4457.8636359200937</v>
      </c>
      <c r="M98" s="13">
        <v>4417.4101017628218</v>
      </c>
      <c r="N98" s="13">
        <v>3985.2893365915506</v>
      </c>
      <c r="O98" s="13">
        <v>3857.3320391232255</v>
      </c>
      <c r="P98" s="13">
        <v>4123.7223113511864</v>
      </c>
      <c r="Q98" s="13"/>
      <c r="R98" s="13">
        <v>8286.840563190337</v>
      </c>
      <c r="S98" s="13">
        <v>8269.8636820907705</v>
      </c>
      <c r="T98" s="13">
        <v>8868.7044621361383</v>
      </c>
      <c r="U98" s="13">
        <v>8395.8277785793762</v>
      </c>
      <c r="V98" s="13">
        <v>8125.3234841015728</v>
      </c>
      <c r="W98" s="13">
        <v>8045.4567515005492</v>
      </c>
      <c r="X98" s="13">
        <v>8394.7638460527978</v>
      </c>
      <c r="Y98" s="13">
        <v>8102.1197447419363</v>
      </c>
      <c r="Z98" s="13">
        <v>8487.5186385196539</v>
      </c>
      <c r="AA98" s="13">
        <v>8401.2768284771009</v>
      </c>
      <c r="AB98" s="13">
        <v>8913.4130282548849</v>
      </c>
      <c r="AC98" s="13"/>
      <c r="AD98" s="14">
        <f t="shared" si="30"/>
        <v>12393.104521400903</v>
      </c>
      <c r="AE98" s="14">
        <f t="shared" si="30"/>
        <v>12422.212936682015</v>
      </c>
      <c r="AF98" s="14">
        <f t="shared" si="30"/>
        <v>13011.0729125788</v>
      </c>
      <c r="AG98" s="14">
        <f t="shared" si="30"/>
        <v>12217.798870211886</v>
      </c>
      <c r="AH98" s="165">
        <v>12316.41975332161</v>
      </c>
      <c r="AI98" s="165">
        <v>12127.808129405706</v>
      </c>
      <c r="AJ98" s="165">
        <v>12852.627481972893</v>
      </c>
      <c r="AK98" s="165">
        <v>12519.529846504758</v>
      </c>
      <c r="AL98" s="14">
        <f t="shared" si="31"/>
        <v>12472.807975111205</v>
      </c>
      <c r="AM98" s="14">
        <f t="shared" si="31"/>
        <v>12258.608867600327</v>
      </c>
      <c r="AN98" s="14">
        <f t="shared" si="31"/>
        <v>13037.135339606071</v>
      </c>
      <c r="AO98" s="14">
        <f t="shared" si="31"/>
        <v>0</v>
      </c>
      <c r="AP98" s="13">
        <v>437145</v>
      </c>
      <c r="AQ98" s="13">
        <v>439645.446</v>
      </c>
      <c r="AR98" s="13">
        <v>441781.71899999998</v>
      </c>
      <c r="AS98" s="14">
        <f t="shared" si="32"/>
        <v>939.33682375654894</v>
      </c>
      <c r="AT98" s="14">
        <f t="shared" si="32"/>
        <v>949.87916013936899</v>
      </c>
      <c r="AU98" s="14">
        <f t="shared" si="32"/>
        <v>947.59598083991852</v>
      </c>
      <c r="AV98" s="14">
        <f t="shared" si="33"/>
        <v>869.33030386319717</v>
      </c>
      <c r="AW98" s="14">
        <f t="shared" si="33"/>
        <v>953.29004481944241</v>
      </c>
      <c r="AX98" s="14">
        <f t="shared" si="33"/>
        <v>928.55536547628799</v>
      </c>
      <c r="AY98" s="14">
        <f t="shared" si="33"/>
        <v>1013.9678862771829</v>
      </c>
      <c r="AZ98" s="14">
        <f t="shared" si="34"/>
        <v>999.90785308226441</v>
      </c>
      <c r="BA98" s="14">
        <f t="shared" si="42"/>
        <v>906.47802060743982</v>
      </c>
      <c r="BB98" s="14">
        <f t="shared" si="42"/>
        <v>877.37336397275578</v>
      </c>
      <c r="BC98" s="14">
        <f t="shared" si="42"/>
        <v>937.96543302559007</v>
      </c>
      <c r="BD98" s="14">
        <f t="shared" si="35"/>
        <v>0</v>
      </c>
      <c r="BE98" s="14">
        <f t="shared" si="43"/>
        <v>1895.6731892599337</v>
      </c>
      <c r="BF98" s="14">
        <f t="shared" si="43"/>
        <v>1891.7896080455619</v>
      </c>
      <c r="BG98" s="14">
        <f t="shared" si="43"/>
        <v>2028.7786574560246</v>
      </c>
      <c r="BH98" s="14">
        <f t="shared" si="36"/>
        <v>1909.6815069885599</v>
      </c>
      <c r="BI98" s="14">
        <f t="shared" si="36"/>
        <v>1848.1536788400108</v>
      </c>
      <c r="BJ98" s="14">
        <f t="shared" si="36"/>
        <v>1829.9875103222494</v>
      </c>
      <c r="BK98" s="14">
        <f t="shared" si="36"/>
        <v>1909.439509138643</v>
      </c>
      <c r="BL98" s="14">
        <f t="shared" si="37"/>
        <v>1833.9644662258959</v>
      </c>
      <c r="BM98" s="14">
        <f t="shared" si="44"/>
        <v>1930.5371443605613</v>
      </c>
      <c r="BN98" s="14">
        <f t="shared" si="44"/>
        <v>1910.9209261494548</v>
      </c>
      <c r="BO98" s="14">
        <f t="shared" si="44"/>
        <v>2027.4093839368199</v>
      </c>
      <c r="BP98" s="14">
        <f t="shared" si="38"/>
        <v>0</v>
      </c>
      <c r="BQ98" s="14">
        <f t="shared" si="45"/>
        <v>2835.0100130164828</v>
      </c>
      <c r="BR98" s="14">
        <f t="shared" si="45"/>
        <v>2841.6687681849307</v>
      </c>
      <c r="BS98" s="14">
        <f t="shared" si="45"/>
        <v>2976.3746382959434</v>
      </c>
      <c r="BT98" s="14">
        <f t="shared" si="39"/>
        <v>2779.0118108517577</v>
      </c>
      <c r="BU98" s="14">
        <f t="shared" si="39"/>
        <v>2801.4437236594531</v>
      </c>
      <c r="BV98" s="14">
        <f t="shared" si="39"/>
        <v>2758.5428757985374</v>
      </c>
      <c r="BW98" s="14">
        <f t="shared" si="39"/>
        <v>2923.4073954158262</v>
      </c>
      <c r="BX98" s="14">
        <f t="shared" si="40"/>
        <v>2833.8723193081601</v>
      </c>
      <c r="BY98" s="14">
        <f t="shared" si="46"/>
        <v>2837.0151649680015</v>
      </c>
      <c r="BZ98" s="14">
        <f t="shared" si="46"/>
        <v>2788.2942901222109</v>
      </c>
      <c r="CA98" s="14">
        <f t="shared" si="46"/>
        <v>2965.37481696241</v>
      </c>
      <c r="CB98" s="14">
        <f t="shared" si="41"/>
        <v>0</v>
      </c>
    </row>
    <row r="99" spans="1:80" x14ac:dyDescent="0.3">
      <c r="A99" s="230" t="s">
        <v>148</v>
      </c>
      <c r="B99" s="230" t="s">
        <v>158</v>
      </c>
      <c r="C99" s="230" t="s">
        <v>165</v>
      </c>
      <c r="D99" s="230" t="s">
        <v>389</v>
      </c>
      <c r="E99" s="230" t="s">
        <v>390</v>
      </c>
      <c r="F99" s="13">
        <v>2383.9225027530001</v>
      </c>
      <c r="G99" s="13">
        <v>2316.0390994316031</v>
      </c>
      <c r="H99" s="13">
        <v>2546.2492569650576</v>
      </c>
      <c r="I99" s="13">
        <v>2629.909963462952</v>
      </c>
      <c r="J99" s="13">
        <v>2537.5581908030381</v>
      </c>
      <c r="K99" s="13">
        <v>2656.8523392267402</v>
      </c>
      <c r="L99" s="13">
        <v>2556.1312125536797</v>
      </c>
      <c r="M99" s="13">
        <v>3157.1244553440529</v>
      </c>
      <c r="N99" s="13">
        <v>2810.9721746921382</v>
      </c>
      <c r="O99" s="13">
        <v>2936.5719683244015</v>
      </c>
      <c r="P99" s="13">
        <v>2928.8741904518497</v>
      </c>
      <c r="Q99" s="13"/>
      <c r="R99" s="13">
        <v>3839.6182247866273</v>
      </c>
      <c r="S99" s="13">
        <v>3818.9048519952889</v>
      </c>
      <c r="T99" s="13">
        <v>3759.0765946113779</v>
      </c>
      <c r="U99" s="13">
        <v>4077.0786455971202</v>
      </c>
      <c r="V99" s="13">
        <v>3686.2231127179648</v>
      </c>
      <c r="W99" s="13">
        <v>3633.9515509164712</v>
      </c>
      <c r="X99" s="13">
        <v>3691.5916796818055</v>
      </c>
      <c r="Y99" s="13">
        <v>3628.4565263428785</v>
      </c>
      <c r="Z99" s="13">
        <v>4103.624710255428</v>
      </c>
      <c r="AA99" s="13">
        <v>3973.2371641478235</v>
      </c>
      <c r="AB99" s="13">
        <v>4151.2422610490676</v>
      </c>
      <c r="AC99" s="13"/>
      <c r="AD99" s="14">
        <f t="shared" si="30"/>
        <v>6223.5407275396274</v>
      </c>
      <c r="AE99" s="14">
        <f t="shared" si="30"/>
        <v>6134.9439514268925</v>
      </c>
      <c r="AF99" s="14">
        <f t="shared" si="30"/>
        <v>6305.3258515764355</v>
      </c>
      <c r="AG99" s="14">
        <f t="shared" si="30"/>
        <v>6706.9886090600721</v>
      </c>
      <c r="AH99" s="165">
        <v>6223.781303521002</v>
      </c>
      <c r="AI99" s="165">
        <v>6290.8038901432119</v>
      </c>
      <c r="AJ99" s="165">
        <v>6247.7228922354861</v>
      </c>
      <c r="AK99" s="165">
        <v>6785.5809816869314</v>
      </c>
      <c r="AL99" s="14">
        <f t="shared" si="31"/>
        <v>6914.5968849475667</v>
      </c>
      <c r="AM99" s="14">
        <f t="shared" si="31"/>
        <v>6909.8091324722245</v>
      </c>
      <c r="AN99" s="14">
        <f t="shared" si="31"/>
        <v>7080.1164515009168</v>
      </c>
      <c r="AO99" s="14">
        <f t="shared" si="31"/>
        <v>0</v>
      </c>
      <c r="AP99" s="13">
        <v>148560</v>
      </c>
      <c r="AQ99" s="13">
        <v>148773.19699999999</v>
      </c>
      <c r="AR99" s="13">
        <v>149243.253</v>
      </c>
      <c r="AS99" s="14">
        <f t="shared" si="32"/>
        <v>1604.6866604422457</v>
      </c>
      <c r="AT99" s="14">
        <f t="shared" si="32"/>
        <v>1558.9923932630606</v>
      </c>
      <c r="AU99" s="14">
        <f t="shared" si="32"/>
        <v>1713.9534578386226</v>
      </c>
      <c r="AV99" s="14">
        <f t="shared" si="33"/>
        <v>1767.7310271573665</v>
      </c>
      <c r="AW99" s="14">
        <f t="shared" si="33"/>
        <v>1705.6554822862606</v>
      </c>
      <c r="AX99" s="14">
        <f t="shared" si="33"/>
        <v>1785.8407245404162</v>
      </c>
      <c r="AY99" s="14">
        <f t="shared" si="33"/>
        <v>1718.1396004776855</v>
      </c>
      <c r="AZ99" s="14">
        <f t="shared" si="34"/>
        <v>2115.4218980633268</v>
      </c>
      <c r="BA99" s="14">
        <f t="shared" si="42"/>
        <v>1889.4345428983008</v>
      </c>
      <c r="BB99" s="14">
        <f t="shared" si="42"/>
        <v>1973.858213401438</v>
      </c>
      <c r="BC99" s="14">
        <f t="shared" si="42"/>
        <v>1968.6840435726133</v>
      </c>
      <c r="BD99" s="14">
        <f t="shared" si="35"/>
        <v>0</v>
      </c>
      <c r="BE99" s="14">
        <f t="shared" si="43"/>
        <v>2584.5572326242782</v>
      </c>
      <c r="BF99" s="14">
        <f t="shared" si="43"/>
        <v>2570.6144668788966</v>
      </c>
      <c r="BG99" s="14">
        <f t="shared" si="43"/>
        <v>2530.3423496307068</v>
      </c>
      <c r="BH99" s="14">
        <f t="shared" si="36"/>
        <v>2740.4658418391859</v>
      </c>
      <c r="BI99" s="14">
        <f t="shared" si="36"/>
        <v>2477.7467897782458</v>
      </c>
      <c r="BJ99" s="14">
        <f t="shared" si="36"/>
        <v>2442.6117232101101</v>
      </c>
      <c r="BK99" s="14">
        <f t="shared" si="36"/>
        <v>2481.3553476852458</v>
      </c>
      <c r="BL99" s="14">
        <f t="shared" si="37"/>
        <v>2431.2365573691154</v>
      </c>
      <c r="BM99" s="14">
        <f t="shared" si="44"/>
        <v>2758.3091531302025</v>
      </c>
      <c r="BN99" s="14">
        <f t="shared" si="44"/>
        <v>2670.6673273599304</v>
      </c>
      <c r="BO99" s="14">
        <f t="shared" si="44"/>
        <v>2790.3159606424724</v>
      </c>
      <c r="BP99" s="14">
        <f t="shared" si="38"/>
        <v>0</v>
      </c>
      <c r="BQ99" s="14">
        <f t="shared" si="45"/>
        <v>4189.2438930665239</v>
      </c>
      <c r="BR99" s="14">
        <f t="shared" si="45"/>
        <v>4129.6068601419584</v>
      </c>
      <c r="BS99" s="14">
        <f t="shared" si="45"/>
        <v>4244.2958074693288</v>
      </c>
      <c r="BT99" s="14">
        <f t="shared" si="39"/>
        <v>4508.1968689965524</v>
      </c>
      <c r="BU99" s="14">
        <f t="shared" si="39"/>
        <v>4183.4022720645053</v>
      </c>
      <c r="BV99" s="14">
        <f t="shared" si="39"/>
        <v>4228.4524477505265</v>
      </c>
      <c r="BW99" s="14">
        <f t="shared" si="39"/>
        <v>4199.4949481629319</v>
      </c>
      <c r="BX99" s="14">
        <f t="shared" si="40"/>
        <v>4546.6584554324418</v>
      </c>
      <c r="BY99" s="14">
        <f t="shared" si="46"/>
        <v>4647.743696028504</v>
      </c>
      <c r="BZ99" s="14">
        <f t="shared" si="46"/>
        <v>4644.5255407613677</v>
      </c>
      <c r="CA99" s="14">
        <f t="shared" si="46"/>
        <v>4759.000004215085</v>
      </c>
      <c r="CB99" s="14">
        <f t="shared" si="41"/>
        <v>0</v>
      </c>
    </row>
    <row r="100" spans="1:80" x14ac:dyDescent="0.3">
      <c r="A100" s="230" t="s">
        <v>163</v>
      </c>
      <c r="B100" s="230" t="s">
        <v>198</v>
      </c>
      <c r="C100" s="230" t="s">
        <v>239</v>
      </c>
      <c r="D100" s="230" t="s">
        <v>393</v>
      </c>
      <c r="E100" s="230" t="s">
        <v>394</v>
      </c>
      <c r="F100" s="13">
        <v>2001.110514743305</v>
      </c>
      <c r="G100" s="13">
        <v>1921.5811024032942</v>
      </c>
      <c r="H100" s="13">
        <v>1936.8694825784814</v>
      </c>
      <c r="I100" s="13">
        <v>1822.5217099336755</v>
      </c>
      <c r="J100" s="13">
        <v>2115.265044914438</v>
      </c>
      <c r="K100" s="13">
        <v>2137.6625672029804</v>
      </c>
      <c r="L100" s="13">
        <v>2140.3689076859646</v>
      </c>
      <c r="M100" s="13">
        <v>2092.7054245756649</v>
      </c>
      <c r="N100" s="13">
        <v>1961.9673066995363</v>
      </c>
      <c r="O100" s="13">
        <v>2117.3210980885569</v>
      </c>
      <c r="P100" s="13">
        <v>2485.6399168517464</v>
      </c>
      <c r="Q100" s="13"/>
      <c r="R100" s="13">
        <v>4505.1666867905951</v>
      </c>
      <c r="S100" s="13">
        <v>4374.8343478420966</v>
      </c>
      <c r="T100" s="13">
        <v>4765.7595070842135</v>
      </c>
      <c r="U100" s="13">
        <v>4814.7503312065683</v>
      </c>
      <c r="V100" s="13">
        <v>4399.0468122679285</v>
      </c>
      <c r="W100" s="13">
        <v>4445.1424056694414</v>
      </c>
      <c r="X100" s="13">
        <v>4453.5084525790844</v>
      </c>
      <c r="Y100" s="13">
        <v>4360.3200432069816</v>
      </c>
      <c r="Z100" s="13">
        <v>4716.5377920906358</v>
      </c>
      <c r="AA100" s="13">
        <v>4803.9069714040088</v>
      </c>
      <c r="AB100" s="13">
        <v>4966.1971451915097</v>
      </c>
      <c r="AC100" s="13"/>
      <c r="AD100" s="14">
        <f t="shared" si="30"/>
        <v>6506.2772015338996</v>
      </c>
      <c r="AE100" s="14">
        <f t="shared" si="30"/>
        <v>6296.4154502453912</v>
      </c>
      <c r="AF100" s="14">
        <f t="shared" si="30"/>
        <v>6702.6289896626949</v>
      </c>
      <c r="AG100" s="14">
        <f t="shared" si="30"/>
        <v>6637.2720411402443</v>
      </c>
      <c r="AH100" s="165">
        <v>6514.311857182367</v>
      </c>
      <c r="AI100" s="165">
        <v>6582.8049728724218</v>
      </c>
      <c r="AJ100" s="165">
        <v>6593.877360265049</v>
      </c>
      <c r="AK100" s="165">
        <v>6453.025467782646</v>
      </c>
      <c r="AL100" s="14">
        <f t="shared" si="31"/>
        <v>6678.5050987901723</v>
      </c>
      <c r="AM100" s="14">
        <f t="shared" si="31"/>
        <v>6921.2280694925657</v>
      </c>
      <c r="AN100" s="14">
        <f t="shared" si="31"/>
        <v>7451.8370620432561</v>
      </c>
      <c r="AO100" s="14">
        <f t="shared" si="31"/>
        <v>0</v>
      </c>
      <c r="AP100" s="13">
        <v>324048</v>
      </c>
      <c r="AQ100" s="13">
        <v>328361.83199999999</v>
      </c>
      <c r="AR100" s="13">
        <v>330661.81400000001</v>
      </c>
      <c r="AS100" s="14">
        <f t="shared" si="32"/>
        <v>617.53521538269172</v>
      </c>
      <c r="AT100" s="14">
        <f t="shared" si="32"/>
        <v>592.99273638574971</v>
      </c>
      <c r="AU100" s="14">
        <f t="shared" si="32"/>
        <v>597.71067328867377</v>
      </c>
      <c r="AV100" s="14">
        <f t="shared" si="33"/>
        <v>555.03457842008731</v>
      </c>
      <c r="AW100" s="14">
        <f t="shared" si="33"/>
        <v>644.1872467426233</v>
      </c>
      <c r="AX100" s="14">
        <f t="shared" si="33"/>
        <v>651.00823508713415</v>
      </c>
      <c r="AY100" s="14">
        <f t="shared" si="33"/>
        <v>651.83242968566594</v>
      </c>
      <c r="AZ100" s="14">
        <f t="shared" si="34"/>
        <v>632.88391219424716</v>
      </c>
      <c r="BA100" s="14">
        <f t="shared" si="42"/>
        <v>597.50163249775517</v>
      </c>
      <c r="BB100" s="14">
        <f t="shared" si="42"/>
        <v>644.81340148222739</v>
      </c>
      <c r="BC100" s="14">
        <f t="shared" si="42"/>
        <v>756.98198591234154</v>
      </c>
      <c r="BD100" s="14">
        <f t="shared" si="35"/>
        <v>0</v>
      </c>
      <c r="BE100" s="14">
        <f t="shared" si="43"/>
        <v>1390.2775782571084</v>
      </c>
      <c r="BF100" s="14">
        <f t="shared" si="43"/>
        <v>1350.0575062466353</v>
      </c>
      <c r="BG100" s="14">
        <f t="shared" si="43"/>
        <v>1470.6955472905909</v>
      </c>
      <c r="BH100" s="14">
        <f t="shared" si="36"/>
        <v>1466.2941493171377</v>
      </c>
      <c r="BI100" s="14">
        <f t="shared" si="36"/>
        <v>1339.6949290586028</v>
      </c>
      <c r="BJ100" s="14">
        <f t="shared" si="36"/>
        <v>1353.7329776103336</v>
      </c>
      <c r="BK100" s="14">
        <f t="shared" si="36"/>
        <v>1356.2807910570691</v>
      </c>
      <c r="BL100" s="14">
        <f t="shared" si="37"/>
        <v>1318.6645262905929</v>
      </c>
      <c r="BM100" s="14">
        <f t="shared" si="44"/>
        <v>1436.3842969698853</v>
      </c>
      <c r="BN100" s="14">
        <f t="shared" si="44"/>
        <v>1462.991889813798</v>
      </c>
      <c r="BO100" s="14">
        <f t="shared" si="44"/>
        <v>1512.4160792206537</v>
      </c>
      <c r="BP100" s="14">
        <f t="shared" si="38"/>
        <v>0</v>
      </c>
      <c r="BQ100" s="14">
        <f t="shared" si="45"/>
        <v>2007.8127936398002</v>
      </c>
      <c r="BR100" s="14">
        <f t="shared" si="45"/>
        <v>1943.0502426323851</v>
      </c>
      <c r="BS100" s="14">
        <f t="shared" si="45"/>
        <v>2068.4062205792648</v>
      </c>
      <c r="BT100" s="14">
        <f t="shared" si="39"/>
        <v>2021.3287277372251</v>
      </c>
      <c r="BU100" s="14">
        <f t="shared" si="39"/>
        <v>1983.8821758012264</v>
      </c>
      <c r="BV100" s="14">
        <f t="shared" si="39"/>
        <v>2004.7412126974677</v>
      </c>
      <c r="BW100" s="14">
        <f t="shared" si="39"/>
        <v>2008.1132207427352</v>
      </c>
      <c r="BX100" s="14">
        <f t="shared" si="40"/>
        <v>1951.5484384848398</v>
      </c>
      <c r="BY100" s="14">
        <f t="shared" si="46"/>
        <v>2033.8859294676406</v>
      </c>
      <c r="BZ100" s="14">
        <f t="shared" si="46"/>
        <v>2107.8052912960256</v>
      </c>
      <c r="CA100" s="14">
        <f t="shared" si="46"/>
        <v>2269.3980651329953</v>
      </c>
      <c r="CB100" s="14">
        <f t="shared" si="41"/>
        <v>0</v>
      </c>
    </row>
    <row r="101" spans="1:80" x14ac:dyDescent="0.3">
      <c r="A101" s="230" t="s">
        <v>148</v>
      </c>
      <c r="B101" s="230" t="s">
        <v>158</v>
      </c>
      <c r="C101" s="230" t="s">
        <v>183</v>
      </c>
      <c r="D101" s="230" t="s">
        <v>395</v>
      </c>
      <c r="E101" s="230" t="s">
        <v>396</v>
      </c>
      <c r="F101" s="13">
        <v>9181.9346223460725</v>
      </c>
      <c r="G101" s="13">
        <v>9274.0947869337178</v>
      </c>
      <c r="H101" s="13">
        <v>11576.644341171695</v>
      </c>
      <c r="I101" s="13">
        <v>10770.894660694528</v>
      </c>
      <c r="J101" s="13">
        <v>9949.6853054242492</v>
      </c>
      <c r="K101" s="13">
        <v>9779.6779353800339</v>
      </c>
      <c r="L101" s="13">
        <v>10730.837109148133</v>
      </c>
      <c r="M101" s="13">
        <v>10508.380689278076</v>
      </c>
      <c r="N101" s="13">
        <v>11235.018335866098</v>
      </c>
      <c r="O101" s="13">
        <v>11179.42584786624</v>
      </c>
      <c r="P101" s="13">
        <v>13278.118415765348</v>
      </c>
      <c r="Q101" s="13"/>
      <c r="R101" s="13">
        <v>23693.90940355252</v>
      </c>
      <c r="S101" s="13">
        <v>23320.562111266547</v>
      </c>
      <c r="T101" s="13">
        <v>25170.933384540476</v>
      </c>
      <c r="U101" s="13">
        <v>25149.066686028447</v>
      </c>
      <c r="V101" s="13">
        <v>23379.12424345265</v>
      </c>
      <c r="W101" s="13">
        <v>22716.073494793571</v>
      </c>
      <c r="X101" s="13">
        <v>24831.433443915619</v>
      </c>
      <c r="Y101" s="13">
        <v>23993.340216313914</v>
      </c>
      <c r="Z101" s="13">
        <v>24371.567774162406</v>
      </c>
      <c r="AA101" s="13">
        <v>23687.799574339209</v>
      </c>
      <c r="AB101" s="13">
        <v>25384.291870768502</v>
      </c>
      <c r="AC101" s="13"/>
      <c r="AD101" s="14">
        <f t="shared" si="30"/>
        <v>32875.844025898594</v>
      </c>
      <c r="AE101" s="14">
        <f t="shared" si="30"/>
        <v>32594.656898200265</v>
      </c>
      <c r="AF101" s="14">
        <f t="shared" si="30"/>
        <v>36747.577725712174</v>
      </c>
      <c r="AG101" s="14">
        <f t="shared" si="30"/>
        <v>35919.961346722979</v>
      </c>
      <c r="AH101" s="165">
        <v>33328.809548876896</v>
      </c>
      <c r="AI101" s="165">
        <v>32495.751430173608</v>
      </c>
      <c r="AJ101" s="165">
        <v>35562.270553063754</v>
      </c>
      <c r="AK101" s="165">
        <v>34501.720905591988</v>
      </c>
      <c r="AL101" s="14">
        <f t="shared" si="31"/>
        <v>35606.586110028504</v>
      </c>
      <c r="AM101" s="14">
        <f t="shared" si="31"/>
        <v>34867.225422205447</v>
      </c>
      <c r="AN101" s="14">
        <f t="shared" si="31"/>
        <v>38662.41028653385</v>
      </c>
      <c r="AO101" s="14">
        <f t="shared" si="31"/>
        <v>0</v>
      </c>
      <c r="AP101" s="13">
        <v>1201855</v>
      </c>
      <c r="AQ101" s="13">
        <v>1201500.3620000002</v>
      </c>
      <c r="AR101" s="13">
        <v>1204655.9070000001</v>
      </c>
      <c r="AS101" s="14">
        <f t="shared" si="32"/>
        <v>763.98023241955752</v>
      </c>
      <c r="AT101" s="14">
        <f t="shared" si="32"/>
        <v>771.64839243783297</v>
      </c>
      <c r="AU101" s="14">
        <f t="shared" si="32"/>
        <v>963.23136661008982</v>
      </c>
      <c r="AV101" s="14">
        <f t="shared" si="33"/>
        <v>896.45371748082141</v>
      </c>
      <c r="AW101" s="14">
        <f t="shared" si="33"/>
        <v>828.10506098076803</v>
      </c>
      <c r="AX101" s="14">
        <f t="shared" si="33"/>
        <v>813.95547139918654</v>
      </c>
      <c r="AY101" s="14">
        <f t="shared" si="33"/>
        <v>893.11975664208182</v>
      </c>
      <c r="AZ101" s="14">
        <f t="shared" si="34"/>
        <v>872.31388052107684</v>
      </c>
      <c r="BA101" s="14">
        <f t="shared" si="42"/>
        <v>935.08239291450968</v>
      </c>
      <c r="BB101" s="14">
        <f t="shared" si="42"/>
        <v>930.45547062983212</v>
      </c>
      <c r="BC101" s="14">
        <f t="shared" si="42"/>
        <v>1105.1281244445722</v>
      </c>
      <c r="BD101" s="14">
        <f t="shared" si="35"/>
        <v>0</v>
      </c>
      <c r="BE101" s="14">
        <f t="shared" si="43"/>
        <v>1971.4449250161226</v>
      </c>
      <c r="BF101" s="14">
        <f t="shared" si="43"/>
        <v>1940.3806708185718</v>
      </c>
      <c r="BG101" s="14">
        <f t="shared" si="43"/>
        <v>2094.3402810272851</v>
      </c>
      <c r="BH101" s="14">
        <f t="shared" si="36"/>
        <v>2093.1385026106586</v>
      </c>
      <c r="BI101" s="14">
        <f t="shared" si="36"/>
        <v>1945.8274822769174</v>
      </c>
      <c r="BJ101" s="14">
        <f t="shared" si="36"/>
        <v>1890.6422514081246</v>
      </c>
      <c r="BK101" s="14">
        <f t="shared" si="36"/>
        <v>2066.7021192221346</v>
      </c>
      <c r="BL101" s="14">
        <f t="shared" si="37"/>
        <v>1991.7173092244598</v>
      </c>
      <c r="BM101" s="14">
        <f t="shared" si="44"/>
        <v>2028.4278344780391</v>
      </c>
      <c r="BN101" s="14">
        <f t="shared" si="44"/>
        <v>1971.5183052386967</v>
      </c>
      <c r="BO101" s="14">
        <f t="shared" si="44"/>
        <v>2112.7161234070854</v>
      </c>
      <c r="BP101" s="14">
        <f t="shared" si="38"/>
        <v>0</v>
      </c>
      <c r="BQ101" s="14">
        <f t="shared" si="45"/>
        <v>2735.4251574356799</v>
      </c>
      <c r="BR101" s="14">
        <f t="shared" si="45"/>
        <v>2712.0290632564047</v>
      </c>
      <c r="BS101" s="14">
        <f t="shared" si="45"/>
        <v>3057.571647637375</v>
      </c>
      <c r="BT101" s="14">
        <f t="shared" si="39"/>
        <v>2989.5922200914806</v>
      </c>
      <c r="BU101" s="14">
        <f t="shared" si="39"/>
        <v>2773.9325432576848</v>
      </c>
      <c r="BV101" s="14">
        <f t="shared" si="39"/>
        <v>2704.5977228073116</v>
      </c>
      <c r="BW101" s="14">
        <f t="shared" si="39"/>
        <v>2959.8218758642161</v>
      </c>
      <c r="BX101" s="14">
        <f t="shared" si="40"/>
        <v>2864.0311897455367</v>
      </c>
      <c r="BY101" s="14">
        <f t="shared" si="46"/>
        <v>2963.510227392549</v>
      </c>
      <c r="BZ101" s="14">
        <f t="shared" si="46"/>
        <v>2901.9737758685287</v>
      </c>
      <c r="CA101" s="14">
        <f t="shared" si="46"/>
        <v>3217.8442478516577</v>
      </c>
      <c r="CB101" s="14">
        <f t="shared" si="41"/>
        <v>0</v>
      </c>
    </row>
    <row r="102" spans="1:80" x14ac:dyDescent="0.3">
      <c r="A102" s="230" t="s">
        <v>148</v>
      </c>
      <c r="B102" s="230" t="s">
        <v>167</v>
      </c>
      <c r="C102" s="230" t="s">
        <v>142</v>
      </c>
      <c r="D102" s="230" t="s">
        <v>399</v>
      </c>
      <c r="E102" s="230" t="s">
        <v>400</v>
      </c>
      <c r="F102" s="13">
        <v>5069.636600411699</v>
      </c>
      <c r="G102" s="13">
        <v>5117.8061752372269</v>
      </c>
      <c r="H102" s="13">
        <v>4526.02150254146</v>
      </c>
      <c r="I102" s="13">
        <v>4611.7856197942037</v>
      </c>
      <c r="J102" s="13">
        <v>5453.7742890992113</v>
      </c>
      <c r="K102" s="13">
        <v>5381.3887377973524</v>
      </c>
      <c r="L102" s="13">
        <v>5491.7442023495232</v>
      </c>
      <c r="M102" s="13">
        <v>5415.6938029440025</v>
      </c>
      <c r="N102" s="13">
        <v>5483.8827921147167</v>
      </c>
      <c r="O102" s="13">
        <v>5056.9899406721343</v>
      </c>
      <c r="P102" s="13">
        <v>4457.6196510756463</v>
      </c>
      <c r="Q102" s="13"/>
      <c r="R102" s="13">
        <v>14361.709564587636</v>
      </c>
      <c r="S102" s="13">
        <v>14088.85502872498</v>
      </c>
      <c r="T102" s="13">
        <v>13920.25796586558</v>
      </c>
      <c r="U102" s="13">
        <v>13601.199691767973</v>
      </c>
      <c r="V102" s="13">
        <v>14696.694998047304</v>
      </c>
      <c r="W102" s="13">
        <v>14475.569731172229</v>
      </c>
      <c r="X102" s="13">
        <v>14940.915339141087</v>
      </c>
      <c r="Y102" s="13">
        <v>14892.523407846751</v>
      </c>
      <c r="Z102" s="13">
        <v>13905.334544362235</v>
      </c>
      <c r="AA102" s="13">
        <v>14064.612608444026</v>
      </c>
      <c r="AB102" s="13">
        <v>13689.266288998915</v>
      </c>
      <c r="AC102" s="13"/>
      <c r="AD102" s="14">
        <f t="shared" si="30"/>
        <v>19431.346164999333</v>
      </c>
      <c r="AE102" s="14">
        <f t="shared" si="30"/>
        <v>19206.661203962205</v>
      </c>
      <c r="AF102" s="14">
        <f t="shared" si="30"/>
        <v>18446.27946840704</v>
      </c>
      <c r="AG102" s="14">
        <f t="shared" si="30"/>
        <v>18212.985311562177</v>
      </c>
      <c r="AH102" s="165">
        <v>20150.469287146516</v>
      </c>
      <c r="AI102" s="165">
        <v>19856.958468969584</v>
      </c>
      <c r="AJ102" s="165">
        <v>20432.659541490611</v>
      </c>
      <c r="AK102" s="165">
        <v>20308.217210790754</v>
      </c>
      <c r="AL102" s="14">
        <f t="shared" si="31"/>
        <v>19389.217336476951</v>
      </c>
      <c r="AM102" s="14">
        <f t="shared" si="31"/>
        <v>19121.60254911616</v>
      </c>
      <c r="AN102" s="14">
        <f t="shared" si="31"/>
        <v>18146.88594007456</v>
      </c>
      <c r="AO102" s="14">
        <f t="shared" si="31"/>
        <v>0</v>
      </c>
      <c r="AP102" s="13">
        <v>784846</v>
      </c>
      <c r="AQ102" s="13">
        <v>791125.299</v>
      </c>
      <c r="AR102" s="13">
        <v>795639.55599999998</v>
      </c>
      <c r="AS102" s="14">
        <f t="shared" si="32"/>
        <v>645.94029916846102</v>
      </c>
      <c r="AT102" s="14">
        <f t="shared" si="32"/>
        <v>652.07775477446876</v>
      </c>
      <c r="AU102" s="14">
        <f t="shared" si="32"/>
        <v>576.67638014864826</v>
      </c>
      <c r="AV102" s="14">
        <f t="shared" si="33"/>
        <v>582.93997494753398</v>
      </c>
      <c r="AW102" s="14">
        <f t="shared" si="33"/>
        <v>689.36921825062393</v>
      </c>
      <c r="AX102" s="14">
        <f t="shared" si="33"/>
        <v>680.21952332955948</v>
      </c>
      <c r="AY102" s="14">
        <f t="shared" si="33"/>
        <v>694.16869986223548</v>
      </c>
      <c r="AZ102" s="14">
        <f t="shared" si="34"/>
        <v>680.67176425602486</v>
      </c>
      <c r="BA102" s="14">
        <f t="shared" si="42"/>
        <v>693.17500009751507</v>
      </c>
      <c r="BB102" s="14">
        <f t="shared" si="42"/>
        <v>639.21479278494598</v>
      </c>
      <c r="BC102" s="14">
        <f t="shared" si="42"/>
        <v>563.45305310172444</v>
      </c>
      <c r="BD102" s="14">
        <f t="shared" si="35"/>
        <v>0</v>
      </c>
      <c r="BE102" s="14">
        <f t="shared" si="43"/>
        <v>1829.8761240533347</v>
      </c>
      <c r="BF102" s="14">
        <f t="shared" si="43"/>
        <v>1795.1107642422821</v>
      </c>
      <c r="BG102" s="14">
        <f t="shared" si="43"/>
        <v>1773.6292171796224</v>
      </c>
      <c r="BH102" s="14">
        <f t="shared" si="36"/>
        <v>1719.2219372784807</v>
      </c>
      <c r="BI102" s="14">
        <f t="shared" si="36"/>
        <v>1857.6949841730827</v>
      </c>
      <c r="BJ102" s="14">
        <f t="shared" si="36"/>
        <v>1829.7442578905857</v>
      </c>
      <c r="BK102" s="14">
        <f t="shared" si="36"/>
        <v>1888.5649792803663</v>
      </c>
      <c r="BL102" s="14">
        <f t="shared" si="37"/>
        <v>1871.7675982221717</v>
      </c>
      <c r="BM102" s="14">
        <f t="shared" si="44"/>
        <v>1757.6652600970904</v>
      </c>
      <c r="BN102" s="14">
        <f t="shared" si="44"/>
        <v>1777.7983621838425</v>
      </c>
      <c r="BO102" s="14">
        <f t="shared" si="44"/>
        <v>1730.3537513340113</v>
      </c>
      <c r="BP102" s="14">
        <f t="shared" si="38"/>
        <v>0</v>
      </c>
      <c r="BQ102" s="14">
        <f t="shared" si="45"/>
        <v>2475.8164232217955</v>
      </c>
      <c r="BR102" s="14">
        <f t="shared" si="45"/>
        <v>2447.1885190167504</v>
      </c>
      <c r="BS102" s="14">
        <f t="shared" si="45"/>
        <v>2350.3055973282708</v>
      </c>
      <c r="BT102" s="14">
        <f t="shared" si="39"/>
        <v>2302.1619122260145</v>
      </c>
      <c r="BU102" s="14">
        <f t="shared" si="39"/>
        <v>2547.0642024237068</v>
      </c>
      <c r="BV102" s="14">
        <f t="shared" si="39"/>
        <v>2509.9637812201458</v>
      </c>
      <c r="BW102" s="14">
        <f t="shared" si="39"/>
        <v>2582.7336791426023</v>
      </c>
      <c r="BX102" s="14">
        <f t="shared" si="40"/>
        <v>2552.4393624781965</v>
      </c>
      <c r="BY102" s="14">
        <f t="shared" si="46"/>
        <v>2450.8402601946059</v>
      </c>
      <c r="BZ102" s="14">
        <f t="shared" si="46"/>
        <v>2417.0131549687885</v>
      </c>
      <c r="CA102" s="14">
        <f t="shared" si="46"/>
        <v>2293.8068044357356</v>
      </c>
      <c r="CB102" s="14">
        <f t="shared" si="41"/>
        <v>0</v>
      </c>
    </row>
    <row r="103" spans="1:80" x14ac:dyDescent="0.3">
      <c r="A103" s="230" t="s">
        <v>154</v>
      </c>
      <c r="B103" s="230" t="s">
        <v>176</v>
      </c>
      <c r="C103" s="230" t="s">
        <v>203</v>
      </c>
      <c r="D103" s="230" t="s">
        <v>403</v>
      </c>
      <c r="E103" s="230" t="s">
        <v>404</v>
      </c>
      <c r="F103" s="13">
        <v>3521.9852267191327</v>
      </c>
      <c r="G103" s="13">
        <v>3456.477579002536</v>
      </c>
      <c r="H103" s="13">
        <v>3523.6125254415683</v>
      </c>
      <c r="I103" s="13">
        <v>3452.0681503960295</v>
      </c>
      <c r="J103" s="13">
        <v>3734.8548072137364</v>
      </c>
      <c r="K103" s="13">
        <v>3681.1917174044502</v>
      </c>
      <c r="L103" s="13">
        <v>3686.2391066729797</v>
      </c>
      <c r="M103" s="13">
        <v>3588.8935142851487</v>
      </c>
      <c r="N103" s="13">
        <v>3691.1394337147667</v>
      </c>
      <c r="O103" s="13">
        <v>3228.6994004503908</v>
      </c>
      <c r="P103" s="13">
        <v>3364.52918633424</v>
      </c>
      <c r="Q103" s="13"/>
      <c r="R103" s="13">
        <v>6522.7155956288188</v>
      </c>
      <c r="S103" s="13">
        <v>6643.7333334341383</v>
      </c>
      <c r="T103" s="13">
        <v>6548.6726262454376</v>
      </c>
      <c r="U103" s="13">
        <v>6767.6342111599424</v>
      </c>
      <c r="V103" s="13">
        <v>6593.286140221644</v>
      </c>
      <c r="W103" s="13">
        <v>6604.5542875581086</v>
      </c>
      <c r="X103" s="13">
        <v>6678.86344516596</v>
      </c>
      <c r="Y103" s="13">
        <v>6728.2300831931479</v>
      </c>
      <c r="Z103" s="13">
        <v>6662.7545742362981</v>
      </c>
      <c r="AA103" s="13">
        <v>6399.1272626159389</v>
      </c>
      <c r="AB103" s="13">
        <v>7027.3801812909251</v>
      </c>
      <c r="AC103" s="13"/>
      <c r="AD103" s="14">
        <f t="shared" si="30"/>
        <v>10044.700822347952</v>
      </c>
      <c r="AE103" s="14">
        <f t="shared" si="30"/>
        <v>10100.210912436674</v>
      </c>
      <c r="AF103" s="14">
        <f t="shared" si="30"/>
        <v>10072.285151687007</v>
      </c>
      <c r="AG103" s="14">
        <f t="shared" si="30"/>
        <v>10219.702361555972</v>
      </c>
      <c r="AH103" s="165">
        <v>10328.140947435379</v>
      </c>
      <c r="AI103" s="165">
        <v>10285.746004962559</v>
      </c>
      <c r="AJ103" s="165">
        <v>10365.10255183894</v>
      </c>
      <c r="AK103" s="165">
        <v>10317.123597478296</v>
      </c>
      <c r="AL103" s="14">
        <f t="shared" si="31"/>
        <v>10353.894007951065</v>
      </c>
      <c r="AM103" s="14">
        <f t="shared" si="31"/>
        <v>9627.8266630663293</v>
      </c>
      <c r="AN103" s="14">
        <f t="shared" si="31"/>
        <v>10391.909367625165</v>
      </c>
      <c r="AO103" s="14">
        <f t="shared" si="31"/>
        <v>0</v>
      </c>
      <c r="AP103" s="13">
        <v>353540</v>
      </c>
      <c r="AQ103" s="13">
        <v>356460.18699999998</v>
      </c>
      <c r="AR103" s="13">
        <v>359496.11599999998</v>
      </c>
      <c r="AS103" s="14">
        <f t="shared" si="32"/>
        <v>996.20558542714616</v>
      </c>
      <c r="AT103" s="14">
        <f t="shared" si="32"/>
        <v>977.67652288355941</v>
      </c>
      <c r="AU103" s="14">
        <f t="shared" si="32"/>
        <v>996.66587244486288</v>
      </c>
      <c r="AV103" s="14">
        <f t="shared" si="33"/>
        <v>968.43021360924934</v>
      </c>
      <c r="AW103" s="14">
        <f t="shared" si="33"/>
        <v>1047.7621185823305</v>
      </c>
      <c r="AX103" s="14">
        <f t="shared" si="33"/>
        <v>1032.7076772263631</v>
      </c>
      <c r="AY103" s="14">
        <f t="shared" si="33"/>
        <v>1034.1236528254922</v>
      </c>
      <c r="AZ103" s="14">
        <f t="shared" si="34"/>
        <v>998.31218045347373</v>
      </c>
      <c r="BA103" s="14">
        <f t="shared" si="42"/>
        <v>1035.4983721407202</v>
      </c>
      <c r="BB103" s="14">
        <f t="shared" si="42"/>
        <v>905.76718472360312</v>
      </c>
      <c r="BC103" s="14">
        <f t="shared" si="42"/>
        <v>943.87236191800571</v>
      </c>
      <c r="BD103" s="14">
        <f t="shared" si="35"/>
        <v>0</v>
      </c>
      <c r="BE103" s="14">
        <f t="shared" si="43"/>
        <v>1844.9724488399668</v>
      </c>
      <c r="BF103" s="14">
        <f t="shared" si="43"/>
        <v>1879.2027305069125</v>
      </c>
      <c r="BG103" s="14">
        <f t="shared" si="43"/>
        <v>1852.3144838619216</v>
      </c>
      <c r="BH103" s="14">
        <f t="shared" si="36"/>
        <v>1898.5666444594956</v>
      </c>
      <c r="BI103" s="14">
        <f t="shared" si="36"/>
        <v>1849.6556924663353</v>
      </c>
      <c r="BJ103" s="14">
        <f t="shared" si="36"/>
        <v>1852.8168161338335</v>
      </c>
      <c r="BK103" s="14">
        <f t="shared" si="36"/>
        <v>1873.6632276877419</v>
      </c>
      <c r="BL103" s="14">
        <f t="shared" si="37"/>
        <v>1871.5723991836253</v>
      </c>
      <c r="BM103" s="14">
        <f t="shared" si="44"/>
        <v>1869.144105632279</v>
      </c>
      <c r="BN103" s="14">
        <f t="shared" si="44"/>
        <v>1795.1870912910506</v>
      </c>
      <c r="BO103" s="14">
        <f t="shared" si="44"/>
        <v>1971.4348018593519</v>
      </c>
      <c r="BP103" s="14">
        <f t="shared" si="38"/>
        <v>0</v>
      </c>
      <c r="BQ103" s="14">
        <f t="shared" si="45"/>
        <v>2841.1780342671132</v>
      </c>
      <c r="BR103" s="14">
        <f t="shared" si="45"/>
        <v>2856.8792533904716</v>
      </c>
      <c r="BS103" s="14">
        <f t="shared" si="45"/>
        <v>2848.9803563067849</v>
      </c>
      <c r="BT103" s="14">
        <f t="shared" si="39"/>
        <v>2866.996858068745</v>
      </c>
      <c r="BU103" s="14">
        <f t="shared" si="39"/>
        <v>2897.4178110486655</v>
      </c>
      <c r="BV103" s="14">
        <f t="shared" si="39"/>
        <v>2885.5244933601966</v>
      </c>
      <c r="BW103" s="14">
        <f t="shared" si="39"/>
        <v>2907.7868805132339</v>
      </c>
      <c r="BX103" s="14">
        <f t="shared" si="40"/>
        <v>2869.8845796370988</v>
      </c>
      <c r="BY103" s="14">
        <f t="shared" si="46"/>
        <v>2904.642477772999</v>
      </c>
      <c r="BZ103" s="14">
        <f t="shared" si="46"/>
        <v>2700.9542760146533</v>
      </c>
      <c r="CA103" s="14">
        <f t="shared" si="46"/>
        <v>2915.3071637773578</v>
      </c>
      <c r="CB103" s="14">
        <f t="shared" si="41"/>
        <v>0</v>
      </c>
    </row>
    <row r="104" spans="1:80" x14ac:dyDescent="0.3">
      <c r="A104" s="230" t="s">
        <v>154</v>
      </c>
      <c r="B104" s="230" t="s">
        <v>176</v>
      </c>
      <c r="C104" s="230" t="s">
        <v>203</v>
      </c>
      <c r="D104" s="230" t="s">
        <v>407</v>
      </c>
      <c r="E104" s="230" t="s">
        <v>408</v>
      </c>
      <c r="F104" s="13">
        <v>4905.2717991804047</v>
      </c>
      <c r="G104" s="13">
        <v>4884.538248240875</v>
      </c>
      <c r="H104" s="13">
        <v>5077.7792745194665</v>
      </c>
      <c r="I104" s="13">
        <v>5130.8702767556651</v>
      </c>
      <c r="J104" s="13">
        <v>5132.528418581569</v>
      </c>
      <c r="K104" s="13">
        <v>5198.293163007058</v>
      </c>
      <c r="L104" s="13">
        <v>5172.0825918614155</v>
      </c>
      <c r="M104" s="13">
        <v>5186.0879045446163</v>
      </c>
      <c r="N104" s="13">
        <v>5186.3711722693315</v>
      </c>
      <c r="O104" s="13">
        <v>4813.6351251251417</v>
      </c>
      <c r="P104" s="13">
        <v>4959.7855973018322</v>
      </c>
      <c r="Q104" s="13"/>
      <c r="R104" s="13">
        <v>11731.46433525169</v>
      </c>
      <c r="S104" s="13">
        <v>12137.604442745278</v>
      </c>
      <c r="T104" s="13">
        <v>12432.104767940422</v>
      </c>
      <c r="U104" s="13">
        <v>12831.70582231108</v>
      </c>
      <c r="V104" s="13">
        <v>12271.941855956049</v>
      </c>
      <c r="W104" s="13">
        <v>12218.454239745854</v>
      </c>
      <c r="X104" s="13">
        <v>12653.838804884646</v>
      </c>
      <c r="Y104" s="13">
        <v>12735.611815940028</v>
      </c>
      <c r="Z104" s="13">
        <v>12365.384409875205</v>
      </c>
      <c r="AA104" s="13">
        <v>12269.655581341367</v>
      </c>
      <c r="AB104" s="13">
        <v>12797.113990605141</v>
      </c>
      <c r="AC104" s="13"/>
      <c r="AD104" s="14">
        <f t="shared" si="30"/>
        <v>16636.736134432096</v>
      </c>
      <c r="AE104" s="14">
        <f t="shared" si="30"/>
        <v>17022.142690986155</v>
      </c>
      <c r="AF104" s="14">
        <f t="shared" si="30"/>
        <v>17509.884042459889</v>
      </c>
      <c r="AG104" s="14">
        <f t="shared" si="30"/>
        <v>17962.576099066744</v>
      </c>
      <c r="AH104" s="165">
        <v>17404.47027453762</v>
      </c>
      <c r="AI104" s="165">
        <v>17416.74740275291</v>
      </c>
      <c r="AJ104" s="165">
        <v>17825.92139674606</v>
      </c>
      <c r="AK104" s="165">
        <v>17921.699720484645</v>
      </c>
      <c r="AL104" s="14">
        <f t="shared" si="31"/>
        <v>17551.755582144535</v>
      </c>
      <c r="AM104" s="14">
        <f t="shared" si="31"/>
        <v>17083.290706466509</v>
      </c>
      <c r="AN104" s="14">
        <f t="shared" si="31"/>
        <v>17756.899587906973</v>
      </c>
      <c r="AO104" s="14">
        <f t="shared" si="31"/>
        <v>0</v>
      </c>
      <c r="AP104" s="13">
        <v>690212</v>
      </c>
      <c r="AQ104" s="13">
        <v>690345.42599999998</v>
      </c>
      <c r="AR104" s="13">
        <v>695430.21099999989</v>
      </c>
      <c r="AS104" s="14">
        <f t="shared" si="32"/>
        <v>710.69059929129094</v>
      </c>
      <c r="AT104" s="14">
        <f t="shared" si="32"/>
        <v>707.68665978581578</v>
      </c>
      <c r="AU104" s="14">
        <f t="shared" si="32"/>
        <v>735.68400354086373</v>
      </c>
      <c r="AV104" s="14">
        <f t="shared" si="33"/>
        <v>743.23231291397951</v>
      </c>
      <c r="AW104" s="14">
        <f t="shared" si="33"/>
        <v>743.47250308015646</v>
      </c>
      <c r="AX104" s="14">
        <f t="shared" si="33"/>
        <v>752.99885640251318</v>
      </c>
      <c r="AY104" s="14">
        <f t="shared" si="33"/>
        <v>749.20212361360893</v>
      </c>
      <c r="AZ104" s="14">
        <f t="shared" si="34"/>
        <v>745.73808018596662</v>
      </c>
      <c r="BA104" s="14">
        <f t="shared" si="42"/>
        <v>751.2718962042245</v>
      </c>
      <c r="BB104" s="14">
        <f t="shared" si="42"/>
        <v>697.27920890507096</v>
      </c>
      <c r="BC104" s="14">
        <f t="shared" si="42"/>
        <v>718.44983837146947</v>
      </c>
      <c r="BD104" s="14">
        <f t="shared" si="35"/>
        <v>0</v>
      </c>
      <c r="BE104" s="14">
        <f t="shared" si="43"/>
        <v>1699.6899989063782</v>
      </c>
      <c r="BF104" s="14">
        <f t="shared" si="43"/>
        <v>1758.5328048114607</v>
      </c>
      <c r="BG104" s="14">
        <f t="shared" si="43"/>
        <v>1801.2009017432936</v>
      </c>
      <c r="BH104" s="14">
        <f t="shared" si="36"/>
        <v>1858.7369944146021</v>
      </c>
      <c r="BI104" s="14">
        <f t="shared" si="36"/>
        <v>1777.6523742703914</v>
      </c>
      <c r="BJ104" s="14">
        <f t="shared" si="36"/>
        <v>1769.9044245924872</v>
      </c>
      <c r="BK104" s="14">
        <f t="shared" si="36"/>
        <v>1832.9720641742397</v>
      </c>
      <c r="BL104" s="14">
        <f t="shared" si="37"/>
        <v>1831.3285236237789</v>
      </c>
      <c r="BM104" s="14">
        <f t="shared" si="44"/>
        <v>1791.1879972208587</v>
      </c>
      <c r="BN104" s="14">
        <f t="shared" si="44"/>
        <v>1777.3211959169796</v>
      </c>
      <c r="BO104" s="14">
        <f t="shared" si="44"/>
        <v>1853.7261939655614</v>
      </c>
      <c r="BP104" s="14">
        <f t="shared" si="38"/>
        <v>0</v>
      </c>
      <c r="BQ104" s="14">
        <f t="shared" si="45"/>
        <v>2410.3805981976689</v>
      </c>
      <c r="BR104" s="14">
        <f t="shared" si="45"/>
        <v>2466.2194645972768</v>
      </c>
      <c r="BS104" s="14">
        <f t="shared" si="45"/>
        <v>2536.8849052841574</v>
      </c>
      <c r="BT104" s="14">
        <f t="shared" si="39"/>
        <v>2601.9693073285816</v>
      </c>
      <c r="BU104" s="14">
        <f t="shared" si="39"/>
        <v>2521.1248773505486</v>
      </c>
      <c r="BV104" s="14">
        <f t="shared" si="39"/>
        <v>2522.9032809949999</v>
      </c>
      <c r="BW104" s="14">
        <f t="shared" si="39"/>
        <v>2582.174187787848</v>
      </c>
      <c r="BX104" s="14">
        <f t="shared" si="40"/>
        <v>2577.0666038097456</v>
      </c>
      <c r="BY104" s="14">
        <f t="shared" si="46"/>
        <v>2542.459893425083</v>
      </c>
      <c r="BZ104" s="14">
        <f t="shared" si="46"/>
        <v>2474.6004048220507</v>
      </c>
      <c r="CA104" s="14">
        <f t="shared" si="46"/>
        <v>2572.1760323370308</v>
      </c>
      <c r="CB104" s="14">
        <f t="shared" si="41"/>
        <v>0</v>
      </c>
    </row>
    <row r="105" spans="1:80" x14ac:dyDescent="0.3">
      <c r="A105" s="230" t="s">
        <v>163</v>
      </c>
      <c r="B105" s="230" t="s">
        <v>198</v>
      </c>
      <c r="C105" s="230" t="s">
        <v>239</v>
      </c>
      <c r="D105" s="230" t="s">
        <v>409</v>
      </c>
      <c r="E105" s="230" t="s">
        <v>410</v>
      </c>
      <c r="F105" s="13">
        <v>1825.1740788082861</v>
      </c>
      <c r="G105" s="13">
        <v>1826.3451551873959</v>
      </c>
      <c r="H105" s="13">
        <v>1808.7594062702537</v>
      </c>
      <c r="I105" s="13">
        <v>1571.3475986412702</v>
      </c>
      <c r="J105" s="13">
        <v>1777.9490669790227</v>
      </c>
      <c r="K105" s="13">
        <v>1798.1013524459454</v>
      </c>
      <c r="L105" s="13">
        <v>1798.3842878614487</v>
      </c>
      <c r="M105" s="13">
        <v>1758.008587579659</v>
      </c>
      <c r="N105" s="13">
        <v>1818.6164232150536</v>
      </c>
      <c r="O105" s="13">
        <v>1845.7087691057866</v>
      </c>
      <c r="P105" s="13">
        <v>2204.3799880139891</v>
      </c>
      <c r="Q105" s="13"/>
      <c r="R105" s="13">
        <v>4873.8530407709532</v>
      </c>
      <c r="S105" s="13">
        <v>4804.8495837279042</v>
      </c>
      <c r="T105" s="13">
        <v>4873.1426573541066</v>
      </c>
      <c r="U105" s="13">
        <v>4719.6403073138035</v>
      </c>
      <c r="V105" s="13">
        <v>4995.1708344932467</v>
      </c>
      <c r="W105" s="13">
        <v>5050.0288314549616</v>
      </c>
      <c r="X105" s="13">
        <v>5051.9300503888962</v>
      </c>
      <c r="Y105" s="13">
        <v>4940.3952953356302</v>
      </c>
      <c r="Z105" s="13">
        <v>4773.4710834307207</v>
      </c>
      <c r="AA105" s="13">
        <v>4760.5172596601988</v>
      </c>
      <c r="AB105" s="13">
        <v>4837.830543121655</v>
      </c>
      <c r="AC105" s="13"/>
      <c r="AD105" s="14">
        <f t="shared" si="30"/>
        <v>6699.0271195792393</v>
      </c>
      <c r="AE105" s="14">
        <f t="shared" si="30"/>
        <v>6631.1947389153001</v>
      </c>
      <c r="AF105" s="14">
        <f t="shared" si="30"/>
        <v>6681.9020636243604</v>
      </c>
      <c r="AG105" s="14">
        <f t="shared" si="30"/>
        <v>6290.987905955074</v>
      </c>
      <c r="AH105" s="165">
        <v>6773.1199014722697</v>
      </c>
      <c r="AI105" s="165">
        <v>6848.1301839009066</v>
      </c>
      <c r="AJ105" s="165">
        <v>6850.314338250344</v>
      </c>
      <c r="AK105" s="165">
        <v>6698.4038829152896</v>
      </c>
      <c r="AL105" s="14">
        <f t="shared" si="31"/>
        <v>6592.0875066457738</v>
      </c>
      <c r="AM105" s="14">
        <f t="shared" si="31"/>
        <v>6606.2260287659856</v>
      </c>
      <c r="AN105" s="14">
        <f t="shared" si="31"/>
        <v>7042.2105311356445</v>
      </c>
      <c r="AO105" s="14">
        <f t="shared" si="31"/>
        <v>0</v>
      </c>
      <c r="AP105" s="13">
        <v>301307</v>
      </c>
      <c r="AQ105" s="13">
        <v>307105.93800000002</v>
      </c>
      <c r="AR105" s="13">
        <v>310952.94</v>
      </c>
      <c r="AS105" s="14">
        <f t="shared" si="32"/>
        <v>605.75229875452146</v>
      </c>
      <c r="AT105" s="14">
        <f t="shared" si="32"/>
        <v>606.14096426149933</v>
      </c>
      <c r="AU105" s="14">
        <f t="shared" si="32"/>
        <v>600.30447559142465</v>
      </c>
      <c r="AV105" s="14">
        <f t="shared" si="33"/>
        <v>511.6630465938012</v>
      </c>
      <c r="AW105" s="14">
        <f t="shared" si="33"/>
        <v>578.93672735791347</v>
      </c>
      <c r="AX105" s="14">
        <f t="shared" si="33"/>
        <v>585.49872534406848</v>
      </c>
      <c r="AY105" s="14">
        <f t="shared" si="33"/>
        <v>585.5908549255887</v>
      </c>
      <c r="AZ105" s="14">
        <f t="shared" si="34"/>
        <v>565.36162275219499</v>
      </c>
      <c r="BA105" s="14">
        <f t="shared" si="42"/>
        <v>592.17885367460838</v>
      </c>
      <c r="BB105" s="14">
        <f t="shared" si="42"/>
        <v>601.00067785266549</v>
      </c>
      <c r="BC105" s="14">
        <f t="shared" si="42"/>
        <v>717.79139223742027</v>
      </c>
      <c r="BD105" s="14">
        <f t="shared" si="35"/>
        <v>0</v>
      </c>
      <c r="BE105" s="14">
        <f t="shared" si="43"/>
        <v>1617.570464931433</v>
      </c>
      <c r="BF105" s="14">
        <f t="shared" si="43"/>
        <v>1594.6690862568425</v>
      </c>
      <c r="BG105" s="14">
        <f t="shared" si="43"/>
        <v>1617.3346976187431</v>
      </c>
      <c r="BH105" s="14">
        <f t="shared" si="36"/>
        <v>1536.811804437921</v>
      </c>
      <c r="BI105" s="14">
        <f t="shared" si="36"/>
        <v>1626.5302022565406</v>
      </c>
      <c r="BJ105" s="14">
        <f t="shared" si="36"/>
        <v>1644.3930926060314</v>
      </c>
      <c r="BK105" s="14">
        <f t="shared" si="36"/>
        <v>1645.0121685334836</v>
      </c>
      <c r="BL105" s="14">
        <f t="shared" si="37"/>
        <v>1588.7919552507303</v>
      </c>
      <c r="BM105" s="14">
        <f t="shared" si="44"/>
        <v>1554.3402105858077</v>
      </c>
      <c r="BN105" s="14">
        <f t="shared" si="44"/>
        <v>1550.1221795523206</v>
      </c>
      <c r="BO105" s="14">
        <f t="shared" si="44"/>
        <v>1575.2969723176288</v>
      </c>
      <c r="BP105" s="14">
        <f t="shared" si="38"/>
        <v>0</v>
      </c>
      <c r="BQ105" s="14">
        <f t="shared" si="45"/>
        <v>2223.3227636859547</v>
      </c>
      <c r="BR105" s="14">
        <f t="shared" si="45"/>
        <v>2200.810050518342</v>
      </c>
      <c r="BS105" s="14">
        <f t="shared" si="45"/>
        <v>2217.6391732101679</v>
      </c>
      <c r="BT105" s="14">
        <f t="shared" si="39"/>
        <v>2048.4748510317222</v>
      </c>
      <c r="BU105" s="14">
        <f t="shared" si="39"/>
        <v>2205.4669296144543</v>
      </c>
      <c r="BV105" s="14">
        <f t="shared" si="39"/>
        <v>2229.8918179500997</v>
      </c>
      <c r="BW105" s="14">
        <f t="shared" si="39"/>
        <v>2230.6030234590721</v>
      </c>
      <c r="BX105" s="14">
        <f t="shared" si="40"/>
        <v>2154.1535780029253</v>
      </c>
      <c r="BY105" s="14">
        <f t="shared" si="46"/>
        <v>2146.5190642604161</v>
      </c>
      <c r="BZ105" s="14">
        <f t="shared" si="46"/>
        <v>2151.122857404986</v>
      </c>
      <c r="CA105" s="14">
        <f t="shared" si="46"/>
        <v>2293.0883645550493</v>
      </c>
      <c r="CB105" s="14">
        <f t="shared" si="41"/>
        <v>0</v>
      </c>
    </row>
    <row r="106" spans="1:80" x14ac:dyDescent="0.3">
      <c r="A106" s="230" t="s">
        <v>154</v>
      </c>
      <c r="B106" s="230" t="s">
        <v>176</v>
      </c>
      <c r="C106" s="230" t="s">
        <v>203</v>
      </c>
      <c r="D106" s="230" t="s">
        <v>413</v>
      </c>
      <c r="E106" s="230" t="s">
        <v>414</v>
      </c>
      <c r="F106" s="13">
        <v>4369.6724103096922</v>
      </c>
      <c r="G106" s="13">
        <v>4385.9729684169033</v>
      </c>
      <c r="H106" s="13">
        <v>4778.9683898076692</v>
      </c>
      <c r="I106" s="13">
        <v>4262.9852259235549</v>
      </c>
      <c r="J106" s="13">
        <v>4755.5124870189675</v>
      </c>
      <c r="K106" s="13">
        <v>4996.7016852735696</v>
      </c>
      <c r="L106" s="13">
        <v>4879.0656793973749</v>
      </c>
      <c r="M106" s="13">
        <v>4634.9627189502044</v>
      </c>
      <c r="N106" s="13">
        <v>4504.9412256967244</v>
      </c>
      <c r="O106" s="13">
        <v>4498.5984199293771</v>
      </c>
      <c r="P106" s="13">
        <v>5141.3751877434215</v>
      </c>
      <c r="Q106" s="13"/>
      <c r="R106" s="13">
        <v>13935.587867819675</v>
      </c>
      <c r="S106" s="13">
        <v>14272.560538954247</v>
      </c>
      <c r="T106" s="13">
        <v>14945.407383159882</v>
      </c>
      <c r="U106" s="13">
        <v>14894.057258761541</v>
      </c>
      <c r="V106" s="13">
        <v>14237.982421658522</v>
      </c>
      <c r="W106" s="13">
        <v>14047.36633092468</v>
      </c>
      <c r="X106" s="13">
        <v>14792.892940312711</v>
      </c>
      <c r="Y106" s="13">
        <v>14533.938409208762</v>
      </c>
      <c r="Z106" s="13">
        <v>14344.967386967981</v>
      </c>
      <c r="AA106" s="13">
        <v>14376.247317175395</v>
      </c>
      <c r="AB106" s="13">
        <v>15004.865080364196</v>
      </c>
      <c r="AC106" s="13"/>
      <c r="AD106" s="14">
        <f t="shared" si="30"/>
        <v>18305.260278129368</v>
      </c>
      <c r="AE106" s="14">
        <f t="shared" si="30"/>
        <v>18658.53350737115</v>
      </c>
      <c r="AF106" s="14">
        <f t="shared" si="30"/>
        <v>19724.375772967549</v>
      </c>
      <c r="AG106" s="14">
        <f t="shared" si="30"/>
        <v>19157.042484685095</v>
      </c>
      <c r="AH106" s="165">
        <v>18993.494908677487</v>
      </c>
      <c r="AI106" s="165">
        <v>19044.068016198245</v>
      </c>
      <c r="AJ106" s="165">
        <v>19671.958619710087</v>
      </c>
      <c r="AK106" s="165">
        <v>19168.901128158966</v>
      </c>
      <c r="AL106" s="14">
        <f t="shared" si="31"/>
        <v>18849.908612664705</v>
      </c>
      <c r="AM106" s="14">
        <f t="shared" si="31"/>
        <v>18874.845737104773</v>
      </c>
      <c r="AN106" s="14">
        <f t="shared" si="31"/>
        <v>20146.240268107616</v>
      </c>
      <c r="AO106" s="14">
        <f t="shared" si="31"/>
        <v>0</v>
      </c>
      <c r="AP106" s="13">
        <v>751171</v>
      </c>
      <c r="AQ106" s="13">
        <v>753424.50400000007</v>
      </c>
      <c r="AR106" s="13">
        <v>757781.80900000012</v>
      </c>
      <c r="AS106" s="14">
        <f t="shared" si="32"/>
        <v>581.71473743124966</v>
      </c>
      <c r="AT106" s="14">
        <f t="shared" si="32"/>
        <v>583.88475705490532</v>
      </c>
      <c r="AU106" s="14">
        <f t="shared" si="32"/>
        <v>636.20246119827164</v>
      </c>
      <c r="AV106" s="14">
        <f t="shared" si="33"/>
        <v>565.81451801620119</v>
      </c>
      <c r="AW106" s="14">
        <f t="shared" si="33"/>
        <v>631.18633144681564</v>
      </c>
      <c r="AX106" s="14">
        <f t="shared" si="33"/>
        <v>663.19872246596981</v>
      </c>
      <c r="AY106" s="14">
        <f t="shared" si="33"/>
        <v>647.58521304974363</v>
      </c>
      <c r="AZ106" s="14">
        <f t="shared" si="34"/>
        <v>611.6487178633505</v>
      </c>
      <c r="BA106" s="14">
        <f t="shared" si="42"/>
        <v>597.92868453037784</v>
      </c>
      <c r="BB106" s="14">
        <f t="shared" si="42"/>
        <v>597.08682104788249</v>
      </c>
      <c r="BC106" s="14">
        <f t="shared" si="42"/>
        <v>682.40084579773918</v>
      </c>
      <c r="BD106" s="14">
        <f t="shared" si="35"/>
        <v>0</v>
      </c>
      <c r="BE106" s="14">
        <f t="shared" si="43"/>
        <v>1855.1818251529514</v>
      </c>
      <c r="BF106" s="14">
        <f t="shared" si="43"/>
        <v>1900.041473772849</v>
      </c>
      <c r="BG106" s="14">
        <f t="shared" si="43"/>
        <v>1989.6145329305687</v>
      </c>
      <c r="BH106" s="14">
        <f t="shared" si="36"/>
        <v>1976.848002644939</v>
      </c>
      <c r="BI106" s="14">
        <f t="shared" si="36"/>
        <v>1889.7689610661403</v>
      </c>
      <c r="BJ106" s="14">
        <f t="shared" si="36"/>
        <v>1864.4690020494318</v>
      </c>
      <c r="BK106" s="14">
        <f t="shared" si="36"/>
        <v>1963.4207358236799</v>
      </c>
      <c r="BL106" s="14">
        <f t="shared" si="37"/>
        <v>1917.9582086284629</v>
      </c>
      <c r="BM106" s="14">
        <f t="shared" si="44"/>
        <v>1903.9687866281529</v>
      </c>
      <c r="BN106" s="14">
        <f t="shared" si="44"/>
        <v>1908.1204873017236</v>
      </c>
      <c r="BO106" s="14">
        <f t="shared" si="44"/>
        <v>1991.5552256001743</v>
      </c>
      <c r="BP106" s="14">
        <f t="shared" si="38"/>
        <v>0</v>
      </c>
      <c r="BQ106" s="14">
        <f t="shared" si="45"/>
        <v>2436.8965625842011</v>
      </c>
      <c r="BR106" s="14">
        <f t="shared" si="45"/>
        <v>2483.9262308277544</v>
      </c>
      <c r="BS106" s="14">
        <f t="shared" si="45"/>
        <v>2625.8169941288397</v>
      </c>
      <c r="BT106" s="14">
        <f t="shared" si="39"/>
        <v>2542.6625206611402</v>
      </c>
      <c r="BU106" s="14">
        <f t="shared" si="39"/>
        <v>2520.9552925129556</v>
      </c>
      <c r="BV106" s="14">
        <f t="shared" si="39"/>
        <v>2527.6677245154006</v>
      </c>
      <c r="BW106" s="14">
        <f t="shared" si="39"/>
        <v>2611.0059488734237</v>
      </c>
      <c r="BX106" s="14">
        <f t="shared" si="40"/>
        <v>2529.6069264918133</v>
      </c>
      <c r="BY106" s="14">
        <f t="shared" si="46"/>
        <v>2501.8974711585306</v>
      </c>
      <c r="BZ106" s="14">
        <f t="shared" si="46"/>
        <v>2505.2073083496061</v>
      </c>
      <c r="CA106" s="14">
        <f t="shared" si="46"/>
        <v>2673.9560713979131</v>
      </c>
      <c r="CB106" s="14">
        <f t="shared" si="41"/>
        <v>0</v>
      </c>
    </row>
    <row r="107" spans="1:80" x14ac:dyDescent="0.3">
      <c r="A107" s="230" t="s">
        <v>148</v>
      </c>
      <c r="B107" s="230" t="s">
        <v>158</v>
      </c>
      <c r="C107" s="230" t="s">
        <v>165</v>
      </c>
      <c r="D107" s="230" t="s">
        <v>417</v>
      </c>
      <c r="E107" s="230" t="s">
        <v>418</v>
      </c>
      <c r="F107" s="13">
        <v>5275.6073624632154</v>
      </c>
      <c r="G107" s="13">
        <v>5678.7497460210725</v>
      </c>
      <c r="H107" s="13">
        <v>6551.8364829461716</v>
      </c>
      <c r="I107" s="13">
        <v>6482.1414023085781</v>
      </c>
      <c r="J107" s="13">
        <v>6860.1511835826686</v>
      </c>
      <c r="K107" s="13">
        <v>6896.4471747697344</v>
      </c>
      <c r="L107" s="13">
        <v>6907.2155247300907</v>
      </c>
      <c r="M107" s="13">
        <v>6954.415720554106</v>
      </c>
      <c r="N107" s="13">
        <v>7138.2365905098231</v>
      </c>
      <c r="O107" s="13">
        <v>7401.5825225542412</v>
      </c>
      <c r="P107" s="13">
        <v>7587.0103959190237</v>
      </c>
      <c r="Q107" s="13"/>
      <c r="R107" s="13">
        <v>10049.69179238126</v>
      </c>
      <c r="S107" s="13">
        <v>10076.019174616935</v>
      </c>
      <c r="T107" s="13">
        <v>10257.590365106289</v>
      </c>
      <c r="U107" s="13">
        <v>10741.450471036082</v>
      </c>
      <c r="V107" s="13">
        <v>10268.834326631048</v>
      </c>
      <c r="W107" s="13">
        <v>10312.311980698389</v>
      </c>
      <c r="X107" s="13">
        <v>10341.198496358507</v>
      </c>
      <c r="Y107" s="13">
        <v>10307.472862526971</v>
      </c>
      <c r="Z107" s="13">
        <v>10539.3075859378</v>
      </c>
      <c r="AA107" s="13">
        <v>10378.002673665966</v>
      </c>
      <c r="AB107" s="13">
        <v>10802.014312968813</v>
      </c>
      <c r="AC107" s="13"/>
      <c r="AD107" s="14">
        <f t="shared" si="30"/>
        <v>15325.299154844475</v>
      </c>
      <c r="AE107" s="14">
        <f t="shared" si="30"/>
        <v>15754.768920638007</v>
      </c>
      <c r="AF107" s="14">
        <f t="shared" si="30"/>
        <v>16809.426848052462</v>
      </c>
      <c r="AG107" s="14">
        <f t="shared" si="30"/>
        <v>17223.59187334466</v>
      </c>
      <c r="AH107" s="165">
        <v>17128.985510213715</v>
      </c>
      <c r="AI107" s="165">
        <v>17208.759155468128</v>
      </c>
      <c r="AJ107" s="165">
        <v>17248.4140210886</v>
      </c>
      <c r="AK107" s="165">
        <v>17261.888583081076</v>
      </c>
      <c r="AL107" s="14">
        <f t="shared" si="31"/>
        <v>17677.544176447624</v>
      </c>
      <c r="AM107" s="14">
        <f t="shared" si="31"/>
        <v>17779.585196220207</v>
      </c>
      <c r="AN107" s="14">
        <f t="shared" si="31"/>
        <v>18389.024708887839</v>
      </c>
      <c r="AO107" s="14">
        <f t="shared" si="31"/>
        <v>0</v>
      </c>
      <c r="AP107" s="13">
        <v>491549</v>
      </c>
      <c r="AQ107" s="13">
        <v>495262.02500000002</v>
      </c>
      <c r="AR107" s="13">
        <v>498610.54800000001</v>
      </c>
      <c r="AS107" s="14">
        <f t="shared" si="32"/>
        <v>1073.2617424637656</v>
      </c>
      <c r="AT107" s="14">
        <f t="shared" si="32"/>
        <v>1155.276431448558</v>
      </c>
      <c r="AU107" s="14">
        <f t="shared" si="32"/>
        <v>1332.8959031441773</v>
      </c>
      <c r="AV107" s="14">
        <f t="shared" si="33"/>
        <v>1308.8306946829969</v>
      </c>
      <c r="AW107" s="14">
        <f t="shared" si="33"/>
        <v>1385.155904812744</v>
      </c>
      <c r="AX107" s="14">
        <f t="shared" si="33"/>
        <v>1392.4845489152403</v>
      </c>
      <c r="AY107" s="14">
        <f t="shared" si="33"/>
        <v>1394.6588222123612</v>
      </c>
      <c r="AZ107" s="14">
        <f t="shared" si="34"/>
        <v>1394.7590456016799</v>
      </c>
      <c r="BA107" s="14">
        <f t="shared" si="42"/>
        <v>1441.3050527162511</v>
      </c>
      <c r="BB107" s="14">
        <f t="shared" si="42"/>
        <v>1494.4781043033213</v>
      </c>
      <c r="BC107" s="14">
        <f t="shared" si="42"/>
        <v>1531.9184619331602</v>
      </c>
      <c r="BD107" s="14">
        <f t="shared" si="35"/>
        <v>0</v>
      </c>
      <c r="BE107" s="14">
        <f t="shared" si="43"/>
        <v>2044.4944028736218</v>
      </c>
      <c r="BF107" s="14">
        <f t="shared" si="43"/>
        <v>2049.850406493948</v>
      </c>
      <c r="BG107" s="14">
        <f t="shared" si="43"/>
        <v>2086.7889803674279</v>
      </c>
      <c r="BH107" s="14">
        <f t="shared" si="36"/>
        <v>2168.8419319119171</v>
      </c>
      <c r="BI107" s="14">
        <f t="shared" si="36"/>
        <v>2073.4144368591651</v>
      </c>
      <c r="BJ107" s="14">
        <f t="shared" si="36"/>
        <v>2082.1931543607425</v>
      </c>
      <c r="BK107" s="14">
        <f t="shared" si="36"/>
        <v>2088.0257266562089</v>
      </c>
      <c r="BL107" s="14">
        <f t="shared" si="37"/>
        <v>2067.2392318758107</v>
      </c>
      <c r="BM107" s="14">
        <f t="shared" si="44"/>
        <v>2128.0265907602748</v>
      </c>
      <c r="BN107" s="14">
        <f t="shared" si="44"/>
        <v>2095.4569803057211</v>
      </c>
      <c r="BO107" s="14">
        <f t="shared" si="44"/>
        <v>2181.0705783405892</v>
      </c>
      <c r="BP107" s="14">
        <f t="shared" si="38"/>
        <v>0</v>
      </c>
      <c r="BQ107" s="14">
        <f t="shared" si="45"/>
        <v>3117.7561453373878</v>
      </c>
      <c r="BR107" s="14">
        <f t="shared" si="45"/>
        <v>3205.1268379425055</v>
      </c>
      <c r="BS107" s="14">
        <f t="shared" si="45"/>
        <v>3419.6848835116057</v>
      </c>
      <c r="BT107" s="14">
        <f t="shared" si="39"/>
        <v>3477.6726265949137</v>
      </c>
      <c r="BU107" s="14">
        <f t="shared" si="39"/>
        <v>3458.5703416719084</v>
      </c>
      <c r="BV107" s="14">
        <f t="shared" si="39"/>
        <v>3474.6777032759837</v>
      </c>
      <c r="BW107" s="14">
        <f t="shared" si="39"/>
        <v>3482.6845488685713</v>
      </c>
      <c r="BX107" s="14">
        <f t="shared" si="40"/>
        <v>3461.9982774774903</v>
      </c>
      <c r="BY107" s="14">
        <f t="shared" si="46"/>
        <v>3569.3316434765261</v>
      </c>
      <c r="BZ107" s="14">
        <f t="shared" si="46"/>
        <v>3589.9350846090424</v>
      </c>
      <c r="CA107" s="14">
        <f t="shared" si="46"/>
        <v>3712.9890402737497</v>
      </c>
      <c r="CB107" s="14">
        <f t="shared" si="41"/>
        <v>0</v>
      </c>
    </row>
    <row r="108" spans="1:80" x14ac:dyDescent="0.3">
      <c r="A108" s="230" t="s">
        <v>154</v>
      </c>
      <c r="B108" s="230" t="s">
        <v>192</v>
      </c>
      <c r="C108" s="230" t="s">
        <v>203</v>
      </c>
      <c r="D108" s="230" t="s">
        <v>419</v>
      </c>
      <c r="E108" s="230" t="s">
        <v>420</v>
      </c>
      <c r="F108" s="13">
        <v>2410.9408106401679</v>
      </c>
      <c r="G108" s="13">
        <v>2470.3680756883018</v>
      </c>
      <c r="H108" s="13">
        <v>2645.6376638414322</v>
      </c>
      <c r="I108" s="13">
        <v>2732.9644770610812</v>
      </c>
      <c r="J108" s="13">
        <v>2670.0083569893695</v>
      </c>
      <c r="K108" s="13">
        <v>2649.3254829973826</v>
      </c>
      <c r="L108" s="13">
        <v>2822.4334351148723</v>
      </c>
      <c r="M108" s="13">
        <v>2770.535141080542</v>
      </c>
      <c r="N108" s="13">
        <v>2575.5944413154893</v>
      </c>
      <c r="O108" s="13">
        <v>2615.379306331095</v>
      </c>
      <c r="P108" s="13">
        <v>3012.3220048557787</v>
      </c>
      <c r="Q108" s="13"/>
      <c r="R108" s="13">
        <v>4496.401155997848</v>
      </c>
      <c r="S108" s="13">
        <v>4416.3097349270365</v>
      </c>
      <c r="T108" s="13">
        <v>4742.5126534997298</v>
      </c>
      <c r="U108" s="13">
        <v>4498.55338684658</v>
      </c>
      <c r="V108" s="13">
        <v>4442.1246538277046</v>
      </c>
      <c r="W108" s="13">
        <v>4413.5558981541699</v>
      </c>
      <c r="X108" s="13">
        <v>4707.7878696353073</v>
      </c>
      <c r="Y108" s="13">
        <v>4611.7426409201071</v>
      </c>
      <c r="Z108" s="13">
        <v>4353.2313134293836</v>
      </c>
      <c r="AA108" s="13">
        <v>4429.2405687378805</v>
      </c>
      <c r="AB108" s="13">
        <v>4690.1977059423025</v>
      </c>
      <c r="AC108" s="13"/>
      <c r="AD108" s="14">
        <f t="shared" si="30"/>
        <v>6907.3419666380159</v>
      </c>
      <c r="AE108" s="14">
        <f t="shared" si="30"/>
        <v>6886.6778106153379</v>
      </c>
      <c r="AF108" s="14">
        <f t="shared" si="30"/>
        <v>7388.150317341162</v>
      </c>
      <c r="AG108" s="14">
        <f t="shared" si="30"/>
        <v>7231.5178639076612</v>
      </c>
      <c r="AH108" s="165">
        <v>7112.1330108170741</v>
      </c>
      <c r="AI108" s="165">
        <v>7062.881381151552</v>
      </c>
      <c r="AJ108" s="165">
        <v>7530.2213047501791</v>
      </c>
      <c r="AK108" s="165">
        <v>7382.2777820006486</v>
      </c>
      <c r="AL108" s="14">
        <f t="shared" si="31"/>
        <v>6928.8257547448729</v>
      </c>
      <c r="AM108" s="14">
        <f t="shared" si="31"/>
        <v>7044.6198750689755</v>
      </c>
      <c r="AN108" s="14">
        <f t="shared" si="31"/>
        <v>7702.5197107980812</v>
      </c>
      <c r="AO108" s="14">
        <f t="shared" si="31"/>
        <v>0</v>
      </c>
      <c r="AP108" s="13">
        <v>214658</v>
      </c>
      <c r="AQ108" s="13">
        <v>220057.49400000001</v>
      </c>
      <c r="AR108" s="13">
        <v>222008.035</v>
      </c>
      <c r="AS108" s="14">
        <f t="shared" si="32"/>
        <v>1123.154418023166</v>
      </c>
      <c r="AT108" s="14">
        <f t="shared" si="32"/>
        <v>1150.8390442882639</v>
      </c>
      <c r="AU108" s="14">
        <f t="shared" si="32"/>
        <v>1232.4896644156902</v>
      </c>
      <c r="AV108" s="14">
        <f t="shared" si="33"/>
        <v>1241.9320184847152</v>
      </c>
      <c r="AW108" s="14">
        <f t="shared" si="33"/>
        <v>1213.3230768270812</v>
      </c>
      <c r="AX108" s="14">
        <f t="shared" si="33"/>
        <v>1203.9242267283942</v>
      </c>
      <c r="AY108" s="14">
        <f t="shared" si="33"/>
        <v>1282.5891015167483</v>
      </c>
      <c r="AZ108" s="14">
        <f t="shared" si="34"/>
        <v>1247.9436345988747</v>
      </c>
      <c r="BA108" s="14">
        <f t="shared" si="42"/>
        <v>1170.4188730402834</v>
      </c>
      <c r="BB108" s="14">
        <f t="shared" si="42"/>
        <v>1188.498177813065</v>
      </c>
      <c r="BC108" s="14">
        <f t="shared" si="42"/>
        <v>1368.8795369340062</v>
      </c>
      <c r="BD108" s="14">
        <f t="shared" si="35"/>
        <v>0</v>
      </c>
      <c r="BE108" s="14">
        <f t="shared" si="43"/>
        <v>2094.6813796820284</v>
      </c>
      <c r="BF108" s="14">
        <f t="shared" si="43"/>
        <v>2057.3702051295722</v>
      </c>
      <c r="BG108" s="14">
        <f t="shared" si="43"/>
        <v>2209.3342216454685</v>
      </c>
      <c r="BH108" s="14">
        <f t="shared" si="36"/>
        <v>2044.2627538267702</v>
      </c>
      <c r="BI108" s="14">
        <f t="shared" si="36"/>
        <v>2018.6200311031916</v>
      </c>
      <c r="BJ108" s="14">
        <f t="shared" si="36"/>
        <v>2005.6376258443486</v>
      </c>
      <c r="BK108" s="14">
        <f t="shared" si="36"/>
        <v>2139.3444885977419</v>
      </c>
      <c r="BL108" s="14">
        <f t="shared" si="37"/>
        <v>2077.2863652975925</v>
      </c>
      <c r="BM108" s="14">
        <f t="shared" si="44"/>
        <v>1978.2245241006806</v>
      </c>
      <c r="BN108" s="14">
        <f t="shared" si="44"/>
        <v>2012.7651588806518</v>
      </c>
      <c r="BO108" s="14">
        <f t="shared" si="44"/>
        <v>2131.3510486229125</v>
      </c>
      <c r="BP108" s="14">
        <f t="shared" si="38"/>
        <v>0</v>
      </c>
      <c r="BQ108" s="14">
        <f t="shared" si="45"/>
        <v>3217.8357977051942</v>
      </c>
      <c r="BR108" s="14">
        <f t="shared" si="45"/>
        <v>3208.209249417836</v>
      </c>
      <c r="BS108" s="14">
        <f t="shared" si="45"/>
        <v>3441.8238860611586</v>
      </c>
      <c r="BT108" s="14">
        <f t="shared" si="39"/>
        <v>3286.1947723114854</v>
      </c>
      <c r="BU108" s="14">
        <f t="shared" si="39"/>
        <v>3231.9431079302726</v>
      </c>
      <c r="BV108" s="14">
        <f t="shared" si="39"/>
        <v>3209.5618525727427</v>
      </c>
      <c r="BW108" s="14">
        <f t="shared" si="39"/>
        <v>3421.9335901144905</v>
      </c>
      <c r="BX108" s="14">
        <f t="shared" si="40"/>
        <v>3325.2299998964668</v>
      </c>
      <c r="BY108" s="14">
        <f t="shared" si="46"/>
        <v>3148.6433971409642</v>
      </c>
      <c r="BZ108" s="14">
        <f t="shared" si="46"/>
        <v>3201.2633366937166</v>
      </c>
      <c r="CA108" s="14">
        <f t="shared" si="46"/>
        <v>3500.2305855569184</v>
      </c>
      <c r="CB108" s="14">
        <f t="shared" si="41"/>
        <v>0</v>
      </c>
    </row>
    <row r="109" spans="1:80" x14ac:dyDescent="0.3">
      <c r="A109" s="230" t="s">
        <v>148</v>
      </c>
      <c r="B109" s="230" t="s">
        <v>158</v>
      </c>
      <c r="C109" s="230" t="s">
        <v>174</v>
      </c>
      <c r="D109" s="230" t="s">
        <v>423</v>
      </c>
      <c r="E109" s="230" t="s">
        <v>424</v>
      </c>
      <c r="F109" s="13">
        <v>5765.1765420624142</v>
      </c>
      <c r="G109" s="13">
        <v>5809.6582558001101</v>
      </c>
      <c r="H109" s="13">
        <v>6635.2341921068582</v>
      </c>
      <c r="I109" s="13">
        <v>6412.9963379023811</v>
      </c>
      <c r="J109" s="13">
        <v>6694.7575350952957</v>
      </c>
      <c r="K109" s="13">
        <v>6564.7372466144952</v>
      </c>
      <c r="L109" s="13">
        <v>6880.1094398502146</v>
      </c>
      <c r="M109" s="13">
        <v>6566.2161545841464</v>
      </c>
      <c r="N109" s="13">
        <v>6677.2961584157019</v>
      </c>
      <c r="O109" s="13">
        <v>6840.7601138465125</v>
      </c>
      <c r="P109" s="13">
        <v>7301.7553573321802</v>
      </c>
      <c r="Q109" s="13"/>
      <c r="R109" s="13">
        <v>9844.3775621611931</v>
      </c>
      <c r="S109" s="13">
        <v>10283.053134011279</v>
      </c>
      <c r="T109" s="13">
        <v>10635.986390095717</v>
      </c>
      <c r="U109" s="13">
        <v>10533.804961503658</v>
      </c>
      <c r="V109" s="13">
        <v>10132.119157511917</v>
      </c>
      <c r="W109" s="13">
        <v>9946.2996294921904</v>
      </c>
      <c r="X109" s="13">
        <v>10419.163871591823</v>
      </c>
      <c r="Y109" s="13">
        <v>9944.9442919648482</v>
      </c>
      <c r="Z109" s="13">
        <v>10518.568525469829</v>
      </c>
      <c r="AA109" s="13">
        <v>10561.701050779495</v>
      </c>
      <c r="AB109" s="13">
        <v>10961.977980565374</v>
      </c>
      <c r="AC109" s="13"/>
      <c r="AD109" s="14">
        <f t="shared" si="30"/>
        <v>15609.554104223607</v>
      </c>
      <c r="AE109" s="14">
        <f t="shared" si="30"/>
        <v>16092.711389811389</v>
      </c>
      <c r="AF109" s="14">
        <f t="shared" si="30"/>
        <v>17271.220582202575</v>
      </c>
      <c r="AG109" s="14">
        <f t="shared" si="30"/>
        <v>16946.801299406041</v>
      </c>
      <c r="AH109" s="165">
        <v>16826.876692607213</v>
      </c>
      <c r="AI109" s="165">
        <v>16511.036876106686</v>
      </c>
      <c r="AJ109" s="165">
        <v>17299.273311442037</v>
      </c>
      <c r="AK109" s="165">
        <v>16511.160446548995</v>
      </c>
      <c r="AL109" s="14">
        <f t="shared" si="31"/>
        <v>17195.864683885531</v>
      </c>
      <c r="AM109" s="14">
        <f t="shared" si="31"/>
        <v>17402.461164626009</v>
      </c>
      <c r="AN109" s="14">
        <f t="shared" si="31"/>
        <v>18263.733337897553</v>
      </c>
      <c r="AO109" s="14">
        <f t="shared" si="31"/>
        <v>0</v>
      </c>
      <c r="AP109" s="13">
        <v>545501</v>
      </c>
      <c r="AQ109" s="13">
        <v>553536.61199999996</v>
      </c>
      <c r="AR109" s="13">
        <v>558704.93000000005</v>
      </c>
      <c r="AS109" s="14">
        <f t="shared" si="32"/>
        <v>1056.8590235512702</v>
      </c>
      <c r="AT109" s="14">
        <f t="shared" si="32"/>
        <v>1065.0133099297911</v>
      </c>
      <c r="AU109" s="14">
        <f t="shared" si="32"/>
        <v>1216.3560088994993</v>
      </c>
      <c r="AV109" s="14">
        <f t="shared" si="33"/>
        <v>1158.5496241579015</v>
      </c>
      <c r="AW109" s="14">
        <f t="shared" si="33"/>
        <v>1209.4516225234431</v>
      </c>
      <c r="AX109" s="14">
        <f t="shared" si="33"/>
        <v>1185.9626092112035</v>
      </c>
      <c r="AY109" s="14">
        <f t="shared" si="33"/>
        <v>1242.9366532760105</v>
      </c>
      <c r="AZ109" s="14">
        <f t="shared" si="34"/>
        <v>1175.2565266578454</v>
      </c>
      <c r="BA109" s="14">
        <f t="shared" si="42"/>
        <v>1206.2971109155292</v>
      </c>
      <c r="BB109" s="14">
        <f t="shared" si="42"/>
        <v>1235.8279408348355</v>
      </c>
      <c r="BC109" s="14">
        <f t="shared" si="42"/>
        <v>1319.1097389113947</v>
      </c>
      <c r="BD109" s="14">
        <f t="shared" si="35"/>
        <v>0</v>
      </c>
      <c r="BE109" s="14">
        <f t="shared" si="43"/>
        <v>1804.6488571352195</v>
      </c>
      <c r="BF109" s="14">
        <f t="shared" si="43"/>
        <v>1885.0658631260585</v>
      </c>
      <c r="BG109" s="14">
        <f t="shared" si="43"/>
        <v>1949.7647832168441</v>
      </c>
      <c r="BH109" s="14">
        <f t="shared" si="36"/>
        <v>1903.0005844498069</v>
      </c>
      <c r="BI109" s="14">
        <f t="shared" si="36"/>
        <v>1830.4334235278943</v>
      </c>
      <c r="BJ109" s="14">
        <f t="shared" si="36"/>
        <v>1796.8639135819603</v>
      </c>
      <c r="BK109" s="14">
        <f t="shared" si="36"/>
        <v>1882.2899236865337</v>
      </c>
      <c r="BL109" s="14">
        <f t="shared" si="37"/>
        <v>1779.9993803464108</v>
      </c>
      <c r="BM109" s="14">
        <f t="shared" si="44"/>
        <v>1900.2480228841357</v>
      </c>
      <c r="BN109" s="14">
        <f t="shared" si="44"/>
        <v>1908.0401949599488</v>
      </c>
      <c r="BO109" s="14">
        <f t="shared" si="44"/>
        <v>1980.3528335656638</v>
      </c>
      <c r="BP109" s="14">
        <f t="shared" si="38"/>
        <v>0</v>
      </c>
      <c r="BQ109" s="14">
        <f t="shared" si="45"/>
        <v>2861.5078806864894</v>
      </c>
      <c r="BR109" s="14">
        <f t="shared" si="45"/>
        <v>2950.0791730558494</v>
      </c>
      <c r="BS109" s="14">
        <f t="shared" si="45"/>
        <v>3166.1207921163432</v>
      </c>
      <c r="BT109" s="14">
        <f t="shared" si="39"/>
        <v>3061.5502086077086</v>
      </c>
      <c r="BU109" s="14">
        <f t="shared" si="39"/>
        <v>3039.8850460513377</v>
      </c>
      <c r="BV109" s="14">
        <f t="shared" si="39"/>
        <v>2982.8265227931638</v>
      </c>
      <c r="BW109" s="14">
        <f t="shared" si="39"/>
        <v>3125.2265769625442</v>
      </c>
      <c r="BX109" s="14">
        <f t="shared" si="40"/>
        <v>2955.2559070042557</v>
      </c>
      <c r="BY109" s="14">
        <f t="shared" si="46"/>
        <v>3106.5451337996651</v>
      </c>
      <c r="BZ109" s="14">
        <f t="shared" si="46"/>
        <v>3143.8681357947848</v>
      </c>
      <c r="CA109" s="14">
        <f t="shared" si="46"/>
        <v>3299.4625724770585</v>
      </c>
      <c r="CB109" s="14">
        <f t="shared" si="41"/>
        <v>0</v>
      </c>
    </row>
    <row r="110" spans="1:80" x14ac:dyDescent="0.3">
      <c r="A110" s="230" t="s">
        <v>181</v>
      </c>
      <c r="B110" s="230" t="s">
        <v>205</v>
      </c>
      <c r="C110" s="230" t="s">
        <v>235</v>
      </c>
      <c r="D110" s="230" t="s">
        <v>427</v>
      </c>
      <c r="E110" s="230" t="s">
        <v>428</v>
      </c>
      <c r="F110" s="13">
        <v>2506.4419138650951</v>
      </c>
      <c r="G110" s="13">
        <v>2426.8686032235341</v>
      </c>
      <c r="H110" s="13">
        <v>2681.7564189497907</v>
      </c>
      <c r="I110" s="13">
        <v>2385.6111386370799</v>
      </c>
      <c r="J110" s="13">
        <v>2676.6419661543164</v>
      </c>
      <c r="K110" s="13">
        <v>2489.0457131900039</v>
      </c>
      <c r="L110" s="13">
        <v>2686.1270650008037</v>
      </c>
      <c r="M110" s="13">
        <v>2469.1702859854204</v>
      </c>
      <c r="N110" s="13">
        <v>2375.5904929105654</v>
      </c>
      <c r="O110" s="13">
        <v>2268.130726282126</v>
      </c>
      <c r="P110" s="13">
        <v>2760.9416417199532</v>
      </c>
      <c r="Q110" s="13"/>
      <c r="R110" s="13">
        <v>5014.8882181141671</v>
      </c>
      <c r="S110" s="13">
        <v>5127.9639656050585</v>
      </c>
      <c r="T110" s="13">
        <v>5276.6261991446081</v>
      </c>
      <c r="U110" s="13">
        <v>4881.6503725482016</v>
      </c>
      <c r="V110" s="13">
        <v>5087.2463654468656</v>
      </c>
      <c r="W110" s="13">
        <v>5060.3474690656303</v>
      </c>
      <c r="X110" s="13">
        <v>5259.7462765012988</v>
      </c>
      <c r="Y110" s="13">
        <v>5016.5127633769935</v>
      </c>
      <c r="Z110" s="13">
        <v>4897.4987199883271</v>
      </c>
      <c r="AA110" s="13">
        <v>4935.379785060959</v>
      </c>
      <c r="AB110" s="13">
        <v>4933.9847750981235</v>
      </c>
      <c r="AC110" s="13"/>
      <c r="AD110" s="14">
        <f t="shared" si="30"/>
        <v>7521.3301319792627</v>
      </c>
      <c r="AE110" s="14">
        <f t="shared" si="30"/>
        <v>7554.8325688285931</v>
      </c>
      <c r="AF110" s="14">
        <f t="shared" si="30"/>
        <v>7958.3826180943988</v>
      </c>
      <c r="AG110" s="14">
        <f t="shared" si="30"/>
        <v>7267.2615111852811</v>
      </c>
      <c r="AH110" s="165">
        <v>7763.8883316011834</v>
      </c>
      <c r="AI110" s="165">
        <v>7549.3931822556342</v>
      </c>
      <c r="AJ110" s="165">
        <v>7945.8733415021034</v>
      </c>
      <c r="AK110" s="165">
        <v>7485.6830493624129</v>
      </c>
      <c r="AL110" s="14">
        <f t="shared" si="31"/>
        <v>7273.0892128988926</v>
      </c>
      <c r="AM110" s="14">
        <f t="shared" si="31"/>
        <v>7203.5105113430855</v>
      </c>
      <c r="AN110" s="14">
        <f t="shared" si="31"/>
        <v>7694.9264168180762</v>
      </c>
      <c r="AO110" s="14">
        <f t="shared" si="31"/>
        <v>0</v>
      </c>
      <c r="AP110" s="13">
        <v>277616</v>
      </c>
      <c r="AQ110" s="13">
        <v>281567.391</v>
      </c>
      <c r="AR110" s="13">
        <v>283928.70699999999</v>
      </c>
      <c r="AS110" s="14">
        <f t="shared" si="32"/>
        <v>902.8449058646097</v>
      </c>
      <c r="AT110" s="14">
        <f t="shared" si="32"/>
        <v>874.18182065282042</v>
      </c>
      <c r="AU110" s="14">
        <f t="shared" si="32"/>
        <v>965.99490625532781</v>
      </c>
      <c r="AV110" s="14">
        <f t="shared" si="33"/>
        <v>847.26115839070303</v>
      </c>
      <c r="AW110" s="14">
        <f t="shared" si="33"/>
        <v>950.62214294350451</v>
      </c>
      <c r="AX110" s="14">
        <f t="shared" si="33"/>
        <v>883.99644019502375</v>
      </c>
      <c r="AY110" s="14">
        <f t="shared" si="33"/>
        <v>953.99082097571579</v>
      </c>
      <c r="AZ110" s="14">
        <f t="shared" si="34"/>
        <v>869.64446535708009</v>
      </c>
      <c r="BA110" s="14">
        <f t="shared" si="42"/>
        <v>843.70227833327669</v>
      </c>
      <c r="BB110" s="14">
        <f t="shared" si="42"/>
        <v>805.53743039162021</v>
      </c>
      <c r="BC110" s="14">
        <f t="shared" si="42"/>
        <v>980.5615742342668</v>
      </c>
      <c r="BD110" s="14">
        <f t="shared" si="35"/>
        <v>0</v>
      </c>
      <c r="BE110" s="14">
        <f t="shared" si="43"/>
        <v>1806.4118127608522</v>
      </c>
      <c r="BF110" s="14">
        <f t="shared" si="43"/>
        <v>1847.1428035866297</v>
      </c>
      <c r="BG110" s="14">
        <f t="shared" si="43"/>
        <v>1900.6923949428735</v>
      </c>
      <c r="BH110" s="14">
        <f t="shared" si="36"/>
        <v>1733.7413807794958</v>
      </c>
      <c r="BI110" s="14">
        <f t="shared" si="36"/>
        <v>1806.7597768971996</v>
      </c>
      <c r="BJ110" s="14">
        <f t="shared" si="36"/>
        <v>1797.2065057297884</v>
      </c>
      <c r="BK110" s="14">
        <f t="shared" si="36"/>
        <v>1868.023941913536</v>
      </c>
      <c r="BL110" s="14">
        <f t="shared" si="37"/>
        <v>1766.8212617109525</v>
      </c>
      <c r="BM110" s="14">
        <f t="shared" si="44"/>
        <v>1739.3699968574583</v>
      </c>
      <c r="BN110" s="14">
        <f t="shared" si="44"/>
        <v>1752.8236375429424</v>
      </c>
      <c r="BO110" s="14">
        <f t="shared" si="44"/>
        <v>1752.3281931103036</v>
      </c>
      <c r="BP110" s="14">
        <f t="shared" si="38"/>
        <v>0</v>
      </c>
      <c r="BQ110" s="14">
        <f t="shared" si="45"/>
        <v>2709.2567186254619</v>
      </c>
      <c r="BR110" s="14">
        <f t="shared" si="45"/>
        <v>2721.3246242394507</v>
      </c>
      <c r="BS110" s="14">
        <f t="shared" si="45"/>
        <v>2866.6873011982016</v>
      </c>
      <c r="BT110" s="14">
        <f t="shared" si="39"/>
        <v>2581.0025391701984</v>
      </c>
      <c r="BU110" s="14">
        <f t="shared" si="39"/>
        <v>2757.3819198407045</v>
      </c>
      <c r="BV110" s="14">
        <f t="shared" si="39"/>
        <v>2681.202945924812</v>
      </c>
      <c r="BW110" s="14">
        <f t="shared" si="39"/>
        <v>2822.0147628892523</v>
      </c>
      <c r="BX110" s="14">
        <f t="shared" si="40"/>
        <v>2636.4657270680323</v>
      </c>
      <c r="BY110" s="14">
        <f t="shared" si="46"/>
        <v>2583.0722751907351</v>
      </c>
      <c r="BZ110" s="14">
        <f t="shared" si="46"/>
        <v>2558.3610679345625</v>
      </c>
      <c r="CA110" s="14">
        <f t="shared" si="46"/>
        <v>2732.8897673445699</v>
      </c>
      <c r="CB110" s="14">
        <f t="shared" si="41"/>
        <v>0</v>
      </c>
    </row>
    <row r="111" spans="1:80" x14ac:dyDescent="0.3">
      <c r="A111" s="230" t="s">
        <v>163</v>
      </c>
      <c r="B111" s="230" t="s">
        <v>198</v>
      </c>
      <c r="C111" s="230" t="s">
        <v>239</v>
      </c>
      <c r="D111" s="230" t="s">
        <v>431</v>
      </c>
      <c r="E111" s="230" t="s">
        <v>432</v>
      </c>
      <c r="F111" s="13">
        <v>1997.716259361689</v>
      </c>
      <c r="G111" s="13">
        <v>1987.8838743313495</v>
      </c>
      <c r="H111" s="13">
        <v>1906.8125081525477</v>
      </c>
      <c r="I111" s="13">
        <v>1847.0854567222741</v>
      </c>
      <c r="J111" s="13">
        <v>2686.063983098717</v>
      </c>
      <c r="K111" s="13">
        <v>2711.687650806869</v>
      </c>
      <c r="L111" s="13">
        <v>2714.9546505562889</v>
      </c>
      <c r="M111" s="13">
        <v>2655.5166327567213</v>
      </c>
      <c r="N111" s="13">
        <v>2024.84981391172</v>
      </c>
      <c r="O111" s="13">
        <v>2099.3208190337964</v>
      </c>
      <c r="P111" s="13">
        <v>2246.5020206851254</v>
      </c>
      <c r="Q111" s="13"/>
      <c r="R111" s="13">
        <v>3387.2525606325967</v>
      </c>
      <c r="S111" s="13">
        <v>3348.9846847940235</v>
      </c>
      <c r="T111" s="13">
        <v>3479.4880877535561</v>
      </c>
      <c r="U111" s="13">
        <v>3545.5227667353242</v>
      </c>
      <c r="V111" s="13">
        <v>3303.4558855502728</v>
      </c>
      <c r="W111" s="13">
        <v>3335.9866781142287</v>
      </c>
      <c r="X111" s="13">
        <v>3340.8201746970976</v>
      </c>
      <c r="Y111" s="13">
        <v>3269.1034051340002</v>
      </c>
      <c r="Z111" s="13">
        <v>3386.9318631671422</v>
      </c>
      <c r="AA111" s="13">
        <v>3238.391103746786</v>
      </c>
      <c r="AB111" s="13">
        <v>3480.0141880870947</v>
      </c>
      <c r="AC111" s="13"/>
      <c r="AD111" s="14">
        <f t="shared" si="30"/>
        <v>5384.9688199942857</v>
      </c>
      <c r="AE111" s="14">
        <f t="shared" si="30"/>
        <v>5336.8685591253725</v>
      </c>
      <c r="AF111" s="14">
        <f t="shared" si="30"/>
        <v>5386.3005959061038</v>
      </c>
      <c r="AG111" s="14">
        <f t="shared" si="30"/>
        <v>5392.6082234575988</v>
      </c>
      <c r="AH111" s="165">
        <v>5989.5198686489903</v>
      </c>
      <c r="AI111" s="165">
        <v>6047.674328921099</v>
      </c>
      <c r="AJ111" s="165">
        <v>6055.7748252533875</v>
      </c>
      <c r="AK111" s="165">
        <v>5924.6200378907215</v>
      </c>
      <c r="AL111" s="14">
        <f t="shared" si="31"/>
        <v>5411.7816770788622</v>
      </c>
      <c r="AM111" s="14">
        <f t="shared" si="31"/>
        <v>5337.7119227805824</v>
      </c>
      <c r="AN111" s="14">
        <f t="shared" si="31"/>
        <v>5726.5162087722201</v>
      </c>
      <c r="AO111" s="14">
        <f t="shared" si="31"/>
        <v>0</v>
      </c>
      <c r="AP111" s="13">
        <v>206052</v>
      </c>
      <c r="AQ111" s="13">
        <v>209192.79300000001</v>
      </c>
      <c r="AR111" s="13">
        <v>210465.15700000001</v>
      </c>
      <c r="AS111" s="14">
        <f t="shared" si="32"/>
        <v>969.52044113218449</v>
      </c>
      <c r="AT111" s="14">
        <f t="shared" si="32"/>
        <v>964.7486432217836</v>
      </c>
      <c r="AU111" s="14">
        <f t="shared" si="32"/>
        <v>925.40354286905631</v>
      </c>
      <c r="AV111" s="14">
        <f t="shared" si="33"/>
        <v>882.95845675824705</v>
      </c>
      <c r="AW111" s="14">
        <f t="shared" si="33"/>
        <v>1284.0136338247164</v>
      </c>
      <c r="AX111" s="14">
        <f t="shared" si="33"/>
        <v>1296.2624629266595</v>
      </c>
      <c r="AY111" s="14">
        <f t="shared" si="33"/>
        <v>1297.8241800884073</v>
      </c>
      <c r="AZ111" s="14">
        <f t="shared" si="34"/>
        <v>1261.7369405030406</v>
      </c>
      <c r="BA111" s="14">
        <f t="shared" si="42"/>
        <v>967.93478631537755</v>
      </c>
      <c r="BB111" s="14">
        <f t="shared" si="42"/>
        <v>1003.5340075189858</v>
      </c>
      <c r="BC111" s="14">
        <f t="shared" si="42"/>
        <v>1073.8907342210043</v>
      </c>
      <c r="BD111" s="14">
        <f t="shared" si="35"/>
        <v>0</v>
      </c>
      <c r="BE111" s="14">
        <f t="shared" si="43"/>
        <v>1643.8823989248328</v>
      </c>
      <c r="BF111" s="14">
        <f t="shared" si="43"/>
        <v>1625.310448233467</v>
      </c>
      <c r="BG111" s="14">
        <f t="shared" si="43"/>
        <v>1688.6456271977734</v>
      </c>
      <c r="BH111" s="14">
        <f t="shared" si="36"/>
        <v>1694.8589460896603</v>
      </c>
      <c r="BI111" s="14">
        <f t="shared" si="36"/>
        <v>1579.1442134195668</v>
      </c>
      <c r="BJ111" s="14">
        <f t="shared" si="36"/>
        <v>1594.6948411909336</v>
      </c>
      <c r="BK111" s="14">
        <f t="shared" si="36"/>
        <v>1597.0053876077354</v>
      </c>
      <c r="BL111" s="14">
        <f t="shared" si="37"/>
        <v>1553.275350529399</v>
      </c>
      <c r="BM111" s="14">
        <f t="shared" si="44"/>
        <v>1619.048063078895</v>
      </c>
      <c r="BN111" s="14">
        <f t="shared" si="44"/>
        <v>1548.0414297765917</v>
      </c>
      <c r="BO111" s="14">
        <f t="shared" si="44"/>
        <v>1663.5440151550035</v>
      </c>
      <c r="BP111" s="14">
        <f t="shared" si="38"/>
        <v>0</v>
      </c>
      <c r="BQ111" s="14">
        <f t="shared" si="45"/>
        <v>2613.4028400570173</v>
      </c>
      <c r="BR111" s="14">
        <f t="shared" si="45"/>
        <v>2590.0590914552504</v>
      </c>
      <c r="BS111" s="14">
        <f t="shared" si="45"/>
        <v>2614.0491700668294</v>
      </c>
      <c r="BT111" s="14">
        <f t="shared" si="39"/>
        <v>2577.817402847907</v>
      </c>
      <c r="BU111" s="14">
        <f t="shared" si="39"/>
        <v>2863.1578472442834</v>
      </c>
      <c r="BV111" s="14">
        <f t="shared" si="39"/>
        <v>2890.957304117594</v>
      </c>
      <c r="BW111" s="14">
        <f t="shared" si="39"/>
        <v>2894.8295676961429</v>
      </c>
      <c r="BX111" s="14">
        <f t="shared" si="40"/>
        <v>2815.0122910324399</v>
      </c>
      <c r="BY111" s="14">
        <f t="shared" si="46"/>
        <v>2586.9828493942723</v>
      </c>
      <c r="BZ111" s="14">
        <f t="shared" si="46"/>
        <v>2551.5754372955776</v>
      </c>
      <c r="CA111" s="14">
        <f t="shared" si="46"/>
        <v>2737.4347493760074</v>
      </c>
      <c r="CB111" s="14">
        <f t="shared" si="41"/>
        <v>0</v>
      </c>
    </row>
    <row r="112" spans="1:80" x14ac:dyDescent="0.3">
      <c r="A112" s="230" t="s">
        <v>148</v>
      </c>
      <c r="B112" s="230" t="s">
        <v>143</v>
      </c>
      <c r="C112" s="230" t="s">
        <v>156</v>
      </c>
      <c r="D112" s="230" t="s">
        <v>435</v>
      </c>
      <c r="E112" s="230" t="s">
        <v>436</v>
      </c>
      <c r="F112" s="13">
        <v>1675.1135432201731</v>
      </c>
      <c r="G112" s="13">
        <v>1784.5458316942229</v>
      </c>
      <c r="H112" s="13">
        <v>1815.5259770644484</v>
      </c>
      <c r="I112" s="13">
        <v>1853.5099214885427</v>
      </c>
      <c r="J112" s="13">
        <v>1916.1110617322961</v>
      </c>
      <c r="K112" s="13">
        <v>1862.8093759092062</v>
      </c>
      <c r="L112" s="13">
        <v>1906.4407802028163</v>
      </c>
      <c r="M112" s="13">
        <v>1904.4389363307173</v>
      </c>
      <c r="N112" s="13">
        <v>1917.7285705785207</v>
      </c>
      <c r="O112" s="13">
        <v>1887.2275944859509</v>
      </c>
      <c r="P112" s="13">
        <v>2013.2156191665445</v>
      </c>
      <c r="Q112" s="13"/>
      <c r="R112" s="13">
        <v>2813.1014921485034</v>
      </c>
      <c r="S112" s="13">
        <v>2803.5492600770781</v>
      </c>
      <c r="T112" s="13">
        <v>3082.5322646362638</v>
      </c>
      <c r="U112" s="13">
        <v>2978.8832196989633</v>
      </c>
      <c r="V112" s="13">
        <v>2844.2054898911529</v>
      </c>
      <c r="W112" s="13">
        <v>2807.1571693944579</v>
      </c>
      <c r="X112" s="13">
        <v>2913.0295634128424</v>
      </c>
      <c r="Y112" s="13">
        <v>2841.8709209969602</v>
      </c>
      <c r="Z112" s="13">
        <v>2941.9900669585586</v>
      </c>
      <c r="AA112" s="13">
        <v>2931.7560710835487</v>
      </c>
      <c r="AB112" s="13">
        <v>3115.6184206981497</v>
      </c>
      <c r="AC112" s="13"/>
      <c r="AD112" s="14">
        <f t="shared" si="30"/>
        <v>4488.2150353686766</v>
      </c>
      <c r="AE112" s="14">
        <f t="shared" si="30"/>
        <v>4588.0950917713008</v>
      </c>
      <c r="AF112" s="14">
        <f t="shared" si="30"/>
        <v>4898.0582417007117</v>
      </c>
      <c r="AG112" s="14">
        <f t="shared" si="30"/>
        <v>4832.3931411875055</v>
      </c>
      <c r="AH112" s="165">
        <v>4760.3165516234494</v>
      </c>
      <c r="AI112" s="165">
        <v>4669.9665453036641</v>
      </c>
      <c r="AJ112" s="165">
        <v>4819.4703436156578</v>
      </c>
      <c r="AK112" s="165">
        <v>4746.3098573276775</v>
      </c>
      <c r="AL112" s="14">
        <f t="shared" si="31"/>
        <v>4859.7186375370793</v>
      </c>
      <c r="AM112" s="14">
        <f t="shared" si="31"/>
        <v>4818.9836655694999</v>
      </c>
      <c r="AN112" s="14">
        <f t="shared" si="31"/>
        <v>5128.8340398646942</v>
      </c>
      <c r="AO112" s="14">
        <f t="shared" si="31"/>
        <v>0</v>
      </c>
      <c r="AP112" s="13">
        <v>140639</v>
      </c>
      <c r="AQ112" s="13">
        <v>140903.55499999999</v>
      </c>
      <c r="AR112" s="13">
        <v>141117.16500000001</v>
      </c>
      <c r="AS112" s="14">
        <f t="shared" si="32"/>
        <v>1191.0732749949682</v>
      </c>
      <c r="AT112" s="14">
        <f t="shared" si="32"/>
        <v>1268.8840447487701</v>
      </c>
      <c r="AU112" s="14">
        <f t="shared" si="32"/>
        <v>1290.9121773223987</v>
      </c>
      <c r="AV112" s="14">
        <f t="shared" si="33"/>
        <v>1315.4458178777268</v>
      </c>
      <c r="AW112" s="14">
        <f t="shared" si="33"/>
        <v>1359.874178995907</v>
      </c>
      <c r="AX112" s="14">
        <f t="shared" si="33"/>
        <v>1322.0456899822054</v>
      </c>
      <c r="AY112" s="14">
        <f t="shared" si="33"/>
        <v>1353.0111289263186</v>
      </c>
      <c r="AZ112" s="14">
        <f t="shared" si="34"/>
        <v>1349.5444982406761</v>
      </c>
      <c r="BA112" s="14">
        <f t="shared" si="42"/>
        <v>1361.0221335994827</v>
      </c>
      <c r="BB112" s="14">
        <f t="shared" si="42"/>
        <v>1339.3754291621321</v>
      </c>
      <c r="BC112" s="14">
        <f t="shared" si="42"/>
        <v>1428.7897982180398</v>
      </c>
      <c r="BD112" s="14">
        <f t="shared" si="35"/>
        <v>0</v>
      </c>
      <c r="BE112" s="14">
        <f t="shared" si="43"/>
        <v>2000.2285938811451</v>
      </c>
      <c r="BF112" s="14">
        <f t="shared" si="43"/>
        <v>1993.4365717027838</v>
      </c>
      <c r="BG112" s="14">
        <f t="shared" si="43"/>
        <v>2191.8047374030416</v>
      </c>
      <c r="BH112" s="14">
        <f t="shared" si="36"/>
        <v>2114.1292139144134</v>
      </c>
      <c r="BI112" s="14">
        <f t="shared" si="36"/>
        <v>2018.547715060243</v>
      </c>
      <c r="BJ112" s="14">
        <f t="shared" si="36"/>
        <v>1992.2543255877808</v>
      </c>
      <c r="BK112" s="14">
        <f t="shared" si="36"/>
        <v>2067.3925249173753</v>
      </c>
      <c r="BL112" s="14">
        <f t="shared" si="37"/>
        <v>2013.8378779058949</v>
      </c>
      <c r="BM112" s="14">
        <f t="shared" si="44"/>
        <v>2087.9459478212307</v>
      </c>
      <c r="BN112" s="14">
        <f t="shared" si="44"/>
        <v>2080.6828266920229</v>
      </c>
      <c r="BO112" s="14">
        <f t="shared" si="44"/>
        <v>2211.1709109810249</v>
      </c>
      <c r="BP112" s="14">
        <f t="shared" si="38"/>
        <v>0</v>
      </c>
      <c r="BQ112" s="14">
        <f t="shared" si="45"/>
        <v>3191.3018688761131</v>
      </c>
      <c r="BR112" s="14">
        <f t="shared" si="45"/>
        <v>3262.3206164515536</v>
      </c>
      <c r="BS112" s="14">
        <f t="shared" si="45"/>
        <v>3482.7169147254403</v>
      </c>
      <c r="BT112" s="14">
        <f t="shared" si="39"/>
        <v>3429.5750317921406</v>
      </c>
      <c r="BU112" s="14">
        <f t="shared" si="39"/>
        <v>3378.42189405615</v>
      </c>
      <c r="BV112" s="14">
        <f t="shared" si="39"/>
        <v>3314.300015569986</v>
      </c>
      <c r="BW112" s="14">
        <f t="shared" si="39"/>
        <v>3420.4036538436935</v>
      </c>
      <c r="BX112" s="14">
        <f t="shared" si="40"/>
        <v>3363.382376146571</v>
      </c>
      <c r="BY112" s="14">
        <f t="shared" si="46"/>
        <v>3448.9680814207136</v>
      </c>
      <c r="BZ112" s="14">
        <f t="shared" si="46"/>
        <v>3420.0582558541555</v>
      </c>
      <c r="CA112" s="14">
        <f t="shared" si="46"/>
        <v>3639.9607091990651</v>
      </c>
      <c r="CB112" s="14">
        <f t="shared" si="41"/>
        <v>0</v>
      </c>
    </row>
    <row r="113" spans="1:80" x14ac:dyDescent="0.3">
      <c r="A113" s="230" t="s">
        <v>154</v>
      </c>
      <c r="B113" s="230" t="s">
        <v>205</v>
      </c>
      <c r="C113" s="230" t="s">
        <v>203</v>
      </c>
      <c r="D113" s="230" t="s">
        <v>437</v>
      </c>
      <c r="E113" s="230" t="s">
        <v>438</v>
      </c>
      <c r="F113" s="13">
        <v>2062.8222827190066</v>
      </c>
      <c r="G113" s="13">
        <v>2056.9945575859342</v>
      </c>
      <c r="H113" s="13">
        <v>2179.4966105670851</v>
      </c>
      <c r="I113" s="13">
        <v>1938.1524043963641</v>
      </c>
      <c r="J113" s="13">
        <v>2188.5268289940973</v>
      </c>
      <c r="K113" s="13">
        <v>2186.444399337749</v>
      </c>
      <c r="L113" s="13">
        <v>2285.8695606370825</v>
      </c>
      <c r="M113" s="13">
        <v>2225.4020550537234</v>
      </c>
      <c r="N113" s="13">
        <v>3033.5411352896363</v>
      </c>
      <c r="O113" s="13">
        <v>3409.6759770684375</v>
      </c>
      <c r="P113" s="13">
        <v>3961.1331052036435</v>
      </c>
      <c r="Q113" s="13"/>
      <c r="R113" s="13">
        <v>4757.2865344697475</v>
      </c>
      <c r="S113" s="13">
        <v>4790.2416032260826</v>
      </c>
      <c r="T113" s="13">
        <v>5006.4810433454277</v>
      </c>
      <c r="U113" s="13">
        <v>5006.0714740011736</v>
      </c>
      <c r="V113" s="13">
        <v>4884.1442142832257</v>
      </c>
      <c r="W113" s="13">
        <v>4884.0569337744655</v>
      </c>
      <c r="X113" s="13">
        <v>5112.0095215673027</v>
      </c>
      <c r="Y113" s="13">
        <v>4964.45439427157</v>
      </c>
      <c r="Z113" s="13">
        <v>4994.3549317708384</v>
      </c>
      <c r="AA113" s="13">
        <v>4842.2574682577033</v>
      </c>
      <c r="AB113" s="13">
        <v>5429.6405169702866</v>
      </c>
      <c r="AC113" s="13"/>
      <c r="AD113" s="14">
        <f t="shared" si="30"/>
        <v>6820.1088171887541</v>
      </c>
      <c r="AE113" s="14">
        <f t="shared" si="30"/>
        <v>6847.2361608120173</v>
      </c>
      <c r="AF113" s="14">
        <f t="shared" si="30"/>
        <v>7185.9776539125123</v>
      </c>
      <c r="AG113" s="14">
        <f t="shared" ref="AG113:AG176" si="47">SUM(I113,U113)</f>
        <v>6944.2238783975372</v>
      </c>
      <c r="AH113" s="165">
        <v>7072.6710432773225</v>
      </c>
      <c r="AI113" s="165">
        <v>7070.5013331122136</v>
      </c>
      <c r="AJ113" s="165">
        <v>7397.8790822043848</v>
      </c>
      <c r="AK113" s="165">
        <v>7189.8564493252934</v>
      </c>
      <c r="AL113" s="14">
        <f t="shared" si="31"/>
        <v>8027.8960670604747</v>
      </c>
      <c r="AM113" s="14">
        <f t="shared" si="31"/>
        <v>8251.9334453261399</v>
      </c>
      <c r="AN113" s="14">
        <f t="shared" si="31"/>
        <v>9390.7736221739306</v>
      </c>
      <c r="AO113" s="14">
        <f t="shared" ref="AO113:AO176" si="48">SUM(Q113,AC113)</f>
        <v>0</v>
      </c>
      <c r="AP113" s="13">
        <v>267521</v>
      </c>
      <c r="AQ113" s="13">
        <v>271938.49099999998</v>
      </c>
      <c r="AR113" s="13">
        <v>274759.549</v>
      </c>
      <c r="AS113" s="14">
        <f t="shared" si="32"/>
        <v>771.0879828944295</v>
      </c>
      <c r="AT113" s="14">
        <f t="shared" si="32"/>
        <v>768.9095650756143</v>
      </c>
      <c r="AU113" s="14">
        <f t="shared" si="32"/>
        <v>814.70113021672501</v>
      </c>
      <c r="AV113" s="14">
        <f t="shared" si="33"/>
        <v>712.71720206624377</v>
      </c>
      <c r="AW113" s="14">
        <f t="shared" si="33"/>
        <v>804.7874432730074</v>
      </c>
      <c r="AX113" s="14">
        <f t="shared" si="33"/>
        <v>804.02167096593519</v>
      </c>
      <c r="AY113" s="14">
        <f t="shared" si="33"/>
        <v>840.58330699389035</v>
      </c>
      <c r="AZ113" s="14">
        <f t="shared" si="34"/>
        <v>809.94530059216379</v>
      </c>
      <c r="BA113" s="14">
        <f t="shared" si="42"/>
        <v>1115.524736544058</v>
      </c>
      <c r="BB113" s="14">
        <f t="shared" si="42"/>
        <v>1253.8408831092754</v>
      </c>
      <c r="BC113" s="14">
        <f t="shared" si="42"/>
        <v>1456.6283318839346</v>
      </c>
      <c r="BD113" s="14">
        <f t="shared" si="35"/>
        <v>0</v>
      </c>
      <c r="BE113" s="14">
        <f t="shared" si="43"/>
        <v>1778.2852689956107</v>
      </c>
      <c r="BF113" s="14">
        <f t="shared" si="43"/>
        <v>1790.6039537928173</v>
      </c>
      <c r="BG113" s="14">
        <f t="shared" si="43"/>
        <v>1871.4347820714738</v>
      </c>
      <c r="BH113" s="14">
        <f t="shared" si="36"/>
        <v>1840.8837438173377</v>
      </c>
      <c r="BI113" s="14">
        <f t="shared" si="36"/>
        <v>1796.0474062802773</v>
      </c>
      <c r="BJ113" s="14">
        <f t="shared" si="36"/>
        <v>1796.0153105999498</v>
      </c>
      <c r="BK113" s="14">
        <f t="shared" si="36"/>
        <v>1879.8403649181473</v>
      </c>
      <c r="BL113" s="14">
        <f t="shared" si="37"/>
        <v>1806.8359816209952</v>
      </c>
      <c r="BM113" s="14">
        <f t="shared" si="44"/>
        <v>1836.5752172136745</v>
      </c>
      <c r="BN113" s="14">
        <f t="shared" si="44"/>
        <v>1780.6443841220341</v>
      </c>
      <c r="BO113" s="14">
        <f t="shared" si="44"/>
        <v>1996.6428794261005</v>
      </c>
      <c r="BP113" s="14">
        <f t="shared" si="38"/>
        <v>0</v>
      </c>
      <c r="BQ113" s="14">
        <f t="shared" si="45"/>
        <v>2549.3732518900401</v>
      </c>
      <c r="BR113" s="14">
        <f t="shared" si="45"/>
        <v>2559.5135188684317</v>
      </c>
      <c r="BS113" s="14">
        <f t="shared" si="45"/>
        <v>2686.1359122881986</v>
      </c>
      <c r="BT113" s="14">
        <f t="shared" si="39"/>
        <v>2553.6009458835815</v>
      </c>
      <c r="BU113" s="14">
        <f t="shared" si="39"/>
        <v>2600.8348495532846</v>
      </c>
      <c r="BV113" s="14">
        <f t="shared" si="39"/>
        <v>2600.0369815658846</v>
      </c>
      <c r="BW113" s="14">
        <f t="shared" si="39"/>
        <v>2720.4236719120372</v>
      </c>
      <c r="BX113" s="14">
        <f t="shared" si="40"/>
        <v>2616.7812822131591</v>
      </c>
      <c r="BY113" s="14">
        <f t="shared" si="46"/>
        <v>2952.0999537577327</v>
      </c>
      <c r="BZ113" s="14">
        <f t="shared" si="46"/>
        <v>3034.4852672313095</v>
      </c>
      <c r="CA113" s="14">
        <f t="shared" si="46"/>
        <v>3453.2712113100356</v>
      </c>
      <c r="CB113" s="14">
        <f t="shared" si="41"/>
        <v>0</v>
      </c>
    </row>
    <row r="114" spans="1:80" x14ac:dyDescent="0.3">
      <c r="A114" s="230" t="s">
        <v>148</v>
      </c>
      <c r="B114" s="230" t="s">
        <v>143</v>
      </c>
      <c r="C114" s="230" t="s">
        <v>156</v>
      </c>
      <c r="D114" s="230" t="s">
        <v>440</v>
      </c>
      <c r="E114" s="230" t="s">
        <v>441</v>
      </c>
      <c r="F114" s="13">
        <v>2077.4583296486003</v>
      </c>
      <c r="G114" s="13">
        <v>2110.5387544239456</v>
      </c>
      <c r="H114" s="13">
        <v>2174.7351997433097</v>
      </c>
      <c r="I114" s="13">
        <v>1998.0112581488538</v>
      </c>
      <c r="J114" s="13">
        <v>2077.7402983942648</v>
      </c>
      <c r="K114" s="13">
        <v>2181.6806260645249</v>
      </c>
      <c r="L114" s="13">
        <v>2167.3475431639208</v>
      </c>
      <c r="M114" s="13">
        <v>2001.961445670282</v>
      </c>
      <c r="N114" s="13">
        <v>2189.4795188925773</v>
      </c>
      <c r="O114" s="13">
        <v>2273.5788653454374</v>
      </c>
      <c r="P114" s="13">
        <v>2420.7593803638333</v>
      </c>
      <c r="Q114" s="13"/>
      <c r="R114" s="13">
        <v>6078.9191116742313</v>
      </c>
      <c r="S114" s="13">
        <v>6211.1388837592212</v>
      </c>
      <c r="T114" s="13">
        <v>6501.2047348735869</v>
      </c>
      <c r="U114" s="13">
        <v>6577.7311053372205</v>
      </c>
      <c r="V114" s="13">
        <v>6431.5763910733904</v>
      </c>
      <c r="W114" s="13">
        <v>6414.7421283944459</v>
      </c>
      <c r="X114" s="13">
        <v>6689.9040839655172</v>
      </c>
      <c r="Y114" s="13">
        <v>6561.2767331264604</v>
      </c>
      <c r="Z114" s="13">
        <v>6316.1644080033439</v>
      </c>
      <c r="AA114" s="13">
        <v>6260.259670310882</v>
      </c>
      <c r="AB114" s="13">
        <v>6651.8052326416855</v>
      </c>
      <c r="AC114" s="13"/>
      <c r="AD114" s="14">
        <f t="shared" ref="AD114:AG177" si="49">SUM(F114,R114)</f>
        <v>8156.3774413228311</v>
      </c>
      <c r="AE114" s="14">
        <f t="shared" si="49"/>
        <v>8321.677638183166</v>
      </c>
      <c r="AF114" s="14">
        <f t="shared" si="49"/>
        <v>8675.9399346168975</v>
      </c>
      <c r="AG114" s="14">
        <f t="shared" si="47"/>
        <v>8575.7423634860752</v>
      </c>
      <c r="AH114" s="165">
        <v>8509.316689467656</v>
      </c>
      <c r="AI114" s="165">
        <v>8596.4227544589685</v>
      </c>
      <c r="AJ114" s="165">
        <v>8857.2516271294371</v>
      </c>
      <c r="AK114" s="165">
        <v>8563.2381787967424</v>
      </c>
      <c r="AL114" s="14">
        <f t="shared" ref="AL114:AO177" si="50">SUM(N114,Z114)</f>
        <v>8505.643926895922</v>
      </c>
      <c r="AM114" s="14">
        <f t="shared" si="50"/>
        <v>8533.8385356563194</v>
      </c>
      <c r="AN114" s="14">
        <f t="shared" si="50"/>
        <v>9072.5646130055193</v>
      </c>
      <c r="AO114" s="14">
        <f t="shared" si="48"/>
        <v>0</v>
      </c>
      <c r="AP114" s="13">
        <v>295842</v>
      </c>
      <c r="AQ114" s="13">
        <v>297417.38900000002</v>
      </c>
      <c r="AR114" s="13">
        <v>298872.42800000001</v>
      </c>
      <c r="AS114" s="14">
        <f t="shared" si="32"/>
        <v>702.21886332860117</v>
      </c>
      <c r="AT114" s="14">
        <f t="shared" si="32"/>
        <v>713.4006511664827</v>
      </c>
      <c r="AU114" s="14">
        <f t="shared" si="32"/>
        <v>735.10022232925337</v>
      </c>
      <c r="AV114" s="14">
        <f t="shared" si="33"/>
        <v>671.78696742202033</v>
      </c>
      <c r="AW114" s="14">
        <f t="shared" si="33"/>
        <v>698.59408872500876</v>
      </c>
      <c r="AX114" s="14">
        <f t="shared" si="33"/>
        <v>733.54171839109404</v>
      </c>
      <c r="AY114" s="14">
        <f t="shared" si="33"/>
        <v>728.72253718961963</v>
      </c>
      <c r="AZ114" s="14">
        <f t="shared" si="34"/>
        <v>669.83811757646708</v>
      </c>
      <c r="BA114" s="14">
        <f t="shared" si="42"/>
        <v>736.16392311633706</v>
      </c>
      <c r="BB114" s="14">
        <f t="shared" si="42"/>
        <v>764.44046294328723</v>
      </c>
      <c r="BC114" s="14">
        <f t="shared" si="42"/>
        <v>813.9266464893326</v>
      </c>
      <c r="BD114" s="14">
        <f t="shared" si="35"/>
        <v>0</v>
      </c>
      <c r="BE114" s="14">
        <f t="shared" si="43"/>
        <v>2054.7857003651379</v>
      </c>
      <c r="BF114" s="14">
        <f t="shared" si="43"/>
        <v>2099.478398523273</v>
      </c>
      <c r="BG114" s="14">
        <f t="shared" si="43"/>
        <v>2197.5259546898637</v>
      </c>
      <c r="BH114" s="14">
        <f t="shared" si="36"/>
        <v>2211.6161827166129</v>
      </c>
      <c r="BI114" s="14">
        <f t="shared" si="36"/>
        <v>2162.4749019208793</v>
      </c>
      <c r="BJ114" s="14">
        <f t="shared" si="36"/>
        <v>2156.8147544979106</v>
      </c>
      <c r="BK114" s="14">
        <f t="shared" si="36"/>
        <v>2249.3318586579067</v>
      </c>
      <c r="BL114" s="14">
        <f t="shared" si="37"/>
        <v>2195.3436043041283</v>
      </c>
      <c r="BM114" s="14">
        <f t="shared" si="44"/>
        <v>2123.6701825807986</v>
      </c>
      <c r="BN114" s="14">
        <f t="shared" si="44"/>
        <v>2104.8734545614889</v>
      </c>
      <c r="BO114" s="14">
        <f t="shared" si="44"/>
        <v>2236.5219649755195</v>
      </c>
      <c r="BP114" s="14">
        <f t="shared" si="38"/>
        <v>0</v>
      </c>
      <c r="BQ114" s="14">
        <f t="shared" si="45"/>
        <v>2757.0045636937389</v>
      </c>
      <c r="BR114" s="14">
        <f t="shared" si="45"/>
        <v>2812.8790496897554</v>
      </c>
      <c r="BS114" s="14">
        <f t="shared" si="45"/>
        <v>2932.6261770191172</v>
      </c>
      <c r="BT114" s="14">
        <f t="shared" si="39"/>
        <v>2883.4031501386339</v>
      </c>
      <c r="BU114" s="14">
        <f t="shared" si="39"/>
        <v>2861.0689906458883</v>
      </c>
      <c r="BV114" s="14">
        <f t="shared" si="39"/>
        <v>2890.3564728890037</v>
      </c>
      <c r="BW114" s="14">
        <f t="shared" si="39"/>
        <v>2978.0543958475259</v>
      </c>
      <c r="BX114" s="14">
        <f t="shared" si="40"/>
        <v>2865.1817218805954</v>
      </c>
      <c r="BY114" s="14">
        <f t="shared" si="46"/>
        <v>2859.8341056971358</v>
      </c>
      <c r="BZ114" s="14">
        <f t="shared" si="46"/>
        <v>2869.3139175047759</v>
      </c>
      <c r="CA114" s="14">
        <f t="shared" si="46"/>
        <v>3050.4486114648525</v>
      </c>
      <c r="CB114" s="14">
        <f t="shared" si="41"/>
        <v>0</v>
      </c>
    </row>
    <row r="115" spans="1:80" x14ac:dyDescent="0.3">
      <c r="A115" s="230" t="s">
        <v>163</v>
      </c>
      <c r="B115" s="230" t="s">
        <v>198</v>
      </c>
      <c r="C115" s="230" t="s">
        <v>239</v>
      </c>
      <c r="D115" s="230" t="s">
        <v>442</v>
      </c>
      <c r="E115" s="230" t="s">
        <v>443</v>
      </c>
      <c r="F115" s="13">
        <v>2301.4539540233063</v>
      </c>
      <c r="G115" s="13">
        <v>2154.6288710484528</v>
      </c>
      <c r="H115" s="13">
        <v>2157.0437310294919</v>
      </c>
      <c r="I115" s="13">
        <v>2444.7982924133516</v>
      </c>
      <c r="J115" s="13">
        <v>1278.1187886675648</v>
      </c>
      <c r="K115" s="13">
        <v>1292.0205175402425</v>
      </c>
      <c r="L115" s="13">
        <v>1299.027760000698</v>
      </c>
      <c r="M115" s="13">
        <v>1270.9166591888852</v>
      </c>
      <c r="N115" s="13">
        <v>3062.0814393036585</v>
      </c>
      <c r="O115" s="13">
        <v>2991.1098778623891</v>
      </c>
      <c r="P115" s="13">
        <v>3153.3465835258226</v>
      </c>
      <c r="Q115" s="13"/>
      <c r="R115" s="13">
        <v>4643.6426451413936</v>
      </c>
      <c r="S115" s="13">
        <v>4694.8746776224843</v>
      </c>
      <c r="T115" s="13">
        <v>4692.368264464254</v>
      </c>
      <c r="U115" s="13">
        <v>4964.3067486162081</v>
      </c>
      <c r="V115" s="13">
        <v>5586.5441568924216</v>
      </c>
      <c r="W115" s="13">
        <v>5647.6892417877934</v>
      </c>
      <c r="X115" s="13">
        <v>5682.0824797694113</v>
      </c>
      <c r="Y115" s="13">
        <v>5558.0859204508051</v>
      </c>
      <c r="Z115" s="13">
        <v>4892.6311594896288</v>
      </c>
      <c r="AA115" s="13">
        <v>4917.0452213156186</v>
      </c>
      <c r="AB115" s="13">
        <v>5088.00470076289</v>
      </c>
      <c r="AC115" s="13"/>
      <c r="AD115" s="14">
        <f t="shared" si="49"/>
        <v>6945.0965991646999</v>
      </c>
      <c r="AE115" s="14">
        <f t="shared" si="49"/>
        <v>6849.5035486709367</v>
      </c>
      <c r="AF115" s="14">
        <f t="shared" si="49"/>
        <v>6849.411995493746</v>
      </c>
      <c r="AG115" s="14">
        <f t="shared" si="47"/>
        <v>7409.1050410295593</v>
      </c>
      <c r="AH115" s="165">
        <v>6864.6629455599868</v>
      </c>
      <c r="AI115" s="165">
        <v>6939.7097593280359</v>
      </c>
      <c r="AJ115" s="165">
        <v>6981.1102397701088</v>
      </c>
      <c r="AK115" s="165">
        <v>6829.0025796396894</v>
      </c>
      <c r="AL115" s="14">
        <f t="shared" si="50"/>
        <v>7954.7125987932868</v>
      </c>
      <c r="AM115" s="14">
        <f t="shared" si="50"/>
        <v>7908.1550991780077</v>
      </c>
      <c r="AN115" s="14">
        <f t="shared" si="50"/>
        <v>8241.3512842887121</v>
      </c>
      <c r="AO115" s="14">
        <f t="shared" si="48"/>
        <v>0</v>
      </c>
      <c r="AP115" s="13">
        <v>347996</v>
      </c>
      <c r="AQ115" s="13">
        <v>355186.66</v>
      </c>
      <c r="AR115" s="13">
        <v>359775.22100000002</v>
      </c>
      <c r="AS115" s="14">
        <f t="shared" si="32"/>
        <v>661.34494477617739</v>
      </c>
      <c r="AT115" s="14">
        <f t="shared" si="32"/>
        <v>619.15334401787743</v>
      </c>
      <c r="AU115" s="14">
        <f t="shared" si="32"/>
        <v>619.84727727602956</v>
      </c>
      <c r="AV115" s="14">
        <f t="shared" si="33"/>
        <v>688.3136580673812</v>
      </c>
      <c r="AW115" s="14">
        <f t="shared" si="33"/>
        <v>359.84425447384905</v>
      </c>
      <c r="AX115" s="14">
        <f t="shared" si="33"/>
        <v>363.75817648676406</v>
      </c>
      <c r="AY115" s="14">
        <f t="shared" si="33"/>
        <v>365.73101028081913</v>
      </c>
      <c r="AZ115" s="14">
        <f t="shared" si="34"/>
        <v>353.25297157940878</v>
      </c>
      <c r="BA115" s="14">
        <f t="shared" si="42"/>
        <v>862.10485475542873</v>
      </c>
      <c r="BB115" s="14">
        <f t="shared" si="42"/>
        <v>842.12337193699489</v>
      </c>
      <c r="BC115" s="14">
        <f t="shared" si="42"/>
        <v>887.79983559231152</v>
      </c>
      <c r="BD115" s="14">
        <f t="shared" si="35"/>
        <v>0</v>
      </c>
      <c r="BE115" s="14">
        <f t="shared" si="43"/>
        <v>1334.3954083211856</v>
      </c>
      <c r="BF115" s="14">
        <f t="shared" si="43"/>
        <v>1349.1174259538857</v>
      </c>
      <c r="BG115" s="14">
        <f t="shared" si="43"/>
        <v>1348.3971840090846</v>
      </c>
      <c r="BH115" s="14">
        <f t="shared" si="36"/>
        <v>1397.6613729288731</v>
      </c>
      <c r="BI115" s="14">
        <f t="shared" si="36"/>
        <v>1572.8474027972845</v>
      </c>
      <c r="BJ115" s="14">
        <f t="shared" si="36"/>
        <v>1590.0623187221599</v>
      </c>
      <c r="BK115" s="14">
        <f t="shared" si="36"/>
        <v>1599.7454633485986</v>
      </c>
      <c r="BL115" s="14">
        <f t="shared" si="37"/>
        <v>1544.8773556450139</v>
      </c>
      <c r="BM115" s="14">
        <f t="shared" si="44"/>
        <v>1377.4816766737888</v>
      </c>
      <c r="BN115" s="14">
        <f t="shared" si="44"/>
        <v>1384.35526303708</v>
      </c>
      <c r="BO115" s="14">
        <f t="shared" si="44"/>
        <v>1432.4875547867957</v>
      </c>
      <c r="BP115" s="14">
        <f t="shared" si="38"/>
        <v>0</v>
      </c>
      <c r="BQ115" s="14">
        <f t="shared" si="45"/>
        <v>1995.7403530973631</v>
      </c>
      <c r="BR115" s="14">
        <f t="shared" si="45"/>
        <v>1968.2707699717632</v>
      </c>
      <c r="BS115" s="14">
        <f t="shared" si="45"/>
        <v>1968.2444612851141</v>
      </c>
      <c r="BT115" s="14">
        <f t="shared" si="39"/>
        <v>2085.9750309962542</v>
      </c>
      <c r="BU115" s="14">
        <f t="shared" si="39"/>
        <v>1932.6916572711339</v>
      </c>
      <c r="BV115" s="14">
        <f t="shared" si="39"/>
        <v>1953.8204952089238</v>
      </c>
      <c r="BW115" s="14">
        <f t="shared" si="39"/>
        <v>1965.4764736294176</v>
      </c>
      <c r="BX115" s="14">
        <f t="shared" si="40"/>
        <v>1898.1303272244224</v>
      </c>
      <c r="BY115" s="14">
        <f t="shared" si="46"/>
        <v>2239.5865314292173</v>
      </c>
      <c r="BZ115" s="14">
        <f t="shared" si="46"/>
        <v>2226.4786349740748</v>
      </c>
      <c r="CA115" s="14">
        <f t="shared" si="46"/>
        <v>2320.2873903791074</v>
      </c>
      <c r="CB115" s="14">
        <f t="shared" si="41"/>
        <v>0</v>
      </c>
    </row>
    <row r="116" spans="1:80" x14ac:dyDescent="0.3">
      <c r="A116" s="230" t="s">
        <v>154</v>
      </c>
      <c r="B116" s="230" t="s">
        <v>192</v>
      </c>
      <c r="C116" s="230" t="s">
        <v>211</v>
      </c>
      <c r="D116" s="230" t="s">
        <v>444</v>
      </c>
      <c r="E116" s="230" t="s">
        <v>445</v>
      </c>
      <c r="F116" s="13">
        <v>6707.3159789271867</v>
      </c>
      <c r="G116" s="13">
        <v>6450.332088953428</v>
      </c>
      <c r="H116" s="13">
        <v>7146.8705534038108</v>
      </c>
      <c r="I116" s="13">
        <v>6823.6870794065899</v>
      </c>
      <c r="J116" s="13">
        <v>7356.4135638884745</v>
      </c>
      <c r="K116" s="13">
        <v>7560.2625040600269</v>
      </c>
      <c r="L116" s="13">
        <v>7697.99937026108</v>
      </c>
      <c r="M116" s="13">
        <v>7826.8376342784104</v>
      </c>
      <c r="N116" s="13">
        <v>7243.9126532051032</v>
      </c>
      <c r="O116" s="13">
        <v>7387.4814317357459</v>
      </c>
      <c r="P116" s="13">
        <v>7923.2080945653897</v>
      </c>
      <c r="Q116" s="13"/>
      <c r="R116" s="13">
        <v>17311.816961931851</v>
      </c>
      <c r="S116" s="13">
        <v>17035.352567335576</v>
      </c>
      <c r="T116" s="13">
        <v>17789.615131970924</v>
      </c>
      <c r="U116" s="13">
        <v>17927.691831007691</v>
      </c>
      <c r="V116" s="13">
        <v>17778.577340019747</v>
      </c>
      <c r="W116" s="13">
        <v>17857.778656229439</v>
      </c>
      <c r="X116" s="13">
        <v>18082.513258481515</v>
      </c>
      <c r="Y116" s="13">
        <v>18135.823985760366</v>
      </c>
      <c r="Z116" s="13">
        <v>17469.231324980101</v>
      </c>
      <c r="AA116" s="13">
        <v>17160.159659032652</v>
      </c>
      <c r="AB116" s="13">
        <v>17727.93091097879</v>
      </c>
      <c r="AC116" s="13"/>
      <c r="AD116" s="14">
        <f t="shared" si="49"/>
        <v>24019.132940859039</v>
      </c>
      <c r="AE116" s="14">
        <f t="shared" si="49"/>
        <v>23485.684656289006</v>
      </c>
      <c r="AF116" s="14">
        <f t="shared" si="49"/>
        <v>24936.485685374733</v>
      </c>
      <c r="AG116" s="14">
        <f t="shared" si="47"/>
        <v>24751.378910414282</v>
      </c>
      <c r="AH116" s="165">
        <v>25134.990903908219</v>
      </c>
      <c r="AI116" s="165">
        <v>25418.041160289464</v>
      </c>
      <c r="AJ116" s="165">
        <v>25780.512628742596</v>
      </c>
      <c r="AK116" s="165">
        <v>25962.66162003878</v>
      </c>
      <c r="AL116" s="14">
        <f t="shared" si="50"/>
        <v>24713.143978185202</v>
      </c>
      <c r="AM116" s="14">
        <f t="shared" si="50"/>
        <v>24547.641090768397</v>
      </c>
      <c r="AN116" s="14">
        <f t="shared" si="50"/>
        <v>25651.139005544181</v>
      </c>
      <c r="AO116" s="14">
        <f t="shared" si="48"/>
        <v>0</v>
      </c>
      <c r="AP116" s="13">
        <v>898390</v>
      </c>
      <c r="AQ116" s="13">
        <v>902780.21000000008</v>
      </c>
      <c r="AR116" s="13">
        <v>908253.15600000008</v>
      </c>
      <c r="AS116" s="14">
        <f t="shared" si="32"/>
        <v>746.59290274014484</v>
      </c>
      <c r="AT116" s="14">
        <f t="shared" si="32"/>
        <v>717.98796613424327</v>
      </c>
      <c r="AU116" s="14">
        <f t="shared" si="32"/>
        <v>795.51982473133171</v>
      </c>
      <c r="AV116" s="14">
        <f t="shared" si="33"/>
        <v>755.85253241279952</v>
      </c>
      <c r="AW116" s="14">
        <f t="shared" si="33"/>
        <v>814.86207632846481</v>
      </c>
      <c r="AX116" s="14">
        <f t="shared" si="33"/>
        <v>837.44220579004786</v>
      </c>
      <c r="AY116" s="14">
        <f t="shared" si="33"/>
        <v>852.6991714030903</v>
      </c>
      <c r="AZ116" s="14">
        <f t="shared" si="34"/>
        <v>861.74626342596594</v>
      </c>
      <c r="BA116" s="14">
        <f t="shared" si="42"/>
        <v>802.40047056471292</v>
      </c>
      <c r="BB116" s="14">
        <f t="shared" si="42"/>
        <v>818.30343088000848</v>
      </c>
      <c r="BC116" s="14">
        <f t="shared" si="42"/>
        <v>877.6453013480866</v>
      </c>
      <c r="BD116" s="14">
        <f t="shared" si="35"/>
        <v>0</v>
      </c>
      <c r="BE116" s="14">
        <f t="shared" si="43"/>
        <v>1926.9823753527812</v>
      </c>
      <c r="BF116" s="14">
        <f t="shared" si="43"/>
        <v>1896.209059243266</v>
      </c>
      <c r="BG116" s="14">
        <f t="shared" si="43"/>
        <v>1980.1662008672095</v>
      </c>
      <c r="BH116" s="14">
        <f t="shared" si="36"/>
        <v>1985.8312834535539</v>
      </c>
      <c r="BI116" s="14">
        <f t="shared" si="36"/>
        <v>1969.3140304902945</v>
      </c>
      <c r="BJ116" s="14">
        <f t="shared" si="36"/>
        <v>1978.0870757268192</v>
      </c>
      <c r="BK116" s="14">
        <f t="shared" si="36"/>
        <v>2002.9806876782905</v>
      </c>
      <c r="BL116" s="14">
        <f t="shared" si="37"/>
        <v>1996.7807285836025</v>
      </c>
      <c r="BM116" s="14">
        <f t="shared" si="44"/>
        <v>1935.0481026805071</v>
      </c>
      <c r="BN116" s="14">
        <f t="shared" si="44"/>
        <v>1900.8125642267514</v>
      </c>
      <c r="BO116" s="14">
        <f t="shared" si="44"/>
        <v>1963.7039796185595</v>
      </c>
      <c r="BP116" s="14">
        <f t="shared" si="38"/>
        <v>0</v>
      </c>
      <c r="BQ116" s="14">
        <f t="shared" si="45"/>
        <v>2673.5752780929261</v>
      </c>
      <c r="BR116" s="14">
        <f t="shared" si="45"/>
        <v>2614.1970253775094</v>
      </c>
      <c r="BS116" s="14">
        <f t="shared" si="45"/>
        <v>2775.6860255985412</v>
      </c>
      <c r="BT116" s="14">
        <f t="shared" si="39"/>
        <v>2741.6838158663536</v>
      </c>
      <c r="BU116" s="14">
        <f t="shared" si="39"/>
        <v>2784.1761068187589</v>
      </c>
      <c r="BV116" s="14">
        <f t="shared" si="39"/>
        <v>2815.5292815168668</v>
      </c>
      <c r="BW116" s="14">
        <f t="shared" si="39"/>
        <v>2855.679859081381</v>
      </c>
      <c r="BX116" s="14">
        <f t="shared" si="40"/>
        <v>2858.5269920095689</v>
      </c>
      <c r="BY116" s="14">
        <f t="shared" si="46"/>
        <v>2737.4485732452199</v>
      </c>
      <c r="BZ116" s="14">
        <f t="shared" si="46"/>
        <v>2719.1159951067598</v>
      </c>
      <c r="CA116" s="14">
        <f t="shared" si="46"/>
        <v>2841.3492809666459</v>
      </c>
      <c r="CB116" s="14">
        <f t="shared" si="41"/>
        <v>0</v>
      </c>
    </row>
    <row r="117" spans="1:80" x14ac:dyDescent="0.3">
      <c r="A117" s="230" t="s">
        <v>148</v>
      </c>
      <c r="B117" s="230" t="s">
        <v>167</v>
      </c>
      <c r="C117" s="230" t="s">
        <v>142</v>
      </c>
      <c r="D117" s="230" t="s">
        <v>448</v>
      </c>
      <c r="E117" s="230" t="s">
        <v>449</v>
      </c>
      <c r="F117" s="13">
        <v>383.32266099662661</v>
      </c>
      <c r="G117" s="13">
        <v>504.71041038923477</v>
      </c>
      <c r="H117" s="13">
        <v>918.68887467969091</v>
      </c>
      <c r="I117" s="13">
        <v>896.46347257138825</v>
      </c>
      <c r="J117" s="13">
        <v>1007.094625287193</v>
      </c>
      <c r="K117" s="13">
        <v>1008.5033616956187</v>
      </c>
      <c r="L117" s="13">
        <v>1053.3062600099395</v>
      </c>
      <c r="M117" s="13">
        <v>1007.7050624589674</v>
      </c>
      <c r="N117" s="13">
        <v>898.80615080229722</v>
      </c>
      <c r="O117" s="13">
        <v>1162.1553916783075</v>
      </c>
      <c r="P117" s="13">
        <v>1104.5426055304629</v>
      </c>
      <c r="Q117" s="13"/>
      <c r="R117" s="13">
        <v>3021.9100428094735</v>
      </c>
      <c r="S117" s="13">
        <v>3137.8292413935901</v>
      </c>
      <c r="T117" s="13">
        <v>3253.1878079833432</v>
      </c>
      <c r="U117" s="13">
        <v>3306.2120408806513</v>
      </c>
      <c r="V117" s="13">
        <v>3125.5666058441516</v>
      </c>
      <c r="W117" s="13">
        <v>3168.1059809426397</v>
      </c>
      <c r="X117" s="13">
        <v>3102.3701547166975</v>
      </c>
      <c r="Y117" s="13">
        <v>3108.9447212287628</v>
      </c>
      <c r="Z117" s="13">
        <v>3136.2781292683021</v>
      </c>
      <c r="AA117" s="13">
        <v>3192.2603619836905</v>
      </c>
      <c r="AB117" s="13">
        <v>3525.8519211589401</v>
      </c>
      <c r="AC117" s="13"/>
      <c r="AD117" s="14">
        <f t="shared" si="49"/>
        <v>3405.2327038061003</v>
      </c>
      <c r="AE117" s="14">
        <f t="shared" si="49"/>
        <v>3642.5396517828249</v>
      </c>
      <c r="AF117" s="14">
        <f t="shared" si="49"/>
        <v>4171.8766826630344</v>
      </c>
      <c r="AG117" s="14">
        <f t="shared" si="47"/>
        <v>4202.6755134520399</v>
      </c>
      <c r="AH117" s="165">
        <v>4132.6612311313438</v>
      </c>
      <c r="AI117" s="165">
        <v>4176.6093426382577</v>
      </c>
      <c r="AJ117" s="165">
        <v>4155.6764147266367</v>
      </c>
      <c r="AK117" s="165">
        <v>4116.6497836877306</v>
      </c>
      <c r="AL117" s="14">
        <f t="shared" si="50"/>
        <v>4035.0842800705996</v>
      </c>
      <c r="AM117" s="14">
        <f t="shared" si="50"/>
        <v>4354.4157536619978</v>
      </c>
      <c r="AN117" s="14">
        <f t="shared" si="50"/>
        <v>4630.3945266894025</v>
      </c>
      <c r="AO117" s="14">
        <f t="shared" si="48"/>
        <v>0</v>
      </c>
      <c r="AP117" s="13">
        <v>159826</v>
      </c>
      <c r="AQ117" s="13">
        <v>159589.68900000001</v>
      </c>
      <c r="AR117" s="13">
        <v>159541.51999999999</v>
      </c>
      <c r="AS117" s="14">
        <f t="shared" si="32"/>
        <v>239.83748638934003</v>
      </c>
      <c r="AT117" s="14">
        <f t="shared" si="32"/>
        <v>315.7874253183054</v>
      </c>
      <c r="AU117" s="14">
        <f t="shared" si="32"/>
        <v>574.80564781680755</v>
      </c>
      <c r="AV117" s="14">
        <f t="shared" si="33"/>
        <v>561.73019584704389</v>
      </c>
      <c r="AW117" s="14">
        <f t="shared" si="33"/>
        <v>631.0524392883508</v>
      </c>
      <c r="AX117" s="14">
        <f t="shared" si="33"/>
        <v>631.93516323953645</v>
      </c>
      <c r="AY117" s="14">
        <f t="shared" si="33"/>
        <v>660.00896838011852</v>
      </c>
      <c r="AZ117" s="14">
        <f t="shared" si="34"/>
        <v>631.62558715685259</v>
      </c>
      <c r="BA117" s="14">
        <f t="shared" si="42"/>
        <v>563.1981341866624</v>
      </c>
      <c r="BB117" s="14">
        <f t="shared" si="42"/>
        <v>728.21458514046446</v>
      </c>
      <c r="BC117" s="14">
        <f t="shared" si="42"/>
        <v>692.11401591895003</v>
      </c>
      <c r="BD117" s="14">
        <f t="shared" si="35"/>
        <v>0</v>
      </c>
      <c r="BE117" s="14">
        <f t="shared" si="43"/>
        <v>1890.7499673454088</v>
      </c>
      <c r="BF117" s="14">
        <f t="shared" si="43"/>
        <v>1963.2783410669042</v>
      </c>
      <c r="BG117" s="14">
        <f t="shared" si="43"/>
        <v>2035.4559383225151</v>
      </c>
      <c r="BH117" s="14">
        <f t="shared" si="36"/>
        <v>2071.6952715414159</v>
      </c>
      <c r="BI117" s="14">
        <f t="shared" si="36"/>
        <v>1958.5015958293845</v>
      </c>
      <c r="BJ117" s="14">
        <f t="shared" si="36"/>
        <v>1985.1570617088171</v>
      </c>
      <c r="BK117" s="14">
        <f t="shared" si="36"/>
        <v>1943.9665395404693</v>
      </c>
      <c r="BL117" s="14">
        <f t="shared" si="37"/>
        <v>1948.6743771958313</v>
      </c>
      <c r="BM117" s="14">
        <f t="shared" si="44"/>
        <v>1965.2135102965842</v>
      </c>
      <c r="BN117" s="14">
        <f t="shared" si="44"/>
        <v>2000.2923634895299</v>
      </c>
      <c r="BO117" s="14">
        <f t="shared" si="44"/>
        <v>2209.3231356312372</v>
      </c>
      <c r="BP117" s="14">
        <f t="shared" si="38"/>
        <v>0</v>
      </c>
      <c r="BQ117" s="14">
        <f t="shared" si="45"/>
        <v>2130.587453734749</v>
      </c>
      <c r="BR117" s="14">
        <f t="shared" si="45"/>
        <v>2279.0657663852094</v>
      </c>
      <c r="BS117" s="14">
        <f t="shared" si="45"/>
        <v>2610.2615861393228</v>
      </c>
      <c r="BT117" s="14">
        <f t="shared" si="39"/>
        <v>2633.4254673884598</v>
      </c>
      <c r="BU117" s="14">
        <f t="shared" si="39"/>
        <v>2589.5540351177347</v>
      </c>
      <c r="BV117" s="14">
        <f t="shared" si="39"/>
        <v>2617.0922249483533</v>
      </c>
      <c r="BW117" s="14">
        <f t="shared" si="39"/>
        <v>2603.9755079205879</v>
      </c>
      <c r="BX117" s="14">
        <f t="shared" si="40"/>
        <v>2580.2999643526841</v>
      </c>
      <c r="BY117" s="14">
        <f t="shared" si="46"/>
        <v>2528.4116444832466</v>
      </c>
      <c r="BZ117" s="14">
        <f t="shared" si="46"/>
        <v>2728.506948629994</v>
      </c>
      <c r="CA117" s="14">
        <f t="shared" si="46"/>
        <v>2901.4371515501871</v>
      </c>
      <c r="CB117" s="14">
        <f t="shared" si="41"/>
        <v>0</v>
      </c>
    </row>
    <row r="118" spans="1:80" x14ac:dyDescent="0.3">
      <c r="A118" s="230" t="s">
        <v>148</v>
      </c>
      <c r="B118" s="230" t="s">
        <v>167</v>
      </c>
      <c r="C118" s="230" t="s">
        <v>142</v>
      </c>
      <c r="D118" s="230" t="s">
        <v>450</v>
      </c>
      <c r="E118" s="230" t="s">
        <v>451</v>
      </c>
      <c r="F118" s="13">
        <v>1031.0471432745221</v>
      </c>
      <c r="G118" s="13">
        <v>1095.1693060000071</v>
      </c>
      <c r="H118" s="13">
        <v>1224.4586727146634</v>
      </c>
      <c r="I118" s="13">
        <v>1191.4793041152705</v>
      </c>
      <c r="J118" s="13">
        <v>1160.110221256826</v>
      </c>
      <c r="K118" s="13">
        <v>1131.4971470670541</v>
      </c>
      <c r="L118" s="13">
        <v>1148.6937879798827</v>
      </c>
      <c r="M118" s="13">
        <v>1122.0615877076345</v>
      </c>
      <c r="N118" s="13">
        <v>1374.4145005611326</v>
      </c>
      <c r="O118" s="13">
        <v>1344.4293741233953</v>
      </c>
      <c r="P118" s="13">
        <v>1463.3790527603664</v>
      </c>
      <c r="Q118" s="13"/>
      <c r="R118" s="13">
        <v>3409.9424819657761</v>
      </c>
      <c r="S118" s="13">
        <v>3478.5055358800228</v>
      </c>
      <c r="T118" s="13">
        <v>3648.5704487718967</v>
      </c>
      <c r="U118" s="13">
        <v>3561.7291123104005</v>
      </c>
      <c r="V118" s="13">
        <v>3504.3329705290971</v>
      </c>
      <c r="W118" s="13">
        <v>3415.2343520219865</v>
      </c>
      <c r="X118" s="13">
        <v>3470.4194122439289</v>
      </c>
      <c r="Y118" s="13">
        <v>3392.2958399531199</v>
      </c>
      <c r="Z118" s="13">
        <v>3616.521711022775</v>
      </c>
      <c r="AA118" s="13">
        <v>3685.7782887628214</v>
      </c>
      <c r="AB118" s="13">
        <v>3887.339364188846</v>
      </c>
      <c r="AC118" s="13"/>
      <c r="AD118" s="14">
        <f t="shared" si="49"/>
        <v>4440.9896252402978</v>
      </c>
      <c r="AE118" s="14">
        <f t="shared" si="49"/>
        <v>4573.6748418800298</v>
      </c>
      <c r="AF118" s="14">
        <f t="shared" si="49"/>
        <v>4873.0291214865601</v>
      </c>
      <c r="AG118" s="14">
        <f t="shared" si="47"/>
        <v>4753.2084164256712</v>
      </c>
      <c r="AH118" s="165">
        <v>4664.4431917859238</v>
      </c>
      <c r="AI118" s="165">
        <v>4546.7314990890409</v>
      </c>
      <c r="AJ118" s="165">
        <v>4619.1132002238119</v>
      </c>
      <c r="AK118" s="165">
        <v>4514.3574276607542</v>
      </c>
      <c r="AL118" s="14">
        <f t="shared" si="50"/>
        <v>4990.9362115839076</v>
      </c>
      <c r="AM118" s="14">
        <f t="shared" si="50"/>
        <v>5030.2076628862169</v>
      </c>
      <c r="AN118" s="14">
        <f t="shared" si="50"/>
        <v>5350.718416949212</v>
      </c>
      <c r="AO118" s="14">
        <f t="shared" si="48"/>
        <v>0</v>
      </c>
      <c r="AP118" s="13">
        <v>171294</v>
      </c>
      <c r="AQ118" s="13">
        <v>171815.88099999999</v>
      </c>
      <c r="AR118" s="13">
        <v>172317.429</v>
      </c>
      <c r="AS118" s="14">
        <f t="shared" si="32"/>
        <v>601.91667149726322</v>
      </c>
      <c r="AT118" s="14">
        <f t="shared" si="32"/>
        <v>639.35065209523225</v>
      </c>
      <c r="AU118" s="14">
        <f t="shared" si="32"/>
        <v>714.82869961274969</v>
      </c>
      <c r="AV118" s="14">
        <f t="shared" si="33"/>
        <v>693.46284940637736</v>
      </c>
      <c r="AW118" s="14">
        <f t="shared" si="33"/>
        <v>675.20546675008814</v>
      </c>
      <c r="AX118" s="14">
        <f t="shared" si="33"/>
        <v>658.55213178289046</v>
      </c>
      <c r="AY118" s="14">
        <f t="shared" si="33"/>
        <v>668.56089279656442</v>
      </c>
      <c r="AZ118" s="14">
        <f t="shared" si="34"/>
        <v>651.15966168903003</v>
      </c>
      <c r="BA118" s="14">
        <f t="shared" si="42"/>
        <v>799.93449532242755</v>
      </c>
      <c r="BB118" s="14">
        <f t="shared" si="42"/>
        <v>782.4826007343263</v>
      </c>
      <c r="BC118" s="14">
        <f t="shared" si="42"/>
        <v>851.71349949913338</v>
      </c>
      <c r="BD118" s="14">
        <f t="shared" si="35"/>
        <v>0</v>
      </c>
      <c r="BE118" s="14">
        <f t="shared" si="43"/>
        <v>1990.695810691429</v>
      </c>
      <c r="BF118" s="14">
        <f t="shared" si="43"/>
        <v>2030.722346305196</v>
      </c>
      <c r="BG118" s="14">
        <f t="shared" si="43"/>
        <v>2130.0048155638242</v>
      </c>
      <c r="BH118" s="14">
        <f t="shared" si="36"/>
        <v>2072.991793063879</v>
      </c>
      <c r="BI118" s="14">
        <f t="shared" si="36"/>
        <v>2039.5861838458911</v>
      </c>
      <c r="BJ118" s="14">
        <f t="shared" si="36"/>
        <v>1987.7291506144222</v>
      </c>
      <c r="BK118" s="14">
        <f t="shared" si="36"/>
        <v>2019.8478697344217</v>
      </c>
      <c r="BL118" s="14">
        <f t="shared" si="37"/>
        <v>1968.6318787597045</v>
      </c>
      <c r="BM118" s="14">
        <f t="shared" si="44"/>
        <v>2104.882092373507</v>
      </c>
      <c r="BN118" s="14">
        <f t="shared" si="44"/>
        <v>2145.1906932647403</v>
      </c>
      <c r="BO118" s="14">
        <f t="shared" si="44"/>
        <v>2262.5029430130771</v>
      </c>
      <c r="BP118" s="14">
        <f t="shared" si="38"/>
        <v>0</v>
      </c>
      <c r="BQ118" s="14">
        <f t="shared" si="45"/>
        <v>2592.612482188692</v>
      </c>
      <c r="BR118" s="14">
        <f t="shared" si="45"/>
        <v>2670.0729984004283</v>
      </c>
      <c r="BS118" s="14">
        <f t="shared" si="45"/>
        <v>2844.8335151765737</v>
      </c>
      <c r="BT118" s="14">
        <f t="shared" si="39"/>
        <v>2766.4546424702567</v>
      </c>
      <c r="BU118" s="14">
        <f t="shared" si="39"/>
        <v>2714.7916505959797</v>
      </c>
      <c r="BV118" s="14">
        <f t="shared" si="39"/>
        <v>2646.2812823973127</v>
      </c>
      <c r="BW118" s="14">
        <f t="shared" si="39"/>
        <v>2688.4087625309862</v>
      </c>
      <c r="BX118" s="14">
        <f t="shared" si="40"/>
        <v>2619.7915404487344</v>
      </c>
      <c r="BY118" s="14">
        <f t="shared" si="46"/>
        <v>2904.8165876959347</v>
      </c>
      <c r="BZ118" s="14">
        <f t="shared" si="46"/>
        <v>2927.673293999067</v>
      </c>
      <c r="CA118" s="14">
        <f t="shared" si="46"/>
        <v>3114.2164425122101</v>
      </c>
      <c r="CB118" s="14">
        <f t="shared" si="41"/>
        <v>0</v>
      </c>
    </row>
    <row r="119" spans="1:80" x14ac:dyDescent="0.3">
      <c r="A119" s="230" t="s">
        <v>172</v>
      </c>
      <c r="B119" s="230" t="s">
        <v>213</v>
      </c>
      <c r="C119" s="230" t="s">
        <v>224</v>
      </c>
      <c r="D119" s="230" t="s">
        <v>452</v>
      </c>
      <c r="E119" s="230" t="s">
        <v>453</v>
      </c>
      <c r="F119" s="13">
        <v>1759.7425126478756</v>
      </c>
      <c r="G119" s="13">
        <v>1782.8027601990211</v>
      </c>
      <c r="H119" s="13">
        <v>1842.2781634596495</v>
      </c>
      <c r="I119" s="13">
        <v>1794.6800427310968</v>
      </c>
      <c r="J119" s="13">
        <v>1559.7678912141312</v>
      </c>
      <c r="K119" s="13">
        <v>1614.90242302922</v>
      </c>
      <c r="L119" s="13">
        <v>1617.9818906407809</v>
      </c>
      <c r="M119" s="13">
        <v>1611.5170939319764</v>
      </c>
      <c r="N119" s="13">
        <v>1895.8513759289904</v>
      </c>
      <c r="O119" s="13">
        <v>2138.2482567303427</v>
      </c>
      <c r="P119" s="13">
        <v>2299.5982715087812</v>
      </c>
      <c r="Q119" s="13"/>
      <c r="R119" s="13">
        <v>3306.0993334980649</v>
      </c>
      <c r="S119" s="13">
        <v>3298.5253309128934</v>
      </c>
      <c r="T119" s="13">
        <v>3543.4487670004291</v>
      </c>
      <c r="U119" s="13">
        <v>3662.8378793880861</v>
      </c>
      <c r="V119" s="13">
        <v>3666.3240073413263</v>
      </c>
      <c r="W119" s="13">
        <v>3709.0629209645995</v>
      </c>
      <c r="X119" s="13">
        <v>3799.3683097917042</v>
      </c>
      <c r="Y119" s="13">
        <v>3650.5977566874144</v>
      </c>
      <c r="Z119" s="13">
        <v>3589.628439141321</v>
      </c>
      <c r="AA119" s="13">
        <v>3585.6109007105902</v>
      </c>
      <c r="AB119" s="13">
        <v>3809.0301954040433</v>
      </c>
      <c r="AC119" s="13"/>
      <c r="AD119" s="14">
        <f t="shared" si="49"/>
        <v>5065.8418461459405</v>
      </c>
      <c r="AE119" s="14">
        <f t="shared" si="49"/>
        <v>5081.3280911119145</v>
      </c>
      <c r="AF119" s="14">
        <f t="shared" si="49"/>
        <v>5385.7269304600786</v>
      </c>
      <c r="AG119" s="14">
        <f t="shared" si="47"/>
        <v>5457.5179221191829</v>
      </c>
      <c r="AH119" s="165">
        <v>5226.0918985554572</v>
      </c>
      <c r="AI119" s="165">
        <v>5323.9653439938193</v>
      </c>
      <c r="AJ119" s="165">
        <v>5417.3502004324846</v>
      </c>
      <c r="AK119" s="165">
        <v>5262.1148506193904</v>
      </c>
      <c r="AL119" s="14">
        <f t="shared" si="50"/>
        <v>5485.4798150703118</v>
      </c>
      <c r="AM119" s="14">
        <f t="shared" si="50"/>
        <v>5723.8591574409329</v>
      </c>
      <c r="AN119" s="14">
        <f t="shared" si="50"/>
        <v>6108.6284669128245</v>
      </c>
      <c r="AO119" s="14">
        <f t="shared" si="48"/>
        <v>0</v>
      </c>
      <c r="AP119" s="13">
        <v>212834</v>
      </c>
      <c r="AQ119" s="13">
        <v>215162.519</v>
      </c>
      <c r="AR119" s="13">
        <v>216934.74</v>
      </c>
      <c r="AS119" s="14">
        <f t="shared" si="32"/>
        <v>826.81456564640791</v>
      </c>
      <c r="AT119" s="14">
        <f t="shared" si="32"/>
        <v>837.64941700998008</v>
      </c>
      <c r="AU119" s="14">
        <f t="shared" si="32"/>
        <v>865.59391989045434</v>
      </c>
      <c r="AV119" s="14">
        <f t="shared" si="33"/>
        <v>834.10440213850484</v>
      </c>
      <c r="AW119" s="14">
        <f t="shared" si="33"/>
        <v>724.92546492920133</v>
      </c>
      <c r="AX119" s="14">
        <f t="shared" si="33"/>
        <v>750.55006352162104</v>
      </c>
      <c r="AY119" s="14">
        <f t="shared" si="33"/>
        <v>751.98129216956272</v>
      </c>
      <c r="AZ119" s="14">
        <f t="shared" si="34"/>
        <v>742.85801063120482</v>
      </c>
      <c r="BA119" s="14">
        <f t="shared" si="42"/>
        <v>881.12529298329628</v>
      </c>
      <c r="BB119" s="14">
        <f t="shared" si="42"/>
        <v>993.7828701151908</v>
      </c>
      <c r="BC119" s="14">
        <f t="shared" si="42"/>
        <v>1068.7727036272433</v>
      </c>
      <c r="BD119" s="14">
        <f t="shared" si="35"/>
        <v>0</v>
      </c>
      <c r="BE119" s="14">
        <f t="shared" si="43"/>
        <v>1553.3699190439802</v>
      </c>
      <c r="BF119" s="14">
        <f t="shared" si="43"/>
        <v>1549.8112758830325</v>
      </c>
      <c r="BG119" s="14">
        <f t="shared" si="43"/>
        <v>1664.888489151371</v>
      </c>
      <c r="BH119" s="14">
        <f t="shared" si="36"/>
        <v>1702.3587083901382</v>
      </c>
      <c r="BI119" s="14">
        <f t="shared" si="36"/>
        <v>1703.9789385163901</v>
      </c>
      <c r="BJ119" s="14">
        <f t="shared" si="36"/>
        <v>1723.8424880890148</v>
      </c>
      <c r="BK119" s="14">
        <f t="shared" si="36"/>
        <v>1765.8132687095488</v>
      </c>
      <c r="BL119" s="14">
        <f t="shared" si="37"/>
        <v>1682.8091972209775</v>
      </c>
      <c r="BM119" s="14">
        <f t="shared" si="44"/>
        <v>1668.333525664533</v>
      </c>
      <c r="BN119" s="14">
        <f t="shared" si="44"/>
        <v>1666.4663145678223</v>
      </c>
      <c r="BO119" s="14">
        <f t="shared" si="44"/>
        <v>1770.3037746105044</v>
      </c>
      <c r="BP119" s="14">
        <f t="shared" si="38"/>
        <v>0</v>
      </c>
      <c r="BQ119" s="14">
        <f t="shared" si="45"/>
        <v>2380.1844846903878</v>
      </c>
      <c r="BR119" s="14">
        <f t="shared" si="45"/>
        <v>2387.4606928930125</v>
      </c>
      <c r="BS119" s="14">
        <f t="shared" si="45"/>
        <v>2530.4824090418251</v>
      </c>
      <c r="BT119" s="14">
        <f t="shared" si="39"/>
        <v>2536.463110528643</v>
      </c>
      <c r="BU119" s="14">
        <f t="shared" si="39"/>
        <v>2428.9044034455915</v>
      </c>
      <c r="BV119" s="14">
        <f t="shared" si="39"/>
        <v>2474.392551610636</v>
      </c>
      <c r="BW119" s="14">
        <f t="shared" si="39"/>
        <v>2517.7945608791115</v>
      </c>
      <c r="BX119" s="14">
        <f t="shared" si="40"/>
        <v>2425.6672078521819</v>
      </c>
      <c r="BY119" s="14">
        <f t="shared" si="46"/>
        <v>2549.4588186478295</v>
      </c>
      <c r="BZ119" s="14">
        <f t="shared" si="46"/>
        <v>2660.249184683013</v>
      </c>
      <c r="CA119" s="14">
        <f t="shared" si="46"/>
        <v>2839.0764782377473</v>
      </c>
      <c r="CB119" s="14">
        <f t="shared" si="41"/>
        <v>0</v>
      </c>
    </row>
    <row r="120" spans="1:80" x14ac:dyDescent="0.3">
      <c r="A120" s="230" t="s">
        <v>148</v>
      </c>
      <c r="B120" s="230" t="s">
        <v>143</v>
      </c>
      <c r="C120" s="230" t="s">
        <v>156</v>
      </c>
      <c r="D120" s="230" t="s">
        <v>454</v>
      </c>
      <c r="E120" s="230" t="s">
        <v>455</v>
      </c>
      <c r="F120" s="13">
        <v>2362.368642472527</v>
      </c>
      <c r="G120" s="13">
        <v>2439.6466080832834</v>
      </c>
      <c r="H120" s="13">
        <v>2604.3389854112611</v>
      </c>
      <c r="I120" s="13">
        <v>2630.8813528211331</v>
      </c>
      <c r="J120" s="13">
        <v>2624.389271599016</v>
      </c>
      <c r="K120" s="13">
        <v>2827.1912974987954</v>
      </c>
      <c r="L120" s="13">
        <v>2710.1716434725936</v>
      </c>
      <c r="M120" s="13">
        <v>2728.7966471406744</v>
      </c>
      <c r="N120" s="13">
        <v>2469.9608503189502</v>
      </c>
      <c r="O120" s="13">
        <v>2755.1586500263734</v>
      </c>
      <c r="P120" s="13">
        <v>2996.2759420323191</v>
      </c>
      <c r="Q120" s="13"/>
      <c r="R120" s="13">
        <v>4103.5474456948277</v>
      </c>
      <c r="S120" s="13">
        <v>4083.1286102470604</v>
      </c>
      <c r="T120" s="13">
        <v>4253.2173470629168</v>
      </c>
      <c r="U120" s="13">
        <v>4366.1903533555869</v>
      </c>
      <c r="V120" s="13">
        <v>4128.8178152734763</v>
      </c>
      <c r="W120" s="13">
        <v>4062.8252599782973</v>
      </c>
      <c r="X120" s="13">
        <v>4219.5185043761358</v>
      </c>
      <c r="Y120" s="13">
        <v>4365.4110352173348</v>
      </c>
      <c r="Z120" s="13">
        <v>4029.3619039517362</v>
      </c>
      <c r="AA120" s="13">
        <v>4109.437205860354</v>
      </c>
      <c r="AB120" s="13">
        <v>4342.6304948912366</v>
      </c>
      <c r="AC120" s="13"/>
      <c r="AD120" s="14">
        <f t="shared" si="49"/>
        <v>6465.9160881673542</v>
      </c>
      <c r="AE120" s="14">
        <f t="shared" si="49"/>
        <v>6522.7752183303437</v>
      </c>
      <c r="AF120" s="14">
        <f t="shared" si="49"/>
        <v>6857.5563324741779</v>
      </c>
      <c r="AG120" s="14">
        <f t="shared" si="47"/>
        <v>6997.07170617672</v>
      </c>
      <c r="AH120" s="165">
        <v>6753.2070868724913</v>
      </c>
      <c r="AI120" s="165">
        <v>6890.0165574770926</v>
      </c>
      <c r="AJ120" s="165">
        <v>6929.6901478487289</v>
      </c>
      <c r="AK120" s="165">
        <v>7094.2076823580082</v>
      </c>
      <c r="AL120" s="14">
        <f t="shared" si="50"/>
        <v>6499.3227542706863</v>
      </c>
      <c r="AM120" s="14">
        <f t="shared" si="50"/>
        <v>6864.5958558867278</v>
      </c>
      <c r="AN120" s="14">
        <f t="shared" si="50"/>
        <v>7338.9064369235557</v>
      </c>
      <c r="AO120" s="14">
        <f t="shared" si="48"/>
        <v>0</v>
      </c>
      <c r="AP120" s="13">
        <v>204473</v>
      </c>
      <c r="AQ120" s="13">
        <v>204685.14799999999</v>
      </c>
      <c r="AR120" s="13">
        <v>205317.003</v>
      </c>
      <c r="AS120" s="14">
        <f t="shared" si="32"/>
        <v>1155.3450296481819</v>
      </c>
      <c r="AT120" s="14">
        <f t="shared" si="32"/>
        <v>1193.1387557688709</v>
      </c>
      <c r="AU120" s="14">
        <f t="shared" si="32"/>
        <v>1273.6835598887194</v>
      </c>
      <c r="AV120" s="14">
        <f t="shared" si="33"/>
        <v>1285.3308501020961</v>
      </c>
      <c r="AW120" s="14">
        <f t="shared" si="33"/>
        <v>1282.1591098534498</v>
      </c>
      <c r="AX120" s="14">
        <f t="shared" si="33"/>
        <v>1381.2391006985986</v>
      </c>
      <c r="AY120" s="14">
        <f t="shared" si="33"/>
        <v>1324.0685364590272</v>
      </c>
      <c r="AZ120" s="14">
        <f t="shared" si="34"/>
        <v>1329.0651077449609</v>
      </c>
      <c r="BA120" s="14">
        <f t="shared" si="42"/>
        <v>1206.7122966435018</v>
      </c>
      <c r="BB120" s="14">
        <f t="shared" si="42"/>
        <v>1346.0471738899071</v>
      </c>
      <c r="BC120" s="14">
        <f t="shared" si="42"/>
        <v>1463.8462884626683</v>
      </c>
      <c r="BD120" s="14">
        <f t="shared" si="35"/>
        <v>0</v>
      </c>
      <c r="BE120" s="14">
        <f t="shared" si="43"/>
        <v>2006.8896361352488</v>
      </c>
      <c r="BF120" s="14">
        <f t="shared" si="43"/>
        <v>1996.9035570696669</v>
      </c>
      <c r="BG120" s="14">
        <f t="shared" si="43"/>
        <v>2080.087516230953</v>
      </c>
      <c r="BH120" s="14">
        <f t="shared" si="36"/>
        <v>2133.1251417203885</v>
      </c>
      <c r="BI120" s="14">
        <f t="shared" si="36"/>
        <v>2017.1555462702534</v>
      </c>
      <c r="BJ120" s="14">
        <f t="shared" si="36"/>
        <v>1984.9145380974576</v>
      </c>
      <c r="BK120" s="14">
        <f t="shared" si="36"/>
        <v>2061.467842491501</v>
      </c>
      <c r="BL120" s="14">
        <f t="shared" si="37"/>
        <v>2126.1809647676064</v>
      </c>
      <c r="BM120" s="14">
        <f t="shared" si="44"/>
        <v>1968.5658404251863</v>
      </c>
      <c r="BN120" s="14">
        <f t="shared" si="44"/>
        <v>2007.6870481391031</v>
      </c>
      <c r="BO120" s="14">
        <f t="shared" si="44"/>
        <v>2121.6148495987782</v>
      </c>
      <c r="BP120" s="14">
        <f t="shared" si="38"/>
        <v>0</v>
      </c>
      <c r="BQ120" s="14">
        <f t="shared" si="45"/>
        <v>3162.234665783431</v>
      </c>
      <c r="BR120" s="14">
        <f t="shared" si="45"/>
        <v>3190.0423128385382</v>
      </c>
      <c r="BS120" s="14">
        <f t="shared" si="45"/>
        <v>3353.7710761196722</v>
      </c>
      <c r="BT120" s="14">
        <f t="shared" si="39"/>
        <v>3418.4559918224845</v>
      </c>
      <c r="BU120" s="14">
        <f t="shared" si="39"/>
        <v>3299.3146561237022</v>
      </c>
      <c r="BV120" s="14">
        <f t="shared" si="39"/>
        <v>3366.1536387960564</v>
      </c>
      <c r="BW120" s="14">
        <f t="shared" si="39"/>
        <v>3385.5363789505282</v>
      </c>
      <c r="BX120" s="14">
        <f t="shared" si="40"/>
        <v>3455.2460725125666</v>
      </c>
      <c r="BY120" s="14">
        <f t="shared" si="46"/>
        <v>3175.2781370686876</v>
      </c>
      <c r="BZ120" s="14">
        <f t="shared" si="46"/>
        <v>3353.7342220290102</v>
      </c>
      <c r="CA120" s="14">
        <f t="shared" si="46"/>
        <v>3585.4611380614465</v>
      </c>
      <c r="CB120" s="14">
        <f t="shared" si="41"/>
        <v>0</v>
      </c>
    </row>
    <row r="121" spans="1:80" x14ac:dyDescent="0.3">
      <c r="A121" s="230" t="s">
        <v>148</v>
      </c>
      <c r="B121" s="230" t="s">
        <v>167</v>
      </c>
      <c r="C121" s="230" t="s">
        <v>142</v>
      </c>
      <c r="D121" s="230" t="s">
        <v>456</v>
      </c>
      <c r="E121" s="230" t="s">
        <v>457</v>
      </c>
      <c r="F121" s="13">
        <v>4998.7096332617075</v>
      </c>
      <c r="G121" s="13">
        <v>5143.8896308807407</v>
      </c>
      <c r="H121" s="13">
        <v>5626.3011369237402</v>
      </c>
      <c r="I121" s="13">
        <v>5234.6931783728432</v>
      </c>
      <c r="J121" s="13">
        <v>5350.3343976186952</v>
      </c>
      <c r="K121" s="13">
        <v>5339.8603733756063</v>
      </c>
      <c r="L121" s="13">
        <v>5632.9036017583649</v>
      </c>
      <c r="M121" s="13">
        <v>5552.2688116830914</v>
      </c>
      <c r="N121" s="13">
        <v>5509.5452470580249</v>
      </c>
      <c r="O121" s="13">
        <v>5296.3477826763665</v>
      </c>
      <c r="P121" s="13">
        <v>5784.0281581737863</v>
      </c>
      <c r="Q121" s="13"/>
      <c r="R121" s="13">
        <v>11519.583168563586</v>
      </c>
      <c r="S121" s="13">
        <v>11211.503441080547</v>
      </c>
      <c r="T121" s="13">
        <v>12086.815797381152</v>
      </c>
      <c r="U121" s="13">
        <v>11999.140437153052</v>
      </c>
      <c r="V121" s="13">
        <v>11510.977516981897</v>
      </c>
      <c r="W121" s="13">
        <v>11487.287775594499</v>
      </c>
      <c r="X121" s="13">
        <v>11944.599966499674</v>
      </c>
      <c r="Y121" s="13">
        <v>11963.564578693453</v>
      </c>
      <c r="Z121" s="13">
        <v>11804.742488044936</v>
      </c>
      <c r="AA121" s="13">
        <v>11655.86542339659</v>
      </c>
      <c r="AB121" s="13">
        <v>12459.501485035677</v>
      </c>
      <c r="AC121" s="13"/>
      <c r="AD121" s="14">
        <f t="shared" si="49"/>
        <v>16518.292801825293</v>
      </c>
      <c r="AE121" s="14">
        <f t="shared" si="49"/>
        <v>16355.393071961287</v>
      </c>
      <c r="AF121" s="14">
        <f t="shared" si="49"/>
        <v>17713.116934304893</v>
      </c>
      <c r="AG121" s="14">
        <f t="shared" si="47"/>
        <v>17233.833615525895</v>
      </c>
      <c r="AH121" s="165">
        <v>16861.311914600592</v>
      </c>
      <c r="AI121" s="165">
        <v>16827.148148970104</v>
      </c>
      <c r="AJ121" s="165">
        <v>17577.503568258042</v>
      </c>
      <c r="AK121" s="165">
        <v>17515.833390376545</v>
      </c>
      <c r="AL121" s="14">
        <f t="shared" si="50"/>
        <v>17314.28773510296</v>
      </c>
      <c r="AM121" s="14">
        <f t="shared" si="50"/>
        <v>16952.213206072956</v>
      </c>
      <c r="AN121" s="14">
        <f t="shared" si="50"/>
        <v>18243.529643209462</v>
      </c>
      <c r="AO121" s="14">
        <f t="shared" si="48"/>
        <v>0</v>
      </c>
      <c r="AP121" s="13">
        <v>611633</v>
      </c>
      <c r="AQ121" s="13">
        <v>611851.24699999997</v>
      </c>
      <c r="AR121" s="13">
        <v>613061.28800000006</v>
      </c>
      <c r="AS121" s="14">
        <f t="shared" si="32"/>
        <v>817.27271636123419</v>
      </c>
      <c r="AT121" s="14">
        <f t="shared" si="32"/>
        <v>841.00917231096764</v>
      </c>
      <c r="AU121" s="14">
        <f t="shared" si="32"/>
        <v>919.88187964412316</v>
      </c>
      <c r="AV121" s="14">
        <f t="shared" si="33"/>
        <v>855.54997297780187</v>
      </c>
      <c r="AW121" s="14">
        <f t="shared" si="33"/>
        <v>874.45019093320491</v>
      </c>
      <c r="AX121" s="14">
        <f t="shared" si="33"/>
        <v>872.73833297844146</v>
      </c>
      <c r="AY121" s="14">
        <f t="shared" si="33"/>
        <v>920.63285469750224</v>
      </c>
      <c r="AZ121" s="14">
        <f t="shared" si="34"/>
        <v>905.66292805672811</v>
      </c>
      <c r="BA121" s="14">
        <f t="shared" si="42"/>
        <v>900.47136033017273</v>
      </c>
      <c r="BB121" s="14">
        <f t="shared" si="42"/>
        <v>865.6267039815915</v>
      </c>
      <c r="BC121" s="14">
        <f t="shared" si="42"/>
        <v>945.332413153321</v>
      </c>
      <c r="BD121" s="14">
        <f t="shared" si="35"/>
        <v>0</v>
      </c>
      <c r="BE121" s="14">
        <f t="shared" si="43"/>
        <v>1883.4142645284976</v>
      </c>
      <c r="BF121" s="14">
        <f t="shared" si="43"/>
        <v>1833.0442342189758</v>
      </c>
      <c r="BG121" s="14">
        <f t="shared" si="43"/>
        <v>1976.1549486998172</v>
      </c>
      <c r="BH121" s="14">
        <f t="shared" si="36"/>
        <v>1961.1205331339386</v>
      </c>
      <c r="BI121" s="14">
        <f t="shared" si="36"/>
        <v>1881.3359576240102</v>
      </c>
      <c r="BJ121" s="14">
        <f t="shared" si="36"/>
        <v>1877.464143763443</v>
      </c>
      <c r="BK121" s="14">
        <f t="shared" si="36"/>
        <v>1952.2065248809856</v>
      </c>
      <c r="BL121" s="14">
        <f t="shared" si="37"/>
        <v>1951.4467497568453</v>
      </c>
      <c r="BM121" s="14">
        <f t="shared" si="44"/>
        <v>1929.348439825103</v>
      </c>
      <c r="BN121" s="14">
        <f t="shared" si="44"/>
        <v>1905.0162078686733</v>
      </c>
      <c r="BO121" s="14">
        <f t="shared" si="44"/>
        <v>2036.3612146132762</v>
      </c>
      <c r="BP121" s="14">
        <f t="shared" si="38"/>
        <v>0</v>
      </c>
      <c r="BQ121" s="14">
        <f t="shared" si="45"/>
        <v>2700.6869808897318</v>
      </c>
      <c r="BR121" s="14">
        <f t="shared" si="45"/>
        <v>2674.0534065299435</v>
      </c>
      <c r="BS121" s="14">
        <f t="shared" si="45"/>
        <v>2896.0368283439402</v>
      </c>
      <c r="BT121" s="14">
        <f t="shared" si="39"/>
        <v>2816.6705061117405</v>
      </c>
      <c r="BU121" s="14">
        <f t="shared" si="39"/>
        <v>2755.7861485572153</v>
      </c>
      <c r="BV121" s="14">
        <f t="shared" si="39"/>
        <v>2750.2024767418843</v>
      </c>
      <c r="BW121" s="14">
        <f t="shared" si="39"/>
        <v>2872.8393795784882</v>
      </c>
      <c r="BX121" s="14">
        <f t="shared" si="40"/>
        <v>2857.1096778135734</v>
      </c>
      <c r="BY121" s="14">
        <f t="shared" si="46"/>
        <v>2829.8198001552755</v>
      </c>
      <c r="BZ121" s="14">
        <f t="shared" si="46"/>
        <v>2770.6429118502651</v>
      </c>
      <c r="CA121" s="14">
        <f t="shared" si="46"/>
        <v>2981.6936277665973</v>
      </c>
      <c r="CB121" s="14">
        <f t="shared" si="41"/>
        <v>0</v>
      </c>
    </row>
    <row r="122" spans="1:80" x14ac:dyDescent="0.3">
      <c r="A122" s="230" t="s">
        <v>154</v>
      </c>
      <c r="B122" s="230" t="s">
        <v>176</v>
      </c>
      <c r="C122" s="230" t="s">
        <v>203</v>
      </c>
      <c r="D122" s="230" t="s">
        <v>458</v>
      </c>
      <c r="E122" s="230" t="s">
        <v>459</v>
      </c>
      <c r="F122" s="13">
        <v>7630.2811636100996</v>
      </c>
      <c r="G122" s="13">
        <v>7229.9722208451794</v>
      </c>
      <c r="H122" s="13">
        <v>7919.634186555938</v>
      </c>
      <c r="I122" s="13">
        <v>7023.9952755661379</v>
      </c>
      <c r="J122" s="13">
        <v>8302.0093715535113</v>
      </c>
      <c r="K122" s="13">
        <v>8143.5227627760978</v>
      </c>
      <c r="L122" s="13">
        <v>8541.9992372863362</v>
      </c>
      <c r="M122" s="13">
        <v>8617.3957932588855</v>
      </c>
      <c r="N122" s="13">
        <v>7927.2563787404079</v>
      </c>
      <c r="O122" s="13">
        <v>8248.8044623074347</v>
      </c>
      <c r="P122" s="13">
        <v>9016.6405990095245</v>
      </c>
      <c r="Q122" s="13"/>
      <c r="R122" s="13">
        <v>13853.171985287499</v>
      </c>
      <c r="S122" s="13">
        <v>13779.264927967006</v>
      </c>
      <c r="T122" s="13">
        <v>13601.92190844136</v>
      </c>
      <c r="U122" s="13">
        <v>13772.229563388093</v>
      </c>
      <c r="V122" s="13">
        <v>13939.710010638948</v>
      </c>
      <c r="W122" s="13">
        <v>13681.287142895788</v>
      </c>
      <c r="X122" s="13">
        <v>14350.681010729568</v>
      </c>
      <c r="Y122" s="13">
        <v>14478.520122373713</v>
      </c>
      <c r="Z122" s="13">
        <v>13796.622973651996</v>
      </c>
      <c r="AA122" s="13">
        <v>14118.515549853577</v>
      </c>
      <c r="AB122" s="13">
        <v>15062.191638521947</v>
      </c>
      <c r="AC122" s="13"/>
      <c r="AD122" s="14">
        <f t="shared" si="49"/>
        <v>21483.453148897599</v>
      </c>
      <c r="AE122" s="14">
        <f t="shared" si="49"/>
        <v>21009.237148812186</v>
      </c>
      <c r="AF122" s="14">
        <f t="shared" si="49"/>
        <v>21521.556094997297</v>
      </c>
      <c r="AG122" s="14">
        <f t="shared" si="47"/>
        <v>20796.224838954229</v>
      </c>
      <c r="AH122" s="165">
        <v>22241.719382192456</v>
      </c>
      <c r="AI122" s="165">
        <v>21824.809905671886</v>
      </c>
      <c r="AJ122" s="165">
        <v>22892.680248015902</v>
      </c>
      <c r="AK122" s="165">
        <v>23095.915915632602</v>
      </c>
      <c r="AL122" s="14">
        <f t="shared" si="50"/>
        <v>21723.879352392403</v>
      </c>
      <c r="AM122" s="14">
        <f t="shared" si="50"/>
        <v>22367.320012161013</v>
      </c>
      <c r="AN122" s="14">
        <f t="shared" si="50"/>
        <v>24078.832237531471</v>
      </c>
      <c r="AO122" s="14">
        <f t="shared" si="48"/>
        <v>0</v>
      </c>
      <c r="AP122" s="13">
        <v>741209</v>
      </c>
      <c r="AQ122" s="13">
        <v>745608.93</v>
      </c>
      <c r="AR122" s="13">
        <v>752153.14199999999</v>
      </c>
      <c r="AS122" s="14">
        <f t="shared" si="32"/>
        <v>1029.4371983624185</v>
      </c>
      <c r="AT122" s="14">
        <f t="shared" si="32"/>
        <v>975.42963197224799</v>
      </c>
      <c r="AU122" s="14">
        <f t="shared" si="32"/>
        <v>1068.475178600899</v>
      </c>
      <c r="AV122" s="14">
        <f t="shared" si="33"/>
        <v>942.04816934879489</v>
      </c>
      <c r="AW122" s="14">
        <f t="shared" si="33"/>
        <v>1113.4535863932733</v>
      </c>
      <c r="AX122" s="14">
        <f t="shared" si="33"/>
        <v>1092.1975897976567</v>
      </c>
      <c r="AY122" s="14">
        <f t="shared" si="33"/>
        <v>1145.6406828826925</v>
      </c>
      <c r="AZ122" s="14">
        <f t="shared" si="34"/>
        <v>1145.6969747337553</v>
      </c>
      <c r="BA122" s="14">
        <f t="shared" si="42"/>
        <v>1063.1922526384451</v>
      </c>
      <c r="BB122" s="14">
        <f t="shared" si="42"/>
        <v>1106.31782029588</v>
      </c>
      <c r="BC122" s="14">
        <f t="shared" si="42"/>
        <v>1209.2989013703905</v>
      </c>
      <c r="BD122" s="14">
        <f t="shared" si="35"/>
        <v>0</v>
      </c>
      <c r="BE122" s="14">
        <f t="shared" si="43"/>
        <v>1868.9967317298494</v>
      </c>
      <c r="BF122" s="14">
        <f t="shared" si="43"/>
        <v>1859.025582253724</v>
      </c>
      <c r="BG122" s="14">
        <f t="shared" si="43"/>
        <v>1835.0993995541555</v>
      </c>
      <c r="BH122" s="14">
        <f t="shared" si="36"/>
        <v>1847.1116706432274</v>
      </c>
      <c r="BI122" s="14">
        <f t="shared" si="36"/>
        <v>1869.5739079518464</v>
      </c>
      <c r="BJ122" s="14">
        <f t="shared" si="36"/>
        <v>1834.9146036778002</v>
      </c>
      <c r="BK122" s="14">
        <f t="shared" si="36"/>
        <v>1924.6927488823887</v>
      </c>
      <c r="BL122" s="14">
        <f t="shared" si="37"/>
        <v>1924.9431151580184</v>
      </c>
      <c r="BM122" s="14">
        <f t="shared" si="44"/>
        <v>1850.3832798316935</v>
      </c>
      <c r="BN122" s="14">
        <f t="shared" si="44"/>
        <v>1893.5550503470465</v>
      </c>
      <c r="BO122" s="14">
        <f t="shared" si="44"/>
        <v>2020.1195335096033</v>
      </c>
      <c r="BP122" s="14">
        <f t="shared" si="38"/>
        <v>0</v>
      </c>
      <c r="BQ122" s="14">
        <f t="shared" si="45"/>
        <v>2898.4339300922679</v>
      </c>
      <c r="BR122" s="14">
        <f t="shared" si="45"/>
        <v>2834.4552142259722</v>
      </c>
      <c r="BS122" s="14">
        <f t="shared" si="45"/>
        <v>2903.5745781550545</v>
      </c>
      <c r="BT122" s="14">
        <f t="shared" si="39"/>
        <v>2789.1598399920222</v>
      </c>
      <c r="BU122" s="14">
        <f t="shared" si="39"/>
        <v>2983.0274943451191</v>
      </c>
      <c r="BV122" s="14">
        <f t="shared" si="39"/>
        <v>2927.1121934754569</v>
      </c>
      <c r="BW122" s="14">
        <f t="shared" si="39"/>
        <v>3070.3334317650811</v>
      </c>
      <c r="BX122" s="14">
        <f t="shared" si="40"/>
        <v>3070.6400898917741</v>
      </c>
      <c r="BY122" s="14">
        <f t="shared" si="46"/>
        <v>2913.5755324701381</v>
      </c>
      <c r="BZ122" s="14">
        <f t="shared" si="46"/>
        <v>2999.872870642927</v>
      </c>
      <c r="CA122" s="14">
        <f t="shared" si="46"/>
        <v>3229.4184348799936</v>
      </c>
      <c r="CB122" s="14">
        <f t="shared" si="41"/>
        <v>0</v>
      </c>
    </row>
    <row r="123" spans="1:80" x14ac:dyDescent="0.3">
      <c r="A123" s="230" t="s">
        <v>148</v>
      </c>
      <c r="B123" s="230" t="s">
        <v>143</v>
      </c>
      <c r="C123" s="230" t="s">
        <v>156</v>
      </c>
      <c r="D123" s="230" t="s">
        <v>460</v>
      </c>
      <c r="E123" s="230" t="s">
        <v>461</v>
      </c>
      <c r="F123" s="13">
        <v>3611.8385249257776</v>
      </c>
      <c r="G123" s="13">
        <v>3673.322490170438</v>
      </c>
      <c r="H123" s="13">
        <v>3916.1305201389532</v>
      </c>
      <c r="I123" s="13">
        <v>3900.1813903405505</v>
      </c>
      <c r="J123" s="13">
        <v>3839.0865851305962</v>
      </c>
      <c r="K123" s="13">
        <v>4110.8555209528495</v>
      </c>
      <c r="L123" s="13">
        <v>3911.2196508714569</v>
      </c>
      <c r="M123" s="13">
        <v>3677.1555627053594</v>
      </c>
      <c r="N123" s="13">
        <v>3814.7073181667438</v>
      </c>
      <c r="O123" s="13">
        <v>3958.8458135136862</v>
      </c>
      <c r="P123" s="13">
        <v>4407.3275665626334</v>
      </c>
      <c r="Q123" s="13"/>
      <c r="R123" s="13">
        <v>6165.2108737355593</v>
      </c>
      <c r="S123" s="13">
        <v>6234.2827202965855</v>
      </c>
      <c r="T123" s="13">
        <v>6419.5704974318505</v>
      </c>
      <c r="U123" s="13">
        <v>6552.5850840752937</v>
      </c>
      <c r="V123" s="13">
        <v>6359.0008916099669</v>
      </c>
      <c r="W123" s="13">
        <v>6401.906093642664</v>
      </c>
      <c r="X123" s="13">
        <v>6444.986779553722</v>
      </c>
      <c r="Y123" s="13">
        <v>6486.9030646823148</v>
      </c>
      <c r="Z123" s="13">
        <v>6258.8252682963875</v>
      </c>
      <c r="AA123" s="13">
        <v>6280.730414101954</v>
      </c>
      <c r="AB123" s="13">
        <v>6586.7142322132431</v>
      </c>
      <c r="AC123" s="13"/>
      <c r="AD123" s="14">
        <f t="shared" si="49"/>
        <v>9777.0493986613365</v>
      </c>
      <c r="AE123" s="14">
        <f t="shared" si="49"/>
        <v>9907.6052104670234</v>
      </c>
      <c r="AF123" s="14">
        <f t="shared" si="49"/>
        <v>10335.701017570804</v>
      </c>
      <c r="AG123" s="14">
        <f t="shared" si="47"/>
        <v>10452.766474415845</v>
      </c>
      <c r="AH123" s="165">
        <v>10198.087476740564</v>
      </c>
      <c r="AI123" s="165">
        <v>10512.761614595514</v>
      </c>
      <c r="AJ123" s="165">
        <v>10356.206430425178</v>
      </c>
      <c r="AK123" s="165">
        <v>10164.058627387674</v>
      </c>
      <c r="AL123" s="14">
        <f t="shared" si="50"/>
        <v>10073.53258646313</v>
      </c>
      <c r="AM123" s="14">
        <f t="shared" si="50"/>
        <v>10239.57622761564</v>
      </c>
      <c r="AN123" s="14">
        <f t="shared" si="50"/>
        <v>10994.041798775877</v>
      </c>
      <c r="AO123" s="14">
        <f t="shared" si="48"/>
        <v>0</v>
      </c>
      <c r="AP123" s="13">
        <v>319030</v>
      </c>
      <c r="AQ123" s="13">
        <v>317516.79800000001</v>
      </c>
      <c r="AR123" s="13">
        <v>317687.495</v>
      </c>
      <c r="AS123" s="14">
        <f t="shared" si="32"/>
        <v>1132.1313120790451</v>
      </c>
      <c r="AT123" s="14">
        <f t="shared" si="32"/>
        <v>1151.4034699465374</v>
      </c>
      <c r="AU123" s="14">
        <f t="shared" si="32"/>
        <v>1227.511682330487</v>
      </c>
      <c r="AV123" s="14">
        <f t="shared" si="33"/>
        <v>1228.3385996921493</v>
      </c>
      <c r="AW123" s="14">
        <f t="shared" si="33"/>
        <v>1209.0971593668553</v>
      </c>
      <c r="AX123" s="14">
        <f t="shared" si="33"/>
        <v>1294.6891461638038</v>
      </c>
      <c r="AY123" s="14">
        <f t="shared" si="33"/>
        <v>1231.815033254227</v>
      </c>
      <c r="AZ123" s="14">
        <f t="shared" si="34"/>
        <v>1157.4757019332346</v>
      </c>
      <c r="BA123" s="14">
        <f t="shared" si="42"/>
        <v>1201.419056312965</v>
      </c>
      <c r="BB123" s="14">
        <f t="shared" si="42"/>
        <v>1246.8146058570692</v>
      </c>
      <c r="BC123" s="14">
        <f t="shared" si="42"/>
        <v>1388.0612283582657</v>
      </c>
      <c r="BD123" s="14">
        <f t="shared" si="35"/>
        <v>0</v>
      </c>
      <c r="BE123" s="14">
        <f t="shared" si="43"/>
        <v>1932.486246978516</v>
      </c>
      <c r="BF123" s="14">
        <f t="shared" si="43"/>
        <v>1954.1368273505896</v>
      </c>
      <c r="BG123" s="14">
        <f t="shared" si="43"/>
        <v>2012.2153081001318</v>
      </c>
      <c r="BH123" s="14">
        <f t="shared" si="36"/>
        <v>2063.6971414895957</v>
      </c>
      <c r="BI123" s="14">
        <f t="shared" si="36"/>
        <v>2002.7289679363569</v>
      </c>
      <c r="BJ123" s="14">
        <f t="shared" si="36"/>
        <v>2016.2417024760573</v>
      </c>
      <c r="BK123" s="14">
        <f t="shared" si="36"/>
        <v>2029.8097046045805</v>
      </c>
      <c r="BL123" s="14">
        <f t="shared" si="37"/>
        <v>2041.913253363125</v>
      </c>
      <c r="BM123" s="14">
        <f t="shared" si="44"/>
        <v>1971.1792597179024</v>
      </c>
      <c r="BN123" s="14">
        <f t="shared" si="44"/>
        <v>1978.0781532389835</v>
      </c>
      <c r="BO123" s="14">
        <f t="shared" si="44"/>
        <v>2074.4459107997313</v>
      </c>
      <c r="BP123" s="14">
        <f t="shared" si="38"/>
        <v>0</v>
      </c>
      <c r="BQ123" s="14">
        <f t="shared" si="45"/>
        <v>3064.6175590575613</v>
      </c>
      <c r="BR123" s="14">
        <f t="shared" si="45"/>
        <v>3105.5402972971269</v>
      </c>
      <c r="BS123" s="14">
        <f t="shared" si="45"/>
        <v>3239.726990430619</v>
      </c>
      <c r="BT123" s="14">
        <f t="shared" si="39"/>
        <v>3292.0357411817454</v>
      </c>
      <c r="BU123" s="14">
        <f t="shared" si="39"/>
        <v>3211.8261273032126</v>
      </c>
      <c r="BV123" s="14">
        <f t="shared" si="39"/>
        <v>3310.9308486398613</v>
      </c>
      <c r="BW123" s="14">
        <f t="shared" si="39"/>
        <v>3261.6247378588073</v>
      </c>
      <c r="BX123" s="14">
        <f t="shared" si="40"/>
        <v>3199.3889552963597</v>
      </c>
      <c r="BY123" s="14">
        <f t="shared" si="46"/>
        <v>3172.598316030867</v>
      </c>
      <c r="BZ123" s="14">
        <f t="shared" si="46"/>
        <v>3224.8927590960529</v>
      </c>
      <c r="CA123" s="14">
        <f t="shared" si="46"/>
        <v>3462.5071391579968</v>
      </c>
      <c r="CB123" s="14">
        <f t="shared" si="41"/>
        <v>0</v>
      </c>
    </row>
    <row r="124" spans="1:80" x14ac:dyDescent="0.3">
      <c r="A124" s="230" t="s">
        <v>154</v>
      </c>
      <c r="B124" s="230" t="s">
        <v>176</v>
      </c>
      <c r="C124" s="230" t="s">
        <v>190</v>
      </c>
      <c r="D124" s="230" t="s">
        <v>464</v>
      </c>
      <c r="E124" s="230" t="s">
        <v>465</v>
      </c>
      <c r="F124" s="13">
        <v>1842.9452149308481</v>
      </c>
      <c r="G124" s="13">
        <v>1918.5313822629014</v>
      </c>
      <c r="H124" s="13">
        <v>2090.8110411185071</v>
      </c>
      <c r="I124" s="13">
        <v>2259.5859850752313</v>
      </c>
      <c r="J124" s="13">
        <v>1927.6741027879343</v>
      </c>
      <c r="K124" s="13">
        <v>1949.3970597701291</v>
      </c>
      <c r="L124" s="13">
        <v>1949.3538303526529</v>
      </c>
      <c r="M124" s="13">
        <v>1906.8018158301647</v>
      </c>
      <c r="N124" s="13">
        <v>2340.2726458400748</v>
      </c>
      <c r="O124" s="13">
        <v>2349.7226289594028</v>
      </c>
      <c r="P124" s="13">
        <v>2415.5718434391815</v>
      </c>
      <c r="Q124" s="13"/>
      <c r="R124" s="13">
        <v>5441.6830315854049</v>
      </c>
      <c r="S124" s="13">
        <v>5308.6956257572874</v>
      </c>
      <c r="T124" s="13">
        <v>5521.4859542969534</v>
      </c>
      <c r="U124" s="13">
        <v>5652.3022719408473</v>
      </c>
      <c r="V124" s="13">
        <v>5476.0237996383948</v>
      </c>
      <c r="W124" s="13">
        <v>5535.7659616453666</v>
      </c>
      <c r="X124" s="13">
        <v>5534.8759645322225</v>
      </c>
      <c r="Y124" s="13">
        <v>5416.4487018081882</v>
      </c>
      <c r="Z124" s="13">
        <v>5513.8390619680549</v>
      </c>
      <c r="AA124" s="13">
        <v>5591.2012515920305</v>
      </c>
      <c r="AB124" s="13">
        <v>5794.878007215274</v>
      </c>
      <c r="AC124" s="13"/>
      <c r="AD124" s="14">
        <f t="shared" si="49"/>
        <v>7284.6282465162531</v>
      </c>
      <c r="AE124" s="14">
        <f t="shared" si="49"/>
        <v>7227.2270080201888</v>
      </c>
      <c r="AF124" s="14">
        <f t="shared" si="49"/>
        <v>7612.2969954154605</v>
      </c>
      <c r="AG124" s="14">
        <f t="shared" si="47"/>
        <v>7911.8882570160786</v>
      </c>
      <c r="AH124" s="165">
        <v>7403.6979024263292</v>
      </c>
      <c r="AI124" s="165">
        <v>7485.1630214154957</v>
      </c>
      <c r="AJ124" s="165">
        <v>7484.2297948848754</v>
      </c>
      <c r="AK124" s="165">
        <v>7323.2505176383529</v>
      </c>
      <c r="AL124" s="14">
        <f t="shared" si="50"/>
        <v>7854.1117078081297</v>
      </c>
      <c r="AM124" s="14">
        <f t="shared" si="50"/>
        <v>7940.9238805514333</v>
      </c>
      <c r="AN124" s="14">
        <f t="shared" si="50"/>
        <v>8210.4498506544551</v>
      </c>
      <c r="AO124" s="14">
        <f t="shared" si="48"/>
        <v>0</v>
      </c>
      <c r="AP124" s="13">
        <v>329209</v>
      </c>
      <c r="AQ124" s="13">
        <v>329462.48800000001</v>
      </c>
      <c r="AR124" s="13">
        <v>331286.11099999998</v>
      </c>
      <c r="AS124" s="14">
        <f t="shared" si="32"/>
        <v>559.81009478199201</v>
      </c>
      <c r="AT124" s="14">
        <f t="shared" si="32"/>
        <v>582.7700282382624</v>
      </c>
      <c r="AU124" s="14">
        <f t="shared" si="32"/>
        <v>635.10142223283901</v>
      </c>
      <c r="AV124" s="14">
        <f t="shared" si="33"/>
        <v>685.84013882491877</v>
      </c>
      <c r="AW124" s="14">
        <f t="shared" si="33"/>
        <v>585.09668717973568</v>
      </c>
      <c r="AX124" s="14">
        <f t="shared" si="33"/>
        <v>591.69014099417871</v>
      </c>
      <c r="AY124" s="14">
        <f t="shared" si="33"/>
        <v>591.67701979857964</v>
      </c>
      <c r="AZ124" s="14">
        <f t="shared" si="34"/>
        <v>575.57553803701865</v>
      </c>
      <c r="BA124" s="14">
        <f t="shared" si="42"/>
        <v>710.33053263413547</v>
      </c>
      <c r="BB124" s="14">
        <f t="shared" si="42"/>
        <v>713.19883584421996</v>
      </c>
      <c r="BC124" s="14">
        <f t="shared" si="42"/>
        <v>733.18569834851166</v>
      </c>
      <c r="BD124" s="14">
        <f t="shared" si="35"/>
        <v>0</v>
      </c>
      <c r="BE124" s="14">
        <f t="shared" si="43"/>
        <v>1652.9569457655789</v>
      </c>
      <c r="BF124" s="14">
        <f t="shared" si="43"/>
        <v>1612.5609037897771</v>
      </c>
      <c r="BG124" s="14">
        <f t="shared" si="43"/>
        <v>1677.1977541005724</v>
      </c>
      <c r="BH124" s="14">
        <f t="shared" si="36"/>
        <v>1715.6133028233694</v>
      </c>
      <c r="BI124" s="14">
        <f t="shared" si="36"/>
        <v>1662.1084339162749</v>
      </c>
      <c r="BJ124" s="14">
        <f t="shared" si="36"/>
        <v>1680.2416552033585</v>
      </c>
      <c r="BK124" s="14">
        <f t="shared" si="36"/>
        <v>1679.9715191042394</v>
      </c>
      <c r="BL124" s="14">
        <f t="shared" si="37"/>
        <v>1634.9760892355032</v>
      </c>
      <c r="BM124" s="14">
        <f t="shared" si="44"/>
        <v>1673.5862997453155</v>
      </c>
      <c r="BN124" s="14">
        <f t="shared" si="44"/>
        <v>1697.0676344774131</v>
      </c>
      <c r="BO124" s="14">
        <f t="shared" si="44"/>
        <v>1758.8885588745002</v>
      </c>
      <c r="BP124" s="14">
        <f t="shared" si="38"/>
        <v>0</v>
      </c>
      <c r="BQ124" s="14">
        <f t="shared" si="45"/>
        <v>2212.767040547571</v>
      </c>
      <c r="BR124" s="14">
        <f t="shared" si="45"/>
        <v>2195.3309320280396</v>
      </c>
      <c r="BS124" s="14">
        <f t="shared" si="45"/>
        <v>2312.2991763334112</v>
      </c>
      <c r="BT124" s="14">
        <f t="shared" si="39"/>
        <v>2401.4534416482879</v>
      </c>
      <c r="BU124" s="14">
        <f t="shared" si="39"/>
        <v>2247.2051210960103</v>
      </c>
      <c r="BV124" s="14">
        <f t="shared" si="39"/>
        <v>2271.9317961975371</v>
      </c>
      <c r="BW124" s="14">
        <f t="shared" si="39"/>
        <v>2271.6485389028189</v>
      </c>
      <c r="BX124" s="14">
        <f t="shared" si="40"/>
        <v>2210.5516272725217</v>
      </c>
      <c r="BY124" s="14">
        <f t="shared" si="46"/>
        <v>2383.9168323794511</v>
      </c>
      <c r="BZ124" s="14">
        <f t="shared" si="46"/>
        <v>2410.2664703216328</v>
      </c>
      <c r="CA124" s="14">
        <f t="shared" si="46"/>
        <v>2492.074257223012</v>
      </c>
      <c r="CB124" s="14">
        <f t="shared" si="41"/>
        <v>0</v>
      </c>
    </row>
    <row r="125" spans="1:80" x14ac:dyDescent="0.3">
      <c r="A125" s="230" t="s">
        <v>154</v>
      </c>
      <c r="B125" s="230" t="s">
        <v>176</v>
      </c>
      <c r="C125" s="230" t="s">
        <v>190</v>
      </c>
      <c r="D125" s="230" t="s">
        <v>466</v>
      </c>
      <c r="E125" s="230" t="s">
        <v>467</v>
      </c>
      <c r="F125" s="13">
        <v>5695.9499375047126</v>
      </c>
      <c r="G125" s="13">
        <v>5716.849075349859</v>
      </c>
      <c r="H125" s="13">
        <v>5770.6391692634388</v>
      </c>
      <c r="I125" s="13">
        <v>5924.2254237240122</v>
      </c>
      <c r="J125" s="13">
        <v>5931.766151914786</v>
      </c>
      <c r="K125" s="13">
        <v>5891.4432858827286</v>
      </c>
      <c r="L125" s="13">
        <v>6123.8486774316261</v>
      </c>
      <c r="M125" s="13">
        <v>6084.6179860578559</v>
      </c>
      <c r="N125" s="13">
        <v>6266.6408891023693</v>
      </c>
      <c r="O125" s="13">
        <v>6563.8501937960373</v>
      </c>
      <c r="P125" s="13">
        <v>7071.8001010837943</v>
      </c>
      <c r="Q125" s="13"/>
      <c r="R125" s="13">
        <v>14873.860135981615</v>
      </c>
      <c r="S125" s="13">
        <v>14620.437295380918</v>
      </c>
      <c r="T125" s="13">
        <v>14981.12418682823</v>
      </c>
      <c r="U125" s="13">
        <v>15479.316782752127</v>
      </c>
      <c r="V125" s="13">
        <v>14802.216650878017</v>
      </c>
      <c r="W125" s="13">
        <v>14847.253998603865</v>
      </c>
      <c r="X125" s="13">
        <v>15335.544478994623</v>
      </c>
      <c r="Y125" s="13">
        <v>15466.358237944532</v>
      </c>
      <c r="Z125" s="13">
        <v>15339.398387401696</v>
      </c>
      <c r="AA125" s="13">
        <v>15176.29570141045</v>
      </c>
      <c r="AB125" s="13">
        <v>15952.149950368896</v>
      </c>
      <c r="AC125" s="13"/>
      <c r="AD125" s="14">
        <f t="shared" si="49"/>
        <v>20569.810073486326</v>
      </c>
      <c r="AE125" s="14">
        <f t="shared" si="49"/>
        <v>20337.286370730777</v>
      </c>
      <c r="AF125" s="14">
        <f t="shared" si="49"/>
        <v>20751.763356091669</v>
      </c>
      <c r="AG125" s="14">
        <f t="shared" si="47"/>
        <v>21403.542206476137</v>
      </c>
      <c r="AH125" s="165">
        <v>20733.982802792802</v>
      </c>
      <c r="AI125" s="165">
        <v>20738.697284486592</v>
      </c>
      <c r="AJ125" s="165">
        <v>21459.393156426249</v>
      </c>
      <c r="AK125" s="165">
        <v>21550.976224002388</v>
      </c>
      <c r="AL125" s="14">
        <f t="shared" si="50"/>
        <v>21606.039276504067</v>
      </c>
      <c r="AM125" s="14">
        <f t="shared" si="50"/>
        <v>21740.145895206486</v>
      </c>
      <c r="AN125" s="14">
        <f t="shared" si="50"/>
        <v>23023.950051452688</v>
      </c>
      <c r="AO125" s="14">
        <f t="shared" si="48"/>
        <v>0</v>
      </c>
      <c r="AP125" s="13">
        <v>817851</v>
      </c>
      <c r="AQ125" s="13">
        <v>821135.88199999998</v>
      </c>
      <c r="AR125" s="13">
        <v>826113.85399999982</v>
      </c>
      <c r="AS125" s="14">
        <f t="shared" si="32"/>
        <v>696.45325829579133</v>
      </c>
      <c r="AT125" s="14">
        <f t="shared" si="32"/>
        <v>699.00863058795051</v>
      </c>
      <c r="AU125" s="14">
        <f t="shared" si="32"/>
        <v>705.58563470160686</v>
      </c>
      <c r="AV125" s="14">
        <f t="shared" si="33"/>
        <v>721.46712299244189</v>
      </c>
      <c r="AW125" s="14">
        <f t="shared" si="33"/>
        <v>722.38545190195282</v>
      </c>
      <c r="AX125" s="14">
        <f t="shared" si="33"/>
        <v>717.47483151427161</v>
      </c>
      <c r="AY125" s="14">
        <f t="shared" si="33"/>
        <v>745.77774661558715</v>
      </c>
      <c r="AZ125" s="14">
        <f t="shared" si="34"/>
        <v>736.53503770654083</v>
      </c>
      <c r="BA125" s="14">
        <f t="shared" si="42"/>
        <v>763.16734251571404</v>
      </c>
      <c r="BB125" s="14">
        <f t="shared" si="42"/>
        <v>799.36224170459968</v>
      </c>
      <c r="BC125" s="14">
        <f t="shared" si="42"/>
        <v>861.22166332073584</v>
      </c>
      <c r="BD125" s="14">
        <f t="shared" si="35"/>
        <v>0</v>
      </c>
      <c r="BE125" s="14">
        <f t="shared" si="43"/>
        <v>1818.6515802978313</v>
      </c>
      <c r="BF125" s="14">
        <f t="shared" si="43"/>
        <v>1787.6651487105742</v>
      </c>
      <c r="BG125" s="14">
        <f t="shared" si="43"/>
        <v>1831.7669339315144</v>
      </c>
      <c r="BH125" s="14">
        <f t="shared" si="36"/>
        <v>1885.1102627557723</v>
      </c>
      <c r="BI125" s="14">
        <f t="shared" si="36"/>
        <v>1802.651299907269</v>
      </c>
      <c r="BJ125" s="14">
        <f t="shared" si="36"/>
        <v>1808.1360617734965</v>
      </c>
      <c r="BK125" s="14">
        <f t="shared" si="36"/>
        <v>1867.6013087678737</v>
      </c>
      <c r="BL125" s="14">
        <f t="shared" si="37"/>
        <v>1872.1824071896674</v>
      </c>
      <c r="BM125" s="14">
        <f t="shared" si="44"/>
        <v>1868.0706474597459</v>
      </c>
      <c r="BN125" s="14">
        <f t="shared" si="44"/>
        <v>1848.2075907395861</v>
      </c>
      <c r="BO125" s="14">
        <f t="shared" si="44"/>
        <v>1942.6930791911118</v>
      </c>
      <c r="BP125" s="14">
        <f t="shared" si="38"/>
        <v>0</v>
      </c>
      <c r="BQ125" s="14">
        <f t="shared" si="45"/>
        <v>2515.1048385936224</v>
      </c>
      <c r="BR125" s="14">
        <f t="shared" si="45"/>
        <v>2486.6737792985246</v>
      </c>
      <c r="BS125" s="14">
        <f t="shared" si="45"/>
        <v>2537.3525686331213</v>
      </c>
      <c r="BT125" s="14">
        <f t="shared" si="39"/>
        <v>2606.5773857482136</v>
      </c>
      <c r="BU125" s="14">
        <f t="shared" si="39"/>
        <v>2525.0367518092216</v>
      </c>
      <c r="BV125" s="14">
        <f t="shared" si="39"/>
        <v>2525.6108932877682</v>
      </c>
      <c r="BW125" s="14">
        <f t="shared" si="39"/>
        <v>2613.3790553834606</v>
      </c>
      <c r="BX125" s="14">
        <f t="shared" si="40"/>
        <v>2608.7174448962082</v>
      </c>
      <c r="BY125" s="14">
        <f t="shared" si="46"/>
        <v>2631.2379899754606</v>
      </c>
      <c r="BZ125" s="14">
        <f t="shared" si="46"/>
        <v>2647.569832444186</v>
      </c>
      <c r="CA125" s="14">
        <f t="shared" si="46"/>
        <v>2803.9147425118476</v>
      </c>
      <c r="CB125" s="14">
        <f t="shared" si="41"/>
        <v>0</v>
      </c>
    </row>
    <row r="126" spans="1:80" x14ac:dyDescent="0.3">
      <c r="A126" s="230" t="s">
        <v>148</v>
      </c>
      <c r="B126" s="230" t="s">
        <v>158</v>
      </c>
      <c r="C126" s="230" t="s">
        <v>174</v>
      </c>
      <c r="D126" s="230" t="s">
        <v>470</v>
      </c>
      <c r="E126" s="230" t="s">
        <v>471</v>
      </c>
      <c r="F126" s="13">
        <v>2510.6770607713861</v>
      </c>
      <c r="G126" s="13">
        <v>2639.9253029107349</v>
      </c>
      <c r="H126" s="13">
        <v>3342.7474209939041</v>
      </c>
      <c r="I126" s="13">
        <v>3107.7751638105592</v>
      </c>
      <c r="J126" s="13">
        <v>2867.9230991659551</v>
      </c>
      <c r="K126" s="13">
        <v>2683.9427922080567</v>
      </c>
      <c r="L126" s="13">
        <v>3198.7984923114336</v>
      </c>
      <c r="M126" s="13">
        <v>2914.7133487300375</v>
      </c>
      <c r="N126" s="13">
        <v>3538.0817821220326</v>
      </c>
      <c r="O126" s="13">
        <v>3225.3939864535214</v>
      </c>
      <c r="P126" s="13">
        <v>3715.4040941439162</v>
      </c>
      <c r="Q126" s="13"/>
      <c r="R126" s="13">
        <v>5042.4660534352397</v>
      </c>
      <c r="S126" s="13">
        <v>5128.9331099396231</v>
      </c>
      <c r="T126" s="13">
        <v>5498.7685427781953</v>
      </c>
      <c r="U126" s="13">
        <v>5337.6959264927791</v>
      </c>
      <c r="V126" s="13">
        <v>5078.1828164097842</v>
      </c>
      <c r="W126" s="13">
        <v>5050.9103347154696</v>
      </c>
      <c r="X126" s="13">
        <v>5183.2483543941134</v>
      </c>
      <c r="Y126" s="13">
        <v>5283.3825438284621</v>
      </c>
      <c r="Z126" s="13">
        <v>5424.2561145421641</v>
      </c>
      <c r="AA126" s="13">
        <v>5225.8036524080926</v>
      </c>
      <c r="AB126" s="13">
        <v>5535.4060649959347</v>
      </c>
      <c r="AC126" s="13"/>
      <c r="AD126" s="14">
        <f t="shared" si="49"/>
        <v>7553.1431142066258</v>
      </c>
      <c r="AE126" s="14">
        <f t="shared" si="49"/>
        <v>7768.858412850358</v>
      </c>
      <c r="AF126" s="14">
        <f t="shared" si="49"/>
        <v>8841.515963772099</v>
      </c>
      <c r="AG126" s="14">
        <f t="shared" si="47"/>
        <v>8445.4710903033374</v>
      </c>
      <c r="AH126" s="165">
        <v>7946.1059155757393</v>
      </c>
      <c r="AI126" s="165">
        <v>7734.8531269235264</v>
      </c>
      <c r="AJ126" s="165">
        <v>8382.0468467055471</v>
      </c>
      <c r="AK126" s="165">
        <v>8198.0958925585001</v>
      </c>
      <c r="AL126" s="14">
        <f t="shared" si="50"/>
        <v>8962.3378966641976</v>
      </c>
      <c r="AM126" s="14">
        <f t="shared" si="50"/>
        <v>8451.1976388616131</v>
      </c>
      <c r="AN126" s="14">
        <f t="shared" si="50"/>
        <v>9250.8101591398517</v>
      </c>
      <c r="AO126" s="14">
        <f t="shared" si="48"/>
        <v>0</v>
      </c>
      <c r="AP126" s="13">
        <v>233759</v>
      </c>
      <c r="AQ126" s="13">
        <v>235099.179</v>
      </c>
      <c r="AR126" s="13">
        <v>236458.59099999999</v>
      </c>
      <c r="AS126" s="14">
        <f t="shared" si="32"/>
        <v>1074.0450895030292</v>
      </c>
      <c r="AT126" s="14">
        <f t="shared" si="32"/>
        <v>1129.3363262636881</v>
      </c>
      <c r="AU126" s="14">
        <f t="shared" si="32"/>
        <v>1429.9973138976056</v>
      </c>
      <c r="AV126" s="14">
        <f t="shared" si="33"/>
        <v>1321.8996242477558</v>
      </c>
      <c r="AW126" s="14">
        <f t="shared" si="33"/>
        <v>1219.8779729324172</v>
      </c>
      <c r="AX126" s="14">
        <f t="shared" si="33"/>
        <v>1141.6215078352343</v>
      </c>
      <c r="AY126" s="14">
        <f t="shared" si="33"/>
        <v>1360.6166154716489</v>
      </c>
      <c r="AZ126" s="14">
        <f t="shared" si="34"/>
        <v>1232.6527602162857</v>
      </c>
      <c r="BA126" s="14">
        <f t="shared" si="42"/>
        <v>1504.9315770354233</v>
      </c>
      <c r="BB126" s="14">
        <f t="shared" si="42"/>
        <v>1371.9290727312668</v>
      </c>
      <c r="BC126" s="14">
        <f t="shared" si="42"/>
        <v>1580.3560480081114</v>
      </c>
      <c r="BD126" s="14">
        <f t="shared" si="35"/>
        <v>0</v>
      </c>
      <c r="BE126" s="14">
        <f t="shared" si="43"/>
        <v>2157.1216737902023</v>
      </c>
      <c r="BF126" s="14">
        <f t="shared" si="43"/>
        <v>2194.1115037023701</v>
      </c>
      <c r="BG126" s="14">
        <f t="shared" si="43"/>
        <v>2352.3237790965031</v>
      </c>
      <c r="BH126" s="14">
        <f t="shared" si="36"/>
        <v>2270.4017722208969</v>
      </c>
      <c r="BI126" s="14">
        <f t="shared" si="36"/>
        <v>2160.0172480439774</v>
      </c>
      <c r="BJ126" s="14">
        <f t="shared" si="36"/>
        <v>2148.4168325043233</v>
      </c>
      <c r="BK126" s="14">
        <f t="shared" si="36"/>
        <v>2204.7071267714264</v>
      </c>
      <c r="BL126" s="14">
        <f t="shared" si="37"/>
        <v>2234.3796101823436</v>
      </c>
      <c r="BM126" s="14">
        <f t="shared" si="44"/>
        <v>2307.2203559426994</v>
      </c>
      <c r="BN126" s="14">
        <f t="shared" si="44"/>
        <v>2222.8081249097395</v>
      </c>
      <c r="BO126" s="14">
        <f t="shared" si="44"/>
        <v>2354.4982541159511</v>
      </c>
      <c r="BP126" s="14">
        <f t="shared" si="38"/>
        <v>0</v>
      </c>
      <c r="BQ126" s="14">
        <f t="shared" si="45"/>
        <v>3231.1667632932322</v>
      </c>
      <c r="BR126" s="14">
        <f t="shared" si="45"/>
        <v>3323.4478299660577</v>
      </c>
      <c r="BS126" s="14">
        <f t="shared" si="45"/>
        <v>3782.3210929941088</v>
      </c>
      <c r="BT126" s="14">
        <f t="shared" si="39"/>
        <v>3592.3013964686529</v>
      </c>
      <c r="BU126" s="14">
        <f t="shared" si="39"/>
        <v>3379.8952209763943</v>
      </c>
      <c r="BV126" s="14">
        <f t="shared" si="39"/>
        <v>3290.0383403395581</v>
      </c>
      <c r="BW126" s="14">
        <f t="shared" si="39"/>
        <v>3565.3237422430752</v>
      </c>
      <c r="BX126" s="14">
        <f t="shared" si="40"/>
        <v>3467.0323703986296</v>
      </c>
      <c r="BY126" s="14">
        <f t="shared" si="46"/>
        <v>3812.1519329781231</v>
      </c>
      <c r="BZ126" s="14">
        <f t="shared" si="46"/>
        <v>3594.7371976410063</v>
      </c>
      <c r="CA126" s="14">
        <f t="shared" si="46"/>
        <v>3934.8543021240625</v>
      </c>
      <c r="CB126" s="14">
        <f t="shared" si="41"/>
        <v>0</v>
      </c>
    </row>
    <row r="127" spans="1:80" x14ac:dyDescent="0.3">
      <c r="A127" s="230" t="s">
        <v>181</v>
      </c>
      <c r="B127" s="230" t="s">
        <v>205</v>
      </c>
      <c r="C127" s="230" t="s">
        <v>229</v>
      </c>
      <c r="D127" s="230" t="s">
        <v>472</v>
      </c>
      <c r="E127" s="230" t="s">
        <v>473</v>
      </c>
      <c r="F127" s="13">
        <v>6296.6204657150802</v>
      </c>
      <c r="G127" s="13">
        <v>6110.2964489508558</v>
      </c>
      <c r="H127" s="13">
        <v>6446.0350370345459</v>
      </c>
      <c r="I127" s="13">
        <v>6352.7424569184568</v>
      </c>
      <c r="J127" s="13">
        <v>6127.0487819326718</v>
      </c>
      <c r="K127" s="13">
        <v>6108.4631595923238</v>
      </c>
      <c r="L127" s="13">
        <v>6342.5597248580825</v>
      </c>
      <c r="M127" s="13">
        <v>6207.1490452476492</v>
      </c>
      <c r="N127" s="13">
        <v>6899.1631183378613</v>
      </c>
      <c r="O127" s="13">
        <v>6842.7967390542644</v>
      </c>
      <c r="P127" s="13">
        <v>7596.8400271293312</v>
      </c>
      <c r="Q127" s="13"/>
      <c r="R127" s="13">
        <v>9764.0618123608874</v>
      </c>
      <c r="S127" s="13">
        <v>9903.2737410780101</v>
      </c>
      <c r="T127" s="13">
        <v>10169.263944389033</v>
      </c>
      <c r="U127" s="13">
        <v>10197.323216083789</v>
      </c>
      <c r="V127" s="13">
        <v>9489.012797865933</v>
      </c>
      <c r="W127" s="13">
        <v>9466.0578370715248</v>
      </c>
      <c r="X127" s="13">
        <v>9833.0357628912589</v>
      </c>
      <c r="Y127" s="13">
        <v>9641.7675698179555</v>
      </c>
      <c r="Z127" s="13">
        <v>10037.394289690932</v>
      </c>
      <c r="AA127" s="13">
        <v>9809.2551252994162</v>
      </c>
      <c r="AB127" s="13">
        <v>10417.055984382992</v>
      </c>
      <c r="AC127" s="13"/>
      <c r="AD127" s="14">
        <f t="shared" si="49"/>
        <v>16060.682278075968</v>
      </c>
      <c r="AE127" s="14">
        <f t="shared" si="49"/>
        <v>16013.570190028866</v>
      </c>
      <c r="AF127" s="14">
        <f t="shared" si="49"/>
        <v>16615.298981423577</v>
      </c>
      <c r="AG127" s="14">
        <f t="shared" si="47"/>
        <v>16550.065673002246</v>
      </c>
      <c r="AH127" s="165">
        <v>15616.061579798603</v>
      </c>
      <c r="AI127" s="165">
        <v>15574.520996663847</v>
      </c>
      <c r="AJ127" s="165">
        <v>16175.595487749342</v>
      </c>
      <c r="AK127" s="165">
        <v>15848.916615065602</v>
      </c>
      <c r="AL127" s="14">
        <f t="shared" si="50"/>
        <v>16936.557408028792</v>
      </c>
      <c r="AM127" s="14">
        <f t="shared" si="50"/>
        <v>16652.051864353682</v>
      </c>
      <c r="AN127" s="14">
        <f t="shared" si="50"/>
        <v>18013.896011512323</v>
      </c>
      <c r="AO127" s="14">
        <f t="shared" si="48"/>
        <v>0</v>
      </c>
      <c r="AP127" s="13">
        <v>682444</v>
      </c>
      <c r="AQ127" s="13">
        <v>684317.86100000003</v>
      </c>
      <c r="AR127" s="13">
        <v>687149.55800000008</v>
      </c>
      <c r="AS127" s="14">
        <f t="shared" si="32"/>
        <v>922.65745844568642</v>
      </c>
      <c r="AT127" s="14">
        <f t="shared" si="32"/>
        <v>895.35499600712376</v>
      </c>
      <c r="AU127" s="14">
        <f t="shared" si="32"/>
        <v>944.5514997618186</v>
      </c>
      <c r="AV127" s="14">
        <f t="shared" si="33"/>
        <v>928.33211274584232</v>
      </c>
      <c r="AW127" s="14">
        <f t="shared" si="33"/>
        <v>895.35128792037642</v>
      </c>
      <c r="AX127" s="14">
        <f t="shared" si="33"/>
        <v>892.63535379099562</v>
      </c>
      <c r="AY127" s="14">
        <f t="shared" si="33"/>
        <v>926.84410072091953</v>
      </c>
      <c r="AZ127" s="14">
        <f t="shared" si="34"/>
        <v>903.31849493056768</v>
      </c>
      <c r="BA127" s="14">
        <f t="shared" si="42"/>
        <v>1008.1810678236645</v>
      </c>
      <c r="BB127" s="14">
        <f t="shared" si="42"/>
        <v>999.94419684659738</v>
      </c>
      <c r="BC127" s="14">
        <f t="shared" si="42"/>
        <v>1110.1332377950794</v>
      </c>
      <c r="BD127" s="14">
        <f t="shared" si="35"/>
        <v>0</v>
      </c>
      <c r="BE127" s="14">
        <f t="shared" si="43"/>
        <v>1430.7491621819354</v>
      </c>
      <c r="BF127" s="14">
        <f t="shared" si="43"/>
        <v>1451.148188141153</v>
      </c>
      <c r="BG127" s="14">
        <f t="shared" si="43"/>
        <v>1490.1243097439547</v>
      </c>
      <c r="BH127" s="14">
        <f t="shared" si="36"/>
        <v>1490.1442439603061</v>
      </c>
      <c r="BI127" s="14">
        <f t="shared" si="36"/>
        <v>1386.6381894518361</v>
      </c>
      <c r="BJ127" s="14">
        <f t="shared" si="36"/>
        <v>1383.2837598654355</v>
      </c>
      <c r="BK127" s="14">
        <f t="shared" si="36"/>
        <v>1436.9105825357462</v>
      </c>
      <c r="BL127" s="14">
        <f t="shared" si="37"/>
        <v>1403.1541543708531</v>
      </c>
      <c r="BM127" s="14">
        <f t="shared" si="44"/>
        <v>1466.7736824848023</v>
      </c>
      <c r="BN127" s="14">
        <f t="shared" si="44"/>
        <v>1433.4354960376252</v>
      </c>
      <c r="BO127" s="14">
        <f t="shared" si="44"/>
        <v>1522.2539959954358</v>
      </c>
      <c r="BP127" s="14">
        <f t="shared" si="38"/>
        <v>0</v>
      </c>
      <c r="BQ127" s="14">
        <f t="shared" si="45"/>
        <v>2353.406620627622</v>
      </c>
      <c r="BR127" s="14">
        <f t="shared" si="45"/>
        <v>2346.5031841482764</v>
      </c>
      <c r="BS127" s="14">
        <f t="shared" si="45"/>
        <v>2434.675809505773</v>
      </c>
      <c r="BT127" s="14">
        <f t="shared" si="39"/>
        <v>2418.4763567061482</v>
      </c>
      <c r="BU127" s="14">
        <f t="shared" si="39"/>
        <v>2281.9894773722121</v>
      </c>
      <c r="BV127" s="14">
        <f t="shared" si="39"/>
        <v>2275.9191136564305</v>
      </c>
      <c r="BW127" s="14">
        <f t="shared" si="39"/>
        <v>2363.7546832566659</v>
      </c>
      <c r="BX127" s="14">
        <f t="shared" si="40"/>
        <v>2306.4726493014205</v>
      </c>
      <c r="BY127" s="14">
        <f t="shared" si="46"/>
        <v>2474.9547503084668</v>
      </c>
      <c r="BZ127" s="14">
        <f t="shared" si="46"/>
        <v>2433.3796928842225</v>
      </c>
      <c r="CA127" s="14">
        <f t="shared" si="46"/>
        <v>2632.387233790515</v>
      </c>
      <c r="CB127" s="14">
        <f t="shared" si="41"/>
        <v>0</v>
      </c>
    </row>
    <row r="128" spans="1:80" x14ac:dyDescent="0.3">
      <c r="A128" s="230" t="s">
        <v>154</v>
      </c>
      <c r="B128" s="230" t="s">
        <v>192</v>
      </c>
      <c r="C128" s="230" t="s">
        <v>211</v>
      </c>
      <c r="D128" s="230" t="s">
        <v>474</v>
      </c>
      <c r="E128" s="230" t="s">
        <v>475</v>
      </c>
      <c r="F128" s="13">
        <v>1493.5201349956524</v>
      </c>
      <c r="G128" s="13">
        <v>1389.630726587113</v>
      </c>
      <c r="H128" s="13">
        <v>1476.9626641449668</v>
      </c>
      <c r="I128" s="13">
        <v>1382.9130213850626</v>
      </c>
      <c r="J128" s="13">
        <v>1484.8266058982647</v>
      </c>
      <c r="K128" s="13">
        <v>1481.1810039447569</v>
      </c>
      <c r="L128" s="13">
        <v>1580.2634377608292</v>
      </c>
      <c r="M128" s="13">
        <v>1530.5042287553727</v>
      </c>
      <c r="N128" s="13">
        <v>1521.9928615725614</v>
      </c>
      <c r="O128" s="13">
        <v>1575.3976725315258</v>
      </c>
      <c r="P128" s="13">
        <v>1740.8765191495418</v>
      </c>
      <c r="Q128" s="13"/>
      <c r="R128" s="13">
        <v>3666.4630749355274</v>
      </c>
      <c r="S128" s="13">
        <v>3593.2949634434344</v>
      </c>
      <c r="T128" s="13">
        <v>3731.3663298036427</v>
      </c>
      <c r="U128" s="13">
        <v>3740.5195644085452</v>
      </c>
      <c r="V128" s="13">
        <v>3766.5090707434206</v>
      </c>
      <c r="W128" s="13">
        <v>3763.955711853062</v>
      </c>
      <c r="X128" s="13">
        <v>3884.6072170531916</v>
      </c>
      <c r="Y128" s="13">
        <v>3821.3959398385587</v>
      </c>
      <c r="Z128" s="13">
        <v>3730.7408557556073</v>
      </c>
      <c r="AA128" s="13">
        <v>3639.2854474314763</v>
      </c>
      <c r="AB128" s="13">
        <v>3808.3220904770856</v>
      </c>
      <c r="AC128" s="13"/>
      <c r="AD128" s="14">
        <f t="shared" si="49"/>
        <v>5159.9832099311798</v>
      </c>
      <c r="AE128" s="14">
        <f t="shared" si="49"/>
        <v>4982.9256900305472</v>
      </c>
      <c r="AF128" s="14">
        <f t="shared" si="49"/>
        <v>5208.3289939486094</v>
      </c>
      <c r="AG128" s="14">
        <f t="shared" si="47"/>
        <v>5123.4325857936074</v>
      </c>
      <c r="AH128" s="165">
        <v>5251.3356766416846</v>
      </c>
      <c r="AI128" s="165">
        <v>5245.1367157978193</v>
      </c>
      <c r="AJ128" s="165">
        <v>5464.8706548140217</v>
      </c>
      <c r="AK128" s="165">
        <v>5351.9001685939302</v>
      </c>
      <c r="AL128" s="14">
        <f t="shared" si="50"/>
        <v>5252.7337173281685</v>
      </c>
      <c r="AM128" s="14">
        <f t="shared" si="50"/>
        <v>5214.6831199630024</v>
      </c>
      <c r="AN128" s="14">
        <f t="shared" si="50"/>
        <v>5549.1986096266273</v>
      </c>
      <c r="AO128" s="14">
        <f t="shared" si="48"/>
        <v>0</v>
      </c>
      <c r="AP128" s="13">
        <v>198914</v>
      </c>
      <c r="AQ128" s="13">
        <v>200724.56200000001</v>
      </c>
      <c r="AR128" s="13">
        <v>202616.58600000001</v>
      </c>
      <c r="AS128" s="14">
        <f t="shared" si="32"/>
        <v>750.83711302153313</v>
      </c>
      <c r="AT128" s="14">
        <f t="shared" si="32"/>
        <v>698.60880912711673</v>
      </c>
      <c r="AU128" s="14">
        <f t="shared" si="32"/>
        <v>742.51317863245765</v>
      </c>
      <c r="AV128" s="14">
        <f t="shared" si="33"/>
        <v>688.96053756742663</v>
      </c>
      <c r="AW128" s="14">
        <f t="shared" si="33"/>
        <v>739.73338942857663</v>
      </c>
      <c r="AX128" s="14">
        <f t="shared" si="33"/>
        <v>737.91716827597645</v>
      </c>
      <c r="AY128" s="14">
        <f t="shared" si="33"/>
        <v>787.27955463707974</v>
      </c>
      <c r="AZ128" s="14">
        <f t="shared" si="34"/>
        <v>755.36966591440466</v>
      </c>
      <c r="BA128" s="14">
        <f t="shared" si="42"/>
        <v>758.24943714290498</v>
      </c>
      <c r="BB128" s="14">
        <f t="shared" si="42"/>
        <v>784.85545407817392</v>
      </c>
      <c r="BC128" s="14">
        <f t="shared" si="42"/>
        <v>867.29621019152694</v>
      </c>
      <c r="BD128" s="14">
        <f t="shared" si="35"/>
        <v>0</v>
      </c>
      <c r="BE128" s="14">
        <f t="shared" si="43"/>
        <v>1843.2403324730926</v>
      </c>
      <c r="BF128" s="14">
        <f t="shared" si="43"/>
        <v>1806.4565407379243</v>
      </c>
      <c r="BG128" s="14">
        <f t="shared" si="43"/>
        <v>1875.8691343010762</v>
      </c>
      <c r="BH128" s="14">
        <f t="shared" si="36"/>
        <v>1863.5086444520653</v>
      </c>
      <c r="BI128" s="14">
        <f t="shared" si="36"/>
        <v>1876.4564900350465</v>
      </c>
      <c r="BJ128" s="14">
        <f t="shared" si="36"/>
        <v>1875.1844190613115</v>
      </c>
      <c r="BK128" s="14">
        <f t="shared" si="36"/>
        <v>1935.2924118241153</v>
      </c>
      <c r="BL128" s="14">
        <f t="shared" si="37"/>
        <v>1886.0232596351016</v>
      </c>
      <c r="BM128" s="14">
        <f t="shared" si="44"/>
        <v>1858.6369393874213</v>
      </c>
      <c r="BN128" s="14">
        <f t="shared" si="44"/>
        <v>1813.0743000109157</v>
      </c>
      <c r="BO128" s="14">
        <f t="shared" si="44"/>
        <v>1897.2875329911469</v>
      </c>
      <c r="BP128" s="14">
        <f t="shared" si="38"/>
        <v>0</v>
      </c>
      <c r="BQ128" s="14">
        <f t="shared" si="45"/>
        <v>2594.0774454946259</v>
      </c>
      <c r="BR128" s="14">
        <f t="shared" si="45"/>
        <v>2505.0653498650408</v>
      </c>
      <c r="BS128" s="14">
        <f t="shared" si="45"/>
        <v>2618.3823129335337</v>
      </c>
      <c r="BT128" s="14">
        <f t="shared" si="39"/>
        <v>2552.4691820194912</v>
      </c>
      <c r="BU128" s="14">
        <f t="shared" si="39"/>
        <v>2616.1898794636227</v>
      </c>
      <c r="BV128" s="14">
        <f t="shared" si="39"/>
        <v>2613.101587337288</v>
      </c>
      <c r="BW128" s="14">
        <f t="shared" si="39"/>
        <v>2722.5719664611956</v>
      </c>
      <c r="BX128" s="14">
        <f t="shared" si="40"/>
        <v>2641.3929255495054</v>
      </c>
      <c r="BY128" s="14">
        <f t="shared" si="46"/>
        <v>2616.8863765303263</v>
      </c>
      <c r="BZ128" s="14">
        <f t="shared" si="46"/>
        <v>2597.9297540890898</v>
      </c>
      <c r="CA128" s="14">
        <f t="shared" si="46"/>
        <v>2764.583743182674</v>
      </c>
      <c r="CB128" s="14">
        <f t="shared" si="41"/>
        <v>0</v>
      </c>
    </row>
    <row r="129" spans="1:80" x14ac:dyDescent="0.3">
      <c r="A129" s="230" t="s">
        <v>172</v>
      </c>
      <c r="B129" s="230" t="s">
        <v>213</v>
      </c>
      <c r="C129" s="230" t="s">
        <v>218</v>
      </c>
      <c r="D129" s="230" t="s">
        <v>478</v>
      </c>
      <c r="E129" s="230" t="s">
        <v>479</v>
      </c>
      <c r="F129" s="13">
        <v>1895.0054840124908</v>
      </c>
      <c r="G129" s="13">
        <v>1959.7994464373276</v>
      </c>
      <c r="H129" s="13">
        <v>2128.6124158042794</v>
      </c>
      <c r="I129" s="13">
        <v>1903.1410488012593</v>
      </c>
      <c r="J129" s="13">
        <v>1965.9011200289042</v>
      </c>
      <c r="K129" s="13">
        <v>1916.7971754109785</v>
      </c>
      <c r="L129" s="13">
        <v>2146.6268806936955</v>
      </c>
      <c r="M129" s="13">
        <v>2053.6489973934813</v>
      </c>
      <c r="N129" s="13">
        <v>1967.6444553407832</v>
      </c>
      <c r="O129" s="13">
        <v>1830.2115215876538</v>
      </c>
      <c r="P129" s="13">
        <v>2039.4117590131359</v>
      </c>
      <c r="Q129" s="13"/>
      <c r="R129" s="13">
        <v>4791.84766058479</v>
      </c>
      <c r="S129" s="13">
        <v>4695.9642184314434</v>
      </c>
      <c r="T129" s="13">
        <v>5060.0307427288444</v>
      </c>
      <c r="U129" s="13">
        <v>5080.3696547007667</v>
      </c>
      <c r="V129" s="13">
        <v>4928.1183707966657</v>
      </c>
      <c r="W129" s="13">
        <v>4925.79392371416</v>
      </c>
      <c r="X129" s="13">
        <v>5093.7352254251728</v>
      </c>
      <c r="Y129" s="13">
        <v>5133.5413817130775</v>
      </c>
      <c r="Z129" s="13">
        <v>4983.6145448914813</v>
      </c>
      <c r="AA129" s="13">
        <v>4861.8716289452632</v>
      </c>
      <c r="AB129" s="13">
        <v>5312.8143629513024</v>
      </c>
      <c r="AC129" s="13"/>
      <c r="AD129" s="14">
        <f t="shared" si="49"/>
        <v>6686.8531445972803</v>
      </c>
      <c r="AE129" s="14">
        <f t="shared" si="49"/>
        <v>6655.7636648687712</v>
      </c>
      <c r="AF129" s="14">
        <f t="shared" si="49"/>
        <v>7188.6431585331238</v>
      </c>
      <c r="AG129" s="14">
        <f t="shared" si="47"/>
        <v>6983.5107035020264</v>
      </c>
      <c r="AH129" s="165">
        <v>6894.0194908255708</v>
      </c>
      <c r="AI129" s="165">
        <v>6842.5910991251394</v>
      </c>
      <c r="AJ129" s="165">
        <v>7240.3621061188678</v>
      </c>
      <c r="AK129" s="165">
        <v>7187.1903791065579</v>
      </c>
      <c r="AL129" s="14">
        <f t="shared" si="50"/>
        <v>6951.259000232265</v>
      </c>
      <c r="AM129" s="14">
        <f t="shared" si="50"/>
        <v>6692.083150532917</v>
      </c>
      <c r="AN129" s="14">
        <f t="shared" si="50"/>
        <v>7352.2261219644388</v>
      </c>
      <c r="AO129" s="14">
        <f t="shared" si="48"/>
        <v>0</v>
      </c>
      <c r="AP129" s="13">
        <v>263070</v>
      </c>
      <c r="AQ129" s="13">
        <v>264264.74699999997</v>
      </c>
      <c r="AR129" s="13">
        <v>265071.79599999997</v>
      </c>
      <c r="AS129" s="14">
        <f t="shared" si="32"/>
        <v>720.34267837932521</v>
      </c>
      <c r="AT129" s="14">
        <f t="shared" si="32"/>
        <v>744.97261049809083</v>
      </c>
      <c r="AU129" s="14">
        <f t="shared" si="32"/>
        <v>809.14297175819343</v>
      </c>
      <c r="AV129" s="14">
        <f t="shared" si="33"/>
        <v>720.16455861260204</v>
      </c>
      <c r="AW129" s="14">
        <f t="shared" si="33"/>
        <v>743.91349672868182</v>
      </c>
      <c r="AX129" s="14">
        <f t="shared" si="33"/>
        <v>725.33215162860097</v>
      </c>
      <c r="AY129" s="14">
        <f t="shared" si="33"/>
        <v>812.30164259998537</v>
      </c>
      <c r="AZ129" s="14">
        <f t="shared" si="34"/>
        <v>774.75198356956901</v>
      </c>
      <c r="BA129" s="14">
        <f t="shared" si="42"/>
        <v>744.57318945412851</v>
      </c>
      <c r="BB129" s="14">
        <f t="shared" si="42"/>
        <v>692.56741293141681</v>
      </c>
      <c r="BC129" s="14">
        <f t="shared" si="42"/>
        <v>771.73053998501587</v>
      </c>
      <c r="BD129" s="14">
        <f t="shared" si="35"/>
        <v>0</v>
      </c>
      <c r="BE129" s="14">
        <f t="shared" si="43"/>
        <v>1821.5104955277263</v>
      </c>
      <c r="BF129" s="14">
        <f t="shared" si="43"/>
        <v>1785.062613916997</v>
      </c>
      <c r="BG129" s="14">
        <f t="shared" si="43"/>
        <v>1923.4541159116754</v>
      </c>
      <c r="BH129" s="14">
        <f t="shared" si="36"/>
        <v>1922.4545507391372</v>
      </c>
      <c r="BI129" s="14">
        <f t="shared" si="36"/>
        <v>1864.8413860501287</v>
      </c>
      <c r="BJ129" s="14">
        <f t="shared" si="36"/>
        <v>1863.9617957495329</v>
      </c>
      <c r="BK129" s="14">
        <f t="shared" si="36"/>
        <v>1927.5121949675615</v>
      </c>
      <c r="BL129" s="14">
        <f t="shared" si="37"/>
        <v>1936.6607308583964</v>
      </c>
      <c r="BM129" s="14">
        <f t="shared" si="44"/>
        <v>1885.8416044768476</v>
      </c>
      <c r="BN129" s="14">
        <f t="shared" si="44"/>
        <v>1839.7730624831559</v>
      </c>
      <c r="BO129" s="14">
        <f t="shared" si="44"/>
        <v>2010.4135807986916</v>
      </c>
      <c r="BP129" s="14">
        <f t="shared" si="38"/>
        <v>0</v>
      </c>
      <c r="BQ129" s="14">
        <f t="shared" si="45"/>
        <v>2541.8531739070513</v>
      </c>
      <c r="BR129" s="14">
        <f t="shared" si="45"/>
        <v>2530.0352244150877</v>
      </c>
      <c r="BS129" s="14">
        <f t="shared" si="45"/>
        <v>2732.5970876698689</v>
      </c>
      <c r="BT129" s="14">
        <f t="shared" si="39"/>
        <v>2642.6191093517396</v>
      </c>
      <c r="BU129" s="14">
        <f t="shared" si="39"/>
        <v>2608.754882778811</v>
      </c>
      <c r="BV129" s="14">
        <f t="shared" si="39"/>
        <v>2589.2939473781344</v>
      </c>
      <c r="BW129" s="14">
        <f t="shared" si="39"/>
        <v>2739.8138375675467</v>
      </c>
      <c r="BX129" s="14">
        <f t="shared" si="40"/>
        <v>2711.4127144279651</v>
      </c>
      <c r="BY129" s="14">
        <f t="shared" si="46"/>
        <v>2630.414793930976</v>
      </c>
      <c r="BZ129" s="14">
        <f t="shared" si="46"/>
        <v>2532.3404754145727</v>
      </c>
      <c r="CA129" s="14">
        <f t="shared" si="46"/>
        <v>2782.1441207837074</v>
      </c>
      <c r="CB129" s="14">
        <f t="shared" si="41"/>
        <v>0</v>
      </c>
    </row>
    <row r="130" spans="1:80" x14ac:dyDescent="0.3">
      <c r="A130" s="230" t="s">
        <v>181</v>
      </c>
      <c r="B130" s="230" t="s">
        <v>205</v>
      </c>
      <c r="C130" s="230" t="s">
        <v>229</v>
      </c>
      <c r="D130" s="230" t="s">
        <v>482</v>
      </c>
      <c r="E130" s="230" t="s">
        <v>483</v>
      </c>
      <c r="F130" s="13">
        <v>1501.1643199485957</v>
      </c>
      <c r="G130" s="13">
        <v>1427.9597150597865</v>
      </c>
      <c r="H130" s="13">
        <v>1514.9699307190449</v>
      </c>
      <c r="I130" s="13">
        <v>1437.7239009320569</v>
      </c>
      <c r="J130" s="13">
        <v>1530.5767248162538</v>
      </c>
      <c r="K130" s="13">
        <v>1548.0308145086458</v>
      </c>
      <c r="L130" s="13">
        <v>1548.0308145086458</v>
      </c>
      <c r="M130" s="13">
        <v>1515.0442829483884</v>
      </c>
      <c r="N130" s="13">
        <v>1721.5622820330223</v>
      </c>
      <c r="O130" s="13">
        <v>1602.1162304721859</v>
      </c>
      <c r="P130" s="13">
        <v>1666.9765271818405</v>
      </c>
      <c r="Q130" s="13"/>
      <c r="R130" s="13">
        <v>3214.5238386445658</v>
      </c>
      <c r="S130" s="13">
        <v>3266.7062563355707</v>
      </c>
      <c r="T130" s="13">
        <v>3369.2327229416605</v>
      </c>
      <c r="U130" s="13">
        <v>3270.6157004049351</v>
      </c>
      <c r="V130" s="13">
        <v>3254.8917343848702</v>
      </c>
      <c r="W130" s="13">
        <v>3289.9007935929858</v>
      </c>
      <c r="X130" s="13">
        <v>3289.9007935929858</v>
      </c>
      <c r="Y130" s="13">
        <v>3217.9585886683717</v>
      </c>
      <c r="Z130" s="13">
        <v>3541.7211184997936</v>
      </c>
      <c r="AA130" s="13">
        <v>3481.6804679613379</v>
      </c>
      <c r="AB130" s="13">
        <v>3685.2810942733586</v>
      </c>
      <c r="AC130" s="13"/>
      <c r="AD130" s="14">
        <f t="shared" si="49"/>
        <v>4715.6881585931615</v>
      </c>
      <c r="AE130" s="14">
        <f t="shared" si="49"/>
        <v>4694.6659713953577</v>
      </c>
      <c r="AF130" s="14">
        <f t="shared" si="49"/>
        <v>4884.2026536607054</v>
      </c>
      <c r="AG130" s="14">
        <f t="shared" si="47"/>
        <v>4708.339601336992</v>
      </c>
      <c r="AH130" s="165">
        <v>4785.4684592011236</v>
      </c>
      <c r="AI130" s="165">
        <v>4837.9316081016314</v>
      </c>
      <c r="AJ130" s="165">
        <v>4837.9316081016314</v>
      </c>
      <c r="AK130" s="165">
        <v>4733.0028716167599</v>
      </c>
      <c r="AL130" s="14">
        <f t="shared" si="50"/>
        <v>5263.2834005328159</v>
      </c>
      <c r="AM130" s="14">
        <f t="shared" si="50"/>
        <v>5083.7966984335235</v>
      </c>
      <c r="AN130" s="14">
        <f t="shared" si="50"/>
        <v>5352.2576214551991</v>
      </c>
      <c r="AO130" s="14">
        <f t="shared" si="48"/>
        <v>0</v>
      </c>
      <c r="AP130" s="13">
        <v>214718</v>
      </c>
      <c r="AQ130" s="13">
        <v>215772.75</v>
      </c>
      <c r="AR130" s="13">
        <v>216811.74400000001</v>
      </c>
      <c r="AS130" s="14">
        <f t="shared" si="32"/>
        <v>699.13296507446773</v>
      </c>
      <c r="AT130" s="14">
        <f t="shared" si="32"/>
        <v>665.03959382063283</v>
      </c>
      <c r="AU130" s="14">
        <f t="shared" si="32"/>
        <v>705.56261269155118</v>
      </c>
      <c r="AV130" s="14">
        <f t="shared" si="33"/>
        <v>666.31393488383355</v>
      </c>
      <c r="AW130" s="14">
        <f t="shared" si="33"/>
        <v>709.34662732724769</v>
      </c>
      <c r="AX130" s="14">
        <f t="shared" si="33"/>
        <v>717.43573482223587</v>
      </c>
      <c r="AY130" s="14">
        <f t="shared" si="33"/>
        <v>717.43573482223587</v>
      </c>
      <c r="AZ130" s="14">
        <f t="shared" si="34"/>
        <v>698.78331081013232</v>
      </c>
      <c r="BA130" s="14">
        <f t="shared" si="42"/>
        <v>797.85898916013355</v>
      </c>
      <c r="BB130" s="14">
        <f t="shared" si="42"/>
        <v>742.50165068211163</v>
      </c>
      <c r="BC130" s="14">
        <f t="shared" si="42"/>
        <v>772.56119096681141</v>
      </c>
      <c r="BD130" s="14">
        <f t="shared" si="35"/>
        <v>0</v>
      </c>
      <c r="BE130" s="14">
        <f t="shared" si="43"/>
        <v>1497.0909931373085</v>
      </c>
      <c r="BF130" s="14">
        <f t="shared" si="43"/>
        <v>1521.3937612755199</v>
      </c>
      <c r="BG130" s="14">
        <f t="shared" si="43"/>
        <v>1569.1431193200665</v>
      </c>
      <c r="BH130" s="14">
        <f t="shared" si="36"/>
        <v>1515.7686503068321</v>
      </c>
      <c r="BI130" s="14">
        <f t="shared" si="36"/>
        <v>1508.4813695820581</v>
      </c>
      <c r="BJ130" s="14">
        <f t="shared" si="36"/>
        <v>1524.7063373817991</v>
      </c>
      <c r="BK130" s="14">
        <f t="shared" si="36"/>
        <v>1524.7063373817991</v>
      </c>
      <c r="BL130" s="14">
        <f t="shared" si="37"/>
        <v>1484.2178423085659</v>
      </c>
      <c r="BM130" s="14">
        <f t="shared" si="44"/>
        <v>1641.412605854907</v>
      </c>
      <c r="BN130" s="14">
        <f t="shared" si="44"/>
        <v>1613.5867332465928</v>
      </c>
      <c r="BO130" s="14">
        <f t="shared" si="44"/>
        <v>1707.9455558096927</v>
      </c>
      <c r="BP130" s="14">
        <f t="shared" si="38"/>
        <v>0</v>
      </c>
      <c r="BQ130" s="14">
        <f t="shared" si="45"/>
        <v>2196.2239582117763</v>
      </c>
      <c r="BR130" s="14">
        <f t="shared" si="45"/>
        <v>2186.4333550961528</v>
      </c>
      <c r="BS130" s="14">
        <f t="shared" si="45"/>
        <v>2274.7057320116178</v>
      </c>
      <c r="BT130" s="14">
        <f t="shared" si="39"/>
        <v>2182.0825851906657</v>
      </c>
      <c r="BU130" s="14">
        <f t="shared" si="39"/>
        <v>2217.8279969093055</v>
      </c>
      <c r="BV130" s="14">
        <f t="shared" si="39"/>
        <v>2242.1420722040348</v>
      </c>
      <c r="BW130" s="14">
        <f t="shared" si="39"/>
        <v>2242.1420722040348</v>
      </c>
      <c r="BX130" s="14">
        <f t="shared" si="40"/>
        <v>2183.0011531186979</v>
      </c>
      <c r="BY130" s="14">
        <f t="shared" si="46"/>
        <v>2439.2715950150405</v>
      </c>
      <c r="BZ130" s="14">
        <f t="shared" si="46"/>
        <v>2356.0883839287044</v>
      </c>
      <c r="CA130" s="14">
        <f t="shared" si="46"/>
        <v>2480.5067467765043</v>
      </c>
      <c r="CB130" s="14">
        <f t="shared" si="41"/>
        <v>0</v>
      </c>
    </row>
    <row r="131" spans="1:80" x14ac:dyDescent="0.3">
      <c r="A131" s="230" t="s">
        <v>181</v>
      </c>
      <c r="B131" s="230" t="s">
        <v>205</v>
      </c>
      <c r="C131" s="230" t="s">
        <v>229</v>
      </c>
      <c r="D131" s="230" t="s">
        <v>485</v>
      </c>
      <c r="E131" s="230" t="s">
        <v>486</v>
      </c>
      <c r="F131" s="13">
        <v>1242.6997390645172</v>
      </c>
      <c r="G131" s="13">
        <v>1143.7183963667785</v>
      </c>
      <c r="H131" s="13">
        <v>1196.9460020254321</v>
      </c>
      <c r="I131" s="13">
        <v>1164.9435369662149</v>
      </c>
      <c r="J131" s="13">
        <v>1239.5537063556544</v>
      </c>
      <c r="K131" s="13">
        <v>1206.6355761515288</v>
      </c>
      <c r="L131" s="13">
        <v>1281.9919117496747</v>
      </c>
      <c r="M131" s="13">
        <v>1247.4828049541466</v>
      </c>
      <c r="N131" s="13">
        <v>1288.1670658158239</v>
      </c>
      <c r="O131" s="13">
        <v>1290.225348191002</v>
      </c>
      <c r="P131" s="13">
        <v>1350.861512516602</v>
      </c>
      <c r="Q131" s="13"/>
      <c r="R131" s="13">
        <v>2657.1799975210683</v>
      </c>
      <c r="S131" s="13">
        <v>2747.5918644620911</v>
      </c>
      <c r="T131" s="13">
        <v>2866.8444828284564</v>
      </c>
      <c r="U131" s="13">
        <v>2866.8820360512141</v>
      </c>
      <c r="V131" s="13">
        <v>2720.7320096544527</v>
      </c>
      <c r="W131" s="13">
        <v>2793.5451364792016</v>
      </c>
      <c r="X131" s="13">
        <v>2867.6892932111527</v>
      </c>
      <c r="Y131" s="13">
        <v>2782.5006877768142</v>
      </c>
      <c r="Z131" s="13">
        <v>2718.0836257118035</v>
      </c>
      <c r="AA131" s="13">
        <v>2687.995761131996</v>
      </c>
      <c r="AB131" s="13">
        <v>2940.0641641082775</v>
      </c>
      <c r="AC131" s="13"/>
      <c r="AD131" s="14">
        <f t="shared" si="49"/>
        <v>3899.8797365855853</v>
      </c>
      <c r="AE131" s="14">
        <f t="shared" si="49"/>
        <v>3891.3102608288696</v>
      </c>
      <c r="AF131" s="14">
        <f t="shared" si="49"/>
        <v>4063.7904848538883</v>
      </c>
      <c r="AG131" s="14">
        <f t="shared" si="47"/>
        <v>4031.8255730174287</v>
      </c>
      <c r="AH131" s="165">
        <v>3960.2857160101066</v>
      </c>
      <c r="AI131" s="165">
        <v>4000.1807126307303</v>
      </c>
      <c r="AJ131" s="165">
        <v>4149.681204960827</v>
      </c>
      <c r="AK131" s="165">
        <v>4029.9834927309607</v>
      </c>
      <c r="AL131" s="14">
        <f t="shared" si="50"/>
        <v>4006.2506915276272</v>
      </c>
      <c r="AM131" s="14">
        <f t="shared" si="50"/>
        <v>3978.221109322998</v>
      </c>
      <c r="AN131" s="14">
        <f t="shared" si="50"/>
        <v>4290.92567662488</v>
      </c>
      <c r="AO131" s="14">
        <f t="shared" si="48"/>
        <v>0</v>
      </c>
      <c r="AP131" s="13">
        <v>163075</v>
      </c>
      <c r="AQ131" s="13">
        <v>165388.348</v>
      </c>
      <c r="AR131" s="13">
        <v>166496.14799999999</v>
      </c>
      <c r="AS131" s="14">
        <f t="shared" si="32"/>
        <v>762.04184520283138</v>
      </c>
      <c r="AT131" s="14">
        <f t="shared" si="32"/>
        <v>701.34502306716456</v>
      </c>
      <c r="AU131" s="14">
        <f t="shared" si="32"/>
        <v>733.98497747995225</v>
      </c>
      <c r="AV131" s="14">
        <f t="shared" si="33"/>
        <v>704.36856710499035</v>
      </c>
      <c r="AW131" s="14">
        <f t="shared" si="33"/>
        <v>749.48067463353243</v>
      </c>
      <c r="AX131" s="14">
        <f t="shared" si="33"/>
        <v>729.57713813764485</v>
      </c>
      <c r="AY131" s="14">
        <f t="shared" si="33"/>
        <v>775.14040574954811</v>
      </c>
      <c r="AZ131" s="14">
        <f t="shared" si="34"/>
        <v>749.25625603911669</v>
      </c>
      <c r="BA131" s="14">
        <f t="shared" si="42"/>
        <v>778.87413556837987</v>
      </c>
      <c r="BB131" s="14">
        <f t="shared" si="42"/>
        <v>780.11865031205343</v>
      </c>
      <c r="BC131" s="14">
        <f t="shared" si="42"/>
        <v>816.78155012262539</v>
      </c>
      <c r="BD131" s="14">
        <f t="shared" si="35"/>
        <v>0</v>
      </c>
      <c r="BE131" s="14">
        <f t="shared" si="43"/>
        <v>1629.4220435511688</v>
      </c>
      <c r="BF131" s="14">
        <f t="shared" si="43"/>
        <v>1684.8639365090241</v>
      </c>
      <c r="BG131" s="14">
        <f t="shared" si="43"/>
        <v>1757.9914044632571</v>
      </c>
      <c r="BH131" s="14">
        <f t="shared" si="36"/>
        <v>1733.4244345020088</v>
      </c>
      <c r="BI131" s="14">
        <f t="shared" si="36"/>
        <v>1645.0566454986615</v>
      </c>
      <c r="BJ131" s="14">
        <f t="shared" si="36"/>
        <v>1689.0821936737657</v>
      </c>
      <c r="BK131" s="14">
        <f t="shared" si="36"/>
        <v>1733.912532466406</v>
      </c>
      <c r="BL131" s="14">
        <f t="shared" si="37"/>
        <v>1671.210247925264</v>
      </c>
      <c r="BM131" s="14">
        <f t="shared" si="44"/>
        <v>1643.4553332087237</v>
      </c>
      <c r="BN131" s="14">
        <f t="shared" si="44"/>
        <v>1625.2630814910831</v>
      </c>
      <c r="BO131" s="14">
        <f t="shared" si="44"/>
        <v>1777.6730946658211</v>
      </c>
      <c r="BP131" s="14">
        <f t="shared" si="38"/>
        <v>0</v>
      </c>
      <c r="BQ131" s="14">
        <f t="shared" si="45"/>
        <v>2391.463888754</v>
      </c>
      <c r="BR131" s="14">
        <f t="shared" si="45"/>
        <v>2386.2089595761886</v>
      </c>
      <c r="BS131" s="14">
        <f t="shared" si="45"/>
        <v>2491.9763819432092</v>
      </c>
      <c r="BT131" s="14">
        <f t="shared" si="39"/>
        <v>2437.7930016069986</v>
      </c>
      <c r="BU131" s="14">
        <f t="shared" si="39"/>
        <v>2394.5373201321936</v>
      </c>
      <c r="BV131" s="14">
        <f t="shared" si="39"/>
        <v>2418.6593318114105</v>
      </c>
      <c r="BW131" s="14">
        <f t="shared" si="39"/>
        <v>2509.0529382159539</v>
      </c>
      <c r="BX131" s="14">
        <f t="shared" si="40"/>
        <v>2420.4665039643805</v>
      </c>
      <c r="BY131" s="14">
        <f t="shared" si="46"/>
        <v>2422.3294687771036</v>
      </c>
      <c r="BZ131" s="14">
        <f t="shared" si="46"/>
        <v>2405.3817318031365</v>
      </c>
      <c r="CA131" s="14">
        <f t="shared" si="46"/>
        <v>2594.4546447884468</v>
      </c>
      <c r="CB131" s="14">
        <f t="shared" si="41"/>
        <v>0</v>
      </c>
    </row>
    <row r="132" spans="1:80" x14ac:dyDescent="0.3">
      <c r="A132" s="230" t="s">
        <v>163</v>
      </c>
      <c r="B132" s="230" t="s">
        <v>198</v>
      </c>
      <c r="C132" s="230" t="s">
        <v>239</v>
      </c>
      <c r="D132" s="230" t="s">
        <v>487</v>
      </c>
      <c r="E132" s="230" t="s">
        <v>488</v>
      </c>
      <c r="F132" s="13">
        <v>1828.3697165834944</v>
      </c>
      <c r="G132" s="13">
        <v>2093.1134530385643</v>
      </c>
      <c r="H132" s="13">
        <v>2126.0684429521207</v>
      </c>
      <c r="I132" s="13">
        <v>2291.5042710934626</v>
      </c>
      <c r="J132" s="13">
        <v>1462.6172634121976</v>
      </c>
      <c r="K132" s="13">
        <v>1478.888867736965</v>
      </c>
      <c r="L132" s="13">
        <v>1481.8553789109294</v>
      </c>
      <c r="M132" s="13">
        <v>1452.420589054133</v>
      </c>
      <c r="N132" s="13">
        <v>2463.2816000254998</v>
      </c>
      <c r="O132" s="13">
        <v>2332.1813427641359</v>
      </c>
      <c r="P132" s="13">
        <v>2450.8642369417639</v>
      </c>
      <c r="Q132" s="13"/>
      <c r="R132" s="13">
        <v>4474.6717577986174</v>
      </c>
      <c r="S132" s="13">
        <v>4391.1889353590605</v>
      </c>
      <c r="T132" s="13">
        <v>4672.4237402917543</v>
      </c>
      <c r="U132" s="13">
        <v>4578.0291303500126</v>
      </c>
      <c r="V132" s="13">
        <v>5272.728798780845</v>
      </c>
      <c r="W132" s="13">
        <v>5331.3508816884569</v>
      </c>
      <c r="X132" s="13">
        <v>5344.3539588581289</v>
      </c>
      <c r="Y132" s="13">
        <v>5230.8790538071598</v>
      </c>
      <c r="Z132" s="13">
        <v>4586.0509301827688</v>
      </c>
      <c r="AA132" s="13">
        <v>4476.6443751089646</v>
      </c>
      <c r="AB132" s="13">
        <v>4783.1014269842435</v>
      </c>
      <c r="AC132" s="13"/>
      <c r="AD132" s="14">
        <f t="shared" si="49"/>
        <v>6303.041474382112</v>
      </c>
      <c r="AE132" s="14">
        <f t="shared" si="49"/>
        <v>6484.3023883976248</v>
      </c>
      <c r="AF132" s="14">
        <f t="shared" si="49"/>
        <v>6798.4921832438749</v>
      </c>
      <c r="AG132" s="14">
        <f t="shared" si="47"/>
        <v>6869.5334014434757</v>
      </c>
      <c r="AH132" s="165">
        <v>6735.3460621930426</v>
      </c>
      <c r="AI132" s="165">
        <v>6810.2397494254219</v>
      </c>
      <c r="AJ132" s="165">
        <v>6826.2093377690599</v>
      </c>
      <c r="AK132" s="165">
        <v>6683.2996428612933</v>
      </c>
      <c r="AL132" s="14">
        <f t="shared" si="50"/>
        <v>7049.3325302082685</v>
      </c>
      <c r="AM132" s="14">
        <f t="shared" si="50"/>
        <v>6808.8257178731001</v>
      </c>
      <c r="AN132" s="14">
        <f t="shared" si="50"/>
        <v>7233.9656639260074</v>
      </c>
      <c r="AO132" s="14">
        <f t="shared" si="48"/>
        <v>0</v>
      </c>
      <c r="AP132" s="13">
        <v>301785</v>
      </c>
      <c r="AQ132" s="13">
        <v>309013.31900000002</v>
      </c>
      <c r="AR132" s="13">
        <v>312744.15600000002</v>
      </c>
      <c r="AS132" s="14">
        <f t="shared" si="32"/>
        <v>605.85175425667092</v>
      </c>
      <c r="AT132" s="14">
        <f t="shared" si="32"/>
        <v>693.57769704874806</v>
      </c>
      <c r="AU132" s="14">
        <f t="shared" si="32"/>
        <v>704.4977195527016</v>
      </c>
      <c r="AV132" s="14">
        <f t="shared" si="33"/>
        <v>741.5551790806345</v>
      </c>
      <c r="AW132" s="14">
        <f t="shared" si="33"/>
        <v>473.31851848502282</v>
      </c>
      <c r="AX132" s="14">
        <f t="shared" si="33"/>
        <v>478.58418288338078</v>
      </c>
      <c r="AY132" s="14">
        <f t="shared" si="33"/>
        <v>479.54417748282538</v>
      </c>
      <c r="AZ132" s="14">
        <f t="shared" si="34"/>
        <v>464.41174397328558</v>
      </c>
      <c r="BA132" s="14">
        <f t="shared" si="42"/>
        <v>797.14415158444979</v>
      </c>
      <c r="BB132" s="14">
        <f t="shared" si="42"/>
        <v>754.71871254977714</v>
      </c>
      <c r="BC132" s="14">
        <f t="shared" si="42"/>
        <v>793.1257606866335</v>
      </c>
      <c r="BD132" s="14">
        <f t="shared" si="35"/>
        <v>0</v>
      </c>
      <c r="BE132" s="14">
        <f t="shared" si="43"/>
        <v>1482.7349794716824</v>
      </c>
      <c r="BF132" s="14">
        <f t="shared" si="43"/>
        <v>1455.0719669165335</v>
      </c>
      <c r="BG132" s="14">
        <f t="shared" si="43"/>
        <v>1548.2624187059509</v>
      </c>
      <c r="BH132" s="14">
        <f t="shared" si="36"/>
        <v>1481.4989674765482</v>
      </c>
      <c r="BI132" s="14">
        <f t="shared" si="36"/>
        <v>1706.311176438594</v>
      </c>
      <c r="BJ132" s="14">
        <f t="shared" si="36"/>
        <v>1725.2819065991316</v>
      </c>
      <c r="BK132" s="14">
        <f t="shared" si="36"/>
        <v>1729.489840811078</v>
      </c>
      <c r="BL132" s="14">
        <f t="shared" si="37"/>
        <v>1672.5745160869319</v>
      </c>
      <c r="BM132" s="14">
        <f t="shared" si="44"/>
        <v>1484.0949073081113</v>
      </c>
      <c r="BN132" s="14">
        <f t="shared" si="44"/>
        <v>1448.6897812676368</v>
      </c>
      <c r="BO132" s="14">
        <f t="shared" si="44"/>
        <v>1547.8625460102719</v>
      </c>
      <c r="BP132" s="14">
        <f t="shared" si="38"/>
        <v>0</v>
      </c>
      <c r="BQ132" s="14">
        <f t="shared" si="45"/>
        <v>2088.5867337283535</v>
      </c>
      <c r="BR132" s="14">
        <f t="shared" si="45"/>
        <v>2148.6496639652814</v>
      </c>
      <c r="BS132" s="14">
        <f t="shared" si="45"/>
        <v>2252.7601382586527</v>
      </c>
      <c r="BT132" s="14">
        <f t="shared" si="39"/>
        <v>2223.0541465571832</v>
      </c>
      <c r="BU132" s="14">
        <f t="shared" si="39"/>
        <v>2179.6296949236166</v>
      </c>
      <c r="BV132" s="14">
        <f t="shared" si="39"/>
        <v>2203.8660894825125</v>
      </c>
      <c r="BW132" s="14">
        <f t="shared" si="39"/>
        <v>2209.034018293904</v>
      </c>
      <c r="BX132" s="14">
        <f t="shared" si="40"/>
        <v>2136.9862600602178</v>
      </c>
      <c r="BY132" s="14">
        <f t="shared" si="46"/>
        <v>2281.2390588925609</v>
      </c>
      <c r="BZ132" s="14">
        <f t="shared" si="46"/>
        <v>2203.4084938174137</v>
      </c>
      <c r="CA132" s="14">
        <f t="shared" si="46"/>
        <v>2340.9883066969055</v>
      </c>
      <c r="CB132" s="14">
        <f t="shared" si="41"/>
        <v>0</v>
      </c>
    </row>
    <row r="133" spans="1:80" x14ac:dyDescent="0.3">
      <c r="A133" s="230" t="s">
        <v>148</v>
      </c>
      <c r="B133" s="230" t="s">
        <v>143</v>
      </c>
      <c r="C133" s="230" t="s">
        <v>156</v>
      </c>
      <c r="D133" s="230" t="s">
        <v>489</v>
      </c>
      <c r="E133" s="230" t="s">
        <v>490</v>
      </c>
      <c r="F133" s="13">
        <v>1520.8993278028447</v>
      </c>
      <c r="G133" s="13">
        <v>1621.0651525439293</v>
      </c>
      <c r="H133" s="13">
        <v>1649.295447218879</v>
      </c>
      <c r="I133" s="13">
        <v>1682.6723966453512</v>
      </c>
      <c r="J133" s="13">
        <v>1739.9168660854602</v>
      </c>
      <c r="K133" s="13">
        <v>1692.0346879413732</v>
      </c>
      <c r="L133" s="13">
        <v>1731.3114536402254</v>
      </c>
      <c r="M133" s="13">
        <v>1729.2150576389586</v>
      </c>
      <c r="N133" s="13">
        <v>1741.0258421735084</v>
      </c>
      <c r="O133" s="13">
        <v>1712.4885987828438</v>
      </c>
      <c r="P133" s="13">
        <v>1828.1167929529356</v>
      </c>
      <c r="Q133" s="13"/>
      <c r="R133" s="13">
        <v>2560.6070866120681</v>
      </c>
      <c r="S133" s="13">
        <v>2551.8535561201079</v>
      </c>
      <c r="T133" s="13">
        <v>2805.628113436238</v>
      </c>
      <c r="U133" s="13">
        <v>2711.5353655887166</v>
      </c>
      <c r="V133" s="13">
        <v>2588.4517268855275</v>
      </c>
      <c r="W133" s="13">
        <v>2555.7105395025392</v>
      </c>
      <c r="X133" s="13">
        <v>2651.2997765045648</v>
      </c>
      <c r="Y133" s="13">
        <v>2586.5355867977773</v>
      </c>
      <c r="Z133" s="13">
        <v>2676.342846372323</v>
      </c>
      <c r="AA133" s="13">
        <v>2667.4784723277962</v>
      </c>
      <c r="AB133" s="13">
        <v>2835.0763690868371</v>
      </c>
      <c r="AC133" s="13"/>
      <c r="AD133" s="14">
        <f t="shared" si="49"/>
        <v>4081.5064144149128</v>
      </c>
      <c r="AE133" s="14">
        <f t="shared" si="49"/>
        <v>4172.9187086640377</v>
      </c>
      <c r="AF133" s="14">
        <f t="shared" si="49"/>
        <v>4454.9235606551174</v>
      </c>
      <c r="AG133" s="14">
        <f t="shared" si="47"/>
        <v>4394.2077622340676</v>
      </c>
      <c r="AH133" s="165">
        <v>4328.3685929709873</v>
      </c>
      <c r="AI133" s="165">
        <v>4247.7452274439129</v>
      </c>
      <c r="AJ133" s="165">
        <v>4382.6112301447902</v>
      </c>
      <c r="AK133" s="165">
        <v>4315.7506444367355</v>
      </c>
      <c r="AL133" s="14">
        <f t="shared" si="50"/>
        <v>4417.3686885458319</v>
      </c>
      <c r="AM133" s="14">
        <f t="shared" si="50"/>
        <v>4379.9670711106401</v>
      </c>
      <c r="AN133" s="14">
        <f t="shared" si="50"/>
        <v>4663.1931620397727</v>
      </c>
      <c r="AO133" s="14">
        <f t="shared" si="48"/>
        <v>0</v>
      </c>
      <c r="AP133" s="13">
        <v>136005</v>
      </c>
      <c r="AQ133" s="13">
        <v>135518.166</v>
      </c>
      <c r="AR133" s="13">
        <v>135565.08100000001</v>
      </c>
      <c r="AS133" s="14">
        <f t="shared" si="32"/>
        <v>1118.2672165014851</v>
      </c>
      <c r="AT133" s="14">
        <f t="shared" si="32"/>
        <v>1191.9158505525013</v>
      </c>
      <c r="AU133" s="14">
        <f t="shared" si="32"/>
        <v>1212.6726570485489</v>
      </c>
      <c r="AV133" s="14">
        <f t="shared" si="33"/>
        <v>1241.6581823025492</v>
      </c>
      <c r="AW133" s="14">
        <f t="shared" si="33"/>
        <v>1283.8993600942476</v>
      </c>
      <c r="AX133" s="14">
        <f t="shared" si="33"/>
        <v>1248.5666961736874</v>
      </c>
      <c r="AY133" s="14">
        <f t="shared" ref="AY133:AY183" si="51">IFERROR((L133/$AQ133)*100000,"")</f>
        <v>1277.5493535237376</v>
      </c>
      <c r="AZ133" s="14">
        <f t="shared" si="34"/>
        <v>1275.5608191160661</v>
      </c>
      <c r="BA133" s="14">
        <f t="shared" si="42"/>
        <v>1284.7176829219402</v>
      </c>
      <c r="BB133" s="14">
        <f t="shared" si="42"/>
        <v>1263.6598098463373</v>
      </c>
      <c r="BC133" s="14">
        <f t="shared" si="42"/>
        <v>1348.9828315363534</v>
      </c>
      <c r="BD133" s="14">
        <f t="shared" si="35"/>
        <v>0</v>
      </c>
      <c r="BE133" s="14">
        <f t="shared" si="43"/>
        <v>1882.7301103724628</v>
      </c>
      <c r="BF133" s="14">
        <f t="shared" si="43"/>
        <v>1876.2939275174501</v>
      </c>
      <c r="BG133" s="14">
        <f t="shared" si="43"/>
        <v>2062.8860067175751</v>
      </c>
      <c r="BH133" s="14">
        <f t="shared" si="36"/>
        <v>2000.8648623452568</v>
      </c>
      <c r="BI133" s="14">
        <f t="shared" si="36"/>
        <v>1910.040405125854</v>
      </c>
      <c r="BJ133" s="14">
        <f t="shared" si="36"/>
        <v>1885.8804062494021</v>
      </c>
      <c r="BK133" s="14">
        <f t="shared" ref="BK133:BK183" si="52">IFERROR((X133/$AQ133)*100000,"")</f>
        <v>1956.4165120892833</v>
      </c>
      <c r="BL133" s="14">
        <f t="shared" si="37"/>
        <v>1907.9659509057331</v>
      </c>
      <c r="BM133" s="14">
        <f t="shared" si="44"/>
        <v>1974.8960049919235</v>
      </c>
      <c r="BN133" s="14">
        <f t="shared" si="44"/>
        <v>1968.3549084687263</v>
      </c>
      <c r="BO133" s="14">
        <f t="shared" si="44"/>
        <v>2092.0268129121796</v>
      </c>
      <c r="BP133" s="14">
        <f t="shared" si="38"/>
        <v>0</v>
      </c>
      <c r="BQ133" s="14">
        <f t="shared" si="45"/>
        <v>3000.9973268739477</v>
      </c>
      <c r="BR133" s="14">
        <f t="shared" si="45"/>
        <v>3068.2097780699519</v>
      </c>
      <c r="BS133" s="14">
        <f t="shared" si="45"/>
        <v>3275.5586637661245</v>
      </c>
      <c r="BT133" s="14">
        <f t="shared" si="39"/>
        <v>3242.5230446478054</v>
      </c>
      <c r="BU133" s="14">
        <f t="shared" si="39"/>
        <v>3193.9397652201019</v>
      </c>
      <c r="BV133" s="14">
        <f t="shared" si="39"/>
        <v>3134.4471024230902</v>
      </c>
      <c r="BW133" s="14">
        <f t="shared" ref="BW133:BW183" si="53">IFERROR((AJ133/$AQ133)*100000,"")</f>
        <v>3233.9658656130205</v>
      </c>
      <c r="BX133" s="14">
        <f t="shared" si="40"/>
        <v>3183.5267700217987</v>
      </c>
      <c r="BY133" s="14">
        <f t="shared" si="46"/>
        <v>3259.6136879138639</v>
      </c>
      <c r="BZ133" s="14">
        <f t="shared" si="46"/>
        <v>3232.0147183150634</v>
      </c>
      <c r="CA133" s="14">
        <f t="shared" si="46"/>
        <v>3441.009644448533</v>
      </c>
      <c r="CB133" s="14">
        <f t="shared" si="41"/>
        <v>0</v>
      </c>
    </row>
    <row r="134" spans="1:80" x14ac:dyDescent="0.3">
      <c r="A134" s="230" t="s">
        <v>163</v>
      </c>
      <c r="B134" s="230" t="s">
        <v>198</v>
      </c>
      <c r="C134" s="230" t="s">
        <v>239</v>
      </c>
      <c r="D134" s="230" t="s">
        <v>493</v>
      </c>
      <c r="E134" s="230" t="s">
        <v>494</v>
      </c>
      <c r="F134" s="13">
        <v>1636.448643065612</v>
      </c>
      <c r="G134" s="13">
        <v>1768.0055423167419</v>
      </c>
      <c r="H134" s="13">
        <v>1728.0854713829335</v>
      </c>
      <c r="I134" s="13">
        <v>1649.7597692985353</v>
      </c>
      <c r="J134" s="13">
        <v>1795.1016390387765</v>
      </c>
      <c r="K134" s="13">
        <v>1811.5022280928331</v>
      </c>
      <c r="L134" s="13">
        <v>1823.3067155700014</v>
      </c>
      <c r="M134" s="13">
        <v>1774.2452204950052</v>
      </c>
      <c r="N134" s="13">
        <v>1739.7289530178291</v>
      </c>
      <c r="O134" s="13">
        <v>1769.9239226219397</v>
      </c>
      <c r="P134" s="13">
        <v>1869.3866241196006</v>
      </c>
      <c r="Q134" s="13"/>
      <c r="R134" s="13">
        <v>2924.3237931254321</v>
      </c>
      <c r="S134" s="13">
        <v>2746.4750835296736</v>
      </c>
      <c r="T134" s="13">
        <v>2940.0812248250918</v>
      </c>
      <c r="U134" s="13">
        <v>2912.8268807870113</v>
      </c>
      <c r="V134" s="13">
        <v>2920.5874923341134</v>
      </c>
      <c r="W134" s="13">
        <v>2940.317729252949</v>
      </c>
      <c r="X134" s="13">
        <v>2958.3886210662081</v>
      </c>
      <c r="Y134" s="13">
        <v>2899.4545207707506</v>
      </c>
      <c r="Z134" s="13">
        <v>2922.5783404923068</v>
      </c>
      <c r="AA134" s="13">
        <v>2938.1986198314521</v>
      </c>
      <c r="AB134" s="13">
        <v>3050.817108696182</v>
      </c>
      <c r="AC134" s="13"/>
      <c r="AD134" s="14">
        <f t="shared" si="49"/>
        <v>4560.7724361910441</v>
      </c>
      <c r="AE134" s="14">
        <f t="shared" si="49"/>
        <v>4514.4806258464159</v>
      </c>
      <c r="AF134" s="14">
        <f t="shared" si="49"/>
        <v>4668.1666962080253</v>
      </c>
      <c r="AG134" s="14">
        <f t="shared" si="47"/>
        <v>4562.5866500855464</v>
      </c>
      <c r="AH134" s="165">
        <v>4715.6891313728902</v>
      </c>
      <c r="AI134" s="165">
        <v>4751.8199573457823</v>
      </c>
      <c r="AJ134" s="165">
        <v>4781.6953366362104</v>
      </c>
      <c r="AK134" s="165">
        <v>4673.6997412657556</v>
      </c>
      <c r="AL134" s="14">
        <f t="shared" si="50"/>
        <v>4662.3072935101354</v>
      </c>
      <c r="AM134" s="14">
        <f t="shared" si="50"/>
        <v>4708.1225424533914</v>
      </c>
      <c r="AN134" s="14">
        <f t="shared" si="50"/>
        <v>4920.2037328157821</v>
      </c>
      <c r="AO134" s="14">
        <f t="shared" si="48"/>
        <v>0</v>
      </c>
      <c r="AP134" s="13">
        <v>195680</v>
      </c>
      <c r="AQ134" s="13">
        <v>198554.554</v>
      </c>
      <c r="AR134" s="13">
        <v>200219.201</v>
      </c>
      <c r="AS134" s="14">
        <f t="shared" ref="AS134:AU183" si="54">IFERROR((F134/$AP134)*100000,"")</f>
        <v>836.28814547506749</v>
      </c>
      <c r="AT134" s="14">
        <f t="shared" si="54"/>
        <v>903.51877673586557</v>
      </c>
      <c r="AU134" s="14">
        <f t="shared" si="54"/>
        <v>883.11808635677301</v>
      </c>
      <c r="AV134" s="14">
        <f t="shared" ref="AV134:AX183" si="55">IFERROR((I134/$AQ134)*100000,"")</f>
        <v>830.88488078623232</v>
      </c>
      <c r="AW134" s="14">
        <f t="shared" si="55"/>
        <v>904.08484866017045</v>
      </c>
      <c r="AX134" s="14">
        <f t="shared" si="55"/>
        <v>912.34484004473313</v>
      </c>
      <c r="AY134" s="14">
        <f t="shared" si="51"/>
        <v>918.29005119167471</v>
      </c>
      <c r="AZ134" s="14">
        <f t="shared" ref="AZ134:AZ183" si="56">IFERROR((M134/$AR134)*100000,"")</f>
        <v>886.15138389999129</v>
      </c>
      <c r="BA134" s="14">
        <f t="shared" si="42"/>
        <v>876.1969534165554</v>
      </c>
      <c r="BB134" s="14">
        <f t="shared" si="42"/>
        <v>891.40434553918089</v>
      </c>
      <c r="BC134" s="14">
        <f t="shared" si="42"/>
        <v>941.49773271863648</v>
      </c>
      <c r="BD134" s="14">
        <f t="shared" ref="BD134:BD183" si="57">IFERROR((Q134/$AR134)*100000,"")</f>
        <v>0</v>
      </c>
      <c r="BE134" s="14">
        <f t="shared" si="43"/>
        <v>1494.4418403134873</v>
      </c>
      <c r="BF134" s="14">
        <f t="shared" si="43"/>
        <v>1403.5543149681489</v>
      </c>
      <c r="BG134" s="14">
        <f t="shared" si="43"/>
        <v>1502.4944934715311</v>
      </c>
      <c r="BH134" s="14">
        <f t="shared" ref="BH134:BJ183" si="58">IFERROR((U134/$AQ134)*100000,"")</f>
        <v>1467.0159017289582</v>
      </c>
      <c r="BI134" s="14">
        <f t="shared" si="58"/>
        <v>1470.9244555197224</v>
      </c>
      <c r="BJ134" s="14">
        <f t="shared" si="58"/>
        <v>1480.8613904936922</v>
      </c>
      <c r="BK134" s="14">
        <f t="shared" si="52"/>
        <v>1489.9626130288646</v>
      </c>
      <c r="BL134" s="14">
        <f t="shared" ref="BL134:BL183" si="59">IFERROR((Y134/$AR134)*100000,"")</f>
        <v>1448.1400916042767</v>
      </c>
      <c r="BM134" s="14">
        <f t="shared" si="44"/>
        <v>1471.9271261299334</v>
      </c>
      <c r="BN134" s="14">
        <f t="shared" si="44"/>
        <v>1479.7941223908931</v>
      </c>
      <c r="BO134" s="14">
        <f t="shared" si="44"/>
        <v>1536.5132892878305</v>
      </c>
      <c r="BP134" s="14">
        <f t="shared" ref="BP134:BP183" si="60">IFERROR((AC134/$AR134)*100000,"")</f>
        <v>0</v>
      </c>
      <c r="BQ134" s="14">
        <f t="shared" si="45"/>
        <v>2330.7299857885546</v>
      </c>
      <c r="BR134" s="14">
        <f t="shared" si="45"/>
        <v>2307.0730917040146</v>
      </c>
      <c r="BS134" s="14">
        <f t="shared" si="45"/>
        <v>2385.6125798283038</v>
      </c>
      <c r="BT134" s="14">
        <f t="shared" ref="BT134:BV183" si="61">IFERROR((AG134/$AQ134)*100000,"")</f>
        <v>2297.9007825151903</v>
      </c>
      <c r="BU134" s="14">
        <f t="shared" si="61"/>
        <v>2375.0093041798932</v>
      </c>
      <c r="BV134" s="14">
        <f t="shared" si="61"/>
        <v>2393.2062305384252</v>
      </c>
      <c r="BW134" s="14">
        <f t="shared" si="53"/>
        <v>2408.2526642205398</v>
      </c>
      <c r="BX134" s="14">
        <f t="shared" ref="BX134:BX183" si="62">IFERROR((AK134/$AR134)*100000,"")</f>
        <v>2334.2914755042675</v>
      </c>
      <c r="BY134" s="14">
        <f t="shared" si="46"/>
        <v>2348.1240795464887</v>
      </c>
      <c r="BZ134" s="14">
        <f t="shared" si="46"/>
        <v>2371.198467930074</v>
      </c>
      <c r="CA134" s="14">
        <f t="shared" si="46"/>
        <v>2478.0110220064671</v>
      </c>
      <c r="CB134" s="14">
        <f t="shared" ref="CB134:CB183" si="63">IFERROR((AO134/$AR134)*100000,"")</f>
        <v>0</v>
      </c>
    </row>
    <row r="135" spans="1:80" x14ac:dyDescent="0.3">
      <c r="A135" s="230" t="s">
        <v>148</v>
      </c>
      <c r="B135" s="230" t="s">
        <v>158</v>
      </c>
      <c r="C135" s="230" t="s">
        <v>174</v>
      </c>
      <c r="D135" s="230" t="s">
        <v>495</v>
      </c>
      <c r="E135" s="230" t="s">
        <v>496</v>
      </c>
      <c r="F135" s="13">
        <v>2336.5945097717567</v>
      </c>
      <c r="G135" s="13">
        <v>2600.3081273745756</v>
      </c>
      <c r="H135" s="13">
        <v>2816.0500256455998</v>
      </c>
      <c r="I135" s="13">
        <v>2663.8458649281174</v>
      </c>
      <c r="J135" s="13">
        <v>2776.5035235882306</v>
      </c>
      <c r="K135" s="13">
        <v>2613.2725783141668</v>
      </c>
      <c r="L135" s="13">
        <v>2530.5182637123212</v>
      </c>
      <c r="M135" s="13">
        <v>2448.3494213027388</v>
      </c>
      <c r="N135" s="13">
        <v>2782.1497706730979</v>
      </c>
      <c r="O135" s="13">
        <v>2609.2758762258954</v>
      </c>
      <c r="P135" s="13">
        <v>3044.8310793961123</v>
      </c>
      <c r="Q135" s="13"/>
      <c r="R135" s="13">
        <v>4715.5232384716528</v>
      </c>
      <c r="S135" s="13">
        <v>4707.9931694514426</v>
      </c>
      <c r="T135" s="13">
        <v>5108.1904065651015</v>
      </c>
      <c r="U135" s="13">
        <v>4910.4030640302444</v>
      </c>
      <c r="V135" s="13">
        <v>4987.0250026970762</v>
      </c>
      <c r="W135" s="13">
        <v>4792.6085473152307</v>
      </c>
      <c r="X135" s="13">
        <v>4708.2210689549138</v>
      </c>
      <c r="Y135" s="13">
        <v>4366.8045505595774</v>
      </c>
      <c r="Z135" s="13">
        <v>4876.8087870057861</v>
      </c>
      <c r="AA135" s="13">
        <v>4750.3775898724307</v>
      </c>
      <c r="AB135" s="13">
        <v>5007.1793211059821</v>
      </c>
      <c r="AC135" s="13"/>
      <c r="AD135" s="14">
        <f t="shared" si="49"/>
        <v>7052.1177482434096</v>
      </c>
      <c r="AE135" s="14">
        <f t="shared" si="49"/>
        <v>7308.3012968260182</v>
      </c>
      <c r="AF135" s="14">
        <f t="shared" si="49"/>
        <v>7924.2404322107013</v>
      </c>
      <c r="AG135" s="14">
        <f t="shared" si="47"/>
        <v>7574.2489289583618</v>
      </c>
      <c r="AH135" s="165">
        <v>7763.5285262853067</v>
      </c>
      <c r="AI135" s="165">
        <v>7405.8811256293984</v>
      </c>
      <c r="AJ135" s="165">
        <v>7238.7393326672354</v>
      </c>
      <c r="AK135" s="165">
        <v>6815.1539718623153</v>
      </c>
      <c r="AL135" s="14">
        <f t="shared" si="50"/>
        <v>7658.9585576788841</v>
      </c>
      <c r="AM135" s="14">
        <f t="shared" si="50"/>
        <v>7359.6534660983261</v>
      </c>
      <c r="AN135" s="14">
        <f t="shared" si="50"/>
        <v>8052.0104005020949</v>
      </c>
      <c r="AO135" s="14">
        <f t="shared" si="48"/>
        <v>0</v>
      </c>
      <c r="AP135" s="13">
        <v>218459</v>
      </c>
      <c r="AQ135" s="13">
        <v>218073.16800000001</v>
      </c>
      <c r="AR135" s="13">
        <v>218984.845</v>
      </c>
      <c r="AS135" s="14">
        <f t="shared" si="54"/>
        <v>1069.5803376247977</v>
      </c>
      <c r="AT135" s="14">
        <f t="shared" si="54"/>
        <v>1190.2957201921531</v>
      </c>
      <c r="AU135" s="14">
        <f t="shared" si="54"/>
        <v>1289.0519619908541</v>
      </c>
      <c r="AV135" s="14">
        <f t="shared" si="55"/>
        <v>1221.5376560806956</v>
      </c>
      <c r="AW135" s="14">
        <f t="shared" si="55"/>
        <v>1273.1981421887861</v>
      </c>
      <c r="AX135" s="14">
        <f t="shared" si="55"/>
        <v>1198.3466844092286</v>
      </c>
      <c r="AY135" s="14">
        <f t="shared" si="51"/>
        <v>1160.3987262258331</v>
      </c>
      <c r="AZ135" s="14">
        <f t="shared" si="56"/>
        <v>1118.0451420292297</v>
      </c>
      <c r="BA135" s="14">
        <f t="shared" si="42"/>
        <v>1275.7872947822254</v>
      </c>
      <c r="BB135" s="14">
        <f t="shared" si="42"/>
        <v>1196.5139499536667</v>
      </c>
      <c r="BC135" s="14">
        <f t="shared" si="42"/>
        <v>1396.2428790854783</v>
      </c>
      <c r="BD135" s="14">
        <f t="shared" si="57"/>
        <v>0</v>
      </c>
      <c r="BE135" s="14">
        <f t="shared" si="43"/>
        <v>2158.5392400732644</v>
      </c>
      <c r="BF135" s="14">
        <f t="shared" si="43"/>
        <v>2155.0923374415534</v>
      </c>
      <c r="BG135" s="14">
        <f t="shared" si="43"/>
        <v>2338.2833422130016</v>
      </c>
      <c r="BH135" s="14">
        <f t="shared" si="58"/>
        <v>2251.7227172259195</v>
      </c>
      <c r="BI135" s="14">
        <f t="shared" si="58"/>
        <v>2286.8586027498241</v>
      </c>
      <c r="BJ135" s="14">
        <f t="shared" si="58"/>
        <v>2197.7066648177597</v>
      </c>
      <c r="BK135" s="14">
        <f t="shared" si="52"/>
        <v>2159.009800304691</v>
      </c>
      <c r="BL135" s="14">
        <f t="shared" si="59"/>
        <v>1994.1126750390315</v>
      </c>
      <c r="BM135" s="14">
        <f t="shared" si="44"/>
        <v>2236.3176688503859</v>
      </c>
      <c r="BN135" s="14">
        <f t="shared" si="44"/>
        <v>2178.3411656918888</v>
      </c>
      <c r="BO135" s="14">
        <f t="shared" si="44"/>
        <v>2296.1006010175365</v>
      </c>
      <c r="BP135" s="14">
        <f t="shared" si="60"/>
        <v>0</v>
      </c>
      <c r="BQ135" s="14">
        <f t="shared" si="45"/>
        <v>3228.1195776980626</v>
      </c>
      <c r="BR135" s="14">
        <f t="shared" si="45"/>
        <v>3345.388057633706</v>
      </c>
      <c r="BS135" s="14">
        <f t="shared" si="45"/>
        <v>3627.3353042038561</v>
      </c>
      <c r="BT135" s="14">
        <f t="shared" si="61"/>
        <v>3473.2603733066148</v>
      </c>
      <c r="BU135" s="14">
        <f t="shared" si="61"/>
        <v>3560.0567449386099</v>
      </c>
      <c r="BV135" s="14">
        <f t="shared" si="61"/>
        <v>3396.0533492269892</v>
      </c>
      <c r="BW135" s="14">
        <f t="shared" si="53"/>
        <v>3319.4085265305248</v>
      </c>
      <c r="BX135" s="14">
        <f t="shared" si="62"/>
        <v>3112.157817068261</v>
      </c>
      <c r="BY135" s="14">
        <f t="shared" si="46"/>
        <v>3512.104963632612</v>
      </c>
      <c r="BZ135" s="14">
        <f t="shared" si="46"/>
        <v>3374.8551156455551</v>
      </c>
      <c r="CA135" s="14">
        <f t="shared" si="46"/>
        <v>3692.3434801030148</v>
      </c>
      <c r="CB135" s="14">
        <f t="shared" si="63"/>
        <v>0</v>
      </c>
    </row>
    <row r="136" spans="1:80" x14ac:dyDescent="0.3">
      <c r="A136" s="230" t="s">
        <v>148</v>
      </c>
      <c r="B136" s="230" t="s">
        <v>167</v>
      </c>
      <c r="C136" s="230" t="s">
        <v>142</v>
      </c>
      <c r="D136" s="230" t="s">
        <v>497</v>
      </c>
      <c r="E136" s="230" t="s">
        <v>498</v>
      </c>
      <c r="F136" s="13">
        <v>1342.864208473256</v>
      </c>
      <c r="G136" s="13">
        <v>1344.4885112303004</v>
      </c>
      <c r="H136" s="13">
        <v>1102.0908175679167</v>
      </c>
      <c r="I136" s="13">
        <v>1185.2262706049573</v>
      </c>
      <c r="J136" s="13">
        <v>3667.2552532845907</v>
      </c>
      <c r="K136" s="13">
        <v>3673.2964896183476</v>
      </c>
      <c r="L136" s="13">
        <v>3460.7909012269415</v>
      </c>
      <c r="M136" s="13">
        <v>3465.2423844888854</v>
      </c>
      <c r="N136" s="13">
        <v>1312.2272854214768</v>
      </c>
      <c r="O136" s="13">
        <v>1368.556473841486</v>
      </c>
      <c r="P136" s="13">
        <v>1411.8689350972477</v>
      </c>
      <c r="Q136" s="13"/>
      <c r="R136" s="13">
        <v>5936.5913221119863</v>
      </c>
      <c r="S136" s="13">
        <v>5782.0771783762848</v>
      </c>
      <c r="T136" s="13">
        <v>5876.8441004547904</v>
      </c>
      <c r="U136" s="13">
        <v>6147.4017748823298</v>
      </c>
      <c r="V136" s="13">
        <v>6149.2565005958531</v>
      </c>
      <c r="W136" s="13">
        <v>6154.5049248876367</v>
      </c>
      <c r="X136" s="13">
        <v>5828.0317891402356</v>
      </c>
      <c r="Y136" s="13">
        <v>5813.8603801949021</v>
      </c>
      <c r="Z136" s="13">
        <v>5990.6106816979773</v>
      </c>
      <c r="AA136" s="13">
        <v>5841.6699193839877</v>
      </c>
      <c r="AB136" s="13">
        <v>6130.6472540719988</v>
      </c>
      <c r="AC136" s="13"/>
      <c r="AD136" s="14">
        <f t="shared" si="49"/>
        <v>7279.4555305852427</v>
      </c>
      <c r="AE136" s="14">
        <f t="shared" si="49"/>
        <v>7126.5656896065848</v>
      </c>
      <c r="AF136" s="14">
        <f t="shared" si="49"/>
        <v>6978.9349180227073</v>
      </c>
      <c r="AG136" s="14">
        <f t="shared" si="47"/>
        <v>7332.6280454872867</v>
      </c>
      <c r="AH136" s="165">
        <v>9816.5117538804443</v>
      </c>
      <c r="AI136" s="165">
        <v>9827.801414505986</v>
      </c>
      <c r="AJ136" s="165">
        <v>9288.8226903671748</v>
      </c>
      <c r="AK136" s="165">
        <v>9279.1027646837865</v>
      </c>
      <c r="AL136" s="14">
        <f t="shared" si="50"/>
        <v>7302.8379671194543</v>
      </c>
      <c r="AM136" s="14">
        <f t="shared" si="50"/>
        <v>7210.2263932254737</v>
      </c>
      <c r="AN136" s="14">
        <f t="shared" si="50"/>
        <v>7542.516189169246</v>
      </c>
      <c r="AO136" s="14">
        <f t="shared" si="48"/>
        <v>0</v>
      </c>
      <c r="AP136" s="13">
        <v>263375</v>
      </c>
      <c r="AQ136" s="13">
        <v>263756.68</v>
      </c>
      <c r="AR136" s="13">
        <v>264655.29700000002</v>
      </c>
      <c r="AS136" s="14">
        <f t="shared" si="54"/>
        <v>509.86775831922398</v>
      </c>
      <c r="AT136" s="14">
        <f t="shared" si="54"/>
        <v>510.48448456774577</v>
      </c>
      <c r="AU136" s="14">
        <f t="shared" si="54"/>
        <v>418.44929001154878</v>
      </c>
      <c r="AV136" s="14">
        <f t="shared" si="55"/>
        <v>449.36350829293013</v>
      </c>
      <c r="AW136" s="14">
        <f t="shared" si="55"/>
        <v>1390.3933175397078</v>
      </c>
      <c r="AX136" s="14">
        <f t="shared" si="55"/>
        <v>1392.6837756747423</v>
      </c>
      <c r="AY136" s="14">
        <f t="shared" si="51"/>
        <v>1312.1149770413176</v>
      </c>
      <c r="AZ136" s="14">
        <f t="shared" si="56"/>
        <v>1309.3417829792709</v>
      </c>
      <c r="BA136" s="14">
        <f t="shared" si="42"/>
        <v>497.51433230865547</v>
      </c>
      <c r="BB136" s="14">
        <f t="shared" si="42"/>
        <v>518.87082967585354</v>
      </c>
      <c r="BC136" s="14">
        <f t="shared" si="42"/>
        <v>535.29220002968179</v>
      </c>
      <c r="BD136" s="14">
        <f t="shared" si="57"/>
        <v>0</v>
      </c>
      <c r="BE136" s="14">
        <f t="shared" si="43"/>
        <v>2254.0451151825291</v>
      </c>
      <c r="BF136" s="14">
        <f t="shared" si="43"/>
        <v>2195.3781408168143</v>
      </c>
      <c r="BG136" s="14">
        <f t="shared" si="43"/>
        <v>2231.3598862666504</v>
      </c>
      <c r="BH136" s="14">
        <f t="shared" si="58"/>
        <v>2330.7094155425107</v>
      </c>
      <c r="BI136" s="14">
        <f t="shared" si="58"/>
        <v>2331.4126112733347</v>
      </c>
      <c r="BJ136" s="14">
        <f t="shared" si="58"/>
        <v>2333.4024847778783</v>
      </c>
      <c r="BK136" s="14">
        <f t="shared" si="52"/>
        <v>2209.6243360131148</v>
      </c>
      <c r="BL136" s="14">
        <f t="shared" si="59"/>
        <v>2196.7670574131384</v>
      </c>
      <c r="BM136" s="14">
        <f t="shared" si="44"/>
        <v>2271.2640611407369</v>
      </c>
      <c r="BN136" s="14">
        <f t="shared" si="44"/>
        <v>2214.7950601228326</v>
      </c>
      <c r="BO136" s="14">
        <f t="shared" si="44"/>
        <v>2324.3571514746086</v>
      </c>
      <c r="BP136" s="14">
        <f t="shared" si="60"/>
        <v>0</v>
      </c>
      <c r="BQ136" s="14">
        <f t="shared" si="45"/>
        <v>2763.912873501753</v>
      </c>
      <c r="BR136" s="14">
        <f t="shared" si="45"/>
        <v>2705.86262538456</v>
      </c>
      <c r="BS136" s="14">
        <f t="shared" si="45"/>
        <v>2649.8091762781992</v>
      </c>
      <c r="BT136" s="14">
        <f t="shared" si="61"/>
        <v>2780.0729238354406</v>
      </c>
      <c r="BU136" s="14">
        <f t="shared" si="61"/>
        <v>3721.8059288130426</v>
      </c>
      <c r="BV136" s="14">
        <f t="shared" si="61"/>
        <v>3726.0862604526214</v>
      </c>
      <c r="BW136" s="14">
        <f t="shared" si="53"/>
        <v>3521.7393130544319</v>
      </c>
      <c r="BX136" s="14">
        <f t="shared" si="62"/>
        <v>3506.1088403924086</v>
      </c>
      <c r="BY136" s="14">
        <f t="shared" si="46"/>
        <v>2768.7783934493923</v>
      </c>
      <c r="BZ136" s="14">
        <f t="shared" si="46"/>
        <v>2733.6658897986863</v>
      </c>
      <c r="CA136" s="14">
        <f t="shared" si="46"/>
        <v>2859.6493515042903</v>
      </c>
      <c r="CB136" s="14">
        <f t="shared" si="63"/>
        <v>0</v>
      </c>
    </row>
    <row r="137" spans="1:80" x14ac:dyDescent="0.3">
      <c r="A137" s="230" t="s">
        <v>154</v>
      </c>
      <c r="B137" s="230" t="s">
        <v>176</v>
      </c>
      <c r="C137" s="230" t="s">
        <v>203</v>
      </c>
      <c r="D137" s="230" t="s">
        <v>499</v>
      </c>
      <c r="E137" s="230" t="s">
        <v>500</v>
      </c>
      <c r="F137" s="13">
        <v>258.08251489290262</v>
      </c>
      <c r="G137" s="13">
        <v>257.62216808467679</v>
      </c>
      <c r="H137" s="13">
        <v>274.88808673048021</v>
      </c>
      <c r="I137" s="13">
        <v>275.84646815504158</v>
      </c>
      <c r="J137" s="13">
        <v>282.97257905052277</v>
      </c>
      <c r="K137" s="13">
        <v>274.17720413057918</v>
      </c>
      <c r="L137" s="13">
        <v>270.29806339456695</v>
      </c>
      <c r="M137" s="13">
        <v>266.52281788989171</v>
      </c>
      <c r="N137" s="13">
        <v>279.99594674521688</v>
      </c>
      <c r="O137" s="13">
        <v>251.38999802821621</v>
      </c>
      <c r="P137" s="13">
        <v>270.81617674160361</v>
      </c>
      <c r="Q137" s="13"/>
      <c r="R137" s="13">
        <v>648.71720499768708</v>
      </c>
      <c r="S137" s="13">
        <v>668.35767099582029</v>
      </c>
      <c r="T137" s="13">
        <v>684.97932301155959</v>
      </c>
      <c r="U137" s="13">
        <v>700.16267171148058</v>
      </c>
      <c r="V137" s="13">
        <v>660.42506986915714</v>
      </c>
      <c r="W137" s="13">
        <v>660.04879442146557</v>
      </c>
      <c r="X137" s="13">
        <v>690.21302128262448</v>
      </c>
      <c r="Y137" s="13">
        <v>688.16960610025558</v>
      </c>
      <c r="Z137" s="13">
        <v>668.79468779102046</v>
      </c>
      <c r="AA137" s="13">
        <v>665.9057287143678</v>
      </c>
      <c r="AB137" s="13">
        <v>694.19869174929192</v>
      </c>
      <c r="AC137" s="13"/>
      <c r="AD137" s="14">
        <f t="shared" si="49"/>
        <v>906.7997198905897</v>
      </c>
      <c r="AE137" s="14">
        <f t="shared" si="49"/>
        <v>925.97983908049707</v>
      </c>
      <c r="AF137" s="14">
        <f t="shared" si="49"/>
        <v>959.86740974203985</v>
      </c>
      <c r="AG137" s="14">
        <f t="shared" si="47"/>
        <v>976.00913986652222</v>
      </c>
      <c r="AH137" s="165">
        <v>943.3976489196798</v>
      </c>
      <c r="AI137" s="165">
        <v>934.22599855204476</v>
      </c>
      <c r="AJ137" s="165">
        <v>960.51108467719143</v>
      </c>
      <c r="AK137" s="165">
        <v>954.69242399014729</v>
      </c>
      <c r="AL137" s="14">
        <f t="shared" si="50"/>
        <v>948.79063453623735</v>
      </c>
      <c r="AM137" s="14">
        <f t="shared" si="50"/>
        <v>917.29572674258407</v>
      </c>
      <c r="AN137" s="14">
        <f t="shared" si="50"/>
        <v>965.01486849089554</v>
      </c>
      <c r="AO137" s="14">
        <f t="shared" si="48"/>
        <v>0</v>
      </c>
      <c r="AP137" s="13">
        <v>39474</v>
      </c>
      <c r="AQ137" s="13">
        <v>39192.385000000002</v>
      </c>
      <c r="AR137" s="13">
        <v>39289.71</v>
      </c>
      <c r="AS137" s="14">
        <f t="shared" si="54"/>
        <v>653.80380729822832</v>
      </c>
      <c r="AT137" s="14">
        <f t="shared" si="54"/>
        <v>652.63760471367675</v>
      </c>
      <c r="AU137" s="14">
        <f t="shared" si="54"/>
        <v>696.37758202989369</v>
      </c>
      <c r="AV137" s="14">
        <f t="shared" si="55"/>
        <v>703.82669530073656</v>
      </c>
      <c r="AW137" s="14">
        <f t="shared" si="55"/>
        <v>722.00908174004405</v>
      </c>
      <c r="AX137" s="14">
        <f t="shared" si="55"/>
        <v>699.56754132359936</v>
      </c>
      <c r="AY137" s="14">
        <f t="shared" si="51"/>
        <v>689.66985141263274</v>
      </c>
      <c r="AZ137" s="14">
        <f t="shared" si="56"/>
        <v>678.35272362634316</v>
      </c>
      <c r="BA137" s="14">
        <f t="shared" si="42"/>
        <v>714.41415658990093</v>
      </c>
      <c r="BB137" s="14">
        <f t="shared" si="42"/>
        <v>641.42561884972349</v>
      </c>
      <c r="BC137" s="14">
        <f t="shared" si="42"/>
        <v>690.99182594170679</v>
      </c>
      <c r="BD137" s="14">
        <f t="shared" si="57"/>
        <v>0</v>
      </c>
      <c r="BE137" s="14">
        <f t="shared" si="43"/>
        <v>1643.4037720972972</v>
      </c>
      <c r="BF137" s="14">
        <f t="shared" si="43"/>
        <v>1693.1592212489747</v>
      </c>
      <c r="BG137" s="14">
        <f t="shared" si="43"/>
        <v>1735.2670694927283</v>
      </c>
      <c r="BH137" s="14">
        <f t="shared" si="58"/>
        <v>1786.4763058218596</v>
      </c>
      <c r="BI137" s="14">
        <f t="shared" si="58"/>
        <v>1685.0851762891111</v>
      </c>
      <c r="BJ137" s="14">
        <f t="shared" si="58"/>
        <v>1684.1251034390114</v>
      </c>
      <c r="BK137" s="14">
        <f t="shared" si="52"/>
        <v>1761.0896128996089</v>
      </c>
      <c r="BL137" s="14">
        <f t="shared" si="59"/>
        <v>1751.5263057432992</v>
      </c>
      <c r="BM137" s="14">
        <f t="shared" si="44"/>
        <v>1706.4403908846591</v>
      </c>
      <c r="BN137" s="14">
        <f t="shared" si="44"/>
        <v>1699.0691653859997</v>
      </c>
      <c r="BO137" s="14">
        <f t="shared" si="44"/>
        <v>1771.25911512987</v>
      </c>
      <c r="BP137" s="14">
        <f t="shared" si="60"/>
        <v>0</v>
      </c>
      <c r="BQ137" s="14">
        <f t="shared" si="45"/>
        <v>2297.2075793955255</v>
      </c>
      <c r="BR137" s="14">
        <f t="shared" si="45"/>
        <v>2345.7968259626514</v>
      </c>
      <c r="BS137" s="14">
        <f t="shared" si="45"/>
        <v>2431.6446515226221</v>
      </c>
      <c r="BT137" s="14">
        <f t="shared" si="61"/>
        <v>2490.303001122596</v>
      </c>
      <c r="BU137" s="14">
        <f t="shared" si="61"/>
        <v>2407.0942580291548</v>
      </c>
      <c r="BV137" s="14">
        <f t="shared" si="61"/>
        <v>2383.6926447626106</v>
      </c>
      <c r="BW137" s="14">
        <f t="shared" si="53"/>
        <v>2450.7594643122416</v>
      </c>
      <c r="BX137" s="14">
        <f t="shared" si="62"/>
        <v>2429.879029369642</v>
      </c>
      <c r="BY137" s="14">
        <f t="shared" si="46"/>
        <v>2420.8545474745597</v>
      </c>
      <c r="BZ137" s="14">
        <f t="shared" si="46"/>
        <v>2340.4947842357233</v>
      </c>
      <c r="CA137" s="14">
        <f t="shared" si="46"/>
        <v>2462.2509410715766</v>
      </c>
      <c r="CB137" s="14">
        <f t="shared" si="63"/>
        <v>0</v>
      </c>
    </row>
    <row r="138" spans="1:80" x14ac:dyDescent="0.3">
      <c r="A138" s="230" t="s">
        <v>148</v>
      </c>
      <c r="B138" s="230" t="s">
        <v>158</v>
      </c>
      <c r="C138" s="230" t="s">
        <v>174</v>
      </c>
      <c r="D138" s="230" t="s">
        <v>501</v>
      </c>
      <c r="E138" s="230" t="s">
        <v>502</v>
      </c>
      <c r="F138" s="13">
        <v>3177.506708614028</v>
      </c>
      <c r="G138" s="13">
        <v>3157.7084210663697</v>
      </c>
      <c r="H138" s="13">
        <v>3345.2008929863778</v>
      </c>
      <c r="I138" s="13">
        <v>3321.5830847407078</v>
      </c>
      <c r="J138" s="13">
        <v>3219.5965722375968</v>
      </c>
      <c r="K138" s="13">
        <v>3168.3998423294793</v>
      </c>
      <c r="L138" s="13">
        <v>3330.989230404075</v>
      </c>
      <c r="M138" s="13">
        <v>3061.1192167514737</v>
      </c>
      <c r="N138" s="13">
        <v>3432.2675215297545</v>
      </c>
      <c r="O138" s="13">
        <v>3491.1909178880414</v>
      </c>
      <c r="P138" s="13">
        <v>3277.3715380519188</v>
      </c>
      <c r="Q138" s="13"/>
      <c r="R138" s="13">
        <v>4976.5452997691891</v>
      </c>
      <c r="S138" s="13">
        <v>5217.1533120400372</v>
      </c>
      <c r="T138" s="13">
        <v>5647.9106551235645</v>
      </c>
      <c r="U138" s="13">
        <v>5161.611666533252</v>
      </c>
      <c r="V138" s="13">
        <v>5167.5995717246178</v>
      </c>
      <c r="W138" s="13">
        <v>5413.6105102362371</v>
      </c>
      <c r="X138" s="13">
        <v>5840.2226105840855</v>
      </c>
      <c r="Y138" s="13">
        <v>5275.1552121436653</v>
      </c>
      <c r="Z138" s="13">
        <v>5138.5674978819934</v>
      </c>
      <c r="AA138" s="13">
        <v>5239.341788342459</v>
      </c>
      <c r="AB138" s="13">
        <v>5265.0396172899164</v>
      </c>
      <c r="AC138" s="13"/>
      <c r="AD138" s="14">
        <f t="shared" si="49"/>
        <v>8154.0520083832171</v>
      </c>
      <c r="AE138" s="14">
        <f t="shared" si="49"/>
        <v>8374.861733106407</v>
      </c>
      <c r="AF138" s="14">
        <f t="shared" si="49"/>
        <v>8993.1115481099423</v>
      </c>
      <c r="AG138" s="14">
        <f t="shared" si="47"/>
        <v>8483.1947512739607</v>
      </c>
      <c r="AH138" s="165">
        <v>8387.1961439622137</v>
      </c>
      <c r="AI138" s="165">
        <v>8582.0103525657178</v>
      </c>
      <c r="AJ138" s="165">
        <v>9171.2118409881605</v>
      </c>
      <c r="AK138" s="165">
        <v>8336.2744288951399</v>
      </c>
      <c r="AL138" s="14">
        <f t="shared" si="50"/>
        <v>8570.8350194117484</v>
      </c>
      <c r="AM138" s="14">
        <f t="shared" si="50"/>
        <v>8730.5327062305005</v>
      </c>
      <c r="AN138" s="14">
        <f t="shared" si="50"/>
        <v>8542.4111553418352</v>
      </c>
      <c r="AO138" s="14">
        <f t="shared" si="48"/>
        <v>0</v>
      </c>
      <c r="AP138" s="13">
        <v>251332</v>
      </c>
      <c r="AQ138" s="13">
        <v>253322.084</v>
      </c>
      <c r="AR138" s="13">
        <v>255799.098</v>
      </c>
      <c r="AS138" s="14">
        <f t="shared" si="54"/>
        <v>1264.2666706245238</v>
      </c>
      <c r="AT138" s="14">
        <f t="shared" si="54"/>
        <v>1256.3893260971026</v>
      </c>
      <c r="AU138" s="14">
        <f t="shared" si="54"/>
        <v>1330.9888486091616</v>
      </c>
      <c r="AV138" s="14">
        <f t="shared" si="55"/>
        <v>1311.2094422611444</v>
      </c>
      <c r="AW138" s="14">
        <f t="shared" si="55"/>
        <v>1270.9498206392445</v>
      </c>
      <c r="AX138" s="14">
        <f t="shared" si="55"/>
        <v>1250.7396877129272</v>
      </c>
      <c r="AY138" s="14">
        <f t="shared" si="51"/>
        <v>1314.9225593786268</v>
      </c>
      <c r="AZ138" s="14">
        <f t="shared" si="56"/>
        <v>1196.6888236452944</v>
      </c>
      <c r="BA138" s="14">
        <f t="shared" si="42"/>
        <v>1354.9026075159536</v>
      </c>
      <c r="BB138" s="14">
        <f t="shared" si="42"/>
        <v>1378.1628757988749</v>
      </c>
      <c r="BC138" s="14">
        <f t="shared" si="42"/>
        <v>1293.7567409448277</v>
      </c>
      <c r="BD138" s="14">
        <f t="shared" si="57"/>
        <v>0</v>
      </c>
      <c r="BE138" s="14">
        <f t="shared" si="43"/>
        <v>1980.0683159204514</v>
      </c>
      <c r="BF138" s="14">
        <f t="shared" si="43"/>
        <v>2075.8014546655568</v>
      </c>
      <c r="BG138" s="14">
        <f t="shared" si="43"/>
        <v>2247.1912271909523</v>
      </c>
      <c r="BH138" s="14">
        <f t="shared" si="58"/>
        <v>2037.5687681983748</v>
      </c>
      <c r="BI138" s="14">
        <f t="shared" si="58"/>
        <v>2039.9325199474586</v>
      </c>
      <c r="BJ138" s="14">
        <f t="shared" si="58"/>
        <v>2137.0464133068781</v>
      </c>
      <c r="BK138" s="14">
        <f t="shared" si="52"/>
        <v>2305.4534047588545</v>
      </c>
      <c r="BL138" s="14">
        <f t="shared" si="59"/>
        <v>2062.2258848401666</v>
      </c>
      <c r="BM138" s="14">
        <f t="shared" si="44"/>
        <v>2028.4719818908459</v>
      </c>
      <c r="BN138" s="14">
        <f t="shared" si="44"/>
        <v>2068.2530735624532</v>
      </c>
      <c r="BO138" s="14">
        <f t="shared" si="44"/>
        <v>2078.3974038717906</v>
      </c>
      <c r="BP138" s="14">
        <f t="shared" si="60"/>
        <v>0</v>
      </c>
      <c r="BQ138" s="14">
        <f t="shared" si="45"/>
        <v>3244.334986544975</v>
      </c>
      <c r="BR138" s="14">
        <f t="shared" si="45"/>
        <v>3332.1907807626594</v>
      </c>
      <c r="BS138" s="14">
        <f t="shared" si="45"/>
        <v>3578.1800758001136</v>
      </c>
      <c r="BT138" s="14">
        <f t="shared" si="61"/>
        <v>3348.7782104595194</v>
      </c>
      <c r="BU138" s="14">
        <f t="shared" si="61"/>
        <v>3310.8823405867029</v>
      </c>
      <c r="BV138" s="14">
        <f t="shared" si="61"/>
        <v>3387.7861010198062</v>
      </c>
      <c r="BW138" s="14">
        <f t="shared" si="53"/>
        <v>3620.3759641374818</v>
      </c>
      <c r="BX138" s="14">
        <f t="shared" si="62"/>
        <v>3258.9147084854617</v>
      </c>
      <c r="BY138" s="14">
        <f t="shared" si="46"/>
        <v>3383.3745894067997</v>
      </c>
      <c r="BZ138" s="14">
        <f t="shared" si="46"/>
        <v>3446.4159493613274</v>
      </c>
      <c r="CA138" s="14">
        <f t="shared" si="46"/>
        <v>3372.1541448166176</v>
      </c>
      <c r="CB138" s="14">
        <f t="shared" si="63"/>
        <v>0</v>
      </c>
    </row>
    <row r="139" spans="1:80" x14ac:dyDescent="0.3">
      <c r="A139" s="230" t="s">
        <v>154</v>
      </c>
      <c r="B139" s="230" t="s">
        <v>185</v>
      </c>
      <c r="C139" s="230" t="s">
        <v>196</v>
      </c>
      <c r="D139" s="230" t="s">
        <v>503</v>
      </c>
      <c r="E139" s="230" t="s">
        <v>504</v>
      </c>
      <c r="F139" s="13">
        <v>2732.7774796678382</v>
      </c>
      <c r="G139" s="13">
        <v>2553.8383442033692</v>
      </c>
      <c r="H139" s="13">
        <v>2456.192394893505</v>
      </c>
      <c r="I139" s="13">
        <v>2557.6891354125928</v>
      </c>
      <c r="J139" s="13">
        <v>2791.161348054613</v>
      </c>
      <c r="K139" s="13">
        <v>2781.4078406702979</v>
      </c>
      <c r="L139" s="13">
        <v>2864.4070990160976</v>
      </c>
      <c r="M139" s="13">
        <v>2831.7454435386171</v>
      </c>
      <c r="N139" s="13">
        <v>2719.7859130211805</v>
      </c>
      <c r="O139" s="13">
        <v>2625.5454353020014</v>
      </c>
      <c r="P139" s="13">
        <v>2815.6323730794911</v>
      </c>
      <c r="Q139" s="13"/>
      <c r="R139" s="13">
        <v>6514.7761593931637</v>
      </c>
      <c r="S139" s="13">
        <v>6305.6346114269036</v>
      </c>
      <c r="T139" s="13">
        <v>6683.9719529879512</v>
      </c>
      <c r="U139" s="13">
        <v>6864.4255313173699</v>
      </c>
      <c r="V139" s="13">
        <v>6382.7443014034088</v>
      </c>
      <c r="W139" s="13">
        <v>6232.9549596587185</v>
      </c>
      <c r="X139" s="13">
        <v>6753.1519427077992</v>
      </c>
      <c r="Y139" s="13">
        <v>6693.9365532370366</v>
      </c>
      <c r="Z139" s="13">
        <v>6674.9059750883298</v>
      </c>
      <c r="AA139" s="13">
        <v>6742.7422661610699</v>
      </c>
      <c r="AB139" s="13">
        <v>7148.2686865717751</v>
      </c>
      <c r="AC139" s="13"/>
      <c r="AD139" s="14">
        <f t="shared" si="49"/>
        <v>9247.5536390610014</v>
      </c>
      <c r="AE139" s="14">
        <f t="shared" si="49"/>
        <v>8859.4729556302736</v>
      </c>
      <c r="AF139" s="14">
        <f t="shared" si="49"/>
        <v>9140.1643478814567</v>
      </c>
      <c r="AG139" s="14">
        <f t="shared" si="47"/>
        <v>9422.1146667299618</v>
      </c>
      <c r="AH139" s="165">
        <v>9173.9056494580218</v>
      </c>
      <c r="AI139" s="165">
        <v>9014.362800329016</v>
      </c>
      <c r="AJ139" s="165">
        <v>9617.5590417238964</v>
      </c>
      <c r="AK139" s="165">
        <v>9525.6819967756546</v>
      </c>
      <c r="AL139" s="14">
        <f t="shared" si="50"/>
        <v>9394.6918881095098</v>
      </c>
      <c r="AM139" s="14">
        <f t="shared" si="50"/>
        <v>9368.2877014630722</v>
      </c>
      <c r="AN139" s="14">
        <f t="shared" si="50"/>
        <v>9963.9010596512671</v>
      </c>
      <c r="AO139" s="14">
        <f t="shared" si="48"/>
        <v>0</v>
      </c>
      <c r="AP139" s="13">
        <v>325460</v>
      </c>
      <c r="AQ139" s="13">
        <v>327716.897</v>
      </c>
      <c r="AR139" s="13">
        <v>330221.31300000002</v>
      </c>
      <c r="AS139" s="14">
        <f t="shared" si="54"/>
        <v>839.66615856567262</v>
      </c>
      <c r="AT139" s="14">
        <f t="shared" si="54"/>
        <v>784.68578141810656</v>
      </c>
      <c r="AU139" s="14">
        <f t="shared" si="54"/>
        <v>754.68333893366469</v>
      </c>
      <c r="AV139" s="14">
        <f t="shared" si="55"/>
        <v>780.45690009465488</v>
      </c>
      <c r="AW139" s="14">
        <f t="shared" si="55"/>
        <v>851.69894308336904</v>
      </c>
      <c r="AX139" s="14">
        <f t="shared" si="55"/>
        <v>848.7227439695605</v>
      </c>
      <c r="AY139" s="14">
        <f t="shared" si="51"/>
        <v>874.04925569525869</v>
      </c>
      <c r="AZ139" s="14">
        <f t="shared" si="56"/>
        <v>857.52958154418604</v>
      </c>
      <c r="BA139" s="14">
        <f t="shared" si="42"/>
        <v>829.91934133355983</v>
      </c>
      <c r="BB139" s="14">
        <f t="shared" si="42"/>
        <v>801.16266794201999</v>
      </c>
      <c r="BC139" s="14">
        <f t="shared" si="42"/>
        <v>859.16606645994545</v>
      </c>
      <c r="BD139" s="14">
        <f t="shared" si="57"/>
        <v>0</v>
      </c>
      <c r="BE139" s="14">
        <f t="shared" si="43"/>
        <v>2001.7133163501392</v>
      </c>
      <c r="BF139" s="14">
        <f t="shared" si="43"/>
        <v>1937.4530238514421</v>
      </c>
      <c r="BG139" s="14">
        <f t="shared" si="43"/>
        <v>2053.6999794100507</v>
      </c>
      <c r="BH139" s="14">
        <f t="shared" si="58"/>
        <v>2094.6205685931936</v>
      </c>
      <c r="BI139" s="14">
        <f t="shared" si="58"/>
        <v>1947.6396730936362</v>
      </c>
      <c r="BJ139" s="14">
        <f t="shared" si="58"/>
        <v>1901.9327403367665</v>
      </c>
      <c r="BK139" s="14">
        <f t="shared" si="52"/>
        <v>2060.666387521605</v>
      </c>
      <c r="BL139" s="14">
        <f t="shared" si="59"/>
        <v>2027.1061526658748</v>
      </c>
      <c r="BM139" s="14">
        <f t="shared" si="44"/>
        <v>2036.7903016878404</v>
      </c>
      <c r="BN139" s="14">
        <f t="shared" si="44"/>
        <v>2057.4899640164326</v>
      </c>
      <c r="BO139" s="14">
        <f t="shared" si="44"/>
        <v>2181.2328726436631</v>
      </c>
      <c r="BP139" s="14">
        <f t="shared" si="60"/>
        <v>0</v>
      </c>
      <c r="BQ139" s="14">
        <f t="shared" si="45"/>
        <v>2841.3794749158119</v>
      </c>
      <c r="BR139" s="14">
        <f t="shared" si="45"/>
        <v>2722.1388052695488</v>
      </c>
      <c r="BS139" s="14">
        <f t="shared" si="45"/>
        <v>2808.3833183437155</v>
      </c>
      <c r="BT139" s="14">
        <f t="shared" si="61"/>
        <v>2875.0774686878481</v>
      </c>
      <c r="BU139" s="14">
        <f t="shared" si="61"/>
        <v>2799.3386161770054</v>
      </c>
      <c r="BV139" s="14">
        <f t="shared" si="61"/>
        <v>2750.6554843063268</v>
      </c>
      <c r="BW139" s="14">
        <f t="shared" si="53"/>
        <v>2934.7156432168636</v>
      </c>
      <c r="BX139" s="14">
        <f t="shared" si="62"/>
        <v>2884.6357342100609</v>
      </c>
      <c r="BY139" s="14">
        <f t="shared" si="46"/>
        <v>2866.7096430214001</v>
      </c>
      <c r="BZ139" s="14">
        <f t="shared" si="46"/>
        <v>2858.6526319584532</v>
      </c>
      <c r="CA139" s="14">
        <f t="shared" si="46"/>
        <v>3040.3989391036093</v>
      </c>
      <c r="CB139" s="14">
        <f t="shared" si="63"/>
        <v>0</v>
      </c>
    </row>
    <row r="140" spans="1:80" x14ac:dyDescent="0.3">
      <c r="A140" s="230" t="s">
        <v>148</v>
      </c>
      <c r="B140" s="230" t="s">
        <v>158</v>
      </c>
      <c r="C140" s="230" t="s">
        <v>165</v>
      </c>
      <c r="D140" s="230" t="s">
        <v>505</v>
      </c>
      <c r="E140" s="230" t="s">
        <v>506</v>
      </c>
      <c r="F140" s="13">
        <v>2813.8621071748134</v>
      </c>
      <c r="G140" s="13">
        <v>2931.2395497095195</v>
      </c>
      <c r="H140" s="13">
        <v>3365.5930625240508</v>
      </c>
      <c r="I140" s="13">
        <v>3333.5585538637324</v>
      </c>
      <c r="J140" s="13">
        <v>3273.4537287135036</v>
      </c>
      <c r="K140" s="13">
        <v>3020.0632227881301</v>
      </c>
      <c r="L140" s="13">
        <v>3230.4631302235466</v>
      </c>
      <c r="M140" s="13">
        <v>3352.9442895543179</v>
      </c>
      <c r="N140" s="13">
        <v>4116.6971446110401</v>
      </c>
      <c r="O140" s="13">
        <v>4806.9520818941701</v>
      </c>
      <c r="P140" s="13">
        <v>5439.3211551661898</v>
      </c>
      <c r="Q140" s="13"/>
      <c r="R140" s="13">
        <v>6405.351013733838</v>
      </c>
      <c r="S140" s="13">
        <v>6381.3035304616478</v>
      </c>
      <c r="T140" s="13">
        <v>6441.8162961040762</v>
      </c>
      <c r="U140" s="13">
        <v>6548.8319412765168</v>
      </c>
      <c r="V140" s="13">
        <v>6437.4642075933925</v>
      </c>
      <c r="W140" s="13">
        <v>6507.7083274714787</v>
      </c>
      <c r="X140" s="13">
        <v>6660.8694639070945</v>
      </c>
      <c r="Y140" s="13">
        <v>6604.011965883019</v>
      </c>
      <c r="Z140" s="13">
        <v>6701.1307248003423</v>
      </c>
      <c r="AA140" s="13">
        <v>6662.6391924155432</v>
      </c>
      <c r="AB140" s="13">
        <v>6896.5077593123351</v>
      </c>
      <c r="AC140" s="13"/>
      <c r="AD140" s="14">
        <f t="shared" si="49"/>
        <v>9219.213120908651</v>
      </c>
      <c r="AE140" s="14">
        <f t="shared" si="49"/>
        <v>9312.5430801711664</v>
      </c>
      <c r="AF140" s="14">
        <f t="shared" si="49"/>
        <v>9807.4093586281269</v>
      </c>
      <c r="AG140" s="14">
        <f t="shared" si="47"/>
        <v>9882.3904951402492</v>
      </c>
      <c r="AH140" s="165">
        <v>9710.9179363068961</v>
      </c>
      <c r="AI140" s="165">
        <v>9527.7715502596075</v>
      </c>
      <c r="AJ140" s="165">
        <v>9891.332594130643</v>
      </c>
      <c r="AK140" s="165">
        <v>9956.9562554373369</v>
      </c>
      <c r="AL140" s="14">
        <f t="shared" si="50"/>
        <v>10817.827869411383</v>
      </c>
      <c r="AM140" s="14">
        <f t="shared" si="50"/>
        <v>11469.591274309714</v>
      </c>
      <c r="AN140" s="14">
        <f t="shared" si="50"/>
        <v>12335.828914478525</v>
      </c>
      <c r="AO140" s="14">
        <f t="shared" si="48"/>
        <v>0</v>
      </c>
      <c r="AP140" s="13">
        <v>274589</v>
      </c>
      <c r="AQ140" s="13">
        <v>275263.17</v>
      </c>
      <c r="AR140" s="13">
        <v>275671.88799999998</v>
      </c>
      <c r="AS140" s="14">
        <f t="shared" si="54"/>
        <v>1024.7541260483169</v>
      </c>
      <c r="AT140" s="14">
        <f t="shared" si="54"/>
        <v>1067.5007191509928</v>
      </c>
      <c r="AU140" s="14">
        <f t="shared" si="54"/>
        <v>1225.6838629821482</v>
      </c>
      <c r="AV140" s="14">
        <f t="shared" si="55"/>
        <v>1211.0441632506568</v>
      </c>
      <c r="AW140" s="14">
        <f t="shared" si="55"/>
        <v>1189.2087592806199</v>
      </c>
      <c r="AX140" s="14">
        <f t="shared" si="55"/>
        <v>1097.1548510424152</v>
      </c>
      <c r="AY140" s="14">
        <f t="shared" si="51"/>
        <v>1173.5907605160353</v>
      </c>
      <c r="AZ140" s="14">
        <f t="shared" si="56"/>
        <v>1216.2808162558522</v>
      </c>
      <c r="BA140" s="14">
        <f t="shared" si="42"/>
        <v>1495.5495661155978</v>
      </c>
      <c r="BB140" s="14">
        <f t="shared" si="42"/>
        <v>1746.3113869880126</v>
      </c>
      <c r="BC140" s="14">
        <f t="shared" si="42"/>
        <v>1976.0439274045236</v>
      </c>
      <c r="BD140" s="14">
        <f t="shared" si="57"/>
        <v>0</v>
      </c>
      <c r="BE140" s="14">
        <f t="shared" si="43"/>
        <v>2332.7048839297418</v>
      </c>
      <c r="BF140" s="14">
        <f t="shared" si="43"/>
        <v>2323.9472558848488</v>
      </c>
      <c r="BG140" s="14">
        <f t="shared" si="43"/>
        <v>2345.9848340989902</v>
      </c>
      <c r="BH140" s="14">
        <f t="shared" si="58"/>
        <v>2379.1166618027823</v>
      </c>
      <c r="BI140" s="14">
        <f t="shared" si="58"/>
        <v>2338.6580222822372</v>
      </c>
      <c r="BJ140" s="14">
        <f t="shared" si="58"/>
        <v>2364.1769174828146</v>
      </c>
      <c r="BK140" s="14">
        <f t="shared" si="52"/>
        <v>2419.8186280812993</v>
      </c>
      <c r="BL140" s="14">
        <f t="shared" si="59"/>
        <v>2395.6058827017646</v>
      </c>
      <c r="BM140" s="14">
        <f t="shared" si="44"/>
        <v>2434.4450893304552</v>
      </c>
      <c r="BN140" s="14">
        <f t="shared" si="44"/>
        <v>2420.4615504557123</v>
      </c>
      <c r="BO140" s="14">
        <f t="shared" si="44"/>
        <v>2505.4233587850986</v>
      </c>
      <c r="BP140" s="14">
        <f t="shared" si="60"/>
        <v>0</v>
      </c>
      <c r="BQ140" s="14">
        <f t="shared" si="45"/>
        <v>3357.4590099780589</v>
      </c>
      <c r="BR140" s="14">
        <f t="shared" si="45"/>
        <v>3391.447975035841</v>
      </c>
      <c r="BS140" s="14">
        <f t="shared" si="45"/>
        <v>3571.6686970811379</v>
      </c>
      <c r="BT140" s="14">
        <f t="shared" si="61"/>
        <v>3590.1608250534387</v>
      </c>
      <c r="BU140" s="14">
        <f t="shared" si="61"/>
        <v>3527.8667815628573</v>
      </c>
      <c r="BV140" s="14">
        <f t="shared" si="61"/>
        <v>3461.3317685252291</v>
      </c>
      <c r="BW140" s="14">
        <f t="shared" si="53"/>
        <v>3593.4093885973352</v>
      </c>
      <c r="BX140" s="14">
        <f t="shared" si="62"/>
        <v>3611.8866989576163</v>
      </c>
      <c r="BY140" s="14">
        <f t="shared" si="46"/>
        <v>3929.9946554460535</v>
      </c>
      <c r="BZ140" s="14">
        <f t="shared" si="46"/>
        <v>4166.7729374437249</v>
      </c>
      <c r="CA140" s="14">
        <f t="shared" si="46"/>
        <v>4481.4672861896224</v>
      </c>
      <c r="CB140" s="14">
        <f t="shared" si="63"/>
        <v>0</v>
      </c>
    </row>
    <row r="141" spans="1:80" x14ac:dyDescent="0.3">
      <c r="A141" s="230" t="s">
        <v>148</v>
      </c>
      <c r="B141" s="230" t="s">
        <v>167</v>
      </c>
      <c r="C141" s="230" t="s">
        <v>142</v>
      </c>
      <c r="D141" s="230" t="s">
        <v>507</v>
      </c>
      <c r="E141" s="230" t="s">
        <v>508</v>
      </c>
      <c r="F141" s="13">
        <v>3355.876678530868</v>
      </c>
      <c r="G141" s="13">
        <v>3508.2886414963477</v>
      </c>
      <c r="H141" s="13">
        <v>3469.5520326060987</v>
      </c>
      <c r="I141" s="13">
        <v>3333.4484326331522</v>
      </c>
      <c r="J141" s="13">
        <v>3767.5985122079378</v>
      </c>
      <c r="K141" s="13">
        <v>3798.9742195357312</v>
      </c>
      <c r="L141" s="13">
        <v>3387.5714539376158</v>
      </c>
      <c r="M141" s="13">
        <v>3519.2335492689508</v>
      </c>
      <c r="N141" s="13">
        <v>3399.1377127716487</v>
      </c>
      <c r="O141" s="13">
        <v>3418.6387942520078</v>
      </c>
      <c r="P141" s="13">
        <v>3463.8949003953794</v>
      </c>
      <c r="Q141" s="13"/>
      <c r="R141" s="13">
        <v>10127.637045612148</v>
      </c>
      <c r="S141" s="13">
        <v>10533.355391364636</v>
      </c>
      <c r="T141" s="13">
        <v>10736.554595817182</v>
      </c>
      <c r="U141" s="13">
        <v>10648.961706068674</v>
      </c>
      <c r="V141" s="13">
        <v>10472.70275337889</v>
      </c>
      <c r="W141" s="13">
        <v>10426.779558400816</v>
      </c>
      <c r="X141" s="13">
        <v>10463.689912884282</v>
      </c>
      <c r="Y141" s="13">
        <v>10589.918937796279</v>
      </c>
      <c r="Z141" s="13">
        <v>10621.389867273021</v>
      </c>
      <c r="AA141" s="13">
        <v>10349.59109673772</v>
      </c>
      <c r="AB141" s="13">
        <v>11007.949906209682</v>
      </c>
      <c r="AC141" s="13"/>
      <c r="AD141" s="14">
        <f t="shared" si="49"/>
        <v>13483.513724143017</v>
      </c>
      <c r="AE141" s="14">
        <f t="shared" si="49"/>
        <v>14041.644032860982</v>
      </c>
      <c r="AF141" s="14">
        <f t="shared" si="49"/>
        <v>14206.10662842328</v>
      </c>
      <c r="AG141" s="14">
        <f t="shared" si="47"/>
        <v>13982.410138701827</v>
      </c>
      <c r="AH141" s="165">
        <v>14240.30126558683</v>
      </c>
      <c r="AI141" s="165">
        <v>14225.753777936548</v>
      </c>
      <c r="AJ141" s="165">
        <v>13851.261366821898</v>
      </c>
      <c r="AK141" s="165">
        <v>14109.152487065228</v>
      </c>
      <c r="AL141" s="14">
        <f t="shared" si="50"/>
        <v>14020.527580044669</v>
      </c>
      <c r="AM141" s="14">
        <f t="shared" si="50"/>
        <v>13768.229890989729</v>
      </c>
      <c r="AN141" s="14">
        <f t="shared" si="50"/>
        <v>14471.844806605062</v>
      </c>
      <c r="AO141" s="14">
        <f t="shared" si="48"/>
        <v>0</v>
      </c>
      <c r="AP141" s="13">
        <v>577789</v>
      </c>
      <c r="AQ141" s="13">
        <v>581887.19700000004</v>
      </c>
      <c r="AR141" s="13">
        <v>585242.87600000005</v>
      </c>
      <c r="AS141" s="14">
        <f t="shared" si="54"/>
        <v>580.81352855988393</v>
      </c>
      <c r="AT141" s="14">
        <f t="shared" si="54"/>
        <v>607.19200979879292</v>
      </c>
      <c r="AU141" s="14">
        <f t="shared" si="54"/>
        <v>600.48772693943613</v>
      </c>
      <c r="AV141" s="14">
        <f t="shared" si="55"/>
        <v>572.86849578736337</v>
      </c>
      <c r="AW141" s="14">
        <f t="shared" si="55"/>
        <v>647.47919040534202</v>
      </c>
      <c r="AX141" s="14">
        <f t="shared" si="55"/>
        <v>652.87125049698091</v>
      </c>
      <c r="AY141" s="14">
        <f t="shared" si="51"/>
        <v>582.16978675638666</v>
      </c>
      <c r="AZ141" s="14">
        <f t="shared" si="56"/>
        <v>601.32872924863261</v>
      </c>
      <c r="BA141" s="14">
        <f t="shared" si="42"/>
        <v>584.15750171104878</v>
      </c>
      <c r="BB141" s="14">
        <f t="shared" si="42"/>
        <v>587.50885255377216</v>
      </c>
      <c r="BC141" s="14">
        <f t="shared" si="42"/>
        <v>595.28632323480713</v>
      </c>
      <c r="BD141" s="14">
        <f t="shared" si="57"/>
        <v>0</v>
      </c>
      <c r="BE141" s="14">
        <f t="shared" si="43"/>
        <v>1752.8262126160498</v>
      </c>
      <c r="BF141" s="14">
        <f t="shared" si="43"/>
        <v>1823.0453316633987</v>
      </c>
      <c r="BG141" s="14">
        <f t="shared" si="43"/>
        <v>1858.2137416629917</v>
      </c>
      <c r="BH141" s="14">
        <f t="shared" si="58"/>
        <v>1830.0732102323043</v>
      </c>
      <c r="BI141" s="14">
        <f t="shared" si="58"/>
        <v>1799.7822958422796</v>
      </c>
      <c r="BJ141" s="14">
        <f t="shared" si="58"/>
        <v>1791.8901828666314</v>
      </c>
      <c r="BK141" s="14">
        <f t="shared" si="52"/>
        <v>1798.2333976123348</v>
      </c>
      <c r="BL141" s="14">
        <f t="shared" si="59"/>
        <v>1809.4913021711484</v>
      </c>
      <c r="BM141" s="14">
        <f t="shared" si="44"/>
        <v>1825.3348625013689</v>
      </c>
      <c r="BN141" s="14">
        <f t="shared" si="44"/>
        <v>1778.6249895334474</v>
      </c>
      <c r="BO141" s="14">
        <f t="shared" si="44"/>
        <v>1891.7669890251395</v>
      </c>
      <c r="BP141" s="14">
        <f t="shared" si="60"/>
        <v>0</v>
      </c>
      <c r="BQ141" s="14">
        <f t="shared" si="45"/>
        <v>2333.639741175934</v>
      </c>
      <c r="BR141" s="14">
        <f t="shared" si="45"/>
        <v>2430.2373414621916</v>
      </c>
      <c r="BS141" s="14">
        <f t="shared" si="45"/>
        <v>2458.7014686024277</v>
      </c>
      <c r="BT141" s="14">
        <f t="shared" si="61"/>
        <v>2402.9417060196679</v>
      </c>
      <c r="BU141" s="14">
        <f t="shared" si="61"/>
        <v>2447.2614862476221</v>
      </c>
      <c r="BV141" s="14">
        <f t="shared" si="61"/>
        <v>2444.7614333636125</v>
      </c>
      <c r="BW141" s="14">
        <f t="shared" si="53"/>
        <v>2380.4031843687217</v>
      </c>
      <c r="BX141" s="14">
        <f t="shared" si="62"/>
        <v>2410.8200314197807</v>
      </c>
      <c r="BY141" s="14">
        <f t="shared" si="46"/>
        <v>2409.4923642124177</v>
      </c>
      <c r="BZ141" s="14">
        <f t="shared" si="46"/>
        <v>2366.1338420872194</v>
      </c>
      <c r="CA141" s="14">
        <f t="shared" si="46"/>
        <v>2487.0533122599468</v>
      </c>
      <c r="CB141" s="14">
        <f t="shared" si="63"/>
        <v>0</v>
      </c>
    </row>
    <row r="142" spans="1:80" x14ac:dyDescent="0.3">
      <c r="A142" s="230" t="s">
        <v>154</v>
      </c>
      <c r="B142" s="230" t="s">
        <v>185</v>
      </c>
      <c r="C142" s="230" t="s">
        <v>190</v>
      </c>
      <c r="D142" s="230" t="s">
        <v>511</v>
      </c>
      <c r="E142" s="230" t="s">
        <v>512</v>
      </c>
      <c r="F142" s="13">
        <v>2257.4454061727065</v>
      </c>
      <c r="G142" s="13">
        <v>2091.6174901545919</v>
      </c>
      <c r="H142" s="13">
        <v>2260.1262464319652</v>
      </c>
      <c r="I142" s="13">
        <v>2362.6583861665995</v>
      </c>
      <c r="J142" s="13">
        <v>2198.8500558546289</v>
      </c>
      <c r="K142" s="13">
        <v>2150.3960215007687</v>
      </c>
      <c r="L142" s="13">
        <v>2381.4538390443377</v>
      </c>
      <c r="M142" s="13">
        <v>2279.9398246542405</v>
      </c>
      <c r="N142" s="13">
        <v>2512.6708398571814</v>
      </c>
      <c r="O142" s="13">
        <v>2483.8765623471736</v>
      </c>
      <c r="P142" s="13">
        <v>2703.1958862455513</v>
      </c>
      <c r="Q142" s="13"/>
      <c r="R142" s="13">
        <v>6323.0780041845437</v>
      </c>
      <c r="S142" s="13">
        <v>6313.7061605728932</v>
      </c>
      <c r="T142" s="13">
        <v>6455.4369445631064</v>
      </c>
      <c r="U142" s="13">
        <v>6561.0032769783274</v>
      </c>
      <c r="V142" s="13">
        <v>6311.9736089068538</v>
      </c>
      <c r="W142" s="13">
        <v>6160.7297337365817</v>
      </c>
      <c r="X142" s="13">
        <v>6451.4710375676405</v>
      </c>
      <c r="Y142" s="13">
        <v>6283.6737033230002</v>
      </c>
      <c r="Z142" s="13">
        <v>6416.7556232478801</v>
      </c>
      <c r="AA142" s="13">
        <v>6548.2321808427905</v>
      </c>
      <c r="AB142" s="13">
        <v>6704.5443660069805</v>
      </c>
      <c r="AC142" s="13"/>
      <c r="AD142" s="14">
        <f t="shared" si="49"/>
        <v>8580.5234103572511</v>
      </c>
      <c r="AE142" s="14">
        <f t="shared" si="49"/>
        <v>8405.3236507274851</v>
      </c>
      <c r="AF142" s="14">
        <f t="shared" si="49"/>
        <v>8715.5631909950716</v>
      </c>
      <c r="AG142" s="14">
        <f t="shared" si="47"/>
        <v>8923.6616631449269</v>
      </c>
      <c r="AH142" s="165">
        <v>8510.8236647614831</v>
      </c>
      <c r="AI142" s="165">
        <v>8311.1257552373499</v>
      </c>
      <c r="AJ142" s="165">
        <v>8832.9248766119781</v>
      </c>
      <c r="AK142" s="165">
        <v>8563.6135279772388</v>
      </c>
      <c r="AL142" s="14">
        <f t="shared" si="50"/>
        <v>8929.426463105061</v>
      </c>
      <c r="AM142" s="14">
        <f t="shared" si="50"/>
        <v>9032.108743189965</v>
      </c>
      <c r="AN142" s="14">
        <f t="shared" si="50"/>
        <v>9407.7402522525317</v>
      </c>
      <c r="AO142" s="14">
        <f t="shared" si="48"/>
        <v>0</v>
      </c>
      <c r="AP142" s="13">
        <v>317459</v>
      </c>
      <c r="AQ142" s="13">
        <v>316693.57</v>
      </c>
      <c r="AR142" s="13">
        <v>318003.29300000001</v>
      </c>
      <c r="AS142" s="14">
        <f t="shared" si="54"/>
        <v>711.09825400215664</v>
      </c>
      <c r="AT142" s="14">
        <f t="shared" si="54"/>
        <v>658.86224367700777</v>
      </c>
      <c r="AU142" s="14">
        <f t="shared" si="54"/>
        <v>711.94272218836613</v>
      </c>
      <c r="AV142" s="14">
        <f t="shared" si="55"/>
        <v>746.03926633767765</v>
      </c>
      <c r="AW142" s="14">
        <f t="shared" si="55"/>
        <v>694.31471433241563</v>
      </c>
      <c r="AX142" s="14">
        <f t="shared" si="55"/>
        <v>679.01474017952705</v>
      </c>
      <c r="AY142" s="14">
        <f t="shared" si="51"/>
        <v>751.97416829281929</v>
      </c>
      <c r="AZ142" s="14">
        <f t="shared" si="56"/>
        <v>716.95478469596867</v>
      </c>
      <c r="BA142" s="14">
        <f t="shared" si="42"/>
        <v>793.40759582115334</v>
      </c>
      <c r="BB142" s="14">
        <f t="shared" si="42"/>
        <v>784.31543853169273</v>
      </c>
      <c r="BC142" s="14">
        <f t="shared" si="42"/>
        <v>853.56828881797355</v>
      </c>
      <c r="BD142" s="14">
        <f t="shared" si="57"/>
        <v>0</v>
      </c>
      <c r="BE142" s="14">
        <f t="shared" si="43"/>
        <v>1991.7778371961556</v>
      </c>
      <c r="BF142" s="14">
        <f t="shared" si="43"/>
        <v>1988.8256942070925</v>
      </c>
      <c r="BG142" s="14">
        <f t="shared" si="43"/>
        <v>2033.4710764423457</v>
      </c>
      <c r="BH142" s="14">
        <f t="shared" si="58"/>
        <v>2071.7197627278406</v>
      </c>
      <c r="BI142" s="14">
        <f t="shared" si="58"/>
        <v>1993.0854955175926</v>
      </c>
      <c r="BJ142" s="14">
        <f t="shared" si="58"/>
        <v>1945.328329127927</v>
      </c>
      <c r="BK142" s="14">
        <f t="shared" si="52"/>
        <v>2037.1335728627646</v>
      </c>
      <c r="BL142" s="14">
        <f t="shared" si="59"/>
        <v>1975.977557981766</v>
      </c>
      <c r="BM142" s="14">
        <f t="shared" si="44"/>
        <v>2026.1717417400928</v>
      </c>
      <c r="BN142" s="14">
        <f t="shared" si="44"/>
        <v>2067.6871276050188</v>
      </c>
      <c r="BO142" s="14">
        <f t="shared" si="44"/>
        <v>2117.0446769749633</v>
      </c>
      <c r="BP142" s="14">
        <f t="shared" si="60"/>
        <v>0</v>
      </c>
      <c r="BQ142" s="14">
        <f t="shared" si="45"/>
        <v>2702.8760911983127</v>
      </c>
      <c r="BR142" s="14">
        <f t="shared" si="45"/>
        <v>2647.6879378840999</v>
      </c>
      <c r="BS142" s="14">
        <f t="shared" si="45"/>
        <v>2745.4137986307119</v>
      </c>
      <c r="BT142" s="14">
        <f t="shared" si="61"/>
        <v>2817.759029065518</v>
      </c>
      <c r="BU142" s="14">
        <f t="shared" si="61"/>
        <v>2687.4002098500082</v>
      </c>
      <c r="BV142" s="14">
        <f t="shared" si="61"/>
        <v>2624.3430693074538</v>
      </c>
      <c r="BW142" s="14">
        <f t="shared" si="53"/>
        <v>2789.1077411555839</v>
      </c>
      <c r="BX142" s="14">
        <f t="shared" si="62"/>
        <v>2692.9323426777341</v>
      </c>
      <c r="BY142" s="14">
        <f t="shared" si="46"/>
        <v>2819.5793375612457</v>
      </c>
      <c r="BZ142" s="14">
        <f t="shared" si="46"/>
        <v>2852.0025661367122</v>
      </c>
      <c r="CA142" s="14">
        <f t="shared" si="46"/>
        <v>2970.6129657929373</v>
      </c>
      <c r="CB142" s="14">
        <f t="shared" si="63"/>
        <v>0</v>
      </c>
    </row>
    <row r="143" spans="1:80" x14ac:dyDescent="0.3">
      <c r="A143" s="230" t="s">
        <v>181</v>
      </c>
      <c r="B143" s="230" t="s">
        <v>205</v>
      </c>
      <c r="C143" s="230" t="s">
        <v>229</v>
      </c>
      <c r="D143" s="230" t="s">
        <v>513</v>
      </c>
      <c r="E143" s="230" t="s">
        <v>514</v>
      </c>
      <c r="F143" s="13">
        <v>1573.6189913478827</v>
      </c>
      <c r="G143" s="13">
        <v>1528.251965947326</v>
      </c>
      <c r="H143" s="13">
        <v>1709.9579744055698</v>
      </c>
      <c r="I143" s="13">
        <v>1736.0603179784976</v>
      </c>
      <c r="J143" s="13">
        <v>1649.7717713058055</v>
      </c>
      <c r="K143" s="13">
        <v>1644.0077228973487</v>
      </c>
      <c r="L143" s="13">
        <v>1816.676166983749</v>
      </c>
      <c r="M143" s="13">
        <v>1671.9922584588082</v>
      </c>
      <c r="N143" s="13">
        <v>1909.2843983627863</v>
      </c>
      <c r="O143" s="13">
        <v>1780.0822072402834</v>
      </c>
      <c r="P143" s="13">
        <v>1749.446036581719</v>
      </c>
      <c r="Q143" s="13"/>
      <c r="R143" s="13">
        <v>2592.3390339347443</v>
      </c>
      <c r="S143" s="13">
        <v>2586.9504215574743</v>
      </c>
      <c r="T143" s="13">
        <v>2632.5518464714241</v>
      </c>
      <c r="U143" s="13">
        <v>2578.9247300220645</v>
      </c>
      <c r="V143" s="13">
        <v>2481.2139932124396</v>
      </c>
      <c r="W143" s="13">
        <v>2516.9406427837489</v>
      </c>
      <c r="X143" s="13">
        <v>2598.3414969638279</v>
      </c>
      <c r="Y143" s="13">
        <v>2432.7636757803875</v>
      </c>
      <c r="Z143" s="13">
        <v>2587.1010021816378</v>
      </c>
      <c r="AA143" s="13">
        <v>2645.3949708238201</v>
      </c>
      <c r="AB143" s="13">
        <v>2726.8003478757432</v>
      </c>
      <c r="AC143" s="13"/>
      <c r="AD143" s="14">
        <f t="shared" si="49"/>
        <v>4165.9580252826272</v>
      </c>
      <c r="AE143" s="14">
        <f t="shared" si="49"/>
        <v>4115.2023875047998</v>
      </c>
      <c r="AF143" s="14">
        <f t="shared" si="49"/>
        <v>4342.5098208769941</v>
      </c>
      <c r="AG143" s="14">
        <f t="shared" si="47"/>
        <v>4314.9850480005625</v>
      </c>
      <c r="AH143" s="165">
        <v>4130.9857645182447</v>
      </c>
      <c r="AI143" s="165">
        <v>4160.948365681098</v>
      </c>
      <c r="AJ143" s="165">
        <v>4415.0176639475767</v>
      </c>
      <c r="AK143" s="165">
        <v>4104.755934239196</v>
      </c>
      <c r="AL143" s="14">
        <f t="shared" si="50"/>
        <v>4496.3854005444246</v>
      </c>
      <c r="AM143" s="14">
        <f t="shared" si="50"/>
        <v>4425.477178064104</v>
      </c>
      <c r="AN143" s="14">
        <f t="shared" si="50"/>
        <v>4476.2463844574622</v>
      </c>
      <c r="AO143" s="14">
        <f t="shared" si="48"/>
        <v>0</v>
      </c>
      <c r="AP143" s="13">
        <v>148768</v>
      </c>
      <c r="AQ143" s="13">
        <v>149889.04699999999</v>
      </c>
      <c r="AR143" s="13">
        <v>150916.397</v>
      </c>
      <c r="AS143" s="14">
        <f t="shared" si="54"/>
        <v>1057.767121523367</v>
      </c>
      <c r="AT143" s="14">
        <f t="shared" si="54"/>
        <v>1027.2719710874153</v>
      </c>
      <c r="AU143" s="14">
        <f t="shared" si="54"/>
        <v>1149.4124908619931</v>
      </c>
      <c r="AV143" s="14">
        <f t="shared" si="55"/>
        <v>1158.2302728087247</v>
      </c>
      <c r="AW143" s="14">
        <f t="shared" si="55"/>
        <v>1100.6619925375905</v>
      </c>
      <c r="AX143" s="14">
        <f t="shared" si="55"/>
        <v>1096.8164491014134</v>
      </c>
      <c r="AY143" s="14">
        <f t="shared" si="51"/>
        <v>1212.0139552183216</v>
      </c>
      <c r="AZ143" s="14">
        <f t="shared" si="56"/>
        <v>1107.8930399185242</v>
      </c>
      <c r="BA143" s="14">
        <f t="shared" si="42"/>
        <v>1273.7984773248884</v>
      </c>
      <c r="BB143" s="14">
        <f t="shared" si="42"/>
        <v>1187.5999233221382</v>
      </c>
      <c r="BC143" s="14">
        <f t="shared" si="42"/>
        <v>1167.1606909220786</v>
      </c>
      <c r="BD143" s="14">
        <f t="shared" si="57"/>
        <v>0</v>
      </c>
      <c r="BE143" s="14">
        <f t="shared" si="43"/>
        <v>1742.5380686268179</v>
      </c>
      <c r="BF143" s="14">
        <f t="shared" si="43"/>
        <v>1738.915910382256</v>
      </c>
      <c r="BG143" s="14">
        <f t="shared" si="43"/>
        <v>1769.5686212568726</v>
      </c>
      <c r="BH143" s="14">
        <f t="shared" si="58"/>
        <v>1720.5558255514591</v>
      </c>
      <c r="BI143" s="14">
        <f t="shared" si="58"/>
        <v>1655.3671151251228</v>
      </c>
      <c r="BJ143" s="14">
        <f t="shared" si="58"/>
        <v>1679.2025122314299</v>
      </c>
      <c r="BK143" s="14">
        <f t="shared" si="52"/>
        <v>1733.5099188160348</v>
      </c>
      <c r="BL143" s="14">
        <f t="shared" si="59"/>
        <v>1611.994272418515</v>
      </c>
      <c r="BM143" s="14">
        <f t="shared" si="44"/>
        <v>1726.0107085620725</v>
      </c>
      <c r="BN143" s="14">
        <f t="shared" si="44"/>
        <v>1764.9021217833349</v>
      </c>
      <c r="BO143" s="14">
        <f t="shared" si="44"/>
        <v>1819.2125458478251</v>
      </c>
      <c r="BP143" s="14">
        <f t="shared" si="60"/>
        <v>0</v>
      </c>
      <c r="BQ143" s="14">
        <f t="shared" si="45"/>
        <v>2800.3051901501849</v>
      </c>
      <c r="BR143" s="14">
        <f t="shared" si="45"/>
        <v>2766.1878814696706</v>
      </c>
      <c r="BS143" s="14">
        <f t="shared" si="45"/>
        <v>2918.9811121188654</v>
      </c>
      <c r="BT143" s="14">
        <f t="shared" si="61"/>
        <v>2878.786098360184</v>
      </c>
      <c r="BU143" s="14">
        <f t="shared" si="61"/>
        <v>2756.0291076627132</v>
      </c>
      <c r="BV143" s="14">
        <f t="shared" si="61"/>
        <v>2776.0189613328439</v>
      </c>
      <c r="BW143" s="14">
        <f t="shared" si="53"/>
        <v>2945.5238740343561</v>
      </c>
      <c r="BX143" s="14">
        <f t="shared" si="62"/>
        <v>2719.887312337039</v>
      </c>
      <c r="BY143" s="14">
        <f t="shared" si="46"/>
        <v>2999.8091858869611</v>
      </c>
      <c r="BZ143" s="14">
        <f t="shared" si="46"/>
        <v>2952.5020451054734</v>
      </c>
      <c r="CA143" s="14">
        <f t="shared" si="46"/>
        <v>2986.373236769904</v>
      </c>
      <c r="CB143" s="14">
        <f t="shared" si="63"/>
        <v>0</v>
      </c>
    </row>
    <row r="144" spans="1:80" x14ac:dyDescent="0.3">
      <c r="A144" s="230" t="s">
        <v>154</v>
      </c>
      <c r="B144" s="230" t="s">
        <v>185</v>
      </c>
      <c r="C144" s="230" t="s">
        <v>196</v>
      </c>
      <c r="D144" s="230" t="s">
        <v>515</v>
      </c>
      <c r="E144" s="230" t="s">
        <v>516</v>
      </c>
      <c r="F144" s="13">
        <v>2309.3059463359423</v>
      </c>
      <c r="G144" s="13">
        <v>2248.768275193238</v>
      </c>
      <c r="H144" s="13">
        <v>2460.7786517246691</v>
      </c>
      <c r="I144" s="13">
        <v>2707.4205338906627</v>
      </c>
      <c r="J144" s="13">
        <v>2818.2327819202233</v>
      </c>
      <c r="K144" s="13">
        <v>2789.5273939941262</v>
      </c>
      <c r="L144" s="13">
        <v>2875.9320881519507</v>
      </c>
      <c r="M144" s="13">
        <v>2849.429627268391</v>
      </c>
      <c r="N144" s="13">
        <v>2870.2543753381851</v>
      </c>
      <c r="O144" s="13">
        <v>2939.1452203894314</v>
      </c>
      <c r="P144" s="13">
        <v>3068.382839663655</v>
      </c>
      <c r="Q144" s="13"/>
      <c r="R144" s="13">
        <v>3976.4627092660403</v>
      </c>
      <c r="S144" s="13">
        <v>4007.8567927141721</v>
      </c>
      <c r="T144" s="13">
        <v>4330.9015152193215</v>
      </c>
      <c r="U144" s="13">
        <v>4370.3255106556371</v>
      </c>
      <c r="V144" s="13">
        <v>4129.8989388213813</v>
      </c>
      <c r="W144" s="13">
        <v>4088.0595047039728</v>
      </c>
      <c r="X144" s="13">
        <v>4214.4414110228627</v>
      </c>
      <c r="Y144" s="13">
        <v>4175.1460757050763</v>
      </c>
      <c r="Z144" s="13">
        <v>4445.1924615371927</v>
      </c>
      <c r="AA144" s="13">
        <v>4445.725409029721</v>
      </c>
      <c r="AB144" s="13">
        <v>4501.8003309712221</v>
      </c>
      <c r="AC144" s="13"/>
      <c r="AD144" s="14">
        <f t="shared" si="49"/>
        <v>6285.7686556019826</v>
      </c>
      <c r="AE144" s="14">
        <f t="shared" si="49"/>
        <v>6256.6250679074101</v>
      </c>
      <c r="AF144" s="14">
        <f t="shared" si="49"/>
        <v>6791.6801669439901</v>
      </c>
      <c r="AG144" s="14">
        <f t="shared" si="47"/>
        <v>7077.7460445463003</v>
      </c>
      <c r="AH144" s="165">
        <v>6948.131720741605</v>
      </c>
      <c r="AI144" s="165">
        <v>6877.5868986980986</v>
      </c>
      <c r="AJ144" s="165">
        <v>7090.3734991748133</v>
      </c>
      <c r="AK144" s="165">
        <v>7024.5757029734668</v>
      </c>
      <c r="AL144" s="14">
        <f t="shared" si="50"/>
        <v>7315.4468368753778</v>
      </c>
      <c r="AM144" s="14">
        <f t="shared" si="50"/>
        <v>7384.8706294191525</v>
      </c>
      <c r="AN144" s="14">
        <f t="shared" si="50"/>
        <v>7570.1831706348767</v>
      </c>
      <c r="AO144" s="14">
        <f t="shared" si="48"/>
        <v>0</v>
      </c>
      <c r="AP144" s="13">
        <v>213933</v>
      </c>
      <c r="AQ144" s="13">
        <v>214078.40599999999</v>
      </c>
      <c r="AR144" s="13">
        <v>215186.351</v>
      </c>
      <c r="AS144" s="14">
        <f t="shared" si="54"/>
        <v>1079.452887743332</v>
      </c>
      <c r="AT144" s="14">
        <f t="shared" si="54"/>
        <v>1051.1553968734313</v>
      </c>
      <c r="AU144" s="14">
        <f t="shared" si="54"/>
        <v>1150.2566933220537</v>
      </c>
      <c r="AV144" s="14">
        <f t="shared" si="55"/>
        <v>1264.6864223618438</v>
      </c>
      <c r="AW144" s="14">
        <f t="shared" si="55"/>
        <v>1316.4488817803619</v>
      </c>
      <c r="AX144" s="14">
        <f t="shared" si="55"/>
        <v>1303.0400618706617</v>
      </c>
      <c r="AY144" s="14">
        <f t="shared" si="51"/>
        <v>1343.401299499563</v>
      </c>
      <c r="AZ144" s="14">
        <f t="shared" si="56"/>
        <v>1324.168384298868</v>
      </c>
      <c r="BA144" s="14">
        <f t="shared" si="42"/>
        <v>1340.7491343793849</v>
      </c>
      <c r="BB144" s="14">
        <f t="shared" si="42"/>
        <v>1372.9293277666836</v>
      </c>
      <c r="BC144" s="14">
        <f t="shared" si="42"/>
        <v>1433.2986203492449</v>
      </c>
      <c r="BD144" s="14">
        <f t="shared" si="57"/>
        <v>0</v>
      </c>
      <c r="BE144" s="14">
        <f t="shared" si="43"/>
        <v>1858.7420871329061</v>
      </c>
      <c r="BF144" s="14">
        <f t="shared" si="43"/>
        <v>1873.4168140091392</v>
      </c>
      <c r="BG144" s="14">
        <f t="shared" si="43"/>
        <v>2024.4195683785676</v>
      </c>
      <c r="BH144" s="14">
        <f t="shared" si="58"/>
        <v>2041.4602258649279</v>
      </c>
      <c r="BI144" s="14">
        <f t="shared" si="58"/>
        <v>1929.1525081802888</v>
      </c>
      <c r="BJ144" s="14">
        <f t="shared" si="58"/>
        <v>1909.6085313265894</v>
      </c>
      <c r="BK144" s="14">
        <f t="shared" si="52"/>
        <v>1968.6438673421655</v>
      </c>
      <c r="BL144" s="14">
        <f t="shared" si="59"/>
        <v>1940.2467007329271</v>
      </c>
      <c r="BM144" s="14">
        <f t="shared" si="44"/>
        <v>2076.431969293154</v>
      </c>
      <c r="BN144" s="14">
        <f t="shared" si="44"/>
        <v>2076.68091896654</v>
      </c>
      <c r="BO144" s="14">
        <f t="shared" si="44"/>
        <v>2102.8745566104517</v>
      </c>
      <c r="BP144" s="14">
        <f t="shared" si="60"/>
        <v>0</v>
      </c>
      <c r="BQ144" s="14">
        <f t="shared" si="45"/>
        <v>2938.1949748762381</v>
      </c>
      <c r="BR144" s="14">
        <f t="shared" si="45"/>
        <v>2924.5722108825707</v>
      </c>
      <c r="BS144" s="14">
        <f t="shared" si="45"/>
        <v>3174.6762617006216</v>
      </c>
      <c r="BT144" s="14">
        <f t="shared" si="61"/>
        <v>3306.1466482267715</v>
      </c>
      <c r="BU144" s="14">
        <f t="shared" si="61"/>
        <v>3245.6013899606505</v>
      </c>
      <c r="BV144" s="14">
        <f t="shared" si="61"/>
        <v>3212.6485931972511</v>
      </c>
      <c r="BW144" s="14">
        <f t="shared" si="53"/>
        <v>3312.045166841729</v>
      </c>
      <c r="BX144" s="14">
        <f t="shared" si="62"/>
        <v>3264.4150850317951</v>
      </c>
      <c r="BY144" s="14">
        <f t="shared" si="46"/>
        <v>3417.1811036725389</v>
      </c>
      <c r="BZ144" s="14">
        <f t="shared" si="46"/>
        <v>3449.6102467332234</v>
      </c>
      <c r="CA144" s="14">
        <f t="shared" si="46"/>
        <v>3536.1731769596963</v>
      </c>
      <c r="CB144" s="14">
        <f t="shared" si="63"/>
        <v>0</v>
      </c>
    </row>
    <row r="145" spans="1:80" x14ac:dyDescent="0.3">
      <c r="A145" s="230" t="s">
        <v>172</v>
      </c>
      <c r="B145" s="230" t="s">
        <v>213</v>
      </c>
      <c r="C145" s="230" t="s">
        <v>218</v>
      </c>
      <c r="D145" s="230" t="s">
        <v>517</v>
      </c>
      <c r="E145" s="230" t="s">
        <v>518</v>
      </c>
      <c r="F145" s="13">
        <v>5486.5686779203488</v>
      </c>
      <c r="G145" s="13">
        <v>5481.7706636011053</v>
      </c>
      <c r="H145" s="13">
        <v>5810.134749632276</v>
      </c>
      <c r="I145" s="13">
        <v>5650.4092884350921</v>
      </c>
      <c r="J145" s="13">
        <v>5614.1596852634657</v>
      </c>
      <c r="K145" s="13">
        <v>5696.6355746049894</v>
      </c>
      <c r="L145" s="13">
        <v>5859.0903699189912</v>
      </c>
      <c r="M145" s="13">
        <v>5640.7661336809324</v>
      </c>
      <c r="N145" s="13">
        <v>5913.366050616798</v>
      </c>
      <c r="O145" s="13">
        <v>5923.8707157035096</v>
      </c>
      <c r="P145" s="13">
        <v>5994.9325526954635</v>
      </c>
      <c r="Q145" s="13"/>
      <c r="R145" s="13">
        <v>11563.97196154224</v>
      </c>
      <c r="S145" s="13">
        <v>11661.401433345345</v>
      </c>
      <c r="T145" s="13">
        <v>12559.823082556617</v>
      </c>
      <c r="U145" s="13">
        <v>12959.431813552093</v>
      </c>
      <c r="V145" s="13">
        <v>12125.704529738523</v>
      </c>
      <c r="W145" s="13">
        <v>12059.898625118421</v>
      </c>
      <c r="X145" s="13">
        <v>12667.26509440747</v>
      </c>
      <c r="Y145" s="13">
        <v>12681.943186826938</v>
      </c>
      <c r="Z145" s="13">
        <v>12376.748636679817</v>
      </c>
      <c r="AA145" s="13">
        <v>12055.715066061104</v>
      </c>
      <c r="AB145" s="13">
        <v>12996.932218674574</v>
      </c>
      <c r="AC145" s="13"/>
      <c r="AD145" s="14">
        <f t="shared" si="49"/>
        <v>17050.54063946259</v>
      </c>
      <c r="AE145" s="14">
        <f t="shared" si="49"/>
        <v>17143.172096946451</v>
      </c>
      <c r="AF145" s="14">
        <f t="shared" si="49"/>
        <v>18369.957832188891</v>
      </c>
      <c r="AG145" s="14">
        <f t="shared" si="47"/>
        <v>18609.841101987186</v>
      </c>
      <c r="AH145" s="165">
        <v>17739.864215001991</v>
      </c>
      <c r="AI145" s="165">
        <v>17756.53419972341</v>
      </c>
      <c r="AJ145" s="165">
        <v>18526.355464326462</v>
      </c>
      <c r="AK145" s="165">
        <v>18322.709320507871</v>
      </c>
      <c r="AL145" s="14">
        <f t="shared" si="50"/>
        <v>18290.114687296613</v>
      </c>
      <c r="AM145" s="14">
        <f t="shared" si="50"/>
        <v>17979.585781764614</v>
      </c>
      <c r="AN145" s="14">
        <f t="shared" si="50"/>
        <v>18991.864771370037</v>
      </c>
      <c r="AO145" s="14">
        <f t="shared" si="48"/>
        <v>0</v>
      </c>
      <c r="AP145" s="13">
        <v>555195</v>
      </c>
      <c r="AQ145" s="13">
        <v>558214.576</v>
      </c>
      <c r="AR145" s="13">
        <v>561858.04600000009</v>
      </c>
      <c r="AS145" s="14">
        <f t="shared" si="54"/>
        <v>988.22371921943613</v>
      </c>
      <c r="AT145" s="14">
        <f t="shared" si="54"/>
        <v>987.35951577393621</v>
      </c>
      <c r="AU145" s="14">
        <f t="shared" si="54"/>
        <v>1046.5034356635551</v>
      </c>
      <c r="AV145" s="14">
        <f t="shared" si="55"/>
        <v>1012.228904684691</v>
      </c>
      <c r="AW145" s="14">
        <f t="shared" si="55"/>
        <v>1005.7350572055764</v>
      </c>
      <c r="AX145" s="14">
        <f t="shared" si="55"/>
        <v>1020.5100009077853</v>
      </c>
      <c r="AY145" s="14">
        <f t="shared" si="51"/>
        <v>1049.6125722662948</v>
      </c>
      <c r="AZ145" s="14">
        <f t="shared" si="56"/>
        <v>1003.948626141225</v>
      </c>
      <c r="BA145" s="14">
        <f t="shared" si="42"/>
        <v>1059.3356578020991</v>
      </c>
      <c r="BB145" s="14">
        <f t="shared" si="42"/>
        <v>1061.2174906202215</v>
      </c>
      <c r="BC145" s="14">
        <f t="shared" si="42"/>
        <v>1073.9476915227424</v>
      </c>
      <c r="BD145" s="14">
        <f t="shared" si="57"/>
        <v>0</v>
      </c>
      <c r="BE145" s="14">
        <f t="shared" si="43"/>
        <v>2082.8667335877017</v>
      </c>
      <c r="BF145" s="14">
        <f t="shared" si="43"/>
        <v>2100.4154276146842</v>
      </c>
      <c r="BG145" s="14">
        <f t="shared" si="43"/>
        <v>2262.2363462489066</v>
      </c>
      <c r="BH145" s="14">
        <f t="shared" si="58"/>
        <v>2321.5860657769877</v>
      </c>
      <c r="BI145" s="14">
        <f t="shared" si="58"/>
        <v>2172.2300081498629</v>
      </c>
      <c r="BJ145" s="14">
        <f t="shared" si="58"/>
        <v>2160.4413685389723</v>
      </c>
      <c r="BK145" s="14">
        <f t="shared" si="52"/>
        <v>2269.2465655729256</v>
      </c>
      <c r="BL145" s="14">
        <f t="shared" si="59"/>
        <v>2257.1436463556379</v>
      </c>
      <c r="BM145" s="14">
        <f t="shared" si="44"/>
        <v>2217.2026974587307</v>
      </c>
      <c r="BN145" s="14">
        <f t="shared" si="44"/>
        <v>2159.6919149709024</v>
      </c>
      <c r="BO145" s="14">
        <f t="shared" si="44"/>
        <v>2328.3039851461303</v>
      </c>
      <c r="BP145" s="14">
        <f t="shared" si="60"/>
        <v>0</v>
      </c>
      <c r="BQ145" s="14">
        <f t="shared" si="45"/>
        <v>3071.0904528071378</v>
      </c>
      <c r="BR145" s="14">
        <f t="shared" si="45"/>
        <v>3087.7749433886206</v>
      </c>
      <c r="BS145" s="14">
        <f t="shared" si="45"/>
        <v>3308.7397819124612</v>
      </c>
      <c r="BT145" s="14">
        <f t="shared" si="61"/>
        <v>3333.8149704616785</v>
      </c>
      <c r="BU145" s="14">
        <f t="shared" si="61"/>
        <v>3177.9650653554399</v>
      </c>
      <c r="BV145" s="14">
        <f t="shared" si="61"/>
        <v>3180.9513694467573</v>
      </c>
      <c r="BW145" s="14">
        <f t="shared" si="53"/>
        <v>3318.8591378392211</v>
      </c>
      <c r="BX145" s="14">
        <f t="shared" si="62"/>
        <v>3261.0922724968627</v>
      </c>
      <c r="BY145" s="14">
        <f t="shared" si="46"/>
        <v>3276.5383552608296</v>
      </c>
      <c r="BZ145" s="14">
        <f t="shared" si="46"/>
        <v>3220.9094055911241</v>
      </c>
      <c r="CA145" s="14">
        <f t="shared" si="46"/>
        <v>3402.2516766688723</v>
      </c>
      <c r="CB145" s="14">
        <f t="shared" si="63"/>
        <v>0</v>
      </c>
    </row>
    <row r="146" spans="1:80" x14ac:dyDescent="0.3">
      <c r="A146" s="230" t="s">
        <v>172</v>
      </c>
      <c r="B146" s="230" t="s">
        <v>213</v>
      </c>
      <c r="C146" s="230" t="s">
        <v>224</v>
      </c>
      <c r="D146" s="230" t="s">
        <v>519</v>
      </c>
      <c r="E146" s="230" t="s">
        <v>520</v>
      </c>
      <c r="F146" s="13">
        <v>2280.2322019710759</v>
      </c>
      <c r="G146" s="13">
        <v>2310.4514528925015</v>
      </c>
      <c r="H146" s="13">
        <v>2389.504595894889</v>
      </c>
      <c r="I146" s="13">
        <v>2327.8729847264931</v>
      </c>
      <c r="J146" s="13">
        <v>2023.9843650971977</v>
      </c>
      <c r="K146" s="13">
        <v>2094.6225873755689</v>
      </c>
      <c r="L146" s="13">
        <v>2101.2947080478934</v>
      </c>
      <c r="M146" s="13">
        <v>2086.8725824141297</v>
      </c>
      <c r="N146" s="13">
        <v>2457.3295315653227</v>
      </c>
      <c r="O146" s="13">
        <v>2775.6446405927795</v>
      </c>
      <c r="P146" s="13">
        <v>2986.7791544656293</v>
      </c>
      <c r="Q146" s="13"/>
      <c r="R146" s="13">
        <v>4318.1113922440654</v>
      </c>
      <c r="S146" s="13">
        <v>4309.0199284685605</v>
      </c>
      <c r="T146" s="13">
        <v>4628.0599772634323</v>
      </c>
      <c r="U146" s="13">
        <v>4788.454450984108</v>
      </c>
      <c r="V146" s="13">
        <v>4782.8279556434572</v>
      </c>
      <c r="W146" s="13">
        <v>4838.6697087836728</v>
      </c>
      <c r="X146" s="13">
        <v>4960.010929641343</v>
      </c>
      <c r="Y146" s="13">
        <v>4759.8466003986887</v>
      </c>
      <c r="Z146" s="13">
        <v>4688.9395442771947</v>
      </c>
      <c r="AA146" s="13">
        <v>4684.6752523360474</v>
      </c>
      <c r="AB146" s="13">
        <v>4975.9527279768517</v>
      </c>
      <c r="AC146" s="13"/>
      <c r="AD146" s="14">
        <f t="shared" si="49"/>
        <v>6598.3435942151409</v>
      </c>
      <c r="AE146" s="14">
        <f t="shared" si="49"/>
        <v>6619.4713813610615</v>
      </c>
      <c r="AF146" s="14">
        <f t="shared" si="49"/>
        <v>7017.5645731583209</v>
      </c>
      <c r="AG146" s="14">
        <f t="shared" si="47"/>
        <v>7116.3274357106011</v>
      </c>
      <c r="AH146" s="165">
        <v>6806.8123207406552</v>
      </c>
      <c r="AI146" s="165">
        <v>6933.2922961592412</v>
      </c>
      <c r="AJ146" s="165">
        <v>7061.3056376892355</v>
      </c>
      <c r="AK146" s="165">
        <v>6846.719182812818</v>
      </c>
      <c r="AL146" s="14">
        <f t="shared" si="50"/>
        <v>7146.2690758425179</v>
      </c>
      <c r="AM146" s="14">
        <f t="shared" si="50"/>
        <v>7460.3198929288264</v>
      </c>
      <c r="AN146" s="14">
        <f t="shared" si="50"/>
        <v>7962.731882442481</v>
      </c>
      <c r="AO146" s="14">
        <f t="shared" si="48"/>
        <v>0</v>
      </c>
      <c r="AP146" s="13">
        <v>279027</v>
      </c>
      <c r="AQ146" s="13">
        <v>281871.674</v>
      </c>
      <c r="AR146" s="13">
        <v>284501.386</v>
      </c>
      <c r="AS146" s="14">
        <f t="shared" si="54"/>
        <v>817.20844290017658</v>
      </c>
      <c r="AT146" s="14">
        <f t="shared" si="54"/>
        <v>828.03866754561443</v>
      </c>
      <c r="AU146" s="14">
        <f t="shared" si="54"/>
        <v>856.37038562393218</v>
      </c>
      <c r="AV146" s="14">
        <f t="shared" si="55"/>
        <v>825.86268839716513</v>
      </c>
      <c r="AW146" s="14">
        <f t="shared" si="55"/>
        <v>718.05170642907444</v>
      </c>
      <c r="AX146" s="14">
        <f t="shared" si="55"/>
        <v>743.11212533387402</v>
      </c>
      <c r="AY146" s="14">
        <f t="shared" si="51"/>
        <v>745.47920272680312</v>
      </c>
      <c r="AZ146" s="14">
        <f t="shared" si="56"/>
        <v>733.51930257876836</v>
      </c>
      <c r="BA146" s="14">
        <f t="shared" si="42"/>
        <v>871.79016489798926</v>
      </c>
      <c r="BB146" s="14">
        <f t="shared" si="42"/>
        <v>984.71925227675752</v>
      </c>
      <c r="BC146" s="14">
        <f t="shared" si="42"/>
        <v>1059.6237330557838</v>
      </c>
      <c r="BD146" s="14">
        <f t="shared" si="57"/>
        <v>0</v>
      </c>
      <c r="BE146" s="14">
        <f t="shared" si="43"/>
        <v>1547.5604125206755</v>
      </c>
      <c r="BF146" s="14">
        <f t="shared" si="43"/>
        <v>1544.3021386706521</v>
      </c>
      <c r="BG146" s="14">
        <f t="shared" si="43"/>
        <v>1658.642345458838</v>
      </c>
      <c r="BH146" s="14">
        <f t="shared" si="58"/>
        <v>1698.8065466216756</v>
      </c>
      <c r="BI146" s="14">
        <f t="shared" si="58"/>
        <v>1696.8104271603599</v>
      </c>
      <c r="BJ146" s="14">
        <f t="shared" si="58"/>
        <v>1716.6214824351853</v>
      </c>
      <c r="BK146" s="14">
        <f t="shared" si="52"/>
        <v>1759.6698736182136</v>
      </c>
      <c r="BL146" s="14">
        <f t="shared" si="59"/>
        <v>1673.0486509470604</v>
      </c>
      <c r="BM146" s="14">
        <f t="shared" si="44"/>
        <v>1663.5015068158978</v>
      </c>
      <c r="BN146" s="14">
        <f t="shared" si="44"/>
        <v>1661.9886581210878</v>
      </c>
      <c r="BO146" s="14">
        <f t="shared" si="44"/>
        <v>1765.3255672568403</v>
      </c>
      <c r="BP146" s="14">
        <f t="shared" si="60"/>
        <v>0</v>
      </c>
      <c r="BQ146" s="14">
        <f t="shared" si="45"/>
        <v>2364.7688554208521</v>
      </c>
      <c r="BR146" s="14">
        <f t="shared" si="45"/>
        <v>2372.3408062162662</v>
      </c>
      <c r="BS146" s="14">
        <f t="shared" si="45"/>
        <v>2515.0127310827702</v>
      </c>
      <c r="BT146" s="14">
        <f t="shared" si="61"/>
        <v>2524.6692350188409</v>
      </c>
      <c r="BU146" s="14">
        <f t="shared" si="61"/>
        <v>2414.8621335894345</v>
      </c>
      <c r="BV146" s="14">
        <f t="shared" si="61"/>
        <v>2459.7336077690593</v>
      </c>
      <c r="BW146" s="14">
        <f t="shared" si="53"/>
        <v>2505.1490763450165</v>
      </c>
      <c r="BX146" s="14">
        <f t="shared" si="62"/>
        <v>2406.5679535258287</v>
      </c>
      <c r="BY146" s="14">
        <f t="shared" si="46"/>
        <v>2535.2916717138869</v>
      </c>
      <c r="BZ146" s="14">
        <f t="shared" si="46"/>
        <v>2646.7079103978454</v>
      </c>
      <c r="CA146" s="14">
        <f t="shared" si="46"/>
        <v>2824.9493003126245</v>
      </c>
      <c r="CB146" s="14">
        <f t="shared" si="63"/>
        <v>0</v>
      </c>
    </row>
    <row r="147" spans="1:80" x14ac:dyDescent="0.3">
      <c r="A147" s="230" t="s">
        <v>148</v>
      </c>
      <c r="B147" s="230" t="s">
        <v>143</v>
      </c>
      <c r="C147" s="230" t="s">
        <v>156</v>
      </c>
      <c r="D147" s="230" t="s">
        <v>521</v>
      </c>
      <c r="E147" s="230" t="s">
        <v>522</v>
      </c>
      <c r="F147" s="13">
        <v>1443.8444741554415</v>
      </c>
      <c r="G147" s="13">
        <v>1495.5089412552716</v>
      </c>
      <c r="H147" s="13">
        <v>1608.3741523346798</v>
      </c>
      <c r="I147" s="13">
        <v>1837.1831259479641</v>
      </c>
      <c r="J147" s="13">
        <v>1631.0571780644455</v>
      </c>
      <c r="K147" s="13">
        <v>1612.0239821886676</v>
      </c>
      <c r="L147" s="13">
        <v>1532.2355940654595</v>
      </c>
      <c r="M147" s="13">
        <v>1517.2971070205213</v>
      </c>
      <c r="N147" s="13">
        <v>2126.3134296245235</v>
      </c>
      <c r="O147" s="13">
        <v>2058.7117824174843</v>
      </c>
      <c r="P147" s="13">
        <v>2042.2691446353842</v>
      </c>
      <c r="Q147" s="13"/>
      <c r="R147" s="13">
        <v>3465.4815776227188</v>
      </c>
      <c r="S147" s="13">
        <v>3549.4484923550144</v>
      </c>
      <c r="T147" s="13">
        <v>3743.7107481478429</v>
      </c>
      <c r="U147" s="13">
        <v>3689.3048789566451</v>
      </c>
      <c r="V147" s="13">
        <v>3749.621639748626</v>
      </c>
      <c r="W147" s="13">
        <v>3672.261948928709</v>
      </c>
      <c r="X147" s="13">
        <v>3729.4453543342906</v>
      </c>
      <c r="Y147" s="13">
        <v>3681.8562535010897</v>
      </c>
      <c r="Z147" s="13">
        <v>3493.2522304794875</v>
      </c>
      <c r="AA147" s="13">
        <v>3314.2773006426914</v>
      </c>
      <c r="AB147" s="13">
        <v>3561.6011174140549</v>
      </c>
      <c r="AC147" s="13"/>
      <c r="AD147" s="14">
        <f t="shared" si="49"/>
        <v>4909.32605177816</v>
      </c>
      <c r="AE147" s="14">
        <f t="shared" si="49"/>
        <v>5044.957433610286</v>
      </c>
      <c r="AF147" s="14">
        <f t="shared" si="49"/>
        <v>5352.0849004825232</v>
      </c>
      <c r="AG147" s="14">
        <f t="shared" si="47"/>
        <v>5526.4880049046096</v>
      </c>
      <c r="AH147" s="165">
        <v>5380.6788178130719</v>
      </c>
      <c r="AI147" s="165">
        <v>5284.2859311173761</v>
      </c>
      <c r="AJ147" s="165">
        <v>5261.6809483997504</v>
      </c>
      <c r="AK147" s="165">
        <v>5199.1533605216109</v>
      </c>
      <c r="AL147" s="14">
        <f t="shared" si="50"/>
        <v>5619.5656601040109</v>
      </c>
      <c r="AM147" s="14">
        <f t="shared" si="50"/>
        <v>5372.9890830601762</v>
      </c>
      <c r="AN147" s="14">
        <f t="shared" si="50"/>
        <v>5603.8702620494387</v>
      </c>
      <c r="AO147" s="14">
        <f t="shared" si="48"/>
        <v>0</v>
      </c>
      <c r="AP147" s="13">
        <v>149555</v>
      </c>
      <c r="AQ147" s="13">
        <v>149469.95199999999</v>
      </c>
      <c r="AR147" s="13">
        <v>149663.31200000001</v>
      </c>
      <c r="AS147" s="14">
        <f t="shared" si="54"/>
        <v>965.42708311687443</v>
      </c>
      <c r="AT147" s="14">
        <f t="shared" si="54"/>
        <v>999.97254605681633</v>
      </c>
      <c r="AU147" s="14">
        <f t="shared" si="54"/>
        <v>1075.4399066127378</v>
      </c>
      <c r="AV147" s="14">
        <f t="shared" si="55"/>
        <v>1229.132077294013</v>
      </c>
      <c r="AW147" s="14">
        <f t="shared" si="55"/>
        <v>1091.2274716355337</v>
      </c>
      <c r="AX147" s="14">
        <f t="shared" si="55"/>
        <v>1078.4936775711735</v>
      </c>
      <c r="AY147" s="14">
        <f t="shared" si="51"/>
        <v>1025.1127892684808</v>
      </c>
      <c r="AZ147" s="14">
        <f t="shared" si="56"/>
        <v>1013.8069823154264</v>
      </c>
      <c r="BA147" s="14">
        <f t="shared" si="42"/>
        <v>1422.5691526444884</v>
      </c>
      <c r="BB147" s="14">
        <f t="shared" si="42"/>
        <v>1377.341569238936</v>
      </c>
      <c r="BC147" s="14">
        <f t="shared" si="42"/>
        <v>1366.3409383013545</v>
      </c>
      <c r="BD147" s="14">
        <f t="shared" si="57"/>
        <v>0</v>
      </c>
      <c r="BE147" s="14">
        <f t="shared" si="43"/>
        <v>2317.1953980961644</v>
      </c>
      <c r="BF147" s="14">
        <f t="shared" si="43"/>
        <v>2373.3399032830825</v>
      </c>
      <c r="BG147" s="14">
        <f t="shared" si="43"/>
        <v>2503.2334245915167</v>
      </c>
      <c r="BH147" s="14">
        <f t="shared" si="58"/>
        <v>2468.2585560451944</v>
      </c>
      <c r="BI147" s="14">
        <f t="shared" si="58"/>
        <v>2508.6123261407261</v>
      </c>
      <c r="BJ147" s="14">
        <f t="shared" si="58"/>
        <v>2456.8563111124231</v>
      </c>
      <c r="BK147" s="14">
        <f t="shared" si="52"/>
        <v>2495.1137699798624</v>
      </c>
      <c r="BL147" s="14">
        <f t="shared" si="59"/>
        <v>2460.0927270011834</v>
      </c>
      <c r="BM147" s="14">
        <f t="shared" si="44"/>
        <v>2337.0932978418887</v>
      </c>
      <c r="BN147" s="14">
        <f t="shared" si="44"/>
        <v>2217.3535592241924</v>
      </c>
      <c r="BO147" s="14">
        <f t="shared" si="44"/>
        <v>2382.8208076323294</v>
      </c>
      <c r="BP147" s="14">
        <f t="shared" si="60"/>
        <v>0</v>
      </c>
      <c r="BQ147" s="14">
        <f t="shared" si="45"/>
        <v>3282.6224812130386</v>
      </c>
      <c r="BR147" s="14">
        <f t="shared" si="45"/>
        <v>3373.3124493398991</v>
      </c>
      <c r="BS147" s="14">
        <f t="shared" si="45"/>
        <v>3578.6733312042547</v>
      </c>
      <c r="BT147" s="14">
        <f t="shared" si="61"/>
        <v>3697.3906333392079</v>
      </c>
      <c r="BU147" s="14">
        <f t="shared" si="61"/>
        <v>3599.8397977762593</v>
      </c>
      <c r="BV147" s="14">
        <f t="shared" si="61"/>
        <v>3535.3499886835962</v>
      </c>
      <c r="BW147" s="14">
        <f t="shared" si="53"/>
        <v>3520.2265592483432</v>
      </c>
      <c r="BX147" s="14">
        <f t="shared" si="62"/>
        <v>3473.8997093166099</v>
      </c>
      <c r="BY147" s="14">
        <f t="shared" si="46"/>
        <v>3759.6624504863771</v>
      </c>
      <c r="BZ147" s="14">
        <f t="shared" si="46"/>
        <v>3594.6951284631286</v>
      </c>
      <c r="CA147" s="14">
        <f t="shared" si="46"/>
        <v>3749.1617459336835</v>
      </c>
      <c r="CB147" s="14">
        <f t="shared" si="63"/>
        <v>0</v>
      </c>
    </row>
    <row r="148" spans="1:80" x14ac:dyDescent="0.3">
      <c r="A148" s="230" t="s">
        <v>181</v>
      </c>
      <c r="B148" s="230" t="s">
        <v>205</v>
      </c>
      <c r="C148" s="230" t="s">
        <v>229</v>
      </c>
      <c r="D148" s="230" t="s">
        <v>525</v>
      </c>
      <c r="E148" s="230" t="s">
        <v>526</v>
      </c>
      <c r="F148" s="13">
        <v>2861.7781799745335</v>
      </c>
      <c r="G148" s="13">
        <v>2687.464073252761</v>
      </c>
      <c r="H148" s="13">
        <v>2539.9799425236597</v>
      </c>
      <c r="I148" s="13">
        <v>2427.0120246619872</v>
      </c>
      <c r="J148" s="13">
        <v>2938.6935290724432</v>
      </c>
      <c r="K148" s="13">
        <v>2971.0326001899994</v>
      </c>
      <c r="L148" s="13">
        <v>2970.7936603410581</v>
      </c>
      <c r="M148" s="13">
        <v>2905.3723454284891</v>
      </c>
      <c r="N148" s="13">
        <v>2550.9251247787593</v>
      </c>
      <c r="O148" s="13">
        <v>2554.2503109093027</v>
      </c>
      <c r="P148" s="13">
        <v>2895.9486646657151</v>
      </c>
      <c r="Q148" s="13"/>
      <c r="R148" s="13">
        <v>4445.6630824359545</v>
      </c>
      <c r="S148" s="13">
        <v>4302.985421731385</v>
      </c>
      <c r="T148" s="13">
        <v>4341.4750337849018</v>
      </c>
      <c r="U148" s="13">
        <v>4479.8666875022363</v>
      </c>
      <c r="V148" s="13">
        <v>4470.0219048274657</v>
      </c>
      <c r="W148" s="13">
        <v>4517.6516386930898</v>
      </c>
      <c r="X148" s="13">
        <v>4518.6286897585633</v>
      </c>
      <c r="Y148" s="13">
        <v>4418.4238332366804</v>
      </c>
      <c r="Z148" s="13">
        <v>4405.8976759835214</v>
      </c>
      <c r="AA148" s="13">
        <v>4355.7264762419163</v>
      </c>
      <c r="AB148" s="13">
        <v>4639.8817069666547</v>
      </c>
      <c r="AC148" s="13"/>
      <c r="AD148" s="14">
        <f t="shared" si="49"/>
        <v>7307.441262410488</v>
      </c>
      <c r="AE148" s="14">
        <f t="shared" si="49"/>
        <v>6990.4494949841464</v>
      </c>
      <c r="AF148" s="14">
        <f t="shared" si="49"/>
        <v>6881.4549763085615</v>
      </c>
      <c r="AG148" s="14">
        <f t="shared" si="47"/>
        <v>6906.8787121642235</v>
      </c>
      <c r="AH148" s="165">
        <v>7408.7154338999107</v>
      </c>
      <c r="AI148" s="165">
        <v>7488.6842388830901</v>
      </c>
      <c r="AJ148" s="165">
        <v>7489.4223500996213</v>
      </c>
      <c r="AK148" s="165">
        <v>7323.7961786651704</v>
      </c>
      <c r="AL148" s="14">
        <f t="shared" si="50"/>
        <v>6956.8228007622802</v>
      </c>
      <c r="AM148" s="14">
        <f t="shared" si="50"/>
        <v>6909.9767871512195</v>
      </c>
      <c r="AN148" s="14">
        <f t="shared" si="50"/>
        <v>7535.8303716323699</v>
      </c>
      <c r="AO148" s="14">
        <f t="shared" si="48"/>
        <v>0</v>
      </c>
      <c r="AP148" s="13">
        <v>252359</v>
      </c>
      <c r="AQ148" s="13">
        <v>254248.74400000001</v>
      </c>
      <c r="AR148" s="13">
        <v>255756.22700000001</v>
      </c>
      <c r="AS148" s="14">
        <f t="shared" si="54"/>
        <v>1134.0107465850369</v>
      </c>
      <c r="AT148" s="14">
        <f t="shared" si="54"/>
        <v>1064.9368848556069</v>
      </c>
      <c r="AU148" s="14">
        <f t="shared" si="54"/>
        <v>1006.4946930855091</v>
      </c>
      <c r="AV148" s="14">
        <f t="shared" si="55"/>
        <v>954.5817165027911</v>
      </c>
      <c r="AW148" s="14">
        <f t="shared" si="55"/>
        <v>1155.8340398615474</v>
      </c>
      <c r="AX148" s="14">
        <f t="shared" si="55"/>
        <v>1168.5535013655758</v>
      </c>
      <c r="AY148" s="14">
        <f t="shared" si="51"/>
        <v>1168.4595225929841</v>
      </c>
      <c r="AZ148" s="14">
        <f t="shared" si="56"/>
        <v>1135.9928082722649</v>
      </c>
      <c r="BA148" s="14">
        <f t="shared" si="42"/>
        <v>1003.3186731411184</v>
      </c>
      <c r="BB148" s="14">
        <f t="shared" si="42"/>
        <v>1004.6265207545342</v>
      </c>
      <c r="BC148" s="14">
        <f t="shared" si="42"/>
        <v>1139.0218174158276</v>
      </c>
      <c r="BD148" s="14">
        <f t="shared" si="57"/>
        <v>0</v>
      </c>
      <c r="BE148" s="14">
        <f t="shared" si="43"/>
        <v>1761.6423755189846</v>
      </c>
      <c r="BF148" s="14">
        <f t="shared" si="43"/>
        <v>1705.1047998016259</v>
      </c>
      <c r="BG148" s="14">
        <f t="shared" si="43"/>
        <v>1720.3567274338943</v>
      </c>
      <c r="BH148" s="14">
        <f t="shared" si="58"/>
        <v>1762.0015017664105</v>
      </c>
      <c r="BI148" s="14">
        <f t="shared" si="58"/>
        <v>1758.1293950570964</v>
      </c>
      <c r="BJ148" s="14">
        <f t="shared" si="58"/>
        <v>1776.8629129169228</v>
      </c>
      <c r="BK148" s="14">
        <f t="shared" si="52"/>
        <v>1777.2472023533628</v>
      </c>
      <c r="BL148" s="14">
        <f t="shared" si="59"/>
        <v>1727.5918889891504</v>
      </c>
      <c r="BM148" s="14">
        <f t="shared" si="44"/>
        <v>1732.9083348327265</v>
      </c>
      <c r="BN148" s="14">
        <f t="shared" si="44"/>
        <v>1713.1752187699758</v>
      </c>
      <c r="BO148" s="14">
        <f t="shared" si="44"/>
        <v>1824.9379068581179</v>
      </c>
      <c r="BP148" s="14">
        <f t="shared" si="60"/>
        <v>0</v>
      </c>
      <c r="BQ148" s="14">
        <f t="shared" si="45"/>
        <v>2895.6531221040218</v>
      </c>
      <c r="BR148" s="14">
        <f t="shared" si="45"/>
        <v>2770.041684657233</v>
      </c>
      <c r="BS148" s="14">
        <f t="shared" si="45"/>
        <v>2726.8514205194037</v>
      </c>
      <c r="BT148" s="14">
        <f t="shared" si="61"/>
        <v>2716.5832182692016</v>
      </c>
      <c r="BU148" s="14">
        <f t="shared" si="61"/>
        <v>2913.9634349186445</v>
      </c>
      <c r="BV148" s="14">
        <f t="shared" si="61"/>
        <v>2945.4164142824989</v>
      </c>
      <c r="BW148" s="14">
        <f t="shared" si="53"/>
        <v>2945.7067249463466</v>
      </c>
      <c r="BX148" s="14">
        <f t="shared" si="62"/>
        <v>2863.5846972614158</v>
      </c>
      <c r="BY148" s="14">
        <f t="shared" si="46"/>
        <v>2736.2270079738446</v>
      </c>
      <c r="BZ148" s="14">
        <f t="shared" si="46"/>
        <v>2717.8017395245101</v>
      </c>
      <c r="CA148" s="14">
        <f t="shared" si="46"/>
        <v>2963.9597242739455</v>
      </c>
      <c r="CB148" s="14">
        <f t="shared" si="63"/>
        <v>0</v>
      </c>
    </row>
    <row r="149" spans="1:80" x14ac:dyDescent="0.3">
      <c r="A149" s="230" t="s">
        <v>154</v>
      </c>
      <c r="B149" s="230" t="s">
        <v>192</v>
      </c>
      <c r="C149" s="230" t="s">
        <v>211</v>
      </c>
      <c r="D149" s="230" t="s">
        <v>529</v>
      </c>
      <c r="E149" s="230" t="s">
        <v>530</v>
      </c>
      <c r="F149" s="13">
        <v>1600.2403922989913</v>
      </c>
      <c r="G149" s="13">
        <v>1776.2666134695705</v>
      </c>
      <c r="H149" s="13">
        <v>1806.5137599677723</v>
      </c>
      <c r="I149" s="13">
        <v>1991.8863840872941</v>
      </c>
      <c r="J149" s="13">
        <v>1744.3555316912716</v>
      </c>
      <c r="K149" s="13">
        <v>1763.4749981186242</v>
      </c>
      <c r="L149" s="13">
        <v>1763.4749981186244</v>
      </c>
      <c r="M149" s="13">
        <v>1725.1879836577716</v>
      </c>
      <c r="N149" s="13">
        <v>2073.3814000766647</v>
      </c>
      <c r="O149" s="13">
        <v>2187.5253851771649</v>
      </c>
      <c r="P149" s="13">
        <v>2055.6521344174357</v>
      </c>
      <c r="Q149" s="13"/>
      <c r="R149" s="13">
        <v>3696.1425554090192</v>
      </c>
      <c r="S149" s="13">
        <v>3666.5458142304033</v>
      </c>
      <c r="T149" s="13">
        <v>3957.5792317176902</v>
      </c>
      <c r="U149" s="13">
        <v>4112.6024722008551</v>
      </c>
      <c r="V149" s="13">
        <v>3748.8226333485977</v>
      </c>
      <c r="W149" s="13">
        <v>3790.2955312456506</v>
      </c>
      <c r="X149" s="13">
        <v>3790.2955312456506</v>
      </c>
      <c r="Y149" s="13">
        <v>3708.3155333846507</v>
      </c>
      <c r="Z149" s="13">
        <v>3893.5480784958845</v>
      </c>
      <c r="AA149" s="13">
        <v>3855.7941275128087</v>
      </c>
      <c r="AB149" s="13">
        <v>4052.5995845806833</v>
      </c>
      <c r="AC149" s="13"/>
      <c r="AD149" s="14">
        <f t="shared" si="49"/>
        <v>5296.3829477080108</v>
      </c>
      <c r="AE149" s="14">
        <f t="shared" si="49"/>
        <v>5442.8124276999733</v>
      </c>
      <c r="AF149" s="14">
        <f t="shared" si="49"/>
        <v>5764.092991685462</v>
      </c>
      <c r="AG149" s="14">
        <f t="shared" si="47"/>
        <v>6104.4888562881497</v>
      </c>
      <c r="AH149" s="165">
        <v>5493.1781650398698</v>
      </c>
      <c r="AI149" s="165">
        <v>5553.7705293642748</v>
      </c>
      <c r="AJ149" s="165">
        <v>5553.7705293642748</v>
      </c>
      <c r="AK149" s="165">
        <v>5433.5035170424217</v>
      </c>
      <c r="AL149" s="14">
        <f t="shared" si="50"/>
        <v>5966.9294785725488</v>
      </c>
      <c r="AM149" s="14">
        <f t="shared" si="50"/>
        <v>6043.3195126899736</v>
      </c>
      <c r="AN149" s="14">
        <f t="shared" si="50"/>
        <v>6108.251718998119</v>
      </c>
      <c r="AO149" s="14">
        <f t="shared" si="48"/>
        <v>0</v>
      </c>
      <c r="AP149" s="13">
        <v>181808</v>
      </c>
      <c r="AQ149" s="13">
        <v>183087.916</v>
      </c>
      <c r="AR149" s="13">
        <v>184414.64499999999</v>
      </c>
      <c r="AS149" s="14">
        <f t="shared" si="54"/>
        <v>880.18150592877714</v>
      </c>
      <c r="AT149" s="14">
        <f t="shared" si="54"/>
        <v>977.00134948383482</v>
      </c>
      <c r="AU149" s="14">
        <f t="shared" si="54"/>
        <v>993.63821172213136</v>
      </c>
      <c r="AV149" s="14">
        <f t="shared" si="55"/>
        <v>1087.9398420195541</v>
      </c>
      <c r="AW149" s="14">
        <f t="shared" si="55"/>
        <v>952.74203224382745</v>
      </c>
      <c r="AX149" s="14">
        <f t="shared" si="55"/>
        <v>963.1848112349611</v>
      </c>
      <c r="AY149" s="14">
        <f t="shared" si="51"/>
        <v>963.18481123496122</v>
      </c>
      <c r="AZ149" s="14">
        <f t="shared" si="56"/>
        <v>935.49402416373812</v>
      </c>
      <c r="BA149" s="14">
        <f t="shared" ref="BA149:BC183" si="64">IFERROR((N149/$AQ149)*100000,"")</f>
        <v>1132.4512536789512</v>
      </c>
      <c r="BB149" s="14">
        <f t="shared" si="64"/>
        <v>1194.7950651080462</v>
      </c>
      <c r="BC149" s="14">
        <f t="shared" si="64"/>
        <v>1122.7677824556351</v>
      </c>
      <c r="BD149" s="14">
        <f t="shared" si="57"/>
        <v>0</v>
      </c>
      <c r="BE149" s="14">
        <f t="shared" ref="BE149:BG183" si="65">IFERROR((R149/$AP149)*100000,"")</f>
        <v>2032.9922530411309</v>
      </c>
      <c r="BF149" s="14">
        <f t="shared" si="65"/>
        <v>2016.7131337622127</v>
      </c>
      <c r="BG149" s="14">
        <f t="shared" si="65"/>
        <v>2176.7904777114813</v>
      </c>
      <c r="BH149" s="14">
        <f t="shared" si="58"/>
        <v>2246.2446250143867</v>
      </c>
      <c r="BI149" s="14">
        <f t="shared" si="58"/>
        <v>2047.5532821885404</v>
      </c>
      <c r="BJ149" s="14">
        <f t="shared" si="58"/>
        <v>2070.2051856036478</v>
      </c>
      <c r="BK149" s="14">
        <f t="shared" si="52"/>
        <v>2070.2051856036478</v>
      </c>
      <c r="BL149" s="14">
        <f t="shared" si="59"/>
        <v>2010.8573987627994</v>
      </c>
      <c r="BM149" s="14">
        <f t="shared" ref="BM149:BO183" si="66">IFERROR((Z149/$AQ149)*100000,"")</f>
        <v>2126.6002495194084</v>
      </c>
      <c r="BN149" s="14">
        <f t="shared" si="66"/>
        <v>2105.9795816960464</v>
      </c>
      <c r="BO149" s="14">
        <f t="shared" si="66"/>
        <v>2213.4719063494517</v>
      </c>
      <c r="BP149" s="14">
        <f t="shared" si="60"/>
        <v>0</v>
      </c>
      <c r="BQ149" s="14">
        <f t="shared" ref="BQ149:BS183" si="67">IFERROR((AD149/$AP149)*100000,"")</f>
        <v>2913.1737589699082</v>
      </c>
      <c r="BR149" s="14">
        <f t="shared" si="67"/>
        <v>2993.7144832460472</v>
      </c>
      <c r="BS149" s="14">
        <f t="shared" si="67"/>
        <v>3170.4286894336124</v>
      </c>
      <c r="BT149" s="14">
        <f t="shared" si="61"/>
        <v>3334.184467033941</v>
      </c>
      <c r="BU149" s="14">
        <f t="shared" si="61"/>
        <v>3000.2953144323678</v>
      </c>
      <c r="BV149" s="14">
        <f t="shared" si="61"/>
        <v>3033.3899968386086</v>
      </c>
      <c r="BW149" s="14">
        <f t="shared" si="53"/>
        <v>3033.3899968386086</v>
      </c>
      <c r="BX149" s="14">
        <f t="shared" si="62"/>
        <v>2946.351422926537</v>
      </c>
      <c r="BY149" s="14">
        <f t="shared" ref="BY149:CA183" si="68">IFERROR((AL149/$AQ149)*100000,"")</f>
        <v>3259.0515031983591</v>
      </c>
      <c r="BZ149" s="14">
        <f t="shared" si="68"/>
        <v>3300.7746468040923</v>
      </c>
      <c r="CA149" s="14">
        <f t="shared" si="68"/>
        <v>3336.2396888050871</v>
      </c>
      <c r="CB149" s="14">
        <f t="shared" si="63"/>
        <v>0</v>
      </c>
    </row>
    <row r="150" spans="1:80" x14ac:dyDescent="0.3">
      <c r="A150" s="230" t="s">
        <v>163</v>
      </c>
      <c r="B150" s="230" t="s">
        <v>198</v>
      </c>
      <c r="C150" s="230" t="s">
        <v>239</v>
      </c>
      <c r="D150" s="230" t="s">
        <v>531</v>
      </c>
      <c r="E150" s="230" t="s">
        <v>532</v>
      </c>
      <c r="F150" s="13">
        <v>1884.1551767301571</v>
      </c>
      <c r="G150" s="13">
        <v>1848.8047288919929</v>
      </c>
      <c r="H150" s="13">
        <v>1872.1774228066251</v>
      </c>
      <c r="I150" s="13">
        <v>1771.8333699099467</v>
      </c>
      <c r="J150" s="13">
        <v>1948.4913966479558</v>
      </c>
      <c r="K150" s="13">
        <v>1969.5766168406399</v>
      </c>
      <c r="L150" s="13">
        <v>1973.9869741323175</v>
      </c>
      <c r="M150" s="13">
        <v>1927.6244677949003</v>
      </c>
      <c r="N150" s="13">
        <v>1949.6611192395185</v>
      </c>
      <c r="O150" s="13">
        <v>2079.8867999739464</v>
      </c>
      <c r="P150" s="13">
        <v>2322.8358270597892</v>
      </c>
      <c r="Q150" s="13"/>
      <c r="R150" s="13">
        <v>4429.4682047480819</v>
      </c>
      <c r="S150" s="13">
        <v>4571.5021318045101</v>
      </c>
      <c r="T150" s="13">
        <v>4729.2996583647109</v>
      </c>
      <c r="U150" s="13">
        <v>4653.4478691673967</v>
      </c>
      <c r="V150" s="13">
        <v>4399.002236168426</v>
      </c>
      <c r="W150" s="13">
        <v>4447.72877826484</v>
      </c>
      <c r="X150" s="13">
        <v>4463.2601347419577</v>
      </c>
      <c r="Y150" s="13">
        <v>4361.9328987237723</v>
      </c>
      <c r="Z150" s="13">
        <v>4773.4254937958904</v>
      </c>
      <c r="AA150" s="13">
        <v>4870.1711215697005</v>
      </c>
      <c r="AB150" s="13">
        <v>5047.9439616770769</v>
      </c>
      <c r="AC150" s="13"/>
      <c r="AD150" s="14">
        <f t="shared" si="49"/>
        <v>6313.623381478239</v>
      </c>
      <c r="AE150" s="14">
        <f t="shared" si="49"/>
        <v>6420.3068606965026</v>
      </c>
      <c r="AF150" s="14">
        <f t="shared" si="49"/>
        <v>6601.4770811713361</v>
      </c>
      <c r="AG150" s="14">
        <f t="shared" si="47"/>
        <v>6425.2812390773433</v>
      </c>
      <c r="AH150" s="165">
        <v>6347.4936328163803</v>
      </c>
      <c r="AI150" s="165">
        <v>6417.305395105479</v>
      </c>
      <c r="AJ150" s="165">
        <v>6437.247108874275</v>
      </c>
      <c r="AK150" s="165">
        <v>6289.5573665186721</v>
      </c>
      <c r="AL150" s="14">
        <f t="shared" si="50"/>
        <v>6723.0866130354088</v>
      </c>
      <c r="AM150" s="14">
        <f t="shared" si="50"/>
        <v>6950.0579215436464</v>
      </c>
      <c r="AN150" s="14">
        <f t="shared" si="50"/>
        <v>7370.7797887368661</v>
      </c>
      <c r="AO150" s="14">
        <f t="shared" si="48"/>
        <v>0</v>
      </c>
      <c r="AP150" s="13">
        <v>314232</v>
      </c>
      <c r="AQ150" s="13">
        <v>319623.90700000001</v>
      </c>
      <c r="AR150" s="13">
        <v>323049.36800000002</v>
      </c>
      <c r="AS150" s="14">
        <f t="shared" si="54"/>
        <v>599.60639805308085</v>
      </c>
      <c r="AT150" s="14">
        <f t="shared" si="54"/>
        <v>588.35660559459029</v>
      </c>
      <c r="AU150" s="14">
        <f t="shared" si="54"/>
        <v>595.79464306837792</v>
      </c>
      <c r="AV150" s="14">
        <f t="shared" si="55"/>
        <v>554.34944980819182</v>
      </c>
      <c r="AW150" s="14">
        <f t="shared" si="55"/>
        <v>609.62004217286403</v>
      </c>
      <c r="AX150" s="14">
        <f t="shared" si="55"/>
        <v>616.21692673966334</v>
      </c>
      <c r="AY150" s="14">
        <f t="shared" si="51"/>
        <v>617.59678512794017</v>
      </c>
      <c r="AZ150" s="14">
        <f t="shared" si="56"/>
        <v>596.69656056869303</v>
      </c>
      <c r="BA150" s="14">
        <f t="shared" si="64"/>
        <v>609.98601060199121</v>
      </c>
      <c r="BB150" s="14">
        <f t="shared" si="64"/>
        <v>650.72942117998275</v>
      </c>
      <c r="BC150" s="14">
        <f t="shared" si="64"/>
        <v>726.74032704937463</v>
      </c>
      <c r="BD150" s="14">
        <f t="shared" si="57"/>
        <v>0</v>
      </c>
      <c r="BE150" s="14">
        <f t="shared" si="65"/>
        <v>1409.6171633532174</v>
      </c>
      <c r="BF150" s="14">
        <f t="shared" si="65"/>
        <v>1454.8175016562634</v>
      </c>
      <c r="BG150" s="14">
        <f t="shared" si="65"/>
        <v>1505.0343880841897</v>
      </c>
      <c r="BH150" s="14">
        <f t="shared" si="58"/>
        <v>1455.9135806970148</v>
      </c>
      <c r="BI150" s="14">
        <f t="shared" si="58"/>
        <v>1376.3057580572111</v>
      </c>
      <c r="BJ150" s="14">
        <f t="shared" si="58"/>
        <v>1391.5507197228646</v>
      </c>
      <c r="BK150" s="14">
        <f t="shared" si="52"/>
        <v>1396.409979664618</v>
      </c>
      <c r="BL150" s="14">
        <f t="shared" si="59"/>
        <v>1350.2372487921944</v>
      </c>
      <c r="BM150" s="14">
        <f t="shared" si="66"/>
        <v>1493.4507054242004</v>
      </c>
      <c r="BN150" s="14">
        <f t="shared" si="66"/>
        <v>1523.7192884854201</v>
      </c>
      <c r="BO150" s="14">
        <f t="shared" si="66"/>
        <v>1579.3386699565863</v>
      </c>
      <c r="BP150" s="14">
        <f t="shared" si="60"/>
        <v>0</v>
      </c>
      <c r="BQ150" s="14">
        <f t="shared" si="67"/>
        <v>2009.2235614062981</v>
      </c>
      <c r="BR150" s="14">
        <f t="shared" si="67"/>
        <v>2043.1741072508537</v>
      </c>
      <c r="BS150" s="14">
        <f t="shared" si="67"/>
        <v>2100.8290311525675</v>
      </c>
      <c r="BT150" s="14">
        <f t="shared" si="61"/>
        <v>2010.2630305052066</v>
      </c>
      <c r="BU150" s="14">
        <f t="shared" si="61"/>
        <v>1985.9258002300749</v>
      </c>
      <c r="BV150" s="14">
        <f t="shared" si="61"/>
        <v>2007.7676464625279</v>
      </c>
      <c r="BW150" s="14">
        <f t="shared" si="53"/>
        <v>2014.0067647925582</v>
      </c>
      <c r="BX150" s="14">
        <f t="shared" si="62"/>
        <v>1946.9338093608874</v>
      </c>
      <c r="BY150" s="14">
        <f t="shared" si="68"/>
        <v>2103.4367160261918</v>
      </c>
      <c r="BZ150" s="14">
        <f t="shared" si="68"/>
        <v>2174.4487096654025</v>
      </c>
      <c r="CA150" s="14">
        <f t="shared" si="68"/>
        <v>2306.0789970059609</v>
      </c>
      <c r="CB150" s="14">
        <f t="shared" si="63"/>
        <v>0</v>
      </c>
    </row>
    <row r="151" spans="1:80" x14ac:dyDescent="0.3">
      <c r="A151" s="230" t="s">
        <v>148</v>
      </c>
      <c r="B151" s="230" t="s">
        <v>158</v>
      </c>
      <c r="C151" s="230" t="s">
        <v>165</v>
      </c>
      <c r="D151" s="230" t="s">
        <v>533</v>
      </c>
      <c r="E151" s="230" t="s">
        <v>534</v>
      </c>
      <c r="F151" s="13">
        <v>2577.741269970868</v>
      </c>
      <c r="G151" s="13">
        <v>2482.5244261358912</v>
      </c>
      <c r="H151" s="13">
        <v>2736.040253510751</v>
      </c>
      <c r="I151" s="13">
        <v>2516.3095914298437</v>
      </c>
      <c r="J151" s="13">
        <v>2660.9645329974865</v>
      </c>
      <c r="K151" s="13">
        <v>2686.3193936520702</v>
      </c>
      <c r="L151" s="13">
        <v>2840.2824985949869</v>
      </c>
      <c r="M151" s="13">
        <v>2794.2543349951852</v>
      </c>
      <c r="N151" s="13">
        <v>2709.7513560451298</v>
      </c>
      <c r="O151" s="13">
        <v>2830.1118183003127</v>
      </c>
      <c r="P151" s="13">
        <v>2735.8922446430224</v>
      </c>
      <c r="Q151" s="13"/>
      <c r="R151" s="13">
        <v>4247.2965958099785</v>
      </c>
      <c r="S151" s="13">
        <v>4206.0677991375542</v>
      </c>
      <c r="T151" s="13">
        <v>4368.7702303056049</v>
      </c>
      <c r="U151" s="13">
        <v>4229.801242800334</v>
      </c>
      <c r="V151" s="13">
        <v>4115.8156627211201</v>
      </c>
      <c r="W151" s="13">
        <v>4153.3536673674316</v>
      </c>
      <c r="X151" s="13">
        <v>4399.7830437962884</v>
      </c>
      <c r="Y151" s="13">
        <v>4299.5350080388571</v>
      </c>
      <c r="Z151" s="13">
        <v>4267.7380231650586</v>
      </c>
      <c r="AA151" s="13">
        <v>4272.3376936344912</v>
      </c>
      <c r="AB151" s="13">
        <v>4403.9101599911155</v>
      </c>
      <c r="AC151" s="13"/>
      <c r="AD151" s="14">
        <f t="shared" si="49"/>
        <v>6825.0378657808469</v>
      </c>
      <c r="AE151" s="14">
        <f t="shared" si="49"/>
        <v>6688.5922252734454</v>
      </c>
      <c r="AF151" s="14">
        <f t="shared" si="49"/>
        <v>7104.8104838163563</v>
      </c>
      <c r="AG151" s="14">
        <f t="shared" si="47"/>
        <v>6746.1108342301777</v>
      </c>
      <c r="AH151" s="165">
        <v>6776.7801957186066</v>
      </c>
      <c r="AI151" s="165">
        <v>6839.6730610195027</v>
      </c>
      <c r="AJ151" s="165">
        <v>7240.065542391274</v>
      </c>
      <c r="AK151" s="165">
        <v>7093.7893430340428</v>
      </c>
      <c r="AL151" s="14">
        <f t="shared" si="50"/>
        <v>6977.4893792101884</v>
      </c>
      <c r="AM151" s="14">
        <f t="shared" si="50"/>
        <v>7102.4495119348039</v>
      </c>
      <c r="AN151" s="14">
        <f t="shared" si="50"/>
        <v>7139.8024046341379</v>
      </c>
      <c r="AO151" s="14">
        <f t="shared" si="48"/>
        <v>0</v>
      </c>
      <c r="AP151" s="13">
        <v>179331</v>
      </c>
      <c r="AQ151" s="13">
        <v>179498.663</v>
      </c>
      <c r="AR151" s="13">
        <v>180049.01</v>
      </c>
      <c r="AS151" s="14">
        <f t="shared" si="54"/>
        <v>1437.4208976534276</v>
      </c>
      <c r="AT151" s="14">
        <f t="shared" si="54"/>
        <v>1384.3253124869047</v>
      </c>
      <c r="AU151" s="14">
        <f t="shared" si="54"/>
        <v>1525.6928548386786</v>
      </c>
      <c r="AV151" s="14">
        <f t="shared" si="55"/>
        <v>1401.8542251926656</v>
      </c>
      <c r="AW151" s="14">
        <f t="shared" si="55"/>
        <v>1482.4425366318671</v>
      </c>
      <c r="AX151" s="14">
        <f t="shared" si="55"/>
        <v>1496.5679124039327</v>
      </c>
      <c r="AY151" s="14">
        <f t="shared" si="51"/>
        <v>1582.3418688054446</v>
      </c>
      <c r="AZ151" s="14">
        <f t="shared" si="56"/>
        <v>1551.9409604058278</v>
      </c>
      <c r="BA151" s="14">
        <f t="shared" si="64"/>
        <v>1509.6220276833649</v>
      </c>
      <c r="BB151" s="14">
        <f t="shared" si="64"/>
        <v>1576.6757094454306</v>
      </c>
      <c r="BC151" s="14">
        <f t="shared" si="64"/>
        <v>1524.1853052927879</v>
      </c>
      <c r="BD151" s="14">
        <f t="shared" si="57"/>
        <v>0</v>
      </c>
      <c r="BE151" s="14">
        <f t="shared" si="65"/>
        <v>2368.4118171481668</v>
      </c>
      <c r="BF151" s="14">
        <f t="shared" si="65"/>
        <v>2345.4214826982252</v>
      </c>
      <c r="BG151" s="14">
        <f t="shared" si="65"/>
        <v>2436.1489258999309</v>
      </c>
      <c r="BH151" s="14">
        <f t="shared" si="58"/>
        <v>2356.4527847209279</v>
      </c>
      <c r="BI151" s="14">
        <f t="shared" si="58"/>
        <v>2292.9505958053405</v>
      </c>
      <c r="BJ151" s="14">
        <f t="shared" si="58"/>
        <v>2313.8632889802816</v>
      </c>
      <c r="BK151" s="14">
        <f t="shared" si="52"/>
        <v>2451.1508722470476</v>
      </c>
      <c r="BL151" s="14">
        <f t="shared" si="59"/>
        <v>2387.9803660341463</v>
      </c>
      <c r="BM151" s="14">
        <f t="shared" si="66"/>
        <v>2377.5876387252306</v>
      </c>
      <c r="BN151" s="14">
        <f t="shared" si="66"/>
        <v>2380.1501483242196</v>
      </c>
      <c r="BO151" s="14">
        <f t="shared" si="66"/>
        <v>2453.4501184508072</v>
      </c>
      <c r="BP151" s="14">
        <f t="shared" si="60"/>
        <v>0</v>
      </c>
      <c r="BQ151" s="14">
        <f t="shared" si="67"/>
        <v>3805.8327148015942</v>
      </c>
      <c r="BR151" s="14">
        <f t="shared" si="67"/>
        <v>3729.7467951851299</v>
      </c>
      <c r="BS151" s="14">
        <f t="shared" si="67"/>
        <v>3961.8417807386099</v>
      </c>
      <c r="BT151" s="14">
        <f t="shared" si="61"/>
        <v>3758.307009913593</v>
      </c>
      <c r="BU151" s="14">
        <f t="shared" si="61"/>
        <v>3775.3931324372074</v>
      </c>
      <c r="BV151" s="14">
        <f t="shared" si="61"/>
        <v>3810.4312013842145</v>
      </c>
      <c r="BW151" s="14">
        <f t="shared" si="53"/>
        <v>4033.4927410524911</v>
      </c>
      <c r="BX151" s="14">
        <f t="shared" si="62"/>
        <v>3939.9213264399746</v>
      </c>
      <c r="BY151" s="14">
        <f t="shared" si="68"/>
        <v>3887.2096664085957</v>
      </c>
      <c r="BZ151" s="14">
        <f t="shared" si="68"/>
        <v>3956.8258577696502</v>
      </c>
      <c r="CA151" s="14">
        <f t="shared" si="68"/>
        <v>3977.6354237435953</v>
      </c>
      <c r="CB151" s="14">
        <f t="shared" si="63"/>
        <v>0</v>
      </c>
    </row>
    <row r="152" spans="1:80" x14ac:dyDescent="0.3">
      <c r="A152" s="230" t="s">
        <v>154</v>
      </c>
      <c r="B152" s="230" t="s">
        <v>185</v>
      </c>
      <c r="C152" s="230" t="s">
        <v>190</v>
      </c>
      <c r="D152" s="230" t="s">
        <v>535</v>
      </c>
      <c r="E152" s="230" t="s">
        <v>536</v>
      </c>
      <c r="F152" s="13">
        <v>8742.5271305858187</v>
      </c>
      <c r="G152" s="13">
        <v>8227.2850163130352</v>
      </c>
      <c r="H152" s="13">
        <v>8782.3852822926565</v>
      </c>
      <c r="I152" s="13">
        <v>8525.6315145856934</v>
      </c>
      <c r="J152" s="13">
        <v>9053.217701275953</v>
      </c>
      <c r="K152" s="13">
        <v>9177.380874066821</v>
      </c>
      <c r="L152" s="13">
        <v>9193.0140397167306</v>
      </c>
      <c r="M152" s="13">
        <v>8995.2238422213886</v>
      </c>
      <c r="N152" s="13">
        <v>9882.330616585692</v>
      </c>
      <c r="O152" s="13">
        <v>10140.463808958244</v>
      </c>
      <c r="P152" s="13">
        <v>11266.164116979569</v>
      </c>
      <c r="Q152" s="13"/>
      <c r="R152" s="13">
        <v>15065.513592699368</v>
      </c>
      <c r="S152" s="13">
        <v>15222.479426197679</v>
      </c>
      <c r="T152" s="13">
        <v>15924.694050889582</v>
      </c>
      <c r="U152" s="13">
        <v>16294.994640520004</v>
      </c>
      <c r="V152" s="13">
        <v>15447.413888110348</v>
      </c>
      <c r="W152" s="13">
        <v>15655.210095410879</v>
      </c>
      <c r="X152" s="13">
        <v>15676.811858445137</v>
      </c>
      <c r="Y152" s="13">
        <v>15360.650466041716</v>
      </c>
      <c r="Z152" s="13">
        <v>16148.842770049065</v>
      </c>
      <c r="AA152" s="13">
        <v>16352.367930826003</v>
      </c>
      <c r="AB152" s="13">
        <v>17051.841821704867</v>
      </c>
      <c r="AC152" s="13"/>
      <c r="AD152" s="14">
        <f t="shared" si="49"/>
        <v>23808.040723285187</v>
      </c>
      <c r="AE152" s="14">
        <f t="shared" si="49"/>
        <v>23449.764442510714</v>
      </c>
      <c r="AF152" s="14">
        <f t="shared" si="49"/>
        <v>24707.079333182239</v>
      </c>
      <c r="AG152" s="14">
        <f t="shared" si="47"/>
        <v>24820.626155105696</v>
      </c>
      <c r="AH152" s="165">
        <v>24500.631589386299</v>
      </c>
      <c r="AI152" s="165">
        <v>24832.5909694777</v>
      </c>
      <c r="AJ152" s="165">
        <v>24869.825898161871</v>
      </c>
      <c r="AK152" s="165">
        <v>24355.874308263112</v>
      </c>
      <c r="AL152" s="14">
        <f t="shared" si="50"/>
        <v>26031.173386634757</v>
      </c>
      <c r="AM152" s="14">
        <f t="shared" si="50"/>
        <v>26492.831739784247</v>
      </c>
      <c r="AN152" s="14">
        <f t="shared" si="50"/>
        <v>28318.005938684437</v>
      </c>
      <c r="AO152" s="14">
        <f t="shared" si="48"/>
        <v>0</v>
      </c>
      <c r="AP152" s="13">
        <v>870825</v>
      </c>
      <c r="AQ152" s="13">
        <v>870683.29599999986</v>
      </c>
      <c r="AR152" s="13">
        <v>873014.68599999999</v>
      </c>
      <c r="AS152" s="14">
        <f t="shared" si="54"/>
        <v>1003.9361674947112</v>
      </c>
      <c r="AT152" s="14">
        <f t="shared" si="54"/>
        <v>944.76904272535069</v>
      </c>
      <c r="AU152" s="14">
        <f t="shared" si="54"/>
        <v>1008.5132239304862</v>
      </c>
      <c r="AV152" s="14">
        <f t="shared" si="55"/>
        <v>979.18859288483407</v>
      </c>
      <c r="AW152" s="14">
        <f t="shared" si="55"/>
        <v>1039.7830925282794</v>
      </c>
      <c r="AX152" s="14">
        <f t="shared" si="55"/>
        <v>1054.0435214765878</v>
      </c>
      <c r="AY152" s="14">
        <f t="shared" si="51"/>
        <v>1055.8390268827129</v>
      </c>
      <c r="AZ152" s="14">
        <f t="shared" si="56"/>
        <v>1030.3634047023797</v>
      </c>
      <c r="BA152" s="14">
        <f t="shared" si="64"/>
        <v>1135.0086376970869</v>
      </c>
      <c r="BB152" s="14">
        <f t="shared" si="64"/>
        <v>1164.6558347385874</v>
      </c>
      <c r="BC152" s="14">
        <f t="shared" si="64"/>
        <v>1293.945131224795</v>
      </c>
      <c r="BD152" s="14">
        <f t="shared" si="57"/>
        <v>0</v>
      </c>
      <c r="BE152" s="14">
        <f t="shared" si="65"/>
        <v>1730.0276855509853</v>
      </c>
      <c r="BF152" s="14">
        <f t="shared" si="65"/>
        <v>1748.0526427465538</v>
      </c>
      <c r="BG152" s="14">
        <f t="shared" si="65"/>
        <v>1828.6905004897176</v>
      </c>
      <c r="BH152" s="14">
        <f t="shared" si="58"/>
        <v>1871.518003777117</v>
      </c>
      <c r="BI152" s="14">
        <f t="shared" si="58"/>
        <v>1774.1713845984189</v>
      </c>
      <c r="BJ152" s="14">
        <f t="shared" si="58"/>
        <v>1798.0372619220298</v>
      </c>
      <c r="BK152" s="14">
        <f t="shared" si="52"/>
        <v>1800.5182746086746</v>
      </c>
      <c r="BL152" s="14">
        <f t="shared" si="59"/>
        <v>1759.4950820840734</v>
      </c>
      <c r="BM152" s="14">
        <f t="shared" si="66"/>
        <v>1854.7321217988622</v>
      </c>
      <c r="BN152" s="14">
        <f t="shared" si="66"/>
        <v>1878.1074595033931</v>
      </c>
      <c r="BO152" s="14">
        <f t="shared" si="66"/>
        <v>1958.4436614372432</v>
      </c>
      <c r="BP152" s="14">
        <f t="shared" si="60"/>
        <v>0</v>
      </c>
      <c r="BQ152" s="14">
        <f t="shared" si="67"/>
        <v>2733.9638530456964</v>
      </c>
      <c r="BR152" s="14">
        <f t="shared" si="67"/>
        <v>2692.8216854719049</v>
      </c>
      <c r="BS152" s="14">
        <f t="shared" si="67"/>
        <v>2837.2037244202038</v>
      </c>
      <c r="BT152" s="14">
        <f t="shared" si="61"/>
        <v>2850.7065966619507</v>
      </c>
      <c r="BU152" s="14">
        <f t="shared" si="61"/>
        <v>2813.9544771266983</v>
      </c>
      <c r="BV152" s="14">
        <f t="shared" si="61"/>
        <v>2852.0807833986173</v>
      </c>
      <c r="BW152" s="14">
        <f t="shared" si="53"/>
        <v>2856.3573014913882</v>
      </c>
      <c r="BX152" s="14">
        <f t="shared" si="62"/>
        <v>2789.8584867864538</v>
      </c>
      <c r="BY152" s="14">
        <f t="shared" si="68"/>
        <v>2989.7407594959491</v>
      </c>
      <c r="BZ152" s="14">
        <f t="shared" si="68"/>
        <v>3042.76329424198</v>
      </c>
      <c r="CA152" s="14">
        <f t="shared" si="68"/>
        <v>3252.3887926620387</v>
      </c>
      <c r="CB152" s="14">
        <f t="shared" si="63"/>
        <v>0</v>
      </c>
    </row>
    <row r="153" spans="1:80" x14ac:dyDescent="0.3">
      <c r="A153" s="230" t="s">
        <v>148</v>
      </c>
      <c r="B153" s="230" t="s">
        <v>158</v>
      </c>
      <c r="C153" s="230" t="s">
        <v>174</v>
      </c>
      <c r="D153" s="230" t="s">
        <v>538</v>
      </c>
      <c r="E153" s="230" t="s">
        <v>539</v>
      </c>
      <c r="F153" s="13">
        <v>4240.3990620172081</v>
      </c>
      <c r="G153" s="13">
        <v>4055.5217349575714</v>
      </c>
      <c r="H153" s="13">
        <v>4312.6369190787964</v>
      </c>
      <c r="I153" s="13">
        <v>4033.5202357308185</v>
      </c>
      <c r="J153" s="13">
        <v>4181.9249675847041</v>
      </c>
      <c r="K153" s="13">
        <v>4160.483974309619</v>
      </c>
      <c r="L153" s="13">
        <v>4370.6718611064161</v>
      </c>
      <c r="M153" s="13">
        <v>4217.2856593477436</v>
      </c>
      <c r="N153" s="13">
        <v>4280.5912062142661</v>
      </c>
      <c r="O153" s="13">
        <v>4247.0947507044602</v>
      </c>
      <c r="P153" s="13">
        <v>4208.5123573552291</v>
      </c>
      <c r="Q153" s="13"/>
      <c r="R153" s="13">
        <v>6410.0065383514502</v>
      </c>
      <c r="S153" s="13">
        <v>6271.4521511587491</v>
      </c>
      <c r="T153" s="13">
        <v>6529.9473537290905</v>
      </c>
      <c r="U153" s="13">
        <v>6438.1525285546004</v>
      </c>
      <c r="V153" s="13">
        <v>6215.9338905575223</v>
      </c>
      <c r="W153" s="13">
        <v>6242.4098245745517</v>
      </c>
      <c r="X153" s="13">
        <v>6511.3493490665078</v>
      </c>
      <c r="Y153" s="13">
        <v>6198.3688075408118</v>
      </c>
      <c r="Z153" s="13">
        <v>6686.065115385948</v>
      </c>
      <c r="AA153" s="13">
        <v>6461.0229447157499</v>
      </c>
      <c r="AB153" s="13">
        <v>6368.5395765899939</v>
      </c>
      <c r="AC153" s="13"/>
      <c r="AD153" s="14">
        <f t="shared" si="49"/>
        <v>10650.405600368658</v>
      </c>
      <c r="AE153" s="14">
        <f t="shared" si="49"/>
        <v>10326.973886116321</v>
      </c>
      <c r="AF153" s="14">
        <f t="shared" si="49"/>
        <v>10842.584272807886</v>
      </c>
      <c r="AG153" s="14">
        <f t="shared" si="47"/>
        <v>10471.672764285418</v>
      </c>
      <c r="AH153" s="165">
        <v>10397.858858142226</v>
      </c>
      <c r="AI153" s="165">
        <v>10402.89379888417</v>
      </c>
      <c r="AJ153" s="165">
        <v>10882.021210172925</v>
      </c>
      <c r="AK153" s="165">
        <v>10415.654466888556</v>
      </c>
      <c r="AL153" s="14">
        <f t="shared" si="50"/>
        <v>10966.656321600214</v>
      </c>
      <c r="AM153" s="14">
        <f t="shared" si="50"/>
        <v>10708.117695420209</v>
      </c>
      <c r="AN153" s="14">
        <f t="shared" si="50"/>
        <v>10577.051933945222</v>
      </c>
      <c r="AO153" s="14">
        <f t="shared" si="48"/>
        <v>0</v>
      </c>
      <c r="AP153" s="13">
        <v>291045</v>
      </c>
      <c r="AQ153" s="13">
        <v>292413.67700000003</v>
      </c>
      <c r="AR153" s="13">
        <v>293877.11200000002</v>
      </c>
      <c r="AS153" s="14">
        <f t="shared" si="54"/>
        <v>1456.9565057009081</v>
      </c>
      <c r="AT153" s="14">
        <f t="shared" si="54"/>
        <v>1393.4346011639338</v>
      </c>
      <c r="AU153" s="14">
        <f t="shared" si="54"/>
        <v>1481.7766733937351</v>
      </c>
      <c r="AV153" s="14">
        <f t="shared" si="55"/>
        <v>1379.3883641533012</v>
      </c>
      <c r="AW153" s="14">
        <f t="shared" si="55"/>
        <v>1430.1400025090836</v>
      </c>
      <c r="AX153" s="14">
        <f t="shared" si="55"/>
        <v>1422.8075844446971</v>
      </c>
      <c r="AY153" s="14">
        <f t="shared" si="51"/>
        <v>1494.6879044602335</v>
      </c>
      <c r="AZ153" s="14">
        <f t="shared" si="56"/>
        <v>1435.0507362232902</v>
      </c>
      <c r="BA153" s="14">
        <f t="shared" si="64"/>
        <v>1463.8820078905767</v>
      </c>
      <c r="BB153" s="14">
        <f t="shared" si="64"/>
        <v>1452.4268475665247</v>
      </c>
      <c r="BC153" s="14">
        <f t="shared" si="64"/>
        <v>1439.23239177189</v>
      </c>
      <c r="BD153" s="14">
        <f t="shared" si="57"/>
        <v>0</v>
      </c>
      <c r="BE153" s="14">
        <f t="shared" si="65"/>
        <v>2202.4108087585942</v>
      </c>
      <c r="BF153" s="14">
        <f t="shared" si="65"/>
        <v>2154.8049790096889</v>
      </c>
      <c r="BG153" s="14">
        <f t="shared" si="65"/>
        <v>2243.6212110598331</v>
      </c>
      <c r="BH153" s="14">
        <f t="shared" si="58"/>
        <v>2201.727564389746</v>
      </c>
      <c r="BI153" s="14">
        <f t="shared" si="58"/>
        <v>2125.7329528254322</v>
      </c>
      <c r="BJ153" s="14">
        <f t="shared" si="58"/>
        <v>2134.7872263083477</v>
      </c>
      <c r="BK153" s="14">
        <f t="shared" si="52"/>
        <v>2226.7595058717129</v>
      </c>
      <c r="BL153" s="14">
        <f t="shared" si="59"/>
        <v>2109.1703145431793</v>
      </c>
      <c r="BM153" s="14">
        <f t="shared" si="66"/>
        <v>2286.5090251527281</v>
      </c>
      <c r="BN153" s="14">
        <f t="shared" si="66"/>
        <v>2209.548818305017</v>
      </c>
      <c r="BO153" s="14">
        <f t="shared" si="66"/>
        <v>2177.9212388174283</v>
      </c>
      <c r="BP153" s="14">
        <f t="shared" si="60"/>
        <v>0</v>
      </c>
      <c r="BQ153" s="14">
        <f t="shared" si="67"/>
        <v>3659.3673144595023</v>
      </c>
      <c r="BR153" s="14">
        <f t="shared" si="67"/>
        <v>3548.2395801736225</v>
      </c>
      <c r="BS153" s="14">
        <f t="shared" si="67"/>
        <v>3725.3978844535677</v>
      </c>
      <c r="BT153" s="14">
        <f t="shared" si="61"/>
        <v>3581.1159285430472</v>
      </c>
      <c r="BU153" s="14">
        <f t="shared" si="61"/>
        <v>3555.8729553345161</v>
      </c>
      <c r="BV153" s="14">
        <f t="shared" si="61"/>
        <v>3557.5948107530444</v>
      </c>
      <c r="BW153" s="14">
        <f t="shared" si="53"/>
        <v>3721.4474103319467</v>
      </c>
      <c r="BX153" s="14">
        <f t="shared" si="62"/>
        <v>3544.2210507664695</v>
      </c>
      <c r="BY153" s="14">
        <f t="shared" si="68"/>
        <v>3750.391033043305</v>
      </c>
      <c r="BZ153" s="14">
        <f t="shared" si="68"/>
        <v>3661.975665871541</v>
      </c>
      <c r="CA153" s="14">
        <f t="shared" si="68"/>
        <v>3617.1536305893178</v>
      </c>
      <c r="CB153" s="14">
        <f t="shared" si="63"/>
        <v>0</v>
      </c>
    </row>
    <row r="154" spans="1:80" x14ac:dyDescent="0.3">
      <c r="A154" s="230" t="s">
        <v>148</v>
      </c>
      <c r="B154" s="230" t="s">
        <v>143</v>
      </c>
      <c r="C154" s="230" t="s">
        <v>156</v>
      </c>
      <c r="D154" s="230" t="s">
        <v>540</v>
      </c>
      <c r="E154" s="230" t="s">
        <v>541</v>
      </c>
      <c r="F154" s="13">
        <v>2487.7754976803944</v>
      </c>
      <c r="G154" s="13">
        <v>2474.8153722499583</v>
      </c>
      <c r="H154" s="13">
        <v>2514.2469195502081</v>
      </c>
      <c r="I154" s="13">
        <v>2565.9208798482359</v>
      </c>
      <c r="J154" s="13">
        <v>2662.7013087695996</v>
      </c>
      <c r="K154" s="13">
        <v>2615.2665908457197</v>
      </c>
      <c r="L154" s="13">
        <v>2734.4902133659334</v>
      </c>
      <c r="M154" s="13">
        <v>2791.1242465332989</v>
      </c>
      <c r="N154" s="13">
        <v>2715.3801666712925</v>
      </c>
      <c r="O154" s="13">
        <v>2557.3739052923688</v>
      </c>
      <c r="P154" s="13">
        <v>2622.9206958275895</v>
      </c>
      <c r="Q154" s="13"/>
      <c r="R154" s="13">
        <v>4219.3975258619685</v>
      </c>
      <c r="S154" s="13">
        <v>4178.6455085996377</v>
      </c>
      <c r="T154" s="13">
        <v>4447.1418724782516</v>
      </c>
      <c r="U154" s="13">
        <v>4391.2247383161557</v>
      </c>
      <c r="V154" s="13">
        <v>4351.1467838341496</v>
      </c>
      <c r="W154" s="13">
        <v>4282.9202096155841</v>
      </c>
      <c r="X154" s="13">
        <v>4435.8502446165694</v>
      </c>
      <c r="Y154" s="13">
        <v>4425.0619220217495</v>
      </c>
      <c r="Z154" s="13">
        <v>4453.2963073162191</v>
      </c>
      <c r="AA154" s="13">
        <v>4484.5880568695266</v>
      </c>
      <c r="AB154" s="13">
        <v>4560.6893915140454</v>
      </c>
      <c r="AC154" s="13"/>
      <c r="AD154" s="14">
        <f t="shared" si="49"/>
        <v>6707.1730235423629</v>
      </c>
      <c r="AE154" s="14">
        <f t="shared" si="49"/>
        <v>6653.4608808495959</v>
      </c>
      <c r="AF154" s="14">
        <f t="shared" si="49"/>
        <v>6961.3887920284596</v>
      </c>
      <c r="AG154" s="14">
        <f t="shared" si="47"/>
        <v>6957.1456181643916</v>
      </c>
      <c r="AH154" s="165">
        <v>7013.84809260375</v>
      </c>
      <c r="AI154" s="165">
        <v>6898.1868004613025</v>
      </c>
      <c r="AJ154" s="165">
        <v>7170.3404579825019</v>
      </c>
      <c r="AK154" s="165">
        <v>7216.1861685550484</v>
      </c>
      <c r="AL154" s="14">
        <f t="shared" si="50"/>
        <v>7168.6764739875116</v>
      </c>
      <c r="AM154" s="14">
        <f t="shared" si="50"/>
        <v>7041.9619621618949</v>
      </c>
      <c r="AN154" s="14">
        <f t="shared" si="50"/>
        <v>7183.6100873416344</v>
      </c>
      <c r="AO154" s="14">
        <f t="shared" si="48"/>
        <v>0</v>
      </c>
      <c r="AP154" s="13">
        <v>196487</v>
      </c>
      <c r="AQ154" s="13">
        <v>197596.49400000001</v>
      </c>
      <c r="AR154" s="13">
        <v>198356.33900000001</v>
      </c>
      <c r="AS154" s="14">
        <f t="shared" si="54"/>
        <v>1266.1272744153021</v>
      </c>
      <c r="AT154" s="14">
        <f t="shared" si="54"/>
        <v>1259.5313543643897</v>
      </c>
      <c r="AU154" s="14">
        <f t="shared" si="54"/>
        <v>1279.5996272273526</v>
      </c>
      <c r="AV154" s="14">
        <f t="shared" si="55"/>
        <v>1298.5659957348412</v>
      </c>
      <c r="AW154" s="14">
        <f t="shared" si="55"/>
        <v>1347.5448146208503</v>
      </c>
      <c r="AX154" s="14">
        <f t="shared" si="55"/>
        <v>1323.5389646365486</v>
      </c>
      <c r="AY154" s="14">
        <f t="shared" si="51"/>
        <v>1383.87587654563</v>
      </c>
      <c r="AZ154" s="14">
        <f t="shared" si="56"/>
        <v>1407.1263165092489</v>
      </c>
      <c r="BA154" s="14">
        <f t="shared" si="64"/>
        <v>1374.2046286870316</v>
      </c>
      <c r="BB154" s="14">
        <f t="shared" si="64"/>
        <v>1294.2405270067031</v>
      </c>
      <c r="BC154" s="14">
        <f t="shared" si="64"/>
        <v>1327.4125682754218</v>
      </c>
      <c r="BD154" s="14">
        <f t="shared" si="57"/>
        <v>0</v>
      </c>
      <c r="BE154" s="14">
        <f t="shared" si="65"/>
        <v>2147.4181629634372</v>
      </c>
      <c r="BF154" s="14">
        <f t="shared" si="65"/>
        <v>2126.6778507482113</v>
      </c>
      <c r="BG154" s="14">
        <f t="shared" si="65"/>
        <v>2263.3262620317128</v>
      </c>
      <c r="BH154" s="14">
        <f t="shared" si="58"/>
        <v>2222.3191562883476</v>
      </c>
      <c r="BI154" s="14">
        <f t="shared" si="58"/>
        <v>2202.0364307851278</v>
      </c>
      <c r="BJ154" s="14">
        <f t="shared" si="58"/>
        <v>2167.5081996219951</v>
      </c>
      <c r="BK154" s="14">
        <f t="shared" si="52"/>
        <v>2244.9033152463571</v>
      </c>
      <c r="BL154" s="14">
        <f t="shared" si="59"/>
        <v>2230.8648890831514</v>
      </c>
      <c r="BM154" s="14">
        <f t="shared" si="66"/>
        <v>2253.7324509999753</v>
      </c>
      <c r="BN154" s="14">
        <f t="shared" si="66"/>
        <v>2269.5686376244744</v>
      </c>
      <c r="BO154" s="14">
        <f t="shared" si="66"/>
        <v>2308.0821421426867</v>
      </c>
      <c r="BP154" s="14">
        <f t="shared" si="60"/>
        <v>0</v>
      </c>
      <c r="BQ154" s="14">
        <f t="shared" si="67"/>
        <v>3413.5454373787393</v>
      </c>
      <c r="BR154" s="14">
        <f t="shared" si="67"/>
        <v>3386.209205112601</v>
      </c>
      <c r="BS154" s="14">
        <f t="shared" si="67"/>
        <v>3542.9258892590651</v>
      </c>
      <c r="BT154" s="14">
        <f t="shared" si="61"/>
        <v>3520.8851520231892</v>
      </c>
      <c r="BU154" s="14">
        <f t="shared" si="61"/>
        <v>3549.5812454059783</v>
      </c>
      <c r="BV154" s="14">
        <f t="shared" si="61"/>
        <v>3491.0471642585426</v>
      </c>
      <c r="BW154" s="14">
        <f t="shared" si="53"/>
        <v>3628.7791917919867</v>
      </c>
      <c r="BX154" s="14">
        <f t="shared" si="62"/>
        <v>3637.9912055924001</v>
      </c>
      <c r="BY154" s="14">
        <f t="shared" si="68"/>
        <v>3627.9370796870066</v>
      </c>
      <c r="BZ154" s="14">
        <f t="shared" si="68"/>
        <v>3563.8091646311773</v>
      </c>
      <c r="CA154" s="14">
        <f t="shared" si="68"/>
        <v>3635.4947104181078</v>
      </c>
      <c r="CB154" s="14">
        <f t="shared" si="63"/>
        <v>0</v>
      </c>
    </row>
    <row r="155" spans="1:80" x14ac:dyDescent="0.3">
      <c r="A155" s="230" t="s">
        <v>154</v>
      </c>
      <c r="B155" s="230" t="s">
        <v>185</v>
      </c>
      <c r="C155" s="230" t="s">
        <v>190</v>
      </c>
      <c r="D155" s="230" t="s">
        <v>544</v>
      </c>
      <c r="E155" s="230" t="s">
        <v>545</v>
      </c>
      <c r="F155" s="13">
        <v>4137.9926822620628</v>
      </c>
      <c r="G155" s="13">
        <v>4089.1222649753508</v>
      </c>
      <c r="H155" s="13">
        <v>4059.4948426806968</v>
      </c>
      <c r="I155" s="13">
        <v>4268.2944057089617</v>
      </c>
      <c r="J155" s="13">
        <v>4447.8101544828678</v>
      </c>
      <c r="K155" s="13">
        <v>4496.3293905593764</v>
      </c>
      <c r="L155" s="13">
        <v>4496.3293905593764</v>
      </c>
      <c r="M155" s="13">
        <v>4401.0382918686046</v>
      </c>
      <c r="N155" s="13">
        <v>4777.4233664451131</v>
      </c>
      <c r="O155" s="13">
        <v>5065.5220383630131</v>
      </c>
      <c r="P155" s="13">
        <v>5908.6369850196224</v>
      </c>
      <c r="Q155" s="13"/>
      <c r="R155" s="13">
        <v>4755.4264894004773</v>
      </c>
      <c r="S155" s="13">
        <v>4752.9308563150671</v>
      </c>
      <c r="T155" s="13">
        <v>4949.8414456823975</v>
      </c>
      <c r="U155" s="13">
        <v>5202.0984657745785</v>
      </c>
      <c r="V155" s="13">
        <v>4748.1437283712667</v>
      </c>
      <c r="W155" s="13">
        <v>4800.6022290819501</v>
      </c>
      <c r="X155" s="13">
        <v>4800.6022290819501</v>
      </c>
      <c r="Y155" s="13">
        <v>4698.4783368136032</v>
      </c>
      <c r="Z155" s="13">
        <v>5188.0819986486185</v>
      </c>
      <c r="AA155" s="13">
        <v>5343.119354696526</v>
      </c>
      <c r="AB155" s="13">
        <v>5422.8684929760338</v>
      </c>
      <c r="AC155" s="13"/>
      <c r="AD155" s="14">
        <f t="shared" si="49"/>
        <v>8893.4191716625392</v>
      </c>
      <c r="AE155" s="14">
        <f t="shared" si="49"/>
        <v>8842.053121290417</v>
      </c>
      <c r="AF155" s="14">
        <f t="shared" si="49"/>
        <v>9009.3362883630944</v>
      </c>
      <c r="AG155" s="14">
        <f t="shared" si="47"/>
        <v>9470.3928714835401</v>
      </c>
      <c r="AH155" s="165">
        <v>9195.9538828541336</v>
      </c>
      <c r="AI155" s="165">
        <v>9296.9316196413256</v>
      </c>
      <c r="AJ155" s="165">
        <v>9296.9316196413274</v>
      </c>
      <c r="AK155" s="165">
        <v>9099.5166286822077</v>
      </c>
      <c r="AL155" s="14">
        <f t="shared" si="50"/>
        <v>9965.5053650937316</v>
      </c>
      <c r="AM155" s="14">
        <f t="shared" si="50"/>
        <v>10408.641393059539</v>
      </c>
      <c r="AN155" s="14">
        <f t="shared" si="50"/>
        <v>11331.505477995655</v>
      </c>
      <c r="AO155" s="14">
        <f t="shared" si="48"/>
        <v>0</v>
      </c>
      <c r="AP155" s="13">
        <v>255378</v>
      </c>
      <c r="AQ155" s="13">
        <v>255545.68</v>
      </c>
      <c r="AR155" s="13">
        <v>256453.106</v>
      </c>
      <c r="AS155" s="14">
        <f t="shared" si="54"/>
        <v>1620.3403121106999</v>
      </c>
      <c r="AT155" s="14">
        <f t="shared" si="54"/>
        <v>1601.2038096372244</v>
      </c>
      <c r="AU155" s="14">
        <f t="shared" si="54"/>
        <v>1589.6024100277614</v>
      </c>
      <c r="AV155" s="14">
        <f t="shared" si="55"/>
        <v>1670.2667036707339</v>
      </c>
      <c r="AW155" s="14">
        <f t="shared" si="55"/>
        <v>1740.5147112965744</v>
      </c>
      <c r="AX155" s="14">
        <f t="shared" si="55"/>
        <v>1759.5012330317522</v>
      </c>
      <c r="AY155" s="14">
        <f t="shared" si="51"/>
        <v>1759.5012330317522</v>
      </c>
      <c r="AZ155" s="14">
        <f t="shared" si="56"/>
        <v>1716.1181474903271</v>
      </c>
      <c r="BA155" s="14">
        <f t="shared" si="64"/>
        <v>1869.4987786313247</v>
      </c>
      <c r="BB155" s="14">
        <f t="shared" si="64"/>
        <v>1982.2373981681137</v>
      </c>
      <c r="BC155" s="14">
        <f t="shared" si="64"/>
        <v>2312.164692050213</v>
      </c>
      <c r="BD155" s="14">
        <f t="shared" si="57"/>
        <v>0</v>
      </c>
      <c r="BE155" s="14">
        <f t="shared" si="65"/>
        <v>1862.112824675766</v>
      </c>
      <c r="BF155" s="14">
        <f t="shared" si="65"/>
        <v>1861.1355936357349</v>
      </c>
      <c r="BG155" s="14">
        <f t="shared" si="65"/>
        <v>1938.2411349773267</v>
      </c>
      <c r="BH155" s="14">
        <f t="shared" si="58"/>
        <v>2035.6824133260943</v>
      </c>
      <c r="BI155" s="14">
        <f t="shared" si="58"/>
        <v>1858.0410861851656</v>
      </c>
      <c r="BJ155" s="14">
        <f t="shared" si="58"/>
        <v>1878.5691188682786</v>
      </c>
      <c r="BK155" s="14">
        <f t="shared" si="52"/>
        <v>1878.5691188682786</v>
      </c>
      <c r="BL155" s="14">
        <f t="shared" si="59"/>
        <v>1832.1003828331889</v>
      </c>
      <c r="BM155" s="14">
        <f t="shared" si="66"/>
        <v>2030.197496842294</v>
      </c>
      <c r="BN155" s="14">
        <f t="shared" si="66"/>
        <v>2090.8666328057379</v>
      </c>
      <c r="BO155" s="14">
        <f t="shared" si="66"/>
        <v>2122.07402331201</v>
      </c>
      <c r="BP155" s="14">
        <f t="shared" si="60"/>
        <v>0</v>
      </c>
      <c r="BQ155" s="14">
        <f t="shared" si="67"/>
        <v>3482.4531367864656</v>
      </c>
      <c r="BR155" s="14">
        <f t="shared" si="67"/>
        <v>3462.3394032729593</v>
      </c>
      <c r="BS155" s="14">
        <f t="shared" si="67"/>
        <v>3527.8435450050883</v>
      </c>
      <c r="BT155" s="14">
        <f t="shared" si="61"/>
        <v>3705.9491169968283</v>
      </c>
      <c r="BU155" s="14">
        <f t="shared" si="61"/>
        <v>3598.5557974817393</v>
      </c>
      <c r="BV155" s="14">
        <f t="shared" si="61"/>
        <v>3638.0703519000308</v>
      </c>
      <c r="BW155" s="14">
        <f t="shared" si="53"/>
        <v>3638.0703519000317</v>
      </c>
      <c r="BX155" s="14">
        <f t="shared" si="62"/>
        <v>3548.218530323516</v>
      </c>
      <c r="BY155" s="14">
        <f t="shared" si="68"/>
        <v>3899.6962754736187</v>
      </c>
      <c r="BZ155" s="14">
        <f t="shared" si="68"/>
        <v>4073.1040309738514</v>
      </c>
      <c r="CA155" s="14">
        <f t="shared" si="68"/>
        <v>4434.2387153622221</v>
      </c>
      <c r="CB155" s="14">
        <f t="shared" si="63"/>
        <v>0</v>
      </c>
    </row>
    <row r="156" spans="1:80" x14ac:dyDescent="0.3">
      <c r="A156" s="230" t="s">
        <v>154</v>
      </c>
      <c r="B156" s="230" t="s">
        <v>192</v>
      </c>
      <c r="C156" s="230" t="s">
        <v>211</v>
      </c>
      <c r="D156" s="230" t="s">
        <v>546</v>
      </c>
      <c r="E156" s="230" t="s">
        <v>547</v>
      </c>
      <c r="F156" s="13">
        <v>5045.4068642429838</v>
      </c>
      <c r="G156" s="13">
        <v>4672.6173485633299</v>
      </c>
      <c r="H156" s="13">
        <v>5009.8781596068366</v>
      </c>
      <c r="I156" s="13">
        <v>4685.0666319031134</v>
      </c>
      <c r="J156" s="13">
        <v>5130.7481730131931</v>
      </c>
      <c r="K156" s="13">
        <v>5020.2743259352173</v>
      </c>
      <c r="L156" s="13">
        <v>5424.3394374277868</v>
      </c>
      <c r="M156" s="13">
        <v>5445.309239118169</v>
      </c>
      <c r="N156" s="13">
        <v>4601.5838968935259</v>
      </c>
      <c r="O156" s="13">
        <v>4600.0685683336915</v>
      </c>
      <c r="P156" s="13">
        <v>5203.4923725995632</v>
      </c>
      <c r="Q156" s="13"/>
      <c r="R156" s="13">
        <v>13643.887528128475</v>
      </c>
      <c r="S156" s="13">
        <v>13632.370041846585</v>
      </c>
      <c r="T156" s="13">
        <v>14078.087224762015</v>
      </c>
      <c r="U156" s="13">
        <v>14662.13233292503</v>
      </c>
      <c r="V156" s="13">
        <v>14069.76202394609</v>
      </c>
      <c r="W156" s="13">
        <v>13719.780042962104</v>
      </c>
      <c r="X156" s="13">
        <v>14573.018037728873</v>
      </c>
      <c r="Y156" s="13">
        <v>14694.945507075208</v>
      </c>
      <c r="Z156" s="13">
        <v>14105.148329773623</v>
      </c>
      <c r="AA156" s="13">
        <v>14095.365972278461</v>
      </c>
      <c r="AB156" s="13">
        <v>14950.034346541423</v>
      </c>
      <c r="AC156" s="13"/>
      <c r="AD156" s="14">
        <f t="shared" si="49"/>
        <v>18689.294392371459</v>
      </c>
      <c r="AE156" s="14">
        <f t="shared" si="49"/>
        <v>18304.987390409915</v>
      </c>
      <c r="AF156" s="14">
        <f t="shared" si="49"/>
        <v>19087.96538436885</v>
      </c>
      <c r="AG156" s="14">
        <f t="shared" si="47"/>
        <v>19347.198964828145</v>
      </c>
      <c r="AH156" s="165">
        <v>19200.51019695928</v>
      </c>
      <c r="AI156" s="165">
        <v>18740.054368897319</v>
      </c>
      <c r="AJ156" s="165">
        <v>19997.357475156659</v>
      </c>
      <c r="AK156" s="165">
        <v>20140.254746193375</v>
      </c>
      <c r="AL156" s="14">
        <f t="shared" si="50"/>
        <v>18706.732226667147</v>
      </c>
      <c r="AM156" s="14">
        <f t="shared" si="50"/>
        <v>18695.434540612154</v>
      </c>
      <c r="AN156" s="14">
        <f t="shared" si="50"/>
        <v>20153.526719140988</v>
      </c>
      <c r="AO156" s="14">
        <f t="shared" si="48"/>
        <v>0</v>
      </c>
      <c r="AP156" s="13">
        <v>756978</v>
      </c>
      <c r="AQ156" s="13">
        <v>758468.36199999996</v>
      </c>
      <c r="AR156" s="13">
        <v>762361.92299999995</v>
      </c>
      <c r="AS156" s="14">
        <f t="shared" si="54"/>
        <v>666.51961671844936</v>
      </c>
      <c r="AT156" s="14">
        <f t="shared" si="54"/>
        <v>617.2725427374811</v>
      </c>
      <c r="AU156" s="14">
        <f t="shared" si="54"/>
        <v>661.82612435326212</v>
      </c>
      <c r="AV156" s="14">
        <f t="shared" si="55"/>
        <v>617.70099672306617</v>
      </c>
      <c r="AW156" s="14">
        <f t="shared" si="55"/>
        <v>676.46172603481557</v>
      </c>
      <c r="AX156" s="14">
        <f t="shared" si="55"/>
        <v>661.89633970984505</v>
      </c>
      <c r="AY156" s="14">
        <f t="shared" si="51"/>
        <v>715.17016518980222</v>
      </c>
      <c r="AZ156" s="14">
        <f t="shared" si="56"/>
        <v>714.26825958071481</v>
      </c>
      <c r="BA156" s="14">
        <f t="shared" si="64"/>
        <v>606.69424427403158</v>
      </c>
      <c r="BB156" s="14">
        <f t="shared" si="64"/>
        <v>606.49445630188222</v>
      </c>
      <c r="BC156" s="14">
        <f t="shared" si="64"/>
        <v>686.05265997892252</v>
      </c>
      <c r="BD156" s="14">
        <f t="shared" si="57"/>
        <v>0</v>
      </c>
      <c r="BE156" s="14">
        <f t="shared" si="65"/>
        <v>1802.4153315061301</v>
      </c>
      <c r="BF156" s="14">
        <f t="shared" si="65"/>
        <v>1800.8938227856802</v>
      </c>
      <c r="BG156" s="14">
        <f t="shared" si="65"/>
        <v>1859.7749504955252</v>
      </c>
      <c r="BH156" s="14">
        <f t="shared" si="58"/>
        <v>1933.123788349267</v>
      </c>
      <c r="BI156" s="14">
        <f t="shared" si="58"/>
        <v>1855.0229289519255</v>
      </c>
      <c r="BJ156" s="14">
        <f t="shared" si="58"/>
        <v>1808.8796751896823</v>
      </c>
      <c r="BK156" s="14">
        <f t="shared" si="52"/>
        <v>1921.3745447867307</v>
      </c>
      <c r="BL156" s="14">
        <f t="shared" si="59"/>
        <v>1927.5550186515818</v>
      </c>
      <c r="BM156" s="14">
        <f t="shared" si="66"/>
        <v>1859.6884242580475</v>
      </c>
      <c r="BN156" s="14">
        <f t="shared" si="66"/>
        <v>1858.3986727027727</v>
      </c>
      <c r="BO156" s="14">
        <f t="shared" si="66"/>
        <v>1971.0821301919277</v>
      </c>
      <c r="BP156" s="14">
        <f t="shared" si="60"/>
        <v>0</v>
      </c>
      <c r="BQ156" s="14">
        <f t="shared" si="67"/>
        <v>2468.9349482245798</v>
      </c>
      <c r="BR156" s="14">
        <f t="shared" si="67"/>
        <v>2418.1663655231609</v>
      </c>
      <c r="BS156" s="14">
        <f t="shared" si="67"/>
        <v>2521.601074848787</v>
      </c>
      <c r="BT156" s="14">
        <f t="shared" si="61"/>
        <v>2550.8247850723333</v>
      </c>
      <c r="BU156" s="14">
        <f t="shared" si="61"/>
        <v>2531.4846549867402</v>
      </c>
      <c r="BV156" s="14">
        <f t="shared" si="61"/>
        <v>2470.7760148995271</v>
      </c>
      <c r="BW156" s="14">
        <f t="shared" si="53"/>
        <v>2636.5447099765329</v>
      </c>
      <c r="BX156" s="14">
        <f t="shared" si="62"/>
        <v>2641.8232782322966</v>
      </c>
      <c r="BY156" s="14">
        <f t="shared" si="68"/>
        <v>2466.3826685320792</v>
      </c>
      <c r="BZ156" s="14">
        <f t="shared" si="68"/>
        <v>2464.8931290046553</v>
      </c>
      <c r="CA156" s="14">
        <f t="shared" si="68"/>
        <v>2657.1347901708509</v>
      </c>
      <c r="CB156" s="14">
        <f t="shared" si="63"/>
        <v>0</v>
      </c>
    </row>
    <row r="157" spans="1:80" x14ac:dyDescent="0.3">
      <c r="A157" s="230" t="s">
        <v>148</v>
      </c>
      <c r="B157" s="230" t="s">
        <v>143</v>
      </c>
      <c r="C157" s="230" t="s">
        <v>156</v>
      </c>
      <c r="D157" s="230" t="s">
        <v>548</v>
      </c>
      <c r="E157" s="230" t="s">
        <v>549</v>
      </c>
      <c r="F157" s="13">
        <v>2269.220134741011</v>
      </c>
      <c r="G157" s="13">
        <v>2288.7393612648134</v>
      </c>
      <c r="H157" s="13">
        <v>2525.2215384896031</v>
      </c>
      <c r="I157" s="13">
        <v>2394.6039073256579</v>
      </c>
      <c r="J157" s="13">
        <v>2479.7094541726592</v>
      </c>
      <c r="K157" s="13">
        <v>2423.3123941866247</v>
      </c>
      <c r="L157" s="13">
        <v>2604.676905721572</v>
      </c>
      <c r="M157" s="13">
        <v>2584.3945218543881</v>
      </c>
      <c r="N157" s="13">
        <v>2520.9127328176428</v>
      </c>
      <c r="O157" s="13">
        <v>2481.7871700335213</v>
      </c>
      <c r="P157" s="13">
        <v>2616.4683672955857</v>
      </c>
      <c r="Q157" s="13"/>
      <c r="R157" s="13">
        <v>5846.2811661034702</v>
      </c>
      <c r="S157" s="13">
        <v>5735.7492819888639</v>
      </c>
      <c r="T157" s="13">
        <v>6284.8914264417053</v>
      </c>
      <c r="U157" s="13">
        <v>6332.5634926000321</v>
      </c>
      <c r="V157" s="13">
        <v>5969.6118530888962</v>
      </c>
      <c r="W157" s="13">
        <v>5977.3799275480214</v>
      </c>
      <c r="X157" s="13">
        <v>6175.3758317954698</v>
      </c>
      <c r="Y157" s="13">
        <v>6186.5985941171639</v>
      </c>
      <c r="Z157" s="13">
        <v>6149.5585230334436</v>
      </c>
      <c r="AA157" s="13">
        <v>6032.7288527853134</v>
      </c>
      <c r="AB157" s="13">
        <v>6125.3559377905776</v>
      </c>
      <c r="AC157" s="13"/>
      <c r="AD157" s="14">
        <f t="shared" si="49"/>
        <v>8115.5013008444812</v>
      </c>
      <c r="AE157" s="14">
        <f t="shared" si="49"/>
        <v>8024.4886432536769</v>
      </c>
      <c r="AF157" s="14">
        <f t="shared" si="49"/>
        <v>8810.1129649313079</v>
      </c>
      <c r="AG157" s="14">
        <f t="shared" si="47"/>
        <v>8727.1673999256891</v>
      </c>
      <c r="AH157" s="165">
        <v>8449.3213072615545</v>
      </c>
      <c r="AI157" s="165">
        <v>8400.6923217346466</v>
      </c>
      <c r="AJ157" s="165">
        <v>8780.0527375170423</v>
      </c>
      <c r="AK157" s="165">
        <v>8770.9931159715525</v>
      </c>
      <c r="AL157" s="14">
        <f t="shared" si="50"/>
        <v>8670.4712558510873</v>
      </c>
      <c r="AM157" s="14">
        <f t="shared" si="50"/>
        <v>8514.5160228188342</v>
      </c>
      <c r="AN157" s="14">
        <f t="shared" si="50"/>
        <v>8741.8243050861638</v>
      </c>
      <c r="AO157" s="14">
        <f t="shared" si="48"/>
        <v>0</v>
      </c>
      <c r="AP157" s="13">
        <v>277249</v>
      </c>
      <c r="AQ157" s="13">
        <v>277764.14</v>
      </c>
      <c r="AR157" s="13">
        <v>277994.21000000002</v>
      </c>
      <c r="AS157" s="14">
        <f t="shared" si="54"/>
        <v>818.4773018986582</v>
      </c>
      <c r="AT157" s="14">
        <f t="shared" si="54"/>
        <v>825.51762540705761</v>
      </c>
      <c r="AU157" s="14">
        <f t="shared" si="54"/>
        <v>910.8135785844504</v>
      </c>
      <c r="AV157" s="14">
        <f t="shared" si="55"/>
        <v>862.09973228569299</v>
      </c>
      <c r="AW157" s="14">
        <f t="shared" si="55"/>
        <v>892.73923342756166</v>
      </c>
      <c r="AX157" s="14">
        <f t="shared" si="55"/>
        <v>872.43529499042768</v>
      </c>
      <c r="AY157" s="14">
        <f t="shared" si="51"/>
        <v>937.72972483833655</v>
      </c>
      <c r="AZ157" s="14">
        <f t="shared" si="56"/>
        <v>929.65767950864438</v>
      </c>
      <c r="BA157" s="14">
        <f t="shared" si="64"/>
        <v>907.57314202533223</v>
      </c>
      <c r="BB157" s="14">
        <f t="shared" si="64"/>
        <v>893.48724786198864</v>
      </c>
      <c r="BC157" s="14">
        <f t="shared" si="64"/>
        <v>941.97485942410913</v>
      </c>
      <c r="BD157" s="14">
        <f t="shared" si="57"/>
        <v>0</v>
      </c>
      <c r="BE157" s="14">
        <f t="shared" si="65"/>
        <v>2108.6752940870738</v>
      </c>
      <c r="BF157" s="14">
        <f t="shared" si="65"/>
        <v>2068.8079242806516</v>
      </c>
      <c r="BG157" s="14">
        <f t="shared" si="65"/>
        <v>2266.8761389370943</v>
      </c>
      <c r="BH157" s="14">
        <f t="shared" si="58"/>
        <v>2279.8347881047684</v>
      </c>
      <c r="BI157" s="14">
        <f t="shared" si="58"/>
        <v>2149.1657825552629</v>
      </c>
      <c r="BJ157" s="14">
        <f t="shared" si="58"/>
        <v>2151.9624266645869</v>
      </c>
      <c r="BK157" s="14">
        <f t="shared" si="52"/>
        <v>2223.2444518559773</v>
      </c>
      <c r="BL157" s="14">
        <f t="shared" si="59"/>
        <v>2225.4415277631729</v>
      </c>
      <c r="BM157" s="14">
        <f t="shared" si="66"/>
        <v>2213.9497643696714</v>
      </c>
      <c r="BN157" s="14">
        <f t="shared" si="66"/>
        <v>2171.8890180659437</v>
      </c>
      <c r="BO157" s="14">
        <f t="shared" si="66"/>
        <v>2205.2364058911917</v>
      </c>
      <c r="BP157" s="14">
        <f t="shared" si="60"/>
        <v>0</v>
      </c>
      <c r="BQ157" s="14">
        <f t="shared" si="67"/>
        <v>2927.1525959857318</v>
      </c>
      <c r="BR157" s="14">
        <f t="shared" si="67"/>
        <v>2894.3255496877091</v>
      </c>
      <c r="BS157" s="14">
        <f t="shared" si="67"/>
        <v>3177.6897175215454</v>
      </c>
      <c r="BT157" s="14">
        <f t="shared" si="61"/>
        <v>3141.9345203904609</v>
      </c>
      <c r="BU157" s="14">
        <f t="shared" si="61"/>
        <v>3041.9050159828239</v>
      </c>
      <c r="BV157" s="14">
        <f t="shared" si="61"/>
        <v>3024.3977216550152</v>
      </c>
      <c r="BW157" s="14">
        <f t="shared" si="53"/>
        <v>3160.9741766943139</v>
      </c>
      <c r="BX157" s="14">
        <f t="shared" si="62"/>
        <v>3155.0992072718177</v>
      </c>
      <c r="BY157" s="14">
        <f t="shared" si="68"/>
        <v>3121.5229063950037</v>
      </c>
      <c r="BZ157" s="14">
        <f t="shared" si="68"/>
        <v>3065.3762659279323</v>
      </c>
      <c r="CA157" s="14">
        <f t="shared" si="68"/>
        <v>3147.2112653153008</v>
      </c>
      <c r="CB157" s="14">
        <f t="shared" si="63"/>
        <v>0</v>
      </c>
    </row>
    <row r="158" spans="1:80" x14ac:dyDescent="0.3">
      <c r="A158" s="230" t="s">
        <v>181</v>
      </c>
      <c r="B158" s="230" t="s">
        <v>205</v>
      </c>
      <c r="C158" s="230" t="s">
        <v>235</v>
      </c>
      <c r="D158" s="230" t="s">
        <v>550</v>
      </c>
      <c r="E158" s="230" t="s">
        <v>551</v>
      </c>
      <c r="F158" s="13">
        <v>8496.4022696191696</v>
      </c>
      <c r="G158" s="13">
        <v>8669.6293856873017</v>
      </c>
      <c r="H158" s="13">
        <v>9085.3689735296903</v>
      </c>
      <c r="I158" s="13">
        <v>8904.3482802285889</v>
      </c>
      <c r="J158" s="13">
        <v>9008.7888438923474</v>
      </c>
      <c r="K158" s="13">
        <v>8832.0484486422847</v>
      </c>
      <c r="L158" s="13">
        <v>9025.002907060818</v>
      </c>
      <c r="M158" s="13">
        <v>8802.741089602303</v>
      </c>
      <c r="N158" s="13">
        <v>9091.8397903844889</v>
      </c>
      <c r="O158" s="13">
        <v>9387.6609743330409</v>
      </c>
      <c r="P158" s="13">
        <v>9766.2846514067423</v>
      </c>
      <c r="Q158" s="13"/>
      <c r="R158" s="13">
        <v>19901.750705552542</v>
      </c>
      <c r="S158" s="13">
        <v>19635.319903802905</v>
      </c>
      <c r="T158" s="13">
        <v>20358.106534592014</v>
      </c>
      <c r="U158" s="13">
        <v>20336.695040433813</v>
      </c>
      <c r="V158" s="13">
        <v>19753.76788975122</v>
      </c>
      <c r="W158" s="13">
        <v>19560.163151625864</v>
      </c>
      <c r="X158" s="13">
        <v>20109.065597447268</v>
      </c>
      <c r="Y158" s="13">
        <v>19766.652295115462</v>
      </c>
      <c r="Z158" s="13">
        <v>19387.029454827873</v>
      </c>
      <c r="AA158" s="13">
        <v>19113.112020944816</v>
      </c>
      <c r="AB158" s="13">
        <v>20668.687245989786</v>
      </c>
      <c r="AC158" s="13"/>
      <c r="AD158" s="14">
        <f t="shared" si="49"/>
        <v>28398.15297517171</v>
      </c>
      <c r="AE158" s="14">
        <f t="shared" si="49"/>
        <v>28304.949289490207</v>
      </c>
      <c r="AF158" s="14">
        <f t="shared" si="49"/>
        <v>29443.475508121704</v>
      </c>
      <c r="AG158" s="14">
        <f t="shared" si="47"/>
        <v>29241.0433206624</v>
      </c>
      <c r="AH158" s="165">
        <v>28762.556733643571</v>
      </c>
      <c r="AI158" s="165">
        <v>28392.211600268151</v>
      </c>
      <c r="AJ158" s="165">
        <v>29134.06850450809</v>
      </c>
      <c r="AK158" s="165">
        <v>28569.393384717769</v>
      </c>
      <c r="AL158" s="14">
        <f t="shared" si="50"/>
        <v>28478.869245212361</v>
      </c>
      <c r="AM158" s="14">
        <f t="shared" si="50"/>
        <v>28500.772995277857</v>
      </c>
      <c r="AN158" s="14">
        <f t="shared" si="50"/>
        <v>30434.971897396528</v>
      </c>
      <c r="AO158" s="14">
        <f t="shared" si="48"/>
        <v>0</v>
      </c>
      <c r="AP158" s="13">
        <v>1185321</v>
      </c>
      <c r="AQ158" s="13">
        <v>1194509.423</v>
      </c>
      <c r="AR158" s="13">
        <v>1201472.148</v>
      </c>
      <c r="AS158" s="14">
        <f t="shared" si="54"/>
        <v>716.80180049279215</v>
      </c>
      <c r="AT158" s="14">
        <f t="shared" si="54"/>
        <v>731.41616369635756</v>
      </c>
      <c r="AU158" s="14">
        <f t="shared" si="54"/>
        <v>766.49017215840183</v>
      </c>
      <c r="AV158" s="14">
        <f t="shared" si="55"/>
        <v>745.43976872659539</v>
      </c>
      <c r="AW158" s="14">
        <f t="shared" si="55"/>
        <v>754.18315422467356</v>
      </c>
      <c r="AX158" s="14">
        <f t="shared" si="55"/>
        <v>739.38708884025982</v>
      </c>
      <c r="AY158" s="14">
        <f t="shared" si="51"/>
        <v>755.54053683348945</v>
      </c>
      <c r="AZ158" s="14">
        <f t="shared" si="56"/>
        <v>732.66293390617182</v>
      </c>
      <c r="BA158" s="14">
        <f t="shared" si="64"/>
        <v>761.1358784889627</v>
      </c>
      <c r="BB158" s="14">
        <f t="shared" si="64"/>
        <v>785.90095595529192</v>
      </c>
      <c r="BC158" s="14">
        <f t="shared" si="64"/>
        <v>817.59795807041894</v>
      </c>
      <c r="BD158" s="14">
        <f t="shared" si="57"/>
        <v>0</v>
      </c>
      <c r="BE158" s="14">
        <f t="shared" si="65"/>
        <v>1679.0178108337357</v>
      </c>
      <c r="BF158" s="14">
        <f t="shared" si="65"/>
        <v>1656.5402877197741</v>
      </c>
      <c r="BG158" s="14">
        <f t="shared" si="65"/>
        <v>1717.5184219795324</v>
      </c>
      <c r="BH158" s="14">
        <f t="shared" si="58"/>
        <v>1702.5144087485205</v>
      </c>
      <c r="BI158" s="14">
        <f t="shared" si="58"/>
        <v>1653.7138602171763</v>
      </c>
      <c r="BJ158" s="14">
        <f t="shared" si="58"/>
        <v>1637.5059731635004</v>
      </c>
      <c r="BK158" s="14">
        <f t="shared" si="52"/>
        <v>1683.4580967091517</v>
      </c>
      <c r="BL158" s="14">
        <f t="shared" si="59"/>
        <v>1645.202706364814</v>
      </c>
      <c r="BM158" s="14">
        <f t="shared" si="66"/>
        <v>1623.0118475028448</v>
      </c>
      <c r="BN158" s="14">
        <f t="shared" si="66"/>
        <v>1600.0804726129663</v>
      </c>
      <c r="BO158" s="14">
        <f t="shared" si="66"/>
        <v>1730.3075930603009</v>
      </c>
      <c r="BP158" s="14">
        <f t="shared" si="60"/>
        <v>0</v>
      </c>
      <c r="BQ158" s="14">
        <f t="shared" si="67"/>
        <v>2395.8196113265276</v>
      </c>
      <c r="BR158" s="14">
        <f t="shared" si="67"/>
        <v>2387.9564514161316</v>
      </c>
      <c r="BS158" s="14">
        <f t="shared" si="67"/>
        <v>2484.0085941379343</v>
      </c>
      <c r="BT158" s="14">
        <f t="shared" si="61"/>
        <v>2447.9541774751156</v>
      </c>
      <c r="BU158" s="14">
        <f t="shared" si="61"/>
        <v>2407.8970144418504</v>
      </c>
      <c r="BV158" s="14">
        <f t="shared" si="61"/>
        <v>2376.8930620037604</v>
      </c>
      <c r="BW158" s="14">
        <f t="shared" si="53"/>
        <v>2438.9986335426415</v>
      </c>
      <c r="BX158" s="14">
        <f t="shared" si="62"/>
        <v>2377.8656402709862</v>
      </c>
      <c r="BY158" s="14">
        <f t="shared" si="68"/>
        <v>2384.1477259918074</v>
      </c>
      <c r="BZ158" s="14">
        <f t="shared" si="68"/>
        <v>2385.9814285682583</v>
      </c>
      <c r="CA158" s="14">
        <f t="shared" si="68"/>
        <v>2547.9055511307197</v>
      </c>
      <c r="CB158" s="14">
        <f t="shared" si="63"/>
        <v>0</v>
      </c>
    </row>
    <row r="159" spans="1:80" x14ac:dyDescent="0.3">
      <c r="A159" s="230" t="s">
        <v>163</v>
      </c>
      <c r="B159" s="230" t="s">
        <v>198</v>
      </c>
      <c r="C159" s="230" t="s">
        <v>239</v>
      </c>
      <c r="D159" s="230" t="s">
        <v>552</v>
      </c>
      <c r="E159" s="230" t="s">
        <v>553</v>
      </c>
      <c r="F159" s="13">
        <v>2337.8419191519556</v>
      </c>
      <c r="G159" s="13">
        <v>2313.6731787937879</v>
      </c>
      <c r="H159" s="13">
        <v>2204.0343452658526</v>
      </c>
      <c r="I159" s="13">
        <v>2056.514942328598</v>
      </c>
      <c r="J159" s="13">
        <v>2356.5574973364733</v>
      </c>
      <c r="K159" s="13">
        <v>2358.4134422894176</v>
      </c>
      <c r="L159" s="13">
        <v>2382.5112580975306</v>
      </c>
      <c r="M159" s="13">
        <v>2309.6710411211679</v>
      </c>
      <c r="N159" s="13">
        <v>2122.9911170394093</v>
      </c>
      <c r="O159" s="13">
        <v>2421.7258498602228</v>
      </c>
      <c r="P159" s="13">
        <v>2483.6240544002085</v>
      </c>
      <c r="Q159" s="13"/>
      <c r="R159" s="13">
        <v>3449.3874208268562</v>
      </c>
      <c r="S159" s="13">
        <v>3450.390231989697</v>
      </c>
      <c r="T159" s="13">
        <v>3660.6653780091492</v>
      </c>
      <c r="U159" s="13">
        <v>3774.7868328445984</v>
      </c>
      <c r="V159" s="13">
        <v>3510.3550592750125</v>
      </c>
      <c r="W159" s="13">
        <v>3514.1082547944234</v>
      </c>
      <c r="X159" s="13">
        <v>3551.5724128477386</v>
      </c>
      <c r="Y159" s="13">
        <v>3473.589659254073</v>
      </c>
      <c r="Z159" s="13">
        <v>3586.7172974101404</v>
      </c>
      <c r="AA159" s="13">
        <v>3579.2391072463088</v>
      </c>
      <c r="AB159" s="13">
        <v>3735.2920491143905</v>
      </c>
      <c r="AC159" s="13"/>
      <c r="AD159" s="14">
        <f t="shared" si="49"/>
        <v>5787.2293399788123</v>
      </c>
      <c r="AE159" s="14">
        <f t="shared" si="49"/>
        <v>5764.0634107834849</v>
      </c>
      <c r="AF159" s="14">
        <f t="shared" si="49"/>
        <v>5864.6997232750018</v>
      </c>
      <c r="AG159" s="14">
        <f t="shared" si="47"/>
        <v>5831.3017751731968</v>
      </c>
      <c r="AH159" s="165">
        <v>5866.9125566114853</v>
      </c>
      <c r="AI159" s="165">
        <v>5872.521697083841</v>
      </c>
      <c r="AJ159" s="165">
        <v>5934.0836709452688</v>
      </c>
      <c r="AK159" s="165">
        <v>5783.260700375241</v>
      </c>
      <c r="AL159" s="14">
        <f t="shared" si="50"/>
        <v>5709.7084144495493</v>
      </c>
      <c r="AM159" s="14">
        <f t="shared" si="50"/>
        <v>6000.9649571065311</v>
      </c>
      <c r="AN159" s="14">
        <f t="shared" si="50"/>
        <v>6218.9161035145989</v>
      </c>
      <c r="AO159" s="14">
        <f t="shared" si="48"/>
        <v>0</v>
      </c>
      <c r="AP159" s="13">
        <v>203243</v>
      </c>
      <c r="AQ159" s="13">
        <v>205898.62100000001</v>
      </c>
      <c r="AR159" s="13">
        <v>207910.26800000001</v>
      </c>
      <c r="AS159" s="14">
        <f t="shared" si="54"/>
        <v>1150.2693421923291</v>
      </c>
      <c r="AT159" s="14">
        <f t="shared" si="54"/>
        <v>1138.3777934756856</v>
      </c>
      <c r="AU159" s="14">
        <f t="shared" si="54"/>
        <v>1084.4330900773225</v>
      </c>
      <c r="AV159" s="14">
        <f t="shared" si="55"/>
        <v>998.7997648263015</v>
      </c>
      <c r="AW159" s="14">
        <f t="shared" si="55"/>
        <v>1144.5232055908102</v>
      </c>
      <c r="AX159" s="14">
        <f t="shared" si="55"/>
        <v>1145.4245933436423</v>
      </c>
      <c r="AY159" s="14">
        <f t="shared" si="51"/>
        <v>1157.1283219509908</v>
      </c>
      <c r="AZ159" s="14">
        <f t="shared" si="56"/>
        <v>1110.8980154463404</v>
      </c>
      <c r="BA159" s="14">
        <f t="shared" si="64"/>
        <v>1031.085641432931</v>
      </c>
      <c r="BB159" s="14">
        <f t="shared" si="64"/>
        <v>1176.1739044673946</v>
      </c>
      <c r="BC159" s="14">
        <f t="shared" si="64"/>
        <v>1206.236371248066</v>
      </c>
      <c r="BD159" s="14">
        <f t="shared" si="57"/>
        <v>0</v>
      </c>
      <c r="BE159" s="14">
        <f t="shared" si="65"/>
        <v>1697.1740334608603</v>
      </c>
      <c r="BF159" s="14">
        <f t="shared" si="65"/>
        <v>1697.6674384798971</v>
      </c>
      <c r="BG159" s="14">
        <f t="shared" si="65"/>
        <v>1801.1274080825167</v>
      </c>
      <c r="BH159" s="14">
        <f t="shared" si="58"/>
        <v>1833.3230278626288</v>
      </c>
      <c r="BI159" s="14">
        <f t="shared" si="58"/>
        <v>1704.894885757886</v>
      </c>
      <c r="BJ159" s="14">
        <f t="shared" si="58"/>
        <v>1706.7177224049613</v>
      </c>
      <c r="BK159" s="14">
        <f t="shared" si="52"/>
        <v>1724.913161437705</v>
      </c>
      <c r="BL159" s="14">
        <f t="shared" si="59"/>
        <v>1670.7157817015909</v>
      </c>
      <c r="BM159" s="14">
        <f t="shared" si="66"/>
        <v>1741.9821852085838</v>
      </c>
      <c r="BN159" s="14">
        <f t="shared" si="66"/>
        <v>1738.3502084000399</v>
      </c>
      <c r="BO159" s="14">
        <f t="shared" si="66"/>
        <v>1814.1413628575929</v>
      </c>
      <c r="BP159" s="14">
        <f t="shared" si="60"/>
        <v>0</v>
      </c>
      <c r="BQ159" s="14">
        <f t="shared" si="67"/>
        <v>2847.4433756531898</v>
      </c>
      <c r="BR159" s="14">
        <f t="shared" si="67"/>
        <v>2836.0452319555829</v>
      </c>
      <c r="BS159" s="14">
        <f t="shared" si="67"/>
        <v>2885.5604981598394</v>
      </c>
      <c r="BT159" s="14">
        <f t="shared" si="61"/>
        <v>2832.1227926889301</v>
      </c>
      <c r="BU159" s="14">
        <f t="shared" si="61"/>
        <v>2849.4180913486957</v>
      </c>
      <c r="BV159" s="14">
        <f t="shared" si="61"/>
        <v>2852.1423157486033</v>
      </c>
      <c r="BW159" s="14">
        <f t="shared" si="53"/>
        <v>2882.0414833886957</v>
      </c>
      <c r="BX159" s="14">
        <f t="shared" si="62"/>
        <v>2781.6137971479316</v>
      </c>
      <c r="BY159" s="14">
        <f t="shared" si="68"/>
        <v>2773.0678266415143</v>
      </c>
      <c r="BZ159" s="14">
        <f t="shared" si="68"/>
        <v>2914.5241128674343</v>
      </c>
      <c r="CA159" s="14">
        <f t="shared" si="68"/>
        <v>3020.3777341056589</v>
      </c>
      <c r="CB159" s="14">
        <f t="shared" si="63"/>
        <v>0</v>
      </c>
    </row>
    <row r="160" spans="1:80" x14ac:dyDescent="0.3">
      <c r="A160" s="230" t="s">
        <v>172</v>
      </c>
      <c r="B160" s="230" t="s">
        <v>213</v>
      </c>
      <c r="C160" s="230" t="s">
        <v>224</v>
      </c>
      <c r="D160" s="230" t="s">
        <v>554</v>
      </c>
      <c r="E160" s="230" t="s">
        <v>555</v>
      </c>
      <c r="F160" s="13">
        <v>2247.906586976052</v>
      </c>
      <c r="G160" s="13">
        <v>2343.2512149893282</v>
      </c>
      <c r="H160" s="13">
        <v>2749.7472589327435</v>
      </c>
      <c r="I160" s="13">
        <v>2939.2211213931155</v>
      </c>
      <c r="J160" s="13">
        <v>2621.7874469807275</v>
      </c>
      <c r="K160" s="13">
        <v>2664.3357000319365</v>
      </c>
      <c r="L160" s="13">
        <v>2513.479295529457</v>
      </c>
      <c r="M160" s="13">
        <v>2579.3566020727194</v>
      </c>
      <c r="N160" s="13">
        <v>3044.6408446066307</v>
      </c>
      <c r="O160" s="13">
        <v>2754.6910341259704</v>
      </c>
      <c r="P160" s="13">
        <v>2898.6357756480652</v>
      </c>
      <c r="Q160" s="13"/>
      <c r="R160" s="13">
        <v>4059.707570780989</v>
      </c>
      <c r="S160" s="13">
        <v>4215.0372051353334</v>
      </c>
      <c r="T160" s="13">
        <v>4279.9488030513039</v>
      </c>
      <c r="U160" s="13">
        <v>4328.5526337232441</v>
      </c>
      <c r="V160" s="13">
        <v>3944.0471599828597</v>
      </c>
      <c r="W160" s="13">
        <v>4016.8270813130653</v>
      </c>
      <c r="X160" s="13">
        <v>4327.3345746419036</v>
      </c>
      <c r="Y160" s="13">
        <v>4446.1044129596667</v>
      </c>
      <c r="Z160" s="13">
        <v>4347.6749753713248</v>
      </c>
      <c r="AA160" s="13">
        <v>4296.0649577691074</v>
      </c>
      <c r="AB160" s="13">
        <v>4493.8332219070235</v>
      </c>
      <c r="AC160" s="13"/>
      <c r="AD160" s="14">
        <f t="shared" si="49"/>
        <v>6307.6141577570415</v>
      </c>
      <c r="AE160" s="14">
        <f t="shared" si="49"/>
        <v>6558.2884201246616</v>
      </c>
      <c r="AF160" s="14">
        <f t="shared" si="49"/>
        <v>7029.6960619840474</v>
      </c>
      <c r="AG160" s="14">
        <f t="shared" si="47"/>
        <v>7267.7737551163591</v>
      </c>
      <c r="AH160" s="165">
        <v>6565.8346069635863</v>
      </c>
      <c r="AI160" s="165">
        <v>6681.1627813450013</v>
      </c>
      <c r="AJ160" s="165">
        <v>6840.8138701713597</v>
      </c>
      <c r="AK160" s="165">
        <v>7025.4610150323861</v>
      </c>
      <c r="AL160" s="14">
        <f t="shared" si="50"/>
        <v>7392.3158199779555</v>
      </c>
      <c r="AM160" s="14">
        <f t="shared" si="50"/>
        <v>7050.7559918950774</v>
      </c>
      <c r="AN160" s="14">
        <f t="shared" si="50"/>
        <v>7392.4689975550882</v>
      </c>
      <c r="AO160" s="14">
        <f t="shared" si="48"/>
        <v>0</v>
      </c>
      <c r="AP160" s="13">
        <v>220363</v>
      </c>
      <c r="AQ160" s="13">
        <v>221575.33799999999</v>
      </c>
      <c r="AR160" s="13">
        <v>223051.19699999999</v>
      </c>
      <c r="AS160" s="14">
        <f t="shared" si="54"/>
        <v>1020.092568614537</v>
      </c>
      <c r="AT160" s="14">
        <f t="shared" si="54"/>
        <v>1063.3596452169049</v>
      </c>
      <c r="AU160" s="14">
        <f t="shared" si="54"/>
        <v>1247.8262044593437</v>
      </c>
      <c r="AV160" s="14">
        <f t="shared" si="55"/>
        <v>1326.5109501460472</v>
      </c>
      <c r="AW160" s="14">
        <f t="shared" si="55"/>
        <v>1183.2487634434874</v>
      </c>
      <c r="AX160" s="14">
        <f t="shared" si="55"/>
        <v>1202.4513757176067</v>
      </c>
      <c r="AY160" s="14">
        <f t="shared" si="51"/>
        <v>1134.3678038435203</v>
      </c>
      <c r="AZ160" s="14">
        <f t="shared" si="56"/>
        <v>1156.3966644270999</v>
      </c>
      <c r="BA160" s="14">
        <f t="shared" si="64"/>
        <v>1374.0883223234125</v>
      </c>
      <c r="BB160" s="14">
        <f t="shared" si="64"/>
        <v>1243.2299817256605</v>
      </c>
      <c r="BC160" s="14">
        <f t="shared" si="64"/>
        <v>1308.1942249584044</v>
      </c>
      <c r="BD160" s="14">
        <f t="shared" si="57"/>
        <v>0</v>
      </c>
      <c r="BE160" s="14">
        <f t="shared" si="65"/>
        <v>1842.2818580165406</v>
      </c>
      <c r="BF160" s="14">
        <f t="shared" si="65"/>
        <v>1912.7699319465307</v>
      </c>
      <c r="BG160" s="14">
        <f t="shared" si="65"/>
        <v>1942.2266002238596</v>
      </c>
      <c r="BH160" s="14">
        <f t="shared" si="58"/>
        <v>1953.5353856588697</v>
      </c>
      <c r="BI160" s="14">
        <f t="shared" si="58"/>
        <v>1780.0027726835106</v>
      </c>
      <c r="BJ160" s="14">
        <f t="shared" si="58"/>
        <v>1812.84935298759</v>
      </c>
      <c r="BK160" s="14">
        <f t="shared" si="52"/>
        <v>1952.9856588290093</v>
      </c>
      <c r="BL160" s="14">
        <f t="shared" si="59"/>
        <v>1993.3111647724836</v>
      </c>
      <c r="BM160" s="14">
        <f t="shared" si="66"/>
        <v>1962.1655616616163</v>
      </c>
      <c r="BN160" s="14">
        <f t="shared" si="66"/>
        <v>1938.8732503114168</v>
      </c>
      <c r="BO160" s="14">
        <f t="shared" si="66"/>
        <v>2028.1287901756575</v>
      </c>
      <c r="BP160" s="14">
        <f t="shared" si="60"/>
        <v>0</v>
      </c>
      <c r="BQ160" s="14">
        <f t="shared" si="67"/>
        <v>2862.3744266310773</v>
      </c>
      <c r="BR160" s="14">
        <f t="shared" si="67"/>
        <v>2976.1295771634359</v>
      </c>
      <c r="BS160" s="14">
        <f t="shared" si="67"/>
        <v>3190.0528046832037</v>
      </c>
      <c r="BT160" s="14">
        <f t="shared" si="61"/>
        <v>3280.0463358049169</v>
      </c>
      <c r="BU160" s="14">
        <f t="shared" si="61"/>
        <v>2963.2515361269975</v>
      </c>
      <c r="BV160" s="14">
        <f t="shared" si="61"/>
        <v>3015.300728705196</v>
      </c>
      <c r="BW160" s="14">
        <f t="shared" si="53"/>
        <v>3087.3534626725291</v>
      </c>
      <c r="BX160" s="14">
        <f t="shared" si="62"/>
        <v>3149.7078291995836</v>
      </c>
      <c r="BY160" s="14">
        <f t="shared" si="68"/>
        <v>3336.253883985029</v>
      </c>
      <c r="BZ160" s="14">
        <f t="shared" si="68"/>
        <v>3182.1032320370769</v>
      </c>
      <c r="CA160" s="14">
        <f t="shared" si="68"/>
        <v>3336.3230151340622</v>
      </c>
      <c r="CB160" s="14">
        <f t="shared" si="63"/>
        <v>0</v>
      </c>
    </row>
    <row r="161" spans="1:80" x14ac:dyDescent="0.3">
      <c r="A161" s="230" t="s">
        <v>148</v>
      </c>
      <c r="B161" s="230" t="s">
        <v>158</v>
      </c>
      <c r="C161" s="230" t="s">
        <v>174</v>
      </c>
      <c r="D161" s="230" t="s">
        <v>556</v>
      </c>
      <c r="E161" s="230" t="s">
        <v>557</v>
      </c>
      <c r="F161" s="13">
        <v>2121.9982058075266</v>
      </c>
      <c r="G161" s="13">
        <v>2129.5440381947169</v>
      </c>
      <c r="H161" s="13">
        <v>2286.281864147124</v>
      </c>
      <c r="I161" s="13">
        <v>2236.6806659201789</v>
      </c>
      <c r="J161" s="13">
        <v>2171.3242167790759</v>
      </c>
      <c r="K161" s="13">
        <v>2264.0540623872776</v>
      </c>
      <c r="L161" s="13">
        <v>2290.5245638336446</v>
      </c>
      <c r="M161" s="13">
        <v>2160.7945123985746</v>
      </c>
      <c r="N161" s="13">
        <v>2569.165377796654</v>
      </c>
      <c r="O161" s="13">
        <v>2412.3322785253999</v>
      </c>
      <c r="P161" s="13">
        <v>2398.2432076050718</v>
      </c>
      <c r="Q161" s="13"/>
      <c r="R161" s="13">
        <v>4884.3073757690499</v>
      </c>
      <c r="S161" s="13">
        <v>4700.3262953979174</v>
      </c>
      <c r="T161" s="13">
        <v>4953.1076539811074</v>
      </c>
      <c r="U161" s="13">
        <v>4826.6416590922317</v>
      </c>
      <c r="V161" s="13">
        <v>4784.7765315323995</v>
      </c>
      <c r="W161" s="13">
        <v>4827.4624774007325</v>
      </c>
      <c r="X161" s="13">
        <v>4870.3665457812722</v>
      </c>
      <c r="Y161" s="13">
        <v>4729.2726675732483</v>
      </c>
      <c r="Z161" s="13">
        <v>4930.326386197833</v>
      </c>
      <c r="AA161" s="13">
        <v>4795.6133342893827</v>
      </c>
      <c r="AB161" s="13">
        <v>5052.2407187231065</v>
      </c>
      <c r="AC161" s="13"/>
      <c r="AD161" s="14">
        <f t="shared" si="49"/>
        <v>7006.3055815765765</v>
      </c>
      <c r="AE161" s="14">
        <f t="shared" si="49"/>
        <v>6829.8703335926348</v>
      </c>
      <c r="AF161" s="14">
        <f t="shared" si="49"/>
        <v>7239.3895181282314</v>
      </c>
      <c r="AG161" s="14">
        <f t="shared" si="47"/>
        <v>7063.3223250124101</v>
      </c>
      <c r="AH161" s="165">
        <v>6956.1007483114754</v>
      </c>
      <c r="AI161" s="165">
        <v>7091.51653978801</v>
      </c>
      <c r="AJ161" s="165">
        <v>7160.8911096149168</v>
      </c>
      <c r="AK161" s="165">
        <v>6890.067179971822</v>
      </c>
      <c r="AL161" s="14">
        <f t="shared" si="50"/>
        <v>7499.491763994487</v>
      </c>
      <c r="AM161" s="14">
        <f t="shared" si="50"/>
        <v>7207.9456128147831</v>
      </c>
      <c r="AN161" s="14">
        <f t="shared" si="50"/>
        <v>7450.4839263281783</v>
      </c>
      <c r="AO161" s="14">
        <f t="shared" si="48"/>
        <v>0</v>
      </c>
      <c r="AP161" s="13">
        <v>224119</v>
      </c>
      <c r="AQ161" s="13">
        <v>224357.83799999999</v>
      </c>
      <c r="AR161" s="13">
        <v>225089.14</v>
      </c>
      <c r="AS161" s="14">
        <f t="shared" si="54"/>
        <v>946.81763072632236</v>
      </c>
      <c r="AT161" s="14">
        <f t="shared" si="54"/>
        <v>950.1845172407144</v>
      </c>
      <c r="AU161" s="14">
        <f t="shared" si="54"/>
        <v>1020.119607952527</v>
      </c>
      <c r="AV161" s="14">
        <f t="shared" si="55"/>
        <v>996.92557472415058</v>
      </c>
      <c r="AW161" s="14">
        <f t="shared" si="55"/>
        <v>967.7951241351667</v>
      </c>
      <c r="AX161" s="14">
        <f t="shared" si="55"/>
        <v>1009.1263503739405</v>
      </c>
      <c r="AY161" s="14">
        <f t="shared" si="51"/>
        <v>1020.9246907761897</v>
      </c>
      <c r="AZ161" s="14">
        <f t="shared" si="56"/>
        <v>959.97279673225216</v>
      </c>
      <c r="BA161" s="14">
        <f t="shared" si="64"/>
        <v>1145.1195111786797</v>
      </c>
      <c r="BB161" s="14">
        <f t="shared" si="64"/>
        <v>1075.2164043073903</v>
      </c>
      <c r="BC161" s="14">
        <f t="shared" si="64"/>
        <v>1068.9366723194544</v>
      </c>
      <c r="BD161" s="14">
        <f t="shared" si="57"/>
        <v>0</v>
      </c>
      <c r="BE161" s="14">
        <f t="shared" si="65"/>
        <v>2179.3365916183143</v>
      </c>
      <c r="BF161" s="14">
        <f t="shared" si="65"/>
        <v>2097.2457914759202</v>
      </c>
      <c r="BG161" s="14">
        <f t="shared" si="65"/>
        <v>2210.0346931679633</v>
      </c>
      <c r="BH161" s="14">
        <f t="shared" si="58"/>
        <v>2151.3140357023017</v>
      </c>
      <c r="BI161" s="14">
        <f t="shared" si="58"/>
        <v>2132.6540557644344</v>
      </c>
      <c r="BJ161" s="14">
        <f t="shared" si="58"/>
        <v>2151.6798880013866</v>
      </c>
      <c r="BK161" s="14">
        <f t="shared" si="52"/>
        <v>2170.8029410504805</v>
      </c>
      <c r="BL161" s="14">
        <f t="shared" si="59"/>
        <v>2101.0665674822194</v>
      </c>
      <c r="BM161" s="14">
        <f t="shared" si="66"/>
        <v>2197.5280338535949</v>
      </c>
      <c r="BN161" s="14">
        <f t="shared" si="66"/>
        <v>2137.4841980289466</v>
      </c>
      <c r="BO161" s="14">
        <f t="shared" si="66"/>
        <v>2251.8672687169978</v>
      </c>
      <c r="BP161" s="14">
        <f t="shared" si="60"/>
        <v>0</v>
      </c>
      <c r="BQ161" s="14">
        <f t="shared" si="67"/>
        <v>3126.1542223446368</v>
      </c>
      <c r="BR161" s="14">
        <f t="shared" si="67"/>
        <v>3047.430308716635</v>
      </c>
      <c r="BS161" s="14">
        <f t="shared" si="67"/>
        <v>3230.1543011204899</v>
      </c>
      <c r="BT161" s="14">
        <f t="shared" si="61"/>
        <v>3148.2396104264521</v>
      </c>
      <c r="BU161" s="14">
        <f t="shared" si="61"/>
        <v>3100.4491798996009</v>
      </c>
      <c r="BV161" s="14">
        <f t="shared" si="61"/>
        <v>3160.8062383753272</v>
      </c>
      <c r="BW161" s="14">
        <f t="shared" si="53"/>
        <v>3191.7276318266699</v>
      </c>
      <c r="BX161" s="14">
        <f t="shared" si="62"/>
        <v>3061.0393642144713</v>
      </c>
      <c r="BY161" s="14">
        <f t="shared" si="68"/>
        <v>3342.6475450322741</v>
      </c>
      <c r="BZ161" s="14">
        <f t="shared" si="68"/>
        <v>3212.7006023363374</v>
      </c>
      <c r="CA161" s="14">
        <f t="shared" si="68"/>
        <v>3320.8039410364522</v>
      </c>
      <c r="CB161" s="14">
        <f t="shared" si="63"/>
        <v>0</v>
      </c>
    </row>
    <row r="162" spans="1:80" x14ac:dyDescent="0.3">
      <c r="A162" s="230" t="s">
        <v>154</v>
      </c>
      <c r="B162" s="230" t="s">
        <v>185</v>
      </c>
      <c r="C162" s="230" t="s">
        <v>190</v>
      </c>
      <c r="D162" s="230" t="s">
        <v>560</v>
      </c>
      <c r="E162" s="230" t="s">
        <v>561</v>
      </c>
      <c r="F162" s="13">
        <v>1322.6719479329026</v>
      </c>
      <c r="G162" s="13">
        <v>1337.1359985526572</v>
      </c>
      <c r="H162" s="13">
        <v>1458.9984958249181</v>
      </c>
      <c r="I162" s="13">
        <v>1495.7536312447803</v>
      </c>
      <c r="J162" s="13">
        <v>1300.2143761549853</v>
      </c>
      <c r="K162" s="13">
        <v>1325.4203328829815</v>
      </c>
      <c r="L162" s="13">
        <v>1544.2090185157972</v>
      </c>
      <c r="M162" s="13">
        <v>1422.5023302939917</v>
      </c>
      <c r="N162" s="13">
        <v>1842.6407946031422</v>
      </c>
      <c r="O162" s="13">
        <v>1881.6529316613119</v>
      </c>
      <c r="P162" s="13">
        <v>1955.1281036930525</v>
      </c>
      <c r="Q162" s="13"/>
      <c r="R162" s="13">
        <v>3346.2861803282794</v>
      </c>
      <c r="S162" s="13">
        <v>3337.4396098511547</v>
      </c>
      <c r="T162" s="13">
        <v>3572.923255996157</v>
      </c>
      <c r="U162" s="13">
        <v>3642.5157385747625</v>
      </c>
      <c r="V162" s="13">
        <v>3308.4541245085034</v>
      </c>
      <c r="W162" s="13">
        <v>3234.1323099142137</v>
      </c>
      <c r="X162" s="13">
        <v>3363.0252467105579</v>
      </c>
      <c r="Y162" s="13">
        <v>3380.3387075334008</v>
      </c>
      <c r="Z162" s="13">
        <v>3654.4287188592907</v>
      </c>
      <c r="AA162" s="13">
        <v>3726.3770927437417</v>
      </c>
      <c r="AB162" s="13">
        <v>3926.3845743748143</v>
      </c>
      <c r="AC162" s="13"/>
      <c r="AD162" s="14">
        <f t="shared" si="49"/>
        <v>4668.9581282611816</v>
      </c>
      <c r="AE162" s="14">
        <f t="shared" si="49"/>
        <v>4674.5756084038121</v>
      </c>
      <c r="AF162" s="14">
        <f t="shared" si="49"/>
        <v>5031.9217518210753</v>
      </c>
      <c r="AG162" s="14">
        <f t="shared" si="47"/>
        <v>5138.2693698195426</v>
      </c>
      <c r="AH162" s="165">
        <v>4608.6685006634889</v>
      </c>
      <c r="AI162" s="165">
        <v>4559.5526427971945</v>
      </c>
      <c r="AJ162" s="165">
        <v>4907.2342652263551</v>
      </c>
      <c r="AK162" s="165">
        <v>4802.8410378273929</v>
      </c>
      <c r="AL162" s="14">
        <f t="shared" si="50"/>
        <v>5497.069513462433</v>
      </c>
      <c r="AM162" s="14">
        <f t="shared" si="50"/>
        <v>5608.0300244050541</v>
      </c>
      <c r="AN162" s="14">
        <f t="shared" si="50"/>
        <v>5881.5126780678665</v>
      </c>
      <c r="AO162" s="14">
        <f t="shared" si="48"/>
        <v>0</v>
      </c>
      <c r="AP162" s="13">
        <v>175768</v>
      </c>
      <c r="AQ162" s="13">
        <v>176003.07500000001</v>
      </c>
      <c r="AR162" s="13">
        <v>177095.538</v>
      </c>
      <c r="AS162" s="14">
        <f t="shared" si="54"/>
        <v>752.51009736294577</v>
      </c>
      <c r="AT162" s="14">
        <f t="shared" si="54"/>
        <v>760.7391553369539</v>
      </c>
      <c r="AU162" s="14">
        <f t="shared" si="54"/>
        <v>830.07060205777964</v>
      </c>
      <c r="AV162" s="14">
        <f t="shared" si="55"/>
        <v>849.84516960557653</v>
      </c>
      <c r="AW162" s="14">
        <f t="shared" si="55"/>
        <v>738.74526121488805</v>
      </c>
      <c r="AX162" s="14">
        <f t="shared" si="55"/>
        <v>753.06657732143685</v>
      </c>
      <c r="AY162" s="14">
        <f t="shared" si="51"/>
        <v>877.37615863574956</v>
      </c>
      <c r="AZ162" s="14">
        <f t="shared" si="56"/>
        <v>803.24007389389533</v>
      </c>
      <c r="BA162" s="14">
        <f t="shared" si="64"/>
        <v>1046.9367052837811</v>
      </c>
      <c r="BB162" s="14">
        <f t="shared" si="64"/>
        <v>1069.10230498036</v>
      </c>
      <c r="BC162" s="14">
        <f t="shared" si="64"/>
        <v>1110.8488324383266</v>
      </c>
      <c r="BD162" s="14">
        <f t="shared" si="57"/>
        <v>0</v>
      </c>
      <c r="BE162" s="14">
        <f t="shared" si="65"/>
        <v>1903.808531887647</v>
      </c>
      <c r="BF162" s="14">
        <f t="shared" si="65"/>
        <v>1898.7754368549195</v>
      </c>
      <c r="BG162" s="14">
        <f t="shared" si="65"/>
        <v>2032.7495653339383</v>
      </c>
      <c r="BH162" s="14">
        <f t="shared" si="58"/>
        <v>2069.5750563305569</v>
      </c>
      <c r="BI162" s="14">
        <f t="shared" si="58"/>
        <v>1879.7706372507998</v>
      </c>
      <c r="BJ162" s="14">
        <f t="shared" si="58"/>
        <v>1837.5430712868019</v>
      </c>
      <c r="BK162" s="14">
        <f t="shared" si="52"/>
        <v>1910.7764149635213</v>
      </c>
      <c r="BL162" s="14">
        <f t="shared" si="59"/>
        <v>1908.7655994660922</v>
      </c>
      <c r="BM162" s="14">
        <f t="shared" si="66"/>
        <v>2076.3436768700153</v>
      </c>
      <c r="BN162" s="14">
        <f t="shared" si="66"/>
        <v>2117.22272053698</v>
      </c>
      <c r="BO162" s="14">
        <f t="shared" si="66"/>
        <v>2230.8613496524499</v>
      </c>
      <c r="BP162" s="14">
        <f t="shared" si="60"/>
        <v>0</v>
      </c>
      <c r="BQ162" s="14">
        <f t="shared" si="67"/>
        <v>2656.3186292505925</v>
      </c>
      <c r="BR162" s="14">
        <f t="shared" si="67"/>
        <v>2659.5145921918734</v>
      </c>
      <c r="BS162" s="14">
        <f t="shared" si="67"/>
        <v>2862.8201673917183</v>
      </c>
      <c r="BT162" s="14">
        <f t="shared" si="61"/>
        <v>2919.4202259361332</v>
      </c>
      <c r="BU162" s="14">
        <f t="shared" si="61"/>
        <v>2618.5158984656882</v>
      </c>
      <c r="BV162" s="14">
        <f t="shared" si="61"/>
        <v>2590.6096486082383</v>
      </c>
      <c r="BW162" s="14">
        <f t="shared" si="53"/>
        <v>2788.1525735992709</v>
      </c>
      <c r="BX162" s="14">
        <f t="shared" si="62"/>
        <v>2712.0056733599877</v>
      </c>
      <c r="BY162" s="14">
        <f t="shared" si="68"/>
        <v>3123.2803821537964</v>
      </c>
      <c r="BZ162" s="14">
        <f t="shared" si="68"/>
        <v>3186.3250255173407</v>
      </c>
      <c r="CA162" s="14">
        <f t="shared" si="68"/>
        <v>3341.7101820907765</v>
      </c>
      <c r="CB162" s="14">
        <f t="shared" si="63"/>
        <v>0</v>
      </c>
    </row>
    <row r="163" spans="1:80" x14ac:dyDescent="0.3">
      <c r="A163" s="230" t="s">
        <v>154</v>
      </c>
      <c r="B163" s="230" t="s">
        <v>192</v>
      </c>
      <c r="C163" s="230" t="s">
        <v>211</v>
      </c>
      <c r="D163" s="230" t="s">
        <v>562</v>
      </c>
      <c r="E163" s="230" t="s">
        <v>563</v>
      </c>
      <c r="F163" s="13">
        <v>1092.2847513254728</v>
      </c>
      <c r="G163" s="13">
        <v>1365.6092122957525</v>
      </c>
      <c r="H163" s="13">
        <v>1497.8641240152501</v>
      </c>
      <c r="I163" s="13">
        <v>1746.224602551039</v>
      </c>
      <c r="J163" s="13">
        <v>1372.4547266178818</v>
      </c>
      <c r="K163" s="13">
        <v>1350.9082556259805</v>
      </c>
      <c r="L163" s="13">
        <v>1394.2435360811592</v>
      </c>
      <c r="M163" s="13">
        <v>1393.9893270088835</v>
      </c>
      <c r="N163" s="13">
        <v>1797.7239599813156</v>
      </c>
      <c r="O163" s="13">
        <v>1824.9030498835432</v>
      </c>
      <c r="P163" s="13">
        <v>2147.9146306994553</v>
      </c>
      <c r="Q163" s="13"/>
      <c r="R163" s="13">
        <v>2838.5098228515808</v>
      </c>
      <c r="S163" s="13">
        <v>2827.8593461919304</v>
      </c>
      <c r="T163" s="13">
        <v>2819.5056999524068</v>
      </c>
      <c r="U163" s="13">
        <v>2680.5425700199153</v>
      </c>
      <c r="V163" s="13">
        <v>2947.7026407032972</v>
      </c>
      <c r="W163" s="13">
        <v>2901.7805547121538</v>
      </c>
      <c r="X163" s="13">
        <v>2994.3306474639307</v>
      </c>
      <c r="Y163" s="13">
        <v>2993.6348845899447</v>
      </c>
      <c r="Z163" s="13">
        <v>2767.5496413958922</v>
      </c>
      <c r="AA163" s="13">
        <v>2781.9535734888277</v>
      </c>
      <c r="AB163" s="13">
        <v>2968.0593305210205</v>
      </c>
      <c r="AC163" s="13"/>
      <c r="AD163" s="14">
        <f t="shared" si="49"/>
        <v>3930.7945741770536</v>
      </c>
      <c r="AE163" s="14">
        <f t="shared" si="49"/>
        <v>4193.4685584876825</v>
      </c>
      <c r="AF163" s="14">
        <f t="shared" si="49"/>
        <v>4317.3698239676569</v>
      </c>
      <c r="AG163" s="14">
        <f t="shared" si="47"/>
        <v>4426.7671725709542</v>
      </c>
      <c r="AH163" s="165">
        <v>4320.1573673211788</v>
      </c>
      <c r="AI163" s="165">
        <v>4252.6888103381343</v>
      </c>
      <c r="AJ163" s="165">
        <v>4388.5741835450899</v>
      </c>
      <c r="AK163" s="165">
        <v>4387.6242115988271</v>
      </c>
      <c r="AL163" s="14">
        <f t="shared" si="50"/>
        <v>4565.2736013772083</v>
      </c>
      <c r="AM163" s="14">
        <f t="shared" si="50"/>
        <v>4606.8566233723704</v>
      </c>
      <c r="AN163" s="14">
        <f t="shared" si="50"/>
        <v>5115.9739612204758</v>
      </c>
      <c r="AO163" s="14">
        <f t="shared" si="48"/>
        <v>0</v>
      </c>
      <c r="AP163" s="13">
        <v>170394</v>
      </c>
      <c r="AQ163" s="13">
        <v>172323.80799999999</v>
      </c>
      <c r="AR163" s="13">
        <v>174314.40100000001</v>
      </c>
      <c r="AS163" s="14">
        <f t="shared" si="54"/>
        <v>641.0347496540212</v>
      </c>
      <c r="AT163" s="14">
        <f t="shared" si="54"/>
        <v>801.44207677251109</v>
      </c>
      <c r="AU163" s="14">
        <f t="shared" si="54"/>
        <v>879.0591945815288</v>
      </c>
      <c r="AV163" s="14">
        <f t="shared" si="55"/>
        <v>1013.33914496077</v>
      </c>
      <c r="AW163" s="14">
        <f t="shared" si="55"/>
        <v>796.4394140001142</v>
      </c>
      <c r="AX163" s="14">
        <f t="shared" si="55"/>
        <v>783.93593508912033</v>
      </c>
      <c r="AY163" s="14">
        <f t="shared" si="51"/>
        <v>809.08352262106416</v>
      </c>
      <c r="AZ163" s="14">
        <f t="shared" si="56"/>
        <v>799.69831466126743</v>
      </c>
      <c r="BA163" s="14">
        <f t="shared" si="64"/>
        <v>1043.2243697756005</v>
      </c>
      <c r="BB163" s="14">
        <f t="shared" si="64"/>
        <v>1058.9964735943761</v>
      </c>
      <c r="BC163" s="14">
        <f t="shared" si="64"/>
        <v>1246.4410203257901</v>
      </c>
      <c r="BD163" s="14">
        <f t="shared" si="57"/>
        <v>0</v>
      </c>
      <c r="BE163" s="14">
        <f t="shared" si="65"/>
        <v>1665.850806279318</v>
      </c>
      <c r="BF163" s="14">
        <f t="shared" si="65"/>
        <v>1659.6003064614545</v>
      </c>
      <c r="BG163" s="14">
        <f t="shared" si="65"/>
        <v>1654.6977592828425</v>
      </c>
      <c r="BH163" s="14">
        <f t="shared" si="58"/>
        <v>1555.5265410684956</v>
      </c>
      <c r="BI163" s="14">
        <f t="shared" si="58"/>
        <v>1710.5602962901662</v>
      </c>
      <c r="BJ163" s="14">
        <f t="shared" si="58"/>
        <v>1683.9115780868503</v>
      </c>
      <c r="BK163" s="14">
        <f t="shared" si="52"/>
        <v>1737.6186623405692</v>
      </c>
      <c r="BL163" s="14">
        <f t="shared" si="59"/>
        <v>1717.3766868463981</v>
      </c>
      <c r="BM163" s="14">
        <f t="shared" si="66"/>
        <v>1606.0169941206802</v>
      </c>
      <c r="BN163" s="14">
        <f t="shared" si="66"/>
        <v>1614.3756372240962</v>
      </c>
      <c r="BO163" s="14">
        <f t="shared" si="66"/>
        <v>1722.3733417735409</v>
      </c>
      <c r="BP163" s="14">
        <f t="shared" si="60"/>
        <v>0</v>
      </c>
      <c r="BQ163" s="14">
        <f t="shared" si="67"/>
        <v>2306.8855559333392</v>
      </c>
      <c r="BR163" s="14">
        <f t="shared" si="67"/>
        <v>2461.0423832339652</v>
      </c>
      <c r="BS163" s="14">
        <f t="shared" si="67"/>
        <v>2533.7569538643716</v>
      </c>
      <c r="BT163" s="14">
        <f t="shared" si="61"/>
        <v>2568.8656860292658</v>
      </c>
      <c r="BU163" s="14">
        <f t="shared" si="61"/>
        <v>2506.9997102902803</v>
      </c>
      <c r="BV163" s="14">
        <f t="shared" si="61"/>
        <v>2467.847513175971</v>
      </c>
      <c r="BW163" s="14">
        <f t="shared" si="53"/>
        <v>2546.7021849616335</v>
      </c>
      <c r="BX163" s="14">
        <f t="shared" si="62"/>
        <v>2517.0750015076646</v>
      </c>
      <c r="BY163" s="14">
        <f t="shared" si="68"/>
        <v>2649.2413638962807</v>
      </c>
      <c r="BZ163" s="14">
        <f t="shared" si="68"/>
        <v>2673.3721108184718</v>
      </c>
      <c r="CA163" s="14">
        <f t="shared" si="68"/>
        <v>2968.8143620993314</v>
      </c>
      <c r="CB163" s="14">
        <f t="shared" si="63"/>
        <v>0</v>
      </c>
    </row>
    <row r="164" spans="1:80" x14ac:dyDescent="0.3">
      <c r="A164" s="230" t="s">
        <v>172</v>
      </c>
      <c r="B164" s="230" t="s">
        <v>213</v>
      </c>
      <c r="C164" s="230" t="s">
        <v>218</v>
      </c>
      <c r="D164" s="230" t="s">
        <v>566</v>
      </c>
      <c r="E164" s="230" t="s">
        <v>567</v>
      </c>
      <c r="F164" s="13">
        <v>1496.8943107736079</v>
      </c>
      <c r="G164" s="13">
        <v>1518.3342032456258</v>
      </c>
      <c r="H164" s="13">
        <v>1683.518829336854</v>
      </c>
      <c r="I164" s="13">
        <v>1630.8936387237195</v>
      </c>
      <c r="J164" s="13">
        <v>1732.7331279658038</v>
      </c>
      <c r="K164" s="13">
        <v>1723.4749925801598</v>
      </c>
      <c r="L164" s="13">
        <v>1747.8385067529075</v>
      </c>
      <c r="M164" s="13">
        <v>1654.7698826130118</v>
      </c>
      <c r="N164" s="13">
        <v>1689.3660727383135</v>
      </c>
      <c r="O164" s="13">
        <v>1663.540747715201</v>
      </c>
      <c r="P164" s="13">
        <v>1615.7882599366158</v>
      </c>
      <c r="Q164" s="13"/>
      <c r="R164" s="13">
        <v>2998.1740540983101</v>
      </c>
      <c r="S164" s="13">
        <v>2938.7270795168065</v>
      </c>
      <c r="T164" s="13">
        <v>3084.4208942698365</v>
      </c>
      <c r="U164" s="13">
        <v>3028.3848116725176</v>
      </c>
      <c r="V164" s="13">
        <v>3025.4611899717879</v>
      </c>
      <c r="W164" s="13">
        <v>3037.1556767747065</v>
      </c>
      <c r="X164" s="13">
        <v>3138.0206254498812</v>
      </c>
      <c r="Y164" s="13">
        <v>3172.1295452917275</v>
      </c>
      <c r="Z164" s="13">
        <v>3013.2794328854138</v>
      </c>
      <c r="AA164" s="13">
        <v>2953.8324583039098</v>
      </c>
      <c r="AB164" s="13">
        <v>3041.5411093258008</v>
      </c>
      <c r="AC164" s="13"/>
      <c r="AD164" s="14">
        <f t="shared" si="49"/>
        <v>4495.0683648719178</v>
      </c>
      <c r="AE164" s="14">
        <f t="shared" si="49"/>
        <v>4457.0612827624318</v>
      </c>
      <c r="AF164" s="14">
        <f t="shared" si="49"/>
        <v>4767.9397236066907</v>
      </c>
      <c r="AG164" s="14">
        <f t="shared" si="47"/>
        <v>4659.2784503962375</v>
      </c>
      <c r="AH164" s="165">
        <v>4758.1943179375921</v>
      </c>
      <c r="AI164" s="165">
        <v>4760.6306693548668</v>
      </c>
      <c r="AJ164" s="165">
        <v>4885.8591322027878</v>
      </c>
      <c r="AK164" s="165">
        <v>4826.8994279047392</v>
      </c>
      <c r="AL164" s="14">
        <f t="shared" si="50"/>
        <v>4702.6455056237273</v>
      </c>
      <c r="AM164" s="14">
        <f t="shared" si="50"/>
        <v>4617.3732060191105</v>
      </c>
      <c r="AN164" s="14">
        <f t="shared" si="50"/>
        <v>4657.3293692624165</v>
      </c>
      <c r="AO164" s="14">
        <f t="shared" si="48"/>
        <v>0</v>
      </c>
      <c r="AP164" s="13">
        <v>135247</v>
      </c>
      <c r="AQ164" s="13">
        <v>135643.56599999999</v>
      </c>
      <c r="AR164" s="13">
        <v>136322.91</v>
      </c>
      <c r="AS164" s="14">
        <f t="shared" si="54"/>
        <v>1106.7855928587014</v>
      </c>
      <c r="AT164" s="14">
        <f t="shared" si="54"/>
        <v>1122.637990673084</v>
      </c>
      <c r="AU164" s="14">
        <f t="shared" si="54"/>
        <v>1244.7735101975304</v>
      </c>
      <c r="AV164" s="14">
        <f t="shared" si="55"/>
        <v>1202.3376314979214</v>
      </c>
      <c r="AW164" s="14">
        <f t="shared" si="55"/>
        <v>1277.4163781316422</v>
      </c>
      <c r="AX164" s="14">
        <f t="shared" si="55"/>
        <v>1270.5910375285769</v>
      </c>
      <c r="AY164" s="14">
        <f t="shared" si="51"/>
        <v>1288.5524601682232</v>
      </c>
      <c r="AZ164" s="14">
        <f t="shared" si="56"/>
        <v>1213.8604454768547</v>
      </c>
      <c r="BA164" s="14">
        <f t="shared" si="64"/>
        <v>1245.4450458330723</v>
      </c>
      <c r="BB164" s="14">
        <f t="shared" si="64"/>
        <v>1226.4059378350471</v>
      </c>
      <c r="BC164" s="14">
        <f t="shared" si="64"/>
        <v>1191.2015494613404</v>
      </c>
      <c r="BD164" s="14">
        <f t="shared" si="57"/>
        <v>0</v>
      </c>
      <c r="BE164" s="14">
        <f t="shared" si="65"/>
        <v>2216.813721633981</v>
      </c>
      <c r="BF164" s="14">
        <f t="shared" si="65"/>
        <v>2172.859345875921</v>
      </c>
      <c r="BG164" s="14">
        <f t="shared" si="65"/>
        <v>2280.5835946600196</v>
      </c>
      <c r="BH164" s="14">
        <f t="shared" si="58"/>
        <v>2232.6048341080309</v>
      </c>
      <c r="BI164" s="14">
        <f t="shared" si="58"/>
        <v>2230.4494633912736</v>
      </c>
      <c r="BJ164" s="14">
        <f t="shared" si="58"/>
        <v>2239.0709462583036</v>
      </c>
      <c r="BK164" s="14">
        <f t="shared" si="52"/>
        <v>2313.4312359864393</v>
      </c>
      <c r="BL164" s="14">
        <f t="shared" si="59"/>
        <v>2326.9232921243593</v>
      </c>
      <c r="BM164" s="14">
        <f t="shared" si="66"/>
        <v>2221.4687520714501</v>
      </c>
      <c r="BN164" s="14">
        <f t="shared" si="66"/>
        <v>2177.6428808307132</v>
      </c>
      <c r="BO164" s="14">
        <f t="shared" si="66"/>
        <v>2242.3040023334397</v>
      </c>
      <c r="BP164" s="14">
        <f t="shared" si="60"/>
        <v>0</v>
      </c>
      <c r="BQ164" s="14">
        <f t="shared" si="67"/>
        <v>3323.599314492682</v>
      </c>
      <c r="BR164" s="14">
        <f t="shared" si="67"/>
        <v>3295.4973365490041</v>
      </c>
      <c r="BS164" s="14">
        <f t="shared" si="67"/>
        <v>3525.3571048575504</v>
      </c>
      <c r="BT164" s="14">
        <f t="shared" si="61"/>
        <v>3434.9424656059527</v>
      </c>
      <c r="BU164" s="14">
        <f t="shared" si="61"/>
        <v>3507.8658415229161</v>
      </c>
      <c r="BV164" s="14">
        <f t="shared" si="61"/>
        <v>3509.6619837868811</v>
      </c>
      <c r="BW164" s="14">
        <f t="shared" si="53"/>
        <v>3601.9836961546621</v>
      </c>
      <c r="BX164" s="14">
        <f t="shared" si="62"/>
        <v>3540.7837376012144</v>
      </c>
      <c r="BY164" s="14">
        <f t="shared" si="68"/>
        <v>3466.9137979045222</v>
      </c>
      <c r="BZ164" s="14">
        <f t="shared" si="68"/>
        <v>3404.0488186657599</v>
      </c>
      <c r="CA164" s="14">
        <f t="shared" si="68"/>
        <v>3433.5055517947799</v>
      </c>
      <c r="CB164" s="14">
        <f t="shared" si="63"/>
        <v>0</v>
      </c>
    </row>
    <row r="165" spans="1:80" x14ac:dyDescent="0.3">
      <c r="A165" s="230" t="s">
        <v>163</v>
      </c>
      <c r="B165" s="230" t="s">
        <v>198</v>
      </c>
      <c r="C165" s="230" t="s">
        <v>239</v>
      </c>
      <c r="D165" s="230" t="s">
        <v>568</v>
      </c>
      <c r="E165" s="230" t="s">
        <v>569</v>
      </c>
      <c r="F165" s="13">
        <v>1672.8270405047278</v>
      </c>
      <c r="G165" s="13">
        <v>1881.6987217121341</v>
      </c>
      <c r="H165" s="13">
        <v>2053.8613191673894</v>
      </c>
      <c r="I165" s="13">
        <v>2056.0165700125599</v>
      </c>
      <c r="J165" s="13">
        <v>1185.39875543371</v>
      </c>
      <c r="K165" s="13">
        <v>1198.1920309037355</v>
      </c>
      <c r="L165" s="13">
        <v>1205.4535942381976</v>
      </c>
      <c r="M165" s="13">
        <v>1178.4993434280577</v>
      </c>
      <c r="N165" s="13">
        <v>2270.8392783603003</v>
      </c>
      <c r="O165" s="13">
        <v>2741.9520593097677</v>
      </c>
      <c r="P165" s="13">
        <v>2866.404915552539</v>
      </c>
      <c r="Q165" s="13"/>
      <c r="R165" s="13">
        <v>3853.9014439827033</v>
      </c>
      <c r="S165" s="13">
        <v>3999.1305238424247</v>
      </c>
      <c r="T165" s="13">
        <v>4255.7967022317571</v>
      </c>
      <c r="U165" s="13">
        <v>4000.8338302885704</v>
      </c>
      <c r="V165" s="13">
        <v>4911.601539425531</v>
      </c>
      <c r="W165" s="13">
        <v>4963.2661774661556</v>
      </c>
      <c r="X165" s="13">
        <v>4995.3144374469402</v>
      </c>
      <c r="Y165" s="13">
        <v>4886.1527926252238</v>
      </c>
      <c r="Z165" s="13">
        <v>4110.3562947323753</v>
      </c>
      <c r="AA165" s="13">
        <v>3967.6185188330373</v>
      </c>
      <c r="AB165" s="13">
        <v>4383.4257904331971</v>
      </c>
      <c r="AC165" s="13"/>
      <c r="AD165" s="14">
        <f t="shared" si="49"/>
        <v>5526.7284844874312</v>
      </c>
      <c r="AE165" s="14">
        <f t="shared" si="49"/>
        <v>5880.8292455545588</v>
      </c>
      <c r="AF165" s="14">
        <f t="shared" si="49"/>
        <v>6309.6580213991465</v>
      </c>
      <c r="AG165" s="14">
        <f t="shared" si="47"/>
        <v>6056.8504003011303</v>
      </c>
      <c r="AH165" s="165">
        <v>6097.000294859241</v>
      </c>
      <c r="AI165" s="165">
        <v>6161.4582083698915</v>
      </c>
      <c r="AJ165" s="165">
        <v>6200.7680316851383</v>
      </c>
      <c r="AK165" s="165">
        <v>6064.6521360532824</v>
      </c>
      <c r="AL165" s="14">
        <f t="shared" si="50"/>
        <v>6381.1955730926757</v>
      </c>
      <c r="AM165" s="14">
        <f t="shared" si="50"/>
        <v>6709.5705781428051</v>
      </c>
      <c r="AN165" s="14">
        <f t="shared" si="50"/>
        <v>7249.8307059857361</v>
      </c>
      <c r="AO165" s="14">
        <f t="shared" si="48"/>
        <v>0</v>
      </c>
      <c r="AP165" s="13">
        <v>307964</v>
      </c>
      <c r="AQ165" s="13">
        <v>315589.80499999999</v>
      </c>
      <c r="AR165" s="13">
        <v>321995.5</v>
      </c>
      <c r="AS165" s="14">
        <f t="shared" si="54"/>
        <v>543.18915214269452</v>
      </c>
      <c r="AT165" s="14">
        <f t="shared" si="54"/>
        <v>611.0125604655525</v>
      </c>
      <c r="AU165" s="14">
        <f t="shared" si="54"/>
        <v>666.91604186443521</v>
      </c>
      <c r="AV165" s="14">
        <f t="shared" si="55"/>
        <v>651.48383675212824</v>
      </c>
      <c r="AW165" s="14">
        <f t="shared" si="55"/>
        <v>375.61376719178554</v>
      </c>
      <c r="AX165" s="14">
        <f t="shared" si="55"/>
        <v>379.66753422333636</v>
      </c>
      <c r="AY165" s="14">
        <f t="shared" si="51"/>
        <v>381.96848413344583</v>
      </c>
      <c r="AZ165" s="14">
        <f t="shared" si="56"/>
        <v>365.99869980420772</v>
      </c>
      <c r="BA165" s="14">
        <f t="shared" si="64"/>
        <v>719.5540674580094</v>
      </c>
      <c r="BB165" s="14">
        <f t="shared" si="64"/>
        <v>868.83416886986197</v>
      </c>
      <c r="BC165" s="14">
        <f t="shared" si="64"/>
        <v>908.26917414285265</v>
      </c>
      <c r="BD165" s="14">
        <f t="shared" si="57"/>
        <v>0</v>
      </c>
      <c r="BE165" s="14">
        <f t="shared" si="65"/>
        <v>1251.41297164042</v>
      </c>
      <c r="BF165" s="14">
        <f t="shared" si="65"/>
        <v>1298.5707822480629</v>
      </c>
      <c r="BG165" s="14">
        <f t="shared" si="65"/>
        <v>1381.9136984296078</v>
      </c>
      <c r="BH165" s="14">
        <f t="shared" si="58"/>
        <v>1267.7322799729131</v>
      </c>
      <c r="BI165" s="14">
        <f t="shared" si="58"/>
        <v>1556.3245268412682</v>
      </c>
      <c r="BJ165" s="14">
        <f t="shared" si="58"/>
        <v>1572.6953465642387</v>
      </c>
      <c r="BK165" s="14">
        <f t="shared" si="52"/>
        <v>1582.8503830936304</v>
      </c>
      <c r="BL165" s="14">
        <f t="shared" si="59"/>
        <v>1517.4599622122744</v>
      </c>
      <c r="BM165" s="14">
        <f t="shared" si="66"/>
        <v>1302.436336538937</v>
      </c>
      <c r="BN165" s="14">
        <f t="shared" si="66"/>
        <v>1257.2074433244247</v>
      </c>
      <c r="BO165" s="14">
        <f t="shared" si="66"/>
        <v>1388.9630529836656</v>
      </c>
      <c r="BP165" s="14">
        <f t="shared" si="60"/>
        <v>0</v>
      </c>
      <c r="BQ165" s="14">
        <f t="shared" si="67"/>
        <v>1794.6021237831146</v>
      </c>
      <c r="BR165" s="14">
        <f t="shared" si="67"/>
        <v>1909.5833427136156</v>
      </c>
      <c r="BS165" s="14">
        <f t="shared" si="67"/>
        <v>2048.8297402940429</v>
      </c>
      <c r="BT165" s="14">
        <f t="shared" si="61"/>
        <v>1919.2161167250415</v>
      </c>
      <c r="BU165" s="14">
        <f t="shared" si="61"/>
        <v>1931.9382940330538</v>
      </c>
      <c r="BV165" s="14">
        <f t="shared" si="61"/>
        <v>1952.3628807875752</v>
      </c>
      <c r="BW165" s="14">
        <f t="shared" si="53"/>
        <v>1964.818867227076</v>
      </c>
      <c r="BX165" s="14">
        <f t="shared" si="62"/>
        <v>1883.4586620164823</v>
      </c>
      <c r="BY165" s="14">
        <f t="shared" si="68"/>
        <v>2021.9904039969465</v>
      </c>
      <c r="BZ165" s="14">
        <f t="shared" si="68"/>
        <v>2126.0416121942867</v>
      </c>
      <c r="CA165" s="14">
        <f t="shared" si="68"/>
        <v>2297.2322271265184</v>
      </c>
      <c r="CB165" s="14">
        <f t="shared" si="63"/>
        <v>0</v>
      </c>
    </row>
    <row r="166" spans="1:80" x14ac:dyDescent="0.3">
      <c r="A166" s="230" t="s">
        <v>148</v>
      </c>
      <c r="B166" s="230" t="s">
        <v>158</v>
      </c>
      <c r="C166" s="230" t="s">
        <v>174</v>
      </c>
      <c r="D166" s="230" t="s">
        <v>570</v>
      </c>
      <c r="E166" s="230" t="s">
        <v>571</v>
      </c>
      <c r="F166" s="13">
        <v>2247.9115444137647</v>
      </c>
      <c r="G166" s="13">
        <v>2312.2010746316209</v>
      </c>
      <c r="H166" s="13">
        <v>2551.9832216710274</v>
      </c>
      <c r="I166" s="13">
        <v>2447.1808492528139</v>
      </c>
      <c r="J166" s="13">
        <v>2420.6876707581405</v>
      </c>
      <c r="K166" s="13">
        <v>2441.7638736468016</v>
      </c>
      <c r="L166" s="13">
        <v>2450.9286390134403</v>
      </c>
      <c r="M166" s="13">
        <v>2392.7137930237086</v>
      </c>
      <c r="N166" s="13">
        <v>2461.0942739269422</v>
      </c>
      <c r="O166" s="13">
        <v>2665.2403357321973</v>
      </c>
      <c r="P166" s="13">
        <v>2761.9597431970956</v>
      </c>
      <c r="Q166" s="13"/>
      <c r="R166" s="13">
        <v>4485.1284081309786</v>
      </c>
      <c r="S166" s="13">
        <v>4520.0826035615646</v>
      </c>
      <c r="T166" s="13">
        <v>4645.947238513796</v>
      </c>
      <c r="U166" s="13">
        <v>4738.4622434940284</v>
      </c>
      <c r="V166" s="13">
        <v>4550.3398662824166</v>
      </c>
      <c r="W166" s="13">
        <v>4591.7943999803665</v>
      </c>
      <c r="X166" s="13">
        <v>4605.7958863923841</v>
      </c>
      <c r="Y166" s="13">
        <v>4498.7185878623395</v>
      </c>
      <c r="Z166" s="13">
        <v>4667.2899549750446</v>
      </c>
      <c r="AA166" s="13">
        <v>4572.9146870265176</v>
      </c>
      <c r="AB166" s="13">
        <v>4773.1849140354789</v>
      </c>
      <c r="AC166" s="13"/>
      <c r="AD166" s="14">
        <f t="shared" si="49"/>
        <v>6733.0399525447428</v>
      </c>
      <c r="AE166" s="14">
        <f t="shared" si="49"/>
        <v>6832.2836781931856</v>
      </c>
      <c r="AF166" s="14">
        <f t="shared" si="49"/>
        <v>7197.9304601848235</v>
      </c>
      <c r="AG166" s="14">
        <f t="shared" si="47"/>
        <v>7185.6430927468427</v>
      </c>
      <c r="AH166" s="165">
        <v>6971.027537040557</v>
      </c>
      <c r="AI166" s="165">
        <v>7033.5582736271681</v>
      </c>
      <c r="AJ166" s="165">
        <v>7056.7245254058244</v>
      </c>
      <c r="AK166" s="165">
        <v>6891.4323808860481</v>
      </c>
      <c r="AL166" s="14">
        <f t="shared" si="50"/>
        <v>7128.3842289019867</v>
      </c>
      <c r="AM166" s="14">
        <f t="shared" si="50"/>
        <v>7238.1550227587149</v>
      </c>
      <c r="AN166" s="14">
        <f t="shared" si="50"/>
        <v>7535.1446572325749</v>
      </c>
      <c r="AO166" s="14">
        <f t="shared" si="48"/>
        <v>0</v>
      </c>
      <c r="AP166" s="13">
        <v>235493</v>
      </c>
      <c r="AQ166" s="13">
        <v>237122.68400000001</v>
      </c>
      <c r="AR166" s="13">
        <v>238729.32500000001</v>
      </c>
      <c r="AS166" s="14">
        <f t="shared" si="54"/>
        <v>954.55556828175986</v>
      </c>
      <c r="AT166" s="14">
        <f t="shared" si="54"/>
        <v>981.8555433204474</v>
      </c>
      <c r="AU166" s="14">
        <f t="shared" si="54"/>
        <v>1083.6768913178003</v>
      </c>
      <c r="AV166" s="14">
        <f t="shared" si="55"/>
        <v>1032.0315239232084</v>
      </c>
      <c r="AW166" s="14">
        <f t="shared" si="55"/>
        <v>1020.8587512269135</v>
      </c>
      <c r="AX166" s="14">
        <f t="shared" si="55"/>
        <v>1029.7470627680655</v>
      </c>
      <c r="AY166" s="14">
        <f t="shared" si="51"/>
        <v>1033.6120516472561</v>
      </c>
      <c r="AZ166" s="14">
        <f t="shared" si="56"/>
        <v>1002.2705811377418</v>
      </c>
      <c r="BA166" s="14">
        <f t="shared" si="64"/>
        <v>1037.8991298558944</v>
      </c>
      <c r="BB166" s="14">
        <f t="shared" si="64"/>
        <v>1123.9921422836953</v>
      </c>
      <c r="BC166" s="14">
        <f t="shared" si="64"/>
        <v>1164.780904384962</v>
      </c>
      <c r="BD166" s="14">
        <f t="shared" si="57"/>
        <v>0</v>
      </c>
      <c r="BE166" s="14">
        <f t="shared" si="65"/>
        <v>1904.5697358864077</v>
      </c>
      <c r="BF166" s="14">
        <f t="shared" si="65"/>
        <v>1919.4127229096257</v>
      </c>
      <c r="BG166" s="14">
        <f t="shared" si="65"/>
        <v>1972.8600164394677</v>
      </c>
      <c r="BH166" s="14">
        <f t="shared" si="58"/>
        <v>1998.3167209316962</v>
      </c>
      <c r="BI166" s="14">
        <f t="shared" si="58"/>
        <v>1918.9812587826545</v>
      </c>
      <c r="BJ166" s="14">
        <f t="shared" si="58"/>
        <v>1936.4635734219198</v>
      </c>
      <c r="BK166" s="14">
        <f t="shared" si="52"/>
        <v>1942.3683169815943</v>
      </c>
      <c r="BL166" s="14">
        <f t="shared" si="59"/>
        <v>1884.4432236644323</v>
      </c>
      <c r="BM166" s="14">
        <f t="shared" si="66"/>
        <v>1968.3017568133821</v>
      </c>
      <c r="BN166" s="14">
        <f t="shared" si="66"/>
        <v>1928.5015713749754</v>
      </c>
      <c r="BO166" s="14">
        <f t="shared" si="66"/>
        <v>2012.9600565905703</v>
      </c>
      <c r="BP166" s="14">
        <f t="shared" si="60"/>
        <v>0</v>
      </c>
      <c r="BQ166" s="14">
        <f t="shared" si="67"/>
        <v>2859.1253041681675</v>
      </c>
      <c r="BR166" s="14">
        <f t="shared" si="67"/>
        <v>2901.2682662300731</v>
      </c>
      <c r="BS166" s="14">
        <f t="shared" si="67"/>
        <v>3056.5369077572682</v>
      </c>
      <c r="BT166" s="14">
        <f t="shared" si="61"/>
        <v>3030.3482448549048</v>
      </c>
      <c r="BU166" s="14">
        <f t="shared" si="61"/>
        <v>2939.8400100095682</v>
      </c>
      <c r="BV166" s="14">
        <f t="shared" si="61"/>
        <v>2966.2106361899851</v>
      </c>
      <c r="BW166" s="14">
        <f t="shared" si="53"/>
        <v>2975.9803686288501</v>
      </c>
      <c r="BX166" s="14">
        <f t="shared" si="62"/>
        <v>2886.7138048021739</v>
      </c>
      <c r="BY166" s="14">
        <f t="shared" si="68"/>
        <v>3006.2008866692763</v>
      </c>
      <c r="BZ166" s="14">
        <f t="shared" si="68"/>
        <v>3052.4937136586709</v>
      </c>
      <c r="CA166" s="14">
        <f t="shared" si="68"/>
        <v>3177.7409609755323</v>
      </c>
      <c r="CB166" s="14">
        <f t="shared" si="63"/>
        <v>0</v>
      </c>
    </row>
    <row r="167" spans="1:80" x14ac:dyDescent="0.3">
      <c r="A167" s="230" t="s">
        <v>148</v>
      </c>
      <c r="B167" s="230" t="s">
        <v>167</v>
      </c>
      <c r="C167" s="230" t="s">
        <v>142</v>
      </c>
      <c r="D167" s="230" t="s">
        <v>572</v>
      </c>
      <c r="E167" s="230" t="s">
        <v>573</v>
      </c>
      <c r="F167" s="13">
        <v>3807.4266102958263</v>
      </c>
      <c r="G167" s="13">
        <v>3492.7139042714102</v>
      </c>
      <c r="H167" s="13">
        <v>3054.2358066261922</v>
      </c>
      <c r="I167" s="13">
        <v>3020.3031943992228</v>
      </c>
      <c r="J167" s="13">
        <v>3852.3353140203626</v>
      </c>
      <c r="K167" s="13">
        <v>3522.5093659540989</v>
      </c>
      <c r="L167" s="13">
        <v>3392.6579227463594</v>
      </c>
      <c r="M167" s="13">
        <v>4525.3063478925078</v>
      </c>
      <c r="N167" s="13">
        <v>3135.8859799620896</v>
      </c>
      <c r="O167" s="13">
        <v>2995.7392455184745</v>
      </c>
      <c r="P167" s="13">
        <v>3233.8475123531057</v>
      </c>
      <c r="Q167" s="13"/>
      <c r="R167" s="13">
        <v>6765.5342380879028</v>
      </c>
      <c r="S167" s="13">
        <v>6549.0540652886448</v>
      </c>
      <c r="T167" s="13">
        <v>6926.529672893741</v>
      </c>
      <c r="U167" s="13">
        <v>6916.248562855315</v>
      </c>
      <c r="V167" s="13">
        <v>6907.4093875093495</v>
      </c>
      <c r="W167" s="13">
        <v>6674.4387406020378</v>
      </c>
      <c r="X167" s="13">
        <v>7022.7766919582282</v>
      </c>
      <c r="Y167" s="13">
        <v>6969.3397980860536</v>
      </c>
      <c r="Z167" s="13">
        <v>6949.1418251714749</v>
      </c>
      <c r="AA167" s="13">
        <v>6678.2352933891143</v>
      </c>
      <c r="AB167" s="13">
        <v>6955.4906259683676</v>
      </c>
      <c r="AC167" s="13"/>
      <c r="AD167" s="14">
        <f t="shared" si="49"/>
        <v>10572.960848383729</v>
      </c>
      <c r="AE167" s="14">
        <f t="shared" si="49"/>
        <v>10041.767969560055</v>
      </c>
      <c r="AF167" s="14">
        <f t="shared" si="49"/>
        <v>9980.7654795199342</v>
      </c>
      <c r="AG167" s="14">
        <f t="shared" si="47"/>
        <v>9936.5517572545377</v>
      </c>
      <c r="AH167" s="165">
        <v>10759.744701529711</v>
      </c>
      <c r="AI167" s="165">
        <v>10196.948106556138</v>
      </c>
      <c r="AJ167" s="165">
        <v>10415.434614704589</v>
      </c>
      <c r="AK167" s="165">
        <v>11494.646145978561</v>
      </c>
      <c r="AL167" s="14">
        <f t="shared" si="50"/>
        <v>10085.027805133564</v>
      </c>
      <c r="AM167" s="14">
        <f t="shared" si="50"/>
        <v>9673.9745389075888</v>
      </c>
      <c r="AN167" s="14">
        <f t="shared" si="50"/>
        <v>10189.338138321473</v>
      </c>
      <c r="AO167" s="14">
        <f t="shared" si="48"/>
        <v>0</v>
      </c>
      <c r="AP167" s="13">
        <v>340790</v>
      </c>
      <c r="AQ167" s="13">
        <v>340881.44699999999</v>
      </c>
      <c r="AR167" s="13">
        <v>342836.83799999999</v>
      </c>
      <c r="AS167" s="14">
        <f t="shared" si="54"/>
        <v>1117.2354265957999</v>
      </c>
      <c r="AT167" s="14">
        <f t="shared" si="54"/>
        <v>1024.8874392650637</v>
      </c>
      <c r="AU167" s="14">
        <f t="shared" si="54"/>
        <v>896.22225024977035</v>
      </c>
      <c r="AV167" s="14">
        <f t="shared" si="55"/>
        <v>886.02745059317442</v>
      </c>
      <c r="AW167" s="14">
        <f t="shared" si="55"/>
        <v>1130.1099980429155</v>
      </c>
      <c r="AX167" s="14">
        <f t="shared" si="55"/>
        <v>1033.3532073847653</v>
      </c>
      <c r="AY167" s="14">
        <f t="shared" si="51"/>
        <v>995.26036180735866</v>
      </c>
      <c r="AZ167" s="14">
        <f t="shared" si="56"/>
        <v>1319.9591894184102</v>
      </c>
      <c r="BA167" s="14">
        <f t="shared" si="64"/>
        <v>919.9344838389195</v>
      </c>
      <c r="BB167" s="14">
        <f t="shared" si="64"/>
        <v>878.82144126150536</v>
      </c>
      <c r="BC167" s="14">
        <f t="shared" si="64"/>
        <v>948.67219698029078</v>
      </c>
      <c r="BD167" s="14">
        <f t="shared" si="57"/>
        <v>0</v>
      </c>
      <c r="BE167" s="14">
        <f t="shared" si="65"/>
        <v>1985.25022391734</v>
      </c>
      <c r="BF167" s="14">
        <f t="shared" si="65"/>
        <v>1921.7271825137605</v>
      </c>
      <c r="BG167" s="14">
        <f t="shared" si="65"/>
        <v>2032.4920546065734</v>
      </c>
      <c r="BH167" s="14">
        <f t="shared" si="58"/>
        <v>2028.93076866554</v>
      </c>
      <c r="BI167" s="14">
        <f t="shared" si="58"/>
        <v>2026.3377336312908</v>
      </c>
      <c r="BJ167" s="14">
        <f t="shared" si="58"/>
        <v>1957.9941353047702</v>
      </c>
      <c r="BK167" s="14">
        <f t="shared" si="52"/>
        <v>2060.1815539577397</v>
      </c>
      <c r="BL167" s="14">
        <f t="shared" si="59"/>
        <v>2032.8444979083763</v>
      </c>
      <c r="BM167" s="14">
        <f t="shared" si="66"/>
        <v>2038.5802414091124</v>
      </c>
      <c r="BN167" s="14">
        <f t="shared" si="66"/>
        <v>1959.1078811012894</v>
      </c>
      <c r="BO167" s="14">
        <f t="shared" si="66"/>
        <v>2040.442707334661</v>
      </c>
      <c r="BP167" s="14">
        <f t="shared" si="60"/>
        <v>0</v>
      </c>
      <c r="BQ167" s="14">
        <f t="shared" si="67"/>
        <v>3102.4856505131397</v>
      </c>
      <c r="BR167" s="14">
        <f t="shared" si="67"/>
        <v>2946.6146217788241</v>
      </c>
      <c r="BS167" s="14">
        <f t="shared" si="67"/>
        <v>2928.7143048563439</v>
      </c>
      <c r="BT167" s="14">
        <f t="shared" si="61"/>
        <v>2914.9582192587145</v>
      </c>
      <c r="BU167" s="14">
        <f t="shared" si="61"/>
        <v>3156.4477316742064</v>
      </c>
      <c r="BV167" s="14">
        <f t="shared" si="61"/>
        <v>2991.3473426895357</v>
      </c>
      <c r="BW167" s="14">
        <f t="shared" si="53"/>
        <v>3055.4419157650987</v>
      </c>
      <c r="BX167" s="14">
        <f t="shared" si="62"/>
        <v>3352.8036873267865</v>
      </c>
      <c r="BY167" s="14">
        <f t="shared" si="68"/>
        <v>2958.5147252480315</v>
      </c>
      <c r="BZ167" s="14">
        <f t="shared" si="68"/>
        <v>2837.9293223627947</v>
      </c>
      <c r="CA167" s="14">
        <f t="shared" si="68"/>
        <v>2989.1149043149517</v>
      </c>
      <c r="CB167" s="14">
        <f t="shared" si="63"/>
        <v>0</v>
      </c>
    </row>
    <row r="168" spans="1:80" x14ac:dyDescent="0.3">
      <c r="A168" s="230" t="s">
        <v>154</v>
      </c>
      <c r="B168" s="230" t="s">
        <v>185</v>
      </c>
      <c r="C168" s="230" t="s">
        <v>196</v>
      </c>
      <c r="D168" s="230" t="s">
        <v>574</v>
      </c>
      <c r="E168" s="230" t="s">
        <v>575</v>
      </c>
      <c r="F168" s="13">
        <v>2774.3620333808058</v>
      </c>
      <c r="G168" s="13">
        <v>2909.8134998556416</v>
      </c>
      <c r="H168" s="13">
        <v>3101.779164592951</v>
      </c>
      <c r="I168" s="13">
        <v>3009.8616367756485</v>
      </c>
      <c r="J168" s="13">
        <v>3055.0739263175446</v>
      </c>
      <c r="K168" s="13">
        <v>3232.3555930112798</v>
      </c>
      <c r="L168" s="13">
        <v>3273.5909440455989</v>
      </c>
      <c r="M168" s="13">
        <v>3200.3520160263624</v>
      </c>
      <c r="N168" s="13">
        <v>3027.9718125326708</v>
      </c>
      <c r="O168" s="13">
        <v>3100.6440709694843</v>
      </c>
      <c r="P168" s="13">
        <v>3454.4244308833281</v>
      </c>
      <c r="Q168" s="13"/>
      <c r="R168" s="13">
        <v>5742.7711313321088</v>
      </c>
      <c r="S168" s="13">
        <v>5905.6671110054613</v>
      </c>
      <c r="T168" s="13">
        <v>5929.2636796746492</v>
      </c>
      <c r="U168" s="13">
        <v>5915.3339556229366</v>
      </c>
      <c r="V168" s="13">
        <v>5808.4402424761229</v>
      </c>
      <c r="W168" s="13">
        <v>5660.198175437934</v>
      </c>
      <c r="X168" s="13">
        <v>6027.2005155616498</v>
      </c>
      <c r="Y168" s="13">
        <v>5889.0779420924555</v>
      </c>
      <c r="Z168" s="13">
        <v>5704.2416307293206</v>
      </c>
      <c r="AA168" s="13">
        <v>5680.939466535232</v>
      </c>
      <c r="AB168" s="13">
        <v>6085.8941287661492</v>
      </c>
      <c r="AC168" s="13"/>
      <c r="AD168" s="14">
        <f t="shared" si="49"/>
        <v>8517.1331647129155</v>
      </c>
      <c r="AE168" s="14">
        <f t="shared" si="49"/>
        <v>8815.4806108611028</v>
      </c>
      <c r="AF168" s="14">
        <f t="shared" si="49"/>
        <v>9031.0428442676002</v>
      </c>
      <c r="AG168" s="14">
        <f t="shared" si="47"/>
        <v>8925.1955923985843</v>
      </c>
      <c r="AH168" s="165">
        <v>8863.5141687936684</v>
      </c>
      <c r="AI168" s="165">
        <v>8892.5537684492137</v>
      </c>
      <c r="AJ168" s="165">
        <v>9300.7914596072496</v>
      </c>
      <c r="AK168" s="165">
        <v>9089.4299581188188</v>
      </c>
      <c r="AL168" s="14">
        <f t="shared" si="50"/>
        <v>8732.2134432619914</v>
      </c>
      <c r="AM168" s="14">
        <f t="shared" si="50"/>
        <v>8781.5835375047172</v>
      </c>
      <c r="AN168" s="14">
        <f t="shared" si="50"/>
        <v>9540.3185596494768</v>
      </c>
      <c r="AO168" s="14">
        <f t="shared" si="48"/>
        <v>0</v>
      </c>
      <c r="AP168" s="13">
        <v>281293</v>
      </c>
      <c r="AQ168" s="13">
        <v>282302.35100000002</v>
      </c>
      <c r="AR168" s="13">
        <v>284044.96799999999</v>
      </c>
      <c r="AS168" s="14">
        <f t="shared" si="54"/>
        <v>986.28904145528179</v>
      </c>
      <c r="AT168" s="14">
        <f t="shared" si="54"/>
        <v>1034.4422007855303</v>
      </c>
      <c r="AU168" s="14">
        <f t="shared" si="54"/>
        <v>1102.6862256056677</v>
      </c>
      <c r="AV168" s="14">
        <f t="shared" si="55"/>
        <v>1066.1836949333972</v>
      </c>
      <c r="AW168" s="14">
        <f t="shared" si="55"/>
        <v>1082.1992503766091</v>
      </c>
      <c r="AX168" s="14">
        <f t="shared" si="55"/>
        <v>1144.9977591618708</v>
      </c>
      <c r="AY168" s="14">
        <f t="shared" si="51"/>
        <v>1159.6045631393267</v>
      </c>
      <c r="AZ168" s="14">
        <f t="shared" si="56"/>
        <v>1126.7061122611974</v>
      </c>
      <c r="BA168" s="14">
        <f t="shared" si="64"/>
        <v>1072.5988649427402</v>
      </c>
      <c r="BB168" s="14">
        <f t="shared" si="64"/>
        <v>1098.3415688838822</v>
      </c>
      <c r="BC168" s="14">
        <f t="shared" si="64"/>
        <v>1223.6612336548794</v>
      </c>
      <c r="BD168" s="14">
        <f t="shared" si="57"/>
        <v>0</v>
      </c>
      <c r="BE168" s="14">
        <f t="shared" si="65"/>
        <v>2041.5620478760968</v>
      </c>
      <c r="BF168" s="14">
        <f t="shared" si="65"/>
        <v>2099.4717646743647</v>
      </c>
      <c r="BG168" s="14">
        <f t="shared" si="65"/>
        <v>2107.860373231701</v>
      </c>
      <c r="BH168" s="14">
        <f t="shared" si="58"/>
        <v>2095.3895476495468</v>
      </c>
      <c r="BI168" s="14">
        <f t="shared" si="58"/>
        <v>2057.5245731751352</v>
      </c>
      <c r="BJ168" s="14">
        <f t="shared" si="58"/>
        <v>2005.0127657059199</v>
      </c>
      <c r="BK168" s="14">
        <f t="shared" si="52"/>
        <v>2135.0160543160509</v>
      </c>
      <c r="BL168" s="14">
        <f t="shared" si="59"/>
        <v>2073.2907129312198</v>
      </c>
      <c r="BM168" s="14">
        <f t="shared" si="66"/>
        <v>2020.6142848343902</v>
      </c>
      <c r="BN168" s="14">
        <f t="shared" si="66"/>
        <v>2012.3599560583298</v>
      </c>
      <c r="BO168" s="14">
        <f t="shared" si="66"/>
        <v>2155.8071008647562</v>
      </c>
      <c r="BP168" s="14">
        <f t="shared" si="60"/>
        <v>0</v>
      </c>
      <c r="BQ168" s="14">
        <f t="shared" si="67"/>
        <v>3027.8510893313787</v>
      </c>
      <c r="BR168" s="14">
        <f t="shared" si="67"/>
        <v>3133.9139654598953</v>
      </c>
      <c r="BS168" s="14">
        <f t="shared" si="67"/>
        <v>3210.5465988373689</v>
      </c>
      <c r="BT168" s="14">
        <f t="shared" si="61"/>
        <v>3161.5732425829433</v>
      </c>
      <c r="BU168" s="14">
        <f t="shared" si="61"/>
        <v>3139.7238235517448</v>
      </c>
      <c r="BV168" s="14">
        <f t="shared" si="61"/>
        <v>3150.0105248677905</v>
      </c>
      <c r="BW168" s="14">
        <f t="shared" si="53"/>
        <v>3294.6206174553781</v>
      </c>
      <c r="BX168" s="14">
        <f t="shared" si="62"/>
        <v>3199.9968251924179</v>
      </c>
      <c r="BY168" s="14">
        <f t="shared" si="68"/>
        <v>3093.2131497771306</v>
      </c>
      <c r="BZ168" s="14">
        <f t="shared" si="68"/>
        <v>3110.7015249422125</v>
      </c>
      <c r="CA168" s="14">
        <f t="shared" si="68"/>
        <v>3379.4683345196358</v>
      </c>
      <c r="CB168" s="14">
        <f t="shared" si="63"/>
        <v>0</v>
      </c>
    </row>
    <row r="169" spans="1:80" x14ac:dyDescent="0.3">
      <c r="A169" s="230" t="s">
        <v>163</v>
      </c>
      <c r="B169" s="230" t="s">
        <v>198</v>
      </c>
      <c r="C169" s="230" t="s">
        <v>239</v>
      </c>
      <c r="D169" s="230" t="s">
        <v>578</v>
      </c>
      <c r="E169" s="230" t="s">
        <v>579</v>
      </c>
      <c r="F169" s="13">
        <v>1350.613669236523</v>
      </c>
      <c r="G169" s="13">
        <v>1987.1514823663804</v>
      </c>
      <c r="H169" s="13">
        <v>2216.1149029547068</v>
      </c>
      <c r="I169" s="13">
        <v>2676.9813427549007</v>
      </c>
      <c r="J169" s="13">
        <v>1164.9287826675413</v>
      </c>
      <c r="K169" s="13">
        <v>1177.4838076296769</v>
      </c>
      <c r="L169" s="13">
        <v>1183.3768390752798</v>
      </c>
      <c r="M169" s="13">
        <v>1156.8476830155225</v>
      </c>
      <c r="N169" s="13">
        <v>2861.0463845797462</v>
      </c>
      <c r="O169" s="13">
        <v>2834.8235080151167</v>
      </c>
      <c r="P169" s="13">
        <v>3023.8448545589208</v>
      </c>
      <c r="Q169" s="13"/>
      <c r="R169" s="13">
        <v>4137.9145435276214</v>
      </c>
      <c r="S169" s="13">
        <v>4338.1767652460167</v>
      </c>
      <c r="T169" s="13">
        <v>4525.5348198908814</v>
      </c>
      <c r="U169" s="13">
        <v>4688.0797319903813</v>
      </c>
      <c r="V169" s="13">
        <v>5196.4151759432507</v>
      </c>
      <c r="W169" s="13">
        <v>5252.0349592406092</v>
      </c>
      <c r="X169" s="13">
        <v>5281.1482363115592</v>
      </c>
      <c r="Y169" s="13">
        <v>5166.140960540637</v>
      </c>
      <c r="Z169" s="13">
        <v>4502.0178635900193</v>
      </c>
      <c r="AA169" s="13">
        <v>4340.0748383974969</v>
      </c>
      <c r="AB169" s="13">
        <v>4596.8467657857736</v>
      </c>
      <c r="AC169" s="13"/>
      <c r="AD169" s="14">
        <f t="shared" si="49"/>
        <v>5488.528212764144</v>
      </c>
      <c r="AE169" s="14">
        <f t="shared" si="49"/>
        <v>6325.3282476123968</v>
      </c>
      <c r="AF169" s="14">
        <f t="shared" si="49"/>
        <v>6741.6497228455883</v>
      </c>
      <c r="AG169" s="14">
        <f t="shared" si="47"/>
        <v>7365.061074745282</v>
      </c>
      <c r="AH169" s="165">
        <v>6361.3439586107916</v>
      </c>
      <c r="AI169" s="165">
        <v>6429.5187668702856</v>
      </c>
      <c r="AJ169" s="165">
        <v>6464.5250753868395</v>
      </c>
      <c r="AK169" s="165">
        <v>6322.9886435561593</v>
      </c>
      <c r="AL169" s="14">
        <f t="shared" si="50"/>
        <v>7363.0642481697651</v>
      </c>
      <c r="AM169" s="14">
        <f t="shared" si="50"/>
        <v>7174.898346412614</v>
      </c>
      <c r="AN169" s="14">
        <f t="shared" si="50"/>
        <v>7620.6916203446945</v>
      </c>
      <c r="AO169" s="14">
        <f t="shared" si="48"/>
        <v>0</v>
      </c>
      <c r="AP169" s="13">
        <v>275505</v>
      </c>
      <c r="AQ169" s="13">
        <v>279477.03499999997</v>
      </c>
      <c r="AR169" s="13">
        <v>281966.26799999998</v>
      </c>
      <c r="AS169" s="14">
        <f t="shared" si="54"/>
        <v>490.23199914212921</v>
      </c>
      <c r="AT169" s="14">
        <f t="shared" si="54"/>
        <v>721.27601399843218</v>
      </c>
      <c r="AU169" s="14">
        <f t="shared" si="54"/>
        <v>804.38282534063148</v>
      </c>
      <c r="AV169" s="14">
        <f t="shared" si="55"/>
        <v>957.85377956185243</v>
      </c>
      <c r="AW169" s="14">
        <f t="shared" si="55"/>
        <v>416.82451034573967</v>
      </c>
      <c r="AX169" s="14">
        <f t="shared" si="55"/>
        <v>421.31683829752848</v>
      </c>
      <c r="AY169" s="14">
        <f t="shared" si="51"/>
        <v>423.42543067099592</v>
      </c>
      <c r="AZ169" s="14">
        <f t="shared" si="56"/>
        <v>410.2787511503052</v>
      </c>
      <c r="BA169" s="14">
        <f t="shared" si="64"/>
        <v>1023.7143043183303</v>
      </c>
      <c r="BB169" s="14">
        <f t="shared" si="64"/>
        <v>1014.331466631996</v>
      </c>
      <c r="BC169" s="14">
        <f t="shared" si="64"/>
        <v>1081.965412492272</v>
      </c>
      <c r="BD169" s="14">
        <f t="shared" si="57"/>
        <v>0</v>
      </c>
      <c r="BE169" s="14">
        <f t="shared" si="65"/>
        <v>1501.9380931480814</v>
      </c>
      <c r="BF169" s="14">
        <f t="shared" si="65"/>
        <v>1574.6272355296696</v>
      </c>
      <c r="BG169" s="14">
        <f t="shared" si="65"/>
        <v>1642.6325547234649</v>
      </c>
      <c r="BH169" s="14">
        <f t="shared" si="58"/>
        <v>1677.4472120724988</v>
      </c>
      <c r="BI169" s="14">
        <f t="shared" si="58"/>
        <v>1859.3353031469119</v>
      </c>
      <c r="BJ169" s="14">
        <f t="shared" si="58"/>
        <v>1879.2366819122042</v>
      </c>
      <c r="BK169" s="14">
        <f t="shared" si="52"/>
        <v>1889.6537371349887</v>
      </c>
      <c r="BL169" s="14">
        <f t="shared" si="59"/>
        <v>1832.1840400216372</v>
      </c>
      <c r="BM169" s="14">
        <f t="shared" si="66"/>
        <v>1610.8722004976257</v>
      </c>
      <c r="BN169" s="14">
        <f t="shared" si="66"/>
        <v>1552.9271800087251</v>
      </c>
      <c r="BO169" s="14">
        <f t="shared" si="66"/>
        <v>1644.8030392857765</v>
      </c>
      <c r="BP169" s="14">
        <f t="shared" si="60"/>
        <v>0</v>
      </c>
      <c r="BQ169" s="14">
        <f t="shared" si="67"/>
        <v>1992.1700922902103</v>
      </c>
      <c r="BR169" s="14">
        <f t="shared" si="67"/>
        <v>2295.9032495281017</v>
      </c>
      <c r="BS169" s="14">
        <f t="shared" si="67"/>
        <v>2447.015380064096</v>
      </c>
      <c r="BT169" s="14">
        <f t="shared" si="61"/>
        <v>2635.3009916343512</v>
      </c>
      <c r="BU169" s="14">
        <f t="shared" si="61"/>
        <v>2276.1598134926517</v>
      </c>
      <c r="BV169" s="14">
        <f t="shared" si="61"/>
        <v>2300.5535202097326</v>
      </c>
      <c r="BW169" s="14">
        <f t="shared" si="53"/>
        <v>2313.0791678059845</v>
      </c>
      <c r="BX169" s="14">
        <f t="shared" si="62"/>
        <v>2242.4627911719426</v>
      </c>
      <c r="BY169" s="14">
        <f t="shared" si="68"/>
        <v>2634.5865048159558</v>
      </c>
      <c r="BZ169" s="14">
        <f t="shared" si="68"/>
        <v>2567.2586466407211</v>
      </c>
      <c r="CA169" s="14">
        <f t="shared" si="68"/>
        <v>2726.7684517780485</v>
      </c>
      <c r="CB169" s="14">
        <f t="shared" si="63"/>
        <v>0</v>
      </c>
    </row>
    <row r="170" spans="1:80" x14ac:dyDescent="0.3">
      <c r="A170" s="230" t="s">
        <v>163</v>
      </c>
      <c r="B170" s="230" t="s">
        <v>198</v>
      </c>
      <c r="C170" s="230" t="s">
        <v>239</v>
      </c>
      <c r="D170" s="230" t="s">
        <v>580</v>
      </c>
      <c r="E170" s="230" t="s">
        <v>581</v>
      </c>
      <c r="F170" s="13">
        <v>2309.8874281685776</v>
      </c>
      <c r="G170" s="13">
        <v>2361.2796520617903</v>
      </c>
      <c r="H170" s="13">
        <v>2298.2754709251149</v>
      </c>
      <c r="I170" s="13">
        <v>2324.8096931155997</v>
      </c>
      <c r="J170" s="13">
        <v>3291.5290346677893</v>
      </c>
      <c r="K170" s="13">
        <v>3293.0442006487019</v>
      </c>
      <c r="L170" s="13">
        <v>3327.9429657578944</v>
      </c>
      <c r="M170" s="13">
        <v>3258.0322606124892</v>
      </c>
      <c r="N170" s="13">
        <v>2463.5279549033621</v>
      </c>
      <c r="O170" s="13">
        <v>2637.603801033712</v>
      </c>
      <c r="P170" s="13">
        <v>2889.6766989710477</v>
      </c>
      <c r="Q170" s="13"/>
      <c r="R170" s="13">
        <v>4491.2270498770276</v>
      </c>
      <c r="S170" s="13">
        <v>4404.7605167286947</v>
      </c>
      <c r="T170" s="13">
        <v>4785.9953834583666</v>
      </c>
      <c r="U170" s="13">
        <v>4711.1661691706686</v>
      </c>
      <c r="V170" s="13">
        <v>4321.8045493987102</v>
      </c>
      <c r="W170" s="13">
        <v>4323.6728982801169</v>
      </c>
      <c r="X170" s="13">
        <v>4375.4977851686781</v>
      </c>
      <c r="Y170" s="13">
        <v>4306.9255833728785</v>
      </c>
      <c r="Z170" s="13">
        <v>4473.2457673815088</v>
      </c>
      <c r="AA170" s="13">
        <v>4552.5088765355058</v>
      </c>
      <c r="AB170" s="13">
        <v>4730.8931009570679</v>
      </c>
      <c r="AC170" s="13"/>
      <c r="AD170" s="14">
        <f t="shared" si="49"/>
        <v>6801.1144780456052</v>
      </c>
      <c r="AE170" s="14">
        <f t="shared" si="49"/>
        <v>6766.040168790485</v>
      </c>
      <c r="AF170" s="14">
        <f t="shared" si="49"/>
        <v>7084.2708543834815</v>
      </c>
      <c r="AG170" s="14">
        <f t="shared" si="47"/>
        <v>7035.9758622862682</v>
      </c>
      <c r="AH170" s="165">
        <v>7613.3335840664986</v>
      </c>
      <c r="AI170" s="165">
        <v>7616.7170989288188</v>
      </c>
      <c r="AJ170" s="165">
        <v>7703.4407509265711</v>
      </c>
      <c r="AK170" s="165">
        <v>7564.9578439853676</v>
      </c>
      <c r="AL170" s="14">
        <f t="shared" si="50"/>
        <v>6936.7737222848709</v>
      </c>
      <c r="AM170" s="14">
        <f t="shared" si="50"/>
        <v>7190.1126775692173</v>
      </c>
      <c r="AN170" s="14">
        <f t="shared" si="50"/>
        <v>7620.5697999281156</v>
      </c>
      <c r="AO170" s="14">
        <f t="shared" si="48"/>
        <v>0</v>
      </c>
      <c r="AP170" s="13">
        <v>323257</v>
      </c>
      <c r="AQ170" s="13">
        <v>326359.99300000002</v>
      </c>
      <c r="AR170" s="13">
        <v>328469.98300000001</v>
      </c>
      <c r="AS170" s="14">
        <f t="shared" si="54"/>
        <v>714.56687037514348</v>
      </c>
      <c r="AT170" s="14">
        <f t="shared" si="54"/>
        <v>730.46512590966029</v>
      </c>
      <c r="AU170" s="14">
        <f t="shared" si="54"/>
        <v>710.97469534305981</v>
      </c>
      <c r="AV170" s="14">
        <f t="shared" si="55"/>
        <v>712.34518414626871</v>
      </c>
      <c r="AW170" s="14">
        <f t="shared" si="55"/>
        <v>1008.5577599175242</v>
      </c>
      <c r="AX170" s="14">
        <f t="shared" si="55"/>
        <v>1009.0220220861146</v>
      </c>
      <c r="AY170" s="14">
        <f t="shared" si="51"/>
        <v>1019.7153563972206</v>
      </c>
      <c r="AZ170" s="14">
        <f t="shared" si="56"/>
        <v>991.88127659521604</v>
      </c>
      <c r="BA170" s="14">
        <f t="shared" si="64"/>
        <v>754.84986142384253</v>
      </c>
      <c r="BB170" s="14">
        <f t="shared" si="64"/>
        <v>808.18845986239239</v>
      </c>
      <c r="BC170" s="14">
        <f t="shared" si="64"/>
        <v>885.42614320102871</v>
      </c>
      <c r="BD170" s="14">
        <f t="shared" si="57"/>
        <v>0</v>
      </c>
      <c r="BE170" s="14">
        <f t="shared" si="65"/>
        <v>1389.3672990459688</v>
      </c>
      <c r="BF170" s="14">
        <f t="shared" si="65"/>
        <v>1362.6187574371768</v>
      </c>
      <c r="BG170" s="14">
        <f t="shared" si="65"/>
        <v>1480.5542906908022</v>
      </c>
      <c r="BH170" s="14">
        <f t="shared" si="58"/>
        <v>1443.548924567684</v>
      </c>
      <c r="BI170" s="14">
        <f t="shared" si="58"/>
        <v>1324.2445894398306</v>
      </c>
      <c r="BJ170" s="14">
        <f t="shared" si="58"/>
        <v>1324.8170704183453</v>
      </c>
      <c r="BK170" s="14">
        <f t="shared" si="52"/>
        <v>1340.6967394954804</v>
      </c>
      <c r="BL170" s="14">
        <f t="shared" si="59"/>
        <v>1311.2082705508219</v>
      </c>
      <c r="BM170" s="14">
        <f t="shared" si="66"/>
        <v>1370.6477090718374</v>
      </c>
      <c r="BN170" s="14">
        <f t="shared" si="66"/>
        <v>1394.9347267376322</v>
      </c>
      <c r="BO170" s="14">
        <f t="shared" si="66"/>
        <v>1449.5934558244301</v>
      </c>
      <c r="BP170" s="14">
        <f t="shared" si="60"/>
        <v>0</v>
      </c>
      <c r="BQ170" s="14">
        <f t="shared" si="67"/>
        <v>2103.9341694211121</v>
      </c>
      <c r="BR170" s="14">
        <f t="shared" si="67"/>
        <v>2093.083883346837</v>
      </c>
      <c r="BS170" s="14">
        <f t="shared" si="67"/>
        <v>2191.5289860338621</v>
      </c>
      <c r="BT170" s="14">
        <f t="shared" si="61"/>
        <v>2155.8941087139528</v>
      </c>
      <c r="BU170" s="14">
        <f t="shared" si="61"/>
        <v>2332.8023493573546</v>
      </c>
      <c r="BV170" s="14">
        <f t="shared" si="61"/>
        <v>2333.8390925044596</v>
      </c>
      <c r="BW170" s="14">
        <f t="shared" si="53"/>
        <v>2360.4120958927006</v>
      </c>
      <c r="BX170" s="14">
        <f t="shared" si="62"/>
        <v>2303.0895471460376</v>
      </c>
      <c r="BY170" s="14">
        <f t="shared" si="68"/>
        <v>2125.4975704956796</v>
      </c>
      <c r="BZ170" s="14">
        <f t="shared" si="68"/>
        <v>2203.1231866000244</v>
      </c>
      <c r="CA170" s="14">
        <f t="shared" si="68"/>
        <v>2335.0195990254588</v>
      </c>
      <c r="CB170" s="14">
        <f t="shared" si="63"/>
        <v>0</v>
      </c>
    </row>
    <row r="171" spans="1:80" x14ac:dyDescent="0.3">
      <c r="A171" s="230" t="s">
        <v>148</v>
      </c>
      <c r="B171" s="230" t="s">
        <v>158</v>
      </c>
      <c r="C171" s="230" t="s">
        <v>165</v>
      </c>
      <c r="D171" s="230" t="s">
        <v>582</v>
      </c>
      <c r="E171" s="230" t="s">
        <v>583</v>
      </c>
      <c r="F171" s="13">
        <v>3040.4484300429049</v>
      </c>
      <c r="G171" s="13">
        <v>2982.3107176174171</v>
      </c>
      <c r="H171" s="13">
        <v>2791.5590047633141</v>
      </c>
      <c r="I171" s="13">
        <v>2093.4465653150291</v>
      </c>
      <c r="J171" s="13">
        <v>3134.7938965664557</v>
      </c>
      <c r="K171" s="13">
        <v>3155.7698429968355</v>
      </c>
      <c r="L171" s="13">
        <v>3166.1293044943623</v>
      </c>
      <c r="M171" s="13">
        <v>2974.6961678034081</v>
      </c>
      <c r="N171" s="13">
        <v>2540.095644736261</v>
      </c>
      <c r="O171" s="13">
        <v>2802.8299087938449</v>
      </c>
      <c r="P171" s="13">
        <v>2287.3179672316587</v>
      </c>
      <c r="Q171" s="13"/>
      <c r="R171" s="13">
        <v>3839.5871131235726</v>
      </c>
      <c r="S171" s="13">
        <v>3714.5459053290979</v>
      </c>
      <c r="T171" s="13">
        <v>3724.1471914663998</v>
      </c>
      <c r="U171" s="13">
        <v>3737.6495768989835</v>
      </c>
      <c r="V171" s="13">
        <v>3971.0550376715391</v>
      </c>
      <c r="W171" s="13">
        <v>3998.6810911451876</v>
      </c>
      <c r="X171" s="13">
        <v>4015.2860976386801</v>
      </c>
      <c r="Y171" s="13">
        <v>3770.3686563197061</v>
      </c>
      <c r="Z171" s="13">
        <v>3848.9188527963688</v>
      </c>
      <c r="AA171" s="13">
        <v>3591.502090173135</v>
      </c>
      <c r="AB171" s="13">
        <v>3806.4524611093375</v>
      </c>
      <c r="AC171" s="13"/>
      <c r="AD171" s="14">
        <f t="shared" si="49"/>
        <v>6880.0355431664775</v>
      </c>
      <c r="AE171" s="14">
        <f t="shared" si="49"/>
        <v>6696.856622946515</v>
      </c>
      <c r="AF171" s="14">
        <f t="shared" si="49"/>
        <v>6515.7061962297139</v>
      </c>
      <c r="AG171" s="14">
        <f t="shared" si="47"/>
        <v>5831.0961422140126</v>
      </c>
      <c r="AH171" s="165">
        <v>7105.8489342379962</v>
      </c>
      <c r="AI171" s="165">
        <v>7154.4509341420226</v>
      </c>
      <c r="AJ171" s="165">
        <v>7181.4154021330432</v>
      </c>
      <c r="AK171" s="165">
        <v>6745.0648241231138</v>
      </c>
      <c r="AL171" s="14">
        <f t="shared" si="50"/>
        <v>6389.0144975326293</v>
      </c>
      <c r="AM171" s="14">
        <f t="shared" si="50"/>
        <v>6394.3319989669799</v>
      </c>
      <c r="AN171" s="14">
        <f t="shared" si="50"/>
        <v>6093.7704283409967</v>
      </c>
      <c r="AO171" s="14">
        <f t="shared" si="48"/>
        <v>0</v>
      </c>
      <c r="AP171" s="13">
        <v>209704</v>
      </c>
      <c r="AQ171" s="13">
        <v>210989.59599999999</v>
      </c>
      <c r="AR171" s="13">
        <v>212063.41699999999</v>
      </c>
      <c r="AS171" s="14">
        <f t="shared" si="54"/>
        <v>1449.8762207887808</v>
      </c>
      <c r="AT171" s="14">
        <f t="shared" si="54"/>
        <v>1422.152518605948</v>
      </c>
      <c r="AU171" s="14">
        <f t="shared" si="54"/>
        <v>1331.190156011957</v>
      </c>
      <c r="AV171" s="14">
        <f t="shared" si="55"/>
        <v>992.20369392765178</v>
      </c>
      <c r="AW171" s="14">
        <f t="shared" si="55"/>
        <v>1485.7575709877449</v>
      </c>
      <c r="AX171" s="14">
        <f t="shared" si="55"/>
        <v>1495.6992680325507</v>
      </c>
      <c r="AY171" s="14">
        <f t="shared" si="51"/>
        <v>1500.6092075243191</v>
      </c>
      <c r="AZ171" s="14">
        <f t="shared" si="56"/>
        <v>1402.7389588857791</v>
      </c>
      <c r="BA171" s="14">
        <f t="shared" si="64"/>
        <v>1203.8961602335412</v>
      </c>
      <c r="BB171" s="14">
        <f t="shared" si="64"/>
        <v>1328.4209088650252</v>
      </c>
      <c r="BC171" s="14">
        <f t="shared" si="64"/>
        <v>1084.0904056860031</v>
      </c>
      <c r="BD171" s="14">
        <f t="shared" si="57"/>
        <v>0</v>
      </c>
      <c r="BE171" s="14">
        <f t="shared" si="65"/>
        <v>1830.9555912732101</v>
      </c>
      <c r="BF171" s="14">
        <f t="shared" si="65"/>
        <v>1771.3281126392903</v>
      </c>
      <c r="BG171" s="14">
        <f t="shared" si="65"/>
        <v>1775.9066071540835</v>
      </c>
      <c r="BH171" s="14">
        <f t="shared" si="58"/>
        <v>1771.4852522391595</v>
      </c>
      <c r="BI171" s="14">
        <f t="shared" si="58"/>
        <v>1882.1094086892983</v>
      </c>
      <c r="BJ171" s="14">
        <f t="shared" si="58"/>
        <v>1895.2029706456181</v>
      </c>
      <c r="BK171" s="14">
        <f t="shared" si="52"/>
        <v>1903.0730300268838</v>
      </c>
      <c r="BL171" s="14">
        <f t="shared" si="59"/>
        <v>1777.9439328376504</v>
      </c>
      <c r="BM171" s="14">
        <f t="shared" si="66"/>
        <v>1824.2221065707758</v>
      </c>
      <c r="BN171" s="14">
        <f t="shared" si="66"/>
        <v>1702.2176250686477</v>
      </c>
      <c r="BO171" s="14">
        <f t="shared" si="66"/>
        <v>1804.0948621510881</v>
      </c>
      <c r="BP171" s="14">
        <f t="shared" si="60"/>
        <v>0</v>
      </c>
      <c r="BQ171" s="14">
        <f t="shared" si="67"/>
        <v>3280.8318120619915</v>
      </c>
      <c r="BR171" s="14">
        <f t="shared" si="67"/>
        <v>3193.4806312452388</v>
      </c>
      <c r="BS171" s="14">
        <f t="shared" si="67"/>
        <v>3107.0967631660405</v>
      </c>
      <c r="BT171" s="14">
        <f t="shared" si="61"/>
        <v>2763.6889461668115</v>
      </c>
      <c r="BU171" s="14">
        <f t="shared" si="61"/>
        <v>3367.8669796770437</v>
      </c>
      <c r="BV171" s="14">
        <f t="shared" si="61"/>
        <v>3390.902238678168</v>
      </c>
      <c r="BW171" s="14">
        <f t="shared" si="53"/>
        <v>3403.6822375512033</v>
      </c>
      <c r="BX171" s="14">
        <f t="shared" si="62"/>
        <v>3180.6828917234293</v>
      </c>
      <c r="BY171" s="14">
        <f t="shared" si="68"/>
        <v>3028.1182668043166</v>
      </c>
      <c r="BZ171" s="14">
        <f t="shared" si="68"/>
        <v>3030.6385339336734</v>
      </c>
      <c r="CA171" s="14">
        <f t="shared" si="68"/>
        <v>2888.1852678370915</v>
      </c>
      <c r="CB171" s="14">
        <f t="shared" si="63"/>
        <v>0</v>
      </c>
    </row>
    <row r="172" spans="1:80" x14ac:dyDescent="0.3">
      <c r="A172" s="230" t="s">
        <v>154</v>
      </c>
      <c r="B172" s="230" t="s">
        <v>185</v>
      </c>
      <c r="C172" s="230" t="s">
        <v>196</v>
      </c>
      <c r="D172" s="230" t="s">
        <v>584</v>
      </c>
      <c r="E172" s="230" t="s">
        <v>585</v>
      </c>
      <c r="F172" s="13">
        <v>4208.0352802539528</v>
      </c>
      <c r="G172" s="13">
        <v>4095.8148335230007</v>
      </c>
      <c r="H172" s="13">
        <v>4224.45426892245</v>
      </c>
      <c r="I172" s="13">
        <v>3672.380142386191</v>
      </c>
      <c r="J172" s="13">
        <v>4489.2625755221379</v>
      </c>
      <c r="K172" s="13">
        <v>4540.0623017815242</v>
      </c>
      <c r="L172" s="13">
        <v>4547.0001297223098</v>
      </c>
      <c r="M172" s="13">
        <v>4453.8315917054842</v>
      </c>
      <c r="N172" s="13">
        <v>4210.2966424700444</v>
      </c>
      <c r="O172" s="13">
        <v>4063.6544406722087</v>
      </c>
      <c r="P172" s="13">
        <v>4438.843554923882</v>
      </c>
      <c r="Q172" s="13"/>
      <c r="R172" s="13">
        <v>10079.812542039785</v>
      </c>
      <c r="S172" s="13">
        <v>10240.721082303287</v>
      </c>
      <c r="T172" s="13">
        <v>10539.994082782154</v>
      </c>
      <c r="U172" s="13">
        <v>10544.1473406735</v>
      </c>
      <c r="V172" s="13">
        <v>10301.266717104612</v>
      </c>
      <c r="W172" s="13">
        <v>10419.929611095311</v>
      </c>
      <c r="X172" s="13">
        <v>10428.124468327689</v>
      </c>
      <c r="Y172" s="13">
        <v>10211.393943954095</v>
      </c>
      <c r="Z172" s="13">
        <v>10787.107617246042</v>
      </c>
      <c r="AA172" s="13">
        <v>10833.306318212588</v>
      </c>
      <c r="AB172" s="13">
        <v>11151.99366066067</v>
      </c>
      <c r="AC172" s="13"/>
      <c r="AD172" s="14">
        <f t="shared" si="49"/>
        <v>14287.847822293737</v>
      </c>
      <c r="AE172" s="14">
        <f t="shared" si="49"/>
        <v>14336.535915826287</v>
      </c>
      <c r="AF172" s="14">
        <f t="shared" si="49"/>
        <v>14764.448351704603</v>
      </c>
      <c r="AG172" s="14">
        <f t="shared" si="47"/>
        <v>14216.527483059692</v>
      </c>
      <c r="AH172" s="165">
        <v>14790.52929262675</v>
      </c>
      <c r="AI172" s="165">
        <v>14959.991912876834</v>
      </c>
      <c r="AJ172" s="165">
        <v>14975.124598049997</v>
      </c>
      <c r="AK172" s="165">
        <v>14665.225535659582</v>
      </c>
      <c r="AL172" s="14">
        <f t="shared" si="50"/>
        <v>14997.404259716086</v>
      </c>
      <c r="AM172" s="14">
        <f t="shared" si="50"/>
        <v>14896.960758884798</v>
      </c>
      <c r="AN172" s="14">
        <f t="shared" si="50"/>
        <v>15590.837215584552</v>
      </c>
      <c r="AO172" s="14">
        <f t="shared" si="48"/>
        <v>0</v>
      </c>
      <c r="AP172" s="13">
        <v>564562</v>
      </c>
      <c r="AQ172" s="13">
        <v>563026.01600000006</v>
      </c>
      <c r="AR172" s="13">
        <v>565237.85000000009</v>
      </c>
      <c r="AS172" s="14">
        <f t="shared" si="54"/>
        <v>745.36282644845971</v>
      </c>
      <c r="AT172" s="14">
        <f t="shared" si="54"/>
        <v>725.4853910682973</v>
      </c>
      <c r="AU172" s="14">
        <f t="shared" si="54"/>
        <v>748.27109669486254</v>
      </c>
      <c r="AV172" s="14">
        <f t="shared" si="55"/>
        <v>652.25762895940329</v>
      </c>
      <c r="AW172" s="14">
        <f t="shared" si="55"/>
        <v>797.3454952252398</v>
      </c>
      <c r="AX172" s="14">
        <f t="shared" si="55"/>
        <v>806.36812025779</v>
      </c>
      <c r="AY172" s="14">
        <f t="shared" si="51"/>
        <v>807.60035957597904</v>
      </c>
      <c r="AZ172" s="14">
        <f t="shared" si="56"/>
        <v>787.95706828647155</v>
      </c>
      <c r="BA172" s="14">
        <f t="shared" si="64"/>
        <v>747.79788550127034</v>
      </c>
      <c r="BB172" s="14">
        <f t="shared" si="64"/>
        <v>721.75251679172993</v>
      </c>
      <c r="BC172" s="14">
        <f t="shared" si="64"/>
        <v>788.39048796705708</v>
      </c>
      <c r="BD172" s="14">
        <f t="shared" si="57"/>
        <v>0</v>
      </c>
      <c r="BE172" s="14">
        <f t="shared" si="65"/>
        <v>1785.4217148939858</v>
      </c>
      <c r="BF172" s="14">
        <f t="shared" si="65"/>
        <v>1813.9231975059049</v>
      </c>
      <c r="BG172" s="14">
        <f t="shared" si="65"/>
        <v>1866.9329644542415</v>
      </c>
      <c r="BH172" s="14">
        <f t="shared" si="58"/>
        <v>1872.7637872906921</v>
      </c>
      <c r="BI172" s="14">
        <f t="shared" si="58"/>
        <v>1829.6253502261984</v>
      </c>
      <c r="BJ172" s="14">
        <f t="shared" si="58"/>
        <v>1850.7012669011922</v>
      </c>
      <c r="BK172" s="14">
        <f t="shared" si="52"/>
        <v>1852.1567693112938</v>
      </c>
      <c r="BL172" s="14">
        <f t="shared" si="59"/>
        <v>1806.5658455027549</v>
      </c>
      <c r="BM172" s="14">
        <f t="shared" si="66"/>
        <v>1915.9163716594651</v>
      </c>
      <c r="BN172" s="14">
        <f t="shared" si="66"/>
        <v>1924.1218008321282</v>
      </c>
      <c r="BO172" s="14">
        <f t="shared" si="66"/>
        <v>1980.7243970517818</v>
      </c>
      <c r="BP172" s="14">
        <f t="shared" si="60"/>
        <v>0</v>
      </c>
      <c r="BQ172" s="14">
        <f t="shared" si="67"/>
        <v>2530.7845413424457</v>
      </c>
      <c r="BR172" s="14">
        <f t="shared" si="67"/>
        <v>2539.408588574202</v>
      </c>
      <c r="BS172" s="14">
        <f t="shared" si="67"/>
        <v>2615.2040611491038</v>
      </c>
      <c r="BT172" s="14">
        <f t="shared" si="61"/>
        <v>2525.0214162500956</v>
      </c>
      <c r="BU172" s="14">
        <f t="shared" si="61"/>
        <v>2626.970845451438</v>
      </c>
      <c r="BV172" s="14">
        <f t="shared" si="61"/>
        <v>2657.069387158982</v>
      </c>
      <c r="BW172" s="14">
        <f t="shared" si="53"/>
        <v>2659.7571288872723</v>
      </c>
      <c r="BX172" s="14">
        <f t="shared" si="62"/>
        <v>2594.5229137892265</v>
      </c>
      <c r="BY172" s="14">
        <f t="shared" si="68"/>
        <v>2663.714257160736</v>
      </c>
      <c r="BZ172" s="14">
        <f t="shared" si="68"/>
        <v>2645.8743176238581</v>
      </c>
      <c r="CA172" s="14">
        <f t="shared" si="68"/>
        <v>2769.1148850188392</v>
      </c>
      <c r="CB172" s="14">
        <f t="shared" si="63"/>
        <v>0</v>
      </c>
    </row>
    <row r="173" spans="1:80" x14ac:dyDescent="0.3">
      <c r="A173" s="230" t="s">
        <v>181</v>
      </c>
      <c r="B173" s="230" t="s">
        <v>205</v>
      </c>
      <c r="C173" s="230" t="s">
        <v>229</v>
      </c>
      <c r="D173" s="230" t="s">
        <v>587</v>
      </c>
      <c r="E173" s="230" t="s">
        <v>588</v>
      </c>
      <c r="F173" s="13">
        <v>1077.6020889371464</v>
      </c>
      <c r="G173" s="13">
        <v>994.48811489434843</v>
      </c>
      <c r="H173" s="13">
        <v>1039.6807171450346</v>
      </c>
      <c r="I173" s="13">
        <v>1012.3567892018007</v>
      </c>
      <c r="J173" s="13">
        <v>1075.4116446992707</v>
      </c>
      <c r="K173" s="13">
        <v>1048.3593013080483</v>
      </c>
      <c r="L173" s="13">
        <v>1112.4655926467983</v>
      </c>
      <c r="M173" s="13">
        <v>1082.7221103443021</v>
      </c>
      <c r="N173" s="13">
        <v>1118.8770743685018</v>
      </c>
      <c r="O173" s="13">
        <v>1119.4605415477158</v>
      </c>
      <c r="P173" s="13">
        <v>1172.4723423046476</v>
      </c>
      <c r="Q173" s="13"/>
      <c r="R173" s="13">
        <v>2300.3398447315844</v>
      </c>
      <c r="S173" s="13">
        <v>2377.8767328736176</v>
      </c>
      <c r="T173" s="13">
        <v>2481.2567415124636</v>
      </c>
      <c r="U173" s="13">
        <v>2481.0619755541011</v>
      </c>
      <c r="V173" s="13">
        <v>2354.9314751046086</v>
      </c>
      <c r="W173" s="13">
        <v>2417.1957900292196</v>
      </c>
      <c r="X173" s="13">
        <v>2483.0173656459797</v>
      </c>
      <c r="Y173" s="13">
        <v>2409.3593878789625</v>
      </c>
      <c r="Z173" s="13">
        <v>2353.0585440844588</v>
      </c>
      <c r="AA173" s="13">
        <v>2328.1475599056776</v>
      </c>
      <c r="AB173" s="13">
        <v>2544.6670047226694</v>
      </c>
      <c r="AC173" s="13"/>
      <c r="AD173" s="14">
        <f t="shared" si="49"/>
        <v>3377.9419336687306</v>
      </c>
      <c r="AE173" s="14">
        <f t="shared" si="49"/>
        <v>3372.3648477679662</v>
      </c>
      <c r="AF173" s="14">
        <f t="shared" si="49"/>
        <v>3520.9374586574982</v>
      </c>
      <c r="AG173" s="14">
        <f t="shared" si="47"/>
        <v>3493.418764755902</v>
      </c>
      <c r="AH173" s="165">
        <v>3430.3431198038797</v>
      </c>
      <c r="AI173" s="165">
        <v>3465.5550913372676</v>
      </c>
      <c r="AJ173" s="165">
        <v>3595.4829582927778</v>
      </c>
      <c r="AK173" s="165">
        <v>3492.0814982232646</v>
      </c>
      <c r="AL173" s="14">
        <f t="shared" si="50"/>
        <v>3471.9356184529606</v>
      </c>
      <c r="AM173" s="14">
        <f t="shared" si="50"/>
        <v>3447.6081014533934</v>
      </c>
      <c r="AN173" s="14">
        <f t="shared" si="50"/>
        <v>3717.1393470273169</v>
      </c>
      <c r="AO173" s="14">
        <f t="shared" si="48"/>
        <v>0</v>
      </c>
      <c r="AP173" s="13">
        <v>158473</v>
      </c>
      <c r="AQ173" s="13">
        <v>159809.78899999999</v>
      </c>
      <c r="AR173" s="13">
        <v>160479.18900000001</v>
      </c>
      <c r="AS173" s="14">
        <f t="shared" si="54"/>
        <v>679.99096939992705</v>
      </c>
      <c r="AT173" s="14">
        <f t="shared" si="54"/>
        <v>627.54419673657242</v>
      </c>
      <c r="AU173" s="14">
        <f t="shared" si="54"/>
        <v>656.06173742216947</v>
      </c>
      <c r="AV173" s="14">
        <f t="shared" si="55"/>
        <v>633.47608149448263</v>
      </c>
      <c r="AW173" s="14">
        <f t="shared" si="55"/>
        <v>672.93227244000093</v>
      </c>
      <c r="AX173" s="14">
        <f t="shared" si="55"/>
        <v>656.00443368838216</v>
      </c>
      <c r="AY173" s="14">
        <f t="shared" si="51"/>
        <v>696.11855419369738</v>
      </c>
      <c r="AZ173" s="14">
        <f t="shared" si="56"/>
        <v>674.68069666298106</v>
      </c>
      <c r="BA173" s="14">
        <f t="shared" si="64"/>
        <v>700.1304997458584</v>
      </c>
      <c r="BB173" s="14">
        <f t="shared" si="64"/>
        <v>700.49560077181241</v>
      </c>
      <c r="BC173" s="14">
        <f t="shared" si="64"/>
        <v>733.66741151547842</v>
      </c>
      <c r="BD173" s="14">
        <f t="shared" si="57"/>
        <v>0</v>
      </c>
      <c r="BE173" s="14">
        <f t="shared" si="65"/>
        <v>1451.5657839074067</v>
      </c>
      <c r="BF173" s="14">
        <f t="shared" si="65"/>
        <v>1500.4932908909516</v>
      </c>
      <c r="BG173" s="14">
        <f t="shared" si="65"/>
        <v>1565.7283837072964</v>
      </c>
      <c r="BH173" s="14">
        <f t="shared" si="58"/>
        <v>1552.5093869901182</v>
      </c>
      <c r="BI173" s="14">
        <f t="shared" si="58"/>
        <v>1473.5839962247924</v>
      </c>
      <c r="BJ173" s="14">
        <f t="shared" si="58"/>
        <v>1512.5455112322436</v>
      </c>
      <c r="BK173" s="14">
        <f t="shared" si="52"/>
        <v>1553.7329604045594</v>
      </c>
      <c r="BL173" s="14">
        <f t="shared" si="59"/>
        <v>1501.3531679045077</v>
      </c>
      <c r="BM173" s="14">
        <f t="shared" si="66"/>
        <v>1472.4120210711617</v>
      </c>
      <c r="BN173" s="14">
        <f t="shared" si="66"/>
        <v>1456.8241247760345</v>
      </c>
      <c r="BO173" s="14">
        <f t="shared" si="66"/>
        <v>1592.309845752108</v>
      </c>
      <c r="BP173" s="14">
        <f t="shared" si="60"/>
        <v>0</v>
      </c>
      <c r="BQ173" s="14">
        <f t="shared" si="67"/>
        <v>2131.5567533073336</v>
      </c>
      <c r="BR173" s="14">
        <f t="shared" si="67"/>
        <v>2128.0374876275241</v>
      </c>
      <c r="BS173" s="14">
        <f t="shared" si="67"/>
        <v>2221.7901211294657</v>
      </c>
      <c r="BT173" s="14">
        <f t="shared" si="61"/>
        <v>2185.9854684846009</v>
      </c>
      <c r="BU173" s="14">
        <f t="shared" si="61"/>
        <v>2146.5162686647936</v>
      </c>
      <c r="BV173" s="14">
        <f t="shared" si="61"/>
        <v>2168.5499449206254</v>
      </c>
      <c r="BW173" s="14">
        <f t="shared" si="53"/>
        <v>2249.8515145982565</v>
      </c>
      <c r="BX173" s="14">
        <f t="shared" si="62"/>
        <v>2176.0338645674888</v>
      </c>
      <c r="BY173" s="14">
        <f t="shared" si="68"/>
        <v>2172.54252081702</v>
      </c>
      <c r="BZ173" s="14">
        <f t="shared" si="68"/>
        <v>2157.3197255478472</v>
      </c>
      <c r="CA173" s="14">
        <f t="shared" si="68"/>
        <v>2325.9772572675865</v>
      </c>
      <c r="CB173" s="14">
        <f t="shared" si="63"/>
        <v>0</v>
      </c>
    </row>
    <row r="174" spans="1:80" x14ac:dyDescent="0.3">
      <c r="A174" s="230" t="s">
        <v>181</v>
      </c>
      <c r="B174" s="230" t="s">
        <v>205</v>
      </c>
      <c r="C174" s="230" t="s">
        <v>235</v>
      </c>
      <c r="D174" s="230" t="s">
        <v>589</v>
      </c>
      <c r="E174" s="230" t="s">
        <v>590</v>
      </c>
      <c r="F174" s="13">
        <v>6447.3026349386073</v>
      </c>
      <c r="G174" s="13">
        <v>6640.1603051989969</v>
      </c>
      <c r="H174" s="13">
        <v>7028.7270012027238</v>
      </c>
      <c r="I174" s="13">
        <v>7111.7962685659131</v>
      </c>
      <c r="J174" s="13">
        <v>6430.4082325081699</v>
      </c>
      <c r="K174" s="13">
        <v>6450.5800702834622</v>
      </c>
      <c r="L174" s="13">
        <v>6736.5461062398244</v>
      </c>
      <c r="M174" s="13">
        <v>6703.5909909321563</v>
      </c>
      <c r="N174" s="13">
        <v>7515.8688856694034</v>
      </c>
      <c r="O174" s="13">
        <v>7442.9914409647336</v>
      </c>
      <c r="P174" s="13">
        <v>7832.4886098780535</v>
      </c>
      <c r="Q174" s="13"/>
      <c r="R174" s="13">
        <v>16083.94387622015</v>
      </c>
      <c r="S174" s="13">
        <v>15736.000736846861</v>
      </c>
      <c r="T174" s="13">
        <v>16366.047522490859</v>
      </c>
      <c r="U174" s="13">
        <v>16517.257660180883</v>
      </c>
      <c r="V174" s="13">
        <v>16460.993606704073</v>
      </c>
      <c r="W174" s="13">
        <v>16275.295687134461</v>
      </c>
      <c r="X174" s="13">
        <v>17018.23538473302</v>
      </c>
      <c r="Y174" s="13">
        <v>17185.356053160991</v>
      </c>
      <c r="Z174" s="13">
        <v>16339.278001224427</v>
      </c>
      <c r="AA174" s="13">
        <v>15907.065770887119</v>
      </c>
      <c r="AB174" s="13">
        <v>16621.938150799771</v>
      </c>
      <c r="AC174" s="13"/>
      <c r="AD174" s="14">
        <f t="shared" si="49"/>
        <v>22531.246511158759</v>
      </c>
      <c r="AE174" s="14">
        <f t="shared" si="49"/>
        <v>22376.16104204586</v>
      </c>
      <c r="AF174" s="14">
        <f t="shared" si="49"/>
        <v>23394.774523693581</v>
      </c>
      <c r="AG174" s="14">
        <f t="shared" si="47"/>
        <v>23629.053928746798</v>
      </c>
      <c r="AH174" s="165">
        <v>22891.401839212245</v>
      </c>
      <c r="AI174" s="165">
        <v>22725.875757417918</v>
      </c>
      <c r="AJ174" s="165">
        <v>23754.781490972844</v>
      </c>
      <c r="AK174" s="165">
        <v>23888.947044093147</v>
      </c>
      <c r="AL174" s="14">
        <f t="shared" si="50"/>
        <v>23855.146886893832</v>
      </c>
      <c r="AM174" s="14">
        <f t="shared" si="50"/>
        <v>23350.057211851854</v>
      </c>
      <c r="AN174" s="14">
        <f t="shared" si="50"/>
        <v>24454.426760677823</v>
      </c>
      <c r="AO174" s="14">
        <f t="shared" si="48"/>
        <v>0</v>
      </c>
      <c r="AP174" s="13">
        <v>852353</v>
      </c>
      <c r="AQ174" s="13">
        <v>860453.73200000008</v>
      </c>
      <c r="AR174" s="13">
        <v>867419.625</v>
      </c>
      <c r="AS174" s="14">
        <f t="shared" si="54"/>
        <v>756.41226521624333</v>
      </c>
      <c r="AT174" s="14">
        <f t="shared" si="54"/>
        <v>779.03876741197564</v>
      </c>
      <c r="AU174" s="14">
        <f t="shared" si="54"/>
        <v>824.62629933873927</v>
      </c>
      <c r="AV174" s="14">
        <f t="shared" si="55"/>
        <v>826.51698796582275</v>
      </c>
      <c r="AW174" s="14">
        <f t="shared" si="55"/>
        <v>747.32760093463912</v>
      </c>
      <c r="AX174" s="14">
        <f t="shared" si="55"/>
        <v>749.67192661132663</v>
      </c>
      <c r="AY174" s="14">
        <f t="shared" si="51"/>
        <v>782.90625697929158</v>
      </c>
      <c r="AZ174" s="14">
        <f t="shared" si="56"/>
        <v>772.81984379038647</v>
      </c>
      <c r="BA174" s="14">
        <f t="shared" si="64"/>
        <v>873.477399906193</v>
      </c>
      <c r="BB174" s="14">
        <f t="shared" si="64"/>
        <v>865.00774697839677</v>
      </c>
      <c r="BC174" s="14">
        <f t="shared" si="64"/>
        <v>910.27423306917024</v>
      </c>
      <c r="BD174" s="14">
        <f t="shared" si="57"/>
        <v>0</v>
      </c>
      <c r="BE174" s="14">
        <f t="shared" si="65"/>
        <v>1887.0050174305893</v>
      </c>
      <c r="BF174" s="14">
        <f t="shared" si="65"/>
        <v>1846.1835339169172</v>
      </c>
      <c r="BG174" s="14">
        <f t="shared" si="65"/>
        <v>1920.1020612927812</v>
      </c>
      <c r="BH174" s="14">
        <f t="shared" si="58"/>
        <v>1919.5985845501432</v>
      </c>
      <c r="BI174" s="14">
        <f t="shared" si="58"/>
        <v>1913.0597026341993</v>
      </c>
      <c r="BJ174" s="14">
        <f t="shared" si="58"/>
        <v>1891.4783075325729</v>
      </c>
      <c r="BK174" s="14">
        <f t="shared" si="52"/>
        <v>1977.8210904119849</v>
      </c>
      <c r="BL174" s="14">
        <f t="shared" si="59"/>
        <v>1981.2044318412777</v>
      </c>
      <c r="BM174" s="14">
        <f t="shared" si="66"/>
        <v>1898.9141883603829</v>
      </c>
      <c r="BN174" s="14">
        <f t="shared" si="66"/>
        <v>1848.6834537765847</v>
      </c>
      <c r="BO174" s="14">
        <f t="shared" si="66"/>
        <v>1931.7643160387584</v>
      </c>
      <c r="BP174" s="14">
        <f t="shared" si="60"/>
        <v>0</v>
      </c>
      <c r="BQ174" s="14">
        <f t="shared" si="67"/>
        <v>2643.4172826468325</v>
      </c>
      <c r="BR174" s="14">
        <f t="shared" si="67"/>
        <v>2625.2223013288931</v>
      </c>
      <c r="BS174" s="14">
        <f t="shared" si="67"/>
        <v>2744.7283606315204</v>
      </c>
      <c r="BT174" s="14">
        <f t="shared" si="61"/>
        <v>2746.1155725159661</v>
      </c>
      <c r="BU174" s="14">
        <f t="shared" si="61"/>
        <v>2660.3873035688389</v>
      </c>
      <c r="BV174" s="14">
        <f t="shared" si="61"/>
        <v>2641.1502341438986</v>
      </c>
      <c r="BW174" s="14">
        <f t="shared" si="53"/>
        <v>2760.7273473912765</v>
      </c>
      <c r="BX174" s="14">
        <f t="shared" si="62"/>
        <v>2754.0242756316643</v>
      </c>
      <c r="BY174" s="14">
        <f t="shared" si="68"/>
        <v>2772.391588266576</v>
      </c>
      <c r="BZ174" s="14">
        <f t="shared" si="68"/>
        <v>2713.6912007549818</v>
      </c>
      <c r="CA174" s="14">
        <f t="shared" si="68"/>
        <v>2842.0385491079282</v>
      </c>
      <c r="CB174" s="14">
        <f t="shared" si="63"/>
        <v>0</v>
      </c>
    </row>
    <row r="175" spans="1:80" x14ac:dyDescent="0.3">
      <c r="A175" s="230" t="s">
        <v>163</v>
      </c>
      <c r="B175" s="230" t="s">
        <v>198</v>
      </c>
      <c r="C175" s="230" t="s">
        <v>239</v>
      </c>
      <c r="D175" s="230" t="s">
        <v>591</v>
      </c>
      <c r="E175" s="230" t="s">
        <v>592</v>
      </c>
      <c r="F175" s="13">
        <v>1199.9581241323051</v>
      </c>
      <c r="G175" s="13">
        <v>1130.0546571660755</v>
      </c>
      <c r="H175" s="13">
        <v>1158.1078966834284</v>
      </c>
      <c r="I175" s="13">
        <v>1176.3253901719186</v>
      </c>
      <c r="J175" s="13">
        <v>1107.4364329530315</v>
      </c>
      <c r="K175" s="13">
        <v>1124.1516253939487</v>
      </c>
      <c r="L175" s="13">
        <v>1258.7258872673428</v>
      </c>
      <c r="M175" s="13">
        <v>1235.0677368599775</v>
      </c>
      <c r="N175" s="13">
        <v>1264.4679349564913</v>
      </c>
      <c r="O175" s="13">
        <v>1333.5092905874262</v>
      </c>
      <c r="P175" s="13">
        <v>1477.8761168320998</v>
      </c>
      <c r="Q175" s="13"/>
      <c r="R175" s="13">
        <v>2743.1672809987085</v>
      </c>
      <c r="S175" s="13">
        <v>2673.6954818223062</v>
      </c>
      <c r="T175" s="13">
        <v>2892.6476745117884</v>
      </c>
      <c r="U175" s="13">
        <v>2892.0374159648736</v>
      </c>
      <c r="V175" s="13">
        <v>2569.232993969526</v>
      </c>
      <c r="W175" s="13">
        <v>2595.9951583690254</v>
      </c>
      <c r="X175" s="13">
        <v>3085.9995403729072</v>
      </c>
      <c r="Y175" s="13">
        <v>2981.2248270625278</v>
      </c>
      <c r="Z175" s="13">
        <v>2725.0365457876233</v>
      </c>
      <c r="AA175" s="13">
        <v>2831.7559972117424</v>
      </c>
      <c r="AB175" s="13">
        <v>2969.7704534782306</v>
      </c>
      <c r="AC175" s="13"/>
      <c r="AD175" s="14">
        <f t="shared" si="49"/>
        <v>3943.1254051310134</v>
      </c>
      <c r="AE175" s="14">
        <f t="shared" si="49"/>
        <v>3803.7501389883819</v>
      </c>
      <c r="AF175" s="14">
        <f t="shared" si="49"/>
        <v>4050.7555711952168</v>
      </c>
      <c r="AG175" s="14">
        <f t="shared" si="47"/>
        <v>4068.3628061367922</v>
      </c>
      <c r="AH175" s="165">
        <v>3676.6694269225582</v>
      </c>
      <c r="AI175" s="165">
        <v>3720.1467837629743</v>
      </c>
      <c r="AJ175" s="165">
        <v>4344.7254276402509</v>
      </c>
      <c r="AK175" s="165">
        <v>4216.292563922505</v>
      </c>
      <c r="AL175" s="14">
        <f t="shared" si="50"/>
        <v>3989.5044807441145</v>
      </c>
      <c r="AM175" s="14">
        <f t="shared" si="50"/>
        <v>4165.2652877991686</v>
      </c>
      <c r="AN175" s="14">
        <f t="shared" si="50"/>
        <v>4447.6465703103304</v>
      </c>
      <c r="AO175" s="14">
        <f t="shared" si="48"/>
        <v>0</v>
      </c>
      <c r="AP175" s="13">
        <v>244796</v>
      </c>
      <c r="AQ175" s="13">
        <v>248341.15599999999</v>
      </c>
      <c r="AR175" s="13">
        <v>250861.43599999999</v>
      </c>
      <c r="AS175" s="14">
        <f t="shared" si="54"/>
        <v>490.18698186747542</v>
      </c>
      <c r="AT175" s="14">
        <f t="shared" si="54"/>
        <v>461.6311774563618</v>
      </c>
      <c r="AU175" s="14">
        <f t="shared" si="54"/>
        <v>473.09102137429875</v>
      </c>
      <c r="AV175" s="14">
        <f t="shared" si="55"/>
        <v>473.67315555699463</v>
      </c>
      <c r="AW175" s="14">
        <f t="shared" si="55"/>
        <v>445.93350968899875</v>
      </c>
      <c r="AX175" s="14">
        <f t="shared" si="55"/>
        <v>452.66424764244425</v>
      </c>
      <c r="AY175" s="14">
        <f t="shared" si="51"/>
        <v>506.85351857963599</v>
      </c>
      <c r="AZ175" s="14">
        <f t="shared" si="56"/>
        <v>492.33064936293255</v>
      </c>
      <c r="BA175" s="14">
        <f t="shared" si="64"/>
        <v>509.16567971379311</v>
      </c>
      <c r="BB175" s="14">
        <f t="shared" si="64"/>
        <v>536.96669213677433</v>
      </c>
      <c r="BC175" s="14">
        <f t="shared" si="64"/>
        <v>595.09915337274981</v>
      </c>
      <c r="BD175" s="14">
        <f t="shared" si="57"/>
        <v>0</v>
      </c>
      <c r="BE175" s="14">
        <f t="shared" si="65"/>
        <v>1120.5931800350938</v>
      </c>
      <c r="BF175" s="14">
        <f t="shared" si="65"/>
        <v>1092.2137133867818</v>
      </c>
      <c r="BG175" s="14">
        <f t="shared" si="65"/>
        <v>1181.6564300526923</v>
      </c>
      <c r="BH175" s="14">
        <f t="shared" si="58"/>
        <v>1164.5421413617298</v>
      </c>
      <c r="BI175" s="14">
        <f t="shared" si="58"/>
        <v>1034.5578781027846</v>
      </c>
      <c r="BJ175" s="14">
        <f t="shared" si="58"/>
        <v>1045.3342491363073</v>
      </c>
      <c r="BK175" s="14">
        <f t="shared" si="52"/>
        <v>1242.6452345147768</v>
      </c>
      <c r="BL175" s="14">
        <f t="shared" si="59"/>
        <v>1188.3950257952472</v>
      </c>
      <c r="BM175" s="14">
        <f t="shared" si="66"/>
        <v>1097.2955871187228</v>
      </c>
      <c r="BN175" s="14">
        <f t="shared" si="66"/>
        <v>1140.2685091840931</v>
      </c>
      <c r="BO175" s="14">
        <f t="shared" si="66"/>
        <v>1195.8430496627916</v>
      </c>
      <c r="BP175" s="14">
        <f t="shared" si="60"/>
        <v>0</v>
      </c>
      <c r="BQ175" s="14">
        <f t="shared" si="67"/>
        <v>1610.7801619025693</v>
      </c>
      <c r="BR175" s="14">
        <f t="shared" si="67"/>
        <v>1553.8448908431435</v>
      </c>
      <c r="BS175" s="14">
        <f t="shared" si="67"/>
        <v>1654.7474514269911</v>
      </c>
      <c r="BT175" s="14">
        <f t="shared" si="61"/>
        <v>1638.2152969187246</v>
      </c>
      <c r="BU175" s="14">
        <f t="shared" si="61"/>
        <v>1480.4913877917836</v>
      </c>
      <c r="BV175" s="14">
        <f t="shared" si="61"/>
        <v>1497.9984967787516</v>
      </c>
      <c r="BW175" s="14">
        <f t="shared" si="53"/>
        <v>1749.4987530944129</v>
      </c>
      <c r="BX175" s="14">
        <f t="shared" si="62"/>
        <v>1680.7256751581799</v>
      </c>
      <c r="BY175" s="14">
        <f t="shared" si="68"/>
        <v>1606.4612668325158</v>
      </c>
      <c r="BZ175" s="14">
        <f t="shared" si="68"/>
        <v>1677.2352013208672</v>
      </c>
      <c r="CA175" s="14">
        <f t="shared" si="68"/>
        <v>1790.9422030355413</v>
      </c>
      <c r="CB175" s="14">
        <f t="shared" si="63"/>
        <v>0</v>
      </c>
    </row>
    <row r="176" spans="1:80" x14ac:dyDescent="0.3">
      <c r="A176" s="230" t="s">
        <v>148</v>
      </c>
      <c r="B176" s="230" t="s">
        <v>158</v>
      </c>
      <c r="C176" s="230" t="s">
        <v>174</v>
      </c>
      <c r="D176" s="230" t="s">
        <v>593</v>
      </c>
      <c r="E176" s="230" t="s">
        <v>594</v>
      </c>
      <c r="F176" s="13">
        <v>2227.3037860411305</v>
      </c>
      <c r="G176" s="13">
        <v>2753.2311613356869</v>
      </c>
      <c r="H176" s="13">
        <v>3297.8614692669489</v>
      </c>
      <c r="I176" s="13">
        <v>3158.8979018381951</v>
      </c>
      <c r="J176" s="13">
        <v>3079.9605015771231</v>
      </c>
      <c r="K176" s="13">
        <v>2546.8306185339861</v>
      </c>
      <c r="L176" s="13">
        <v>2975.556102183029</v>
      </c>
      <c r="M176" s="13">
        <v>3006.7373047808487</v>
      </c>
      <c r="N176" s="13">
        <v>3579.0502186132735</v>
      </c>
      <c r="O176" s="13">
        <v>3293.9137110816646</v>
      </c>
      <c r="P176" s="13">
        <v>3138.2683068009155</v>
      </c>
      <c r="Q176" s="13"/>
      <c r="R176" s="13">
        <v>6439.8153482165917</v>
      </c>
      <c r="S176" s="13">
        <v>6465.4606791123897</v>
      </c>
      <c r="T176" s="13">
        <v>6841.803703278948</v>
      </c>
      <c r="U176" s="13">
        <v>6893.579362303306</v>
      </c>
      <c r="V176" s="13">
        <v>6247.8559558354955</v>
      </c>
      <c r="W176" s="13">
        <v>6236.9825419328909</v>
      </c>
      <c r="X176" s="13">
        <v>6593.2942700071326</v>
      </c>
      <c r="Y176" s="13">
        <v>6223.7282912864848</v>
      </c>
      <c r="Z176" s="13">
        <v>7096.7263954578693</v>
      </c>
      <c r="AA176" s="13">
        <v>6761.315672205903</v>
      </c>
      <c r="AB176" s="13">
        <v>6738.1184684023801</v>
      </c>
      <c r="AC176" s="13"/>
      <c r="AD176" s="14">
        <f t="shared" si="49"/>
        <v>8667.1191342577222</v>
      </c>
      <c r="AE176" s="14">
        <f t="shared" si="49"/>
        <v>9218.6918404480766</v>
      </c>
      <c r="AF176" s="14">
        <f t="shared" si="49"/>
        <v>10139.665172545898</v>
      </c>
      <c r="AG176" s="14">
        <f t="shared" si="47"/>
        <v>10052.4772641415</v>
      </c>
      <c r="AH176" s="165">
        <v>9327.8164574126185</v>
      </c>
      <c r="AI176" s="165">
        <v>8783.8131604668761</v>
      </c>
      <c r="AJ176" s="165">
        <v>9568.8503721901634</v>
      </c>
      <c r="AK176" s="165">
        <v>9230.4655960673335</v>
      </c>
      <c r="AL176" s="14">
        <f t="shared" si="50"/>
        <v>10675.776614071143</v>
      </c>
      <c r="AM176" s="14">
        <f t="shared" si="50"/>
        <v>10055.229383287568</v>
      </c>
      <c r="AN176" s="14">
        <f t="shared" si="50"/>
        <v>9876.3867752032966</v>
      </c>
      <c r="AO176" s="14">
        <f t="shared" si="48"/>
        <v>0</v>
      </c>
      <c r="AP176" s="13">
        <v>324650</v>
      </c>
      <c r="AQ176" s="13">
        <v>325316.674</v>
      </c>
      <c r="AR176" s="13">
        <v>326254.97399999999</v>
      </c>
      <c r="AS176" s="14">
        <f t="shared" si="54"/>
        <v>686.06307902083188</v>
      </c>
      <c r="AT176" s="14">
        <f t="shared" si="54"/>
        <v>848.06134647641682</v>
      </c>
      <c r="AU176" s="14">
        <f t="shared" si="54"/>
        <v>1015.8205665384102</v>
      </c>
      <c r="AV176" s="14">
        <f t="shared" si="55"/>
        <v>971.02243884314237</v>
      </c>
      <c r="AW176" s="14">
        <f t="shared" si="55"/>
        <v>946.75765115474019</v>
      </c>
      <c r="AX176" s="14">
        <f t="shared" si="55"/>
        <v>782.87736906285534</v>
      </c>
      <c r="AY176" s="14">
        <f t="shared" si="51"/>
        <v>914.66449155416763</v>
      </c>
      <c r="AZ176" s="14">
        <f t="shared" si="56"/>
        <v>921.59125358832034</v>
      </c>
      <c r="BA176" s="14">
        <f t="shared" si="64"/>
        <v>1100.1742316513644</v>
      </c>
      <c r="BB176" s="14">
        <f t="shared" si="64"/>
        <v>1012.5253251180308</v>
      </c>
      <c r="BC176" s="14">
        <f t="shared" si="64"/>
        <v>964.68105007151144</v>
      </c>
      <c r="BD176" s="14">
        <f t="shared" si="57"/>
        <v>0</v>
      </c>
      <c r="BE176" s="14">
        <f t="shared" si="65"/>
        <v>1983.6178494429666</v>
      </c>
      <c r="BF176" s="14">
        <f t="shared" si="65"/>
        <v>1991.5172275103619</v>
      </c>
      <c r="BG176" s="14">
        <f t="shared" si="65"/>
        <v>2107.4399209237476</v>
      </c>
      <c r="BH176" s="14">
        <f t="shared" si="58"/>
        <v>2119.0365921124921</v>
      </c>
      <c r="BI176" s="14">
        <f t="shared" si="58"/>
        <v>1920.545872737988</v>
      </c>
      <c r="BJ176" s="14">
        <f t="shared" si="58"/>
        <v>1917.2034637034592</v>
      </c>
      <c r="BK176" s="14">
        <f t="shared" si="52"/>
        <v>2026.7311198463599</v>
      </c>
      <c r="BL176" s="14">
        <f t="shared" si="59"/>
        <v>1907.6270975983603</v>
      </c>
      <c r="BM176" s="14">
        <f t="shared" si="66"/>
        <v>2181.4825253801373</v>
      </c>
      <c r="BN176" s="14">
        <f t="shared" si="66"/>
        <v>2078.3796874198656</v>
      </c>
      <c r="BO176" s="14">
        <f t="shared" si="66"/>
        <v>2071.2490342263795</v>
      </c>
      <c r="BP176" s="14">
        <f t="shared" si="60"/>
        <v>0</v>
      </c>
      <c r="BQ176" s="14">
        <f t="shared" si="67"/>
        <v>2669.6809284637984</v>
      </c>
      <c r="BR176" s="14">
        <f t="shared" si="67"/>
        <v>2839.5785739867783</v>
      </c>
      <c r="BS176" s="14">
        <f t="shared" si="67"/>
        <v>3123.2604874621584</v>
      </c>
      <c r="BT176" s="14">
        <f t="shared" si="61"/>
        <v>3090.0590309556346</v>
      </c>
      <c r="BU176" s="14">
        <f t="shared" si="61"/>
        <v>2867.3035238927282</v>
      </c>
      <c r="BV176" s="14">
        <f t="shared" si="61"/>
        <v>2700.0808327663144</v>
      </c>
      <c r="BW176" s="14">
        <f t="shared" si="53"/>
        <v>2941.3956114005282</v>
      </c>
      <c r="BX176" s="14">
        <f t="shared" si="62"/>
        <v>2829.2183511866806</v>
      </c>
      <c r="BY176" s="14">
        <f t="shared" si="68"/>
        <v>3281.6567570315015</v>
      </c>
      <c r="BZ176" s="14">
        <f t="shared" si="68"/>
        <v>3090.9050125378963</v>
      </c>
      <c r="CA176" s="14">
        <f t="shared" si="68"/>
        <v>3035.9300842978914</v>
      </c>
      <c r="CB176" s="14">
        <f t="shared" si="63"/>
        <v>0</v>
      </c>
    </row>
    <row r="177" spans="1:80" x14ac:dyDescent="0.3">
      <c r="A177" s="230" t="s">
        <v>172</v>
      </c>
      <c r="B177" s="230" t="s">
        <v>213</v>
      </c>
      <c r="C177" s="230" t="s">
        <v>224</v>
      </c>
      <c r="D177" s="230" t="s">
        <v>595</v>
      </c>
      <c r="E177" s="230" t="s">
        <v>596</v>
      </c>
      <c r="F177" s="13">
        <v>3318.7189834402338</v>
      </c>
      <c r="G177" s="13">
        <v>3497.1132617100902</v>
      </c>
      <c r="H177" s="13">
        <v>3843.8612879283528</v>
      </c>
      <c r="I177" s="13">
        <v>3637.677376279587</v>
      </c>
      <c r="J177" s="13">
        <v>3399.8790506290597</v>
      </c>
      <c r="K177" s="13">
        <v>3577.1603089079972</v>
      </c>
      <c r="L177" s="13">
        <v>3945.1917495058383</v>
      </c>
      <c r="M177" s="13">
        <v>3632.5687839401089</v>
      </c>
      <c r="N177" s="13">
        <v>4017.0255503387634</v>
      </c>
      <c r="O177" s="13">
        <v>4001.5534931965021</v>
      </c>
      <c r="P177" s="13">
        <v>4274.6972596830647</v>
      </c>
      <c r="Q177" s="13"/>
      <c r="R177" s="13">
        <v>8033.9889420931413</v>
      </c>
      <c r="S177" s="13">
        <v>8149.0516437061497</v>
      </c>
      <c r="T177" s="13">
        <v>8639.728058719038</v>
      </c>
      <c r="U177" s="13">
        <v>8862.3312787740524</v>
      </c>
      <c r="V177" s="13">
        <v>8102.7519276400781</v>
      </c>
      <c r="W177" s="13">
        <v>8345.193064936866</v>
      </c>
      <c r="X177" s="13">
        <v>8954.982109265613</v>
      </c>
      <c r="Y177" s="13">
        <v>9047.3281564830686</v>
      </c>
      <c r="Z177" s="13">
        <v>8583.0526565739019</v>
      </c>
      <c r="AA177" s="13">
        <v>8607.3311152884271</v>
      </c>
      <c r="AB177" s="13">
        <v>9030.2645703820835</v>
      </c>
      <c r="AC177" s="13"/>
      <c r="AD177" s="14">
        <f t="shared" si="49"/>
        <v>11352.707925533376</v>
      </c>
      <c r="AE177" s="14">
        <f t="shared" si="49"/>
        <v>11646.164905416241</v>
      </c>
      <c r="AF177" s="14">
        <f t="shared" si="49"/>
        <v>12483.58934664739</v>
      </c>
      <c r="AG177" s="14">
        <f t="shared" si="49"/>
        <v>12500.00865505364</v>
      </c>
      <c r="AH177" s="165">
        <v>11502.630978269139</v>
      </c>
      <c r="AI177" s="165">
        <v>11922.353373844864</v>
      </c>
      <c r="AJ177" s="165">
        <v>12900.17385877145</v>
      </c>
      <c r="AK177" s="165">
        <v>12679.896940423179</v>
      </c>
      <c r="AL177" s="14">
        <f t="shared" si="50"/>
        <v>12600.078206912665</v>
      </c>
      <c r="AM177" s="14">
        <f t="shared" si="50"/>
        <v>12608.884608484928</v>
      </c>
      <c r="AN177" s="14">
        <f t="shared" si="50"/>
        <v>13304.961830065149</v>
      </c>
      <c r="AO177" s="14">
        <f t="shared" si="50"/>
        <v>0</v>
      </c>
      <c r="AP177" s="13">
        <v>496043</v>
      </c>
      <c r="AQ177" s="13">
        <v>498500.06599999999</v>
      </c>
      <c r="AR177" s="13">
        <v>503644.45699999999</v>
      </c>
      <c r="AS177" s="14">
        <f t="shared" si="54"/>
        <v>669.03856791452233</v>
      </c>
      <c r="AT177" s="14">
        <f t="shared" si="54"/>
        <v>705.00203847450518</v>
      </c>
      <c r="AU177" s="14">
        <f t="shared" si="54"/>
        <v>774.90485460501463</v>
      </c>
      <c r="AV177" s="14">
        <f t="shared" si="55"/>
        <v>729.72455259004664</v>
      </c>
      <c r="AW177" s="14">
        <f t="shared" si="55"/>
        <v>682.02178545530217</v>
      </c>
      <c r="AX177" s="14">
        <f t="shared" si="55"/>
        <v>717.58472122408853</v>
      </c>
      <c r="AY177" s="14">
        <f t="shared" si="51"/>
        <v>791.4124828833701</v>
      </c>
      <c r="AZ177" s="14">
        <f t="shared" si="56"/>
        <v>721.25657960732985</v>
      </c>
      <c r="BA177" s="14">
        <f t="shared" si="64"/>
        <v>805.82247111252411</v>
      </c>
      <c r="BB177" s="14">
        <f t="shared" si="64"/>
        <v>802.71874892720723</v>
      </c>
      <c r="BC177" s="14">
        <f t="shared" si="64"/>
        <v>857.51187436814996</v>
      </c>
      <c r="BD177" s="14">
        <f t="shared" si="57"/>
        <v>0</v>
      </c>
      <c r="BE177" s="14">
        <f t="shared" si="65"/>
        <v>1619.6154248912173</v>
      </c>
      <c r="BF177" s="14">
        <f t="shared" si="65"/>
        <v>1642.8115392629572</v>
      </c>
      <c r="BG177" s="14">
        <f t="shared" si="65"/>
        <v>1741.7296602752256</v>
      </c>
      <c r="BH177" s="14">
        <f t="shared" si="58"/>
        <v>1777.7994193433171</v>
      </c>
      <c r="BI177" s="14">
        <f t="shared" si="58"/>
        <v>1625.4264503226923</v>
      </c>
      <c r="BJ177" s="14">
        <f t="shared" si="58"/>
        <v>1674.0605737325752</v>
      </c>
      <c r="BK177" s="14">
        <f t="shared" si="52"/>
        <v>1796.385340752515</v>
      </c>
      <c r="BL177" s="14">
        <f t="shared" si="59"/>
        <v>1796.3720300575192</v>
      </c>
      <c r="BM177" s="14">
        <f t="shared" si="66"/>
        <v>1721.7756309331967</v>
      </c>
      <c r="BN177" s="14">
        <f t="shared" si="66"/>
        <v>1726.6459329392401</v>
      </c>
      <c r="BO177" s="14">
        <f t="shared" si="66"/>
        <v>1811.4871363692223</v>
      </c>
      <c r="BP177" s="14">
        <f t="shared" si="60"/>
        <v>0</v>
      </c>
      <c r="BQ177" s="14">
        <f t="shared" si="67"/>
        <v>2288.65399280574</v>
      </c>
      <c r="BR177" s="14">
        <f t="shared" si="67"/>
        <v>2347.8135777374623</v>
      </c>
      <c r="BS177" s="14">
        <f t="shared" si="67"/>
        <v>2516.6345148802402</v>
      </c>
      <c r="BT177" s="14">
        <f t="shared" si="61"/>
        <v>2507.5239719333636</v>
      </c>
      <c r="BU177" s="14">
        <f t="shared" si="61"/>
        <v>2307.4482357779943</v>
      </c>
      <c r="BV177" s="14">
        <f t="shared" si="61"/>
        <v>2391.6452949566637</v>
      </c>
      <c r="BW177" s="14">
        <f t="shared" si="53"/>
        <v>2587.7978236358849</v>
      </c>
      <c r="BX177" s="14">
        <f t="shared" si="62"/>
        <v>2517.6286096648496</v>
      </c>
      <c r="BY177" s="14">
        <f t="shared" si="68"/>
        <v>2527.5981020457207</v>
      </c>
      <c r="BZ177" s="14">
        <f t="shared" si="68"/>
        <v>2529.364681866447</v>
      </c>
      <c r="CA177" s="14">
        <f t="shared" si="68"/>
        <v>2668.9990107373724</v>
      </c>
      <c r="CB177" s="14">
        <f t="shared" si="63"/>
        <v>0</v>
      </c>
    </row>
    <row r="178" spans="1:80" x14ac:dyDescent="0.3">
      <c r="A178" s="230" t="s">
        <v>181</v>
      </c>
      <c r="B178" s="230" t="s">
        <v>205</v>
      </c>
      <c r="C178" s="230" t="s">
        <v>229</v>
      </c>
      <c r="D178" s="230" t="s">
        <v>597</v>
      </c>
      <c r="E178" s="230" t="s">
        <v>598</v>
      </c>
      <c r="F178" s="13">
        <v>1536.0479987333447</v>
      </c>
      <c r="G178" s="13">
        <v>1491.0203447007193</v>
      </c>
      <c r="H178" s="13">
        <v>1672.4672669204999</v>
      </c>
      <c r="I178" s="13">
        <v>1692.9056152149715</v>
      </c>
      <c r="J178" s="13">
        <v>1609.1933705769102</v>
      </c>
      <c r="K178" s="13">
        <v>1604.7053839631972</v>
      </c>
      <c r="L178" s="13">
        <v>1773.9083833192717</v>
      </c>
      <c r="M178" s="13">
        <v>1635.9691816125637</v>
      </c>
      <c r="N178" s="13">
        <v>1850.8963365181021</v>
      </c>
      <c r="O178" s="13">
        <v>1727.7628539389405</v>
      </c>
      <c r="P178" s="13">
        <v>1687.3857719194814</v>
      </c>
      <c r="Q178" s="13"/>
      <c r="R178" s="13">
        <v>2538.9090617085994</v>
      </c>
      <c r="S178" s="13">
        <v>2535.9408247459046</v>
      </c>
      <c r="T178" s="13">
        <v>2579.0448965650485</v>
      </c>
      <c r="U178" s="13">
        <v>2523.1036959174517</v>
      </c>
      <c r="V178" s="13">
        <v>2425.8827658421487</v>
      </c>
      <c r="W178" s="13">
        <v>2463.9656705572324</v>
      </c>
      <c r="X178" s="13">
        <v>2542.2267556200759</v>
      </c>
      <c r="Y178" s="13">
        <v>2377.5394909126453</v>
      </c>
      <c r="Z178" s="13">
        <v>2530.2959965379732</v>
      </c>
      <c r="AA178" s="13">
        <v>2588.3022910028435</v>
      </c>
      <c r="AB178" s="13">
        <v>2663.065514316088</v>
      </c>
      <c r="AC178" s="13"/>
      <c r="AD178" s="14">
        <f t="shared" ref="AD178:AG183" si="69">SUM(F178,R178)</f>
        <v>4074.9570604419441</v>
      </c>
      <c r="AE178" s="14">
        <f t="shared" si="69"/>
        <v>4026.9611694466239</v>
      </c>
      <c r="AF178" s="14">
        <f t="shared" si="69"/>
        <v>4251.5121634855486</v>
      </c>
      <c r="AG178" s="14">
        <f t="shared" si="69"/>
        <v>4216.0093111324231</v>
      </c>
      <c r="AH178" s="165">
        <v>4035.0761364190585</v>
      </c>
      <c r="AI178" s="165">
        <v>4068.6710545204296</v>
      </c>
      <c r="AJ178" s="165">
        <v>4316.1351389393476</v>
      </c>
      <c r="AK178" s="165">
        <v>4013.5086725252095</v>
      </c>
      <c r="AL178" s="14">
        <f t="shared" ref="AL178:AO183" si="70">SUM(N178,Z178)</f>
        <v>4381.1923330560749</v>
      </c>
      <c r="AM178" s="14">
        <f t="shared" si="70"/>
        <v>4316.0651449417837</v>
      </c>
      <c r="AN178" s="14">
        <f t="shared" si="70"/>
        <v>4350.4512862355696</v>
      </c>
      <c r="AO178" s="14">
        <f t="shared" si="70"/>
        <v>0</v>
      </c>
      <c r="AP178" s="13">
        <v>150140</v>
      </c>
      <c r="AQ178" s="13">
        <v>150646.95800000001</v>
      </c>
      <c r="AR178" s="13">
        <v>151246.22399999999</v>
      </c>
      <c r="AS178" s="14">
        <f t="shared" si="54"/>
        <v>1023.0771271702042</v>
      </c>
      <c r="AT178" s="14">
        <f t="shared" si="54"/>
        <v>993.08668223039786</v>
      </c>
      <c r="AU178" s="14">
        <f t="shared" si="54"/>
        <v>1113.9385020117891</v>
      </c>
      <c r="AV178" s="14">
        <f t="shared" si="55"/>
        <v>1123.7569199472127</v>
      </c>
      <c r="AW178" s="14">
        <f t="shared" si="55"/>
        <v>1068.1884267300704</v>
      </c>
      <c r="AX178" s="14">
        <f t="shared" si="55"/>
        <v>1065.2092848520692</v>
      </c>
      <c r="AY178" s="14">
        <f t="shared" si="51"/>
        <v>1177.5268527621192</v>
      </c>
      <c r="AZ178" s="14">
        <f t="shared" si="56"/>
        <v>1081.6595207114485</v>
      </c>
      <c r="BA178" s="14">
        <f t="shared" si="64"/>
        <v>1228.6317368042055</v>
      </c>
      <c r="BB178" s="14">
        <f t="shared" si="64"/>
        <v>1146.8952821064865</v>
      </c>
      <c r="BC178" s="14">
        <f t="shared" si="64"/>
        <v>1120.0928278415561</v>
      </c>
      <c r="BD178" s="14">
        <f t="shared" si="57"/>
        <v>0</v>
      </c>
      <c r="BE178" s="14">
        <f t="shared" si="65"/>
        <v>1691.0277485737308</v>
      </c>
      <c r="BF178" s="14">
        <f t="shared" si="65"/>
        <v>1689.0507691127643</v>
      </c>
      <c r="BG178" s="14">
        <f t="shared" si="65"/>
        <v>1717.7600216897886</v>
      </c>
      <c r="BH178" s="14">
        <f t="shared" si="58"/>
        <v>1674.845432934299</v>
      </c>
      <c r="BI178" s="14">
        <f t="shared" si="58"/>
        <v>1610.309825069384</v>
      </c>
      <c r="BJ178" s="14">
        <f t="shared" si="58"/>
        <v>1635.5893960747833</v>
      </c>
      <c r="BK178" s="14">
        <f t="shared" si="52"/>
        <v>1687.539389690216</v>
      </c>
      <c r="BL178" s="14">
        <f t="shared" si="59"/>
        <v>1571.9661807309951</v>
      </c>
      <c r="BM178" s="14">
        <f t="shared" si="66"/>
        <v>1679.6197083103218</v>
      </c>
      <c r="BN178" s="14">
        <f t="shared" si="66"/>
        <v>1718.124498075058</v>
      </c>
      <c r="BO178" s="14">
        <f t="shared" si="66"/>
        <v>1767.7525983074202</v>
      </c>
      <c r="BP178" s="14">
        <f t="shared" si="60"/>
        <v>0</v>
      </c>
      <c r="BQ178" s="14">
        <f t="shared" si="67"/>
        <v>2714.1048757439353</v>
      </c>
      <c r="BR178" s="14">
        <f t="shared" si="67"/>
        <v>2682.1374513431624</v>
      </c>
      <c r="BS178" s="14">
        <f t="shared" si="67"/>
        <v>2831.6985237015774</v>
      </c>
      <c r="BT178" s="14">
        <f t="shared" si="61"/>
        <v>2798.6023528815117</v>
      </c>
      <c r="BU178" s="14">
        <f t="shared" si="61"/>
        <v>2678.498251799454</v>
      </c>
      <c r="BV178" s="14">
        <f t="shared" si="61"/>
        <v>2700.7986809268523</v>
      </c>
      <c r="BW178" s="14">
        <f t="shared" si="53"/>
        <v>2865.0662424523352</v>
      </c>
      <c r="BX178" s="14">
        <f t="shared" si="62"/>
        <v>2653.6257014424436</v>
      </c>
      <c r="BY178" s="14">
        <f t="shared" si="68"/>
        <v>2908.2514451145271</v>
      </c>
      <c r="BZ178" s="14">
        <f t="shared" si="68"/>
        <v>2865.0197801815443</v>
      </c>
      <c r="CA178" s="14">
        <f t="shared" si="68"/>
        <v>2887.845426148976</v>
      </c>
      <c r="CB178" s="14">
        <f t="shared" si="63"/>
        <v>0</v>
      </c>
    </row>
    <row r="179" spans="1:80" x14ac:dyDescent="0.3">
      <c r="A179" s="230" t="s">
        <v>148</v>
      </c>
      <c r="B179" s="230" t="s">
        <v>158</v>
      </c>
      <c r="C179" s="230" t="s">
        <v>165</v>
      </c>
      <c r="D179" s="230" t="s">
        <v>601</v>
      </c>
      <c r="E179" s="230" t="s">
        <v>602</v>
      </c>
      <c r="F179" s="13">
        <v>3225.2642984368272</v>
      </c>
      <c r="G179" s="13">
        <v>3389.0655542346849</v>
      </c>
      <c r="H179" s="13">
        <v>3817.8695888343773</v>
      </c>
      <c r="I179" s="13">
        <v>3631.1990018835418</v>
      </c>
      <c r="J179" s="13">
        <v>3427.9369755091566</v>
      </c>
      <c r="K179" s="13">
        <v>3594.777396624113</v>
      </c>
      <c r="L179" s="13">
        <v>3811.1585260513357</v>
      </c>
      <c r="M179" s="13">
        <v>3667.4130268926629</v>
      </c>
      <c r="N179" s="13">
        <v>3667.6900196978345</v>
      </c>
      <c r="O179" s="13">
        <v>3692.0647356344066</v>
      </c>
      <c r="P179" s="13">
        <v>3733.6506082893357</v>
      </c>
      <c r="Q179" s="13"/>
      <c r="R179" s="13">
        <v>8484.9946038489015</v>
      </c>
      <c r="S179" s="13">
        <v>8463.8115506074719</v>
      </c>
      <c r="T179" s="13">
        <v>8734.5512503824266</v>
      </c>
      <c r="U179" s="13">
        <v>8994.9630727806634</v>
      </c>
      <c r="V179" s="13">
        <v>8592.6649031081797</v>
      </c>
      <c r="W179" s="13">
        <v>8656.2140628324687</v>
      </c>
      <c r="X179" s="13">
        <v>9027.1488035658876</v>
      </c>
      <c r="Y179" s="13">
        <v>8786.4803813099516</v>
      </c>
      <c r="Z179" s="13">
        <v>8614.9709146671757</v>
      </c>
      <c r="AA179" s="13">
        <v>8567.8706883863124</v>
      </c>
      <c r="AB179" s="13">
        <v>8768.554065033848</v>
      </c>
      <c r="AC179" s="13"/>
      <c r="AD179" s="14">
        <f t="shared" si="69"/>
        <v>11710.258902285728</v>
      </c>
      <c r="AE179" s="14">
        <f t="shared" si="69"/>
        <v>11852.877104842157</v>
      </c>
      <c r="AF179" s="14">
        <f t="shared" si="69"/>
        <v>12552.420839216804</v>
      </c>
      <c r="AG179" s="14">
        <f t="shared" si="69"/>
        <v>12626.162074664206</v>
      </c>
      <c r="AH179" s="165">
        <v>12020.601878617335</v>
      </c>
      <c r="AI179" s="165">
        <v>12250.99145945658</v>
      </c>
      <c r="AJ179" s="165">
        <v>12838.307329617222</v>
      </c>
      <c r="AK179" s="165">
        <v>12453.893408202614</v>
      </c>
      <c r="AL179" s="14">
        <f t="shared" si="70"/>
        <v>12282.660934365011</v>
      </c>
      <c r="AM179" s="14">
        <f t="shared" si="70"/>
        <v>12259.935424020719</v>
      </c>
      <c r="AN179" s="14">
        <f t="shared" si="70"/>
        <v>12502.204673323184</v>
      </c>
      <c r="AO179" s="14">
        <f t="shared" si="70"/>
        <v>0</v>
      </c>
      <c r="AP179" s="13">
        <v>322796</v>
      </c>
      <c r="AQ179" s="13">
        <v>322775.647</v>
      </c>
      <c r="AR179" s="13">
        <v>323221.85499999998</v>
      </c>
      <c r="AS179" s="14">
        <f t="shared" si="54"/>
        <v>999.16489003482911</v>
      </c>
      <c r="AT179" s="14">
        <f t="shared" si="54"/>
        <v>1049.9094022957795</v>
      </c>
      <c r="AU179" s="14">
        <f t="shared" si="54"/>
        <v>1182.7499686595797</v>
      </c>
      <c r="AV179" s="14">
        <f t="shared" si="55"/>
        <v>1124.9916267330855</v>
      </c>
      <c r="AW179" s="14">
        <f t="shared" si="55"/>
        <v>1062.0184661915205</v>
      </c>
      <c r="AX179" s="14">
        <f t="shared" si="55"/>
        <v>1113.7077502703023</v>
      </c>
      <c r="AY179" s="14">
        <f t="shared" si="51"/>
        <v>1180.7453757660148</v>
      </c>
      <c r="AZ179" s="14">
        <f t="shared" si="56"/>
        <v>1134.6426518382129</v>
      </c>
      <c r="BA179" s="14">
        <f t="shared" si="64"/>
        <v>1136.2970080880466</v>
      </c>
      <c r="BB179" s="14">
        <f t="shared" si="64"/>
        <v>1143.8486050449794</v>
      </c>
      <c r="BC179" s="14">
        <f t="shared" si="64"/>
        <v>1156.7324372180208</v>
      </c>
      <c r="BD179" s="14">
        <f t="shared" si="57"/>
        <v>0</v>
      </c>
      <c r="BE179" s="14">
        <f t="shared" si="65"/>
        <v>2628.5934781871219</v>
      </c>
      <c r="BF179" s="14">
        <f t="shared" si="65"/>
        <v>2622.0311127174659</v>
      </c>
      <c r="BG179" s="14">
        <f t="shared" si="65"/>
        <v>2705.9044258238723</v>
      </c>
      <c r="BH179" s="14">
        <f t="shared" si="58"/>
        <v>2786.7539439184097</v>
      </c>
      <c r="BI179" s="14">
        <f t="shared" si="58"/>
        <v>2662.1168551505311</v>
      </c>
      <c r="BJ179" s="14">
        <f t="shared" si="58"/>
        <v>2681.8051929526359</v>
      </c>
      <c r="BK179" s="14">
        <f t="shared" si="52"/>
        <v>2796.7254926038108</v>
      </c>
      <c r="BL179" s="14">
        <f t="shared" si="59"/>
        <v>2718.4054065001119</v>
      </c>
      <c r="BM179" s="14">
        <f t="shared" si="66"/>
        <v>2669.027541184721</v>
      </c>
      <c r="BN179" s="14">
        <f t="shared" si="66"/>
        <v>2654.4352921353798</v>
      </c>
      <c r="BO179" s="14">
        <f t="shared" si="66"/>
        <v>2716.6095542003045</v>
      </c>
      <c r="BP179" s="14">
        <f t="shared" si="60"/>
        <v>0</v>
      </c>
      <c r="BQ179" s="14">
        <f t="shared" si="67"/>
        <v>3627.7583682219506</v>
      </c>
      <c r="BR179" s="14">
        <f t="shared" si="67"/>
        <v>3671.9405150132457</v>
      </c>
      <c r="BS179" s="14">
        <f t="shared" si="67"/>
        <v>3888.6543944834521</v>
      </c>
      <c r="BT179" s="14">
        <f t="shared" si="61"/>
        <v>3911.7455706514952</v>
      </c>
      <c r="BU179" s="14">
        <f t="shared" si="61"/>
        <v>3724.1353213420516</v>
      </c>
      <c r="BV179" s="14">
        <f t="shared" si="61"/>
        <v>3795.5129432229373</v>
      </c>
      <c r="BW179" s="14">
        <f t="shared" si="53"/>
        <v>3977.4708683698254</v>
      </c>
      <c r="BX179" s="14">
        <f t="shared" si="62"/>
        <v>3853.0480583383242</v>
      </c>
      <c r="BY179" s="14">
        <f t="shared" si="68"/>
        <v>3805.3245492727679</v>
      </c>
      <c r="BZ179" s="14">
        <f t="shared" si="68"/>
        <v>3798.2838971803594</v>
      </c>
      <c r="CA179" s="14">
        <f t="shared" si="68"/>
        <v>3873.3419914183255</v>
      </c>
      <c r="CB179" s="14">
        <f t="shared" si="63"/>
        <v>0</v>
      </c>
    </row>
    <row r="180" spans="1:80" x14ac:dyDescent="0.3">
      <c r="A180" s="230" t="s">
        <v>181</v>
      </c>
      <c r="B180" s="230" t="s">
        <v>205</v>
      </c>
      <c r="C180" s="230" t="s">
        <v>229</v>
      </c>
      <c r="D180" s="230" t="s">
        <v>603</v>
      </c>
      <c r="E180" s="230" t="s">
        <v>604</v>
      </c>
      <c r="F180" s="13">
        <v>1147.6078940794887</v>
      </c>
      <c r="G180" s="13">
        <v>1058.2866204589145</v>
      </c>
      <c r="H180" s="13">
        <v>1110.826312154303</v>
      </c>
      <c r="I180" s="13">
        <v>1082.9643441732487</v>
      </c>
      <c r="J180" s="13">
        <v>1147.0023417750499</v>
      </c>
      <c r="K180" s="13">
        <v>1117.5966372611579</v>
      </c>
      <c r="L180" s="13">
        <v>1189.4737108286226</v>
      </c>
      <c r="M180" s="13">
        <v>1154.8329386281193</v>
      </c>
      <c r="N180" s="13">
        <v>1196.9069192971299</v>
      </c>
      <c r="O180" s="13">
        <v>1195.1813671960492</v>
      </c>
      <c r="P180" s="13">
        <v>1247.5587373835074</v>
      </c>
      <c r="Q180" s="13"/>
      <c r="R180" s="13">
        <v>2433.6623478212377</v>
      </c>
      <c r="S180" s="13">
        <v>2513.9848610277786</v>
      </c>
      <c r="T180" s="13">
        <v>2621.211614185238</v>
      </c>
      <c r="U180" s="13">
        <v>2619.5832688532309</v>
      </c>
      <c r="V180" s="13">
        <v>2487.0302850850285</v>
      </c>
      <c r="W180" s="13">
        <v>2552.9584309690854</v>
      </c>
      <c r="X180" s="13">
        <v>2621.0405602457695</v>
      </c>
      <c r="Y180" s="13">
        <v>2540.5229734137838</v>
      </c>
      <c r="Z180" s="13">
        <v>2487.4854271580525</v>
      </c>
      <c r="AA180" s="13">
        <v>2462.5130933310224</v>
      </c>
      <c r="AB180" s="13">
        <v>2688.657444756032</v>
      </c>
      <c r="AC180" s="13"/>
      <c r="AD180" s="14">
        <f t="shared" si="69"/>
        <v>3581.2702419007264</v>
      </c>
      <c r="AE180" s="14">
        <f t="shared" si="69"/>
        <v>3572.2714814866931</v>
      </c>
      <c r="AF180" s="14">
        <f t="shared" si="69"/>
        <v>3732.0379263395407</v>
      </c>
      <c r="AG180" s="14">
        <f t="shared" si="69"/>
        <v>3702.5476130264797</v>
      </c>
      <c r="AH180" s="165">
        <v>3634.0326268600784</v>
      </c>
      <c r="AI180" s="165">
        <v>3670.5550682302433</v>
      </c>
      <c r="AJ180" s="165">
        <v>3810.5142710743926</v>
      </c>
      <c r="AK180" s="165">
        <v>3695.3559120419022</v>
      </c>
      <c r="AL180" s="14">
        <f t="shared" si="70"/>
        <v>3684.3923464551826</v>
      </c>
      <c r="AM180" s="14">
        <f t="shared" si="70"/>
        <v>3657.6944605270719</v>
      </c>
      <c r="AN180" s="14">
        <f t="shared" si="70"/>
        <v>3936.2161821395393</v>
      </c>
      <c r="AO180" s="14">
        <f t="shared" si="70"/>
        <v>0</v>
      </c>
      <c r="AP180" s="13">
        <v>164980</v>
      </c>
      <c r="AQ180" s="13">
        <v>165833.296</v>
      </c>
      <c r="AR180" s="13">
        <v>167181.51800000001</v>
      </c>
      <c r="AS180" s="14">
        <f t="shared" si="54"/>
        <v>695.60425147259593</v>
      </c>
      <c r="AT180" s="14">
        <f t="shared" si="54"/>
        <v>641.46358374282613</v>
      </c>
      <c r="AU180" s="14">
        <f t="shared" si="54"/>
        <v>673.30968126700384</v>
      </c>
      <c r="AV180" s="14">
        <f t="shared" si="55"/>
        <v>653.04397264904435</v>
      </c>
      <c r="AW180" s="14">
        <f t="shared" si="55"/>
        <v>691.65985929330498</v>
      </c>
      <c r="AX180" s="14">
        <f t="shared" si="55"/>
        <v>673.92777217740274</v>
      </c>
      <c r="AY180" s="14">
        <f t="shared" si="51"/>
        <v>717.27074087017036</v>
      </c>
      <c r="AZ180" s="14">
        <f t="shared" si="56"/>
        <v>690.76591266991568</v>
      </c>
      <c r="BA180" s="14">
        <f t="shared" si="64"/>
        <v>721.75307864418846</v>
      </c>
      <c r="BB180" s="14">
        <f t="shared" si="64"/>
        <v>720.7125444796377</v>
      </c>
      <c r="BC180" s="14">
        <f t="shared" si="64"/>
        <v>752.29689542171752</v>
      </c>
      <c r="BD180" s="14">
        <f t="shared" si="57"/>
        <v>0</v>
      </c>
      <c r="BE180" s="14">
        <f t="shared" si="65"/>
        <v>1475.1256805802145</v>
      </c>
      <c r="BF180" s="14">
        <f t="shared" si="65"/>
        <v>1523.8118929735597</v>
      </c>
      <c r="BG180" s="14">
        <f t="shared" si="65"/>
        <v>1588.8056820131155</v>
      </c>
      <c r="BH180" s="14">
        <f t="shared" si="58"/>
        <v>1579.6485579429302</v>
      </c>
      <c r="BI180" s="14">
        <f t="shared" si="58"/>
        <v>1499.7170924498953</v>
      </c>
      <c r="BJ180" s="14">
        <f t="shared" si="58"/>
        <v>1539.4727672596493</v>
      </c>
      <c r="BK180" s="14">
        <f t="shared" si="52"/>
        <v>1580.5273268196813</v>
      </c>
      <c r="BL180" s="14">
        <f t="shared" si="59"/>
        <v>1519.6195152467653</v>
      </c>
      <c r="BM180" s="14">
        <f t="shared" si="66"/>
        <v>1499.9915500431543</v>
      </c>
      <c r="BN180" s="14">
        <f t="shared" si="66"/>
        <v>1484.9328528880126</v>
      </c>
      <c r="BO180" s="14">
        <f t="shared" si="66"/>
        <v>1621.3013367086619</v>
      </c>
      <c r="BP180" s="14">
        <f t="shared" si="60"/>
        <v>0</v>
      </c>
      <c r="BQ180" s="14">
        <f t="shared" si="67"/>
        <v>2170.7299320528105</v>
      </c>
      <c r="BR180" s="14">
        <f t="shared" si="67"/>
        <v>2165.2754767163856</v>
      </c>
      <c r="BS180" s="14">
        <f t="shared" si="67"/>
        <v>2262.1153632801193</v>
      </c>
      <c r="BT180" s="14">
        <f t="shared" si="61"/>
        <v>2232.6925305919744</v>
      </c>
      <c r="BU180" s="14">
        <f t="shared" si="61"/>
        <v>2191.3769517432002</v>
      </c>
      <c r="BV180" s="14">
        <f t="shared" si="61"/>
        <v>2213.400539437052</v>
      </c>
      <c r="BW180" s="14">
        <f t="shared" si="53"/>
        <v>2297.7980676898519</v>
      </c>
      <c r="BX180" s="14">
        <f t="shared" si="62"/>
        <v>2210.3854279166803</v>
      </c>
      <c r="BY180" s="14">
        <f t="shared" si="68"/>
        <v>2221.7446286873428</v>
      </c>
      <c r="BZ180" s="14">
        <f t="shared" si="68"/>
        <v>2205.6453973676503</v>
      </c>
      <c r="CA180" s="14">
        <f t="shared" si="68"/>
        <v>2373.5982321303795</v>
      </c>
      <c r="CB180" s="14">
        <f t="shared" si="63"/>
        <v>0</v>
      </c>
    </row>
    <row r="181" spans="1:80" x14ac:dyDescent="0.3">
      <c r="A181" s="230" t="s">
        <v>154</v>
      </c>
      <c r="B181" s="230" t="s">
        <v>185</v>
      </c>
      <c r="C181" s="230" t="s">
        <v>196</v>
      </c>
      <c r="D181" s="230" t="s">
        <v>607</v>
      </c>
      <c r="E181" s="230" t="s">
        <v>608</v>
      </c>
      <c r="F181" s="13">
        <v>2359.9836702755151</v>
      </c>
      <c r="G181" s="13">
        <v>2149.9467538416916</v>
      </c>
      <c r="H181" s="13">
        <v>2300.5240067550112</v>
      </c>
      <c r="I181" s="13">
        <v>2077.7790030187648</v>
      </c>
      <c r="J181" s="13">
        <v>2656.5630919157966</v>
      </c>
      <c r="K181" s="13">
        <v>2553.9168196047049</v>
      </c>
      <c r="L181" s="13">
        <v>2888.1760680104921</v>
      </c>
      <c r="M181" s="13">
        <v>2748.4862429773675</v>
      </c>
      <c r="N181" s="13">
        <v>2119.6741188859251</v>
      </c>
      <c r="O181" s="13">
        <v>2280.2090990109887</v>
      </c>
      <c r="P181" s="13">
        <v>2606.0068873142882</v>
      </c>
      <c r="Q181" s="13"/>
      <c r="R181" s="13">
        <v>5010.0974352106405</v>
      </c>
      <c r="S181" s="13">
        <v>4853.9601705476343</v>
      </c>
      <c r="T181" s="13">
        <v>4955.3996593528491</v>
      </c>
      <c r="U181" s="13">
        <v>5033.1393866923609</v>
      </c>
      <c r="V181" s="13">
        <v>4295.9419956118118</v>
      </c>
      <c r="W181" s="13">
        <v>4187.0655609658252</v>
      </c>
      <c r="X181" s="13">
        <v>4422.4229993303934</v>
      </c>
      <c r="Y181" s="13">
        <v>4388.9079095195048</v>
      </c>
      <c r="Z181" s="13">
        <v>4934.3128542072991</v>
      </c>
      <c r="AA181" s="13">
        <v>4868.7120479128007</v>
      </c>
      <c r="AB181" s="13">
        <v>5153.6407802875492</v>
      </c>
      <c r="AC181" s="13"/>
      <c r="AD181" s="14">
        <f t="shared" si="69"/>
        <v>7370.0811054861551</v>
      </c>
      <c r="AE181" s="14">
        <f t="shared" si="69"/>
        <v>7003.9069243893264</v>
      </c>
      <c r="AF181" s="14">
        <f t="shared" si="69"/>
        <v>7255.9236661078603</v>
      </c>
      <c r="AG181" s="14">
        <f t="shared" si="69"/>
        <v>7110.9183897111252</v>
      </c>
      <c r="AH181" s="165">
        <v>6952.5050875276083</v>
      </c>
      <c r="AI181" s="165">
        <v>6740.98238057053</v>
      </c>
      <c r="AJ181" s="165">
        <v>7310.5990673408851</v>
      </c>
      <c r="AK181" s="165">
        <v>7137.3941524968723</v>
      </c>
      <c r="AL181" s="14">
        <f t="shared" si="70"/>
        <v>7053.9869730932242</v>
      </c>
      <c r="AM181" s="14">
        <f t="shared" si="70"/>
        <v>7148.9211469237889</v>
      </c>
      <c r="AN181" s="14">
        <f t="shared" si="70"/>
        <v>7759.6476676018374</v>
      </c>
      <c r="AO181" s="14">
        <f t="shared" si="70"/>
        <v>0</v>
      </c>
      <c r="AP181" s="13">
        <v>259926</v>
      </c>
      <c r="AQ181" s="13">
        <v>260993.07800000001</v>
      </c>
      <c r="AR181" s="13">
        <v>262473.90000000002</v>
      </c>
      <c r="AS181" s="14">
        <f t="shared" si="54"/>
        <v>907.94444198560939</v>
      </c>
      <c r="AT181" s="14">
        <f t="shared" si="54"/>
        <v>827.13801383535747</v>
      </c>
      <c r="AU181" s="14">
        <f t="shared" si="54"/>
        <v>885.06882988043185</v>
      </c>
      <c r="AV181" s="14">
        <f t="shared" si="55"/>
        <v>796.10502276185446</v>
      </c>
      <c r="AW181" s="14">
        <f t="shared" si="55"/>
        <v>1017.8672600335387</v>
      </c>
      <c r="AX181" s="14">
        <f t="shared" si="55"/>
        <v>978.53814330076011</v>
      </c>
      <c r="AY181" s="14">
        <f t="shared" si="51"/>
        <v>1106.6102174596722</v>
      </c>
      <c r="AZ181" s="14">
        <f t="shared" si="56"/>
        <v>1047.1464945571224</v>
      </c>
      <c r="BA181" s="14">
        <f t="shared" si="64"/>
        <v>812.15721701474592</v>
      </c>
      <c r="BB181" s="14">
        <f t="shared" si="64"/>
        <v>873.66650352734212</v>
      </c>
      <c r="BC181" s="14">
        <f t="shared" si="64"/>
        <v>998.49655296769515</v>
      </c>
      <c r="BD181" s="14">
        <f t="shared" si="57"/>
        <v>0</v>
      </c>
      <c r="BE181" s="14">
        <f t="shared" si="65"/>
        <v>1927.5091507623865</v>
      </c>
      <c r="BF181" s="14">
        <f t="shared" si="65"/>
        <v>1867.4392598461234</v>
      </c>
      <c r="BG181" s="14">
        <f t="shared" si="65"/>
        <v>1906.4655553322286</v>
      </c>
      <c r="BH181" s="14">
        <f t="shared" si="58"/>
        <v>1928.4570400339737</v>
      </c>
      <c r="BI181" s="14">
        <f t="shared" si="58"/>
        <v>1645.998441235216</v>
      </c>
      <c r="BJ181" s="14">
        <f t="shared" si="58"/>
        <v>1604.2822258166652</v>
      </c>
      <c r="BK181" s="14">
        <f t="shared" si="52"/>
        <v>1694.459881166041</v>
      </c>
      <c r="BL181" s="14">
        <f t="shared" si="59"/>
        <v>1672.1311755262157</v>
      </c>
      <c r="BM181" s="14">
        <f t="shared" si="66"/>
        <v>1890.5914639649172</v>
      </c>
      <c r="BN181" s="14">
        <f t="shared" si="66"/>
        <v>1865.4563888138061</v>
      </c>
      <c r="BO181" s="14">
        <f t="shared" si="66"/>
        <v>1974.6273808409389</v>
      </c>
      <c r="BP181" s="14">
        <f t="shared" si="60"/>
        <v>0</v>
      </c>
      <c r="BQ181" s="14">
        <f t="shared" si="67"/>
        <v>2835.4535927479956</v>
      </c>
      <c r="BR181" s="14">
        <f t="shared" si="67"/>
        <v>2694.5772736814811</v>
      </c>
      <c r="BS181" s="14">
        <f t="shared" si="67"/>
        <v>2791.5343852126607</v>
      </c>
      <c r="BT181" s="14">
        <f t="shared" si="61"/>
        <v>2724.5620627958283</v>
      </c>
      <c r="BU181" s="14">
        <f t="shared" si="61"/>
        <v>2663.8657012687549</v>
      </c>
      <c r="BV181" s="14">
        <f t="shared" si="61"/>
        <v>2582.8203691174253</v>
      </c>
      <c r="BW181" s="14">
        <f t="shared" si="53"/>
        <v>2801.0700986257134</v>
      </c>
      <c r="BX181" s="14">
        <f t="shared" si="62"/>
        <v>2719.2776700833383</v>
      </c>
      <c r="BY181" s="14">
        <f t="shared" si="68"/>
        <v>2702.7486809796633</v>
      </c>
      <c r="BZ181" s="14">
        <f t="shared" si="68"/>
        <v>2739.1228923411481</v>
      </c>
      <c r="CA181" s="14">
        <f t="shared" si="68"/>
        <v>2973.1239338086343</v>
      </c>
      <c r="CB181" s="14">
        <f t="shared" si="63"/>
        <v>0</v>
      </c>
    </row>
    <row r="182" spans="1:80" x14ac:dyDescent="0.3">
      <c r="A182" s="230" t="s">
        <v>154</v>
      </c>
      <c r="B182" s="230" t="s">
        <v>185</v>
      </c>
      <c r="C182" s="230" t="s">
        <v>196</v>
      </c>
      <c r="D182" s="230" t="s">
        <v>609</v>
      </c>
      <c r="E182" s="230" t="s">
        <v>610</v>
      </c>
      <c r="F182" s="13">
        <v>4174.721255530384</v>
      </c>
      <c r="G182" s="13">
        <v>3850.7358220238921</v>
      </c>
      <c r="H182" s="13">
        <v>4239.6803821663534</v>
      </c>
      <c r="I182" s="13">
        <v>3868.2099649471866</v>
      </c>
      <c r="J182" s="13">
        <v>4282.7344650416844</v>
      </c>
      <c r="K182" s="13">
        <v>4276.3533870285155</v>
      </c>
      <c r="L182" s="13">
        <v>4782.9541091538968</v>
      </c>
      <c r="M182" s="13">
        <v>4739.6498047545938</v>
      </c>
      <c r="N182" s="13">
        <v>4309.0976743748533</v>
      </c>
      <c r="O182" s="13">
        <v>4477.7235798179017</v>
      </c>
      <c r="P182" s="13">
        <v>4817.9334410900792</v>
      </c>
      <c r="Q182" s="13"/>
      <c r="R182" s="13">
        <v>9917.229924842035</v>
      </c>
      <c r="S182" s="13">
        <v>9671.4654748683806</v>
      </c>
      <c r="T182" s="13">
        <v>9967.5675289784758</v>
      </c>
      <c r="U182" s="13">
        <v>9907.0464625016393</v>
      </c>
      <c r="V182" s="13">
        <v>9325.5893057909525</v>
      </c>
      <c r="W182" s="13">
        <v>9313.7846547574773</v>
      </c>
      <c r="X182" s="13">
        <v>10417.325824250365</v>
      </c>
      <c r="Y182" s="13">
        <v>10329.525071521244</v>
      </c>
      <c r="Z182" s="13">
        <v>10053.331794272097</v>
      </c>
      <c r="AA182" s="13">
        <v>10149.376514390999</v>
      </c>
      <c r="AB182" s="13">
        <v>10389.973925077338</v>
      </c>
      <c r="AC182" s="13"/>
      <c r="AD182" s="14">
        <f t="shared" si="69"/>
        <v>14091.95118037242</v>
      </c>
      <c r="AE182" s="14">
        <f t="shared" si="69"/>
        <v>13522.201296892272</v>
      </c>
      <c r="AF182" s="14">
        <f t="shared" si="69"/>
        <v>14207.24791114483</v>
      </c>
      <c r="AG182" s="14">
        <f t="shared" si="69"/>
        <v>13775.256427448825</v>
      </c>
      <c r="AH182" s="165">
        <v>13608.323770832638</v>
      </c>
      <c r="AI182" s="165">
        <v>13590.138041785991</v>
      </c>
      <c r="AJ182" s="165">
        <v>15200.279933404265</v>
      </c>
      <c r="AK182" s="165">
        <v>15069.17487627584</v>
      </c>
      <c r="AL182" s="14">
        <f t="shared" si="70"/>
        <v>14362.429468646951</v>
      </c>
      <c r="AM182" s="14">
        <f t="shared" si="70"/>
        <v>14627.100094208901</v>
      </c>
      <c r="AN182" s="14">
        <f t="shared" si="70"/>
        <v>15207.907366167417</v>
      </c>
      <c r="AO182" s="14">
        <f t="shared" si="70"/>
        <v>0</v>
      </c>
      <c r="AP182" s="13">
        <v>588370</v>
      </c>
      <c r="AQ182" s="13">
        <v>589170.25399999996</v>
      </c>
      <c r="AR182" s="13">
        <v>592144.25199999998</v>
      </c>
      <c r="AS182" s="14">
        <f t="shared" si="54"/>
        <v>709.54012875068133</v>
      </c>
      <c r="AT182" s="14">
        <f t="shared" si="54"/>
        <v>654.47521491984503</v>
      </c>
      <c r="AU182" s="14">
        <f t="shared" si="54"/>
        <v>720.58065199897237</v>
      </c>
      <c r="AV182" s="14">
        <f t="shared" si="55"/>
        <v>656.55214917676187</v>
      </c>
      <c r="AW182" s="14">
        <f t="shared" si="55"/>
        <v>726.90948600430954</v>
      </c>
      <c r="AX182" s="14">
        <f t="shared" si="55"/>
        <v>725.82642419495198</v>
      </c>
      <c r="AY182" s="14">
        <f t="shared" si="51"/>
        <v>811.81187894015727</v>
      </c>
      <c r="AZ182" s="14">
        <f t="shared" si="56"/>
        <v>800.42148323591164</v>
      </c>
      <c r="BA182" s="14">
        <f t="shared" si="64"/>
        <v>731.38411946623046</v>
      </c>
      <c r="BB182" s="14">
        <f t="shared" si="64"/>
        <v>760.00503240238299</v>
      </c>
      <c r="BC182" s="14">
        <f t="shared" si="64"/>
        <v>817.74892883340976</v>
      </c>
      <c r="BD182" s="14">
        <f t="shared" si="57"/>
        <v>0</v>
      </c>
      <c r="BE182" s="14">
        <f t="shared" si="65"/>
        <v>1685.5430978537374</v>
      </c>
      <c r="BF182" s="14">
        <f t="shared" si="65"/>
        <v>1643.7727067777728</v>
      </c>
      <c r="BG182" s="14">
        <f t="shared" si="65"/>
        <v>1694.0985313626588</v>
      </c>
      <c r="BH182" s="14">
        <f t="shared" si="58"/>
        <v>1681.5252289538771</v>
      </c>
      <c r="BI182" s="14">
        <f t="shared" si="58"/>
        <v>1582.8343746951884</v>
      </c>
      <c r="BJ182" s="14">
        <f t="shared" si="58"/>
        <v>1580.8307686147168</v>
      </c>
      <c r="BK182" s="14">
        <f t="shared" si="52"/>
        <v>1768.1350600314533</v>
      </c>
      <c r="BL182" s="14">
        <f t="shared" si="59"/>
        <v>1744.4271453505969</v>
      </c>
      <c r="BM182" s="14">
        <f t="shared" si="66"/>
        <v>1706.3542712854096</v>
      </c>
      <c r="BN182" s="14">
        <f t="shared" si="66"/>
        <v>1722.6559632779761</v>
      </c>
      <c r="BO182" s="14">
        <f t="shared" si="66"/>
        <v>1763.4926160201799</v>
      </c>
      <c r="BP182" s="14">
        <f t="shared" si="60"/>
        <v>0</v>
      </c>
      <c r="BQ182" s="14">
        <f t="shared" si="67"/>
        <v>2395.083226604419</v>
      </c>
      <c r="BR182" s="14">
        <f t="shared" si="67"/>
        <v>2298.2479216976171</v>
      </c>
      <c r="BS182" s="14">
        <f t="shared" si="67"/>
        <v>2414.6791833616312</v>
      </c>
      <c r="BT182" s="14">
        <f t="shared" si="61"/>
        <v>2338.0773781306389</v>
      </c>
      <c r="BU182" s="14">
        <f t="shared" si="61"/>
        <v>2309.7438606994979</v>
      </c>
      <c r="BV182" s="14">
        <f t="shared" si="61"/>
        <v>2306.6571928096682</v>
      </c>
      <c r="BW182" s="14">
        <f t="shared" si="53"/>
        <v>2579.9469389716114</v>
      </c>
      <c r="BX182" s="14">
        <f t="shared" si="62"/>
        <v>2544.8486285865088</v>
      </c>
      <c r="BY182" s="14">
        <f t="shared" si="68"/>
        <v>2437.7383907516405</v>
      </c>
      <c r="BZ182" s="14">
        <f t="shared" si="68"/>
        <v>2482.6609956803595</v>
      </c>
      <c r="CA182" s="14">
        <f t="shared" si="68"/>
        <v>2581.2415448535899</v>
      </c>
      <c r="CB182" s="14">
        <f t="shared" si="63"/>
        <v>0</v>
      </c>
    </row>
    <row r="183" spans="1:80" x14ac:dyDescent="0.3">
      <c r="A183" s="230" t="s">
        <v>148</v>
      </c>
      <c r="B183" s="230" t="s">
        <v>167</v>
      </c>
      <c r="C183" s="230" t="s">
        <v>142</v>
      </c>
      <c r="D183" s="230" t="s">
        <v>613</v>
      </c>
      <c r="E183" s="230" t="s">
        <v>614</v>
      </c>
      <c r="F183" s="13">
        <v>1954.1163325175096</v>
      </c>
      <c r="G183" s="13">
        <v>1866.1629070273952</v>
      </c>
      <c r="H183" s="13">
        <v>2156.3635453461916</v>
      </c>
      <c r="I183" s="13">
        <v>2065.7793595585863</v>
      </c>
      <c r="J183" s="13">
        <v>2051.4033749442092</v>
      </c>
      <c r="K183" s="13">
        <v>1969.9261895767891</v>
      </c>
      <c r="L183" s="13">
        <v>2146.6610633071159</v>
      </c>
      <c r="M183" s="13">
        <v>2138.3095091056339</v>
      </c>
      <c r="N183" s="13">
        <v>2062.0864963953863</v>
      </c>
      <c r="O183" s="13">
        <v>2071.1949779692727</v>
      </c>
      <c r="P183" s="13">
        <v>2302.2682177118068</v>
      </c>
      <c r="Q183" s="13"/>
      <c r="R183" s="13">
        <v>3712.6512221721819</v>
      </c>
      <c r="S183" s="13">
        <v>3644.3901624090995</v>
      </c>
      <c r="T183" s="13">
        <v>3817.7565456369566</v>
      </c>
      <c r="U183" s="13">
        <v>3879.7428600115127</v>
      </c>
      <c r="V183" s="13">
        <v>3598.2640643196901</v>
      </c>
      <c r="W183" s="13">
        <v>3640.2884429934556</v>
      </c>
      <c r="X183" s="13">
        <v>3741.7512625208974</v>
      </c>
      <c r="Y183" s="13">
        <v>3674.4070947300315</v>
      </c>
      <c r="Z183" s="13">
        <v>3947.1744158707943</v>
      </c>
      <c r="AA183" s="13">
        <v>3829.0410733218314</v>
      </c>
      <c r="AB183" s="13">
        <v>4057.4079560973732</v>
      </c>
      <c r="AC183" s="13"/>
      <c r="AD183" s="14">
        <f t="shared" si="69"/>
        <v>5666.7675546896917</v>
      </c>
      <c r="AE183" s="14">
        <f t="shared" si="69"/>
        <v>5510.5530694364952</v>
      </c>
      <c r="AF183" s="14">
        <f t="shared" si="69"/>
        <v>5974.1200909831477</v>
      </c>
      <c r="AG183" s="14">
        <f t="shared" si="69"/>
        <v>5945.522219570099</v>
      </c>
      <c r="AH183" s="165">
        <v>5649.6674392638997</v>
      </c>
      <c r="AI183" s="165">
        <v>5610.2146325702461</v>
      </c>
      <c r="AJ183" s="165">
        <v>5888.4123258280133</v>
      </c>
      <c r="AK183" s="165">
        <v>5812.7166038356645</v>
      </c>
      <c r="AL183" s="14">
        <f t="shared" si="70"/>
        <v>6009.2609122661806</v>
      </c>
      <c r="AM183" s="14">
        <f t="shared" si="70"/>
        <v>5900.2360512911036</v>
      </c>
      <c r="AN183" s="14">
        <f t="shared" si="70"/>
        <v>6359.67617380918</v>
      </c>
      <c r="AO183" s="14">
        <f t="shared" si="70"/>
        <v>0</v>
      </c>
      <c r="AP183" s="13">
        <v>208163</v>
      </c>
      <c r="AQ183" s="13">
        <v>209432.00700000001</v>
      </c>
      <c r="AR183" s="13">
        <v>210410.12100000001</v>
      </c>
      <c r="AS183" s="14">
        <f t="shared" si="54"/>
        <v>938.74335617641441</v>
      </c>
      <c r="AT183" s="14">
        <f t="shared" si="54"/>
        <v>896.49116655092178</v>
      </c>
      <c r="AU183" s="14">
        <f t="shared" si="54"/>
        <v>1035.9014547956128</v>
      </c>
      <c r="AV183" s="14">
        <f t="shared" si="55"/>
        <v>986.37232634579414</v>
      </c>
      <c r="AW183" s="14">
        <f t="shared" si="55"/>
        <v>979.50805339138503</v>
      </c>
      <c r="AX183" s="14">
        <f t="shared" si="55"/>
        <v>940.60416924562492</v>
      </c>
      <c r="AY183" s="14">
        <f t="shared" si="51"/>
        <v>1024.9918787757765</v>
      </c>
      <c r="AZ183" s="14">
        <f t="shared" si="56"/>
        <v>1016.2579152291033</v>
      </c>
      <c r="BA183" s="14">
        <f t="shared" si="64"/>
        <v>984.60905089611549</v>
      </c>
      <c r="BB183" s="14">
        <f t="shared" si="64"/>
        <v>988.95818630495796</v>
      </c>
      <c r="BC183" s="14">
        <f t="shared" si="64"/>
        <v>1099.2914839954747</v>
      </c>
      <c r="BD183" s="14">
        <f t="shared" si="57"/>
        <v>0</v>
      </c>
      <c r="BE183" s="14">
        <f t="shared" si="65"/>
        <v>1783.5308014258933</v>
      </c>
      <c r="BF183" s="14">
        <f t="shared" si="65"/>
        <v>1750.7386819026915</v>
      </c>
      <c r="BG183" s="14">
        <f t="shared" si="65"/>
        <v>1834.0226388152346</v>
      </c>
      <c r="BH183" s="14">
        <f t="shared" si="58"/>
        <v>1852.5071289659713</v>
      </c>
      <c r="BI183" s="14">
        <f t="shared" si="58"/>
        <v>1718.1060888747966</v>
      </c>
      <c r="BJ183" s="14">
        <f t="shared" si="58"/>
        <v>1738.1719705304909</v>
      </c>
      <c r="BK183" s="14">
        <f t="shared" si="52"/>
        <v>1786.6186339516373</v>
      </c>
      <c r="BL183" s="14">
        <f t="shared" si="59"/>
        <v>1746.3072010352732</v>
      </c>
      <c r="BM183" s="14">
        <f t="shared" si="66"/>
        <v>1884.7044787527602</v>
      </c>
      <c r="BN183" s="14">
        <f t="shared" si="66"/>
        <v>1828.297941738118</v>
      </c>
      <c r="BO183" s="14">
        <f t="shared" si="66"/>
        <v>1937.3390028666311</v>
      </c>
      <c r="BP183" s="14">
        <f t="shared" si="60"/>
        <v>0</v>
      </c>
      <c r="BQ183" s="14">
        <f t="shared" si="67"/>
        <v>2722.2741576023077</v>
      </c>
      <c r="BR183" s="14">
        <f t="shared" si="67"/>
        <v>2647.2298484536136</v>
      </c>
      <c r="BS183" s="14">
        <f t="shared" si="67"/>
        <v>2869.9240936108472</v>
      </c>
      <c r="BT183" s="14">
        <f t="shared" si="61"/>
        <v>2838.8794553117655</v>
      </c>
      <c r="BU183" s="14">
        <f t="shared" si="61"/>
        <v>2697.6141422661817</v>
      </c>
      <c r="BV183" s="14">
        <f t="shared" si="61"/>
        <v>2678.7761397761165</v>
      </c>
      <c r="BW183" s="14">
        <f t="shared" si="53"/>
        <v>2811.6105127274136</v>
      </c>
      <c r="BX183" s="14">
        <f t="shared" si="62"/>
        <v>2762.5651162643762</v>
      </c>
      <c r="BY183" s="14">
        <f t="shared" si="68"/>
        <v>2869.3135296488754</v>
      </c>
      <c r="BZ183" s="14">
        <f t="shared" si="68"/>
        <v>2817.2561280430759</v>
      </c>
      <c r="CA183" s="14">
        <f t="shared" si="68"/>
        <v>3036.6304868621055</v>
      </c>
      <c r="CB183" s="14">
        <f t="shared" si="63"/>
        <v>0</v>
      </c>
    </row>
  </sheetData>
  <mergeCells count="19">
    <mergeCell ref="AW3:AZ3"/>
    <mergeCell ref="F3:I3"/>
    <mergeCell ref="J3:M3"/>
    <mergeCell ref="N3:Q3"/>
    <mergeCell ref="R3:U3"/>
    <mergeCell ref="V3:Y3"/>
    <mergeCell ref="Z3:AC3"/>
    <mergeCell ref="AD3:AG3"/>
    <mergeCell ref="AH3:AK3"/>
    <mergeCell ref="AL3:AO3"/>
    <mergeCell ref="AP3:AR3"/>
    <mergeCell ref="AS3:AV3"/>
    <mergeCell ref="BY3:CB3"/>
    <mergeCell ref="BA3:BD3"/>
    <mergeCell ref="BE3:BH3"/>
    <mergeCell ref="BI3:BL3"/>
    <mergeCell ref="BM3:BP3"/>
    <mergeCell ref="BQ3:BT3"/>
    <mergeCell ref="BU3:BX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U192"/>
  <sheetViews>
    <sheetView showGridLines="0" zoomScale="70" zoomScaleNormal="70" workbookViewId="0"/>
  </sheetViews>
  <sheetFormatPr defaultColWidth="9.109375" defaultRowHeight="14.4" outlineLevelCol="1" x14ac:dyDescent="0.3"/>
  <cols>
    <col min="1" max="1" width="4.6640625" style="230" customWidth="1"/>
    <col min="2" max="4" width="25.6640625" style="230" hidden="1" customWidth="1" outlineLevel="1"/>
    <col min="5" max="5" width="25.6640625" style="230" customWidth="1" collapsed="1"/>
    <col min="6" max="6" width="50.6640625" style="230" customWidth="1"/>
    <col min="7" max="17" width="17.6640625" style="230" customWidth="1"/>
    <col min="18" max="18" width="17.6640625" style="230" hidden="1" customWidth="1"/>
    <col min="19" max="20" width="4.6640625" style="230" customWidth="1"/>
    <col min="21" max="21" width="9.109375" style="1" hidden="1" customWidth="1"/>
    <col min="22" max="22" width="4.6640625" style="230" customWidth="1"/>
    <col min="23" max="16384" width="9.109375" style="230"/>
  </cols>
  <sheetData>
    <row r="1" spans="1:21" ht="21" x14ac:dyDescent="0.4">
      <c r="A1" s="37"/>
      <c r="B1" s="265" t="s">
        <v>1140</v>
      </c>
      <c r="C1" s="265"/>
      <c r="D1" s="265"/>
      <c r="E1" s="265"/>
      <c r="F1" s="265"/>
      <c r="G1" s="265"/>
      <c r="H1" s="265"/>
      <c r="I1" s="265"/>
      <c r="J1" s="265"/>
      <c r="K1" s="265"/>
      <c r="L1" s="265"/>
      <c r="M1" s="37"/>
      <c r="N1" s="37"/>
      <c r="O1" s="37"/>
      <c r="P1" s="37"/>
      <c r="Q1" s="37"/>
      <c r="R1" s="37"/>
      <c r="S1" s="37"/>
    </row>
    <row r="2" spans="1:21" x14ac:dyDescent="0.3">
      <c r="A2" s="37"/>
      <c r="B2" s="261"/>
      <c r="C2" s="261"/>
      <c r="D2" s="261"/>
      <c r="E2" s="261"/>
      <c r="F2" s="261"/>
      <c r="G2" s="261"/>
      <c r="H2" s="261"/>
      <c r="I2" s="261"/>
      <c r="J2" s="261"/>
      <c r="K2" s="261"/>
      <c r="L2" s="261"/>
      <c r="M2" s="37"/>
      <c r="N2" s="37"/>
      <c r="O2" s="37"/>
      <c r="P2" s="37"/>
      <c r="Q2" s="37"/>
      <c r="R2" s="37"/>
      <c r="S2" s="37"/>
    </row>
    <row r="3" spans="1:21" x14ac:dyDescent="0.3">
      <c r="A3" s="37"/>
      <c r="B3" s="37"/>
      <c r="C3" s="37"/>
      <c r="D3" s="37"/>
      <c r="E3" s="37"/>
      <c r="F3" s="37"/>
      <c r="G3" s="37"/>
      <c r="H3" s="37"/>
      <c r="I3" s="37"/>
      <c r="J3" s="37"/>
      <c r="K3" s="37"/>
      <c r="L3" s="37"/>
      <c r="M3" s="37"/>
      <c r="N3" s="37"/>
      <c r="O3" s="37"/>
      <c r="P3" s="37"/>
      <c r="Q3" s="37"/>
      <c r="R3" s="37"/>
      <c r="S3" s="37"/>
    </row>
    <row r="4" spans="1:21" x14ac:dyDescent="0.3">
      <c r="A4" s="37"/>
      <c r="B4" s="37"/>
      <c r="C4" s="37"/>
      <c r="D4" s="37"/>
      <c r="E4" s="38" t="s">
        <v>929</v>
      </c>
      <c r="F4" s="37"/>
      <c r="G4" s="39" t="str">
        <f ca="1">'Org List'!J7</f>
        <v>HWB</v>
      </c>
      <c r="H4" s="37"/>
      <c r="I4" s="37"/>
      <c r="J4" s="37"/>
      <c r="K4" s="37"/>
      <c r="L4" s="37"/>
      <c r="M4" s="37"/>
      <c r="N4" s="37"/>
      <c r="O4" s="37"/>
      <c r="P4" s="37"/>
      <c r="Q4" s="37"/>
      <c r="R4" s="37"/>
      <c r="S4" s="37"/>
      <c r="U4" s="1">
        <f ca="1">MATCH($G$4, 'Comms by AT'!$B:$B, 0)</f>
        <v>4</v>
      </c>
    </row>
    <row r="5" spans="1:21" x14ac:dyDescent="0.3">
      <c r="A5" s="37"/>
      <c r="B5" s="37"/>
      <c r="C5" s="37"/>
      <c r="D5" s="37"/>
      <c r="E5" s="37"/>
      <c r="F5" s="37"/>
      <c r="G5" s="37"/>
      <c r="H5" s="37"/>
      <c r="I5" s="37"/>
      <c r="J5" s="37"/>
      <c r="K5" s="37"/>
      <c r="L5" s="37"/>
      <c r="M5" s="37"/>
      <c r="N5" s="37"/>
      <c r="O5" s="37"/>
      <c r="P5" s="37"/>
      <c r="Q5" s="37"/>
      <c r="R5" s="37"/>
      <c r="S5" s="37"/>
      <c r="U5" s="1">
        <f ca="1">COUNTIF('Comms by AT'!$C:$C, $G$4)</f>
        <v>179</v>
      </c>
    </row>
    <row r="6" spans="1:21" ht="20.100000000000001" customHeight="1" x14ac:dyDescent="0.3">
      <c r="E6" s="209" t="s">
        <v>1082</v>
      </c>
    </row>
    <row r="7" spans="1:21" x14ac:dyDescent="0.3">
      <c r="A7" s="37"/>
      <c r="B7" s="37"/>
      <c r="C7" s="37"/>
      <c r="D7" s="37"/>
      <c r="E7" s="38" t="s">
        <v>930</v>
      </c>
      <c r="F7" s="37"/>
      <c r="G7" s="37"/>
      <c r="H7" s="37"/>
      <c r="I7" s="37"/>
      <c r="J7" s="37"/>
      <c r="K7" s="37"/>
      <c r="L7" s="37"/>
      <c r="M7" s="37"/>
      <c r="N7" s="37"/>
      <c r="O7" s="37"/>
      <c r="P7" s="37"/>
      <c r="Q7" s="37"/>
      <c r="R7" s="37"/>
      <c r="S7" s="37"/>
    </row>
    <row r="8" spans="1:21" x14ac:dyDescent="0.3">
      <c r="N8" s="14"/>
    </row>
    <row r="9" spans="1:21" s="1" customFormat="1" hidden="1" x14ac:dyDescent="0.3">
      <c r="G9" s="1">
        <v>27</v>
      </c>
      <c r="H9" s="1">
        <v>28</v>
      </c>
      <c r="I9" s="1">
        <v>29</v>
      </c>
      <c r="J9" s="1">
        <v>30</v>
      </c>
      <c r="K9" s="1">
        <v>31</v>
      </c>
      <c r="L9" s="1">
        <v>32</v>
      </c>
      <c r="M9" s="1">
        <v>33</v>
      </c>
      <c r="N9" s="1">
        <v>34</v>
      </c>
      <c r="O9" s="1">
        <v>35</v>
      </c>
      <c r="P9" s="1">
        <v>36</v>
      </c>
      <c r="Q9" s="1">
        <v>37</v>
      </c>
      <c r="R9" s="1">
        <v>38</v>
      </c>
    </row>
    <row r="10" spans="1:21" ht="15" thickBot="1" x14ac:dyDescent="0.35"/>
    <row r="11" spans="1:21" ht="30" customHeight="1" x14ac:dyDescent="0.3">
      <c r="B11" s="198"/>
      <c r="C11" s="199"/>
      <c r="D11" s="200"/>
      <c r="E11" s="231"/>
      <c r="F11" s="195"/>
      <c r="G11" s="298" t="s">
        <v>797</v>
      </c>
      <c r="H11" s="299"/>
      <c r="I11" s="299"/>
      <c r="J11" s="300"/>
      <c r="K11" s="298" t="s">
        <v>802</v>
      </c>
      <c r="L11" s="299"/>
      <c r="M11" s="299"/>
      <c r="N11" s="300"/>
      <c r="O11" s="298" t="s">
        <v>807</v>
      </c>
      <c r="P11" s="299"/>
      <c r="Q11" s="299"/>
      <c r="R11" s="300"/>
    </row>
    <row r="12" spans="1:21" ht="15" customHeight="1" x14ac:dyDescent="0.3">
      <c r="B12" s="206"/>
      <c r="C12" s="207"/>
      <c r="D12" s="208"/>
      <c r="E12" s="204"/>
      <c r="F12" s="205"/>
      <c r="G12" s="301"/>
      <c r="H12" s="302"/>
      <c r="I12" s="302"/>
      <c r="J12" s="303"/>
      <c r="K12" s="301"/>
      <c r="L12" s="302"/>
      <c r="M12" s="302"/>
      <c r="N12" s="303"/>
      <c r="O12" s="301"/>
      <c r="P12" s="302"/>
      <c r="Q12" s="302"/>
      <c r="R12" s="303"/>
    </row>
    <row r="13" spans="1:21" ht="15" thickBot="1" x14ac:dyDescent="0.35">
      <c r="B13" s="201" t="s">
        <v>942</v>
      </c>
      <c r="C13" s="202" t="s">
        <v>1023</v>
      </c>
      <c r="D13" s="203" t="s">
        <v>944</v>
      </c>
      <c r="E13" s="232" t="s">
        <v>117</v>
      </c>
      <c r="F13" s="196" t="s">
        <v>931</v>
      </c>
      <c r="G13" s="87" t="s">
        <v>798</v>
      </c>
      <c r="H13" s="86" t="s">
        <v>799</v>
      </c>
      <c r="I13" s="86" t="s">
        <v>800</v>
      </c>
      <c r="J13" s="89" t="s">
        <v>801</v>
      </c>
      <c r="K13" s="87" t="s">
        <v>803</v>
      </c>
      <c r="L13" s="86" t="s">
        <v>804</v>
      </c>
      <c r="M13" s="86" t="s">
        <v>805</v>
      </c>
      <c r="N13" s="89" t="s">
        <v>806</v>
      </c>
      <c r="O13" s="170" t="s">
        <v>803</v>
      </c>
      <c r="P13" s="146" t="s">
        <v>804</v>
      </c>
      <c r="Q13" s="89" t="s">
        <v>805</v>
      </c>
      <c r="R13" s="238" t="s">
        <v>806</v>
      </c>
    </row>
    <row r="14" spans="1:21" ht="15" customHeight="1" x14ac:dyDescent="0.3">
      <c r="A14" s="57">
        <v>0</v>
      </c>
      <c r="B14" s="95" t="str">
        <f ca="1">IFERROR(IF((VLOOKUP($E14,'Org List'!$AJ$10:$AL$188,3,FALSE))="","",(VLOOKUP($E14,'Org List'!$AJ$10:$AL$188,3,FALSE))),"")</f>
        <v/>
      </c>
      <c r="C14" s="96" t="str">
        <f ca="1">IFERROR(IF((VLOOKUP($E14,'Org List'!$AO$10:$AQ$188,3,FALSE))="","",(VLOOKUP($E14,'Org List'!$AO$10:$AQ$188,3,FALSE))),"")</f>
        <v/>
      </c>
      <c r="D14" s="113" t="str">
        <f ca="1">IFERROR(IF((VLOOKUP($E14,'Org List'!$AT$10:$AV$188,3,FALSE))="","",(VLOOKUP($E14,'Org List'!$AT$10:$AV$188,3,FALSE))),"")</f>
        <v/>
      </c>
      <c r="E14" s="95" t="str">
        <f t="shared" ref="E14:E45" ca="1" si="0">IF($A14&gt;$U$5-1,"",INDIRECT("'Comms by AT'!D"&amp;$A14+$U$4))</f>
        <v>HWB</v>
      </c>
      <c r="F14" s="97" t="str">
        <f ca="1">IF(E14="","",VLOOKUP(E14,'Org List'!$J$9:$K$488,2,0))</f>
        <v>Health and Wellbeing Board</v>
      </c>
      <c r="G14" s="116">
        <f ca="1">IFERROR(IF((VLOOKUP($E14,'Adj NEA Backsheet'!$D$5:$CB$183,G$9,FALSE))="","",(VLOOKUP($E14,'Adj NEA Backsheet'!$D$5:$CB$183,G$9,FALSE))),"")</f>
        <v>1465862.0000000007</v>
      </c>
      <c r="H14" s="117">
        <f ca="1">IFERROR(IF((VLOOKUP($E14,'Adj NEA Backsheet'!$D$5:$CB$183,H$9,FALSE))="","",(VLOOKUP($E14,'Adj NEA Backsheet'!$D$5:$CB$183,H$9,FALSE))),"")</f>
        <v>1463930.9999999995</v>
      </c>
      <c r="I14" s="117">
        <f ca="1">IFERROR(IF((VLOOKUP($E14,'Adj NEA Backsheet'!$D$5:$CB$183,I$9,FALSE))="","",(VLOOKUP($E14,'Adj NEA Backsheet'!$D$5:$CB$183,I$9,FALSE))),"")</f>
        <v>1534657.9999999998</v>
      </c>
      <c r="J14" s="118">
        <f ca="1">IFERROR(IF((VLOOKUP($E14,'Adj NEA Backsheet'!$D$5:$CB$183,J$9,FALSE))="","",(VLOOKUP($E14,'Adj NEA Backsheet'!$D$5:$CB$183,J$9,FALSE))),"")</f>
        <v>1526024.0000000002</v>
      </c>
      <c r="K14" s="116">
        <f ca="1">IFERROR(IF((VLOOKUP($E14,'Adj NEA Backsheet'!$D$5:$CB$183,K$9,FALSE))="","",(VLOOKUP($E14,'Adj NEA Backsheet'!$D$5:$CB$183,K$9,FALSE))),"")</f>
        <v>1510163.0000000005</v>
      </c>
      <c r="L14" s="117">
        <f ca="1">IFERROR(IF((VLOOKUP($E14,'Adj NEA Backsheet'!$D$5:$CB$183,L$9,FALSE))="","",(VLOOKUP($E14,'Adj NEA Backsheet'!$D$5:$CB$183,L$9,FALSE))),"")</f>
        <v>1507066.0000000002</v>
      </c>
      <c r="M14" s="117">
        <f ca="1">IFERROR(IF((VLOOKUP($E14,'Adj NEA Backsheet'!$D$5:$CB$183,M$9,FALSE))="","",(VLOOKUP($E14,'Adj NEA Backsheet'!$D$5:$CB$183,M$9,FALSE))),"")</f>
        <v>1555902.9999999995</v>
      </c>
      <c r="N14" s="119">
        <f ca="1">IFERROR(IF((VLOOKUP($E14,'Adj NEA Backsheet'!$D$5:$CB$183,N$9,FALSE))="","",(VLOOKUP($E14,'Adj NEA Backsheet'!$D$5:$CB$183,N$9,FALSE))),"")</f>
        <v>1530299</v>
      </c>
      <c r="O14" s="174">
        <f ca="1">IFERROR(IF((VLOOKUP($E14,'Adj NEA Backsheet'!$D$5:$CB$183,O$9,FALSE))="","",(VLOOKUP($E14,'Adj NEA Backsheet'!$D$5:$CB$183,O$9,FALSE))),"")</f>
        <v>1543241.9999999993</v>
      </c>
      <c r="P14" s="118">
        <f ca="1">IFERROR(IF((VLOOKUP($E14,'Adj NEA Backsheet'!$D$5:$CB$183,P$9,FALSE))="","",(VLOOKUP($E14,'Adj NEA Backsheet'!$D$5:$CB$183,P$9,FALSE))),"")</f>
        <v>1537678.0000000005</v>
      </c>
      <c r="Q14" s="119">
        <f ca="1">IFERROR(IF((VLOOKUP($E14,'NEA Backsheet'!$D$5:$CB$183,Q$9,FALSE))="","",(VLOOKUP($E14,'NEA Backsheet'!$D$5:$CB$183,Q$9,FALSE))),"")</f>
        <v>1626634</v>
      </c>
      <c r="R14" s="235">
        <f ca="1">IFERROR(IF((VLOOKUP($E14,'NEA Backsheet'!$D$5:$CB$183,R$9,FALSE))="","",(VLOOKUP($E14,'NEA Backsheet'!$D$5:$CB$183,R$9,FALSE))),"")</f>
        <v>0</v>
      </c>
    </row>
    <row r="15" spans="1:21" ht="15" customHeight="1" x14ac:dyDescent="0.3">
      <c r="A15" s="57">
        <v>1</v>
      </c>
      <c r="B15" s="98" t="str">
        <f ca="1">IFERROR(IF((VLOOKUP($E15,'Org List'!$AJ$10:$AL$188,3,FALSE))="","",(VLOOKUP($E15,'Org List'!$AJ$10:$AL$188,3,FALSE))),"")</f>
        <v>North of England Commissioning Region</v>
      </c>
      <c r="C15" s="99" t="str">
        <f ca="1">IFERROR(IF((VLOOKUP($E15,'Org List'!$AO$10:$AQ$188,3,FALSE))="","",(VLOOKUP($E15,'Org List'!$AO$10:$AQ$188,3,FALSE))),"")</f>
        <v/>
      </c>
      <c r="D15" s="114" t="str">
        <f ca="1">IFERROR(IF((VLOOKUP($E15,'Org List'!$AT$10:$AV$188,3,FALSE))="","",(VLOOKUP($E15,'Org List'!$AT$10:$AV$188,3,FALSE))),"")</f>
        <v/>
      </c>
      <c r="E15" s="98" t="str">
        <f t="shared" ca="1" si="0"/>
        <v>Y54</v>
      </c>
      <c r="F15" s="100" t="str">
        <f ca="1">IF(E15="","",VLOOKUP(E15,'Org List'!$J$9:$K$488,2,0))</f>
        <v>North of England Commissioning Region</v>
      </c>
      <c r="G15" s="121">
        <f ca="1">IFERROR(IF((VLOOKUP($E15,'Adj NEA Backsheet'!$D$5:$CB$183,G$9,FALSE))="","",(VLOOKUP($E15,'Adj NEA Backsheet'!$D$5:$CB$183,G$9,FALSE))),"")</f>
        <v>452434.62933584902</v>
      </c>
      <c r="H15" s="122">
        <f ca="1">IFERROR(IF((VLOOKUP($E15,'Adj NEA Backsheet'!$D$5:$CB$183,H$9,FALSE))="","",(VLOOKUP($E15,'Adj NEA Backsheet'!$D$5:$CB$183,H$9,FALSE))),"")</f>
        <v>453868.31629019196</v>
      </c>
      <c r="I15" s="122">
        <f ca="1">IFERROR(IF((VLOOKUP($E15,'Adj NEA Backsheet'!$D$5:$CB$183,I$9,FALSE))="","",(VLOOKUP($E15,'Adj NEA Backsheet'!$D$5:$CB$183,I$9,FALSE))),"")</f>
        <v>482065.2512553336</v>
      </c>
      <c r="J15" s="123">
        <f ca="1">IFERROR(IF((VLOOKUP($E15,'Adj NEA Backsheet'!$D$5:$CB$183,J$9,FALSE))="","",(VLOOKUP($E15,'Adj NEA Backsheet'!$D$5:$CB$183,J$9,FALSE))),"")</f>
        <v>475206.33263607451</v>
      </c>
      <c r="K15" s="121">
        <f ca="1">IFERROR(IF((VLOOKUP($E15,'Adj NEA Backsheet'!$D$5:$CB$183,K$9,FALSE))="","",(VLOOKUP($E15,'Adj NEA Backsheet'!$D$5:$CB$183,K$9,FALSE))),"")</f>
        <v>468300.66003052774</v>
      </c>
      <c r="L15" s="122">
        <f ca="1">IFERROR(IF((VLOOKUP($E15,'Adj NEA Backsheet'!$D$5:$CB$183,L$9,FALSE))="","",(VLOOKUP($E15,'Adj NEA Backsheet'!$D$5:$CB$183,L$9,FALSE))),"")</f>
        <v>464635.49701993359</v>
      </c>
      <c r="M15" s="122">
        <f ca="1">IFERROR(IF((VLOOKUP($E15,'Adj NEA Backsheet'!$D$5:$CB$183,M$9,FALSE))="","",(VLOOKUP($E15,'Adj NEA Backsheet'!$D$5:$CB$183,M$9,FALSE))),"")</f>
        <v>481047.92377750884</v>
      </c>
      <c r="N15" s="124">
        <f ca="1">IFERROR(IF((VLOOKUP($E15,'Adj NEA Backsheet'!$D$5:$CB$183,N$9,FALSE))="","",(VLOOKUP($E15,'Adj NEA Backsheet'!$D$5:$CB$183,N$9,FALSE))),"")</f>
        <v>474582.51706903492</v>
      </c>
      <c r="O15" s="175">
        <f ca="1">IFERROR(IF((VLOOKUP($E15,'Adj NEA Backsheet'!$D$5:$CB$183,O$9,FALSE))="","",(VLOOKUP($E15,'Adj NEA Backsheet'!$D$5:$CB$183,O$9,FALSE))),"")</f>
        <v>481953.25009735039</v>
      </c>
      <c r="P15" s="123">
        <f ca="1">IFERROR(IF((VLOOKUP($E15,'Adj NEA Backsheet'!$D$5:$CB$183,P$9,FALSE))="","",(VLOOKUP($E15,'Adj NEA Backsheet'!$D$5:$CB$183,P$9,FALSE))),"")</f>
        <v>474620.54903817107</v>
      </c>
      <c r="Q15" s="124">
        <f ca="1">IFERROR(IF((VLOOKUP($E15,'NEA Backsheet'!$D$5:$CB$183,Q$9,FALSE))="","",(VLOOKUP($E15,'NEA Backsheet'!$D$5:$CB$183,Q$9,FALSE))),"")</f>
        <v>498838.13026630419</v>
      </c>
      <c r="R15" s="236">
        <f ca="1">IFERROR(IF((VLOOKUP($E15,'NEA Backsheet'!$D$5:$CB$183,R$9,FALSE))="","",(VLOOKUP($E15,'NEA Backsheet'!$D$5:$CB$183,R$9,FALSE))),"")</f>
        <v>0</v>
      </c>
    </row>
    <row r="16" spans="1:21" ht="15" customHeight="1" x14ac:dyDescent="0.3">
      <c r="A16" s="57">
        <v>2</v>
      </c>
      <c r="B16" s="98" t="str">
        <f ca="1">IFERROR(IF((VLOOKUP($E16,'Org List'!$AJ$10:$AL$188,3,FALSE))="","",(VLOOKUP($E16,'Org List'!$AJ$10:$AL$188,3,FALSE))),"")</f>
        <v>Midlands and East of England Commissioning Region</v>
      </c>
      <c r="C16" s="99" t="str">
        <f ca="1">IFERROR(IF((VLOOKUP($E16,'Org List'!$AO$10:$AQ$188,3,FALSE))="","",(VLOOKUP($E16,'Org List'!$AO$10:$AQ$188,3,FALSE))),"")</f>
        <v/>
      </c>
      <c r="D16" s="114" t="str">
        <f ca="1">IFERROR(IF((VLOOKUP($E16,'Org List'!$AT$10:$AV$188,3,FALSE))="","",(VLOOKUP($E16,'Org List'!$AT$10:$AV$188,3,FALSE))),"")</f>
        <v/>
      </c>
      <c r="E16" s="98" t="str">
        <f t="shared" ca="1" si="0"/>
        <v>Y55</v>
      </c>
      <c r="F16" s="100" t="str">
        <f ca="1">IF(E16="","",VLOOKUP(E16,'Org List'!$J$9:$K$488,2,0))</f>
        <v>Midlands and East of England Commissioning Region</v>
      </c>
      <c r="G16" s="121">
        <f ca="1">IFERROR(IF((VLOOKUP($E16,'Adj NEA Backsheet'!$D$5:$CB$183,G$9,FALSE))="","",(VLOOKUP($E16,'Adj NEA Backsheet'!$D$5:$CB$183,G$9,FALSE))),"")</f>
        <v>453895.96040148748</v>
      </c>
      <c r="H16" s="122">
        <f ca="1">IFERROR(IF((VLOOKUP($E16,'Adj NEA Backsheet'!$D$5:$CB$183,H$9,FALSE))="","",(VLOOKUP($E16,'Adj NEA Backsheet'!$D$5:$CB$183,H$9,FALSE))),"")</f>
        <v>450630.05892706866</v>
      </c>
      <c r="I16" s="122">
        <f ca="1">IFERROR(IF((VLOOKUP($E16,'Adj NEA Backsheet'!$D$5:$CB$183,I$9,FALSE))="","",(VLOOKUP($E16,'Adj NEA Backsheet'!$D$5:$CB$183,I$9,FALSE))),"")</f>
        <v>466985.85976708774</v>
      </c>
      <c r="J16" s="123">
        <f ca="1">IFERROR(IF((VLOOKUP($E16,'Adj NEA Backsheet'!$D$5:$CB$183,J$9,FALSE))="","",(VLOOKUP($E16,'Adj NEA Backsheet'!$D$5:$CB$183,J$9,FALSE))),"")</f>
        <v>467541.31701904524</v>
      </c>
      <c r="K16" s="121">
        <f ca="1">IFERROR(IF((VLOOKUP($E16,'Adj NEA Backsheet'!$D$5:$CB$183,K$9,FALSE))="","",(VLOOKUP($E16,'Adj NEA Backsheet'!$D$5:$CB$183,K$9,FALSE))),"")</f>
        <v>465406.15237147984</v>
      </c>
      <c r="L16" s="122">
        <f ca="1">IFERROR(IF((VLOOKUP($E16,'Adj NEA Backsheet'!$D$5:$CB$183,L$9,FALSE))="","",(VLOOKUP($E16,'Adj NEA Backsheet'!$D$5:$CB$183,L$9,FALSE))),"")</f>
        <v>465341.81844870269</v>
      </c>
      <c r="M16" s="122">
        <f ca="1">IFERROR(IF((VLOOKUP($E16,'Adj NEA Backsheet'!$D$5:$CB$183,M$9,FALSE))="","",(VLOOKUP($E16,'Adj NEA Backsheet'!$D$5:$CB$183,M$9,FALSE))),"")</f>
        <v>481584.1396079337</v>
      </c>
      <c r="N16" s="124">
        <f ca="1">IFERROR(IF((VLOOKUP($E16,'Adj NEA Backsheet'!$D$5:$CB$183,N$9,FALSE))="","",(VLOOKUP($E16,'Adj NEA Backsheet'!$D$5:$CB$183,N$9,FALSE))),"")</f>
        <v>475456.65819957934</v>
      </c>
      <c r="O16" s="175">
        <f ca="1">IFERROR(IF((VLOOKUP($E16,'Adj NEA Backsheet'!$D$5:$CB$183,O$9,FALSE))="","",(VLOOKUP($E16,'Adj NEA Backsheet'!$D$5:$CB$183,O$9,FALSE))),"")</f>
        <v>473663.14841593103</v>
      </c>
      <c r="P16" s="123">
        <f ca="1">IFERROR(IF((VLOOKUP($E16,'Adj NEA Backsheet'!$D$5:$CB$183,P$9,FALSE))="","",(VLOOKUP($E16,'Adj NEA Backsheet'!$D$5:$CB$183,P$9,FALSE))),"")</f>
        <v>477316.36618318071</v>
      </c>
      <c r="Q16" s="124">
        <f ca="1">IFERROR(IF((VLOOKUP($E16,'NEA Backsheet'!$D$5:$CB$183,Q$9,FALSE))="","",(VLOOKUP($E16,'NEA Backsheet'!$D$5:$CB$183,Q$9,FALSE))),"")</f>
        <v>506047.94334660581</v>
      </c>
      <c r="R16" s="236">
        <f ca="1">IFERROR(IF((VLOOKUP($E16,'NEA Backsheet'!$D$5:$CB$183,R$9,FALSE))="","",(VLOOKUP($E16,'NEA Backsheet'!$D$5:$CB$183,R$9,FALSE))),"")</f>
        <v>0</v>
      </c>
    </row>
    <row r="17" spans="1:18" ht="15" customHeight="1" x14ac:dyDescent="0.3">
      <c r="A17" s="57">
        <v>3</v>
      </c>
      <c r="B17" s="98" t="str">
        <f ca="1">IFERROR(IF((VLOOKUP($E17,'Org List'!$AJ$10:$AL$188,3,FALSE))="","",(VLOOKUP($E17,'Org List'!$AJ$10:$AL$188,3,FALSE))),"")</f>
        <v>London Commissioning Region</v>
      </c>
      <c r="C17" s="99" t="str">
        <f ca="1">IFERROR(IF((VLOOKUP($E17,'Org List'!$AO$10:$AQ$188,3,FALSE))="","",(VLOOKUP($E17,'Org List'!$AO$10:$AQ$188,3,FALSE))),"")</f>
        <v/>
      </c>
      <c r="D17" s="114" t="str">
        <f ca="1">IFERROR(IF((VLOOKUP($E17,'Org List'!$AT$10:$AV$188,3,FALSE))="","",(VLOOKUP($E17,'Org List'!$AT$10:$AV$188,3,FALSE))),"")</f>
        <v/>
      </c>
      <c r="E17" s="98" t="str">
        <f t="shared" ca="1" si="0"/>
        <v>Y56</v>
      </c>
      <c r="F17" s="100" t="str">
        <f ca="1">IF(E17="","",VLOOKUP(E17,'Org List'!$J$9:$K$488,2,0))</f>
        <v>London Commissioning Region</v>
      </c>
      <c r="G17" s="121">
        <f ca="1">IFERROR(IF((VLOOKUP($E17,'Adj NEA Backsheet'!$D$5:$CB$183,G$9,FALSE))="","",(VLOOKUP($E17,'Adj NEA Backsheet'!$D$5:$CB$183,G$9,FALSE))),"")</f>
        <v>195312.90382066308</v>
      </c>
      <c r="H17" s="122">
        <f ca="1">IFERROR(IF((VLOOKUP($E17,'Adj NEA Backsheet'!$D$5:$CB$183,H$9,FALSE))="","",(VLOOKUP($E17,'Adj NEA Backsheet'!$D$5:$CB$183,H$9,FALSE))),"")</f>
        <v>195768.27657223697</v>
      </c>
      <c r="I17" s="122">
        <f ca="1">IFERROR(IF((VLOOKUP($E17,'Adj NEA Backsheet'!$D$5:$CB$183,I$9,FALSE))="","",(VLOOKUP($E17,'Adj NEA Backsheet'!$D$5:$CB$183,I$9,FALSE))),"")</f>
        <v>203892.90947663257</v>
      </c>
      <c r="J17" s="123">
        <f ca="1">IFERROR(IF((VLOOKUP($E17,'Adj NEA Backsheet'!$D$5:$CB$183,J$9,FALSE))="","",(VLOOKUP($E17,'Adj NEA Backsheet'!$D$5:$CB$183,J$9,FALSE))),"")</f>
        <v>201846.92412405988</v>
      </c>
      <c r="K17" s="121">
        <f ca="1">IFERROR(IF((VLOOKUP($E17,'Adj NEA Backsheet'!$D$5:$CB$183,K$9,FALSE))="","",(VLOOKUP($E17,'Adj NEA Backsheet'!$D$5:$CB$183,K$9,FALSE))),"")</f>
        <v>205426.471275883</v>
      </c>
      <c r="L17" s="122">
        <f ca="1">IFERROR(IF((VLOOKUP($E17,'Adj NEA Backsheet'!$D$5:$CB$183,L$9,FALSE))="","",(VLOOKUP($E17,'Adj NEA Backsheet'!$D$5:$CB$183,L$9,FALSE))),"")</f>
        <v>205337.47754665386</v>
      </c>
      <c r="M17" s="122">
        <f ca="1">IFERROR(IF((VLOOKUP($E17,'Adj NEA Backsheet'!$D$5:$CB$183,M$9,FALSE))="","",(VLOOKUP($E17,'Adj NEA Backsheet'!$D$5:$CB$183,M$9,FALSE))),"")</f>
        <v>208417.55192262834</v>
      </c>
      <c r="N17" s="124">
        <f ca="1">IFERROR(IF((VLOOKUP($E17,'Adj NEA Backsheet'!$D$5:$CB$183,N$9,FALSE))="","",(VLOOKUP($E17,'Adj NEA Backsheet'!$D$5:$CB$183,N$9,FALSE))),"")</f>
        <v>203523.52431174574</v>
      </c>
      <c r="O17" s="175">
        <f ca="1">IFERROR(IF((VLOOKUP($E17,'Adj NEA Backsheet'!$D$5:$CB$183,O$9,FALSE))="","",(VLOOKUP($E17,'Adj NEA Backsheet'!$D$5:$CB$183,O$9,FALSE))),"")</f>
        <v>203616.92872796592</v>
      </c>
      <c r="P17" s="123">
        <f ca="1">IFERROR(IF((VLOOKUP($E17,'Adj NEA Backsheet'!$D$5:$CB$183,P$9,FALSE))="","",(VLOOKUP($E17,'Adj NEA Backsheet'!$D$5:$CB$183,P$9,FALSE))),"")</f>
        <v>205002.33844928988</v>
      </c>
      <c r="Q17" s="124">
        <f ca="1">IFERROR(IF((VLOOKUP($E17,'NEA Backsheet'!$D$5:$CB$183,Q$9,FALSE))="","",(VLOOKUP($E17,'NEA Backsheet'!$D$5:$CB$183,Q$9,FALSE))),"")</f>
        <v>216938.06143677558</v>
      </c>
      <c r="R17" s="236">
        <f ca="1">IFERROR(IF((VLOOKUP($E17,'NEA Backsheet'!$D$5:$CB$183,R$9,FALSE))="","",(VLOOKUP($E17,'NEA Backsheet'!$D$5:$CB$183,R$9,FALSE))),"")</f>
        <v>0</v>
      </c>
    </row>
    <row r="18" spans="1:18" ht="15" customHeight="1" x14ac:dyDescent="0.3">
      <c r="A18" s="57">
        <v>4</v>
      </c>
      <c r="B18" s="98" t="str">
        <f ca="1">IFERROR(IF((VLOOKUP($E18,'Org List'!$AJ$10:$AL$188,3,FALSE))="","",(VLOOKUP($E18,'Org List'!$AJ$10:$AL$188,3,FALSE))),"")</f>
        <v>South West England Commissioning Region</v>
      </c>
      <c r="C18" s="99" t="str">
        <f ca="1">IFERROR(IF((VLOOKUP($E18,'Org List'!$AO$10:$AQ$188,3,FALSE))="","",(VLOOKUP($E18,'Org List'!$AO$10:$AQ$188,3,FALSE))),"")</f>
        <v/>
      </c>
      <c r="D18" s="114" t="str">
        <f ca="1">IFERROR(IF((VLOOKUP($E18,'Org List'!$AT$10:$AV$188,3,FALSE))="","",(VLOOKUP($E18,'Org List'!$AT$10:$AV$188,3,FALSE))),"")</f>
        <v/>
      </c>
      <c r="E18" s="98" t="str">
        <f t="shared" ca="1" si="0"/>
        <v>Y58</v>
      </c>
      <c r="F18" s="100" t="str">
        <f ca="1">IF(E18="","",VLOOKUP(E18,'Org List'!$J$9:$K$488,2,0))</f>
        <v>South West England Commissioning Region</v>
      </c>
      <c r="G18" s="121">
        <f ca="1">IFERROR(IF((VLOOKUP($E18,'Adj NEA Backsheet'!$D$5:$CB$183,G$9,FALSE))="","",(VLOOKUP($E18,'Adj NEA Backsheet'!$D$5:$CB$183,G$9,FALSE))),"")</f>
        <v>146505.38470852975</v>
      </c>
      <c r="H18" s="122">
        <f ca="1">IFERROR(IF((VLOOKUP($E18,'Adj NEA Backsheet'!$D$5:$CB$183,H$9,FALSE))="","",(VLOOKUP($E18,'Adj NEA Backsheet'!$D$5:$CB$183,H$9,FALSE))),"")</f>
        <v>146968.69195813406</v>
      </c>
      <c r="I18" s="122">
        <f ca="1">IFERROR(IF((VLOOKUP($E18,'Adj NEA Backsheet'!$D$5:$CB$183,I$9,FALSE))="","",(VLOOKUP($E18,'Adj NEA Backsheet'!$D$5:$CB$183,I$9,FALSE))),"")</f>
        <v>156453.31701893389</v>
      </c>
      <c r="J18" s="123">
        <f ca="1">IFERROR(IF((VLOOKUP($E18,'Adj NEA Backsheet'!$D$5:$CB$183,J$9,FALSE))="","",(VLOOKUP($E18,'Adj NEA Backsheet'!$D$5:$CB$183,J$9,FALSE))),"")</f>
        <v>156806.3565531334</v>
      </c>
      <c r="K18" s="121">
        <f ca="1">IFERROR(IF((VLOOKUP($E18,'Adj NEA Backsheet'!$D$5:$CB$183,K$9,FALSE))="","",(VLOOKUP($E18,'Adj NEA Backsheet'!$D$5:$CB$183,K$9,FALSE))),"")</f>
        <v>150191.72879585001</v>
      </c>
      <c r="L18" s="122">
        <f ca="1">IFERROR(IF((VLOOKUP($E18,'Adj NEA Backsheet'!$D$5:$CB$183,L$9,FALSE))="","",(VLOOKUP($E18,'Adj NEA Backsheet'!$D$5:$CB$183,L$9,FALSE))),"")</f>
        <v>151215.75623906957</v>
      </c>
      <c r="M18" s="122">
        <f ca="1">IFERROR(IF((VLOOKUP($E18,'Adj NEA Backsheet'!$D$5:$CB$183,M$9,FALSE))="","",(VLOOKUP($E18,'Adj NEA Backsheet'!$D$5:$CB$183,M$9,FALSE))),"")</f>
        <v>157627.14289442162</v>
      </c>
      <c r="N18" s="124">
        <f ca="1">IFERROR(IF((VLOOKUP($E18,'Adj NEA Backsheet'!$D$5:$CB$183,N$9,FALSE))="","",(VLOOKUP($E18,'Adj NEA Backsheet'!$D$5:$CB$183,N$9,FALSE))),"")</f>
        <v>154076.73870762056</v>
      </c>
      <c r="O18" s="175">
        <f ca="1">IFERROR(IF((VLOOKUP($E18,'Adj NEA Backsheet'!$D$5:$CB$183,O$9,FALSE))="","",(VLOOKUP($E18,'Adj NEA Backsheet'!$D$5:$CB$183,O$9,FALSE))),"")</f>
        <v>156180.51326039762</v>
      </c>
      <c r="P18" s="123">
        <f ca="1">IFERROR(IF((VLOOKUP($E18,'Adj NEA Backsheet'!$D$5:$CB$183,P$9,FALSE))="","",(VLOOKUP($E18,'Adj NEA Backsheet'!$D$5:$CB$183,P$9,FALSE))),"")</f>
        <v>155231.34261246963</v>
      </c>
      <c r="Q18" s="124">
        <f ca="1">IFERROR(IF((VLOOKUP($E18,'NEA Backsheet'!$D$5:$CB$183,Q$9,FALSE))="","",(VLOOKUP($E18,'NEA Backsheet'!$D$5:$CB$183,Q$9,FALSE))),"")</f>
        <v>166676.73803028578</v>
      </c>
      <c r="R18" s="236">
        <f ca="1">IFERROR(IF((VLOOKUP($E18,'NEA Backsheet'!$D$5:$CB$183,R$9,FALSE))="","",(VLOOKUP($E18,'NEA Backsheet'!$D$5:$CB$183,R$9,FALSE))),"")</f>
        <v>0</v>
      </c>
    </row>
    <row r="19" spans="1:18" ht="15" customHeight="1" x14ac:dyDescent="0.3">
      <c r="A19" s="57">
        <v>5</v>
      </c>
      <c r="B19" s="98" t="str">
        <f ca="1">IFERROR(IF((VLOOKUP($E19,'Org List'!$AJ$10:$AL$188,3,FALSE))="","",(VLOOKUP($E19,'Org List'!$AJ$10:$AL$188,3,FALSE))),"")</f>
        <v>South East England Commissioning Region</v>
      </c>
      <c r="C19" s="99" t="str">
        <f ca="1">IFERROR(IF((VLOOKUP($E19,'Org List'!$AO$10:$AQ$188,3,FALSE))="","",(VLOOKUP($E19,'Org List'!$AO$10:$AQ$188,3,FALSE))),"")</f>
        <v/>
      </c>
      <c r="D19" s="114" t="str">
        <f ca="1">IFERROR(IF((VLOOKUP($E19,'Org List'!$AT$10:$AV$188,3,FALSE))="","",(VLOOKUP($E19,'Org List'!$AT$10:$AV$188,3,FALSE))),"")</f>
        <v/>
      </c>
      <c r="E19" s="98" t="str">
        <f t="shared" ca="1" si="0"/>
        <v>Y59</v>
      </c>
      <c r="F19" s="100" t="str">
        <f ca="1">IF(E19="","",VLOOKUP(E19,'Org List'!$J$9:$K$488,2,0))</f>
        <v>South East England Commissioning Region</v>
      </c>
      <c r="G19" s="121">
        <f ca="1">IFERROR(IF((VLOOKUP($E19,'Adj NEA Backsheet'!$D$5:$CB$183,G$9,FALSE))="","",(VLOOKUP($E19,'Adj NEA Backsheet'!$D$5:$CB$183,G$9,FALSE))),"")</f>
        <v>217713.12173347076</v>
      </c>
      <c r="H19" s="122">
        <f ca="1">IFERROR(IF((VLOOKUP($E19,'Adj NEA Backsheet'!$D$5:$CB$183,H$9,FALSE))="","",(VLOOKUP($E19,'Adj NEA Backsheet'!$D$5:$CB$183,H$9,FALSE))),"")</f>
        <v>216695.65625236821</v>
      </c>
      <c r="I19" s="122">
        <f ca="1">IFERROR(IF((VLOOKUP($E19,'Adj NEA Backsheet'!$D$5:$CB$183,I$9,FALSE))="","",(VLOOKUP($E19,'Adj NEA Backsheet'!$D$5:$CB$183,I$9,FALSE))),"")</f>
        <v>225260.66248201212</v>
      </c>
      <c r="J19" s="123">
        <f ca="1">IFERROR(IF((VLOOKUP($E19,'Adj NEA Backsheet'!$D$5:$CB$183,J$9,FALSE))="","",(VLOOKUP($E19,'Adj NEA Backsheet'!$D$5:$CB$183,J$9,FALSE))),"")</f>
        <v>224623.06966768709</v>
      </c>
      <c r="K19" s="121">
        <f ca="1">IFERROR(IF((VLOOKUP($E19,'Adj NEA Backsheet'!$D$5:$CB$183,K$9,FALSE))="","",(VLOOKUP($E19,'Adj NEA Backsheet'!$D$5:$CB$183,K$9,FALSE))),"")</f>
        <v>220837.98752625956</v>
      </c>
      <c r="L19" s="122">
        <f ca="1">IFERROR(IF((VLOOKUP($E19,'Adj NEA Backsheet'!$D$5:$CB$183,L$9,FALSE))="","",(VLOOKUP($E19,'Adj NEA Backsheet'!$D$5:$CB$183,L$9,FALSE))),"")</f>
        <v>220535.45074564053</v>
      </c>
      <c r="M19" s="122">
        <f ca="1">IFERROR(IF((VLOOKUP($E19,'Adj NEA Backsheet'!$D$5:$CB$183,M$9,FALSE))="","",(VLOOKUP($E19,'Adj NEA Backsheet'!$D$5:$CB$183,M$9,FALSE))),"")</f>
        <v>227226.24179750748</v>
      </c>
      <c r="N19" s="124">
        <f ca="1">IFERROR(IF((VLOOKUP($E19,'Adj NEA Backsheet'!$D$5:$CB$183,N$9,FALSE))="","",(VLOOKUP($E19,'Adj NEA Backsheet'!$D$5:$CB$183,N$9,FALSE))),"")</f>
        <v>222659.56171201952</v>
      </c>
      <c r="O19" s="175">
        <f ca="1">IFERROR(IF((VLOOKUP($E19,'Adj NEA Backsheet'!$D$5:$CB$183,O$9,FALSE))="","",(VLOOKUP($E19,'Adj NEA Backsheet'!$D$5:$CB$183,O$9,FALSE))),"")</f>
        <v>227828.15949835506</v>
      </c>
      <c r="P19" s="123">
        <f ca="1">IFERROR(IF((VLOOKUP($E19,'Adj NEA Backsheet'!$D$5:$CB$183,P$9,FALSE))="","",(VLOOKUP($E19,'Adj NEA Backsheet'!$D$5:$CB$183,P$9,FALSE))),"")</f>
        <v>225507.40371688877</v>
      </c>
      <c r="Q19" s="124">
        <f ca="1">IFERROR(IF((VLOOKUP($E19,'NEA Backsheet'!$D$5:$CB$183,Q$9,FALSE))="","",(VLOOKUP($E19,'NEA Backsheet'!$D$5:$CB$183,Q$9,FALSE))),"")</f>
        <v>238133.12692002862</v>
      </c>
      <c r="R19" s="236">
        <f ca="1">IFERROR(IF((VLOOKUP($E19,'NEA Backsheet'!$D$5:$CB$183,R$9,FALSE))="","",(VLOOKUP($E19,'NEA Backsheet'!$D$5:$CB$183,R$9,FALSE))),"")</f>
        <v>0</v>
      </c>
    </row>
    <row r="20" spans="1:18" ht="15" customHeight="1" x14ac:dyDescent="0.3">
      <c r="A20" s="57">
        <v>6</v>
      </c>
      <c r="B20" s="98" t="str">
        <f ca="1">IFERROR(IF((VLOOKUP($E20,'Org List'!$AJ$10:$AL$188,3,FALSE))="","",(VLOOKUP($E20,'Org List'!$AJ$10:$AL$188,3,FALSE))),"")</f>
        <v/>
      </c>
      <c r="C20" s="99" t="str">
        <f ca="1">IFERROR(IF((VLOOKUP($E20,'Org List'!$AO$10:$AQ$188,3,FALSE))="","",(VLOOKUP($E20,'Org List'!$AO$10:$AQ$188,3,FALSE))),"")</f>
        <v>North East Region</v>
      </c>
      <c r="D20" s="114" t="str">
        <f ca="1">IFERROR(IF((VLOOKUP($E20,'Org List'!$AT$10:$AV$188,3,FALSE))="","",(VLOOKUP($E20,'Org List'!$AT$10:$AV$188,3,FALSE))),"")</f>
        <v/>
      </c>
      <c r="E20" s="98" t="str">
        <f t="shared" ca="1" si="0"/>
        <v>E12000001</v>
      </c>
      <c r="F20" s="100" t="str">
        <f ca="1">IF(E20="","",VLOOKUP(E20,'Org List'!$J$9:$K$488,2,0))</f>
        <v>North East Region</v>
      </c>
      <c r="G20" s="121">
        <f ca="1">IFERROR(IF((VLOOKUP($E20,'Adj NEA Backsheet'!$D$5:$CB$183,G$9,FALSE))="","",(VLOOKUP($E20,'Adj NEA Backsheet'!$D$5:$CB$183,G$9,FALSE))),"")</f>
        <v>79938.428801852933</v>
      </c>
      <c r="H20" s="122">
        <f ca="1">IFERROR(IF((VLOOKUP($E20,'Adj NEA Backsheet'!$D$5:$CB$183,H$9,FALSE))="","",(VLOOKUP($E20,'Adj NEA Backsheet'!$D$5:$CB$183,H$9,FALSE))),"")</f>
        <v>80543.946449988158</v>
      </c>
      <c r="I20" s="122">
        <f ca="1">IFERROR(IF((VLOOKUP($E20,'Adj NEA Backsheet'!$D$5:$CB$183,I$9,FALSE))="","",(VLOOKUP($E20,'Adj NEA Backsheet'!$D$5:$CB$183,I$9,FALSE))),"")</f>
        <v>85131.726450054106</v>
      </c>
      <c r="J20" s="123">
        <f ca="1">IFERROR(IF((VLOOKUP($E20,'Adj NEA Backsheet'!$D$5:$CB$183,J$9,FALSE))="","",(VLOOKUP($E20,'Adj NEA Backsheet'!$D$5:$CB$183,J$9,FALSE))),"")</f>
        <v>84730.425663227332</v>
      </c>
      <c r="K20" s="121">
        <f ca="1">IFERROR(IF((VLOOKUP($E20,'Adj NEA Backsheet'!$D$5:$CB$183,K$9,FALSE))="","",(VLOOKUP($E20,'Adj NEA Backsheet'!$D$5:$CB$183,K$9,FALSE))),"")</f>
        <v>84164.702946798672</v>
      </c>
      <c r="L20" s="122">
        <f ca="1">IFERROR(IF((VLOOKUP($E20,'Adj NEA Backsheet'!$D$5:$CB$183,L$9,FALSE))="","",(VLOOKUP($E20,'Adj NEA Backsheet'!$D$5:$CB$183,L$9,FALSE))),"")</f>
        <v>83951.492888148015</v>
      </c>
      <c r="M20" s="122">
        <f ca="1">IFERROR(IF((VLOOKUP($E20,'Adj NEA Backsheet'!$D$5:$CB$183,M$9,FALSE))="","",(VLOOKUP($E20,'Adj NEA Backsheet'!$D$5:$CB$183,M$9,FALSE))),"")</f>
        <v>85967.170407039201</v>
      </c>
      <c r="N20" s="124">
        <f ca="1">IFERROR(IF((VLOOKUP($E20,'Adj NEA Backsheet'!$D$5:$CB$183,N$9,FALSE))="","",(VLOOKUP($E20,'Adj NEA Backsheet'!$D$5:$CB$183,N$9,FALSE))),"")</f>
        <v>85034.259704965516</v>
      </c>
      <c r="O20" s="175">
        <f ca="1">IFERROR(IF((VLOOKUP($E20,'Adj NEA Backsheet'!$D$5:$CB$183,O$9,FALSE))="","",(VLOOKUP($E20,'Adj NEA Backsheet'!$D$5:$CB$183,O$9,FALSE))),"")</f>
        <v>84122.898774396133</v>
      </c>
      <c r="P20" s="123">
        <f ca="1">IFERROR(IF((VLOOKUP($E20,'Adj NEA Backsheet'!$D$5:$CB$183,P$9,FALSE))="","",(VLOOKUP($E20,'Adj NEA Backsheet'!$D$5:$CB$183,P$9,FALSE))),"")</f>
        <v>83634.689401807394</v>
      </c>
      <c r="Q20" s="124">
        <f ca="1">IFERROR(IF((VLOOKUP($E20,'NEA Backsheet'!$D$5:$CB$183,Q$9,FALSE))="","",(VLOOKUP($E20,'NEA Backsheet'!$D$5:$CB$183,Q$9,FALSE))),"")</f>
        <v>88393.371854465033</v>
      </c>
      <c r="R20" s="236">
        <f ca="1">IFERROR(IF((VLOOKUP($E20,'NEA Backsheet'!$D$5:$CB$183,R$9,FALSE))="","",(VLOOKUP($E20,'NEA Backsheet'!$D$5:$CB$183,R$9,FALSE))),"")</f>
        <v>0</v>
      </c>
    </row>
    <row r="21" spans="1:18" ht="15" customHeight="1" x14ac:dyDescent="0.3">
      <c r="A21" s="57">
        <v>7</v>
      </c>
      <c r="B21" s="98" t="str">
        <f ca="1">IFERROR(IF((VLOOKUP($E21,'Org List'!$AJ$10:$AL$188,3,FALSE))="","",(VLOOKUP($E21,'Org List'!$AJ$10:$AL$188,3,FALSE))),"")</f>
        <v/>
      </c>
      <c r="C21" s="99" t="str">
        <f ca="1">IFERROR(IF((VLOOKUP($E21,'Org List'!$AO$10:$AQ$188,3,FALSE))="","",(VLOOKUP($E21,'Org List'!$AO$10:$AQ$188,3,FALSE))),"")</f>
        <v>North West Region</v>
      </c>
      <c r="D21" s="114" t="str">
        <f ca="1">IFERROR(IF((VLOOKUP($E21,'Org List'!$AT$10:$AV$188,3,FALSE))="","",(VLOOKUP($E21,'Org List'!$AT$10:$AV$188,3,FALSE))),"")</f>
        <v/>
      </c>
      <c r="E21" s="98" t="str">
        <f t="shared" ca="1" si="0"/>
        <v>E12000002</v>
      </c>
      <c r="F21" s="100" t="str">
        <f ca="1">IF(E21="","",VLOOKUP(E21,'Org List'!$J$9:$K$488,2,0))</f>
        <v>North West Region</v>
      </c>
      <c r="G21" s="121">
        <f ca="1">IFERROR(IF((VLOOKUP($E21,'Adj NEA Backsheet'!$D$5:$CB$183,G$9,FALSE))="","",(VLOOKUP($E21,'Adj NEA Backsheet'!$D$5:$CB$183,G$9,FALSE))),"")</f>
        <v>222517.66189816286</v>
      </c>
      <c r="H21" s="122">
        <f ca="1">IFERROR(IF((VLOOKUP($E21,'Adj NEA Backsheet'!$D$5:$CB$183,H$9,FALSE))="","",(VLOOKUP($E21,'Adj NEA Backsheet'!$D$5:$CB$183,H$9,FALSE))),"")</f>
        <v>224370.28163227421</v>
      </c>
      <c r="I21" s="122">
        <f ca="1">IFERROR(IF((VLOOKUP($E21,'Adj NEA Backsheet'!$D$5:$CB$183,I$9,FALSE))="","",(VLOOKUP($E21,'Adj NEA Backsheet'!$D$5:$CB$183,I$9,FALSE))),"")</f>
        <v>240764.1713970243</v>
      </c>
      <c r="J21" s="123">
        <f ca="1">IFERROR(IF((VLOOKUP($E21,'Adj NEA Backsheet'!$D$5:$CB$183,J$9,FALSE))="","",(VLOOKUP($E21,'Adj NEA Backsheet'!$D$5:$CB$183,J$9,FALSE))),"")</f>
        <v>235181.04830365907</v>
      </c>
      <c r="K21" s="121">
        <f ca="1">IFERROR(IF((VLOOKUP($E21,'Adj NEA Backsheet'!$D$5:$CB$183,K$9,FALSE))="","",(VLOOKUP($E21,'Adj NEA Backsheet'!$D$5:$CB$183,K$9,FALSE))),"")</f>
        <v>229264.04656195198</v>
      </c>
      <c r="L21" s="122">
        <f ca="1">IFERROR(IF((VLOOKUP($E21,'Adj NEA Backsheet'!$D$5:$CB$183,L$9,FALSE))="","",(VLOOKUP($E21,'Adj NEA Backsheet'!$D$5:$CB$183,L$9,FALSE))),"")</f>
        <v>227623.67833303273</v>
      </c>
      <c r="M21" s="122">
        <f ca="1">IFERROR(IF((VLOOKUP($E21,'Adj NEA Backsheet'!$D$5:$CB$183,M$9,FALSE))="","",(VLOOKUP($E21,'Adj NEA Backsheet'!$D$5:$CB$183,M$9,FALSE))),"")</f>
        <v>238385.12168943835</v>
      </c>
      <c r="N21" s="124">
        <f ca="1">IFERROR(IF((VLOOKUP($E21,'Adj NEA Backsheet'!$D$5:$CB$183,N$9,FALSE))="","",(VLOOKUP($E21,'Adj NEA Backsheet'!$D$5:$CB$183,N$9,FALSE))),"")</f>
        <v>232188.8628860637</v>
      </c>
      <c r="O21" s="175">
        <f ca="1">IFERROR(IF((VLOOKUP($E21,'Adj NEA Backsheet'!$D$5:$CB$183,O$9,FALSE))="","",(VLOOKUP($E21,'Adj NEA Backsheet'!$D$5:$CB$183,O$9,FALSE))),"")</f>
        <v>239813.24530014722</v>
      </c>
      <c r="P21" s="123">
        <f ca="1">IFERROR(IF((VLOOKUP($E21,'Adj NEA Backsheet'!$D$5:$CB$183,P$9,FALSE))="","",(VLOOKUP($E21,'Adj NEA Backsheet'!$D$5:$CB$183,P$9,FALSE))),"")</f>
        <v>237191.60951357248</v>
      </c>
      <c r="Q21" s="124">
        <f ca="1">IFERROR(IF((VLOOKUP($E21,'NEA Backsheet'!$D$5:$CB$183,Q$9,FALSE))="","",(VLOOKUP($E21,'NEA Backsheet'!$D$5:$CB$183,Q$9,FALSE))),"")</f>
        <v>249368.30972159837</v>
      </c>
      <c r="R21" s="236">
        <f ca="1">IFERROR(IF((VLOOKUP($E21,'NEA Backsheet'!$D$5:$CB$183,R$9,FALSE))="","",(VLOOKUP($E21,'NEA Backsheet'!$D$5:$CB$183,R$9,FALSE))),"")</f>
        <v>0</v>
      </c>
    </row>
    <row r="22" spans="1:18" ht="15" customHeight="1" x14ac:dyDescent="0.3">
      <c r="A22" s="57">
        <v>8</v>
      </c>
      <c r="B22" s="98" t="str">
        <f ca="1">IFERROR(IF((VLOOKUP($E22,'Org List'!$AJ$10:$AL$188,3,FALSE))="","",(VLOOKUP($E22,'Org List'!$AJ$10:$AL$188,3,FALSE))),"")</f>
        <v/>
      </c>
      <c r="C22" s="99" t="str">
        <f ca="1">IFERROR(IF((VLOOKUP($E22,'Org List'!$AO$10:$AQ$188,3,FALSE))="","",(VLOOKUP($E22,'Org List'!$AO$10:$AQ$188,3,FALSE))),"")</f>
        <v>Yorkshire and The Humber Region</v>
      </c>
      <c r="D22" s="114" t="str">
        <f ca="1">IFERROR(IF((VLOOKUP($E22,'Org List'!$AT$10:$AV$188,3,FALSE))="","",(VLOOKUP($E22,'Org List'!$AT$10:$AV$188,3,FALSE))),"")</f>
        <v/>
      </c>
      <c r="E22" s="98" t="str">
        <f t="shared" ca="1" si="0"/>
        <v>E12000003</v>
      </c>
      <c r="F22" s="100" t="str">
        <f ca="1">IF(E22="","",VLOOKUP(E22,'Org List'!$J$9:$K$488,2,0))</f>
        <v>Yorkshire and The Humber Region</v>
      </c>
      <c r="G22" s="121">
        <f ca="1">IFERROR(IF((VLOOKUP($E22,'Adj NEA Backsheet'!$D$5:$CB$183,G$9,FALSE))="","",(VLOOKUP($E22,'Adj NEA Backsheet'!$D$5:$CB$183,G$9,FALSE))),"")</f>
        <v>149978.53863583325</v>
      </c>
      <c r="H22" s="122">
        <f ca="1">IFERROR(IF((VLOOKUP($E22,'Adj NEA Backsheet'!$D$5:$CB$183,H$9,FALSE))="","",(VLOOKUP($E22,'Adj NEA Backsheet'!$D$5:$CB$183,H$9,FALSE))),"")</f>
        <v>148954.08820792963</v>
      </c>
      <c r="I22" s="122">
        <f ca="1">IFERROR(IF((VLOOKUP($E22,'Adj NEA Backsheet'!$D$5:$CB$183,I$9,FALSE))="","",(VLOOKUP($E22,'Adj NEA Backsheet'!$D$5:$CB$183,I$9,FALSE))),"")</f>
        <v>156169.35340825527</v>
      </c>
      <c r="J22" s="123">
        <f ca="1">IFERROR(IF((VLOOKUP($E22,'Adj NEA Backsheet'!$D$5:$CB$183,J$9,FALSE))="","",(VLOOKUP($E22,'Adj NEA Backsheet'!$D$5:$CB$183,J$9,FALSE))),"")</f>
        <v>155294.85866918811</v>
      </c>
      <c r="K22" s="121">
        <f ca="1">IFERROR(IF((VLOOKUP($E22,'Adj NEA Backsheet'!$D$5:$CB$183,K$9,FALSE))="","",(VLOOKUP($E22,'Adj NEA Backsheet'!$D$5:$CB$183,K$9,FALSE))),"")</f>
        <v>154871.91052177694</v>
      </c>
      <c r="L22" s="122">
        <f ca="1">IFERROR(IF((VLOOKUP($E22,'Adj NEA Backsheet'!$D$5:$CB$183,L$9,FALSE))="","",(VLOOKUP($E22,'Adj NEA Backsheet'!$D$5:$CB$183,L$9,FALSE))),"")</f>
        <v>153060.32579875266</v>
      </c>
      <c r="M22" s="122">
        <f ca="1">IFERROR(IF((VLOOKUP($E22,'Adj NEA Backsheet'!$D$5:$CB$183,M$9,FALSE))="","",(VLOOKUP($E22,'Adj NEA Backsheet'!$D$5:$CB$183,M$9,FALSE))),"")</f>
        <v>156695.63168103131</v>
      </c>
      <c r="N22" s="124">
        <f ca="1">IFERROR(IF((VLOOKUP($E22,'Adj NEA Backsheet'!$D$5:$CB$183,N$9,FALSE))="","",(VLOOKUP($E22,'Adj NEA Backsheet'!$D$5:$CB$183,N$9,FALSE))),"")</f>
        <v>157359.39447800574</v>
      </c>
      <c r="O22" s="175">
        <f ca="1">IFERROR(IF((VLOOKUP($E22,'Adj NEA Backsheet'!$D$5:$CB$183,O$9,FALSE))="","",(VLOOKUP($E22,'Adj NEA Backsheet'!$D$5:$CB$183,O$9,FALSE))),"")</f>
        <v>158017.10602280701</v>
      </c>
      <c r="P22" s="123">
        <f ca="1">IFERROR(IF((VLOOKUP($E22,'Adj NEA Backsheet'!$D$5:$CB$183,P$9,FALSE))="","",(VLOOKUP($E22,'Adj NEA Backsheet'!$D$5:$CB$183,P$9,FALSE))),"")</f>
        <v>153794.25012279107</v>
      </c>
      <c r="Q22" s="124">
        <f ca="1">IFERROR(IF((VLOOKUP($E22,'NEA Backsheet'!$D$5:$CB$183,Q$9,FALSE))="","",(VLOOKUP($E22,'NEA Backsheet'!$D$5:$CB$183,Q$9,FALSE))),"")</f>
        <v>161076.44869024097</v>
      </c>
      <c r="R22" s="236">
        <f ca="1">IFERROR(IF((VLOOKUP($E22,'NEA Backsheet'!$D$5:$CB$183,R$9,FALSE))="","",(VLOOKUP($E22,'NEA Backsheet'!$D$5:$CB$183,R$9,FALSE))),"")</f>
        <v>0</v>
      </c>
    </row>
    <row r="23" spans="1:18" ht="15" customHeight="1" x14ac:dyDescent="0.3">
      <c r="A23" s="57">
        <v>9</v>
      </c>
      <c r="B23" s="98" t="str">
        <f ca="1">IFERROR(IF((VLOOKUP($E23,'Org List'!$AJ$10:$AL$188,3,FALSE))="","",(VLOOKUP($E23,'Org List'!$AJ$10:$AL$188,3,FALSE))),"")</f>
        <v/>
      </c>
      <c r="C23" s="99" t="str">
        <f ca="1">IFERROR(IF((VLOOKUP($E23,'Org List'!$AO$10:$AQ$188,3,FALSE))="","",(VLOOKUP($E23,'Org List'!$AO$10:$AQ$188,3,FALSE))),"")</f>
        <v>East Midlands Region</v>
      </c>
      <c r="D23" s="114" t="str">
        <f ca="1">IFERROR(IF((VLOOKUP($E23,'Org List'!$AT$10:$AV$188,3,FALSE))="","",(VLOOKUP($E23,'Org List'!$AT$10:$AV$188,3,FALSE))),"")</f>
        <v/>
      </c>
      <c r="E23" s="98" t="str">
        <f t="shared" ca="1" si="0"/>
        <v>E12000004</v>
      </c>
      <c r="F23" s="100" t="str">
        <f ca="1">IF(E23="","",VLOOKUP(E23,'Org List'!$J$9:$K$488,2,0))</f>
        <v>East Midlands Region</v>
      </c>
      <c r="G23" s="121">
        <f ca="1">IFERROR(IF((VLOOKUP($E23,'Adj NEA Backsheet'!$D$5:$CB$183,G$9,FALSE))="","",(VLOOKUP($E23,'Adj NEA Backsheet'!$D$5:$CB$183,G$9,FALSE))),"")</f>
        <v>124049.71170682694</v>
      </c>
      <c r="H23" s="122">
        <f ca="1">IFERROR(IF((VLOOKUP($E23,'Adj NEA Backsheet'!$D$5:$CB$183,H$9,FALSE))="","",(VLOOKUP($E23,'Adj NEA Backsheet'!$D$5:$CB$183,H$9,FALSE))),"")</f>
        <v>123948.66046051153</v>
      </c>
      <c r="I23" s="122">
        <f ca="1">IFERROR(IF((VLOOKUP($E23,'Adj NEA Backsheet'!$D$5:$CB$183,I$9,FALSE))="","",(VLOOKUP($E23,'Adj NEA Backsheet'!$D$5:$CB$183,I$9,FALSE))),"")</f>
        <v>128401.36032078009</v>
      </c>
      <c r="J23" s="123">
        <f ca="1">IFERROR(IF((VLOOKUP($E23,'Adj NEA Backsheet'!$D$5:$CB$183,J$9,FALSE))="","",(VLOOKUP($E23,'Adj NEA Backsheet'!$D$5:$CB$183,J$9,FALSE))),"")</f>
        <v>128498.90775898538</v>
      </c>
      <c r="K23" s="121">
        <f ca="1">IFERROR(IF((VLOOKUP($E23,'Adj NEA Backsheet'!$D$5:$CB$183,K$9,FALSE))="","",(VLOOKUP($E23,'Adj NEA Backsheet'!$D$5:$CB$183,K$9,FALSE))),"")</f>
        <v>127396.14204130424</v>
      </c>
      <c r="L23" s="122">
        <f ca="1">IFERROR(IF((VLOOKUP($E23,'Adj NEA Backsheet'!$D$5:$CB$183,L$9,FALSE))="","",(VLOOKUP($E23,'Adj NEA Backsheet'!$D$5:$CB$183,L$9,FALSE))),"")</f>
        <v>126667.28892149539</v>
      </c>
      <c r="M23" s="122">
        <f ca="1">IFERROR(IF((VLOOKUP($E23,'Adj NEA Backsheet'!$D$5:$CB$183,M$9,FALSE))="","",(VLOOKUP($E23,'Adj NEA Backsheet'!$D$5:$CB$183,M$9,FALSE))),"")</f>
        <v>130686.57050297057</v>
      </c>
      <c r="N23" s="124">
        <f ca="1">IFERROR(IF((VLOOKUP($E23,'Adj NEA Backsheet'!$D$5:$CB$183,N$9,FALSE))="","",(VLOOKUP($E23,'Adj NEA Backsheet'!$D$5:$CB$183,N$9,FALSE))),"")</f>
        <v>130401.57905271871</v>
      </c>
      <c r="O23" s="175">
        <f ca="1">IFERROR(IF((VLOOKUP($E23,'Adj NEA Backsheet'!$D$5:$CB$183,O$9,FALSE))="","",(VLOOKUP($E23,'Adj NEA Backsheet'!$D$5:$CB$183,O$9,FALSE))),"")</f>
        <v>127951.45741171075</v>
      </c>
      <c r="P23" s="123">
        <f ca="1">IFERROR(IF((VLOOKUP($E23,'Adj NEA Backsheet'!$D$5:$CB$183,P$9,FALSE))="","",(VLOOKUP($E23,'Adj NEA Backsheet'!$D$5:$CB$183,P$9,FALSE))),"")</f>
        <v>128074.35407799178</v>
      </c>
      <c r="Q23" s="124">
        <f ca="1">IFERROR(IF((VLOOKUP($E23,'NEA Backsheet'!$D$5:$CB$183,Q$9,FALSE))="","",(VLOOKUP($E23,'NEA Backsheet'!$D$5:$CB$183,Q$9,FALSE))),"")</f>
        <v>135852.09455747466</v>
      </c>
      <c r="R23" s="236">
        <f ca="1">IFERROR(IF((VLOOKUP($E23,'NEA Backsheet'!$D$5:$CB$183,R$9,FALSE))="","",(VLOOKUP($E23,'NEA Backsheet'!$D$5:$CB$183,R$9,FALSE))),"")</f>
        <v>0</v>
      </c>
    </row>
    <row r="24" spans="1:18" ht="15" customHeight="1" x14ac:dyDescent="0.3">
      <c r="A24" s="57">
        <v>10</v>
      </c>
      <c r="B24" s="98" t="str">
        <f ca="1">IFERROR(IF((VLOOKUP($E24,'Org List'!$AJ$10:$AL$188,3,FALSE))="","",(VLOOKUP($E24,'Org List'!$AJ$10:$AL$188,3,FALSE))),"")</f>
        <v/>
      </c>
      <c r="C24" s="99" t="str">
        <f ca="1">IFERROR(IF((VLOOKUP($E24,'Org List'!$AO$10:$AQ$188,3,FALSE))="","",(VLOOKUP($E24,'Org List'!$AO$10:$AQ$188,3,FALSE))),"")</f>
        <v>West Midlands Region</v>
      </c>
      <c r="D24" s="114" t="str">
        <f ca="1">IFERROR(IF((VLOOKUP($E24,'Org List'!$AT$10:$AV$188,3,FALSE))="","",(VLOOKUP($E24,'Org List'!$AT$10:$AV$188,3,FALSE))),"")</f>
        <v/>
      </c>
      <c r="E24" s="98" t="str">
        <f t="shared" ca="1" si="0"/>
        <v>E12000005</v>
      </c>
      <c r="F24" s="100" t="str">
        <f ca="1">IF(E24="","",VLOOKUP(E24,'Org List'!$J$9:$K$488,2,0))</f>
        <v>West Midlands Region</v>
      </c>
      <c r="G24" s="121">
        <f ca="1">IFERROR(IF((VLOOKUP($E24,'Adj NEA Backsheet'!$D$5:$CB$183,G$9,FALSE))="","",(VLOOKUP($E24,'Adj NEA Backsheet'!$D$5:$CB$183,G$9,FALSE))),"")</f>
        <v>165619.60118429936</v>
      </c>
      <c r="H24" s="122">
        <f ca="1">IFERROR(IF((VLOOKUP($E24,'Adj NEA Backsheet'!$D$5:$CB$183,H$9,FALSE))="","",(VLOOKUP($E24,'Adj NEA Backsheet'!$D$5:$CB$183,H$9,FALSE))),"")</f>
        <v>162950.32183268678</v>
      </c>
      <c r="I24" s="122">
        <f ca="1">IFERROR(IF((VLOOKUP($E24,'Adj NEA Backsheet'!$D$5:$CB$183,I$9,FALSE))="","",(VLOOKUP($E24,'Adj NEA Backsheet'!$D$5:$CB$183,I$9,FALSE))),"")</f>
        <v>168098.39213462814</v>
      </c>
      <c r="J24" s="123">
        <f ca="1">IFERROR(IF((VLOOKUP($E24,'Adj NEA Backsheet'!$D$5:$CB$183,J$9,FALSE))="","",(VLOOKUP($E24,'Adj NEA Backsheet'!$D$5:$CB$183,J$9,FALSE))),"")</f>
        <v>169395.21294676475</v>
      </c>
      <c r="K24" s="121">
        <f ca="1">IFERROR(IF((VLOOKUP($E24,'Adj NEA Backsheet'!$D$5:$CB$183,K$9,FALSE))="","",(VLOOKUP($E24,'Adj NEA Backsheet'!$D$5:$CB$183,K$9,FALSE))),"")</f>
        <v>168127.16201439319</v>
      </c>
      <c r="L24" s="122">
        <f ca="1">IFERROR(IF((VLOOKUP($E24,'Adj NEA Backsheet'!$D$5:$CB$183,L$9,FALSE))="","",(VLOOKUP($E24,'Adj NEA Backsheet'!$D$5:$CB$183,L$9,FALSE))),"")</f>
        <v>167732.57230687386</v>
      </c>
      <c r="M24" s="122">
        <f ca="1">IFERROR(IF((VLOOKUP($E24,'Adj NEA Backsheet'!$D$5:$CB$183,M$9,FALSE))="","",(VLOOKUP($E24,'Adj NEA Backsheet'!$D$5:$CB$183,M$9,FALSE))),"")</f>
        <v>173894.1278347573</v>
      </c>
      <c r="N24" s="124">
        <f ca="1">IFERROR(IF((VLOOKUP($E24,'Adj NEA Backsheet'!$D$5:$CB$183,N$9,FALSE))="","",(VLOOKUP($E24,'Adj NEA Backsheet'!$D$5:$CB$183,N$9,FALSE))),"")</f>
        <v>170916.43034733777</v>
      </c>
      <c r="O24" s="175">
        <f ca="1">IFERROR(IF((VLOOKUP($E24,'Adj NEA Backsheet'!$D$5:$CB$183,O$9,FALSE))="","",(VLOOKUP($E24,'Adj NEA Backsheet'!$D$5:$CB$183,O$9,FALSE))),"")</f>
        <v>173898.86233018065</v>
      </c>
      <c r="P24" s="123">
        <f ca="1">IFERROR(IF((VLOOKUP($E24,'Adj NEA Backsheet'!$D$5:$CB$183,P$9,FALSE))="","",(VLOOKUP($E24,'Adj NEA Backsheet'!$D$5:$CB$183,P$9,FALSE))),"")</f>
        <v>176050.29194601235</v>
      </c>
      <c r="Q24" s="124">
        <f ca="1">IFERROR(IF((VLOOKUP($E24,'NEA Backsheet'!$D$5:$CB$183,Q$9,FALSE))="","",(VLOOKUP($E24,'NEA Backsheet'!$D$5:$CB$183,Q$9,FALSE))),"")</f>
        <v>184621.44268928791</v>
      </c>
      <c r="R24" s="236">
        <f ca="1">IFERROR(IF((VLOOKUP($E24,'NEA Backsheet'!$D$5:$CB$183,R$9,FALSE))="","",(VLOOKUP($E24,'NEA Backsheet'!$D$5:$CB$183,R$9,FALSE))),"")</f>
        <v>0</v>
      </c>
    </row>
    <row r="25" spans="1:18" ht="15" customHeight="1" x14ac:dyDescent="0.3">
      <c r="A25" s="57">
        <v>11</v>
      </c>
      <c r="B25" s="98" t="str">
        <f ca="1">IFERROR(IF((VLOOKUP($E25,'Org List'!$AJ$10:$AL$188,3,FALSE))="","",(VLOOKUP($E25,'Org List'!$AJ$10:$AL$188,3,FALSE))),"")</f>
        <v/>
      </c>
      <c r="C25" s="99" t="str">
        <f ca="1">IFERROR(IF((VLOOKUP($E25,'Org List'!$AO$10:$AQ$188,3,FALSE))="","",(VLOOKUP($E25,'Org List'!$AO$10:$AQ$188,3,FALSE))),"")</f>
        <v>East Region</v>
      </c>
      <c r="D25" s="114" t="str">
        <f ca="1">IFERROR(IF((VLOOKUP($E25,'Org List'!$AT$10:$AV$188,3,FALSE))="","",(VLOOKUP($E25,'Org List'!$AT$10:$AV$188,3,FALSE))),"")</f>
        <v/>
      </c>
      <c r="E25" s="98" t="str">
        <f t="shared" ca="1" si="0"/>
        <v>E12000006</v>
      </c>
      <c r="F25" s="100" t="str">
        <f ca="1">IF(E25="","",VLOOKUP(E25,'Org List'!$J$9:$K$488,2,0))</f>
        <v>East Region</v>
      </c>
      <c r="G25" s="121">
        <f ca="1">IFERROR(IF((VLOOKUP($E25,'Adj NEA Backsheet'!$D$5:$CB$183,G$9,FALSE))="","",(VLOOKUP($E25,'Adj NEA Backsheet'!$D$5:$CB$183,G$9,FALSE))),"")</f>
        <v>157406.53869317225</v>
      </c>
      <c r="H25" s="122">
        <f ca="1">IFERROR(IF((VLOOKUP($E25,'Adj NEA Backsheet'!$D$5:$CB$183,H$9,FALSE))="","",(VLOOKUP($E25,'Adj NEA Backsheet'!$D$5:$CB$183,H$9,FALSE))),"")</f>
        <v>156883.84047305843</v>
      </c>
      <c r="I25" s="122">
        <f ca="1">IFERROR(IF((VLOOKUP($E25,'Adj NEA Backsheet'!$D$5:$CB$183,I$9,FALSE))="","",(VLOOKUP($E25,'Adj NEA Backsheet'!$D$5:$CB$183,I$9,FALSE))),"")</f>
        <v>163300.12965776699</v>
      </c>
      <c r="J25" s="123">
        <f ca="1">IFERROR(IF((VLOOKUP($E25,'Adj NEA Backsheet'!$D$5:$CB$183,J$9,FALSE))="","",(VLOOKUP($E25,'Adj NEA Backsheet'!$D$5:$CB$183,J$9,FALSE))),"")</f>
        <v>162702.97243489753</v>
      </c>
      <c r="K25" s="121">
        <f ca="1">IFERROR(IF((VLOOKUP($E25,'Adj NEA Backsheet'!$D$5:$CB$183,K$9,FALSE))="","",(VLOOKUP($E25,'Adj NEA Backsheet'!$D$5:$CB$183,K$9,FALSE))),"")</f>
        <v>162810.17727250504</v>
      </c>
      <c r="L25" s="122">
        <f ca="1">IFERROR(IF((VLOOKUP($E25,'Adj NEA Backsheet'!$D$5:$CB$183,L$9,FALSE))="","",(VLOOKUP($E25,'Adj NEA Backsheet'!$D$5:$CB$183,L$9,FALSE))),"")</f>
        <v>163871.45588722115</v>
      </c>
      <c r="M25" s="122">
        <f ca="1">IFERROR(IF((VLOOKUP($E25,'Adj NEA Backsheet'!$D$5:$CB$183,M$9,FALSE))="","",(VLOOKUP($E25,'Adj NEA Backsheet'!$D$5:$CB$183,M$9,FALSE))),"")</f>
        <v>169605.56218800141</v>
      </c>
      <c r="N25" s="124">
        <f ca="1">IFERROR(IF((VLOOKUP($E25,'Adj NEA Backsheet'!$D$5:$CB$183,N$9,FALSE))="","",(VLOOKUP($E25,'Adj NEA Backsheet'!$D$5:$CB$183,N$9,FALSE))),"")</f>
        <v>166948.79235019756</v>
      </c>
      <c r="O25" s="175">
        <f ca="1">IFERROR(IF((VLOOKUP($E25,'Adj NEA Backsheet'!$D$5:$CB$183,O$9,FALSE))="","",(VLOOKUP($E25,'Adj NEA Backsheet'!$D$5:$CB$183,O$9,FALSE))),"")</f>
        <v>163784.9326069791</v>
      </c>
      <c r="P25" s="123">
        <f ca="1">IFERROR(IF((VLOOKUP($E25,'Adj NEA Backsheet'!$D$5:$CB$183,P$9,FALSE))="","",(VLOOKUP($E25,'Adj NEA Backsheet'!$D$5:$CB$183,P$9,FALSE))),"")</f>
        <v>164939.78671385048</v>
      </c>
      <c r="Q25" s="124">
        <f ca="1">IFERROR(IF((VLOOKUP($E25,'NEA Backsheet'!$D$5:$CB$183,Q$9,FALSE))="","",(VLOOKUP($E25,'NEA Backsheet'!$D$5:$CB$183,Q$9,FALSE))),"")</f>
        <v>176183.64372979419</v>
      </c>
      <c r="R25" s="236">
        <f ca="1">IFERROR(IF((VLOOKUP($E25,'NEA Backsheet'!$D$5:$CB$183,R$9,FALSE))="","",(VLOOKUP($E25,'NEA Backsheet'!$D$5:$CB$183,R$9,FALSE))),"")</f>
        <v>0</v>
      </c>
    </row>
    <row r="26" spans="1:18" ht="15" customHeight="1" x14ac:dyDescent="0.3">
      <c r="A26" s="57">
        <v>12</v>
      </c>
      <c r="B26" s="98" t="str">
        <f ca="1">IFERROR(IF((VLOOKUP($E26,'Org List'!$AJ$10:$AL$188,3,FALSE))="","",(VLOOKUP($E26,'Org List'!$AJ$10:$AL$188,3,FALSE))),"")</f>
        <v/>
      </c>
      <c r="C26" s="99" t="str">
        <f ca="1">IFERROR(IF((VLOOKUP($E26,'Org List'!$AO$10:$AQ$188,3,FALSE))="","",(VLOOKUP($E26,'Org List'!$AO$10:$AQ$188,3,FALSE))),"")</f>
        <v>London Region</v>
      </c>
      <c r="D26" s="114" t="str">
        <f ca="1">IFERROR(IF((VLOOKUP($E26,'Org List'!$AT$10:$AV$188,3,FALSE))="","",(VLOOKUP($E26,'Org List'!$AT$10:$AV$188,3,FALSE))),"")</f>
        <v/>
      </c>
      <c r="E26" s="98" t="str">
        <f t="shared" ca="1" si="0"/>
        <v>E12000007</v>
      </c>
      <c r="F26" s="100" t="str">
        <f ca="1">IF(E26="","",VLOOKUP(E26,'Org List'!$J$9:$K$488,2,0))</f>
        <v>London Region</v>
      </c>
      <c r="G26" s="121">
        <f ca="1">IFERROR(IF((VLOOKUP($E26,'Adj NEA Backsheet'!$D$5:$CB$183,G$9,FALSE))="","",(VLOOKUP($E26,'Adj NEA Backsheet'!$D$5:$CB$183,G$9,FALSE))),"")</f>
        <v>195312.90382066308</v>
      </c>
      <c r="H26" s="122">
        <f ca="1">IFERROR(IF((VLOOKUP($E26,'Adj NEA Backsheet'!$D$5:$CB$183,H$9,FALSE))="","",(VLOOKUP($E26,'Adj NEA Backsheet'!$D$5:$CB$183,H$9,FALSE))),"")</f>
        <v>195768.27657223697</v>
      </c>
      <c r="I26" s="122">
        <f ca="1">IFERROR(IF((VLOOKUP($E26,'Adj NEA Backsheet'!$D$5:$CB$183,I$9,FALSE))="","",(VLOOKUP($E26,'Adj NEA Backsheet'!$D$5:$CB$183,I$9,FALSE))),"")</f>
        <v>203892.90947663257</v>
      </c>
      <c r="J26" s="123">
        <f ca="1">IFERROR(IF((VLOOKUP($E26,'Adj NEA Backsheet'!$D$5:$CB$183,J$9,FALSE))="","",(VLOOKUP($E26,'Adj NEA Backsheet'!$D$5:$CB$183,J$9,FALSE))),"")</f>
        <v>201846.92412405988</v>
      </c>
      <c r="K26" s="121">
        <f ca="1">IFERROR(IF((VLOOKUP($E26,'Adj NEA Backsheet'!$D$5:$CB$183,K$9,FALSE))="","",(VLOOKUP($E26,'Adj NEA Backsheet'!$D$5:$CB$183,K$9,FALSE))),"")</f>
        <v>205426.471275883</v>
      </c>
      <c r="L26" s="122">
        <f ca="1">IFERROR(IF((VLOOKUP($E26,'Adj NEA Backsheet'!$D$5:$CB$183,L$9,FALSE))="","",(VLOOKUP($E26,'Adj NEA Backsheet'!$D$5:$CB$183,L$9,FALSE))),"")</f>
        <v>205337.47754665386</v>
      </c>
      <c r="M26" s="122">
        <f ca="1">IFERROR(IF((VLOOKUP($E26,'Adj NEA Backsheet'!$D$5:$CB$183,M$9,FALSE))="","",(VLOOKUP($E26,'Adj NEA Backsheet'!$D$5:$CB$183,M$9,FALSE))),"")</f>
        <v>208417.55192262834</v>
      </c>
      <c r="N26" s="124">
        <f ca="1">IFERROR(IF((VLOOKUP($E26,'Adj NEA Backsheet'!$D$5:$CB$183,N$9,FALSE))="","",(VLOOKUP($E26,'Adj NEA Backsheet'!$D$5:$CB$183,N$9,FALSE))),"")</f>
        <v>203523.52431174574</v>
      </c>
      <c r="O26" s="175">
        <f ca="1">IFERROR(IF((VLOOKUP($E26,'Adj NEA Backsheet'!$D$5:$CB$183,O$9,FALSE))="","",(VLOOKUP($E26,'Adj NEA Backsheet'!$D$5:$CB$183,O$9,FALSE))),"")</f>
        <v>203616.92872796592</v>
      </c>
      <c r="P26" s="123">
        <f ca="1">IFERROR(IF((VLOOKUP($E26,'Adj NEA Backsheet'!$D$5:$CB$183,P$9,FALSE))="","",(VLOOKUP($E26,'Adj NEA Backsheet'!$D$5:$CB$183,P$9,FALSE))),"")</f>
        <v>205002.33844928988</v>
      </c>
      <c r="Q26" s="124">
        <f ca="1">IFERROR(IF((VLOOKUP($E26,'NEA Backsheet'!$D$5:$CB$183,Q$9,FALSE))="","",(VLOOKUP($E26,'NEA Backsheet'!$D$5:$CB$183,Q$9,FALSE))),"")</f>
        <v>216938.06143677558</v>
      </c>
      <c r="R26" s="236">
        <f ca="1">IFERROR(IF((VLOOKUP($E26,'NEA Backsheet'!$D$5:$CB$183,R$9,FALSE))="","",(VLOOKUP($E26,'NEA Backsheet'!$D$5:$CB$183,R$9,FALSE))),"")</f>
        <v>0</v>
      </c>
    </row>
    <row r="27" spans="1:18" ht="15" customHeight="1" x14ac:dyDescent="0.3">
      <c r="A27" s="57">
        <v>13</v>
      </c>
      <c r="B27" s="98" t="str">
        <f ca="1">IFERROR(IF((VLOOKUP($E27,'Org List'!$AJ$10:$AL$188,3,FALSE))="","",(VLOOKUP($E27,'Org List'!$AJ$10:$AL$188,3,FALSE))),"")</f>
        <v/>
      </c>
      <c r="C27" s="99" t="str">
        <f ca="1">IFERROR(IF((VLOOKUP($E27,'Org List'!$AO$10:$AQ$188,3,FALSE))="","",(VLOOKUP($E27,'Org List'!$AO$10:$AQ$188,3,FALSE))),"")</f>
        <v>South East Region</v>
      </c>
      <c r="D27" s="114" t="str">
        <f ca="1">IFERROR(IF((VLOOKUP($E27,'Org List'!$AT$10:$AV$188,3,FALSE))="","",(VLOOKUP($E27,'Org List'!$AT$10:$AV$188,3,FALSE))),"")</f>
        <v/>
      </c>
      <c r="E27" s="98" t="str">
        <f t="shared" ca="1" si="0"/>
        <v>E12000008</v>
      </c>
      <c r="F27" s="100" t="str">
        <f ca="1">IF(E27="","",VLOOKUP(E27,'Org List'!$J$9:$K$488,2,0))</f>
        <v>South East Region</v>
      </c>
      <c r="G27" s="121">
        <f ca="1">IFERROR(IF((VLOOKUP($E27,'Adj NEA Backsheet'!$D$5:$CB$183,G$9,FALSE))="","",(VLOOKUP($E27,'Adj NEA Backsheet'!$D$5:$CB$183,G$9,FALSE))),"")</f>
        <v>224533.2305506595</v>
      </c>
      <c r="H27" s="122">
        <f ca="1">IFERROR(IF((VLOOKUP($E27,'Adj NEA Backsheet'!$D$5:$CB$183,H$9,FALSE))="","",(VLOOKUP($E27,'Adj NEA Backsheet'!$D$5:$CB$183,H$9,FALSE))),"")</f>
        <v>223542.89241318023</v>
      </c>
      <c r="I27" s="122">
        <f ca="1">IFERROR(IF((VLOOKUP($E27,'Adj NEA Backsheet'!$D$5:$CB$183,I$9,FALSE))="","",(VLOOKUP($E27,'Adj NEA Backsheet'!$D$5:$CB$183,I$9,FALSE))),"")</f>
        <v>232446.64013592462</v>
      </c>
      <c r="J27" s="123">
        <f ca="1">IFERROR(IF((VLOOKUP($E27,'Adj NEA Backsheet'!$D$5:$CB$183,J$9,FALSE))="","",(VLOOKUP($E27,'Adj NEA Backsheet'!$D$5:$CB$183,J$9,FALSE))),"")</f>
        <v>231567.29354608458</v>
      </c>
      <c r="K27" s="121">
        <f ca="1">IFERROR(IF((VLOOKUP($E27,'Adj NEA Backsheet'!$D$5:$CB$183,K$9,FALSE))="","",(VLOOKUP($E27,'Adj NEA Backsheet'!$D$5:$CB$183,K$9,FALSE))),"")</f>
        <v>227910.6585695369</v>
      </c>
      <c r="L27" s="122">
        <f ca="1">IFERROR(IF((VLOOKUP($E27,'Adj NEA Backsheet'!$D$5:$CB$183,L$9,FALSE))="","",(VLOOKUP($E27,'Adj NEA Backsheet'!$D$5:$CB$183,L$9,FALSE))),"")</f>
        <v>227605.95207875277</v>
      </c>
      <c r="M27" s="122">
        <f ca="1">IFERROR(IF((VLOOKUP($E27,'Adj NEA Backsheet'!$D$5:$CB$183,M$9,FALSE))="","",(VLOOKUP($E27,'Adj NEA Backsheet'!$D$5:$CB$183,M$9,FALSE))),"")</f>
        <v>234624.12087971185</v>
      </c>
      <c r="N27" s="124">
        <f ca="1">IFERROR(IF((VLOOKUP($E27,'Adj NEA Backsheet'!$D$5:$CB$183,N$9,FALSE))="","",(VLOOKUP($E27,'Adj NEA Backsheet'!$D$5:$CB$183,N$9,FALSE))),"")</f>
        <v>229849.4181613448</v>
      </c>
      <c r="O27" s="175">
        <f ca="1">IFERROR(IF((VLOOKUP($E27,'Adj NEA Backsheet'!$D$5:$CB$183,O$9,FALSE))="","",(VLOOKUP($E27,'Adj NEA Backsheet'!$D$5:$CB$183,O$9,FALSE))),"")</f>
        <v>235856.05556541556</v>
      </c>
      <c r="P27" s="123">
        <f ca="1">IFERROR(IF((VLOOKUP($E27,'Adj NEA Backsheet'!$D$5:$CB$183,P$9,FALSE))="","",(VLOOKUP($E27,'Adj NEA Backsheet'!$D$5:$CB$183,P$9,FALSE))),"")</f>
        <v>233759.33716221491</v>
      </c>
      <c r="Q27" s="124">
        <f ca="1">IFERROR(IF((VLOOKUP($E27,'NEA Backsheet'!$D$5:$CB$183,Q$9,FALSE))="","",(VLOOKUP($E27,'NEA Backsheet'!$D$5:$CB$183,Q$9,FALSE))),"")</f>
        <v>247523.88929007758</v>
      </c>
      <c r="R27" s="236">
        <f ca="1">IFERROR(IF((VLOOKUP($E27,'NEA Backsheet'!$D$5:$CB$183,R$9,FALSE))="","",(VLOOKUP($E27,'NEA Backsheet'!$D$5:$CB$183,R$9,FALSE))),"")</f>
        <v>0</v>
      </c>
    </row>
    <row r="28" spans="1:18" ht="15" customHeight="1" x14ac:dyDescent="0.3">
      <c r="A28" s="57">
        <v>14</v>
      </c>
      <c r="B28" s="98" t="str">
        <f ca="1">IFERROR(IF((VLOOKUP($E28,'Org List'!$AJ$10:$AL$188,3,FALSE))="","",(VLOOKUP($E28,'Org List'!$AJ$10:$AL$188,3,FALSE))),"")</f>
        <v/>
      </c>
      <c r="C28" s="99" t="str">
        <f ca="1">IFERROR(IF((VLOOKUP($E28,'Org List'!$AO$10:$AQ$188,3,FALSE))="","",(VLOOKUP($E28,'Org List'!$AO$10:$AQ$188,3,FALSE))),"")</f>
        <v>South West Region</v>
      </c>
      <c r="D28" s="114" t="str">
        <f ca="1">IFERROR(IF((VLOOKUP($E28,'Org List'!$AT$10:$AV$188,3,FALSE))="","",(VLOOKUP($E28,'Org List'!$AT$10:$AV$188,3,FALSE))),"")</f>
        <v/>
      </c>
      <c r="E28" s="98" t="str">
        <f t="shared" ca="1" si="0"/>
        <v>E12000009</v>
      </c>
      <c r="F28" s="100" t="str">
        <f ca="1">IF(E28="","",VLOOKUP(E28,'Org List'!$J$9:$K$488,2,0))</f>
        <v>South West Region</v>
      </c>
      <c r="G28" s="121">
        <f ca="1">IFERROR(IF((VLOOKUP($E28,'Adj NEA Backsheet'!$D$5:$CB$183,G$9,FALSE))="","",(VLOOKUP($E28,'Adj NEA Backsheet'!$D$5:$CB$183,G$9,FALSE))),"")</f>
        <v>146505.38470852975</v>
      </c>
      <c r="H28" s="122">
        <f ca="1">IFERROR(IF((VLOOKUP($E28,'Adj NEA Backsheet'!$D$5:$CB$183,H$9,FALSE))="","",(VLOOKUP($E28,'Adj NEA Backsheet'!$D$5:$CB$183,H$9,FALSE))),"")</f>
        <v>146968.69195813406</v>
      </c>
      <c r="I28" s="122">
        <f ca="1">IFERROR(IF((VLOOKUP($E28,'Adj NEA Backsheet'!$D$5:$CB$183,I$9,FALSE))="","",(VLOOKUP($E28,'Adj NEA Backsheet'!$D$5:$CB$183,I$9,FALSE))),"")</f>
        <v>156453.31701893389</v>
      </c>
      <c r="J28" s="123">
        <f ca="1">IFERROR(IF((VLOOKUP($E28,'Adj NEA Backsheet'!$D$5:$CB$183,J$9,FALSE))="","",(VLOOKUP($E28,'Adj NEA Backsheet'!$D$5:$CB$183,J$9,FALSE))),"")</f>
        <v>156806.3565531334</v>
      </c>
      <c r="K28" s="121">
        <f ca="1">IFERROR(IF((VLOOKUP($E28,'Adj NEA Backsheet'!$D$5:$CB$183,K$9,FALSE))="","",(VLOOKUP($E28,'Adj NEA Backsheet'!$D$5:$CB$183,K$9,FALSE))),"")</f>
        <v>150191.72879585001</v>
      </c>
      <c r="L28" s="122">
        <f ca="1">IFERROR(IF((VLOOKUP($E28,'Adj NEA Backsheet'!$D$5:$CB$183,L$9,FALSE))="","",(VLOOKUP($E28,'Adj NEA Backsheet'!$D$5:$CB$183,L$9,FALSE))),"")</f>
        <v>151215.75623906957</v>
      </c>
      <c r="M28" s="122">
        <f ca="1">IFERROR(IF((VLOOKUP($E28,'Adj NEA Backsheet'!$D$5:$CB$183,M$9,FALSE))="","",(VLOOKUP($E28,'Adj NEA Backsheet'!$D$5:$CB$183,M$9,FALSE))),"")</f>
        <v>157627.14289442162</v>
      </c>
      <c r="N28" s="124">
        <f ca="1">IFERROR(IF((VLOOKUP($E28,'Adj NEA Backsheet'!$D$5:$CB$183,N$9,FALSE))="","",(VLOOKUP($E28,'Adj NEA Backsheet'!$D$5:$CB$183,N$9,FALSE))),"")</f>
        <v>154076.73870762056</v>
      </c>
      <c r="O28" s="175">
        <f ca="1">IFERROR(IF((VLOOKUP($E28,'Adj NEA Backsheet'!$D$5:$CB$183,O$9,FALSE))="","",(VLOOKUP($E28,'Adj NEA Backsheet'!$D$5:$CB$183,O$9,FALSE))),"")</f>
        <v>156180.51326039762</v>
      </c>
      <c r="P28" s="123">
        <f ca="1">IFERROR(IF((VLOOKUP($E28,'Adj NEA Backsheet'!$D$5:$CB$183,P$9,FALSE))="","",(VLOOKUP($E28,'Adj NEA Backsheet'!$D$5:$CB$183,P$9,FALSE))),"")</f>
        <v>155231.34261246963</v>
      </c>
      <c r="Q28" s="124">
        <f ca="1">IFERROR(IF((VLOOKUP($E28,'NEA Backsheet'!$D$5:$CB$183,Q$9,FALSE))="","",(VLOOKUP($E28,'NEA Backsheet'!$D$5:$CB$183,Q$9,FALSE))),"")</f>
        <v>166676.73803028578</v>
      </c>
      <c r="R28" s="236">
        <f ca="1">IFERROR(IF((VLOOKUP($E28,'NEA Backsheet'!$D$5:$CB$183,R$9,FALSE))="","",(VLOOKUP($E28,'NEA Backsheet'!$D$5:$CB$183,R$9,FALSE))),"")</f>
        <v>0</v>
      </c>
    </row>
    <row r="29" spans="1:18" ht="15" customHeight="1" x14ac:dyDescent="0.3">
      <c r="A29" s="57">
        <v>15</v>
      </c>
      <c r="B29" s="98" t="str">
        <f ca="1">IFERROR(IF((VLOOKUP($E29,'Org List'!$AJ$10:$AL$188,3,FALSE))="","",(VLOOKUP($E29,'Org List'!$AJ$10:$AL$188,3,FALSE))),"")</f>
        <v>NHS England North (Yorkshire And Humber)</v>
      </c>
      <c r="C29" s="99" t="str">
        <f ca="1">IFERROR(IF((VLOOKUP($E29,'Org List'!$AO$10:$AQ$188,3,FALSE))="","",(VLOOKUP($E29,'Org List'!$AO$10:$AQ$188,3,FALSE))),"")</f>
        <v/>
      </c>
      <c r="D29" s="114" t="str">
        <f ca="1">IFERROR(IF((VLOOKUP($E29,'Org List'!$AT$10:$AV$188,3,FALSE))="","",(VLOOKUP($E29,'Org List'!$AT$10:$AV$188,3,FALSE))),"")</f>
        <v>NHS England North (Yorkshire And Humber)</v>
      </c>
      <c r="E29" s="98" t="str">
        <f t="shared" ca="1" si="0"/>
        <v>Q72</v>
      </c>
      <c r="F29" s="100" t="str">
        <f ca="1">IF(E29="","",VLOOKUP(E29,'Org List'!$J$9:$K$488,2,0))</f>
        <v>NHS England North (Yorkshire And Humber)</v>
      </c>
      <c r="G29" s="121">
        <f ca="1">IFERROR(IF((VLOOKUP($E29,'Adj NEA Backsheet'!$D$5:$CB$183,G$9,FALSE))="","",(VLOOKUP($E29,'Adj NEA Backsheet'!$D$5:$CB$183,G$9,FALSE))),"")</f>
        <v>149978.53863583325</v>
      </c>
      <c r="H29" s="122">
        <f ca="1">IFERROR(IF((VLOOKUP($E29,'Adj NEA Backsheet'!$D$5:$CB$183,H$9,FALSE))="","",(VLOOKUP($E29,'Adj NEA Backsheet'!$D$5:$CB$183,H$9,FALSE))),"")</f>
        <v>148954.08820792963</v>
      </c>
      <c r="I29" s="122">
        <f ca="1">IFERROR(IF((VLOOKUP($E29,'Adj NEA Backsheet'!$D$5:$CB$183,I$9,FALSE))="","",(VLOOKUP($E29,'Adj NEA Backsheet'!$D$5:$CB$183,I$9,FALSE))),"")</f>
        <v>156169.35340825527</v>
      </c>
      <c r="J29" s="123">
        <f ca="1">IFERROR(IF((VLOOKUP($E29,'Adj NEA Backsheet'!$D$5:$CB$183,J$9,FALSE))="","",(VLOOKUP($E29,'Adj NEA Backsheet'!$D$5:$CB$183,J$9,FALSE))),"")</f>
        <v>155294.85866918811</v>
      </c>
      <c r="K29" s="121">
        <f ca="1">IFERROR(IF((VLOOKUP($E29,'Adj NEA Backsheet'!$D$5:$CB$183,K$9,FALSE))="","",(VLOOKUP($E29,'Adj NEA Backsheet'!$D$5:$CB$183,K$9,FALSE))),"")</f>
        <v>154871.91052177694</v>
      </c>
      <c r="L29" s="122">
        <f ca="1">IFERROR(IF((VLOOKUP($E29,'Adj NEA Backsheet'!$D$5:$CB$183,L$9,FALSE))="","",(VLOOKUP($E29,'Adj NEA Backsheet'!$D$5:$CB$183,L$9,FALSE))),"")</f>
        <v>153060.32579875266</v>
      </c>
      <c r="M29" s="122">
        <f ca="1">IFERROR(IF((VLOOKUP($E29,'Adj NEA Backsheet'!$D$5:$CB$183,M$9,FALSE))="","",(VLOOKUP($E29,'Adj NEA Backsheet'!$D$5:$CB$183,M$9,FALSE))),"")</f>
        <v>156695.63168103131</v>
      </c>
      <c r="N29" s="124">
        <f ca="1">IFERROR(IF((VLOOKUP($E29,'Adj NEA Backsheet'!$D$5:$CB$183,N$9,FALSE))="","",(VLOOKUP($E29,'Adj NEA Backsheet'!$D$5:$CB$183,N$9,FALSE))),"")</f>
        <v>157359.39447800574</v>
      </c>
      <c r="O29" s="175">
        <f ca="1">IFERROR(IF((VLOOKUP($E29,'Adj NEA Backsheet'!$D$5:$CB$183,O$9,FALSE))="","",(VLOOKUP($E29,'Adj NEA Backsheet'!$D$5:$CB$183,O$9,FALSE))),"")</f>
        <v>158017.10602280701</v>
      </c>
      <c r="P29" s="123">
        <f ca="1">IFERROR(IF((VLOOKUP($E29,'Adj NEA Backsheet'!$D$5:$CB$183,P$9,FALSE))="","",(VLOOKUP($E29,'Adj NEA Backsheet'!$D$5:$CB$183,P$9,FALSE))),"")</f>
        <v>153794.25012279107</v>
      </c>
      <c r="Q29" s="124">
        <f ca="1">IFERROR(IF((VLOOKUP($E29,'NEA Backsheet'!$D$5:$CB$183,Q$9,FALSE))="","",(VLOOKUP($E29,'NEA Backsheet'!$D$5:$CB$183,Q$9,FALSE))),"")</f>
        <v>161076.44869024097</v>
      </c>
      <c r="R29" s="236">
        <f ca="1">IFERROR(IF((VLOOKUP($E29,'NEA Backsheet'!$D$5:$CB$183,R$9,FALSE))="","",(VLOOKUP($E29,'NEA Backsheet'!$D$5:$CB$183,R$9,FALSE))),"")</f>
        <v>0</v>
      </c>
    </row>
    <row r="30" spans="1:18" ht="15" customHeight="1" x14ac:dyDescent="0.3">
      <c r="A30" s="57">
        <v>16</v>
      </c>
      <c r="B30" s="98" t="str">
        <f ca="1">IFERROR(IF((VLOOKUP($E30,'Org List'!$AJ$10:$AL$188,3,FALSE))="","",(VLOOKUP($E30,'Org List'!$AJ$10:$AL$188,3,FALSE))),"")</f>
        <v>NHS England North (Cumbria And North East)</v>
      </c>
      <c r="C30" s="99" t="str">
        <f ca="1">IFERROR(IF((VLOOKUP($E30,'Org List'!$AO$10:$AQ$188,3,FALSE))="","",(VLOOKUP($E30,'Org List'!$AO$10:$AQ$188,3,FALSE))),"")</f>
        <v/>
      </c>
      <c r="D30" s="114" t="str">
        <f ca="1">IFERROR(IF((VLOOKUP($E30,'Org List'!$AT$10:$AV$188,3,FALSE))="","",(VLOOKUP($E30,'Org List'!$AT$10:$AV$188,3,FALSE))),"")</f>
        <v>NHS England North (Cumbria And North East)</v>
      </c>
      <c r="E30" s="98" t="str">
        <f t="shared" ca="1" si="0"/>
        <v>Q74</v>
      </c>
      <c r="F30" s="100" t="str">
        <f ca="1">IF(E30="","",VLOOKUP(E30,'Org List'!$J$9:$K$488,2,0))</f>
        <v>NHS England North (Cumbria And North East)</v>
      </c>
      <c r="G30" s="121">
        <f ca="1">IFERROR(IF((VLOOKUP($E30,'Adj NEA Backsheet'!$D$5:$CB$183,G$9,FALSE))="","",(VLOOKUP($E30,'Adj NEA Backsheet'!$D$5:$CB$183,G$9,FALSE))),"")</f>
        <v>93679.478528931242</v>
      </c>
      <c r="H30" s="122">
        <f ca="1">IFERROR(IF((VLOOKUP($E30,'Adj NEA Backsheet'!$D$5:$CB$183,H$9,FALSE))="","",(VLOOKUP($E30,'Adj NEA Backsheet'!$D$5:$CB$183,H$9,FALSE))),"")</f>
        <v>94319.875373695235</v>
      </c>
      <c r="I30" s="122">
        <f ca="1">IFERROR(IF((VLOOKUP($E30,'Adj NEA Backsheet'!$D$5:$CB$183,I$9,FALSE))="","",(VLOOKUP($E30,'Adj NEA Backsheet'!$D$5:$CB$183,I$9,FALSE))),"")</f>
        <v>99937.128441346926</v>
      </c>
      <c r="J30" s="123">
        <f ca="1">IFERROR(IF((VLOOKUP($E30,'Adj NEA Backsheet'!$D$5:$CB$183,J$9,FALSE))="","",(VLOOKUP($E30,'Adj NEA Backsheet'!$D$5:$CB$183,J$9,FALSE))),"")</f>
        <v>99229.535345975935</v>
      </c>
      <c r="K30" s="121">
        <f ca="1">IFERROR(IF((VLOOKUP($E30,'Adj NEA Backsheet'!$D$5:$CB$183,K$9,FALSE))="","",(VLOOKUP($E30,'Adj NEA Backsheet'!$D$5:$CB$183,K$9,FALSE))),"")</f>
        <v>97929.685594642418</v>
      </c>
      <c r="L30" s="122">
        <f ca="1">IFERROR(IF((VLOOKUP($E30,'Adj NEA Backsheet'!$D$5:$CB$183,L$9,FALSE))="","",(VLOOKUP($E30,'Adj NEA Backsheet'!$D$5:$CB$183,L$9,FALSE))),"")</f>
        <v>97421.203468053383</v>
      </c>
      <c r="M30" s="122">
        <f ca="1">IFERROR(IF((VLOOKUP($E30,'Adj NEA Backsheet'!$D$5:$CB$183,M$9,FALSE))="","",(VLOOKUP($E30,'Adj NEA Backsheet'!$D$5:$CB$183,M$9,FALSE))),"")</f>
        <v>100630.26607651947</v>
      </c>
      <c r="N30" s="124">
        <f ca="1">IFERROR(IF((VLOOKUP($E30,'Adj NEA Backsheet'!$D$5:$CB$183,N$9,FALSE))="","",(VLOOKUP($E30,'Adj NEA Backsheet'!$D$5:$CB$183,N$9,FALSE))),"")</f>
        <v>99035.238967163939</v>
      </c>
      <c r="O30" s="175">
        <f ca="1">IFERROR(IF((VLOOKUP($E30,'Adj NEA Backsheet'!$D$5:$CB$183,O$9,FALSE))="","",(VLOOKUP($E30,'Adj NEA Backsheet'!$D$5:$CB$183,O$9,FALSE))),"")</f>
        <v>98701.589818155102</v>
      </c>
      <c r="P30" s="123">
        <f ca="1">IFERROR(IF((VLOOKUP($E30,'Adj NEA Backsheet'!$D$5:$CB$183,P$9,FALSE))="","",(VLOOKUP($E30,'Adj NEA Backsheet'!$D$5:$CB$183,P$9,FALSE))),"")</f>
        <v>97658.598858379555</v>
      </c>
      <c r="Q30" s="124">
        <f ca="1">IFERROR(IF((VLOOKUP($E30,'NEA Backsheet'!$D$5:$CB$183,Q$9,FALSE))="","",(VLOOKUP($E30,'NEA Backsheet'!$D$5:$CB$183,Q$9,FALSE))),"")</f>
        <v>103819.61006220295</v>
      </c>
      <c r="R30" s="236">
        <f ca="1">IFERROR(IF((VLOOKUP($E30,'NEA Backsheet'!$D$5:$CB$183,R$9,FALSE))="","",(VLOOKUP($E30,'NEA Backsheet'!$D$5:$CB$183,R$9,FALSE))),"")</f>
        <v>0</v>
      </c>
    </row>
    <row r="31" spans="1:18" ht="15" customHeight="1" x14ac:dyDescent="0.3">
      <c r="A31" s="57">
        <v>17</v>
      </c>
      <c r="B31" s="98" t="str">
        <f ca="1">IFERROR(IF((VLOOKUP($E31,'Org List'!$AJ$10:$AL$188,3,FALSE))="","",(VLOOKUP($E31,'Org List'!$AJ$10:$AL$188,3,FALSE))),"")</f>
        <v>NHS England North (Cheshire And Merseyside)</v>
      </c>
      <c r="C31" s="99" t="str">
        <f ca="1">IFERROR(IF((VLOOKUP($E31,'Org List'!$AO$10:$AQ$188,3,FALSE))="","",(VLOOKUP($E31,'Org List'!$AO$10:$AQ$188,3,FALSE))),"")</f>
        <v/>
      </c>
      <c r="D31" s="114" t="str">
        <f ca="1">IFERROR(IF((VLOOKUP($E31,'Org List'!$AT$10:$AV$188,3,FALSE))="","",(VLOOKUP($E31,'Org List'!$AT$10:$AV$188,3,FALSE))),"")</f>
        <v>NHS England North (Cheshire And Merseyside)</v>
      </c>
      <c r="E31" s="98" t="str">
        <f t="shared" ca="1" si="0"/>
        <v>Q75</v>
      </c>
      <c r="F31" s="100" t="str">
        <f ca="1">IF(E31="","",VLOOKUP(E31,'Org List'!$J$9:$K$488,2,0))</f>
        <v>NHS England North (Cheshire And Merseyside)</v>
      </c>
      <c r="G31" s="121">
        <f ca="1">IFERROR(IF((VLOOKUP($E31,'Adj NEA Backsheet'!$D$5:$CB$183,G$9,FALSE))="","",(VLOOKUP($E31,'Adj NEA Backsheet'!$D$5:$CB$183,G$9,FALSE))),"")</f>
        <v>81869.551382363774</v>
      </c>
      <c r="H31" s="122">
        <f ca="1">IFERROR(IF((VLOOKUP($E31,'Adj NEA Backsheet'!$D$5:$CB$183,H$9,FALSE))="","",(VLOOKUP($E31,'Adj NEA Backsheet'!$D$5:$CB$183,H$9,FALSE))),"")</f>
        <v>82149.081307093482</v>
      </c>
      <c r="I31" s="122">
        <f ca="1">IFERROR(IF((VLOOKUP($E31,'Adj NEA Backsheet'!$D$5:$CB$183,I$9,FALSE))="","",(VLOOKUP($E31,'Adj NEA Backsheet'!$D$5:$CB$183,I$9,FALSE))),"")</f>
        <v>85812.566542181579</v>
      </c>
      <c r="J31" s="123">
        <f ca="1">IFERROR(IF((VLOOKUP($E31,'Adj NEA Backsheet'!$D$5:$CB$183,J$9,FALSE))="","",(VLOOKUP($E31,'Adj NEA Backsheet'!$D$5:$CB$183,J$9,FALSE))),"")</f>
        <v>85374.605240807447</v>
      </c>
      <c r="K31" s="121">
        <f ca="1">IFERROR(IF((VLOOKUP($E31,'Adj NEA Backsheet'!$D$5:$CB$183,K$9,FALSE))="","",(VLOOKUP($E31,'Adj NEA Backsheet'!$D$5:$CB$183,K$9,FALSE))),"")</f>
        <v>84735.060975471031</v>
      </c>
      <c r="L31" s="122">
        <f ca="1">IFERROR(IF((VLOOKUP($E31,'Adj NEA Backsheet'!$D$5:$CB$183,L$9,FALSE))="","",(VLOOKUP($E31,'Adj NEA Backsheet'!$D$5:$CB$183,L$9,FALSE))),"")</f>
        <v>85410.060196612743</v>
      </c>
      <c r="M31" s="122">
        <f ca="1">IFERROR(IF((VLOOKUP($E31,'Adj NEA Backsheet'!$D$5:$CB$183,M$9,FALSE))="","",(VLOOKUP($E31,'Adj NEA Backsheet'!$D$5:$CB$183,M$9,FALSE))),"")</f>
        <v>87292.083027553934</v>
      </c>
      <c r="N31" s="124">
        <f ca="1">IFERROR(IF((VLOOKUP($E31,'Adj NEA Backsheet'!$D$5:$CB$183,N$9,FALSE))="","",(VLOOKUP($E31,'Adj NEA Backsheet'!$D$5:$CB$183,N$9,FALSE))),"")</f>
        <v>87182.717592350455</v>
      </c>
      <c r="O31" s="175">
        <f ca="1">IFERROR(IF((VLOOKUP($E31,'Adj NEA Backsheet'!$D$5:$CB$183,O$9,FALSE))="","",(VLOOKUP($E31,'Adj NEA Backsheet'!$D$5:$CB$183,O$9,FALSE))),"")</f>
        <v>87584.896128362656</v>
      </c>
      <c r="P31" s="123">
        <f ca="1">IFERROR(IF((VLOOKUP($E31,'Adj NEA Backsheet'!$D$5:$CB$183,P$9,FALSE))="","",(VLOOKUP($E31,'Adj NEA Backsheet'!$D$5:$CB$183,P$9,FALSE))),"")</f>
        <v>88669.199085488843</v>
      </c>
      <c r="Q31" s="124">
        <f ca="1">IFERROR(IF((VLOOKUP($E31,'NEA Backsheet'!$D$5:$CB$183,Q$9,FALSE))="","",(VLOOKUP($E31,'NEA Backsheet'!$D$5:$CB$183,Q$9,FALSE))),"")</f>
        <v>91662.191344993058</v>
      </c>
      <c r="R31" s="236">
        <f ca="1">IFERROR(IF((VLOOKUP($E31,'NEA Backsheet'!$D$5:$CB$183,R$9,FALSE))="","",(VLOOKUP($E31,'NEA Backsheet'!$D$5:$CB$183,R$9,FALSE))),"")</f>
        <v>0</v>
      </c>
    </row>
    <row r="32" spans="1:18" ht="15" customHeight="1" x14ac:dyDescent="0.3">
      <c r="A32" s="57">
        <v>18</v>
      </c>
      <c r="B32" s="98" t="str">
        <f ca="1">IFERROR(IF((VLOOKUP($E32,'Org List'!$AJ$10:$AL$188,3,FALSE))="","",(VLOOKUP($E32,'Org List'!$AJ$10:$AL$188,3,FALSE))),"")</f>
        <v>NHS England North (Greater Manchester)</v>
      </c>
      <c r="C32" s="99" t="str">
        <f ca="1">IFERROR(IF((VLOOKUP($E32,'Org List'!$AO$10:$AQ$188,3,FALSE))="","",(VLOOKUP($E32,'Org List'!$AO$10:$AQ$188,3,FALSE))),"")</f>
        <v/>
      </c>
      <c r="D32" s="114" t="str">
        <f ca="1">IFERROR(IF((VLOOKUP($E32,'Org List'!$AT$10:$AV$188,3,FALSE))="","",(VLOOKUP($E32,'Org List'!$AT$10:$AV$188,3,FALSE))),"")</f>
        <v>NHS England North (Greater Manchester)</v>
      </c>
      <c r="E32" s="98" t="str">
        <f t="shared" ca="1" si="0"/>
        <v>Q83</v>
      </c>
      <c r="F32" s="100" t="str">
        <f ca="1">IF(E32="","",VLOOKUP(E32,'Org List'!$J$9:$K$488,2,0))</f>
        <v>NHS England North (Greater Manchester)</v>
      </c>
      <c r="G32" s="121">
        <f ca="1">IFERROR(IF((VLOOKUP($E32,'Adj NEA Backsheet'!$D$5:$CB$183,G$9,FALSE))="","",(VLOOKUP($E32,'Adj NEA Backsheet'!$D$5:$CB$183,G$9,FALSE))),"")</f>
        <v>84636.081225461778</v>
      </c>
      <c r="H32" s="122">
        <f ca="1">IFERROR(IF((VLOOKUP($E32,'Adj NEA Backsheet'!$D$5:$CB$183,H$9,FALSE))="","",(VLOOKUP($E32,'Adj NEA Backsheet'!$D$5:$CB$183,H$9,FALSE))),"")</f>
        <v>86554.760097879989</v>
      </c>
      <c r="I32" s="122">
        <f ca="1">IFERROR(IF((VLOOKUP($E32,'Adj NEA Backsheet'!$D$5:$CB$183,I$9,FALSE))="","",(VLOOKUP($E32,'Adj NEA Backsheet'!$D$5:$CB$183,I$9,FALSE))),"")</f>
        <v>93608.550046881559</v>
      </c>
      <c r="J32" s="123">
        <f ca="1">IFERROR(IF((VLOOKUP($E32,'Adj NEA Backsheet'!$D$5:$CB$183,J$9,FALSE))="","",(VLOOKUP($E32,'Adj NEA Backsheet'!$D$5:$CB$183,J$9,FALSE))),"")</f>
        <v>90172.724033885053</v>
      </c>
      <c r="K32" s="121">
        <f ca="1">IFERROR(IF((VLOOKUP($E32,'Adj NEA Backsheet'!$D$5:$CB$183,K$9,FALSE))="","",(VLOOKUP($E32,'Adj NEA Backsheet'!$D$5:$CB$183,K$9,FALSE))),"")</f>
        <v>87715.328461864119</v>
      </c>
      <c r="L32" s="122">
        <f ca="1">IFERROR(IF((VLOOKUP($E32,'Adj NEA Backsheet'!$D$5:$CB$183,L$9,FALSE))="","",(VLOOKUP($E32,'Adj NEA Backsheet'!$D$5:$CB$183,L$9,FALSE))),"")</f>
        <v>86740.562510854797</v>
      </c>
      <c r="M32" s="122">
        <f ca="1">IFERROR(IF((VLOOKUP($E32,'Adj NEA Backsheet'!$D$5:$CB$183,M$9,FALSE))="","",(VLOOKUP($E32,'Adj NEA Backsheet'!$D$5:$CB$183,M$9,FALSE))),"")</f>
        <v>91076.405114197914</v>
      </c>
      <c r="N32" s="124">
        <f ca="1">IFERROR(IF((VLOOKUP($E32,'Adj NEA Backsheet'!$D$5:$CB$183,N$9,FALSE))="","",(VLOOKUP($E32,'Adj NEA Backsheet'!$D$5:$CB$183,N$9,FALSE))),"")</f>
        <v>86736.113712759456</v>
      </c>
      <c r="O32" s="175">
        <f ca="1">IFERROR(IF((VLOOKUP($E32,'Adj NEA Backsheet'!$D$5:$CB$183,O$9,FALSE))="","",(VLOOKUP($E32,'Adj NEA Backsheet'!$D$5:$CB$183,O$9,FALSE))),"")</f>
        <v>92680.345638802683</v>
      </c>
      <c r="P32" s="123">
        <f ca="1">IFERROR(IF((VLOOKUP($E32,'Adj NEA Backsheet'!$D$5:$CB$183,P$9,FALSE))="","",(VLOOKUP($E32,'Adj NEA Backsheet'!$D$5:$CB$183,P$9,FALSE))),"")</f>
        <v>90418.848634384049</v>
      </c>
      <c r="Q32" s="124">
        <f ca="1">IFERROR(IF((VLOOKUP($E32,'NEA Backsheet'!$D$5:$CB$183,Q$9,FALSE))="","",(VLOOKUP($E32,'NEA Backsheet'!$D$5:$CB$183,Q$9,FALSE))),"")</f>
        <v>93338.068041759805</v>
      </c>
      <c r="R32" s="236">
        <f ca="1">IFERROR(IF((VLOOKUP($E32,'NEA Backsheet'!$D$5:$CB$183,R$9,FALSE))="","",(VLOOKUP($E32,'NEA Backsheet'!$D$5:$CB$183,R$9,FALSE))),"")</f>
        <v>0</v>
      </c>
    </row>
    <row r="33" spans="1:18" ht="15" customHeight="1" x14ac:dyDescent="0.3">
      <c r="A33" s="57">
        <v>19</v>
      </c>
      <c r="B33" s="98" t="str">
        <f ca="1">IFERROR(IF((VLOOKUP($E33,'Org List'!$AJ$10:$AL$188,3,FALSE))="","",(VLOOKUP($E33,'Org List'!$AJ$10:$AL$188,3,FALSE))),"")</f>
        <v>NHS England North (Lancashire)</v>
      </c>
      <c r="C33" s="99" t="str">
        <f ca="1">IFERROR(IF((VLOOKUP($E33,'Org List'!$AO$10:$AQ$188,3,FALSE))="","",(VLOOKUP($E33,'Org List'!$AO$10:$AQ$188,3,FALSE))),"")</f>
        <v/>
      </c>
      <c r="D33" s="114" t="str">
        <f ca="1">IFERROR(IF((VLOOKUP($E33,'Org List'!$AT$10:$AV$188,3,FALSE))="","",(VLOOKUP($E33,'Org List'!$AT$10:$AV$188,3,FALSE))),"")</f>
        <v>NHS England North (Lancashire)</v>
      </c>
      <c r="E33" s="98" t="str">
        <f t="shared" ca="1" si="0"/>
        <v>Q84</v>
      </c>
      <c r="F33" s="100" t="str">
        <f ca="1">IF(E33="","",VLOOKUP(E33,'Org List'!$J$9:$K$488,2,0))</f>
        <v>NHS England North (Lancashire)</v>
      </c>
      <c r="G33" s="121">
        <f ca="1">IFERROR(IF((VLOOKUP($E33,'Adj NEA Backsheet'!$D$5:$CB$183,G$9,FALSE))="","",(VLOOKUP($E33,'Adj NEA Backsheet'!$D$5:$CB$183,G$9,FALSE))),"")</f>
        <v>42270.97956325901</v>
      </c>
      <c r="H33" s="122">
        <f ca="1">IFERROR(IF((VLOOKUP($E33,'Adj NEA Backsheet'!$D$5:$CB$183,H$9,FALSE))="","",(VLOOKUP($E33,'Adj NEA Backsheet'!$D$5:$CB$183,H$9,FALSE))),"")</f>
        <v>41890.511303593703</v>
      </c>
      <c r="I33" s="122">
        <f ca="1">IFERROR(IF((VLOOKUP($E33,'Adj NEA Backsheet'!$D$5:$CB$183,I$9,FALSE))="","",(VLOOKUP($E33,'Adj NEA Backsheet'!$D$5:$CB$183,I$9,FALSE))),"")</f>
        <v>46537.65281666832</v>
      </c>
      <c r="J33" s="123">
        <f ca="1">IFERROR(IF((VLOOKUP($E33,'Adj NEA Backsheet'!$D$5:$CB$183,J$9,FALSE))="","",(VLOOKUP($E33,'Adj NEA Backsheet'!$D$5:$CB$183,J$9,FALSE))),"")</f>
        <v>45134.609346217978</v>
      </c>
      <c r="K33" s="121">
        <f ca="1">IFERROR(IF((VLOOKUP($E33,'Adj NEA Backsheet'!$D$5:$CB$183,K$9,FALSE))="","",(VLOOKUP($E33,'Adj NEA Backsheet'!$D$5:$CB$183,K$9,FALSE))),"")</f>
        <v>43048.674476773114</v>
      </c>
      <c r="L33" s="122">
        <f ca="1">IFERROR(IF((VLOOKUP($E33,'Adj NEA Backsheet'!$D$5:$CB$183,L$9,FALSE))="","",(VLOOKUP($E33,'Adj NEA Backsheet'!$D$5:$CB$183,L$9,FALSE))),"")</f>
        <v>42003.345045659808</v>
      </c>
      <c r="M33" s="122">
        <f ca="1">IFERROR(IF((VLOOKUP($E33,'Adj NEA Backsheet'!$D$5:$CB$183,M$9,FALSE))="","",(VLOOKUP($E33,'Adj NEA Backsheet'!$D$5:$CB$183,M$9,FALSE))),"")</f>
        <v>45353.537878206203</v>
      </c>
      <c r="N33" s="124">
        <f ca="1">IFERROR(IF((VLOOKUP($E33,'Adj NEA Backsheet'!$D$5:$CB$183,N$9,FALSE))="","",(VLOOKUP($E33,'Adj NEA Backsheet'!$D$5:$CB$183,N$9,FALSE))),"")</f>
        <v>44269.052318755341</v>
      </c>
      <c r="O33" s="175">
        <f ca="1">IFERROR(IF((VLOOKUP($E33,'Adj NEA Backsheet'!$D$5:$CB$183,O$9,FALSE))="","",(VLOOKUP($E33,'Adj NEA Backsheet'!$D$5:$CB$183,O$9,FALSE))),"")</f>
        <v>44969.312489222924</v>
      </c>
      <c r="P33" s="123">
        <f ca="1">IFERROR(IF((VLOOKUP($E33,'Adj NEA Backsheet'!$D$5:$CB$183,P$9,FALSE))="","",(VLOOKUP($E33,'Adj NEA Backsheet'!$D$5:$CB$183,P$9,FALSE))),"")</f>
        <v>44079.652337127474</v>
      </c>
      <c r="Q33" s="124">
        <f ca="1">IFERROR(IF((VLOOKUP($E33,'NEA Backsheet'!$D$5:$CB$183,Q$9,FALSE))="","",(VLOOKUP($E33,'NEA Backsheet'!$D$5:$CB$183,Q$9,FALSE))),"")</f>
        <v>48941.812127107594</v>
      </c>
      <c r="R33" s="236">
        <f ca="1">IFERROR(IF((VLOOKUP($E33,'NEA Backsheet'!$D$5:$CB$183,R$9,FALSE))="","",(VLOOKUP($E33,'NEA Backsheet'!$D$5:$CB$183,R$9,FALSE))),"")</f>
        <v>0</v>
      </c>
    </row>
    <row r="34" spans="1:18" ht="15" customHeight="1" x14ac:dyDescent="0.3">
      <c r="A34" s="57">
        <v>20</v>
      </c>
      <c r="B34" s="98" t="str">
        <f ca="1">IFERROR(IF((VLOOKUP($E34,'Org List'!$AJ$10:$AL$188,3,FALSE))="","",(VLOOKUP($E34,'Org List'!$AJ$10:$AL$188,3,FALSE))),"")</f>
        <v>NHS England Midlands And East (North Midlands)</v>
      </c>
      <c r="C34" s="99" t="str">
        <f ca="1">IFERROR(IF((VLOOKUP($E34,'Org List'!$AO$10:$AQ$188,3,FALSE))="","",(VLOOKUP($E34,'Org List'!$AO$10:$AQ$188,3,FALSE))),"")</f>
        <v/>
      </c>
      <c r="D34" s="114" t="str">
        <f ca="1">IFERROR(IF((VLOOKUP($E34,'Org List'!$AT$10:$AV$188,3,FALSE))="","",(VLOOKUP($E34,'Org List'!$AT$10:$AV$188,3,FALSE))),"")</f>
        <v>NHS England Midlands And East (North Midlands)</v>
      </c>
      <c r="E34" s="98" t="str">
        <f t="shared" ca="1" si="0"/>
        <v>Q76</v>
      </c>
      <c r="F34" s="100" t="str">
        <f ca="1">IF(E34="","",VLOOKUP(E34,'Org List'!$J$9:$K$488,2,0))</f>
        <v>NHS England Midlands And East (North Midlands)</v>
      </c>
      <c r="G34" s="121">
        <f ca="1">IFERROR(IF((VLOOKUP($E34,'Adj NEA Backsheet'!$D$5:$CB$183,G$9,FALSE))="","",(VLOOKUP($E34,'Adj NEA Backsheet'!$D$5:$CB$183,G$9,FALSE))),"")</f>
        <v>102623.7030366955</v>
      </c>
      <c r="H34" s="122">
        <f ca="1">IFERROR(IF((VLOOKUP($E34,'Adj NEA Backsheet'!$D$5:$CB$183,H$9,FALSE))="","",(VLOOKUP($E34,'Adj NEA Backsheet'!$D$5:$CB$183,H$9,FALSE))),"")</f>
        <v>101604.2731847573</v>
      </c>
      <c r="I34" s="122">
        <f ca="1">IFERROR(IF((VLOOKUP($E34,'Adj NEA Backsheet'!$D$5:$CB$183,I$9,FALSE))="","",(VLOOKUP($E34,'Adj NEA Backsheet'!$D$5:$CB$183,I$9,FALSE))),"")</f>
        <v>106077.2924132878</v>
      </c>
      <c r="J34" s="123">
        <f ca="1">IFERROR(IF((VLOOKUP($E34,'Adj NEA Backsheet'!$D$5:$CB$183,J$9,FALSE))="","",(VLOOKUP($E34,'Adj NEA Backsheet'!$D$5:$CB$183,J$9,FALSE))),"")</f>
        <v>107740.30289441052</v>
      </c>
      <c r="K34" s="121">
        <f ca="1">IFERROR(IF((VLOOKUP($E34,'Adj NEA Backsheet'!$D$5:$CB$183,K$9,FALSE))="","",(VLOOKUP($E34,'Adj NEA Backsheet'!$D$5:$CB$183,K$9,FALSE))),"")</f>
        <v>104300.99651720702</v>
      </c>
      <c r="L34" s="122">
        <f ca="1">IFERROR(IF((VLOOKUP($E34,'Adj NEA Backsheet'!$D$5:$CB$183,L$9,FALSE))="","",(VLOOKUP($E34,'Adj NEA Backsheet'!$D$5:$CB$183,L$9,FALSE))),"")</f>
        <v>104161.89258051128</v>
      </c>
      <c r="M34" s="122">
        <f ca="1">IFERROR(IF((VLOOKUP($E34,'Adj NEA Backsheet'!$D$5:$CB$183,M$9,FALSE))="","",(VLOOKUP($E34,'Adj NEA Backsheet'!$D$5:$CB$183,M$9,FALSE))),"")</f>
        <v>106877.31326162395</v>
      </c>
      <c r="N34" s="124">
        <f ca="1">IFERROR(IF((VLOOKUP($E34,'Adj NEA Backsheet'!$D$5:$CB$183,N$9,FALSE))="","",(VLOOKUP($E34,'Adj NEA Backsheet'!$D$5:$CB$183,N$9,FALSE))),"")</f>
        <v>105765.09176972401</v>
      </c>
      <c r="O34" s="175">
        <f ca="1">IFERROR(IF((VLOOKUP($E34,'Adj NEA Backsheet'!$D$5:$CB$183,O$9,FALSE))="","",(VLOOKUP($E34,'Adj NEA Backsheet'!$D$5:$CB$183,O$9,FALSE))),"")</f>
        <v>108946.40395031779</v>
      </c>
      <c r="P34" s="123">
        <f ca="1">IFERROR(IF((VLOOKUP($E34,'Adj NEA Backsheet'!$D$5:$CB$183,P$9,FALSE))="","",(VLOOKUP($E34,'Adj NEA Backsheet'!$D$5:$CB$183,P$9,FALSE))),"")</f>
        <v>110745.3871328894</v>
      </c>
      <c r="Q34" s="124">
        <f ca="1">IFERROR(IF((VLOOKUP($E34,'NEA Backsheet'!$D$5:$CB$183,Q$9,FALSE))="","",(VLOOKUP($E34,'NEA Backsheet'!$D$5:$CB$183,Q$9,FALSE))),"")</f>
        <v>117433.68019241371</v>
      </c>
      <c r="R34" s="236">
        <f ca="1">IFERROR(IF((VLOOKUP($E34,'NEA Backsheet'!$D$5:$CB$183,R$9,FALSE))="","",(VLOOKUP($E34,'NEA Backsheet'!$D$5:$CB$183,R$9,FALSE))),"")</f>
        <v>0</v>
      </c>
    </row>
    <row r="35" spans="1:18" ht="15" customHeight="1" x14ac:dyDescent="0.3">
      <c r="A35" s="57">
        <v>21</v>
      </c>
      <c r="B35" s="98" t="str">
        <f ca="1">IFERROR(IF((VLOOKUP($E35,'Org List'!$AJ$10:$AL$188,3,FALSE))="","",(VLOOKUP($E35,'Org List'!$AJ$10:$AL$188,3,FALSE))),"")</f>
        <v>NHS England Midlands And East (West Midlands)</v>
      </c>
      <c r="C35" s="99" t="str">
        <f ca="1">IFERROR(IF((VLOOKUP($E35,'Org List'!$AO$10:$AQ$188,3,FALSE))="","",(VLOOKUP($E35,'Org List'!$AO$10:$AQ$188,3,FALSE))),"")</f>
        <v/>
      </c>
      <c r="D35" s="114" t="str">
        <f ca="1">IFERROR(IF((VLOOKUP($E35,'Org List'!$AT$10:$AV$188,3,FALSE))="","",(VLOOKUP($E35,'Org List'!$AT$10:$AV$188,3,FALSE))),"")</f>
        <v>NHS England Midlands And East (West Midlands)</v>
      </c>
      <c r="E35" s="98" t="str">
        <f t="shared" ca="1" si="0"/>
        <v>Q77</v>
      </c>
      <c r="F35" s="100" t="str">
        <f ca="1">IF(E35="","",VLOOKUP(E35,'Org List'!$J$9:$K$488,2,0))</f>
        <v>NHS England Midlands And East (West Midlands)</v>
      </c>
      <c r="G35" s="121">
        <f ca="1">IFERROR(IF((VLOOKUP($E35,'Adj NEA Backsheet'!$D$5:$CB$183,G$9,FALSE))="","",(VLOOKUP($E35,'Adj NEA Backsheet'!$D$5:$CB$183,G$9,FALSE))),"")</f>
        <v>119668.65975073323</v>
      </c>
      <c r="H35" s="122">
        <f ca="1">IFERROR(IF((VLOOKUP($E35,'Adj NEA Backsheet'!$D$5:$CB$183,H$9,FALSE))="","",(VLOOKUP($E35,'Adj NEA Backsheet'!$D$5:$CB$183,H$9,FALSE))),"")</f>
        <v>117578.60500975433</v>
      </c>
      <c r="I35" s="122">
        <f ca="1">IFERROR(IF((VLOOKUP($E35,'Adj NEA Backsheet'!$D$5:$CB$183,I$9,FALSE))="","",(VLOOKUP($E35,'Adj NEA Backsheet'!$D$5:$CB$183,I$9,FALSE))),"")</f>
        <v>120634.49157026669</v>
      </c>
      <c r="J35" s="123">
        <f ca="1">IFERROR(IF((VLOOKUP($E35,'Adj NEA Backsheet'!$D$5:$CB$183,J$9,FALSE))="","",(VLOOKUP($E35,'Adj NEA Backsheet'!$D$5:$CB$183,J$9,FALSE))),"")</f>
        <v>121042.26288721101</v>
      </c>
      <c r="K35" s="121">
        <f ca="1">IFERROR(IF((VLOOKUP($E35,'Adj NEA Backsheet'!$D$5:$CB$183,K$9,FALSE))="","",(VLOOKUP($E35,'Adj NEA Backsheet'!$D$5:$CB$183,K$9,FALSE))),"")</f>
        <v>121311.08437672775</v>
      </c>
      <c r="L35" s="122">
        <f ca="1">IFERROR(IF((VLOOKUP($E35,'Adj NEA Backsheet'!$D$5:$CB$183,L$9,FALSE))="","",(VLOOKUP($E35,'Adj NEA Backsheet'!$D$5:$CB$183,L$9,FALSE))),"")</f>
        <v>120732.37131972032</v>
      </c>
      <c r="M35" s="122">
        <f ca="1">IFERROR(IF((VLOOKUP($E35,'Adj NEA Backsheet'!$D$5:$CB$183,M$9,FALSE))="","",(VLOOKUP($E35,'Adj NEA Backsheet'!$D$5:$CB$183,M$9,FALSE))),"")</f>
        <v>125987.21117511576</v>
      </c>
      <c r="N35" s="124">
        <f ca="1">IFERROR(IF((VLOOKUP($E35,'Adj NEA Backsheet'!$D$5:$CB$183,N$9,FALSE))="","",(VLOOKUP($E35,'Adj NEA Backsheet'!$D$5:$CB$183,N$9,FALSE))),"")</f>
        <v>124094.58484458779</v>
      </c>
      <c r="O35" s="175">
        <f ca="1">IFERROR(IF((VLOOKUP($E35,'Adj NEA Backsheet'!$D$5:$CB$183,O$9,FALSE))="","",(VLOOKUP($E35,'Adj NEA Backsheet'!$D$5:$CB$183,O$9,FALSE))),"")</f>
        <v>123475.6876018847</v>
      </c>
      <c r="P35" s="123">
        <f ca="1">IFERROR(IF((VLOOKUP($E35,'Adj NEA Backsheet'!$D$5:$CB$183,P$9,FALSE))="","",(VLOOKUP($E35,'Adj NEA Backsheet'!$D$5:$CB$183,P$9,FALSE))),"")</f>
        <v>124508.68004557356</v>
      </c>
      <c r="Q35" s="124">
        <f ca="1">IFERROR(IF((VLOOKUP($E35,'NEA Backsheet'!$D$5:$CB$183,Q$9,FALSE))="","",(VLOOKUP($E35,'NEA Backsheet'!$D$5:$CB$183,Q$9,FALSE))),"")</f>
        <v>129690.54521000135</v>
      </c>
      <c r="R35" s="236">
        <f ca="1">IFERROR(IF((VLOOKUP($E35,'NEA Backsheet'!$D$5:$CB$183,R$9,FALSE))="","",(VLOOKUP($E35,'NEA Backsheet'!$D$5:$CB$183,R$9,FALSE))),"")</f>
        <v>0</v>
      </c>
    </row>
    <row r="36" spans="1:18" ht="15" customHeight="1" x14ac:dyDescent="0.3">
      <c r="A36" s="57">
        <v>22</v>
      </c>
      <c r="B36" s="98" t="str">
        <f ca="1">IFERROR(IF((VLOOKUP($E36,'Org List'!$AJ$10:$AL$188,3,FALSE))="","",(VLOOKUP($E36,'Org List'!$AJ$10:$AL$188,3,FALSE))),"")</f>
        <v>NHS England Midlands And East (Central Midlands)</v>
      </c>
      <c r="C36" s="99" t="str">
        <f ca="1">IFERROR(IF((VLOOKUP($E36,'Org List'!$AO$10:$AQ$188,3,FALSE))="","",(VLOOKUP($E36,'Org List'!$AO$10:$AQ$188,3,FALSE))),"")</f>
        <v/>
      </c>
      <c r="D36" s="114" t="str">
        <f ca="1">IFERROR(IF((VLOOKUP($E36,'Org List'!$AT$10:$AV$188,3,FALSE))="","",(VLOOKUP($E36,'Org List'!$AT$10:$AV$188,3,FALSE))),"")</f>
        <v>NHS England Midlands And East (Central Midlands)</v>
      </c>
      <c r="E36" s="98" t="str">
        <f t="shared" ca="1" si="0"/>
        <v>Q78</v>
      </c>
      <c r="F36" s="100" t="str">
        <f ca="1">IF(E36="","",VLOOKUP(E36,'Org List'!$J$9:$K$488,2,0))</f>
        <v>NHS England Midlands And East (Central Midlands)</v>
      </c>
      <c r="G36" s="121">
        <f ca="1">IFERROR(IF((VLOOKUP($E36,'Adj NEA Backsheet'!$D$5:$CB$183,G$9,FALSE))="","",(VLOOKUP($E36,'Adj NEA Backsheet'!$D$5:$CB$183,G$9,FALSE))),"")</f>
        <v>120819.84993313694</v>
      </c>
      <c r="H36" s="122">
        <f ca="1">IFERROR(IF((VLOOKUP($E36,'Adj NEA Backsheet'!$D$5:$CB$183,H$9,FALSE))="","",(VLOOKUP($E36,'Adj NEA Backsheet'!$D$5:$CB$183,H$9,FALSE))),"")</f>
        <v>120855.31282637826</v>
      </c>
      <c r="I36" s="122">
        <f ca="1">IFERROR(IF((VLOOKUP($E36,'Adj NEA Backsheet'!$D$5:$CB$183,I$9,FALSE))="","",(VLOOKUP($E36,'Adj NEA Backsheet'!$D$5:$CB$183,I$9,FALSE))),"")</f>
        <v>125154.53449516364</v>
      </c>
      <c r="J36" s="123">
        <f ca="1">IFERROR(IF((VLOOKUP($E36,'Adj NEA Backsheet'!$D$5:$CB$183,J$9,FALSE))="","",(VLOOKUP($E36,'Adj NEA Backsheet'!$D$5:$CB$183,J$9,FALSE))),"")</f>
        <v>123136.17309812967</v>
      </c>
      <c r="K36" s="121">
        <f ca="1">IFERROR(IF((VLOOKUP($E36,'Adj NEA Backsheet'!$D$5:$CB$183,K$9,FALSE))="","",(VLOOKUP($E36,'Adj NEA Backsheet'!$D$5:$CB$183,K$9,FALSE))),"")</f>
        <v>124164.60690264443</v>
      </c>
      <c r="L36" s="122">
        <f ca="1">IFERROR(IF((VLOOKUP($E36,'Adj NEA Backsheet'!$D$5:$CB$183,L$9,FALSE))="","",(VLOOKUP($E36,'Adj NEA Backsheet'!$D$5:$CB$183,L$9,FALSE))),"")</f>
        <v>124390.47196818347</v>
      </c>
      <c r="M36" s="122">
        <f ca="1">IFERROR(IF((VLOOKUP($E36,'Adj NEA Backsheet'!$D$5:$CB$183,M$9,FALSE))="","",(VLOOKUP($E36,'Adj NEA Backsheet'!$D$5:$CB$183,M$9,FALSE))),"")</f>
        <v>128705.41389817637</v>
      </c>
      <c r="N36" s="124">
        <f ca="1">IFERROR(IF((VLOOKUP($E36,'Adj NEA Backsheet'!$D$5:$CB$183,N$9,FALSE))="","",(VLOOKUP($E36,'Adj NEA Backsheet'!$D$5:$CB$183,N$9,FALSE))),"")</f>
        <v>126485.20138361373</v>
      </c>
      <c r="O36" s="175">
        <f ca="1">IFERROR(IF((VLOOKUP($E36,'Adj NEA Backsheet'!$D$5:$CB$183,O$9,FALSE))="","",(VLOOKUP($E36,'Adj NEA Backsheet'!$D$5:$CB$183,O$9,FALSE))),"")</f>
        <v>125337.72197505151</v>
      </c>
      <c r="P36" s="123">
        <f ca="1">IFERROR(IF((VLOOKUP($E36,'Adj NEA Backsheet'!$D$5:$CB$183,P$9,FALSE))="","",(VLOOKUP($E36,'Adj NEA Backsheet'!$D$5:$CB$183,P$9,FALSE))),"")</f>
        <v>125282.75770219948</v>
      </c>
      <c r="Q36" s="124">
        <f ca="1">IFERROR(IF((VLOOKUP($E36,'NEA Backsheet'!$D$5:$CB$183,Q$9,FALSE))="","",(VLOOKUP($E36,'NEA Backsheet'!$D$5:$CB$183,Q$9,FALSE))),"")</f>
        <v>134665.63661747944</v>
      </c>
      <c r="R36" s="236">
        <f ca="1">IFERROR(IF((VLOOKUP($E36,'NEA Backsheet'!$D$5:$CB$183,R$9,FALSE))="","",(VLOOKUP($E36,'NEA Backsheet'!$D$5:$CB$183,R$9,FALSE))),"")</f>
        <v>0</v>
      </c>
    </row>
    <row r="37" spans="1:18" ht="15" customHeight="1" x14ac:dyDescent="0.3">
      <c r="A37" s="57">
        <v>23</v>
      </c>
      <c r="B37" s="98" t="str">
        <f ca="1">IFERROR(IF((VLOOKUP($E37,'Org List'!$AJ$10:$AL$188,3,FALSE))="","",(VLOOKUP($E37,'Org List'!$AJ$10:$AL$188,3,FALSE))),"")</f>
        <v>NHS England Midlands And East (East)</v>
      </c>
      <c r="C37" s="99" t="str">
        <f ca="1">IFERROR(IF((VLOOKUP($E37,'Org List'!$AO$10:$AQ$188,3,FALSE))="","",(VLOOKUP($E37,'Org List'!$AO$10:$AQ$188,3,FALSE))),"")</f>
        <v/>
      </c>
      <c r="D37" s="114" t="str">
        <f ca="1">IFERROR(IF((VLOOKUP($E37,'Org List'!$AT$10:$AV$188,3,FALSE))="","",(VLOOKUP($E37,'Org List'!$AT$10:$AV$188,3,FALSE))),"")</f>
        <v>NHS England Midlands And East (East)</v>
      </c>
      <c r="E37" s="98" t="str">
        <f t="shared" ca="1" si="0"/>
        <v>Q79</v>
      </c>
      <c r="F37" s="100" t="str">
        <f ca="1">IF(E37="","",VLOOKUP(E37,'Org List'!$J$9:$K$488,2,0))</f>
        <v>NHS England Midlands And East (East)</v>
      </c>
      <c r="G37" s="121">
        <f ca="1">IFERROR(IF((VLOOKUP($E37,'Adj NEA Backsheet'!$D$5:$CB$183,G$9,FALSE))="","",(VLOOKUP($E37,'Adj NEA Backsheet'!$D$5:$CB$183,G$9,FALSE))),"")</f>
        <v>110783.74768092168</v>
      </c>
      <c r="H37" s="122">
        <f ca="1">IFERROR(IF((VLOOKUP($E37,'Adj NEA Backsheet'!$D$5:$CB$183,H$9,FALSE))="","",(VLOOKUP($E37,'Adj NEA Backsheet'!$D$5:$CB$183,H$9,FALSE))),"")</f>
        <v>110591.86790617881</v>
      </c>
      <c r="I37" s="122">
        <f ca="1">IFERROR(IF((VLOOKUP($E37,'Adj NEA Backsheet'!$D$5:$CB$183,I$9,FALSE))="","",(VLOOKUP($E37,'Adj NEA Backsheet'!$D$5:$CB$183,I$9,FALSE))),"")</f>
        <v>115119.54128836968</v>
      </c>
      <c r="J37" s="123">
        <f ca="1">IFERROR(IF((VLOOKUP($E37,'Adj NEA Backsheet'!$D$5:$CB$183,J$9,FALSE))="","",(VLOOKUP($E37,'Adj NEA Backsheet'!$D$5:$CB$183,J$9,FALSE))),"")</f>
        <v>115622.57813929398</v>
      </c>
      <c r="K37" s="121">
        <f ca="1">IFERROR(IF((VLOOKUP($E37,'Adj NEA Backsheet'!$D$5:$CB$183,K$9,FALSE))="","",(VLOOKUP($E37,'Adj NEA Backsheet'!$D$5:$CB$183,K$9,FALSE))),"")</f>
        <v>115629.46457490056</v>
      </c>
      <c r="L37" s="122">
        <f ca="1">IFERROR(IF((VLOOKUP($E37,'Adj NEA Backsheet'!$D$5:$CB$183,L$9,FALSE))="","",(VLOOKUP($E37,'Adj NEA Backsheet'!$D$5:$CB$183,L$9,FALSE))),"")</f>
        <v>116057.08258028758</v>
      </c>
      <c r="M37" s="122">
        <f ca="1">IFERROR(IF((VLOOKUP($E37,'Adj NEA Backsheet'!$D$5:$CB$183,M$9,FALSE))="","",(VLOOKUP($E37,'Adj NEA Backsheet'!$D$5:$CB$183,M$9,FALSE))),"")</f>
        <v>120014.20127301759</v>
      </c>
      <c r="N37" s="124">
        <f ca="1">IFERROR(IF((VLOOKUP($E37,'Adj NEA Backsheet'!$D$5:$CB$183,N$9,FALSE))="","",(VLOOKUP($E37,'Adj NEA Backsheet'!$D$5:$CB$183,N$9,FALSE))),"")</f>
        <v>119111.78020165378</v>
      </c>
      <c r="O37" s="175">
        <f ca="1">IFERROR(IF((VLOOKUP($E37,'Adj NEA Backsheet'!$D$5:$CB$183,O$9,FALSE))="","",(VLOOKUP($E37,'Adj NEA Backsheet'!$D$5:$CB$183,O$9,FALSE))),"")</f>
        <v>115903.33488867703</v>
      </c>
      <c r="P37" s="123">
        <f ca="1">IFERROR(IF((VLOOKUP($E37,'Adj NEA Backsheet'!$D$5:$CB$183,P$9,FALSE))="","",(VLOOKUP($E37,'Adj NEA Backsheet'!$D$5:$CB$183,P$9,FALSE))),"")</f>
        <v>116779.54130251829</v>
      </c>
      <c r="Q37" s="124">
        <f ca="1">IFERROR(IF((VLOOKUP($E37,'NEA Backsheet'!$D$5:$CB$183,Q$9,FALSE))="","",(VLOOKUP($E37,'NEA Backsheet'!$D$5:$CB$183,Q$9,FALSE))),"")</f>
        <v>124258.08132671117</v>
      </c>
      <c r="R37" s="236">
        <f ca="1">IFERROR(IF((VLOOKUP($E37,'NEA Backsheet'!$D$5:$CB$183,R$9,FALSE))="","",(VLOOKUP($E37,'NEA Backsheet'!$D$5:$CB$183,R$9,FALSE))),"")</f>
        <v>0</v>
      </c>
    </row>
    <row r="38" spans="1:18" ht="15" customHeight="1" x14ac:dyDescent="0.3">
      <c r="A38" s="57">
        <v>24</v>
      </c>
      <c r="B38" s="98" t="str">
        <f ca="1">IFERROR(IF((VLOOKUP($E38,'Org List'!$AJ$10:$AL$188,3,FALSE))="","",(VLOOKUP($E38,'Org List'!$AJ$10:$AL$188,3,FALSE))),"")</f>
        <v>NHS England South West (South West South)</v>
      </c>
      <c r="C38" s="99" t="str">
        <f ca="1">IFERROR(IF((VLOOKUP($E38,'Org List'!$AO$10:$AQ$188,3,FALSE))="","",(VLOOKUP($E38,'Org List'!$AO$10:$AQ$188,3,FALSE))),"")</f>
        <v/>
      </c>
      <c r="D38" s="114" t="str">
        <f ca="1">IFERROR(IF((VLOOKUP($E38,'Org List'!$AT$10:$AV$188,3,FALSE))="","",(VLOOKUP($E38,'Org List'!$AT$10:$AV$188,3,FALSE))),"")</f>
        <v>NHS England South West (South West South)</v>
      </c>
      <c r="E38" s="98" t="str">
        <f t="shared" ca="1" si="0"/>
        <v>Q85</v>
      </c>
      <c r="F38" s="100" t="str">
        <f ca="1">IF(E38="","",VLOOKUP(E38,'Org List'!$J$9:$K$488,2,0))</f>
        <v>NHS England South West (South West South)</v>
      </c>
      <c r="G38" s="121">
        <f ca="1">IFERROR(IF((VLOOKUP($E38,'Adj NEA Backsheet'!$D$5:$CB$183,G$9,FALSE))="","",(VLOOKUP($E38,'Adj NEA Backsheet'!$D$5:$CB$183,G$9,FALSE))),"")</f>
        <v>87366.122840721699</v>
      </c>
      <c r="H38" s="122">
        <f ca="1">IFERROR(IF((VLOOKUP($E38,'Adj NEA Backsheet'!$D$5:$CB$183,H$9,FALSE))="","",(VLOOKUP($E38,'Adj NEA Backsheet'!$D$5:$CB$183,H$9,FALSE))),"")</f>
        <v>87150.14969278971</v>
      </c>
      <c r="I38" s="122">
        <f ca="1">IFERROR(IF((VLOOKUP($E38,'Adj NEA Backsheet'!$D$5:$CB$183,I$9,FALSE))="","",(VLOOKUP($E38,'Adj NEA Backsheet'!$D$5:$CB$183,I$9,FALSE))),"")</f>
        <v>92676.317567603954</v>
      </c>
      <c r="J38" s="123">
        <f ca="1">IFERROR(IF((VLOOKUP($E38,'Adj NEA Backsheet'!$D$5:$CB$183,J$9,FALSE))="","",(VLOOKUP($E38,'Adj NEA Backsheet'!$D$5:$CB$183,J$9,FALSE))),"")</f>
        <v>92203.588449645715</v>
      </c>
      <c r="K38" s="121">
        <f ca="1">IFERROR(IF((VLOOKUP($E38,'Adj NEA Backsheet'!$D$5:$CB$183,K$9,FALSE))="","",(VLOOKUP($E38,'Adj NEA Backsheet'!$D$5:$CB$183,K$9,FALSE))),"")</f>
        <v>89917.076867117314</v>
      </c>
      <c r="L38" s="122">
        <f ca="1">IFERROR(IF((VLOOKUP($E38,'Adj NEA Backsheet'!$D$5:$CB$183,L$9,FALSE))="","",(VLOOKUP($E38,'Adj NEA Backsheet'!$D$5:$CB$183,L$9,FALSE))),"")</f>
        <v>89781.690685980298</v>
      </c>
      <c r="M38" s="122">
        <f ca="1">IFERROR(IF((VLOOKUP($E38,'Adj NEA Backsheet'!$D$5:$CB$183,M$9,FALSE))="","",(VLOOKUP($E38,'Adj NEA Backsheet'!$D$5:$CB$183,M$9,FALSE))),"")</f>
        <v>93531.485016824212</v>
      </c>
      <c r="N38" s="124">
        <f ca="1">IFERROR(IF((VLOOKUP($E38,'Adj NEA Backsheet'!$D$5:$CB$183,N$9,FALSE))="","",(VLOOKUP($E38,'Adj NEA Backsheet'!$D$5:$CB$183,N$9,FALSE))),"")</f>
        <v>92794.04203537236</v>
      </c>
      <c r="O38" s="175">
        <f ca="1">IFERROR(IF((VLOOKUP($E38,'Adj NEA Backsheet'!$D$5:$CB$183,O$9,FALSE))="","",(VLOOKUP($E38,'Adj NEA Backsheet'!$D$5:$CB$183,O$9,FALSE))),"")</f>
        <v>91602.373988682302</v>
      </c>
      <c r="P38" s="123">
        <f ca="1">IFERROR(IF((VLOOKUP($E38,'Adj NEA Backsheet'!$D$5:$CB$183,P$9,FALSE))="","",(VLOOKUP($E38,'Adj NEA Backsheet'!$D$5:$CB$183,P$9,FALSE))),"")</f>
        <v>89448.625816311818</v>
      </c>
      <c r="Q38" s="124">
        <f ca="1">IFERROR(IF((VLOOKUP($E38,'NEA Backsheet'!$D$5:$CB$183,Q$9,FALSE))="","",(VLOOKUP($E38,'NEA Backsheet'!$D$5:$CB$183,Q$9,FALSE))),"")</f>
        <v>96034.60366865345</v>
      </c>
      <c r="R38" s="236">
        <f ca="1">IFERROR(IF((VLOOKUP($E38,'NEA Backsheet'!$D$5:$CB$183,R$9,FALSE))="","",(VLOOKUP($E38,'NEA Backsheet'!$D$5:$CB$183,R$9,FALSE))),"")</f>
        <v>0</v>
      </c>
    </row>
    <row r="39" spans="1:18" ht="15" customHeight="1" x14ac:dyDescent="0.3">
      <c r="A39" s="57">
        <v>25</v>
      </c>
      <c r="B39" s="98" t="str">
        <f ca="1">IFERROR(IF((VLOOKUP($E39,'Org List'!$AJ$10:$AL$188,3,FALSE))="","",(VLOOKUP($E39,'Org List'!$AJ$10:$AL$188,3,FALSE))),"")</f>
        <v>NHS England South West (South West North)</v>
      </c>
      <c r="C39" s="99" t="str">
        <f ca="1">IFERROR(IF((VLOOKUP($E39,'Org List'!$AO$10:$AQ$188,3,FALSE))="","",(VLOOKUP($E39,'Org List'!$AO$10:$AQ$188,3,FALSE))),"")</f>
        <v/>
      </c>
      <c r="D39" s="114" t="str">
        <f ca="1">IFERROR(IF((VLOOKUP($E39,'Org List'!$AT$10:$AV$188,3,FALSE))="","",(VLOOKUP($E39,'Org List'!$AT$10:$AV$188,3,FALSE))),"")</f>
        <v>NHS England South West (South West North)</v>
      </c>
      <c r="E39" s="98" t="str">
        <f t="shared" ca="1" si="0"/>
        <v>Q86</v>
      </c>
      <c r="F39" s="100" t="str">
        <f ca="1">IF(E39="","",VLOOKUP(E39,'Org List'!$J$9:$K$488,2,0))</f>
        <v>NHS England South West (South West North)</v>
      </c>
      <c r="G39" s="121">
        <f ca="1">IFERROR(IF((VLOOKUP($E39,'Adj NEA Backsheet'!$D$5:$CB$183,G$9,FALSE))="","",(VLOOKUP($E39,'Adj NEA Backsheet'!$D$5:$CB$183,G$9,FALSE))),"")</f>
        <v>59139.26186780804</v>
      </c>
      <c r="H39" s="122">
        <f ca="1">IFERROR(IF((VLOOKUP($E39,'Adj NEA Backsheet'!$D$5:$CB$183,H$9,FALSE))="","",(VLOOKUP($E39,'Adj NEA Backsheet'!$D$5:$CB$183,H$9,FALSE))),"")</f>
        <v>59818.542265344367</v>
      </c>
      <c r="I39" s="122">
        <f ca="1">IFERROR(IF((VLOOKUP($E39,'Adj NEA Backsheet'!$D$5:$CB$183,I$9,FALSE))="","",(VLOOKUP($E39,'Adj NEA Backsheet'!$D$5:$CB$183,I$9,FALSE))),"")</f>
        <v>63776.999451329932</v>
      </c>
      <c r="J39" s="123">
        <f ca="1">IFERROR(IF((VLOOKUP($E39,'Adj NEA Backsheet'!$D$5:$CB$183,J$9,FALSE))="","",(VLOOKUP($E39,'Adj NEA Backsheet'!$D$5:$CB$183,J$9,FALSE))),"")</f>
        <v>64602.768103487659</v>
      </c>
      <c r="K39" s="121">
        <f ca="1">IFERROR(IF((VLOOKUP($E39,'Adj NEA Backsheet'!$D$5:$CB$183,K$9,FALSE))="","",(VLOOKUP($E39,'Adj NEA Backsheet'!$D$5:$CB$183,K$9,FALSE))),"")</f>
        <v>60274.651928732732</v>
      </c>
      <c r="L39" s="122">
        <f ca="1">IFERROR(IF((VLOOKUP($E39,'Adj NEA Backsheet'!$D$5:$CB$183,L$9,FALSE))="","",(VLOOKUP($E39,'Adj NEA Backsheet'!$D$5:$CB$183,L$9,FALSE))),"")</f>
        <v>61434.065553089269</v>
      </c>
      <c r="M39" s="122">
        <f ca="1">IFERROR(IF((VLOOKUP($E39,'Adj NEA Backsheet'!$D$5:$CB$183,M$9,FALSE))="","",(VLOOKUP($E39,'Adj NEA Backsheet'!$D$5:$CB$183,M$9,FALSE))),"")</f>
        <v>64095.657877597449</v>
      </c>
      <c r="N39" s="124">
        <f ca="1">IFERROR(IF((VLOOKUP($E39,'Adj NEA Backsheet'!$D$5:$CB$183,N$9,FALSE))="","",(VLOOKUP($E39,'Adj NEA Backsheet'!$D$5:$CB$183,N$9,FALSE))),"")</f>
        <v>61282.696672248203</v>
      </c>
      <c r="O39" s="175">
        <f ca="1">IFERROR(IF((VLOOKUP($E39,'Adj NEA Backsheet'!$D$5:$CB$183,O$9,FALSE))="","",(VLOOKUP($E39,'Adj NEA Backsheet'!$D$5:$CB$183,O$9,FALSE))),"")</f>
        <v>64578.139271715292</v>
      </c>
      <c r="P39" s="123">
        <f ca="1">IFERROR(IF((VLOOKUP($E39,'Adj NEA Backsheet'!$D$5:$CB$183,P$9,FALSE))="","",(VLOOKUP($E39,'Adj NEA Backsheet'!$D$5:$CB$183,P$9,FALSE))),"")</f>
        <v>65782.716796157823</v>
      </c>
      <c r="Q39" s="124">
        <f ca="1">IFERROR(IF((VLOOKUP($E39,'NEA Backsheet'!$D$5:$CB$183,Q$9,FALSE))="","",(VLOOKUP($E39,'NEA Backsheet'!$D$5:$CB$183,Q$9,FALSE))),"")</f>
        <v>70642.134361632328</v>
      </c>
      <c r="R39" s="236">
        <f ca="1">IFERROR(IF((VLOOKUP($E39,'NEA Backsheet'!$D$5:$CB$183,R$9,FALSE))="","",(VLOOKUP($E39,'NEA Backsheet'!$D$5:$CB$183,R$9,FALSE))),"")</f>
        <v>0</v>
      </c>
    </row>
    <row r="40" spans="1:18" ht="15" customHeight="1" x14ac:dyDescent="0.3">
      <c r="A40" s="57">
        <v>26</v>
      </c>
      <c r="B40" s="98" t="str">
        <f ca="1">IFERROR(IF((VLOOKUP($E40,'Org List'!$AJ$10:$AL$188,3,FALSE))="","",(VLOOKUP($E40,'Org List'!$AJ$10:$AL$188,3,FALSE))),"")</f>
        <v>NHS England South East (Hampshire, Isle of Wight and Thames Valley)</v>
      </c>
      <c r="C40" s="99" t="str">
        <f ca="1">IFERROR(IF((VLOOKUP($E40,'Org List'!$AO$10:$AQ$188,3,FALSE))="","",(VLOOKUP($E40,'Org List'!$AO$10:$AQ$188,3,FALSE))),"")</f>
        <v/>
      </c>
      <c r="D40" s="114" t="str">
        <f ca="1">IFERROR(IF((VLOOKUP($E40,'Org List'!$AT$10:$AV$188,3,FALSE))="","",(VLOOKUP($E40,'Org List'!$AT$10:$AV$188,3,FALSE))),"")</f>
        <v>NHS England South East (Hampshire, Isle of Wight and Thames Valley)</v>
      </c>
      <c r="E40" s="98" t="str">
        <f t="shared" ca="1" si="0"/>
        <v>Q87</v>
      </c>
      <c r="F40" s="100" t="str">
        <f ca="1">IF(E40="","",VLOOKUP(E40,'Org List'!$J$9:$K$488,2,0))</f>
        <v>NHS England South East (Hampshire, Isle of Wight and Thames Valley)</v>
      </c>
      <c r="G40" s="121">
        <f ca="1">IFERROR(IF((VLOOKUP($E40,'Adj NEA Backsheet'!$D$5:$CB$183,G$9,FALSE))="","",(VLOOKUP($E40,'Adj NEA Backsheet'!$D$5:$CB$183,G$9,FALSE))),"")</f>
        <v>98562.326307845593</v>
      </c>
      <c r="H40" s="122">
        <f ca="1">IFERROR(IF((VLOOKUP($E40,'Adj NEA Backsheet'!$D$5:$CB$183,H$9,FALSE))="","",(VLOOKUP($E40,'Adj NEA Backsheet'!$D$5:$CB$183,H$9,FALSE))),"")</f>
        <v>98197.620791863621</v>
      </c>
      <c r="I40" s="122">
        <f ca="1">IFERROR(IF((VLOOKUP($E40,'Adj NEA Backsheet'!$D$5:$CB$183,I$9,FALSE))="","",(VLOOKUP($E40,'Adj NEA Backsheet'!$D$5:$CB$183,I$9,FALSE))),"")</f>
        <v>101664.05545834341</v>
      </c>
      <c r="J40" s="123">
        <f ca="1">IFERROR(IF((VLOOKUP($E40,'Adj NEA Backsheet'!$D$5:$CB$183,J$9,FALSE))="","",(VLOOKUP($E40,'Adj NEA Backsheet'!$D$5:$CB$183,J$9,FALSE))),"")</f>
        <v>101477.50341675724</v>
      </c>
      <c r="K40" s="121">
        <f ca="1">IFERROR(IF((VLOOKUP($E40,'Adj NEA Backsheet'!$D$5:$CB$183,K$9,FALSE))="","",(VLOOKUP($E40,'Adj NEA Backsheet'!$D$5:$CB$183,K$9,FALSE))),"")</f>
        <v>99853.516524093473</v>
      </c>
      <c r="L40" s="122">
        <f ca="1">IFERROR(IF((VLOOKUP($E40,'Adj NEA Backsheet'!$D$5:$CB$183,L$9,FALSE))="","",(VLOOKUP($E40,'Adj NEA Backsheet'!$D$5:$CB$183,L$9,FALSE))),"")</f>
        <v>100052.81525041866</v>
      </c>
      <c r="M40" s="122">
        <f ca="1">IFERROR(IF((VLOOKUP($E40,'Adj NEA Backsheet'!$D$5:$CB$183,M$9,FALSE))="","",(VLOOKUP($E40,'Adj NEA Backsheet'!$D$5:$CB$183,M$9,FALSE))),"")</f>
        <v>102894.74910687128</v>
      </c>
      <c r="N40" s="124">
        <f ca="1">IFERROR(IF((VLOOKUP($E40,'Adj NEA Backsheet'!$D$5:$CB$183,N$9,FALSE))="","",(VLOOKUP($E40,'Adj NEA Backsheet'!$D$5:$CB$183,N$9,FALSE))),"")</f>
        <v>99631.906845297359</v>
      </c>
      <c r="O40" s="175">
        <f ca="1">IFERROR(IF((VLOOKUP($E40,'Adj NEA Backsheet'!$D$5:$CB$183,O$9,FALSE))="","",(VLOOKUP($E40,'Adj NEA Backsheet'!$D$5:$CB$183,O$9,FALSE))),"")</f>
        <v>104697.03455380215</v>
      </c>
      <c r="P40" s="123">
        <f ca="1">IFERROR(IF((VLOOKUP($E40,'Adj NEA Backsheet'!$D$5:$CB$183,P$9,FALSE))="","",(VLOOKUP($E40,'Adj NEA Backsheet'!$D$5:$CB$183,P$9,FALSE))),"")</f>
        <v>103312.53794652707</v>
      </c>
      <c r="Q40" s="124">
        <f ca="1">IFERROR(IF((VLOOKUP($E40,'NEA Backsheet'!$D$5:$CB$183,Q$9,FALSE))="","",(VLOOKUP($E40,'NEA Backsheet'!$D$5:$CB$183,Q$9,FALSE))),"")</f>
        <v>110292.03134536021</v>
      </c>
      <c r="R40" s="236">
        <f ca="1">IFERROR(IF((VLOOKUP($E40,'NEA Backsheet'!$D$5:$CB$183,R$9,FALSE))="","",(VLOOKUP($E40,'NEA Backsheet'!$D$5:$CB$183,R$9,FALSE))),"")</f>
        <v>0</v>
      </c>
    </row>
    <row r="41" spans="1:18" ht="15" customHeight="1" x14ac:dyDescent="0.3">
      <c r="A41" s="57">
        <v>27</v>
      </c>
      <c r="B41" s="98" t="str">
        <f ca="1">IFERROR(IF((VLOOKUP($E41,'Org List'!$AJ$10:$AL$188,3,FALSE))="","",(VLOOKUP($E41,'Org List'!$AJ$10:$AL$188,3,FALSE))),"")</f>
        <v>NHS England South East (Kent, Surrey and Sussex)</v>
      </c>
      <c r="C41" s="99" t="str">
        <f ca="1">IFERROR(IF((VLOOKUP($E41,'Org List'!$AO$10:$AQ$188,3,FALSE))="","",(VLOOKUP($E41,'Org List'!$AO$10:$AQ$188,3,FALSE))),"")</f>
        <v/>
      </c>
      <c r="D41" s="114" t="str">
        <f ca="1">IFERROR(IF((VLOOKUP($E41,'Org List'!$AT$10:$AV$188,3,FALSE))="","",(VLOOKUP($E41,'Org List'!$AT$10:$AV$188,3,FALSE))),"")</f>
        <v>NHS England South East (Kent, Surrey and Sussex)</v>
      </c>
      <c r="E41" s="98" t="str">
        <f t="shared" ca="1" si="0"/>
        <v>Q88</v>
      </c>
      <c r="F41" s="100" t="str">
        <f ca="1">IF(E41="","",VLOOKUP(E41,'Org List'!$J$9:$K$488,2,0))</f>
        <v>NHS England South East (Kent, Surrey and Sussex)</v>
      </c>
      <c r="G41" s="121">
        <f ca="1">IFERROR(IF((VLOOKUP($E41,'Adj NEA Backsheet'!$D$5:$CB$183,G$9,FALSE))="","",(VLOOKUP($E41,'Adj NEA Backsheet'!$D$5:$CB$183,G$9,FALSE))),"")</f>
        <v>119150.79542562514</v>
      </c>
      <c r="H41" s="122">
        <f ca="1">IFERROR(IF((VLOOKUP($E41,'Adj NEA Backsheet'!$D$5:$CB$183,H$9,FALSE))="","",(VLOOKUP($E41,'Adj NEA Backsheet'!$D$5:$CB$183,H$9,FALSE))),"")</f>
        <v>118498.03546050463</v>
      </c>
      <c r="I41" s="122">
        <f ca="1">IFERROR(IF((VLOOKUP($E41,'Adj NEA Backsheet'!$D$5:$CB$183,I$9,FALSE))="","",(VLOOKUP($E41,'Adj NEA Backsheet'!$D$5:$CB$183,I$9,FALSE))),"")</f>
        <v>123596.60702366871</v>
      </c>
      <c r="J41" s="123">
        <f ca="1">IFERROR(IF((VLOOKUP($E41,'Adj NEA Backsheet'!$D$5:$CB$183,J$9,FALSE))="","",(VLOOKUP($E41,'Adj NEA Backsheet'!$D$5:$CB$183,J$9,FALSE))),"")</f>
        <v>123145.56625092978</v>
      </c>
      <c r="K41" s="121">
        <f ca="1">IFERROR(IF((VLOOKUP($E41,'Adj NEA Backsheet'!$D$5:$CB$183,K$9,FALSE))="","",(VLOOKUP($E41,'Adj NEA Backsheet'!$D$5:$CB$183,K$9,FALSE))),"")</f>
        <v>120984.47100216607</v>
      </c>
      <c r="L41" s="122">
        <f ca="1">IFERROR(IF((VLOOKUP($E41,'Adj NEA Backsheet'!$D$5:$CB$183,L$9,FALSE))="","",(VLOOKUP($E41,'Adj NEA Backsheet'!$D$5:$CB$183,L$9,FALSE))),"")</f>
        <v>120482.63549522181</v>
      </c>
      <c r="M41" s="122">
        <f ca="1">IFERROR(IF((VLOOKUP($E41,'Adj NEA Backsheet'!$D$5:$CB$183,M$9,FALSE))="","",(VLOOKUP($E41,'Adj NEA Backsheet'!$D$5:$CB$183,M$9,FALSE))),"")</f>
        <v>124331.49269063621</v>
      </c>
      <c r="N41" s="124">
        <f ca="1">IFERROR(IF((VLOOKUP($E41,'Adj NEA Backsheet'!$D$5:$CB$183,N$9,FALSE))="","",(VLOOKUP($E41,'Adj NEA Backsheet'!$D$5:$CB$183,N$9,FALSE))),"")</f>
        <v>123027.65486672218</v>
      </c>
      <c r="O41" s="175">
        <f ca="1">IFERROR(IF((VLOOKUP($E41,'Adj NEA Backsheet'!$D$5:$CB$183,O$9,FALSE))="","",(VLOOKUP($E41,'Adj NEA Backsheet'!$D$5:$CB$183,O$9,FALSE))),"")</f>
        <v>123131.12494455295</v>
      </c>
      <c r="P41" s="123">
        <f ca="1">IFERROR(IF((VLOOKUP($E41,'Adj NEA Backsheet'!$D$5:$CB$183,P$9,FALSE))="","",(VLOOKUP($E41,'Adj NEA Backsheet'!$D$5:$CB$183,P$9,FALSE))),"")</f>
        <v>122194.86577036168</v>
      </c>
      <c r="Q41" s="124">
        <f ca="1">IFERROR(IF((VLOOKUP($E41,'NEA Backsheet'!$D$5:$CB$183,Q$9,FALSE))="","",(VLOOKUP($E41,'NEA Backsheet'!$D$5:$CB$183,Q$9,FALSE))),"")</f>
        <v>127841.09557466838</v>
      </c>
      <c r="R41" s="236">
        <f ca="1">IFERROR(IF((VLOOKUP($E41,'NEA Backsheet'!$D$5:$CB$183,R$9,FALSE))="","",(VLOOKUP($E41,'NEA Backsheet'!$D$5:$CB$183,R$9,FALSE))),"")</f>
        <v>0</v>
      </c>
    </row>
    <row r="42" spans="1:18" ht="15" customHeight="1" x14ac:dyDescent="0.3">
      <c r="A42" s="57">
        <v>28</v>
      </c>
      <c r="B42" s="98" t="str">
        <f ca="1">IFERROR(IF((VLOOKUP($E42,'Org List'!$AJ$10:$AL$188,3,FALSE))="","",(VLOOKUP($E42,'Org List'!$AJ$10:$AL$188,3,FALSE))),"")</f>
        <v>NHS England London</v>
      </c>
      <c r="C42" s="99" t="str">
        <f ca="1">IFERROR(IF((VLOOKUP($E42,'Org List'!$AO$10:$AQ$188,3,FALSE))="","",(VLOOKUP($E42,'Org List'!$AO$10:$AQ$188,3,FALSE))),"")</f>
        <v/>
      </c>
      <c r="D42" s="114" t="str">
        <f ca="1">IFERROR(IF((VLOOKUP($E42,'Org List'!$AT$10:$AV$188,3,FALSE))="","",(VLOOKUP($E42,'Org List'!$AT$10:$AV$188,3,FALSE))),"")</f>
        <v>NHS England London</v>
      </c>
      <c r="E42" s="98" t="str">
        <f t="shared" ca="1" si="0"/>
        <v>Q71</v>
      </c>
      <c r="F42" s="100" t="str">
        <f ca="1">IF(E42="","",VLOOKUP(E42,'Org List'!$J$9:$K$488,2,0))</f>
        <v>NHS England London</v>
      </c>
      <c r="G42" s="121">
        <f ca="1">IFERROR(IF((VLOOKUP($E42,'Adj NEA Backsheet'!$D$5:$CB$183,G$9,FALSE))="","",(VLOOKUP($E42,'Adj NEA Backsheet'!$D$5:$CB$183,G$9,FALSE))),"")</f>
        <v>195312.90382066308</v>
      </c>
      <c r="H42" s="122">
        <f ca="1">IFERROR(IF((VLOOKUP($E42,'Adj NEA Backsheet'!$D$5:$CB$183,H$9,FALSE))="","",(VLOOKUP($E42,'Adj NEA Backsheet'!$D$5:$CB$183,H$9,FALSE))),"")</f>
        <v>195768.27657223697</v>
      </c>
      <c r="I42" s="122">
        <f ca="1">IFERROR(IF((VLOOKUP($E42,'Adj NEA Backsheet'!$D$5:$CB$183,I$9,FALSE))="","",(VLOOKUP($E42,'Adj NEA Backsheet'!$D$5:$CB$183,I$9,FALSE))),"")</f>
        <v>203892.90947663257</v>
      </c>
      <c r="J42" s="123">
        <f ca="1">IFERROR(IF((VLOOKUP($E42,'Adj NEA Backsheet'!$D$5:$CB$183,J$9,FALSE))="","",(VLOOKUP($E42,'Adj NEA Backsheet'!$D$5:$CB$183,J$9,FALSE))),"")</f>
        <v>201846.92412405988</v>
      </c>
      <c r="K42" s="121">
        <f ca="1">IFERROR(IF((VLOOKUP($E42,'Adj NEA Backsheet'!$D$5:$CB$183,K$9,FALSE))="","",(VLOOKUP($E42,'Adj NEA Backsheet'!$D$5:$CB$183,K$9,FALSE))),"")</f>
        <v>205426.471275883</v>
      </c>
      <c r="L42" s="122">
        <f ca="1">IFERROR(IF((VLOOKUP($E42,'Adj NEA Backsheet'!$D$5:$CB$183,L$9,FALSE))="","",(VLOOKUP($E42,'Adj NEA Backsheet'!$D$5:$CB$183,L$9,FALSE))),"")</f>
        <v>205337.47754665386</v>
      </c>
      <c r="M42" s="122">
        <f ca="1">IFERROR(IF((VLOOKUP($E42,'Adj NEA Backsheet'!$D$5:$CB$183,M$9,FALSE))="","",(VLOOKUP($E42,'Adj NEA Backsheet'!$D$5:$CB$183,M$9,FALSE))),"")</f>
        <v>208417.55192262834</v>
      </c>
      <c r="N42" s="124">
        <f ca="1">IFERROR(IF((VLOOKUP($E42,'Adj NEA Backsheet'!$D$5:$CB$183,N$9,FALSE))="","",(VLOOKUP($E42,'Adj NEA Backsheet'!$D$5:$CB$183,N$9,FALSE))),"")</f>
        <v>203523.52431174574</v>
      </c>
      <c r="O42" s="175">
        <f ca="1">IFERROR(IF((VLOOKUP($E42,'Adj NEA Backsheet'!$D$5:$CB$183,O$9,FALSE))="","",(VLOOKUP($E42,'Adj NEA Backsheet'!$D$5:$CB$183,O$9,FALSE))),"")</f>
        <v>203616.92872796592</v>
      </c>
      <c r="P42" s="123">
        <f ca="1">IFERROR(IF((VLOOKUP($E42,'Adj NEA Backsheet'!$D$5:$CB$183,P$9,FALSE))="","",(VLOOKUP($E42,'Adj NEA Backsheet'!$D$5:$CB$183,P$9,FALSE))),"")</f>
        <v>205002.33844928988</v>
      </c>
      <c r="Q42" s="124">
        <f ca="1">IFERROR(IF((VLOOKUP($E42,'NEA Backsheet'!$D$5:$CB$183,Q$9,FALSE))="","",(VLOOKUP($E42,'NEA Backsheet'!$D$5:$CB$183,Q$9,FALSE))),"")</f>
        <v>216938.06143677558</v>
      </c>
      <c r="R42" s="236">
        <f ca="1">IFERROR(IF((VLOOKUP($E42,'NEA Backsheet'!$D$5:$CB$183,R$9,FALSE))="","",(VLOOKUP($E42,'NEA Backsheet'!$D$5:$CB$183,R$9,FALSE))),"")</f>
        <v>0</v>
      </c>
    </row>
    <row r="43" spans="1:18" ht="15" customHeight="1" x14ac:dyDescent="0.3">
      <c r="A43" s="57">
        <v>29</v>
      </c>
      <c r="B43" s="98" t="str">
        <f ca="1">IFERROR(IF((VLOOKUP($E43,'Org List'!$AJ$10:$AL$188,3,FALSE))="","",(VLOOKUP($E43,'Org List'!$AJ$10:$AL$188,3,FALSE))),"")</f>
        <v>London Commissioning Region</v>
      </c>
      <c r="C43" s="99" t="str">
        <f ca="1">IFERROR(IF((VLOOKUP($E43,'Org List'!$AO$10:$AQ$188,3,FALSE))="","",(VLOOKUP($E43,'Org List'!$AO$10:$AQ$188,3,FALSE))),"")</f>
        <v>London Region</v>
      </c>
      <c r="D43" s="114" t="str">
        <f ca="1">IFERROR(IF((VLOOKUP($E43,'Org List'!$AT$10:$AV$188,3,FALSE))="","",(VLOOKUP($E43,'Org List'!$AT$10:$AV$188,3,FALSE))),"")</f>
        <v>NHS England London</v>
      </c>
      <c r="E43" s="98" t="str">
        <f t="shared" ca="1" si="0"/>
        <v>E09000002</v>
      </c>
      <c r="F43" s="100" t="str">
        <f ca="1">IF(E43="","",VLOOKUP(E43,'Org List'!$J$9:$K$488,2,0))</f>
        <v>Barking and Dagenham</v>
      </c>
      <c r="G43" s="121">
        <f ca="1">IFERROR(IF((VLOOKUP($E43,'Adj NEA Backsheet'!$D$5:$CB$183,G$9,FALSE))="","",(VLOOKUP($E43,'Adj NEA Backsheet'!$D$5:$CB$183,G$9,FALSE))),"")</f>
        <v>5217.9018480502418</v>
      </c>
      <c r="H43" s="122">
        <f ca="1">IFERROR(IF((VLOOKUP($E43,'Adj NEA Backsheet'!$D$5:$CB$183,H$9,FALSE))="","",(VLOOKUP($E43,'Adj NEA Backsheet'!$D$5:$CB$183,H$9,FALSE))),"")</f>
        <v>5041.7550512553989</v>
      </c>
      <c r="I43" s="122">
        <f ca="1">IFERROR(IF((VLOOKUP($E43,'Adj NEA Backsheet'!$D$5:$CB$183,I$9,FALSE))="","",(VLOOKUP($E43,'Adj NEA Backsheet'!$D$5:$CB$183,I$9,FALSE))),"")</f>
        <v>5240.7703392152143</v>
      </c>
      <c r="J43" s="123">
        <f ca="1">IFERROR(IF((VLOOKUP($E43,'Adj NEA Backsheet'!$D$5:$CB$183,J$9,FALSE))="","",(VLOOKUP($E43,'Adj NEA Backsheet'!$D$5:$CB$183,J$9,FALSE))),"")</f>
        <v>5178.490599032355</v>
      </c>
      <c r="K43" s="121">
        <f ca="1">IFERROR(IF((VLOOKUP($E43,'Adj NEA Backsheet'!$D$5:$CB$183,K$9,FALSE))="","",(VLOOKUP($E43,'Adj NEA Backsheet'!$D$5:$CB$183,K$9,FALSE))),"")</f>
        <v>5312.0123987866664</v>
      </c>
      <c r="L43" s="122">
        <f ca="1">IFERROR(IF((VLOOKUP($E43,'Adj NEA Backsheet'!$D$5:$CB$183,L$9,FALSE))="","",(VLOOKUP($E43,'Adj NEA Backsheet'!$D$5:$CB$183,L$9,FALSE))),"")</f>
        <v>5369.6040188338357</v>
      </c>
      <c r="M43" s="122">
        <f ca="1">IFERROR(IF((VLOOKUP($E43,'Adj NEA Backsheet'!$D$5:$CB$183,M$9,FALSE))="","",(VLOOKUP($E43,'Adj NEA Backsheet'!$D$5:$CB$183,M$9,FALSE))),"")</f>
        <v>5372.5907923879968</v>
      </c>
      <c r="N43" s="124">
        <f ca="1">IFERROR(IF((VLOOKUP($E43,'Adj NEA Backsheet'!$D$5:$CB$183,N$9,FALSE))="","",(VLOOKUP($E43,'Adj NEA Backsheet'!$D$5:$CB$183,N$9,FALSE))),"")</f>
        <v>5253.7677025326138</v>
      </c>
      <c r="O43" s="175">
        <f ca="1">IFERROR(IF((VLOOKUP($E43,'Adj NEA Backsheet'!$D$5:$CB$183,O$9,FALSE))="","",(VLOOKUP($E43,'Adj NEA Backsheet'!$D$5:$CB$183,O$9,FALSE))),"")</f>
        <v>5646.641244153484</v>
      </c>
      <c r="P43" s="123">
        <f ca="1">IFERROR(IF((VLOOKUP($E43,'Adj NEA Backsheet'!$D$5:$CB$183,P$9,FALSE))="","",(VLOOKUP($E43,'Adj NEA Backsheet'!$D$5:$CB$183,P$9,FALSE))),"")</f>
        <v>5238.5099841201682</v>
      </c>
      <c r="Q43" s="124">
        <f ca="1">IFERROR(IF((VLOOKUP($E43,'NEA Backsheet'!$D$5:$CB$183,Q$9,FALSE))="","",(VLOOKUP($E43,'NEA Backsheet'!$D$5:$CB$183,Q$9,FALSE))),"")</f>
        <v>5281.539886757726</v>
      </c>
      <c r="R43" s="236">
        <f ca="1">IFERROR(IF((VLOOKUP($E43,'NEA Backsheet'!$D$5:$CB$183,R$9,FALSE))="","",(VLOOKUP($E43,'NEA Backsheet'!$D$5:$CB$183,R$9,FALSE))),"")</f>
        <v>0</v>
      </c>
    </row>
    <row r="44" spans="1:18" ht="15" customHeight="1" x14ac:dyDescent="0.3">
      <c r="A44" s="57">
        <v>30</v>
      </c>
      <c r="B44" s="98" t="str">
        <f ca="1">IFERROR(IF((VLOOKUP($E44,'Org List'!$AJ$10:$AL$188,3,FALSE))="","",(VLOOKUP($E44,'Org List'!$AJ$10:$AL$188,3,FALSE))),"")</f>
        <v>London Commissioning Region</v>
      </c>
      <c r="C44" s="99" t="str">
        <f ca="1">IFERROR(IF((VLOOKUP($E44,'Org List'!$AO$10:$AQ$188,3,FALSE))="","",(VLOOKUP($E44,'Org List'!$AO$10:$AQ$188,3,FALSE))),"")</f>
        <v>London Region</v>
      </c>
      <c r="D44" s="114" t="str">
        <f ca="1">IFERROR(IF((VLOOKUP($E44,'Org List'!$AT$10:$AV$188,3,FALSE))="","",(VLOOKUP($E44,'Org List'!$AT$10:$AV$188,3,FALSE))),"")</f>
        <v>NHS England London</v>
      </c>
      <c r="E44" s="98" t="str">
        <f t="shared" ca="1" si="0"/>
        <v>E09000003</v>
      </c>
      <c r="F44" s="100" t="str">
        <f ca="1">IF(E44="","",VLOOKUP(E44,'Org List'!$J$9:$K$488,2,0))</f>
        <v>Barnet</v>
      </c>
      <c r="G44" s="121">
        <f ca="1">IFERROR(IF((VLOOKUP($E44,'Adj NEA Backsheet'!$D$5:$CB$183,G$9,FALSE))="","",(VLOOKUP($E44,'Adj NEA Backsheet'!$D$5:$CB$183,G$9,FALSE))),"")</f>
        <v>7577.4985493206768</v>
      </c>
      <c r="H44" s="122">
        <f ca="1">IFERROR(IF((VLOOKUP($E44,'Adj NEA Backsheet'!$D$5:$CB$183,H$9,FALSE))="","",(VLOOKUP($E44,'Adj NEA Backsheet'!$D$5:$CB$183,H$9,FALSE))),"")</f>
        <v>7250.4279480292053</v>
      </c>
      <c r="I44" s="122">
        <f ca="1">IFERROR(IF((VLOOKUP($E44,'Adj NEA Backsheet'!$D$5:$CB$183,I$9,FALSE))="","",(VLOOKUP($E44,'Adj NEA Backsheet'!$D$5:$CB$183,I$9,FALSE))),"")</f>
        <v>8207.9252860235956</v>
      </c>
      <c r="J44" s="123">
        <f ca="1">IFERROR(IF((VLOOKUP($E44,'Adj NEA Backsheet'!$D$5:$CB$183,J$9,FALSE))="","",(VLOOKUP($E44,'Adj NEA Backsheet'!$D$5:$CB$183,J$9,FALSE))),"")</f>
        <v>7886.2615639980104</v>
      </c>
      <c r="K44" s="121">
        <f ca="1">IFERROR(IF((VLOOKUP($E44,'Adj NEA Backsheet'!$D$5:$CB$183,K$9,FALSE))="","",(VLOOKUP($E44,'Adj NEA Backsheet'!$D$5:$CB$183,K$9,FALSE))),"")</f>
        <v>8237.3672221382367</v>
      </c>
      <c r="L44" s="122">
        <f ca="1">IFERROR(IF((VLOOKUP($E44,'Adj NEA Backsheet'!$D$5:$CB$183,L$9,FALSE))="","",(VLOOKUP($E44,'Adj NEA Backsheet'!$D$5:$CB$183,L$9,FALSE))),"")</f>
        <v>7831.8938025807829</v>
      </c>
      <c r="M44" s="122">
        <f ca="1">IFERROR(IF((VLOOKUP($E44,'Adj NEA Backsheet'!$D$5:$CB$183,M$9,FALSE))="","",(VLOOKUP($E44,'Adj NEA Backsheet'!$D$5:$CB$183,M$9,FALSE))),"")</f>
        <v>8121.5811978811871</v>
      </c>
      <c r="N44" s="124">
        <f ca="1">IFERROR(IF((VLOOKUP($E44,'Adj NEA Backsheet'!$D$5:$CB$183,N$9,FALSE))="","",(VLOOKUP($E44,'Adj NEA Backsheet'!$D$5:$CB$183,N$9,FALSE))),"")</f>
        <v>7693.3401238906572</v>
      </c>
      <c r="O44" s="175">
        <f ca="1">IFERROR(IF((VLOOKUP($E44,'Adj NEA Backsheet'!$D$5:$CB$183,O$9,FALSE))="","",(VLOOKUP($E44,'Adj NEA Backsheet'!$D$5:$CB$183,O$9,FALSE))),"")</f>
        <v>8158.3348729132695</v>
      </c>
      <c r="P44" s="123">
        <f ca="1">IFERROR(IF((VLOOKUP($E44,'Adj NEA Backsheet'!$D$5:$CB$183,P$9,FALSE))="","",(VLOOKUP($E44,'Adj NEA Backsheet'!$D$5:$CB$183,P$9,FALSE))),"")</f>
        <v>8179.2789194091183</v>
      </c>
      <c r="Q44" s="124">
        <f ca="1">IFERROR(IF((VLOOKUP($E44,'NEA Backsheet'!$D$5:$CB$183,Q$9,FALSE))="","",(VLOOKUP($E44,'NEA Backsheet'!$D$5:$CB$183,Q$9,FALSE))),"")</f>
        <v>8393.1838201356404</v>
      </c>
      <c r="R44" s="236">
        <f ca="1">IFERROR(IF((VLOOKUP($E44,'NEA Backsheet'!$D$5:$CB$183,R$9,FALSE))="","",(VLOOKUP($E44,'NEA Backsheet'!$D$5:$CB$183,R$9,FALSE))),"")</f>
        <v>0</v>
      </c>
    </row>
    <row r="45" spans="1:18" ht="15" customHeight="1" x14ac:dyDescent="0.3">
      <c r="A45" s="57">
        <v>31</v>
      </c>
      <c r="B45" s="98" t="str">
        <f ca="1">IFERROR(IF((VLOOKUP($E45,'Org List'!$AJ$10:$AL$188,3,FALSE))="","",(VLOOKUP($E45,'Org List'!$AJ$10:$AL$188,3,FALSE))),"")</f>
        <v>North of England Commissioning Region</v>
      </c>
      <c r="C45" s="99" t="str">
        <f ca="1">IFERROR(IF((VLOOKUP($E45,'Org List'!$AO$10:$AQ$188,3,FALSE))="","",(VLOOKUP($E45,'Org List'!$AO$10:$AQ$188,3,FALSE))),"")</f>
        <v>Yorkshire and The Humber Region</v>
      </c>
      <c r="D45" s="114" t="str">
        <f ca="1">IFERROR(IF((VLOOKUP($E45,'Org List'!$AT$10:$AV$188,3,FALSE))="","",(VLOOKUP($E45,'Org List'!$AT$10:$AV$188,3,FALSE))),"")</f>
        <v>NHS England North (Yorkshire And Humber)</v>
      </c>
      <c r="E45" s="98" t="str">
        <f t="shared" ca="1" si="0"/>
        <v>E08000016</v>
      </c>
      <c r="F45" s="100" t="str">
        <f ca="1">IF(E45="","",VLOOKUP(E45,'Org List'!$J$9:$K$488,2,0))</f>
        <v>Barnsley</v>
      </c>
      <c r="G45" s="121">
        <f ca="1">IFERROR(IF((VLOOKUP($E45,'Adj NEA Backsheet'!$D$5:$CB$183,G$9,FALSE))="","",(VLOOKUP($E45,'Adj NEA Backsheet'!$D$5:$CB$183,G$9,FALSE))),"")</f>
        <v>8631.4320571045919</v>
      </c>
      <c r="H45" s="122">
        <f ca="1">IFERROR(IF((VLOOKUP($E45,'Adj NEA Backsheet'!$D$5:$CB$183,H$9,FALSE))="","",(VLOOKUP($E45,'Adj NEA Backsheet'!$D$5:$CB$183,H$9,FALSE))),"")</f>
        <v>7896.3244114522204</v>
      </c>
      <c r="I45" s="122">
        <f ca="1">IFERROR(IF((VLOOKUP($E45,'Adj NEA Backsheet'!$D$5:$CB$183,I$9,FALSE))="","",(VLOOKUP($E45,'Adj NEA Backsheet'!$D$5:$CB$183,I$9,FALSE))),"")</f>
        <v>7967.4514214071623</v>
      </c>
      <c r="J45" s="123">
        <f ca="1">IFERROR(IF((VLOOKUP($E45,'Adj NEA Backsheet'!$D$5:$CB$183,J$9,FALSE))="","",(VLOOKUP($E45,'Adj NEA Backsheet'!$D$5:$CB$183,J$9,FALSE))),"")</f>
        <v>8593.5530402974691</v>
      </c>
      <c r="K45" s="121">
        <f ca="1">IFERROR(IF((VLOOKUP($E45,'Adj NEA Backsheet'!$D$5:$CB$183,K$9,FALSE))="","",(VLOOKUP($E45,'Adj NEA Backsheet'!$D$5:$CB$183,K$9,FALSE))),"")</f>
        <v>8880.350570580531</v>
      </c>
      <c r="L45" s="122">
        <f ca="1">IFERROR(IF((VLOOKUP($E45,'Adj NEA Backsheet'!$D$5:$CB$183,L$9,FALSE))="","",(VLOOKUP($E45,'Adj NEA Backsheet'!$D$5:$CB$183,L$9,FALSE))),"")</f>
        <v>8136.1381959468436</v>
      </c>
      <c r="M45" s="122">
        <f ca="1">IFERROR(IF((VLOOKUP($E45,'Adj NEA Backsheet'!$D$5:$CB$183,M$9,FALSE))="","",(VLOOKUP($E45,'Adj NEA Backsheet'!$D$5:$CB$183,M$9,FALSE))),"")</f>
        <v>8182.8378166413895</v>
      </c>
      <c r="N45" s="124">
        <f ca="1">IFERROR(IF((VLOOKUP($E45,'Adj NEA Backsheet'!$D$5:$CB$183,N$9,FALSE))="","",(VLOOKUP($E45,'Adj NEA Backsheet'!$D$5:$CB$183,N$9,FALSE))),"")</f>
        <v>8655.8104375954317</v>
      </c>
      <c r="O45" s="175">
        <f ca="1">IFERROR(IF((VLOOKUP($E45,'Adj NEA Backsheet'!$D$5:$CB$183,O$9,FALSE))="","",(VLOOKUP($E45,'Adj NEA Backsheet'!$D$5:$CB$183,O$9,FALSE))),"")</f>
        <v>8455.5429471164807</v>
      </c>
      <c r="P45" s="123">
        <f ca="1">IFERROR(IF((VLOOKUP($E45,'Adj NEA Backsheet'!$D$5:$CB$183,P$9,FALSE))="","",(VLOOKUP($E45,'Adj NEA Backsheet'!$D$5:$CB$183,P$9,FALSE))),"")</f>
        <v>8478.7643902635828</v>
      </c>
      <c r="Q45" s="124">
        <f ca="1">IFERROR(IF((VLOOKUP($E45,'NEA Backsheet'!$D$5:$CB$183,Q$9,FALSE))="","",(VLOOKUP($E45,'NEA Backsheet'!$D$5:$CB$183,Q$9,FALSE))),"")</f>
        <v>9075.8454689245409</v>
      </c>
      <c r="R45" s="236">
        <f ca="1">IFERROR(IF((VLOOKUP($E45,'NEA Backsheet'!$D$5:$CB$183,R$9,FALSE))="","",(VLOOKUP($E45,'NEA Backsheet'!$D$5:$CB$183,R$9,FALSE))),"")</f>
        <v>0</v>
      </c>
    </row>
    <row r="46" spans="1:18" ht="15" customHeight="1" x14ac:dyDescent="0.3">
      <c r="A46" s="57">
        <v>32</v>
      </c>
      <c r="B46" s="98" t="str">
        <f ca="1">IFERROR(IF((VLOOKUP($E46,'Org List'!$AJ$10:$AL$188,3,FALSE))="","",(VLOOKUP($E46,'Org List'!$AJ$10:$AL$188,3,FALSE))),"")</f>
        <v>South West England Commissioning Region</v>
      </c>
      <c r="C46" s="99" t="str">
        <f ca="1">IFERROR(IF((VLOOKUP($E46,'Org List'!$AO$10:$AQ$188,3,FALSE))="","",(VLOOKUP($E46,'Org List'!$AO$10:$AQ$188,3,FALSE))),"")</f>
        <v>South West Region</v>
      </c>
      <c r="D46" s="114" t="str">
        <f ca="1">IFERROR(IF((VLOOKUP($E46,'Org List'!$AT$10:$AV$188,3,FALSE))="","",(VLOOKUP($E46,'Org List'!$AT$10:$AV$188,3,FALSE))),"")</f>
        <v>NHS England South West (South West North)</v>
      </c>
      <c r="E46" s="98" t="str">
        <f t="shared" ref="E46:E77" ca="1" si="1">IF($A46&gt;$U$5-1,"",INDIRECT("'Comms by AT'!D"&amp;$A46+$U$4))</f>
        <v>E06000022</v>
      </c>
      <c r="F46" s="100" t="str">
        <f ca="1">IF(E46="","",VLOOKUP(E46,'Org List'!$J$9:$K$488,2,0))</f>
        <v>Bath and North East Somerset</v>
      </c>
      <c r="G46" s="121">
        <f ca="1">IFERROR(IF((VLOOKUP($E46,'Adj NEA Backsheet'!$D$5:$CB$183,G$9,FALSE))="","",(VLOOKUP($E46,'Adj NEA Backsheet'!$D$5:$CB$183,G$9,FALSE))),"")</f>
        <v>4388.8787542942409</v>
      </c>
      <c r="H46" s="122">
        <f ca="1">IFERROR(IF((VLOOKUP($E46,'Adj NEA Backsheet'!$D$5:$CB$183,H$9,FALSE))="","",(VLOOKUP($E46,'Adj NEA Backsheet'!$D$5:$CB$183,H$9,FALSE))),"")</f>
        <v>4363.3681399610005</v>
      </c>
      <c r="I46" s="122">
        <f ca="1">IFERROR(IF((VLOOKUP($E46,'Adj NEA Backsheet'!$D$5:$CB$183,I$9,FALSE))="","",(VLOOKUP($E46,'Adj NEA Backsheet'!$D$5:$CB$183,I$9,FALSE))),"")</f>
        <v>4613.9618907483</v>
      </c>
      <c r="J46" s="123">
        <f ca="1">IFERROR(IF((VLOOKUP($E46,'Adj NEA Backsheet'!$D$5:$CB$183,J$9,FALSE))="","",(VLOOKUP($E46,'Adj NEA Backsheet'!$D$5:$CB$183,J$9,FALSE))),"")</f>
        <v>4436.4929453899849</v>
      </c>
      <c r="K46" s="121">
        <f ca="1">IFERROR(IF((VLOOKUP($E46,'Adj NEA Backsheet'!$D$5:$CB$183,K$9,FALSE))="","",(VLOOKUP($E46,'Adj NEA Backsheet'!$D$5:$CB$183,K$9,FALSE))),"")</f>
        <v>4325.2528498091333</v>
      </c>
      <c r="L46" s="122">
        <f ca="1">IFERROR(IF((VLOOKUP($E46,'Adj NEA Backsheet'!$D$5:$CB$183,L$9,FALSE))="","",(VLOOKUP($E46,'Adj NEA Backsheet'!$D$5:$CB$183,L$9,FALSE))),"")</f>
        <v>4390.1705207265868</v>
      </c>
      <c r="M46" s="122">
        <f ca="1">IFERROR(IF((VLOOKUP($E46,'Adj NEA Backsheet'!$D$5:$CB$183,M$9,FALSE))="","",(VLOOKUP($E46,'Adj NEA Backsheet'!$D$5:$CB$183,M$9,FALSE))),"")</f>
        <v>4462.6844871428111</v>
      </c>
      <c r="N46" s="124">
        <f ca="1">IFERROR(IF((VLOOKUP($E46,'Adj NEA Backsheet'!$D$5:$CB$183,N$9,FALSE))="","",(VLOOKUP($E46,'Adj NEA Backsheet'!$D$5:$CB$183,N$9,FALSE))),"")</f>
        <v>4327.1286319484261</v>
      </c>
      <c r="O46" s="175">
        <f ca="1">IFERROR(IF((VLOOKUP($E46,'Adj NEA Backsheet'!$D$5:$CB$183,O$9,FALSE))="","",(VLOOKUP($E46,'Adj NEA Backsheet'!$D$5:$CB$183,O$9,FALSE))),"")</f>
        <v>4573.6713518996821</v>
      </c>
      <c r="P46" s="123">
        <f ca="1">IFERROR(IF((VLOOKUP($E46,'Adj NEA Backsheet'!$D$5:$CB$183,P$9,FALSE))="","",(VLOOKUP($E46,'Adj NEA Backsheet'!$D$5:$CB$183,P$9,FALSE))),"")</f>
        <v>4467.633466498175</v>
      </c>
      <c r="Q46" s="124">
        <f ca="1">IFERROR(IF((VLOOKUP($E46,'NEA Backsheet'!$D$5:$CB$183,Q$9,FALSE))="","",(VLOOKUP($E46,'NEA Backsheet'!$D$5:$CB$183,Q$9,FALSE))),"")</f>
        <v>4992.1466194306086</v>
      </c>
      <c r="R46" s="236">
        <f ca="1">IFERROR(IF((VLOOKUP($E46,'NEA Backsheet'!$D$5:$CB$183,R$9,FALSE))="","",(VLOOKUP($E46,'NEA Backsheet'!$D$5:$CB$183,R$9,FALSE))),"")</f>
        <v>0</v>
      </c>
    </row>
    <row r="47" spans="1:18" ht="15" customHeight="1" x14ac:dyDescent="0.3">
      <c r="A47" s="57">
        <v>33</v>
      </c>
      <c r="B47" s="98" t="str">
        <f ca="1">IFERROR(IF((VLOOKUP($E47,'Org List'!$AJ$10:$AL$188,3,FALSE))="","",(VLOOKUP($E47,'Org List'!$AJ$10:$AL$188,3,FALSE))),"")</f>
        <v>Midlands and East of England Commissioning Region</v>
      </c>
      <c r="C47" s="99" t="str">
        <f ca="1">IFERROR(IF((VLOOKUP($E47,'Org List'!$AO$10:$AQ$188,3,FALSE))="","",(VLOOKUP($E47,'Org List'!$AO$10:$AQ$188,3,FALSE))),"")</f>
        <v>East Region</v>
      </c>
      <c r="D47" s="114" t="str">
        <f ca="1">IFERROR(IF((VLOOKUP($E47,'Org List'!$AT$10:$AV$188,3,FALSE))="","",(VLOOKUP($E47,'Org List'!$AT$10:$AV$188,3,FALSE))),"")</f>
        <v>NHS England Midlands And East (Central Midlands)</v>
      </c>
      <c r="E47" s="98" t="str">
        <f t="shared" ca="1" si="1"/>
        <v>E06000055</v>
      </c>
      <c r="F47" s="100" t="str">
        <f ca="1">IF(E47="","",VLOOKUP(E47,'Org List'!$J$9:$K$488,2,0))</f>
        <v>Bedford</v>
      </c>
      <c r="G47" s="121">
        <f ca="1">IFERROR(IF((VLOOKUP($E47,'Adj NEA Backsheet'!$D$5:$CB$183,G$9,FALSE))="","",(VLOOKUP($E47,'Adj NEA Backsheet'!$D$5:$CB$183,G$9,FALSE))),"")</f>
        <v>4812.0245602076229</v>
      </c>
      <c r="H47" s="122">
        <f ca="1">IFERROR(IF((VLOOKUP($E47,'Adj NEA Backsheet'!$D$5:$CB$183,H$9,FALSE))="","",(VLOOKUP($E47,'Adj NEA Backsheet'!$D$5:$CB$183,H$9,FALSE))),"")</f>
        <v>4656.6946126272178</v>
      </c>
      <c r="I47" s="122">
        <f ca="1">IFERROR(IF((VLOOKUP($E47,'Adj NEA Backsheet'!$D$5:$CB$183,I$9,FALSE))="","",(VLOOKUP($E47,'Adj NEA Backsheet'!$D$5:$CB$183,I$9,FALSE))),"")</f>
        <v>4832.6899033181026</v>
      </c>
      <c r="J47" s="123">
        <f ca="1">IFERROR(IF((VLOOKUP($E47,'Adj NEA Backsheet'!$D$5:$CB$183,J$9,FALSE))="","",(VLOOKUP($E47,'Adj NEA Backsheet'!$D$5:$CB$183,J$9,FALSE))),"")</f>
        <v>4830.2100463117604</v>
      </c>
      <c r="K47" s="121">
        <f ca="1">IFERROR(IF((VLOOKUP($E47,'Adj NEA Backsheet'!$D$5:$CB$183,K$9,FALSE))="","",(VLOOKUP($E47,'Adj NEA Backsheet'!$D$5:$CB$183,K$9,FALSE))),"")</f>
        <v>4987.3141437319382</v>
      </c>
      <c r="L47" s="122">
        <f ca="1">IFERROR(IF((VLOOKUP($E47,'Adj NEA Backsheet'!$D$5:$CB$183,L$9,FALSE))="","",(VLOOKUP($E47,'Adj NEA Backsheet'!$D$5:$CB$183,L$9,FALSE))),"")</f>
        <v>4795.6021789714187</v>
      </c>
      <c r="M47" s="122">
        <f ca="1">IFERROR(IF((VLOOKUP($E47,'Adj NEA Backsheet'!$D$5:$CB$183,M$9,FALSE))="","",(VLOOKUP($E47,'Adj NEA Backsheet'!$D$5:$CB$183,M$9,FALSE))),"")</f>
        <v>5069.5989671917532</v>
      </c>
      <c r="N47" s="124">
        <f ca="1">IFERROR(IF((VLOOKUP($E47,'Adj NEA Backsheet'!$D$5:$CB$183,N$9,FALSE))="","",(VLOOKUP($E47,'Adj NEA Backsheet'!$D$5:$CB$183,N$9,FALSE))),"")</f>
        <v>5067.0862228236911</v>
      </c>
      <c r="O47" s="175">
        <f ca="1">IFERROR(IF((VLOOKUP($E47,'Adj NEA Backsheet'!$D$5:$CB$183,O$9,FALSE))="","",(VLOOKUP($E47,'Adj NEA Backsheet'!$D$5:$CB$183,O$9,FALSE))),"")</f>
        <v>4798.5717695937119</v>
      </c>
      <c r="P47" s="123">
        <f ca="1">IFERROR(IF((VLOOKUP($E47,'Adj NEA Backsheet'!$D$5:$CB$183,P$9,FALSE))="","",(VLOOKUP($E47,'Adj NEA Backsheet'!$D$5:$CB$183,P$9,FALSE))),"")</f>
        <v>4799.7246941922049</v>
      </c>
      <c r="Q47" s="124">
        <f ca="1">IFERROR(IF((VLOOKUP($E47,'NEA Backsheet'!$D$5:$CB$183,Q$9,FALSE))="","",(VLOOKUP($E47,'NEA Backsheet'!$D$5:$CB$183,Q$9,FALSE))),"")</f>
        <v>5222.6002690868463</v>
      </c>
      <c r="R47" s="236">
        <f ca="1">IFERROR(IF((VLOOKUP($E47,'NEA Backsheet'!$D$5:$CB$183,R$9,FALSE))="","",(VLOOKUP($E47,'NEA Backsheet'!$D$5:$CB$183,R$9,FALSE))),"")</f>
        <v>0</v>
      </c>
    </row>
    <row r="48" spans="1:18" ht="15" customHeight="1" x14ac:dyDescent="0.3">
      <c r="A48" s="57">
        <v>34</v>
      </c>
      <c r="B48" s="98" t="str">
        <f ca="1">IFERROR(IF((VLOOKUP($E48,'Org List'!$AJ$10:$AL$188,3,FALSE))="","",(VLOOKUP($E48,'Org List'!$AJ$10:$AL$188,3,FALSE))),"")</f>
        <v>London Commissioning Region</v>
      </c>
      <c r="C48" s="99" t="str">
        <f ca="1">IFERROR(IF((VLOOKUP($E48,'Org List'!$AO$10:$AQ$188,3,FALSE))="","",(VLOOKUP($E48,'Org List'!$AO$10:$AQ$188,3,FALSE))),"")</f>
        <v>London Region</v>
      </c>
      <c r="D48" s="114" t="str">
        <f ca="1">IFERROR(IF((VLOOKUP($E48,'Org List'!$AT$10:$AV$188,3,FALSE))="","",(VLOOKUP($E48,'Org List'!$AT$10:$AV$188,3,FALSE))),"")</f>
        <v>NHS England London</v>
      </c>
      <c r="E48" s="98" t="str">
        <f t="shared" ca="1" si="1"/>
        <v>E09000004</v>
      </c>
      <c r="F48" s="100" t="str">
        <f ca="1">IF(E48="","",VLOOKUP(E48,'Org List'!$J$9:$K$488,2,0))</f>
        <v>Bexley</v>
      </c>
      <c r="G48" s="121">
        <f ca="1">IFERROR(IF((VLOOKUP($E48,'Adj NEA Backsheet'!$D$5:$CB$183,G$9,FALSE))="","",(VLOOKUP($E48,'Adj NEA Backsheet'!$D$5:$CB$183,G$9,FALSE))),"")</f>
        <v>6458.1815586339526</v>
      </c>
      <c r="H48" s="122">
        <f ca="1">IFERROR(IF((VLOOKUP($E48,'Adj NEA Backsheet'!$D$5:$CB$183,H$9,FALSE))="","",(VLOOKUP($E48,'Adj NEA Backsheet'!$D$5:$CB$183,H$9,FALSE))),"")</f>
        <v>6605.9183656491987</v>
      </c>
      <c r="I48" s="122">
        <f ca="1">IFERROR(IF((VLOOKUP($E48,'Adj NEA Backsheet'!$D$5:$CB$183,I$9,FALSE))="","",(VLOOKUP($E48,'Adj NEA Backsheet'!$D$5:$CB$183,I$9,FALSE))),"")</f>
        <v>6804.0163744909532</v>
      </c>
      <c r="J48" s="123">
        <f ca="1">IFERROR(IF((VLOOKUP($E48,'Adj NEA Backsheet'!$D$5:$CB$183,J$9,FALSE))="","",(VLOOKUP($E48,'Adj NEA Backsheet'!$D$5:$CB$183,J$9,FALSE))),"")</f>
        <v>6580.1301850381706</v>
      </c>
      <c r="K48" s="121">
        <f ca="1">IFERROR(IF((VLOOKUP($E48,'Adj NEA Backsheet'!$D$5:$CB$183,K$9,FALSE))="","",(VLOOKUP($E48,'Adj NEA Backsheet'!$D$5:$CB$183,K$9,FALSE))),"")</f>
        <v>6772.7351997644109</v>
      </c>
      <c r="L48" s="122">
        <f ca="1">IFERROR(IF((VLOOKUP($E48,'Adj NEA Backsheet'!$D$5:$CB$183,L$9,FALSE))="","",(VLOOKUP($E48,'Adj NEA Backsheet'!$D$5:$CB$183,L$9,FALSE))),"")</f>
        <v>6846.6238321769706</v>
      </c>
      <c r="M48" s="122">
        <f ca="1">IFERROR(IF((VLOOKUP($E48,'Adj NEA Backsheet'!$D$5:$CB$183,M$9,FALSE))="","",(VLOOKUP($E48,'Adj NEA Backsheet'!$D$5:$CB$183,M$9,FALSE))),"")</f>
        <v>6849.8003801385566</v>
      </c>
      <c r="N48" s="124">
        <f ca="1">IFERROR(IF((VLOOKUP($E48,'Adj NEA Backsheet'!$D$5:$CB$183,N$9,FALSE))="","",(VLOOKUP($E48,'Adj NEA Backsheet'!$D$5:$CB$183,N$9,FALSE))),"")</f>
        <v>6702.2706090863194</v>
      </c>
      <c r="O48" s="175">
        <f ca="1">IFERROR(IF((VLOOKUP($E48,'Adj NEA Backsheet'!$D$5:$CB$183,O$9,FALSE))="","",(VLOOKUP($E48,'Adj NEA Backsheet'!$D$5:$CB$183,O$9,FALSE))),"")</f>
        <v>6763.6269036541871</v>
      </c>
      <c r="P48" s="123">
        <f ca="1">IFERROR(IF((VLOOKUP($E48,'Adj NEA Backsheet'!$D$5:$CB$183,P$9,FALSE))="","",(VLOOKUP($E48,'Adj NEA Backsheet'!$D$5:$CB$183,P$9,FALSE))),"")</f>
        <v>6371.3023932901497</v>
      </c>
      <c r="Q48" s="124">
        <f ca="1">IFERROR(IF((VLOOKUP($E48,'NEA Backsheet'!$D$5:$CB$183,Q$9,FALSE))="","",(VLOOKUP($E48,'NEA Backsheet'!$D$5:$CB$183,Q$9,FALSE))),"")</f>
        <v>6948.7278965705118</v>
      </c>
      <c r="R48" s="236">
        <f ca="1">IFERROR(IF((VLOOKUP($E48,'NEA Backsheet'!$D$5:$CB$183,R$9,FALSE))="","",(VLOOKUP($E48,'NEA Backsheet'!$D$5:$CB$183,R$9,FALSE))),"")</f>
        <v>0</v>
      </c>
    </row>
    <row r="49" spans="1:18" ht="15" customHeight="1" x14ac:dyDescent="0.3">
      <c r="A49" s="57">
        <v>35</v>
      </c>
      <c r="B49" s="98" t="str">
        <f ca="1">IFERROR(IF((VLOOKUP($E49,'Org List'!$AJ$10:$AL$188,3,FALSE))="","",(VLOOKUP($E49,'Org List'!$AJ$10:$AL$188,3,FALSE))),"")</f>
        <v>Midlands and East of England Commissioning Region</v>
      </c>
      <c r="C49" s="99" t="str">
        <f ca="1">IFERROR(IF((VLOOKUP($E49,'Org List'!$AO$10:$AQ$188,3,FALSE))="","",(VLOOKUP($E49,'Org List'!$AO$10:$AQ$188,3,FALSE))),"")</f>
        <v>West Midlands Region</v>
      </c>
      <c r="D49" s="114" t="str">
        <f ca="1">IFERROR(IF((VLOOKUP($E49,'Org List'!$AT$10:$AV$188,3,FALSE))="","",(VLOOKUP($E49,'Org List'!$AT$10:$AV$188,3,FALSE))),"")</f>
        <v>NHS England Midlands And East (West Midlands)</v>
      </c>
      <c r="E49" s="98" t="str">
        <f t="shared" ca="1" si="1"/>
        <v>E08000025</v>
      </c>
      <c r="F49" s="100" t="str">
        <f ca="1">IF(E49="","",VLOOKUP(E49,'Org List'!$J$9:$K$488,2,0))</f>
        <v>Birmingham</v>
      </c>
      <c r="G49" s="121">
        <f ca="1">IFERROR(IF((VLOOKUP($E49,'Adj NEA Backsheet'!$D$5:$CB$183,G$9,FALSE))="","",(VLOOKUP($E49,'Adj NEA Backsheet'!$D$5:$CB$183,G$9,FALSE))),"")</f>
        <v>34607.074986044376</v>
      </c>
      <c r="H49" s="122">
        <f ca="1">IFERROR(IF((VLOOKUP($E49,'Adj NEA Backsheet'!$D$5:$CB$183,H$9,FALSE))="","",(VLOOKUP($E49,'Adj NEA Backsheet'!$D$5:$CB$183,H$9,FALSE))),"")</f>
        <v>34215.670842378713</v>
      </c>
      <c r="I49" s="122">
        <f ca="1">IFERROR(IF((VLOOKUP($E49,'Adj NEA Backsheet'!$D$5:$CB$183,I$9,FALSE))="","",(VLOOKUP($E49,'Adj NEA Backsheet'!$D$5:$CB$183,I$9,FALSE))),"")</f>
        <v>36863.753682565039</v>
      </c>
      <c r="J49" s="123">
        <f ca="1">IFERROR(IF((VLOOKUP($E49,'Adj NEA Backsheet'!$D$5:$CB$183,J$9,FALSE))="","",(VLOOKUP($E49,'Adj NEA Backsheet'!$D$5:$CB$183,J$9,FALSE))),"")</f>
        <v>38371.542155434363</v>
      </c>
      <c r="K49" s="121">
        <f ca="1">IFERROR(IF((VLOOKUP($E49,'Adj NEA Backsheet'!$D$5:$CB$183,K$9,FALSE))="","",(VLOOKUP($E49,'Adj NEA Backsheet'!$D$5:$CB$183,K$9,FALSE))),"")</f>
        <v>37584.948050004881</v>
      </c>
      <c r="L49" s="122">
        <f ca="1">IFERROR(IF((VLOOKUP($E49,'Adj NEA Backsheet'!$D$5:$CB$183,L$9,FALSE))="","",(VLOOKUP($E49,'Adj NEA Backsheet'!$D$5:$CB$183,L$9,FALSE))),"")</f>
        <v>37151.085287188791</v>
      </c>
      <c r="M49" s="122">
        <f ca="1">IFERROR(IF((VLOOKUP($E49,'Adj NEA Backsheet'!$D$5:$CB$183,M$9,FALSE))="","",(VLOOKUP($E49,'Adj NEA Backsheet'!$D$5:$CB$183,M$9,FALSE))),"")</f>
        <v>38545.013973552603</v>
      </c>
      <c r="N49" s="124">
        <f ca="1">IFERROR(IF((VLOOKUP($E49,'Adj NEA Backsheet'!$D$5:$CB$183,N$9,FALSE))="","",(VLOOKUP($E49,'Adj NEA Backsheet'!$D$5:$CB$183,N$9,FALSE))),"")</f>
        <v>38192.285308569473</v>
      </c>
      <c r="O49" s="175">
        <f ca="1">IFERROR(IF((VLOOKUP($E49,'Adj NEA Backsheet'!$D$5:$CB$183,O$9,FALSE))="","",(VLOOKUP($E49,'Adj NEA Backsheet'!$D$5:$CB$183,O$9,FALSE))),"")</f>
        <v>39421.155632822454</v>
      </c>
      <c r="P49" s="123">
        <f ca="1">IFERROR(IF((VLOOKUP($E49,'Adj NEA Backsheet'!$D$5:$CB$183,P$9,FALSE))="","",(VLOOKUP($E49,'Adj NEA Backsheet'!$D$5:$CB$183,P$9,FALSE))),"")</f>
        <v>39710.090250561232</v>
      </c>
      <c r="Q49" s="124">
        <f ca="1">IFERROR(IF((VLOOKUP($E49,'NEA Backsheet'!$D$5:$CB$183,Q$9,FALSE))="","",(VLOOKUP($E49,'NEA Backsheet'!$D$5:$CB$183,Q$9,FALSE))),"")</f>
        <v>40617.049492860249</v>
      </c>
      <c r="R49" s="236">
        <f ca="1">IFERROR(IF((VLOOKUP($E49,'NEA Backsheet'!$D$5:$CB$183,R$9,FALSE))="","",(VLOOKUP($E49,'NEA Backsheet'!$D$5:$CB$183,R$9,FALSE))),"")</f>
        <v>0</v>
      </c>
    </row>
    <row r="50" spans="1:18" ht="15" customHeight="1" x14ac:dyDescent="0.3">
      <c r="A50" s="57">
        <v>36</v>
      </c>
      <c r="B50" s="98" t="str">
        <f ca="1">IFERROR(IF((VLOOKUP($E50,'Org List'!$AJ$10:$AL$188,3,FALSE))="","",(VLOOKUP($E50,'Org List'!$AJ$10:$AL$188,3,FALSE))),"")</f>
        <v>North of England Commissioning Region</v>
      </c>
      <c r="C50" s="99" t="str">
        <f ca="1">IFERROR(IF((VLOOKUP($E50,'Org List'!$AO$10:$AQ$188,3,FALSE))="","",(VLOOKUP($E50,'Org List'!$AO$10:$AQ$188,3,FALSE))),"")</f>
        <v>North West Region</v>
      </c>
      <c r="D50" s="114" t="str">
        <f ca="1">IFERROR(IF((VLOOKUP($E50,'Org List'!$AT$10:$AV$188,3,FALSE))="","",(VLOOKUP($E50,'Org List'!$AT$10:$AV$188,3,FALSE))),"")</f>
        <v>NHS England North (Lancashire)</v>
      </c>
      <c r="E50" s="98" t="str">
        <f t="shared" ca="1" si="1"/>
        <v>E06000008</v>
      </c>
      <c r="F50" s="100" t="str">
        <f ca="1">IF(E50="","",VLOOKUP(E50,'Org List'!$J$9:$K$488,2,0))</f>
        <v>Blackburn with Darwen</v>
      </c>
      <c r="G50" s="121">
        <f ca="1">IFERROR(IF((VLOOKUP($E50,'Adj NEA Backsheet'!$D$5:$CB$183,G$9,FALSE))="","",(VLOOKUP($E50,'Adj NEA Backsheet'!$D$5:$CB$183,G$9,FALSE))),"")</f>
        <v>4349.1865613840846</v>
      </c>
      <c r="H50" s="122">
        <f ca="1">IFERROR(IF((VLOOKUP($E50,'Adj NEA Backsheet'!$D$5:$CB$183,H$9,FALSE))="","",(VLOOKUP($E50,'Adj NEA Backsheet'!$D$5:$CB$183,H$9,FALSE))),"")</f>
        <v>4315.0881191947701</v>
      </c>
      <c r="I50" s="122">
        <f ca="1">IFERROR(IF((VLOOKUP($E50,'Adj NEA Backsheet'!$D$5:$CB$183,I$9,FALSE))="","",(VLOOKUP($E50,'Adj NEA Backsheet'!$D$5:$CB$183,I$9,FALSE))),"")</f>
        <v>4679.0774292193073</v>
      </c>
      <c r="J50" s="123">
        <f ca="1">IFERROR(IF((VLOOKUP($E50,'Adj NEA Backsheet'!$D$5:$CB$183,J$9,FALSE))="","",(VLOOKUP($E50,'Adj NEA Backsheet'!$D$5:$CB$183,J$9,FALSE))),"")</f>
        <v>4497.6041621453278</v>
      </c>
      <c r="K50" s="121">
        <f ca="1">IFERROR(IF((VLOOKUP($E50,'Adj NEA Backsheet'!$D$5:$CB$183,K$9,FALSE))="","",(VLOOKUP($E50,'Adj NEA Backsheet'!$D$5:$CB$183,K$9,FALSE))),"")</f>
        <v>4538.489919055045</v>
      </c>
      <c r="L50" s="122">
        <f ca="1">IFERROR(IF((VLOOKUP($E50,'Adj NEA Backsheet'!$D$5:$CB$183,L$9,FALSE))="","",(VLOOKUP($E50,'Adj NEA Backsheet'!$D$5:$CB$183,L$9,FALSE))),"")</f>
        <v>4430.6926512631389</v>
      </c>
      <c r="M50" s="122">
        <f ca="1">IFERROR(IF((VLOOKUP($E50,'Adj NEA Backsheet'!$D$5:$CB$183,M$9,FALSE))="","",(VLOOKUP($E50,'Adj NEA Backsheet'!$D$5:$CB$183,M$9,FALSE))),"")</f>
        <v>4584.0332072056162</v>
      </c>
      <c r="N50" s="124">
        <f ca="1">IFERROR(IF((VLOOKUP($E50,'Adj NEA Backsheet'!$D$5:$CB$183,N$9,FALSE))="","",(VLOOKUP($E50,'Adj NEA Backsheet'!$D$5:$CB$183,N$9,FALSE))),"")</f>
        <v>4529.3397078404905</v>
      </c>
      <c r="O50" s="175">
        <f ca="1">IFERROR(IF((VLOOKUP($E50,'Adj NEA Backsheet'!$D$5:$CB$183,O$9,FALSE))="","",(VLOOKUP($E50,'Adj NEA Backsheet'!$D$5:$CB$183,O$9,FALSE))),"")</f>
        <v>4509.872231785037</v>
      </c>
      <c r="P50" s="123">
        <f ca="1">IFERROR(IF((VLOOKUP($E50,'Adj NEA Backsheet'!$D$5:$CB$183,P$9,FALSE))="","",(VLOOKUP($E50,'Adj NEA Backsheet'!$D$5:$CB$183,P$9,FALSE))),"")</f>
        <v>4533.0232525329893</v>
      </c>
      <c r="Q50" s="124">
        <f ca="1">IFERROR(IF((VLOOKUP($E50,'NEA Backsheet'!$D$5:$CB$183,Q$9,FALSE))="","",(VLOOKUP($E50,'NEA Backsheet'!$D$5:$CB$183,Q$9,FALSE))),"")</f>
        <v>5113.2260791129447</v>
      </c>
      <c r="R50" s="236">
        <f ca="1">IFERROR(IF((VLOOKUP($E50,'NEA Backsheet'!$D$5:$CB$183,R$9,FALSE))="","",(VLOOKUP($E50,'NEA Backsheet'!$D$5:$CB$183,R$9,FALSE))),"")</f>
        <v>0</v>
      </c>
    </row>
    <row r="51" spans="1:18" ht="15" customHeight="1" x14ac:dyDescent="0.3">
      <c r="A51" s="57">
        <v>37</v>
      </c>
      <c r="B51" s="98" t="str">
        <f ca="1">IFERROR(IF((VLOOKUP($E51,'Org List'!$AJ$10:$AL$188,3,FALSE))="","",(VLOOKUP($E51,'Org List'!$AJ$10:$AL$188,3,FALSE))),"")</f>
        <v>North of England Commissioning Region</v>
      </c>
      <c r="C51" s="99" t="str">
        <f ca="1">IFERROR(IF((VLOOKUP($E51,'Org List'!$AO$10:$AQ$188,3,FALSE))="","",(VLOOKUP($E51,'Org List'!$AO$10:$AQ$188,3,FALSE))),"")</f>
        <v>North West Region</v>
      </c>
      <c r="D51" s="114" t="str">
        <f ca="1">IFERROR(IF((VLOOKUP($E51,'Org List'!$AT$10:$AV$188,3,FALSE))="","",(VLOOKUP($E51,'Org List'!$AT$10:$AV$188,3,FALSE))),"")</f>
        <v>NHS England North (Lancashire)</v>
      </c>
      <c r="E51" s="98" t="str">
        <f t="shared" ca="1" si="1"/>
        <v>E06000009</v>
      </c>
      <c r="F51" s="100" t="str">
        <f ca="1">IF(E51="","",VLOOKUP(E51,'Org List'!$J$9:$K$488,2,0))</f>
        <v>Blackpool</v>
      </c>
      <c r="G51" s="121">
        <f ca="1">IFERROR(IF((VLOOKUP($E51,'Adj NEA Backsheet'!$D$5:$CB$183,G$9,FALSE))="","",(VLOOKUP($E51,'Adj NEA Backsheet'!$D$5:$CB$183,G$9,FALSE))),"")</f>
        <v>5045.9489759763273</v>
      </c>
      <c r="H51" s="122">
        <f ca="1">IFERROR(IF((VLOOKUP($E51,'Adj NEA Backsheet'!$D$5:$CB$183,H$9,FALSE))="","",(VLOOKUP($E51,'Adj NEA Backsheet'!$D$5:$CB$183,H$9,FALSE))),"")</f>
        <v>4980.7662861986673</v>
      </c>
      <c r="I51" s="122">
        <f ca="1">IFERROR(IF((VLOOKUP($E51,'Adj NEA Backsheet'!$D$5:$CB$183,I$9,FALSE))="","",(VLOOKUP($E51,'Adj NEA Backsheet'!$D$5:$CB$183,I$9,FALSE))),"")</f>
        <v>5110.9976617368375</v>
      </c>
      <c r="J51" s="123">
        <f ca="1">IFERROR(IF((VLOOKUP($E51,'Adj NEA Backsheet'!$D$5:$CB$183,J$9,FALSE))="","",(VLOOKUP($E51,'Adj NEA Backsheet'!$D$5:$CB$183,J$9,FALSE))),"")</f>
        <v>4717.04383734967</v>
      </c>
      <c r="K51" s="121">
        <f ca="1">IFERROR(IF((VLOOKUP($E51,'Adj NEA Backsheet'!$D$5:$CB$183,K$9,FALSE))="","",(VLOOKUP($E51,'Adj NEA Backsheet'!$D$5:$CB$183,K$9,FALSE))),"")</f>
        <v>5181.3750088411743</v>
      </c>
      <c r="L51" s="122">
        <f ca="1">IFERROR(IF((VLOOKUP($E51,'Adj NEA Backsheet'!$D$5:$CB$183,L$9,FALSE))="","",(VLOOKUP($E51,'Adj NEA Backsheet'!$D$5:$CB$183,L$9,FALSE))),"")</f>
        <v>5076.9009642230649</v>
      </c>
      <c r="M51" s="122">
        <f ca="1">IFERROR(IF((VLOOKUP($E51,'Adj NEA Backsheet'!$D$5:$CB$183,M$9,FALSE))="","",(VLOOKUP($E51,'Adj NEA Backsheet'!$D$5:$CB$183,M$9,FALSE))),"")</f>
        <v>5207.2341179368377</v>
      </c>
      <c r="N51" s="124">
        <f ca="1">IFERROR(IF((VLOOKUP($E51,'Adj NEA Backsheet'!$D$5:$CB$183,N$9,FALSE))="","",(VLOOKUP($E51,'Adj NEA Backsheet'!$D$5:$CB$183,N$9,FALSE))),"")</f>
        <v>5237.9917053228601</v>
      </c>
      <c r="O51" s="175">
        <f ca="1">IFERROR(IF((VLOOKUP($E51,'Adj NEA Backsheet'!$D$5:$CB$183,O$9,FALSE))="","",(VLOOKUP($E51,'Adj NEA Backsheet'!$D$5:$CB$183,O$9,FALSE))),"")</f>
        <v>4852.8541474093799</v>
      </c>
      <c r="P51" s="123">
        <f ca="1">IFERROR(IF((VLOOKUP($E51,'Adj NEA Backsheet'!$D$5:$CB$183,P$9,FALSE))="","",(VLOOKUP($E51,'Adj NEA Backsheet'!$D$5:$CB$183,P$9,FALSE))),"")</f>
        <v>4679.4036623890388</v>
      </c>
      <c r="Q51" s="124">
        <f ca="1">IFERROR(IF((VLOOKUP($E51,'NEA Backsheet'!$D$5:$CB$183,Q$9,FALSE))="","",(VLOOKUP($E51,'NEA Backsheet'!$D$5:$CB$183,Q$9,FALSE))),"")</f>
        <v>5161.3912481468833</v>
      </c>
      <c r="R51" s="236">
        <f ca="1">IFERROR(IF((VLOOKUP($E51,'NEA Backsheet'!$D$5:$CB$183,R$9,FALSE))="","",(VLOOKUP($E51,'NEA Backsheet'!$D$5:$CB$183,R$9,FALSE))),"")</f>
        <v>0</v>
      </c>
    </row>
    <row r="52" spans="1:18" ht="15" customHeight="1" x14ac:dyDescent="0.3">
      <c r="A52" s="57">
        <v>38</v>
      </c>
      <c r="B52" s="98" t="str">
        <f ca="1">IFERROR(IF((VLOOKUP($E52,'Org List'!$AJ$10:$AL$188,3,FALSE))="","",(VLOOKUP($E52,'Org List'!$AJ$10:$AL$188,3,FALSE))),"")</f>
        <v>North of England Commissioning Region</v>
      </c>
      <c r="C52" s="99" t="str">
        <f ca="1">IFERROR(IF((VLOOKUP($E52,'Org List'!$AO$10:$AQ$188,3,FALSE))="","",(VLOOKUP($E52,'Org List'!$AO$10:$AQ$188,3,FALSE))),"")</f>
        <v>North West Region</v>
      </c>
      <c r="D52" s="114" t="str">
        <f ca="1">IFERROR(IF((VLOOKUP($E52,'Org List'!$AT$10:$AV$188,3,FALSE))="","",(VLOOKUP($E52,'Org List'!$AT$10:$AV$188,3,FALSE))),"")</f>
        <v>NHS England North (Greater Manchester)</v>
      </c>
      <c r="E52" s="98" t="str">
        <f t="shared" ca="1" si="1"/>
        <v>E08000001</v>
      </c>
      <c r="F52" s="100" t="str">
        <f ca="1">IF(E52="","",VLOOKUP(E52,'Org List'!$J$9:$K$488,2,0))</f>
        <v>Bolton</v>
      </c>
      <c r="G52" s="121">
        <f ca="1">IFERROR(IF((VLOOKUP($E52,'Adj NEA Backsheet'!$D$5:$CB$183,G$9,FALSE))="","",(VLOOKUP($E52,'Adj NEA Backsheet'!$D$5:$CB$183,G$9,FALSE))),"")</f>
        <v>8093.304410378425</v>
      </c>
      <c r="H52" s="122">
        <f ca="1">IFERROR(IF((VLOOKUP($E52,'Adj NEA Backsheet'!$D$5:$CB$183,H$9,FALSE))="","",(VLOOKUP($E52,'Adj NEA Backsheet'!$D$5:$CB$183,H$9,FALSE))),"")</f>
        <v>8480.882960411047</v>
      </c>
      <c r="I52" s="122">
        <f ca="1">IFERROR(IF((VLOOKUP($E52,'Adj NEA Backsheet'!$D$5:$CB$183,I$9,FALSE))="","",(VLOOKUP($E52,'Adj NEA Backsheet'!$D$5:$CB$183,I$9,FALSE))),"")</f>
        <v>9263.0315916000309</v>
      </c>
      <c r="J52" s="123">
        <f ca="1">IFERROR(IF((VLOOKUP($E52,'Adj NEA Backsheet'!$D$5:$CB$183,J$9,FALSE))="","",(VLOOKUP($E52,'Adj NEA Backsheet'!$D$5:$CB$183,J$9,FALSE))),"")</f>
        <v>8304.8898248381447</v>
      </c>
      <c r="K52" s="121">
        <f ca="1">IFERROR(IF((VLOOKUP($E52,'Adj NEA Backsheet'!$D$5:$CB$183,K$9,FALSE))="","",(VLOOKUP($E52,'Adj NEA Backsheet'!$D$5:$CB$183,K$9,FALSE))),"")</f>
        <v>7660.669556763869</v>
      </c>
      <c r="L52" s="122">
        <f ca="1">IFERROR(IF((VLOOKUP($E52,'Adj NEA Backsheet'!$D$5:$CB$183,L$9,FALSE))="","",(VLOOKUP($E52,'Adj NEA Backsheet'!$D$5:$CB$183,L$9,FALSE))),"")</f>
        <v>7829.1678087425571</v>
      </c>
      <c r="M52" s="122">
        <f ca="1">IFERROR(IF((VLOOKUP($E52,'Adj NEA Backsheet'!$D$5:$CB$183,M$9,FALSE))="","",(VLOOKUP($E52,'Adj NEA Backsheet'!$D$5:$CB$183,M$9,FALSE))),"")</f>
        <v>8646.5803350009519</v>
      </c>
      <c r="N52" s="124">
        <f ca="1">IFERROR(IF((VLOOKUP($E52,'Adj NEA Backsheet'!$D$5:$CB$183,N$9,FALSE))="","",(VLOOKUP($E52,'Adj NEA Backsheet'!$D$5:$CB$183,N$9,FALSE))),"")</f>
        <v>7859.738053024048</v>
      </c>
      <c r="O52" s="175">
        <f ca="1">IFERROR(IF((VLOOKUP($E52,'Adj NEA Backsheet'!$D$5:$CB$183,O$9,FALSE))="","",(VLOOKUP($E52,'Adj NEA Backsheet'!$D$5:$CB$183,O$9,FALSE))),"")</f>
        <v>8088.9279787293708</v>
      </c>
      <c r="P52" s="123">
        <f ca="1">IFERROR(IF((VLOOKUP($E52,'Adj NEA Backsheet'!$D$5:$CB$183,P$9,FALSE))="","",(VLOOKUP($E52,'Adj NEA Backsheet'!$D$5:$CB$183,P$9,FALSE))),"")</f>
        <v>7600.5700669213711</v>
      </c>
      <c r="Q52" s="124">
        <f ca="1">IFERROR(IF((VLOOKUP($E52,'NEA Backsheet'!$D$5:$CB$183,Q$9,FALSE))="","",(VLOOKUP($E52,'NEA Backsheet'!$D$5:$CB$183,Q$9,FALSE))),"")</f>
        <v>8282.9123188203703</v>
      </c>
      <c r="R52" s="236">
        <f ca="1">IFERROR(IF((VLOOKUP($E52,'NEA Backsheet'!$D$5:$CB$183,R$9,FALSE))="","",(VLOOKUP($E52,'NEA Backsheet'!$D$5:$CB$183,R$9,FALSE))),"")</f>
        <v>0</v>
      </c>
    </row>
    <row r="53" spans="1:18" ht="15" customHeight="1" x14ac:dyDescent="0.3">
      <c r="A53" s="57">
        <v>39</v>
      </c>
      <c r="B53" s="98" t="str">
        <f ca="1">IFERROR(IF((VLOOKUP($E53,'Org List'!$AJ$10:$AL$188,3,FALSE))="","",(VLOOKUP($E53,'Org List'!$AJ$10:$AL$188,3,FALSE))),"")</f>
        <v>South West England Commissioning Region</v>
      </c>
      <c r="C53" s="99" t="str">
        <f ca="1">IFERROR(IF((VLOOKUP($E53,'Org List'!$AO$10:$AQ$188,3,FALSE))="","",(VLOOKUP($E53,'Org List'!$AO$10:$AQ$188,3,FALSE))),"")</f>
        <v>South West Region</v>
      </c>
      <c r="D53" s="114" t="str">
        <f ca="1">IFERROR(IF((VLOOKUP($E53,'Org List'!$AT$10:$AV$188,3,FALSE))="","",(VLOOKUP($E53,'Org List'!$AT$10:$AV$188,3,FALSE))),"")</f>
        <v>NHS England South West (South West South)</v>
      </c>
      <c r="E53" s="98" t="str">
        <f t="shared" ca="1" si="1"/>
        <v>E06000028 &amp; E06000029</v>
      </c>
      <c r="F53" s="100" t="str">
        <f ca="1">IF(E53="","",VLOOKUP(E53,'Org List'!$J$9:$K$488,2,0))</f>
        <v>Bournemouth &amp; Poole</v>
      </c>
      <c r="G53" s="121">
        <f ca="1">IFERROR(IF((VLOOKUP($E53,'Adj NEA Backsheet'!$D$5:$CB$183,G$9,FALSE))="","",(VLOOKUP($E53,'Adj NEA Backsheet'!$D$5:$CB$183,G$9,FALSE))),"")</f>
        <v>10748.633023237224</v>
      </c>
      <c r="H53" s="122">
        <f ca="1">IFERROR(IF((VLOOKUP($E53,'Adj NEA Backsheet'!$D$5:$CB$183,H$9,FALSE))="","",(VLOOKUP($E53,'Adj NEA Backsheet'!$D$5:$CB$183,H$9,FALSE))),"")</f>
        <v>10815.472022652673</v>
      </c>
      <c r="I53" s="122">
        <f ca="1">IFERROR(IF((VLOOKUP($E53,'Adj NEA Backsheet'!$D$5:$CB$183,I$9,FALSE))="","",(VLOOKUP($E53,'Adj NEA Backsheet'!$D$5:$CB$183,I$9,FALSE))),"")</f>
        <v>11162.112902379682</v>
      </c>
      <c r="J53" s="123">
        <f ca="1">IFERROR(IF((VLOOKUP($E53,'Adj NEA Backsheet'!$D$5:$CB$183,J$9,FALSE))="","",(VLOOKUP($E53,'Adj NEA Backsheet'!$D$5:$CB$183,J$9,FALSE))),"")</f>
        <v>11246.9292878448</v>
      </c>
      <c r="K53" s="121">
        <f ca="1">IFERROR(IF((VLOOKUP($E53,'Adj NEA Backsheet'!$D$5:$CB$183,K$9,FALSE))="","",(VLOOKUP($E53,'Adj NEA Backsheet'!$D$5:$CB$183,K$9,FALSE))),"")</f>
        <v>10946.384269783615</v>
      </c>
      <c r="L53" s="122">
        <f ca="1">IFERROR(IF((VLOOKUP($E53,'Adj NEA Backsheet'!$D$5:$CB$183,L$9,FALSE))="","",(VLOOKUP($E53,'Adj NEA Backsheet'!$D$5:$CB$183,L$9,FALSE))),"")</f>
        <v>11027.512986315471</v>
      </c>
      <c r="M53" s="122">
        <f ca="1">IFERROR(IF((VLOOKUP($E53,'Adj NEA Backsheet'!$D$5:$CB$183,M$9,FALSE))="","",(VLOOKUP($E53,'Adj NEA Backsheet'!$D$5:$CB$183,M$9,FALSE))),"")</f>
        <v>11389.365500392201</v>
      </c>
      <c r="N53" s="124">
        <f ca="1">IFERROR(IF((VLOOKUP($E53,'Adj NEA Backsheet'!$D$5:$CB$183,N$9,FALSE))="","",(VLOOKUP($E53,'Adj NEA Backsheet'!$D$5:$CB$183,N$9,FALSE))),"")</f>
        <v>11124.775254430362</v>
      </c>
      <c r="O53" s="175">
        <f ca="1">IFERROR(IF((VLOOKUP($E53,'Adj NEA Backsheet'!$D$5:$CB$183,O$9,FALSE))="","",(VLOOKUP($E53,'Adj NEA Backsheet'!$D$5:$CB$183,O$9,FALSE))),"")</f>
        <v>11049.178041298408</v>
      </c>
      <c r="P53" s="123">
        <f ca="1">IFERROR(IF((VLOOKUP($E53,'Adj NEA Backsheet'!$D$5:$CB$183,P$9,FALSE))="","",(VLOOKUP($E53,'Adj NEA Backsheet'!$D$5:$CB$183,P$9,FALSE))),"")</f>
        <v>10944.079476700324</v>
      </c>
      <c r="Q53" s="124">
        <f ca="1">IFERROR(IF((VLOOKUP($E53,'NEA Backsheet'!$D$5:$CB$183,Q$9,FALSE))="","",(VLOOKUP($E53,'NEA Backsheet'!$D$5:$CB$183,Q$9,FALSE))),"")</f>
        <v>11917.163116465905</v>
      </c>
      <c r="R53" s="236">
        <f ca="1">IFERROR(IF((VLOOKUP($E53,'NEA Backsheet'!$D$5:$CB$183,R$9,FALSE))="","",(VLOOKUP($E53,'NEA Backsheet'!$D$5:$CB$183,R$9,FALSE))),"")</f>
        <v>0</v>
      </c>
    </row>
    <row r="54" spans="1:18" ht="15" customHeight="1" x14ac:dyDescent="0.3">
      <c r="A54" s="57">
        <v>40</v>
      </c>
      <c r="B54" s="98" t="str">
        <f ca="1">IFERROR(IF((VLOOKUP($E54,'Org List'!$AJ$10:$AL$188,3,FALSE))="","",(VLOOKUP($E54,'Org List'!$AJ$10:$AL$188,3,FALSE))),"")</f>
        <v>South East England Commissioning Region</v>
      </c>
      <c r="C54" s="99" t="str">
        <f ca="1">IFERROR(IF((VLOOKUP($E54,'Org List'!$AO$10:$AQ$188,3,FALSE))="","",(VLOOKUP($E54,'Org List'!$AO$10:$AQ$188,3,FALSE))),"")</f>
        <v>South East Region</v>
      </c>
      <c r="D54" s="114" t="str">
        <f ca="1">IFERROR(IF((VLOOKUP($E54,'Org List'!$AT$10:$AV$188,3,FALSE))="","",(VLOOKUP($E54,'Org List'!$AT$10:$AV$188,3,FALSE))),"")</f>
        <v>NHS England South East (Hampshire, Isle of Wight and Thames Valley)</v>
      </c>
      <c r="E54" s="98" t="str">
        <f t="shared" ca="1" si="1"/>
        <v>E06000036</v>
      </c>
      <c r="F54" s="100" t="str">
        <f ca="1">IF(E54="","",VLOOKUP(E54,'Org List'!$J$9:$K$488,2,0))</f>
        <v>Bracknell Forest</v>
      </c>
      <c r="G54" s="121">
        <f ca="1">IFERROR(IF((VLOOKUP($E54,'Adj NEA Backsheet'!$D$5:$CB$183,G$9,FALSE))="","",(VLOOKUP($E54,'Adj NEA Backsheet'!$D$5:$CB$183,G$9,FALSE))),"")</f>
        <v>3111.8156140500755</v>
      </c>
      <c r="H54" s="122">
        <f ca="1">IFERROR(IF((VLOOKUP($E54,'Adj NEA Backsheet'!$D$5:$CB$183,H$9,FALSE))="","",(VLOOKUP($E54,'Adj NEA Backsheet'!$D$5:$CB$183,H$9,FALSE))),"")</f>
        <v>3076.4845818821732</v>
      </c>
      <c r="I54" s="122">
        <f ca="1">IFERROR(IF((VLOOKUP($E54,'Adj NEA Backsheet'!$D$5:$CB$183,I$9,FALSE))="","",(VLOOKUP($E54,'Adj NEA Backsheet'!$D$5:$CB$183,I$9,FALSE))),"")</f>
        <v>3247.8838627262571</v>
      </c>
      <c r="J54" s="123">
        <f ca="1">IFERROR(IF((VLOOKUP($E54,'Adj NEA Backsheet'!$D$5:$CB$183,J$9,FALSE))="","",(VLOOKUP($E54,'Adj NEA Backsheet'!$D$5:$CB$183,J$9,FALSE))),"")</f>
        <v>3219.0308771093146</v>
      </c>
      <c r="K54" s="121">
        <f ca="1">IFERROR(IF((VLOOKUP($E54,'Adj NEA Backsheet'!$D$5:$CB$183,K$9,FALSE))="","",(VLOOKUP($E54,'Adj NEA Backsheet'!$D$5:$CB$183,K$9,FALSE))),"")</f>
        <v>3081.34529279664</v>
      </c>
      <c r="L54" s="122">
        <f ca="1">IFERROR(IF((VLOOKUP($E54,'Adj NEA Backsheet'!$D$5:$CB$183,L$9,FALSE))="","",(VLOOKUP($E54,'Adj NEA Backsheet'!$D$5:$CB$183,L$9,FALSE))),"")</f>
        <v>3108.5294626239502</v>
      </c>
      <c r="M54" s="122">
        <f ca="1">IFERROR(IF((VLOOKUP($E54,'Adj NEA Backsheet'!$D$5:$CB$183,M$9,FALSE))="","",(VLOOKUP($E54,'Adj NEA Backsheet'!$D$5:$CB$183,M$9,FALSE))),"")</f>
        <v>3295.0632926670442</v>
      </c>
      <c r="N54" s="124">
        <f ca="1">IFERROR(IF((VLOOKUP($E54,'Adj NEA Backsheet'!$D$5:$CB$183,N$9,FALSE))="","",(VLOOKUP($E54,'Adj NEA Backsheet'!$D$5:$CB$183,N$9,FALSE))),"")</f>
        <v>3066.4590580920167</v>
      </c>
      <c r="O54" s="175">
        <f ca="1">IFERROR(IF((VLOOKUP($E54,'Adj NEA Backsheet'!$D$5:$CB$183,O$9,FALSE))="","",(VLOOKUP($E54,'Adj NEA Backsheet'!$D$5:$CB$183,O$9,FALSE))),"")</f>
        <v>3344.2738573914821</v>
      </c>
      <c r="P54" s="123">
        <f ca="1">IFERROR(IF((VLOOKUP($E54,'Adj NEA Backsheet'!$D$5:$CB$183,P$9,FALSE))="","",(VLOOKUP($E54,'Adj NEA Backsheet'!$D$5:$CB$183,P$9,FALSE))),"")</f>
        <v>3295.5879415125273</v>
      </c>
      <c r="Q54" s="124">
        <f ca="1">IFERROR(IF((VLOOKUP($E54,'NEA Backsheet'!$D$5:$CB$183,Q$9,FALSE))="","",(VLOOKUP($E54,'NEA Backsheet'!$D$5:$CB$183,Q$9,FALSE))),"")</f>
        <v>3319.0828507259966</v>
      </c>
      <c r="R54" s="236">
        <f ca="1">IFERROR(IF((VLOOKUP($E54,'NEA Backsheet'!$D$5:$CB$183,R$9,FALSE))="","",(VLOOKUP($E54,'NEA Backsheet'!$D$5:$CB$183,R$9,FALSE))),"")</f>
        <v>0</v>
      </c>
    </row>
    <row r="55" spans="1:18" ht="15" customHeight="1" x14ac:dyDescent="0.3">
      <c r="A55" s="57">
        <v>41</v>
      </c>
      <c r="B55" s="98" t="str">
        <f ca="1">IFERROR(IF((VLOOKUP($E55,'Org List'!$AJ$10:$AL$188,3,FALSE))="","",(VLOOKUP($E55,'Org List'!$AJ$10:$AL$188,3,FALSE))),"")</f>
        <v>North of England Commissioning Region</v>
      </c>
      <c r="C55" s="99" t="str">
        <f ca="1">IFERROR(IF((VLOOKUP($E55,'Org List'!$AO$10:$AQ$188,3,FALSE))="","",(VLOOKUP($E55,'Org List'!$AO$10:$AQ$188,3,FALSE))),"")</f>
        <v>Yorkshire and The Humber Region</v>
      </c>
      <c r="D55" s="114" t="str">
        <f ca="1">IFERROR(IF((VLOOKUP($E55,'Org List'!$AT$10:$AV$188,3,FALSE))="","",(VLOOKUP($E55,'Org List'!$AT$10:$AV$188,3,FALSE))),"")</f>
        <v>NHS England North (Yorkshire And Humber)</v>
      </c>
      <c r="E55" s="98" t="str">
        <f t="shared" ca="1" si="1"/>
        <v>E08000032</v>
      </c>
      <c r="F55" s="100" t="str">
        <f ca="1">IF(E55="","",VLOOKUP(E55,'Org List'!$J$9:$K$488,2,0))</f>
        <v>Bradford</v>
      </c>
      <c r="G55" s="121">
        <f ca="1">IFERROR(IF((VLOOKUP($E55,'Adj NEA Backsheet'!$D$5:$CB$183,G$9,FALSE))="","",(VLOOKUP($E55,'Adj NEA Backsheet'!$D$5:$CB$183,G$9,FALSE))),"")</f>
        <v>17170.035258978176</v>
      </c>
      <c r="H55" s="122">
        <f ca="1">IFERROR(IF((VLOOKUP($E55,'Adj NEA Backsheet'!$D$5:$CB$183,H$9,FALSE))="","",(VLOOKUP($E55,'Adj NEA Backsheet'!$D$5:$CB$183,H$9,FALSE))),"")</f>
        <v>17367.085758352419</v>
      </c>
      <c r="I55" s="122">
        <f ca="1">IFERROR(IF((VLOOKUP($E55,'Adj NEA Backsheet'!$D$5:$CB$183,I$9,FALSE))="","",(VLOOKUP($E55,'Adj NEA Backsheet'!$D$5:$CB$183,I$9,FALSE))),"")</f>
        <v>20842.147513474367</v>
      </c>
      <c r="J55" s="123">
        <f ca="1">IFERROR(IF((VLOOKUP($E55,'Adj NEA Backsheet'!$D$5:$CB$183,J$9,FALSE))="","",(VLOOKUP($E55,'Adj NEA Backsheet'!$D$5:$CB$183,J$9,FALSE))),"")</f>
        <v>20943.596932876986</v>
      </c>
      <c r="K55" s="121">
        <f ca="1">IFERROR(IF((VLOOKUP($E55,'Adj NEA Backsheet'!$D$5:$CB$183,K$9,FALSE))="","",(VLOOKUP($E55,'Adj NEA Backsheet'!$D$5:$CB$183,K$9,FALSE))),"")</f>
        <v>16765.835224707716</v>
      </c>
      <c r="L55" s="122">
        <f ca="1">IFERROR(IF((VLOOKUP($E55,'Adj NEA Backsheet'!$D$5:$CB$183,L$9,FALSE))="","",(VLOOKUP($E55,'Adj NEA Backsheet'!$D$5:$CB$183,L$9,FALSE))),"")</f>
        <v>16782.116188233817</v>
      </c>
      <c r="M55" s="122">
        <f ca="1">IFERROR(IF((VLOOKUP($E55,'Adj NEA Backsheet'!$D$5:$CB$183,M$9,FALSE))="","",(VLOOKUP($E55,'Adj NEA Backsheet'!$D$5:$CB$183,M$9,FALSE))),"")</f>
        <v>17668.007683804677</v>
      </c>
      <c r="N55" s="124">
        <f ca="1">IFERROR(IF((VLOOKUP($E55,'Adj NEA Backsheet'!$D$5:$CB$183,N$9,FALSE))="","",(VLOOKUP($E55,'Adj NEA Backsheet'!$D$5:$CB$183,N$9,FALSE))),"")</f>
        <v>17174.017007108698</v>
      </c>
      <c r="O55" s="175">
        <f ca="1">IFERROR(IF((VLOOKUP($E55,'Adj NEA Backsheet'!$D$5:$CB$183,O$9,FALSE))="","",(VLOOKUP($E55,'Adj NEA Backsheet'!$D$5:$CB$183,O$9,FALSE))),"")</f>
        <v>22498.432404999279</v>
      </c>
      <c r="P55" s="123">
        <f ca="1">IFERROR(IF((VLOOKUP($E55,'Adj NEA Backsheet'!$D$5:$CB$183,P$9,FALSE))="","",(VLOOKUP($E55,'Adj NEA Backsheet'!$D$5:$CB$183,P$9,FALSE))),"")</f>
        <v>19960.602847386144</v>
      </c>
      <c r="Q55" s="124">
        <f ca="1">IFERROR(IF((VLOOKUP($E55,'NEA Backsheet'!$D$5:$CB$183,Q$9,FALSE))="","",(VLOOKUP($E55,'NEA Backsheet'!$D$5:$CB$183,Q$9,FALSE))),"")</f>
        <v>21136.838127892377</v>
      </c>
      <c r="R55" s="236">
        <f ca="1">IFERROR(IF((VLOOKUP($E55,'NEA Backsheet'!$D$5:$CB$183,R$9,FALSE))="","",(VLOOKUP($E55,'NEA Backsheet'!$D$5:$CB$183,R$9,FALSE))),"")</f>
        <v>0</v>
      </c>
    </row>
    <row r="56" spans="1:18" ht="15" customHeight="1" x14ac:dyDescent="0.3">
      <c r="A56" s="57">
        <v>42</v>
      </c>
      <c r="B56" s="98" t="str">
        <f ca="1">IFERROR(IF((VLOOKUP($E56,'Org List'!$AJ$10:$AL$188,3,FALSE))="","",(VLOOKUP($E56,'Org List'!$AJ$10:$AL$188,3,FALSE))),"")</f>
        <v>London Commissioning Region</v>
      </c>
      <c r="C56" s="99" t="str">
        <f ca="1">IFERROR(IF((VLOOKUP($E56,'Org List'!$AO$10:$AQ$188,3,FALSE))="","",(VLOOKUP($E56,'Org List'!$AO$10:$AQ$188,3,FALSE))),"")</f>
        <v>London Region</v>
      </c>
      <c r="D56" s="114" t="str">
        <f ca="1">IFERROR(IF((VLOOKUP($E56,'Org List'!$AT$10:$AV$188,3,FALSE))="","",(VLOOKUP($E56,'Org List'!$AT$10:$AV$188,3,FALSE))),"")</f>
        <v>NHS England London</v>
      </c>
      <c r="E56" s="98" t="str">
        <f t="shared" ca="1" si="1"/>
        <v>E09000005</v>
      </c>
      <c r="F56" s="100" t="str">
        <f ca="1">IF(E56="","",VLOOKUP(E56,'Org List'!$J$9:$K$488,2,0))</f>
        <v>Brent</v>
      </c>
      <c r="G56" s="121">
        <f ca="1">IFERROR(IF((VLOOKUP($E56,'Adj NEA Backsheet'!$D$5:$CB$183,G$9,FALSE))="","",(VLOOKUP($E56,'Adj NEA Backsheet'!$D$5:$CB$183,G$9,FALSE))),"")</f>
        <v>6936.7120324150574</v>
      </c>
      <c r="H56" s="122">
        <f ca="1">IFERROR(IF((VLOOKUP($E56,'Adj NEA Backsheet'!$D$5:$CB$183,H$9,FALSE))="","",(VLOOKUP($E56,'Adj NEA Backsheet'!$D$5:$CB$183,H$9,FALSE))),"")</f>
        <v>7098.5388589502909</v>
      </c>
      <c r="I56" s="122">
        <f ca="1">IFERROR(IF((VLOOKUP($E56,'Adj NEA Backsheet'!$D$5:$CB$183,I$9,FALSE))="","",(VLOOKUP($E56,'Adj NEA Backsheet'!$D$5:$CB$183,I$9,FALSE))),"")</f>
        <v>7820.5503539355032</v>
      </c>
      <c r="J56" s="123">
        <f ca="1">IFERROR(IF((VLOOKUP($E56,'Adj NEA Backsheet'!$D$5:$CB$183,J$9,FALSE))="","",(VLOOKUP($E56,'Adj NEA Backsheet'!$D$5:$CB$183,J$9,FALSE))),"")</f>
        <v>8113.9286318978393</v>
      </c>
      <c r="K56" s="121">
        <f ca="1">IFERROR(IF((VLOOKUP($E56,'Adj NEA Backsheet'!$D$5:$CB$183,K$9,FALSE))="","",(VLOOKUP($E56,'Adj NEA Backsheet'!$D$5:$CB$183,K$9,FALSE))),"")</f>
        <v>7944.0051903339699</v>
      </c>
      <c r="L56" s="122">
        <f ca="1">IFERROR(IF((VLOOKUP($E56,'Adj NEA Backsheet'!$D$5:$CB$183,L$9,FALSE))="","",(VLOOKUP($E56,'Adj NEA Backsheet'!$D$5:$CB$183,L$9,FALSE))),"")</f>
        <v>7812.504133319886</v>
      </c>
      <c r="M56" s="122">
        <f ca="1">IFERROR(IF((VLOOKUP($E56,'Adj NEA Backsheet'!$D$5:$CB$183,M$9,FALSE))="","",(VLOOKUP($E56,'Adj NEA Backsheet'!$D$5:$CB$183,M$9,FALSE))),"")</f>
        <v>8026.2112207762648</v>
      </c>
      <c r="N56" s="124">
        <f ca="1">IFERROR(IF((VLOOKUP($E56,'Adj NEA Backsheet'!$D$5:$CB$183,N$9,FALSE))="","",(VLOOKUP($E56,'Adj NEA Backsheet'!$D$5:$CB$183,N$9,FALSE))),"")</f>
        <v>7882.7655885156801</v>
      </c>
      <c r="O56" s="175">
        <f ca="1">IFERROR(IF((VLOOKUP($E56,'Adj NEA Backsheet'!$D$5:$CB$183,O$9,FALSE))="","",(VLOOKUP($E56,'Adj NEA Backsheet'!$D$5:$CB$183,O$9,FALSE))),"")</f>
        <v>8118.6865900196126</v>
      </c>
      <c r="P56" s="123">
        <f ca="1">IFERROR(IF((VLOOKUP($E56,'Adj NEA Backsheet'!$D$5:$CB$183,P$9,FALSE))="","",(VLOOKUP($E56,'Adj NEA Backsheet'!$D$5:$CB$183,P$9,FALSE))),"")</f>
        <v>8382.7899473443504</v>
      </c>
      <c r="Q56" s="124">
        <f ca="1">IFERROR(IF((VLOOKUP($E56,'NEA Backsheet'!$D$5:$CB$183,Q$9,FALSE))="","",(VLOOKUP($E56,'NEA Backsheet'!$D$5:$CB$183,Q$9,FALSE))),"")</f>
        <v>9102.446382267055</v>
      </c>
      <c r="R56" s="236">
        <f ca="1">IFERROR(IF((VLOOKUP($E56,'NEA Backsheet'!$D$5:$CB$183,R$9,FALSE))="","",(VLOOKUP($E56,'NEA Backsheet'!$D$5:$CB$183,R$9,FALSE))),"")</f>
        <v>0</v>
      </c>
    </row>
    <row r="57" spans="1:18" ht="15" customHeight="1" x14ac:dyDescent="0.3">
      <c r="A57" s="57">
        <v>43</v>
      </c>
      <c r="B57" s="98" t="str">
        <f ca="1">IFERROR(IF((VLOOKUP($E57,'Org List'!$AJ$10:$AL$188,3,FALSE))="","",(VLOOKUP($E57,'Org List'!$AJ$10:$AL$188,3,FALSE))),"")</f>
        <v>South East England Commissioning Region</v>
      </c>
      <c r="C57" s="99" t="str">
        <f ca="1">IFERROR(IF((VLOOKUP($E57,'Org List'!$AO$10:$AQ$188,3,FALSE))="","",(VLOOKUP($E57,'Org List'!$AO$10:$AQ$188,3,FALSE))),"")</f>
        <v>South East Region</v>
      </c>
      <c r="D57" s="114" t="str">
        <f ca="1">IFERROR(IF((VLOOKUP($E57,'Org List'!$AT$10:$AV$188,3,FALSE))="","",(VLOOKUP($E57,'Org List'!$AT$10:$AV$188,3,FALSE))),"")</f>
        <v>NHS England South East (Kent, Surrey and Sussex)</v>
      </c>
      <c r="E57" s="98" t="str">
        <f t="shared" ca="1" si="1"/>
        <v>E06000043</v>
      </c>
      <c r="F57" s="100" t="str">
        <f ca="1">IF(E57="","",VLOOKUP(E57,'Org List'!$J$9:$K$488,2,0))</f>
        <v>Brighton and Hove</v>
      </c>
      <c r="G57" s="121">
        <f ca="1">IFERROR(IF((VLOOKUP($E57,'Adj NEA Backsheet'!$D$5:$CB$183,G$9,FALSE))="","",(VLOOKUP($E57,'Adj NEA Backsheet'!$D$5:$CB$183,G$9,FALSE))),"")</f>
        <v>6153.6044907354772</v>
      </c>
      <c r="H57" s="122">
        <f ca="1">IFERROR(IF((VLOOKUP($E57,'Adj NEA Backsheet'!$D$5:$CB$183,H$9,FALSE))="","",(VLOOKUP($E57,'Adj NEA Backsheet'!$D$5:$CB$183,H$9,FALSE))),"")</f>
        <v>5918.9532440385192</v>
      </c>
      <c r="I57" s="122">
        <f ca="1">IFERROR(IF((VLOOKUP($E57,'Adj NEA Backsheet'!$D$5:$CB$183,I$9,FALSE))="","",(VLOOKUP($E57,'Adj NEA Backsheet'!$D$5:$CB$183,I$9,FALSE))),"")</f>
        <v>5877.7745764084621</v>
      </c>
      <c r="J57" s="123">
        <f ca="1">IFERROR(IF((VLOOKUP($E57,'Adj NEA Backsheet'!$D$5:$CB$183,J$9,FALSE))="","",(VLOOKUP($E57,'Adj NEA Backsheet'!$D$5:$CB$183,J$9,FALSE))),"")</f>
        <v>5595.0474548866732</v>
      </c>
      <c r="K57" s="121">
        <f ca="1">IFERROR(IF((VLOOKUP($E57,'Adj NEA Backsheet'!$D$5:$CB$183,K$9,FALSE))="","",(VLOOKUP($E57,'Adj NEA Backsheet'!$D$5:$CB$183,K$9,FALSE))),"")</f>
        <v>6067.0632258753703</v>
      </c>
      <c r="L57" s="122">
        <f ca="1">IFERROR(IF((VLOOKUP($E57,'Adj NEA Backsheet'!$D$5:$CB$183,L$9,FALSE))="","",(VLOOKUP($E57,'Adj NEA Backsheet'!$D$5:$CB$183,L$9,FALSE))),"")</f>
        <v>6011.9351779772451</v>
      </c>
      <c r="M57" s="122">
        <f ca="1">IFERROR(IF((VLOOKUP($E57,'Adj NEA Backsheet'!$D$5:$CB$183,M$9,FALSE))="","",(VLOOKUP($E57,'Adj NEA Backsheet'!$D$5:$CB$183,M$9,FALSE))),"")</f>
        <v>6284.2385583897385</v>
      </c>
      <c r="N57" s="124">
        <f ca="1">IFERROR(IF((VLOOKUP($E57,'Adj NEA Backsheet'!$D$5:$CB$183,N$9,FALSE))="","",(VLOOKUP($E57,'Adj NEA Backsheet'!$D$5:$CB$183,N$9,FALSE))),"")</f>
        <v>5929.8596727921995</v>
      </c>
      <c r="O57" s="175">
        <f ca="1">IFERROR(IF((VLOOKUP($E57,'Adj NEA Backsheet'!$D$5:$CB$183,O$9,FALSE))="","",(VLOOKUP($E57,'Adj NEA Backsheet'!$D$5:$CB$183,O$9,FALSE))),"")</f>
        <v>5655.3515385112532</v>
      </c>
      <c r="P57" s="123">
        <f ca="1">IFERROR(IF((VLOOKUP($E57,'Adj NEA Backsheet'!$D$5:$CB$183,P$9,FALSE))="","",(VLOOKUP($E57,'Adj NEA Backsheet'!$D$5:$CB$183,P$9,FALSE))),"")</f>
        <v>5333.8119873309797</v>
      </c>
      <c r="Q57" s="124">
        <f ca="1">IFERROR(IF((VLOOKUP($E57,'NEA Backsheet'!$D$5:$CB$183,Q$9,FALSE))="","",(VLOOKUP($E57,'NEA Backsheet'!$D$5:$CB$183,Q$9,FALSE))),"")</f>
        <v>5707.7175608441567</v>
      </c>
      <c r="R57" s="236">
        <f ca="1">IFERROR(IF((VLOOKUP($E57,'NEA Backsheet'!$D$5:$CB$183,R$9,FALSE))="","",(VLOOKUP($E57,'NEA Backsheet'!$D$5:$CB$183,R$9,FALSE))),"")</f>
        <v>0</v>
      </c>
    </row>
    <row r="58" spans="1:18" ht="15" customHeight="1" x14ac:dyDescent="0.3">
      <c r="A58" s="57">
        <v>44</v>
      </c>
      <c r="B58" s="98" t="str">
        <f ca="1">IFERROR(IF((VLOOKUP($E58,'Org List'!$AJ$10:$AL$188,3,FALSE))="","",(VLOOKUP($E58,'Org List'!$AJ$10:$AL$188,3,FALSE))),"")</f>
        <v>South West England Commissioning Region</v>
      </c>
      <c r="C58" s="99" t="str">
        <f ca="1">IFERROR(IF((VLOOKUP($E58,'Org List'!$AO$10:$AQ$188,3,FALSE))="","",(VLOOKUP($E58,'Org List'!$AO$10:$AQ$188,3,FALSE))),"")</f>
        <v>South West Region</v>
      </c>
      <c r="D58" s="114" t="str">
        <f ca="1">IFERROR(IF((VLOOKUP($E58,'Org List'!$AT$10:$AV$188,3,FALSE))="","",(VLOOKUP($E58,'Org List'!$AT$10:$AV$188,3,FALSE))),"")</f>
        <v>NHS England South West (South West North)</v>
      </c>
      <c r="E58" s="98" t="str">
        <f t="shared" ca="1" si="1"/>
        <v>E06000023</v>
      </c>
      <c r="F58" s="100" t="str">
        <f ca="1">IF(E58="","",VLOOKUP(E58,'Org List'!$J$9:$K$488,2,0))</f>
        <v>Bristol, City of</v>
      </c>
      <c r="G58" s="121">
        <f ca="1">IFERROR(IF((VLOOKUP($E58,'Adj NEA Backsheet'!$D$5:$CB$183,G$9,FALSE))="","",(VLOOKUP($E58,'Adj NEA Backsheet'!$D$5:$CB$183,G$9,FALSE))),"")</f>
        <v>11275.184136512076</v>
      </c>
      <c r="H58" s="122">
        <f ca="1">IFERROR(IF((VLOOKUP($E58,'Adj NEA Backsheet'!$D$5:$CB$183,H$9,FALSE))="","",(VLOOKUP($E58,'Adj NEA Backsheet'!$D$5:$CB$183,H$9,FALSE))),"")</f>
        <v>11311.151237377915</v>
      </c>
      <c r="I58" s="122">
        <f ca="1">IFERROR(IF((VLOOKUP($E58,'Adj NEA Backsheet'!$D$5:$CB$183,I$9,FALSE))="","",(VLOOKUP($E58,'Adj NEA Backsheet'!$D$5:$CB$183,I$9,FALSE))),"")</f>
        <v>11989.181971436674</v>
      </c>
      <c r="J58" s="123">
        <f ca="1">IFERROR(IF((VLOOKUP($E58,'Adj NEA Backsheet'!$D$5:$CB$183,J$9,FALSE))="","",(VLOOKUP($E58,'Adj NEA Backsheet'!$D$5:$CB$183,J$9,FALSE))),"")</f>
        <v>12158.098153942205</v>
      </c>
      <c r="K58" s="121">
        <f ca="1">IFERROR(IF((VLOOKUP($E58,'Adj NEA Backsheet'!$D$5:$CB$183,K$9,FALSE))="","",(VLOOKUP($E58,'Adj NEA Backsheet'!$D$5:$CB$183,K$9,FALSE))),"")</f>
        <v>11639.575110987316</v>
      </c>
      <c r="L58" s="122">
        <f ca="1">IFERROR(IF((VLOOKUP($E58,'Adj NEA Backsheet'!$D$5:$CB$183,L$9,FALSE))="","",(VLOOKUP($E58,'Adj NEA Backsheet'!$D$5:$CB$183,L$9,FALSE))),"")</f>
        <v>11858.161123524731</v>
      </c>
      <c r="M58" s="122">
        <f ca="1">IFERROR(IF((VLOOKUP($E58,'Adj NEA Backsheet'!$D$5:$CB$183,M$9,FALSE))="","",(VLOOKUP($E58,'Adj NEA Backsheet'!$D$5:$CB$183,M$9,FALSE))),"")</f>
        <v>12066.397672910462</v>
      </c>
      <c r="N58" s="124">
        <f ca="1">IFERROR(IF((VLOOKUP($E58,'Adj NEA Backsheet'!$D$5:$CB$183,N$9,FALSE))="","",(VLOOKUP($E58,'Adj NEA Backsheet'!$D$5:$CB$183,N$9,FALSE))),"")</f>
        <v>11720.954365732012</v>
      </c>
      <c r="O58" s="175">
        <f ca="1">IFERROR(IF((VLOOKUP($E58,'Adj NEA Backsheet'!$D$5:$CB$183,O$9,FALSE))="","",(VLOOKUP($E58,'Adj NEA Backsheet'!$D$5:$CB$183,O$9,FALSE))),"")</f>
        <v>12216.002055175273</v>
      </c>
      <c r="P58" s="123">
        <f ca="1">IFERROR(IF((VLOOKUP($E58,'Adj NEA Backsheet'!$D$5:$CB$183,P$9,FALSE))="","",(VLOOKUP($E58,'Adj NEA Backsheet'!$D$5:$CB$183,P$9,FALSE))),"")</f>
        <v>12758.384753774737</v>
      </c>
      <c r="Q58" s="124">
        <f ca="1">IFERROR(IF((VLOOKUP($E58,'NEA Backsheet'!$D$5:$CB$183,Q$9,FALSE))="","",(VLOOKUP($E58,'NEA Backsheet'!$D$5:$CB$183,Q$9,FALSE))),"")</f>
        <v>13607.955325852943</v>
      </c>
      <c r="R58" s="236">
        <f ca="1">IFERROR(IF((VLOOKUP($E58,'NEA Backsheet'!$D$5:$CB$183,R$9,FALSE))="","",(VLOOKUP($E58,'NEA Backsheet'!$D$5:$CB$183,R$9,FALSE))),"")</f>
        <v>0</v>
      </c>
    </row>
    <row r="59" spans="1:18" ht="15" customHeight="1" x14ac:dyDescent="0.3">
      <c r="A59" s="57">
        <v>45</v>
      </c>
      <c r="B59" s="98" t="str">
        <f ca="1">IFERROR(IF((VLOOKUP($E59,'Org List'!$AJ$10:$AL$188,3,FALSE))="","",(VLOOKUP($E59,'Org List'!$AJ$10:$AL$188,3,FALSE))),"")</f>
        <v>London Commissioning Region</v>
      </c>
      <c r="C59" s="99" t="str">
        <f ca="1">IFERROR(IF((VLOOKUP($E59,'Org List'!$AO$10:$AQ$188,3,FALSE))="","",(VLOOKUP($E59,'Org List'!$AO$10:$AQ$188,3,FALSE))),"")</f>
        <v>London Region</v>
      </c>
      <c r="D59" s="114" t="str">
        <f ca="1">IFERROR(IF((VLOOKUP($E59,'Org List'!$AT$10:$AV$188,3,FALSE))="","",(VLOOKUP($E59,'Org List'!$AT$10:$AV$188,3,FALSE))),"")</f>
        <v>NHS England London</v>
      </c>
      <c r="E59" s="98" t="str">
        <f t="shared" ca="1" si="1"/>
        <v>E09000006</v>
      </c>
      <c r="F59" s="100" t="str">
        <f ca="1">IF(E59="","",VLOOKUP(E59,'Org List'!$J$9:$K$488,2,0))</f>
        <v>Bromley</v>
      </c>
      <c r="G59" s="121">
        <f ca="1">IFERROR(IF((VLOOKUP($E59,'Adj NEA Backsheet'!$D$5:$CB$183,G$9,FALSE))="","",(VLOOKUP($E59,'Adj NEA Backsheet'!$D$5:$CB$183,G$9,FALSE))),"")</f>
        <v>6995.7845645724829</v>
      </c>
      <c r="H59" s="122">
        <f ca="1">IFERROR(IF((VLOOKUP($E59,'Adj NEA Backsheet'!$D$5:$CB$183,H$9,FALSE))="","",(VLOOKUP($E59,'Adj NEA Backsheet'!$D$5:$CB$183,H$9,FALSE))),"")</f>
        <v>6838.6089435656731</v>
      </c>
      <c r="I59" s="122">
        <f ca="1">IFERROR(IF((VLOOKUP($E59,'Adj NEA Backsheet'!$D$5:$CB$183,I$9,FALSE))="","",(VLOOKUP($E59,'Adj NEA Backsheet'!$D$5:$CB$183,I$9,FALSE))),"")</f>
        <v>7131.4721006268546</v>
      </c>
      <c r="J59" s="123">
        <f ca="1">IFERROR(IF((VLOOKUP($E59,'Adj NEA Backsheet'!$D$5:$CB$183,J$9,FALSE))="","",(VLOOKUP($E59,'Adj NEA Backsheet'!$D$5:$CB$183,J$9,FALSE))),"")</f>
        <v>6557.902163625351</v>
      </c>
      <c r="K59" s="121">
        <f ca="1">IFERROR(IF((VLOOKUP($E59,'Adj NEA Backsheet'!$D$5:$CB$183,K$9,FALSE))="","",(VLOOKUP($E59,'Adj NEA Backsheet'!$D$5:$CB$183,K$9,FALSE))),"")</f>
        <v>6957.0180514872327</v>
      </c>
      <c r="L59" s="122">
        <f ca="1">IFERROR(IF((VLOOKUP($E59,'Adj NEA Backsheet'!$D$5:$CB$183,L$9,FALSE))="","",(VLOOKUP($E59,'Adj NEA Backsheet'!$D$5:$CB$183,L$9,FALSE))),"")</f>
        <v>7034.1668922447652</v>
      </c>
      <c r="M59" s="122">
        <f ca="1">IFERROR(IF((VLOOKUP($E59,'Adj NEA Backsheet'!$D$5:$CB$183,M$9,FALSE))="","",(VLOOKUP($E59,'Adj NEA Backsheet'!$D$5:$CB$183,M$9,FALSE))),"")</f>
        <v>7034.3635756890781</v>
      </c>
      <c r="N59" s="124">
        <f ca="1">IFERROR(IF((VLOOKUP($E59,'Adj NEA Backsheet'!$D$5:$CB$183,N$9,FALSE))="","",(VLOOKUP($E59,'Adj NEA Backsheet'!$D$5:$CB$183,N$9,FALSE))),"")</f>
        <v>6882.8508563351643</v>
      </c>
      <c r="O59" s="175">
        <f ca="1">IFERROR(IF((VLOOKUP($E59,'Adj NEA Backsheet'!$D$5:$CB$183,O$9,FALSE))="","",(VLOOKUP($E59,'Adj NEA Backsheet'!$D$5:$CB$183,O$9,FALSE))),"")</f>
        <v>6773.6438782393416</v>
      </c>
      <c r="P59" s="123">
        <f ca="1">IFERROR(IF((VLOOKUP($E59,'Adj NEA Backsheet'!$D$5:$CB$183,P$9,FALSE))="","",(VLOOKUP($E59,'Adj NEA Backsheet'!$D$5:$CB$183,P$9,FALSE))),"")</f>
        <v>6839.5898213903238</v>
      </c>
      <c r="Q59" s="124">
        <f ca="1">IFERROR(IF((VLOOKUP($E59,'NEA Backsheet'!$D$5:$CB$183,Q$9,FALSE))="","",(VLOOKUP($E59,'NEA Backsheet'!$D$5:$CB$183,Q$9,FALSE))),"")</f>
        <v>7079.8177447300213</v>
      </c>
      <c r="R59" s="236">
        <f ca="1">IFERROR(IF((VLOOKUP($E59,'NEA Backsheet'!$D$5:$CB$183,R$9,FALSE))="","",(VLOOKUP($E59,'NEA Backsheet'!$D$5:$CB$183,R$9,FALSE))),"")</f>
        <v>0</v>
      </c>
    </row>
    <row r="60" spans="1:18" ht="15" customHeight="1" x14ac:dyDescent="0.3">
      <c r="A60" s="57">
        <v>46</v>
      </c>
      <c r="B60" s="98" t="str">
        <f ca="1">IFERROR(IF((VLOOKUP($E60,'Org List'!$AJ$10:$AL$188,3,FALSE))="","",(VLOOKUP($E60,'Org List'!$AJ$10:$AL$188,3,FALSE))),"")</f>
        <v>South East England Commissioning Region</v>
      </c>
      <c r="C60" s="99" t="str">
        <f ca="1">IFERROR(IF((VLOOKUP($E60,'Org List'!$AO$10:$AQ$188,3,FALSE))="","",(VLOOKUP($E60,'Org List'!$AO$10:$AQ$188,3,FALSE))),"")</f>
        <v>South East Region</v>
      </c>
      <c r="D60" s="114" t="str">
        <f ca="1">IFERROR(IF((VLOOKUP($E60,'Org List'!$AT$10:$AV$188,3,FALSE))="","",(VLOOKUP($E60,'Org List'!$AT$10:$AV$188,3,FALSE))),"")</f>
        <v>NHS England South East (Hampshire, Isle of Wight and Thames Valley)</v>
      </c>
      <c r="E60" s="98" t="str">
        <f t="shared" ca="1" si="1"/>
        <v>E10000002</v>
      </c>
      <c r="F60" s="100" t="str">
        <f ca="1">IF(E60="","",VLOOKUP(E60,'Org List'!$J$9:$K$488,2,0))</f>
        <v>Buckinghamshire</v>
      </c>
      <c r="G60" s="121">
        <f ca="1">IFERROR(IF((VLOOKUP($E60,'Adj NEA Backsheet'!$D$5:$CB$183,G$9,FALSE))="","",(VLOOKUP($E60,'Adj NEA Backsheet'!$D$5:$CB$183,G$9,FALSE))),"")</f>
        <v>12424.431296069726</v>
      </c>
      <c r="H60" s="122">
        <f ca="1">IFERROR(IF((VLOOKUP($E60,'Adj NEA Backsheet'!$D$5:$CB$183,H$9,FALSE))="","",(VLOOKUP($E60,'Adj NEA Backsheet'!$D$5:$CB$183,H$9,FALSE))),"")</f>
        <v>12234.330301917771</v>
      </c>
      <c r="I60" s="122">
        <f ca="1">IFERROR(IF((VLOOKUP($E60,'Adj NEA Backsheet'!$D$5:$CB$183,I$9,FALSE))="","",(VLOOKUP($E60,'Adj NEA Backsheet'!$D$5:$CB$183,I$9,FALSE))),"")</f>
        <v>12693.489201837963</v>
      </c>
      <c r="J60" s="123">
        <f ca="1">IFERROR(IF((VLOOKUP($E60,'Adj NEA Backsheet'!$D$5:$CB$183,J$9,FALSE))="","",(VLOOKUP($E60,'Adj NEA Backsheet'!$D$5:$CB$183,J$9,FALSE))),"")</f>
        <v>13113.093529755351</v>
      </c>
      <c r="K60" s="121">
        <f ca="1">IFERROR(IF((VLOOKUP($E60,'Adj NEA Backsheet'!$D$5:$CB$183,K$9,FALSE))="","",(VLOOKUP($E60,'Adj NEA Backsheet'!$D$5:$CB$183,K$9,FALSE))),"")</f>
        <v>12731.348980209728</v>
      </c>
      <c r="L60" s="122">
        <f ca="1">IFERROR(IF((VLOOKUP($E60,'Adj NEA Backsheet'!$D$5:$CB$183,L$9,FALSE))="","",(VLOOKUP($E60,'Adj NEA Backsheet'!$D$5:$CB$183,L$9,FALSE))),"")</f>
        <v>12561.550500157829</v>
      </c>
      <c r="M60" s="122">
        <f ca="1">IFERROR(IF((VLOOKUP($E60,'Adj NEA Backsheet'!$D$5:$CB$183,M$9,FALSE))="","",(VLOOKUP($E60,'Adj NEA Backsheet'!$D$5:$CB$183,M$9,FALSE))),"")</f>
        <v>13264.088571248256</v>
      </c>
      <c r="N60" s="124">
        <f ca="1">IFERROR(IF((VLOOKUP($E60,'Adj NEA Backsheet'!$D$5:$CB$183,N$9,FALSE))="","",(VLOOKUP($E60,'Adj NEA Backsheet'!$D$5:$CB$183,N$9,FALSE))),"")</f>
        <v>12472.484297385603</v>
      </c>
      <c r="O60" s="175">
        <f ca="1">IFERROR(IF((VLOOKUP($E60,'Adj NEA Backsheet'!$D$5:$CB$183,O$9,FALSE))="","",(VLOOKUP($E60,'Adj NEA Backsheet'!$D$5:$CB$183,O$9,FALSE))),"")</f>
        <v>14181.892124247706</v>
      </c>
      <c r="P60" s="123">
        <f ca="1">IFERROR(IF((VLOOKUP($E60,'Adj NEA Backsheet'!$D$5:$CB$183,P$9,FALSE))="","",(VLOOKUP($E60,'Adj NEA Backsheet'!$D$5:$CB$183,P$9,FALSE))),"")</f>
        <v>13776.861765365913</v>
      </c>
      <c r="Q60" s="124">
        <f ca="1">IFERROR(IF((VLOOKUP($E60,'NEA Backsheet'!$D$5:$CB$183,Q$9,FALSE))="","",(VLOOKUP($E60,'NEA Backsheet'!$D$5:$CB$183,Q$9,FALSE))),"")</f>
        <v>15162.011854526083</v>
      </c>
      <c r="R60" s="236">
        <f ca="1">IFERROR(IF((VLOOKUP($E60,'NEA Backsheet'!$D$5:$CB$183,R$9,FALSE))="","",(VLOOKUP($E60,'NEA Backsheet'!$D$5:$CB$183,R$9,FALSE))),"")</f>
        <v>0</v>
      </c>
    </row>
    <row r="61" spans="1:18" ht="15" customHeight="1" x14ac:dyDescent="0.3">
      <c r="A61" s="57">
        <v>47</v>
      </c>
      <c r="B61" s="98" t="str">
        <f ca="1">IFERROR(IF((VLOOKUP($E61,'Org List'!$AJ$10:$AL$188,3,FALSE))="","",(VLOOKUP($E61,'Org List'!$AJ$10:$AL$188,3,FALSE))),"")</f>
        <v>North of England Commissioning Region</v>
      </c>
      <c r="C61" s="99" t="str">
        <f ca="1">IFERROR(IF((VLOOKUP($E61,'Org List'!$AO$10:$AQ$188,3,FALSE))="","",(VLOOKUP($E61,'Org List'!$AO$10:$AQ$188,3,FALSE))),"")</f>
        <v>North West Region</v>
      </c>
      <c r="D61" s="114" t="str">
        <f ca="1">IFERROR(IF((VLOOKUP($E61,'Org List'!$AT$10:$AV$188,3,FALSE))="","",(VLOOKUP($E61,'Org List'!$AT$10:$AV$188,3,FALSE))),"")</f>
        <v>NHS England North (Greater Manchester)</v>
      </c>
      <c r="E61" s="98" t="str">
        <f t="shared" ca="1" si="1"/>
        <v>E08000002</v>
      </c>
      <c r="F61" s="100" t="str">
        <f ca="1">IF(E61="","",VLOOKUP(E61,'Org List'!$J$9:$K$488,2,0))</f>
        <v>Bury</v>
      </c>
      <c r="G61" s="121">
        <f ca="1">IFERROR(IF((VLOOKUP($E61,'Adj NEA Backsheet'!$D$5:$CB$183,G$9,FALSE))="","",(VLOOKUP($E61,'Adj NEA Backsheet'!$D$5:$CB$183,G$9,FALSE))),"")</f>
        <v>5117.039571278794</v>
      </c>
      <c r="H61" s="122">
        <f ca="1">IFERROR(IF((VLOOKUP($E61,'Adj NEA Backsheet'!$D$5:$CB$183,H$9,FALSE))="","",(VLOOKUP($E61,'Adj NEA Backsheet'!$D$5:$CB$183,H$9,FALSE))),"")</f>
        <v>5321.3245665245486</v>
      </c>
      <c r="I61" s="122">
        <f ca="1">IFERROR(IF((VLOOKUP($E61,'Adj NEA Backsheet'!$D$5:$CB$183,I$9,FALSE))="","",(VLOOKUP($E61,'Adj NEA Backsheet'!$D$5:$CB$183,I$9,FALSE))),"")</f>
        <v>5895.8605053193842</v>
      </c>
      <c r="J61" s="123">
        <f ca="1">IFERROR(IF((VLOOKUP($E61,'Adj NEA Backsheet'!$D$5:$CB$183,J$9,FALSE))="","",(VLOOKUP($E61,'Adj NEA Backsheet'!$D$5:$CB$183,J$9,FALSE))),"")</f>
        <v>5645.0026929190199</v>
      </c>
      <c r="K61" s="121">
        <f ca="1">IFERROR(IF((VLOOKUP($E61,'Adj NEA Backsheet'!$D$5:$CB$183,K$9,FALSE))="","",(VLOOKUP($E61,'Adj NEA Backsheet'!$D$5:$CB$183,K$9,FALSE))),"")</f>
        <v>5478.1480257629028</v>
      </c>
      <c r="L61" s="122">
        <f ca="1">IFERROR(IF((VLOOKUP($E61,'Adj NEA Backsheet'!$D$5:$CB$183,L$9,FALSE))="","",(VLOOKUP($E61,'Adj NEA Backsheet'!$D$5:$CB$183,L$9,FALSE))),"")</f>
        <v>5365.8314481206762</v>
      </c>
      <c r="M61" s="122">
        <f ca="1">IFERROR(IF((VLOOKUP($E61,'Adj NEA Backsheet'!$D$5:$CB$183,M$9,FALSE))="","",(VLOOKUP($E61,'Adj NEA Backsheet'!$D$5:$CB$183,M$9,FALSE))),"")</f>
        <v>5670.0662300101749</v>
      </c>
      <c r="N61" s="124">
        <f ca="1">IFERROR(IF((VLOOKUP($E61,'Adj NEA Backsheet'!$D$5:$CB$183,N$9,FALSE))="","",(VLOOKUP($E61,'Adj NEA Backsheet'!$D$5:$CB$183,N$9,FALSE))),"")</f>
        <v>5588.0712960566916</v>
      </c>
      <c r="O61" s="175">
        <f ca="1">IFERROR(IF((VLOOKUP($E61,'Adj NEA Backsheet'!$D$5:$CB$183,O$9,FALSE))="","",(VLOOKUP($E61,'Adj NEA Backsheet'!$D$5:$CB$183,O$9,FALSE))),"")</f>
        <v>5933.1125738651172</v>
      </c>
      <c r="P61" s="123">
        <f ca="1">IFERROR(IF((VLOOKUP($E61,'Adj NEA Backsheet'!$D$5:$CB$183,P$9,FALSE))="","",(VLOOKUP($E61,'Adj NEA Backsheet'!$D$5:$CB$183,P$9,FALSE))),"")</f>
        <v>5664.9858773649521</v>
      </c>
      <c r="Q61" s="124">
        <f ca="1">IFERROR(IF((VLOOKUP($E61,'NEA Backsheet'!$D$5:$CB$183,Q$9,FALSE))="","",(VLOOKUP($E61,'NEA Backsheet'!$D$5:$CB$183,Q$9,FALSE))),"")</f>
        <v>6132.2080876710734</v>
      </c>
      <c r="R61" s="236">
        <f ca="1">IFERROR(IF((VLOOKUP($E61,'NEA Backsheet'!$D$5:$CB$183,R$9,FALSE))="","",(VLOOKUP($E61,'NEA Backsheet'!$D$5:$CB$183,R$9,FALSE))),"")</f>
        <v>0</v>
      </c>
    </row>
    <row r="62" spans="1:18" ht="15" customHeight="1" x14ac:dyDescent="0.3">
      <c r="A62" s="57">
        <v>48</v>
      </c>
      <c r="B62" s="98" t="str">
        <f ca="1">IFERROR(IF((VLOOKUP($E62,'Org List'!$AJ$10:$AL$188,3,FALSE))="","",(VLOOKUP($E62,'Org List'!$AJ$10:$AL$188,3,FALSE))),"")</f>
        <v>North of England Commissioning Region</v>
      </c>
      <c r="C62" s="99" t="str">
        <f ca="1">IFERROR(IF((VLOOKUP($E62,'Org List'!$AO$10:$AQ$188,3,FALSE))="","",(VLOOKUP($E62,'Org List'!$AO$10:$AQ$188,3,FALSE))),"")</f>
        <v>Yorkshire and The Humber Region</v>
      </c>
      <c r="D62" s="114" t="str">
        <f ca="1">IFERROR(IF((VLOOKUP($E62,'Org List'!$AT$10:$AV$188,3,FALSE))="","",(VLOOKUP($E62,'Org List'!$AT$10:$AV$188,3,FALSE))),"")</f>
        <v>NHS England North (Yorkshire And Humber)</v>
      </c>
      <c r="E62" s="98" t="str">
        <f t="shared" ca="1" si="1"/>
        <v>E08000033</v>
      </c>
      <c r="F62" s="100" t="str">
        <f ca="1">IF(E62="","",VLOOKUP(E62,'Org List'!$J$9:$K$488,2,0))</f>
        <v>Calderdale</v>
      </c>
      <c r="G62" s="121">
        <f ca="1">IFERROR(IF((VLOOKUP($E62,'Adj NEA Backsheet'!$D$5:$CB$183,G$9,FALSE))="","",(VLOOKUP($E62,'Adj NEA Backsheet'!$D$5:$CB$183,G$9,FALSE))),"")</f>
        <v>6490.934281870429</v>
      </c>
      <c r="H62" s="122">
        <f ca="1">IFERROR(IF((VLOOKUP($E62,'Adj NEA Backsheet'!$D$5:$CB$183,H$9,FALSE))="","",(VLOOKUP($E62,'Adj NEA Backsheet'!$D$5:$CB$183,H$9,FALSE))),"")</f>
        <v>6906.6881054336282</v>
      </c>
      <c r="I62" s="122">
        <f ca="1">IFERROR(IF((VLOOKUP($E62,'Adj NEA Backsheet'!$D$5:$CB$183,I$9,FALSE))="","",(VLOOKUP($E62,'Adj NEA Backsheet'!$D$5:$CB$183,I$9,FALSE))),"")</f>
        <v>7201.203791793645</v>
      </c>
      <c r="J62" s="123">
        <f ca="1">IFERROR(IF((VLOOKUP($E62,'Adj NEA Backsheet'!$D$5:$CB$183,J$9,FALSE))="","",(VLOOKUP($E62,'Adj NEA Backsheet'!$D$5:$CB$183,J$9,FALSE))),"")</f>
        <v>7190.9782220880106</v>
      </c>
      <c r="K62" s="121">
        <f ca="1">IFERROR(IF((VLOOKUP($E62,'Adj NEA Backsheet'!$D$5:$CB$183,K$9,FALSE))="","",(VLOOKUP($E62,'Adj NEA Backsheet'!$D$5:$CB$183,K$9,FALSE))),"")</f>
        <v>6493.4953767455463</v>
      </c>
      <c r="L62" s="122">
        <f ca="1">IFERROR(IF((VLOOKUP($E62,'Adj NEA Backsheet'!$D$5:$CB$183,L$9,FALSE))="","",(VLOOKUP($E62,'Adj NEA Backsheet'!$D$5:$CB$183,L$9,FALSE))),"")</f>
        <v>6402.9446628337319</v>
      </c>
      <c r="M62" s="122">
        <f ca="1">IFERROR(IF((VLOOKUP($E62,'Adj NEA Backsheet'!$D$5:$CB$183,M$9,FALSE))="","",(VLOOKUP($E62,'Adj NEA Backsheet'!$D$5:$CB$183,M$9,FALSE))),"")</f>
        <v>6793.5333798926058</v>
      </c>
      <c r="N62" s="124">
        <f ca="1">IFERROR(IF((VLOOKUP($E62,'Adj NEA Backsheet'!$D$5:$CB$183,N$9,FALSE))="","",(VLOOKUP($E62,'Adj NEA Backsheet'!$D$5:$CB$183,N$9,FALSE))),"")</f>
        <v>6522.9537767153251</v>
      </c>
      <c r="O62" s="175">
        <f ca="1">IFERROR(IF((VLOOKUP($E62,'Adj NEA Backsheet'!$D$5:$CB$183,O$9,FALSE))="","",(VLOOKUP($E62,'Adj NEA Backsheet'!$D$5:$CB$183,O$9,FALSE))),"")</f>
        <v>7192.3643850418985</v>
      </c>
      <c r="P62" s="123">
        <f ca="1">IFERROR(IF((VLOOKUP($E62,'Adj NEA Backsheet'!$D$5:$CB$183,P$9,FALSE))="","",(VLOOKUP($E62,'Adj NEA Backsheet'!$D$5:$CB$183,P$9,FALSE))),"")</f>
        <v>7198.7377617331476</v>
      </c>
      <c r="Q62" s="124">
        <f ca="1">IFERROR(IF((VLOOKUP($E62,'NEA Backsheet'!$D$5:$CB$183,Q$9,FALSE))="","",(VLOOKUP($E62,'NEA Backsheet'!$D$5:$CB$183,Q$9,FALSE))),"")</f>
        <v>7536.385441104133</v>
      </c>
      <c r="R62" s="236">
        <f ca="1">IFERROR(IF((VLOOKUP($E62,'NEA Backsheet'!$D$5:$CB$183,R$9,FALSE))="","",(VLOOKUP($E62,'NEA Backsheet'!$D$5:$CB$183,R$9,FALSE))),"")</f>
        <v>0</v>
      </c>
    </row>
    <row r="63" spans="1:18" ht="15" customHeight="1" x14ac:dyDescent="0.3">
      <c r="A63" s="57">
        <v>49</v>
      </c>
      <c r="B63" s="98" t="str">
        <f ca="1">IFERROR(IF((VLOOKUP($E63,'Org List'!$AJ$10:$AL$188,3,FALSE))="","",(VLOOKUP($E63,'Org List'!$AJ$10:$AL$188,3,FALSE))),"")</f>
        <v>Midlands and East of England Commissioning Region</v>
      </c>
      <c r="C63" s="99" t="str">
        <f ca="1">IFERROR(IF((VLOOKUP($E63,'Org List'!$AO$10:$AQ$188,3,FALSE))="","",(VLOOKUP($E63,'Org List'!$AO$10:$AQ$188,3,FALSE))),"")</f>
        <v>East Region</v>
      </c>
      <c r="D63" s="114" t="str">
        <f ca="1">IFERROR(IF((VLOOKUP($E63,'Org List'!$AT$10:$AV$188,3,FALSE))="","",(VLOOKUP($E63,'Org List'!$AT$10:$AV$188,3,FALSE))),"")</f>
        <v>NHS England Midlands And East (East)</v>
      </c>
      <c r="E63" s="98" t="str">
        <f t="shared" ca="1" si="1"/>
        <v>E10000003</v>
      </c>
      <c r="F63" s="100" t="str">
        <f ca="1">IF(E63="","",VLOOKUP(E63,'Org List'!$J$9:$K$488,2,0))</f>
        <v>Cambridgeshire</v>
      </c>
      <c r="G63" s="121">
        <f ca="1">IFERROR(IF((VLOOKUP($E63,'Adj NEA Backsheet'!$D$5:$CB$183,G$9,FALSE))="","",(VLOOKUP($E63,'Adj NEA Backsheet'!$D$5:$CB$183,G$9,FALSE))),"")</f>
        <v>16134.29340252291</v>
      </c>
      <c r="H63" s="122">
        <f ca="1">IFERROR(IF((VLOOKUP($E63,'Adj NEA Backsheet'!$D$5:$CB$183,H$9,FALSE))="","",(VLOOKUP($E63,'Adj NEA Backsheet'!$D$5:$CB$183,H$9,FALSE))),"")</f>
        <v>15571.382902692674</v>
      </c>
      <c r="I63" s="122">
        <f ca="1">IFERROR(IF((VLOOKUP($E63,'Adj NEA Backsheet'!$D$5:$CB$183,I$9,FALSE))="","",(VLOOKUP($E63,'Adj NEA Backsheet'!$D$5:$CB$183,I$9,FALSE))),"")</f>
        <v>16250.749330233299</v>
      </c>
      <c r="J63" s="123">
        <f ca="1">IFERROR(IF((VLOOKUP($E63,'Adj NEA Backsheet'!$D$5:$CB$183,J$9,FALSE))="","",(VLOOKUP($E63,'Adj NEA Backsheet'!$D$5:$CB$183,J$9,FALSE))),"")</f>
        <v>16014.450691590924</v>
      </c>
      <c r="K63" s="121">
        <f ca="1">IFERROR(IF((VLOOKUP($E63,'Adj NEA Backsheet'!$D$5:$CB$183,K$9,FALSE))="","",(VLOOKUP($E63,'Adj NEA Backsheet'!$D$5:$CB$183,K$9,FALSE))),"")</f>
        <v>16450.952617134208</v>
      </c>
      <c r="L63" s="122">
        <f ca="1">IFERROR(IF((VLOOKUP($E63,'Adj NEA Backsheet'!$D$5:$CB$183,L$9,FALSE))="","",(VLOOKUP($E63,'Adj NEA Backsheet'!$D$5:$CB$183,L$9,FALSE))),"")</f>
        <v>16434.079436339111</v>
      </c>
      <c r="M63" s="122">
        <f ca="1">IFERROR(IF((VLOOKUP($E63,'Adj NEA Backsheet'!$D$5:$CB$183,M$9,FALSE))="","",(VLOOKUP($E63,'Adj NEA Backsheet'!$D$5:$CB$183,M$9,FALSE))),"")</f>
        <v>17109.871757044446</v>
      </c>
      <c r="N63" s="124">
        <f ca="1">IFERROR(IF((VLOOKUP($E63,'Adj NEA Backsheet'!$D$5:$CB$183,N$9,FALSE))="","",(VLOOKUP($E63,'Adj NEA Backsheet'!$D$5:$CB$183,N$9,FALSE))),"")</f>
        <v>16781.440505559778</v>
      </c>
      <c r="O63" s="175">
        <f ca="1">IFERROR(IF((VLOOKUP($E63,'Adj NEA Backsheet'!$D$5:$CB$183,O$9,FALSE))="","",(VLOOKUP($E63,'Adj NEA Backsheet'!$D$5:$CB$183,O$9,FALSE))),"")</f>
        <v>16406.761967988314</v>
      </c>
      <c r="P63" s="123">
        <f ca="1">IFERROR(IF((VLOOKUP($E63,'Adj NEA Backsheet'!$D$5:$CB$183,P$9,FALSE))="","",(VLOOKUP($E63,'Adj NEA Backsheet'!$D$5:$CB$183,P$9,FALSE))),"")</f>
        <v>16303.070382933402</v>
      </c>
      <c r="Q63" s="124">
        <f ca="1">IFERROR(IF((VLOOKUP($E63,'NEA Backsheet'!$D$5:$CB$183,Q$9,FALSE))="","",(VLOOKUP($E63,'NEA Backsheet'!$D$5:$CB$183,Q$9,FALSE))),"")</f>
        <v>17365.814773595499</v>
      </c>
      <c r="R63" s="236">
        <f ca="1">IFERROR(IF((VLOOKUP($E63,'NEA Backsheet'!$D$5:$CB$183,R$9,FALSE))="","",(VLOOKUP($E63,'NEA Backsheet'!$D$5:$CB$183,R$9,FALSE))),"")</f>
        <v>0</v>
      </c>
    </row>
    <row r="64" spans="1:18" ht="15" customHeight="1" x14ac:dyDescent="0.3">
      <c r="A64" s="57">
        <v>50</v>
      </c>
      <c r="B64" s="98" t="str">
        <f ca="1">IFERROR(IF((VLOOKUP($E64,'Org List'!$AJ$10:$AL$188,3,FALSE))="","",(VLOOKUP($E64,'Org List'!$AJ$10:$AL$188,3,FALSE))),"")</f>
        <v>London Commissioning Region</v>
      </c>
      <c r="C64" s="99" t="str">
        <f ca="1">IFERROR(IF((VLOOKUP($E64,'Org List'!$AO$10:$AQ$188,3,FALSE))="","",(VLOOKUP($E64,'Org List'!$AO$10:$AQ$188,3,FALSE))),"")</f>
        <v>London Region</v>
      </c>
      <c r="D64" s="114" t="str">
        <f ca="1">IFERROR(IF((VLOOKUP($E64,'Org List'!$AT$10:$AV$188,3,FALSE))="","",(VLOOKUP($E64,'Org List'!$AT$10:$AV$188,3,FALSE))),"")</f>
        <v>NHS England London</v>
      </c>
      <c r="E64" s="98" t="str">
        <f t="shared" ca="1" si="1"/>
        <v>E09000007</v>
      </c>
      <c r="F64" s="100" t="str">
        <f ca="1">IF(E64="","",VLOOKUP(E64,'Org List'!$J$9:$K$488,2,0))</f>
        <v>Camden</v>
      </c>
      <c r="G64" s="121">
        <f ca="1">IFERROR(IF((VLOOKUP($E64,'Adj NEA Backsheet'!$D$5:$CB$183,G$9,FALSE))="","",(VLOOKUP($E64,'Adj NEA Backsheet'!$D$5:$CB$183,G$9,FALSE))),"")</f>
        <v>4456.1104156939873</v>
      </c>
      <c r="H64" s="122">
        <f ca="1">IFERROR(IF((VLOOKUP($E64,'Adj NEA Backsheet'!$D$5:$CB$183,H$9,FALSE))="","",(VLOOKUP($E64,'Adj NEA Backsheet'!$D$5:$CB$183,H$9,FALSE))),"")</f>
        <v>4277.2589270576591</v>
      </c>
      <c r="I64" s="122">
        <f ca="1">IFERROR(IF((VLOOKUP($E64,'Adj NEA Backsheet'!$D$5:$CB$183,I$9,FALSE))="","",(VLOOKUP($E64,'Adj NEA Backsheet'!$D$5:$CB$183,I$9,FALSE))),"")</f>
        <v>4373.7459665514925</v>
      </c>
      <c r="J64" s="123">
        <f ca="1">IFERROR(IF((VLOOKUP($E64,'Adj NEA Backsheet'!$D$5:$CB$183,J$9,FALSE))="","",(VLOOKUP($E64,'Adj NEA Backsheet'!$D$5:$CB$183,J$9,FALSE))),"")</f>
        <v>4250.1039001419595</v>
      </c>
      <c r="K64" s="121">
        <f ca="1">IFERROR(IF((VLOOKUP($E64,'Adj NEA Backsheet'!$D$5:$CB$183,K$9,FALSE))="","",(VLOOKUP($E64,'Adj NEA Backsheet'!$D$5:$CB$183,K$9,FALSE))),"")</f>
        <v>4471.2006882302776</v>
      </c>
      <c r="L64" s="122">
        <f ca="1">IFERROR(IF((VLOOKUP($E64,'Adj NEA Backsheet'!$D$5:$CB$183,L$9,FALSE))="","",(VLOOKUP($E64,'Adj NEA Backsheet'!$D$5:$CB$183,L$9,FALSE))),"")</f>
        <v>4515.6532179777651</v>
      </c>
      <c r="M64" s="122">
        <f ca="1">IFERROR(IF((VLOOKUP($E64,'Adj NEA Backsheet'!$D$5:$CB$183,M$9,FALSE))="","",(VLOOKUP($E64,'Adj NEA Backsheet'!$D$5:$CB$183,M$9,FALSE))),"")</f>
        <v>4563.0958462707758</v>
      </c>
      <c r="N64" s="124">
        <f ca="1">IFERROR(IF((VLOOKUP($E64,'Adj NEA Backsheet'!$D$5:$CB$183,N$9,FALSE))="","",(VLOOKUP($E64,'Adj NEA Backsheet'!$D$5:$CB$183,N$9,FALSE))),"")</f>
        <v>4456.4765545871114</v>
      </c>
      <c r="O64" s="175">
        <f ca="1">IFERROR(IF((VLOOKUP($E64,'Adj NEA Backsheet'!$D$5:$CB$183,O$9,FALSE))="","",(VLOOKUP($E64,'Adj NEA Backsheet'!$D$5:$CB$183,O$9,FALSE))),"")</f>
        <v>4339.998521216643</v>
      </c>
      <c r="P64" s="123">
        <f ca="1">IFERROR(IF((VLOOKUP($E64,'Adj NEA Backsheet'!$D$5:$CB$183,P$9,FALSE))="","",(VLOOKUP($E64,'Adj NEA Backsheet'!$D$5:$CB$183,P$9,FALSE))),"")</f>
        <v>4358.4911609212122</v>
      </c>
      <c r="Q64" s="124">
        <f ca="1">IFERROR(IF((VLOOKUP($E64,'NEA Backsheet'!$D$5:$CB$183,Q$9,FALSE))="","",(VLOOKUP($E64,'NEA Backsheet'!$D$5:$CB$183,Q$9,FALSE))),"")</f>
        <v>4757.0007418819878</v>
      </c>
      <c r="R64" s="236">
        <f ca="1">IFERROR(IF((VLOOKUP($E64,'NEA Backsheet'!$D$5:$CB$183,R$9,FALSE))="","",(VLOOKUP($E64,'NEA Backsheet'!$D$5:$CB$183,R$9,FALSE))),"")</f>
        <v>0</v>
      </c>
    </row>
    <row r="65" spans="1:18" ht="15" customHeight="1" x14ac:dyDescent="0.3">
      <c r="A65" s="57">
        <v>51</v>
      </c>
      <c r="B65" s="98" t="str">
        <f ca="1">IFERROR(IF((VLOOKUP($E65,'Org List'!$AJ$10:$AL$188,3,FALSE))="","",(VLOOKUP($E65,'Org List'!$AJ$10:$AL$188,3,FALSE))),"")</f>
        <v>Midlands and East of England Commissioning Region</v>
      </c>
      <c r="C65" s="99" t="str">
        <f ca="1">IFERROR(IF((VLOOKUP($E65,'Org List'!$AO$10:$AQ$188,3,FALSE))="","",(VLOOKUP($E65,'Org List'!$AO$10:$AQ$188,3,FALSE))),"")</f>
        <v>East Region</v>
      </c>
      <c r="D65" s="114" t="str">
        <f ca="1">IFERROR(IF((VLOOKUP($E65,'Org List'!$AT$10:$AV$188,3,FALSE))="","",(VLOOKUP($E65,'Org List'!$AT$10:$AV$188,3,FALSE))),"")</f>
        <v>NHS England Midlands And East (Central Midlands)</v>
      </c>
      <c r="E65" s="98" t="str">
        <f t="shared" ca="1" si="1"/>
        <v>E06000056</v>
      </c>
      <c r="F65" s="100" t="str">
        <f ca="1">IF(E65="","",VLOOKUP(E65,'Org List'!$J$9:$K$488,2,0))</f>
        <v>Central Bedfordshire</v>
      </c>
      <c r="G65" s="121">
        <f ca="1">IFERROR(IF((VLOOKUP($E65,'Adj NEA Backsheet'!$D$5:$CB$183,G$9,FALSE))="","",(VLOOKUP($E65,'Adj NEA Backsheet'!$D$5:$CB$183,G$9,FALSE))),"")</f>
        <v>7424.8947915465669</v>
      </c>
      <c r="H65" s="122">
        <f ca="1">IFERROR(IF((VLOOKUP($E65,'Adj NEA Backsheet'!$D$5:$CB$183,H$9,FALSE))="","",(VLOOKUP($E65,'Adj NEA Backsheet'!$D$5:$CB$183,H$9,FALSE))),"")</f>
        <v>7195.0948171819764</v>
      </c>
      <c r="I65" s="122">
        <f ca="1">IFERROR(IF((VLOOKUP($E65,'Adj NEA Backsheet'!$D$5:$CB$183,I$9,FALSE))="","",(VLOOKUP($E65,'Adj NEA Backsheet'!$D$5:$CB$183,I$9,FALSE))),"")</f>
        <v>7472.7058452329993</v>
      </c>
      <c r="J65" s="123">
        <f ca="1">IFERROR(IF((VLOOKUP($E65,'Adj NEA Backsheet'!$D$5:$CB$183,J$9,FALSE))="","",(VLOOKUP($E65,'Adj NEA Backsheet'!$D$5:$CB$183,J$9,FALSE))),"")</f>
        <v>7468.3911236868298</v>
      </c>
      <c r="K65" s="121">
        <f ca="1">IFERROR(IF((VLOOKUP($E65,'Adj NEA Backsheet'!$D$5:$CB$183,K$9,FALSE))="","",(VLOOKUP($E65,'Adj NEA Backsheet'!$D$5:$CB$183,K$9,FALSE))),"")</f>
        <v>7691.3983381448852</v>
      </c>
      <c r="L65" s="122">
        <f ca="1">IFERROR(IF((VLOOKUP($E65,'Adj NEA Backsheet'!$D$5:$CB$183,L$9,FALSE))="","",(VLOOKUP($E65,'Adj NEA Backsheet'!$D$5:$CB$183,L$9,FALSE))),"")</f>
        <v>7405.9514633173012</v>
      </c>
      <c r="M65" s="122">
        <f ca="1">IFERROR(IF((VLOOKUP($E65,'Adj NEA Backsheet'!$D$5:$CB$183,M$9,FALSE))="","",(VLOOKUP($E65,'Adj NEA Backsheet'!$D$5:$CB$183,M$9,FALSE))),"")</f>
        <v>7829.7485765248475</v>
      </c>
      <c r="N65" s="124">
        <f ca="1">IFERROR(IF((VLOOKUP($E65,'Adj NEA Backsheet'!$D$5:$CB$183,N$9,FALSE))="","",(VLOOKUP($E65,'Adj NEA Backsheet'!$D$5:$CB$183,N$9,FALSE))),"")</f>
        <v>7812.0910226103097</v>
      </c>
      <c r="O65" s="175">
        <f ca="1">IFERROR(IF((VLOOKUP($E65,'Adj NEA Backsheet'!$D$5:$CB$183,O$9,FALSE))="","",(VLOOKUP($E65,'Adj NEA Backsheet'!$D$5:$CB$183,O$9,FALSE))),"")</f>
        <v>7422.5784228822067</v>
      </c>
      <c r="P65" s="123">
        <f ca="1">IFERROR(IF((VLOOKUP($E65,'Adj NEA Backsheet'!$D$5:$CB$183,P$9,FALSE))="","",(VLOOKUP($E65,'Adj NEA Backsheet'!$D$5:$CB$183,P$9,FALSE))),"")</f>
        <v>7423.1544278761849</v>
      </c>
      <c r="Q65" s="124">
        <f ca="1">IFERROR(IF((VLOOKUP($E65,'NEA Backsheet'!$D$5:$CB$183,Q$9,FALSE))="","",(VLOOKUP($E65,'NEA Backsheet'!$D$5:$CB$183,Q$9,FALSE))),"")</f>
        <v>8081.4038920485455</v>
      </c>
      <c r="R65" s="236">
        <f ca="1">IFERROR(IF((VLOOKUP($E65,'NEA Backsheet'!$D$5:$CB$183,R$9,FALSE))="","",(VLOOKUP($E65,'NEA Backsheet'!$D$5:$CB$183,R$9,FALSE))),"")</f>
        <v>0</v>
      </c>
    </row>
    <row r="66" spans="1:18" ht="15" customHeight="1" x14ac:dyDescent="0.3">
      <c r="A66" s="57">
        <v>52</v>
      </c>
      <c r="B66" s="98" t="str">
        <f ca="1">IFERROR(IF((VLOOKUP($E66,'Org List'!$AJ$10:$AL$188,3,FALSE))="","",(VLOOKUP($E66,'Org List'!$AJ$10:$AL$188,3,FALSE))),"")</f>
        <v>North of England Commissioning Region</v>
      </c>
      <c r="C66" s="99" t="str">
        <f ca="1">IFERROR(IF((VLOOKUP($E66,'Org List'!$AO$10:$AQ$188,3,FALSE))="","",(VLOOKUP($E66,'Org List'!$AO$10:$AQ$188,3,FALSE))),"")</f>
        <v>North West Region</v>
      </c>
      <c r="D66" s="114" t="str">
        <f ca="1">IFERROR(IF((VLOOKUP($E66,'Org List'!$AT$10:$AV$188,3,FALSE))="","",(VLOOKUP($E66,'Org List'!$AT$10:$AV$188,3,FALSE))),"")</f>
        <v>NHS England North (Cheshire And Merseyside)</v>
      </c>
      <c r="E66" s="98" t="str">
        <f t="shared" ca="1" si="1"/>
        <v>E06000049</v>
      </c>
      <c r="F66" s="100" t="str">
        <f ca="1">IF(E66="","",VLOOKUP(E66,'Org List'!$J$9:$K$488,2,0))</f>
        <v>Cheshire East</v>
      </c>
      <c r="G66" s="121">
        <f ca="1">IFERROR(IF((VLOOKUP($E66,'Adj NEA Backsheet'!$D$5:$CB$183,G$9,FALSE))="","",(VLOOKUP($E66,'Adj NEA Backsheet'!$D$5:$CB$183,G$9,FALSE))),"")</f>
        <v>10739.274961601377</v>
      </c>
      <c r="H66" s="122">
        <f ca="1">IFERROR(IF((VLOOKUP($E66,'Adj NEA Backsheet'!$D$5:$CB$183,H$9,FALSE))="","",(VLOOKUP($E66,'Adj NEA Backsheet'!$D$5:$CB$183,H$9,FALSE))),"")</f>
        <v>10528.211893221698</v>
      </c>
      <c r="I66" s="122">
        <f ca="1">IFERROR(IF((VLOOKUP($E66,'Adj NEA Backsheet'!$D$5:$CB$183,I$9,FALSE))="","",(VLOOKUP($E66,'Adj NEA Backsheet'!$D$5:$CB$183,I$9,FALSE))),"")</f>
        <v>11177.543988749912</v>
      </c>
      <c r="J66" s="123">
        <f ca="1">IFERROR(IF((VLOOKUP($E66,'Adj NEA Backsheet'!$D$5:$CB$183,J$9,FALSE))="","",(VLOOKUP($E66,'Adj NEA Backsheet'!$D$5:$CB$183,J$9,FALSE))),"")</f>
        <v>10967.682514290671</v>
      </c>
      <c r="K66" s="121">
        <f ca="1">IFERROR(IF((VLOOKUP($E66,'Adj NEA Backsheet'!$D$5:$CB$183,K$9,FALSE))="","",(VLOOKUP($E66,'Adj NEA Backsheet'!$D$5:$CB$183,K$9,FALSE))),"")</f>
        <v>10539.007880800677</v>
      </c>
      <c r="L66" s="122">
        <f ca="1">IFERROR(IF((VLOOKUP($E66,'Adj NEA Backsheet'!$D$5:$CB$183,L$9,FALSE))="","",(VLOOKUP($E66,'Adj NEA Backsheet'!$D$5:$CB$183,L$9,FALSE))),"")</f>
        <v>10528.540205482444</v>
      </c>
      <c r="M66" s="122">
        <f ca="1">IFERROR(IF((VLOOKUP($E66,'Adj NEA Backsheet'!$D$5:$CB$183,M$9,FALSE))="","",(VLOOKUP($E66,'Adj NEA Backsheet'!$D$5:$CB$183,M$9,FALSE))),"")</f>
        <v>10900.998196939154</v>
      </c>
      <c r="N66" s="124">
        <f ca="1">IFERROR(IF((VLOOKUP($E66,'Adj NEA Backsheet'!$D$5:$CB$183,N$9,FALSE))="","",(VLOOKUP($E66,'Adj NEA Backsheet'!$D$5:$CB$183,N$9,FALSE))),"")</f>
        <v>11431.267566631332</v>
      </c>
      <c r="O66" s="175">
        <f ca="1">IFERROR(IF((VLOOKUP($E66,'Adj NEA Backsheet'!$D$5:$CB$183,O$9,FALSE))="","",(VLOOKUP($E66,'Adj NEA Backsheet'!$D$5:$CB$183,O$9,FALSE))),"")</f>
        <v>11037.808830111642</v>
      </c>
      <c r="P66" s="123">
        <f ca="1">IFERROR(IF((VLOOKUP($E66,'Adj NEA Backsheet'!$D$5:$CB$183,P$9,FALSE))="","",(VLOOKUP($E66,'Adj NEA Backsheet'!$D$5:$CB$183,P$9,FALSE))),"")</f>
        <v>10964.2991956306</v>
      </c>
      <c r="Q66" s="124">
        <f ca="1">IFERROR(IF((VLOOKUP($E66,'NEA Backsheet'!$D$5:$CB$183,Q$9,FALSE))="","",(VLOOKUP($E66,'NEA Backsheet'!$D$5:$CB$183,Q$9,FALSE))),"")</f>
        <v>11796.295818443145</v>
      </c>
      <c r="R66" s="236">
        <f ca="1">IFERROR(IF((VLOOKUP($E66,'NEA Backsheet'!$D$5:$CB$183,R$9,FALSE))="","",(VLOOKUP($E66,'NEA Backsheet'!$D$5:$CB$183,R$9,FALSE))),"")</f>
        <v>0</v>
      </c>
    </row>
    <row r="67" spans="1:18" ht="15" customHeight="1" x14ac:dyDescent="0.3">
      <c r="A67" s="57">
        <v>53</v>
      </c>
      <c r="B67" s="98" t="str">
        <f ca="1">IFERROR(IF((VLOOKUP($E67,'Org List'!$AJ$10:$AL$188,3,FALSE))="","",(VLOOKUP($E67,'Org List'!$AJ$10:$AL$188,3,FALSE))),"")</f>
        <v>North of England Commissioning Region</v>
      </c>
      <c r="C67" s="99" t="str">
        <f ca="1">IFERROR(IF((VLOOKUP($E67,'Org List'!$AO$10:$AQ$188,3,FALSE))="","",(VLOOKUP($E67,'Org List'!$AO$10:$AQ$188,3,FALSE))),"")</f>
        <v>North West Region</v>
      </c>
      <c r="D67" s="114" t="str">
        <f ca="1">IFERROR(IF((VLOOKUP($E67,'Org List'!$AT$10:$AV$188,3,FALSE))="","",(VLOOKUP($E67,'Org List'!$AT$10:$AV$188,3,FALSE))),"")</f>
        <v>NHS England North (Cheshire And Merseyside)</v>
      </c>
      <c r="E67" s="98" t="str">
        <f t="shared" ca="1" si="1"/>
        <v>E06000050</v>
      </c>
      <c r="F67" s="100" t="str">
        <f ca="1">IF(E67="","",VLOOKUP(E67,'Org List'!$J$9:$K$488,2,0))</f>
        <v>Cheshire West and Chester</v>
      </c>
      <c r="G67" s="121">
        <f ca="1">IFERROR(IF((VLOOKUP($E67,'Adj NEA Backsheet'!$D$5:$CB$183,G$9,FALSE))="","",(VLOOKUP($E67,'Adj NEA Backsheet'!$D$5:$CB$183,G$9,FALSE))),"")</f>
        <v>10271.401615050459</v>
      </c>
      <c r="H67" s="122">
        <f ca="1">IFERROR(IF((VLOOKUP($E67,'Adj NEA Backsheet'!$D$5:$CB$183,H$9,FALSE))="","",(VLOOKUP($E67,'Adj NEA Backsheet'!$D$5:$CB$183,H$9,FALSE))),"")</f>
        <v>10283.011479390019</v>
      </c>
      <c r="I67" s="122">
        <f ca="1">IFERROR(IF((VLOOKUP($E67,'Adj NEA Backsheet'!$D$5:$CB$183,I$9,FALSE))="","",(VLOOKUP($E67,'Adj NEA Backsheet'!$D$5:$CB$183,I$9,FALSE))),"")</f>
        <v>10797.853131748252</v>
      </c>
      <c r="J67" s="123">
        <f ca="1">IFERROR(IF((VLOOKUP($E67,'Adj NEA Backsheet'!$D$5:$CB$183,J$9,FALSE))="","",(VLOOKUP($E67,'Adj NEA Backsheet'!$D$5:$CB$183,J$9,FALSE))),"")</f>
        <v>10805.290472102044</v>
      </c>
      <c r="K67" s="121">
        <f ca="1">IFERROR(IF((VLOOKUP($E67,'Adj NEA Backsheet'!$D$5:$CB$183,K$9,FALSE))="","",(VLOOKUP($E67,'Adj NEA Backsheet'!$D$5:$CB$183,K$9,FALSE))),"")</f>
        <v>10399.572856230399</v>
      </c>
      <c r="L67" s="122">
        <f ca="1">IFERROR(IF((VLOOKUP($E67,'Adj NEA Backsheet'!$D$5:$CB$183,L$9,FALSE))="","",(VLOOKUP($E67,'Adj NEA Backsheet'!$D$5:$CB$183,L$9,FALSE))),"")</f>
        <v>10759.782659977636</v>
      </c>
      <c r="M67" s="122">
        <f ca="1">IFERROR(IF((VLOOKUP($E67,'Adj NEA Backsheet'!$D$5:$CB$183,M$9,FALSE))="","",(VLOOKUP($E67,'Adj NEA Backsheet'!$D$5:$CB$183,M$9,FALSE))),"")</f>
        <v>10795.285738633642</v>
      </c>
      <c r="N67" s="124">
        <f ca="1">IFERROR(IF((VLOOKUP($E67,'Adj NEA Backsheet'!$D$5:$CB$183,N$9,FALSE))="","",(VLOOKUP($E67,'Adj NEA Backsheet'!$D$5:$CB$183,N$9,FALSE))),"")</f>
        <v>10591.63834591147</v>
      </c>
      <c r="O67" s="175">
        <f ca="1">IFERROR(IF((VLOOKUP($E67,'Adj NEA Backsheet'!$D$5:$CB$183,O$9,FALSE))="","",(VLOOKUP($E67,'Adj NEA Backsheet'!$D$5:$CB$183,O$9,FALSE))),"")</f>
        <v>10686.151411360175</v>
      </c>
      <c r="P67" s="123">
        <f ca="1">IFERROR(IF((VLOOKUP($E67,'Adj NEA Backsheet'!$D$5:$CB$183,P$9,FALSE))="","",(VLOOKUP($E67,'Adj NEA Backsheet'!$D$5:$CB$183,P$9,FALSE))),"")</f>
        <v>10861.797683479144</v>
      </c>
      <c r="Q67" s="124">
        <f ca="1">IFERROR(IF((VLOOKUP($E67,'NEA Backsheet'!$D$5:$CB$183,Q$9,FALSE))="","",(VLOOKUP($E67,'NEA Backsheet'!$D$5:$CB$183,Q$9,FALSE))),"")</f>
        <v>11555.659738750917</v>
      </c>
      <c r="R67" s="236">
        <f ca="1">IFERROR(IF((VLOOKUP($E67,'NEA Backsheet'!$D$5:$CB$183,R$9,FALSE))="","",(VLOOKUP($E67,'NEA Backsheet'!$D$5:$CB$183,R$9,FALSE))),"")</f>
        <v>0</v>
      </c>
    </row>
    <row r="68" spans="1:18" ht="15" customHeight="1" x14ac:dyDescent="0.3">
      <c r="A68" s="57">
        <v>54</v>
      </c>
      <c r="B68" s="98" t="str">
        <f ca="1">IFERROR(IF((VLOOKUP($E68,'Org List'!$AJ$10:$AL$188,3,FALSE))="","",(VLOOKUP($E68,'Org List'!$AJ$10:$AL$188,3,FALSE))),"")</f>
        <v>London Commissioning Region</v>
      </c>
      <c r="C68" s="99" t="str">
        <f ca="1">IFERROR(IF((VLOOKUP($E68,'Org List'!$AO$10:$AQ$188,3,FALSE))="","",(VLOOKUP($E68,'Org List'!$AO$10:$AQ$188,3,FALSE))),"")</f>
        <v>London Region</v>
      </c>
      <c r="D68" s="114" t="str">
        <f ca="1">IFERROR(IF((VLOOKUP($E68,'Org List'!$AT$10:$AV$188,3,FALSE))="","",(VLOOKUP($E68,'Org List'!$AT$10:$AV$188,3,FALSE))),"")</f>
        <v>NHS England London</v>
      </c>
      <c r="E68" s="98" t="str">
        <f t="shared" ca="1" si="1"/>
        <v>E09000001</v>
      </c>
      <c r="F68" s="100" t="str">
        <f ca="1">IF(E68="","",VLOOKUP(E68,'Org List'!$J$9:$K$488,2,0))</f>
        <v>City of London</v>
      </c>
      <c r="G68" s="121">
        <f ca="1">IFERROR(IF((VLOOKUP($E68,'Adj NEA Backsheet'!$D$5:$CB$183,G$9,FALSE))="","",(VLOOKUP($E68,'Adj NEA Backsheet'!$D$5:$CB$183,G$9,FALSE))),"")</f>
        <v>142.30269878751909</v>
      </c>
      <c r="H68" s="122">
        <f ca="1">IFERROR(IF((VLOOKUP($E68,'Adj NEA Backsheet'!$D$5:$CB$183,H$9,FALSE))="","",(VLOOKUP($E68,'Adj NEA Backsheet'!$D$5:$CB$183,H$9,FALSE))),"")</f>
        <v>138.00234468495171</v>
      </c>
      <c r="I68" s="122">
        <f ca="1">IFERROR(IF((VLOOKUP($E68,'Adj NEA Backsheet'!$D$5:$CB$183,I$9,FALSE))="","",(VLOOKUP($E68,'Adj NEA Backsheet'!$D$5:$CB$183,I$9,FALSE))),"")</f>
        <v>147.94327853980599</v>
      </c>
      <c r="J68" s="123">
        <f ca="1">IFERROR(IF((VLOOKUP($E68,'Adj NEA Backsheet'!$D$5:$CB$183,J$9,FALSE))="","",(VLOOKUP($E68,'Adj NEA Backsheet'!$D$5:$CB$183,J$9,FALSE))),"")</f>
        <v>145.48888366609384</v>
      </c>
      <c r="K68" s="121">
        <f ca="1">IFERROR(IF((VLOOKUP($E68,'Adj NEA Backsheet'!$D$5:$CB$183,K$9,FALSE))="","",(VLOOKUP($E68,'Adj NEA Backsheet'!$D$5:$CB$183,K$9,FALSE))),"")</f>
        <v>143.7442928072218</v>
      </c>
      <c r="L68" s="122">
        <f ca="1">IFERROR(IF((VLOOKUP($E68,'Adj NEA Backsheet'!$D$5:$CB$183,L$9,FALSE))="","",(VLOOKUP($E68,'Adj NEA Backsheet'!$D$5:$CB$183,L$9,FALSE))),"")</f>
        <v>141.70216573214438</v>
      </c>
      <c r="M68" s="122">
        <f ca="1">IFERROR(IF((VLOOKUP($E68,'Adj NEA Backsheet'!$D$5:$CB$183,M$9,FALSE))="","",(VLOOKUP($E68,'Adj NEA Backsheet'!$D$5:$CB$183,M$9,FALSE))),"")</f>
        <v>148.26470471384661</v>
      </c>
      <c r="N68" s="124">
        <f ca="1">IFERROR(IF((VLOOKUP($E68,'Adj NEA Backsheet'!$D$5:$CB$183,N$9,FALSE))="","",(VLOOKUP($E68,'Adj NEA Backsheet'!$D$5:$CB$183,N$9,FALSE))),"")</f>
        <v>144.11015449715651</v>
      </c>
      <c r="O68" s="175">
        <f ca="1">IFERROR(IF((VLOOKUP($E68,'Adj NEA Backsheet'!$D$5:$CB$183,O$9,FALSE))="","",(VLOOKUP($E68,'Adj NEA Backsheet'!$D$5:$CB$183,O$9,FALSE))),"")</f>
        <v>146.51896826099733</v>
      </c>
      <c r="P68" s="123">
        <f ca="1">IFERROR(IF((VLOOKUP($E68,'Adj NEA Backsheet'!$D$5:$CB$183,P$9,FALSE))="","",(VLOOKUP($E68,'Adj NEA Backsheet'!$D$5:$CB$183,P$9,FALSE))),"")</f>
        <v>145.32600103360733</v>
      </c>
      <c r="Q68" s="124">
        <f ca="1">IFERROR(IF((VLOOKUP($E68,'NEA Backsheet'!$D$5:$CB$183,Q$9,FALSE))="","",(VLOOKUP($E68,'NEA Backsheet'!$D$5:$CB$183,Q$9,FALSE))),"")</f>
        <v>155.99995833364554</v>
      </c>
      <c r="R68" s="236">
        <f ca="1">IFERROR(IF((VLOOKUP($E68,'NEA Backsheet'!$D$5:$CB$183,R$9,FALSE))="","",(VLOOKUP($E68,'NEA Backsheet'!$D$5:$CB$183,R$9,FALSE))),"")</f>
        <v>0</v>
      </c>
    </row>
    <row r="69" spans="1:18" ht="15" customHeight="1" x14ac:dyDescent="0.3">
      <c r="A69" s="57">
        <v>55</v>
      </c>
      <c r="B69" s="98" t="str">
        <f ca="1">IFERROR(IF((VLOOKUP($E69,'Org List'!$AJ$10:$AL$188,3,FALSE))="","",(VLOOKUP($E69,'Org List'!$AJ$10:$AL$188,3,FALSE))),"")</f>
        <v>South West England Commissioning Region</v>
      </c>
      <c r="C69" s="99" t="str">
        <f ca="1">IFERROR(IF((VLOOKUP($E69,'Org List'!$AO$10:$AQ$188,3,FALSE))="","",(VLOOKUP($E69,'Org List'!$AO$10:$AQ$188,3,FALSE))),"")</f>
        <v>South West Region</v>
      </c>
      <c r="D69" s="114" t="str">
        <f ca="1">IFERROR(IF((VLOOKUP($E69,'Org List'!$AT$10:$AV$188,3,FALSE))="","",(VLOOKUP($E69,'Org List'!$AT$10:$AV$188,3,FALSE))),"")</f>
        <v>NHS England South West (South West South)</v>
      </c>
      <c r="E69" s="98" t="str">
        <f t="shared" ca="1" si="1"/>
        <v>E06000052</v>
      </c>
      <c r="F69" s="100" t="str">
        <f ca="1">IF(E69="","",VLOOKUP(E69,'Org List'!$J$9:$K$488,2,0))</f>
        <v>Cornwall &amp; Scilly</v>
      </c>
      <c r="G69" s="121">
        <f ca="1">IFERROR(IF((VLOOKUP($E69,'Adj NEA Backsheet'!$D$5:$CB$183,G$9,FALSE))="","",(VLOOKUP($E69,'Adj NEA Backsheet'!$D$5:$CB$183,G$9,FALSE))),"")</f>
        <v>14653.777253117254</v>
      </c>
      <c r="H69" s="122">
        <f ca="1">IFERROR(IF((VLOOKUP($E69,'Adj NEA Backsheet'!$D$5:$CB$183,H$9,FALSE))="","",(VLOOKUP($E69,'Adj NEA Backsheet'!$D$5:$CB$183,H$9,FALSE))),"")</f>
        <v>14384.115306298718</v>
      </c>
      <c r="I69" s="122">
        <f ca="1">IFERROR(IF((VLOOKUP($E69,'Adj NEA Backsheet'!$D$5:$CB$183,I$9,FALSE))="","",(VLOOKUP($E69,'Adj NEA Backsheet'!$D$5:$CB$183,I$9,FALSE))),"")</f>
        <v>15459.017175912813</v>
      </c>
      <c r="J69" s="123">
        <f ca="1">IFERROR(IF((VLOOKUP($E69,'Adj NEA Backsheet'!$D$5:$CB$183,J$9,FALSE))="","",(VLOOKUP($E69,'Adj NEA Backsheet'!$D$5:$CB$183,J$9,FALSE))),"")</f>
        <v>15480.325818348942</v>
      </c>
      <c r="K69" s="121">
        <f ca="1">IFERROR(IF((VLOOKUP($E69,'Adj NEA Backsheet'!$D$5:$CB$183,K$9,FALSE))="","",(VLOOKUP($E69,'Adj NEA Backsheet'!$D$5:$CB$183,K$9,FALSE))),"")</f>
        <v>14821.976696689711</v>
      </c>
      <c r="L69" s="122">
        <f ca="1">IFERROR(IF((VLOOKUP($E69,'Adj NEA Backsheet'!$D$5:$CB$183,L$9,FALSE))="","",(VLOOKUP($E69,'Adj NEA Backsheet'!$D$5:$CB$183,L$9,FALSE))),"")</f>
        <v>14669.732714011519</v>
      </c>
      <c r="M69" s="122">
        <f ca="1">IFERROR(IF((VLOOKUP($E69,'Adj NEA Backsheet'!$D$5:$CB$183,M$9,FALSE))="","",(VLOOKUP($E69,'Adj NEA Backsheet'!$D$5:$CB$183,M$9,FALSE))),"")</f>
        <v>15235.292600175992</v>
      </c>
      <c r="N69" s="124">
        <f ca="1">IFERROR(IF((VLOOKUP($E69,'Adj NEA Backsheet'!$D$5:$CB$183,N$9,FALSE))="","",(VLOOKUP($E69,'Adj NEA Backsheet'!$D$5:$CB$183,N$9,FALSE))),"")</f>
        <v>15577.674178303347</v>
      </c>
      <c r="O69" s="175">
        <f ca="1">IFERROR(IF((VLOOKUP($E69,'Adj NEA Backsheet'!$D$5:$CB$183,O$9,FALSE))="","",(VLOOKUP($E69,'Adj NEA Backsheet'!$D$5:$CB$183,O$9,FALSE))),"")</f>
        <v>15648.45225628176</v>
      </c>
      <c r="P69" s="123">
        <f ca="1">IFERROR(IF((VLOOKUP($E69,'Adj NEA Backsheet'!$D$5:$CB$183,P$9,FALSE))="","",(VLOOKUP($E69,'Adj NEA Backsheet'!$D$5:$CB$183,P$9,FALSE))),"")</f>
        <v>15098.628383412903</v>
      </c>
      <c r="Q69" s="124">
        <f ca="1">IFERROR(IF((VLOOKUP($E69,'NEA Backsheet'!$D$5:$CB$183,Q$9,FALSE))="","",(VLOOKUP($E69,'NEA Backsheet'!$D$5:$CB$183,Q$9,FALSE))),"")</f>
        <v>16205.077590885958</v>
      </c>
      <c r="R69" s="236">
        <f ca="1">IFERROR(IF((VLOOKUP($E69,'NEA Backsheet'!$D$5:$CB$183,R$9,FALSE))="","",(VLOOKUP($E69,'NEA Backsheet'!$D$5:$CB$183,R$9,FALSE))),"")</f>
        <v>0</v>
      </c>
    </row>
    <row r="70" spans="1:18" ht="15" customHeight="1" x14ac:dyDescent="0.3">
      <c r="A70" s="57">
        <v>56</v>
      </c>
      <c r="B70" s="98" t="str">
        <f ca="1">IFERROR(IF((VLOOKUP($E70,'Org List'!$AJ$10:$AL$188,3,FALSE))="","",(VLOOKUP($E70,'Org List'!$AJ$10:$AL$188,3,FALSE))),"")</f>
        <v>North of England Commissioning Region</v>
      </c>
      <c r="C70" s="99" t="str">
        <f ca="1">IFERROR(IF((VLOOKUP($E70,'Org List'!$AO$10:$AQ$188,3,FALSE))="","",(VLOOKUP($E70,'Org List'!$AO$10:$AQ$188,3,FALSE))),"")</f>
        <v>North East Region</v>
      </c>
      <c r="D70" s="114" t="str">
        <f ca="1">IFERROR(IF((VLOOKUP($E70,'Org List'!$AT$10:$AV$188,3,FALSE))="","",(VLOOKUP($E70,'Org List'!$AT$10:$AV$188,3,FALSE))),"")</f>
        <v>NHS England North (Cumbria And North East)</v>
      </c>
      <c r="E70" s="98" t="str">
        <f t="shared" ca="1" si="1"/>
        <v>E06000047</v>
      </c>
      <c r="F70" s="100" t="str">
        <f ca="1">IF(E70="","",VLOOKUP(E70,'Org List'!$J$9:$K$488,2,0))</f>
        <v>County Durham</v>
      </c>
      <c r="G70" s="121">
        <f ca="1">IFERROR(IF((VLOOKUP($E70,'Adj NEA Backsheet'!$D$5:$CB$183,G$9,FALSE))="","",(VLOOKUP($E70,'Adj NEA Backsheet'!$D$5:$CB$183,G$9,FALSE))),"")</f>
        <v>15595.374522790051</v>
      </c>
      <c r="H70" s="122">
        <f ca="1">IFERROR(IF((VLOOKUP($E70,'Adj NEA Backsheet'!$D$5:$CB$183,H$9,FALSE))="","",(VLOOKUP($E70,'Adj NEA Backsheet'!$D$5:$CB$183,H$9,FALSE))),"")</f>
        <v>15744.930572944251</v>
      </c>
      <c r="I70" s="122">
        <f ca="1">IFERROR(IF((VLOOKUP($E70,'Adj NEA Backsheet'!$D$5:$CB$183,I$9,FALSE))="","",(VLOOKUP($E70,'Adj NEA Backsheet'!$D$5:$CB$183,I$9,FALSE))),"")</f>
        <v>16525.291108124307</v>
      </c>
      <c r="J70" s="123">
        <f ca="1">IFERROR(IF((VLOOKUP($E70,'Adj NEA Backsheet'!$D$5:$CB$183,J$9,FALSE))="","",(VLOOKUP($E70,'Adj NEA Backsheet'!$D$5:$CB$183,J$9,FALSE))),"")</f>
        <v>16058.267904523676</v>
      </c>
      <c r="K70" s="121">
        <f ca="1">IFERROR(IF((VLOOKUP($E70,'Adj NEA Backsheet'!$D$5:$CB$183,K$9,FALSE))="","",(VLOOKUP($E70,'Adj NEA Backsheet'!$D$5:$CB$183,K$9,FALSE))),"")</f>
        <v>16708.169903417394</v>
      </c>
      <c r="L70" s="122">
        <f ca="1">IFERROR(IF((VLOOKUP($E70,'Adj NEA Backsheet'!$D$5:$CB$183,L$9,FALSE))="","",(VLOOKUP($E70,'Adj NEA Backsheet'!$D$5:$CB$183,L$9,FALSE))),"")</f>
        <v>16423.592901168246</v>
      </c>
      <c r="M70" s="122">
        <f ca="1">IFERROR(IF((VLOOKUP($E70,'Adj NEA Backsheet'!$D$5:$CB$183,M$9,FALSE))="","",(VLOOKUP($E70,'Adj NEA Backsheet'!$D$5:$CB$183,M$9,FALSE))),"")</f>
        <v>16841.057210642844</v>
      </c>
      <c r="N70" s="124">
        <f ca="1">IFERROR(IF((VLOOKUP($E70,'Adj NEA Backsheet'!$D$5:$CB$183,N$9,FALSE))="","",(VLOOKUP($E70,'Adj NEA Backsheet'!$D$5:$CB$183,N$9,FALSE))),"")</f>
        <v>16753.09349158141</v>
      </c>
      <c r="O70" s="175">
        <f ca="1">IFERROR(IF((VLOOKUP($E70,'Adj NEA Backsheet'!$D$5:$CB$183,O$9,FALSE))="","",(VLOOKUP($E70,'Adj NEA Backsheet'!$D$5:$CB$183,O$9,FALSE))),"")</f>
        <v>16204.739709593334</v>
      </c>
      <c r="P70" s="123">
        <f ca="1">IFERROR(IF((VLOOKUP($E70,'Adj NEA Backsheet'!$D$5:$CB$183,P$9,FALSE))="","",(VLOOKUP($E70,'Adj NEA Backsheet'!$D$5:$CB$183,P$9,FALSE))),"")</f>
        <v>15848.972603386481</v>
      </c>
      <c r="Q70" s="124">
        <f ca="1">IFERROR(IF((VLOOKUP($E70,'NEA Backsheet'!$D$5:$CB$183,Q$9,FALSE))="","",(VLOOKUP($E70,'NEA Backsheet'!$D$5:$CB$183,Q$9,FALSE))),"")</f>
        <v>16868.175531265082</v>
      </c>
      <c r="R70" s="236">
        <f ca="1">IFERROR(IF((VLOOKUP($E70,'NEA Backsheet'!$D$5:$CB$183,R$9,FALSE))="","",(VLOOKUP($E70,'NEA Backsheet'!$D$5:$CB$183,R$9,FALSE))),"")</f>
        <v>0</v>
      </c>
    </row>
    <row r="71" spans="1:18" ht="15" customHeight="1" x14ac:dyDescent="0.3">
      <c r="A71" s="57">
        <v>57</v>
      </c>
      <c r="B71" s="98" t="str">
        <f ca="1">IFERROR(IF((VLOOKUP($E71,'Org List'!$AJ$10:$AL$188,3,FALSE))="","",(VLOOKUP($E71,'Org List'!$AJ$10:$AL$188,3,FALSE))),"")</f>
        <v>Midlands and East of England Commissioning Region</v>
      </c>
      <c r="C71" s="99" t="str">
        <f ca="1">IFERROR(IF((VLOOKUP($E71,'Org List'!$AO$10:$AQ$188,3,FALSE))="","",(VLOOKUP($E71,'Org List'!$AO$10:$AQ$188,3,FALSE))),"")</f>
        <v>West Midlands Region</v>
      </c>
      <c r="D71" s="114" t="str">
        <f ca="1">IFERROR(IF((VLOOKUP($E71,'Org List'!$AT$10:$AV$188,3,FALSE))="","",(VLOOKUP($E71,'Org List'!$AT$10:$AV$188,3,FALSE))),"")</f>
        <v>NHS England Midlands And East (West Midlands)</v>
      </c>
      <c r="E71" s="98" t="str">
        <f t="shared" ca="1" si="1"/>
        <v>E08000026</v>
      </c>
      <c r="F71" s="100" t="str">
        <f ca="1">IF(E71="","",VLOOKUP(E71,'Org List'!$J$9:$K$488,2,0))</f>
        <v>Coventry</v>
      </c>
      <c r="G71" s="121">
        <f ca="1">IFERROR(IF((VLOOKUP($E71,'Adj NEA Backsheet'!$D$5:$CB$183,G$9,FALSE))="","",(VLOOKUP($E71,'Adj NEA Backsheet'!$D$5:$CB$183,G$9,FALSE))),"")</f>
        <v>9608.0742761347683</v>
      </c>
      <c r="H71" s="122">
        <f ca="1">IFERROR(IF((VLOOKUP($E71,'Adj NEA Backsheet'!$D$5:$CB$183,H$9,FALSE))="","",(VLOOKUP($E71,'Adj NEA Backsheet'!$D$5:$CB$183,H$9,FALSE))),"")</f>
        <v>9824.2029887618337</v>
      </c>
      <c r="I71" s="122">
        <f ca="1">IFERROR(IF((VLOOKUP($E71,'Adj NEA Backsheet'!$D$5:$CB$183,I$9,FALSE))="","",(VLOOKUP($E71,'Adj NEA Backsheet'!$D$5:$CB$183,I$9,FALSE))),"")</f>
        <v>9513.5393708374795</v>
      </c>
      <c r="J71" s="123">
        <f ca="1">IFERROR(IF((VLOOKUP($E71,'Adj NEA Backsheet'!$D$5:$CB$183,J$9,FALSE))="","",(VLOOKUP($E71,'Adj NEA Backsheet'!$D$5:$CB$183,J$9,FALSE))),"")</f>
        <v>9394.8777420780134</v>
      </c>
      <c r="K71" s="121">
        <f ca="1">IFERROR(IF((VLOOKUP($E71,'Adj NEA Backsheet'!$D$5:$CB$183,K$9,FALSE))="","",(VLOOKUP($E71,'Adj NEA Backsheet'!$D$5:$CB$183,K$9,FALSE))),"")</f>
        <v>10009.272559991467</v>
      </c>
      <c r="L71" s="122">
        <f ca="1">IFERROR(IF((VLOOKUP($E71,'Adj NEA Backsheet'!$D$5:$CB$183,L$9,FALSE))="","",(VLOOKUP($E71,'Adj NEA Backsheet'!$D$5:$CB$183,L$9,FALSE))),"")</f>
        <v>10122.00504869386</v>
      </c>
      <c r="M71" s="122">
        <f ca="1">IFERROR(IF((VLOOKUP($E71,'Adj NEA Backsheet'!$D$5:$CB$183,M$9,FALSE))="","",(VLOOKUP($E71,'Adj NEA Backsheet'!$D$5:$CB$183,M$9,FALSE))),"")</f>
        <v>10122.012469727459</v>
      </c>
      <c r="N71" s="124">
        <f ca="1">IFERROR(IF((VLOOKUP($E71,'Adj NEA Backsheet'!$D$5:$CB$183,N$9,FALSE))="","",(VLOOKUP($E71,'Adj NEA Backsheet'!$D$5:$CB$183,N$9,FALSE))),"")</f>
        <v>9912.2199179181698</v>
      </c>
      <c r="O71" s="175">
        <f ca="1">IFERROR(IF((VLOOKUP($E71,'Adj NEA Backsheet'!$D$5:$CB$183,O$9,FALSE))="","",(VLOOKUP($E71,'Adj NEA Backsheet'!$D$5:$CB$183,O$9,FALSE))),"")</f>
        <v>9582.3660022173135</v>
      </c>
      <c r="P71" s="123">
        <f ca="1">IFERROR(IF((VLOOKUP($E71,'Adj NEA Backsheet'!$D$5:$CB$183,P$9,FALSE))="","",(VLOOKUP($E71,'Adj NEA Backsheet'!$D$5:$CB$183,P$9,FALSE))),"")</f>
        <v>9672.070080430185</v>
      </c>
      <c r="Q71" s="124">
        <f ca="1">IFERROR(IF((VLOOKUP($E71,'NEA Backsheet'!$D$5:$CB$183,Q$9,FALSE))="","",(VLOOKUP($E71,'NEA Backsheet'!$D$5:$CB$183,Q$9,FALSE))),"")</f>
        <v>10095.952264757669</v>
      </c>
      <c r="R71" s="236">
        <f ca="1">IFERROR(IF((VLOOKUP($E71,'NEA Backsheet'!$D$5:$CB$183,R$9,FALSE))="","",(VLOOKUP($E71,'NEA Backsheet'!$D$5:$CB$183,R$9,FALSE))),"")</f>
        <v>0</v>
      </c>
    </row>
    <row r="72" spans="1:18" ht="15" customHeight="1" x14ac:dyDescent="0.3">
      <c r="A72" s="57">
        <v>58</v>
      </c>
      <c r="B72" s="98" t="str">
        <f ca="1">IFERROR(IF((VLOOKUP($E72,'Org List'!$AJ$10:$AL$188,3,FALSE))="","",(VLOOKUP($E72,'Org List'!$AJ$10:$AL$188,3,FALSE))),"")</f>
        <v>London Commissioning Region</v>
      </c>
      <c r="C72" s="99" t="str">
        <f ca="1">IFERROR(IF((VLOOKUP($E72,'Org List'!$AO$10:$AQ$188,3,FALSE))="","",(VLOOKUP($E72,'Org List'!$AO$10:$AQ$188,3,FALSE))),"")</f>
        <v>London Region</v>
      </c>
      <c r="D72" s="114" t="str">
        <f ca="1">IFERROR(IF((VLOOKUP($E72,'Org List'!$AT$10:$AV$188,3,FALSE))="","",(VLOOKUP($E72,'Org List'!$AT$10:$AV$188,3,FALSE))),"")</f>
        <v>NHS England London</v>
      </c>
      <c r="E72" s="98" t="str">
        <f t="shared" ca="1" si="1"/>
        <v>E09000008</v>
      </c>
      <c r="F72" s="100" t="str">
        <f ca="1">IF(E72="","",VLOOKUP(E72,'Org List'!$J$9:$K$488,2,0))</f>
        <v>Croydon</v>
      </c>
      <c r="G72" s="121">
        <f ca="1">IFERROR(IF((VLOOKUP($E72,'Adj NEA Backsheet'!$D$5:$CB$183,G$9,FALSE))="","",(VLOOKUP($E72,'Adj NEA Backsheet'!$D$5:$CB$183,G$9,FALSE))),"")</f>
        <v>9725.832969851981</v>
      </c>
      <c r="H72" s="122">
        <f ca="1">IFERROR(IF((VLOOKUP($E72,'Adj NEA Backsheet'!$D$5:$CB$183,H$9,FALSE))="","",(VLOOKUP($E72,'Adj NEA Backsheet'!$D$5:$CB$183,H$9,FALSE))),"")</f>
        <v>9743.8114171795532</v>
      </c>
      <c r="I72" s="122">
        <f ca="1">IFERROR(IF((VLOOKUP($E72,'Adj NEA Backsheet'!$D$5:$CB$183,I$9,FALSE))="","",(VLOOKUP($E72,'Adj NEA Backsheet'!$D$5:$CB$183,I$9,FALSE))),"")</f>
        <v>10043.392645700371</v>
      </c>
      <c r="J72" s="123">
        <f ca="1">IFERROR(IF((VLOOKUP($E72,'Adj NEA Backsheet'!$D$5:$CB$183,J$9,FALSE))="","",(VLOOKUP($E72,'Adj NEA Backsheet'!$D$5:$CB$183,J$9,FALSE))),"")</f>
        <v>9113.2794262219722</v>
      </c>
      <c r="K72" s="121">
        <f ca="1">IFERROR(IF((VLOOKUP($E72,'Adj NEA Backsheet'!$D$5:$CB$183,K$9,FALSE))="","",(VLOOKUP($E72,'Adj NEA Backsheet'!$D$5:$CB$183,K$9,FALSE))),"")</f>
        <v>9994.5878291586287</v>
      </c>
      <c r="L72" s="122">
        <f ca="1">IFERROR(IF((VLOOKUP($E72,'Adj NEA Backsheet'!$D$5:$CB$183,L$9,FALSE))="","",(VLOOKUP($E72,'Adj NEA Backsheet'!$D$5:$CB$183,L$9,FALSE))),"")</f>
        <v>10103.662901744074</v>
      </c>
      <c r="M72" s="122">
        <f ca="1">IFERROR(IF((VLOOKUP($E72,'Adj NEA Backsheet'!$D$5:$CB$183,M$9,FALSE))="","",(VLOOKUP($E72,'Adj NEA Backsheet'!$D$5:$CB$183,M$9,FALSE))),"")</f>
        <v>10104.735565740433</v>
      </c>
      <c r="N72" s="124">
        <f ca="1">IFERROR(IF((VLOOKUP($E72,'Adj NEA Backsheet'!$D$5:$CB$183,N$9,FALSE))="","",(VLOOKUP($E72,'Adj NEA Backsheet'!$D$5:$CB$183,N$9,FALSE))),"")</f>
        <v>9882.5746113208279</v>
      </c>
      <c r="O72" s="175">
        <f ca="1">IFERROR(IF((VLOOKUP($E72,'Adj NEA Backsheet'!$D$5:$CB$183,O$9,FALSE))="","",(VLOOKUP($E72,'Adj NEA Backsheet'!$D$5:$CB$183,O$9,FALSE))),"")</f>
        <v>8487.4031030593887</v>
      </c>
      <c r="P72" s="123">
        <f ca="1">IFERROR(IF((VLOOKUP($E72,'Adj NEA Backsheet'!$D$5:$CB$183,P$9,FALSE))="","",(VLOOKUP($E72,'Adj NEA Backsheet'!$D$5:$CB$183,P$9,FALSE))),"")</f>
        <v>8788.1488361738484</v>
      </c>
      <c r="Q72" s="124">
        <f ca="1">IFERROR(IF((VLOOKUP($E72,'NEA Backsheet'!$D$5:$CB$183,Q$9,FALSE))="","",(VLOOKUP($E72,'NEA Backsheet'!$D$5:$CB$183,Q$9,FALSE))),"")</f>
        <v>9365.8201633724293</v>
      </c>
      <c r="R72" s="236">
        <f ca="1">IFERROR(IF((VLOOKUP($E72,'NEA Backsheet'!$D$5:$CB$183,R$9,FALSE))="","",(VLOOKUP($E72,'NEA Backsheet'!$D$5:$CB$183,R$9,FALSE))),"")</f>
        <v>0</v>
      </c>
    </row>
    <row r="73" spans="1:18" ht="15" customHeight="1" x14ac:dyDescent="0.3">
      <c r="A73" s="57">
        <v>59</v>
      </c>
      <c r="B73" s="98" t="str">
        <f ca="1">IFERROR(IF((VLOOKUP($E73,'Org List'!$AJ$10:$AL$188,3,FALSE))="","",(VLOOKUP($E73,'Org List'!$AJ$10:$AL$188,3,FALSE))),"")</f>
        <v>North of England Commissioning Region</v>
      </c>
      <c r="C73" s="99" t="str">
        <f ca="1">IFERROR(IF((VLOOKUP($E73,'Org List'!$AO$10:$AQ$188,3,FALSE))="","",(VLOOKUP($E73,'Org List'!$AO$10:$AQ$188,3,FALSE))),"")</f>
        <v>North West Region</v>
      </c>
      <c r="D73" s="114" t="str">
        <f ca="1">IFERROR(IF((VLOOKUP($E73,'Org List'!$AT$10:$AV$188,3,FALSE))="","",(VLOOKUP($E73,'Org List'!$AT$10:$AV$188,3,FALSE))),"")</f>
        <v>NHS England North (Cumbria And North East)</v>
      </c>
      <c r="E73" s="98" t="str">
        <f t="shared" ca="1" si="1"/>
        <v>E10000006</v>
      </c>
      <c r="F73" s="100" t="str">
        <f ca="1">IF(E73="","",VLOOKUP(E73,'Org List'!$J$9:$K$488,2,0))</f>
        <v>Cumbria</v>
      </c>
      <c r="G73" s="121">
        <f ca="1">IFERROR(IF((VLOOKUP($E73,'Adj NEA Backsheet'!$D$5:$CB$183,G$9,FALSE))="","",(VLOOKUP($E73,'Adj NEA Backsheet'!$D$5:$CB$183,G$9,FALSE))),"")</f>
        <v>13741.049727078325</v>
      </c>
      <c r="H73" s="122">
        <f ca="1">IFERROR(IF((VLOOKUP($E73,'Adj NEA Backsheet'!$D$5:$CB$183,H$9,FALSE))="","",(VLOOKUP($E73,'Adj NEA Backsheet'!$D$5:$CB$183,H$9,FALSE))),"")</f>
        <v>13775.928923707081</v>
      </c>
      <c r="I73" s="122">
        <f ca="1">IFERROR(IF((VLOOKUP($E73,'Adj NEA Backsheet'!$D$5:$CB$183,I$9,FALSE))="","",(VLOOKUP($E73,'Adj NEA Backsheet'!$D$5:$CB$183,I$9,FALSE))),"")</f>
        <v>14805.401991292827</v>
      </c>
      <c r="J73" s="123">
        <f ca="1">IFERROR(IF((VLOOKUP($E73,'Adj NEA Backsheet'!$D$5:$CB$183,J$9,FALSE))="","",(VLOOKUP($E73,'Adj NEA Backsheet'!$D$5:$CB$183,J$9,FALSE))),"")</f>
        <v>14499.109682748611</v>
      </c>
      <c r="K73" s="121">
        <f ca="1">IFERROR(IF((VLOOKUP($E73,'Adj NEA Backsheet'!$D$5:$CB$183,K$9,FALSE))="","",(VLOOKUP($E73,'Adj NEA Backsheet'!$D$5:$CB$183,K$9,FALSE))),"")</f>
        <v>13764.982647843754</v>
      </c>
      <c r="L73" s="122">
        <f ca="1">IFERROR(IF((VLOOKUP($E73,'Adj NEA Backsheet'!$D$5:$CB$183,L$9,FALSE))="","",(VLOOKUP($E73,'Adj NEA Backsheet'!$D$5:$CB$183,L$9,FALSE))),"")</f>
        <v>13469.71057990537</v>
      </c>
      <c r="M73" s="122">
        <f ca="1">IFERROR(IF((VLOOKUP($E73,'Adj NEA Backsheet'!$D$5:$CB$183,M$9,FALSE))="","",(VLOOKUP($E73,'Adj NEA Backsheet'!$D$5:$CB$183,M$9,FALSE))),"")</f>
        <v>14663.095669480281</v>
      </c>
      <c r="N73" s="124">
        <f ca="1">IFERROR(IF((VLOOKUP($E73,'Adj NEA Backsheet'!$D$5:$CB$183,N$9,FALSE))="","",(VLOOKUP($E73,'Adj NEA Backsheet'!$D$5:$CB$183,N$9,FALSE))),"")</f>
        <v>14000.979262198427</v>
      </c>
      <c r="O73" s="175">
        <f ca="1">IFERROR(IF((VLOOKUP($E73,'Adj NEA Backsheet'!$D$5:$CB$183,O$9,FALSE))="","",(VLOOKUP($E73,'Adj NEA Backsheet'!$D$5:$CB$183,O$9,FALSE))),"")</f>
        <v>14578.691043758972</v>
      </c>
      <c r="P73" s="123">
        <f ca="1">IFERROR(IF((VLOOKUP($E73,'Adj NEA Backsheet'!$D$5:$CB$183,P$9,FALSE))="","",(VLOOKUP($E73,'Adj NEA Backsheet'!$D$5:$CB$183,P$9,FALSE))),"")</f>
        <v>14023.909456572146</v>
      </c>
      <c r="Q73" s="124">
        <f ca="1">IFERROR(IF((VLOOKUP($E73,'NEA Backsheet'!$D$5:$CB$183,Q$9,FALSE))="","",(VLOOKUP($E73,'NEA Backsheet'!$D$5:$CB$183,Q$9,FALSE))),"")</f>
        <v>15426.238207737897</v>
      </c>
      <c r="R73" s="236">
        <f ca="1">IFERROR(IF((VLOOKUP($E73,'NEA Backsheet'!$D$5:$CB$183,R$9,FALSE))="","",(VLOOKUP($E73,'NEA Backsheet'!$D$5:$CB$183,R$9,FALSE))),"")</f>
        <v>0</v>
      </c>
    </row>
    <row r="74" spans="1:18" ht="15" customHeight="1" x14ac:dyDescent="0.3">
      <c r="A74" s="57">
        <v>60</v>
      </c>
      <c r="B74" s="98" t="str">
        <f ca="1">IFERROR(IF((VLOOKUP($E74,'Org List'!$AJ$10:$AL$188,3,FALSE))="","",(VLOOKUP($E74,'Org List'!$AJ$10:$AL$188,3,FALSE))),"")</f>
        <v>North of England Commissioning Region</v>
      </c>
      <c r="C74" s="99" t="str">
        <f ca="1">IFERROR(IF((VLOOKUP($E74,'Org List'!$AO$10:$AQ$188,3,FALSE))="","",(VLOOKUP($E74,'Org List'!$AO$10:$AQ$188,3,FALSE))),"")</f>
        <v>North East Region</v>
      </c>
      <c r="D74" s="114" t="str">
        <f ca="1">IFERROR(IF((VLOOKUP($E74,'Org List'!$AT$10:$AV$188,3,FALSE))="","",(VLOOKUP($E74,'Org List'!$AT$10:$AV$188,3,FALSE))),"")</f>
        <v>NHS England North (Cumbria And North East)</v>
      </c>
      <c r="E74" s="98" t="str">
        <f t="shared" ca="1" si="1"/>
        <v>E06000005</v>
      </c>
      <c r="F74" s="100" t="str">
        <f ca="1">IF(E74="","",VLOOKUP(E74,'Org List'!$J$9:$K$488,2,0))</f>
        <v>Darlington</v>
      </c>
      <c r="G74" s="121">
        <f ca="1">IFERROR(IF((VLOOKUP($E74,'Adj NEA Backsheet'!$D$5:$CB$183,G$9,FALSE))="","",(VLOOKUP($E74,'Adj NEA Backsheet'!$D$5:$CB$183,G$9,FALSE))),"")</f>
        <v>3258.6982612350243</v>
      </c>
      <c r="H74" s="122">
        <f ca="1">IFERROR(IF((VLOOKUP($E74,'Adj NEA Backsheet'!$D$5:$CB$183,H$9,FALSE))="","",(VLOOKUP($E74,'Adj NEA Backsheet'!$D$5:$CB$183,H$9,FALSE))),"")</f>
        <v>3100.094766774273</v>
      </c>
      <c r="I74" s="122">
        <f ca="1">IFERROR(IF((VLOOKUP($E74,'Adj NEA Backsheet'!$D$5:$CB$183,I$9,FALSE))="","",(VLOOKUP($E74,'Adj NEA Backsheet'!$D$5:$CB$183,I$9,FALSE))),"")</f>
        <v>3425.7551019784992</v>
      </c>
      <c r="J74" s="123">
        <f ca="1">IFERROR(IF((VLOOKUP($E74,'Adj NEA Backsheet'!$D$5:$CB$183,J$9,FALSE))="","",(VLOOKUP($E74,'Adj NEA Backsheet'!$D$5:$CB$183,J$9,FALSE))),"")</f>
        <v>3452.4621816140461</v>
      </c>
      <c r="K74" s="121">
        <f ca="1">IFERROR(IF((VLOOKUP($E74,'Adj NEA Backsheet'!$D$5:$CB$183,K$9,FALSE))="","",(VLOOKUP($E74,'Adj NEA Backsheet'!$D$5:$CB$183,K$9,FALSE))),"")</f>
        <v>3308.9338602139842</v>
      </c>
      <c r="L74" s="122">
        <f ca="1">IFERROR(IF((VLOOKUP($E74,'Adj NEA Backsheet'!$D$5:$CB$183,L$9,FALSE))="","",(VLOOKUP($E74,'Adj NEA Backsheet'!$D$5:$CB$183,L$9,FALSE))),"")</f>
        <v>3279.2832112650367</v>
      </c>
      <c r="M74" s="122">
        <f ca="1">IFERROR(IF((VLOOKUP($E74,'Adj NEA Backsheet'!$D$5:$CB$183,M$9,FALSE))="","",(VLOOKUP($E74,'Adj NEA Backsheet'!$D$5:$CB$183,M$9,FALSE))),"")</f>
        <v>3517.2139110448752</v>
      </c>
      <c r="N74" s="124">
        <f ca="1">IFERROR(IF((VLOOKUP($E74,'Adj NEA Backsheet'!$D$5:$CB$183,N$9,FALSE))="","",(VLOOKUP($E74,'Adj NEA Backsheet'!$D$5:$CB$183,N$9,FALSE))),"")</f>
        <v>3337.0345307909101</v>
      </c>
      <c r="O74" s="175">
        <f ca="1">IFERROR(IF((VLOOKUP($E74,'Adj NEA Backsheet'!$D$5:$CB$183,O$9,FALSE))="","",(VLOOKUP($E74,'Adj NEA Backsheet'!$D$5:$CB$183,O$9,FALSE))),"")</f>
        <v>3268.3498238702732</v>
      </c>
      <c r="P74" s="123">
        <f ca="1">IFERROR(IF((VLOOKUP($E74,'Adj NEA Backsheet'!$D$5:$CB$183,P$9,FALSE))="","",(VLOOKUP($E74,'Adj NEA Backsheet'!$D$5:$CB$183,P$9,FALSE))),"")</f>
        <v>3241.6335758385931</v>
      </c>
      <c r="Q74" s="124">
        <f ca="1">IFERROR(IF((VLOOKUP($E74,'NEA Backsheet'!$D$5:$CB$183,Q$9,FALSE))="","",(VLOOKUP($E74,'NEA Backsheet'!$D$5:$CB$183,Q$9,FALSE))),"")</f>
        <v>3613.0797879177808</v>
      </c>
      <c r="R74" s="236">
        <f ca="1">IFERROR(IF((VLOOKUP($E74,'NEA Backsheet'!$D$5:$CB$183,R$9,FALSE))="","",(VLOOKUP($E74,'NEA Backsheet'!$D$5:$CB$183,R$9,FALSE))),"")</f>
        <v>0</v>
      </c>
    </row>
    <row r="75" spans="1:18" ht="15" customHeight="1" x14ac:dyDescent="0.3">
      <c r="A75" s="57">
        <v>61</v>
      </c>
      <c r="B75" s="98" t="str">
        <f ca="1">IFERROR(IF((VLOOKUP($E75,'Org List'!$AJ$10:$AL$188,3,FALSE))="","",(VLOOKUP($E75,'Org List'!$AJ$10:$AL$188,3,FALSE))),"")</f>
        <v>Midlands and East of England Commissioning Region</v>
      </c>
      <c r="C75" s="99" t="str">
        <f ca="1">IFERROR(IF((VLOOKUP($E75,'Org List'!$AO$10:$AQ$188,3,FALSE))="","",(VLOOKUP($E75,'Org List'!$AO$10:$AQ$188,3,FALSE))),"")</f>
        <v>East Midlands Region</v>
      </c>
      <c r="D75" s="114" t="str">
        <f ca="1">IFERROR(IF((VLOOKUP($E75,'Org List'!$AT$10:$AV$188,3,FALSE))="","",(VLOOKUP($E75,'Org List'!$AT$10:$AV$188,3,FALSE))),"")</f>
        <v>NHS England Midlands And East (North Midlands)</v>
      </c>
      <c r="E75" s="98" t="str">
        <f t="shared" ca="1" si="1"/>
        <v>E06000015</v>
      </c>
      <c r="F75" s="100" t="str">
        <f ca="1">IF(E75="","",VLOOKUP(E75,'Org List'!$J$9:$K$488,2,0))</f>
        <v>Derby</v>
      </c>
      <c r="G75" s="121">
        <f ca="1">IFERROR(IF((VLOOKUP($E75,'Adj NEA Backsheet'!$D$5:$CB$183,G$9,FALSE))="","",(VLOOKUP($E75,'Adj NEA Backsheet'!$D$5:$CB$183,G$9,FALSE))),"")</f>
        <v>6701.1448209026312</v>
      </c>
      <c r="H75" s="122">
        <f ca="1">IFERROR(IF((VLOOKUP($E75,'Adj NEA Backsheet'!$D$5:$CB$183,H$9,FALSE))="","",(VLOOKUP($E75,'Adj NEA Backsheet'!$D$5:$CB$183,H$9,FALSE))),"")</f>
        <v>6592.0366297788159</v>
      </c>
      <c r="I75" s="122">
        <f ca="1">IFERROR(IF((VLOOKUP($E75,'Adj NEA Backsheet'!$D$5:$CB$183,I$9,FALSE))="","",(VLOOKUP($E75,'Adj NEA Backsheet'!$D$5:$CB$183,I$9,FALSE))),"")</f>
        <v>6916.8587217024697</v>
      </c>
      <c r="J75" s="123">
        <f ca="1">IFERROR(IF((VLOOKUP($E75,'Adj NEA Backsheet'!$D$5:$CB$183,J$9,FALSE))="","",(VLOOKUP($E75,'Adj NEA Backsheet'!$D$5:$CB$183,J$9,FALSE))),"")</f>
        <v>6881.8239814333547</v>
      </c>
      <c r="K75" s="121">
        <f ca="1">IFERROR(IF((VLOOKUP($E75,'Adj NEA Backsheet'!$D$5:$CB$183,K$9,FALSE))="","",(VLOOKUP($E75,'Adj NEA Backsheet'!$D$5:$CB$183,K$9,FALSE))),"")</f>
        <v>6720.163679905866</v>
      </c>
      <c r="L75" s="122">
        <f ca="1">IFERROR(IF((VLOOKUP($E75,'Adj NEA Backsheet'!$D$5:$CB$183,L$9,FALSE))="","",(VLOOKUP($E75,'Adj NEA Backsheet'!$D$5:$CB$183,L$9,FALSE))),"")</f>
        <v>6667.6115695021927</v>
      </c>
      <c r="M75" s="122">
        <f ca="1">IFERROR(IF((VLOOKUP($E75,'Adj NEA Backsheet'!$D$5:$CB$183,M$9,FALSE))="","",(VLOOKUP($E75,'Adj NEA Backsheet'!$D$5:$CB$183,M$9,FALSE))),"")</f>
        <v>6897.8398626992357</v>
      </c>
      <c r="N75" s="124">
        <f ca="1">IFERROR(IF((VLOOKUP($E75,'Adj NEA Backsheet'!$D$5:$CB$183,N$9,FALSE))="","",(VLOOKUP($E75,'Adj NEA Backsheet'!$D$5:$CB$183,N$9,FALSE))),"")</f>
        <v>6898.840855278354</v>
      </c>
      <c r="O75" s="175">
        <f ca="1">IFERROR(IF((VLOOKUP($E75,'Adj NEA Backsheet'!$D$5:$CB$183,O$9,FALSE))="","",(VLOOKUP($E75,'Adj NEA Backsheet'!$D$5:$CB$183,O$9,FALSE))),"")</f>
        <v>6628.5728589166083</v>
      </c>
      <c r="P75" s="123">
        <f ca="1">IFERROR(IF((VLOOKUP($E75,'Adj NEA Backsheet'!$D$5:$CB$183,P$9,FALSE))="","",(VLOOKUP($E75,'Adj NEA Backsheet'!$D$5:$CB$183,P$9,FALSE))),"")</f>
        <v>6654.0981696841063</v>
      </c>
      <c r="Q75" s="124">
        <f ca="1">IFERROR(IF((VLOOKUP($E75,'NEA Backsheet'!$D$5:$CB$183,Q$9,FALSE))="","",(VLOOKUP($E75,'NEA Backsheet'!$D$5:$CB$183,Q$9,FALSE))),"")</f>
        <v>7093.5339119167229</v>
      </c>
      <c r="R75" s="236">
        <f ca="1">IFERROR(IF((VLOOKUP($E75,'NEA Backsheet'!$D$5:$CB$183,R$9,FALSE))="","",(VLOOKUP($E75,'NEA Backsheet'!$D$5:$CB$183,R$9,FALSE))),"")</f>
        <v>0</v>
      </c>
    </row>
    <row r="76" spans="1:18" ht="15" customHeight="1" x14ac:dyDescent="0.3">
      <c r="A76" s="57">
        <v>62</v>
      </c>
      <c r="B76" s="98" t="str">
        <f ca="1">IFERROR(IF((VLOOKUP($E76,'Org List'!$AJ$10:$AL$188,3,FALSE))="","",(VLOOKUP($E76,'Org List'!$AJ$10:$AL$188,3,FALSE))),"")</f>
        <v>Midlands and East of England Commissioning Region</v>
      </c>
      <c r="C76" s="99" t="str">
        <f ca="1">IFERROR(IF((VLOOKUP($E76,'Org List'!$AO$10:$AQ$188,3,FALSE))="","",(VLOOKUP($E76,'Org List'!$AO$10:$AQ$188,3,FALSE))),"")</f>
        <v>East Midlands Region</v>
      </c>
      <c r="D76" s="114" t="str">
        <f ca="1">IFERROR(IF((VLOOKUP($E76,'Org List'!$AT$10:$AV$188,3,FALSE))="","",(VLOOKUP($E76,'Org List'!$AT$10:$AV$188,3,FALSE))),"")</f>
        <v>NHS England Midlands And East (North Midlands)</v>
      </c>
      <c r="E76" s="98" t="str">
        <f t="shared" ca="1" si="1"/>
        <v>E10000007</v>
      </c>
      <c r="F76" s="100" t="str">
        <f ca="1">IF(E76="","",VLOOKUP(E76,'Org List'!$J$9:$K$488,2,0))</f>
        <v>Derbyshire</v>
      </c>
      <c r="G76" s="121">
        <f ca="1">IFERROR(IF((VLOOKUP($E76,'Adj NEA Backsheet'!$D$5:$CB$183,G$9,FALSE))="","",(VLOOKUP($E76,'Adj NEA Backsheet'!$D$5:$CB$183,G$9,FALSE))),"")</f>
        <v>22117.178462224143</v>
      </c>
      <c r="H76" s="122">
        <f ca="1">IFERROR(IF((VLOOKUP($E76,'Adj NEA Backsheet'!$D$5:$CB$183,H$9,FALSE))="","",(VLOOKUP($E76,'Adj NEA Backsheet'!$D$5:$CB$183,H$9,FALSE))),"")</f>
        <v>22076.006353295095</v>
      </c>
      <c r="I76" s="122">
        <f ca="1">IFERROR(IF((VLOOKUP($E76,'Adj NEA Backsheet'!$D$5:$CB$183,I$9,FALSE))="","",(VLOOKUP($E76,'Adj NEA Backsheet'!$D$5:$CB$183,I$9,FALSE))),"")</f>
        <v>23332.472775716717</v>
      </c>
      <c r="J76" s="123">
        <f ca="1">IFERROR(IF((VLOOKUP($E76,'Adj NEA Backsheet'!$D$5:$CB$183,J$9,FALSE))="","",(VLOOKUP($E76,'Adj NEA Backsheet'!$D$5:$CB$183,J$9,FALSE))),"")</f>
        <v>23190.098389931256</v>
      </c>
      <c r="K76" s="121">
        <f ca="1">IFERROR(IF((VLOOKUP($E76,'Adj NEA Backsheet'!$D$5:$CB$183,K$9,FALSE))="","",(VLOOKUP($E76,'Adj NEA Backsheet'!$D$5:$CB$183,K$9,FALSE))),"")</f>
        <v>22627.074494416614</v>
      </c>
      <c r="L76" s="122">
        <f ca="1">IFERROR(IF((VLOOKUP($E76,'Adj NEA Backsheet'!$D$5:$CB$183,L$9,FALSE))="","",(VLOOKUP($E76,'Adj NEA Backsheet'!$D$5:$CB$183,L$9,FALSE))),"")</f>
        <v>22270.219717953438</v>
      </c>
      <c r="M76" s="122">
        <f ca="1">IFERROR(IF((VLOOKUP($E76,'Adj NEA Backsheet'!$D$5:$CB$183,M$9,FALSE))="","",(VLOOKUP($E76,'Adj NEA Backsheet'!$D$5:$CB$183,M$9,FALSE))),"")</f>
        <v>23128.933787972037</v>
      </c>
      <c r="N76" s="124">
        <f ca="1">IFERROR(IF((VLOOKUP($E76,'Adj NEA Backsheet'!$D$5:$CB$183,N$9,FALSE))="","",(VLOOKUP($E76,'Adj NEA Backsheet'!$D$5:$CB$183,N$9,FALSE))),"")</f>
        <v>23170.178670054956</v>
      </c>
      <c r="O76" s="175">
        <f ca="1">IFERROR(IF((VLOOKUP($E76,'Adj NEA Backsheet'!$D$5:$CB$183,O$9,FALSE))="","",(VLOOKUP($E76,'Adj NEA Backsheet'!$D$5:$CB$183,O$9,FALSE))),"")</f>
        <v>22434.505378793001</v>
      </c>
      <c r="P76" s="123">
        <f ca="1">IFERROR(IF((VLOOKUP($E76,'Adj NEA Backsheet'!$D$5:$CB$183,P$9,FALSE))="","",(VLOOKUP($E76,'Adj NEA Backsheet'!$D$5:$CB$183,P$9,FALSE))),"")</f>
        <v>22868.607287008559</v>
      </c>
      <c r="Q76" s="124">
        <f ca="1">IFERROR(IF((VLOOKUP($E76,'NEA Backsheet'!$D$5:$CB$183,Q$9,FALSE))="","",(VLOOKUP($E76,'NEA Backsheet'!$D$5:$CB$183,Q$9,FALSE))),"")</f>
        <v>24129.825729806362</v>
      </c>
      <c r="R76" s="236">
        <f ca="1">IFERROR(IF((VLOOKUP($E76,'NEA Backsheet'!$D$5:$CB$183,R$9,FALSE))="","",(VLOOKUP($E76,'NEA Backsheet'!$D$5:$CB$183,R$9,FALSE))),"")</f>
        <v>0</v>
      </c>
    </row>
    <row r="77" spans="1:18" ht="15" customHeight="1" x14ac:dyDescent="0.3">
      <c r="A77" s="57">
        <v>63</v>
      </c>
      <c r="B77" s="98" t="str">
        <f ca="1">IFERROR(IF((VLOOKUP($E77,'Org List'!$AJ$10:$AL$188,3,FALSE))="","",(VLOOKUP($E77,'Org List'!$AJ$10:$AL$188,3,FALSE))),"")</f>
        <v>South West England Commissioning Region</v>
      </c>
      <c r="C77" s="99" t="str">
        <f ca="1">IFERROR(IF((VLOOKUP($E77,'Org List'!$AO$10:$AQ$188,3,FALSE))="","",(VLOOKUP($E77,'Org List'!$AO$10:$AQ$188,3,FALSE))),"")</f>
        <v>South West Region</v>
      </c>
      <c r="D77" s="114" t="str">
        <f ca="1">IFERROR(IF((VLOOKUP($E77,'Org List'!$AT$10:$AV$188,3,FALSE))="","",(VLOOKUP($E77,'Org List'!$AT$10:$AV$188,3,FALSE))),"")</f>
        <v>NHS England South West (South West South)</v>
      </c>
      <c r="E77" s="98" t="str">
        <f t="shared" ca="1" si="1"/>
        <v>E10000008</v>
      </c>
      <c r="F77" s="100" t="str">
        <f ca="1">IF(E77="","",VLOOKUP(E77,'Org List'!$J$9:$K$488,2,0))</f>
        <v>Devon</v>
      </c>
      <c r="G77" s="121">
        <f ca="1">IFERROR(IF((VLOOKUP($E77,'Adj NEA Backsheet'!$D$5:$CB$183,G$9,FALSE))="","",(VLOOKUP($E77,'Adj NEA Backsheet'!$D$5:$CB$183,G$9,FALSE))),"")</f>
        <v>21086.062042340302</v>
      </c>
      <c r="H77" s="122">
        <f ca="1">IFERROR(IF((VLOOKUP($E77,'Adj NEA Backsheet'!$D$5:$CB$183,H$9,FALSE))="","",(VLOOKUP($E77,'Adj NEA Backsheet'!$D$5:$CB$183,H$9,FALSE))),"")</f>
        <v>20970.977689387961</v>
      </c>
      <c r="I77" s="122">
        <f ca="1">IFERROR(IF((VLOOKUP($E77,'Adj NEA Backsheet'!$D$5:$CB$183,I$9,FALSE))="","",(VLOOKUP($E77,'Adj NEA Backsheet'!$D$5:$CB$183,I$9,FALSE))),"")</f>
        <v>22597.222759997989</v>
      </c>
      <c r="J77" s="123">
        <f ca="1">IFERROR(IF((VLOOKUP($E77,'Adj NEA Backsheet'!$D$5:$CB$183,J$9,FALSE))="","",(VLOOKUP($E77,'Adj NEA Backsheet'!$D$5:$CB$183,J$9,FALSE))),"")</f>
        <v>21988.378465728187</v>
      </c>
      <c r="K77" s="121">
        <f ca="1">IFERROR(IF((VLOOKUP($E77,'Adj NEA Backsheet'!$D$5:$CB$183,K$9,FALSE))="","",(VLOOKUP($E77,'Adj NEA Backsheet'!$D$5:$CB$183,K$9,FALSE))),"")</f>
        <v>21868.629819877002</v>
      </c>
      <c r="L77" s="122">
        <f ca="1">IFERROR(IF((VLOOKUP($E77,'Adj NEA Backsheet'!$D$5:$CB$183,L$9,FALSE))="","",(VLOOKUP($E77,'Adj NEA Backsheet'!$D$5:$CB$183,L$9,FALSE))),"")</f>
        <v>21747.005340875956</v>
      </c>
      <c r="M77" s="122">
        <f ca="1">IFERROR(IF((VLOOKUP($E77,'Adj NEA Backsheet'!$D$5:$CB$183,M$9,FALSE))="","",(VLOOKUP($E77,'Adj NEA Backsheet'!$D$5:$CB$183,M$9,FALSE))),"")</f>
        <v>22848.009351267669</v>
      </c>
      <c r="N77" s="124">
        <f ca="1">IFERROR(IF((VLOOKUP($E77,'Adj NEA Backsheet'!$D$5:$CB$183,N$9,FALSE))="","",(VLOOKUP($E77,'Adj NEA Backsheet'!$D$5:$CB$183,N$9,FALSE))),"")</f>
        <v>22655.665233404383</v>
      </c>
      <c r="O77" s="175">
        <f ca="1">IFERROR(IF((VLOOKUP($E77,'Adj NEA Backsheet'!$D$5:$CB$183,O$9,FALSE))="","",(VLOOKUP($E77,'Adj NEA Backsheet'!$D$5:$CB$183,O$9,FALSE))),"")</f>
        <v>21953.777594769046</v>
      </c>
      <c r="P77" s="123">
        <f ca="1">IFERROR(IF((VLOOKUP($E77,'Adj NEA Backsheet'!$D$5:$CB$183,P$9,FALSE))="","",(VLOOKUP($E77,'Adj NEA Backsheet'!$D$5:$CB$183,P$9,FALSE))),"")</f>
        <v>21233.705993570868</v>
      </c>
      <c r="Q77" s="124">
        <f ca="1">IFERROR(IF((VLOOKUP($E77,'NEA Backsheet'!$D$5:$CB$183,Q$9,FALSE))="","",(VLOOKUP($E77,'NEA Backsheet'!$D$5:$CB$183,Q$9,FALSE))),"")</f>
        <v>22889.280554620596</v>
      </c>
      <c r="R77" s="236">
        <f ca="1">IFERROR(IF((VLOOKUP($E77,'NEA Backsheet'!$D$5:$CB$183,R$9,FALSE))="","",(VLOOKUP($E77,'NEA Backsheet'!$D$5:$CB$183,R$9,FALSE))),"")</f>
        <v>0</v>
      </c>
    </row>
    <row r="78" spans="1:18" ht="15" customHeight="1" x14ac:dyDescent="0.3">
      <c r="A78" s="57">
        <v>64</v>
      </c>
      <c r="B78" s="98" t="str">
        <f ca="1">IFERROR(IF((VLOOKUP($E78,'Org List'!$AJ$10:$AL$188,3,FALSE))="","",(VLOOKUP($E78,'Org List'!$AJ$10:$AL$188,3,FALSE))),"")</f>
        <v>North of England Commissioning Region</v>
      </c>
      <c r="C78" s="99" t="str">
        <f ca="1">IFERROR(IF((VLOOKUP($E78,'Org List'!$AO$10:$AQ$188,3,FALSE))="","",(VLOOKUP($E78,'Org List'!$AO$10:$AQ$188,3,FALSE))),"")</f>
        <v>Yorkshire and The Humber Region</v>
      </c>
      <c r="D78" s="114" t="str">
        <f ca="1">IFERROR(IF((VLOOKUP($E78,'Org List'!$AT$10:$AV$188,3,FALSE))="","",(VLOOKUP($E78,'Org List'!$AT$10:$AV$188,3,FALSE))),"")</f>
        <v>NHS England North (Yorkshire And Humber)</v>
      </c>
      <c r="E78" s="98" t="str">
        <f t="shared" ref="E78:E109" ca="1" si="2">IF($A78&gt;$U$5-1,"",INDIRECT("'Comms by AT'!D"&amp;$A78+$U$4))</f>
        <v>E08000017</v>
      </c>
      <c r="F78" s="100" t="str">
        <f ca="1">IF(E78="","",VLOOKUP(E78,'Org List'!$J$9:$K$488,2,0))</f>
        <v>Doncaster</v>
      </c>
      <c r="G78" s="121">
        <f ca="1">IFERROR(IF((VLOOKUP($E78,'Adj NEA Backsheet'!$D$5:$CB$183,G$9,FALSE))="","",(VLOOKUP($E78,'Adj NEA Backsheet'!$D$5:$CB$183,G$9,FALSE))),"")</f>
        <v>9379.6310337043597</v>
      </c>
      <c r="H78" s="122">
        <f ca="1">IFERROR(IF((VLOOKUP($E78,'Adj NEA Backsheet'!$D$5:$CB$183,H$9,FALSE))="","",(VLOOKUP($E78,'Adj NEA Backsheet'!$D$5:$CB$183,H$9,FALSE))),"")</f>
        <v>9450.0496637829456</v>
      </c>
      <c r="I78" s="122">
        <f ca="1">IFERROR(IF((VLOOKUP($E78,'Adj NEA Backsheet'!$D$5:$CB$183,I$9,FALSE))="","",(VLOOKUP($E78,'Adj NEA Backsheet'!$D$5:$CB$183,I$9,FALSE))),"")</f>
        <v>9376.5111643605451</v>
      </c>
      <c r="J78" s="123">
        <f ca="1">IFERROR(IF((VLOOKUP($E78,'Adj NEA Backsheet'!$D$5:$CB$183,J$9,FALSE))="","",(VLOOKUP($E78,'Adj NEA Backsheet'!$D$5:$CB$183,J$9,FALSE))),"")</f>
        <v>9761.6977432354397</v>
      </c>
      <c r="K78" s="121">
        <f ca="1">IFERROR(IF((VLOOKUP($E78,'Adj NEA Backsheet'!$D$5:$CB$183,K$9,FALSE))="","",(VLOOKUP($E78,'Adj NEA Backsheet'!$D$5:$CB$183,K$9,FALSE))),"")</f>
        <v>9178.6118007473542</v>
      </c>
      <c r="L78" s="122">
        <f ca="1">IFERROR(IF((VLOOKUP($E78,'Adj NEA Backsheet'!$D$5:$CB$183,L$9,FALSE))="","",(VLOOKUP($E78,'Adj NEA Backsheet'!$D$5:$CB$183,L$9,FALSE))),"")</f>
        <v>9297.2642632707721</v>
      </c>
      <c r="M78" s="122">
        <f ca="1">IFERROR(IF((VLOOKUP($E78,'Adj NEA Backsheet'!$D$5:$CB$183,M$9,FALSE))="","",(VLOOKUP($E78,'Adj NEA Backsheet'!$D$5:$CB$183,M$9,FALSE))),"")</f>
        <v>9435.9146851245641</v>
      </c>
      <c r="N78" s="124">
        <f ca="1">IFERROR(IF((VLOOKUP($E78,'Adj NEA Backsheet'!$D$5:$CB$183,N$9,FALSE))="","",(VLOOKUP($E78,'Adj NEA Backsheet'!$D$5:$CB$183,N$9,FALSE))),"")</f>
        <v>10362.184157622381</v>
      </c>
      <c r="O78" s="175">
        <f ca="1">IFERROR(IF((VLOOKUP($E78,'Adj NEA Backsheet'!$D$5:$CB$183,O$9,FALSE))="","",(VLOOKUP($E78,'Adj NEA Backsheet'!$D$5:$CB$183,O$9,FALSE))),"")</f>
        <v>9278.0899982980791</v>
      </c>
      <c r="P78" s="123">
        <f ca="1">IFERROR(IF((VLOOKUP($E78,'Adj NEA Backsheet'!$D$5:$CB$183,P$9,FALSE))="","",(VLOOKUP($E78,'Adj NEA Backsheet'!$D$5:$CB$183,P$9,FALSE))),"")</f>
        <v>9337.866379284962</v>
      </c>
      <c r="Q78" s="124">
        <f ca="1">IFERROR(IF((VLOOKUP($E78,'NEA Backsheet'!$D$5:$CB$183,Q$9,FALSE))="","",(VLOOKUP($E78,'NEA Backsheet'!$D$5:$CB$183,Q$9,FALSE))),"")</f>
        <v>9638.018671433183</v>
      </c>
      <c r="R78" s="236">
        <f ca="1">IFERROR(IF((VLOOKUP($E78,'NEA Backsheet'!$D$5:$CB$183,R$9,FALSE))="","",(VLOOKUP($E78,'NEA Backsheet'!$D$5:$CB$183,R$9,FALSE))),"")</f>
        <v>0</v>
      </c>
    </row>
    <row r="79" spans="1:18" ht="15" customHeight="1" x14ac:dyDescent="0.3">
      <c r="A79" s="57">
        <v>65</v>
      </c>
      <c r="B79" s="98" t="str">
        <f ca="1">IFERROR(IF((VLOOKUP($E79,'Org List'!$AJ$10:$AL$188,3,FALSE))="","",(VLOOKUP($E79,'Org List'!$AJ$10:$AL$188,3,FALSE))),"")</f>
        <v>South West England Commissioning Region</v>
      </c>
      <c r="C79" s="99" t="str">
        <f ca="1">IFERROR(IF((VLOOKUP($E79,'Org List'!$AO$10:$AQ$188,3,FALSE))="","",(VLOOKUP($E79,'Org List'!$AO$10:$AQ$188,3,FALSE))),"")</f>
        <v>South West Region</v>
      </c>
      <c r="D79" s="114" t="str">
        <f ca="1">IFERROR(IF((VLOOKUP($E79,'Org List'!$AT$10:$AV$188,3,FALSE))="","",(VLOOKUP($E79,'Org List'!$AT$10:$AV$188,3,FALSE))),"")</f>
        <v>NHS England South West (South West South)</v>
      </c>
      <c r="E79" s="98" t="str">
        <f t="shared" ca="1" si="2"/>
        <v>E10000009</v>
      </c>
      <c r="F79" s="100" t="str">
        <f ca="1">IF(E79="","",VLOOKUP(E79,'Org List'!$J$9:$K$488,2,0))</f>
        <v>Dorset</v>
      </c>
      <c r="G79" s="121">
        <f ca="1">IFERROR(IF((VLOOKUP($E79,'Adj NEA Backsheet'!$D$5:$CB$183,G$9,FALSE))="","",(VLOOKUP($E79,'Adj NEA Backsheet'!$D$5:$CB$183,G$9,FALSE))),"")</f>
        <v>12645.188373095141</v>
      </c>
      <c r="H79" s="122">
        <f ca="1">IFERROR(IF((VLOOKUP($E79,'Adj NEA Backsheet'!$D$5:$CB$183,H$9,FALSE))="","",(VLOOKUP($E79,'Adj NEA Backsheet'!$D$5:$CB$183,H$9,FALSE))),"")</f>
        <v>12723.587629872698</v>
      </c>
      <c r="I79" s="122">
        <f ca="1">IFERROR(IF((VLOOKUP($E79,'Adj NEA Backsheet'!$D$5:$CB$183,I$9,FALSE))="","",(VLOOKUP($E79,'Adj NEA Backsheet'!$D$5:$CB$183,I$9,FALSE))),"")</f>
        <v>13131.424014984754</v>
      </c>
      <c r="J79" s="123">
        <f ca="1">IFERROR(IF((VLOOKUP($E79,'Adj NEA Backsheet'!$D$5:$CB$183,J$9,FALSE))="","",(VLOOKUP($E79,'Adj NEA Backsheet'!$D$5:$CB$183,J$9,FALSE))),"")</f>
        <v>13235.324621838347</v>
      </c>
      <c r="K79" s="121">
        <f ca="1">IFERROR(IF((VLOOKUP($E79,'Adj NEA Backsheet'!$D$5:$CB$183,K$9,FALSE))="","",(VLOOKUP($E79,'Adj NEA Backsheet'!$D$5:$CB$183,K$9,FALSE))),"")</f>
        <v>12888.008057001825</v>
      </c>
      <c r="L79" s="122">
        <f ca="1">IFERROR(IF((VLOOKUP($E79,'Adj NEA Backsheet'!$D$5:$CB$183,L$9,FALSE))="","",(VLOOKUP($E79,'Adj NEA Backsheet'!$D$5:$CB$183,L$9,FALSE))),"")</f>
        <v>12977.683676573934</v>
      </c>
      <c r="M79" s="122">
        <f ca="1">IFERROR(IF((VLOOKUP($E79,'Adj NEA Backsheet'!$D$5:$CB$183,M$9,FALSE))="","",(VLOOKUP($E79,'Adj NEA Backsheet'!$D$5:$CB$183,M$9,FALSE))),"")</f>
        <v>13406.240862340223</v>
      </c>
      <c r="N79" s="124">
        <f ca="1">IFERROR(IF((VLOOKUP($E79,'Adj NEA Backsheet'!$D$5:$CB$183,N$9,FALSE))="","",(VLOOKUP($E79,'Adj NEA Backsheet'!$D$5:$CB$183,N$9,FALSE))),"")</f>
        <v>13099.128241715111</v>
      </c>
      <c r="O79" s="175">
        <f ca="1">IFERROR(IF((VLOOKUP($E79,'Adj NEA Backsheet'!$D$5:$CB$183,O$9,FALSE))="","",(VLOOKUP($E79,'Adj NEA Backsheet'!$D$5:$CB$183,O$9,FALSE))),"")</f>
        <v>13006.946903180493</v>
      </c>
      <c r="P79" s="123">
        <f ca="1">IFERROR(IF((VLOOKUP($E79,'Adj NEA Backsheet'!$D$5:$CB$183,P$9,FALSE))="","",(VLOOKUP($E79,'Adj NEA Backsheet'!$D$5:$CB$183,P$9,FALSE))),"")</f>
        <v>12883.169824311088</v>
      </c>
      <c r="Q79" s="124">
        <f ca="1">IFERROR(IF((VLOOKUP($E79,'NEA Backsheet'!$D$5:$CB$183,Q$9,FALSE))="","",(VLOOKUP($E79,'NEA Backsheet'!$D$5:$CB$183,Q$9,FALSE))),"")</f>
        <v>14017.746326569166</v>
      </c>
      <c r="R79" s="236">
        <f ca="1">IFERROR(IF((VLOOKUP($E79,'NEA Backsheet'!$D$5:$CB$183,R$9,FALSE))="","",(VLOOKUP($E79,'NEA Backsheet'!$D$5:$CB$183,R$9,FALSE))),"")</f>
        <v>0</v>
      </c>
    </row>
    <row r="80" spans="1:18" ht="15" customHeight="1" x14ac:dyDescent="0.3">
      <c r="A80" s="57">
        <v>66</v>
      </c>
      <c r="B80" s="98" t="str">
        <f ca="1">IFERROR(IF((VLOOKUP($E80,'Org List'!$AJ$10:$AL$188,3,FALSE))="","",(VLOOKUP($E80,'Org List'!$AJ$10:$AL$188,3,FALSE))),"")</f>
        <v>Midlands and East of England Commissioning Region</v>
      </c>
      <c r="C80" s="99" t="str">
        <f ca="1">IFERROR(IF((VLOOKUP($E80,'Org List'!$AO$10:$AQ$188,3,FALSE))="","",(VLOOKUP($E80,'Org List'!$AO$10:$AQ$188,3,FALSE))),"")</f>
        <v>West Midlands Region</v>
      </c>
      <c r="D80" s="114" t="str">
        <f ca="1">IFERROR(IF((VLOOKUP($E80,'Org List'!$AT$10:$AV$188,3,FALSE))="","",(VLOOKUP($E80,'Org List'!$AT$10:$AV$188,3,FALSE))),"")</f>
        <v>NHS England Midlands And East (West Midlands)</v>
      </c>
      <c r="E80" s="98" t="str">
        <f t="shared" ca="1" si="2"/>
        <v>E08000027</v>
      </c>
      <c r="F80" s="100" t="str">
        <f ca="1">IF(E80="","",VLOOKUP(E80,'Org List'!$J$9:$K$488,2,0))</f>
        <v>Dudley</v>
      </c>
      <c r="G80" s="121">
        <f ca="1">IFERROR(IF((VLOOKUP($E80,'Adj NEA Backsheet'!$D$5:$CB$183,G$9,FALSE))="","",(VLOOKUP($E80,'Adj NEA Backsheet'!$D$5:$CB$183,G$9,FALSE))),"")</f>
        <v>10914.239006097836</v>
      </c>
      <c r="H80" s="122">
        <f ca="1">IFERROR(IF((VLOOKUP($E80,'Adj NEA Backsheet'!$D$5:$CB$183,H$9,FALSE))="","",(VLOOKUP($E80,'Adj NEA Backsheet'!$D$5:$CB$183,H$9,FALSE))),"")</f>
        <v>9930.0531550322157</v>
      </c>
      <c r="I80" s="122">
        <f ca="1">IFERROR(IF((VLOOKUP($E80,'Adj NEA Backsheet'!$D$5:$CB$183,I$9,FALSE))="","",(VLOOKUP($E80,'Adj NEA Backsheet'!$D$5:$CB$183,I$9,FALSE))),"")</f>
        <v>8085.6071978602185</v>
      </c>
      <c r="J80" s="123">
        <f ca="1">IFERROR(IF((VLOOKUP($E80,'Adj NEA Backsheet'!$D$5:$CB$183,J$9,FALSE))="","",(VLOOKUP($E80,'Adj NEA Backsheet'!$D$5:$CB$183,J$9,FALSE))),"")</f>
        <v>7798.9063501777237</v>
      </c>
      <c r="K80" s="121">
        <f ca="1">IFERROR(IF((VLOOKUP($E80,'Adj NEA Backsheet'!$D$5:$CB$183,K$9,FALSE))="","",(VLOOKUP($E80,'Adj NEA Backsheet'!$D$5:$CB$183,K$9,FALSE))),"")</f>
        <v>8642.1301178647791</v>
      </c>
      <c r="L80" s="122">
        <f ca="1">IFERROR(IF((VLOOKUP($E80,'Adj NEA Backsheet'!$D$5:$CB$183,L$9,FALSE))="","",(VLOOKUP($E80,'Adj NEA Backsheet'!$D$5:$CB$183,L$9,FALSE))),"")</f>
        <v>8626.5448303205703</v>
      </c>
      <c r="M80" s="122">
        <f ca="1">IFERROR(IF((VLOOKUP($E80,'Adj NEA Backsheet'!$D$5:$CB$183,M$9,FALSE))="","",(VLOOKUP($E80,'Adj NEA Backsheet'!$D$5:$CB$183,M$9,FALSE))),"")</f>
        <v>8682.0017783315525</v>
      </c>
      <c r="N80" s="124">
        <f ca="1">IFERROR(IF((VLOOKUP($E80,'Adj NEA Backsheet'!$D$5:$CB$183,N$9,FALSE))="","",(VLOOKUP($E80,'Adj NEA Backsheet'!$D$5:$CB$183,N$9,FALSE))),"")</f>
        <v>8418.3309438752021</v>
      </c>
      <c r="O80" s="175">
        <f ca="1">IFERROR(IF((VLOOKUP($E80,'Adj NEA Backsheet'!$D$5:$CB$183,O$9,FALSE))="","",(VLOOKUP($E80,'Adj NEA Backsheet'!$D$5:$CB$183,O$9,FALSE))),"")</f>
        <v>7874.0709719290981</v>
      </c>
      <c r="P80" s="123">
        <f ca="1">IFERROR(IF((VLOOKUP($E80,'Adj NEA Backsheet'!$D$5:$CB$183,P$9,FALSE))="","",(VLOOKUP($E80,'Adj NEA Backsheet'!$D$5:$CB$183,P$9,FALSE))),"")</f>
        <v>8195.3806821981234</v>
      </c>
      <c r="Q80" s="124">
        <f ca="1">IFERROR(IF((VLOOKUP($E80,'NEA Backsheet'!$D$5:$CB$183,Q$9,FALSE))="","",(VLOOKUP($E80,'NEA Backsheet'!$D$5:$CB$183,Q$9,FALSE))),"")</f>
        <v>8480.8331872935305</v>
      </c>
      <c r="R80" s="236">
        <f ca="1">IFERROR(IF((VLOOKUP($E80,'NEA Backsheet'!$D$5:$CB$183,R$9,FALSE))="","",(VLOOKUP($E80,'NEA Backsheet'!$D$5:$CB$183,R$9,FALSE))),"")</f>
        <v>0</v>
      </c>
    </row>
    <row r="81" spans="1:18" ht="15" customHeight="1" x14ac:dyDescent="0.3">
      <c r="A81" s="57">
        <v>67</v>
      </c>
      <c r="B81" s="98" t="str">
        <f ca="1">IFERROR(IF((VLOOKUP($E81,'Org List'!$AJ$10:$AL$188,3,FALSE))="","",(VLOOKUP($E81,'Org List'!$AJ$10:$AL$188,3,FALSE))),"")</f>
        <v>London Commissioning Region</v>
      </c>
      <c r="C81" s="99" t="str">
        <f ca="1">IFERROR(IF((VLOOKUP($E81,'Org List'!$AO$10:$AQ$188,3,FALSE))="","",(VLOOKUP($E81,'Org List'!$AO$10:$AQ$188,3,FALSE))),"")</f>
        <v>London Region</v>
      </c>
      <c r="D81" s="114" t="str">
        <f ca="1">IFERROR(IF((VLOOKUP($E81,'Org List'!$AT$10:$AV$188,3,FALSE))="","",(VLOOKUP($E81,'Org List'!$AT$10:$AV$188,3,FALSE))),"")</f>
        <v>NHS England London</v>
      </c>
      <c r="E81" s="98" t="str">
        <f t="shared" ca="1" si="2"/>
        <v>E09000009</v>
      </c>
      <c r="F81" s="100" t="str">
        <f ca="1">IF(E81="","",VLOOKUP(E81,'Org List'!$J$9:$K$488,2,0))</f>
        <v>Ealing</v>
      </c>
      <c r="G81" s="121">
        <f ca="1">IFERROR(IF((VLOOKUP($E81,'Adj NEA Backsheet'!$D$5:$CB$183,G$9,FALSE))="","",(VLOOKUP($E81,'Adj NEA Backsheet'!$D$5:$CB$183,G$9,FALSE))),"")</f>
        <v>8897.1368837009541</v>
      </c>
      <c r="H81" s="122">
        <f ca="1">IFERROR(IF((VLOOKUP($E81,'Adj NEA Backsheet'!$D$5:$CB$183,H$9,FALSE))="","",(VLOOKUP($E81,'Adj NEA Backsheet'!$D$5:$CB$183,H$9,FALSE))),"")</f>
        <v>8827.0364717721659</v>
      </c>
      <c r="I81" s="122">
        <f ca="1">IFERROR(IF((VLOOKUP($E81,'Adj NEA Backsheet'!$D$5:$CB$183,I$9,FALSE))="","",(VLOOKUP($E81,'Adj NEA Backsheet'!$D$5:$CB$183,I$9,FALSE))),"")</f>
        <v>8841.6154216692812</v>
      </c>
      <c r="J81" s="123">
        <f ca="1">IFERROR(IF((VLOOKUP($E81,'Adj NEA Backsheet'!$D$5:$CB$183,J$9,FALSE))="","",(VLOOKUP($E81,'Adj NEA Backsheet'!$D$5:$CB$183,J$9,FALSE))),"")</f>
        <v>8928.0742266673969</v>
      </c>
      <c r="K81" s="121">
        <f ca="1">IFERROR(IF((VLOOKUP($E81,'Adj NEA Backsheet'!$D$5:$CB$183,K$9,FALSE))="","",(VLOOKUP($E81,'Adj NEA Backsheet'!$D$5:$CB$183,K$9,FALSE))),"")</f>
        <v>9221.6079323285412</v>
      </c>
      <c r="L81" s="122">
        <f ca="1">IFERROR(IF((VLOOKUP($E81,'Adj NEA Backsheet'!$D$5:$CB$183,L$9,FALSE))="","",(VLOOKUP($E81,'Adj NEA Backsheet'!$D$5:$CB$183,L$9,FALSE))),"")</f>
        <v>9060.0120292087795</v>
      </c>
      <c r="M81" s="122">
        <f ca="1">IFERROR(IF((VLOOKUP($E81,'Adj NEA Backsheet'!$D$5:$CB$183,M$9,FALSE))="","",(VLOOKUP($E81,'Adj NEA Backsheet'!$D$5:$CB$183,M$9,FALSE))),"")</f>
        <v>9165.0924261251039</v>
      </c>
      <c r="N81" s="124">
        <f ca="1">IFERROR(IF((VLOOKUP($E81,'Adj NEA Backsheet'!$D$5:$CB$183,N$9,FALSE))="","",(VLOOKUP($E81,'Adj NEA Backsheet'!$D$5:$CB$183,N$9,FALSE))),"")</f>
        <v>9036.8534522526061</v>
      </c>
      <c r="O81" s="175">
        <f ca="1">IFERROR(IF((VLOOKUP($E81,'Adj NEA Backsheet'!$D$5:$CB$183,O$9,FALSE))="","",(VLOOKUP($E81,'Adj NEA Backsheet'!$D$5:$CB$183,O$9,FALSE))),"")</f>
        <v>8915.2777896459938</v>
      </c>
      <c r="P81" s="123">
        <f ca="1">IFERROR(IF((VLOOKUP($E81,'Adj NEA Backsheet'!$D$5:$CB$183,P$9,FALSE))="","",(VLOOKUP($E81,'Adj NEA Backsheet'!$D$5:$CB$183,P$9,FALSE))),"")</f>
        <v>9179.8046130377261</v>
      </c>
      <c r="Q81" s="124">
        <f ca="1">IFERROR(IF((VLOOKUP($E81,'NEA Backsheet'!$D$5:$CB$183,Q$9,FALSE))="","",(VLOOKUP($E81,'NEA Backsheet'!$D$5:$CB$183,Q$9,FALSE))),"")</f>
        <v>9428.5325429507666</v>
      </c>
      <c r="R81" s="236">
        <f ca="1">IFERROR(IF((VLOOKUP($E81,'NEA Backsheet'!$D$5:$CB$183,R$9,FALSE))="","",(VLOOKUP($E81,'NEA Backsheet'!$D$5:$CB$183,R$9,FALSE))),"")</f>
        <v>0</v>
      </c>
    </row>
    <row r="82" spans="1:18" ht="15" customHeight="1" x14ac:dyDescent="0.3">
      <c r="A82" s="57">
        <v>68</v>
      </c>
      <c r="B82" s="98" t="str">
        <f ca="1">IFERROR(IF((VLOOKUP($E82,'Org List'!$AJ$10:$AL$188,3,FALSE))="","",(VLOOKUP($E82,'Org List'!$AJ$10:$AL$188,3,FALSE))),"")</f>
        <v>North of England Commissioning Region</v>
      </c>
      <c r="C82" s="99" t="str">
        <f ca="1">IFERROR(IF((VLOOKUP($E82,'Org List'!$AO$10:$AQ$188,3,FALSE))="","",(VLOOKUP($E82,'Org List'!$AO$10:$AQ$188,3,FALSE))),"")</f>
        <v>Yorkshire and The Humber Region</v>
      </c>
      <c r="D82" s="114" t="str">
        <f ca="1">IFERROR(IF((VLOOKUP($E82,'Org List'!$AT$10:$AV$188,3,FALSE))="","",(VLOOKUP($E82,'Org List'!$AT$10:$AV$188,3,FALSE))),"")</f>
        <v>NHS England North (Yorkshire And Humber)</v>
      </c>
      <c r="E82" s="98" t="str">
        <f t="shared" ca="1" si="2"/>
        <v>E06000011</v>
      </c>
      <c r="F82" s="100" t="str">
        <f ca="1">IF(E82="","",VLOOKUP(E82,'Org List'!$J$9:$K$488,2,0))</f>
        <v>East Riding of Yorkshire</v>
      </c>
      <c r="G82" s="121">
        <f ca="1">IFERROR(IF((VLOOKUP($E82,'Adj NEA Backsheet'!$D$5:$CB$183,G$9,FALSE))="","",(VLOOKUP($E82,'Adj NEA Backsheet'!$D$5:$CB$183,G$9,FALSE))),"")</f>
        <v>8106.9267585358657</v>
      </c>
      <c r="H82" s="122">
        <f ca="1">IFERROR(IF((VLOOKUP($E82,'Adj NEA Backsheet'!$D$5:$CB$183,H$9,FALSE))="","",(VLOOKUP($E82,'Adj NEA Backsheet'!$D$5:$CB$183,H$9,FALSE))),"")</f>
        <v>7852.9708038362915</v>
      </c>
      <c r="I82" s="122">
        <f ca="1">IFERROR(IF((VLOOKUP($E82,'Adj NEA Backsheet'!$D$5:$CB$183,I$9,FALSE))="","",(VLOOKUP($E82,'Adj NEA Backsheet'!$D$5:$CB$183,I$9,FALSE))),"")</f>
        <v>8538.5683422474976</v>
      </c>
      <c r="J82" s="123">
        <f ca="1">IFERROR(IF((VLOOKUP($E82,'Adj NEA Backsheet'!$D$5:$CB$183,J$9,FALSE))="","",(VLOOKUP($E82,'Adj NEA Backsheet'!$D$5:$CB$183,J$9,FALSE))),"")</f>
        <v>8400.8964535548894</v>
      </c>
      <c r="K82" s="121">
        <f ca="1">IFERROR(IF((VLOOKUP($E82,'Adj NEA Backsheet'!$D$5:$CB$183,K$9,FALSE))="","",(VLOOKUP($E82,'Adj NEA Backsheet'!$D$5:$CB$183,K$9,FALSE))),"")</f>
        <v>8123.3350987987178</v>
      </c>
      <c r="L82" s="122">
        <f ca="1">IFERROR(IF((VLOOKUP($E82,'Adj NEA Backsheet'!$D$5:$CB$183,L$9,FALSE))="","",(VLOOKUP($E82,'Adj NEA Backsheet'!$D$5:$CB$183,L$9,FALSE))),"")</f>
        <v>8098.7024014794333</v>
      </c>
      <c r="M82" s="122">
        <f ca="1">IFERROR(IF((VLOOKUP($E82,'Adj NEA Backsheet'!$D$5:$CB$183,M$9,FALSE))="","",(VLOOKUP($E82,'Adj NEA Backsheet'!$D$5:$CB$183,M$9,FALSE))),"")</f>
        <v>8470.6869481437261</v>
      </c>
      <c r="N82" s="124">
        <f ca="1">IFERROR(IF((VLOOKUP($E82,'Adj NEA Backsheet'!$D$5:$CB$183,N$9,FALSE))="","",(VLOOKUP($E82,'Adj NEA Backsheet'!$D$5:$CB$183,N$9,FALSE))),"")</f>
        <v>8131.9850497074231</v>
      </c>
      <c r="O82" s="175">
        <f ca="1">IFERROR(IF((VLOOKUP($E82,'Adj NEA Backsheet'!$D$5:$CB$183,O$9,FALSE))="","",(VLOOKUP($E82,'Adj NEA Backsheet'!$D$5:$CB$183,O$9,FALSE))),"")</f>
        <v>8195.1462488555044</v>
      </c>
      <c r="P82" s="123">
        <f ca="1">IFERROR(IF((VLOOKUP($E82,'Adj NEA Backsheet'!$D$5:$CB$183,P$9,FALSE))="","",(VLOOKUP($E82,'Adj NEA Backsheet'!$D$5:$CB$183,P$9,FALSE))),"")</f>
        <v>8079.4988625831757</v>
      </c>
      <c r="Q82" s="124">
        <f ca="1">IFERROR(IF((VLOOKUP($E82,'NEA Backsheet'!$D$5:$CB$183,Q$9,FALSE))="","",(VLOOKUP($E82,'NEA Backsheet'!$D$5:$CB$183,Q$9,FALSE))),"")</f>
        <v>8772.6945167179219</v>
      </c>
      <c r="R82" s="236">
        <f ca="1">IFERROR(IF((VLOOKUP($E82,'NEA Backsheet'!$D$5:$CB$183,R$9,FALSE))="","",(VLOOKUP($E82,'NEA Backsheet'!$D$5:$CB$183,R$9,FALSE))),"")</f>
        <v>0</v>
      </c>
    </row>
    <row r="83" spans="1:18" ht="15" customHeight="1" x14ac:dyDescent="0.3">
      <c r="A83" s="57">
        <v>69</v>
      </c>
      <c r="B83" s="98" t="str">
        <f ca="1">IFERROR(IF((VLOOKUP($E83,'Org List'!$AJ$10:$AL$188,3,FALSE))="","",(VLOOKUP($E83,'Org List'!$AJ$10:$AL$188,3,FALSE))),"")</f>
        <v>South East England Commissioning Region</v>
      </c>
      <c r="C83" s="99" t="str">
        <f ca="1">IFERROR(IF((VLOOKUP($E83,'Org List'!$AO$10:$AQ$188,3,FALSE))="","",(VLOOKUP($E83,'Org List'!$AO$10:$AQ$188,3,FALSE))),"")</f>
        <v>South East Region</v>
      </c>
      <c r="D83" s="114" t="str">
        <f ca="1">IFERROR(IF((VLOOKUP($E83,'Org List'!$AT$10:$AV$188,3,FALSE))="","",(VLOOKUP($E83,'Org List'!$AT$10:$AV$188,3,FALSE))),"")</f>
        <v>NHS England South East (Kent, Surrey and Sussex)</v>
      </c>
      <c r="E83" s="98" t="str">
        <f t="shared" ca="1" si="2"/>
        <v>E10000011</v>
      </c>
      <c r="F83" s="100" t="str">
        <f ca="1">IF(E83="","",VLOOKUP(E83,'Org List'!$J$9:$K$488,2,0))</f>
        <v>East Sussex</v>
      </c>
      <c r="G83" s="121">
        <f ca="1">IFERROR(IF((VLOOKUP($E83,'Adj NEA Backsheet'!$D$5:$CB$183,G$9,FALSE))="","",(VLOOKUP($E83,'Adj NEA Backsheet'!$D$5:$CB$183,G$9,FALSE))),"")</f>
        <v>13790.291558700699</v>
      </c>
      <c r="H83" s="122">
        <f ca="1">IFERROR(IF((VLOOKUP($E83,'Adj NEA Backsheet'!$D$5:$CB$183,H$9,FALSE))="","",(VLOOKUP($E83,'Adj NEA Backsheet'!$D$5:$CB$183,H$9,FALSE))),"")</f>
        <v>14514.984418020715</v>
      </c>
      <c r="I83" s="122">
        <f ca="1">IFERROR(IF((VLOOKUP($E83,'Adj NEA Backsheet'!$D$5:$CB$183,I$9,FALSE))="","",(VLOOKUP($E83,'Adj NEA Backsheet'!$D$5:$CB$183,I$9,FALSE))),"")</f>
        <v>15337.368558583179</v>
      </c>
      <c r="J83" s="123">
        <f ca="1">IFERROR(IF((VLOOKUP($E83,'Adj NEA Backsheet'!$D$5:$CB$183,J$9,FALSE))="","",(VLOOKUP($E83,'Adj NEA Backsheet'!$D$5:$CB$183,J$9,FALSE))),"")</f>
        <v>15758.273870275571</v>
      </c>
      <c r="K83" s="121">
        <f ca="1">IFERROR(IF((VLOOKUP($E83,'Adj NEA Backsheet'!$D$5:$CB$183,K$9,FALSE))="","",(VLOOKUP($E83,'Adj NEA Backsheet'!$D$5:$CB$183,K$9,FALSE))),"")</f>
        <v>14935.019054452945</v>
      </c>
      <c r="L83" s="122">
        <f ca="1">IFERROR(IF((VLOOKUP($E83,'Adj NEA Backsheet'!$D$5:$CB$183,L$9,FALSE))="","",(VLOOKUP($E83,'Adj NEA Backsheet'!$D$5:$CB$183,L$9,FALSE))),"")</f>
        <v>15199.27919709366</v>
      </c>
      <c r="M83" s="122">
        <f ca="1">IFERROR(IF((VLOOKUP($E83,'Adj NEA Backsheet'!$D$5:$CB$183,M$9,FALSE))="","",(VLOOKUP($E83,'Adj NEA Backsheet'!$D$5:$CB$183,M$9,FALSE))),"")</f>
        <v>15327.742794160102</v>
      </c>
      <c r="N83" s="124">
        <f ca="1">IFERROR(IF((VLOOKUP($E83,'Adj NEA Backsheet'!$D$5:$CB$183,N$9,FALSE))="","",(VLOOKUP($E83,'Adj NEA Backsheet'!$D$5:$CB$183,N$9,FALSE))),"")</f>
        <v>15066.612056326163</v>
      </c>
      <c r="O83" s="175">
        <f ca="1">IFERROR(IF((VLOOKUP($E83,'Adj NEA Backsheet'!$D$5:$CB$183,O$9,FALSE))="","",(VLOOKUP($E83,'Adj NEA Backsheet'!$D$5:$CB$183,O$9,FALSE))),"")</f>
        <v>15856.907376660014</v>
      </c>
      <c r="P83" s="123">
        <f ca="1">IFERROR(IF((VLOOKUP($E83,'Adj NEA Backsheet'!$D$5:$CB$183,P$9,FALSE))="","",(VLOOKUP($E83,'Adj NEA Backsheet'!$D$5:$CB$183,P$9,FALSE))),"")</f>
        <v>15878.259056571733</v>
      </c>
      <c r="Q83" s="124">
        <f ca="1">IFERROR(IF((VLOOKUP($E83,'NEA Backsheet'!$D$5:$CB$183,Q$9,FALSE))="","",(VLOOKUP($E83,'NEA Backsheet'!$D$5:$CB$183,Q$9,FALSE))),"")</f>
        <v>16503.728479283473</v>
      </c>
      <c r="R83" s="236">
        <f ca="1">IFERROR(IF((VLOOKUP($E83,'NEA Backsheet'!$D$5:$CB$183,R$9,FALSE))="","",(VLOOKUP($E83,'NEA Backsheet'!$D$5:$CB$183,R$9,FALSE))),"")</f>
        <v>0</v>
      </c>
    </row>
    <row r="84" spans="1:18" ht="15" customHeight="1" x14ac:dyDescent="0.3">
      <c r="A84" s="57">
        <v>70</v>
      </c>
      <c r="B84" s="98" t="str">
        <f ca="1">IFERROR(IF((VLOOKUP($E84,'Org List'!$AJ$10:$AL$188,3,FALSE))="","",(VLOOKUP($E84,'Org List'!$AJ$10:$AL$188,3,FALSE))),"")</f>
        <v>London Commissioning Region</v>
      </c>
      <c r="C84" s="99" t="str">
        <f ca="1">IFERROR(IF((VLOOKUP($E84,'Org List'!$AO$10:$AQ$188,3,FALSE))="","",(VLOOKUP($E84,'Org List'!$AO$10:$AQ$188,3,FALSE))),"")</f>
        <v>London Region</v>
      </c>
      <c r="D84" s="114" t="str">
        <f ca="1">IFERROR(IF((VLOOKUP($E84,'Org List'!$AT$10:$AV$188,3,FALSE))="","",(VLOOKUP($E84,'Org List'!$AT$10:$AV$188,3,FALSE))),"")</f>
        <v>NHS England London</v>
      </c>
      <c r="E84" s="98" t="str">
        <f t="shared" ca="1" si="2"/>
        <v>E09000010</v>
      </c>
      <c r="F84" s="100" t="str">
        <f ca="1">IF(E84="","",VLOOKUP(E84,'Org List'!$J$9:$K$488,2,0))</f>
        <v>Enfield</v>
      </c>
      <c r="G84" s="121">
        <f ca="1">IFERROR(IF((VLOOKUP($E84,'Adj NEA Backsheet'!$D$5:$CB$183,G$9,FALSE))="","",(VLOOKUP($E84,'Adj NEA Backsheet'!$D$5:$CB$183,G$9,FALSE))),"")</f>
        <v>7674.711170862096</v>
      </c>
      <c r="H84" s="122">
        <f ca="1">IFERROR(IF((VLOOKUP($E84,'Adj NEA Backsheet'!$D$5:$CB$183,H$9,FALSE))="","",(VLOOKUP($E84,'Adj NEA Backsheet'!$D$5:$CB$183,H$9,FALSE))),"")</f>
        <v>7566.0851721890685</v>
      </c>
      <c r="I84" s="122">
        <f ca="1">IFERROR(IF((VLOOKUP($E84,'Adj NEA Backsheet'!$D$5:$CB$183,I$9,FALSE))="","",(VLOOKUP($E84,'Adj NEA Backsheet'!$D$5:$CB$183,I$9,FALSE))),"")</f>
        <v>8195.4218978773551</v>
      </c>
      <c r="J84" s="123">
        <f ca="1">IFERROR(IF((VLOOKUP($E84,'Adj NEA Backsheet'!$D$5:$CB$183,J$9,FALSE))="","",(VLOOKUP($E84,'Adj NEA Backsheet'!$D$5:$CB$183,J$9,FALSE))),"")</f>
        <v>8125.2290616741429</v>
      </c>
      <c r="K84" s="121">
        <f ca="1">IFERROR(IF((VLOOKUP($E84,'Adj NEA Backsheet'!$D$5:$CB$183,K$9,FALSE))="","",(VLOOKUP($E84,'Adj NEA Backsheet'!$D$5:$CB$183,K$9,FALSE))),"")</f>
        <v>8041.7054920120827</v>
      </c>
      <c r="L84" s="122">
        <f ca="1">IFERROR(IF((VLOOKUP($E84,'Adj NEA Backsheet'!$D$5:$CB$183,L$9,FALSE))="","",(VLOOKUP($E84,'Adj NEA Backsheet'!$D$5:$CB$183,L$9,FALSE))),"")</f>
        <v>8126.0121102668381</v>
      </c>
      <c r="M84" s="122">
        <f ca="1">IFERROR(IF((VLOOKUP($E84,'Adj NEA Backsheet'!$D$5:$CB$183,M$9,FALSE))="","",(VLOOKUP($E84,'Adj NEA Backsheet'!$D$5:$CB$183,M$9,FALSE))),"")</f>
        <v>8130.5633970325252</v>
      </c>
      <c r="N84" s="124">
        <f ca="1">IFERROR(IF((VLOOKUP($E84,'Adj NEA Backsheet'!$D$5:$CB$183,N$9,FALSE))="","",(VLOOKUP($E84,'Adj NEA Backsheet'!$D$5:$CB$183,N$9,FALSE))),"")</f>
        <v>7949.7885603988116</v>
      </c>
      <c r="O84" s="175">
        <f ca="1">IFERROR(IF((VLOOKUP($E84,'Adj NEA Backsheet'!$D$5:$CB$183,O$9,FALSE))="","",(VLOOKUP($E84,'Adj NEA Backsheet'!$D$5:$CB$183,O$9,FALSE))),"")</f>
        <v>7957.4673659359232</v>
      </c>
      <c r="P84" s="123">
        <f ca="1">IFERROR(IF((VLOOKUP($E84,'Adj NEA Backsheet'!$D$5:$CB$183,P$9,FALSE))="","",(VLOOKUP($E84,'Adj NEA Backsheet'!$D$5:$CB$183,P$9,FALSE))),"")</f>
        <v>8010.5809840342117</v>
      </c>
      <c r="Q84" s="124">
        <f ca="1">IFERROR(IF((VLOOKUP($E84,'NEA Backsheet'!$D$5:$CB$183,Q$9,FALSE))="","",(VLOOKUP($E84,'NEA Backsheet'!$D$5:$CB$183,Q$9,FALSE))),"")</f>
        <v>8746.0325275796313</v>
      </c>
      <c r="R84" s="236">
        <f ca="1">IFERROR(IF((VLOOKUP($E84,'NEA Backsheet'!$D$5:$CB$183,R$9,FALSE))="","",(VLOOKUP($E84,'NEA Backsheet'!$D$5:$CB$183,R$9,FALSE))),"")</f>
        <v>0</v>
      </c>
    </row>
    <row r="85" spans="1:18" ht="15" customHeight="1" x14ac:dyDescent="0.3">
      <c r="A85" s="57">
        <v>71</v>
      </c>
      <c r="B85" s="98" t="str">
        <f ca="1">IFERROR(IF((VLOOKUP($E85,'Org List'!$AJ$10:$AL$188,3,FALSE))="","",(VLOOKUP($E85,'Org List'!$AJ$10:$AL$188,3,FALSE))),"")</f>
        <v>Midlands and East of England Commissioning Region</v>
      </c>
      <c r="C85" s="99" t="str">
        <f ca="1">IFERROR(IF((VLOOKUP($E85,'Org List'!$AO$10:$AQ$188,3,FALSE))="","",(VLOOKUP($E85,'Org List'!$AO$10:$AQ$188,3,FALSE))),"")</f>
        <v>East Region</v>
      </c>
      <c r="D85" s="114" t="str">
        <f ca="1">IFERROR(IF((VLOOKUP($E85,'Org List'!$AT$10:$AV$188,3,FALSE))="","",(VLOOKUP($E85,'Org List'!$AT$10:$AV$188,3,FALSE))),"")</f>
        <v>NHS England Midlands And East (East)</v>
      </c>
      <c r="E85" s="98" t="str">
        <f t="shared" ca="1" si="2"/>
        <v>E10000012</v>
      </c>
      <c r="F85" s="100" t="str">
        <f ca="1">IF(E85="","",VLOOKUP(E85,'Org List'!$J$9:$K$488,2,0))</f>
        <v>Essex</v>
      </c>
      <c r="G85" s="121">
        <f ca="1">IFERROR(IF((VLOOKUP($E85,'Adj NEA Backsheet'!$D$5:$CB$183,G$9,FALSE))="","",(VLOOKUP($E85,'Adj NEA Backsheet'!$D$5:$CB$183,G$9,FALSE))),"")</f>
        <v>37553.866213352012</v>
      </c>
      <c r="H85" s="122">
        <f ca="1">IFERROR(IF((VLOOKUP($E85,'Adj NEA Backsheet'!$D$5:$CB$183,H$9,FALSE))="","",(VLOOKUP($E85,'Adj NEA Backsheet'!$D$5:$CB$183,H$9,FALSE))),"")</f>
        <v>38610.606280569016</v>
      </c>
      <c r="I85" s="122">
        <f ca="1">IFERROR(IF((VLOOKUP($E85,'Adj NEA Backsheet'!$D$5:$CB$183,I$9,FALSE))="","",(VLOOKUP($E85,'Adj NEA Backsheet'!$D$5:$CB$183,I$9,FALSE))),"")</f>
        <v>39554.549078791075</v>
      </c>
      <c r="J85" s="123">
        <f ca="1">IFERROR(IF((VLOOKUP($E85,'Adj NEA Backsheet'!$D$5:$CB$183,J$9,FALSE))="","",(VLOOKUP($E85,'Adj NEA Backsheet'!$D$5:$CB$183,J$9,FALSE))),"")</f>
        <v>39854.860957807919</v>
      </c>
      <c r="K85" s="121">
        <f ca="1">IFERROR(IF((VLOOKUP($E85,'Adj NEA Backsheet'!$D$5:$CB$183,K$9,FALSE))="","",(VLOOKUP($E85,'Adj NEA Backsheet'!$D$5:$CB$183,K$9,FALSE))),"")</f>
        <v>39778.339647896122</v>
      </c>
      <c r="L85" s="122">
        <f ca="1">IFERROR(IF((VLOOKUP($E85,'Adj NEA Backsheet'!$D$5:$CB$183,L$9,FALSE))="","",(VLOOKUP($E85,'Adj NEA Backsheet'!$D$5:$CB$183,L$9,FALSE))),"")</f>
        <v>40413.311559261441</v>
      </c>
      <c r="M85" s="122">
        <f ca="1">IFERROR(IF((VLOOKUP($E85,'Adj NEA Backsheet'!$D$5:$CB$183,M$9,FALSE))="","",(VLOOKUP($E85,'Adj NEA Backsheet'!$D$5:$CB$183,M$9,FALSE))),"")</f>
        <v>41719.244044350504</v>
      </c>
      <c r="N85" s="124">
        <f ca="1">IFERROR(IF((VLOOKUP($E85,'Adj NEA Backsheet'!$D$5:$CB$183,N$9,FALSE))="","",(VLOOKUP($E85,'Adj NEA Backsheet'!$D$5:$CB$183,N$9,FALSE))),"")</f>
        <v>41054.395432626668</v>
      </c>
      <c r="O85" s="175">
        <f ca="1">IFERROR(IF((VLOOKUP($E85,'Adj NEA Backsheet'!$D$5:$CB$183,O$9,FALSE))="","",(VLOOKUP($E85,'Adj NEA Backsheet'!$D$5:$CB$183,O$9,FALSE))),"")</f>
        <v>40291.759918558426</v>
      </c>
      <c r="P85" s="123">
        <f ca="1">IFERROR(IF((VLOOKUP($E85,'Adj NEA Backsheet'!$D$5:$CB$183,P$9,FALSE))="","",(VLOOKUP($E85,'Adj NEA Backsheet'!$D$5:$CB$183,P$9,FALSE))),"")</f>
        <v>41368.536032179007</v>
      </c>
      <c r="Q85" s="124">
        <f ca="1">IFERROR(IF((VLOOKUP($E85,'NEA Backsheet'!$D$5:$CB$183,Q$9,FALSE))="","",(VLOOKUP($E85,'NEA Backsheet'!$D$5:$CB$183,Q$9,FALSE))),"")</f>
        <v>44298.134982532472</v>
      </c>
      <c r="R85" s="236">
        <f ca="1">IFERROR(IF((VLOOKUP($E85,'NEA Backsheet'!$D$5:$CB$183,R$9,FALSE))="","",(VLOOKUP($E85,'NEA Backsheet'!$D$5:$CB$183,R$9,FALSE))),"")</f>
        <v>0</v>
      </c>
    </row>
    <row r="86" spans="1:18" ht="15" customHeight="1" x14ac:dyDescent="0.3">
      <c r="A86" s="57">
        <v>72</v>
      </c>
      <c r="B86" s="98" t="str">
        <f ca="1">IFERROR(IF((VLOOKUP($E86,'Org List'!$AJ$10:$AL$188,3,FALSE))="","",(VLOOKUP($E86,'Org List'!$AJ$10:$AL$188,3,FALSE))),"")</f>
        <v>North of England Commissioning Region</v>
      </c>
      <c r="C86" s="99" t="str">
        <f ca="1">IFERROR(IF((VLOOKUP($E86,'Org List'!$AO$10:$AQ$188,3,FALSE))="","",(VLOOKUP($E86,'Org List'!$AO$10:$AQ$188,3,FALSE))),"")</f>
        <v>North East Region</v>
      </c>
      <c r="D86" s="114" t="str">
        <f ca="1">IFERROR(IF((VLOOKUP($E86,'Org List'!$AT$10:$AV$188,3,FALSE))="","",(VLOOKUP($E86,'Org List'!$AT$10:$AV$188,3,FALSE))),"")</f>
        <v>NHS England North (Cumbria And North East)</v>
      </c>
      <c r="E86" s="98" t="str">
        <f t="shared" ca="1" si="2"/>
        <v>E08000037</v>
      </c>
      <c r="F86" s="100" t="str">
        <f ca="1">IF(E86="","",VLOOKUP(E86,'Org List'!$J$9:$K$488,2,0))</f>
        <v>Gateshead</v>
      </c>
      <c r="G86" s="121">
        <f ca="1">IFERROR(IF((VLOOKUP($E86,'Adj NEA Backsheet'!$D$5:$CB$183,G$9,FALSE))="","",(VLOOKUP($E86,'Adj NEA Backsheet'!$D$5:$CB$183,G$9,FALSE))),"")</f>
        <v>5158.2248929597536</v>
      </c>
      <c r="H86" s="122">
        <f ca="1">IFERROR(IF((VLOOKUP($E86,'Adj NEA Backsheet'!$D$5:$CB$183,H$9,FALSE))="","",(VLOOKUP($E86,'Adj NEA Backsheet'!$D$5:$CB$183,H$9,FALSE))),"")</f>
        <v>5264.0713032069052</v>
      </c>
      <c r="I86" s="122">
        <f ca="1">IFERROR(IF((VLOOKUP($E86,'Adj NEA Backsheet'!$D$5:$CB$183,I$9,FALSE))="","",(VLOOKUP($E86,'Adj NEA Backsheet'!$D$5:$CB$183,I$9,FALSE))),"")</f>
        <v>5488.8125224215319</v>
      </c>
      <c r="J86" s="123">
        <f ca="1">IFERROR(IF((VLOOKUP($E86,'Adj NEA Backsheet'!$D$5:$CB$183,J$9,FALSE))="","",(VLOOKUP($E86,'Adj NEA Backsheet'!$D$5:$CB$183,J$9,FALSE))),"")</f>
        <v>5412.3531591601277</v>
      </c>
      <c r="K86" s="121">
        <f ca="1">IFERROR(IF((VLOOKUP($E86,'Adj NEA Backsheet'!$D$5:$CB$183,K$9,FALSE))="","",(VLOOKUP($E86,'Adj NEA Backsheet'!$D$5:$CB$183,K$9,FALSE))),"")</f>
        <v>5381.9673220820632</v>
      </c>
      <c r="L86" s="122">
        <f ca="1">IFERROR(IF((VLOOKUP($E86,'Adj NEA Backsheet'!$D$5:$CB$183,L$9,FALSE))="","",(VLOOKUP($E86,'Adj NEA Backsheet'!$D$5:$CB$183,L$9,FALSE))),"")</f>
        <v>5431.7907235605453</v>
      </c>
      <c r="M86" s="122">
        <f ca="1">IFERROR(IF((VLOOKUP($E86,'Adj NEA Backsheet'!$D$5:$CB$183,M$9,FALSE))="","",(VLOOKUP($E86,'Adj NEA Backsheet'!$D$5:$CB$183,M$9,FALSE))),"")</f>
        <v>5603.9723284343881</v>
      </c>
      <c r="N86" s="124">
        <f ca="1">IFERROR(IF((VLOOKUP($E86,'Adj NEA Backsheet'!$D$5:$CB$183,N$9,FALSE))="","",(VLOOKUP($E86,'Adj NEA Backsheet'!$D$5:$CB$183,N$9,FALSE))),"")</f>
        <v>5403.6634375242684</v>
      </c>
      <c r="O86" s="175">
        <f ca="1">IFERROR(IF((VLOOKUP($E86,'Adj NEA Backsheet'!$D$5:$CB$183,O$9,FALSE))="","",(VLOOKUP($E86,'Adj NEA Backsheet'!$D$5:$CB$183,O$9,FALSE))),"")</f>
        <v>5388.2016499105957</v>
      </c>
      <c r="P86" s="123">
        <f ca="1">IFERROR(IF((VLOOKUP($E86,'Adj NEA Backsheet'!$D$5:$CB$183,P$9,FALSE))="","",(VLOOKUP($E86,'Adj NEA Backsheet'!$D$5:$CB$183,P$9,FALSE))),"")</f>
        <v>5391.5131014882782</v>
      </c>
      <c r="Q86" s="124">
        <f ca="1">IFERROR(IF((VLOOKUP($E86,'NEA Backsheet'!$D$5:$CB$183,Q$9,FALSE))="","",(VLOOKUP($E86,'NEA Backsheet'!$D$5:$CB$183,Q$9,FALSE))),"")</f>
        <v>5729.6547033630595</v>
      </c>
      <c r="R86" s="236">
        <f ca="1">IFERROR(IF((VLOOKUP($E86,'NEA Backsheet'!$D$5:$CB$183,R$9,FALSE))="","",(VLOOKUP($E86,'NEA Backsheet'!$D$5:$CB$183,R$9,FALSE))),"")</f>
        <v>0</v>
      </c>
    </row>
    <row r="87" spans="1:18" ht="15" customHeight="1" x14ac:dyDescent="0.3">
      <c r="A87" s="57">
        <v>73</v>
      </c>
      <c r="B87" s="98" t="str">
        <f ca="1">IFERROR(IF((VLOOKUP($E87,'Org List'!$AJ$10:$AL$188,3,FALSE))="","",(VLOOKUP($E87,'Org List'!$AJ$10:$AL$188,3,FALSE))),"")</f>
        <v>South West England Commissioning Region</v>
      </c>
      <c r="C87" s="99" t="str">
        <f ca="1">IFERROR(IF((VLOOKUP($E87,'Org List'!$AO$10:$AQ$188,3,FALSE))="","",(VLOOKUP($E87,'Org List'!$AO$10:$AQ$188,3,FALSE))),"")</f>
        <v>South West Region</v>
      </c>
      <c r="D87" s="114" t="str">
        <f ca="1">IFERROR(IF((VLOOKUP($E87,'Org List'!$AT$10:$AV$188,3,FALSE))="","",(VLOOKUP($E87,'Org List'!$AT$10:$AV$188,3,FALSE))),"")</f>
        <v>NHS England South West (South West North)</v>
      </c>
      <c r="E87" s="98" t="str">
        <f t="shared" ca="1" si="2"/>
        <v>E10000013</v>
      </c>
      <c r="F87" s="100" t="str">
        <f ca="1">IF(E87="","",VLOOKUP(E87,'Org List'!$J$9:$K$488,2,0))</f>
        <v>Gloucestershire</v>
      </c>
      <c r="G87" s="121">
        <f ca="1">IFERROR(IF((VLOOKUP($E87,'Adj NEA Backsheet'!$D$5:$CB$183,G$9,FALSE))="","",(VLOOKUP($E87,'Adj NEA Backsheet'!$D$5:$CB$183,G$9,FALSE))),"")</f>
        <v>14150.691453350231</v>
      </c>
      <c r="H87" s="122">
        <f ca="1">IFERROR(IF((VLOOKUP($E87,'Adj NEA Backsheet'!$D$5:$CB$183,H$9,FALSE))="","",(VLOOKUP($E87,'Adj NEA Backsheet'!$D$5:$CB$183,H$9,FALSE))),"")</f>
        <v>14238.770089991569</v>
      </c>
      <c r="I87" s="122">
        <f ca="1">IFERROR(IF((VLOOKUP($E87,'Adj NEA Backsheet'!$D$5:$CB$183,I$9,FALSE))="","",(VLOOKUP($E87,'Adj NEA Backsheet'!$D$5:$CB$183,I$9,FALSE))),"")</f>
        <v>15257.278676895121</v>
      </c>
      <c r="J87" s="123">
        <f ca="1">IFERROR(IF((VLOOKUP($E87,'Adj NEA Backsheet'!$D$5:$CB$183,J$9,FALSE))="","",(VLOOKUP($E87,'Adj NEA Backsheet'!$D$5:$CB$183,J$9,FALSE))),"")</f>
        <v>15666.549236155697</v>
      </c>
      <c r="K87" s="121">
        <f ca="1">IFERROR(IF((VLOOKUP($E87,'Adj NEA Backsheet'!$D$5:$CB$183,K$9,FALSE))="","",(VLOOKUP($E87,'Adj NEA Backsheet'!$D$5:$CB$183,K$9,FALSE))),"")</f>
        <v>14208.454163407441</v>
      </c>
      <c r="L87" s="122">
        <f ca="1">IFERROR(IF((VLOOKUP($E87,'Adj NEA Backsheet'!$D$5:$CB$183,L$9,FALSE))="","",(VLOOKUP($E87,'Adj NEA Backsheet'!$D$5:$CB$183,L$9,FALSE))),"")</f>
        <v>14324.960113495021</v>
      </c>
      <c r="M87" s="122">
        <f ca="1">IFERROR(IF((VLOOKUP($E87,'Adj NEA Backsheet'!$D$5:$CB$183,M$9,FALSE))="","",(VLOOKUP($E87,'Adj NEA Backsheet'!$D$5:$CB$183,M$9,FALSE))),"")</f>
        <v>15346.932150479646</v>
      </c>
      <c r="N87" s="124">
        <f ca="1">IFERROR(IF((VLOOKUP($E87,'Adj NEA Backsheet'!$D$5:$CB$183,N$9,FALSE))="","",(VLOOKUP($E87,'Adj NEA Backsheet'!$D$5:$CB$183,N$9,FALSE))),"")</f>
        <v>13420.421685679987</v>
      </c>
      <c r="O87" s="175">
        <f ca="1">IFERROR(IF((VLOOKUP($E87,'Adj NEA Backsheet'!$D$5:$CB$183,O$9,FALSE))="","",(VLOOKUP($E87,'Adj NEA Backsheet'!$D$5:$CB$183,O$9,FALSE))),"")</f>
        <v>15164.322946836888</v>
      </c>
      <c r="P87" s="123">
        <f ca="1">IFERROR(IF((VLOOKUP($E87,'Adj NEA Backsheet'!$D$5:$CB$183,P$9,FALSE))="","",(VLOOKUP($E87,'Adj NEA Backsheet'!$D$5:$CB$183,P$9,FALSE))),"")</f>
        <v>15712.878925135134</v>
      </c>
      <c r="Q87" s="124">
        <f ca="1">IFERROR(IF((VLOOKUP($E87,'NEA Backsheet'!$D$5:$CB$183,Q$9,FALSE))="","",(VLOOKUP($E87,'NEA Backsheet'!$D$5:$CB$183,Q$9,FALSE))),"")</f>
        <v>17272.644038847397</v>
      </c>
      <c r="R87" s="236">
        <f ca="1">IFERROR(IF((VLOOKUP($E87,'NEA Backsheet'!$D$5:$CB$183,R$9,FALSE))="","",(VLOOKUP($E87,'NEA Backsheet'!$D$5:$CB$183,R$9,FALSE))),"")</f>
        <v>0</v>
      </c>
    </row>
    <row r="88" spans="1:18" ht="15" customHeight="1" x14ac:dyDescent="0.3">
      <c r="A88" s="57">
        <v>74</v>
      </c>
      <c r="B88" s="98" t="str">
        <f ca="1">IFERROR(IF((VLOOKUP($E88,'Org List'!$AJ$10:$AL$188,3,FALSE))="","",(VLOOKUP($E88,'Org List'!$AJ$10:$AL$188,3,FALSE))),"")</f>
        <v>London Commissioning Region</v>
      </c>
      <c r="C88" s="99" t="str">
        <f ca="1">IFERROR(IF((VLOOKUP($E88,'Org List'!$AO$10:$AQ$188,3,FALSE))="","",(VLOOKUP($E88,'Org List'!$AO$10:$AQ$188,3,FALSE))),"")</f>
        <v>London Region</v>
      </c>
      <c r="D88" s="114" t="str">
        <f ca="1">IFERROR(IF((VLOOKUP($E88,'Org List'!$AT$10:$AV$188,3,FALSE))="","",(VLOOKUP($E88,'Org List'!$AT$10:$AV$188,3,FALSE))),"")</f>
        <v>NHS England London</v>
      </c>
      <c r="E88" s="98" t="str">
        <f t="shared" ca="1" si="2"/>
        <v>E09000011</v>
      </c>
      <c r="F88" s="100" t="str">
        <f ca="1">IF(E88="","",VLOOKUP(E88,'Org List'!$J$9:$K$488,2,0))</f>
        <v>Greenwich</v>
      </c>
      <c r="G88" s="121">
        <f ca="1">IFERROR(IF((VLOOKUP($E88,'Adj NEA Backsheet'!$D$5:$CB$183,G$9,FALSE))="","",(VLOOKUP($E88,'Adj NEA Backsheet'!$D$5:$CB$183,G$9,FALSE))),"")</f>
        <v>7294.5528421888921</v>
      </c>
      <c r="H88" s="122">
        <f ca="1">IFERROR(IF((VLOOKUP($E88,'Adj NEA Backsheet'!$D$5:$CB$183,H$9,FALSE))="","",(VLOOKUP($E88,'Adj NEA Backsheet'!$D$5:$CB$183,H$9,FALSE))),"")</f>
        <v>7385.8233778042977</v>
      </c>
      <c r="I88" s="122">
        <f ca="1">IFERROR(IF((VLOOKUP($E88,'Adj NEA Backsheet'!$D$5:$CB$183,I$9,FALSE))="","",(VLOOKUP($E88,'Adj NEA Backsheet'!$D$5:$CB$183,I$9,FALSE))),"")</f>
        <v>7508.7630009193963</v>
      </c>
      <c r="J88" s="123">
        <f ca="1">IFERROR(IF((VLOOKUP($E88,'Adj NEA Backsheet'!$D$5:$CB$183,J$9,FALSE))="","",(VLOOKUP($E88,'Adj NEA Backsheet'!$D$5:$CB$183,J$9,FALSE))),"")</f>
        <v>7118.2218151899597</v>
      </c>
      <c r="K88" s="121">
        <f ca="1">IFERROR(IF((VLOOKUP($E88,'Adj NEA Backsheet'!$D$5:$CB$183,K$9,FALSE))="","",(VLOOKUP($E88,'Adj NEA Backsheet'!$D$5:$CB$183,K$9,FALSE))),"")</f>
        <v>7616.7754056598387</v>
      </c>
      <c r="L88" s="122">
        <f ca="1">IFERROR(IF((VLOOKUP($E88,'Adj NEA Backsheet'!$D$5:$CB$183,L$9,FALSE))="","",(VLOOKUP($E88,'Adj NEA Backsheet'!$D$5:$CB$183,L$9,FALSE))),"")</f>
        <v>7700.9254409887417</v>
      </c>
      <c r="M88" s="122">
        <f ca="1">IFERROR(IF((VLOOKUP($E88,'Adj NEA Backsheet'!$D$5:$CB$183,M$9,FALSE))="","",(VLOOKUP($E88,'Adj NEA Backsheet'!$D$5:$CB$183,M$9,FALSE))),"")</f>
        <v>7701.1330525682743</v>
      </c>
      <c r="N88" s="124">
        <f ca="1">IFERROR(IF((VLOOKUP($E88,'Adj NEA Backsheet'!$D$5:$CB$183,N$9,FALSE))="","",(VLOOKUP($E88,'Adj NEA Backsheet'!$D$5:$CB$183,N$9,FALSE))),"")</f>
        <v>7536.5442803138831</v>
      </c>
      <c r="O88" s="175">
        <f ca="1">IFERROR(IF((VLOOKUP($E88,'Adj NEA Backsheet'!$D$5:$CB$183,O$9,FALSE))="","",(VLOOKUP($E88,'Adj NEA Backsheet'!$D$5:$CB$183,O$9,FALSE))),"")</f>
        <v>7286.7153372164066</v>
      </c>
      <c r="P88" s="123">
        <f ca="1">IFERROR(IF((VLOOKUP($E88,'Adj NEA Backsheet'!$D$5:$CB$183,P$9,FALSE))="","",(VLOOKUP($E88,'Adj NEA Backsheet'!$D$5:$CB$183,P$9,FALSE))),"")</f>
        <v>7113.3558879430166</v>
      </c>
      <c r="Q88" s="124">
        <f ca="1">IFERROR(IF((VLOOKUP($E88,'NEA Backsheet'!$D$5:$CB$183,Q$9,FALSE))="","",(VLOOKUP($E88,'NEA Backsheet'!$D$5:$CB$183,Q$9,FALSE))),"")</f>
        <v>7704.1410333094464</v>
      </c>
      <c r="R88" s="236">
        <f ca="1">IFERROR(IF((VLOOKUP($E88,'NEA Backsheet'!$D$5:$CB$183,R$9,FALSE))="","",(VLOOKUP($E88,'NEA Backsheet'!$D$5:$CB$183,R$9,FALSE))),"")</f>
        <v>0</v>
      </c>
    </row>
    <row r="89" spans="1:18" ht="15" customHeight="1" x14ac:dyDescent="0.3">
      <c r="A89" s="57">
        <v>75</v>
      </c>
      <c r="B89" s="98" t="str">
        <f ca="1">IFERROR(IF((VLOOKUP($E89,'Org List'!$AJ$10:$AL$188,3,FALSE))="","",(VLOOKUP($E89,'Org List'!$AJ$10:$AL$188,3,FALSE))),"")</f>
        <v>London Commissioning Region</v>
      </c>
      <c r="C89" s="99" t="str">
        <f ca="1">IFERROR(IF((VLOOKUP($E89,'Org List'!$AO$10:$AQ$188,3,FALSE))="","",(VLOOKUP($E89,'Org List'!$AO$10:$AQ$188,3,FALSE))),"")</f>
        <v>London Region</v>
      </c>
      <c r="D89" s="114" t="str">
        <f ca="1">IFERROR(IF((VLOOKUP($E89,'Org List'!$AT$10:$AV$188,3,FALSE))="","",(VLOOKUP($E89,'Org List'!$AT$10:$AV$188,3,FALSE))),"")</f>
        <v>NHS England London</v>
      </c>
      <c r="E89" s="98" t="str">
        <f t="shared" ca="1" si="2"/>
        <v>E09000012</v>
      </c>
      <c r="F89" s="100" t="str">
        <f ca="1">IF(E89="","",VLOOKUP(E89,'Org List'!$J$9:$K$488,2,0))</f>
        <v>Hackney</v>
      </c>
      <c r="G89" s="121">
        <f ca="1">IFERROR(IF((VLOOKUP($E89,'Adj NEA Backsheet'!$D$5:$CB$183,G$9,FALSE))="","",(VLOOKUP($E89,'Adj NEA Backsheet'!$D$5:$CB$183,G$9,FALSE))),"")</f>
        <v>5625.6656809439364</v>
      </c>
      <c r="H89" s="122">
        <f ca="1">IFERROR(IF((VLOOKUP($E89,'Adj NEA Backsheet'!$D$5:$CB$183,H$9,FALSE))="","",(VLOOKUP($E89,'Adj NEA Backsheet'!$D$5:$CB$183,H$9,FALSE))),"")</f>
        <v>5365.2729073935852</v>
      </c>
      <c r="I89" s="122">
        <f ca="1">IFERROR(IF((VLOOKUP($E89,'Adj NEA Backsheet'!$D$5:$CB$183,I$9,FALSE))="","",(VLOOKUP($E89,'Adj NEA Backsheet'!$D$5:$CB$183,I$9,FALSE))),"")</f>
        <v>5770.7357984285927</v>
      </c>
      <c r="J89" s="123">
        <f ca="1">IFERROR(IF((VLOOKUP($E89,'Adj NEA Backsheet'!$D$5:$CB$183,J$9,FALSE))="","",(VLOOKUP($E89,'Adj NEA Backsheet'!$D$5:$CB$183,J$9,FALSE))),"")</f>
        <v>5710.8390731796817</v>
      </c>
      <c r="K89" s="121">
        <f ca="1">IFERROR(IF((VLOOKUP($E89,'Adj NEA Backsheet'!$D$5:$CB$183,K$9,FALSE))="","",(VLOOKUP($E89,'Adj NEA Backsheet'!$D$5:$CB$183,K$9,FALSE))),"")</f>
        <v>5591.0703513319449</v>
      </c>
      <c r="L89" s="122">
        <f ca="1">IFERROR(IF((VLOOKUP($E89,'Adj NEA Backsheet'!$D$5:$CB$183,L$9,FALSE))="","",(VLOOKUP($E89,'Adj NEA Backsheet'!$D$5:$CB$183,L$9,FALSE))),"")</f>
        <v>5473.5301444960514</v>
      </c>
      <c r="M89" s="122">
        <f ca="1">IFERROR(IF((VLOOKUP($E89,'Adj NEA Backsheet'!$D$5:$CB$183,M$9,FALSE))="","",(VLOOKUP($E89,'Adj NEA Backsheet'!$D$5:$CB$183,M$9,FALSE))),"")</f>
        <v>5793.5328464316754</v>
      </c>
      <c r="N89" s="124">
        <f ca="1">IFERROR(IF((VLOOKUP($E89,'Adj NEA Backsheet'!$D$5:$CB$183,N$9,FALSE))="","",(VLOOKUP($E89,'Adj NEA Backsheet'!$D$5:$CB$183,N$9,FALSE))),"")</f>
        <v>5621.9748236855912</v>
      </c>
      <c r="O89" s="175">
        <f ca="1">IFERROR(IF((VLOOKUP($E89,'Adj NEA Backsheet'!$D$5:$CB$183,O$9,FALSE))="","",(VLOOKUP($E89,'Adj NEA Backsheet'!$D$5:$CB$183,O$9,FALSE))),"")</f>
        <v>5692.3053216686139</v>
      </c>
      <c r="P89" s="123">
        <f ca="1">IFERROR(IF((VLOOKUP($E89,'Adj NEA Backsheet'!$D$5:$CB$183,P$9,FALSE))="","",(VLOOKUP($E89,'Adj NEA Backsheet'!$D$5:$CB$183,P$9,FALSE))),"")</f>
        <v>5571.5124562336205</v>
      </c>
      <c r="Q89" s="124">
        <f ca="1">IFERROR(IF((VLOOKUP($E89,'NEA Backsheet'!$D$5:$CB$183,Q$9,FALSE))="","",(VLOOKUP($E89,'NEA Backsheet'!$D$5:$CB$183,Q$9,FALSE))),"")</f>
        <v>5964.08186616287</v>
      </c>
      <c r="R89" s="236">
        <f ca="1">IFERROR(IF((VLOOKUP($E89,'NEA Backsheet'!$D$5:$CB$183,R$9,FALSE))="","",(VLOOKUP($E89,'NEA Backsheet'!$D$5:$CB$183,R$9,FALSE))),"")</f>
        <v>0</v>
      </c>
    </row>
    <row r="90" spans="1:18" ht="15" customHeight="1" x14ac:dyDescent="0.3">
      <c r="A90" s="57">
        <v>76</v>
      </c>
      <c r="B90" s="98" t="str">
        <f ca="1">IFERROR(IF((VLOOKUP($E90,'Org List'!$AJ$10:$AL$188,3,FALSE))="","",(VLOOKUP($E90,'Org List'!$AJ$10:$AL$188,3,FALSE))),"")</f>
        <v>North of England Commissioning Region</v>
      </c>
      <c r="C90" s="99" t="str">
        <f ca="1">IFERROR(IF((VLOOKUP($E90,'Org List'!$AO$10:$AQ$188,3,FALSE))="","",(VLOOKUP($E90,'Org List'!$AO$10:$AQ$188,3,FALSE))),"")</f>
        <v>North West Region</v>
      </c>
      <c r="D90" s="114" t="str">
        <f ca="1">IFERROR(IF((VLOOKUP($E90,'Org List'!$AT$10:$AV$188,3,FALSE))="","",(VLOOKUP($E90,'Org List'!$AT$10:$AV$188,3,FALSE))),"")</f>
        <v>NHS England North (Cheshire And Merseyside)</v>
      </c>
      <c r="E90" s="98" t="str">
        <f t="shared" ca="1" si="2"/>
        <v>E06000006</v>
      </c>
      <c r="F90" s="100" t="str">
        <f ca="1">IF(E90="","",VLOOKUP(E90,'Org List'!$J$9:$K$488,2,0))</f>
        <v>Halton</v>
      </c>
      <c r="G90" s="121">
        <f ca="1">IFERROR(IF((VLOOKUP($E90,'Adj NEA Backsheet'!$D$5:$CB$183,G$9,FALSE))="","",(VLOOKUP($E90,'Adj NEA Backsheet'!$D$5:$CB$183,G$9,FALSE))),"")</f>
        <v>4675.4894911861375</v>
      </c>
      <c r="H90" s="122">
        <f ca="1">IFERROR(IF((VLOOKUP($E90,'Adj NEA Backsheet'!$D$5:$CB$183,H$9,FALSE))="","",(VLOOKUP($E90,'Adj NEA Backsheet'!$D$5:$CB$183,H$9,FALSE))),"")</f>
        <v>4897.2760291835675</v>
      </c>
      <c r="I90" s="122">
        <f ca="1">IFERROR(IF((VLOOKUP($E90,'Adj NEA Backsheet'!$D$5:$CB$183,I$9,FALSE))="","",(VLOOKUP($E90,'Adj NEA Backsheet'!$D$5:$CB$183,I$9,FALSE))),"")</f>
        <v>4742.0698441635104</v>
      </c>
      <c r="J90" s="123">
        <f ca="1">IFERROR(IF((VLOOKUP($E90,'Adj NEA Backsheet'!$D$5:$CB$183,J$9,FALSE))="","",(VLOOKUP($E90,'Adj NEA Backsheet'!$D$5:$CB$183,J$9,FALSE))),"")</f>
        <v>4585.2922257613627</v>
      </c>
      <c r="K90" s="121">
        <f ca="1">IFERROR(IF((VLOOKUP($E90,'Adj NEA Backsheet'!$D$5:$CB$183,K$9,FALSE))="","",(VLOOKUP($E90,'Adj NEA Backsheet'!$D$5:$CB$183,K$9,FALSE))),"")</f>
        <v>4829.564479824403</v>
      </c>
      <c r="L90" s="122">
        <f ca="1">IFERROR(IF((VLOOKUP($E90,'Adj NEA Backsheet'!$D$5:$CB$183,L$9,FALSE))="","",(VLOOKUP($E90,'Adj NEA Backsheet'!$D$5:$CB$183,L$9,FALSE))),"")</f>
        <v>4849.2872806636033</v>
      </c>
      <c r="M90" s="122">
        <f ca="1">IFERROR(IF((VLOOKUP($E90,'Adj NEA Backsheet'!$D$5:$CB$183,M$9,FALSE))="","",(VLOOKUP($E90,'Adj NEA Backsheet'!$D$5:$CB$183,M$9,FALSE))),"")</f>
        <v>4948.5413103848814</v>
      </c>
      <c r="N90" s="124">
        <f ca="1">IFERROR(IF((VLOOKUP($E90,'Adj NEA Backsheet'!$D$5:$CB$183,N$9,FALSE))="","",(VLOOKUP($E90,'Adj NEA Backsheet'!$D$5:$CB$183,N$9,FALSE))),"")</f>
        <v>4862.6382842425346</v>
      </c>
      <c r="O90" s="175">
        <f ca="1">IFERROR(IF((VLOOKUP($E90,'Adj NEA Backsheet'!$D$5:$CB$183,O$9,FALSE))="","",(VLOOKUP($E90,'Adj NEA Backsheet'!$D$5:$CB$183,O$9,FALSE))),"")</f>
        <v>4801.8021449764401</v>
      </c>
      <c r="P90" s="123">
        <f ca="1">IFERROR(IF((VLOOKUP($E90,'Adj NEA Backsheet'!$D$5:$CB$183,P$9,FALSE))="","",(VLOOKUP($E90,'Adj NEA Backsheet'!$D$5:$CB$183,P$9,FALSE))),"")</f>
        <v>4927.3996684544545</v>
      </c>
      <c r="Q90" s="124">
        <f ca="1">IFERROR(IF((VLOOKUP($E90,'NEA Backsheet'!$D$5:$CB$183,Q$9,FALSE))="","",(VLOOKUP($E90,'NEA Backsheet'!$D$5:$CB$183,Q$9,FALSE))),"")</f>
        <v>4786.5171062182353</v>
      </c>
      <c r="R90" s="236">
        <f ca="1">IFERROR(IF((VLOOKUP($E90,'NEA Backsheet'!$D$5:$CB$183,R$9,FALSE))="","",(VLOOKUP($E90,'NEA Backsheet'!$D$5:$CB$183,R$9,FALSE))),"")</f>
        <v>0</v>
      </c>
    </row>
    <row r="91" spans="1:18" ht="15" customHeight="1" x14ac:dyDescent="0.3">
      <c r="A91" s="57">
        <v>77</v>
      </c>
      <c r="B91" s="98" t="str">
        <f ca="1">IFERROR(IF((VLOOKUP($E91,'Org List'!$AJ$10:$AL$188,3,FALSE))="","",(VLOOKUP($E91,'Org List'!$AJ$10:$AL$188,3,FALSE))),"")</f>
        <v>London Commissioning Region</v>
      </c>
      <c r="C91" s="99" t="str">
        <f ca="1">IFERROR(IF((VLOOKUP($E91,'Org List'!$AO$10:$AQ$188,3,FALSE))="","",(VLOOKUP($E91,'Org List'!$AO$10:$AQ$188,3,FALSE))),"")</f>
        <v>London Region</v>
      </c>
      <c r="D91" s="114" t="str">
        <f ca="1">IFERROR(IF((VLOOKUP($E91,'Org List'!$AT$10:$AV$188,3,FALSE))="","",(VLOOKUP($E91,'Org List'!$AT$10:$AV$188,3,FALSE))),"")</f>
        <v>NHS England London</v>
      </c>
      <c r="E91" s="98" t="str">
        <f t="shared" ca="1" si="2"/>
        <v>E09000013</v>
      </c>
      <c r="F91" s="100" t="str">
        <f ca="1">IF(E91="","",VLOOKUP(E91,'Org List'!$J$9:$K$488,2,0))</f>
        <v>Hammersmith and Fulham</v>
      </c>
      <c r="G91" s="121">
        <f ca="1">IFERROR(IF((VLOOKUP($E91,'Adj NEA Backsheet'!$D$5:$CB$183,G$9,FALSE))="","",(VLOOKUP($E91,'Adj NEA Backsheet'!$D$5:$CB$183,G$9,FALSE))),"")</f>
        <v>3892.795040987874</v>
      </c>
      <c r="H91" s="122">
        <f ca="1">IFERROR(IF((VLOOKUP($E91,'Adj NEA Backsheet'!$D$5:$CB$183,H$9,FALSE))="","",(VLOOKUP($E91,'Adj NEA Backsheet'!$D$5:$CB$183,H$9,FALSE))),"")</f>
        <v>3741.1306293772377</v>
      </c>
      <c r="I91" s="122">
        <f ca="1">IFERROR(IF((VLOOKUP($E91,'Adj NEA Backsheet'!$D$5:$CB$183,I$9,FALSE))="","",(VLOOKUP($E91,'Adj NEA Backsheet'!$D$5:$CB$183,I$9,FALSE))),"")</f>
        <v>3978.6027403743224</v>
      </c>
      <c r="J91" s="123">
        <f ca="1">IFERROR(IF((VLOOKUP($E91,'Adj NEA Backsheet'!$D$5:$CB$183,J$9,FALSE))="","",(VLOOKUP($E91,'Adj NEA Backsheet'!$D$5:$CB$183,J$9,FALSE))),"")</f>
        <v>3982.082501794398</v>
      </c>
      <c r="K91" s="121">
        <f ca="1">IFERROR(IF((VLOOKUP($E91,'Adj NEA Backsheet'!$D$5:$CB$183,K$9,FALSE))="","",(VLOOKUP($E91,'Adj NEA Backsheet'!$D$5:$CB$183,K$9,FALSE))),"")</f>
        <v>4418.1332939301228</v>
      </c>
      <c r="L91" s="122">
        <f ca="1">IFERROR(IF((VLOOKUP($E91,'Adj NEA Backsheet'!$D$5:$CB$183,L$9,FALSE))="","",(VLOOKUP($E91,'Adj NEA Backsheet'!$D$5:$CB$183,L$9,FALSE))),"")</f>
        <v>4302.4709705282366</v>
      </c>
      <c r="M91" s="122">
        <f ca="1">IFERROR(IF((VLOOKUP($E91,'Adj NEA Backsheet'!$D$5:$CB$183,M$9,FALSE))="","",(VLOOKUP($E91,'Adj NEA Backsheet'!$D$5:$CB$183,M$9,FALSE))),"")</f>
        <v>4435.5747182695522</v>
      </c>
      <c r="N91" s="124">
        <f ca="1">IFERROR(IF((VLOOKUP($E91,'Adj NEA Backsheet'!$D$5:$CB$183,N$9,FALSE))="","",(VLOOKUP($E91,'Adj NEA Backsheet'!$D$5:$CB$183,N$9,FALSE))),"")</f>
        <v>4325.615821392058</v>
      </c>
      <c r="O91" s="175">
        <f ca="1">IFERROR(IF((VLOOKUP($E91,'Adj NEA Backsheet'!$D$5:$CB$183,O$9,FALSE))="","",(VLOOKUP($E91,'Adj NEA Backsheet'!$D$5:$CB$183,O$9,FALSE))),"")</f>
        <v>4021.4981076723107</v>
      </c>
      <c r="P91" s="123">
        <f ca="1">IFERROR(IF((VLOOKUP($E91,'Adj NEA Backsheet'!$D$5:$CB$183,P$9,FALSE))="","",(VLOOKUP($E91,'Adj NEA Backsheet'!$D$5:$CB$183,P$9,FALSE))),"")</f>
        <v>4003.0637309144713</v>
      </c>
      <c r="Q91" s="124">
        <f ca="1">IFERROR(IF((VLOOKUP($E91,'NEA Backsheet'!$D$5:$CB$183,Q$9,FALSE))="","",(VLOOKUP($E91,'NEA Backsheet'!$D$5:$CB$183,Q$9,FALSE))),"")</f>
        <v>4277.9087425874204</v>
      </c>
      <c r="R91" s="236">
        <f ca="1">IFERROR(IF((VLOOKUP($E91,'NEA Backsheet'!$D$5:$CB$183,R$9,FALSE))="","",(VLOOKUP($E91,'NEA Backsheet'!$D$5:$CB$183,R$9,FALSE))),"")</f>
        <v>0</v>
      </c>
    </row>
    <row r="92" spans="1:18" ht="15" customHeight="1" x14ac:dyDescent="0.3">
      <c r="A92" s="57">
        <v>78</v>
      </c>
      <c r="B92" s="98" t="str">
        <f ca="1">IFERROR(IF((VLOOKUP($E92,'Org List'!$AJ$10:$AL$188,3,FALSE))="","",(VLOOKUP($E92,'Org List'!$AJ$10:$AL$188,3,FALSE))),"")</f>
        <v>South East England Commissioning Region</v>
      </c>
      <c r="C92" s="99" t="str">
        <f ca="1">IFERROR(IF((VLOOKUP($E92,'Org List'!$AO$10:$AQ$188,3,FALSE))="","",(VLOOKUP($E92,'Org List'!$AO$10:$AQ$188,3,FALSE))),"")</f>
        <v>South East Region</v>
      </c>
      <c r="D92" s="114" t="str">
        <f ca="1">IFERROR(IF((VLOOKUP($E92,'Org List'!$AT$10:$AV$188,3,FALSE))="","",(VLOOKUP($E92,'Org List'!$AT$10:$AV$188,3,FALSE))),"")</f>
        <v>NHS England South East (Hampshire, Isle of Wight and Thames Valley)</v>
      </c>
      <c r="E92" s="98" t="str">
        <f t="shared" ca="1" si="2"/>
        <v>E10000014</v>
      </c>
      <c r="F92" s="100" t="str">
        <f ca="1">IF(E92="","",VLOOKUP(E92,'Org List'!$J$9:$K$488,2,0))</f>
        <v>Hampshire</v>
      </c>
      <c r="G92" s="121">
        <f ca="1">IFERROR(IF((VLOOKUP($E92,'Adj NEA Backsheet'!$D$5:$CB$183,G$9,FALSE))="","",(VLOOKUP($E92,'Adj NEA Backsheet'!$D$5:$CB$183,G$9,FALSE))),"")</f>
        <v>32715.260700766576</v>
      </c>
      <c r="H92" s="122">
        <f ca="1">IFERROR(IF((VLOOKUP($E92,'Adj NEA Backsheet'!$D$5:$CB$183,H$9,FALSE))="","",(VLOOKUP($E92,'Adj NEA Backsheet'!$D$5:$CB$183,H$9,FALSE))),"")</f>
        <v>32968.010104620334</v>
      </c>
      <c r="I92" s="122">
        <f ca="1">IFERROR(IF((VLOOKUP($E92,'Adj NEA Backsheet'!$D$5:$CB$183,I$9,FALSE))="","",(VLOOKUP($E92,'Adj NEA Backsheet'!$D$5:$CB$183,I$9,FALSE))),"")</f>
        <v>33896.937928172876</v>
      </c>
      <c r="J92" s="123">
        <f ca="1">IFERROR(IF((VLOOKUP($E92,'Adj NEA Backsheet'!$D$5:$CB$183,J$9,FALSE))="","",(VLOOKUP($E92,'Adj NEA Backsheet'!$D$5:$CB$183,J$9,FALSE))),"")</f>
        <v>33926.308713456317</v>
      </c>
      <c r="K92" s="121">
        <f ca="1">IFERROR(IF((VLOOKUP($E92,'Adj NEA Backsheet'!$D$5:$CB$183,K$9,FALSE))="","",(VLOOKUP($E92,'Adj NEA Backsheet'!$D$5:$CB$183,K$9,FALSE))),"")</f>
        <v>33894.853414576115</v>
      </c>
      <c r="L92" s="122">
        <f ca="1">IFERROR(IF((VLOOKUP($E92,'Adj NEA Backsheet'!$D$5:$CB$183,L$9,FALSE))="","",(VLOOKUP($E92,'Adj NEA Backsheet'!$D$5:$CB$183,L$9,FALSE))),"")</f>
        <v>33948.688151588562</v>
      </c>
      <c r="M92" s="122">
        <f ca="1">IFERROR(IF((VLOOKUP($E92,'Adj NEA Backsheet'!$D$5:$CB$183,M$9,FALSE))="","",(VLOOKUP($E92,'Adj NEA Backsheet'!$D$5:$CB$183,M$9,FALSE))),"")</f>
        <v>34319.816559790459</v>
      </c>
      <c r="N92" s="124">
        <f ca="1">IFERROR(IF((VLOOKUP($E92,'Adj NEA Backsheet'!$D$5:$CB$183,N$9,FALSE))="","",(VLOOKUP($E92,'Adj NEA Backsheet'!$D$5:$CB$183,N$9,FALSE))),"")</f>
        <v>33763.562314711671</v>
      </c>
      <c r="O92" s="175">
        <f ca="1">IFERROR(IF((VLOOKUP($E92,'Adj NEA Backsheet'!$D$5:$CB$183,O$9,FALSE))="","",(VLOOKUP($E92,'Adj NEA Backsheet'!$D$5:$CB$183,O$9,FALSE))),"")</f>
        <v>34663.048572802792</v>
      </c>
      <c r="P92" s="123">
        <f ca="1">IFERROR(IF((VLOOKUP($E92,'Adj NEA Backsheet'!$D$5:$CB$183,P$9,FALSE))="","",(VLOOKUP($E92,'Adj NEA Backsheet'!$D$5:$CB$183,P$9,FALSE))),"")</f>
        <v>34354.196895400855</v>
      </c>
      <c r="Q92" s="124">
        <f ca="1">IFERROR(IF((VLOOKUP($E92,'NEA Backsheet'!$D$5:$CB$183,Q$9,FALSE))="","",(VLOOKUP($E92,'NEA Backsheet'!$D$5:$CB$183,Q$9,FALSE))),"")</f>
        <v>36486.500341743624</v>
      </c>
      <c r="R92" s="236">
        <f ca="1">IFERROR(IF((VLOOKUP($E92,'NEA Backsheet'!$D$5:$CB$183,R$9,FALSE))="","",(VLOOKUP($E92,'NEA Backsheet'!$D$5:$CB$183,R$9,FALSE))),"")</f>
        <v>0</v>
      </c>
    </row>
    <row r="93" spans="1:18" ht="15" customHeight="1" x14ac:dyDescent="0.3">
      <c r="A93" s="57">
        <v>79</v>
      </c>
      <c r="B93" s="98" t="str">
        <f ca="1">IFERROR(IF((VLOOKUP($E93,'Org List'!$AJ$10:$AL$188,3,FALSE))="","",(VLOOKUP($E93,'Org List'!$AJ$10:$AL$188,3,FALSE))),"")</f>
        <v>London Commissioning Region</v>
      </c>
      <c r="C93" s="99" t="str">
        <f ca="1">IFERROR(IF((VLOOKUP($E93,'Org List'!$AO$10:$AQ$188,3,FALSE))="","",(VLOOKUP($E93,'Org List'!$AO$10:$AQ$188,3,FALSE))),"")</f>
        <v>London Region</v>
      </c>
      <c r="D93" s="114" t="str">
        <f ca="1">IFERROR(IF((VLOOKUP($E93,'Org List'!$AT$10:$AV$188,3,FALSE))="","",(VLOOKUP($E93,'Org List'!$AT$10:$AV$188,3,FALSE))),"")</f>
        <v>NHS England London</v>
      </c>
      <c r="E93" s="98" t="str">
        <f t="shared" ca="1" si="2"/>
        <v>E09000014</v>
      </c>
      <c r="F93" s="100" t="str">
        <f ca="1">IF(E93="","",VLOOKUP(E93,'Org List'!$J$9:$K$488,2,0))</f>
        <v>Haringey</v>
      </c>
      <c r="G93" s="121">
        <f ca="1">IFERROR(IF((VLOOKUP($E93,'Adj NEA Backsheet'!$D$5:$CB$183,G$9,FALSE))="","",(VLOOKUP($E93,'Adj NEA Backsheet'!$D$5:$CB$183,G$9,FALSE))),"")</f>
        <v>5739.0489514591172</v>
      </c>
      <c r="H93" s="122">
        <f ca="1">IFERROR(IF((VLOOKUP($E93,'Adj NEA Backsheet'!$D$5:$CB$183,H$9,FALSE))="","",(VLOOKUP($E93,'Adj NEA Backsheet'!$D$5:$CB$183,H$9,FALSE))),"")</f>
        <v>5914.9297501888832</v>
      </c>
      <c r="I93" s="122">
        <f ca="1">IFERROR(IF((VLOOKUP($E93,'Adj NEA Backsheet'!$D$5:$CB$183,I$9,FALSE))="","",(VLOOKUP($E93,'Adj NEA Backsheet'!$D$5:$CB$183,I$9,FALSE))),"")</f>
        <v>5969.1871922956361</v>
      </c>
      <c r="J93" s="123">
        <f ca="1">IFERROR(IF((VLOOKUP($E93,'Adj NEA Backsheet'!$D$5:$CB$183,J$9,FALSE))="","",(VLOOKUP($E93,'Adj NEA Backsheet'!$D$5:$CB$183,J$9,FALSE))),"")</f>
        <v>5908.8221311163743</v>
      </c>
      <c r="K93" s="121">
        <f ca="1">IFERROR(IF((VLOOKUP($E93,'Adj NEA Backsheet'!$D$5:$CB$183,K$9,FALSE))="","",(VLOOKUP($E93,'Adj NEA Backsheet'!$D$5:$CB$183,K$9,FALSE))),"")</f>
        <v>5962.4559326340459</v>
      </c>
      <c r="L93" s="122">
        <f ca="1">IFERROR(IF((VLOOKUP($E93,'Adj NEA Backsheet'!$D$5:$CB$183,L$9,FALSE))="","",(VLOOKUP($E93,'Adj NEA Backsheet'!$D$5:$CB$183,L$9,FALSE))),"")</f>
        <v>6016.0268089084748</v>
      </c>
      <c r="M93" s="122">
        <f ca="1">IFERROR(IF((VLOOKUP($E93,'Adj NEA Backsheet'!$D$5:$CB$183,M$9,FALSE))="","",(VLOOKUP($E93,'Adj NEA Backsheet'!$D$5:$CB$183,M$9,FALSE))),"")</f>
        <v>6031.3275936392756</v>
      </c>
      <c r="N93" s="124">
        <f ca="1">IFERROR(IF((VLOOKUP($E93,'Adj NEA Backsheet'!$D$5:$CB$183,N$9,FALSE))="","",(VLOOKUP($E93,'Adj NEA Backsheet'!$D$5:$CB$183,N$9,FALSE))),"")</f>
        <v>5892.9247229247239</v>
      </c>
      <c r="O93" s="175">
        <f ca="1">IFERROR(IF((VLOOKUP($E93,'Adj NEA Backsheet'!$D$5:$CB$183,O$9,FALSE))="","",(VLOOKUP($E93,'Adj NEA Backsheet'!$D$5:$CB$183,O$9,FALSE))),"")</f>
        <v>6022.2225604375608</v>
      </c>
      <c r="P93" s="123">
        <f ca="1">IFERROR(IF((VLOOKUP($E93,'Adj NEA Backsheet'!$D$5:$CB$183,P$9,FALSE))="","",(VLOOKUP($E93,'Adj NEA Backsheet'!$D$5:$CB$183,P$9,FALSE))),"")</f>
        <v>5835.3235699853285</v>
      </c>
      <c r="Q93" s="124">
        <f ca="1">IFERROR(IF((VLOOKUP($E93,'NEA Backsheet'!$D$5:$CB$183,Q$9,FALSE))="","",(VLOOKUP($E93,'NEA Backsheet'!$D$5:$CB$183,Q$9,FALSE))),"")</f>
        <v>6426.1647755011836</v>
      </c>
      <c r="R93" s="236">
        <f ca="1">IFERROR(IF((VLOOKUP($E93,'NEA Backsheet'!$D$5:$CB$183,R$9,FALSE))="","",(VLOOKUP($E93,'NEA Backsheet'!$D$5:$CB$183,R$9,FALSE))),"")</f>
        <v>0</v>
      </c>
    </row>
    <row r="94" spans="1:18" ht="15" customHeight="1" x14ac:dyDescent="0.3">
      <c r="A94" s="57">
        <v>80</v>
      </c>
      <c r="B94" s="98" t="str">
        <f ca="1">IFERROR(IF((VLOOKUP($E94,'Org List'!$AJ$10:$AL$188,3,FALSE))="","",(VLOOKUP($E94,'Org List'!$AJ$10:$AL$188,3,FALSE))),"")</f>
        <v>London Commissioning Region</v>
      </c>
      <c r="C94" s="99" t="str">
        <f ca="1">IFERROR(IF((VLOOKUP($E94,'Org List'!$AO$10:$AQ$188,3,FALSE))="","",(VLOOKUP($E94,'Org List'!$AO$10:$AQ$188,3,FALSE))),"")</f>
        <v>London Region</v>
      </c>
      <c r="D94" s="114" t="str">
        <f ca="1">IFERROR(IF((VLOOKUP($E94,'Org List'!$AT$10:$AV$188,3,FALSE))="","",(VLOOKUP($E94,'Org List'!$AT$10:$AV$188,3,FALSE))),"")</f>
        <v>NHS England London</v>
      </c>
      <c r="E94" s="98" t="str">
        <f t="shared" ca="1" si="2"/>
        <v>E09000015</v>
      </c>
      <c r="F94" s="100" t="str">
        <f ca="1">IF(E94="","",VLOOKUP(E94,'Org List'!$J$9:$K$488,2,0))</f>
        <v>Harrow</v>
      </c>
      <c r="G94" s="121">
        <f ca="1">IFERROR(IF((VLOOKUP($E94,'Adj NEA Backsheet'!$D$5:$CB$183,G$9,FALSE))="","",(VLOOKUP($E94,'Adj NEA Backsheet'!$D$5:$CB$183,G$9,FALSE))),"")</f>
        <v>5575.2675644938527</v>
      </c>
      <c r="H94" s="122">
        <f ca="1">IFERROR(IF((VLOOKUP($E94,'Adj NEA Backsheet'!$D$5:$CB$183,H$9,FALSE))="","",(VLOOKUP($E94,'Adj NEA Backsheet'!$D$5:$CB$183,H$9,FALSE))),"")</f>
        <v>5656.7776610039937</v>
      </c>
      <c r="I94" s="122">
        <f ca="1">IFERROR(IF((VLOOKUP($E94,'Adj NEA Backsheet'!$D$5:$CB$183,I$9,FALSE))="","",(VLOOKUP($E94,'Adj NEA Backsheet'!$D$5:$CB$183,I$9,FALSE))),"")</f>
        <v>6324.215972371675</v>
      </c>
      <c r="J94" s="123">
        <f ca="1">IFERROR(IF((VLOOKUP($E94,'Adj NEA Backsheet'!$D$5:$CB$183,J$9,FALSE))="","",(VLOOKUP($E94,'Adj NEA Backsheet'!$D$5:$CB$183,J$9,FALSE))),"")</f>
        <v>6739.5633892541864</v>
      </c>
      <c r="K94" s="121">
        <f ca="1">IFERROR(IF((VLOOKUP($E94,'Adj NEA Backsheet'!$D$5:$CB$183,K$9,FALSE))="","",(VLOOKUP($E94,'Adj NEA Backsheet'!$D$5:$CB$183,K$9,FALSE))),"")</f>
        <v>6743.5214360233313</v>
      </c>
      <c r="L94" s="122">
        <f ca="1">IFERROR(IF((VLOOKUP($E94,'Adj NEA Backsheet'!$D$5:$CB$183,L$9,FALSE))="","",(VLOOKUP($E94,'Adj NEA Backsheet'!$D$5:$CB$183,L$9,FALSE))),"")</f>
        <v>6506.5438254687851</v>
      </c>
      <c r="M94" s="122">
        <f ca="1">IFERROR(IF((VLOOKUP($E94,'Adj NEA Backsheet'!$D$5:$CB$183,M$9,FALSE))="","",(VLOOKUP($E94,'Adj NEA Backsheet'!$D$5:$CB$183,M$9,FALSE))),"")</f>
        <v>6676.0077732681139</v>
      </c>
      <c r="N94" s="124">
        <f ca="1">IFERROR(IF((VLOOKUP($E94,'Adj NEA Backsheet'!$D$5:$CB$183,N$9,FALSE))="","",(VLOOKUP($E94,'Adj NEA Backsheet'!$D$5:$CB$183,N$9,FALSE))),"")</f>
        <v>6407.0502075329923</v>
      </c>
      <c r="O94" s="175">
        <f ca="1">IFERROR(IF((VLOOKUP($E94,'Adj NEA Backsheet'!$D$5:$CB$183,O$9,FALSE))="","",(VLOOKUP($E94,'Adj NEA Backsheet'!$D$5:$CB$183,O$9,FALSE))),"")</f>
        <v>6621.5427117768522</v>
      </c>
      <c r="P94" s="123">
        <f ca="1">IFERROR(IF((VLOOKUP($E94,'Adj NEA Backsheet'!$D$5:$CB$183,P$9,FALSE))="","",(VLOOKUP($E94,'Adj NEA Backsheet'!$D$5:$CB$183,P$9,FALSE))),"")</f>
        <v>6803.5444155108016</v>
      </c>
      <c r="Q94" s="124">
        <f ca="1">IFERROR(IF((VLOOKUP($E94,'NEA Backsheet'!$D$5:$CB$183,Q$9,FALSE))="","",(VLOOKUP($E94,'NEA Backsheet'!$D$5:$CB$183,Q$9,FALSE))),"")</f>
        <v>7337.3713306645222</v>
      </c>
      <c r="R94" s="236">
        <f ca="1">IFERROR(IF((VLOOKUP($E94,'NEA Backsheet'!$D$5:$CB$183,R$9,FALSE))="","",(VLOOKUP($E94,'NEA Backsheet'!$D$5:$CB$183,R$9,FALSE))),"")</f>
        <v>0</v>
      </c>
    </row>
    <row r="95" spans="1:18" ht="15" customHeight="1" x14ac:dyDescent="0.3">
      <c r="A95" s="57">
        <v>81</v>
      </c>
      <c r="B95" s="98" t="str">
        <f ca="1">IFERROR(IF((VLOOKUP($E95,'Org List'!$AJ$10:$AL$188,3,FALSE))="","",(VLOOKUP($E95,'Org List'!$AJ$10:$AL$188,3,FALSE))),"")</f>
        <v>North of England Commissioning Region</v>
      </c>
      <c r="C95" s="99" t="str">
        <f ca="1">IFERROR(IF((VLOOKUP($E95,'Org List'!$AO$10:$AQ$188,3,FALSE))="","",(VLOOKUP($E95,'Org List'!$AO$10:$AQ$188,3,FALSE))),"")</f>
        <v>North East Region</v>
      </c>
      <c r="D95" s="114" t="str">
        <f ca="1">IFERROR(IF((VLOOKUP($E95,'Org List'!$AT$10:$AV$188,3,FALSE))="","",(VLOOKUP($E95,'Org List'!$AT$10:$AV$188,3,FALSE))),"")</f>
        <v>NHS England North (Cumbria And North East)</v>
      </c>
      <c r="E95" s="98" t="str">
        <f t="shared" ca="1" si="2"/>
        <v>E06000001</v>
      </c>
      <c r="F95" s="100" t="str">
        <f ca="1">IF(E95="","",VLOOKUP(E95,'Org List'!$J$9:$K$488,2,0))</f>
        <v>Hartlepool</v>
      </c>
      <c r="G95" s="121">
        <f ca="1">IFERROR(IF((VLOOKUP($E95,'Adj NEA Backsheet'!$D$5:$CB$183,G$9,FALSE))="","",(VLOOKUP($E95,'Adj NEA Backsheet'!$D$5:$CB$183,G$9,FALSE))),"")</f>
        <v>3225.0663707679873</v>
      </c>
      <c r="H95" s="122">
        <f ca="1">IFERROR(IF((VLOOKUP($E95,'Adj NEA Backsheet'!$D$5:$CB$183,H$9,FALSE))="","",(VLOOKUP($E95,'Adj NEA Backsheet'!$D$5:$CB$183,H$9,FALSE))),"")</f>
        <v>3198.8709819333089</v>
      </c>
      <c r="I95" s="122">
        <f ca="1">IFERROR(IF((VLOOKUP($E95,'Adj NEA Backsheet'!$D$5:$CB$183,I$9,FALSE))="","",(VLOOKUP($E95,'Adj NEA Backsheet'!$D$5:$CB$183,I$9,FALSE))),"")</f>
        <v>3346.1019730697526</v>
      </c>
      <c r="J95" s="123">
        <f ca="1">IFERROR(IF((VLOOKUP($E95,'Adj NEA Backsheet'!$D$5:$CB$183,J$9,FALSE))="","",(VLOOKUP($E95,'Adj NEA Backsheet'!$D$5:$CB$183,J$9,FALSE))),"")</f>
        <v>3344.3599474345842</v>
      </c>
      <c r="K95" s="121">
        <f ca="1">IFERROR(IF((VLOOKUP($E95,'Adj NEA Backsheet'!$D$5:$CB$183,K$9,FALSE))="","",(VLOOKUP($E95,'Adj NEA Backsheet'!$D$5:$CB$183,K$9,FALSE))),"")</f>
        <v>3372.4872457317124</v>
      </c>
      <c r="L95" s="122">
        <f ca="1">IFERROR(IF((VLOOKUP($E95,'Adj NEA Backsheet'!$D$5:$CB$183,L$9,FALSE))="","",(VLOOKUP($E95,'Adj NEA Backsheet'!$D$5:$CB$183,L$9,FALSE))),"")</f>
        <v>3316.7482995617052</v>
      </c>
      <c r="M95" s="122">
        <f ca="1">IFERROR(IF((VLOOKUP($E95,'Adj NEA Backsheet'!$D$5:$CB$183,M$9,FALSE))="","",(VLOOKUP($E95,'Adj NEA Backsheet'!$D$5:$CB$183,M$9,FALSE))),"")</f>
        <v>3447.623033853999</v>
      </c>
      <c r="N95" s="124">
        <f ca="1">IFERROR(IF((VLOOKUP($E95,'Adj NEA Backsheet'!$D$5:$CB$183,N$9,FALSE))="","",(VLOOKUP($E95,'Adj NEA Backsheet'!$D$5:$CB$183,N$9,FALSE))),"")</f>
        <v>3470.5706097138764</v>
      </c>
      <c r="O95" s="175">
        <f ca="1">IFERROR(IF((VLOOKUP($E95,'Adj NEA Backsheet'!$D$5:$CB$183,O$9,FALSE))="","",(VLOOKUP($E95,'Adj NEA Backsheet'!$D$5:$CB$183,O$9,FALSE))),"")</f>
        <v>3447.3076073666743</v>
      </c>
      <c r="P95" s="123">
        <f ca="1">IFERROR(IF((VLOOKUP($E95,'Adj NEA Backsheet'!$D$5:$CB$183,P$9,FALSE))="","",(VLOOKUP($E95,'Adj NEA Backsheet'!$D$5:$CB$183,P$9,FALSE))),"")</f>
        <v>3386.1416972143234</v>
      </c>
      <c r="Q95" s="124">
        <f ca="1">IFERROR(IF((VLOOKUP($E95,'NEA Backsheet'!$D$5:$CB$183,Q$9,FALSE))="","",(VLOOKUP($E95,'NEA Backsheet'!$D$5:$CB$183,Q$9,FALSE))),"")</f>
        <v>3453.2107156899424</v>
      </c>
      <c r="R95" s="236">
        <f ca="1">IFERROR(IF((VLOOKUP($E95,'NEA Backsheet'!$D$5:$CB$183,R$9,FALSE))="","",(VLOOKUP($E95,'NEA Backsheet'!$D$5:$CB$183,R$9,FALSE))),"")</f>
        <v>0</v>
      </c>
    </row>
    <row r="96" spans="1:18" ht="15" customHeight="1" x14ac:dyDescent="0.3">
      <c r="A96" s="57">
        <v>82</v>
      </c>
      <c r="B96" s="98" t="str">
        <f ca="1">IFERROR(IF((VLOOKUP($E96,'Org List'!$AJ$10:$AL$188,3,FALSE))="","",(VLOOKUP($E96,'Org List'!$AJ$10:$AL$188,3,FALSE))),"")</f>
        <v>London Commissioning Region</v>
      </c>
      <c r="C96" s="99" t="str">
        <f ca="1">IFERROR(IF((VLOOKUP($E96,'Org List'!$AO$10:$AQ$188,3,FALSE))="","",(VLOOKUP($E96,'Org List'!$AO$10:$AQ$188,3,FALSE))),"")</f>
        <v>London Region</v>
      </c>
      <c r="D96" s="114" t="str">
        <f ca="1">IFERROR(IF((VLOOKUP($E96,'Org List'!$AT$10:$AV$188,3,FALSE))="","",(VLOOKUP($E96,'Org List'!$AT$10:$AV$188,3,FALSE))),"")</f>
        <v>NHS England London</v>
      </c>
      <c r="E96" s="98" t="str">
        <f t="shared" ca="1" si="2"/>
        <v>E09000016</v>
      </c>
      <c r="F96" s="100" t="str">
        <f ca="1">IF(E96="","",VLOOKUP(E96,'Org List'!$J$9:$K$488,2,0))</f>
        <v>Havering</v>
      </c>
      <c r="G96" s="121">
        <f ca="1">IFERROR(IF((VLOOKUP($E96,'Adj NEA Backsheet'!$D$5:$CB$183,G$9,FALSE))="","",(VLOOKUP($E96,'Adj NEA Backsheet'!$D$5:$CB$183,G$9,FALSE))),"")</f>
        <v>6581.3385753141401</v>
      </c>
      <c r="H96" s="122">
        <f ca="1">IFERROR(IF((VLOOKUP($E96,'Adj NEA Backsheet'!$D$5:$CB$183,H$9,FALSE))="","",(VLOOKUP($E96,'Adj NEA Backsheet'!$D$5:$CB$183,H$9,FALSE))),"")</f>
        <v>6722.8259822303644</v>
      </c>
      <c r="I96" s="122">
        <f ca="1">IFERROR(IF((VLOOKUP($E96,'Adj NEA Backsheet'!$D$5:$CB$183,I$9,FALSE))="","",(VLOOKUP($E96,'Adj NEA Backsheet'!$D$5:$CB$183,I$9,FALSE))),"")</f>
        <v>6791.4871862750733</v>
      </c>
      <c r="J96" s="123">
        <f ca="1">IFERROR(IF((VLOOKUP($E96,'Adj NEA Backsheet'!$D$5:$CB$183,J$9,FALSE))="","",(VLOOKUP($E96,'Adj NEA Backsheet'!$D$5:$CB$183,J$9,FALSE))),"")</f>
        <v>6780.7527851315044</v>
      </c>
      <c r="K96" s="121">
        <f ca="1">IFERROR(IF((VLOOKUP($E96,'Adj NEA Backsheet'!$D$5:$CB$183,K$9,FALSE))="","",(VLOOKUP($E96,'Adj NEA Backsheet'!$D$5:$CB$183,K$9,FALSE))),"")</f>
        <v>6828.6409871146243</v>
      </c>
      <c r="L96" s="122">
        <f ca="1">IFERROR(IF((VLOOKUP($E96,'Adj NEA Backsheet'!$D$5:$CB$183,L$9,FALSE))="","",(VLOOKUP($E96,'Adj NEA Backsheet'!$D$5:$CB$183,L$9,FALSE))),"")</f>
        <v>6904.3053470955092</v>
      </c>
      <c r="M96" s="122">
        <f ca="1">IFERROR(IF((VLOOKUP($E96,'Adj NEA Backsheet'!$D$5:$CB$183,M$9,FALSE))="","",(VLOOKUP($E96,'Adj NEA Backsheet'!$D$5:$CB$183,M$9,FALSE))),"")</f>
        <v>6904.6204816145964</v>
      </c>
      <c r="N96" s="124">
        <f ca="1">IFERROR(IF((VLOOKUP($E96,'Adj NEA Backsheet'!$D$5:$CB$183,N$9,FALSE))="","",(VLOOKUP($E96,'Adj NEA Backsheet'!$D$5:$CB$183,N$9,FALSE))),"")</f>
        <v>6753.9003271654055</v>
      </c>
      <c r="O96" s="175">
        <f ca="1">IFERROR(IF((VLOOKUP($E96,'Adj NEA Backsheet'!$D$5:$CB$183,O$9,FALSE))="","",(VLOOKUP($E96,'Adj NEA Backsheet'!$D$5:$CB$183,O$9,FALSE))),"")</f>
        <v>6988.2904354446237</v>
      </c>
      <c r="P96" s="123">
        <f ca="1">IFERROR(IF((VLOOKUP($E96,'Adj NEA Backsheet'!$D$5:$CB$183,P$9,FALSE))="","",(VLOOKUP($E96,'Adj NEA Backsheet'!$D$5:$CB$183,P$9,FALSE))),"")</f>
        <v>6925.8843702420327</v>
      </c>
      <c r="Q96" s="124">
        <f ca="1">IFERROR(IF((VLOOKUP($E96,'NEA Backsheet'!$D$5:$CB$183,Q$9,FALSE))="","",(VLOOKUP($E96,'NEA Backsheet'!$D$5:$CB$183,Q$9,FALSE))),"")</f>
        <v>6853.6248754068492</v>
      </c>
      <c r="R96" s="236">
        <f ca="1">IFERROR(IF((VLOOKUP($E96,'NEA Backsheet'!$D$5:$CB$183,R$9,FALSE))="","",(VLOOKUP($E96,'NEA Backsheet'!$D$5:$CB$183,R$9,FALSE))),"")</f>
        <v>0</v>
      </c>
    </row>
    <row r="97" spans="1:18" ht="15" customHeight="1" x14ac:dyDescent="0.3">
      <c r="A97" s="57">
        <v>83</v>
      </c>
      <c r="B97" s="98" t="str">
        <f ca="1">IFERROR(IF((VLOOKUP($E97,'Org List'!$AJ$10:$AL$188,3,FALSE))="","",(VLOOKUP($E97,'Org List'!$AJ$10:$AL$188,3,FALSE))),"")</f>
        <v>Midlands and East of England Commissioning Region</v>
      </c>
      <c r="C97" s="99" t="str">
        <f ca="1">IFERROR(IF((VLOOKUP($E97,'Org List'!$AO$10:$AQ$188,3,FALSE))="","",(VLOOKUP($E97,'Org List'!$AO$10:$AQ$188,3,FALSE))),"")</f>
        <v>West Midlands Region</v>
      </c>
      <c r="D97" s="114" t="str">
        <f ca="1">IFERROR(IF((VLOOKUP($E97,'Org List'!$AT$10:$AV$188,3,FALSE))="","",(VLOOKUP($E97,'Org List'!$AT$10:$AV$188,3,FALSE))),"")</f>
        <v>NHS England Midlands And East (West Midlands)</v>
      </c>
      <c r="E97" s="98" t="str">
        <f t="shared" ca="1" si="2"/>
        <v>E06000019</v>
      </c>
      <c r="F97" s="100" t="str">
        <f ca="1">IF(E97="","",VLOOKUP(E97,'Org List'!$J$9:$K$488,2,0))</f>
        <v>Herefordshire, County of</v>
      </c>
      <c r="G97" s="121">
        <f ca="1">IFERROR(IF((VLOOKUP($E97,'Adj NEA Backsheet'!$D$5:$CB$183,G$9,FALSE))="","",(VLOOKUP($E97,'Adj NEA Backsheet'!$D$5:$CB$183,G$9,FALSE))),"")</f>
        <v>4738.9359149280517</v>
      </c>
      <c r="H97" s="122">
        <f ca="1">IFERROR(IF((VLOOKUP($E97,'Adj NEA Backsheet'!$D$5:$CB$183,H$9,FALSE))="","",(VLOOKUP($E97,'Adj NEA Backsheet'!$D$5:$CB$183,H$9,FALSE))),"")</f>
        <v>4814.4552520748866</v>
      </c>
      <c r="I97" s="122">
        <f ca="1">IFERROR(IF((VLOOKUP($E97,'Adj NEA Backsheet'!$D$5:$CB$183,I$9,FALSE))="","",(VLOOKUP($E97,'Adj NEA Backsheet'!$D$5:$CB$183,I$9,FALSE))),"")</f>
        <v>4981.0840309535979</v>
      </c>
      <c r="J97" s="123">
        <f ca="1">IFERROR(IF((VLOOKUP($E97,'Adj NEA Backsheet'!$D$5:$CB$183,J$9,FALSE))="","",(VLOOKUP($E97,'Adj NEA Backsheet'!$D$5:$CB$183,J$9,FALSE))),"")</f>
        <v>4949.1780356264317</v>
      </c>
      <c r="K97" s="121">
        <f ca="1">IFERROR(IF((VLOOKUP($E97,'Adj NEA Backsheet'!$D$5:$CB$183,K$9,FALSE))="","",(VLOOKUP($E97,'Adj NEA Backsheet'!$D$5:$CB$183,K$9,FALSE))),"")</f>
        <v>4737.8239588863416</v>
      </c>
      <c r="L97" s="122">
        <f ca="1">IFERROR(IF((VLOOKUP($E97,'Adj NEA Backsheet'!$D$5:$CB$183,L$9,FALSE))="","",(VLOOKUP($E97,'Adj NEA Backsheet'!$D$5:$CB$183,L$9,FALSE))),"")</f>
        <v>4757.1203508074195</v>
      </c>
      <c r="M97" s="122">
        <f ca="1">IFERROR(IF((VLOOKUP($E97,'Adj NEA Backsheet'!$D$5:$CB$183,M$9,FALSE))="","",(VLOOKUP($E97,'Adj NEA Backsheet'!$D$5:$CB$183,M$9,FALSE))),"")</f>
        <v>5143.4553542030317</v>
      </c>
      <c r="N97" s="124">
        <f ca="1">IFERROR(IF((VLOOKUP($E97,'Adj NEA Backsheet'!$D$5:$CB$183,N$9,FALSE))="","",(VLOOKUP($E97,'Adj NEA Backsheet'!$D$5:$CB$183,N$9,FALSE))),"")</f>
        <v>5060.2664519247101</v>
      </c>
      <c r="O97" s="175">
        <f ca="1">IFERROR(IF((VLOOKUP($E97,'Adj NEA Backsheet'!$D$5:$CB$183,O$9,FALSE))="","",(VLOOKUP($E97,'Adj NEA Backsheet'!$D$5:$CB$183,O$9,FALSE))),"")</f>
        <v>4741.9221252126936</v>
      </c>
      <c r="P97" s="123">
        <f ca="1">IFERROR(IF((VLOOKUP($E97,'Adj NEA Backsheet'!$D$5:$CB$183,P$9,FALSE))="","",(VLOOKUP($E97,'Adj NEA Backsheet'!$D$5:$CB$183,P$9,FALSE))),"")</f>
        <v>4723.4151639795928</v>
      </c>
      <c r="Q97" s="124">
        <f ca="1">IFERROR(IF((VLOOKUP($E97,'NEA Backsheet'!$D$5:$CB$183,Q$9,FALSE))="","",(VLOOKUP($E97,'NEA Backsheet'!$D$5:$CB$183,Q$9,FALSE))),"")</f>
        <v>4980.2412282758814</v>
      </c>
      <c r="R97" s="236">
        <f ca="1">IFERROR(IF((VLOOKUP($E97,'NEA Backsheet'!$D$5:$CB$183,R$9,FALSE))="","",(VLOOKUP($E97,'NEA Backsheet'!$D$5:$CB$183,R$9,FALSE))),"")</f>
        <v>0</v>
      </c>
    </row>
    <row r="98" spans="1:18" ht="15" customHeight="1" x14ac:dyDescent="0.3">
      <c r="A98" s="57">
        <v>84</v>
      </c>
      <c r="B98" s="98" t="str">
        <f ca="1">IFERROR(IF((VLOOKUP($E98,'Org List'!$AJ$10:$AL$188,3,FALSE))="","",(VLOOKUP($E98,'Org List'!$AJ$10:$AL$188,3,FALSE))),"")</f>
        <v>Midlands and East of England Commissioning Region</v>
      </c>
      <c r="C98" s="99" t="str">
        <f ca="1">IFERROR(IF((VLOOKUP($E98,'Org List'!$AO$10:$AQ$188,3,FALSE))="","",(VLOOKUP($E98,'Org List'!$AO$10:$AQ$188,3,FALSE))),"")</f>
        <v>East Region</v>
      </c>
      <c r="D98" s="114" t="str">
        <f ca="1">IFERROR(IF((VLOOKUP($E98,'Org List'!$AT$10:$AV$188,3,FALSE))="","",(VLOOKUP($E98,'Org List'!$AT$10:$AV$188,3,FALSE))),"")</f>
        <v>NHS England Midlands And East (Central Midlands)</v>
      </c>
      <c r="E98" s="98" t="str">
        <f t="shared" ca="1" si="2"/>
        <v>E10000015</v>
      </c>
      <c r="F98" s="100" t="str">
        <f ca="1">IF(E98="","",VLOOKUP(E98,'Org List'!$J$9:$K$488,2,0))</f>
        <v>Hertfordshire</v>
      </c>
      <c r="G98" s="121">
        <f ca="1">IFERROR(IF((VLOOKUP($E98,'Adj NEA Backsheet'!$D$5:$CB$183,G$9,FALSE))="","",(VLOOKUP($E98,'Adj NEA Backsheet'!$D$5:$CB$183,G$9,FALSE))),"")</f>
        <v>27478.529693858367</v>
      </c>
      <c r="H98" s="122">
        <f ca="1">IFERROR(IF((VLOOKUP($E98,'Adj NEA Backsheet'!$D$5:$CB$183,H$9,FALSE))="","",(VLOOKUP($E98,'Adj NEA Backsheet'!$D$5:$CB$183,H$9,FALSE))),"")</f>
        <v>27553.505326455059</v>
      </c>
      <c r="I98" s="122">
        <f ca="1">IFERROR(IF((VLOOKUP($E98,'Adj NEA Backsheet'!$D$5:$CB$183,I$9,FALSE))="","",(VLOOKUP($E98,'Adj NEA Backsheet'!$D$5:$CB$183,I$9,FALSE))),"")</f>
        <v>28487.042303505055</v>
      </c>
      <c r="J98" s="123">
        <f ca="1">IFERROR(IF((VLOOKUP($E98,'Adj NEA Backsheet'!$D$5:$CB$183,J$9,FALSE))="","",(VLOOKUP($E98,'Adj NEA Backsheet'!$D$5:$CB$183,J$9,FALSE))),"")</f>
        <v>27550.275261697323</v>
      </c>
      <c r="K98" s="121">
        <f ca="1">IFERROR(IF((VLOOKUP($E98,'Adj NEA Backsheet'!$D$5:$CB$183,K$9,FALSE))="","",(VLOOKUP($E98,'Adj NEA Backsheet'!$D$5:$CB$183,K$9,FALSE))),"")</f>
        <v>27389.867204910581</v>
      </c>
      <c r="L98" s="122">
        <f ca="1">IFERROR(IF((VLOOKUP($E98,'Adj NEA Backsheet'!$D$5:$CB$183,L$9,FALSE))="","",(VLOOKUP($E98,'Adj NEA Backsheet'!$D$5:$CB$183,L$9,FALSE))),"")</f>
        <v>28549.938283493342</v>
      </c>
      <c r="M98" s="122">
        <f ca="1">IFERROR(IF((VLOOKUP($E98,'Adj NEA Backsheet'!$D$5:$CB$183,M$9,FALSE))="","",(VLOOKUP($E98,'Adj NEA Backsheet'!$D$5:$CB$183,M$9,FALSE))),"")</f>
        <v>29161.792066517035</v>
      </c>
      <c r="N98" s="124">
        <f ca="1">IFERROR(IF((VLOOKUP($E98,'Adj NEA Backsheet'!$D$5:$CB$183,N$9,FALSE))="","",(VLOOKUP($E98,'Adj NEA Backsheet'!$D$5:$CB$183,N$9,FALSE))),"")</f>
        <v>27575.557121109137</v>
      </c>
      <c r="O98" s="175">
        <f ca="1">IFERROR(IF((VLOOKUP($E98,'Adj NEA Backsheet'!$D$5:$CB$183,O$9,FALSE))="","",(VLOOKUP($E98,'Adj NEA Backsheet'!$D$5:$CB$183,O$9,FALSE))),"")</f>
        <v>28731.621771081303</v>
      </c>
      <c r="P98" s="123">
        <f ca="1">IFERROR(IF((VLOOKUP($E98,'Adj NEA Backsheet'!$D$5:$CB$183,P$9,FALSE))="","",(VLOOKUP($E98,'Adj NEA Backsheet'!$D$5:$CB$183,P$9,FALSE))),"")</f>
        <v>28892.746414194768</v>
      </c>
      <c r="Q98" s="124">
        <f ca="1">IFERROR(IF((VLOOKUP($E98,'NEA Backsheet'!$D$5:$CB$183,Q$9,FALSE))="","",(VLOOKUP($E98,'NEA Backsheet'!$D$5:$CB$183,Q$9,FALSE))),"")</f>
        <v>30917.092786386373</v>
      </c>
      <c r="R98" s="236">
        <f ca="1">IFERROR(IF((VLOOKUP($E98,'NEA Backsheet'!$D$5:$CB$183,R$9,FALSE))="","",(VLOOKUP($E98,'NEA Backsheet'!$D$5:$CB$183,R$9,FALSE))),"")</f>
        <v>0</v>
      </c>
    </row>
    <row r="99" spans="1:18" ht="15" customHeight="1" x14ac:dyDescent="0.3">
      <c r="A99" s="57">
        <v>85</v>
      </c>
      <c r="B99" s="98" t="str">
        <f ca="1">IFERROR(IF((VLOOKUP($E99,'Org List'!$AJ$10:$AL$188,3,FALSE))="","",(VLOOKUP($E99,'Org List'!$AJ$10:$AL$188,3,FALSE))),"")</f>
        <v>London Commissioning Region</v>
      </c>
      <c r="C99" s="99" t="str">
        <f ca="1">IFERROR(IF((VLOOKUP($E99,'Org List'!$AO$10:$AQ$188,3,FALSE))="","",(VLOOKUP($E99,'Org List'!$AO$10:$AQ$188,3,FALSE))),"")</f>
        <v>London Region</v>
      </c>
      <c r="D99" s="114" t="str">
        <f ca="1">IFERROR(IF((VLOOKUP($E99,'Org List'!$AT$10:$AV$188,3,FALSE))="","",(VLOOKUP($E99,'Org List'!$AT$10:$AV$188,3,FALSE))),"")</f>
        <v>NHS England London</v>
      </c>
      <c r="E99" s="98" t="str">
        <f t="shared" ca="1" si="2"/>
        <v>E09000017</v>
      </c>
      <c r="F99" s="100" t="str">
        <f ca="1">IF(E99="","",VLOOKUP(E99,'Org List'!$J$9:$K$488,2,0))</f>
        <v>Hillingdon</v>
      </c>
      <c r="G99" s="121">
        <f ca="1">IFERROR(IF((VLOOKUP($E99,'Adj NEA Backsheet'!$D$5:$CB$183,G$9,FALSE))="","",(VLOOKUP($E99,'Adj NEA Backsheet'!$D$5:$CB$183,G$9,FALSE))),"")</f>
        <v>6911.7342338751459</v>
      </c>
      <c r="H99" s="122">
        <f ca="1">IFERROR(IF((VLOOKUP($E99,'Adj NEA Backsheet'!$D$5:$CB$183,H$9,FALSE))="","",(VLOOKUP($E99,'Adj NEA Backsheet'!$D$5:$CB$183,H$9,FALSE))),"")</f>
        <v>7061.839892830797</v>
      </c>
      <c r="I99" s="122">
        <f ca="1">IFERROR(IF((VLOOKUP($E99,'Adj NEA Backsheet'!$D$5:$CB$183,I$9,FALSE))="","",(VLOOKUP($E99,'Adj NEA Backsheet'!$D$5:$CB$183,I$9,FALSE))),"")</f>
        <v>7179.9609542582848</v>
      </c>
      <c r="J99" s="123">
        <f ca="1">IFERROR(IF((VLOOKUP($E99,'Adj NEA Backsheet'!$D$5:$CB$183,J$9,FALSE))="","",(VLOOKUP($E99,'Adj NEA Backsheet'!$D$5:$CB$183,J$9,FALSE))),"")</f>
        <v>7214.9524888964979</v>
      </c>
      <c r="K99" s="121">
        <f ca="1">IFERROR(IF((VLOOKUP($E99,'Adj NEA Backsheet'!$D$5:$CB$183,K$9,FALSE))="","",(VLOOKUP($E99,'Adj NEA Backsheet'!$D$5:$CB$183,K$9,FALSE))),"")</f>
        <v>7506.7553713494726</v>
      </c>
      <c r="L99" s="122">
        <f ca="1">IFERROR(IF((VLOOKUP($E99,'Adj NEA Backsheet'!$D$5:$CB$183,L$9,FALSE))="","",(VLOOKUP($E99,'Adj NEA Backsheet'!$D$5:$CB$183,L$9,FALSE))),"")</f>
        <v>7395.8445135653401</v>
      </c>
      <c r="M99" s="122">
        <f ca="1">IFERROR(IF((VLOOKUP($E99,'Adj NEA Backsheet'!$D$5:$CB$183,M$9,FALSE))="","",(VLOOKUP($E99,'Adj NEA Backsheet'!$D$5:$CB$183,M$9,FALSE))),"")</f>
        <v>7599.5993391384018</v>
      </c>
      <c r="N99" s="124">
        <f ca="1">IFERROR(IF((VLOOKUP($E99,'Adj NEA Backsheet'!$D$5:$CB$183,N$9,FALSE))="","",(VLOOKUP($E99,'Adj NEA Backsheet'!$D$5:$CB$183,N$9,FALSE))),"")</f>
        <v>7543.0798703694891</v>
      </c>
      <c r="O99" s="175">
        <f ca="1">IFERROR(IF((VLOOKUP($E99,'Adj NEA Backsheet'!$D$5:$CB$183,O$9,FALSE))="","",(VLOOKUP($E99,'Adj NEA Backsheet'!$D$5:$CB$183,O$9,FALSE))),"")</f>
        <v>7080.3451518498769</v>
      </c>
      <c r="P99" s="123">
        <f ca="1">IFERROR(IF((VLOOKUP($E99,'Adj NEA Backsheet'!$D$5:$CB$183,P$9,FALSE))="","",(VLOOKUP($E99,'Adj NEA Backsheet'!$D$5:$CB$183,P$9,FALSE))),"")</f>
        <v>7282.4622497010751</v>
      </c>
      <c r="Q99" s="124">
        <f ca="1">IFERROR(IF((VLOOKUP($E99,'NEA Backsheet'!$D$5:$CB$183,Q$9,FALSE))="","",(VLOOKUP($E99,'NEA Backsheet'!$D$5:$CB$183,Q$9,FALSE))),"")</f>
        <v>7478.8048326967819</v>
      </c>
      <c r="R99" s="236">
        <f ca="1">IFERROR(IF((VLOOKUP($E99,'NEA Backsheet'!$D$5:$CB$183,R$9,FALSE))="","",(VLOOKUP($E99,'NEA Backsheet'!$D$5:$CB$183,R$9,FALSE))),"")</f>
        <v>0</v>
      </c>
    </row>
    <row r="100" spans="1:18" ht="15" customHeight="1" x14ac:dyDescent="0.3">
      <c r="A100" s="57">
        <v>86</v>
      </c>
      <c r="B100" s="98" t="str">
        <f ca="1">IFERROR(IF((VLOOKUP($E100,'Org List'!$AJ$10:$AL$188,3,FALSE))="","",(VLOOKUP($E100,'Org List'!$AJ$10:$AL$188,3,FALSE))),"")</f>
        <v>London Commissioning Region</v>
      </c>
      <c r="C100" s="99" t="str">
        <f ca="1">IFERROR(IF((VLOOKUP($E100,'Org List'!$AO$10:$AQ$188,3,FALSE))="","",(VLOOKUP($E100,'Org List'!$AO$10:$AQ$188,3,FALSE))),"")</f>
        <v>London Region</v>
      </c>
      <c r="D100" s="114" t="str">
        <f ca="1">IFERROR(IF((VLOOKUP($E100,'Org List'!$AT$10:$AV$188,3,FALSE))="","",(VLOOKUP($E100,'Org List'!$AT$10:$AV$188,3,FALSE))),"")</f>
        <v>NHS England London</v>
      </c>
      <c r="E100" s="98" t="str">
        <f t="shared" ca="1" si="2"/>
        <v>E09000018</v>
      </c>
      <c r="F100" s="100" t="str">
        <f ca="1">IF(E100="","",VLOOKUP(E100,'Org List'!$J$9:$K$488,2,0))</f>
        <v>Hounslow</v>
      </c>
      <c r="G100" s="121">
        <f ca="1">IFERROR(IF((VLOOKUP($E100,'Adj NEA Backsheet'!$D$5:$CB$183,G$9,FALSE))="","",(VLOOKUP($E100,'Adj NEA Backsheet'!$D$5:$CB$183,G$9,FALSE))),"")</f>
        <v>7647.8082991076744</v>
      </c>
      <c r="H100" s="122">
        <f ca="1">IFERROR(IF((VLOOKUP($E100,'Adj NEA Backsheet'!$D$5:$CB$183,H$9,FALSE))="","",(VLOOKUP($E100,'Adj NEA Backsheet'!$D$5:$CB$183,H$9,FALSE))),"")</f>
        <v>7933.0700111579863</v>
      </c>
      <c r="I100" s="122">
        <f ca="1">IFERROR(IF((VLOOKUP($E100,'Adj NEA Backsheet'!$D$5:$CB$183,I$9,FALSE))="","",(VLOOKUP($E100,'Adj NEA Backsheet'!$D$5:$CB$183,I$9,FALSE))),"")</f>
        <v>7774.9142438598155</v>
      </c>
      <c r="J100" s="123">
        <f ca="1">IFERROR(IF((VLOOKUP($E100,'Adj NEA Backsheet'!$D$5:$CB$183,J$9,FALSE))="","",(VLOOKUP($E100,'Adj NEA Backsheet'!$D$5:$CB$183,J$9,FALSE))),"")</f>
        <v>7769.5566538145604</v>
      </c>
      <c r="K100" s="121">
        <f ca="1">IFERROR(IF((VLOOKUP($E100,'Adj NEA Backsheet'!$D$5:$CB$183,K$9,FALSE))="","",(VLOOKUP($E100,'Adj NEA Backsheet'!$D$5:$CB$183,K$9,FALSE))),"")</f>
        <v>7933.4704006909651</v>
      </c>
      <c r="L100" s="122">
        <f ca="1">IFERROR(IF((VLOOKUP($E100,'Adj NEA Backsheet'!$D$5:$CB$183,L$9,FALSE))="","",(VLOOKUP($E100,'Adj NEA Backsheet'!$D$5:$CB$183,L$9,FALSE))),"")</f>
        <v>7730.9505227674781</v>
      </c>
      <c r="M100" s="122">
        <f ca="1">IFERROR(IF((VLOOKUP($E100,'Adj NEA Backsheet'!$D$5:$CB$183,M$9,FALSE))="","",(VLOOKUP($E100,'Adj NEA Backsheet'!$D$5:$CB$183,M$9,FALSE))),"")</f>
        <v>8258.4414886658305</v>
      </c>
      <c r="N100" s="124">
        <f ca="1">IFERROR(IF((VLOOKUP($E100,'Adj NEA Backsheet'!$D$5:$CB$183,N$9,FALSE))="","",(VLOOKUP($E100,'Adj NEA Backsheet'!$D$5:$CB$183,N$9,FALSE))),"")</f>
        <v>7965.4725524908681</v>
      </c>
      <c r="O100" s="175">
        <f ca="1">IFERROR(IF((VLOOKUP($E100,'Adj NEA Backsheet'!$D$5:$CB$183,O$9,FALSE))="","",(VLOOKUP($E100,'Adj NEA Backsheet'!$D$5:$CB$183,O$9,FALSE))),"")</f>
        <v>7285.7887116917609</v>
      </c>
      <c r="P100" s="123">
        <f ca="1">IFERROR(IF((VLOOKUP($E100,'Adj NEA Backsheet'!$D$5:$CB$183,P$9,FALSE))="","",(VLOOKUP($E100,'Adj NEA Backsheet'!$D$5:$CB$183,P$9,FALSE))),"")</f>
        <v>7603.018421132042</v>
      </c>
      <c r="Q100" s="124">
        <f ca="1">IFERROR(IF((VLOOKUP($E100,'NEA Backsheet'!$D$5:$CB$183,Q$9,FALSE))="","",(VLOOKUP($E100,'NEA Backsheet'!$D$5:$CB$183,Q$9,FALSE))),"")</f>
        <v>7764.1997882649684</v>
      </c>
      <c r="R100" s="236">
        <f ca="1">IFERROR(IF((VLOOKUP($E100,'NEA Backsheet'!$D$5:$CB$183,R$9,FALSE))="","",(VLOOKUP($E100,'NEA Backsheet'!$D$5:$CB$183,R$9,FALSE))),"")</f>
        <v>0</v>
      </c>
    </row>
    <row r="101" spans="1:18" ht="15" customHeight="1" x14ac:dyDescent="0.3">
      <c r="A101" s="57">
        <v>87</v>
      </c>
      <c r="B101" s="98" t="str">
        <f ca="1">IFERROR(IF((VLOOKUP($E101,'Org List'!$AJ$10:$AL$188,3,FALSE))="","",(VLOOKUP($E101,'Org List'!$AJ$10:$AL$188,3,FALSE))),"")</f>
        <v>South East England Commissioning Region</v>
      </c>
      <c r="C101" s="99" t="str">
        <f ca="1">IFERROR(IF((VLOOKUP($E101,'Org List'!$AO$10:$AQ$188,3,FALSE))="","",(VLOOKUP($E101,'Org List'!$AO$10:$AQ$188,3,FALSE))),"")</f>
        <v>South East Region</v>
      </c>
      <c r="D101" s="114" t="str">
        <f ca="1">IFERROR(IF((VLOOKUP($E101,'Org List'!$AT$10:$AV$188,3,FALSE))="","",(VLOOKUP($E101,'Org List'!$AT$10:$AV$188,3,FALSE))),"")</f>
        <v>NHS England South East (Hampshire, Isle of Wight and Thames Valley)</v>
      </c>
      <c r="E101" s="98" t="str">
        <f t="shared" ca="1" si="2"/>
        <v>E06000046</v>
      </c>
      <c r="F101" s="100" t="str">
        <f ca="1">IF(E101="","",VLOOKUP(E101,'Org List'!$J$9:$K$488,2,0))</f>
        <v>Isle of Wight</v>
      </c>
      <c r="G101" s="121">
        <f ca="1">IFERROR(IF((VLOOKUP($E101,'Adj NEA Backsheet'!$D$5:$CB$183,G$9,FALSE))="","",(VLOOKUP($E101,'Adj NEA Backsheet'!$D$5:$CB$183,G$9,FALSE))),"")</f>
        <v>3126.9999999999995</v>
      </c>
      <c r="H101" s="122">
        <f ca="1">IFERROR(IF((VLOOKUP($E101,'Adj NEA Backsheet'!$D$5:$CB$183,H$9,FALSE))="","",(VLOOKUP($E101,'Adj NEA Backsheet'!$D$5:$CB$183,H$9,FALSE))),"")</f>
        <v>3241.9999999999995</v>
      </c>
      <c r="I101" s="122">
        <f ca="1">IFERROR(IF((VLOOKUP($E101,'Adj NEA Backsheet'!$D$5:$CB$183,I$9,FALSE))="","",(VLOOKUP($E101,'Adj NEA Backsheet'!$D$5:$CB$183,I$9,FALSE))),"")</f>
        <v>3533.9999999999995</v>
      </c>
      <c r="J101" s="123">
        <f ca="1">IFERROR(IF((VLOOKUP($E101,'Adj NEA Backsheet'!$D$5:$CB$183,J$9,FALSE))="","",(VLOOKUP($E101,'Adj NEA Backsheet'!$D$5:$CB$183,J$9,FALSE))),"")</f>
        <v>3294.9999999999995</v>
      </c>
      <c r="K101" s="121">
        <f ca="1">IFERROR(IF((VLOOKUP($E101,'Adj NEA Backsheet'!$D$5:$CB$183,K$9,FALSE))="","",(VLOOKUP($E101,'Adj NEA Backsheet'!$D$5:$CB$183,K$9,FALSE))),"")</f>
        <v>3144.9999999999991</v>
      </c>
      <c r="L101" s="122">
        <f ca="1">IFERROR(IF((VLOOKUP($E101,'Adj NEA Backsheet'!$D$5:$CB$183,L$9,FALSE))="","",(VLOOKUP($E101,'Adj NEA Backsheet'!$D$5:$CB$183,L$9,FALSE))),"")</f>
        <v>3166.9999999999991</v>
      </c>
      <c r="M101" s="122">
        <f ca="1">IFERROR(IF((VLOOKUP($E101,'Adj NEA Backsheet'!$D$5:$CB$183,M$9,FALSE))="","",(VLOOKUP($E101,'Adj NEA Backsheet'!$D$5:$CB$183,M$9,FALSE))),"")</f>
        <v>3225.9999999999991</v>
      </c>
      <c r="N101" s="124">
        <f ca="1">IFERROR(IF((VLOOKUP($E101,'Adj NEA Backsheet'!$D$5:$CB$183,N$9,FALSE))="","",(VLOOKUP($E101,'Adj NEA Backsheet'!$D$5:$CB$183,N$9,FALSE))),"")</f>
        <v>3087.9999999999991</v>
      </c>
      <c r="O101" s="175">
        <f ca="1">IFERROR(IF((VLOOKUP($E101,'Adj NEA Backsheet'!$D$5:$CB$183,O$9,FALSE))="","",(VLOOKUP($E101,'Adj NEA Backsheet'!$D$5:$CB$183,O$9,FALSE))),"")</f>
        <v>3310.9999999999995</v>
      </c>
      <c r="P101" s="123">
        <f ca="1">IFERROR(IF((VLOOKUP($E101,'Adj NEA Backsheet'!$D$5:$CB$183,P$9,FALSE))="","",(VLOOKUP($E101,'Adj NEA Backsheet'!$D$5:$CB$183,P$9,FALSE))),"")</f>
        <v>3414.9999999999995</v>
      </c>
      <c r="Q101" s="124">
        <f ca="1">IFERROR(IF((VLOOKUP($E101,'NEA Backsheet'!$D$5:$CB$183,Q$9,FALSE))="","",(VLOOKUP($E101,'NEA Backsheet'!$D$5:$CB$183,Q$9,FALSE))),"")</f>
        <v>3631.9999999999991</v>
      </c>
      <c r="R101" s="236">
        <f ca="1">IFERROR(IF((VLOOKUP($E101,'NEA Backsheet'!$D$5:$CB$183,R$9,FALSE))="","",(VLOOKUP($E101,'NEA Backsheet'!$D$5:$CB$183,R$9,FALSE))),"")</f>
        <v>0</v>
      </c>
    </row>
    <row r="102" spans="1:18" ht="15" customHeight="1" x14ac:dyDescent="0.3">
      <c r="A102" s="57">
        <v>88</v>
      </c>
      <c r="B102" s="98" t="str">
        <f ca="1">IFERROR(IF((VLOOKUP($E102,'Org List'!$AJ$10:$AL$188,3,FALSE))="","",(VLOOKUP($E102,'Org List'!$AJ$10:$AL$188,3,FALSE))),"")</f>
        <v>London Commissioning Region</v>
      </c>
      <c r="C102" s="99" t="str">
        <f ca="1">IFERROR(IF((VLOOKUP($E102,'Org List'!$AO$10:$AQ$188,3,FALSE))="","",(VLOOKUP($E102,'Org List'!$AO$10:$AQ$188,3,FALSE))),"")</f>
        <v>London Region</v>
      </c>
      <c r="D102" s="114" t="str">
        <f ca="1">IFERROR(IF((VLOOKUP($E102,'Org List'!$AT$10:$AV$188,3,FALSE))="","",(VLOOKUP($E102,'Org List'!$AT$10:$AV$188,3,FALSE))),"")</f>
        <v>NHS England London</v>
      </c>
      <c r="E102" s="98" t="str">
        <f t="shared" ca="1" si="2"/>
        <v>E09000019</v>
      </c>
      <c r="F102" s="100" t="str">
        <f ca="1">IF(E102="","",VLOOKUP(E102,'Org List'!$J$9:$K$488,2,0))</f>
        <v>Islington</v>
      </c>
      <c r="G102" s="121">
        <f ca="1">IFERROR(IF((VLOOKUP($E102,'Adj NEA Backsheet'!$D$5:$CB$183,G$9,FALSE))="","",(VLOOKUP($E102,'Adj NEA Backsheet'!$D$5:$CB$183,G$9,FALSE))),"")</f>
        <v>4963.0300013198066</v>
      </c>
      <c r="H102" s="122">
        <f ca="1">IFERROR(IF((VLOOKUP($E102,'Adj NEA Backsheet'!$D$5:$CB$183,H$9,FALSE))="","",(VLOOKUP($E102,'Adj NEA Backsheet'!$D$5:$CB$183,H$9,FALSE))),"")</f>
        <v>4862.8650680489309</v>
      </c>
      <c r="I102" s="122">
        <f ca="1">IFERROR(IF((VLOOKUP($E102,'Adj NEA Backsheet'!$D$5:$CB$183,I$9,FALSE))="","",(VLOOKUP($E102,'Adj NEA Backsheet'!$D$5:$CB$183,I$9,FALSE))),"")</f>
        <v>5033.4665526572117</v>
      </c>
      <c r="J102" s="123">
        <f ca="1">IFERROR(IF((VLOOKUP($E102,'Adj NEA Backsheet'!$D$5:$CB$183,J$9,FALSE))="","",(VLOOKUP($E102,'Adj NEA Backsheet'!$D$5:$CB$183,J$9,FALSE))),"")</f>
        <v>4874.3020012899469</v>
      </c>
      <c r="K102" s="121">
        <f ca="1">IFERROR(IF((VLOOKUP($E102,'Adj NEA Backsheet'!$D$5:$CB$183,K$9,FALSE))="","",(VLOOKUP($E102,'Adj NEA Backsheet'!$D$5:$CB$183,K$9,FALSE))),"")</f>
        <v>5024.1919357182251</v>
      </c>
      <c r="L102" s="122">
        <f ca="1">IFERROR(IF((VLOOKUP($E102,'Adj NEA Backsheet'!$D$5:$CB$183,L$9,FALSE))="","",(VLOOKUP($E102,'Adj NEA Backsheet'!$D$5:$CB$183,L$9,FALSE))),"")</f>
        <v>5071.856939757552</v>
      </c>
      <c r="M102" s="122">
        <f ca="1">IFERROR(IF((VLOOKUP($E102,'Adj NEA Backsheet'!$D$5:$CB$183,M$9,FALSE))="","",(VLOOKUP($E102,'Adj NEA Backsheet'!$D$5:$CB$183,M$9,FALSE))),"")</f>
        <v>5088.1776896523761</v>
      </c>
      <c r="N102" s="124">
        <f ca="1">IFERROR(IF((VLOOKUP($E102,'Adj NEA Backsheet'!$D$5:$CB$183,N$9,FALSE))="","",(VLOOKUP($E102,'Adj NEA Backsheet'!$D$5:$CB$183,N$9,FALSE))),"")</f>
        <v>4973.1935635188274</v>
      </c>
      <c r="O102" s="175">
        <f ca="1">IFERROR(IF((VLOOKUP($E102,'Adj NEA Backsheet'!$D$5:$CB$183,O$9,FALSE))="","",(VLOOKUP($E102,'Adj NEA Backsheet'!$D$5:$CB$183,O$9,FALSE))),"")</f>
        <v>4929.8684918171666</v>
      </c>
      <c r="P102" s="123">
        <f ca="1">IFERROR(IF((VLOOKUP($E102,'Adj NEA Backsheet'!$D$5:$CB$183,P$9,FALSE))="","",(VLOOKUP($E102,'Adj NEA Backsheet'!$D$5:$CB$183,P$9,FALSE))),"")</f>
        <v>4768.494425339597</v>
      </c>
      <c r="Q102" s="124">
        <f ca="1">IFERROR(IF((VLOOKUP($E102,'NEA Backsheet'!$D$5:$CB$183,Q$9,FALSE))="","",(VLOOKUP($E102,'NEA Backsheet'!$D$5:$CB$183,Q$9,FALSE))),"")</f>
        <v>5171.2319476165776</v>
      </c>
      <c r="R102" s="236">
        <f ca="1">IFERROR(IF((VLOOKUP($E102,'NEA Backsheet'!$D$5:$CB$183,R$9,FALSE))="","",(VLOOKUP($E102,'NEA Backsheet'!$D$5:$CB$183,R$9,FALSE))),"")</f>
        <v>0</v>
      </c>
    </row>
    <row r="103" spans="1:18" ht="15" customHeight="1" x14ac:dyDescent="0.3">
      <c r="A103" s="57">
        <v>89</v>
      </c>
      <c r="B103" s="98" t="str">
        <f ca="1">IFERROR(IF((VLOOKUP($E103,'Org List'!$AJ$10:$AL$188,3,FALSE))="","",(VLOOKUP($E103,'Org List'!$AJ$10:$AL$188,3,FALSE))),"")</f>
        <v>London Commissioning Region</v>
      </c>
      <c r="C103" s="99" t="str">
        <f ca="1">IFERROR(IF((VLOOKUP($E103,'Org List'!$AO$10:$AQ$188,3,FALSE))="","",(VLOOKUP($E103,'Org List'!$AO$10:$AQ$188,3,FALSE))),"")</f>
        <v>London Region</v>
      </c>
      <c r="D103" s="114" t="str">
        <f ca="1">IFERROR(IF((VLOOKUP($E103,'Org List'!$AT$10:$AV$188,3,FALSE))="","",(VLOOKUP($E103,'Org List'!$AT$10:$AV$188,3,FALSE))),"")</f>
        <v>NHS England London</v>
      </c>
      <c r="E103" s="98" t="str">
        <f t="shared" ca="1" si="2"/>
        <v>E09000020</v>
      </c>
      <c r="F103" s="100" t="str">
        <f ca="1">IF(E103="","",VLOOKUP(E103,'Org List'!$J$9:$K$488,2,0))</f>
        <v>Kensington and Chelsea</v>
      </c>
      <c r="G103" s="121">
        <f ca="1">IFERROR(IF((VLOOKUP($E103,'Adj NEA Backsheet'!$D$5:$CB$183,G$9,FALSE))="","",(VLOOKUP($E103,'Adj NEA Backsheet'!$D$5:$CB$183,G$9,FALSE))),"")</f>
        <v>2836.8774880469687</v>
      </c>
      <c r="H103" s="122">
        <f ca="1">IFERROR(IF((VLOOKUP($E103,'Adj NEA Backsheet'!$D$5:$CB$183,H$9,FALSE))="","",(VLOOKUP($E103,'Adj NEA Backsheet'!$D$5:$CB$183,H$9,FALSE))),"")</f>
        <v>2835.8104026752949</v>
      </c>
      <c r="I103" s="122">
        <f ca="1">IFERROR(IF((VLOOKUP($E103,'Adj NEA Backsheet'!$D$5:$CB$183,I$9,FALSE))="","",(VLOOKUP($E103,'Adj NEA Backsheet'!$D$5:$CB$183,I$9,FALSE))),"")</f>
        <v>2907.7774627669432</v>
      </c>
      <c r="J103" s="123">
        <f ca="1">IFERROR(IF((VLOOKUP($E103,'Adj NEA Backsheet'!$D$5:$CB$183,J$9,FALSE))="","",(VLOOKUP($E103,'Adj NEA Backsheet'!$D$5:$CB$183,J$9,FALSE))),"")</f>
        <v>2806.3295212799071</v>
      </c>
      <c r="K103" s="121">
        <f ca="1">IFERROR(IF((VLOOKUP($E103,'Adj NEA Backsheet'!$D$5:$CB$183,K$9,FALSE))="","",(VLOOKUP($E103,'Adj NEA Backsheet'!$D$5:$CB$183,K$9,FALSE))),"")</f>
        <v>2876.6603919506128</v>
      </c>
      <c r="L103" s="122">
        <f ca="1">IFERROR(IF((VLOOKUP($E103,'Adj NEA Backsheet'!$D$5:$CB$183,L$9,FALSE))="","",(VLOOKUP($E103,'Adj NEA Backsheet'!$D$5:$CB$183,L$9,FALSE))),"")</f>
        <v>2876.198887635851</v>
      </c>
      <c r="M103" s="122">
        <f ca="1">IFERROR(IF((VLOOKUP($E103,'Adj NEA Backsheet'!$D$5:$CB$183,M$9,FALSE))="","",(VLOOKUP($E103,'Adj NEA Backsheet'!$D$5:$CB$183,M$9,FALSE))),"")</f>
        <v>2917.7458111617343</v>
      </c>
      <c r="N103" s="124">
        <f ca="1">IFERROR(IF((VLOOKUP($E103,'Adj NEA Backsheet'!$D$5:$CB$183,N$9,FALSE))="","",(VLOOKUP($E103,'Adj NEA Backsheet'!$D$5:$CB$183,N$9,FALSE))),"")</f>
        <v>2885.5245478106599</v>
      </c>
      <c r="O103" s="175">
        <f ca="1">IFERROR(IF((VLOOKUP($E103,'Adj NEA Backsheet'!$D$5:$CB$183,O$9,FALSE))="","",(VLOOKUP($E103,'Adj NEA Backsheet'!$D$5:$CB$183,O$9,FALSE))),"")</f>
        <v>2824.9177991337674</v>
      </c>
      <c r="P103" s="123">
        <f ca="1">IFERROR(IF((VLOOKUP($E103,'Adj NEA Backsheet'!$D$5:$CB$183,P$9,FALSE))="","",(VLOOKUP($E103,'Adj NEA Backsheet'!$D$5:$CB$183,P$9,FALSE))),"")</f>
        <v>2970.9788551235788</v>
      </c>
      <c r="Q103" s="124">
        <f ca="1">IFERROR(IF((VLOOKUP($E103,'NEA Backsheet'!$D$5:$CB$183,Q$9,FALSE))="","",(VLOOKUP($E103,'NEA Backsheet'!$D$5:$CB$183,Q$9,FALSE))),"")</f>
        <v>3115.4821714940131</v>
      </c>
      <c r="R103" s="236">
        <f ca="1">IFERROR(IF((VLOOKUP($E103,'NEA Backsheet'!$D$5:$CB$183,R$9,FALSE))="","",(VLOOKUP($E103,'NEA Backsheet'!$D$5:$CB$183,R$9,FALSE))),"")</f>
        <v>0</v>
      </c>
    </row>
    <row r="104" spans="1:18" ht="15" customHeight="1" x14ac:dyDescent="0.3">
      <c r="A104" s="57">
        <v>90</v>
      </c>
      <c r="B104" s="98" t="str">
        <f ca="1">IFERROR(IF((VLOOKUP($E104,'Org List'!$AJ$10:$AL$188,3,FALSE))="","",(VLOOKUP($E104,'Org List'!$AJ$10:$AL$188,3,FALSE))),"")</f>
        <v>South East England Commissioning Region</v>
      </c>
      <c r="C104" s="99" t="str">
        <f ca="1">IFERROR(IF((VLOOKUP($E104,'Org List'!$AO$10:$AQ$188,3,FALSE))="","",(VLOOKUP($E104,'Org List'!$AO$10:$AQ$188,3,FALSE))),"")</f>
        <v>South East Region</v>
      </c>
      <c r="D104" s="114" t="str">
        <f ca="1">IFERROR(IF((VLOOKUP($E104,'Org List'!$AT$10:$AV$188,3,FALSE))="","",(VLOOKUP($E104,'Org List'!$AT$10:$AV$188,3,FALSE))),"")</f>
        <v>NHS England South East (Kent, Surrey and Sussex)</v>
      </c>
      <c r="E104" s="98" t="str">
        <f t="shared" ca="1" si="2"/>
        <v>E10000016</v>
      </c>
      <c r="F104" s="100" t="str">
        <f ca="1">IF(E104="","",VLOOKUP(E104,'Org List'!$J$9:$K$488,2,0))</f>
        <v>Kent</v>
      </c>
      <c r="G104" s="121">
        <f ca="1">IFERROR(IF((VLOOKUP($E104,'Adj NEA Backsheet'!$D$5:$CB$183,G$9,FALSE))="","",(VLOOKUP($E104,'Adj NEA Backsheet'!$D$5:$CB$183,G$9,FALSE))),"")</f>
        <v>40756.169757879215</v>
      </c>
      <c r="H104" s="122">
        <f ca="1">IFERROR(IF((VLOOKUP($E104,'Adj NEA Backsheet'!$D$5:$CB$183,H$9,FALSE))="","",(VLOOKUP($E104,'Adj NEA Backsheet'!$D$5:$CB$183,H$9,FALSE))),"")</f>
        <v>39828.154898080727</v>
      </c>
      <c r="I104" s="122">
        <f ca="1">IFERROR(IF((VLOOKUP($E104,'Adj NEA Backsheet'!$D$5:$CB$183,I$9,FALSE))="","",(VLOOKUP($E104,'Adj NEA Backsheet'!$D$5:$CB$183,I$9,FALSE))),"")</f>
        <v>41584.831238767394</v>
      </c>
      <c r="J104" s="123">
        <f ca="1">IFERROR(IF((VLOOKUP($E104,'Adj NEA Backsheet'!$D$5:$CB$183,J$9,FALSE))="","",(VLOOKUP($E104,'Adj NEA Backsheet'!$D$5:$CB$183,J$9,FALSE))),"")</f>
        <v>41654.886165173055</v>
      </c>
      <c r="K104" s="121">
        <f ca="1">IFERROR(IF((VLOOKUP($E104,'Adj NEA Backsheet'!$D$5:$CB$183,K$9,FALSE))="","",(VLOOKUP($E104,'Adj NEA Backsheet'!$D$5:$CB$183,K$9,FALSE))),"")</f>
        <v>40564.541817380756</v>
      </c>
      <c r="L104" s="122">
        <f ca="1">IFERROR(IF((VLOOKUP($E104,'Adj NEA Backsheet'!$D$5:$CB$183,L$9,FALSE))="","",(VLOOKUP($E104,'Adj NEA Backsheet'!$D$5:$CB$183,L$9,FALSE))),"")</f>
        <v>40603.940580209208</v>
      </c>
      <c r="M104" s="122">
        <f ca="1">IFERROR(IF((VLOOKUP($E104,'Adj NEA Backsheet'!$D$5:$CB$183,M$9,FALSE))="","",(VLOOKUP($E104,'Adj NEA Backsheet'!$D$5:$CB$183,M$9,FALSE))),"")</f>
        <v>41884.788001103327</v>
      </c>
      <c r="N104" s="124">
        <f ca="1">IFERROR(IF((VLOOKUP($E104,'Adj NEA Backsheet'!$D$5:$CB$183,N$9,FALSE))="","",(VLOOKUP($E104,'Adj NEA Backsheet'!$D$5:$CB$183,N$9,FALSE))),"")</f>
        <v>42087.159659430486</v>
      </c>
      <c r="O104" s="175">
        <f ca="1">IFERROR(IF((VLOOKUP($E104,'Adj NEA Backsheet'!$D$5:$CB$183,O$9,FALSE))="","",(VLOOKUP($E104,'Adj NEA Backsheet'!$D$5:$CB$183,O$9,FALSE))),"")</f>
        <v>42011.760684376597</v>
      </c>
      <c r="P104" s="123">
        <f ca="1">IFERROR(IF((VLOOKUP($E104,'Adj NEA Backsheet'!$D$5:$CB$183,P$9,FALSE))="","",(VLOOKUP($E104,'Adj NEA Backsheet'!$D$5:$CB$183,P$9,FALSE))),"")</f>
        <v>41928.454007986147</v>
      </c>
      <c r="Q104" s="124">
        <f ca="1">IFERROR(IF((VLOOKUP($E104,'NEA Backsheet'!$D$5:$CB$183,Q$9,FALSE))="","",(VLOOKUP($E104,'NEA Backsheet'!$D$5:$CB$183,Q$9,FALSE))),"")</f>
        <v>43041.594408941724</v>
      </c>
      <c r="R104" s="236">
        <f ca="1">IFERROR(IF((VLOOKUP($E104,'NEA Backsheet'!$D$5:$CB$183,R$9,FALSE))="","",(VLOOKUP($E104,'NEA Backsheet'!$D$5:$CB$183,R$9,FALSE))),"")</f>
        <v>0</v>
      </c>
    </row>
    <row r="105" spans="1:18" ht="15" customHeight="1" x14ac:dyDescent="0.3">
      <c r="A105" s="57">
        <v>91</v>
      </c>
      <c r="B105" s="98" t="str">
        <f ca="1">IFERROR(IF((VLOOKUP($E105,'Org List'!$AJ$10:$AL$188,3,FALSE))="","",(VLOOKUP($E105,'Org List'!$AJ$10:$AL$188,3,FALSE))),"")</f>
        <v>North of England Commissioning Region</v>
      </c>
      <c r="C105" s="99" t="str">
        <f ca="1">IFERROR(IF((VLOOKUP($E105,'Org List'!$AO$10:$AQ$188,3,FALSE))="","",(VLOOKUP($E105,'Org List'!$AO$10:$AQ$188,3,FALSE))),"")</f>
        <v>Yorkshire and The Humber Region</v>
      </c>
      <c r="D105" s="114" t="str">
        <f ca="1">IFERROR(IF((VLOOKUP($E105,'Org List'!$AT$10:$AV$188,3,FALSE))="","",(VLOOKUP($E105,'Org List'!$AT$10:$AV$188,3,FALSE))),"")</f>
        <v>NHS England North (Yorkshire And Humber)</v>
      </c>
      <c r="E105" s="98" t="str">
        <f t="shared" ca="1" si="2"/>
        <v>E06000010</v>
      </c>
      <c r="F105" s="100" t="str">
        <f ca="1">IF(E105="","",VLOOKUP(E105,'Org List'!$J$9:$K$488,2,0))</f>
        <v>Kingston upon Hull, City of</v>
      </c>
      <c r="G105" s="121">
        <f ca="1">IFERROR(IF((VLOOKUP($E105,'Adj NEA Backsheet'!$D$5:$CB$183,G$9,FALSE))="","",(VLOOKUP($E105,'Adj NEA Backsheet'!$D$5:$CB$183,G$9,FALSE))),"")</f>
        <v>7007.9157705662155</v>
      </c>
      <c r="H105" s="122">
        <f ca="1">IFERROR(IF((VLOOKUP($E105,'Adj NEA Backsheet'!$D$5:$CB$183,H$9,FALSE))="","",(VLOOKUP($E105,'Adj NEA Backsheet'!$D$5:$CB$183,H$9,FALSE))),"")</f>
        <v>6559.9569973396538</v>
      </c>
      <c r="I105" s="122">
        <f ca="1">IFERROR(IF((VLOOKUP($E105,'Adj NEA Backsheet'!$D$5:$CB$183,I$9,FALSE))="","",(VLOOKUP($E105,'Adj NEA Backsheet'!$D$5:$CB$183,I$9,FALSE))),"")</f>
        <v>6888.1689385826303</v>
      </c>
      <c r="J105" s="123">
        <f ca="1">IFERROR(IF((VLOOKUP($E105,'Adj NEA Backsheet'!$D$5:$CB$183,J$9,FALSE))="","",(VLOOKUP($E105,'Adj NEA Backsheet'!$D$5:$CB$183,J$9,FALSE))),"")</f>
        <v>6586.5223889438894</v>
      </c>
      <c r="K105" s="121">
        <f ca="1">IFERROR(IF((VLOOKUP($E105,'Adj NEA Backsheet'!$D$5:$CB$183,K$9,FALSE))="","",(VLOOKUP($E105,'Adj NEA Backsheet'!$D$5:$CB$183,K$9,FALSE))),"")</f>
        <v>6838.7519119502003</v>
      </c>
      <c r="L105" s="122">
        <f ca="1">IFERROR(IF((VLOOKUP($E105,'Adj NEA Backsheet'!$D$5:$CB$183,L$9,FALSE))="","",(VLOOKUP($E105,'Adj NEA Backsheet'!$D$5:$CB$183,L$9,FALSE))),"")</f>
        <v>6947.186566346465</v>
      </c>
      <c r="M105" s="122">
        <f ca="1">IFERROR(IF((VLOOKUP($E105,'Adj NEA Backsheet'!$D$5:$CB$183,M$9,FALSE))="","",(VLOOKUP($E105,'Adj NEA Backsheet'!$D$5:$CB$183,M$9,FALSE))),"")</f>
        <v>7063.1399630306532</v>
      </c>
      <c r="N105" s="124">
        <f ca="1">IFERROR(IF((VLOOKUP($E105,'Adj NEA Backsheet'!$D$5:$CB$183,N$9,FALSE))="","",(VLOOKUP($E105,'Adj NEA Backsheet'!$D$5:$CB$183,N$9,FALSE))),"")</f>
        <v>6842.2383886726975</v>
      </c>
      <c r="O105" s="175">
        <f ca="1">IFERROR(IF((VLOOKUP($E105,'Adj NEA Backsheet'!$D$5:$CB$183,O$9,FALSE))="","",(VLOOKUP($E105,'Adj NEA Backsheet'!$D$5:$CB$183,O$9,FALSE))),"")</f>
        <v>6777.5422355862611</v>
      </c>
      <c r="P105" s="123">
        <f ca="1">IFERROR(IF((VLOOKUP($E105,'Adj NEA Backsheet'!$D$5:$CB$183,P$9,FALSE))="","",(VLOOKUP($E105,'Adj NEA Backsheet'!$D$5:$CB$183,P$9,FALSE))),"")</f>
        <v>6469.064967788504</v>
      </c>
      <c r="Q105" s="124">
        <f ca="1">IFERROR(IF((VLOOKUP($E105,'NEA Backsheet'!$D$5:$CB$183,Q$9,FALSE))="","",(VLOOKUP($E105,'NEA Backsheet'!$D$5:$CB$183,Q$9,FALSE))),"")</f>
        <v>6920.6013953973943</v>
      </c>
      <c r="R105" s="236">
        <f ca="1">IFERROR(IF((VLOOKUP($E105,'NEA Backsheet'!$D$5:$CB$183,R$9,FALSE))="","",(VLOOKUP($E105,'NEA Backsheet'!$D$5:$CB$183,R$9,FALSE))),"")</f>
        <v>0</v>
      </c>
    </row>
    <row r="106" spans="1:18" ht="15" customHeight="1" x14ac:dyDescent="0.3">
      <c r="A106" s="57">
        <v>92</v>
      </c>
      <c r="B106" s="98" t="str">
        <f ca="1">IFERROR(IF((VLOOKUP($E106,'Org List'!$AJ$10:$AL$188,3,FALSE))="","",(VLOOKUP($E106,'Org List'!$AJ$10:$AL$188,3,FALSE))),"")</f>
        <v>London Commissioning Region</v>
      </c>
      <c r="C106" s="99" t="str">
        <f ca="1">IFERROR(IF((VLOOKUP($E106,'Org List'!$AO$10:$AQ$188,3,FALSE))="","",(VLOOKUP($E106,'Org List'!$AO$10:$AQ$188,3,FALSE))),"")</f>
        <v>London Region</v>
      </c>
      <c r="D106" s="114" t="str">
        <f ca="1">IFERROR(IF((VLOOKUP($E106,'Org List'!$AT$10:$AV$188,3,FALSE))="","",(VLOOKUP($E106,'Org List'!$AT$10:$AV$188,3,FALSE))),"")</f>
        <v>NHS England London</v>
      </c>
      <c r="E106" s="98" t="str">
        <f t="shared" ca="1" si="2"/>
        <v>E09000021</v>
      </c>
      <c r="F106" s="100" t="str">
        <f ca="1">IF(E106="","",VLOOKUP(E106,'Org List'!$J$9:$K$488,2,0))</f>
        <v>Kingston upon Thames</v>
      </c>
      <c r="G106" s="121">
        <f ca="1">IFERROR(IF((VLOOKUP($E106,'Adj NEA Backsheet'!$D$5:$CB$183,G$9,FALSE))="","",(VLOOKUP($E106,'Adj NEA Backsheet'!$D$5:$CB$183,G$9,FALSE))),"")</f>
        <v>3903.0794983062133</v>
      </c>
      <c r="H106" s="122">
        <f ca="1">IFERROR(IF((VLOOKUP($E106,'Adj NEA Backsheet'!$D$5:$CB$183,H$9,FALSE))="","",(VLOOKUP($E106,'Adj NEA Backsheet'!$D$5:$CB$183,H$9,FALSE))),"")</f>
        <v>3827.4040055655787</v>
      </c>
      <c r="I106" s="122">
        <f ca="1">IFERROR(IF((VLOOKUP($E106,'Adj NEA Backsheet'!$D$5:$CB$183,I$9,FALSE))="","",(VLOOKUP($E106,'Adj NEA Backsheet'!$D$5:$CB$183,I$9,FALSE))),"")</f>
        <v>4107.5312093866405</v>
      </c>
      <c r="J106" s="123">
        <f ca="1">IFERROR(IF((VLOOKUP($E106,'Adj NEA Backsheet'!$D$5:$CB$183,J$9,FALSE))="","",(VLOOKUP($E106,'Adj NEA Backsheet'!$D$5:$CB$183,J$9,FALSE))),"")</f>
        <v>4117.6867003180396</v>
      </c>
      <c r="K106" s="121">
        <f ca="1">IFERROR(IF((VLOOKUP($E106,'Adj NEA Backsheet'!$D$5:$CB$183,K$9,FALSE))="","",(VLOOKUP($E106,'Adj NEA Backsheet'!$D$5:$CB$183,K$9,FALSE))),"")</f>
        <v>4273.4082521160626</v>
      </c>
      <c r="L106" s="122">
        <f ca="1">IFERROR(IF((VLOOKUP($E106,'Adj NEA Backsheet'!$D$5:$CB$183,L$9,FALSE))="","",(VLOOKUP($E106,'Adj NEA Backsheet'!$D$5:$CB$183,L$9,FALSE))),"")</f>
        <v>4318.9421394410756</v>
      </c>
      <c r="M106" s="122">
        <f ca="1">IFERROR(IF((VLOOKUP($E106,'Adj NEA Backsheet'!$D$5:$CB$183,M$9,FALSE))="","",(VLOOKUP($E106,'Adj NEA Backsheet'!$D$5:$CB$183,M$9,FALSE))),"")</f>
        <v>4321.3205180602599</v>
      </c>
      <c r="N106" s="124">
        <f ca="1">IFERROR(IF((VLOOKUP($E106,'Adj NEA Backsheet'!$D$5:$CB$183,N$9,FALSE))="","",(VLOOKUP($E106,'Adj NEA Backsheet'!$D$5:$CB$183,N$9,FALSE))),"")</f>
        <v>4229.6847743576127</v>
      </c>
      <c r="O106" s="175">
        <f ca="1">IFERROR(IF((VLOOKUP($E106,'Adj NEA Backsheet'!$D$5:$CB$183,O$9,FALSE))="","",(VLOOKUP($E106,'Adj NEA Backsheet'!$D$5:$CB$183,O$9,FALSE))),"")</f>
        <v>4103.7751053552574</v>
      </c>
      <c r="P106" s="123">
        <f ca="1">IFERROR(IF((VLOOKUP($E106,'Adj NEA Backsheet'!$D$5:$CB$183,P$9,FALSE))="","",(VLOOKUP($E106,'Adj NEA Backsheet'!$D$5:$CB$183,P$9,FALSE))),"")</f>
        <v>4149.7382572919951</v>
      </c>
      <c r="Q106" s="124">
        <f ca="1">IFERROR(IF((VLOOKUP($E106,'NEA Backsheet'!$D$5:$CB$183,Q$9,FALSE))="","",(VLOOKUP($E106,'NEA Backsheet'!$D$5:$CB$183,Q$9,FALSE))),"")</f>
        <v>4428.4451016052026</v>
      </c>
      <c r="R106" s="236">
        <f ca="1">IFERROR(IF((VLOOKUP($E106,'NEA Backsheet'!$D$5:$CB$183,R$9,FALSE))="","",(VLOOKUP($E106,'NEA Backsheet'!$D$5:$CB$183,R$9,FALSE))),"")</f>
        <v>0</v>
      </c>
    </row>
    <row r="107" spans="1:18" ht="15" customHeight="1" x14ac:dyDescent="0.3">
      <c r="A107" s="57">
        <v>93</v>
      </c>
      <c r="B107" s="98" t="str">
        <f ca="1">IFERROR(IF((VLOOKUP($E107,'Org List'!$AJ$10:$AL$188,3,FALSE))="","",(VLOOKUP($E107,'Org List'!$AJ$10:$AL$188,3,FALSE))),"")</f>
        <v>North of England Commissioning Region</v>
      </c>
      <c r="C107" s="99" t="str">
        <f ca="1">IFERROR(IF((VLOOKUP($E107,'Org List'!$AO$10:$AQ$188,3,FALSE))="","",(VLOOKUP($E107,'Org List'!$AO$10:$AQ$188,3,FALSE))),"")</f>
        <v>Yorkshire and The Humber Region</v>
      </c>
      <c r="D107" s="114" t="str">
        <f ca="1">IFERROR(IF((VLOOKUP($E107,'Org List'!$AT$10:$AV$188,3,FALSE))="","",(VLOOKUP($E107,'Org List'!$AT$10:$AV$188,3,FALSE))),"")</f>
        <v>NHS England North (Yorkshire And Humber)</v>
      </c>
      <c r="E107" s="98" t="str">
        <f t="shared" ca="1" si="2"/>
        <v>E08000034</v>
      </c>
      <c r="F107" s="100" t="str">
        <f ca="1">IF(E107="","",VLOOKUP(E107,'Org List'!$J$9:$K$488,2,0))</f>
        <v>Kirklees</v>
      </c>
      <c r="G107" s="121">
        <f ca="1">IFERROR(IF((VLOOKUP($E107,'Adj NEA Backsheet'!$D$5:$CB$183,G$9,FALSE))="","",(VLOOKUP($E107,'Adj NEA Backsheet'!$D$5:$CB$183,G$9,FALSE))),"")</f>
        <v>12393.104521400903</v>
      </c>
      <c r="H107" s="122">
        <f ca="1">IFERROR(IF((VLOOKUP($E107,'Adj NEA Backsheet'!$D$5:$CB$183,H$9,FALSE))="","",(VLOOKUP($E107,'Adj NEA Backsheet'!$D$5:$CB$183,H$9,FALSE))),"")</f>
        <v>12422.212936682015</v>
      </c>
      <c r="I107" s="122">
        <f ca="1">IFERROR(IF((VLOOKUP($E107,'Adj NEA Backsheet'!$D$5:$CB$183,I$9,FALSE))="","",(VLOOKUP($E107,'Adj NEA Backsheet'!$D$5:$CB$183,I$9,FALSE))),"")</f>
        <v>13011.0729125788</v>
      </c>
      <c r="J107" s="123">
        <f ca="1">IFERROR(IF((VLOOKUP($E107,'Adj NEA Backsheet'!$D$5:$CB$183,J$9,FALSE))="","",(VLOOKUP($E107,'Adj NEA Backsheet'!$D$5:$CB$183,J$9,FALSE))),"")</f>
        <v>12217.798870211886</v>
      </c>
      <c r="K107" s="121">
        <f ca="1">IFERROR(IF((VLOOKUP($E107,'Adj NEA Backsheet'!$D$5:$CB$183,K$9,FALSE))="","",(VLOOKUP($E107,'Adj NEA Backsheet'!$D$5:$CB$183,K$9,FALSE))),"")</f>
        <v>12316.41975332161</v>
      </c>
      <c r="L107" s="122">
        <f ca="1">IFERROR(IF((VLOOKUP($E107,'Adj NEA Backsheet'!$D$5:$CB$183,L$9,FALSE))="","",(VLOOKUP($E107,'Adj NEA Backsheet'!$D$5:$CB$183,L$9,FALSE))),"")</f>
        <v>12127.808129405706</v>
      </c>
      <c r="M107" s="122">
        <f ca="1">IFERROR(IF((VLOOKUP($E107,'Adj NEA Backsheet'!$D$5:$CB$183,M$9,FALSE))="","",(VLOOKUP($E107,'Adj NEA Backsheet'!$D$5:$CB$183,M$9,FALSE))),"")</f>
        <v>12852.627481972893</v>
      </c>
      <c r="N107" s="124">
        <f ca="1">IFERROR(IF((VLOOKUP($E107,'Adj NEA Backsheet'!$D$5:$CB$183,N$9,FALSE))="","",(VLOOKUP($E107,'Adj NEA Backsheet'!$D$5:$CB$183,N$9,FALSE))),"")</f>
        <v>12519.529846504758</v>
      </c>
      <c r="O107" s="175">
        <f ca="1">IFERROR(IF((VLOOKUP($E107,'Adj NEA Backsheet'!$D$5:$CB$183,O$9,FALSE))="","",(VLOOKUP($E107,'Adj NEA Backsheet'!$D$5:$CB$183,O$9,FALSE))),"")</f>
        <v>12472.807975111205</v>
      </c>
      <c r="P107" s="123">
        <f ca="1">IFERROR(IF((VLOOKUP($E107,'Adj NEA Backsheet'!$D$5:$CB$183,P$9,FALSE))="","",(VLOOKUP($E107,'Adj NEA Backsheet'!$D$5:$CB$183,P$9,FALSE))),"")</f>
        <v>12258.608867600327</v>
      </c>
      <c r="Q107" s="124">
        <f ca="1">IFERROR(IF((VLOOKUP($E107,'NEA Backsheet'!$D$5:$CB$183,Q$9,FALSE))="","",(VLOOKUP($E107,'NEA Backsheet'!$D$5:$CB$183,Q$9,FALSE))),"")</f>
        <v>13045.170025184252</v>
      </c>
      <c r="R107" s="236">
        <f ca="1">IFERROR(IF((VLOOKUP($E107,'NEA Backsheet'!$D$5:$CB$183,R$9,FALSE))="","",(VLOOKUP($E107,'NEA Backsheet'!$D$5:$CB$183,R$9,FALSE))),"")</f>
        <v>0</v>
      </c>
    </row>
    <row r="108" spans="1:18" ht="15" customHeight="1" x14ac:dyDescent="0.3">
      <c r="A108" s="57">
        <v>94</v>
      </c>
      <c r="B108" s="98" t="str">
        <f ca="1">IFERROR(IF((VLOOKUP($E108,'Org List'!$AJ$10:$AL$188,3,FALSE))="","",(VLOOKUP($E108,'Org List'!$AJ$10:$AL$188,3,FALSE))),"")</f>
        <v>North of England Commissioning Region</v>
      </c>
      <c r="C108" s="99" t="str">
        <f ca="1">IFERROR(IF((VLOOKUP($E108,'Org List'!$AO$10:$AQ$188,3,FALSE))="","",(VLOOKUP($E108,'Org List'!$AO$10:$AQ$188,3,FALSE))),"")</f>
        <v>North West Region</v>
      </c>
      <c r="D108" s="114" t="str">
        <f ca="1">IFERROR(IF((VLOOKUP($E108,'Org List'!$AT$10:$AV$188,3,FALSE))="","",(VLOOKUP($E108,'Org List'!$AT$10:$AV$188,3,FALSE))),"")</f>
        <v>NHS England North (Cheshire And Merseyside)</v>
      </c>
      <c r="E108" s="98" t="str">
        <f t="shared" ca="1" si="2"/>
        <v>E08000011</v>
      </c>
      <c r="F108" s="100" t="str">
        <f ca="1">IF(E108="","",VLOOKUP(E108,'Org List'!$J$9:$K$488,2,0))</f>
        <v>Knowsley</v>
      </c>
      <c r="G108" s="121">
        <f ca="1">IFERROR(IF((VLOOKUP($E108,'Adj NEA Backsheet'!$D$5:$CB$183,G$9,FALSE))="","",(VLOOKUP($E108,'Adj NEA Backsheet'!$D$5:$CB$183,G$9,FALSE))),"")</f>
        <v>6223.5407275396274</v>
      </c>
      <c r="H108" s="122">
        <f ca="1">IFERROR(IF((VLOOKUP($E108,'Adj NEA Backsheet'!$D$5:$CB$183,H$9,FALSE))="","",(VLOOKUP($E108,'Adj NEA Backsheet'!$D$5:$CB$183,H$9,FALSE))),"")</f>
        <v>6134.9439514268925</v>
      </c>
      <c r="I108" s="122">
        <f ca="1">IFERROR(IF((VLOOKUP($E108,'Adj NEA Backsheet'!$D$5:$CB$183,I$9,FALSE))="","",(VLOOKUP($E108,'Adj NEA Backsheet'!$D$5:$CB$183,I$9,FALSE))),"")</f>
        <v>6305.3258515764355</v>
      </c>
      <c r="J108" s="123">
        <f ca="1">IFERROR(IF((VLOOKUP($E108,'Adj NEA Backsheet'!$D$5:$CB$183,J$9,FALSE))="","",(VLOOKUP($E108,'Adj NEA Backsheet'!$D$5:$CB$183,J$9,FALSE))),"")</f>
        <v>6706.9886090600721</v>
      </c>
      <c r="K108" s="121">
        <f ca="1">IFERROR(IF((VLOOKUP($E108,'Adj NEA Backsheet'!$D$5:$CB$183,K$9,FALSE))="","",(VLOOKUP($E108,'Adj NEA Backsheet'!$D$5:$CB$183,K$9,FALSE))),"")</f>
        <v>6223.781303521002</v>
      </c>
      <c r="L108" s="122">
        <f ca="1">IFERROR(IF((VLOOKUP($E108,'Adj NEA Backsheet'!$D$5:$CB$183,L$9,FALSE))="","",(VLOOKUP($E108,'Adj NEA Backsheet'!$D$5:$CB$183,L$9,FALSE))),"")</f>
        <v>6290.8038901432119</v>
      </c>
      <c r="M108" s="122">
        <f ca="1">IFERROR(IF((VLOOKUP($E108,'Adj NEA Backsheet'!$D$5:$CB$183,M$9,FALSE))="","",(VLOOKUP($E108,'Adj NEA Backsheet'!$D$5:$CB$183,M$9,FALSE))),"")</f>
        <v>6247.7228922354861</v>
      </c>
      <c r="N108" s="124">
        <f ca="1">IFERROR(IF((VLOOKUP($E108,'Adj NEA Backsheet'!$D$5:$CB$183,N$9,FALSE))="","",(VLOOKUP($E108,'Adj NEA Backsheet'!$D$5:$CB$183,N$9,FALSE))),"")</f>
        <v>6785.5809816869314</v>
      </c>
      <c r="O108" s="175">
        <f ca="1">IFERROR(IF((VLOOKUP($E108,'Adj NEA Backsheet'!$D$5:$CB$183,O$9,FALSE))="","",(VLOOKUP($E108,'Adj NEA Backsheet'!$D$5:$CB$183,O$9,FALSE))),"")</f>
        <v>6914.5968849475667</v>
      </c>
      <c r="P108" s="123">
        <f ca="1">IFERROR(IF((VLOOKUP($E108,'Adj NEA Backsheet'!$D$5:$CB$183,P$9,FALSE))="","",(VLOOKUP($E108,'Adj NEA Backsheet'!$D$5:$CB$183,P$9,FALSE))),"")</f>
        <v>6909.8091324722245</v>
      </c>
      <c r="Q108" s="124">
        <f ca="1">IFERROR(IF((VLOOKUP($E108,'NEA Backsheet'!$D$5:$CB$183,Q$9,FALSE))="","",(VLOOKUP($E108,'NEA Backsheet'!$D$5:$CB$183,Q$9,FALSE))),"")</f>
        <v>7081.6651551531959</v>
      </c>
      <c r="R108" s="236">
        <f ca="1">IFERROR(IF((VLOOKUP($E108,'NEA Backsheet'!$D$5:$CB$183,R$9,FALSE))="","",(VLOOKUP($E108,'NEA Backsheet'!$D$5:$CB$183,R$9,FALSE))),"")</f>
        <v>0</v>
      </c>
    </row>
    <row r="109" spans="1:18" ht="15" customHeight="1" x14ac:dyDescent="0.3">
      <c r="A109" s="57">
        <v>95</v>
      </c>
      <c r="B109" s="98" t="str">
        <f ca="1">IFERROR(IF((VLOOKUP($E109,'Org List'!$AJ$10:$AL$188,3,FALSE))="","",(VLOOKUP($E109,'Org List'!$AJ$10:$AL$188,3,FALSE))),"")</f>
        <v>London Commissioning Region</v>
      </c>
      <c r="C109" s="99" t="str">
        <f ca="1">IFERROR(IF((VLOOKUP($E109,'Org List'!$AO$10:$AQ$188,3,FALSE))="","",(VLOOKUP($E109,'Org List'!$AO$10:$AQ$188,3,FALSE))),"")</f>
        <v>London Region</v>
      </c>
      <c r="D109" s="114" t="str">
        <f ca="1">IFERROR(IF((VLOOKUP($E109,'Org List'!$AT$10:$AV$188,3,FALSE))="","",(VLOOKUP($E109,'Org List'!$AT$10:$AV$188,3,FALSE))),"")</f>
        <v>NHS England London</v>
      </c>
      <c r="E109" s="98" t="str">
        <f t="shared" ca="1" si="2"/>
        <v>E09000022</v>
      </c>
      <c r="F109" s="100" t="str">
        <f ca="1">IF(E109="","",VLOOKUP(E109,'Org List'!$J$9:$K$488,2,0))</f>
        <v>Lambeth</v>
      </c>
      <c r="G109" s="121">
        <f ca="1">IFERROR(IF((VLOOKUP($E109,'Adj NEA Backsheet'!$D$5:$CB$183,G$9,FALSE))="","",(VLOOKUP($E109,'Adj NEA Backsheet'!$D$5:$CB$183,G$9,FALSE))),"")</f>
        <v>6506.2772015338996</v>
      </c>
      <c r="H109" s="122">
        <f ca="1">IFERROR(IF((VLOOKUP($E109,'Adj NEA Backsheet'!$D$5:$CB$183,H$9,FALSE))="","",(VLOOKUP($E109,'Adj NEA Backsheet'!$D$5:$CB$183,H$9,FALSE))),"")</f>
        <v>6296.4154502453912</v>
      </c>
      <c r="I109" s="122">
        <f ca="1">IFERROR(IF((VLOOKUP($E109,'Adj NEA Backsheet'!$D$5:$CB$183,I$9,FALSE))="","",(VLOOKUP($E109,'Adj NEA Backsheet'!$D$5:$CB$183,I$9,FALSE))),"")</f>
        <v>6702.6289896626949</v>
      </c>
      <c r="J109" s="123">
        <f ca="1">IFERROR(IF((VLOOKUP($E109,'Adj NEA Backsheet'!$D$5:$CB$183,J$9,FALSE))="","",(VLOOKUP($E109,'Adj NEA Backsheet'!$D$5:$CB$183,J$9,FALSE))),"")</f>
        <v>6637.2720411402443</v>
      </c>
      <c r="K109" s="121">
        <f ca="1">IFERROR(IF((VLOOKUP($E109,'Adj NEA Backsheet'!$D$5:$CB$183,K$9,FALSE))="","",(VLOOKUP($E109,'Adj NEA Backsheet'!$D$5:$CB$183,K$9,FALSE))),"")</f>
        <v>6514.311857182367</v>
      </c>
      <c r="L109" s="122">
        <f ca="1">IFERROR(IF((VLOOKUP($E109,'Adj NEA Backsheet'!$D$5:$CB$183,L$9,FALSE))="","",(VLOOKUP($E109,'Adj NEA Backsheet'!$D$5:$CB$183,L$9,FALSE))),"")</f>
        <v>6582.8049728724218</v>
      </c>
      <c r="M109" s="122">
        <f ca="1">IFERROR(IF((VLOOKUP($E109,'Adj NEA Backsheet'!$D$5:$CB$183,M$9,FALSE))="","",(VLOOKUP($E109,'Adj NEA Backsheet'!$D$5:$CB$183,M$9,FALSE))),"")</f>
        <v>6593.877360265049</v>
      </c>
      <c r="N109" s="124">
        <f ca="1">IFERROR(IF((VLOOKUP($E109,'Adj NEA Backsheet'!$D$5:$CB$183,N$9,FALSE))="","",(VLOOKUP($E109,'Adj NEA Backsheet'!$D$5:$CB$183,N$9,FALSE))),"")</f>
        <v>6453.025467782646</v>
      </c>
      <c r="O109" s="175">
        <f ca="1">IFERROR(IF((VLOOKUP($E109,'Adj NEA Backsheet'!$D$5:$CB$183,O$9,FALSE))="","",(VLOOKUP($E109,'Adj NEA Backsheet'!$D$5:$CB$183,O$9,FALSE))),"")</f>
        <v>6678.5050987901723</v>
      </c>
      <c r="P109" s="123">
        <f ca="1">IFERROR(IF((VLOOKUP($E109,'Adj NEA Backsheet'!$D$5:$CB$183,P$9,FALSE))="","",(VLOOKUP($E109,'Adj NEA Backsheet'!$D$5:$CB$183,P$9,FALSE))),"")</f>
        <v>6921.2280694925657</v>
      </c>
      <c r="Q109" s="124">
        <f ca="1">IFERROR(IF((VLOOKUP($E109,'NEA Backsheet'!$D$5:$CB$183,Q$9,FALSE))="","",(VLOOKUP($E109,'NEA Backsheet'!$D$5:$CB$183,Q$9,FALSE))),"")</f>
        <v>7453.6134124733653</v>
      </c>
      <c r="R109" s="236">
        <f ca="1">IFERROR(IF((VLOOKUP($E109,'NEA Backsheet'!$D$5:$CB$183,R$9,FALSE))="","",(VLOOKUP($E109,'NEA Backsheet'!$D$5:$CB$183,R$9,FALSE))),"")</f>
        <v>0</v>
      </c>
    </row>
    <row r="110" spans="1:18" ht="15" customHeight="1" x14ac:dyDescent="0.3">
      <c r="A110" s="57">
        <v>96</v>
      </c>
      <c r="B110" s="98" t="str">
        <f ca="1">IFERROR(IF((VLOOKUP($E110,'Org List'!$AJ$10:$AL$188,3,FALSE))="","",(VLOOKUP($E110,'Org List'!$AJ$10:$AL$188,3,FALSE))),"")</f>
        <v>North of England Commissioning Region</v>
      </c>
      <c r="C110" s="99" t="str">
        <f ca="1">IFERROR(IF((VLOOKUP($E110,'Org List'!$AO$10:$AQ$188,3,FALSE))="","",(VLOOKUP($E110,'Org List'!$AO$10:$AQ$188,3,FALSE))),"")</f>
        <v>North West Region</v>
      </c>
      <c r="D110" s="114" t="str">
        <f ca="1">IFERROR(IF((VLOOKUP($E110,'Org List'!$AT$10:$AV$188,3,FALSE))="","",(VLOOKUP($E110,'Org List'!$AT$10:$AV$188,3,FALSE))),"")</f>
        <v>NHS England North (Lancashire)</v>
      </c>
      <c r="E110" s="98" t="str">
        <f t="shared" ref="E110:E141" ca="1" si="3">IF($A110&gt;$U$5-1,"",INDIRECT("'Comms by AT'!D"&amp;$A110+$U$4))</f>
        <v>E10000017</v>
      </c>
      <c r="F110" s="100" t="str">
        <f ca="1">IF(E110="","",VLOOKUP(E110,'Org List'!$J$9:$K$488,2,0))</f>
        <v>Lancashire</v>
      </c>
      <c r="G110" s="121">
        <f ca="1">IFERROR(IF((VLOOKUP($E110,'Adj NEA Backsheet'!$D$5:$CB$183,G$9,FALSE))="","",(VLOOKUP($E110,'Adj NEA Backsheet'!$D$5:$CB$183,G$9,FALSE))),"")</f>
        <v>32875.844025898594</v>
      </c>
      <c r="H110" s="122">
        <f ca="1">IFERROR(IF((VLOOKUP($E110,'Adj NEA Backsheet'!$D$5:$CB$183,H$9,FALSE))="","",(VLOOKUP($E110,'Adj NEA Backsheet'!$D$5:$CB$183,H$9,FALSE))),"")</f>
        <v>32594.656898200265</v>
      </c>
      <c r="I110" s="122">
        <f ca="1">IFERROR(IF((VLOOKUP($E110,'Adj NEA Backsheet'!$D$5:$CB$183,I$9,FALSE))="","",(VLOOKUP($E110,'Adj NEA Backsheet'!$D$5:$CB$183,I$9,FALSE))),"")</f>
        <v>36747.577725712174</v>
      </c>
      <c r="J110" s="123">
        <f ca="1">IFERROR(IF((VLOOKUP($E110,'Adj NEA Backsheet'!$D$5:$CB$183,J$9,FALSE))="","",(VLOOKUP($E110,'Adj NEA Backsheet'!$D$5:$CB$183,J$9,FALSE))),"")</f>
        <v>35919.961346722979</v>
      </c>
      <c r="K110" s="121">
        <f ca="1">IFERROR(IF((VLOOKUP($E110,'Adj NEA Backsheet'!$D$5:$CB$183,K$9,FALSE))="","",(VLOOKUP($E110,'Adj NEA Backsheet'!$D$5:$CB$183,K$9,FALSE))),"")</f>
        <v>33328.809548876896</v>
      </c>
      <c r="L110" s="122">
        <f ca="1">IFERROR(IF((VLOOKUP($E110,'Adj NEA Backsheet'!$D$5:$CB$183,L$9,FALSE))="","",(VLOOKUP($E110,'Adj NEA Backsheet'!$D$5:$CB$183,L$9,FALSE))),"")</f>
        <v>32495.751430173608</v>
      </c>
      <c r="M110" s="122">
        <f ca="1">IFERROR(IF((VLOOKUP($E110,'Adj NEA Backsheet'!$D$5:$CB$183,M$9,FALSE))="","",(VLOOKUP($E110,'Adj NEA Backsheet'!$D$5:$CB$183,M$9,FALSE))),"")</f>
        <v>35562.270553063754</v>
      </c>
      <c r="N110" s="124">
        <f ca="1">IFERROR(IF((VLOOKUP($E110,'Adj NEA Backsheet'!$D$5:$CB$183,N$9,FALSE))="","",(VLOOKUP($E110,'Adj NEA Backsheet'!$D$5:$CB$183,N$9,FALSE))),"")</f>
        <v>34501.720905591988</v>
      </c>
      <c r="O110" s="175">
        <f ca="1">IFERROR(IF((VLOOKUP($E110,'Adj NEA Backsheet'!$D$5:$CB$183,O$9,FALSE))="","",(VLOOKUP($E110,'Adj NEA Backsheet'!$D$5:$CB$183,O$9,FALSE))),"")</f>
        <v>35606.586110028504</v>
      </c>
      <c r="P110" s="123">
        <f ca="1">IFERROR(IF((VLOOKUP($E110,'Adj NEA Backsheet'!$D$5:$CB$183,P$9,FALSE))="","",(VLOOKUP($E110,'Adj NEA Backsheet'!$D$5:$CB$183,P$9,FALSE))),"")</f>
        <v>34867.225422205447</v>
      </c>
      <c r="Q110" s="124">
        <f ca="1">IFERROR(IF((VLOOKUP($E110,'NEA Backsheet'!$D$5:$CB$183,Q$9,FALSE))="","",(VLOOKUP($E110,'NEA Backsheet'!$D$5:$CB$183,Q$9,FALSE))),"")</f>
        <v>38667.19479984777</v>
      </c>
      <c r="R110" s="236">
        <f ca="1">IFERROR(IF((VLOOKUP($E110,'NEA Backsheet'!$D$5:$CB$183,R$9,FALSE))="","",(VLOOKUP($E110,'NEA Backsheet'!$D$5:$CB$183,R$9,FALSE))),"")</f>
        <v>0</v>
      </c>
    </row>
    <row r="111" spans="1:18" ht="15" customHeight="1" x14ac:dyDescent="0.3">
      <c r="A111" s="57">
        <v>97</v>
      </c>
      <c r="B111" s="98" t="str">
        <f ca="1">IFERROR(IF((VLOOKUP($E111,'Org List'!$AJ$10:$AL$188,3,FALSE))="","",(VLOOKUP($E111,'Org List'!$AJ$10:$AL$188,3,FALSE))),"")</f>
        <v>North of England Commissioning Region</v>
      </c>
      <c r="C111" s="99" t="str">
        <f ca="1">IFERROR(IF((VLOOKUP($E111,'Org List'!$AO$10:$AQ$188,3,FALSE))="","",(VLOOKUP($E111,'Org List'!$AO$10:$AQ$188,3,FALSE))),"")</f>
        <v>Yorkshire and The Humber Region</v>
      </c>
      <c r="D111" s="114" t="str">
        <f ca="1">IFERROR(IF((VLOOKUP($E111,'Org List'!$AT$10:$AV$188,3,FALSE))="","",(VLOOKUP($E111,'Org List'!$AT$10:$AV$188,3,FALSE))),"")</f>
        <v>NHS England North (Yorkshire And Humber)</v>
      </c>
      <c r="E111" s="98" t="str">
        <f t="shared" ca="1" si="3"/>
        <v>E08000035</v>
      </c>
      <c r="F111" s="100" t="str">
        <f ca="1">IF(E111="","",VLOOKUP(E111,'Org List'!$J$9:$K$488,2,0))</f>
        <v>Leeds</v>
      </c>
      <c r="G111" s="121">
        <f ca="1">IFERROR(IF((VLOOKUP($E111,'Adj NEA Backsheet'!$D$5:$CB$183,G$9,FALSE))="","",(VLOOKUP($E111,'Adj NEA Backsheet'!$D$5:$CB$183,G$9,FALSE))),"")</f>
        <v>19431.346164999333</v>
      </c>
      <c r="H111" s="122">
        <f ca="1">IFERROR(IF((VLOOKUP($E111,'Adj NEA Backsheet'!$D$5:$CB$183,H$9,FALSE))="","",(VLOOKUP($E111,'Adj NEA Backsheet'!$D$5:$CB$183,H$9,FALSE))),"")</f>
        <v>19206.661203962205</v>
      </c>
      <c r="I111" s="122">
        <f ca="1">IFERROR(IF((VLOOKUP($E111,'Adj NEA Backsheet'!$D$5:$CB$183,I$9,FALSE))="","",(VLOOKUP($E111,'Adj NEA Backsheet'!$D$5:$CB$183,I$9,FALSE))),"")</f>
        <v>18446.27946840704</v>
      </c>
      <c r="J111" s="123">
        <f ca="1">IFERROR(IF((VLOOKUP($E111,'Adj NEA Backsheet'!$D$5:$CB$183,J$9,FALSE))="","",(VLOOKUP($E111,'Adj NEA Backsheet'!$D$5:$CB$183,J$9,FALSE))),"")</f>
        <v>18212.985311562177</v>
      </c>
      <c r="K111" s="121">
        <f ca="1">IFERROR(IF((VLOOKUP($E111,'Adj NEA Backsheet'!$D$5:$CB$183,K$9,FALSE))="","",(VLOOKUP($E111,'Adj NEA Backsheet'!$D$5:$CB$183,K$9,FALSE))),"")</f>
        <v>20150.469287146516</v>
      </c>
      <c r="L111" s="122">
        <f ca="1">IFERROR(IF((VLOOKUP($E111,'Adj NEA Backsheet'!$D$5:$CB$183,L$9,FALSE))="","",(VLOOKUP($E111,'Adj NEA Backsheet'!$D$5:$CB$183,L$9,FALSE))),"")</f>
        <v>19856.958468969584</v>
      </c>
      <c r="M111" s="122">
        <f ca="1">IFERROR(IF((VLOOKUP($E111,'Adj NEA Backsheet'!$D$5:$CB$183,M$9,FALSE))="","",(VLOOKUP($E111,'Adj NEA Backsheet'!$D$5:$CB$183,M$9,FALSE))),"")</f>
        <v>20432.659541490611</v>
      </c>
      <c r="N111" s="124">
        <f ca="1">IFERROR(IF((VLOOKUP($E111,'Adj NEA Backsheet'!$D$5:$CB$183,N$9,FALSE))="","",(VLOOKUP($E111,'Adj NEA Backsheet'!$D$5:$CB$183,N$9,FALSE))),"")</f>
        <v>20308.217210790754</v>
      </c>
      <c r="O111" s="175">
        <f ca="1">IFERROR(IF((VLOOKUP($E111,'Adj NEA Backsheet'!$D$5:$CB$183,O$9,FALSE))="","",(VLOOKUP($E111,'Adj NEA Backsheet'!$D$5:$CB$183,O$9,FALSE))),"")</f>
        <v>19389.217336476951</v>
      </c>
      <c r="P111" s="123">
        <f ca="1">IFERROR(IF((VLOOKUP($E111,'Adj NEA Backsheet'!$D$5:$CB$183,P$9,FALSE))="","",(VLOOKUP($E111,'Adj NEA Backsheet'!$D$5:$CB$183,P$9,FALSE))),"")</f>
        <v>19121.60254911616</v>
      </c>
      <c r="Q111" s="124">
        <f ca="1">IFERROR(IF((VLOOKUP($E111,'NEA Backsheet'!$D$5:$CB$183,Q$9,FALSE))="","",(VLOOKUP($E111,'NEA Backsheet'!$D$5:$CB$183,Q$9,FALSE))),"")</f>
        <v>18155.666873095244</v>
      </c>
      <c r="R111" s="236">
        <f ca="1">IFERROR(IF((VLOOKUP($E111,'NEA Backsheet'!$D$5:$CB$183,R$9,FALSE))="","",(VLOOKUP($E111,'NEA Backsheet'!$D$5:$CB$183,R$9,FALSE))),"")</f>
        <v>0</v>
      </c>
    </row>
    <row r="112" spans="1:18" ht="15" customHeight="1" x14ac:dyDescent="0.3">
      <c r="A112" s="57">
        <v>98</v>
      </c>
      <c r="B112" s="98" t="str">
        <f ca="1">IFERROR(IF((VLOOKUP($E112,'Org List'!$AJ$10:$AL$188,3,FALSE))="","",(VLOOKUP($E112,'Org List'!$AJ$10:$AL$188,3,FALSE))),"")</f>
        <v>Midlands and East of England Commissioning Region</v>
      </c>
      <c r="C112" s="99" t="str">
        <f ca="1">IFERROR(IF((VLOOKUP($E112,'Org List'!$AO$10:$AQ$188,3,FALSE))="","",(VLOOKUP($E112,'Org List'!$AO$10:$AQ$188,3,FALSE))),"")</f>
        <v>East Midlands Region</v>
      </c>
      <c r="D112" s="114" t="str">
        <f ca="1">IFERROR(IF((VLOOKUP($E112,'Org List'!$AT$10:$AV$188,3,FALSE))="","",(VLOOKUP($E112,'Org List'!$AT$10:$AV$188,3,FALSE))),"")</f>
        <v>NHS England Midlands And East (Central Midlands)</v>
      </c>
      <c r="E112" s="98" t="str">
        <f t="shared" ca="1" si="3"/>
        <v>E06000016</v>
      </c>
      <c r="F112" s="100" t="str">
        <f ca="1">IF(E112="","",VLOOKUP(E112,'Org List'!$J$9:$K$488,2,0))</f>
        <v>Leicester</v>
      </c>
      <c r="G112" s="121">
        <f ca="1">IFERROR(IF((VLOOKUP($E112,'Adj NEA Backsheet'!$D$5:$CB$183,G$9,FALSE))="","",(VLOOKUP($E112,'Adj NEA Backsheet'!$D$5:$CB$183,G$9,FALSE))),"")</f>
        <v>10044.700822347952</v>
      </c>
      <c r="H112" s="122">
        <f ca="1">IFERROR(IF((VLOOKUP($E112,'Adj NEA Backsheet'!$D$5:$CB$183,H$9,FALSE))="","",(VLOOKUP($E112,'Adj NEA Backsheet'!$D$5:$CB$183,H$9,FALSE))),"")</f>
        <v>10100.210912436674</v>
      </c>
      <c r="I112" s="122">
        <f ca="1">IFERROR(IF((VLOOKUP($E112,'Adj NEA Backsheet'!$D$5:$CB$183,I$9,FALSE))="","",(VLOOKUP($E112,'Adj NEA Backsheet'!$D$5:$CB$183,I$9,FALSE))),"")</f>
        <v>10072.285151687007</v>
      </c>
      <c r="J112" s="123">
        <f ca="1">IFERROR(IF((VLOOKUP($E112,'Adj NEA Backsheet'!$D$5:$CB$183,J$9,FALSE))="","",(VLOOKUP($E112,'Adj NEA Backsheet'!$D$5:$CB$183,J$9,FALSE))),"")</f>
        <v>10219.702361555972</v>
      </c>
      <c r="K112" s="121">
        <f ca="1">IFERROR(IF((VLOOKUP($E112,'Adj NEA Backsheet'!$D$5:$CB$183,K$9,FALSE))="","",(VLOOKUP($E112,'Adj NEA Backsheet'!$D$5:$CB$183,K$9,FALSE))),"")</f>
        <v>10328.140947435379</v>
      </c>
      <c r="L112" s="122">
        <f ca="1">IFERROR(IF((VLOOKUP($E112,'Adj NEA Backsheet'!$D$5:$CB$183,L$9,FALSE))="","",(VLOOKUP($E112,'Adj NEA Backsheet'!$D$5:$CB$183,L$9,FALSE))),"")</f>
        <v>10285.746004962559</v>
      </c>
      <c r="M112" s="122">
        <f ca="1">IFERROR(IF((VLOOKUP($E112,'Adj NEA Backsheet'!$D$5:$CB$183,M$9,FALSE))="","",(VLOOKUP($E112,'Adj NEA Backsheet'!$D$5:$CB$183,M$9,FALSE))),"")</f>
        <v>10365.10255183894</v>
      </c>
      <c r="N112" s="124">
        <f ca="1">IFERROR(IF((VLOOKUP($E112,'Adj NEA Backsheet'!$D$5:$CB$183,N$9,FALSE))="","",(VLOOKUP($E112,'Adj NEA Backsheet'!$D$5:$CB$183,N$9,FALSE))),"")</f>
        <v>10317.123597478296</v>
      </c>
      <c r="O112" s="175">
        <f ca="1">IFERROR(IF((VLOOKUP($E112,'Adj NEA Backsheet'!$D$5:$CB$183,O$9,FALSE))="","",(VLOOKUP($E112,'Adj NEA Backsheet'!$D$5:$CB$183,O$9,FALSE))),"")</f>
        <v>10353.894007951065</v>
      </c>
      <c r="P112" s="123">
        <f ca="1">IFERROR(IF((VLOOKUP($E112,'Adj NEA Backsheet'!$D$5:$CB$183,P$9,FALSE))="","",(VLOOKUP($E112,'Adj NEA Backsheet'!$D$5:$CB$183,P$9,FALSE))),"")</f>
        <v>9627.8266630663293</v>
      </c>
      <c r="Q112" s="124">
        <f ca="1">IFERROR(IF((VLOOKUP($E112,'NEA Backsheet'!$D$5:$CB$183,Q$9,FALSE))="","",(VLOOKUP($E112,'NEA Backsheet'!$D$5:$CB$183,Q$9,FALSE))),"")</f>
        <v>10395.853801693951</v>
      </c>
      <c r="R112" s="236">
        <f ca="1">IFERROR(IF((VLOOKUP($E112,'NEA Backsheet'!$D$5:$CB$183,R$9,FALSE))="","",(VLOOKUP($E112,'NEA Backsheet'!$D$5:$CB$183,R$9,FALSE))),"")</f>
        <v>0</v>
      </c>
    </row>
    <row r="113" spans="1:18" ht="15" customHeight="1" x14ac:dyDescent="0.3">
      <c r="A113" s="57">
        <v>99</v>
      </c>
      <c r="B113" s="98" t="str">
        <f ca="1">IFERROR(IF((VLOOKUP($E113,'Org List'!$AJ$10:$AL$188,3,FALSE))="","",(VLOOKUP($E113,'Org List'!$AJ$10:$AL$188,3,FALSE))),"")</f>
        <v>Midlands and East of England Commissioning Region</v>
      </c>
      <c r="C113" s="99" t="str">
        <f ca="1">IFERROR(IF((VLOOKUP($E113,'Org List'!$AO$10:$AQ$188,3,FALSE))="","",(VLOOKUP($E113,'Org List'!$AO$10:$AQ$188,3,FALSE))),"")</f>
        <v>East Midlands Region</v>
      </c>
      <c r="D113" s="114" t="str">
        <f ca="1">IFERROR(IF((VLOOKUP($E113,'Org List'!$AT$10:$AV$188,3,FALSE))="","",(VLOOKUP($E113,'Org List'!$AT$10:$AV$188,3,FALSE))),"")</f>
        <v>NHS England Midlands And East (Central Midlands)</v>
      </c>
      <c r="E113" s="98" t="str">
        <f t="shared" ca="1" si="3"/>
        <v>E10000018</v>
      </c>
      <c r="F113" s="100" t="str">
        <f ca="1">IF(E113="","",VLOOKUP(E113,'Org List'!$J$9:$K$488,2,0))</f>
        <v>Leicestershire</v>
      </c>
      <c r="G113" s="121">
        <f ca="1">IFERROR(IF((VLOOKUP($E113,'Adj NEA Backsheet'!$D$5:$CB$183,G$9,FALSE))="","",(VLOOKUP($E113,'Adj NEA Backsheet'!$D$5:$CB$183,G$9,FALSE))),"")</f>
        <v>16636.736134432096</v>
      </c>
      <c r="H113" s="122">
        <f ca="1">IFERROR(IF((VLOOKUP($E113,'Adj NEA Backsheet'!$D$5:$CB$183,H$9,FALSE))="","",(VLOOKUP($E113,'Adj NEA Backsheet'!$D$5:$CB$183,H$9,FALSE))),"")</f>
        <v>17022.142690986155</v>
      </c>
      <c r="I113" s="122">
        <f ca="1">IFERROR(IF((VLOOKUP($E113,'Adj NEA Backsheet'!$D$5:$CB$183,I$9,FALSE))="","",(VLOOKUP($E113,'Adj NEA Backsheet'!$D$5:$CB$183,I$9,FALSE))),"")</f>
        <v>17509.884042459889</v>
      </c>
      <c r="J113" s="123">
        <f ca="1">IFERROR(IF((VLOOKUP($E113,'Adj NEA Backsheet'!$D$5:$CB$183,J$9,FALSE))="","",(VLOOKUP($E113,'Adj NEA Backsheet'!$D$5:$CB$183,J$9,FALSE))),"")</f>
        <v>17962.576099066744</v>
      </c>
      <c r="K113" s="121">
        <f ca="1">IFERROR(IF((VLOOKUP($E113,'Adj NEA Backsheet'!$D$5:$CB$183,K$9,FALSE))="","",(VLOOKUP($E113,'Adj NEA Backsheet'!$D$5:$CB$183,K$9,FALSE))),"")</f>
        <v>17404.47027453762</v>
      </c>
      <c r="L113" s="122">
        <f ca="1">IFERROR(IF((VLOOKUP($E113,'Adj NEA Backsheet'!$D$5:$CB$183,L$9,FALSE))="","",(VLOOKUP($E113,'Adj NEA Backsheet'!$D$5:$CB$183,L$9,FALSE))),"")</f>
        <v>17416.74740275291</v>
      </c>
      <c r="M113" s="122">
        <f ca="1">IFERROR(IF((VLOOKUP($E113,'Adj NEA Backsheet'!$D$5:$CB$183,M$9,FALSE))="","",(VLOOKUP($E113,'Adj NEA Backsheet'!$D$5:$CB$183,M$9,FALSE))),"")</f>
        <v>17825.92139674606</v>
      </c>
      <c r="N113" s="124">
        <f ca="1">IFERROR(IF((VLOOKUP($E113,'Adj NEA Backsheet'!$D$5:$CB$183,N$9,FALSE))="","",(VLOOKUP($E113,'Adj NEA Backsheet'!$D$5:$CB$183,N$9,FALSE))),"")</f>
        <v>17921.699720484645</v>
      </c>
      <c r="O113" s="175">
        <f ca="1">IFERROR(IF((VLOOKUP($E113,'Adj NEA Backsheet'!$D$5:$CB$183,O$9,FALSE))="","",(VLOOKUP($E113,'Adj NEA Backsheet'!$D$5:$CB$183,O$9,FALSE))),"")</f>
        <v>17551.755582144535</v>
      </c>
      <c r="P113" s="123">
        <f ca="1">IFERROR(IF((VLOOKUP($E113,'Adj NEA Backsheet'!$D$5:$CB$183,P$9,FALSE))="","",(VLOOKUP($E113,'Adj NEA Backsheet'!$D$5:$CB$183,P$9,FALSE))),"")</f>
        <v>17083.290706466509</v>
      </c>
      <c r="Q113" s="124">
        <f ca="1">IFERROR(IF((VLOOKUP($E113,'NEA Backsheet'!$D$5:$CB$183,Q$9,FALSE))="","",(VLOOKUP($E113,'NEA Backsheet'!$D$5:$CB$183,Q$9,FALSE))),"")</f>
        <v>17766.779893215207</v>
      </c>
      <c r="R113" s="236">
        <f ca="1">IFERROR(IF((VLOOKUP($E113,'NEA Backsheet'!$D$5:$CB$183,R$9,FALSE))="","",(VLOOKUP($E113,'NEA Backsheet'!$D$5:$CB$183,R$9,FALSE))),"")</f>
        <v>0</v>
      </c>
    </row>
    <row r="114" spans="1:18" ht="15" customHeight="1" x14ac:dyDescent="0.3">
      <c r="A114" s="57">
        <v>100</v>
      </c>
      <c r="B114" s="98" t="str">
        <f ca="1">IFERROR(IF((VLOOKUP($E114,'Org List'!$AJ$10:$AL$188,3,FALSE))="","",(VLOOKUP($E114,'Org List'!$AJ$10:$AL$188,3,FALSE))),"")</f>
        <v>London Commissioning Region</v>
      </c>
      <c r="C114" s="99" t="str">
        <f ca="1">IFERROR(IF((VLOOKUP($E114,'Org List'!$AO$10:$AQ$188,3,FALSE))="","",(VLOOKUP($E114,'Org List'!$AO$10:$AQ$188,3,FALSE))),"")</f>
        <v>London Region</v>
      </c>
      <c r="D114" s="114" t="str">
        <f ca="1">IFERROR(IF((VLOOKUP($E114,'Org List'!$AT$10:$AV$188,3,FALSE))="","",(VLOOKUP($E114,'Org List'!$AT$10:$AV$188,3,FALSE))),"")</f>
        <v>NHS England London</v>
      </c>
      <c r="E114" s="98" t="str">
        <f t="shared" ca="1" si="3"/>
        <v>E09000023</v>
      </c>
      <c r="F114" s="100" t="str">
        <f ca="1">IF(E114="","",VLOOKUP(E114,'Org List'!$J$9:$K$488,2,0))</f>
        <v>Lewisham</v>
      </c>
      <c r="G114" s="121">
        <f ca="1">IFERROR(IF((VLOOKUP($E114,'Adj NEA Backsheet'!$D$5:$CB$183,G$9,FALSE))="","",(VLOOKUP($E114,'Adj NEA Backsheet'!$D$5:$CB$183,G$9,FALSE))),"")</f>
        <v>6699.0271195792393</v>
      </c>
      <c r="H114" s="122">
        <f ca="1">IFERROR(IF((VLOOKUP($E114,'Adj NEA Backsheet'!$D$5:$CB$183,H$9,FALSE))="","",(VLOOKUP($E114,'Adj NEA Backsheet'!$D$5:$CB$183,H$9,FALSE))),"")</f>
        <v>6631.1947389153001</v>
      </c>
      <c r="I114" s="122">
        <f ca="1">IFERROR(IF((VLOOKUP($E114,'Adj NEA Backsheet'!$D$5:$CB$183,I$9,FALSE))="","",(VLOOKUP($E114,'Adj NEA Backsheet'!$D$5:$CB$183,I$9,FALSE))),"")</f>
        <v>6681.9020636243604</v>
      </c>
      <c r="J114" s="123">
        <f ca="1">IFERROR(IF((VLOOKUP($E114,'Adj NEA Backsheet'!$D$5:$CB$183,J$9,FALSE))="","",(VLOOKUP($E114,'Adj NEA Backsheet'!$D$5:$CB$183,J$9,FALSE))),"")</f>
        <v>6290.987905955074</v>
      </c>
      <c r="K114" s="121">
        <f ca="1">IFERROR(IF((VLOOKUP($E114,'Adj NEA Backsheet'!$D$5:$CB$183,K$9,FALSE))="","",(VLOOKUP($E114,'Adj NEA Backsheet'!$D$5:$CB$183,K$9,FALSE))),"")</f>
        <v>6773.1199014722697</v>
      </c>
      <c r="L114" s="122">
        <f ca="1">IFERROR(IF((VLOOKUP($E114,'Adj NEA Backsheet'!$D$5:$CB$183,L$9,FALSE))="","",(VLOOKUP($E114,'Adj NEA Backsheet'!$D$5:$CB$183,L$9,FALSE))),"")</f>
        <v>6848.1301839009066</v>
      </c>
      <c r="M114" s="122">
        <f ca="1">IFERROR(IF((VLOOKUP($E114,'Adj NEA Backsheet'!$D$5:$CB$183,M$9,FALSE))="","",(VLOOKUP($E114,'Adj NEA Backsheet'!$D$5:$CB$183,M$9,FALSE))),"")</f>
        <v>6850.314338250344</v>
      </c>
      <c r="N114" s="124">
        <f ca="1">IFERROR(IF((VLOOKUP($E114,'Adj NEA Backsheet'!$D$5:$CB$183,N$9,FALSE))="","",(VLOOKUP($E114,'Adj NEA Backsheet'!$D$5:$CB$183,N$9,FALSE))),"")</f>
        <v>6698.4038829152896</v>
      </c>
      <c r="O114" s="175">
        <f ca="1">IFERROR(IF((VLOOKUP($E114,'Adj NEA Backsheet'!$D$5:$CB$183,O$9,FALSE))="","",(VLOOKUP($E114,'Adj NEA Backsheet'!$D$5:$CB$183,O$9,FALSE))),"")</f>
        <v>6592.0875066457738</v>
      </c>
      <c r="P114" s="123">
        <f ca="1">IFERROR(IF((VLOOKUP($E114,'Adj NEA Backsheet'!$D$5:$CB$183,P$9,FALSE))="","",(VLOOKUP($E114,'Adj NEA Backsheet'!$D$5:$CB$183,P$9,FALSE))),"")</f>
        <v>6606.2260287659856</v>
      </c>
      <c r="Q114" s="124">
        <f ca="1">IFERROR(IF((VLOOKUP($E114,'NEA Backsheet'!$D$5:$CB$183,Q$9,FALSE))="","",(VLOOKUP($E114,'NEA Backsheet'!$D$5:$CB$183,Q$9,FALSE))),"")</f>
        <v>7044.3027083474208</v>
      </c>
      <c r="R114" s="236">
        <f ca="1">IFERROR(IF((VLOOKUP($E114,'NEA Backsheet'!$D$5:$CB$183,R$9,FALSE))="","",(VLOOKUP($E114,'NEA Backsheet'!$D$5:$CB$183,R$9,FALSE))),"")</f>
        <v>0</v>
      </c>
    </row>
    <row r="115" spans="1:18" ht="15" customHeight="1" x14ac:dyDescent="0.3">
      <c r="A115" s="57">
        <v>101</v>
      </c>
      <c r="B115" s="98" t="str">
        <f ca="1">IFERROR(IF((VLOOKUP($E115,'Org List'!$AJ$10:$AL$188,3,FALSE))="","",(VLOOKUP($E115,'Org List'!$AJ$10:$AL$188,3,FALSE))),"")</f>
        <v>Midlands and East of England Commissioning Region</v>
      </c>
      <c r="C115" s="99" t="str">
        <f ca="1">IFERROR(IF((VLOOKUP($E115,'Org List'!$AO$10:$AQ$188,3,FALSE))="","",(VLOOKUP($E115,'Org List'!$AO$10:$AQ$188,3,FALSE))),"")</f>
        <v>East Midlands Region</v>
      </c>
      <c r="D115" s="114" t="str">
        <f ca="1">IFERROR(IF((VLOOKUP($E115,'Org List'!$AT$10:$AV$188,3,FALSE))="","",(VLOOKUP($E115,'Org List'!$AT$10:$AV$188,3,FALSE))),"")</f>
        <v>NHS England Midlands And East (Central Midlands)</v>
      </c>
      <c r="E115" s="98" t="str">
        <f t="shared" ca="1" si="3"/>
        <v>E10000019</v>
      </c>
      <c r="F115" s="100" t="str">
        <f ca="1">IF(E115="","",VLOOKUP(E115,'Org List'!$J$9:$K$488,2,0))</f>
        <v>Lincolnshire</v>
      </c>
      <c r="G115" s="121">
        <f ca="1">IFERROR(IF((VLOOKUP($E115,'Adj NEA Backsheet'!$D$5:$CB$183,G$9,FALSE))="","",(VLOOKUP($E115,'Adj NEA Backsheet'!$D$5:$CB$183,G$9,FALSE))),"")</f>
        <v>18305.260278129368</v>
      </c>
      <c r="H115" s="122">
        <f ca="1">IFERROR(IF((VLOOKUP($E115,'Adj NEA Backsheet'!$D$5:$CB$183,H$9,FALSE))="","",(VLOOKUP($E115,'Adj NEA Backsheet'!$D$5:$CB$183,H$9,FALSE))),"")</f>
        <v>18658.53350737115</v>
      </c>
      <c r="I115" s="122">
        <f ca="1">IFERROR(IF((VLOOKUP($E115,'Adj NEA Backsheet'!$D$5:$CB$183,I$9,FALSE))="","",(VLOOKUP($E115,'Adj NEA Backsheet'!$D$5:$CB$183,I$9,FALSE))),"")</f>
        <v>19724.375772967549</v>
      </c>
      <c r="J115" s="123">
        <f ca="1">IFERROR(IF((VLOOKUP($E115,'Adj NEA Backsheet'!$D$5:$CB$183,J$9,FALSE))="","",(VLOOKUP($E115,'Adj NEA Backsheet'!$D$5:$CB$183,J$9,FALSE))),"")</f>
        <v>19157.042484685095</v>
      </c>
      <c r="K115" s="121">
        <f ca="1">IFERROR(IF((VLOOKUP($E115,'Adj NEA Backsheet'!$D$5:$CB$183,K$9,FALSE))="","",(VLOOKUP($E115,'Adj NEA Backsheet'!$D$5:$CB$183,K$9,FALSE))),"")</f>
        <v>18993.494908677487</v>
      </c>
      <c r="L115" s="122">
        <f ca="1">IFERROR(IF((VLOOKUP($E115,'Adj NEA Backsheet'!$D$5:$CB$183,L$9,FALSE))="","",(VLOOKUP($E115,'Adj NEA Backsheet'!$D$5:$CB$183,L$9,FALSE))),"")</f>
        <v>19044.068016198245</v>
      </c>
      <c r="M115" s="122">
        <f ca="1">IFERROR(IF((VLOOKUP($E115,'Adj NEA Backsheet'!$D$5:$CB$183,M$9,FALSE))="","",(VLOOKUP($E115,'Adj NEA Backsheet'!$D$5:$CB$183,M$9,FALSE))),"")</f>
        <v>19671.958619710087</v>
      </c>
      <c r="N115" s="124">
        <f ca="1">IFERROR(IF((VLOOKUP($E115,'Adj NEA Backsheet'!$D$5:$CB$183,N$9,FALSE))="","",(VLOOKUP($E115,'Adj NEA Backsheet'!$D$5:$CB$183,N$9,FALSE))),"")</f>
        <v>19168.901128158966</v>
      </c>
      <c r="O115" s="175">
        <f ca="1">IFERROR(IF((VLOOKUP($E115,'Adj NEA Backsheet'!$D$5:$CB$183,O$9,FALSE))="","",(VLOOKUP($E115,'Adj NEA Backsheet'!$D$5:$CB$183,O$9,FALSE))),"")</f>
        <v>18849.908612664705</v>
      </c>
      <c r="P115" s="123">
        <f ca="1">IFERROR(IF((VLOOKUP($E115,'Adj NEA Backsheet'!$D$5:$CB$183,P$9,FALSE))="","",(VLOOKUP($E115,'Adj NEA Backsheet'!$D$5:$CB$183,P$9,FALSE))),"")</f>
        <v>18874.845737104773</v>
      </c>
      <c r="Q115" s="124">
        <f ca="1">IFERROR(IF((VLOOKUP($E115,'NEA Backsheet'!$D$5:$CB$183,Q$9,FALSE))="","",(VLOOKUP($E115,'NEA Backsheet'!$D$5:$CB$183,Q$9,FALSE))),"")</f>
        <v>20144.32724265481</v>
      </c>
      <c r="R115" s="236">
        <f ca="1">IFERROR(IF((VLOOKUP($E115,'NEA Backsheet'!$D$5:$CB$183,R$9,FALSE))="","",(VLOOKUP($E115,'NEA Backsheet'!$D$5:$CB$183,R$9,FALSE))),"")</f>
        <v>0</v>
      </c>
    </row>
    <row r="116" spans="1:18" ht="15" customHeight="1" x14ac:dyDescent="0.3">
      <c r="A116" s="57">
        <v>102</v>
      </c>
      <c r="B116" s="98" t="str">
        <f ca="1">IFERROR(IF((VLOOKUP($E116,'Org List'!$AJ$10:$AL$188,3,FALSE))="","",(VLOOKUP($E116,'Org List'!$AJ$10:$AL$188,3,FALSE))),"")</f>
        <v>North of England Commissioning Region</v>
      </c>
      <c r="C116" s="99" t="str">
        <f ca="1">IFERROR(IF((VLOOKUP($E116,'Org List'!$AO$10:$AQ$188,3,FALSE))="","",(VLOOKUP($E116,'Org List'!$AO$10:$AQ$188,3,FALSE))),"")</f>
        <v>North West Region</v>
      </c>
      <c r="D116" s="114" t="str">
        <f ca="1">IFERROR(IF((VLOOKUP($E116,'Org List'!$AT$10:$AV$188,3,FALSE))="","",(VLOOKUP($E116,'Org List'!$AT$10:$AV$188,3,FALSE))),"")</f>
        <v>NHS England North (Cheshire And Merseyside)</v>
      </c>
      <c r="E116" s="98" t="str">
        <f t="shared" ca="1" si="3"/>
        <v>E08000012</v>
      </c>
      <c r="F116" s="100" t="str">
        <f ca="1">IF(E116="","",VLOOKUP(E116,'Org List'!$J$9:$K$488,2,0))</f>
        <v>Liverpool</v>
      </c>
      <c r="G116" s="121">
        <f ca="1">IFERROR(IF((VLOOKUP($E116,'Adj NEA Backsheet'!$D$5:$CB$183,G$9,FALSE))="","",(VLOOKUP($E116,'Adj NEA Backsheet'!$D$5:$CB$183,G$9,FALSE))),"")</f>
        <v>15325.299154844475</v>
      </c>
      <c r="H116" s="122">
        <f ca="1">IFERROR(IF((VLOOKUP($E116,'Adj NEA Backsheet'!$D$5:$CB$183,H$9,FALSE))="","",(VLOOKUP($E116,'Adj NEA Backsheet'!$D$5:$CB$183,H$9,FALSE))),"")</f>
        <v>15754.768920638007</v>
      </c>
      <c r="I116" s="122">
        <f ca="1">IFERROR(IF((VLOOKUP($E116,'Adj NEA Backsheet'!$D$5:$CB$183,I$9,FALSE))="","",(VLOOKUP($E116,'Adj NEA Backsheet'!$D$5:$CB$183,I$9,FALSE))),"")</f>
        <v>16809.426848052462</v>
      </c>
      <c r="J116" s="123">
        <f ca="1">IFERROR(IF((VLOOKUP($E116,'Adj NEA Backsheet'!$D$5:$CB$183,J$9,FALSE))="","",(VLOOKUP($E116,'Adj NEA Backsheet'!$D$5:$CB$183,J$9,FALSE))),"")</f>
        <v>17223.59187334466</v>
      </c>
      <c r="K116" s="121">
        <f ca="1">IFERROR(IF((VLOOKUP($E116,'Adj NEA Backsheet'!$D$5:$CB$183,K$9,FALSE))="","",(VLOOKUP($E116,'Adj NEA Backsheet'!$D$5:$CB$183,K$9,FALSE))),"")</f>
        <v>17128.985510213715</v>
      </c>
      <c r="L116" s="122">
        <f ca="1">IFERROR(IF((VLOOKUP($E116,'Adj NEA Backsheet'!$D$5:$CB$183,L$9,FALSE))="","",(VLOOKUP($E116,'Adj NEA Backsheet'!$D$5:$CB$183,L$9,FALSE))),"")</f>
        <v>17208.759155468128</v>
      </c>
      <c r="M116" s="122">
        <f ca="1">IFERROR(IF((VLOOKUP($E116,'Adj NEA Backsheet'!$D$5:$CB$183,M$9,FALSE))="","",(VLOOKUP($E116,'Adj NEA Backsheet'!$D$5:$CB$183,M$9,FALSE))),"")</f>
        <v>17248.4140210886</v>
      </c>
      <c r="N116" s="124">
        <f ca="1">IFERROR(IF((VLOOKUP($E116,'Adj NEA Backsheet'!$D$5:$CB$183,N$9,FALSE))="","",(VLOOKUP($E116,'Adj NEA Backsheet'!$D$5:$CB$183,N$9,FALSE))),"")</f>
        <v>17261.888583081076</v>
      </c>
      <c r="O116" s="175">
        <f ca="1">IFERROR(IF((VLOOKUP($E116,'Adj NEA Backsheet'!$D$5:$CB$183,O$9,FALSE))="","",(VLOOKUP($E116,'Adj NEA Backsheet'!$D$5:$CB$183,O$9,FALSE))),"")</f>
        <v>17677.544176447624</v>
      </c>
      <c r="P116" s="123">
        <f ca="1">IFERROR(IF((VLOOKUP($E116,'Adj NEA Backsheet'!$D$5:$CB$183,P$9,FALSE))="","",(VLOOKUP($E116,'Adj NEA Backsheet'!$D$5:$CB$183,P$9,FALSE))),"")</f>
        <v>17779.585196220207</v>
      </c>
      <c r="Q116" s="124">
        <f ca="1">IFERROR(IF((VLOOKUP($E116,'NEA Backsheet'!$D$5:$CB$183,Q$9,FALSE))="","",(VLOOKUP($E116,'NEA Backsheet'!$D$5:$CB$183,Q$9,FALSE))),"")</f>
        <v>18387.239741662117</v>
      </c>
      <c r="R116" s="236">
        <f ca="1">IFERROR(IF((VLOOKUP($E116,'NEA Backsheet'!$D$5:$CB$183,R$9,FALSE))="","",(VLOOKUP($E116,'NEA Backsheet'!$D$5:$CB$183,R$9,FALSE))),"")</f>
        <v>0</v>
      </c>
    </row>
    <row r="117" spans="1:18" ht="15" customHeight="1" x14ac:dyDescent="0.3">
      <c r="A117" s="57">
        <v>103</v>
      </c>
      <c r="B117" s="98" t="str">
        <f ca="1">IFERROR(IF((VLOOKUP($E117,'Org List'!$AJ$10:$AL$188,3,FALSE))="","",(VLOOKUP($E117,'Org List'!$AJ$10:$AL$188,3,FALSE))),"")</f>
        <v>Midlands and East of England Commissioning Region</v>
      </c>
      <c r="C117" s="99" t="str">
        <f ca="1">IFERROR(IF((VLOOKUP($E117,'Org List'!$AO$10:$AQ$188,3,FALSE))="","",(VLOOKUP($E117,'Org List'!$AO$10:$AQ$188,3,FALSE))),"")</f>
        <v>East Region</v>
      </c>
      <c r="D117" s="114" t="str">
        <f ca="1">IFERROR(IF((VLOOKUP($E117,'Org List'!$AT$10:$AV$188,3,FALSE))="","",(VLOOKUP($E117,'Org List'!$AT$10:$AV$188,3,FALSE))),"")</f>
        <v>NHS England Midlands And East (Central Midlands)</v>
      </c>
      <c r="E117" s="98" t="str">
        <f t="shared" ca="1" si="3"/>
        <v>E06000032</v>
      </c>
      <c r="F117" s="100" t="str">
        <f ca="1">IF(E117="","",VLOOKUP(E117,'Org List'!$J$9:$K$488,2,0))</f>
        <v>Luton</v>
      </c>
      <c r="G117" s="121">
        <f ca="1">IFERROR(IF((VLOOKUP($E117,'Adj NEA Backsheet'!$D$5:$CB$183,G$9,FALSE))="","",(VLOOKUP($E117,'Adj NEA Backsheet'!$D$5:$CB$183,G$9,FALSE))),"")</f>
        <v>6907.3419666380159</v>
      </c>
      <c r="H117" s="122">
        <f ca="1">IFERROR(IF((VLOOKUP($E117,'Adj NEA Backsheet'!$D$5:$CB$183,H$9,FALSE))="","",(VLOOKUP($E117,'Adj NEA Backsheet'!$D$5:$CB$183,H$9,FALSE))),"")</f>
        <v>6886.6778106153379</v>
      </c>
      <c r="I117" s="122">
        <f ca="1">IFERROR(IF((VLOOKUP($E117,'Adj NEA Backsheet'!$D$5:$CB$183,I$9,FALSE))="","",(VLOOKUP($E117,'Adj NEA Backsheet'!$D$5:$CB$183,I$9,FALSE))),"")</f>
        <v>7388.150317341162</v>
      </c>
      <c r="J117" s="123">
        <f ca="1">IFERROR(IF((VLOOKUP($E117,'Adj NEA Backsheet'!$D$5:$CB$183,J$9,FALSE))="","",(VLOOKUP($E117,'Adj NEA Backsheet'!$D$5:$CB$183,J$9,FALSE))),"")</f>
        <v>7231.5178639076612</v>
      </c>
      <c r="K117" s="121">
        <f ca="1">IFERROR(IF((VLOOKUP($E117,'Adj NEA Backsheet'!$D$5:$CB$183,K$9,FALSE))="","",(VLOOKUP($E117,'Adj NEA Backsheet'!$D$5:$CB$183,K$9,FALSE))),"")</f>
        <v>7112.1330108170741</v>
      </c>
      <c r="L117" s="122">
        <f ca="1">IFERROR(IF((VLOOKUP($E117,'Adj NEA Backsheet'!$D$5:$CB$183,L$9,FALSE))="","",(VLOOKUP($E117,'Adj NEA Backsheet'!$D$5:$CB$183,L$9,FALSE))),"")</f>
        <v>7062.881381151552</v>
      </c>
      <c r="M117" s="122">
        <f ca="1">IFERROR(IF((VLOOKUP($E117,'Adj NEA Backsheet'!$D$5:$CB$183,M$9,FALSE))="","",(VLOOKUP($E117,'Adj NEA Backsheet'!$D$5:$CB$183,M$9,FALSE))),"")</f>
        <v>7530.2213047501791</v>
      </c>
      <c r="N117" s="124">
        <f ca="1">IFERROR(IF((VLOOKUP($E117,'Adj NEA Backsheet'!$D$5:$CB$183,N$9,FALSE))="","",(VLOOKUP($E117,'Adj NEA Backsheet'!$D$5:$CB$183,N$9,FALSE))),"")</f>
        <v>7382.2777820006486</v>
      </c>
      <c r="O117" s="175">
        <f ca="1">IFERROR(IF((VLOOKUP($E117,'Adj NEA Backsheet'!$D$5:$CB$183,O$9,FALSE))="","",(VLOOKUP($E117,'Adj NEA Backsheet'!$D$5:$CB$183,O$9,FALSE))),"")</f>
        <v>6928.8257547448729</v>
      </c>
      <c r="P117" s="123">
        <f ca="1">IFERROR(IF((VLOOKUP($E117,'Adj NEA Backsheet'!$D$5:$CB$183,P$9,FALSE))="","",(VLOOKUP($E117,'Adj NEA Backsheet'!$D$5:$CB$183,P$9,FALSE))),"")</f>
        <v>7044.6198750689755</v>
      </c>
      <c r="Q117" s="124">
        <f ca="1">IFERROR(IF((VLOOKUP($E117,'NEA Backsheet'!$D$5:$CB$183,Q$9,FALSE))="","",(VLOOKUP($E117,'NEA Backsheet'!$D$5:$CB$183,Q$9,FALSE))),"")</f>
        <v>7704.4654555612306</v>
      </c>
      <c r="R117" s="236">
        <f ca="1">IFERROR(IF((VLOOKUP($E117,'NEA Backsheet'!$D$5:$CB$183,R$9,FALSE))="","",(VLOOKUP($E117,'NEA Backsheet'!$D$5:$CB$183,R$9,FALSE))),"")</f>
        <v>0</v>
      </c>
    </row>
    <row r="118" spans="1:18" ht="15" customHeight="1" x14ac:dyDescent="0.3">
      <c r="A118" s="57">
        <v>104</v>
      </c>
      <c r="B118" s="98" t="str">
        <f ca="1">IFERROR(IF((VLOOKUP($E118,'Org List'!$AJ$10:$AL$188,3,FALSE))="","",(VLOOKUP($E118,'Org List'!$AJ$10:$AL$188,3,FALSE))),"")</f>
        <v>North of England Commissioning Region</v>
      </c>
      <c r="C118" s="99" t="str">
        <f ca="1">IFERROR(IF((VLOOKUP($E118,'Org List'!$AO$10:$AQ$188,3,FALSE))="","",(VLOOKUP($E118,'Org List'!$AO$10:$AQ$188,3,FALSE))),"")</f>
        <v>North West Region</v>
      </c>
      <c r="D118" s="114" t="str">
        <f ca="1">IFERROR(IF((VLOOKUP($E118,'Org List'!$AT$10:$AV$188,3,FALSE))="","",(VLOOKUP($E118,'Org List'!$AT$10:$AV$188,3,FALSE))),"")</f>
        <v>NHS England North (Greater Manchester)</v>
      </c>
      <c r="E118" s="98" t="str">
        <f t="shared" ca="1" si="3"/>
        <v>E08000003</v>
      </c>
      <c r="F118" s="100" t="str">
        <f ca="1">IF(E118="","",VLOOKUP(E118,'Org List'!$J$9:$K$488,2,0))</f>
        <v>Manchester</v>
      </c>
      <c r="G118" s="121">
        <f ca="1">IFERROR(IF((VLOOKUP($E118,'Adj NEA Backsheet'!$D$5:$CB$183,G$9,FALSE))="","",(VLOOKUP($E118,'Adj NEA Backsheet'!$D$5:$CB$183,G$9,FALSE))),"")</f>
        <v>15609.554104223607</v>
      </c>
      <c r="H118" s="122">
        <f ca="1">IFERROR(IF((VLOOKUP($E118,'Adj NEA Backsheet'!$D$5:$CB$183,H$9,FALSE))="","",(VLOOKUP($E118,'Adj NEA Backsheet'!$D$5:$CB$183,H$9,FALSE))),"")</f>
        <v>16092.711389811389</v>
      </c>
      <c r="I118" s="122">
        <f ca="1">IFERROR(IF((VLOOKUP($E118,'Adj NEA Backsheet'!$D$5:$CB$183,I$9,FALSE))="","",(VLOOKUP($E118,'Adj NEA Backsheet'!$D$5:$CB$183,I$9,FALSE))),"")</f>
        <v>17271.220582202575</v>
      </c>
      <c r="J118" s="123">
        <f ca="1">IFERROR(IF((VLOOKUP($E118,'Adj NEA Backsheet'!$D$5:$CB$183,J$9,FALSE))="","",(VLOOKUP($E118,'Adj NEA Backsheet'!$D$5:$CB$183,J$9,FALSE))),"")</f>
        <v>16946.801299406041</v>
      </c>
      <c r="K118" s="121">
        <f ca="1">IFERROR(IF((VLOOKUP($E118,'Adj NEA Backsheet'!$D$5:$CB$183,K$9,FALSE))="","",(VLOOKUP($E118,'Adj NEA Backsheet'!$D$5:$CB$183,K$9,FALSE))),"")</f>
        <v>16826.876692607213</v>
      </c>
      <c r="L118" s="122">
        <f ca="1">IFERROR(IF((VLOOKUP($E118,'Adj NEA Backsheet'!$D$5:$CB$183,L$9,FALSE))="","",(VLOOKUP($E118,'Adj NEA Backsheet'!$D$5:$CB$183,L$9,FALSE))),"")</f>
        <v>16511.036876106686</v>
      </c>
      <c r="M118" s="122">
        <f ca="1">IFERROR(IF((VLOOKUP($E118,'Adj NEA Backsheet'!$D$5:$CB$183,M$9,FALSE))="","",(VLOOKUP($E118,'Adj NEA Backsheet'!$D$5:$CB$183,M$9,FALSE))),"")</f>
        <v>17299.273311442037</v>
      </c>
      <c r="N118" s="124">
        <f ca="1">IFERROR(IF((VLOOKUP($E118,'Adj NEA Backsheet'!$D$5:$CB$183,N$9,FALSE))="","",(VLOOKUP($E118,'Adj NEA Backsheet'!$D$5:$CB$183,N$9,FALSE))),"")</f>
        <v>16511.160446548995</v>
      </c>
      <c r="O118" s="175">
        <f ca="1">IFERROR(IF((VLOOKUP($E118,'Adj NEA Backsheet'!$D$5:$CB$183,O$9,FALSE))="","",(VLOOKUP($E118,'Adj NEA Backsheet'!$D$5:$CB$183,O$9,FALSE))),"")</f>
        <v>17195.864683885531</v>
      </c>
      <c r="P118" s="123">
        <f ca="1">IFERROR(IF((VLOOKUP($E118,'Adj NEA Backsheet'!$D$5:$CB$183,P$9,FALSE))="","",(VLOOKUP($E118,'Adj NEA Backsheet'!$D$5:$CB$183,P$9,FALSE))),"")</f>
        <v>17402.461164626009</v>
      </c>
      <c r="Q118" s="124">
        <f ca="1">IFERROR(IF((VLOOKUP($E118,'NEA Backsheet'!$D$5:$CB$183,Q$9,FALSE))="","",(VLOOKUP($E118,'NEA Backsheet'!$D$5:$CB$183,Q$9,FALSE))),"")</f>
        <v>18208.7265552192</v>
      </c>
      <c r="R118" s="236">
        <f ca="1">IFERROR(IF((VLOOKUP($E118,'NEA Backsheet'!$D$5:$CB$183,R$9,FALSE))="","",(VLOOKUP($E118,'NEA Backsheet'!$D$5:$CB$183,R$9,FALSE))),"")</f>
        <v>0</v>
      </c>
    </row>
    <row r="119" spans="1:18" ht="15" customHeight="1" x14ac:dyDescent="0.3">
      <c r="A119" s="57">
        <v>105</v>
      </c>
      <c r="B119" s="98" t="str">
        <f ca="1">IFERROR(IF((VLOOKUP($E119,'Org List'!$AJ$10:$AL$188,3,FALSE))="","",(VLOOKUP($E119,'Org List'!$AJ$10:$AL$188,3,FALSE))),"")</f>
        <v>South East England Commissioning Region</v>
      </c>
      <c r="C119" s="99" t="str">
        <f ca="1">IFERROR(IF((VLOOKUP($E119,'Org List'!$AO$10:$AQ$188,3,FALSE))="","",(VLOOKUP($E119,'Org List'!$AO$10:$AQ$188,3,FALSE))),"")</f>
        <v>South East Region</v>
      </c>
      <c r="D119" s="114" t="str">
        <f ca="1">IFERROR(IF((VLOOKUP($E119,'Org List'!$AT$10:$AV$188,3,FALSE))="","",(VLOOKUP($E119,'Org List'!$AT$10:$AV$188,3,FALSE))),"")</f>
        <v>NHS England South East (Kent, Surrey and Sussex)</v>
      </c>
      <c r="E119" s="98" t="str">
        <f t="shared" ca="1" si="3"/>
        <v>E06000035</v>
      </c>
      <c r="F119" s="100" t="str">
        <f ca="1">IF(E119="","",VLOOKUP(E119,'Org List'!$J$9:$K$488,2,0))</f>
        <v>Medway</v>
      </c>
      <c r="G119" s="121">
        <f ca="1">IFERROR(IF((VLOOKUP($E119,'Adj NEA Backsheet'!$D$5:$CB$183,G$9,FALSE))="","",(VLOOKUP($E119,'Adj NEA Backsheet'!$D$5:$CB$183,G$9,FALSE))),"")</f>
        <v>7521.3301319792627</v>
      </c>
      <c r="H119" s="122">
        <f ca="1">IFERROR(IF((VLOOKUP($E119,'Adj NEA Backsheet'!$D$5:$CB$183,H$9,FALSE))="","",(VLOOKUP($E119,'Adj NEA Backsheet'!$D$5:$CB$183,H$9,FALSE))),"")</f>
        <v>7554.8325688285931</v>
      </c>
      <c r="I119" s="122">
        <f ca="1">IFERROR(IF((VLOOKUP($E119,'Adj NEA Backsheet'!$D$5:$CB$183,I$9,FALSE))="","",(VLOOKUP($E119,'Adj NEA Backsheet'!$D$5:$CB$183,I$9,FALSE))),"")</f>
        <v>7958.3826180943988</v>
      </c>
      <c r="J119" s="123">
        <f ca="1">IFERROR(IF((VLOOKUP($E119,'Adj NEA Backsheet'!$D$5:$CB$183,J$9,FALSE))="","",(VLOOKUP($E119,'Adj NEA Backsheet'!$D$5:$CB$183,J$9,FALSE))),"")</f>
        <v>7267.2615111852811</v>
      </c>
      <c r="K119" s="121">
        <f ca="1">IFERROR(IF((VLOOKUP($E119,'Adj NEA Backsheet'!$D$5:$CB$183,K$9,FALSE))="","",(VLOOKUP($E119,'Adj NEA Backsheet'!$D$5:$CB$183,K$9,FALSE))),"")</f>
        <v>7763.8883316011834</v>
      </c>
      <c r="L119" s="122">
        <f ca="1">IFERROR(IF((VLOOKUP($E119,'Adj NEA Backsheet'!$D$5:$CB$183,L$9,FALSE))="","",(VLOOKUP($E119,'Adj NEA Backsheet'!$D$5:$CB$183,L$9,FALSE))),"")</f>
        <v>7549.3931822556342</v>
      </c>
      <c r="M119" s="122">
        <f ca="1">IFERROR(IF((VLOOKUP($E119,'Adj NEA Backsheet'!$D$5:$CB$183,M$9,FALSE))="","",(VLOOKUP($E119,'Adj NEA Backsheet'!$D$5:$CB$183,M$9,FALSE))),"")</f>
        <v>7945.8733415021034</v>
      </c>
      <c r="N119" s="124">
        <f ca="1">IFERROR(IF((VLOOKUP($E119,'Adj NEA Backsheet'!$D$5:$CB$183,N$9,FALSE))="","",(VLOOKUP($E119,'Adj NEA Backsheet'!$D$5:$CB$183,N$9,FALSE))),"")</f>
        <v>7485.6830493624129</v>
      </c>
      <c r="O119" s="175">
        <f ca="1">IFERROR(IF((VLOOKUP($E119,'Adj NEA Backsheet'!$D$5:$CB$183,O$9,FALSE))="","",(VLOOKUP($E119,'Adj NEA Backsheet'!$D$5:$CB$183,O$9,FALSE))),"")</f>
        <v>7273.0892128988926</v>
      </c>
      <c r="P119" s="123">
        <f ca="1">IFERROR(IF((VLOOKUP($E119,'Adj NEA Backsheet'!$D$5:$CB$183,P$9,FALSE))="","",(VLOOKUP($E119,'Adj NEA Backsheet'!$D$5:$CB$183,P$9,FALSE))),"")</f>
        <v>7203.5105113430855</v>
      </c>
      <c r="Q119" s="124">
        <f ca="1">IFERROR(IF((VLOOKUP($E119,'NEA Backsheet'!$D$5:$CB$183,Q$9,FALSE))="","",(VLOOKUP($E119,'NEA Backsheet'!$D$5:$CB$183,Q$9,FALSE))),"")</f>
        <v>7695.6952599003689</v>
      </c>
      <c r="R119" s="236">
        <f ca="1">IFERROR(IF((VLOOKUP($E119,'NEA Backsheet'!$D$5:$CB$183,R$9,FALSE))="","",(VLOOKUP($E119,'NEA Backsheet'!$D$5:$CB$183,R$9,FALSE))),"")</f>
        <v>0</v>
      </c>
    </row>
    <row r="120" spans="1:18" ht="15" customHeight="1" x14ac:dyDescent="0.3">
      <c r="A120" s="57">
        <v>106</v>
      </c>
      <c r="B120" s="98" t="str">
        <f ca="1">IFERROR(IF((VLOOKUP($E120,'Org List'!$AJ$10:$AL$188,3,FALSE))="","",(VLOOKUP($E120,'Org List'!$AJ$10:$AL$188,3,FALSE))),"")</f>
        <v>London Commissioning Region</v>
      </c>
      <c r="C120" s="99" t="str">
        <f ca="1">IFERROR(IF((VLOOKUP($E120,'Org List'!$AO$10:$AQ$188,3,FALSE))="","",(VLOOKUP($E120,'Org List'!$AO$10:$AQ$188,3,FALSE))),"")</f>
        <v>London Region</v>
      </c>
      <c r="D120" s="114" t="str">
        <f ca="1">IFERROR(IF((VLOOKUP($E120,'Org List'!$AT$10:$AV$188,3,FALSE))="","",(VLOOKUP($E120,'Org List'!$AT$10:$AV$188,3,FALSE))),"")</f>
        <v>NHS England London</v>
      </c>
      <c r="E120" s="98" t="str">
        <f t="shared" ca="1" si="3"/>
        <v>E09000024</v>
      </c>
      <c r="F120" s="100" t="str">
        <f ca="1">IF(E120="","",VLOOKUP(E120,'Org List'!$J$9:$K$488,2,0))</f>
        <v>Merton</v>
      </c>
      <c r="G120" s="121">
        <f ca="1">IFERROR(IF((VLOOKUP($E120,'Adj NEA Backsheet'!$D$5:$CB$183,G$9,FALSE))="","",(VLOOKUP($E120,'Adj NEA Backsheet'!$D$5:$CB$183,G$9,FALSE))),"")</f>
        <v>5384.9688199942857</v>
      </c>
      <c r="H120" s="122">
        <f ca="1">IFERROR(IF((VLOOKUP($E120,'Adj NEA Backsheet'!$D$5:$CB$183,H$9,FALSE))="","",(VLOOKUP($E120,'Adj NEA Backsheet'!$D$5:$CB$183,H$9,FALSE))),"")</f>
        <v>5336.8685591253725</v>
      </c>
      <c r="I120" s="122">
        <f ca="1">IFERROR(IF((VLOOKUP($E120,'Adj NEA Backsheet'!$D$5:$CB$183,I$9,FALSE))="","",(VLOOKUP($E120,'Adj NEA Backsheet'!$D$5:$CB$183,I$9,FALSE))),"")</f>
        <v>5386.3005959061038</v>
      </c>
      <c r="J120" s="123">
        <f ca="1">IFERROR(IF((VLOOKUP($E120,'Adj NEA Backsheet'!$D$5:$CB$183,J$9,FALSE))="","",(VLOOKUP($E120,'Adj NEA Backsheet'!$D$5:$CB$183,J$9,FALSE))),"")</f>
        <v>5392.6082234575988</v>
      </c>
      <c r="K120" s="121">
        <f ca="1">IFERROR(IF((VLOOKUP($E120,'Adj NEA Backsheet'!$D$5:$CB$183,K$9,FALSE))="","",(VLOOKUP($E120,'Adj NEA Backsheet'!$D$5:$CB$183,K$9,FALSE))),"")</f>
        <v>5989.5198686489903</v>
      </c>
      <c r="L120" s="122">
        <f ca="1">IFERROR(IF((VLOOKUP($E120,'Adj NEA Backsheet'!$D$5:$CB$183,L$9,FALSE))="","",(VLOOKUP($E120,'Adj NEA Backsheet'!$D$5:$CB$183,L$9,FALSE))),"")</f>
        <v>6047.674328921099</v>
      </c>
      <c r="M120" s="122">
        <f ca="1">IFERROR(IF((VLOOKUP($E120,'Adj NEA Backsheet'!$D$5:$CB$183,M$9,FALSE))="","",(VLOOKUP($E120,'Adj NEA Backsheet'!$D$5:$CB$183,M$9,FALSE))),"")</f>
        <v>6055.7748252533875</v>
      </c>
      <c r="N120" s="124">
        <f ca="1">IFERROR(IF((VLOOKUP($E120,'Adj NEA Backsheet'!$D$5:$CB$183,N$9,FALSE))="","",(VLOOKUP($E120,'Adj NEA Backsheet'!$D$5:$CB$183,N$9,FALSE))),"")</f>
        <v>5924.6200378907215</v>
      </c>
      <c r="O120" s="175">
        <f ca="1">IFERROR(IF((VLOOKUP($E120,'Adj NEA Backsheet'!$D$5:$CB$183,O$9,FALSE))="","",(VLOOKUP($E120,'Adj NEA Backsheet'!$D$5:$CB$183,O$9,FALSE))),"")</f>
        <v>5411.7816770788622</v>
      </c>
      <c r="P120" s="123">
        <f ca="1">IFERROR(IF((VLOOKUP($E120,'Adj NEA Backsheet'!$D$5:$CB$183,P$9,FALSE))="","",(VLOOKUP($E120,'Adj NEA Backsheet'!$D$5:$CB$183,P$9,FALSE))),"")</f>
        <v>5337.7119227805824</v>
      </c>
      <c r="Q120" s="124">
        <f ca="1">IFERROR(IF((VLOOKUP($E120,'NEA Backsheet'!$D$5:$CB$183,Q$9,FALSE))="","",(VLOOKUP($E120,'NEA Backsheet'!$D$5:$CB$183,Q$9,FALSE))),"")</f>
        <v>5726.5384270168624</v>
      </c>
      <c r="R120" s="236">
        <f ca="1">IFERROR(IF((VLOOKUP($E120,'NEA Backsheet'!$D$5:$CB$183,R$9,FALSE))="","",(VLOOKUP($E120,'NEA Backsheet'!$D$5:$CB$183,R$9,FALSE))),"")</f>
        <v>0</v>
      </c>
    </row>
    <row r="121" spans="1:18" ht="15" customHeight="1" x14ac:dyDescent="0.3">
      <c r="A121" s="57">
        <v>107</v>
      </c>
      <c r="B121" s="98" t="str">
        <f ca="1">IFERROR(IF((VLOOKUP($E121,'Org List'!$AJ$10:$AL$188,3,FALSE))="","",(VLOOKUP($E121,'Org List'!$AJ$10:$AL$188,3,FALSE))),"")</f>
        <v>North of England Commissioning Region</v>
      </c>
      <c r="C121" s="99" t="str">
        <f ca="1">IFERROR(IF((VLOOKUP($E121,'Org List'!$AO$10:$AQ$188,3,FALSE))="","",(VLOOKUP($E121,'Org List'!$AO$10:$AQ$188,3,FALSE))),"")</f>
        <v>North East Region</v>
      </c>
      <c r="D121" s="114" t="str">
        <f ca="1">IFERROR(IF((VLOOKUP($E121,'Org List'!$AT$10:$AV$188,3,FALSE))="","",(VLOOKUP($E121,'Org List'!$AT$10:$AV$188,3,FALSE))),"")</f>
        <v>NHS England North (Cumbria And North East)</v>
      </c>
      <c r="E121" s="98" t="str">
        <f t="shared" ca="1" si="3"/>
        <v>E06000002</v>
      </c>
      <c r="F121" s="100" t="str">
        <f ca="1">IF(E121="","",VLOOKUP(E121,'Org List'!$J$9:$K$488,2,0))</f>
        <v>Middlesbrough</v>
      </c>
      <c r="G121" s="121">
        <f ca="1">IFERROR(IF((VLOOKUP($E121,'Adj NEA Backsheet'!$D$5:$CB$183,G$9,FALSE))="","",(VLOOKUP($E121,'Adj NEA Backsheet'!$D$5:$CB$183,G$9,FALSE))),"")</f>
        <v>4488.2150353686766</v>
      </c>
      <c r="H121" s="122">
        <f ca="1">IFERROR(IF((VLOOKUP($E121,'Adj NEA Backsheet'!$D$5:$CB$183,H$9,FALSE))="","",(VLOOKUP($E121,'Adj NEA Backsheet'!$D$5:$CB$183,H$9,FALSE))),"")</f>
        <v>4588.0950917713008</v>
      </c>
      <c r="I121" s="122">
        <f ca="1">IFERROR(IF((VLOOKUP($E121,'Adj NEA Backsheet'!$D$5:$CB$183,I$9,FALSE))="","",(VLOOKUP($E121,'Adj NEA Backsheet'!$D$5:$CB$183,I$9,FALSE))),"")</f>
        <v>4898.0582417007117</v>
      </c>
      <c r="J121" s="123">
        <f ca="1">IFERROR(IF((VLOOKUP($E121,'Adj NEA Backsheet'!$D$5:$CB$183,J$9,FALSE))="","",(VLOOKUP($E121,'Adj NEA Backsheet'!$D$5:$CB$183,J$9,FALSE))),"")</f>
        <v>4832.3931411875055</v>
      </c>
      <c r="K121" s="121">
        <f ca="1">IFERROR(IF((VLOOKUP($E121,'Adj NEA Backsheet'!$D$5:$CB$183,K$9,FALSE))="","",(VLOOKUP($E121,'Adj NEA Backsheet'!$D$5:$CB$183,K$9,FALSE))),"")</f>
        <v>4760.3165516234494</v>
      </c>
      <c r="L121" s="122">
        <f ca="1">IFERROR(IF((VLOOKUP($E121,'Adj NEA Backsheet'!$D$5:$CB$183,L$9,FALSE))="","",(VLOOKUP($E121,'Adj NEA Backsheet'!$D$5:$CB$183,L$9,FALSE))),"")</f>
        <v>4669.9665453036641</v>
      </c>
      <c r="M121" s="122">
        <f ca="1">IFERROR(IF((VLOOKUP($E121,'Adj NEA Backsheet'!$D$5:$CB$183,M$9,FALSE))="","",(VLOOKUP($E121,'Adj NEA Backsheet'!$D$5:$CB$183,M$9,FALSE))),"")</f>
        <v>4819.4703436156578</v>
      </c>
      <c r="N121" s="124">
        <f ca="1">IFERROR(IF((VLOOKUP($E121,'Adj NEA Backsheet'!$D$5:$CB$183,N$9,FALSE))="","",(VLOOKUP($E121,'Adj NEA Backsheet'!$D$5:$CB$183,N$9,FALSE))),"")</f>
        <v>4746.3098573276775</v>
      </c>
      <c r="O121" s="175">
        <f ca="1">IFERROR(IF((VLOOKUP($E121,'Adj NEA Backsheet'!$D$5:$CB$183,O$9,FALSE))="","",(VLOOKUP($E121,'Adj NEA Backsheet'!$D$5:$CB$183,O$9,FALSE))),"")</f>
        <v>4859.7186375370793</v>
      </c>
      <c r="P121" s="123">
        <f ca="1">IFERROR(IF((VLOOKUP($E121,'Adj NEA Backsheet'!$D$5:$CB$183,P$9,FALSE))="","",(VLOOKUP($E121,'Adj NEA Backsheet'!$D$5:$CB$183,P$9,FALSE))),"")</f>
        <v>4818.9836655694999</v>
      </c>
      <c r="Q121" s="124">
        <f ca="1">IFERROR(IF((VLOOKUP($E121,'NEA Backsheet'!$D$5:$CB$183,Q$9,FALSE))="","",(VLOOKUP($E121,'NEA Backsheet'!$D$5:$CB$183,Q$9,FALSE))),"")</f>
        <v>5128.8371677401992</v>
      </c>
      <c r="R121" s="236">
        <f ca="1">IFERROR(IF((VLOOKUP($E121,'NEA Backsheet'!$D$5:$CB$183,R$9,FALSE))="","",(VLOOKUP($E121,'NEA Backsheet'!$D$5:$CB$183,R$9,FALSE))),"")</f>
        <v>0</v>
      </c>
    </row>
    <row r="122" spans="1:18" ht="15" customHeight="1" x14ac:dyDescent="0.3">
      <c r="A122" s="57">
        <v>108</v>
      </c>
      <c r="B122" s="98" t="str">
        <f ca="1">IFERROR(IF((VLOOKUP($E122,'Org List'!$AJ$10:$AL$188,3,FALSE))="","",(VLOOKUP($E122,'Org List'!$AJ$10:$AL$188,3,FALSE))),"")</f>
        <v>Midlands and East of England Commissioning Region</v>
      </c>
      <c r="C122" s="99" t="str">
        <f ca="1">IFERROR(IF((VLOOKUP($E122,'Org List'!$AO$10:$AQ$188,3,FALSE))="","",(VLOOKUP($E122,'Org List'!$AO$10:$AQ$188,3,FALSE))),"")</f>
        <v>South East Region</v>
      </c>
      <c r="D122" s="114" t="str">
        <f ca="1">IFERROR(IF((VLOOKUP($E122,'Org List'!$AT$10:$AV$188,3,FALSE))="","",(VLOOKUP($E122,'Org List'!$AT$10:$AV$188,3,FALSE))),"")</f>
        <v>NHS England Midlands And East (Central Midlands)</v>
      </c>
      <c r="E122" s="98" t="str">
        <f t="shared" ca="1" si="3"/>
        <v>E06000042</v>
      </c>
      <c r="F122" s="100" t="str">
        <f ca="1">IF(E122="","",VLOOKUP(E122,'Org List'!$J$9:$K$488,2,0))</f>
        <v>Milton Keynes</v>
      </c>
      <c r="G122" s="121">
        <f ca="1">IFERROR(IF((VLOOKUP($E122,'Adj NEA Backsheet'!$D$5:$CB$183,G$9,FALSE))="","",(VLOOKUP($E122,'Adj NEA Backsheet'!$D$5:$CB$183,G$9,FALSE))),"")</f>
        <v>6820.1088171887541</v>
      </c>
      <c r="H122" s="122">
        <f ca="1">IFERROR(IF((VLOOKUP($E122,'Adj NEA Backsheet'!$D$5:$CB$183,H$9,FALSE))="","",(VLOOKUP($E122,'Adj NEA Backsheet'!$D$5:$CB$183,H$9,FALSE))),"")</f>
        <v>6847.2361608120173</v>
      </c>
      <c r="I122" s="122">
        <f ca="1">IFERROR(IF((VLOOKUP($E122,'Adj NEA Backsheet'!$D$5:$CB$183,I$9,FALSE))="","",(VLOOKUP($E122,'Adj NEA Backsheet'!$D$5:$CB$183,I$9,FALSE))),"")</f>
        <v>7185.9776539125123</v>
      </c>
      <c r="J122" s="123">
        <f ca="1">IFERROR(IF((VLOOKUP($E122,'Adj NEA Backsheet'!$D$5:$CB$183,J$9,FALSE))="","",(VLOOKUP($E122,'Adj NEA Backsheet'!$D$5:$CB$183,J$9,FALSE))),"")</f>
        <v>6944.2238783975372</v>
      </c>
      <c r="K122" s="121">
        <f ca="1">IFERROR(IF((VLOOKUP($E122,'Adj NEA Backsheet'!$D$5:$CB$183,K$9,FALSE))="","",(VLOOKUP($E122,'Adj NEA Backsheet'!$D$5:$CB$183,K$9,FALSE))),"")</f>
        <v>7072.6710432773225</v>
      </c>
      <c r="L122" s="122">
        <f ca="1">IFERROR(IF((VLOOKUP($E122,'Adj NEA Backsheet'!$D$5:$CB$183,L$9,FALSE))="","",(VLOOKUP($E122,'Adj NEA Backsheet'!$D$5:$CB$183,L$9,FALSE))),"")</f>
        <v>7070.5013331122136</v>
      </c>
      <c r="M122" s="122">
        <f ca="1">IFERROR(IF((VLOOKUP($E122,'Adj NEA Backsheet'!$D$5:$CB$183,M$9,FALSE))="","",(VLOOKUP($E122,'Adj NEA Backsheet'!$D$5:$CB$183,M$9,FALSE))),"")</f>
        <v>7397.8790822043848</v>
      </c>
      <c r="N122" s="124">
        <f ca="1">IFERROR(IF((VLOOKUP($E122,'Adj NEA Backsheet'!$D$5:$CB$183,N$9,FALSE))="","",(VLOOKUP($E122,'Adj NEA Backsheet'!$D$5:$CB$183,N$9,FALSE))),"")</f>
        <v>7189.8564493252934</v>
      </c>
      <c r="O122" s="175">
        <f ca="1">IFERROR(IF((VLOOKUP($E122,'Adj NEA Backsheet'!$D$5:$CB$183,O$9,FALSE))="","",(VLOOKUP($E122,'Adj NEA Backsheet'!$D$5:$CB$183,O$9,FALSE))),"")</f>
        <v>8027.8960670604747</v>
      </c>
      <c r="P122" s="123">
        <f ca="1">IFERROR(IF((VLOOKUP($E122,'Adj NEA Backsheet'!$D$5:$CB$183,P$9,FALSE))="","",(VLOOKUP($E122,'Adj NEA Backsheet'!$D$5:$CB$183,P$9,FALSE))),"")</f>
        <v>8251.9334453261399</v>
      </c>
      <c r="Q122" s="124">
        <f ca="1">IFERROR(IF((VLOOKUP($E122,'NEA Backsheet'!$D$5:$CB$183,Q$9,FALSE))="","",(VLOOKUP($E122,'NEA Backsheet'!$D$5:$CB$183,Q$9,FALSE))),"")</f>
        <v>9390.762370048953</v>
      </c>
      <c r="R122" s="236">
        <f ca="1">IFERROR(IF((VLOOKUP($E122,'NEA Backsheet'!$D$5:$CB$183,R$9,FALSE))="","",(VLOOKUP($E122,'NEA Backsheet'!$D$5:$CB$183,R$9,FALSE))),"")</f>
        <v>0</v>
      </c>
    </row>
    <row r="123" spans="1:18" ht="15" customHeight="1" x14ac:dyDescent="0.3">
      <c r="A123" s="57">
        <v>109</v>
      </c>
      <c r="B123" s="98" t="str">
        <f ca="1">IFERROR(IF((VLOOKUP($E123,'Org List'!$AJ$10:$AL$188,3,FALSE))="","",(VLOOKUP($E123,'Org List'!$AJ$10:$AL$188,3,FALSE))),"")</f>
        <v>North of England Commissioning Region</v>
      </c>
      <c r="C123" s="99" t="str">
        <f ca="1">IFERROR(IF((VLOOKUP($E123,'Org List'!$AO$10:$AQ$188,3,FALSE))="","",(VLOOKUP($E123,'Org List'!$AO$10:$AQ$188,3,FALSE))),"")</f>
        <v>North East Region</v>
      </c>
      <c r="D123" s="114" t="str">
        <f ca="1">IFERROR(IF((VLOOKUP($E123,'Org List'!$AT$10:$AV$188,3,FALSE))="","",(VLOOKUP($E123,'Org List'!$AT$10:$AV$188,3,FALSE))),"")</f>
        <v>NHS England North (Cumbria And North East)</v>
      </c>
      <c r="E123" s="98" t="str">
        <f t="shared" ca="1" si="3"/>
        <v>E08000021</v>
      </c>
      <c r="F123" s="100" t="str">
        <f ca="1">IF(E123="","",VLOOKUP(E123,'Org List'!$J$9:$K$488,2,0))</f>
        <v>Newcastle upon Tyne</v>
      </c>
      <c r="G123" s="121">
        <f ca="1">IFERROR(IF((VLOOKUP($E123,'Adj NEA Backsheet'!$D$5:$CB$183,G$9,FALSE))="","",(VLOOKUP($E123,'Adj NEA Backsheet'!$D$5:$CB$183,G$9,FALSE))),"")</f>
        <v>8156.3774413228311</v>
      </c>
      <c r="H123" s="122">
        <f ca="1">IFERROR(IF((VLOOKUP($E123,'Adj NEA Backsheet'!$D$5:$CB$183,H$9,FALSE))="","",(VLOOKUP($E123,'Adj NEA Backsheet'!$D$5:$CB$183,H$9,FALSE))),"")</f>
        <v>8321.677638183166</v>
      </c>
      <c r="I123" s="122">
        <f ca="1">IFERROR(IF((VLOOKUP($E123,'Adj NEA Backsheet'!$D$5:$CB$183,I$9,FALSE))="","",(VLOOKUP($E123,'Adj NEA Backsheet'!$D$5:$CB$183,I$9,FALSE))),"")</f>
        <v>8675.9399346168975</v>
      </c>
      <c r="J123" s="123">
        <f ca="1">IFERROR(IF((VLOOKUP($E123,'Adj NEA Backsheet'!$D$5:$CB$183,J$9,FALSE))="","",(VLOOKUP($E123,'Adj NEA Backsheet'!$D$5:$CB$183,J$9,FALSE))),"")</f>
        <v>8575.7423634860752</v>
      </c>
      <c r="K123" s="121">
        <f ca="1">IFERROR(IF((VLOOKUP($E123,'Adj NEA Backsheet'!$D$5:$CB$183,K$9,FALSE))="","",(VLOOKUP($E123,'Adj NEA Backsheet'!$D$5:$CB$183,K$9,FALSE))),"")</f>
        <v>8509.316689467656</v>
      </c>
      <c r="L123" s="122">
        <f ca="1">IFERROR(IF((VLOOKUP($E123,'Adj NEA Backsheet'!$D$5:$CB$183,L$9,FALSE))="","",(VLOOKUP($E123,'Adj NEA Backsheet'!$D$5:$CB$183,L$9,FALSE))),"")</f>
        <v>8596.4227544589685</v>
      </c>
      <c r="M123" s="122">
        <f ca="1">IFERROR(IF((VLOOKUP($E123,'Adj NEA Backsheet'!$D$5:$CB$183,M$9,FALSE))="","",(VLOOKUP($E123,'Adj NEA Backsheet'!$D$5:$CB$183,M$9,FALSE))),"")</f>
        <v>8857.2516271294371</v>
      </c>
      <c r="N123" s="124">
        <f ca="1">IFERROR(IF((VLOOKUP($E123,'Adj NEA Backsheet'!$D$5:$CB$183,N$9,FALSE))="","",(VLOOKUP($E123,'Adj NEA Backsheet'!$D$5:$CB$183,N$9,FALSE))),"")</f>
        <v>8563.2381787967424</v>
      </c>
      <c r="O123" s="175">
        <f ca="1">IFERROR(IF((VLOOKUP($E123,'Adj NEA Backsheet'!$D$5:$CB$183,O$9,FALSE))="","",(VLOOKUP($E123,'Adj NEA Backsheet'!$D$5:$CB$183,O$9,FALSE))),"")</f>
        <v>8505.643926895922</v>
      </c>
      <c r="P123" s="123">
        <f ca="1">IFERROR(IF((VLOOKUP($E123,'Adj NEA Backsheet'!$D$5:$CB$183,P$9,FALSE))="","",(VLOOKUP($E123,'Adj NEA Backsheet'!$D$5:$CB$183,P$9,FALSE))),"")</f>
        <v>8533.8385356563194</v>
      </c>
      <c r="Q123" s="124">
        <f ca="1">IFERROR(IF((VLOOKUP($E123,'NEA Backsheet'!$D$5:$CB$183,Q$9,FALSE))="","",(VLOOKUP($E123,'NEA Backsheet'!$D$5:$CB$183,Q$9,FALSE))),"")</f>
        <v>9073.7429102361202</v>
      </c>
      <c r="R123" s="236">
        <f ca="1">IFERROR(IF((VLOOKUP($E123,'NEA Backsheet'!$D$5:$CB$183,R$9,FALSE))="","",(VLOOKUP($E123,'NEA Backsheet'!$D$5:$CB$183,R$9,FALSE))),"")</f>
        <v>0</v>
      </c>
    </row>
    <row r="124" spans="1:18" ht="15" customHeight="1" x14ac:dyDescent="0.3">
      <c r="A124" s="57">
        <v>110</v>
      </c>
      <c r="B124" s="98" t="str">
        <f ca="1">IFERROR(IF((VLOOKUP($E124,'Org List'!$AJ$10:$AL$188,3,FALSE))="","",(VLOOKUP($E124,'Org List'!$AJ$10:$AL$188,3,FALSE))),"")</f>
        <v>London Commissioning Region</v>
      </c>
      <c r="C124" s="99" t="str">
        <f ca="1">IFERROR(IF((VLOOKUP($E124,'Org List'!$AO$10:$AQ$188,3,FALSE))="","",(VLOOKUP($E124,'Org List'!$AO$10:$AQ$188,3,FALSE))),"")</f>
        <v>London Region</v>
      </c>
      <c r="D124" s="114" t="str">
        <f ca="1">IFERROR(IF((VLOOKUP($E124,'Org List'!$AT$10:$AV$188,3,FALSE))="","",(VLOOKUP($E124,'Org List'!$AT$10:$AV$188,3,FALSE))),"")</f>
        <v>NHS England London</v>
      </c>
      <c r="E124" s="98" t="str">
        <f t="shared" ca="1" si="3"/>
        <v>E09000025</v>
      </c>
      <c r="F124" s="100" t="str">
        <f ca="1">IF(E124="","",VLOOKUP(E124,'Org List'!$J$9:$K$488,2,0))</f>
        <v>Newham</v>
      </c>
      <c r="G124" s="121">
        <f ca="1">IFERROR(IF((VLOOKUP($E124,'Adj NEA Backsheet'!$D$5:$CB$183,G$9,FALSE))="","",(VLOOKUP($E124,'Adj NEA Backsheet'!$D$5:$CB$183,G$9,FALSE))),"")</f>
        <v>6945.0965991646999</v>
      </c>
      <c r="H124" s="122">
        <f ca="1">IFERROR(IF((VLOOKUP($E124,'Adj NEA Backsheet'!$D$5:$CB$183,H$9,FALSE))="","",(VLOOKUP($E124,'Adj NEA Backsheet'!$D$5:$CB$183,H$9,FALSE))),"")</f>
        <v>6849.5035486709367</v>
      </c>
      <c r="I124" s="122">
        <f ca="1">IFERROR(IF((VLOOKUP($E124,'Adj NEA Backsheet'!$D$5:$CB$183,I$9,FALSE))="","",(VLOOKUP($E124,'Adj NEA Backsheet'!$D$5:$CB$183,I$9,FALSE))),"")</f>
        <v>6849.411995493746</v>
      </c>
      <c r="J124" s="123">
        <f ca="1">IFERROR(IF((VLOOKUP($E124,'Adj NEA Backsheet'!$D$5:$CB$183,J$9,FALSE))="","",(VLOOKUP($E124,'Adj NEA Backsheet'!$D$5:$CB$183,J$9,FALSE))),"")</f>
        <v>7409.1050410295593</v>
      </c>
      <c r="K124" s="121">
        <f ca="1">IFERROR(IF((VLOOKUP($E124,'Adj NEA Backsheet'!$D$5:$CB$183,K$9,FALSE))="","",(VLOOKUP($E124,'Adj NEA Backsheet'!$D$5:$CB$183,K$9,FALSE))),"")</f>
        <v>6864.6629455599868</v>
      </c>
      <c r="L124" s="122">
        <f ca="1">IFERROR(IF((VLOOKUP($E124,'Adj NEA Backsheet'!$D$5:$CB$183,L$9,FALSE))="","",(VLOOKUP($E124,'Adj NEA Backsheet'!$D$5:$CB$183,L$9,FALSE))),"")</f>
        <v>6939.7097593280359</v>
      </c>
      <c r="M124" s="122">
        <f ca="1">IFERROR(IF((VLOOKUP($E124,'Adj NEA Backsheet'!$D$5:$CB$183,M$9,FALSE))="","",(VLOOKUP($E124,'Adj NEA Backsheet'!$D$5:$CB$183,M$9,FALSE))),"")</f>
        <v>6981.1102397701088</v>
      </c>
      <c r="N124" s="124">
        <f ca="1">IFERROR(IF((VLOOKUP($E124,'Adj NEA Backsheet'!$D$5:$CB$183,N$9,FALSE))="","",(VLOOKUP($E124,'Adj NEA Backsheet'!$D$5:$CB$183,N$9,FALSE))),"")</f>
        <v>6829.0025796396894</v>
      </c>
      <c r="O124" s="175">
        <f ca="1">IFERROR(IF((VLOOKUP($E124,'Adj NEA Backsheet'!$D$5:$CB$183,O$9,FALSE))="","",(VLOOKUP($E124,'Adj NEA Backsheet'!$D$5:$CB$183,O$9,FALSE))),"")</f>
        <v>7954.7125987932868</v>
      </c>
      <c r="P124" s="123">
        <f ca="1">IFERROR(IF((VLOOKUP($E124,'Adj NEA Backsheet'!$D$5:$CB$183,P$9,FALSE))="","",(VLOOKUP($E124,'Adj NEA Backsheet'!$D$5:$CB$183,P$9,FALSE))),"")</f>
        <v>7908.1550991780077</v>
      </c>
      <c r="Q124" s="124">
        <f ca="1">IFERROR(IF((VLOOKUP($E124,'NEA Backsheet'!$D$5:$CB$183,Q$9,FALSE))="","",(VLOOKUP($E124,'NEA Backsheet'!$D$5:$CB$183,Q$9,FALSE))),"")</f>
        <v>8241.3780612924002</v>
      </c>
      <c r="R124" s="236">
        <f ca="1">IFERROR(IF((VLOOKUP($E124,'NEA Backsheet'!$D$5:$CB$183,R$9,FALSE))="","",(VLOOKUP($E124,'NEA Backsheet'!$D$5:$CB$183,R$9,FALSE))),"")</f>
        <v>0</v>
      </c>
    </row>
    <row r="125" spans="1:18" ht="15" customHeight="1" x14ac:dyDescent="0.3">
      <c r="A125" s="57">
        <v>111</v>
      </c>
      <c r="B125" s="98" t="str">
        <f ca="1">IFERROR(IF((VLOOKUP($E125,'Org List'!$AJ$10:$AL$188,3,FALSE))="","",(VLOOKUP($E125,'Org List'!$AJ$10:$AL$188,3,FALSE))),"")</f>
        <v>Midlands and East of England Commissioning Region</v>
      </c>
      <c r="C125" s="99" t="str">
        <f ca="1">IFERROR(IF((VLOOKUP($E125,'Org List'!$AO$10:$AQ$188,3,FALSE))="","",(VLOOKUP($E125,'Org List'!$AO$10:$AQ$188,3,FALSE))),"")</f>
        <v>East Region</v>
      </c>
      <c r="D125" s="114" t="str">
        <f ca="1">IFERROR(IF((VLOOKUP($E125,'Org List'!$AT$10:$AV$188,3,FALSE))="","",(VLOOKUP($E125,'Org List'!$AT$10:$AV$188,3,FALSE))),"")</f>
        <v>NHS England Midlands And East (East)</v>
      </c>
      <c r="E125" s="98" t="str">
        <f t="shared" ca="1" si="3"/>
        <v>E10000020</v>
      </c>
      <c r="F125" s="100" t="str">
        <f ca="1">IF(E125="","",VLOOKUP(E125,'Org List'!$J$9:$K$488,2,0))</f>
        <v>Norfolk</v>
      </c>
      <c r="G125" s="121">
        <f ca="1">IFERROR(IF((VLOOKUP($E125,'Adj NEA Backsheet'!$D$5:$CB$183,G$9,FALSE))="","",(VLOOKUP($E125,'Adj NEA Backsheet'!$D$5:$CB$183,G$9,FALSE))),"")</f>
        <v>24019.132940859039</v>
      </c>
      <c r="H125" s="122">
        <f ca="1">IFERROR(IF((VLOOKUP($E125,'Adj NEA Backsheet'!$D$5:$CB$183,H$9,FALSE))="","",(VLOOKUP($E125,'Adj NEA Backsheet'!$D$5:$CB$183,H$9,FALSE))),"")</f>
        <v>23485.684656289006</v>
      </c>
      <c r="I125" s="122">
        <f ca="1">IFERROR(IF((VLOOKUP($E125,'Adj NEA Backsheet'!$D$5:$CB$183,I$9,FALSE))="","",(VLOOKUP($E125,'Adj NEA Backsheet'!$D$5:$CB$183,I$9,FALSE))),"")</f>
        <v>24936.485685374733</v>
      </c>
      <c r="J125" s="123">
        <f ca="1">IFERROR(IF((VLOOKUP($E125,'Adj NEA Backsheet'!$D$5:$CB$183,J$9,FALSE))="","",(VLOOKUP($E125,'Adj NEA Backsheet'!$D$5:$CB$183,J$9,FALSE))),"")</f>
        <v>24751.378910414282</v>
      </c>
      <c r="K125" s="121">
        <f ca="1">IFERROR(IF((VLOOKUP($E125,'Adj NEA Backsheet'!$D$5:$CB$183,K$9,FALSE))="","",(VLOOKUP($E125,'Adj NEA Backsheet'!$D$5:$CB$183,K$9,FALSE))),"")</f>
        <v>25134.990903908219</v>
      </c>
      <c r="L125" s="122">
        <f ca="1">IFERROR(IF((VLOOKUP($E125,'Adj NEA Backsheet'!$D$5:$CB$183,L$9,FALSE))="","",(VLOOKUP($E125,'Adj NEA Backsheet'!$D$5:$CB$183,L$9,FALSE))),"")</f>
        <v>25418.041160289464</v>
      </c>
      <c r="M125" s="122">
        <f ca="1">IFERROR(IF((VLOOKUP($E125,'Adj NEA Backsheet'!$D$5:$CB$183,M$9,FALSE))="","",(VLOOKUP($E125,'Adj NEA Backsheet'!$D$5:$CB$183,M$9,FALSE))),"")</f>
        <v>25780.512628742596</v>
      </c>
      <c r="N125" s="124">
        <f ca="1">IFERROR(IF((VLOOKUP($E125,'Adj NEA Backsheet'!$D$5:$CB$183,N$9,FALSE))="","",(VLOOKUP($E125,'Adj NEA Backsheet'!$D$5:$CB$183,N$9,FALSE))),"")</f>
        <v>25962.66162003878</v>
      </c>
      <c r="O125" s="175">
        <f ca="1">IFERROR(IF((VLOOKUP($E125,'Adj NEA Backsheet'!$D$5:$CB$183,O$9,FALSE))="","",(VLOOKUP($E125,'Adj NEA Backsheet'!$D$5:$CB$183,O$9,FALSE))),"")</f>
        <v>24713.143978185202</v>
      </c>
      <c r="P125" s="123">
        <f ca="1">IFERROR(IF((VLOOKUP($E125,'Adj NEA Backsheet'!$D$5:$CB$183,P$9,FALSE))="","",(VLOOKUP($E125,'Adj NEA Backsheet'!$D$5:$CB$183,P$9,FALSE))),"")</f>
        <v>24547.641090768397</v>
      </c>
      <c r="Q125" s="124">
        <f ca="1">IFERROR(IF((VLOOKUP($E125,'NEA Backsheet'!$D$5:$CB$183,Q$9,FALSE))="","",(VLOOKUP($E125,'NEA Backsheet'!$D$5:$CB$183,Q$9,FALSE))),"")</f>
        <v>25655.119359324206</v>
      </c>
      <c r="R125" s="236">
        <f ca="1">IFERROR(IF((VLOOKUP($E125,'NEA Backsheet'!$D$5:$CB$183,R$9,FALSE))="","",(VLOOKUP($E125,'NEA Backsheet'!$D$5:$CB$183,R$9,FALSE))),"")</f>
        <v>0</v>
      </c>
    </row>
    <row r="126" spans="1:18" ht="15" customHeight="1" x14ac:dyDescent="0.3">
      <c r="A126" s="57">
        <v>112</v>
      </c>
      <c r="B126" s="98" t="str">
        <f ca="1">IFERROR(IF((VLOOKUP($E126,'Org List'!$AJ$10:$AL$188,3,FALSE))="","",(VLOOKUP($E126,'Org List'!$AJ$10:$AL$188,3,FALSE))),"")</f>
        <v>North of England Commissioning Region</v>
      </c>
      <c r="C126" s="99" t="str">
        <f ca="1">IFERROR(IF((VLOOKUP($E126,'Org List'!$AO$10:$AQ$188,3,FALSE))="","",(VLOOKUP($E126,'Org List'!$AO$10:$AQ$188,3,FALSE))),"")</f>
        <v>Yorkshire and The Humber Region</v>
      </c>
      <c r="D126" s="114" t="str">
        <f ca="1">IFERROR(IF((VLOOKUP($E126,'Org List'!$AT$10:$AV$188,3,FALSE))="","",(VLOOKUP($E126,'Org List'!$AT$10:$AV$188,3,FALSE))),"")</f>
        <v>NHS England North (Yorkshire And Humber)</v>
      </c>
      <c r="E126" s="98" t="str">
        <f t="shared" ca="1" si="3"/>
        <v>E06000012</v>
      </c>
      <c r="F126" s="100" t="str">
        <f ca="1">IF(E126="","",VLOOKUP(E126,'Org List'!$J$9:$K$488,2,0))</f>
        <v>North East Lincolnshire</v>
      </c>
      <c r="G126" s="121">
        <f ca="1">IFERROR(IF((VLOOKUP($E126,'Adj NEA Backsheet'!$D$5:$CB$183,G$9,FALSE))="","",(VLOOKUP($E126,'Adj NEA Backsheet'!$D$5:$CB$183,G$9,FALSE))),"")</f>
        <v>3405.2327038061003</v>
      </c>
      <c r="H126" s="122">
        <f ca="1">IFERROR(IF((VLOOKUP($E126,'Adj NEA Backsheet'!$D$5:$CB$183,H$9,FALSE))="","",(VLOOKUP($E126,'Adj NEA Backsheet'!$D$5:$CB$183,H$9,FALSE))),"")</f>
        <v>3642.5396517828249</v>
      </c>
      <c r="I126" s="122">
        <f ca="1">IFERROR(IF((VLOOKUP($E126,'Adj NEA Backsheet'!$D$5:$CB$183,I$9,FALSE))="","",(VLOOKUP($E126,'Adj NEA Backsheet'!$D$5:$CB$183,I$9,FALSE))),"")</f>
        <v>4171.8766826630344</v>
      </c>
      <c r="J126" s="123">
        <f ca="1">IFERROR(IF((VLOOKUP($E126,'Adj NEA Backsheet'!$D$5:$CB$183,J$9,FALSE))="","",(VLOOKUP($E126,'Adj NEA Backsheet'!$D$5:$CB$183,J$9,FALSE))),"")</f>
        <v>4202.6755134520399</v>
      </c>
      <c r="K126" s="121">
        <f ca="1">IFERROR(IF((VLOOKUP($E126,'Adj NEA Backsheet'!$D$5:$CB$183,K$9,FALSE))="","",(VLOOKUP($E126,'Adj NEA Backsheet'!$D$5:$CB$183,K$9,FALSE))),"")</f>
        <v>4132.6612311313438</v>
      </c>
      <c r="L126" s="122">
        <f ca="1">IFERROR(IF((VLOOKUP($E126,'Adj NEA Backsheet'!$D$5:$CB$183,L$9,FALSE))="","",(VLOOKUP($E126,'Adj NEA Backsheet'!$D$5:$CB$183,L$9,FALSE))),"")</f>
        <v>4176.6093426382577</v>
      </c>
      <c r="M126" s="122">
        <f ca="1">IFERROR(IF((VLOOKUP($E126,'Adj NEA Backsheet'!$D$5:$CB$183,M$9,FALSE))="","",(VLOOKUP($E126,'Adj NEA Backsheet'!$D$5:$CB$183,M$9,FALSE))),"")</f>
        <v>4155.6764147266367</v>
      </c>
      <c r="N126" s="124">
        <f ca="1">IFERROR(IF((VLOOKUP($E126,'Adj NEA Backsheet'!$D$5:$CB$183,N$9,FALSE))="","",(VLOOKUP($E126,'Adj NEA Backsheet'!$D$5:$CB$183,N$9,FALSE))),"")</f>
        <v>4116.6497836877306</v>
      </c>
      <c r="O126" s="175">
        <f ca="1">IFERROR(IF((VLOOKUP($E126,'Adj NEA Backsheet'!$D$5:$CB$183,O$9,FALSE))="","",(VLOOKUP($E126,'Adj NEA Backsheet'!$D$5:$CB$183,O$9,FALSE))),"")</f>
        <v>4035.0842800705996</v>
      </c>
      <c r="P126" s="123">
        <f ca="1">IFERROR(IF((VLOOKUP($E126,'Adj NEA Backsheet'!$D$5:$CB$183,P$9,FALSE))="","",(VLOOKUP($E126,'Adj NEA Backsheet'!$D$5:$CB$183,P$9,FALSE))),"")</f>
        <v>4354.4157536619978</v>
      </c>
      <c r="Q126" s="124">
        <f ca="1">IFERROR(IF((VLOOKUP($E126,'NEA Backsheet'!$D$5:$CB$183,Q$9,FALSE))="","",(VLOOKUP($E126,'NEA Backsheet'!$D$5:$CB$183,Q$9,FALSE))),"")</f>
        <v>4630.3945266894025</v>
      </c>
      <c r="R126" s="236">
        <f ca="1">IFERROR(IF((VLOOKUP($E126,'NEA Backsheet'!$D$5:$CB$183,R$9,FALSE))="","",(VLOOKUP($E126,'NEA Backsheet'!$D$5:$CB$183,R$9,FALSE))),"")</f>
        <v>0</v>
      </c>
    </row>
    <row r="127" spans="1:18" ht="15" customHeight="1" x14ac:dyDescent="0.3">
      <c r="A127" s="57">
        <v>113</v>
      </c>
      <c r="B127" s="98" t="str">
        <f ca="1">IFERROR(IF((VLOOKUP($E127,'Org List'!$AJ$10:$AL$188,3,FALSE))="","",(VLOOKUP($E127,'Org List'!$AJ$10:$AL$188,3,FALSE))),"")</f>
        <v>North of England Commissioning Region</v>
      </c>
      <c r="C127" s="99" t="str">
        <f ca="1">IFERROR(IF((VLOOKUP($E127,'Org List'!$AO$10:$AQ$188,3,FALSE))="","",(VLOOKUP($E127,'Org List'!$AO$10:$AQ$188,3,FALSE))),"")</f>
        <v>Yorkshire and The Humber Region</v>
      </c>
      <c r="D127" s="114" t="str">
        <f ca="1">IFERROR(IF((VLOOKUP($E127,'Org List'!$AT$10:$AV$188,3,FALSE))="","",(VLOOKUP($E127,'Org List'!$AT$10:$AV$188,3,FALSE))),"")</f>
        <v>NHS England North (Yorkshire And Humber)</v>
      </c>
      <c r="E127" s="98" t="str">
        <f t="shared" ca="1" si="3"/>
        <v>E06000013</v>
      </c>
      <c r="F127" s="100" t="str">
        <f ca="1">IF(E127="","",VLOOKUP(E127,'Org List'!$J$9:$K$488,2,0))</f>
        <v>North Lincolnshire</v>
      </c>
      <c r="G127" s="121">
        <f ca="1">IFERROR(IF((VLOOKUP($E127,'Adj NEA Backsheet'!$D$5:$CB$183,G$9,FALSE))="","",(VLOOKUP($E127,'Adj NEA Backsheet'!$D$5:$CB$183,G$9,FALSE))),"")</f>
        <v>4440.9896252402978</v>
      </c>
      <c r="H127" s="122">
        <f ca="1">IFERROR(IF((VLOOKUP($E127,'Adj NEA Backsheet'!$D$5:$CB$183,H$9,FALSE))="","",(VLOOKUP($E127,'Adj NEA Backsheet'!$D$5:$CB$183,H$9,FALSE))),"")</f>
        <v>4573.6748418800298</v>
      </c>
      <c r="I127" s="122">
        <f ca="1">IFERROR(IF((VLOOKUP($E127,'Adj NEA Backsheet'!$D$5:$CB$183,I$9,FALSE))="","",(VLOOKUP($E127,'Adj NEA Backsheet'!$D$5:$CB$183,I$9,FALSE))),"")</f>
        <v>4873.0291214865601</v>
      </c>
      <c r="J127" s="123">
        <f ca="1">IFERROR(IF((VLOOKUP($E127,'Adj NEA Backsheet'!$D$5:$CB$183,J$9,FALSE))="","",(VLOOKUP($E127,'Adj NEA Backsheet'!$D$5:$CB$183,J$9,FALSE))),"")</f>
        <v>4753.2084164256712</v>
      </c>
      <c r="K127" s="121">
        <f ca="1">IFERROR(IF((VLOOKUP($E127,'Adj NEA Backsheet'!$D$5:$CB$183,K$9,FALSE))="","",(VLOOKUP($E127,'Adj NEA Backsheet'!$D$5:$CB$183,K$9,FALSE))),"")</f>
        <v>4664.4431917859238</v>
      </c>
      <c r="L127" s="122">
        <f ca="1">IFERROR(IF((VLOOKUP($E127,'Adj NEA Backsheet'!$D$5:$CB$183,L$9,FALSE))="","",(VLOOKUP($E127,'Adj NEA Backsheet'!$D$5:$CB$183,L$9,FALSE))),"")</f>
        <v>4546.7314990890409</v>
      </c>
      <c r="M127" s="122">
        <f ca="1">IFERROR(IF((VLOOKUP($E127,'Adj NEA Backsheet'!$D$5:$CB$183,M$9,FALSE))="","",(VLOOKUP($E127,'Adj NEA Backsheet'!$D$5:$CB$183,M$9,FALSE))),"")</f>
        <v>4619.1132002238119</v>
      </c>
      <c r="N127" s="124">
        <f ca="1">IFERROR(IF((VLOOKUP($E127,'Adj NEA Backsheet'!$D$5:$CB$183,N$9,FALSE))="","",(VLOOKUP($E127,'Adj NEA Backsheet'!$D$5:$CB$183,N$9,FALSE))),"")</f>
        <v>4514.3574276607542</v>
      </c>
      <c r="O127" s="175">
        <f ca="1">IFERROR(IF((VLOOKUP($E127,'Adj NEA Backsheet'!$D$5:$CB$183,O$9,FALSE))="","",(VLOOKUP($E127,'Adj NEA Backsheet'!$D$5:$CB$183,O$9,FALSE))),"")</f>
        <v>4990.9362115839076</v>
      </c>
      <c r="P127" s="123">
        <f ca="1">IFERROR(IF((VLOOKUP($E127,'Adj NEA Backsheet'!$D$5:$CB$183,P$9,FALSE))="","",(VLOOKUP($E127,'Adj NEA Backsheet'!$D$5:$CB$183,P$9,FALSE))),"")</f>
        <v>5030.2076628862169</v>
      </c>
      <c r="Q127" s="124">
        <f ca="1">IFERROR(IF((VLOOKUP($E127,'NEA Backsheet'!$D$5:$CB$183,Q$9,FALSE))="","",(VLOOKUP($E127,'NEA Backsheet'!$D$5:$CB$183,Q$9,FALSE))),"")</f>
        <v>5350.6992660017786</v>
      </c>
      <c r="R127" s="236">
        <f ca="1">IFERROR(IF((VLOOKUP($E127,'NEA Backsheet'!$D$5:$CB$183,R$9,FALSE))="","",(VLOOKUP($E127,'NEA Backsheet'!$D$5:$CB$183,R$9,FALSE))),"")</f>
        <v>0</v>
      </c>
    </row>
    <row r="128" spans="1:18" ht="15" customHeight="1" x14ac:dyDescent="0.3">
      <c r="A128" s="57">
        <v>114</v>
      </c>
      <c r="B128" s="98" t="str">
        <f ca="1">IFERROR(IF((VLOOKUP($E128,'Org List'!$AJ$10:$AL$188,3,FALSE))="","",(VLOOKUP($E128,'Org List'!$AJ$10:$AL$188,3,FALSE))),"")</f>
        <v>South West England Commissioning Region</v>
      </c>
      <c r="C128" s="99" t="str">
        <f ca="1">IFERROR(IF((VLOOKUP($E128,'Org List'!$AO$10:$AQ$188,3,FALSE))="","",(VLOOKUP($E128,'Org List'!$AO$10:$AQ$188,3,FALSE))),"")</f>
        <v>South West Region</v>
      </c>
      <c r="D128" s="114" t="str">
        <f ca="1">IFERROR(IF((VLOOKUP($E128,'Org List'!$AT$10:$AV$188,3,FALSE))="","",(VLOOKUP($E128,'Org List'!$AT$10:$AV$188,3,FALSE))),"")</f>
        <v>NHS England South West (South West North)</v>
      </c>
      <c r="E128" s="98" t="str">
        <f t="shared" ca="1" si="3"/>
        <v>E06000024</v>
      </c>
      <c r="F128" s="100" t="str">
        <f ca="1">IF(E128="","",VLOOKUP(E128,'Org List'!$J$9:$K$488,2,0))</f>
        <v>North Somerset</v>
      </c>
      <c r="G128" s="121">
        <f ca="1">IFERROR(IF((VLOOKUP($E128,'Adj NEA Backsheet'!$D$5:$CB$183,G$9,FALSE))="","",(VLOOKUP($E128,'Adj NEA Backsheet'!$D$5:$CB$183,G$9,FALSE))),"")</f>
        <v>5065.8418461459405</v>
      </c>
      <c r="H128" s="122">
        <f ca="1">IFERROR(IF((VLOOKUP($E128,'Adj NEA Backsheet'!$D$5:$CB$183,H$9,FALSE))="","",(VLOOKUP($E128,'Adj NEA Backsheet'!$D$5:$CB$183,H$9,FALSE))),"")</f>
        <v>5081.3280911119145</v>
      </c>
      <c r="I128" s="122">
        <f ca="1">IFERROR(IF((VLOOKUP($E128,'Adj NEA Backsheet'!$D$5:$CB$183,I$9,FALSE))="","",(VLOOKUP($E128,'Adj NEA Backsheet'!$D$5:$CB$183,I$9,FALSE))),"")</f>
        <v>5385.7269304600786</v>
      </c>
      <c r="J128" s="123">
        <f ca="1">IFERROR(IF((VLOOKUP($E128,'Adj NEA Backsheet'!$D$5:$CB$183,J$9,FALSE))="","",(VLOOKUP($E128,'Adj NEA Backsheet'!$D$5:$CB$183,J$9,FALSE))),"")</f>
        <v>5457.5179221191829</v>
      </c>
      <c r="K128" s="121">
        <f ca="1">IFERROR(IF((VLOOKUP($E128,'Adj NEA Backsheet'!$D$5:$CB$183,K$9,FALSE))="","",(VLOOKUP($E128,'Adj NEA Backsheet'!$D$5:$CB$183,K$9,FALSE))),"")</f>
        <v>5226.0918985554572</v>
      </c>
      <c r="L128" s="122">
        <f ca="1">IFERROR(IF((VLOOKUP($E128,'Adj NEA Backsheet'!$D$5:$CB$183,L$9,FALSE))="","",(VLOOKUP($E128,'Adj NEA Backsheet'!$D$5:$CB$183,L$9,FALSE))),"")</f>
        <v>5323.9653439938193</v>
      </c>
      <c r="M128" s="122">
        <f ca="1">IFERROR(IF((VLOOKUP($E128,'Adj NEA Backsheet'!$D$5:$CB$183,M$9,FALSE))="","",(VLOOKUP($E128,'Adj NEA Backsheet'!$D$5:$CB$183,M$9,FALSE))),"")</f>
        <v>5417.3502004324846</v>
      </c>
      <c r="N128" s="124">
        <f ca="1">IFERROR(IF((VLOOKUP($E128,'Adj NEA Backsheet'!$D$5:$CB$183,N$9,FALSE))="","",(VLOOKUP($E128,'Adj NEA Backsheet'!$D$5:$CB$183,N$9,FALSE))),"")</f>
        <v>5262.1148506193904</v>
      </c>
      <c r="O128" s="175">
        <f ca="1">IFERROR(IF((VLOOKUP($E128,'Adj NEA Backsheet'!$D$5:$CB$183,O$9,FALSE))="","",(VLOOKUP($E128,'Adj NEA Backsheet'!$D$5:$CB$183,O$9,FALSE))),"")</f>
        <v>5485.4798150703118</v>
      </c>
      <c r="P128" s="123">
        <f ca="1">IFERROR(IF((VLOOKUP($E128,'Adj NEA Backsheet'!$D$5:$CB$183,P$9,FALSE))="","",(VLOOKUP($E128,'Adj NEA Backsheet'!$D$5:$CB$183,P$9,FALSE))),"")</f>
        <v>5723.8591574409329</v>
      </c>
      <c r="Q128" s="124">
        <f ca="1">IFERROR(IF((VLOOKUP($E128,'NEA Backsheet'!$D$5:$CB$183,Q$9,FALSE))="","",(VLOOKUP($E128,'NEA Backsheet'!$D$5:$CB$183,Q$9,FALSE))),"")</f>
        <v>6108.8468870607958</v>
      </c>
      <c r="R128" s="236">
        <f ca="1">IFERROR(IF((VLOOKUP($E128,'NEA Backsheet'!$D$5:$CB$183,R$9,FALSE))="","",(VLOOKUP($E128,'NEA Backsheet'!$D$5:$CB$183,R$9,FALSE))),"")</f>
        <v>0</v>
      </c>
    </row>
    <row r="129" spans="1:18" ht="15" customHeight="1" x14ac:dyDescent="0.3">
      <c r="A129" s="57">
        <v>115</v>
      </c>
      <c r="B129" s="98" t="str">
        <f ca="1">IFERROR(IF((VLOOKUP($E129,'Org List'!$AJ$10:$AL$188,3,FALSE))="","",(VLOOKUP($E129,'Org List'!$AJ$10:$AL$188,3,FALSE))),"")</f>
        <v>North of England Commissioning Region</v>
      </c>
      <c r="C129" s="99" t="str">
        <f ca="1">IFERROR(IF((VLOOKUP($E129,'Org List'!$AO$10:$AQ$188,3,FALSE))="","",(VLOOKUP($E129,'Org List'!$AO$10:$AQ$188,3,FALSE))),"")</f>
        <v>North East Region</v>
      </c>
      <c r="D129" s="114" t="str">
        <f ca="1">IFERROR(IF((VLOOKUP($E129,'Org List'!$AT$10:$AV$188,3,FALSE))="","",(VLOOKUP($E129,'Org List'!$AT$10:$AV$188,3,FALSE))),"")</f>
        <v>NHS England North (Cumbria And North East)</v>
      </c>
      <c r="E129" s="98" t="str">
        <f t="shared" ca="1" si="3"/>
        <v>E08000022</v>
      </c>
      <c r="F129" s="100" t="str">
        <f ca="1">IF(E129="","",VLOOKUP(E129,'Org List'!$J$9:$K$488,2,0))</f>
        <v>North Tyneside</v>
      </c>
      <c r="G129" s="121">
        <f ca="1">IFERROR(IF((VLOOKUP($E129,'Adj NEA Backsheet'!$D$5:$CB$183,G$9,FALSE))="","",(VLOOKUP($E129,'Adj NEA Backsheet'!$D$5:$CB$183,G$9,FALSE))),"")</f>
        <v>6465.9160881673542</v>
      </c>
      <c r="H129" s="122">
        <f ca="1">IFERROR(IF((VLOOKUP($E129,'Adj NEA Backsheet'!$D$5:$CB$183,H$9,FALSE))="","",(VLOOKUP($E129,'Adj NEA Backsheet'!$D$5:$CB$183,H$9,FALSE))),"")</f>
        <v>6522.7752183303437</v>
      </c>
      <c r="I129" s="122">
        <f ca="1">IFERROR(IF((VLOOKUP($E129,'Adj NEA Backsheet'!$D$5:$CB$183,I$9,FALSE))="","",(VLOOKUP($E129,'Adj NEA Backsheet'!$D$5:$CB$183,I$9,FALSE))),"")</f>
        <v>6857.5563324741779</v>
      </c>
      <c r="J129" s="123">
        <f ca="1">IFERROR(IF((VLOOKUP($E129,'Adj NEA Backsheet'!$D$5:$CB$183,J$9,FALSE))="","",(VLOOKUP($E129,'Adj NEA Backsheet'!$D$5:$CB$183,J$9,FALSE))),"")</f>
        <v>6997.07170617672</v>
      </c>
      <c r="K129" s="121">
        <f ca="1">IFERROR(IF((VLOOKUP($E129,'Adj NEA Backsheet'!$D$5:$CB$183,K$9,FALSE))="","",(VLOOKUP($E129,'Adj NEA Backsheet'!$D$5:$CB$183,K$9,FALSE))),"")</f>
        <v>6753.2070868724913</v>
      </c>
      <c r="L129" s="122">
        <f ca="1">IFERROR(IF((VLOOKUP($E129,'Adj NEA Backsheet'!$D$5:$CB$183,L$9,FALSE))="","",(VLOOKUP($E129,'Adj NEA Backsheet'!$D$5:$CB$183,L$9,FALSE))),"")</f>
        <v>6890.0165574770926</v>
      </c>
      <c r="M129" s="122">
        <f ca="1">IFERROR(IF((VLOOKUP($E129,'Adj NEA Backsheet'!$D$5:$CB$183,M$9,FALSE))="","",(VLOOKUP($E129,'Adj NEA Backsheet'!$D$5:$CB$183,M$9,FALSE))),"")</f>
        <v>6929.6901478487289</v>
      </c>
      <c r="N129" s="124">
        <f ca="1">IFERROR(IF((VLOOKUP($E129,'Adj NEA Backsheet'!$D$5:$CB$183,N$9,FALSE))="","",(VLOOKUP($E129,'Adj NEA Backsheet'!$D$5:$CB$183,N$9,FALSE))),"")</f>
        <v>7094.2076823580082</v>
      </c>
      <c r="O129" s="175">
        <f ca="1">IFERROR(IF((VLOOKUP($E129,'Adj NEA Backsheet'!$D$5:$CB$183,O$9,FALSE))="","",(VLOOKUP($E129,'Adj NEA Backsheet'!$D$5:$CB$183,O$9,FALSE))),"")</f>
        <v>6499.3227542706863</v>
      </c>
      <c r="P129" s="123">
        <f ca="1">IFERROR(IF((VLOOKUP($E129,'Adj NEA Backsheet'!$D$5:$CB$183,P$9,FALSE))="","",(VLOOKUP($E129,'Adj NEA Backsheet'!$D$5:$CB$183,P$9,FALSE))),"")</f>
        <v>6864.5958558867278</v>
      </c>
      <c r="Q129" s="124">
        <f ca="1">IFERROR(IF((VLOOKUP($E129,'NEA Backsheet'!$D$5:$CB$183,Q$9,FALSE))="","",(VLOOKUP($E129,'NEA Backsheet'!$D$5:$CB$183,Q$9,FALSE))),"")</f>
        <v>7338.9271426786663</v>
      </c>
      <c r="R129" s="236">
        <f ca="1">IFERROR(IF((VLOOKUP($E129,'NEA Backsheet'!$D$5:$CB$183,R$9,FALSE))="","",(VLOOKUP($E129,'NEA Backsheet'!$D$5:$CB$183,R$9,FALSE))),"")</f>
        <v>0</v>
      </c>
    </row>
    <row r="130" spans="1:18" ht="15" customHeight="1" x14ac:dyDescent="0.3">
      <c r="A130" s="57">
        <v>116</v>
      </c>
      <c r="B130" s="98" t="str">
        <f ca="1">IFERROR(IF((VLOOKUP($E130,'Org List'!$AJ$10:$AL$188,3,FALSE))="","",(VLOOKUP($E130,'Org List'!$AJ$10:$AL$188,3,FALSE))),"")</f>
        <v>North of England Commissioning Region</v>
      </c>
      <c r="C130" s="99" t="str">
        <f ca="1">IFERROR(IF((VLOOKUP($E130,'Org List'!$AO$10:$AQ$188,3,FALSE))="","",(VLOOKUP($E130,'Org List'!$AO$10:$AQ$188,3,FALSE))),"")</f>
        <v>Yorkshire and The Humber Region</v>
      </c>
      <c r="D130" s="114" t="str">
        <f ca="1">IFERROR(IF((VLOOKUP($E130,'Org List'!$AT$10:$AV$188,3,FALSE))="","",(VLOOKUP($E130,'Org List'!$AT$10:$AV$188,3,FALSE))),"")</f>
        <v>NHS England North (Yorkshire And Humber)</v>
      </c>
      <c r="E130" s="98" t="str">
        <f t="shared" ca="1" si="3"/>
        <v>E10000023</v>
      </c>
      <c r="F130" s="100" t="str">
        <f ca="1">IF(E130="","",VLOOKUP(E130,'Org List'!$J$9:$K$488,2,0))</f>
        <v>North Yorkshire</v>
      </c>
      <c r="G130" s="121">
        <f ca="1">IFERROR(IF((VLOOKUP($E130,'Adj NEA Backsheet'!$D$5:$CB$183,G$9,FALSE))="","",(VLOOKUP($E130,'Adj NEA Backsheet'!$D$5:$CB$183,G$9,FALSE))),"")</f>
        <v>16518.292801825293</v>
      </c>
      <c r="H130" s="122">
        <f ca="1">IFERROR(IF((VLOOKUP($E130,'Adj NEA Backsheet'!$D$5:$CB$183,H$9,FALSE))="","",(VLOOKUP($E130,'Adj NEA Backsheet'!$D$5:$CB$183,H$9,FALSE))),"")</f>
        <v>16355.393071961287</v>
      </c>
      <c r="I130" s="122">
        <f ca="1">IFERROR(IF((VLOOKUP($E130,'Adj NEA Backsheet'!$D$5:$CB$183,I$9,FALSE))="","",(VLOOKUP($E130,'Adj NEA Backsheet'!$D$5:$CB$183,I$9,FALSE))),"")</f>
        <v>17713.116934304893</v>
      </c>
      <c r="J130" s="123">
        <f ca="1">IFERROR(IF((VLOOKUP($E130,'Adj NEA Backsheet'!$D$5:$CB$183,J$9,FALSE))="","",(VLOOKUP($E130,'Adj NEA Backsheet'!$D$5:$CB$183,J$9,FALSE))),"")</f>
        <v>17233.833615525895</v>
      </c>
      <c r="K130" s="121">
        <f ca="1">IFERROR(IF((VLOOKUP($E130,'Adj NEA Backsheet'!$D$5:$CB$183,K$9,FALSE))="","",(VLOOKUP($E130,'Adj NEA Backsheet'!$D$5:$CB$183,K$9,FALSE))),"")</f>
        <v>16861.311914600592</v>
      </c>
      <c r="L130" s="122">
        <f ca="1">IFERROR(IF((VLOOKUP($E130,'Adj NEA Backsheet'!$D$5:$CB$183,L$9,FALSE))="","",(VLOOKUP($E130,'Adj NEA Backsheet'!$D$5:$CB$183,L$9,FALSE))),"")</f>
        <v>16827.148148970104</v>
      </c>
      <c r="M130" s="122">
        <f ca="1">IFERROR(IF((VLOOKUP($E130,'Adj NEA Backsheet'!$D$5:$CB$183,M$9,FALSE))="","",(VLOOKUP($E130,'Adj NEA Backsheet'!$D$5:$CB$183,M$9,FALSE))),"")</f>
        <v>17577.503568258042</v>
      </c>
      <c r="N130" s="124">
        <f ca="1">IFERROR(IF((VLOOKUP($E130,'Adj NEA Backsheet'!$D$5:$CB$183,N$9,FALSE))="","",(VLOOKUP($E130,'Adj NEA Backsheet'!$D$5:$CB$183,N$9,FALSE))),"")</f>
        <v>17515.833390376545</v>
      </c>
      <c r="O130" s="175">
        <f ca="1">IFERROR(IF((VLOOKUP($E130,'Adj NEA Backsheet'!$D$5:$CB$183,O$9,FALSE))="","",(VLOOKUP($E130,'Adj NEA Backsheet'!$D$5:$CB$183,O$9,FALSE))),"")</f>
        <v>17314.28773510296</v>
      </c>
      <c r="P130" s="123">
        <f ca="1">IFERROR(IF((VLOOKUP($E130,'Adj NEA Backsheet'!$D$5:$CB$183,P$9,FALSE))="","",(VLOOKUP($E130,'Adj NEA Backsheet'!$D$5:$CB$183,P$9,FALSE))),"")</f>
        <v>16952.213206072956</v>
      </c>
      <c r="Q130" s="124">
        <f ca="1">IFERROR(IF((VLOOKUP($E130,'NEA Backsheet'!$D$5:$CB$183,Q$9,FALSE))="","",(VLOOKUP($E130,'NEA Backsheet'!$D$5:$CB$183,Q$9,FALSE))),"")</f>
        <v>18243.283173493226</v>
      </c>
      <c r="R130" s="236">
        <f ca="1">IFERROR(IF((VLOOKUP($E130,'NEA Backsheet'!$D$5:$CB$183,R$9,FALSE))="","",(VLOOKUP($E130,'NEA Backsheet'!$D$5:$CB$183,R$9,FALSE))),"")</f>
        <v>0</v>
      </c>
    </row>
    <row r="131" spans="1:18" ht="15" customHeight="1" x14ac:dyDescent="0.3">
      <c r="A131" s="57">
        <v>117</v>
      </c>
      <c r="B131" s="98" t="str">
        <f ca="1">IFERROR(IF((VLOOKUP($E131,'Org List'!$AJ$10:$AL$188,3,FALSE))="","",(VLOOKUP($E131,'Org List'!$AJ$10:$AL$188,3,FALSE))),"")</f>
        <v>Midlands and East of England Commissioning Region</v>
      </c>
      <c r="C131" s="99" t="str">
        <f ca="1">IFERROR(IF((VLOOKUP($E131,'Org List'!$AO$10:$AQ$188,3,FALSE))="","",(VLOOKUP($E131,'Org List'!$AO$10:$AQ$188,3,FALSE))),"")</f>
        <v>East Midlands Region</v>
      </c>
      <c r="D131" s="114" t="str">
        <f ca="1">IFERROR(IF((VLOOKUP($E131,'Org List'!$AT$10:$AV$188,3,FALSE))="","",(VLOOKUP($E131,'Org List'!$AT$10:$AV$188,3,FALSE))),"")</f>
        <v>NHS England Midlands And East (Central Midlands)</v>
      </c>
      <c r="E131" s="98" t="str">
        <f t="shared" ca="1" si="3"/>
        <v>E10000021</v>
      </c>
      <c r="F131" s="100" t="str">
        <f ca="1">IF(E131="","",VLOOKUP(E131,'Org List'!$J$9:$K$488,2,0))</f>
        <v>Northamptonshire</v>
      </c>
      <c r="G131" s="121">
        <f ca="1">IFERROR(IF((VLOOKUP($E131,'Adj NEA Backsheet'!$D$5:$CB$183,G$9,FALSE))="","",(VLOOKUP($E131,'Adj NEA Backsheet'!$D$5:$CB$183,G$9,FALSE))),"")</f>
        <v>21483.453148897599</v>
      </c>
      <c r="H131" s="122">
        <f ca="1">IFERROR(IF((VLOOKUP($E131,'Adj NEA Backsheet'!$D$5:$CB$183,H$9,FALSE))="","",(VLOOKUP($E131,'Adj NEA Backsheet'!$D$5:$CB$183,H$9,FALSE))),"")</f>
        <v>21009.237148812186</v>
      </c>
      <c r="I131" s="122">
        <f ca="1">IFERROR(IF((VLOOKUP($E131,'Adj NEA Backsheet'!$D$5:$CB$183,I$9,FALSE))="","",(VLOOKUP($E131,'Adj NEA Backsheet'!$D$5:$CB$183,I$9,FALSE))),"")</f>
        <v>21521.556094997297</v>
      </c>
      <c r="J131" s="123">
        <f ca="1">IFERROR(IF((VLOOKUP($E131,'Adj NEA Backsheet'!$D$5:$CB$183,J$9,FALSE))="","",(VLOOKUP($E131,'Adj NEA Backsheet'!$D$5:$CB$183,J$9,FALSE))),"")</f>
        <v>20796.224838954229</v>
      </c>
      <c r="K131" s="121">
        <f ca="1">IFERROR(IF((VLOOKUP($E131,'Adj NEA Backsheet'!$D$5:$CB$183,K$9,FALSE))="","",(VLOOKUP($E131,'Adj NEA Backsheet'!$D$5:$CB$183,K$9,FALSE))),"")</f>
        <v>22241.719382192456</v>
      </c>
      <c r="L131" s="122">
        <f ca="1">IFERROR(IF((VLOOKUP($E131,'Adj NEA Backsheet'!$D$5:$CB$183,L$9,FALSE))="","",(VLOOKUP($E131,'Adj NEA Backsheet'!$D$5:$CB$183,L$9,FALSE))),"")</f>
        <v>21824.809905671886</v>
      </c>
      <c r="M131" s="122">
        <f ca="1">IFERROR(IF((VLOOKUP($E131,'Adj NEA Backsheet'!$D$5:$CB$183,M$9,FALSE))="","",(VLOOKUP($E131,'Adj NEA Backsheet'!$D$5:$CB$183,M$9,FALSE))),"")</f>
        <v>22892.680248015902</v>
      </c>
      <c r="N131" s="124">
        <f ca="1">IFERROR(IF((VLOOKUP($E131,'Adj NEA Backsheet'!$D$5:$CB$183,N$9,FALSE))="","",(VLOOKUP($E131,'Adj NEA Backsheet'!$D$5:$CB$183,N$9,FALSE))),"")</f>
        <v>23095.915915632602</v>
      </c>
      <c r="O131" s="175">
        <f ca="1">IFERROR(IF((VLOOKUP($E131,'Adj NEA Backsheet'!$D$5:$CB$183,O$9,FALSE))="","",(VLOOKUP($E131,'Adj NEA Backsheet'!$D$5:$CB$183,O$9,FALSE))),"")</f>
        <v>21723.879352392403</v>
      </c>
      <c r="P131" s="123">
        <f ca="1">IFERROR(IF((VLOOKUP($E131,'Adj NEA Backsheet'!$D$5:$CB$183,P$9,FALSE))="","",(VLOOKUP($E131,'Adj NEA Backsheet'!$D$5:$CB$183,P$9,FALSE))),"")</f>
        <v>22367.320012161013</v>
      </c>
      <c r="Q131" s="124">
        <f ca="1">IFERROR(IF((VLOOKUP($E131,'NEA Backsheet'!$D$5:$CB$183,Q$9,FALSE))="","",(VLOOKUP($E131,'NEA Backsheet'!$D$5:$CB$183,Q$9,FALSE))),"")</f>
        <v>24077.137221846511</v>
      </c>
      <c r="R131" s="236">
        <f ca="1">IFERROR(IF((VLOOKUP($E131,'NEA Backsheet'!$D$5:$CB$183,R$9,FALSE))="","",(VLOOKUP($E131,'NEA Backsheet'!$D$5:$CB$183,R$9,FALSE))),"")</f>
        <v>0</v>
      </c>
    </row>
    <row r="132" spans="1:18" ht="15" customHeight="1" x14ac:dyDescent="0.3">
      <c r="A132" s="57">
        <v>118</v>
      </c>
      <c r="B132" s="98" t="str">
        <f ca="1">IFERROR(IF((VLOOKUP($E132,'Org List'!$AJ$10:$AL$188,3,FALSE))="","",(VLOOKUP($E132,'Org List'!$AJ$10:$AL$188,3,FALSE))),"")</f>
        <v>North of England Commissioning Region</v>
      </c>
      <c r="C132" s="99" t="str">
        <f ca="1">IFERROR(IF((VLOOKUP($E132,'Org List'!$AO$10:$AQ$188,3,FALSE))="","",(VLOOKUP($E132,'Org List'!$AO$10:$AQ$188,3,FALSE))),"")</f>
        <v>North East Region</v>
      </c>
      <c r="D132" s="114" t="str">
        <f ca="1">IFERROR(IF((VLOOKUP($E132,'Org List'!$AT$10:$AV$188,3,FALSE))="","",(VLOOKUP($E132,'Org List'!$AT$10:$AV$188,3,FALSE))),"")</f>
        <v>NHS England North (Cumbria And North East)</v>
      </c>
      <c r="E132" s="98" t="str">
        <f t="shared" ca="1" si="3"/>
        <v>E06000057</v>
      </c>
      <c r="F132" s="100" t="str">
        <f ca="1">IF(E132="","",VLOOKUP(E132,'Org List'!$J$9:$K$488,2,0))</f>
        <v>Northumberland</v>
      </c>
      <c r="G132" s="121">
        <f ca="1">IFERROR(IF((VLOOKUP($E132,'Adj NEA Backsheet'!$D$5:$CB$183,G$9,FALSE))="","",(VLOOKUP($E132,'Adj NEA Backsheet'!$D$5:$CB$183,G$9,FALSE))),"")</f>
        <v>9777.0493986613365</v>
      </c>
      <c r="H132" s="122">
        <f ca="1">IFERROR(IF((VLOOKUP($E132,'Adj NEA Backsheet'!$D$5:$CB$183,H$9,FALSE))="","",(VLOOKUP($E132,'Adj NEA Backsheet'!$D$5:$CB$183,H$9,FALSE))),"")</f>
        <v>9907.6052104670234</v>
      </c>
      <c r="I132" s="122">
        <f ca="1">IFERROR(IF((VLOOKUP($E132,'Adj NEA Backsheet'!$D$5:$CB$183,I$9,FALSE))="","",(VLOOKUP($E132,'Adj NEA Backsheet'!$D$5:$CB$183,I$9,FALSE))),"")</f>
        <v>10335.701017570804</v>
      </c>
      <c r="J132" s="123">
        <f ca="1">IFERROR(IF((VLOOKUP($E132,'Adj NEA Backsheet'!$D$5:$CB$183,J$9,FALSE))="","",(VLOOKUP($E132,'Adj NEA Backsheet'!$D$5:$CB$183,J$9,FALSE))),"")</f>
        <v>10452.766474415845</v>
      </c>
      <c r="K132" s="121">
        <f ca="1">IFERROR(IF((VLOOKUP($E132,'Adj NEA Backsheet'!$D$5:$CB$183,K$9,FALSE))="","",(VLOOKUP($E132,'Adj NEA Backsheet'!$D$5:$CB$183,K$9,FALSE))),"")</f>
        <v>10198.087476740564</v>
      </c>
      <c r="L132" s="122">
        <f ca="1">IFERROR(IF((VLOOKUP($E132,'Adj NEA Backsheet'!$D$5:$CB$183,L$9,FALSE))="","",(VLOOKUP($E132,'Adj NEA Backsheet'!$D$5:$CB$183,L$9,FALSE))),"")</f>
        <v>10512.761614595514</v>
      </c>
      <c r="M132" s="122">
        <f ca="1">IFERROR(IF((VLOOKUP($E132,'Adj NEA Backsheet'!$D$5:$CB$183,M$9,FALSE))="","",(VLOOKUP($E132,'Adj NEA Backsheet'!$D$5:$CB$183,M$9,FALSE))),"")</f>
        <v>10356.206430425178</v>
      </c>
      <c r="N132" s="124">
        <f ca="1">IFERROR(IF((VLOOKUP($E132,'Adj NEA Backsheet'!$D$5:$CB$183,N$9,FALSE))="","",(VLOOKUP($E132,'Adj NEA Backsheet'!$D$5:$CB$183,N$9,FALSE))),"")</f>
        <v>10164.058627387674</v>
      </c>
      <c r="O132" s="175">
        <f ca="1">IFERROR(IF((VLOOKUP($E132,'Adj NEA Backsheet'!$D$5:$CB$183,O$9,FALSE))="","",(VLOOKUP($E132,'Adj NEA Backsheet'!$D$5:$CB$183,O$9,FALSE))),"")</f>
        <v>10073.53258646313</v>
      </c>
      <c r="P132" s="123">
        <f ca="1">IFERROR(IF((VLOOKUP($E132,'Adj NEA Backsheet'!$D$5:$CB$183,P$9,FALSE))="","",(VLOOKUP($E132,'Adj NEA Backsheet'!$D$5:$CB$183,P$9,FALSE))),"")</f>
        <v>10239.57622761564</v>
      </c>
      <c r="Q132" s="124">
        <f ca="1">IFERROR(IF((VLOOKUP($E132,'NEA Backsheet'!$D$5:$CB$183,Q$9,FALSE))="","",(VLOOKUP($E132,'NEA Backsheet'!$D$5:$CB$183,Q$9,FALSE))),"")</f>
        <v>10993.886099450057</v>
      </c>
      <c r="R132" s="236">
        <f ca="1">IFERROR(IF((VLOOKUP($E132,'NEA Backsheet'!$D$5:$CB$183,R$9,FALSE))="","",(VLOOKUP($E132,'NEA Backsheet'!$D$5:$CB$183,R$9,FALSE))),"")</f>
        <v>0</v>
      </c>
    </row>
    <row r="133" spans="1:18" ht="15" customHeight="1" x14ac:dyDescent="0.3">
      <c r="A133" s="57">
        <v>119</v>
      </c>
      <c r="B133" s="98" t="str">
        <f ca="1">IFERROR(IF((VLOOKUP($E133,'Org List'!$AJ$10:$AL$188,3,FALSE))="","",(VLOOKUP($E133,'Org List'!$AJ$10:$AL$188,3,FALSE))),"")</f>
        <v>Midlands and East of England Commissioning Region</v>
      </c>
      <c r="C133" s="99" t="str">
        <f ca="1">IFERROR(IF((VLOOKUP($E133,'Org List'!$AO$10:$AQ$188,3,FALSE))="","",(VLOOKUP($E133,'Org List'!$AO$10:$AQ$188,3,FALSE))),"")</f>
        <v>East Midlands Region</v>
      </c>
      <c r="D133" s="114" t="str">
        <f ca="1">IFERROR(IF((VLOOKUP($E133,'Org List'!$AT$10:$AV$188,3,FALSE))="","",(VLOOKUP($E133,'Org List'!$AT$10:$AV$188,3,FALSE))),"")</f>
        <v>NHS England Midlands And East (North Midlands)</v>
      </c>
      <c r="E133" s="98" t="str">
        <f t="shared" ca="1" si="3"/>
        <v>E06000018</v>
      </c>
      <c r="F133" s="100" t="str">
        <f ca="1">IF(E133="","",VLOOKUP(E133,'Org List'!$J$9:$K$488,2,0))</f>
        <v>Nottingham</v>
      </c>
      <c r="G133" s="121">
        <f ca="1">IFERROR(IF((VLOOKUP($E133,'Adj NEA Backsheet'!$D$5:$CB$183,G$9,FALSE))="","",(VLOOKUP($E133,'Adj NEA Backsheet'!$D$5:$CB$183,G$9,FALSE))),"")</f>
        <v>7284.6282465162531</v>
      </c>
      <c r="H133" s="122">
        <f ca="1">IFERROR(IF((VLOOKUP($E133,'Adj NEA Backsheet'!$D$5:$CB$183,H$9,FALSE))="","",(VLOOKUP($E133,'Adj NEA Backsheet'!$D$5:$CB$183,H$9,FALSE))),"")</f>
        <v>7227.2270080201888</v>
      </c>
      <c r="I133" s="122">
        <f ca="1">IFERROR(IF((VLOOKUP($E133,'Adj NEA Backsheet'!$D$5:$CB$183,I$9,FALSE))="","",(VLOOKUP($E133,'Adj NEA Backsheet'!$D$5:$CB$183,I$9,FALSE))),"")</f>
        <v>7612.2969954154605</v>
      </c>
      <c r="J133" s="123">
        <f ca="1">IFERROR(IF((VLOOKUP($E133,'Adj NEA Backsheet'!$D$5:$CB$183,J$9,FALSE))="","",(VLOOKUP($E133,'Adj NEA Backsheet'!$D$5:$CB$183,J$9,FALSE))),"")</f>
        <v>7911.8882570160786</v>
      </c>
      <c r="K133" s="121">
        <f ca="1">IFERROR(IF((VLOOKUP($E133,'Adj NEA Backsheet'!$D$5:$CB$183,K$9,FALSE))="","",(VLOOKUP($E133,'Adj NEA Backsheet'!$D$5:$CB$183,K$9,FALSE))),"")</f>
        <v>7403.6979024263292</v>
      </c>
      <c r="L133" s="122">
        <f ca="1">IFERROR(IF((VLOOKUP($E133,'Adj NEA Backsheet'!$D$5:$CB$183,L$9,FALSE))="","",(VLOOKUP($E133,'Adj NEA Backsheet'!$D$5:$CB$183,L$9,FALSE))),"")</f>
        <v>7485.1630214154957</v>
      </c>
      <c r="M133" s="122">
        <f ca="1">IFERROR(IF((VLOOKUP($E133,'Adj NEA Backsheet'!$D$5:$CB$183,M$9,FALSE))="","",(VLOOKUP($E133,'Adj NEA Backsheet'!$D$5:$CB$183,M$9,FALSE))),"")</f>
        <v>7484.2297948848754</v>
      </c>
      <c r="N133" s="124">
        <f ca="1">IFERROR(IF((VLOOKUP($E133,'Adj NEA Backsheet'!$D$5:$CB$183,N$9,FALSE))="","",(VLOOKUP($E133,'Adj NEA Backsheet'!$D$5:$CB$183,N$9,FALSE))),"")</f>
        <v>7323.2505176383529</v>
      </c>
      <c r="O133" s="175">
        <f ca="1">IFERROR(IF((VLOOKUP($E133,'Adj NEA Backsheet'!$D$5:$CB$183,O$9,FALSE))="","",(VLOOKUP($E133,'Adj NEA Backsheet'!$D$5:$CB$183,O$9,FALSE))),"")</f>
        <v>7854.1117078081297</v>
      </c>
      <c r="P133" s="123">
        <f ca="1">IFERROR(IF((VLOOKUP($E133,'Adj NEA Backsheet'!$D$5:$CB$183,P$9,FALSE))="","",(VLOOKUP($E133,'Adj NEA Backsheet'!$D$5:$CB$183,P$9,FALSE))),"")</f>
        <v>7940.9238805514333</v>
      </c>
      <c r="Q133" s="124">
        <f ca="1">IFERROR(IF((VLOOKUP($E133,'NEA Backsheet'!$D$5:$CB$183,Q$9,FALSE))="","",(VLOOKUP($E133,'NEA Backsheet'!$D$5:$CB$183,Q$9,FALSE))),"")</f>
        <v>8220.724909911256</v>
      </c>
      <c r="R133" s="236">
        <f ca="1">IFERROR(IF((VLOOKUP($E133,'NEA Backsheet'!$D$5:$CB$183,R$9,FALSE))="","",(VLOOKUP($E133,'NEA Backsheet'!$D$5:$CB$183,R$9,FALSE))),"")</f>
        <v>0</v>
      </c>
    </row>
    <row r="134" spans="1:18" ht="15" customHeight="1" x14ac:dyDescent="0.3">
      <c r="A134" s="57">
        <v>120</v>
      </c>
      <c r="B134" s="98" t="str">
        <f ca="1">IFERROR(IF((VLOOKUP($E134,'Org List'!$AJ$10:$AL$188,3,FALSE))="","",(VLOOKUP($E134,'Org List'!$AJ$10:$AL$188,3,FALSE))),"")</f>
        <v>Midlands and East of England Commissioning Region</v>
      </c>
      <c r="C134" s="99" t="str">
        <f ca="1">IFERROR(IF((VLOOKUP($E134,'Org List'!$AO$10:$AQ$188,3,FALSE))="","",(VLOOKUP($E134,'Org List'!$AO$10:$AQ$188,3,FALSE))),"")</f>
        <v>East Midlands Region</v>
      </c>
      <c r="D134" s="114" t="str">
        <f ca="1">IFERROR(IF((VLOOKUP($E134,'Org List'!$AT$10:$AV$188,3,FALSE))="","",(VLOOKUP($E134,'Org List'!$AT$10:$AV$188,3,FALSE))),"")</f>
        <v>NHS England Midlands And East (North Midlands)</v>
      </c>
      <c r="E134" s="98" t="str">
        <f t="shared" ca="1" si="3"/>
        <v>E10000024</v>
      </c>
      <c r="F134" s="100" t="str">
        <f ca="1">IF(E134="","",VLOOKUP(E134,'Org List'!$J$9:$K$488,2,0))</f>
        <v>Nottinghamshire</v>
      </c>
      <c r="G134" s="121">
        <f ca="1">IFERROR(IF((VLOOKUP($E134,'Adj NEA Backsheet'!$D$5:$CB$183,G$9,FALSE))="","",(VLOOKUP($E134,'Adj NEA Backsheet'!$D$5:$CB$183,G$9,FALSE))),"")</f>
        <v>20569.810073486326</v>
      </c>
      <c r="H134" s="122">
        <f ca="1">IFERROR(IF((VLOOKUP($E134,'Adj NEA Backsheet'!$D$5:$CB$183,H$9,FALSE))="","",(VLOOKUP($E134,'Adj NEA Backsheet'!$D$5:$CB$183,H$9,FALSE))),"")</f>
        <v>20337.286370730777</v>
      </c>
      <c r="I134" s="122">
        <f ca="1">IFERROR(IF((VLOOKUP($E134,'Adj NEA Backsheet'!$D$5:$CB$183,I$9,FALSE))="","",(VLOOKUP($E134,'Adj NEA Backsheet'!$D$5:$CB$183,I$9,FALSE))),"")</f>
        <v>20751.763356091669</v>
      </c>
      <c r="J134" s="123">
        <f ca="1">IFERROR(IF((VLOOKUP($E134,'Adj NEA Backsheet'!$D$5:$CB$183,J$9,FALSE))="","",(VLOOKUP($E134,'Adj NEA Backsheet'!$D$5:$CB$183,J$9,FALSE))),"")</f>
        <v>21403.542206476137</v>
      </c>
      <c r="K134" s="121">
        <f ca="1">IFERROR(IF((VLOOKUP($E134,'Adj NEA Backsheet'!$D$5:$CB$183,K$9,FALSE))="","",(VLOOKUP($E134,'Adj NEA Backsheet'!$D$5:$CB$183,K$9,FALSE))),"")</f>
        <v>20733.982802792802</v>
      </c>
      <c r="L134" s="122">
        <f ca="1">IFERROR(IF((VLOOKUP($E134,'Adj NEA Backsheet'!$D$5:$CB$183,L$9,FALSE))="","",(VLOOKUP($E134,'Adj NEA Backsheet'!$D$5:$CB$183,L$9,FALSE))),"")</f>
        <v>20738.697284486592</v>
      </c>
      <c r="M134" s="122">
        <f ca="1">IFERROR(IF((VLOOKUP($E134,'Adj NEA Backsheet'!$D$5:$CB$183,M$9,FALSE))="","",(VLOOKUP($E134,'Adj NEA Backsheet'!$D$5:$CB$183,M$9,FALSE))),"")</f>
        <v>21459.393156426249</v>
      </c>
      <c r="N134" s="124">
        <f ca="1">IFERROR(IF((VLOOKUP($E134,'Adj NEA Backsheet'!$D$5:$CB$183,N$9,FALSE))="","",(VLOOKUP($E134,'Adj NEA Backsheet'!$D$5:$CB$183,N$9,FALSE))),"")</f>
        <v>21550.976224002388</v>
      </c>
      <c r="O134" s="175">
        <f ca="1">IFERROR(IF((VLOOKUP($E134,'Adj NEA Backsheet'!$D$5:$CB$183,O$9,FALSE))="","",(VLOOKUP($E134,'Adj NEA Backsheet'!$D$5:$CB$183,O$9,FALSE))),"")</f>
        <v>21606.039276504067</v>
      </c>
      <c r="P134" s="123">
        <f ca="1">IFERROR(IF((VLOOKUP($E134,'Adj NEA Backsheet'!$D$5:$CB$183,P$9,FALSE))="","",(VLOOKUP($E134,'Adj NEA Backsheet'!$D$5:$CB$183,P$9,FALSE))),"")</f>
        <v>21740.145895206486</v>
      </c>
      <c r="Q134" s="124">
        <f ca="1">IFERROR(IF((VLOOKUP($E134,'NEA Backsheet'!$D$5:$CB$183,Q$9,FALSE))="","",(VLOOKUP($E134,'NEA Backsheet'!$D$5:$CB$183,Q$9,FALSE))),"")</f>
        <v>23058.698161492819</v>
      </c>
      <c r="R134" s="236">
        <f ca="1">IFERROR(IF((VLOOKUP($E134,'NEA Backsheet'!$D$5:$CB$183,R$9,FALSE))="","",(VLOOKUP($E134,'NEA Backsheet'!$D$5:$CB$183,R$9,FALSE))),"")</f>
        <v>0</v>
      </c>
    </row>
    <row r="135" spans="1:18" ht="15" customHeight="1" x14ac:dyDescent="0.3">
      <c r="A135" s="57">
        <v>121</v>
      </c>
      <c r="B135" s="98" t="str">
        <f ca="1">IFERROR(IF((VLOOKUP($E135,'Org List'!$AJ$10:$AL$188,3,FALSE))="","",(VLOOKUP($E135,'Org List'!$AJ$10:$AL$188,3,FALSE))),"")</f>
        <v>North of England Commissioning Region</v>
      </c>
      <c r="C135" s="99" t="str">
        <f ca="1">IFERROR(IF((VLOOKUP($E135,'Org List'!$AO$10:$AQ$188,3,FALSE))="","",(VLOOKUP($E135,'Org List'!$AO$10:$AQ$188,3,FALSE))),"")</f>
        <v>North West Region</v>
      </c>
      <c r="D135" s="114" t="str">
        <f ca="1">IFERROR(IF((VLOOKUP($E135,'Org List'!$AT$10:$AV$188,3,FALSE))="","",(VLOOKUP($E135,'Org List'!$AT$10:$AV$188,3,FALSE))),"")</f>
        <v>NHS England North (Greater Manchester)</v>
      </c>
      <c r="E135" s="98" t="str">
        <f t="shared" ca="1" si="3"/>
        <v>E08000004</v>
      </c>
      <c r="F135" s="100" t="str">
        <f ca="1">IF(E135="","",VLOOKUP(E135,'Org List'!$J$9:$K$488,2,0))</f>
        <v>Oldham</v>
      </c>
      <c r="G135" s="121">
        <f ca="1">IFERROR(IF((VLOOKUP($E135,'Adj NEA Backsheet'!$D$5:$CB$183,G$9,FALSE))="","",(VLOOKUP($E135,'Adj NEA Backsheet'!$D$5:$CB$183,G$9,FALSE))),"")</f>
        <v>7553.1431142066258</v>
      </c>
      <c r="H135" s="122">
        <f ca="1">IFERROR(IF((VLOOKUP($E135,'Adj NEA Backsheet'!$D$5:$CB$183,H$9,FALSE))="","",(VLOOKUP($E135,'Adj NEA Backsheet'!$D$5:$CB$183,H$9,FALSE))),"")</f>
        <v>7768.858412850358</v>
      </c>
      <c r="I135" s="122">
        <f ca="1">IFERROR(IF((VLOOKUP($E135,'Adj NEA Backsheet'!$D$5:$CB$183,I$9,FALSE))="","",(VLOOKUP($E135,'Adj NEA Backsheet'!$D$5:$CB$183,I$9,FALSE))),"")</f>
        <v>8841.515963772099</v>
      </c>
      <c r="J135" s="123">
        <f ca="1">IFERROR(IF((VLOOKUP($E135,'Adj NEA Backsheet'!$D$5:$CB$183,J$9,FALSE))="","",(VLOOKUP($E135,'Adj NEA Backsheet'!$D$5:$CB$183,J$9,FALSE))),"")</f>
        <v>8445.4710903033374</v>
      </c>
      <c r="K135" s="121">
        <f ca="1">IFERROR(IF((VLOOKUP($E135,'Adj NEA Backsheet'!$D$5:$CB$183,K$9,FALSE))="","",(VLOOKUP($E135,'Adj NEA Backsheet'!$D$5:$CB$183,K$9,FALSE))),"")</f>
        <v>7946.1059155757393</v>
      </c>
      <c r="L135" s="122">
        <f ca="1">IFERROR(IF((VLOOKUP($E135,'Adj NEA Backsheet'!$D$5:$CB$183,L$9,FALSE))="","",(VLOOKUP($E135,'Adj NEA Backsheet'!$D$5:$CB$183,L$9,FALSE))),"")</f>
        <v>7734.8531269235264</v>
      </c>
      <c r="M135" s="122">
        <f ca="1">IFERROR(IF((VLOOKUP($E135,'Adj NEA Backsheet'!$D$5:$CB$183,M$9,FALSE))="","",(VLOOKUP($E135,'Adj NEA Backsheet'!$D$5:$CB$183,M$9,FALSE))),"")</f>
        <v>8382.0468467055471</v>
      </c>
      <c r="N135" s="124">
        <f ca="1">IFERROR(IF((VLOOKUP($E135,'Adj NEA Backsheet'!$D$5:$CB$183,N$9,FALSE))="","",(VLOOKUP($E135,'Adj NEA Backsheet'!$D$5:$CB$183,N$9,FALSE))),"")</f>
        <v>8198.0958925585001</v>
      </c>
      <c r="O135" s="175">
        <f ca="1">IFERROR(IF((VLOOKUP($E135,'Adj NEA Backsheet'!$D$5:$CB$183,O$9,FALSE))="","",(VLOOKUP($E135,'Adj NEA Backsheet'!$D$5:$CB$183,O$9,FALSE))),"")</f>
        <v>8962.3378966641976</v>
      </c>
      <c r="P135" s="123">
        <f ca="1">IFERROR(IF((VLOOKUP($E135,'Adj NEA Backsheet'!$D$5:$CB$183,P$9,FALSE))="","",(VLOOKUP($E135,'Adj NEA Backsheet'!$D$5:$CB$183,P$9,FALSE))),"")</f>
        <v>8451.1976388616131</v>
      </c>
      <c r="Q135" s="124">
        <f ca="1">IFERROR(IF((VLOOKUP($E135,'NEA Backsheet'!$D$5:$CB$183,Q$9,FALSE))="","",(VLOOKUP($E135,'NEA Backsheet'!$D$5:$CB$183,Q$9,FALSE))),"")</f>
        <v>9238.006379596889</v>
      </c>
      <c r="R135" s="236">
        <f ca="1">IFERROR(IF((VLOOKUP($E135,'NEA Backsheet'!$D$5:$CB$183,R$9,FALSE))="","",(VLOOKUP($E135,'NEA Backsheet'!$D$5:$CB$183,R$9,FALSE))),"")</f>
        <v>0</v>
      </c>
    </row>
    <row r="136" spans="1:18" ht="15" customHeight="1" x14ac:dyDescent="0.3">
      <c r="A136" s="57">
        <v>122</v>
      </c>
      <c r="B136" s="98" t="str">
        <f ca="1">IFERROR(IF((VLOOKUP($E136,'Org List'!$AJ$10:$AL$188,3,FALSE))="","",(VLOOKUP($E136,'Org List'!$AJ$10:$AL$188,3,FALSE))),"")</f>
        <v>South East England Commissioning Region</v>
      </c>
      <c r="C136" s="99" t="str">
        <f ca="1">IFERROR(IF((VLOOKUP($E136,'Org List'!$AO$10:$AQ$188,3,FALSE))="","",(VLOOKUP($E136,'Org List'!$AO$10:$AQ$188,3,FALSE))),"")</f>
        <v>South East Region</v>
      </c>
      <c r="D136" s="114" t="str">
        <f ca="1">IFERROR(IF((VLOOKUP($E136,'Org List'!$AT$10:$AV$188,3,FALSE))="","",(VLOOKUP($E136,'Org List'!$AT$10:$AV$188,3,FALSE))),"")</f>
        <v>NHS England South East (Hampshire, Isle of Wight and Thames Valley)</v>
      </c>
      <c r="E136" s="98" t="str">
        <f t="shared" ca="1" si="3"/>
        <v>E10000025</v>
      </c>
      <c r="F136" s="100" t="str">
        <f ca="1">IF(E136="","",VLOOKUP(E136,'Org List'!$J$9:$K$488,2,0))</f>
        <v>Oxfordshire</v>
      </c>
      <c r="G136" s="121">
        <f ca="1">IFERROR(IF((VLOOKUP($E136,'Adj NEA Backsheet'!$D$5:$CB$183,G$9,FALSE))="","",(VLOOKUP($E136,'Adj NEA Backsheet'!$D$5:$CB$183,G$9,FALSE))),"")</f>
        <v>16060.682278075968</v>
      </c>
      <c r="H136" s="122">
        <f ca="1">IFERROR(IF((VLOOKUP($E136,'Adj NEA Backsheet'!$D$5:$CB$183,H$9,FALSE))="","",(VLOOKUP($E136,'Adj NEA Backsheet'!$D$5:$CB$183,H$9,FALSE))),"")</f>
        <v>16013.570190028866</v>
      </c>
      <c r="I136" s="122">
        <f ca="1">IFERROR(IF((VLOOKUP($E136,'Adj NEA Backsheet'!$D$5:$CB$183,I$9,FALSE))="","",(VLOOKUP($E136,'Adj NEA Backsheet'!$D$5:$CB$183,I$9,FALSE))),"")</f>
        <v>16615.298981423577</v>
      </c>
      <c r="J136" s="123">
        <f ca="1">IFERROR(IF((VLOOKUP($E136,'Adj NEA Backsheet'!$D$5:$CB$183,J$9,FALSE))="","",(VLOOKUP($E136,'Adj NEA Backsheet'!$D$5:$CB$183,J$9,FALSE))),"")</f>
        <v>16550.065673002246</v>
      </c>
      <c r="K136" s="121">
        <f ca="1">IFERROR(IF((VLOOKUP($E136,'Adj NEA Backsheet'!$D$5:$CB$183,K$9,FALSE))="","",(VLOOKUP($E136,'Adj NEA Backsheet'!$D$5:$CB$183,K$9,FALSE))),"")</f>
        <v>15616.061579798603</v>
      </c>
      <c r="L136" s="122">
        <f ca="1">IFERROR(IF((VLOOKUP($E136,'Adj NEA Backsheet'!$D$5:$CB$183,L$9,FALSE))="","",(VLOOKUP($E136,'Adj NEA Backsheet'!$D$5:$CB$183,L$9,FALSE))),"")</f>
        <v>15574.520996663847</v>
      </c>
      <c r="M136" s="122">
        <f ca="1">IFERROR(IF((VLOOKUP($E136,'Adj NEA Backsheet'!$D$5:$CB$183,M$9,FALSE))="","",(VLOOKUP($E136,'Adj NEA Backsheet'!$D$5:$CB$183,M$9,FALSE))),"")</f>
        <v>16175.595487749342</v>
      </c>
      <c r="N136" s="124">
        <f ca="1">IFERROR(IF((VLOOKUP($E136,'Adj NEA Backsheet'!$D$5:$CB$183,N$9,FALSE))="","",(VLOOKUP($E136,'Adj NEA Backsheet'!$D$5:$CB$183,N$9,FALSE))),"")</f>
        <v>15848.916615065602</v>
      </c>
      <c r="O136" s="175">
        <f ca="1">IFERROR(IF((VLOOKUP($E136,'Adj NEA Backsheet'!$D$5:$CB$183,O$9,FALSE))="","",(VLOOKUP($E136,'Adj NEA Backsheet'!$D$5:$CB$183,O$9,FALSE))),"")</f>
        <v>16936.557408028792</v>
      </c>
      <c r="P136" s="123">
        <f ca="1">IFERROR(IF((VLOOKUP($E136,'Adj NEA Backsheet'!$D$5:$CB$183,P$9,FALSE))="","",(VLOOKUP($E136,'Adj NEA Backsheet'!$D$5:$CB$183,P$9,FALSE))),"")</f>
        <v>16652.051864353682</v>
      </c>
      <c r="Q136" s="124">
        <f ca="1">IFERROR(IF((VLOOKUP($E136,'NEA Backsheet'!$D$5:$CB$183,Q$9,FALSE))="","",(VLOOKUP($E136,'NEA Backsheet'!$D$5:$CB$183,Q$9,FALSE))),"")</f>
        <v>18015.376020878397</v>
      </c>
      <c r="R136" s="236">
        <f ca="1">IFERROR(IF((VLOOKUP($E136,'NEA Backsheet'!$D$5:$CB$183,R$9,FALSE))="","",(VLOOKUP($E136,'NEA Backsheet'!$D$5:$CB$183,R$9,FALSE))),"")</f>
        <v>0</v>
      </c>
    </row>
    <row r="137" spans="1:18" ht="15" customHeight="1" x14ac:dyDescent="0.3">
      <c r="A137" s="57">
        <v>123</v>
      </c>
      <c r="B137" s="98" t="str">
        <f ca="1">IFERROR(IF((VLOOKUP($E137,'Org List'!$AJ$10:$AL$188,3,FALSE))="","",(VLOOKUP($E137,'Org List'!$AJ$10:$AL$188,3,FALSE))),"")</f>
        <v>Midlands and East of England Commissioning Region</v>
      </c>
      <c r="C137" s="99" t="str">
        <f ca="1">IFERROR(IF((VLOOKUP($E137,'Org List'!$AO$10:$AQ$188,3,FALSE))="","",(VLOOKUP($E137,'Org List'!$AO$10:$AQ$188,3,FALSE))),"")</f>
        <v>East Region</v>
      </c>
      <c r="D137" s="114" t="str">
        <f ca="1">IFERROR(IF((VLOOKUP($E137,'Org List'!$AT$10:$AV$188,3,FALSE))="","",(VLOOKUP($E137,'Org List'!$AT$10:$AV$188,3,FALSE))),"")</f>
        <v>NHS England Midlands And East (East)</v>
      </c>
      <c r="E137" s="98" t="str">
        <f t="shared" ca="1" si="3"/>
        <v>E06000031</v>
      </c>
      <c r="F137" s="100" t="str">
        <f ca="1">IF(E137="","",VLOOKUP(E137,'Org List'!$J$9:$K$488,2,0))</f>
        <v>Peterborough</v>
      </c>
      <c r="G137" s="121">
        <f ca="1">IFERROR(IF((VLOOKUP($E137,'Adj NEA Backsheet'!$D$5:$CB$183,G$9,FALSE))="","",(VLOOKUP($E137,'Adj NEA Backsheet'!$D$5:$CB$183,G$9,FALSE))),"")</f>
        <v>5159.9832099311798</v>
      </c>
      <c r="H137" s="122">
        <f ca="1">IFERROR(IF((VLOOKUP($E137,'Adj NEA Backsheet'!$D$5:$CB$183,H$9,FALSE))="","",(VLOOKUP($E137,'Adj NEA Backsheet'!$D$5:$CB$183,H$9,FALSE))),"")</f>
        <v>4982.9256900305472</v>
      </c>
      <c r="I137" s="122">
        <f ca="1">IFERROR(IF((VLOOKUP($E137,'Adj NEA Backsheet'!$D$5:$CB$183,I$9,FALSE))="","",(VLOOKUP($E137,'Adj NEA Backsheet'!$D$5:$CB$183,I$9,FALSE))),"")</f>
        <v>5208.3289939486094</v>
      </c>
      <c r="J137" s="123">
        <f ca="1">IFERROR(IF((VLOOKUP($E137,'Adj NEA Backsheet'!$D$5:$CB$183,J$9,FALSE))="","",(VLOOKUP($E137,'Adj NEA Backsheet'!$D$5:$CB$183,J$9,FALSE))),"")</f>
        <v>5123.4325857936074</v>
      </c>
      <c r="K137" s="121">
        <f ca="1">IFERROR(IF((VLOOKUP($E137,'Adj NEA Backsheet'!$D$5:$CB$183,K$9,FALSE))="","",(VLOOKUP($E137,'Adj NEA Backsheet'!$D$5:$CB$183,K$9,FALSE))),"")</f>
        <v>5251.3356766416846</v>
      </c>
      <c r="L137" s="122">
        <f ca="1">IFERROR(IF((VLOOKUP($E137,'Adj NEA Backsheet'!$D$5:$CB$183,L$9,FALSE))="","",(VLOOKUP($E137,'Adj NEA Backsheet'!$D$5:$CB$183,L$9,FALSE))),"")</f>
        <v>5245.1367157978193</v>
      </c>
      <c r="M137" s="122">
        <f ca="1">IFERROR(IF((VLOOKUP($E137,'Adj NEA Backsheet'!$D$5:$CB$183,M$9,FALSE))="","",(VLOOKUP($E137,'Adj NEA Backsheet'!$D$5:$CB$183,M$9,FALSE))),"")</f>
        <v>5464.8706548140217</v>
      </c>
      <c r="N137" s="124">
        <f ca="1">IFERROR(IF((VLOOKUP($E137,'Adj NEA Backsheet'!$D$5:$CB$183,N$9,FALSE))="","",(VLOOKUP($E137,'Adj NEA Backsheet'!$D$5:$CB$183,N$9,FALSE))),"")</f>
        <v>5351.9001685939302</v>
      </c>
      <c r="O137" s="175">
        <f ca="1">IFERROR(IF((VLOOKUP($E137,'Adj NEA Backsheet'!$D$5:$CB$183,O$9,FALSE))="","",(VLOOKUP($E137,'Adj NEA Backsheet'!$D$5:$CB$183,O$9,FALSE))),"")</f>
        <v>5252.7337173281685</v>
      </c>
      <c r="P137" s="123">
        <f ca="1">IFERROR(IF((VLOOKUP($E137,'Adj NEA Backsheet'!$D$5:$CB$183,P$9,FALSE))="","",(VLOOKUP($E137,'Adj NEA Backsheet'!$D$5:$CB$183,P$9,FALSE))),"")</f>
        <v>5214.6831199630024</v>
      </c>
      <c r="Q137" s="124">
        <f ca="1">IFERROR(IF((VLOOKUP($E137,'NEA Backsheet'!$D$5:$CB$183,Q$9,FALSE))="","",(VLOOKUP($E137,'NEA Backsheet'!$D$5:$CB$183,Q$9,FALSE))),"")</f>
        <v>5552.1866954254801</v>
      </c>
      <c r="R137" s="236">
        <f ca="1">IFERROR(IF((VLOOKUP($E137,'NEA Backsheet'!$D$5:$CB$183,R$9,FALSE))="","",(VLOOKUP($E137,'NEA Backsheet'!$D$5:$CB$183,R$9,FALSE))),"")</f>
        <v>0</v>
      </c>
    </row>
    <row r="138" spans="1:18" ht="15" customHeight="1" x14ac:dyDescent="0.3">
      <c r="A138" s="57">
        <v>124</v>
      </c>
      <c r="B138" s="98" t="str">
        <f ca="1">IFERROR(IF((VLOOKUP($E138,'Org List'!$AJ$10:$AL$188,3,FALSE))="","",(VLOOKUP($E138,'Org List'!$AJ$10:$AL$188,3,FALSE))),"")</f>
        <v>South West England Commissioning Region</v>
      </c>
      <c r="C138" s="99" t="str">
        <f ca="1">IFERROR(IF((VLOOKUP($E138,'Org List'!$AO$10:$AQ$188,3,FALSE))="","",(VLOOKUP($E138,'Org List'!$AO$10:$AQ$188,3,FALSE))),"")</f>
        <v>South West Region</v>
      </c>
      <c r="D138" s="114" t="str">
        <f ca="1">IFERROR(IF((VLOOKUP($E138,'Org List'!$AT$10:$AV$188,3,FALSE))="","",(VLOOKUP($E138,'Org List'!$AT$10:$AV$188,3,FALSE))),"")</f>
        <v>NHS England South West (South West South)</v>
      </c>
      <c r="E138" s="98" t="str">
        <f t="shared" ca="1" si="3"/>
        <v>E06000026</v>
      </c>
      <c r="F138" s="100" t="str">
        <f ca="1">IF(E138="","",VLOOKUP(E138,'Org List'!$J$9:$K$488,2,0))</f>
        <v>Plymouth</v>
      </c>
      <c r="G138" s="121">
        <f ca="1">IFERROR(IF((VLOOKUP($E138,'Adj NEA Backsheet'!$D$5:$CB$183,G$9,FALSE))="","",(VLOOKUP($E138,'Adj NEA Backsheet'!$D$5:$CB$183,G$9,FALSE))),"")</f>
        <v>6686.8531445972803</v>
      </c>
      <c r="H138" s="122">
        <f ca="1">IFERROR(IF((VLOOKUP($E138,'Adj NEA Backsheet'!$D$5:$CB$183,H$9,FALSE))="","",(VLOOKUP($E138,'Adj NEA Backsheet'!$D$5:$CB$183,H$9,FALSE))),"")</f>
        <v>6655.7636648687712</v>
      </c>
      <c r="I138" s="122">
        <f ca="1">IFERROR(IF((VLOOKUP($E138,'Adj NEA Backsheet'!$D$5:$CB$183,I$9,FALSE))="","",(VLOOKUP($E138,'Adj NEA Backsheet'!$D$5:$CB$183,I$9,FALSE))),"")</f>
        <v>7188.6431585331238</v>
      </c>
      <c r="J138" s="123">
        <f ca="1">IFERROR(IF((VLOOKUP($E138,'Adj NEA Backsheet'!$D$5:$CB$183,J$9,FALSE))="","",(VLOOKUP($E138,'Adj NEA Backsheet'!$D$5:$CB$183,J$9,FALSE))),"")</f>
        <v>6983.5107035020264</v>
      </c>
      <c r="K138" s="121">
        <f ca="1">IFERROR(IF((VLOOKUP($E138,'Adj NEA Backsheet'!$D$5:$CB$183,K$9,FALSE))="","",(VLOOKUP($E138,'Adj NEA Backsheet'!$D$5:$CB$183,K$9,FALSE))),"")</f>
        <v>6894.0194908255708</v>
      </c>
      <c r="L138" s="122">
        <f ca="1">IFERROR(IF((VLOOKUP($E138,'Adj NEA Backsheet'!$D$5:$CB$183,L$9,FALSE))="","",(VLOOKUP($E138,'Adj NEA Backsheet'!$D$5:$CB$183,L$9,FALSE))),"")</f>
        <v>6842.5910991251394</v>
      </c>
      <c r="M138" s="122">
        <f ca="1">IFERROR(IF((VLOOKUP($E138,'Adj NEA Backsheet'!$D$5:$CB$183,M$9,FALSE))="","",(VLOOKUP($E138,'Adj NEA Backsheet'!$D$5:$CB$183,M$9,FALSE))),"")</f>
        <v>7240.3621061188678</v>
      </c>
      <c r="N138" s="124">
        <f ca="1">IFERROR(IF((VLOOKUP($E138,'Adj NEA Backsheet'!$D$5:$CB$183,N$9,FALSE))="","",(VLOOKUP($E138,'Adj NEA Backsheet'!$D$5:$CB$183,N$9,FALSE))),"")</f>
        <v>7187.1903791065579</v>
      </c>
      <c r="O138" s="175">
        <f ca="1">IFERROR(IF((VLOOKUP($E138,'Adj NEA Backsheet'!$D$5:$CB$183,O$9,FALSE))="","",(VLOOKUP($E138,'Adj NEA Backsheet'!$D$5:$CB$183,O$9,FALSE))),"")</f>
        <v>6951.259000232265</v>
      </c>
      <c r="P138" s="123">
        <f ca="1">IFERROR(IF((VLOOKUP($E138,'Adj NEA Backsheet'!$D$5:$CB$183,P$9,FALSE))="","",(VLOOKUP($E138,'Adj NEA Backsheet'!$D$5:$CB$183,P$9,FALSE))),"")</f>
        <v>6692.083150532917</v>
      </c>
      <c r="Q138" s="124">
        <f ca="1">IFERROR(IF((VLOOKUP($E138,'NEA Backsheet'!$D$5:$CB$183,Q$9,FALSE))="","",(VLOOKUP($E138,'NEA Backsheet'!$D$5:$CB$183,Q$9,FALSE))),"")</f>
        <v>7352.2261219644388</v>
      </c>
      <c r="R138" s="236">
        <f ca="1">IFERROR(IF((VLOOKUP($E138,'NEA Backsheet'!$D$5:$CB$183,R$9,FALSE))="","",(VLOOKUP($E138,'NEA Backsheet'!$D$5:$CB$183,R$9,FALSE))),"")</f>
        <v>0</v>
      </c>
    </row>
    <row r="139" spans="1:18" ht="15" customHeight="1" x14ac:dyDescent="0.3">
      <c r="A139" s="57">
        <v>125</v>
      </c>
      <c r="B139" s="98" t="str">
        <f ca="1">IFERROR(IF((VLOOKUP($E139,'Org List'!$AJ$10:$AL$188,3,FALSE))="","",(VLOOKUP($E139,'Org List'!$AJ$10:$AL$188,3,FALSE))),"")</f>
        <v>South East England Commissioning Region</v>
      </c>
      <c r="C139" s="99" t="str">
        <f ca="1">IFERROR(IF((VLOOKUP($E139,'Org List'!$AO$10:$AQ$188,3,FALSE))="","",(VLOOKUP($E139,'Org List'!$AO$10:$AQ$188,3,FALSE))),"")</f>
        <v>South East Region</v>
      </c>
      <c r="D139" s="114" t="str">
        <f ca="1">IFERROR(IF((VLOOKUP($E139,'Org List'!$AT$10:$AV$188,3,FALSE))="","",(VLOOKUP($E139,'Org List'!$AT$10:$AV$188,3,FALSE))),"")</f>
        <v>NHS England South East (Hampshire, Isle of Wight and Thames Valley)</v>
      </c>
      <c r="E139" s="98" t="str">
        <f t="shared" ca="1" si="3"/>
        <v>E06000044</v>
      </c>
      <c r="F139" s="100" t="str">
        <f ca="1">IF(E139="","",VLOOKUP(E139,'Org List'!$J$9:$K$488,2,0))</f>
        <v>Portsmouth</v>
      </c>
      <c r="G139" s="121">
        <f ca="1">IFERROR(IF((VLOOKUP($E139,'Adj NEA Backsheet'!$D$5:$CB$183,G$9,FALSE))="","",(VLOOKUP($E139,'Adj NEA Backsheet'!$D$5:$CB$183,G$9,FALSE))),"")</f>
        <v>4715.6881585931615</v>
      </c>
      <c r="H139" s="122">
        <f ca="1">IFERROR(IF((VLOOKUP($E139,'Adj NEA Backsheet'!$D$5:$CB$183,H$9,FALSE))="","",(VLOOKUP($E139,'Adj NEA Backsheet'!$D$5:$CB$183,H$9,FALSE))),"")</f>
        <v>4694.6659713953577</v>
      </c>
      <c r="I139" s="122">
        <f ca="1">IFERROR(IF((VLOOKUP($E139,'Adj NEA Backsheet'!$D$5:$CB$183,I$9,FALSE))="","",(VLOOKUP($E139,'Adj NEA Backsheet'!$D$5:$CB$183,I$9,FALSE))),"")</f>
        <v>4884.2026536607054</v>
      </c>
      <c r="J139" s="123">
        <f ca="1">IFERROR(IF((VLOOKUP($E139,'Adj NEA Backsheet'!$D$5:$CB$183,J$9,FALSE))="","",(VLOOKUP($E139,'Adj NEA Backsheet'!$D$5:$CB$183,J$9,FALSE))),"")</f>
        <v>4708.339601336992</v>
      </c>
      <c r="K139" s="121">
        <f ca="1">IFERROR(IF((VLOOKUP($E139,'Adj NEA Backsheet'!$D$5:$CB$183,K$9,FALSE))="","",(VLOOKUP($E139,'Adj NEA Backsheet'!$D$5:$CB$183,K$9,FALSE))),"")</f>
        <v>4785.4684592011236</v>
      </c>
      <c r="L139" s="122">
        <f ca="1">IFERROR(IF((VLOOKUP($E139,'Adj NEA Backsheet'!$D$5:$CB$183,L$9,FALSE))="","",(VLOOKUP($E139,'Adj NEA Backsheet'!$D$5:$CB$183,L$9,FALSE))),"")</f>
        <v>4837.9316081016314</v>
      </c>
      <c r="M139" s="122">
        <f ca="1">IFERROR(IF((VLOOKUP($E139,'Adj NEA Backsheet'!$D$5:$CB$183,M$9,FALSE))="","",(VLOOKUP($E139,'Adj NEA Backsheet'!$D$5:$CB$183,M$9,FALSE))),"")</f>
        <v>4837.9316081016314</v>
      </c>
      <c r="N139" s="124">
        <f ca="1">IFERROR(IF((VLOOKUP($E139,'Adj NEA Backsheet'!$D$5:$CB$183,N$9,FALSE))="","",(VLOOKUP($E139,'Adj NEA Backsheet'!$D$5:$CB$183,N$9,FALSE))),"")</f>
        <v>4733.0028716167599</v>
      </c>
      <c r="O139" s="175">
        <f ca="1">IFERROR(IF((VLOOKUP($E139,'Adj NEA Backsheet'!$D$5:$CB$183,O$9,FALSE))="","",(VLOOKUP($E139,'Adj NEA Backsheet'!$D$5:$CB$183,O$9,FALSE))),"")</f>
        <v>5263.2834005328159</v>
      </c>
      <c r="P139" s="123">
        <f ca="1">IFERROR(IF((VLOOKUP($E139,'Adj NEA Backsheet'!$D$5:$CB$183,P$9,FALSE))="","",(VLOOKUP($E139,'Adj NEA Backsheet'!$D$5:$CB$183,P$9,FALSE))),"")</f>
        <v>5083.7966984335235</v>
      </c>
      <c r="Q139" s="124">
        <f ca="1">IFERROR(IF((VLOOKUP($E139,'NEA Backsheet'!$D$5:$CB$183,Q$9,FALSE))="","",(VLOOKUP($E139,'NEA Backsheet'!$D$5:$CB$183,Q$9,FALSE))),"")</f>
        <v>5352.2576214551991</v>
      </c>
      <c r="R139" s="236">
        <f ca="1">IFERROR(IF((VLOOKUP($E139,'NEA Backsheet'!$D$5:$CB$183,R$9,FALSE))="","",(VLOOKUP($E139,'NEA Backsheet'!$D$5:$CB$183,R$9,FALSE))),"")</f>
        <v>0</v>
      </c>
    </row>
    <row r="140" spans="1:18" ht="15" customHeight="1" x14ac:dyDescent="0.3">
      <c r="A140" s="57">
        <v>126</v>
      </c>
      <c r="B140" s="98" t="str">
        <f ca="1">IFERROR(IF((VLOOKUP($E140,'Org List'!$AJ$10:$AL$188,3,FALSE))="","",(VLOOKUP($E140,'Org List'!$AJ$10:$AL$188,3,FALSE))),"")</f>
        <v>South East England Commissioning Region</v>
      </c>
      <c r="C140" s="99" t="str">
        <f ca="1">IFERROR(IF((VLOOKUP($E140,'Org List'!$AO$10:$AQ$188,3,FALSE))="","",(VLOOKUP($E140,'Org List'!$AO$10:$AQ$188,3,FALSE))),"")</f>
        <v>South East Region</v>
      </c>
      <c r="D140" s="114" t="str">
        <f ca="1">IFERROR(IF((VLOOKUP($E140,'Org List'!$AT$10:$AV$188,3,FALSE))="","",(VLOOKUP($E140,'Org List'!$AT$10:$AV$188,3,FALSE))),"")</f>
        <v>NHS England South East (Hampshire, Isle of Wight and Thames Valley)</v>
      </c>
      <c r="E140" s="98" t="str">
        <f t="shared" ca="1" si="3"/>
        <v>E06000038</v>
      </c>
      <c r="F140" s="100" t="str">
        <f ca="1">IF(E140="","",VLOOKUP(E140,'Org List'!$J$9:$K$488,2,0))</f>
        <v>Reading</v>
      </c>
      <c r="G140" s="121">
        <f ca="1">IFERROR(IF((VLOOKUP($E140,'Adj NEA Backsheet'!$D$5:$CB$183,G$9,FALSE))="","",(VLOOKUP($E140,'Adj NEA Backsheet'!$D$5:$CB$183,G$9,FALSE))),"")</f>
        <v>3899.8797365855853</v>
      </c>
      <c r="H140" s="122">
        <f ca="1">IFERROR(IF((VLOOKUP($E140,'Adj NEA Backsheet'!$D$5:$CB$183,H$9,FALSE))="","",(VLOOKUP($E140,'Adj NEA Backsheet'!$D$5:$CB$183,H$9,FALSE))),"")</f>
        <v>3891.3102608288696</v>
      </c>
      <c r="I140" s="122">
        <f ca="1">IFERROR(IF((VLOOKUP($E140,'Adj NEA Backsheet'!$D$5:$CB$183,I$9,FALSE))="","",(VLOOKUP($E140,'Adj NEA Backsheet'!$D$5:$CB$183,I$9,FALSE))),"")</f>
        <v>4063.7904848538883</v>
      </c>
      <c r="J140" s="123">
        <f ca="1">IFERROR(IF((VLOOKUP($E140,'Adj NEA Backsheet'!$D$5:$CB$183,J$9,FALSE))="","",(VLOOKUP($E140,'Adj NEA Backsheet'!$D$5:$CB$183,J$9,FALSE))),"")</f>
        <v>4031.8255730174287</v>
      </c>
      <c r="K140" s="121">
        <f ca="1">IFERROR(IF((VLOOKUP($E140,'Adj NEA Backsheet'!$D$5:$CB$183,K$9,FALSE))="","",(VLOOKUP($E140,'Adj NEA Backsheet'!$D$5:$CB$183,K$9,FALSE))),"")</f>
        <v>3960.2857160101066</v>
      </c>
      <c r="L140" s="122">
        <f ca="1">IFERROR(IF((VLOOKUP($E140,'Adj NEA Backsheet'!$D$5:$CB$183,L$9,FALSE))="","",(VLOOKUP($E140,'Adj NEA Backsheet'!$D$5:$CB$183,L$9,FALSE))),"")</f>
        <v>4000.1807126307303</v>
      </c>
      <c r="M140" s="122">
        <f ca="1">IFERROR(IF((VLOOKUP($E140,'Adj NEA Backsheet'!$D$5:$CB$183,M$9,FALSE))="","",(VLOOKUP($E140,'Adj NEA Backsheet'!$D$5:$CB$183,M$9,FALSE))),"")</f>
        <v>4149.681204960827</v>
      </c>
      <c r="N140" s="124">
        <f ca="1">IFERROR(IF((VLOOKUP($E140,'Adj NEA Backsheet'!$D$5:$CB$183,N$9,FALSE))="","",(VLOOKUP($E140,'Adj NEA Backsheet'!$D$5:$CB$183,N$9,FALSE))),"")</f>
        <v>4029.9834927309607</v>
      </c>
      <c r="O140" s="175">
        <f ca="1">IFERROR(IF((VLOOKUP($E140,'Adj NEA Backsheet'!$D$5:$CB$183,O$9,FALSE))="","",(VLOOKUP($E140,'Adj NEA Backsheet'!$D$5:$CB$183,O$9,FALSE))),"")</f>
        <v>4006.2506915276272</v>
      </c>
      <c r="P140" s="123">
        <f ca="1">IFERROR(IF((VLOOKUP($E140,'Adj NEA Backsheet'!$D$5:$CB$183,P$9,FALSE))="","",(VLOOKUP($E140,'Adj NEA Backsheet'!$D$5:$CB$183,P$9,FALSE))),"")</f>
        <v>3978.221109322998</v>
      </c>
      <c r="Q140" s="124">
        <f ca="1">IFERROR(IF((VLOOKUP($E140,'NEA Backsheet'!$D$5:$CB$183,Q$9,FALSE))="","",(VLOOKUP($E140,'NEA Backsheet'!$D$5:$CB$183,Q$9,FALSE))),"")</f>
        <v>4294.4639086720035</v>
      </c>
      <c r="R140" s="236">
        <f ca="1">IFERROR(IF((VLOOKUP($E140,'NEA Backsheet'!$D$5:$CB$183,R$9,FALSE))="","",(VLOOKUP($E140,'NEA Backsheet'!$D$5:$CB$183,R$9,FALSE))),"")</f>
        <v>0</v>
      </c>
    </row>
    <row r="141" spans="1:18" ht="15" customHeight="1" x14ac:dyDescent="0.3">
      <c r="A141" s="57">
        <v>127</v>
      </c>
      <c r="B141" s="98" t="str">
        <f ca="1">IFERROR(IF((VLOOKUP($E141,'Org List'!$AJ$10:$AL$188,3,FALSE))="","",(VLOOKUP($E141,'Org List'!$AJ$10:$AL$188,3,FALSE))),"")</f>
        <v>London Commissioning Region</v>
      </c>
      <c r="C141" s="99" t="str">
        <f ca="1">IFERROR(IF((VLOOKUP($E141,'Org List'!$AO$10:$AQ$188,3,FALSE))="","",(VLOOKUP($E141,'Org List'!$AO$10:$AQ$188,3,FALSE))),"")</f>
        <v>London Region</v>
      </c>
      <c r="D141" s="114" t="str">
        <f ca="1">IFERROR(IF((VLOOKUP($E141,'Org List'!$AT$10:$AV$188,3,FALSE))="","",(VLOOKUP($E141,'Org List'!$AT$10:$AV$188,3,FALSE))),"")</f>
        <v>NHS England London</v>
      </c>
      <c r="E141" s="98" t="str">
        <f t="shared" ca="1" si="3"/>
        <v>E09000026</v>
      </c>
      <c r="F141" s="100" t="str">
        <f ca="1">IF(E141="","",VLOOKUP(E141,'Org List'!$J$9:$K$488,2,0))</f>
        <v>Redbridge</v>
      </c>
      <c r="G141" s="121">
        <f ca="1">IFERROR(IF((VLOOKUP($E141,'Adj NEA Backsheet'!$D$5:$CB$183,G$9,FALSE))="","",(VLOOKUP($E141,'Adj NEA Backsheet'!$D$5:$CB$183,G$9,FALSE))),"")</f>
        <v>6303.041474382112</v>
      </c>
      <c r="H141" s="122">
        <f ca="1">IFERROR(IF((VLOOKUP($E141,'Adj NEA Backsheet'!$D$5:$CB$183,H$9,FALSE))="","",(VLOOKUP($E141,'Adj NEA Backsheet'!$D$5:$CB$183,H$9,FALSE))),"")</f>
        <v>6484.3023883976248</v>
      </c>
      <c r="I141" s="122">
        <f ca="1">IFERROR(IF((VLOOKUP($E141,'Adj NEA Backsheet'!$D$5:$CB$183,I$9,FALSE))="","",(VLOOKUP($E141,'Adj NEA Backsheet'!$D$5:$CB$183,I$9,FALSE))),"")</f>
        <v>6798.4921832438749</v>
      </c>
      <c r="J141" s="123">
        <f ca="1">IFERROR(IF((VLOOKUP($E141,'Adj NEA Backsheet'!$D$5:$CB$183,J$9,FALSE))="","",(VLOOKUP($E141,'Adj NEA Backsheet'!$D$5:$CB$183,J$9,FALSE))),"")</f>
        <v>6869.5334014434757</v>
      </c>
      <c r="K141" s="121">
        <f ca="1">IFERROR(IF((VLOOKUP($E141,'Adj NEA Backsheet'!$D$5:$CB$183,K$9,FALSE))="","",(VLOOKUP($E141,'Adj NEA Backsheet'!$D$5:$CB$183,K$9,FALSE))),"")</f>
        <v>6735.3460621930426</v>
      </c>
      <c r="L141" s="122">
        <f ca="1">IFERROR(IF((VLOOKUP($E141,'Adj NEA Backsheet'!$D$5:$CB$183,L$9,FALSE))="","",(VLOOKUP($E141,'Adj NEA Backsheet'!$D$5:$CB$183,L$9,FALSE))),"")</f>
        <v>6810.2397494254219</v>
      </c>
      <c r="M141" s="122">
        <f ca="1">IFERROR(IF((VLOOKUP($E141,'Adj NEA Backsheet'!$D$5:$CB$183,M$9,FALSE))="","",(VLOOKUP($E141,'Adj NEA Backsheet'!$D$5:$CB$183,M$9,FALSE))),"")</f>
        <v>6826.2093377690599</v>
      </c>
      <c r="N141" s="124">
        <f ca="1">IFERROR(IF((VLOOKUP($E141,'Adj NEA Backsheet'!$D$5:$CB$183,N$9,FALSE))="","",(VLOOKUP($E141,'Adj NEA Backsheet'!$D$5:$CB$183,N$9,FALSE))),"")</f>
        <v>6683.2996428612933</v>
      </c>
      <c r="O141" s="175">
        <f ca="1">IFERROR(IF((VLOOKUP($E141,'Adj NEA Backsheet'!$D$5:$CB$183,O$9,FALSE))="","",(VLOOKUP($E141,'Adj NEA Backsheet'!$D$5:$CB$183,O$9,FALSE))),"")</f>
        <v>7049.3325302082685</v>
      </c>
      <c r="P141" s="123">
        <f ca="1">IFERROR(IF((VLOOKUP($E141,'Adj NEA Backsheet'!$D$5:$CB$183,P$9,FALSE))="","",(VLOOKUP($E141,'Adj NEA Backsheet'!$D$5:$CB$183,P$9,FALSE))),"")</f>
        <v>6808.8257178731001</v>
      </c>
      <c r="Q141" s="124">
        <f ca="1">IFERROR(IF((VLOOKUP($E141,'NEA Backsheet'!$D$5:$CB$183,Q$9,FALSE))="","",(VLOOKUP($E141,'NEA Backsheet'!$D$5:$CB$183,Q$9,FALSE))),"")</f>
        <v>7235.9590426972418</v>
      </c>
      <c r="R141" s="236">
        <f ca="1">IFERROR(IF((VLOOKUP($E141,'NEA Backsheet'!$D$5:$CB$183,R$9,FALSE))="","",(VLOOKUP($E141,'NEA Backsheet'!$D$5:$CB$183,R$9,FALSE))),"")</f>
        <v>0</v>
      </c>
    </row>
    <row r="142" spans="1:18" ht="15" customHeight="1" x14ac:dyDescent="0.3">
      <c r="A142" s="57">
        <v>128</v>
      </c>
      <c r="B142" s="98" t="str">
        <f ca="1">IFERROR(IF((VLOOKUP($E142,'Org List'!$AJ$10:$AL$188,3,FALSE))="","",(VLOOKUP($E142,'Org List'!$AJ$10:$AL$188,3,FALSE))),"")</f>
        <v>North of England Commissioning Region</v>
      </c>
      <c r="C142" s="99" t="str">
        <f ca="1">IFERROR(IF((VLOOKUP($E142,'Org List'!$AO$10:$AQ$188,3,FALSE))="","",(VLOOKUP($E142,'Org List'!$AO$10:$AQ$188,3,FALSE))),"")</f>
        <v>North East Region</v>
      </c>
      <c r="D142" s="114" t="str">
        <f ca="1">IFERROR(IF((VLOOKUP($E142,'Org List'!$AT$10:$AV$188,3,FALSE))="","",(VLOOKUP($E142,'Org List'!$AT$10:$AV$188,3,FALSE))),"")</f>
        <v>NHS England North (Cumbria And North East)</v>
      </c>
      <c r="E142" s="98" t="str">
        <f t="shared" ref="E142:E173" ca="1" si="4">IF($A142&gt;$U$5-1,"",INDIRECT("'Comms by AT'!D"&amp;$A142+$U$4))</f>
        <v>E06000003</v>
      </c>
      <c r="F142" s="100" t="str">
        <f ca="1">IF(E142="","",VLOOKUP(E142,'Org List'!$J$9:$K$488,2,0))</f>
        <v>Redcar and Cleveland</v>
      </c>
      <c r="G142" s="121">
        <f ca="1">IFERROR(IF((VLOOKUP($E142,'Adj NEA Backsheet'!$D$5:$CB$183,G$9,FALSE))="","",(VLOOKUP($E142,'Adj NEA Backsheet'!$D$5:$CB$183,G$9,FALSE))),"")</f>
        <v>4081.5064144149128</v>
      </c>
      <c r="H142" s="122">
        <f ca="1">IFERROR(IF((VLOOKUP($E142,'Adj NEA Backsheet'!$D$5:$CB$183,H$9,FALSE))="","",(VLOOKUP($E142,'Adj NEA Backsheet'!$D$5:$CB$183,H$9,FALSE))),"")</f>
        <v>4172.9187086640377</v>
      </c>
      <c r="I142" s="122">
        <f ca="1">IFERROR(IF((VLOOKUP($E142,'Adj NEA Backsheet'!$D$5:$CB$183,I$9,FALSE))="","",(VLOOKUP($E142,'Adj NEA Backsheet'!$D$5:$CB$183,I$9,FALSE))),"")</f>
        <v>4454.9235606551174</v>
      </c>
      <c r="J142" s="123">
        <f ca="1">IFERROR(IF((VLOOKUP($E142,'Adj NEA Backsheet'!$D$5:$CB$183,J$9,FALSE))="","",(VLOOKUP($E142,'Adj NEA Backsheet'!$D$5:$CB$183,J$9,FALSE))),"")</f>
        <v>4394.2077622340676</v>
      </c>
      <c r="K142" s="121">
        <f ca="1">IFERROR(IF((VLOOKUP($E142,'Adj NEA Backsheet'!$D$5:$CB$183,K$9,FALSE))="","",(VLOOKUP($E142,'Adj NEA Backsheet'!$D$5:$CB$183,K$9,FALSE))),"")</f>
        <v>4328.3685929709873</v>
      </c>
      <c r="L142" s="122">
        <f ca="1">IFERROR(IF((VLOOKUP($E142,'Adj NEA Backsheet'!$D$5:$CB$183,L$9,FALSE))="","",(VLOOKUP($E142,'Adj NEA Backsheet'!$D$5:$CB$183,L$9,FALSE))),"")</f>
        <v>4247.7452274439129</v>
      </c>
      <c r="M142" s="122">
        <f ca="1">IFERROR(IF((VLOOKUP($E142,'Adj NEA Backsheet'!$D$5:$CB$183,M$9,FALSE))="","",(VLOOKUP($E142,'Adj NEA Backsheet'!$D$5:$CB$183,M$9,FALSE))),"")</f>
        <v>4382.6112301447902</v>
      </c>
      <c r="N142" s="124">
        <f ca="1">IFERROR(IF((VLOOKUP($E142,'Adj NEA Backsheet'!$D$5:$CB$183,N$9,FALSE))="","",(VLOOKUP($E142,'Adj NEA Backsheet'!$D$5:$CB$183,N$9,FALSE))),"")</f>
        <v>4315.7506444367355</v>
      </c>
      <c r="O142" s="175">
        <f ca="1">IFERROR(IF((VLOOKUP($E142,'Adj NEA Backsheet'!$D$5:$CB$183,O$9,FALSE))="","",(VLOOKUP($E142,'Adj NEA Backsheet'!$D$5:$CB$183,O$9,FALSE))),"")</f>
        <v>4417.3686885458319</v>
      </c>
      <c r="P142" s="123">
        <f ca="1">IFERROR(IF((VLOOKUP($E142,'Adj NEA Backsheet'!$D$5:$CB$183,P$9,FALSE))="","",(VLOOKUP($E142,'Adj NEA Backsheet'!$D$5:$CB$183,P$9,FALSE))),"")</f>
        <v>4379.9670711106401</v>
      </c>
      <c r="Q142" s="124">
        <f ca="1">IFERROR(IF((VLOOKUP($E142,'NEA Backsheet'!$D$5:$CB$183,Q$9,FALSE))="","",(VLOOKUP($E142,'NEA Backsheet'!$D$5:$CB$183,Q$9,FALSE))),"")</f>
        <v>4663.1931620397736</v>
      </c>
      <c r="R142" s="236">
        <f ca="1">IFERROR(IF((VLOOKUP($E142,'NEA Backsheet'!$D$5:$CB$183,R$9,FALSE))="","",(VLOOKUP($E142,'NEA Backsheet'!$D$5:$CB$183,R$9,FALSE))),"")</f>
        <v>0</v>
      </c>
    </row>
    <row r="143" spans="1:18" ht="15" customHeight="1" x14ac:dyDescent="0.3">
      <c r="A143" s="57">
        <v>129</v>
      </c>
      <c r="B143" s="98" t="str">
        <f ca="1">IFERROR(IF((VLOOKUP($E143,'Org List'!$AJ$10:$AL$188,3,FALSE))="","",(VLOOKUP($E143,'Org List'!$AJ$10:$AL$188,3,FALSE))),"")</f>
        <v>London Commissioning Region</v>
      </c>
      <c r="C143" s="99" t="str">
        <f ca="1">IFERROR(IF((VLOOKUP($E143,'Org List'!$AO$10:$AQ$188,3,FALSE))="","",(VLOOKUP($E143,'Org List'!$AO$10:$AQ$188,3,FALSE))),"")</f>
        <v>London Region</v>
      </c>
      <c r="D143" s="114" t="str">
        <f ca="1">IFERROR(IF((VLOOKUP($E143,'Org List'!$AT$10:$AV$188,3,FALSE))="","",(VLOOKUP($E143,'Org List'!$AT$10:$AV$188,3,FALSE))),"")</f>
        <v>NHS England London</v>
      </c>
      <c r="E143" s="98" t="str">
        <f t="shared" ca="1" si="4"/>
        <v>E09000027</v>
      </c>
      <c r="F143" s="100" t="str">
        <f ca="1">IF(E143="","",VLOOKUP(E143,'Org List'!$J$9:$K$488,2,0))</f>
        <v>Richmond upon Thames</v>
      </c>
      <c r="G143" s="121">
        <f ca="1">IFERROR(IF((VLOOKUP($E143,'Adj NEA Backsheet'!$D$5:$CB$183,G$9,FALSE))="","",(VLOOKUP($E143,'Adj NEA Backsheet'!$D$5:$CB$183,G$9,FALSE))),"")</f>
        <v>4560.7724361910441</v>
      </c>
      <c r="H143" s="122">
        <f ca="1">IFERROR(IF((VLOOKUP($E143,'Adj NEA Backsheet'!$D$5:$CB$183,H$9,FALSE))="","",(VLOOKUP($E143,'Adj NEA Backsheet'!$D$5:$CB$183,H$9,FALSE))),"")</f>
        <v>4514.4806258464159</v>
      </c>
      <c r="I143" s="122">
        <f ca="1">IFERROR(IF((VLOOKUP($E143,'Adj NEA Backsheet'!$D$5:$CB$183,I$9,FALSE))="","",(VLOOKUP($E143,'Adj NEA Backsheet'!$D$5:$CB$183,I$9,FALSE))),"")</f>
        <v>4668.1666962080253</v>
      </c>
      <c r="J143" s="123">
        <f ca="1">IFERROR(IF((VLOOKUP($E143,'Adj NEA Backsheet'!$D$5:$CB$183,J$9,FALSE))="","",(VLOOKUP($E143,'Adj NEA Backsheet'!$D$5:$CB$183,J$9,FALSE))),"")</f>
        <v>4562.5866500855464</v>
      </c>
      <c r="K143" s="121">
        <f ca="1">IFERROR(IF((VLOOKUP($E143,'Adj NEA Backsheet'!$D$5:$CB$183,K$9,FALSE))="","",(VLOOKUP($E143,'Adj NEA Backsheet'!$D$5:$CB$183,K$9,FALSE))),"")</f>
        <v>4715.6891313728902</v>
      </c>
      <c r="L143" s="122">
        <f ca="1">IFERROR(IF((VLOOKUP($E143,'Adj NEA Backsheet'!$D$5:$CB$183,L$9,FALSE))="","",(VLOOKUP($E143,'Adj NEA Backsheet'!$D$5:$CB$183,L$9,FALSE))),"")</f>
        <v>4751.8199573457823</v>
      </c>
      <c r="M143" s="122">
        <f ca="1">IFERROR(IF((VLOOKUP($E143,'Adj NEA Backsheet'!$D$5:$CB$183,M$9,FALSE))="","",(VLOOKUP($E143,'Adj NEA Backsheet'!$D$5:$CB$183,M$9,FALSE))),"")</f>
        <v>4781.6953366362104</v>
      </c>
      <c r="N143" s="124">
        <f ca="1">IFERROR(IF((VLOOKUP($E143,'Adj NEA Backsheet'!$D$5:$CB$183,N$9,FALSE))="","",(VLOOKUP($E143,'Adj NEA Backsheet'!$D$5:$CB$183,N$9,FALSE))),"")</f>
        <v>4673.6997412657556</v>
      </c>
      <c r="O143" s="175">
        <f ca="1">IFERROR(IF((VLOOKUP($E143,'Adj NEA Backsheet'!$D$5:$CB$183,O$9,FALSE))="","",(VLOOKUP($E143,'Adj NEA Backsheet'!$D$5:$CB$183,O$9,FALSE))),"")</f>
        <v>4662.3072935101354</v>
      </c>
      <c r="P143" s="123">
        <f ca="1">IFERROR(IF((VLOOKUP($E143,'Adj NEA Backsheet'!$D$5:$CB$183,P$9,FALSE))="","",(VLOOKUP($E143,'Adj NEA Backsheet'!$D$5:$CB$183,P$9,FALSE))),"")</f>
        <v>4708.1225424533914</v>
      </c>
      <c r="Q143" s="124">
        <f ca="1">IFERROR(IF((VLOOKUP($E143,'NEA Backsheet'!$D$5:$CB$183,Q$9,FALSE))="","",(VLOOKUP($E143,'NEA Backsheet'!$D$5:$CB$183,Q$9,FALSE))),"")</f>
        <v>4920.2082305275881</v>
      </c>
      <c r="R143" s="236">
        <f ca="1">IFERROR(IF((VLOOKUP($E143,'NEA Backsheet'!$D$5:$CB$183,R$9,FALSE))="","",(VLOOKUP($E143,'NEA Backsheet'!$D$5:$CB$183,R$9,FALSE))),"")</f>
        <v>0</v>
      </c>
    </row>
    <row r="144" spans="1:18" ht="15" customHeight="1" x14ac:dyDescent="0.3">
      <c r="A144" s="57">
        <v>130</v>
      </c>
      <c r="B144" s="98" t="str">
        <f ca="1">IFERROR(IF((VLOOKUP($E144,'Org List'!$AJ$10:$AL$188,3,FALSE))="","",(VLOOKUP($E144,'Org List'!$AJ$10:$AL$188,3,FALSE))),"")</f>
        <v>North of England Commissioning Region</v>
      </c>
      <c r="C144" s="99" t="str">
        <f ca="1">IFERROR(IF((VLOOKUP($E144,'Org List'!$AO$10:$AQ$188,3,FALSE))="","",(VLOOKUP($E144,'Org List'!$AO$10:$AQ$188,3,FALSE))),"")</f>
        <v>North West Region</v>
      </c>
      <c r="D144" s="114" t="str">
        <f ca="1">IFERROR(IF((VLOOKUP($E144,'Org List'!$AT$10:$AV$188,3,FALSE))="","",(VLOOKUP($E144,'Org List'!$AT$10:$AV$188,3,FALSE))),"")</f>
        <v>NHS England North (Greater Manchester)</v>
      </c>
      <c r="E144" s="98" t="str">
        <f t="shared" ca="1" si="4"/>
        <v>E08000005</v>
      </c>
      <c r="F144" s="100" t="str">
        <f ca="1">IF(E144="","",VLOOKUP(E144,'Org List'!$J$9:$K$488,2,0))</f>
        <v>Rochdale</v>
      </c>
      <c r="G144" s="121">
        <f ca="1">IFERROR(IF((VLOOKUP($E144,'Adj NEA Backsheet'!$D$5:$CB$183,G$9,FALSE))="","",(VLOOKUP($E144,'Adj NEA Backsheet'!$D$5:$CB$183,G$9,FALSE))),"")</f>
        <v>7052.1177482434096</v>
      </c>
      <c r="H144" s="122">
        <f ca="1">IFERROR(IF((VLOOKUP($E144,'Adj NEA Backsheet'!$D$5:$CB$183,H$9,FALSE))="","",(VLOOKUP($E144,'Adj NEA Backsheet'!$D$5:$CB$183,H$9,FALSE))),"")</f>
        <v>7308.3012968260182</v>
      </c>
      <c r="I144" s="122">
        <f ca="1">IFERROR(IF((VLOOKUP($E144,'Adj NEA Backsheet'!$D$5:$CB$183,I$9,FALSE))="","",(VLOOKUP($E144,'Adj NEA Backsheet'!$D$5:$CB$183,I$9,FALSE))),"")</f>
        <v>7924.2404322107013</v>
      </c>
      <c r="J144" s="123">
        <f ca="1">IFERROR(IF((VLOOKUP($E144,'Adj NEA Backsheet'!$D$5:$CB$183,J$9,FALSE))="","",(VLOOKUP($E144,'Adj NEA Backsheet'!$D$5:$CB$183,J$9,FALSE))),"")</f>
        <v>7574.2489289583618</v>
      </c>
      <c r="K144" s="121">
        <f ca="1">IFERROR(IF((VLOOKUP($E144,'Adj NEA Backsheet'!$D$5:$CB$183,K$9,FALSE))="","",(VLOOKUP($E144,'Adj NEA Backsheet'!$D$5:$CB$183,K$9,FALSE))),"")</f>
        <v>7763.5285262853067</v>
      </c>
      <c r="L144" s="122">
        <f ca="1">IFERROR(IF((VLOOKUP($E144,'Adj NEA Backsheet'!$D$5:$CB$183,L$9,FALSE))="","",(VLOOKUP($E144,'Adj NEA Backsheet'!$D$5:$CB$183,L$9,FALSE))),"")</f>
        <v>7405.8811256293984</v>
      </c>
      <c r="M144" s="122">
        <f ca="1">IFERROR(IF((VLOOKUP($E144,'Adj NEA Backsheet'!$D$5:$CB$183,M$9,FALSE))="","",(VLOOKUP($E144,'Adj NEA Backsheet'!$D$5:$CB$183,M$9,FALSE))),"")</f>
        <v>7238.7393326672354</v>
      </c>
      <c r="N144" s="124">
        <f ca="1">IFERROR(IF((VLOOKUP($E144,'Adj NEA Backsheet'!$D$5:$CB$183,N$9,FALSE))="","",(VLOOKUP($E144,'Adj NEA Backsheet'!$D$5:$CB$183,N$9,FALSE))),"")</f>
        <v>6815.1539718623153</v>
      </c>
      <c r="O144" s="175">
        <f ca="1">IFERROR(IF((VLOOKUP($E144,'Adj NEA Backsheet'!$D$5:$CB$183,O$9,FALSE))="","",(VLOOKUP($E144,'Adj NEA Backsheet'!$D$5:$CB$183,O$9,FALSE))),"")</f>
        <v>7658.9585576788841</v>
      </c>
      <c r="P144" s="123">
        <f ca="1">IFERROR(IF((VLOOKUP($E144,'Adj NEA Backsheet'!$D$5:$CB$183,P$9,FALSE))="","",(VLOOKUP($E144,'Adj NEA Backsheet'!$D$5:$CB$183,P$9,FALSE))),"")</f>
        <v>7359.6534660983261</v>
      </c>
      <c r="Q144" s="124">
        <f ca="1">IFERROR(IF((VLOOKUP($E144,'NEA Backsheet'!$D$5:$CB$183,Q$9,FALSE))="","",(VLOOKUP($E144,'NEA Backsheet'!$D$5:$CB$183,Q$9,FALSE))),"")</f>
        <v>8042.7224135693905</v>
      </c>
      <c r="R144" s="236">
        <f ca="1">IFERROR(IF((VLOOKUP($E144,'NEA Backsheet'!$D$5:$CB$183,R$9,FALSE))="","",(VLOOKUP($E144,'NEA Backsheet'!$D$5:$CB$183,R$9,FALSE))),"")</f>
        <v>0</v>
      </c>
    </row>
    <row r="145" spans="1:18" ht="15" customHeight="1" x14ac:dyDescent="0.3">
      <c r="A145" s="57">
        <v>131</v>
      </c>
      <c r="B145" s="98" t="str">
        <f ca="1">IFERROR(IF((VLOOKUP($E145,'Org List'!$AJ$10:$AL$188,3,FALSE))="","",(VLOOKUP($E145,'Org List'!$AJ$10:$AL$188,3,FALSE))),"")</f>
        <v>North of England Commissioning Region</v>
      </c>
      <c r="C145" s="99" t="str">
        <f ca="1">IFERROR(IF((VLOOKUP($E145,'Org List'!$AO$10:$AQ$188,3,FALSE))="","",(VLOOKUP($E145,'Org List'!$AO$10:$AQ$188,3,FALSE))),"")</f>
        <v>Yorkshire and The Humber Region</v>
      </c>
      <c r="D145" s="114" t="str">
        <f ca="1">IFERROR(IF((VLOOKUP($E145,'Org List'!$AT$10:$AV$188,3,FALSE))="","",(VLOOKUP($E145,'Org List'!$AT$10:$AV$188,3,FALSE))),"")</f>
        <v>NHS England North (Yorkshire And Humber)</v>
      </c>
      <c r="E145" s="98" t="str">
        <f t="shared" ca="1" si="4"/>
        <v>E08000018</v>
      </c>
      <c r="F145" s="100" t="str">
        <f ca="1">IF(E145="","",VLOOKUP(E145,'Org List'!$J$9:$K$488,2,0))</f>
        <v>Rotherham</v>
      </c>
      <c r="G145" s="121">
        <f ca="1">IFERROR(IF((VLOOKUP($E145,'Adj NEA Backsheet'!$D$5:$CB$183,G$9,FALSE))="","",(VLOOKUP($E145,'Adj NEA Backsheet'!$D$5:$CB$183,G$9,FALSE))),"")</f>
        <v>7279.4555305852427</v>
      </c>
      <c r="H145" s="122">
        <f ca="1">IFERROR(IF((VLOOKUP($E145,'Adj NEA Backsheet'!$D$5:$CB$183,H$9,FALSE))="","",(VLOOKUP($E145,'Adj NEA Backsheet'!$D$5:$CB$183,H$9,FALSE))),"")</f>
        <v>7126.5656896065848</v>
      </c>
      <c r="I145" s="122">
        <f ca="1">IFERROR(IF((VLOOKUP($E145,'Adj NEA Backsheet'!$D$5:$CB$183,I$9,FALSE))="","",(VLOOKUP($E145,'Adj NEA Backsheet'!$D$5:$CB$183,I$9,FALSE))),"")</f>
        <v>6978.9349180227073</v>
      </c>
      <c r="J145" s="123">
        <f ca="1">IFERROR(IF((VLOOKUP($E145,'Adj NEA Backsheet'!$D$5:$CB$183,J$9,FALSE))="","",(VLOOKUP($E145,'Adj NEA Backsheet'!$D$5:$CB$183,J$9,FALSE))),"")</f>
        <v>7332.6280454872867</v>
      </c>
      <c r="K145" s="121">
        <f ca="1">IFERROR(IF((VLOOKUP($E145,'Adj NEA Backsheet'!$D$5:$CB$183,K$9,FALSE))="","",(VLOOKUP($E145,'Adj NEA Backsheet'!$D$5:$CB$183,K$9,FALSE))),"")</f>
        <v>9816.5117538804443</v>
      </c>
      <c r="L145" s="122">
        <f ca="1">IFERROR(IF((VLOOKUP($E145,'Adj NEA Backsheet'!$D$5:$CB$183,L$9,FALSE))="","",(VLOOKUP($E145,'Adj NEA Backsheet'!$D$5:$CB$183,L$9,FALSE))),"")</f>
        <v>9827.801414505986</v>
      </c>
      <c r="M145" s="122">
        <f ca="1">IFERROR(IF((VLOOKUP($E145,'Adj NEA Backsheet'!$D$5:$CB$183,M$9,FALSE))="","",(VLOOKUP($E145,'Adj NEA Backsheet'!$D$5:$CB$183,M$9,FALSE))),"")</f>
        <v>9288.8226903671748</v>
      </c>
      <c r="N145" s="124">
        <f ca="1">IFERROR(IF((VLOOKUP($E145,'Adj NEA Backsheet'!$D$5:$CB$183,N$9,FALSE))="","",(VLOOKUP($E145,'Adj NEA Backsheet'!$D$5:$CB$183,N$9,FALSE))),"")</f>
        <v>9279.1027646837865</v>
      </c>
      <c r="O145" s="175">
        <f ca="1">IFERROR(IF((VLOOKUP($E145,'Adj NEA Backsheet'!$D$5:$CB$183,O$9,FALSE))="","",(VLOOKUP($E145,'Adj NEA Backsheet'!$D$5:$CB$183,O$9,FALSE))),"")</f>
        <v>7302.8379671194543</v>
      </c>
      <c r="P145" s="123">
        <f ca="1">IFERROR(IF((VLOOKUP($E145,'Adj NEA Backsheet'!$D$5:$CB$183,P$9,FALSE))="","",(VLOOKUP($E145,'Adj NEA Backsheet'!$D$5:$CB$183,P$9,FALSE))),"")</f>
        <v>7210.2263932254737</v>
      </c>
      <c r="Q145" s="124">
        <f ca="1">IFERROR(IF((VLOOKUP($E145,'NEA Backsheet'!$D$5:$CB$183,Q$9,FALSE))="","",(VLOOKUP($E145,'NEA Backsheet'!$D$5:$CB$183,Q$9,FALSE))),"")</f>
        <v>7542.6458554244</v>
      </c>
      <c r="R145" s="236">
        <f ca="1">IFERROR(IF((VLOOKUP($E145,'NEA Backsheet'!$D$5:$CB$183,R$9,FALSE))="","",(VLOOKUP($E145,'NEA Backsheet'!$D$5:$CB$183,R$9,FALSE))),"")</f>
        <v>0</v>
      </c>
    </row>
    <row r="146" spans="1:18" ht="15" customHeight="1" x14ac:dyDescent="0.3">
      <c r="A146" s="57">
        <v>132</v>
      </c>
      <c r="B146" s="98" t="str">
        <f ca="1">IFERROR(IF((VLOOKUP($E146,'Org List'!$AJ$10:$AL$188,3,FALSE))="","",(VLOOKUP($E146,'Org List'!$AJ$10:$AL$188,3,FALSE))),"")</f>
        <v>Midlands and East of England Commissioning Region</v>
      </c>
      <c r="C146" s="99" t="str">
        <f ca="1">IFERROR(IF((VLOOKUP($E146,'Org List'!$AO$10:$AQ$188,3,FALSE))="","",(VLOOKUP($E146,'Org List'!$AO$10:$AQ$188,3,FALSE))),"")</f>
        <v>East Midlands Region</v>
      </c>
      <c r="D146" s="114" t="str">
        <f ca="1">IFERROR(IF((VLOOKUP($E146,'Org List'!$AT$10:$AV$188,3,FALSE))="","",(VLOOKUP($E146,'Org List'!$AT$10:$AV$188,3,FALSE))),"")</f>
        <v>NHS England Midlands And East (Central Midlands)</v>
      </c>
      <c r="E146" s="98" t="str">
        <f t="shared" ca="1" si="4"/>
        <v>E06000017</v>
      </c>
      <c r="F146" s="100" t="str">
        <f ca="1">IF(E146="","",VLOOKUP(E146,'Org List'!$J$9:$K$488,2,0))</f>
        <v>Rutland</v>
      </c>
      <c r="G146" s="121">
        <f ca="1">IFERROR(IF((VLOOKUP($E146,'Adj NEA Backsheet'!$D$5:$CB$183,G$9,FALSE))="","",(VLOOKUP($E146,'Adj NEA Backsheet'!$D$5:$CB$183,G$9,FALSE))),"")</f>
        <v>906.7997198905897</v>
      </c>
      <c r="H146" s="122">
        <f ca="1">IFERROR(IF((VLOOKUP($E146,'Adj NEA Backsheet'!$D$5:$CB$183,H$9,FALSE))="","",(VLOOKUP($E146,'Adj NEA Backsheet'!$D$5:$CB$183,H$9,FALSE))),"")</f>
        <v>925.97983908049707</v>
      </c>
      <c r="I146" s="122">
        <f ca="1">IFERROR(IF((VLOOKUP($E146,'Adj NEA Backsheet'!$D$5:$CB$183,I$9,FALSE))="","",(VLOOKUP($E146,'Adj NEA Backsheet'!$D$5:$CB$183,I$9,FALSE))),"")</f>
        <v>959.86740974203985</v>
      </c>
      <c r="J146" s="123">
        <f ca="1">IFERROR(IF((VLOOKUP($E146,'Adj NEA Backsheet'!$D$5:$CB$183,J$9,FALSE))="","",(VLOOKUP($E146,'Adj NEA Backsheet'!$D$5:$CB$183,J$9,FALSE))),"")</f>
        <v>976.00913986652222</v>
      </c>
      <c r="K146" s="121">
        <f ca="1">IFERROR(IF((VLOOKUP($E146,'Adj NEA Backsheet'!$D$5:$CB$183,K$9,FALSE))="","",(VLOOKUP($E146,'Adj NEA Backsheet'!$D$5:$CB$183,K$9,FALSE))),"")</f>
        <v>943.3976489196798</v>
      </c>
      <c r="L146" s="122">
        <f ca="1">IFERROR(IF((VLOOKUP($E146,'Adj NEA Backsheet'!$D$5:$CB$183,L$9,FALSE))="","",(VLOOKUP($E146,'Adj NEA Backsheet'!$D$5:$CB$183,L$9,FALSE))),"")</f>
        <v>934.22599855204476</v>
      </c>
      <c r="M146" s="122">
        <f ca="1">IFERROR(IF((VLOOKUP($E146,'Adj NEA Backsheet'!$D$5:$CB$183,M$9,FALSE))="","",(VLOOKUP($E146,'Adj NEA Backsheet'!$D$5:$CB$183,M$9,FALSE))),"")</f>
        <v>960.51108467719143</v>
      </c>
      <c r="N146" s="124">
        <f ca="1">IFERROR(IF((VLOOKUP($E146,'Adj NEA Backsheet'!$D$5:$CB$183,N$9,FALSE))="","",(VLOOKUP($E146,'Adj NEA Backsheet'!$D$5:$CB$183,N$9,FALSE))),"")</f>
        <v>954.69242399014729</v>
      </c>
      <c r="O146" s="175">
        <f ca="1">IFERROR(IF((VLOOKUP($E146,'Adj NEA Backsheet'!$D$5:$CB$183,O$9,FALSE))="","",(VLOOKUP($E146,'Adj NEA Backsheet'!$D$5:$CB$183,O$9,FALSE))),"")</f>
        <v>948.79063453623735</v>
      </c>
      <c r="P146" s="123">
        <f ca="1">IFERROR(IF((VLOOKUP($E146,'Adj NEA Backsheet'!$D$5:$CB$183,P$9,FALSE))="","",(VLOOKUP($E146,'Adj NEA Backsheet'!$D$5:$CB$183,P$9,FALSE))),"")</f>
        <v>917.29572674258407</v>
      </c>
      <c r="Q146" s="124">
        <f ca="1">IFERROR(IF((VLOOKUP($E146,'NEA Backsheet'!$D$5:$CB$183,Q$9,FALSE))="","",(VLOOKUP($E146,'NEA Backsheet'!$D$5:$CB$183,Q$9,FALSE))),"")</f>
        <v>965.21368493702198</v>
      </c>
      <c r="R146" s="236">
        <f ca="1">IFERROR(IF((VLOOKUP($E146,'NEA Backsheet'!$D$5:$CB$183,R$9,FALSE))="","",(VLOOKUP($E146,'NEA Backsheet'!$D$5:$CB$183,R$9,FALSE))),"")</f>
        <v>0</v>
      </c>
    </row>
    <row r="147" spans="1:18" ht="15" customHeight="1" x14ac:dyDescent="0.3">
      <c r="A147" s="57">
        <v>133</v>
      </c>
      <c r="B147" s="98" t="str">
        <f ca="1">IFERROR(IF((VLOOKUP($E147,'Org List'!$AJ$10:$AL$188,3,FALSE))="","",(VLOOKUP($E147,'Org List'!$AJ$10:$AL$188,3,FALSE))),"")</f>
        <v>North of England Commissioning Region</v>
      </c>
      <c r="C147" s="99" t="str">
        <f ca="1">IFERROR(IF((VLOOKUP($E147,'Org List'!$AO$10:$AQ$188,3,FALSE))="","",(VLOOKUP($E147,'Org List'!$AO$10:$AQ$188,3,FALSE))),"")</f>
        <v>North West Region</v>
      </c>
      <c r="D147" s="114" t="str">
        <f ca="1">IFERROR(IF((VLOOKUP($E147,'Org List'!$AT$10:$AV$188,3,FALSE))="","",(VLOOKUP($E147,'Org List'!$AT$10:$AV$188,3,FALSE))),"")</f>
        <v>NHS England North (Greater Manchester)</v>
      </c>
      <c r="E147" s="98" t="str">
        <f t="shared" ca="1" si="4"/>
        <v>E08000006</v>
      </c>
      <c r="F147" s="100" t="str">
        <f ca="1">IF(E147="","",VLOOKUP(E147,'Org List'!$J$9:$K$488,2,0))</f>
        <v>Salford</v>
      </c>
      <c r="G147" s="121">
        <f ca="1">IFERROR(IF((VLOOKUP($E147,'Adj NEA Backsheet'!$D$5:$CB$183,G$9,FALSE))="","",(VLOOKUP($E147,'Adj NEA Backsheet'!$D$5:$CB$183,G$9,FALSE))),"")</f>
        <v>8154.0520083832171</v>
      </c>
      <c r="H147" s="122">
        <f ca="1">IFERROR(IF((VLOOKUP($E147,'Adj NEA Backsheet'!$D$5:$CB$183,H$9,FALSE))="","",(VLOOKUP($E147,'Adj NEA Backsheet'!$D$5:$CB$183,H$9,FALSE))),"")</f>
        <v>8374.861733106407</v>
      </c>
      <c r="I147" s="122">
        <f ca="1">IFERROR(IF((VLOOKUP($E147,'Adj NEA Backsheet'!$D$5:$CB$183,I$9,FALSE))="","",(VLOOKUP($E147,'Adj NEA Backsheet'!$D$5:$CB$183,I$9,FALSE))),"")</f>
        <v>8993.1115481099423</v>
      </c>
      <c r="J147" s="123">
        <f ca="1">IFERROR(IF((VLOOKUP($E147,'Adj NEA Backsheet'!$D$5:$CB$183,J$9,FALSE))="","",(VLOOKUP($E147,'Adj NEA Backsheet'!$D$5:$CB$183,J$9,FALSE))),"")</f>
        <v>8483.1947512739607</v>
      </c>
      <c r="K147" s="121">
        <f ca="1">IFERROR(IF((VLOOKUP($E147,'Adj NEA Backsheet'!$D$5:$CB$183,K$9,FALSE))="","",(VLOOKUP($E147,'Adj NEA Backsheet'!$D$5:$CB$183,K$9,FALSE))),"")</f>
        <v>8387.1961439622137</v>
      </c>
      <c r="L147" s="122">
        <f ca="1">IFERROR(IF((VLOOKUP($E147,'Adj NEA Backsheet'!$D$5:$CB$183,L$9,FALSE))="","",(VLOOKUP($E147,'Adj NEA Backsheet'!$D$5:$CB$183,L$9,FALSE))),"")</f>
        <v>8582.0103525657178</v>
      </c>
      <c r="M147" s="122">
        <f ca="1">IFERROR(IF((VLOOKUP($E147,'Adj NEA Backsheet'!$D$5:$CB$183,M$9,FALSE))="","",(VLOOKUP($E147,'Adj NEA Backsheet'!$D$5:$CB$183,M$9,FALSE))),"")</f>
        <v>9171.2118409881605</v>
      </c>
      <c r="N147" s="124">
        <f ca="1">IFERROR(IF((VLOOKUP($E147,'Adj NEA Backsheet'!$D$5:$CB$183,N$9,FALSE))="","",(VLOOKUP($E147,'Adj NEA Backsheet'!$D$5:$CB$183,N$9,FALSE))),"")</f>
        <v>8336.2744288951399</v>
      </c>
      <c r="O147" s="175">
        <f ca="1">IFERROR(IF((VLOOKUP($E147,'Adj NEA Backsheet'!$D$5:$CB$183,O$9,FALSE))="","",(VLOOKUP($E147,'Adj NEA Backsheet'!$D$5:$CB$183,O$9,FALSE))),"")</f>
        <v>8570.8350194117484</v>
      </c>
      <c r="P147" s="123">
        <f ca="1">IFERROR(IF((VLOOKUP($E147,'Adj NEA Backsheet'!$D$5:$CB$183,P$9,FALSE))="","",(VLOOKUP($E147,'Adj NEA Backsheet'!$D$5:$CB$183,P$9,FALSE))),"")</f>
        <v>8730.5327062305005</v>
      </c>
      <c r="Q147" s="124">
        <f ca="1">IFERROR(IF((VLOOKUP($E147,'NEA Backsheet'!$D$5:$CB$183,Q$9,FALSE))="","",(VLOOKUP($E147,'NEA Backsheet'!$D$5:$CB$183,Q$9,FALSE))),"")</f>
        <v>8105.8737881798133</v>
      </c>
      <c r="R147" s="236">
        <f ca="1">IFERROR(IF((VLOOKUP($E147,'NEA Backsheet'!$D$5:$CB$183,R$9,FALSE))="","",(VLOOKUP($E147,'NEA Backsheet'!$D$5:$CB$183,R$9,FALSE))),"")</f>
        <v>0</v>
      </c>
    </row>
    <row r="148" spans="1:18" ht="15" customHeight="1" x14ac:dyDescent="0.3">
      <c r="A148" s="57">
        <v>134</v>
      </c>
      <c r="B148" s="98" t="str">
        <f ca="1">IFERROR(IF((VLOOKUP($E148,'Org List'!$AJ$10:$AL$188,3,FALSE))="","",(VLOOKUP($E148,'Org List'!$AJ$10:$AL$188,3,FALSE))),"")</f>
        <v>Midlands and East of England Commissioning Region</v>
      </c>
      <c r="C148" s="99" t="str">
        <f ca="1">IFERROR(IF((VLOOKUP($E148,'Org List'!$AO$10:$AQ$188,3,FALSE))="","",(VLOOKUP($E148,'Org List'!$AO$10:$AQ$188,3,FALSE))),"")</f>
        <v>West Midlands Region</v>
      </c>
      <c r="D148" s="114" t="str">
        <f ca="1">IFERROR(IF((VLOOKUP($E148,'Org List'!$AT$10:$AV$188,3,FALSE))="","",(VLOOKUP($E148,'Org List'!$AT$10:$AV$188,3,FALSE))),"")</f>
        <v>NHS England Midlands And East (West Midlands)</v>
      </c>
      <c r="E148" s="98" t="str">
        <f t="shared" ca="1" si="4"/>
        <v>E08000028</v>
      </c>
      <c r="F148" s="100" t="str">
        <f ca="1">IF(E148="","",VLOOKUP(E148,'Org List'!$J$9:$K$488,2,0))</f>
        <v>Sandwell</v>
      </c>
      <c r="G148" s="121">
        <f ca="1">IFERROR(IF((VLOOKUP($E148,'Adj NEA Backsheet'!$D$5:$CB$183,G$9,FALSE))="","",(VLOOKUP($E148,'Adj NEA Backsheet'!$D$5:$CB$183,G$9,FALSE))),"")</f>
        <v>9247.5536390610014</v>
      </c>
      <c r="H148" s="122">
        <f ca="1">IFERROR(IF((VLOOKUP($E148,'Adj NEA Backsheet'!$D$5:$CB$183,H$9,FALSE))="","",(VLOOKUP($E148,'Adj NEA Backsheet'!$D$5:$CB$183,H$9,FALSE))),"")</f>
        <v>8859.4729556302736</v>
      </c>
      <c r="I148" s="122">
        <f ca="1">IFERROR(IF((VLOOKUP($E148,'Adj NEA Backsheet'!$D$5:$CB$183,I$9,FALSE))="","",(VLOOKUP($E148,'Adj NEA Backsheet'!$D$5:$CB$183,I$9,FALSE))),"")</f>
        <v>9140.1643478814567</v>
      </c>
      <c r="J148" s="123">
        <f ca="1">IFERROR(IF((VLOOKUP($E148,'Adj NEA Backsheet'!$D$5:$CB$183,J$9,FALSE))="","",(VLOOKUP($E148,'Adj NEA Backsheet'!$D$5:$CB$183,J$9,FALSE))),"")</f>
        <v>9422.1146667299618</v>
      </c>
      <c r="K148" s="121">
        <f ca="1">IFERROR(IF((VLOOKUP($E148,'Adj NEA Backsheet'!$D$5:$CB$183,K$9,FALSE))="","",(VLOOKUP($E148,'Adj NEA Backsheet'!$D$5:$CB$183,K$9,FALSE))),"")</f>
        <v>9173.9056494580218</v>
      </c>
      <c r="L148" s="122">
        <f ca="1">IFERROR(IF((VLOOKUP($E148,'Adj NEA Backsheet'!$D$5:$CB$183,L$9,FALSE))="","",(VLOOKUP($E148,'Adj NEA Backsheet'!$D$5:$CB$183,L$9,FALSE))),"")</f>
        <v>9014.362800329016</v>
      </c>
      <c r="M148" s="122">
        <f ca="1">IFERROR(IF((VLOOKUP($E148,'Adj NEA Backsheet'!$D$5:$CB$183,M$9,FALSE))="","",(VLOOKUP($E148,'Adj NEA Backsheet'!$D$5:$CB$183,M$9,FALSE))),"")</f>
        <v>9617.5590417238964</v>
      </c>
      <c r="N148" s="124">
        <f ca="1">IFERROR(IF((VLOOKUP($E148,'Adj NEA Backsheet'!$D$5:$CB$183,N$9,FALSE))="","",(VLOOKUP($E148,'Adj NEA Backsheet'!$D$5:$CB$183,N$9,FALSE))),"")</f>
        <v>9525.6819967756546</v>
      </c>
      <c r="O148" s="175">
        <f ca="1">IFERROR(IF((VLOOKUP($E148,'Adj NEA Backsheet'!$D$5:$CB$183,O$9,FALSE))="","",(VLOOKUP($E148,'Adj NEA Backsheet'!$D$5:$CB$183,O$9,FALSE))),"")</f>
        <v>9394.6918881095098</v>
      </c>
      <c r="P148" s="123">
        <f ca="1">IFERROR(IF((VLOOKUP($E148,'Adj NEA Backsheet'!$D$5:$CB$183,P$9,FALSE))="","",(VLOOKUP($E148,'Adj NEA Backsheet'!$D$5:$CB$183,P$9,FALSE))),"")</f>
        <v>9368.2877014630722</v>
      </c>
      <c r="Q148" s="124">
        <f ca="1">IFERROR(IF((VLOOKUP($E148,'NEA Backsheet'!$D$5:$CB$183,Q$9,FALSE))="","",(VLOOKUP($E148,'NEA Backsheet'!$D$5:$CB$183,Q$9,FALSE))),"")</f>
        <v>9914.3038674870149</v>
      </c>
      <c r="R148" s="236">
        <f ca="1">IFERROR(IF((VLOOKUP($E148,'NEA Backsheet'!$D$5:$CB$183,R$9,FALSE))="","",(VLOOKUP($E148,'NEA Backsheet'!$D$5:$CB$183,R$9,FALSE))),"")</f>
        <v>0</v>
      </c>
    </row>
    <row r="149" spans="1:18" ht="15" customHeight="1" x14ac:dyDescent="0.3">
      <c r="A149" s="57">
        <v>135</v>
      </c>
      <c r="B149" s="98" t="str">
        <f ca="1">IFERROR(IF((VLOOKUP($E149,'Org List'!$AJ$10:$AL$188,3,FALSE))="","",(VLOOKUP($E149,'Org List'!$AJ$10:$AL$188,3,FALSE))),"")</f>
        <v>North of England Commissioning Region</v>
      </c>
      <c r="C149" s="99" t="str">
        <f ca="1">IFERROR(IF((VLOOKUP($E149,'Org List'!$AO$10:$AQ$188,3,FALSE))="","",(VLOOKUP($E149,'Org List'!$AO$10:$AQ$188,3,FALSE))),"")</f>
        <v>North West Region</v>
      </c>
      <c r="D149" s="114" t="str">
        <f ca="1">IFERROR(IF((VLOOKUP($E149,'Org List'!$AT$10:$AV$188,3,FALSE))="","",(VLOOKUP($E149,'Org List'!$AT$10:$AV$188,3,FALSE))),"")</f>
        <v>NHS England North (Cheshire And Merseyside)</v>
      </c>
      <c r="E149" s="98" t="str">
        <f t="shared" ca="1" si="4"/>
        <v>E08000014</v>
      </c>
      <c r="F149" s="100" t="str">
        <f ca="1">IF(E149="","",VLOOKUP(E149,'Org List'!$J$9:$K$488,2,0))</f>
        <v>Sefton</v>
      </c>
      <c r="G149" s="121">
        <f ca="1">IFERROR(IF((VLOOKUP($E149,'Adj NEA Backsheet'!$D$5:$CB$183,G$9,FALSE))="","",(VLOOKUP($E149,'Adj NEA Backsheet'!$D$5:$CB$183,G$9,FALSE))),"")</f>
        <v>9219.213120908651</v>
      </c>
      <c r="H149" s="122">
        <f ca="1">IFERROR(IF((VLOOKUP($E149,'Adj NEA Backsheet'!$D$5:$CB$183,H$9,FALSE))="","",(VLOOKUP($E149,'Adj NEA Backsheet'!$D$5:$CB$183,H$9,FALSE))),"")</f>
        <v>9312.5430801711664</v>
      </c>
      <c r="I149" s="122">
        <f ca="1">IFERROR(IF((VLOOKUP($E149,'Adj NEA Backsheet'!$D$5:$CB$183,I$9,FALSE))="","",(VLOOKUP($E149,'Adj NEA Backsheet'!$D$5:$CB$183,I$9,FALSE))),"")</f>
        <v>9807.4093586281269</v>
      </c>
      <c r="J149" s="123">
        <f ca="1">IFERROR(IF((VLOOKUP($E149,'Adj NEA Backsheet'!$D$5:$CB$183,J$9,FALSE))="","",(VLOOKUP($E149,'Adj NEA Backsheet'!$D$5:$CB$183,J$9,FALSE))),"")</f>
        <v>9882.3904951402492</v>
      </c>
      <c r="K149" s="121">
        <f ca="1">IFERROR(IF((VLOOKUP($E149,'Adj NEA Backsheet'!$D$5:$CB$183,K$9,FALSE))="","",(VLOOKUP($E149,'Adj NEA Backsheet'!$D$5:$CB$183,K$9,FALSE))),"")</f>
        <v>9710.9179363068961</v>
      </c>
      <c r="L149" s="122">
        <f ca="1">IFERROR(IF((VLOOKUP($E149,'Adj NEA Backsheet'!$D$5:$CB$183,L$9,FALSE))="","",(VLOOKUP($E149,'Adj NEA Backsheet'!$D$5:$CB$183,L$9,FALSE))),"")</f>
        <v>9527.7715502596075</v>
      </c>
      <c r="M149" s="122">
        <f ca="1">IFERROR(IF((VLOOKUP($E149,'Adj NEA Backsheet'!$D$5:$CB$183,M$9,FALSE))="","",(VLOOKUP($E149,'Adj NEA Backsheet'!$D$5:$CB$183,M$9,FALSE))),"")</f>
        <v>9891.332594130643</v>
      </c>
      <c r="N149" s="124">
        <f ca="1">IFERROR(IF((VLOOKUP($E149,'Adj NEA Backsheet'!$D$5:$CB$183,N$9,FALSE))="","",(VLOOKUP($E149,'Adj NEA Backsheet'!$D$5:$CB$183,N$9,FALSE))),"")</f>
        <v>9956.9562554373369</v>
      </c>
      <c r="O149" s="175">
        <f ca="1">IFERROR(IF((VLOOKUP($E149,'Adj NEA Backsheet'!$D$5:$CB$183,O$9,FALSE))="","",(VLOOKUP($E149,'Adj NEA Backsheet'!$D$5:$CB$183,O$9,FALSE))),"")</f>
        <v>10817.827869411383</v>
      </c>
      <c r="P149" s="123">
        <f ca="1">IFERROR(IF((VLOOKUP($E149,'Adj NEA Backsheet'!$D$5:$CB$183,P$9,FALSE))="","",(VLOOKUP($E149,'Adj NEA Backsheet'!$D$5:$CB$183,P$9,FALSE))),"")</f>
        <v>11469.591274309714</v>
      </c>
      <c r="Q149" s="124">
        <f ca="1">IFERROR(IF((VLOOKUP($E149,'NEA Backsheet'!$D$5:$CB$183,Q$9,FALSE))="","",(VLOOKUP($E149,'NEA Backsheet'!$D$5:$CB$183,Q$9,FALSE))),"")</f>
        <v>12333.881021580892</v>
      </c>
      <c r="R149" s="236">
        <f ca="1">IFERROR(IF((VLOOKUP($E149,'NEA Backsheet'!$D$5:$CB$183,R$9,FALSE))="","",(VLOOKUP($E149,'NEA Backsheet'!$D$5:$CB$183,R$9,FALSE))),"")</f>
        <v>0</v>
      </c>
    </row>
    <row r="150" spans="1:18" ht="15" customHeight="1" x14ac:dyDescent="0.3">
      <c r="A150" s="57">
        <v>136</v>
      </c>
      <c r="B150" s="98" t="str">
        <f ca="1">IFERROR(IF((VLOOKUP($E150,'Org List'!$AJ$10:$AL$188,3,FALSE))="","",(VLOOKUP($E150,'Org List'!$AJ$10:$AL$188,3,FALSE))),"")</f>
        <v>North of England Commissioning Region</v>
      </c>
      <c r="C150" s="99" t="str">
        <f ca="1">IFERROR(IF((VLOOKUP($E150,'Org List'!$AO$10:$AQ$188,3,FALSE))="","",(VLOOKUP($E150,'Org List'!$AO$10:$AQ$188,3,FALSE))),"")</f>
        <v>Yorkshire and The Humber Region</v>
      </c>
      <c r="D150" s="114" t="str">
        <f ca="1">IFERROR(IF((VLOOKUP($E150,'Org List'!$AT$10:$AV$188,3,FALSE))="","",(VLOOKUP($E150,'Org List'!$AT$10:$AV$188,3,FALSE))),"")</f>
        <v>NHS England North (Yorkshire And Humber)</v>
      </c>
      <c r="E150" s="98" t="str">
        <f t="shared" ca="1" si="4"/>
        <v>E08000019</v>
      </c>
      <c r="F150" s="100" t="str">
        <f ca="1">IF(E150="","",VLOOKUP(E150,'Org List'!$J$9:$K$488,2,0))</f>
        <v>Sheffield</v>
      </c>
      <c r="G150" s="121">
        <f ca="1">IFERROR(IF((VLOOKUP($E150,'Adj NEA Backsheet'!$D$5:$CB$183,G$9,FALSE))="","",(VLOOKUP($E150,'Adj NEA Backsheet'!$D$5:$CB$183,G$9,FALSE))),"")</f>
        <v>13483.513724143017</v>
      </c>
      <c r="H150" s="122">
        <f ca="1">IFERROR(IF((VLOOKUP($E150,'Adj NEA Backsheet'!$D$5:$CB$183,H$9,FALSE))="","",(VLOOKUP($E150,'Adj NEA Backsheet'!$D$5:$CB$183,H$9,FALSE))),"")</f>
        <v>14041.644032860982</v>
      </c>
      <c r="I150" s="122">
        <f ca="1">IFERROR(IF((VLOOKUP($E150,'Adj NEA Backsheet'!$D$5:$CB$183,I$9,FALSE))="","",(VLOOKUP($E150,'Adj NEA Backsheet'!$D$5:$CB$183,I$9,FALSE))),"")</f>
        <v>14206.10662842328</v>
      </c>
      <c r="J150" s="123">
        <f ca="1">IFERROR(IF((VLOOKUP($E150,'Adj NEA Backsheet'!$D$5:$CB$183,J$9,FALSE))="","",(VLOOKUP($E150,'Adj NEA Backsheet'!$D$5:$CB$183,J$9,FALSE))),"")</f>
        <v>13982.410138701827</v>
      </c>
      <c r="K150" s="121">
        <f ca="1">IFERROR(IF((VLOOKUP($E150,'Adj NEA Backsheet'!$D$5:$CB$183,K$9,FALSE))="","",(VLOOKUP($E150,'Adj NEA Backsheet'!$D$5:$CB$183,K$9,FALSE))),"")</f>
        <v>14240.30126558683</v>
      </c>
      <c r="L150" s="122">
        <f ca="1">IFERROR(IF((VLOOKUP($E150,'Adj NEA Backsheet'!$D$5:$CB$183,L$9,FALSE))="","",(VLOOKUP($E150,'Adj NEA Backsheet'!$D$5:$CB$183,L$9,FALSE))),"")</f>
        <v>14225.753777936548</v>
      </c>
      <c r="M150" s="122">
        <f ca="1">IFERROR(IF((VLOOKUP($E150,'Adj NEA Backsheet'!$D$5:$CB$183,M$9,FALSE))="","",(VLOOKUP($E150,'Adj NEA Backsheet'!$D$5:$CB$183,M$9,FALSE))),"")</f>
        <v>13851.261366821898</v>
      </c>
      <c r="N150" s="124">
        <f ca="1">IFERROR(IF((VLOOKUP($E150,'Adj NEA Backsheet'!$D$5:$CB$183,N$9,FALSE))="","",(VLOOKUP($E150,'Adj NEA Backsheet'!$D$5:$CB$183,N$9,FALSE))),"")</f>
        <v>14109.152487065228</v>
      </c>
      <c r="O150" s="175">
        <f ca="1">IFERROR(IF((VLOOKUP($E150,'Adj NEA Backsheet'!$D$5:$CB$183,O$9,FALSE))="","",(VLOOKUP($E150,'Adj NEA Backsheet'!$D$5:$CB$183,O$9,FALSE))),"")</f>
        <v>14020.527580044669</v>
      </c>
      <c r="P150" s="123">
        <f ca="1">IFERROR(IF((VLOOKUP($E150,'Adj NEA Backsheet'!$D$5:$CB$183,P$9,FALSE))="","",(VLOOKUP($E150,'Adj NEA Backsheet'!$D$5:$CB$183,P$9,FALSE))),"")</f>
        <v>13768.229890989729</v>
      </c>
      <c r="Q150" s="124">
        <f ca="1">IFERROR(IF((VLOOKUP($E150,'NEA Backsheet'!$D$5:$CB$183,Q$9,FALSE))="","",(VLOOKUP($E150,'NEA Backsheet'!$D$5:$CB$183,Q$9,FALSE))),"")</f>
        <v>14478.790631944799</v>
      </c>
      <c r="R150" s="236">
        <f ca="1">IFERROR(IF((VLOOKUP($E150,'NEA Backsheet'!$D$5:$CB$183,R$9,FALSE))="","",(VLOOKUP($E150,'NEA Backsheet'!$D$5:$CB$183,R$9,FALSE))),"")</f>
        <v>0</v>
      </c>
    </row>
    <row r="151" spans="1:18" ht="15" customHeight="1" x14ac:dyDescent="0.3">
      <c r="A151" s="57">
        <v>137</v>
      </c>
      <c r="B151" s="98" t="str">
        <f ca="1">IFERROR(IF((VLOOKUP($E151,'Org List'!$AJ$10:$AL$188,3,FALSE))="","",(VLOOKUP($E151,'Org List'!$AJ$10:$AL$188,3,FALSE))),"")</f>
        <v>Midlands and East of England Commissioning Region</v>
      </c>
      <c r="C151" s="99" t="str">
        <f ca="1">IFERROR(IF((VLOOKUP($E151,'Org List'!$AO$10:$AQ$188,3,FALSE))="","",(VLOOKUP($E151,'Org List'!$AO$10:$AQ$188,3,FALSE))),"")</f>
        <v>West Midlands Region</v>
      </c>
      <c r="D151" s="114" t="str">
        <f ca="1">IFERROR(IF((VLOOKUP($E151,'Org List'!$AT$10:$AV$188,3,FALSE))="","",(VLOOKUP($E151,'Org List'!$AT$10:$AV$188,3,FALSE))),"")</f>
        <v>NHS England Midlands And East (North Midlands)</v>
      </c>
      <c r="E151" s="98" t="str">
        <f t="shared" ca="1" si="4"/>
        <v>E06000051</v>
      </c>
      <c r="F151" s="100" t="str">
        <f ca="1">IF(E151="","",VLOOKUP(E151,'Org List'!$J$9:$K$488,2,0))</f>
        <v>Shropshire</v>
      </c>
      <c r="G151" s="121">
        <f ca="1">IFERROR(IF((VLOOKUP($E151,'Adj NEA Backsheet'!$D$5:$CB$183,G$9,FALSE))="","",(VLOOKUP($E151,'Adj NEA Backsheet'!$D$5:$CB$183,G$9,FALSE))),"")</f>
        <v>8580.5234103572511</v>
      </c>
      <c r="H151" s="122">
        <f ca="1">IFERROR(IF((VLOOKUP($E151,'Adj NEA Backsheet'!$D$5:$CB$183,H$9,FALSE))="","",(VLOOKUP($E151,'Adj NEA Backsheet'!$D$5:$CB$183,H$9,FALSE))),"")</f>
        <v>8405.3236507274851</v>
      </c>
      <c r="I151" s="122">
        <f ca="1">IFERROR(IF((VLOOKUP($E151,'Adj NEA Backsheet'!$D$5:$CB$183,I$9,FALSE))="","",(VLOOKUP($E151,'Adj NEA Backsheet'!$D$5:$CB$183,I$9,FALSE))),"")</f>
        <v>8715.5631909950716</v>
      </c>
      <c r="J151" s="123">
        <f ca="1">IFERROR(IF((VLOOKUP($E151,'Adj NEA Backsheet'!$D$5:$CB$183,J$9,FALSE))="","",(VLOOKUP($E151,'Adj NEA Backsheet'!$D$5:$CB$183,J$9,FALSE))),"")</f>
        <v>8923.6616631449269</v>
      </c>
      <c r="K151" s="121">
        <f ca="1">IFERROR(IF((VLOOKUP($E151,'Adj NEA Backsheet'!$D$5:$CB$183,K$9,FALSE))="","",(VLOOKUP($E151,'Adj NEA Backsheet'!$D$5:$CB$183,K$9,FALSE))),"")</f>
        <v>8510.8236647614831</v>
      </c>
      <c r="L151" s="122">
        <f ca="1">IFERROR(IF((VLOOKUP($E151,'Adj NEA Backsheet'!$D$5:$CB$183,L$9,FALSE))="","",(VLOOKUP($E151,'Adj NEA Backsheet'!$D$5:$CB$183,L$9,FALSE))),"")</f>
        <v>8311.1257552373499</v>
      </c>
      <c r="M151" s="122">
        <f ca="1">IFERROR(IF((VLOOKUP($E151,'Adj NEA Backsheet'!$D$5:$CB$183,M$9,FALSE))="","",(VLOOKUP($E151,'Adj NEA Backsheet'!$D$5:$CB$183,M$9,FALSE))),"")</f>
        <v>8832.9248766119781</v>
      </c>
      <c r="N151" s="124">
        <f ca="1">IFERROR(IF((VLOOKUP($E151,'Adj NEA Backsheet'!$D$5:$CB$183,N$9,FALSE))="","",(VLOOKUP($E151,'Adj NEA Backsheet'!$D$5:$CB$183,N$9,FALSE))),"")</f>
        <v>8563.6135279772388</v>
      </c>
      <c r="O151" s="175">
        <f ca="1">IFERROR(IF((VLOOKUP($E151,'Adj NEA Backsheet'!$D$5:$CB$183,O$9,FALSE))="","",(VLOOKUP($E151,'Adj NEA Backsheet'!$D$5:$CB$183,O$9,FALSE))),"")</f>
        <v>8929.426463105061</v>
      </c>
      <c r="P151" s="123">
        <f ca="1">IFERROR(IF((VLOOKUP($E151,'Adj NEA Backsheet'!$D$5:$CB$183,P$9,FALSE))="","",(VLOOKUP($E151,'Adj NEA Backsheet'!$D$5:$CB$183,P$9,FALSE))),"")</f>
        <v>9032.108743189965</v>
      </c>
      <c r="Q151" s="124">
        <f ca="1">IFERROR(IF((VLOOKUP($E151,'NEA Backsheet'!$D$5:$CB$183,Q$9,FALSE))="","",(VLOOKUP($E151,'NEA Backsheet'!$D$5:$CB$183,Q$9,FALSE))),"")</f>
        <v>9409.5056456702787</v>
      </c>
      <c r="R151" s="236">
        <f ca="1">IFERROR(IF((VLOOKUP($E151,'NEA Backsheet'!$D$5:$CB$183,R$9,FALSE))="","",(VLOOKUP($E151,'NEA Backsheet'!$D$5:$CB$183,R$9,FALSE))),"")</f>
        <v>0</v>
      </c>
    </row>
    <row r="152" spans="1:18" ht="15" customHeight="1" x14ac:dyDescent="0.3">
      <c r="A152" s="57">
        <v>138</v>
      </c>
      <c r="B152" s="98" t="str">
        <f ca="1">IFERROR(IF((VLOOKUP($E152,'Org List'!$AJ$10:$AL$188,3,FALSE))="","",(VLOOKUP($E152,'Org List'!$AJ$10:$AL$188,3,FALSE))),"")</f>
        <v>South East England Commissioning Region</v>
      </c>
      <c r="C152" s="99" t="str">
        <f ca="1">IFERROR(IF((VLOOKUP($E152,'Org List'!$AO$10:$AQ$188,3,FALSE))="","",(VLOOKUP($E152,'Org List'!$AO$10:$AQ$188,3,FALSE))),"")</f>
        <v>South East Region</v>
      </c>
      <c r="D152" s="114" t="str">
        <f ca="1">IFERROR(IF((VLOOKUP($E152,'Org List'!$AT$10:$AV$188,3,FALSE))="","",(VLOOKUP($E152,'Org List'!$AT$10:$AV$188,3,FALSE))),"")</f>
        <v>NHS England South East (Hampshire, Isle of Wight and Thames Valley)</v>
      </c>
      <c r="E152" s="98" t="str">
        <f t="shared" ca="1" si="4"/>
        <v>E06000039</v>
      </c>
      <c r="F152" s="100" t="str">
        <f ca="1">IF(E152="","",VLOOKUP(E152,'Org List'!$J$9:$K$488,2,0))</f>
        <v>Slough</v>
      </c>
      <c r="G152" s="121">
        <f ca="1">IFERROR(IF((VLOOKUP($E152,'Adj NEA Backsheet'!$D$5:$CB$183,G$9,FALSE))="","",(VLOOKUP($E152,'Adj NEA Backsheet'!$D$5:$CB$183,G$9,FALSE))),"")</f>
        <v>4165.9580252826272</v>
      </c>
      <c r="H152" s="122">
        <f ca="1">IFERROR(IF((VLOOKUP($E152,'Adj NEA Backsheet'!$D$5:$CB$183,H$9,FALSE))="","",(VLOOKUP($E152,'Adj NEA Backsheet'!$D$5:$CB$183,H$9,FALSE))),"")</f>
        <v>4115.2023875047998</v>
      </c>
      <c r="I152" s="122">
        <f ca="1">IFERROR(IF((VLOOKUP($E152,'Adj NEA Backsheet'!$D$5:$CB$183,I$9,FALSE))="","",(VLOOKUP($E152,'Adj NEA Backsheet'!$D$5:$CB$183,I$9,FALSE))),"")</f>
        <v>4342.5098208769941</v>
      </c>
      <c r="J152" s="123">
        <f ca="1">IFERROR(IF((VLOOKUP($E152,'Adj NEA Backsheet'!$D$5:$CB$183,J$9,FALSE))="","",(VLOOKUP($E152,'Adj NEA Backsheet'!$D$5:$CB$183,J$9,FALSE))),"")</f>
        <v>4314.9850480005625</v>
      </c>
      <c r="K152" s="121">
        <f ca="1">IFERROR(IF((VLOOKUP($E152,'Adj NEA Backsheet'!$D$5:$CB$183,K$9,FALSE))="","",(VLOOKUP($E152,'Adj NEA Backsheet'!$D$5:$CB$183,K$9,FALSE))),"")</f>
        <v>4130.9857645182447</v>
      </c>
      <c r="L152" s="122">
        <f ca="1">IFERROR(IF((VLOOKUP($E152,'Adj NEA Backsheet'!$D$5:$CB$183,L$9,FALSE))="","",(VLOOKUP($E152,'Adj NEA Backsheet'!$D$5:$CB$183,L$9,FALSE))),"")</f>
        <v>4160.948365681098</v>
      </c>
      <c r="M152" s="122">
        <f ca="1">IFERROR(IF((VLOOKUP($E152,'Adj NEA Backsheet'!$D$5:$CB$183,M$9,FALSE))="","",(VLOOKUP($E152,'Adj NEA Backsheet'!$D$5:$CB$183,M$9,FALSE))),"")</f>
        <v>4415.0176639475767</v>
      </c>
      <c r="N152" s="124">
        <f ca="1">IFERROR(IF((VLOOKUP($E152,'Adj NEA Backsheet'!$D$5:$CB$183,N$9,FALSE))="","",(VLOOKUP($E152,'Adj NEA Backsheet'!$D$5:$CB$183,N$9,FALSE))),"")</f>
        <v>4104.755934239196</v>
      </c>
      <c r="O152" s="175">
        <f ca="1">IFERROR(IF((VLOOKUP($E152,'Adj NEA Backsheet'!$D$5:$CB$183,O$9,FALSE))="","",(VLOOKUP($E152,'Adj NEA Backsheet'!$D$5:$CB$183,O$9,FALSE))),"")</f>
        <v>4496.3854005444246</v>
      </c>
      <c r="P152" s="123">
        <f ca="1">IFERROR(IF((VLOOKUP($E152,'Adj NEA Backsheet'!$D$5:$CB$183,P$9,FALSE))="","",(VLOOKUP($E152,'Adj NEA Backsheet'!$D$5:$CB$183,P$9,FALSE))),"")</f>
        <v>4425.477178064104</v>
      </c>
      <c r="Q152" s="124">
        <f ca="1">IFERROR(IF((VLOOKUP($E152,'NEA Backsheet'!$D$5:$CB$183,Q$9,FALSE))="","",(VLOOKUP($E152,'NEA Backsheet'!$D$5:$CB$183,Q$9,FALSE))),"")</f>
        <v>4476.2423693502287</v>
      </c>
      <c r="R152" s="236">
        <f ca="1">IFERROR(IF((VLOOKUP($E152,'NEA Backsheet'!$D$5:$CB$183,R$9,FALSE))="","",(VLOOKUP($E152,'NEA Backsheet'!$D$5:$CB$183,R$9,FALSE))),"")</f>
        <v>0</v>
      </c>
    </row>
    <row r="153" spans="1:18" ht="15" customHeight="1" x14ac:dyDescent="0.3">
      <c r="A153" s="57">
        <v>139</v>
      </c>
      <c r="B153" s="98" t="str">
        <f ca="1">IFERROR(IF((VLOOKUP($E153,'Org List'!$AJ$10:$AL$188,3,FALSE))="","",(VLOOKUP($E153,'Org List'!$AJ$10:$AL$188,3,FALSE))),"")</f>
        <v>Midlands and East of England Commissioning Region</v>
      </c>
      <c r="C153" s="99" t="str">
        <f ca="1">IFERROR(IF((VLOOKUP($E153,'Org List'!$AO$10:$AQ$188,3,FALSE))="","",(VLOOKUP($E153,'Org List'!$AO$10:$AQ$188,3,FALSE))),"")</f>
        <v>West Midlands Region</v>
      </c>
      <c r="D153" s="114" t="str">
        <f ca="1">IFERROR(IF((VLOOKUP($E153,'Org List'!$AT$10:$AV$188,3,FALSE))="","",(VLOOKUP($E153,'Org List'!$AT$10:$AV$188,3,FALSE))),"")</f>
        <v>NHS England Midlands And East (West Midlands)</v>
      </c>
      <c r="E153" s="98" t="str">
        <f t="shared" ca="1" si="4"/>
        <v>E08000029</v>
      </c>
      <c r="F153" s="100" t="str">
        <f ca="1">IF(E153="","",VLOOKUP(E153,'Org List'!$J$9:$K$488,2,0))</f>
        <v>Solihull</v>
      </c>
      <c r="G153" s="121">
        <f ca="1">IFERROR(IF((VLOOKUP($E153,'Adj NEA Backsheet'!$D$5:$CB$183,G$9,FALSE))="","",(VLOOKUP($E153,'Adj NEA Backsheet'!$D$5:$CB$183,G$9,FALSE))),"")</f>
        <v>6285.7686556019826</v>
      </c>
      <c r="H153" s="122">
        <f ca="1">IFERROR(IF((VLOOKUP($E153,'Adj NEA Backsheet'!$D$5:$CB$183,H$9,FALSE))="","",(VLOOKUP($E153,'Adj NEA Backsheet'!$D$5:$CB$183,H$9,FALSE))),"")</f>
        <v>6256.6250679074101</v>
      </c>
      <c r="I153" s="122">
        <f ca="1">IFERROR(IF((VLOOKUP($E153,'Adj NEA Backsheet'!$D$5:$CB$183,I$9,FALSE))="","",(VLOOKUP($E153,'Adj NEA Backsheet'!$D$5:$CB$183,I$9,FALSE))),"")</f>
        <v>6791.6801669439901</v>
      </c>
      <c r="J153" s="123">
        <f ca="1">IFERROR(IF((VLOOKUP($E153,'Adj NEA Backsheet'!$D$5:$CB$183,J$9,FALSE))="","",(VLOOKUP($E153,'Adj NEA Backsheet'!$D$5:$CB$183,J$9,FALSE))),"")</f>
        <v>7077.7460445463003</v>
      </c>
      <c r="K153" s="121">
        <f ca="1">IFERROR(IF((VLOOKUP($E153,'Adj NEA Backsheet'!$D$5:$CB$183,K$9,FALSE))="","",(VLOOKUP($E153,'Adj NEA Backsheet'!$D$5:$CB$183,K$9,FALSE))),"")</f>
        <v>6948.131720741605</v>
      </c>
      <c r="L153" s="122">
        <f ca="1">IFERROR(IF((VLOOKUP($E153,'Adj NEA Backsheet'!$D$5:$CB$183,L$9,FALSE))="","",(VLOOKUP($E153,'Adj NEA Backsheet'!$D$5:$CB$183,L$9,FALSE))),"")</f>
        <v>6877.5868986980986</v>
      </c>
      <c r="M153" s="122">
        <f ca="1">IFERROR(IF((VLOOKUP($E153,'Adj NEA Backsheet'!$D$5:$CB$183,M$9,FALSE))="","",(VLOOKUP($E153,'Adj NEA Backsheet'!$D$5:$CB$183,M$9,FALSE))),"")</f>
        <v>7090.3734991748133</v>
      </c>
      <c r="N153" s="124">
        <f ca="1">IFERROR(IF((VLOOKUP($E153,'Adj NEA Backsheet'!$D$5:$CB$183,N$9,FALSE))="","",(VLOOKUP($E153,'Adj NEA Backsheet'!$D$5:$CB$183,N$9,FALSE))),"")</f>
        <v>7024.5757029734668</v>
      </c>
      <c r="O153" s="175">
        <f ca="1">IFERROR(IF((VLOOKUP($E153,'Adj NEA Backsheet'!$D$5:$CB$183,O$9,FALSE))="","",(VLOOKUP($E153,'Adj NEA Backsheet'!$D$5:$CB$183,O$9,FALSE))),"")</f>
        <v>7315.4468368753778</v>
      </c>
      <c r="P153" s="123">
        <f ca="1">IFERROR(IF((VLOOKUP($E153,'Adj NEA Backsheet'!$D$5:$CB$183,P$9,FALSE))="","",(VLOOKUP($E153,'Adj NEA Backsheet'!$D$5:$CB$183,P$9,FALSE))),"")</f>
        <v>7384.8706294191525</v>
      </c>
      <c r="Q153" s="124">
        <f ca="1">IFERROR(IF((VLOOKUP($E153,'NEA Backsheet'!$D$5:$CB$183,Q$9,FALSE))="","",(VLOOKUP($E153,'NEA Backsheet'!$D$5:$CB$183,Q$9,FALSE))),"")</f>
        <v>7503.5460247241663</v>
      </c>
      <c r="R153" s="236">
        <f ca="1">IFERROR(IF((VLOOKUP($E153,'NEA Backsheet'!$D$5:$CB$183,R$9,FALSE))="","",(VLOOKUP($E153,'NEA Backsheet'!$D$5:$CB$183,R$9,FALSE))),"")</f>
        <v>0</v>
      </c>
    </row>
    <row r="154" spans="1:18" ht="15" customHeight="1" x14ac:dyDescent="0.3">
      <c r="A154" s="57">
        <v>140</v>
      </c>
      <c r="B154" s="98" t="str">
        <f ca="1">IFERROR(IF((VLOOKUP($E154,'Org List'!$AJ$10:$AL$188,3,FALSE))="","",(VLOOKUP($E154,'Org List'!$AJ$10:$AL$188,3,FALSE))),"")</f>
        <v>South West England Commissioning Region</v>
      </c>
      <c r="C154" s="99" t="str">
        <f ca="1">IFERROR(IF((VLOOKUP($E154,'Org List'!$AO$10:$AQ$188,3,FALSE))="","",(VLOOKUP($E154,'Org List'!$AO$10:$AQ$188,3,FALSE))),"")</f>
        <v>South West Region</v>
      </c>
      <c r="D154" s="114" t="str">
        <f ca="1">IFERROR(IF((VLOOKUP($E154,'Org List'!$AT$10:$AV$188,3,FALSE))="","",(VLOOKUP($E154,'Org List'!$AT$10:$AV$188,3,FALSE))),"")</f>
        <v>NHS England South West (South West South)</v>
      </c>
      <c r="E154" s="98" t="str">
        <f t="shared" ca="1" si="4"/>
        <v>E10000027</v>
      </c>
      <c r="F154" s="100" t="str">
        <f ca="1">IF(E154="","",VLOOKUP(E154,'Org List'!$J$9:$K$488,2,0))</f>
        <v>Somerset</v>
      </c>
      <c r="G154" s="121">
        <f ca="1">IFERROR(IF((VLOOKUP($E154,'Adj NEA Backsheet'!$D$5:$CB$183,G$9,FALSE))="","",(VLOOKUP($E154,'Adj NEA Backsheet'!$D$5:$CB$183,G$9,FALSE))),"")</f>
        <v>17050.54063946259</v>
      </c>
      <c r="H154" s="122">
        <f ca="1">IFERROR(IF((VLOOKUP($E154,'Adj NEA Backsheet'!$D$5:$CB$183,H$9,FALSE))="","",(VLOOKUP($E154,'Adj NEA Backsheet'!$D$5:$CB$183,H$9,FALSE))),"")</f>
        <v>17143.172096946451</v>
      </c>
      <c r="I154" s="122">
        <f ca="1">IFERROR(IF((VLOOKUP($E154,'Adj NEA Backsheet'!$D$5:$CB$183,I$9,FALSE))="","",(VLOOKUP($E154,'Adj NEA Backsheet'!$D$5:$CB$183,I$9,FALSE))),"")</f>
        <v>18369.957832188891</v>
      </c>
      <c r="J154" s="123">
        <f ca="1">IFERROR(IF((VLOOKUP($E154,'Adj NEA Backsheet'!$D$5:$CB$183,J$9,FALSE))="","",(VLOOKUP($E154,'Adj NEA Backsheet'!$D$5:$CB$183,J$9,FALSE))),"")</f>
        <v>18609.841101987186</v>
      </c>
      <c r="K154" s="121">
        <f ca="1">IFERROR(IF((VLOOKUP($E154,'Adj NEA Backsheet'!$D$5:$CB$183,K$9,FALSE))="","",(VLOOKUP($E154,'Adj NEA Backsheet'!$D$5:$CB$183,K$9,FALSE))),"")</f>
        <v>17739.864215001991</v>
      </c>
      <c r="L154" s="122">
        <f ca="1">IFERROR(IF((VLOOKUP($E154,'Adj NEA Backsheet'!$D$5:$CB$183,L$9,FALSE))="","",(VLOOKUP($E154,'Adj NEA Backsheet'!$D$5:$CB$183,L$9,FALSE))),"")</f>
        <v>17756.53419972341</v>
      </c>
      <c r="M154" s="122">
        <f ca="1">IFERROR(IF((VLOOKUP($E154,'Adj NEA Backsheet'!$D$5:$CB$183,M$9,FALSE))="","",(VLOOKUP($E154,'Adj NEA Backsheet'!$D$5:$CB$183,M$9,FALSE))),"")</f>
        <v>18526.355464326462</v>
      </c>
      <c r="N154" s="124">
        <f ca="1">IFERROR(IF((VLOOKUP($E154,'Adj NEA Backsheet'!$D$5:$CB$183,N$9,FALSE))="","",(VLOOKUP($E154,'Adj NEA Backsheet'!$D$5:$CB$183,N$9,FALSE))),"")</f>
        <v>18322.709320507871</v>
      </c>
      <c r="O154" s="175">
        <f ca="1">IFERROR(IF((VLOOKUP($E154,'Adj NEA Backsheet'!$D$5:$CB$183,O$9,FALSE))="","",(VLOOKUP($E154,'Adj NEA Backsheet'!$D$5:$CB$183,O$9,FALSE))),"")</f>
        <v>18290.114687296613</v>
      </c>
      <c r="P154" s="123">
        <f ca="1">IFERROR(IF((VLOOKUP($E154,'Adj NEA Backsheet'!$D$5:$CB$183,P$9,FALSE))="","",(VLOOKUP($E154,'Adj NEA Backsheet'!$D$5:$CB$183,P$9,FALSE))),"")</f>
        <v>17979.585781764614</v>
      </c>
      <c r="Q154" s="124">
        <f ca="1">IFERROR(IF((VLOOKUP($E154,'NEA Backsheet'!$D$5:$CB$183,Q$9,FALSE))="","",(VLOOKUP($E154,'NEA Backsheet'!$D$5:$CB$183,Q$9,FALSE))),"")</f>
        <v>18992.856967184245</v>
      </c>
      <c r="R154" s="236">
        <f ca="1">IFERROR(IF((VLOOKUP($E154,'NEA Backsheet'!$D$5:$CB$183,R$9,FALSE))="","",(VLOOKUP($E154,'NEA Backsheet'!$D$5:$CB$183,R$9,FALSE))),"")</f>
        <v>0</v>
      </c>
    </row>
    <row r="155" spans="1:18" ht="15" customHeight="1" x14ac:dyDescent="0.3">
      <c r="A155" s="57">
        <v>141</v>
      </c>
      <c r="B155" s="98" t="str">
        <f ca="1">IFERROR(IF((VLOOKUP($E155,'Org List'!$AJ$10:$AL$188,3,FALSE))="","",(VLOOKUP($E155,'Org List'!$AJ$10:$AL$188,3,FALSE))),"")</f>
        <v>South West England Commissioning Region</v>
      </c>
      <c r="C155" s="99" t="str">
        <f ca="1">IFERROR(IF((VLOOKUP($E155,'Org List'!$AO$10:$AQ$188,3,FALSE))="","",(VLOOKUP($E155,'Org List'!$AO$10:$AQ$188,3,FALSE))),"")</f>
        <v>South West Region</v>
      </c>
      <c r="D155" s="114" t="str">
        <f ca="1">IFERROR(IF((VLOOKUP($E155,'Org List'!$AT$10:$AV$188,3,FALSE))="","",(VLOOKUP($E155,'Org List'!$AT$10:$AV$188,3,FALSE))),"")</f>
        <v>NHS England South West (South West North)</v>
      </c>
      <c r="E155" s="98" t="str">
        <f t="shared" ca="1" si="4"/>
        <v>E06000025</v>
      </c>
      <c r="F155" s="100" t="str">
        <f ca="1">IF(E155="","",VLOOKUP(E155,'Org List'!$J$9:$K$488,2,0))</f>
        <v>South Gloucestershire</v>
      </c>
      <c r="G155" s="121">
        <f ca="1">IFERROR(IF((VLOOKUP($E155,'Adj NEA Backsheet'!$D$5:$CB$183,G$9,FALSE))="","",(VLOOKUP($E155,'Adj NEA Backsheet'!$D$5:$CB$183,G$9,FALSE))),"")</f>
        <v>6598.3435942151409</v>
      </c>
      <c r="H155" s="122">
        <f ca="1">IFERROR(IF((VLOOKUP($E155,'Adj NEA Backsheet'!$D$5:$CB$183,H$9,FALSE))="","",(VLOOKUP($E155,'Adj NEA Backsheet'!$D$5:$CB$183,H$9,FALSE))),"")</f>
        <v>6619.4713813610615</v>
      </c>
      <c r="I155" s="122">
        <f ca="1">IFERROR(IF((VLOOKUP($E155,'Adj NEA Backsheet'!$D$5:$CB$183,I$9,FALSE))="","",(VLOOKUP($E155,'Adj NEA Backsheet'!$D$5:$CB$183,I$9,FALSE))),"")</f>
        <v>7017.5645731583209</v>
      </c>
      <c r="J155" s="123">
        <f ca="1">IFERROR(IF((VLOOKUP($E155,'Adj NEA Backsheet'!$D$5:$CB$183,J$9,FALSE))="","",(VLOOKUP($E155,'Adj NEA Backsheet'!$D$5:$CB$183,J$9,FALSE))),"")</f>
        <v>7116.3274357106011</v>
      </c>
      <c r="K155" s="121">
        <f ca="1">IFERROR(IF((VLOOKUP($E155,'Adj NEA Backsheet'!$D$5:$CB$183,K$9,FALSE))="","",(VLOOKUP($E155,'Adj NEA Backsheet'!$D$5:$CB$183,K$9,FALSE))),"")</f>
        <v>6806.8123207406552</v>
      </c>
      <c r="L155" s="122">
        <f ca="1">IFERROR(IF((VLOOKUP($E155,'Adj NEA Backsheet'!$D$5:$CB$183,L$9,FALSE))="","",(VLOOKUP($E155,'Adj NEA Backsheet'!$D$5:$CB$183,L$9,FALSE))),"")</f>
        <v>6933.2922961592412</v>
      </c>
      <c r="M155" s="122">
        <f ca="1">IFERROR(IF((VLOOKUP($E155,'Adj NEA Backsheet'!$D$5:$CB$183,M$9,FALSE))="","",(VLOOKUP($E155,'Adj NEA Backsheet'!$D$5:$CB$183,M$9,FALSE))),"")</f>
        <v>7061.3056376892355</v>
      </c>
      <c r="N155" s="124">
        <f ca="1">IFERROR(IF((VLOOKUP($E155,'Adj NEA Backsheet'!$D$5:$CB$183,N$9,FALSE))="","",(VLOOKUP($E155,'Adj NEA Backsheet'!$D$5:$CB$183,N$9,FALSE))),"")</f>
        <v>6846.719182812818</v>
      </c>
      <c r="O155" s="175">
        <f ca="1">IFERROR(IF((VLOOKUP($E155,'Adj NEA Backsheet'!$D$5:$CB$183,O$9,FALSE))="","",(VLOOKUP($E155,'Adj NEA Backsheet'!$D$5:$CB$183,O$9,FALSE))),"")</f>
        <v>7146.2690758425179</v>
      </c>
      <c r="P155" s="123">
        <f ca="1">IFERROR(IF((VLOOKUP($E155,'Adj NEA Backsheet'!$D$5:$CB$183,P$9,FALSE))="","",(VLOOKUP($E155,'Adj NEA Backsheet'!$D$5:$CB$183,P$9,FALSE))),"")</f>
        <v>7460.3198929288264</v>
      </c>
      <c r="Q155" s="124">
        <f ca="1">IFERROR(IF((VLOOKUP($E155,'NEA Backsheet'!$D$5:$CB$183,Q$9,FALSE))="","",(VLOOKUP($E155,'NEA Backsheet'!$D$5:$CB$183,Q$9,FALSE))),"")</f>
        <v>7963.0545559726015</v>
      </c>
      <c r="R155" s="236">
        <f ca="1">IFERROR(IF((VLOOKUP($E155,'NEA Backsheet'!$D$5:$CB$183,R$9,FALSE))="","",(VLOOKUP($E155,'NEA Backsheet'!$D$5:$CB$183,R$9,FALSE))),"")</f>
        <v>0</v>
      </c>
    </row>
    <row r="156" spans="1:18" ht="15" customHeight="1" x14ac:dyDescent="0.3">
      <c r="A156" s="57">
        <v>142</v>
      </c>
      <c r="B156" s="98" t="str">
        <f ca="1">IFERROR(IF((VLOOKUP($E156,'Org List'!$AJ$10:$AL$188,3,FALSE))="","",(VLOOKUP($E156,'Org List'!$AJ$10:$AL$188,3,FALSE))),"")</f>
        <v>North of England Commissioning Region</v>
      </c>
      <c r="C156" s="99" t="str">
        <f ca="1">IFERROR(IF((VLOOKUP($E156,'Org List'!$AO$10:$AQ$188,3,FALSE))="","",(VLOOKUP($E156,'Org List'!$AO$10:$AQ$188,3,FALSE))),"")</f>
        <v>North East Region</v>
      </c>
      <c r="D156" s="114" t="str">
        <f ca="1">IFERROR(IF((VLOOKUP($E156,'Org List'!$AT$10:$AV$188,3,FALSE))="","",(VLOOKUP($E156,'Org List'!$AT$10:$AV$188,3,FALSE))),"")</f>
        <v>NHS England North (Cumbria And North East)</v>
      </c>
      <c r="E156" s="98" t="str">
        <f t="shared" ca="1" si="4"/>
        <v>E08000023</v>
      </c>
      <c r="F156" s="100" t="str">
        <f ca="1">IF(E156="","",VLOOKUP(E156,'Org List'!$J$9:$K$488,2,0))</f>
        <v>South Tyneside</v>
      </c>
      <c r="G156" s="121">
        <f ca="1">IFERROR(IF((VLOOKUP($E156,'Adj NEA Backsheet'!$D$5:$CB$183,G$9,FALSE))="","",(VLOOKUP($E156,'Adj NEA Backsheet'!$D$5:$CB$183,G$9,FALSE))),"")</f>
        <v>4909.32605177816</v>
      </c>
      <c r="H156" s="122">
        <f ca="1">IFERROR(IF((VLOOKUP($E156,'Adj NEA Backsheet'!$D$5:$CB$183,H$9,FALSE))="","",(VLOOKUP($E156,'Adj NEA Backsheet'!$D$5:$CB$183,H$9,FALSE))),"")</f>
        <v>5044.957433610286</v>
      </c>
      <c r="I156" s="122">
        <f ca="1">IFERROR(IF((VLOOKUP($E156,'Adj NEA Backsheet'!$D$5:$CB$183,I$9,FALSE))="","",(VLOOKUP($E156,'Adj NEA Backsheet'!$D$5:$CB$183,I$9,FALSE))),"")</f>
        <v>5352.0849004825232</v>
      </c>
      <c r="J156" s="123">
        <f ca="1">IFERROR(IF((VLOOKUP($E156,'Adj NEA Backsheet'!$D$5:$CB$183,J$9,FALSE))="","",(VLOOKUP($E156,'Adj NEA Backsheet'!$D$5:$CB$183,J$9,FALSE))),"")</f>
        <v>5526.4880049046096</v>
      </c>
      <c r="K156" s="121">
        <f ca="1">IFERROR(IF((VLOOKUP($E156,'Adj NEA Backsheet'!$D$5:$CB$183,K$9,FALSE))="","",(VLOOKUP($E156,'Adj NEA Backsheet'!$D$5:$CB$183,K$9,FALSE))),"")</f>
        <v>5380.6788178130719</v>
      </c>
      <c r="L156" s="122">
        <f ca="1">IFERROR(IF((VLOOKUP($E156,'Adj NEA Backsheet'!$D$5:$CB$183,L$9,FALSE))="","",(VLOOKUP($E156,'Adj NEA Backsheet'!$D$5:$CB$183,L$9,FALSE))),"")</f>
        <v>5284.2859311173761</v>
      </c>
      <c r="M156" s="122">
        <f ca="1">IFERROR(IF((VLOOKUP($E156,'Adj NEA Backsheet'!$D$5:$CB$183,M$9,FALSE))="","",(VLOOKUP($E156,'Adj NEA Backsheet'!$D$5:$CB$183,M$9,FALSE))),"")</f>
        <v>5261.6809483997504</v>
      </c>
      <c r="N156" s="124">
        <f ca="1">IFERROR(IF((VLOOKUP($E156,'Adj NEA Backsheet'!$D$5:$CB$183,N$9,FALSE))="","",(VLOOKUP($E156,'Adj NEA Backsheet'!$D$5:$CB$183,N$9,FALSE))),"")</f>
        <v>5199.1533605216109</v>
      </c>
      <c r="O156" s="175">
        <f ca="1">IFERROR(IF((VLOOKUP($E156,'Adj NEA Backsheet'!$D$5:$CB$183,O$9,FALSE))="","",(VLOOKUP($E156,'Adj NEA Backsheet'!$D$5:$CB$183,O$9,FALSE))),"")</f>
        <v>5619.5656601040109</v>
      </c>
      <c r="P156" s="123">
        <f ca="1">IFERROR(IF((VLOOKUP($E156,'Adj NEA Backsheet'!$D$5:$CB$183,P$9,FALSE))="","",(VLOOKUP($E156,'Adj NEA Backsheet'!$D$5:$CB$183,P$9,FALSE))),"")</f>
        <v>5372.9890830601762</v>
      </c>
      <c r="Q156" s="124">
        <f ca="1">IFERROR(IF((VLOOKUP($E156,'NEA Backsheet'!$D$5:$CB$183,Q$9,FALSE))="","",(VLOOKUP($E156,'NEA Backsheet'!$D$5:$CB$183,Q$9,FALSE))),"")</f>
        <v>5603.8702620494387</v>
      </c>
      <c r="R156" s="236">
        <f ca="1">IFERROR(IF((VLOOKUP($E156,'NEA Backsheet'!$D$5:$CB$183,R$9,FALSE))="","",(VLOOKUP($E156,'NEA Backsheet'!$D$5:$CB$183,R$9,FALSE))),"")</f>
        <v>0</v>
      </c>
    </row>
    <row r="157" spans="1:18" ht="15" customHeight="1" x14ac:dyDescent="0.3">
      <c r="A157" s="57">
        <v>143</v>
      </c>
      <c r="B157" s="98" t="str">
        <f ca="1">IFERROR(IF((VLOOKUP($E157,'Org List'!$AJ$10:$AL$188,3,FALSE))="","",(VLOOKUP($E157,'Org List'!$AJ$10:$AL$188,3,FALSE))),"")</f>
        <v>South East England Commissioning Region</v>
      </c>
      <c r="C157" s="99" t="str">
        <f ca="1">IFERROR(IF((VLOOKUP($E157,'Org List'!$AO$10:$AQ$188,3,FALSE))="","",(VLOOKUP($E157,'Org List'!$AO$10:$AQ$188,3,FALSE))),"")</f>
        <v>South East Region</v>
      </c>
      <c r="D157" s="114" t="str">
        <f ca="1">IFERROR(IF((VLOOKUP($E157,'Org List'!$AT$10:$AV$188,3,FALSE))="","",(VLOOKUP($E157,'Org List'!$AT$10:$AV$188,3,FALSE))),"")</f>
        <v>NHS England South East (Hampshire, Isle of Wight and Thames Valley)</v>
      </c>
      <c r="E157" s="98" t="str">
        <f t="shared" ca="1" si="4"/>
        <v>E06000045</v>
      </c>
      <c r="F157" s="100" t="str">
        <f ca="1">IF(E157="","",VLOOKUP(E157,'Org List'!$J$9:$K$488,2,0))</f>
        <v>Southampton</v>
      </c>
      <c r="G157" s="121">
        <f ca="1">IFERROR(IF((VLOOKUP($E157,'Adj NEA Backsheet'!$D$5:$CB$183,G$9,FALSE))="","",(VLOOKUP($E157,'Adj NEA Backsheet'!$D$5:$CB$183,G$9,FALSE))),"")</f>
        <v>7307.441262410488</v>
      </c>
      <c r="H157" s="122">
        <f ca="1">IFERROR(IF((VLOOKUP($E157,'Adj NEA Backsheet'!$D$5:$CB$183,H$9,FALSE))="","",(VLOOKUP($E157,'Adj NEA Backsheet'!$D$5:$CB$183,H$9,FALSE))),"")</f>
        <v>6990.4494949841464</v>
      </c>
      <c r="I157" s="122">
        <f ca="1">IFERROR(IF((VLOOKUP($E157,'Adj NEA Backsheet'!$D$5:$CB$183,I$9,FALSE))="","",(VLOOKUP($E157,'Adj NEA Backsheet'!$D$5:$CB$183,I$9,FALSE))),"")</f>
        <v>6881.4549763085615</v>
      </c>
      <c r="J157" s="123">
        <f ca="1">IFERROR(IF((VLOOKUP($E157,'Adj NEA Backsheet'!$D$5:$CB$183,J$9,FALSE))="","",(VLOOKUP($E157,'Adj NEA Backsheet'!$D$5:$CB$183,J$9,FALSE))),"")</f>
        <v>6906.8787121642235</v>
      </c>
      <c r="K157" s="121">
        <f ca="1">IFERROR(IF((VLOOKUP($E157,'Adj NEA Backsheet'!$D$5:$CB$183,K$9,FALSE))="","",(VLOOKUP($E157,'Adj NEA Backsheet'!$D$5:$CB$183,K$9,FALSE))),"")</f>
        <v>7408.7154338999107</v>
      </c>
      <c r="L157" s="122">
        <f ca="1">IFERROR(IF((VLOOKUP($E157,'Adj NEA Backsheet'!$D$5:$CB$183,L$9,FALSE))="","",(VLOOKUP($E157,'Adj NEA Backsheet'!$D$5:$CB$183,L$9,FALSE))),"")</f>
        <v>7488.6842388830901</v>
      </c>
      <c r="M157" s="122">
        <f ca="1">IFERROR(IF((VLOOKUP($E157,'Adj NEA Backsheet'!$D$5:$CB$183,M$9,FALSE))="","",(VLOOKUP($E157,'Adj NEA Backsheet'!$D$5:$CB$183,M$9,FALSE))),"")</f>
        <v>7489.4223500996213</v>
      </c>
      <c r="N157" s="124">
        <f ca="1">IFERROR(IF((VLOOKUP($E157,'Adj NEA Backsheet'!$D$5:$CB$183,N$9,FALSE))="","",(VLOOKUP($E157,'Adj NEA Backsheet'!$D$5:$CB$183,N$9,FALSE))),"")</f>
        <v>7323.7961786651704</v>
      </c>
      <c r="O157" s="175">
        <f ca="1">IFERROR(IF((VLOOKUP($E157,'Adj NEA Backsheet'!$D$5:$CB$183,O$9,FALSE))="","",(VLOOKUP($E157,'Adj NEA Backsheet'!$D$5:$CB$183,O$9,FALSE))),"")</f>
        <v>6956.8228007622802</v>
      </c>
      <c r="P157" s="123">
        <f ca="1">IFERROR(IF((VLOOKUP($E157,'Adj NEA Backsheet'!$D$5:$CB$183,P$9,FALSE))="","",(VLOOKUP($E157,'Adj NEA Backsheet'!$D$5:$CB$183,P$9,FALSE))),"")</f>
        <v>6909.9767871512195</v>
      </c>
      <c r="Q157" s="124">
        <f ca="1">IFERROR(IF((VLOOKUP($E157,'NEA Backsheet'!$D$5:$CB$183,Q$9,FALSE))="","",(VLOOKUP($E157,'NEA Backsheet'!$D$5:$CB$183,Q$9,FALSE))),"")</f>
        <v>7544.3878611815981</v>
      </c>
      <c r="R157" s="236">
        <f ca="1">IFERROR(IF((VLOOKUP($E157,'NEA Backsheet'!$D$5:$CB$183,R$9,FALSE))="","",(VLOOKUP($E157,'NEA Backsheet'!$D$5:$CB$183,R$9,FALSE))),"")</f>
        <v>0</v>
      </c>
    </row>
    <row r="158" spans="1:18" ht="15" customHeight="1" x14ac:dyDescent="0.3">
      <c r="A158" s="57">
        <v>144</v>
      </c>
      <c r="B158" s="98" t="str">
        <f ca="1">IFERROR(IF((VLOOKUP($E158,'Org List'!$AJ$10:$AL$188,3,FALSE))="","",(VLOOKUP($E158,'Org List'!$AJ$10:$AL$188,3,FALSE))),"")</f>
        <v>Midlands and East of England Commissioning Region</v>
      </c>
      <c r="C158" s="99" t="str">
        <f ca="1">IFERROR(IF((VLOOKUP($E158,'Org List'!$AO$10:$AQ$188,3,FALSE))="","",(VLOOKUP($E158,'Org List'!$AO$10:$AQ$188,3,FALSE))),"")</f>
        <v>East Region</v>
      </c>
      <c r="D158" s="114" t="str">
        <f ca="1">IFERROR(IF((VLOOKUP($E158,'Org List'!$AT$10:$AV$188,3,FALSE))="","",(VLOOKUP($E158,'Org List'!$AT$10:$AV$188,3,FALSE))),"")</f>
        <v>NHS England Midlands And East (East)</v>
      </c>
      <c r="E158" s="98" t="str">
        <f t="shared" ca="1" si="4"/>
        <v>E06000033</v>
      </c>
      <c r="F158" s="100" t="str">
        <f ca="1">IF(E158="","",VLOOKUP(E158,'Org List'!$J$9:$K$488,2,0))</f>
        <v>Southend-on-Sea</v>
      </c>
      <c r="G158" s="121">
        <f ca="1">IFERROR(IF((VLOOKUP($E158,'Adj NEA Backsheet'!$D$5:$CB$183,G$9,FALSE))="","",(VLOOKUP($E158,'Adj NEA Backsheet'!$D$5:$CB$183,G$9,FALSE))),"")</f>
        <v>5296.3829477080108</v>
      </c>
      <c r="H158" s="122">
        <f ca="1">IFERROR(IF((VLOOKUP($E158,'Adj NEA Backsheet'!$D$5:$CB$183,H$9,FALSE))="","",(VLOOKUP($E158,'Adj NEA Backsheet'!$D$5:$CB$183,H$9,FALSE))),"")</f>
        <v>5442.8124276999733</v>
      </c>
      <c r="I158" s="122">
        <f ca="1">IFERROR(IF((VLOOKUP($E158,'Adj NEA Backsheet'!$D$5:$CB$183,I$9,FALSE))="","",(VLOOKUP($E158,'Adj NEA Backsheet'!$D$5:$CB$183,I$9,FALSE))),"")</f>
        <v>5764.092991685462</v>
      </c>
      <c r="J158" s="123">
        <f ca="1">IFERROR(IF((VLOOKUP($E158,'Adj NEA Backsheet'!$D$5:$CB$183,J$9,FALSE))="","",(VLOOKUP($E158,'Adj NEA Backsheet'!$D$5:$CB$183,J$9,FALSE))),"")</f>
        <v>6104.4888562881497</v>
      </c>
      <c r="K158" s="121">
        <f ca="1">IFERROR(IF((VLOOKUP($E158,'Adj NEA Backsheet'!$D$5:$CB$183,K$9,FALSE))="","",(VLOOKUP($E158,'Adj NEA Backsheet'!$D$5:$CB$183,K$9,FALSE))),"")</f>
        <v>5493.1781650398698</v>
      </c>
      <c r="L158" s="122">
        <f ca="1">IFERROR(IF((VLOOKUP($E158,'Adj NEA Backsheet'!$D$5:$CB$183,L$9,FALSE))="","",(VLOOKUP($E158,'Adj NEA Backsheet'!$D$5:$CB$183,L$9,FALSE))),"")</f>
        <v>5553.7705293642748</v>
      </c>
      <c r="M158" s="122">
        <f ca="1">IFERROR(IF((VLOOKUP($E158,'Adj NEA Backsheet'!$D$5:$CB$183,M$9,FALSE))="","",(VLOOKUP($E158,'Adj NEA Backsheet'!$D$5:$CB$183,M$9,FALSE))),"")</f>
        <v>5553.7705293642748</v>
      </c>
      <c r="N158" s="124">
        <f ca="1">IFERROR(IF((VLOOKUP($E158,'Adj NEA Backsheet'!$D$5:$CB$183,N$9,FALSE))="","",(VLOOKUP($E158,'Adj NEA Backsheet'!$D$5:$CB$183,N$9,FALSE))),"")</f>
        <v>5433.5035170424217</v>
      </c>
      <c r="O158" s="175">
        <f ca="1">IFERROR(IF((VLOOKUP($E158,'Adj NEA Backsheet'!$D$5:$CB$183,O$9,FALSE))="","",(VLOOKUP($E158,'Adj NEA Backsheet'!$D$5:$CB$183,O$9,FALSE))),"")</f>
        <v>5966.9294785725488</v>
      </c>
      <c r="P158" s="123">
        <f ca="1">IFERROR(IF((VLOOKUP($E158,'Adj NEA Backsheet'!$D$5:$CB$183,P$9,FALSE))="","",(VLOOKUP($E158,'Adj NEA Backsheet'!$D$5:$CB$183,P$9,FALSE))),"")</f>
        <v>6043.3195126899736</v>
      </c>
      <c r="Q158" s="124">
        <f ca="1">IFERROR(IF((VLOOKUP($E158,'NEA Backsheet'!$D$5:$CB$183,Q$9,FALSE))="","",(VLOOKUP($E158,'NEA Backsheet'!$D$5:$CB$183,Q$9,FALSE))),"")</f>
        <v>6109.2655985373713</v>
      </c>
      <c r="R158" s="236">
        <f ca="1">IFERROR(IF((VLOOKUP($E158,'NEA Backsheet'!$D$5:$CB$183,R$9,FALSE))="","",(VLOOKUP($E158,'NEA Backsheet'!$D$5:$CB$183,R$9,FALSE))),"")</f>
        <v>0</v>
      </c>
    </row>
    <row r="159" spans="1:18" ht="15" customHeight="1" x14ac:dyDescent="0.3">
      <c r="A159" s="57">
        <v>145</v>
      </c>
      <c r="B159" s="98" t="str">
        <f ca="1">IFERROR(IF((VLOOKUP($E159,'Org List'!$AJ$10:$AL$188,3,FALSE))="","",(VLOOKUP($E159,'Org List'!$AJ$10:$AL$188,3,FALSE))),"")</f>
        <v>London Commissioning Region</v>
      </c>
      <c r="C159" s="99" t="str">
        <f ca="1">IFERROR(IF((VLOOKUP($E159,'Org List'!$AO$10:$AQ$188,3,FALSE))="","",(VLOOKUP($E159,'Org List'!$AO$10:$AQ$188,3,FALSE))),"")</f>
        <v>London Region</v>
      </c>
      <c r="D159" s="114" t="str">
        <f ca="1">IFERROR(IF((VLOOKUP($E159,'Org List'!$AT$10:$AV$188,3,FALSE))="","",(VLOOKUP($E159,'Org List'!$AT$10:$AV$188,3,FALSE))),"")</f>
        <v>NHS England London</v>
      </c>
      <c r="E159" s="98" t="str">
        <f t="shared" ca="1" si="4"/>
        <v>E09000028</v>
      </c>
      <c r="F159" s="100" t="str">
        <f ca="1">IF(E159="","",VLOOKUP(E159,'Org List'!$J$9:$K$488,2,0))</f>
        <v>Southwark</v>
      </c>
      <c r="G159" s="121">
        <f ca="1">IFERROR(IF((VLOOKUP($E159,'Adj NEA Backsheet'!$D$5:$CB$183,G$9,FALSE))="","",(VLOOKUP($E159,'Adj NEA Backsheet'!$D$5:$CB$183,G$9,FALSE))),"")</f>
        <v>6313.623381478239</v>
      </c>
      <c r="H159" s="122">
        <f ca="1">IFERROR(IF((VLOOKUP($E159,'Adj NEA Backsheet'!$D$5:$CB$183,H$9,FALSE))="","",(VLOOKUP($E159,'Adj NEA Backsheet'!$D$5:$CB$183,H$9,FALSE))),"")</f>
        <v>6420.3068606965026</v>
      </c>
      <c r="I159" s="122">
        <f ca="1">IFERROR(IF((VLOOKUP($E159,'Adj NEA Backsheet'!$D$5:$CB$183,I$9,FALSE))="","",(VLOOKUP($E159,'Adj NEA Backsheet'!$D$5:$CB$183,I$9,FALSE))),"")</f>
        <v>6601.4770811713361</v>
      </c>
      <c r="J159" s="123">
        <f ca="1">IFERROR(IF((VLOOKUP($E159,'Adj NEA Backsheet'!$D$5:$CB$183,J$9,FALSE))="","",(VLOOKUP($E159,'Adj NEA Backsheet'!$D$5:$CB$183,J$9,FALSE))),"")</f>
        <v>6425.2812390773433</v>
      </c>
      <c r="K159" s="121">
        <f ca="1">IFERROR(IF((VLOOKUP($E159,'Adj NEA Backsheet'!$D$5:$CB$183,K$9,FALSE))="","",(VLOOKUP($E159,'Adj NEA Backsheet'!$D$5:$CB$183,K$9,FALSE))),"")</f>
        <v>6347.4936328163803</v>
      </c>
      <c r="L159" s="122">
        <f ca="1">IFERROR(IF((VLOOKUP($E159,'Adj NEA Backsheet'!$D$5:$CB$183,L$9,FALSE))="","",(VLOOKUP($E159,'Adj NEA Backsheet'!$D$5:$CB$183,L$9,FALSE))),"")</f>
        <v>6417.305395105479</v>
      </c>
      <c r="M159" s="122">
        <f ca="1">IFERROR(IF((VLOOKUP($E159,'Adj NEA Backsheet'!$D$5:$CB$183,M$9,FALSE))="","",(VLOOKUP($E159,'Adj NEA Backsheet'!$D$5:$CB$183,M$9,FALSE))),"")</f>
        <v>6437.247108874275</v>
      </c>
      <c r="N159" s="124">
        <f ca="1">IFERROR(IF((VLOOKUP($E159,'Adj NEA Backsheet'!$D$5:$CB$183,N$9,FALSE))="","",(VLOOKUP($E159,'Adj NEA Backsheet'!$D$5:$CB$183,N$9,FALSE))),"")</f>
        <v>6289.5573665186721</v>
      </c>
      <c r="O159" s="175">
        <f ca="1">IFERROR(IF((VLOOKUP($E159,'Adj NEA Backsheet'!$D$5:$CB$183,O$9,FALSE))="","",(VLOOKUP($E159,'Adj NEA Backsheet'!$D$5:$CB$183,O$9,FALSE))),"")</f>
        <v>6723.0866130354088</v>
      </c>
      <c r="P159" s="123">
        <f ca="1">IFERROR(IF((VLOOKUP($E159,'Adj NEA Backsheet'!$D$5:$CB$183,P$9,FALSE))="","",(VLOOKUP($E159,'Adj NEA Backsheet'!$D$5:$CB$183,P$9,FALSE))),"")</f>
        <v>6950.0579215436464</v>
      </c>
      <c r="Q159" s="124">
        <f ca="1">IFERROR(IF((VLOOKUP($E159,'NEA Backsheet'!$D$5:$CB$183,Q$9,FALSE))="","",(VLOOKUP($E159,'NEA Backsheet'!$D$5:$CB$183,Q$9,FALSE))),"")</f>
        <v>7373.7977167241097</v>
      </c>
      <c r="R159" s="236">
        <f ca="1">IFERROR(IF((VLOOKUP($E159,'NEA Backsheet'!$D$5:$CB$183,R$9,FALSE))="","",(VLOOKUP($E159,'NEA Backsheet'!$D$5:$CB$183,R$9,FALSE))),"")</f>
        <v>0</v>
      </c>
    </row>
    <row r="160" spans="1:18" ht="15" customHeight="1" x14ac:dyDescent="0.3">
      <c r="A160" s="57">
        <v>146</v>
      </c>
      <c r="B160" s="98" t="str">
        <f ca="1">IFERROR(IF((VLOOKUP($E160,'Org List'!$AJ$10:$AL$188,3,FALSE))="","",(VLOOKUP($E160,'Org List'!$AJ$10:$AL$188,3,FALSE))),"")</f>
        <v>North of England Commissioning Region</v>
      </c>
      <c r="C160" s="99" t="str">
        <f ca="1">IFERROR(IF((VLOOKUP($E160,'Org List'!$AO$10:$AQ$188,3,FALSE))="","",(VLOOKUP($E160,'Org List'!$AO$10:$AQ$188,3,FALSE))),"")</f>
        <v>North West Region</v>
      </c>
      <c r="D160" s="114" t="str">
        <f ca="1">IFERROR(IF((VLOOKUP($E160,'Org List'!$AT$10:$AV$188,3,FALSE))="","",(VLOOKUP($E160,'Org List'!$AT$10:$AV$188,3,FALSE))),"")</f>
        <v>NHS England North (Cheshire And Merseyside)</v>
      </c>
      <c r="E160" s="98" t="str">
        <f t="shared" ca="1" si="4"/>
        <v>E08000013</v>
      </c>
      <c r="F160" s="100" t="str">
        <f ca="1">IF(E160="","",VLOOKUP(E160,'Org List'!$J$9:$K$488,2,0))</f>
        <v>St. Helens</v>
      </c>
      <c r="G160" s="121">
        <f ca="1">IFERROR(IF((VLOOKUP($E160,'Adj NEA Backsheet'!$D$5:$CB$183,G$9,FALSE))="","",(VLOOKUP($E160,'Adj NEA Backsheet'!$D$5:$CB$183,G$9,FALSE))),"")</f>
        <v>6825.0378657808469</v>
      </c>
      <c r="H160" s="122">
        <f ca="1">IFERROR(IF((VLOOKUP($E160,'Adj NEA Backsheet'!$D$5:$CB$183,H$9,FALSE))="","",(VLOOKUP($E160,'Adj NEA Backsheet'!$D$5:$CB$183,H$9,FALSE))),"")</f>
        <v>6688.5922252734454</v>
      </c>
      <c r="I160" s="122">
        <f ca="1">IFERROR(IF((VLOOKUP($E160,'Adj NEA Backsheet'!$D$5:$CB$183,I$9,FALSE))="","",(VLOOKUP($E160,'Adj NEA Backsheet'!$D$5:$CB$183,I$9,FALSE))),"")</f>
        <v>7104.8104838163563</v>
      </c>
      <c r="J160" s="123">
        <f ca="1">IFERROR(IF((VLOOKUP($E160,'Adj NEA Backsheet'!$D$5:$CB$183,J$9,FALSE))="","",(VLOOKUP($E160,'Adj NEA Backsheet'!$D$5:$CB$183,J$9,FALSE))),"")</f>
        <v>6746.1108342301777</v>
      </c>
      <c r="K160" s="121">
        <f ca="1">IFERROR(IF((VLOOKUP($E160,'Adj NEA Backsheet'!$D$5:$CB$183,K$9,FALSE))="","",(VLOOKUP($E160,'Adj NEA Backsheet'!$D$5:$CB$183,K$9,FALSE))),"")</f>
        <v>6776.7801957186066</v>
      </c>
      <c r="L160" s="122">
        <f ca="1">IFERROR(IF((VLOOKUP($E160,'Adj NEA Backsheet'!$D$5:$CB$183,L$9,FALSE))="","",(VLOOKUP($E160,'Adj NEA Backsheet'!$D$5:$CB$183,L$9,FALSE))),"")</f>
        <v>6839.6730610195027</v>
      </c>
      <c r="M160" s="122">
        <f ca="1">IFERROR(IF((VLOOKUP($E160,'Adj NEA Backsheet'!$D$5:$CB$183,M$9,FALSE))="","",(VLOOKUP($E160,'Adj NEA Backsheet'!$D$5:$CB$183,M$9,FALSE))),"")</f>
        <v>7240.065542391274</v>
      </c>
      <c r="N160" s="124">
        <f ca="1">IFERROR(IF((VLOOKUP($E160,'Adj NEA Backsheet'!$D$5:$CB$183,N$9,FALSE))="","",(VLOOKUP($E160,'Adj NEA Backsheet'!$D$5:$CB$183,N$9,FALSE))),"")</f>
        <v>7093.7893430340428</v>
      </c>
      <c r="O160" s="175">
        <f ca="1">IFERROR(IF((VLOOKUP($E160,'Adj NEA Backsheet'!$D$5:$CB$183,O$9,FALSE))="","",(VLOOKUP($E160,'Adj NEA Backsheet'!$D$5:$CB$183,O$9,FALSE))),"")</f>
        <v>6977.4893792101884</v>
      </c>
      <c r="P160" s="123">
        <f ca="1">IFERROR(IF((VLOOKUP($E160,'Adj NEA Backsheet'!$D$5:$CB$183,P$9,FALSE))="","",(VLOOKUP($E160,'Adj NEA Backsheet'!$D$5:$CB$183,P$9,FALSE))),"")</f>
        <v>7102.4495119348039</v>
      </c>
      <c r="Q160" s="124">
        <f ca="1">IFERROR(IF((VLOOKUP($E160,'NEA Backsheet'!$D$5:$CB$183,Q$9,FALSE))="","",(VLOOKUP($E160,'NEA Backsheet'!$D$5:$CB$183,Q$9,FALSE))),"")</f>
        <v>7135.1088307331302</v>
      </c>
      <c r="R160" s="236">
        <f ca="1">IFERROR(IF((VLOOKUP($E160,'NEA Backsheet'!$D$5:$CB$183,R$9,FALSE))="","",(VLOOKUP($E160,'NEA Backsheet'!$D$5:$CB$183,R$9,FALSE))),"")</f>
        <v>0</v>
      </c>
    </row>
    <row r="161" spans="1:18" ht="15" customHeight="1" x14ac:dyDescent="0.3">
      <c r="A161" s="57">
        <v>147</v>
      </c>
      <c r="B161" s="98" t="str">
        <f ca="1">IFERROR(IF((VLOOKUP($E161,'Org List'!$AJ$10:$AL$188,3,FALSE))="","",(VLOOKUP($E161,'Org List'!$AJ$10:$AL$188,3,FALSE))),"")</f>
        <v>Midlands and East of England Commissioning Region</v>
      </c>
      <c r="C161" s="99" t="str">
        <f ca="1">IFERROR(IF((VLOOKUP($E161,'Org List'!$AO$10:$AQ$188,3,FALSE))="","",(VLOOKUP($E161,'Org List'!$AO$10:$AQ$188,3,FALSE))),"")</f>
        <v>West Midlands Region</v>
      </c>
      <c r="D161" s="114" t="str">
        <f ca="1">IFERROR(IF((VLOOKUP($E161,'Org List'!$AT$10:$AV$188,3,FALSE))="","",(VLOOKUP($E161,'Org List'!$AT$10:$AV$188,3,FALSE))),"")</f>
        <v>NHS England Midlands And East (North Midlands)</v>
      </c>
      <c r="E161" s="98" t="str">
        <f t="shared" ca="1" si="4"/>
        <v>E10000028</v>
      </c>
      <c r="F161" s="100" t="str">
        <f ca="1">IF(E161="","",VLOOKUP(E161,'Org List'!$J$9:$K$488,2,0))</f>
        <v>Staffordshire</v>
      </c>
      <c r="G161" s="121">
        <f ca="1">IFERROR(IF((VLOOKUP($E161,'Adj NEA Backsheet'!$D$5:$CB$183,G$9,FALSE))="","",(VLOOKUP($E161,'Adj NEA Backsheet'!$D$5:$CB$183,G$9,FALSE))),"")</f>
        <v>23808.040723285187</v>
      </c>
      <c r="H161" s="122">
        <f ca="1">IFERROR(IF((VLOOKUP($E161,'Adj NEA Backsheet'!$D$5:$CB$183,H$9,FALSE))="","",(VLOOKUP($E161,'Adj NEA Backsheet'!$D$5:$CB$183,H$9,FALSE))),"")</f>
        <v>23449.764442510714</v>
      </c>
      <c r="I161" s="122">
        <f ca="1">IFERROR(IF((VLOOKUP($E161,'Adj NEA Backsheet'!$D$5:$CB$183,I$9,FALSE))="","",(VLOOKUP($E161,'Adj NEA Backsheet'!$D$5:$CB$183,I$9,FALSE))),"")</f>
        <v>24707.079333182239</v>
      </c>
      <c r="J161" s="123">
        <f ca="1">IFERROR(IF((VLOOKUP($E161,'Adj NEA Backsheet'!$D$5:$CB$183,J$9,FALSE))="","",(VLOOKUP($E161,'Adj NEA Backsheet'!$D$5:$CB$183,J$9,FALSE))),"")</f>
        <v>24820.626155105696</v>
      </c>
      <c r="K161" s="121">
        <f ca="1">IFERROR(IF((VLOOKUP($E161,'Adj NEA Backsheet'!$D$5:$CB$183,K$9,FALSE))="","",(VLOOKUP($E161,'Adj NEA Backsheet'!$D$5:$CB$183,K$9,FALSE))),"")</f>
        <v>24500.631589386299</v>
      </c>
      <c r="L161" s="122">
        <f ca="1">IFERROR(IF((VLOOKUP($E161,'Adj NEA Backsheet'!$D$5:$CB$183,L$9,FALSE))="","",(VLOOKUP($E161,'Adj NEA Backsheet'!$D$5:$CB$183,L$9,FALSE))),"")</f>
        <v>24832.5909694777</v>
      </c>
      <c r="M161" s="122">
        <f ca="1">IFERROR(IF((VLOOKUP($E161,'Adj NEA Backsheet'!$D$5:$CB$183,M$9,FALSE))="","",(VLOOKUP($E161,'Adj NEA Backsheet'!$D$5:$CB$183,M$9,FALSE))),"")</f>
        <v>24869.825898161871</v>
      </c>
      <c r="N161" s="124">
        <f ca="1">IFERROR(IF((VLOOKUP($E161,'Adj NEA Backsheet'!$D$5:$CB$183,N$9,FALSE))="","",(VLOOKUP($E161,'Adj NEA Backsheet'!$D$5:$CB$183,N$9,FALSE))),"")</f>
        <v>24355.874308263112</v>
      </c>
      <c r="O161" s="175">
        <f ca="1">IFERROR(IF((VLOOKUP($E161,'Adj NEA Backsheet'!$D$5:$CB$183,O$9,FALSE))="","",(VLOOKUP($E161,'Adj NEA Backsheet'!$D$5:$CB$183,O$9,FALSE))),"")</f>
        <v>26031.173386634757</v>
      </c>
      <c r="P161" s="123">
        <f ca="1">IFERROR(IF((VLOOKUP($E161,'Adj NEA Backsheet'!$D$5:$CB$183,P$9,FALSE))="","",(VLOOKUP($E161,'Adj NEA Backsheet'!$D$5:$CB$183,P$9,FALSE))),"")</f>
        <v>26492.831739784247</v>
      </c>
      <c r="Q161" s="124">
        <f ca="1">IFERROR(IF((VLOOKUP($E161,'NEA Backsheet'!$D$5:$CB$183,Q$9,FALSE))="","",(VLOOKUP($E161,'NEA Backsheet'!$D$5:$CB$183,Q$9,FALSE))),"")</f>
        <v>28311.102041325477</v>
      </c>
      <c r="R161" s="236">
        <f ca="1">IFERROR(IF((VLOOKUP($E161,'NEA Backsheet'!$D$5:$CB$183,R$9,FALSE))="","",(VLOOKUP($E161,'NEA Backsheet'!$D$5:$CB$183,R$9,FALSE))),"")</f>
        <v>0</v>
      </c>
    </row>
    <row r="162" spans="1:18" ht="15" customHeight="1" x14ac:dyDescent="0.3">
      <c r="A162" s="57">
        <v>148</v>
      </c>
      <c r="B162" s="98" t="str">
        <f ca="1">IFERROR(IF((VLOOKUP($E162,'Org List'!$AJ$10:$AL$188,3,FALSE))="","",(VLOOKUP($E162,'Org List'!$AJ$10:$AL$188,3,FALSE))),"")</f>
        <v>North of England Commissioning Region</v>
      </c>
      <c r="C162" s="99" t="str">
        <f ca="1">IFERROR(IF((VLOOKUP($E162,'Org List'!$AO$10:$AQ$188,3,FALSE))="","",(VLOOKUP($E162,'Org List'!$AO$10:$AQ$188,3,FALSE))),"")</f>
        <v>North West Region</v>
      </c>
      <c r="D162" s="114" t="str">
        <f ca="1">IFERROR(IF((VLOOKUP($E162,'Org List'!$AT$10:$AV$188,3,FALSE))="","",(VLOOKUP($E162,'Org List'!$AT$10:$AV$188,3,FALSE))),"")</f>
        <v>NHS England North (Greater Manchester)</v>
      </c>
      <c r="E162" s="98" t="str">
        <f t="shared" ca="1" si="4"/>
        <v>E08000007</v>
      </c>
      <c r="F162" s="100" t="str">
        <f ca="1">IF(E162="","",VLOOKUP(E162,'Org List'!$J$9:$K$488,2,0))</f>
        <v>Stockport</v>
      </c>
      <c r="G162" s="121">
        <f ca="1">IFERROR(IF((VLOOKUP($E162,'Adj NEA Backsheet'!$D$5:$CB$183,G$9,FALSE))="","",(VLOOKUP($E162,'Adj NEA Backsheet'!$D$5:$CB$183,G$9,FALSE))),"")</f>
        <v>10650.405600368658</v>
      </c>
      <c r="H162" s="122">
        <f ca="1">IFERROR(IF((VLOOKUP($E162,'Adj NEA Backsheet'!$D$5:$CB$183,H$9,FALSE))="","",(VLOOKUP($E162,'Adj NEA Backsheet'!$D$5:$CB$183,H$9,FALSE))),"")</f>
        <v>10326.973886116321</v>
      </c>
      <c r="I162" s="122">
        <f ca="1">IFERROR(IF((VLOOKUP($E162,'Adj NEA Backsheet'!$D$5:$CB$183,I$9,FALSE))="","",(VLOOKUP($E162,'Adj NEA Backsheet'!$D$5:$CB$183,I$9,FALSE))),"")</f>
        <v>10842.584272807886</v>
      </c>
      <c r="J162" s="123">
        <f ca="1">IFERROR(IF((VLOOKUP($E162,'Adj NEA Backsheet'!$D$5:$CB$183,J$9,FALSE))="","",(VLOOKUP($E162,'Adj NEA Backsheet'!$D$5:$CB$183,J$9,FALSE))),"")</f>
        <v>10471.672764285418</v>
      </c>
      <c r="K162" s="121">
        <f ca="1">IFERROR(IF((VLOOKUP($E162,'Adj NEA Backsheet'!$D$5:$CB$183,K$9,FALSE))="","",(VLOOKUP($E162,'Adj NEA Backsheet'!$D$5:$CB$183,K$9,FALSE))),"")</f>
        <v>10397.858858142226</v>
      </c>
      <c r="L162" s="122">
        <f ca="1">IFERROR(IF((VLOOKUP($E162,'Adj NEA Backsheet'!$D$5:$CB$183,L$9,FALSE))="","",(VLOOKUP($E162,'Adj NEA Backsheet'!$D$5:$CB$183,L$9,FALSE))),"")</f>
        <v>10402.89379888417</v>
      </c>
      <c r="M162" s="122">
        <f ca="1">IFERROR(IF((VLOOKUP($E162,'Adj NEA Backsheet'!$D$5:$CB$183,M$9,FALSE))="","",(VLOOKUP($E162,'Adj NEA Backsheet'!$D$5:$CB$183,M$9,FALSE))),"")</f>
        <v>10882.021210172925</v>
      </c>
      <c r="N162" s="124">
        <f ca="1">IFERROR(IF((VLOOKUP($E162,'Adj NEA Backsheet'!$D$5:$CB$183,N$9,FALSE))="","",(VLOOKUP($E162,'Adj NEA Backsheet'!$D$5:$CB$183,N$9,FALSE))),"")</f>
        <v>10415.654466888556</v>
      </c>
      <c r="O162" s="175">
        <f ca="1">IFERROR(IF((VLOOKUP($E162,'Adj NEA Backsheet'!$D$5:$CB$183,O$9,FALSE))="","",(VLOOKUP($E162,'Adj NEA Backsheet'!$D$5:$CB$183,O$9,FALSE))),"")</f>
        <v>10966.656321600214</v>
      </c>
      <c r="P162" s="123">
        <f ca="1">IFERROR(IF((VLOOKUP($E162,'Adj NEA Backsheet'!$D$5:$CB$183,P$9,FALSE))="","",(VLOOKUP($E162,'Adj NEA Backsheet'!$D$5:$CB$183,P$9,FALSE))),"")</f>
        <v>10708.117695420209</v>
      </c>
      <c r="Q162" s="124">
        <f ca="1">IFERROR(IF((VLOOKUP($E162,'NEA Backsheet'!$D$5:$CB$183,Q$9,FALSE))="","",(VLOOKUP($E162,'NEA Backsheet'!$D$5:$CB$183,Q$9,FALSE))),"")</f>
        <v>10573.677886674926</v>
      </c>
      <c r="R162" s="236">
        <f ca="1">IFERROR(IF((VLOOKUP($E162,'NEA Backsheet'!$D$5:$CB$183,R$9,FALSE))="","",(VLOOKUP($E162,'NEA Backsheet'!$D$5:$CB$183,R$9,FALSE))),"")</f>
        <v>0</v>
      </c>
    </row>
    <row r="163" spans="1:18" ht="15" customHeight="1" x14ac:dyDescent="0.3">
      <c r="A163" s="57">
        <v>149</v>
      </c>
      <c r="B163" s="98" t="str">
        <f ca="1">IFERROR(IF((VLOOKUP($E163,'Org List'!$AJ$10:$AL$188,3,FALSE))="","",(VLOOKUP($E163,'Org List'!$AJ$10:$AL$188,3,FALSE))),"")</f>
        <v>North of England Commissioning Region</v>
      </c>
      <c r="C163" s="99" t="str">
        <f ca="1">IFERROR(IF((VLOOKUP($E163,'Org List'!$AO$10:$AQ$188,3,FALSE))="","",(VLOOKUP($E163,'Org List'!$AO$10:$AQ$188,3,FALSE))),"")</f>
        <v>North East Region</v>
      </c>
      <c r="D163" s="114" t="str">
        <f ca="1">IFERROR(IF((VLOOKUP($E163,'Org List'!$AT$10:$AV$188,3,FALSE))="","",(VLOOKUP($E163,'Org List'!$AT$10:$AV$188,3,FALSE))),"")</f>
        <v>NHS England North (Cumbria And North East)</v>
      </c>
      <c r="E163" s="98" t="str">
        <f t="shared" ca="1" si="4"/>
        <v>E06000004</v>
      </c>
      <c r="F163" s="100" t="str">
        <f ca="1">IF(E163="","",VLOOKUP(E163,'Org List'!$J$9:$K$488,2,0))</f>
        <v>Stockton-on-Tees</v>
      </c>
      <c r="G163" s="121">
        <f ca="1">IFERROR(IF((VLOOKUP($E163,'Adj NEA Backsheet'!$D$5:$CB$183,G$9,FALSE))="","",(VLOOKUP($E163,'Adj NEA Backsheet'!$D$5:$CB$183,G$9,FALSE))),"")</f>
        <v>6707.1730235423629</v>
      </c>
      <c r="H163" s="122">
        <f ca="1">IFERROR(IF((VLOOKUP($E163,'Adj NEA Backsheet'!$D$5:$CB$183,H$9,FALSE))="","",(VLOOKUP($E163,'Adj NEA Backsheet'!$D$5:$CB$183,H$9,FALSE))),"")</f>
        <v>6653.4608808495959</v>
      </c>
      <c r="I163" s="122">
        <f ca="1">IFERROR(IF((VLOOKUP($E163,'Adj NEA Backsheet'!$D$5:$CB$183,I$9,FALSE))="","",(VLOOKUP($E163,'Adj NEA Backsheet'!$D$5:$CB$183,I$9,FALSE))),"")</f>
        <v>6961.3887920284596</v>
      </c>
      <c r="J163" s="123">
        <f ca="1">IFERROR(IF((VLOOKUP($E163,'Adj NEA Backsheet'!$D$5:$CB$183,J$9,FALSE))="","",(VLOOKUP($E163,'Adj NEA Backsheet'!$D$5:$CB$183,J$9,FALSE))),"")</f>
        <v>6957.1456181643916</v>
      </c>
      <c r="K163" s="121">
        <f ca="1">IFERROR(IF((VLOOKUP($E163,'Adj NEA Backsheet'!$D$5:$CB$183,K$9,FALSE))="","",(VLOOKUP($E163,'Adj NEA Backsheet'!$D$5:$CB$183,K$9,FALSE))),"")</f>
        <v>7013.84809260375</v>
      </c>
      <c r="L163" s="122">
        <f ca="1">IFERROR(IF((VLOOKUP($E163,'Adj NEA Backsheet'!$D$5:$CB$183,L$9,FALSE))="","",(VLOOKUP($E163,'Adj NEA Backsheet'!$D$5:$CB$183,L$9,FALSE))),"")</f>
        <v>6898.1868004613025</v>
      </c>
      <c r="M163" s="122">
        <f ca="1">IFERROR(IF((VLOOKUP($E163,'Adj NEA Backsheet'!$D$5:$CB$183,M$9,FALSE))="","",(VLOOKUP($E163,'Adj NEA Backsheet'!$D$5:$CB$183,M$9,FALSE))),"")</f>
        <v>7170.3404579825019</v>
      </c>
      <c r="N163" s="124">
        <f ca="1">IFERROR(IF((VLOOKUP($E163,'Adj NEA Backsheet'!$D$5:$CB$183,N$9,FALSE))="","",(VLOOKUP($E163,'Adj NEA Backsheet'!$D$5:$CB$183,N$9,FALSE))),"")</f>
        <v>7216.1861685550484</v>
      </c>
      <c r="O163" s="175">
        <f ca="1">IFERROR(IF((VLOOKUP($E163,'Adj NEA Backsheet'!$D$5:$CB$183,O$9,FALSE))="","",(VLOOKUP($E163,'Adj NEA Backsheet'!$D$5:$CB$183,O$9,FALSE))),"")</f>
        <v>7168.6764739875116</v>
      </c>
      <c r="P163" s="123">
        <f ca="1">IFERROR(IF((VLOOKUP($E163,'Adj NEA Backsheet'!$D$5:$CB$183,P$9,FALSE))="","",(VLOOKUP($E163,'Adj NEA Backsheet'!$D$5:$CB$183,P$9,FALSE))),"")</f>
        <v>7041.9619621618949</v>
      </c>
      <c r="Q163" s="124">
        <f ca="1">IFERROR(IF((VLOOKUP($E163,'NEA Backsheet'!$D$5:$CB$183,Q$9,FALSE))="","",(VLOOKUP($E163,'NEA Backsheet'!$D$5:$CB$183,Q$9,FALSE))),"")</f>
        <v>7184.9512549322917</v>
      </c>
      <c r="R163" s="236">
        <f ca="1">IFERROR(IF((VLOOKUP($E163,'NEA Backsheet'!$D$5:$CB$183,R$9,FALSE))="","",(VLOOKUP($E163,'NEA Backsheet'!$D$5:$CB$183,R$9,FALSE))),"")</f>
        <v>0</v>
      </c>
    </row>
    <row r="164" spans="1:18" ht="15" customHeight="1" x14ac:dyDescent="0.3">
      <c r="A164" s="57">
        <v>150</v>
      </c>
      <c r="B164" s="98" t="str">
        <f ca="1">IFERROR(IF((VLOOKUP($E164,'Org List'!$AJ$10:$AL$188,3,FALSE))="","",(VLOOKUP($E164,'Org List'!$AJ$10:$AL$188,3,FALSE))),"")</f>
        <v>Midlands and East of England Commissioning Region</v>
      </c>
      <c r="C164" s="99" t="str">
        <f ca="1">IFERROR(IF((VLOOKUP($E164,'Org List'!$AO$10:$AQ$188,3,FALSE))="","",(VLOOKUP($E164,'Org List'!$AO$10:$AQ$188,3,FALSE))),"")</f>
        <v>West Midlands Region</v>
      </c>
      <c r="D164" s="114" t="str">
        <f ca="1">IFERROR(IF((VLOOKUP($E164,'Org List'!$AT$10:$AV$188,3,FALSE))="","",(VLOOKUP($E164,'Org List'!$AT$10:$AV$188,3,FALSE))),"")</f>
        <v>NHS England Midlands And East (North Midlands)</v>
      </c>
      <c r="E164" s="98" t="str">
        <f t="shared" ca="1" si="4"/>
        <v>E06000021</v>
      </c>
      <c r="F164" s="100" t="str">
        <f ca="1">IF(E164="","",VLOOKUP(E164,'Org List'!$J$9:$K$488,2,0))</f>
        <v>Stoke-on-Trent</v>
      </c>
      <c r="G164" s="121">
        <f ca="1">IFERROR(IF((VLOOKUP($E164,'Adj NEA Backsheet'!$D$5:$CB$183,G$9,FALSE))="","",(VLOOKUP($E164,'Adj NEA Backsheet'!$D$5:$CB$183,G$9,FALSE))),"")</f>
        <v>8893.4191716625392</v>
      </c>
      <c r="H164" s="122">
        <f ca="1">IFERROR(IF((VLOOKUP($E164,'Adj NEA Backsheet'!$D$5:$CB$183,H$9,FALSE))="","",(VLOOKUP($E164,'Adj NEA Backsheet'!$D$5:$CB$183,H$9,FALSE))),"")</f>
        <v>8842.053121290417</v>
      </c>
      <c r="I164" s="122">
        <f ca="1">IFERROR(IF((VLOOKUP($E164,'Adj NEA Backsheet'!$D$5:$CB$183,I$9,FALSE))="","",(VLOOKUP($E164,'Adj NEA Backsheet'!$D$5:$CB$183,I$9,FALSE))),"")</f>
        <v>9009.3362883630944</v>
      </c>
      <c r="J164" s="123">
        <f ca="1">IFERROR(IF((VLOOKUP($E164,'Adj NEA Backsheet'!$D$5:$CB$183,J$9,FALSE))="","",(VLOOKUP($E164,'Adj NEA Backsheet'!$D$5:$CB$183,J$9,FALSE))),"")</f>
        <v>9470.3928714835401</v>
      </c>
      <c r="K164" s="121">
        <f ca="1">IFERROR(IF((VLOOKUP($E164,'Adj NEA Backsheet'!$D$5:$CB$183,K$9,FALSE))="","",(VLOOKUP($E164,'Adj NEA Backsheet'!$D$5:$CB$183,K$9,FALSE))),"")</f>
        <v>9195.9538828541336</v>
      </c>
      <c r="L164" s="122">
        <f ca="1">IFERROR(IF((VLOOKUP($E164,'Adj NEA Backsheet'!$D$5:$CB$183,L$9,FALSE))="","",(VLOOKUP($E164,'Adj NEA Backsheet'!$D$5:$CB$183,L$9,FALSE))),"")</f>
        <v>9296.9316196413256</v>
      </c>
      <c r="M164" s="122">
        <f ca="1">IFERROR(IF((VLOOKUP($E164,'Adj NEA Backsheet'!$D$5:$CB$183,M$9,FALSE))="","",(VLOOKUP($E164,'Adj NEA Backsheet'!$D$5:$CB$183,M$9,FALSE))),"")</f>
        <v>9296.9316196413274</v>
      </c>
      <c r="N164" s="124">
        <f ca="1">IFERROR(IF((VLOOKUP($E164,'Adj NEA Backsheet'!$D$5:$CB$183,N$9,FALSE))="","",(VLOOKUP($E164,'Adj NEA Backsheet'!$D$5:$CB$183,N$9,FALSE))),"")</f>
        <v>9099.5166286822077</v>
      </c>
      <c r="O164" s="175">
        <f ca="1">IFERROR(IF((VLOOKUP($E164,'Adj NEA Backsheet'!$D$5:$CB$183,O$9,FALSE))="","",(VLOOKUP($E164,'Adj NEA Backsheet'!$D$5:$CB$183,O$9,FALSE))),"")</f>
        <v>9965.5053650937316</v>
      </c>
      <c r="P164" s="123">
        <f ca="1">IFERROR(IF((VLOOKUP($E164,'Adj NEA Backsheet'!$D$5:$CB$183,P$9,FALSE))="","",(VLOOKUP($E164,'Adj NEA Backsheet'!$D$5:$CB$183,P$9,FALSE))),"")</f>
        <v>10408.641393059539</v>
      </c>
      <c r="Q164" s="124">
        <f ca="1">IFERROR(IF((VLOOKUP($E164,'NEA Backsheet'!$D$5:$CB$183,Q$9,FALSE))="","",(VLOOKUP($E164,'NEA Backsheet'!$D$5:$CB$183,Q$9,FALSE))),"")</f>
        <v>11331.644073830023</v>
      </c>
      <c r="R164" s="236">
        <f ca="1">IFERROR(IF((VLOOKUP($E164,'NEA Backsheet'!$D$5:$CB$183,R$9,FALSE))="","",(VLOOKUP($E164,'NEA Backsheet'!$D$5:$CB$183,R$9,FALSE))),"")</f>
        <v>0</v>
      </c>
    </row>
    <row r="165" spans="1:18" ht="15" customHeight="1" x14ac:dyDescent="0.3">
      <c r="A165" s="57">
        <v>151</v>
      </c>
      <c r="B165" s="98" t="str">
        <f ca="1">IFERROR(IF((VLOOKUP($E165,'Org List'!$AJ$10:$AL$188,3,FALSE))="","",(VLOOKUP($E165,'Org List'!$AJ$10:$AL$188,3,FALSE))),"")</f>
        <v>Midlands and East of England Commissioning Region</v>
      </c>
      <c r="C165" s="99" t="str">
        <f ca="1">IFERROR(IF((VLOOKUP($E165,'Org List'!$AO$10:$AQ$188,3,FALSE))="","",(VLOOKUP($E165,'Org List'!$AO$10:$AQ$188,3,FALSE))),"")</f>
        <v>East Region</v>
      </c>
      <c r="D165" s="114" t="str">
        <f ca="1">IFERROR(IF((VLOOKUP($E165,'Org List'!$AT$10:$AV$188,3,FALSE))="","",(VLOOKUP($E165,'Org List'!$AT$10:$AV$188,3,FALSE))),"")</f>
        <v>NHS England Midlands And East (East)</v>
      </c>
      <c r="E165" s="98" t="str">
        <f t="shared" ca="1" si="4"/>
        <v>E10000029</v>
      </c>
      <c r="F165" s="100" t="str">
        <f ca="1">IF(E165="","",VLOOKUP(E165,'Org List'!$J$9:$K$488,2,0))</f>
        <v>Suffolk</v>
      </c>
      <c r="G165" s="121">
        <f ca="1">IFERROR(IF((VLOOKUP($E165,'Adj NEA Backsheet'!$D$5:$CB$183,G$9,FALSE))="","",(VLOOKUP($E165,'Adj NEA Backsheet'!$D$5:$CB$183,G$9,FALSE))),"")</f>
        <v>18689.294392371459</v>
      </c>
      <c r="H165" s="122">
        <f ca="1">IFERROR(IF((VLOOKUP($E165,'Adj NEA Backsheet'!$D$5:$CB$183,H$9,FALSE))="","",(VLOOKUP($E165,'Adj NEA Backsheet'!$D$5:$CB$183,H$9,FALSE))),"")</f>
        <v>18304.987390409915</v>
      </c>
      <c r="I165" s="122">
        <f ca="1">IFERROR(IF((VLOOKUP($E165,'Adj NEA Backsheet'!$D$5:$CB$183,I$9,FALSE))="","",(VLOOKUP($E165,'Adj NEA Backsheet'!$D$5:$CB$183,I$9,FALSE))),"")</f>
        <v>19087.96538436885</v>
      </c>
      <c r="J165" s="123">
        <f ca="1">IFERROR(IF((VLOOKUP($E165,'Adj NEA Backsheet'!$D$5:$CB$183,J$9,FALSE))="","",(VLOOKUP($E165,'Adj NEA Backsheet'!$D$5:$CB$183,J$9,FALSE))),"")</f>
        <v>19347.198964828145</v>
      </c>
      <c r="K165" s="121">
        <f ca="1">IFERROR(IF((VLOOKUP($E165,'Adj NEA Backsheet'!$D$5:$CB$183,K$9,FALSE))="","",(VLOOKUP($E165,'Adj NEA Backsheet'!$D$5:$CB$183,K$9,FALSE))),"")</f>
        <v>19200.51019695928</v>
      </c>
      <c r="L165" s="122">
        <f ca="1">IFERROR(IF((VLOOKUP($E165,'Adj NEA Backsheet'!$D$5:$CB$183,L$9,FALSE))="","",(VLOOKUP($E165,'Adj NEA Backsheet'!$D$5:$CB$183,L$9,FALSE))),"")</f>
        <v>18740.054368897319</v>
      </c>
      <c r="M165" s="122">
        <f ca="1">IFERROR(IF((VLOOKUP($E165,'Adj NEA Backsheet'!$D$5:$CB$183,M$9,FALSE))="","",(VLOOKUP($E165,'Adj NEA Backsheet'!$D$5:$CB$183,M$9,FALSE))),"")</f>
        <v>19997.357475156659</v>
      </c>
      <c r="N165" s="124">
        <f ca="1">IFERROR(IF((VLOOKUP($E165,'Adj NEA Backsheet'!$D$5:$CB$183,N$9,FALSE))="","",(VLOOKUP($E165,'Adj NEA Backsheet'!$D$5:$CB$183,N$9,FALSE))),"")</f>
        <v>20140.254746193375</v>
      </c>
      <c r="O165" s="175">
        <f ca="1">IFERROR(IF((VLOOKUP($E165,'Adj NEA Backsheet'!$D$5:$CB$183,O$9,FALSE))="","",(VLOOKUP($E165,'Adj NEA Backsheet'!$D$5:$CB$183,O$9,FALSE))),"")</f>
        <v>18706.732226667147</v>
      </c>
      <c r="P165" s="123">
        <f ca="1">IFERROR(IF((VLOOKUP($E165,'Adj NEA Backsheet'!$D$5:$CB$183,P$9,FALSE))="","",(VLOOKUP($E165,'Adj NEA Backsheet'!$D$5:$CB$183,P$9,FALSE))),"")</f>
        <v>18695.434540612154</v>
      </c>
      <c r="Q165" s="124">
        <f ca="1">IFERROR(IF((VLOOKUP($E165,'NEA Backsheet'!$D$5:$CB$183,Q$9,FALSE))="","",(VLOOKUP($E165,'NEA Backsheet'!$D$5:$CB$183,Q$9,FALSE))),"")</f>
        <v>20156.634988227743</v>
      </c>
      <c r="R165" s="236">
        <f ca="1">IFERROR(IF((VLOOKUP($E165,'NEA Backsheet'!$D$5:$CB$183,R$9,FALSE))="","",(VLOOKUP($E165,'NEA Backsheet'!$D$5:$CB$183,R$9,FALSE))),"")</f>
        <v>0</v>
      </c>
    </row>
    <row r="166" spans="1:18" ht="15" customHeight="1" x14ac:dyDescent="0.3">
      <c r="A166" s="57">
        <v>152</v>
      </c>
      <c r="B166" s="98" t="str">
        <f ca="1">IFERROR(IF((VLOOKUP($E166,'Org List'!$AJ$10:$AL$188,3,FALSE))="","",(VLOOKUP($E166,'Org List'!$AJ$10:$AL$188,3,FALSE))),"")</f>
        <v>North of England Commissioning Region</v>
      </c>
      <c r="C166" s="99" t="str">
        <f ca="1">IFERROR(IF((VLOOKUP($E166,'Org List'!$AO$10:$AQ$188,3,FALSE))="","",(VLOOKUP($E166,'Org List'!$AO$10:$AQ$188,3,FALSE))),"")</f>
        <v>North East Region</v>
      </c>
      <c r="D166" s="114" t="str">
        <f ca="1">IFERROR(IF((VLOOKUP($E166,'Org List'!$AT$10:$AV$188,3,FALSE))="","",(VLOOKUP($E166,'Org List'!$AT$10:$AV$188,3,FALSE))),"")</f>
        <v>NHS England North (Cumbria And North East)</v>
      </c>
      <c r="E166" s="98" t="str">
        <f t="shared" ca="1" si="4"/>
        <v>E08000024</v>
      </c>
      <c r="F166" s="100" t="str">
        <f ca="1">IF(E166="","",VLOOKUP(E166,'Org List'!$J$9:$K$488,2,0))</f>
        <v>Sunderland</v>
      </c>
      <c r="G166" s="121">
        <f ca="1">IFERROR(IF((VLOOKUP($E166,'Adj NEA Backsheet'!$D$5:$CB$183,G$9,FALSE))="","",(VLOOKUP($E166,'Adj NEA Backsheet'!$D$5:$CB$183,G$9,FALSE))),"")</f>
        <v>8115.5013008444812</v>
      </c>
      <c r="H166" s="122">
        <f ca="1">IFERROR(IF((VLOOKUP($E166,'Adj NEA Backsheet'!$D$5:$CB$183,H$9,FALSE))="","",(VLOOKUP($E166,'Adj NEA Backsheet'!$D$5:$CB$183,H$9,FALSE))),"")</f>
        <v>8024.4886432536769</v>
      </c>
      <c r="I166" s="122">
        <f ca="1">IFERROR(IF((VLOOKUP($E166,'Adj NEA Backsheet'!$D$5:$CB$183,I$9,FALSE))="","",(VLOOKUP($E166,'Adj NEA Backsheet'!$D$5:$CB$183,I$9,FALSE))),"")</f>
        <v>8810.1129649313079</v>
      </c>
      <c r="J166" s="123">
        <f ca="1">IFERROR(IF((VLOOKUP($E166,'Adj NEA Backsheet'!$D$5:$CB$183,J$9,FALSE))="","",(VLOOKUP($E166,'Adj NEA Backsheet'!$D$5:$CB$183,J$9,FALSE))),"")</f>
        <v>8727.1673999256891</v>
      </c>
      <c r="K166" s="121">
        <f ca="1">IFERROR(IF((VLOOKUP($E166,'Adj NEA Backsheet'!$D$5:$CB$183,K$9,FALSE))="","",(VLOOKUP($E166,'Adj NEA Backsheet'!$D$5:$CB$183,K$9,FALSE))),"")</f>
        <v>8449.3213072615545</v>
      </c>
      <c r="L166" s="122">
        <f ca="1">IFERROR(IF((VLOOKUP($E166,'Adj NEA Backsheet'!$D$5:$CB$183,L$9,FALSE))="","",(VLOOKUP($E166,'Adj NEA Backsheet'!$D$5:$CB$183,L$9,FALSE))),"")</f>
        <v>8400.6923217346466</v>
      </c>
      <c r="M166" s="122">
        <f ca="1">IFERROR(IF((VLOOKUP($E166,'Adj NEA Backsheet'!$D$5:$CB$183,M$9,FALSE))="","",(VLOOKUP($E166,'Adj NEA Backsheet'!$D$5:$CB$183,M$9,FALSE))),"")</f>
        <v>8780.0527375170423</v>
      </c>
      <c r="N166" s="124">
        <f ca="1">IFERROR(IF((VLOOKUP($E166,'Adj NEA Backsheet'!$D$5:$CB$183,N$9,FALSE))="","",(VLOOKUP($E166,'Adj NEA Backsheet'!$D$5:$CB$183,N$9,FALSE))),"")</f>
        <v>8770.9931159715525</v>
      </c>
      <c r="O166" s="175">
        <f ca="1">IFERROR(IF((VLOOKUP($E166,'Adj NEA Backsheet'!$D$5:$CB$183,O$9,FALSE))="","",(VLOOKUP($E166,'Adj NEA Backsheet'!$D$5:$CB$183,O$9,FALSE))),"")</f>
        <v>8670.4712558510873</v>
      </c>
      <c r="P166" s="123">
        <f ca="1">IFERROR(IF((VLOOKUP($E166,'Adj NEA Backsheet'!$D$5:$CB$183,P$9,FALSE))="","",(VLOOKUP($E166,'Adj NEA Backsheet'!$D$5:$CB$183,P$9,FALSE))),"")</f>
        <v>8514.5160228188342</v>
      </c>
      <c r="Q166" s="124">
        <f ca="1">IFERROR(IF((VLOOKUP($E166,'NEA Backsheet'!$D$5:$CB$183,Q$9,FALSE))="","",(VLOOKUP($E166,'NEA Backsheet'!$D$5:$CB$183,Q$9,FALSE))),"")</f>
        <v>8741.8431171025986</v>
      </c>
      <c r="R166" s="236">
        <f ca="1">IFERROR(IF((VLOOKUP($E166,'NEA Backsheet'!$D$5:$CB$183,R$9,FALSE))="","",(VLOOKUP($E166,'NEA Backsheet'!$D$5:$CB$183,R$9,FALSE))),"")</f>
        <v>0</v>
      </c>
    </row>
    <row r="167" spans="1:18" ht="15" customHeight="1" x14ac:dyDescent="0.3">
      <c r="A167" s="57">
        <v>153</v>
      </c>
      <c r="B167" s="98" t="str">
        <f ca="1">IFERROR(IF((VLOOKUP($E167,'Org List'!$AJ$10:$AL$188,3,FALSE))="","",(VLOOKUP($E167,'Org List'!$AJ$10:$AL$188,3,FALSE))),"")</f>
        <v>South East England Commissioning Region</v>
      </c>
      <c r="C167" s="99" t="str">
        <f ca="1">IFERROR(IF((VLOOKUP($E167,'Org List'!$AO$10:$AQ$188,3,FALSE))="","",(VLOOKUP($E167,'Org List'!$AO$10:$AQ$188,3,FALSE))),"")</f>
        <v>South East Region</v>
      </c>
      <c r="D167" s="114" t="str">
        <f ca="1">IFERROR(IF((VLOOKUP($E167,'Org List'!$AT$10:$AV$188,3,FALSE))="","",(VLOOKUP($E167,'Org List'!$AT$10:$AV$188,3,FALSE))),"")</f>
        <v>NHS England South East (Kent, Surrey and Sussex)</v>
      </c>
      <c r="E167" s="98" t="str">
        <f t="shared" ca="1" si="4"/>
        <v>E10000030</v>
      </c>
      <c r="F167" s="100" t="str">
        <f ca="1">IF(E167="","",VLOOKUP(E167,'Org List'!$J$9:$K$488,2,0))</f>
        <v>Surrey</v>
      </c>
      <c r="G167" s="121">
        <f ca="1">IFERROR(IF((VLOOKUP($E167,'Adj NEA Backsheet'!$D$5:$CB$183,G$9,FALSE))="","",(VLOOKUP($E167,'Adj NEA Backsheet'!$D$5:$CB$183,G$9,FALSE))),"")</f>
        <v>28398.15297517171</v>
      </c>
      <c r="H167" s="122">
        <f ca="1">IFERROR(IF((VLOOKUP($E167,'Adj NEA Backsheet'!$D$5:$CB$183,H$9,FALSE))="","",(VLOOKUP($E167,'Adj NEA Backsheet'!$D$5:$CB$183,H$9,FALSE))),"")</f>
        <v>28304.949289490207</v>
      </c>
      <c r="I167" s="122">
        <f ca="1">IFERROR(IF((VLOOKUP($E167,'Adj NEA Backsheet'!$D$5:$CB$183,I$9,FALSE))="","",(VLOOKUP($E167,'Adj NEA Backsheet'!$D$5:$CB$183,I$9,FALSE))),"")</f>
        <v>29443.475508121704</v>
      </c>
      <c r="J167" s="123">
        <f ca="1">IFERROR(IF((VLOOKUP($E167,'Adj NEA Backsheet'!$D$5:$CB$183,J$9,FALSE))="","",(VLOOKUP($E167,'Adj NEA Backsheet'!$D$5:$CB$183,J$9,FALSE))),"")</f>
        <v>29241.0433206624</v>
      </c>
      <c r="K167" s="121">
        <f ca="1">IFERROR(IF((VLOOKUP($E167,'Adj NEA Backsheet'!$D$5:$CB$183,K$9,FALSE))="","",(VLOOKUP($E167,'Adj NEA Backsheet'!$D$5:$CB$183,K$9,FALSE))),"")</f>
        <v>28762.556733643571</v>
      </c>
      <c r="L167" s="122">
        <f ca="1">IFERROR(IF((VLOOKUP($E167,'Adj NEA Backsheet'!$D$5:$CB$183,L$9,FALSE))="","",(VLOOKUP($E167,'Adj NEA Backsheet'!$D$5:$CB$183,L$9,FALSE))),"")</f>
        <v>28392.211600268151</v>
      </c>
      <c r="M167" s="122">
        <f ca="1">IFERROR(IF((VLOOKUP($E167,'Adj NEA Backsheet'!$D$5:$CB$183,M$9,FALSE))="","",(VLOOKUP($E167,'Adj NEA Backsheet'!$D$5:$CB$183,M$9,FALSE))),"")</f>
        <v>29134.06850450809</v>
      </c>
      <c r="N167" s="124">
        <f ca="1">IFERROR(IF((VLOOKUP($E167,'Adj NEA Backsheet'!$D$5:$CB$183,N$9,FALSE))="","",(VLOOKUP($E167,'Adj NEA Backsheet'!$D$5:$CB$183,N$9,FALSE))),"")</f>
        <v>28569.393384717769</v>
      </c>
      <c r="O167" s="175">
        <f ca="1">IFERROR(IF((VLOOKUP($E167,'Adj NEA Backsheet'!$D$5:$CB$183,O$9,FALSE))="","",(VLOOKUP($E167,'Adj NEA Backsheet'!$D$5:$CB$183,O$9,FALSE))),"")</f>
        <v>28478.869245212361</v>
      </c>
      <c r="P167" s="123">
        <f ca="1">IFERROR(IF((VLOOKUP($E167,'Adj NEA Backsheet'!$D$5:$CB$183,P$9,FALSE))="","",(VLOOKUP($E167,'Adj NEA Backsheet'!$D$5:$CB$183,P$9,FALSE))),"")</f>
        <v>28500.772995277857</v>
      </c>
      <c r="Q167" s="124">
        <f ca="1">IFERROR(IF((VLOOKUP($E167,'NEA Backsheet'!$D$5:$CB$183,Q$9,FALSE))="","",(VLOOKUP($E167,'NEA Backsheet'!$D$5:$CB$183,Q$9,FALSE))),"")</f>
        <v>30435.986346651407</v>
      </c>
      <c r="R167" s="236">
        <f ca="1">IFERROR(IF((VLOOKUP($E167,'NEA Backsheet'!$D$5:$CB$183,R$9,FALSE))="","",(VLOOKUP($E167,'NEA Backsheet'!$D$5:$CB$183,R$9,FALSE))),"")</f>
        <v>0</v>
      </c>
    </row>
    <row r="168" spans="1:18" ht="15" customHeight="1" x14ac:dyDescent="0.3">
      <c r="A168" s="57">
        <v>154</v>
      </c>
      <c r="B168" s="98" t="str">
        <f ca="1">IFERROR(IF((VLOOKUP($E168,'Org List'!$AJ$10:$AL$188,3,FALSE))="","",(VLOOKUP($E168,'Org List'!$AJ$10:$AL$188,3,FALSE))),"")</f>
        <v>London Commissioning Region</v>
      </c>
      <c r="C168" s="99" t="str">
        <f ca="1">IFERROR(IF((VLOOKUP($E168,'Org List'!$AO$10:$AQ$188,3,FALSE))="","",(VLOOKUP($E168,'Org List'!$AO$10:$AQ$188,3,FALSE))),"")</f>
        <v>London Region</v>
      </c>
      <c r="D168" s="114" t="str">
        <f ca="1">IFERROR(IF((VLOOKUP($E168,'Org List'!$AT$10:$AV$188,3,FALSE))="","",(VLOOKUP($E168,'Org List'!$AT$10:$AV$188,3,FALSE))),"")</f>
        <v>NHS England London</v>
      </c>
      <c r="E168" s="98" t="str">
        <f t="shared" ca="1" si="4"/>
        <v>E09000029</v>
      </c>
      <c r="F168" s="100" t="str">
        <f ca="1">IF(E168="","",VLOOKUP(E168,'Org List'!$J$9:$K$488,2,0))</f>
        <v>Sutton</v>
      </c>
      <c r="G168" s="121">
        <f ca="1">IFERROR(IF((VLOOKUP($E168,'Adj NEA Backsheet'!$D$5:$CB$183,G$9,FALSE))="","",(VLOOKUP($E168,'Adj NEA Backsheet'!$D$5:$CB$183,G$9,FALSE))),"")</f>
        <v>5787.2293399788123</v>
      </c>
      <c r="H168" s="122">
        <f ca="1">IFERROR(IF((VLOOKUP($E168,'Adj NEA Backsheet'!$D$5:$CB$183,H$9,FALSE))="","",(VLOOKUP($E168,'Adj NEA Backsheet'!$D$5:$CB$183,H$9,FALSE))),"")</f>
        <v>5764.0634107834849</v>
      </c>
      <c r="I168" s="122">
        <f ca="1">IFERROR(IF((VLOOKUP($E168,'Adj NEA Backsheet'!$D$5:$CB$183,I$9,FALSE))="","",(VLOOKUP($E168,'Adj NEA Backsheet'!$D$5:$CB$183,I$9,FALSE))),"")</f>
        <v>5864.6997232750018</v>
      </c>
      <c r="J168" s="123">
        <f ca="1">IFERROR(IF((VLOOKUP($E168,'Adj NEA Backsheet'!$D$5:$CB$183,J$9,FALSE))="","",(VLOOKUP($E168,'Adj NEA Backsheet'!$D$5:$CB$183,J$9,FALSE))),"")</f>
        <v>5831.3017751731968</v>
      </c>
      <c r="K168" s="121">
        <f ca="1">IFERROR(IF((VLOOKUP($E168,'Adj NEA Backsheet'!$D$5:$CB$183,K$9,FALSE))="","",(VLOOKUP($E168,'Adj NEA Backsheet'!$D$5:$CB$183,K$9,FALSE))),"")</f>
        <v>5866.9125566114853</v>
      </c>
      <c r="L168" s="122">
        <f ca="1">IFERROR(IF((VLOOKUP($E168,'Adj NEA Backsheet'!$D$5:$CB$183,L$9,FALSE))="","",(VLOOKUP($E168,'Adj NEA Backsheet'!$D$5:$CB$183,L$9,FALSE))),"")</f>
        <v>5872.521697083841</v>
      </c>
      <c r="M168" s="122">
        <f ca="1">IFERROR(IF((VLOOKUP($E168,'Adj NEA Backsheet'!$D$5:$CB$183,M$9,FALSE))="","",(VLOOKUP($E168,'Adj NEA Backsheet'!$D$5:$CB$183,M$9,FALSE))),"")</f>
        <v>5934.0836709452688</v>
      </c>
      <c r="N168" s="124">
        <f ca="1">IFERROR(IF((VLOOKUP($E168,'Adj NEA Backsheet'!$D$5:$CB$183,N$9,FALSE))="","",(VLOOKUP($E168,'Adj NEA Backsheet'!$D$5:$CB$183,N$9,FALSE))),"")</f>
        <v>5783.260700375241</v>
      </c>
      <c r="O168" s="175">
        <f ca="1">IFERROR(IF((VLOOKUP($E168,'Adj NEA Backsheet'!$D$5:$CB$183,O$9,FALSE))="","",(VLOOKUP($E168,'Adj NEA Backsheet'!$D$5:$CB$183,O$9,FALSE))),"")</f>
        <v>5709.7084144495493</v>
      </c>
      <c r="P168" s="123">
        <f ca="1">IFERROR(IF((VLOOKUP($E168,'Adj NEA Backsheet'!$D$5:$CB$183,P$9,FALSE))="","",(VLOOKUP($E168,'Adj NEA Backsheet'!$D$5:$CB$183,P$9,FALSE))),"")</f>
        <v>6000.9649571065311</v>
      </c>
      <c r="Q168" s="124">
        <f ca="1">IFERROR(IF((VLOOKUP($E168,'NEA Backsheet'!$D$5:$CB$183,Q$9,FALSE))="","",(VLOOKUP($E168,'NEA Backsheet'!$D$5:$CB$183,Q$9,FALSE))),"")</f>
        <v>6218.9182836814352</v>
      </c>
      <c r="R168" s="236">
        <f ca="1">IFERROR(IF((VLOOKUP($E168,'NEA Backsheet'!$D$5:$CB$183,R$9,FALSE))="","",(VLOOKUP($E168,'NEA Backsheet'!$D$5:$CB$183,R$9,FALSE))),"")</f>
        <v>0</v>
      </c>
    </row>
    <row r="169" spans="1:18" ht="15" customHeight="1" x14ac:dyDescent="0.3">
      <c r="A169" s="57">
        <v>155</v>
      </c>
      <c r="B169" s="98" t="str">
        <f ca="1">IFERROR(IF((VLOOKUP($E169,'Org List'!$AJ$10:$AL$188,3,FALSE))="","",(VLOOKUP($E169,'Org List'!$AJ$10:$AL$188,3,FALSE))),"")</f>
        <v>South West England Commissioning Region</v>
      </c>
      <c r="C169" s="99" t="str">
        <f ca="1">IFERROR(IF((VLOOKUP($E169,'Org List'!$AO$10:$AQ$188,3,FALSE))="","",(VLOOKUP($E169,'Org List'!$AO$10:$AQ$188,3,FALSE))),"")</f>
        <v>South West Region</v>
      </c>
      <c r="D169" s="114" t="str">
        <f ca="1">IFERROR(IF((VLOOKUP($E169,'Org List'!$AT$10:$AV$188,3,FALSE))="","",(VLOOKUP($E169,'Org List'!$AT$10:$AV$188,3,FALSE))),"")</f>
        <v>NHS England South West (South West North)</v>
      </c>
      <c r="E169" s="98" t="str">
        <f t="shared" ca="1" si="4"/>
        <v>E06000030</v>
      </c>
      <c r="F169" s="100" t="str">
        <f ca="1">IF(E169="","",VLOOKUP(E169,'Org List'!$J$9:$K$488,2,0))</f>
        <v>Swindon</v>
      </c>
      <c r="G169" s="121">
        <f ca="1">IFERROR(IF((VLOOKUP($E169,'Adj NEA Backsheet'!$D$5:$CB$183,G$9,FALSE))="","",(VLOOKUP($E169,'Adj NEA Backsheet'!$D$5:$CB$183,G$9,FALSE))),"")</f>
        <v>6307.6141577570415</v>
      </c>
      <c r="H169" s="122">
        <f ca="1">IFERROR(IF((VLOOKUP($E169,'Adj NEA Backsheet'!$D$5:$CB$183,H$9,FALSE))="","",(VLOOKUP($E169,'Adj NEA Backsheet'!$D$5:$CB$183,H$9,FALSE))),"")</f>
        <v>6558.2884201246616</v>
      </c>
      <c r="I169" s="122">
        <f ca="1">IFERROR(IF((VLOOKUP($E169,'Adj NEA Backsheet'!$D$5:$CB$183,I$9,FALSE))="","",(VLOOKUP($E169,'Adj NEA Backsheet'!$D$5:$CB$183,I$9,FALSE))),"")</f>
        <v>7029.6960619840474</v>
      </c>
      <c r="J169" s="123">
        <f ca="1">IFERROR(IF((VLOOKUP($E169,'Adj NEA Backsheet'!$D$5:$CB$183,J$9,FALSE))="","",(VLOOKUP($E169,'Adj NEA Backsheet'!$D$5:$CB$183,J$9,FALSE))),"")</f>
        <v>7267.7737551163591</v>
      </c>
      <c r="K169" s="121">
        <f ca="1">IFERROR(IF((VLOOKUP($E169,'Adj NEA Backsheet'!$D$5:$CB$183,K$9,FALSE))="","",(VLOOKUP($E169,'Adj NEA Backsheet'!$D$5:$CB$183,K$9,FALSE))),"")</f>
        <v>6565.8346069635863</v>
      </c>
      <c r="L169" s="122">
        <f ca="1">IFERROR(IF((VLOOKUP($E169,'Adj NEA Backsheet'!$D$5:$CB$183,L$9,FALSE))="","",(VLOOKUP($E169,'Adj NEA Backsheet'!$D$5:$CB$183,L$9,FALSE))),"")</f>
        <v>6681.1627813450013</v>
      </c>
      <c r="M169" s="122">
        <f ca="1">IFERROR(IF((VLOOKUP($E169,'Adj NEA Backsheet'!$D$5:$CB$183,M$9,FALSE))="","",(VLOOKUP($E169,'Adj NEA Backsheet'!$D$5:$CB$183,M$9,FALSE))),"")</f>
        <v>6840.8138701713597</v>
      </c>
      <c r="N169" s="124">
        <f ca="1">IFERROR(IF((VLOOKUP($E169,'Adj NEA Backsheet'!$D$5:$CB$183,N$9,FALSE))="","",(VLOOKUP($E169,'Adj NEA Backsheet'!$D$5:$CB$183,N$9,FALSE))),"")</f>
        <v>7025.4610150323861</v>
      </c>
      <c r="O169" s="175">
        <f ca="1">IFERROR(IF((VLOOKUP($E169,'Adj NEA Backsheet'!$D$5:$CB$183,O$9,FALSE))="","",(VLOOKUP($E169,'Adj NEA Backsheet'!$D$5:$CB$183,O$9,FALSE))),"")</f>
        <v>7392.3158199779555</v>
      </c>
      <c r="P169" s="123">
        <f ca="1">IFERROR(IF((VLOOKUP($E169,'Adj NEA Backsheet'!$D$5:$CB$183,P$9,FALSE))="","",(VLOOKUP($E169,'Adj NEA Backsheet'!$D$5:$CB$183,P$9,FALSE))),"")</f>
        <v>7050.7559918950774</v>
      </c>
      <c r="Q169" s="124">
        <f ca="1">IFERROR(IF((VLOOKUP($E169,'NEA Backsheet'!$D$5:$CB$183,Q$9,FALSE))="","",(VLOOKUP($E169,'NEA Backsheet'!$D$5:$CB$183,Q$9,FALSE))),"")</f>
        <v>7392.4689975550882</v>
      </c>
      <c r="R169" s="236">
        <f ca="1">IFERROR(IF((VLOOKUP($E169,'NEA Backsheet'!$D$5:$CB$183,R$9,FALSE))="","",(VLOOKUP($E169,'NEA Backsheet'!$D$5:$CB$183,R$9,FALSE))),"")</f>
        <v>0</v>
      </c>
    </row>
    <row r="170" spans="1:18" ht="15" customHeight="1" x14ac:dyDescent="0.3">
      <c r="A170" s="57">
        <v>156</v>
      </c>
      <c r="B170" s="98" t="str">
        <f ca="1">IFERROR(IF((VLOOKUP($E170,'Org List'!$AJ$10:$AL$188,3,FALSE))="","",(VLOOKUP($E170,'Org List'!$AJ$10:$AL$188,3,FALSE))),"")</f>
        <v>North of England Commissioning Region</v>
      </c>
      <c r="C170" s="99" t="str">
        <f ca="1">IFERROR(IF((VLOOKUP($E170,'Org List'!$AO$10:$AQ$188,3,FALSE))="","",(VLOOKUP($E170,'Org List'!$AO$10:$AQ$188,3,FALSE))),"")</f>
        <v>North West Region</v>
      </c>
      <c r="D170" s="114" t="str">
        <f ca="1">IFERROR(IF((VLOOKUP($E170,'Org List'!$AT$10:$AV$188,3,FALSE))="","",(VLOOKUP($E170,'Org List'!$AT$10:$AV$188,3,FALSE))),"")</f>
        <v>NHS England North (Greater Manchester)</v>
      </c>
      <c r="E170" s="98" t="str">
        <f t="shared" ca="1" si="4"/>
        <v>E08000008</v>
      </c>
      <c r="F170" s="100" t="str">
        <f ca="1">IF(E170="","",VLOOKUP(E170,'Org List'!$J$9:$K$488,2,0))</f>
        <v>Tameside</v>
      </c>
      <c r="G170" s="121">
        <f ca="1">IFERROR(IF((VLOOKUP($E170,'Adj NEA Backsheet'!$D$5:$CB$183,G$9,FALSE))="","",(VLOOKUP($E170,'Adj NEA Backsheet'!$D$5:$CB$183,G$9,FALSE))),"")</f>
        <v>7006.3055815765765</v>
      </c>
      <c r="H170" s="122">
        <f ca="1">IFERROR(IF((VLOOKUP($E170,'Adj NEA Backsheet'!$D$5:$CB$183,H$9,FALSE))="","",(VLOOKUP($E170,'Adj NEA Backsheet'!$D$5:$CB$183,H$9,FALSE))),"")</f>
        <v>6829.8703335926348</v>
      </c>
      <c r="I170" s="122">
        <f ca="1">IFERROR(IF((VLOOKUP($E170,'Adj NEA Backsheet'!$D$5:$CB$183,I$9,FALSE))="","",(VLOOKUP($E170,'Adj NEA Backsheet'!$D$5:$CB$183,I$9,FALSE))),"")</f>
        <v>7239.3895181282314</v>
      </c>
      <c r="J170" s="123">
        <f ca="1">IFERROR(IF((VLOOKUP($E170,'Adj NEA Backsheet'!$D$5:$CB$183,J$9,FALSE))="","",(VLOOKUP($E170,'Adj NEA Backsheet'!$D$5:$CB$183,J$9,FALSE))),"")</f>
        <v>7063.3223250124101</v>
      </c>
      <c r="K170" s="121">
        <f ca="1">IFERROR(IF((VLOOKUP($E170,'Adj NEA Backsheet'!$D$5:$CB$183,K$9,FALSE))="","",(VLOOKUP($E170,'Adj NEA Backsheet'!$D$5:$CB$183,K$9,FALSE))),"")</f>
        <v>6956.1007483114754</v>
      </c>
      <c r="L170" s="122">
        <f ca="1">IFERROR(IF((VLOOKUP($E170,'Adj NEA Backsheet'!$D$5:$CB$183,L$9,FALSE))="","",(VLOOKUP($E170,'Adj NEA Backsheet'!$D$5:$CB$183,L$9,FALSE))),"")</f>
        <v>7091.51653978801</v>
      </c>
      <c r="M170" s="122">
        <f ca="1">IFERROR(IF((VLOOKUP($E170,'Adj NEA Backsheet'!$D$5:$CB$183,M$9,FALSE))="","",(VLOOKUP($E170,'Adj NEA Backsheet'!$D$5:$CB$183,M$9,FALSE))),"")</f>
        <v>7160.8911096149168</v>
      </c>
      <c r="N170" s="124">
        <f ca="1">IFERROR(IF((VLOOKUP($E170,'Adj NEA Backsheet'!$D$5:$CB$183,N$9,FALSE))="","",(VLOOKUP($E170,'Adj NEA Backsheet'!$D$5:$CB$183,N$9,FALSE))),"")</f>
        <v>6890.067179971822</v>
      </c>
      <c r="O170" s="175">
        <f ca="1">IFERROR(IF((VLOOKUP($E170,'Adj NEA Backsheet'!$D$5:$CB$183,O$9,FALSE))="","",(VLOOKUP($E170,'Adj NEA Backsheet'!$D$5:$CB$183,O$9,FALSE))),"")</f>
        <v>7499.491763994487</v>
      </c>
      <c r="P170" s="123">
        <f ca="1">IFERROR(IF((VLOOKUP($E170,'Adj NEA Backsheet'!$D$5:$CB$183,P$9,FALSE))="","",(VLOOKUP($E170,'Adj NEA Backsheet'!$D$5:$CB$183,P$9,FALSE))),"")</f>
        <v>7207.9456128147831</v>
      </c>
      <c r="Q170" s="124">
        <f ca="1">IFERROR(IF((VLOOKUP($E170,'NEA Backsheet'!$D$5:$CB$183,Q$9,FALSE))="","",(VLOOKUP($E170,'NEA Backsheet'!$D$5:$CB$183,Q$9,FALSE))),"")</f>
        <v>7443.0336264705675</v>
      </c>
      <c r="R170" s="236">
        <f ca="1">IFERROR(IF((VLOOKUP($E170,'NEA Backsheet'!$D$5:$CB$183,R$9,FALSE))="","",(VLOOKUP($E170,'NEA Backsheet'!$D$5:$CB$183,R$9,FALSE))),"")</f>
        <v>0</v>
      </c>
    </row>
    <row r="171" spans="1:18" ht="15" customHeight="1" x14ac:dyDescent="0.3">
      <c r="A171" s="57">
        <v>157</v>
      </c>
      <c r="B171" s="98" t="str">
        <f ca="1">IFERROR(IF((VLOOKUP($E171,'Org List'!$AJ$10:$AL$188,3,FALSE))="","",(VLOOKUP($E171,'Org List'!$AJ$10:$AL$188,3,FALSE))),"")</f>
        <v>Midlands and East of England Commissioning Region</v>
      </c>
      <c r="C171" s="99" t="str">
        <f ca="1">IFERROR(IF((VLOOKUP($E171,'Org List'!$AO$10:$AQ$188,3,FALSE))="","",(VLOOKUP($E171,'Org List'!$AO$10:$AQ$188,3,FALSE))),"")</f>
        <v>West Midlands Region</v>
      </c>
      <c r="D171" s="114" t="str">
        <f ca="1">IFERROR(IF((VLOOKUP($E171,'Org List'!$AT$10:$AV$188,3,FALSE))="","",(VLOOKUP($E171,'Org List'!$AT$10:$AV$188,3,FALSE))),"")</f>
        <v>NHS England Midlands And East (North Midlands)</v>
      </c>
      <c r="E171" s="98" t="str">
        <f t="shared" ca="1" si="4"/>
        <v>E06000020</v>
      </c>
      <c r="F171" s="100" t="str">
        <f ca="1">IF(E171="","",VLOOKUP(E171,'Org List'!$J$9:$K$488,2,0))</f>
        <v>Telford and Wrekin</v>
      </c>
      <c r="G171" s="121">
        <f ca="1">IFERROR(IF((VLOOKUP($E171,'Adj NEA Backsheet'!$D$5:$CB$183,G$9,FALSE))="","",(VLOOKUP($E171,'Adj NEA Backsheet'!$D$5:$CB$183,G$9,FALSE))),"")</f>
        <v>4668.9581282611816</v>
      </c>
      <c r="H171" s="122">
        <f ca="1">IFERROR(IF((VLOOKUP($E171,'Adj NEA Backsheet'!$D$5:$CB$183,H$9,FALSE))="","",(VLOOKUP($E171,'Adj NEA Backsheet'!$D$5:$CB$183,H$9,FALSE))),"")</f>
        <v>4674.5756084038121</v>
      </c>
      <c r="I171" s="122">
        <f ca="1">IFERROR(IF((VLOOKUP($E171,'Adj NEA Backsheet'!$D$5:$CB$183,I$9,FALSE))="","",(VLOOKUP($E171,'Adj NEA Backsheet'!$D$5:$CB$183,I$9,FALSE))),"")</f>
        <v>5031.9217518210753</v>
      </c>
      <c r="J171" s="123">
        <f ca="1">IFERROR(IF((VLOOKUP($E171,'Adj NEA Backsheet'!$D$5:$CB$183,J$9,FALSE))="","",(VLOOKUP($E171,'Adj NEA Backsheet'!$D$5:$CB$183,J$9,FALSE))),"")</f>
        <v>5138.2693698195426</v>
      </c>
      <c r="K171" s="121">
        <f ca="1">IFERROR(IF((VLOOKUP($E171,'Adj NEA Backsheet'!$D$5:$CB$183,K$9,FALSE))="","",(VLOOKUP($E171,'Adj NEA Backsheet'!$D$5:$CB$183,K$9,FALSE))),"")</f>
        <v>4608.6685006634889</v>
      </c>
      <c r="L171" s="122">
        <f ca="1">IFERROR(IF((VLOOKUP($E171,'Adj NEA Backsheet'!$D$5:$CB$183,L$9,FALSE))="","",(VLOOKUP($E171,'Adj NEA Backsheet'!$D$5:$CB$183,L$9,FALSE))),"")</f>
        <v>4559.5526427971945</v>
      </c>
      <c r="M171" s="122">
        <f ca="1">IFERROR(IF((VLOOKUP($E171,'Adj NEA Backsheet'!$D$5:$CB$183,M$9,FALSE))="","",(VLOOKUP($E171,'Adj NEA Backsheet'!$D$5:$CB$183,M$9,FALSE))),"")</f>
        <v>4907.2342652263551</v>
      </c>
      <c r="N171" s="124">
        <f ca="1">IFERROR(IF((VLOOKUP($E171,'Adj NEA Backsheet'!$D$5:$CB$183,N$9,FALSE))="","",(VLOOKUP($E171,'Adj NEA Backsheet'!$D$5:$CB$183,N$9,FALSE))),"")</f>
        <v>4802.8410378273929</v>
      </c>
      <c r="O171" s="175">
        <f ca="1">IFERROR(IF((VLOOKUP($E171,'Adj NEA Backsheet'!$D$5:$CB$183,O$9,FALSE))="","",(VLOOKUP($E171,'Adj NEA Backsheet'!$D$5:$CB$183,O$9,FALSE))),"")</f>
        <v>5497.069513462433</v>
      </c>
      <c r="P171" s="123">
        <f ca="1">IFERROR(IF((VLOOKUP($E171,'Adj NEA Backsheet'!$D$5:$CB$183,P$9,FALSE))="","",(VLOOKUP($E171,'Adj NEA Backsheet'!$D$5:$CB$183,P$9,FALSE))),"")</f>
        <v>5608.0300244050541</v>
      </c>
      <c r="Q171" s="124">
        <f ca="1">IFERROR(IF((VLOOKUP($E171,'NEA Backsheet'!$D$5:$CB$183,Q$9,FALSE))="","",(VLOOKUP($E171,'NEA Backsheet'!$D$5:$CB$183,Q$9,FALSE))),"")</f>
        <v>5878.6457184607871</v>
      </c>
      <c r="R171" s="236">
        <f ca="1">IFERROR(IF((VLOOKUP($E171,'NEA Backsheet'!$D$5:$CB$183,R$9,FALSE))="","",(VLOOKUP($E171,'NEA Backsheet'!$D$5:$CB$183,R$9,FALSE))),"")</f>
        <v>0</v>
      </c>
    </row>
    <row r="172" spans="1:18" ht="15" customHeight="1" x14ac:dyDescent="0.3">
      <c r="A172" s="57">
        <v>158</v>
      </c>
      <c r="B172" s="98" t="str">
        <f ca="1">IFERROR(IF((VLOOKUP($E172,'Org List'!$AJ$10:$AL$188,3,FALSE))="","",(VLOOKUP($E172,'Org List'!$AJ$10:$AL$188,3,FALSE))),"")</f>
        <v>Midlands and East of England Commissioning Region</v>
      </c>
      <c r="C172" s="99" t="str">
        <f ca="1">IFERROR(IF((VLOOKUP($E172,'Org List'!$AO$10:$AQ$188,3,FALSE))="","",(VLOOKUP($E172,'Org List'!$AO$10:$AQ$188,3,FALSE))),"")</f>
        <v>East Region</v>
      </c>
      <c r="D172" s="114" t="str">
        <f ca="1">IFERROR(IF((VLOOKUP($E172,'Org List'!$AT$10:$AV$188,3,FALSE))="","",(VLOOKUP($E172,'Org List'!$AT$10:$AV$188,3,FALSE))),"")</f>
        <v>NHS England Midlands And East (East)</v>
      </c>
      <c r="E172" s="98" t="str">
        <f t="shared" ca="1" si="4"/>
        <v>E06000034</v>
      </c>
      <c r="F172" s="100" t="str">
        <f ca="1">IF(E172="","",VLOOKUP(E172,'Org List'!$J$9:$K$488,2,0))</f>
        <v>Thurrock</v>
      </c>
      <c r="G172" s="121">
        <f ca="1">IFERROR(IF((VLOOKUP($E172,'Adj NEA Backsheet'!$D$5:$CB$183,G$9,FALSE))="","",(VLOOKUP($E172,'Adj NEA Backsheet'!$D$5:$CB$183,G$9,FALSE))),"")</f>
        <v>3930.7945741770536</v>
      </c>
      <c r="H172" s="122">
        <f ca="1">IFERROR(IF((VLOOKUP($E172,'Adj NEA Backsheet'!$D$5:$CB$183,H$9,FALSE))="","",(VLOOKUP($E172,'Adj NEA Backsheet'!$D$5:$CB$183,H$9,FALSE))),"")</f>
        <v>4193.4685584876825</v>
      </c>
      <c r="I172" s="122">
        <f ca="1">IFERROR(IF((VLOOKUP($E172,'Adj NEA Backsheet'!$D$5:$CB$183,I$9,FALSE))="","",(VLOOKUP($E172,'Adj NEA Backsheet'!$D$5:$CB$183,I$9,FALSE))),"")</f>
        <v>4317.3698239676569</v>
      </c>
      <c r="J172" s="123">
        <f ca="1">IFERROR(IF((VLOOKUP($E172,'Adj NEA Backsheet'!$D$5:$CB$183,J$9,FALSE))="","",(VLOOKUP($E172,'Adj NEA Backsheet'!$D$5:$CB$183,J$9,FALSE))),"")</f>
        <v>4426.7671725709542</v>
      </c>
      <c r="K172" s="121">
        <f ca="1">IFERROR(IF((VLOOKUP($E172,'Adj NEA Backsheet'!$D$5:$CB$183,K$9,FALSE))="","",(VLOOKUP($E172,'Adj NEA Backsheet'!$D$5:$CB$183,K$9,FALSE))),"")</f>
        <v>4320.1573673211788</v>
      </c>
      <c r="L172" s="122">
        <f ca="1">IFERROR(IF((VLOOKUP($E172,'Adj NEA Backsheet'!$D$5:$CB$183,L$9,FALSE))="","",(VLOOKUP($E172,'Adj NEA Backsheet'!$D$5:$CB$183,L$9,FALSE))),"")</f>
        <v>4252.6888103381343</v>
      </c>
      <c r="M172" s="122">
        <f ca="1">IFERROR(IF((VLOOKUP($E172,'Adj NEA Backsheet'!$D$5:$CB$183,M$9,FALSE))="","",(VLOOKUP($E172,'Adj NEA Backsheet'!$D$5:$CB$183,M$9,FALSE))),"")</f>
        <v>4388.5741835450899</v>
      </c>
      <c r="N172" s="124">
        <f ca="1">IFERROR(IF((VLOOKUP($E172,'Adj NEA Backsheet'!$D$5:$CB$183,N$9,FALSE))="","",(VLOOKUP($E172,'Adj NEA Backsheet'!$D$5:$CB$183,N$9,FALSE))),"")</f>
        <v>4387.6242115988271</v>
      </c>
      <c r="O172" s="175">
        <f ca="1">IFERROR(IF((VLOOKUP($E172,'Adj NEA Backsheet'!$D$5:$CB$183,O$9,FALSE))="","",(VLOOKUP($E172,'Adj NEA Backsheet'!$D$5:$CB$183,O$9,FALSE))),"")</f>
        <v>4565.2736013772083</v>
      </c>
      <c r="P172" s="123">
        <f ca="1">IFERROR(IF((VLOOKUP($E172,'Adj NEA Backsheet'!$D$5:$CB$183,P$9,FALSE))="","",(VLOOKUP($E172,'Adj NEA Backsheet'!$D$5:$CB$183,P$9,FALSE))),"")</f>
        <v>4606.8566233723704</v>
      </c>
      <c r="Q172" s="124">
        <f ca="1">IFERROR(IF((VLOOKUP($E172,'NEA Backsheet'!$D$5:$CB$183,Q$9,FALSE))="","",(VLOOKUP($E172,'NEA Backsheet'!$D$5:$CB$183,Q$9,FALSE))),"")</f>
        <v>5120.9249290684002</v>
      </c>
      <c r="R172" s="236">
        <f ca="1">IFERROR(IF((VLOOKUP($E172,'NEA Backsheet'!$D$5:$CB$183,R$9,FALSE))="","",(VLOOKUP($E172,'NEA Backsheet'!$D$5:$CB$183,R$9,FALSE))),"")</f>
        <v>0</v>
      </c>
    </row>
    <row r="173" spans="1:18" ht="15" customHeight="1" x14ac:dyDescent="0.3">
      <c r="A173" s="57">
        <v>159</v>
      </c>
      <c r="B173" s="98" t="str">
        <f ca="1">IFERROR(IF((VLOOKUP($E173,'Org List'!$AJ$10:$AL$188,3,FALSE))="","",(VLOOKUP($E173,'Org List'!$AJ$10:$AL$188,3,FALSE))),"")</f>
        <v>South West England Commissioning Region</v>
      </c>
      <c r="C173" s="99" t="str">
        <f ca="1">IFERROR(IF((VLOOKUP($E173,'Org List'!$AO$10:$AQ$188,3,FALSE))="","",(VLOOKUP($E173,'Org List'!$AO$10:$AQ$188,3,FALSE))),"")</f>
        <v>South West Region</v>
      </c>
      <c r="D173" s="114" t="str">
        <f ca="1">IFERROR(IF((VLOOKUP($E173,'Org List'!$AT$10:$AV$188,3,FALSE))="","",(VLOOKUP($E173,'Org List'!$AT$10:$AV$188,3,FALSE))),"")</f>
        <v>NHS England South West (South West South)</v>
      </c>
      <c r="E173" s="98" t="str">
        <f t="shared" ca="1" si="4"/>
        <v>E06000027</v>
      </c>
      <c r="F173" s="100" t="str">
        <f ca="1">IF(E173="","",VLOOKUP(E173,'Org List'!$J$9:$K$488,2,0))</f>
        <v>Torbay</v>
      </c>
      <c r="G173" s="121">
        <f ca="1">IFERROR(IF((VLOOKUP($E173,'Adj NEA Backsheet'!$D$5:$CB$183,G$9,FALSE))="","",(VLOOKUP($E173,'Adj NEA Backsheet'!$D$5:$CB$183,G$9,FALSE))),"")</f>
        <v>4495.0683648719178</v>
      </c>
      <c r="H173" s="122">
        <f ca="1">IFERROR(IF((VLOOKUP($E173,'Adj NEA Backsheet'!$D$5:$CB$183,H$9,FALSE))="","",(VLOOKUP($E173,'Adj NEA Backsheet'!$D$5:$CB$183,H$9,FALSE))),"")</f>
        <v>4457.0612827624318</v>
      </c>
      <c r="I173" s="122">
        <f ca="1">IFERROR(IF((VLOOKUP($E173,'Adj NEA Backsheet'!$D$5:$CB$183,I$9,FALSE))="","",(VLOOKUP($E173,'Adj NEA Backsheet'!$D$5:$CB$183,I$9,FALSE))),"")</f>
        <v>4767.9397236066907</v>
      </c>
      <c r="J173" s="123">
        <f ca="1">IFERROR(IF((VLOOKUP($E173,'Adj NEA Backsheet'!$D$5:$CB$183,J$9,FALSE))="","",(VLOOKUP($E173,'Adj NEA Backsheet'!$D$5:$CB$183,J$9,FALSE))),"")</f>
        <v>4659.2784503962375</v>
      </c>
      <c r="K173" s="121">
        <f ca="1">IFERROR(IF((VLOOKUP($E173,'Adj NEA Backsheet'!$D$5:$CB$183,K$9,FALSE))="","",(VLOOKUP($E173,'Adj NEA Backsheet'!$D$5:$CB$183,K$9,FALSE))),"")</f>
        <v>4758.1943179375921</v>
      </c>
      <c r="L173" s="122">
        <f ca="1">IFERROR(IF((VLOOKUP($E173,'Adj NEA Backsheet'!$D$5:$CB$183,L$9,FALSE))="","",(VLOOKUP($E173,'Adj NEA Backsheet'!$D$5:$CB$183,L$9,FALSE))),"")</f>
        <v>4760.6306693548668</v>
      </c>
      <c r="M173" s="122">
        <f ca="1">IFERROR(IF((VLOOKUP($E173,'Adj NEA Backsheet'!$D$5:$CB$183,M$9,FALSE))="","",(VLOOKUP($E173,'Adj NEA Backsheet'!$D$5:$CB$183,M$9,FALSE))),"")</f>
        <v>4885.8591322027878</v>
      </c>
      <c r="N173" s="124">
        <f ca="1">IFERROR(IF((VLOOKUP($E173,'Adj NEA Backsheet'!$D$5:$CB$183,N$9,FALSE))="","",(VLOOKUP($E173,'Adj NEA Backsheet'!$D$5:$CB$183,N$9,FALSE))),"")</f>
        <v>4826.8994279047392</v>
      </c>
      <c r="O173" s="175">
        <f ca="1">IFERROR(IF((VLOOKUP($E173,'Adj NEA Backsheet'!$D$5:$CB$183,O$9,FALSE))="","",(VLOOKUP($E173,'Adj NEA Backsheet'!$D$5:$CB$183,O$9,FALSE))),"")</f>
        <v>4702.6455056237273</v>
      </c>
      <c r="P173" s="123">
        <f ca="1">IFERROR(IF((VLOOKUP($E173,'Adj NEA Backsheet'!$D$5:$CB$183,P$9,FALSE))="","",(VLOOKUP($E173,'Adj NEA Backsheet'!$D$5:$CB$183,P$9,FALSE))),"")</f>
        <v>4617.3732060191105</v>
      </c>
      <c r="Q173" s="124">
        <f ca="1">IFERROR(IF((VLOOKUP($E173,'NEA Backsheet'!$D$5:$CB$183,Q$9,FALSE))="","",(VLOOKUP($E173,'NEA Backsheet'!$D$5:$CB$183,Q$9,FALSE))),"")</f>
        <v>4660.2529909631467</v>
      </c>
      <c r="R173" s="236">
        <f ca="1">IFERROR(IF((VLOOKUP($E173,'NEA Backsheet'!$D$5:$CB$183,R$9,FALSE))="","",(VLOOKUP($E173,'NEA Backsheet'!$D$5:$CB$183,R$9,FALSE))),"")</f>
        <v>0</v>
      </c>
    </row>
    <row r="174" spans="1:18" ht="15" customHeight="1" x14ac:dyDescent="0.3">
      <c r="A174" s="57">
        <v>160</v>
      </c>
      <c r="B174" s="98" t="str">
        <f ca="1">IFERROR(IF((VLOOKUP($E174,'Org List'!$AJ$10:$AL$188,3,FALSE))="","",(VLOOKUP($E174,'Org List'!$AJ$10:$AL$188,3,FALSE))),"")</f>
        <v>London Commissioning Region</v>
      </c>
      <c r="C174" s="99" t="str">
        <f ca="1">IFERROR(IF((VLOOKUP($E174,'Org List'!$AO$10:$AQ$188,3,FALSE))="","",(VLOOKUP($E174,'Org List'!$AO$10:$AQ$188,3,FALSE))),"")</f>
        <v>London Region</v>
      </c>
      <c r="D174" s="114" t="str">
        <f ca="1">IFERROR(IF((VLOOKUP($E174,'Org List'!$AT$10:$AV$188,3,FALSE))="","",(VLOOKUP($E174,'Org List'!$AT$10:$AV$188,3,FALSE))),"")</f>
        <v>NHS England London</v>
      </c>
      <c r="E174" s="98" t="str">
        <f t="shared" ref="E174:E192" ca="1" si="5">IF($A174&gt;$U$5-1,"",INDIRECT("'Comms by AT'!D"&amp;$A174+$U$4))</f>
        <v>E09000030</v>
      </c>
      <c r="F174" s="100" t="str">
        <f ca="1">IF(E174="","",VLOOKUP(E174,'Org List'!$J$9:$K$488,2,0))</f>
        <v>Tower Hamlets</v>
      </c>
      <c r="G174" s="121">
        <f ca="1">IFERROR(IF((VLOOKUP($E174,'Adj NEA Backsheet'!$D$5:$CB$183,G$9,FALSE))="","",(VLOOKUP($E174,'Adj NEA Backsheet'!$D$5:$CB$183,G$9,FALSE))),"")</f>
        <v>5526.7284844874312</v>
      </c>
      <c r="H174" s="122">
        <f ca="1">IFERROR(IF((VLOOKUP($E174,'Adj NEA Backsheet'!$D$5:$CB$183,H$9,FALSE))="","",(VLOOKUP($E174,'Adj NEA Backsheet'!$D$5:$CB$183,H$9,FALSE))),"")</f>
        <v>5880.8292455545588</v>
      </c>
      <c r="I174" s="122">
        <f ca="1">IFERROR(IF((VLOOKUP($E174,'Adj NEA Backsheet'!$D$5:$CB$183,I$9,FALSE))="","",(VLOOKUP($E174,'Adj NEA Backsheet'!$D$5:$CB$183,I$9,FALSE))),"")</f>
        <v>6309.6580213991465</v>
      </c>
      <c r="J174" s="123">
        <f ca="1">IFERROR(IF((VLOOKUP($E174,'Adj NEA Backsheet'!$D$5:$CB$183,J$9,FALSE))="","",(VLOOKUP($E174,'Adj NEA Backsheet'!$D$5:$CB$183,J$9,FALSE))),"")</f>
        <v>6056.8504003011303</v>
      </c>
      <c r="K174" s="121">
        <f ca="1">IFERROR(IF((VLOOKUP($E174,'Adj NEA Backsheet'!$D$5:$CB$183,K$9,FALSE))="","",(VLOOKUP($E174,'Adj NEA Backsheet'!$D$5:$CB$183,K$9,FALSE))),"")</f>
        <v>6097.000294859241</v>
      </c>
      <c r="L174" s="122">
        <f ca="1">IFERROR(IF((VLOOKUP($E174,'Adj NEA Backsheet'!$D$5:$CB$183,L$9,FALSE))="","",(VLOOKUP($E174,'Adj NEA Backsheet'!$D$5:$CB$183,L$9,FALSE))),"")</f>
        <v>6161.4582083698915</v>
      </c>
      <c r="M174" s="122">
        <f ca="1">IFERROR(IF((VLOOKUP($E174,'Adj NEA Backsheet'!$D$5:$CB$183,M$9,FALSE))="","",(VLOOKUP($E174,'Adj NEA Backsheet'!$D$5:$CB$183,M$9,FALSE))),"")</f>
        <v>6200.7680316851383</v>
      </c>
      <c r="N174" s="124">
        <f ca="1">IFERROR(IF((VLOOKUP($E174,'Adj NEA Backsheet'!$D$5:$CB$183,N$9,FALSE))="","",(VLOOKUP($E174,'Adj NEA Backsheet'!$D$5:$CB$183,N$9,FALSE))),"")</f>
        <v>6064.6521360532824</v>
      </c>
      <c r="O174" s="175">
        <f ca="1">IFERROR(IF((VLOOKUP($E174,'Adj NEA Backsheet'!$D$5:$CB$183,O$9,FALSE))="","",(VLOOKUP($E174,'Adj NEA Backsheet'!$D$5:$CB$183,O$9,FALSE))),"")</f>
        <v>6381.1955730926757</v>
      </c>
      <c r="P174" s="123">
        <f ca="1">IFERROR(IF((VLOOKUP($E174,'Adj NEA Backsheet'!$D$5:$CB$183,P$9,FALSE))="","",(VLOOKUP($E174,'Adj NEA Backsheet'!$D$5:$CB$183,P$9,FALSE))),"")</f>
        <v>6709.5705781428051</v>
      </c>
      <c r="Q174" s="124">
        <f ca="1">IFERROR(IF((VLOOKUP($E174,'NEA Backsheet'!$D$5:$CB$183,Q$9,FALSE))="","",(VLOOKUP($E174,'NEA Backsheet'!$D$5:$CB$183,Q$9,FALSE))),"")</f>
        <v>7253.8327046033592</v>
      </c>
      <c r="R174" s="236">
        <f ca="1">IFERROR(IF((VLOOKUP($E174,'NEA Backsheet'!$D$5:$CB$183,R$9,FALSE))="","",(VLOOKUP($E174,'NEA Backsheet'!$D$5:$CB$183,R$9,FALSE))),"")</f>
        <v>0</v>
      </c>
    </row>
    <row r="175" spans="1:18" ht="15" customHeight="1" x14ac:dyDescent="0.3">
      <c r="A175" s="57">
        <v>161</v>
      </c>
      <c r="B175" s="98" t="str">
        <f ca="1">IFERROR(IF((VLOOKUP($E175,'Org List'!$AJ$10:$AL$188,3,FALSE))="","",(VLOOKUP($E175,'Org List'!$AJ$10:$AL$188,3,FALSE))),"")</f>
        <v>North of England Commissioning Region</v>
      </c>
      <c r="C175" s="99" t="str">
        <f ca="1">IFERROR(IF((VLOOKUP($E175,'Org List'!$AO$10:$AQ$188,3,FALSE))="","",(VLOOKUP($E175,'Org List'!$AO$10:$AQ$188,3,FALSE))),"")</f>
        <v>North West Region</v>
      </c>
      <c r="D175" s="114" t="str">
        <f ca="1">IFERROR(IF((VLOOKUP($E175,'Org List'!$AT$10:$AV$188,3,FALSE))="","",(VLOOKUP($E175,'Org List'!$AT$10:$AV$188,3,FALSE))),"")</f>
        <v>NHS England North (Greater Manchester)</v>
      </c>
      <c r="E175" s="98" t="str">
        <f t="shared" ca="1" si="5"/>
        <v>E08000009</v>
      </c>
      <c r="F175" s="100" t="str">
        <f ca="1">IF(E175="","",VLOOKUP(E175,'Org List'!$J$9:$K$488,2,0))</f>
        <v>Trafford</v>
      </c>
      <c r="G175" s="121">
        <f ca="1">IFERROR(IF((VLOOKUP($E175,'Adj NEA Backsheet'!$D$5:$CB$183,G$9,FALSE))="","",(VLOOKUP($E175,'Adj NEA Backsheet'!$D$5:$CB$183,G$9,FALSE))),"")</f>
        <v>6733.0399525447428</v>
      </c>
      <c r="H175" s="122">
        <f ca="1">IFERROR(IF((VLOOKUP($E175,'Adj NEA Backsheet'!$D$5:$CB$183,H$9,FALSE))="","",(VLOOKUP($E175,'Adj NEA Backsheet'!$D$5:$CB$183,H$9,FALSE))),"")</f>
        <v>6832.2836781931856</v>
      </c>
      <c r="I175" s="122">
        <f ca="1">IFERROR(IF((VLOOKUP($E175,'Adj NEA Backsheet'!$D$5:$CB$183,I$9,FALSE))="","",(VLOOKUP($E175,'Adj NEA Backsheet'!$D$5:$CB$183,I$9,FALSE))),"")</f>
        <v>7197.9304601848235</v>
      </c>
      <c r="J175" s="123">
        <f ca="1">IFERROR(IF((VLOOKUP($E175,'Adj NEA Backsheet'!$D$5:$CB$183,J$9,FALSE))="","",(VLOOKUP($E175,'Adj NEA Backsheet'!$D$5:$CB$183,J$9,FALSE))),"")</f>
        <v>7185.6430927468427</v>
      </c>
      <c r="K175" s="121">
        <f ca="1">IFERROR(IF((VLOOKUP($E175,'Adj NEA Backsheet'!$D$5:$CB$183,K$9,FALSE))="","",(VLOOKUP($E175,'Adj NEA Backsheet'!$D$5:$CB$183,K$9,FALSE))),"")</f>
        <v>6971.027537040557</v>
      </c>
      <c r="L175" s="122">
        <f ca="1">IFERROR(IF((VLOOKUP($E175,'Adj NEA Backsheet'!$D$5:$CB$183,L$9,FALSE))="","",(VLOOKUP($E175,'Adj NEA Backsheet'!$D$5:$CB$183,L$9,FALSE))),"")</f>
        <v>7033.5582736271681</v>
      </c>
      <c r="M175" s="122">
        <f ca="1">IFERROR(IF((VLOOKUP($E175,'Adj NEA Backsheet'!$D$5:$CB$183,M$9,FALSE))="","",(VLOOKUP($E175,'Adj NEA Backsheet'!$D$5:$CB$183,M$9,FALSE))),"")</f>
        <v>7056.7245254058244</v>
      </c>
      <c r="N175" s="124">
        <f ca="1">IFERROR(IF((VLOOKUP($E175,'Adj NEA Backsheet'!$D$5:$CB$183,N$9,FALSE))="","",(VLOOKUP($E175,'Adj NEA Backsheet'!$D$5:$CB$183,N$9,FALSE))),"")</f>
        <v>6891.4323808860481</v>
      </c>
      <c r="O175" s="175">
        <f ca="1">IFERROR(IF((VLOOKUP($E175,'Adj NEA Backsheet'!$D$5:$CB$183,O$9,FALSE))="","",(VLOOKUP($E175,'Adj NEA Backsheet'!$D$5:$CB$183,O$9,FALSE))),"")</f>
        <v>7128.3842289019867</v>
      </c>
      <c r="P175" s="123">
        <f ca="1">IFERROR(IF((VLOOKUP($E175,'Adj NEA Backsheet'!$D$5:$CB$183,P$9,FALSE))="","",(VLOOKUP($E175,'Adj NEA Backsheet'!$D$5:$CB$183,P$9,FALSE))),"")</f>
        <v>7238.1550227587149</v>
      </c>
      <c r="Q175" s="124">
        <f ca="1">IFERROR(IF((VLOOKUP($E175,'NEA Backsheet'!$D$5:$CB$183,Q$9,FALSE))="","",(VLOOKUP($E175,'NEA Backsheet'!$D$5:$CB$183,Q$9,FALSE))),"")</f>
        <v>7463.6094982851628</v>
      </c>
      <c r="R175" s="236">
        <f ca="1">IFERROR(IF((VLOOKUP($E175,'NEA Backsheet'!$D$5:$CB$183,R$9,FALSE))="","",(VLOOKUP($E175,'NEA Backsheet'!$D$5:$CB$183,R$9,FALSE))),"")</f>
        <v>0</v>
      </c>
    </row>
    <row r="176" spans="1:18" ht="15" customHeight="1" x14ac:dyDescent="0.3">
      <c r="A176" s="57">
        <v>162</v>
      </c>
      <c r="B176" s="98" t="str">
        <f ca="1">IFERROR(IF((VLOOKUP($E176,'Org List'!$AJ$10:$AL$188,3,FALSE))="","",(VLOOKUP($E176,'Org List'!$AJ$10:$AL$188,3,FALSE))),"")</f>
        <v>North of England Commissioning Region</v>
      </c>
      <c r="C176" s="99" t="str">
        <f ca="1">IFERROR(IF((VLOOKUP($E176,'Org List'!$AO$10:$AQ$188,3,FALSE))="","",(VLOOKUP($E176,'Org List'!$AO$10:$AQ$188,3,FALSE))),"")</f>
        <v>Yorkshire and The Humber Region</v>
      </c>
      <c r="D176" s="114" t="str">
        <f ca="1">IFERROR(IF((VLOOKUP($E176,'Org List'!$AT$10:$AV$188,3,FALSE))="","",(VLOOKUP($E176,'Org List'!$AT$10:$AV$188,3,FALSE))),"")</f>
        <v>NHS England North (Yorkshire And Humber)</v>
      </c>
      <c r="E176" s="98" t="str">
        <f t="shared" ca="1" si="5"/>
        <v>E08000036</v>
      </c>
      <c r="F176" s="100" t="str">
        <f ca="1">IF(E176="","",VLOOKUP(E176,'Org List'!$J$9:$K$488,2,0))</f>
        <v>Wakefield</v>
      </c>
      <c r="G176" s="121">
        <f ca="1">IFERROR(IF((VLOOKUP($E176,'Adj NEA Backsheet'!$D$5:$CB$183,G$9,FALSE))="","",(VLOOKUP($E176,'Adj NEA Backsheet'!$D$5:$CB$183,G$9,FALSE))),"")</f>
        <v>10572.960848383729</v>
      </c>
      <c r="H176" s="122">
        <f ca="1">IFERROR(IF((VLOOKUP($E176,'Adj NEA Backsheet'!$D$5:$CB$183,H$9,FALSE))="","",(VLOOKUP($E176,'Adj NEA Backsheet'!$D$5:$CB$183,H$9,FALSE))),"")</f>
        <v>10041.767969560055</v>
      </c>
      <c r="I176" s="122">
        <f ca="1">IFERROR(IF((VLOOKUP($E176,'Adj NEA Backsheet'!$D$5:$CB$183,I$9,FALSE))="","",(VLOOKUP($E176,'Adj NEA Backsheet'!$D$5:$CB$183,I$9,FALSE))),"")</f>
        <v>9980.7654795199342</v>
      </c>
      <c r="J176" s="123">
        <f ca="1">IFERROR(IF((VLOOKUP($E176,'Adj NEA Backsheet'!$D$5:$CB$183,J$9,FALSE))="","",(VLOOKUP($E176,'Adj NEA Backsheet'!$D$5:$CB$183,J$9,FALSE))),"")</f>
        <v>9936.5517572545377</v>
      </c>
      <c r="K176" s="121">
        <f ca="1">IFERROR(IF((VLOOKUP($E176,'Adj NEA Backsheet'!$D$5:$CB$183,K$9,FALSE))="","",(VLOOKUP($E176,'Adj NEA Backsheet'!$D$5:$CB$183,K$9,FALSE))),"")</f>
        <v>10759.744701529711</v>
      </c>
      <c r="L176" s="122">
        <f ca="1">IFERROR(IF((VLOOKUP($E176,'Adj NEA Backsheet'!$D$5:$CB$183,L$9,FALSE))="","",(VLOOKUP($E176,'Adj NEA Backsheet'!$D$5:$CB$183,L$9,FALSE))),"")</f>
        <v>10196.948106556138</v>
      </c>
      <c r="M176" s="122">
        <f ca="1">IFERROR(IF((VLOOKUP($E176,'Adj NEA Backsheet'!$D$5:$CB$183,M$9,FALSE))="","",(VLOOKUP($E176,'Adj NEA Backsheet'!$D$5:$CB$183,M$9,FALSE))),"")</f>
        <v>10415.434614704589</v>
      </c>
      <c r="N176" s="124">
        <f ca="1">IFERROR(IF((VLOOKUP($E176,'Adj NEA Backsheet'!$D$5:$CB$183,N$9,FALSE))="","",(VLOOKUP($E176,'Adj NEA Backsheet'!$D$5:$CB$183,N$9,FALSE))),"")</f>
        <v>11494.646145978561</v>
      </c>
      <c r="O176" s="175">
        <f ca="1">IFERROR(IF((VLOOKUP($E176,'Adj NEA Backsheet'!$D$5:$CB$183,O$9,FALSE))="","",(VLOOKUP($E176,'Adj NEA Backsheet'!$D$5:$CB$183,O$9,FALSE))),"")</f>
        <v>10085.027805133564</v>
      </c>
      <c r="P176" s="123">
        <f ca="1">IFERROR(IF((VLOOKUP($E176,'Adj NEA Backsheet'!$D$5:$CB$183,P$9,FALSE))="","",(VLOOKUP($E176,'Adj NEA Backsheet'!$D$5:$CB$183,P$9,FALSE))),"")</f>
        <v>9673.9745389075888</v>
      </c>
      <c r="Q176" s="124">
        <f ca="1">IFERROR(IF((VLOOKUP($E176,'NEA Backsheet'!$D$5:$CB$183,Q$9,FALSE))="","",(VLOOKUP($E176,'NEA Backsheet'!$D$5:$CB$183,Q$9,FALSE))),"")</f>
        <v>10190.341430516548</v>
      </c>
      <c r="R176" s="236">
        <f ca="1">IFERROR(IF((VLOOKUP($E176,'NEA Backsheet'!$D$5:$CB$183,R$9,FALSE))="","",(VLOOKUP($E176,'NEA Backsheet'!$D$5:$CB$183,R$9,FALSE))),"")</f>
        <v>0</v>
      </c>
    </row>
    <row r="177" spans="1:18" ht="15" customHeight="1" x14ac:dyDescent="0.3">
      <c r="A177" s="57">
        <v>163</v>
      </c>
      <c r="B177" s="98" t="str">
        <f ca="1">IFERROR(IF((VLOOKUP($E177,'Org List'!$AJ$10:$AL$188,3,FALSE))="","",(VLOOKUP($E177,'Org List'!$AJ$10:$AL$188,3,FALSE))),"")</f>
        <v>Midlands and East of England Commissioning Region</v>
      </c>
      <c r="C177" s="99" t="str">
        <f ca="1">IFERROR(IF((VLOOKUP($E177,'Org List'!$AO$10:$AQ$188,3,FALSE))="","",(VLOOKUP($E177,'Org List'!$AO$10:$AQ$188,3,FALSE))),"")</f>
        <v>West Midlands Region</v>
      </c>
      <c r="D177" s="114" t="str">
        <f ca="1">IFERROR(IF((VLOOKUP($E177,'Org List'!$AT$10:$AV$188,3,FALSE))="","",(VLOOKUP($E177,'Org List'!$AT$10:$AV$188,3,FALSE))),"")</f>
        <v>NHS England Midlands And East (West Midlands)</v>
      </c>
      <c r="E177" s="98" t="str">
        <f t="shared" ca="1" si="5"/>
        <v>E08000030</v>
      </c>
      <c r="F177" s="100" t="str">
        <f ca="1">IF(E177="","",VLOOKUP(E177,'Org List'!$J$9:$K$488,2,0))</f>
        <v>Walsall</v>
      </c>
      <c r="G177" s="121">
        <f ca="1">IFERROR(IF((VLOOKUP($E177,'Adj NEA Backsheet'!$D$5:$CB$183,G$9,FALSE))="","",(VLOOKUP($E177,'Adj NEA Backsheet'!$D$5:$CB$183,G$9,FALSE))),"")</f>
        <v>8517.1331647129155</v>
      </c>
      <c r="H177" s="122">
        <f ca="1">IFERROR(IF((VLOOKUP($E177,'Adj NEA Backsheet'!$D$5:$CB$183,H$9,FALSE))="","",(VLOOKUP($E177,'Adj NEA Backsheet'!$D$5:$CB$183,H$9,FALSE))),"")</f>
        <v>8815.4806108611028</v>
      </c>
      <c r="I177" s="122">
        <f ca="1">IFERROR(IF((VLOOKUP($E177,'Adj NEA Backsheet'!$D$5:$CB$183,I$9,FALSE))="","",(VLOOKUP($E177,'Adj NEA Backsheet'!$D$5:$CB$183,I$9,FALSE))),"")</f>
        <v>9031.0428442676002</v>
      </c>
      <c r="J177" s="123">
        <f ca="1">IFERROR(IF((VLOOKUP($E177,'Adj NEA Backsheet'!$D$5:$CB$183,J$9,FALSE))="","",(VLOOKUP($E177,'Adj NEA Backsheet'!$D$5:$CB$183,J$9,FALSE))),"")</f>
        <v>8925.1955923985843</v>
      </c>
      <c r="K177" s="121">
        <f ca="1">IFERROR(IF((VLOOKUP($E177,'Adj NEA Backsheet'!$D$5:$CB$183,K$9,FALSE))="","",(VLOOKUP($E177,'Adj NEA Backsheet'!$D$5:$CB$183,K$9,FALSE))),"")</f>
        <v>8863.5141687936684</v>
      </c>
      <c r="L177" s="122">
        <f ca="1">IFERROR(IF((VLOOKUP($E177,'Adj NEA Backsheet'!$D$5:$CB$183,L$9,FALSE))="","",(VLOOKUP($E177,'Adj NEA Backsheet'!$D$5:$CB$183,L$9,FALSE))),"")</f>
        <v>8892.5537684492137</v>
      </c>
      <c r="M177" s="122">
        <f ca="1">IFERROR(IF((VLOOKUP($E177,'Adj NEA Backsheet'!$D$5:$CB$183,M$9,FALSE))="","",(VLOOKUP($E177,'Adj NEA Backsheet'!$D$5:$CB$183,M$9,FALSE))),"")</f>
        <v>9300.7914596072496</v>
      </c>
      <c r="N177" s="124">
        <f ca="1">IFERROR(IF((VLOOKUP($E177,'Adj NEA Backsheet'!$D$5:$CB$183,N$9,FALSE))="","",(VLOOKUP($E177,'Adj NEA Backsheet'!$D$5:$CB$183,N$9,FALSE))),"")</f>
        <v>9089.4299581188188</v>
      </c>
      <c r="O177" s="175">
        <f ca="1">IFERROR(IF((VLOOKUP($E177,'Adj NEA Backsheet'!$D$5:$CB$183,O$9,FALSE))="","",(VLOOKUP($E177,'Adj NEA Backsheet'!$D$5:$CB$183,O$9,FALSE))),"")</f>
        <v>8732.2134432619914</v>
      </c>
      <c r="P177" s="123">
        <f ca="1">IFERROR(IF((VLOOKUP($E177,'Adj NEA Backsheet'!$D$5:$CB$183,P$9,FALSE))="","",(VLOOKUP($E177,'Adj NEA Backsheet'!$D$5:$CB$183,P$9,FALSE))),"")</f>
        <v>8781.5835375047172</v>
      </c>
      <c r="Q177" s="124">
        <f ca="1">IFERROR(IF((VLOOKUP($E177,'NEA Backsheet'!$D$5:$CB$183,Q$9,FALSE))="","",(VLOOKUP($E177,'NEA Backsheet'!$D$5:$CB$183,Q$9,FALSE))),"")</f>
        <v>9538.4950204827473</v>
      </c>
      <c r="R177" s="236">
        <f ca="1">IFERROR(IF((VLOOKUP($E177,'NEA Backsheet'!$D$5:$CB$183,R$9,FALSE))="","",(VLOOKUP($E177,'NEA Backsheet'!$D$5:$CB$183,R$9,FALSE))),"")</f>
        <v>0</v>
      </c>
    </row>
    <row r="178" spans="1:18" ht="15" customHeight="1" x14ac:dyDescent="0.3">
      <c r="A178" s="57">
        <v>164</v>
      </c>
      <c r="B178" s="98" t="str">
        <f ca="1">IFERROR(IF((VLOOKUP($E178,'Org List'!$AJ$10:$AL$188,3,FALSE))="","",(VLOOKUP($E178,'Org List'!$AJ$10:$AL$188,3,FALSE))),"")</f>
        <v>London Commissioning Region</v>
      </c>
      <c r="C178" s="99" t="str">
        <f ca="1">IFERROR(IF((VLOOKUP($E178,'Org List'!$AO$10:$AQ$188,3,FALSE))="","",(VLOOKUP($E178,'Org List'!$AO$10:$AQ$188,3,FALSE))),"")</f>
        <v>London Region</v>
      </c>
      <c r="D178" s="114" t="str">
        <f ca="1">IFERROR(IF((VLOOKUP($E178,'Org List'!$AT$10:$AV$188,3,FALSE))="","",(VLOOKUP($E178,'Org List'!$AT$10:$AV$188,3,FALSE))),"")</f>
        <v>NHS England London</v>
      </c>
      <c r="E178" s="98" t="str">
        <f t="shared" ca="1" si="5"/>
        <v>E09000031</v>
      </c>
      <c r="F178" s="100" t="str">
        <f ca="1">IF(E178="","",VLOOKUP(E178,'Org List'!$J$9:$K$488,2,0))</f>
        <v>Waltham Forest</v>
      </c>
      <c r="G178" s="121">
        <f ca="1">IFERROR(IF((VLOOKUP($E178,'Adj NEA Backsheet'!$D$5:$CB$183,G$9,FALSE))="","",(VLOOKUP($E178,'Adj NEA Backsheet'!$D$5:$CB$183,G$9,FALSE))),"")</f>
        <v>5488.528212764144</v>
      </c>
      <c r="H178" s="122">
        <f ca="1">IFERROR(IF((VLOOKUP($E178,'Adj NEA Backsheet'!$D$5:$CB$183,H$9,FALSE))="","",(VLOOKUP($E178,'Adj NEA Backsheet'!$D$5:$CB$183,H$9,FALSE))),"")</f>
        <v>6325.3282476123968</v>
      </c>
      <c r="I178" s="122">
        <f ca="1">IFERROR(IF((VLOOKUP($E178,'Adj NEA Backsheet'!$D$5:$CB$183,I$9,FALSE))="","",(VLOOKUP($E178,'Adj NEA Backsheet'!$D$5:$CB$183,I$9,FALSE))),"")</f>
        <v>6741.6497228455883</v>
      </c>
      <c r="J178" s="123">
        <f ca="1">IFERROR(IF((VLOOKUP($E178,'Adj NEA Backsheet'!$D$5:$CB$183,J$9,FALSE))="","",(VLOOKUP($E178,'Adj NEA Backsheet'!$D$5:$CB$183,J$9,FALSE))),"")</f>
        <v>7365.061074745282</v>
      </c>
      <c r="K178" s="121">
        <f ca="1">IFERROR(IF((VLOOKUP($E178,'Adj NEA Backsheet'!$D$5:$CB$183,K$9,FALSE))="","",(VLOOKUP($E178,'Adj NEA Backsheet'!$D$5:$CB$183,K$9,FALSE))),"")</f>
        <v>6361.3439586107916</v>
      </c>
      <c r="L178" s="122">
        <f ca="1">IFERROR(IF((VLOOKUP($E178,'Adj NEA Backsheet'!$D$5:$CB$183,L$9,FALSE))="","",(VLOOKUP($E178,'Adj NEA Backsheet'!$D$5:$CB$183,L$9,FALSE))),"")</f>
        <v>6429.5187668702856</v>
      </c>
      <c r="M178" s="122">
        <f ca="1">IFERROR(IF((VLOOKUP($E178,'Adj NEA Backsheet'!$D$5:$CB$183,M$9,FALSE))="","",(VLOOKUP($E178,'Adj NEA Backsheet'!$D$5:$CB$183,M$9,FALSE))),"")</f>
        <v>6464.5250753868395</v>
      </c>
      <c r="N178" s="124">
        <f ca="1">IFERROR(IF((VLOOKUP($E178,'Adj NEA Backsheet'!$D$5:$CB$183,N$9,FALSE))="","",(VLOOKUP($E178,'Adj NEA Backsheet'!$D$5:$CB$183,N$9,FALSE))),"")</f>
        <v>6322.9886435561593</v>
      </c>
      <c r="O178" s="175">
        <f ca="1">IFERROR(IF((VLOOKUP($E178,'Adj NEA Backsheet'!$D$5:$CB$183,O$9,FALSE))="","",(VLOOKUP($E178,'Adj NEA Backsheet'!$D$5:$CB$183,O$9,FALSE))),"")</f>
        <v>7363.0642481697651</v>
      </c>
      <c r="P178" s="123">
        <f ca="1">IFERROR(IF((VLOOKUP($E178,'Adj NEA Backsheet'!$D$5:$CB$183,P$9,FALSE))="","",(VLOOKUP($E178,'Adj NEA Backsheet'!$D$5:$CB$183,P$9,FALSE))),"")</f>
        <v>7174.898346412614</v>
      </c>
      <c r="Q178" s="124">
        <f ca="1">IFERROR(IF((VLOOKUP($E178,'NEA Backsheet'!$D$5:$CB$183,Q$9,FALSE))="","",(VLOOKUP($E178,'NEA Backsheet'!$D$5:$CB$183,Q$9,FALSE))),"")</f>
        <v>7620.7210401473176</v>
      </c>
      <c r="R178" s="236">
        <f ca="1">IFERROR(IF((VLOOKUP($E178,'NEA Backsheet'!$D$5:$CB$183,R$9,FALSE))="","",(VLOOKUP($E178,'NEA Backsheet'!$D$5:$CB$183,R$9,FALSE))),"")</f>
        <v>0</v>
      </c>
    </row>
    <row r="179" spans="1:18" ht="15" customHeight="1" x14ac:dyDescent="0.3">
      <c r="A179" s="57">
        <v>165</v>
      </c>
      <c r="B179" s="98" t="str">
        <f ca="1">IFERROR(IF((VLOOKUP($E179,'Org List'!$AJ$10:$AL$188,3,FALSE))="","",(VLOOKUP($E179,'Org List'!$AJ$10:$AL$188,3,FALSE))),"")</f>
        <v>London Commissioning Region</v>
      </c>
      <c r="C179" s="99" t="str">
        <f ca="1">IFERROR(IF((VLOOKUP($E179,'Org List'!$AO$10:$AQ$188,3,FALSE))="","",(VLOOKUP($E179,'Org List'!$AO$10:$AQ$188,3,FALSE))),"")</f>
        <v>London Region</v>
      </c>
      <c r="D179" s="114" t="str">
        <f ca="1">IFERROR(IF((VLOOKUP($E179,'Org List'!$AT$10:$AV$188,3,FALSE))="","",(VLOOKUP($E179,'Org List'!$AT$10:$AV$188,3,FALSE))),"")</f>
        <v>NHS England London</v>
      </c>
      <c r="E179" s="98" t="str">
        <f t="shared" ca="1" si="5"/>
        <v>E09000032</v>
      </c>
      <c r="F179" s="100" t="str">
        <f ca="1">IF(E179="","",VLOOKUP(E179,'Org List'!$J$9:$K$488,2,0))</f>
        <v>Wandsworth</v>
      </c>
      <c r="G179" s="121">
        <f ca="1">IFERROR(IF((VLOOKUP($E179,'Adj NEA Backsheet'!$D$5:$CB$183,G$9,FALSE))="","",(VLOOKUP($E179,'Adj NEA Backsheet'!$D$5:$CB$183,G$9,FALSE))),"")</f>
        <v>6801.1144780456052</v>
      </c>
      <c r="H179" s="122">
        <f ca="1">IFERROR(IF((VLOOKUP($E179,'Adj NEA Backsheet'!$D$5:$CB$183,H$9,FALSE))="","",(VLOOKUP($E179,'Adj NEA Backsheet'!$D$5:$CB$183,H$9,FALSE))),"")</f>
        <v>6766.040168790485</v>
      </c>
      <c r="I179" s="122">
        <f ca="1">IFERROR(IF((VLOOKUP($E179,'Adj NEA Backsheet'!$D$5:$CB$183,I$9,FALSE))="","",(VLOOKUP($E179,'Adj NEA Backsheet'!$D$5:$CB$183,I$9,FALSE))),"")</f>
        <v>7084.2708543834815</v>
      </c>
      <c r="J179" s="123">
        <f ca="1">IFERROR(IF((VLOOKUP($E179,'Adj NEA Backsheet'!$D$5:$CB$183,J$9,FALSE))="","",(VLOOKUP($E179,'Adj NEA Backsheet'!$D$5:$CB$183,J$9,FALSE))),"")</f>
        <v>7035.9758622862682</v>
      </c>
      <c r="K179" s="121">
        <f ca="1">IFERROR(IF((VLOOKUP($E179,'Adj NEA Backsheet'!$D$5:$CB$183,K$9,FALSE))="","",(VLOOKUP($E179,'Adj NEA Backsheet'!$D$5:$CB$183,K$9,FALSE))),"")</f>
        <v>7613.3335840664986</v>
      </c>
      <c r="L179" s="122">
        <f ca="1">IFERROR(IF((VLOOKUP($E179,'Adj NEA Backsheet'!$D$5:$CB$183,L$9,FALSE))="","",(VLOOKUP($E179,'Adj NEA Backsheet'!$D$5:$CB$183,L$9,FALSE))),"")</f>
        <v>7616.7170989288188</v>
      </c>
      <c r="M179" s="122">
        <f ca="1">IFERROR(IF((VLOOKUP($E179,'Adj NEA Backsheet'!$D$5:$CB$183,M$9,FALSE))="","",(VLOOKUP($E179,'Adj NEA Backsheet'!$D$5:$CB$183,M$9,FALSE))),"")</f>
        <v>7703.4407509265711</v>
      </c>
      <c r="N179" s="124">
        <f ca="1">IFERROR(IF((VLOOKUP($E179,'Adj NEA Backsheet'!$D$5:$CB$183,N$9,FALSE))="","",(VLOOKUP($E179,'Adj NEA Backsheet'!$D$5:$CB$183,N$9,FALSE))),"")</f>
        <v>7564.9578439853676</v>
      </c>
      <c r="O179" s="175">
        <f ca="1">IFERROR(IF((VLOOKUP($E179,'Adj NEA Backsheet'!$D$5:$CB$183,O$9,FALSE))="","",(VLOOKUP($E179,'Adj NEA Backsheet'!$D$5:$CB$183,O$9,FALSE))),"")</f>
        <v>6936.7737222848709</v>
      </c>
      <c r="P179" s="123">
        <f ca="1">IFERROR(IF((VLOOKUP($E179,'Adj NEA Backsheet'!$D$5:$CB$183,P$9,FALSE))="","",(VLOOKUP($E179,'Adj NEA Backsheet'!$D$5:$CB$183,P$9,FALSE))),"")</f>
        <v>7190.1126775692173</v>
      </c>
      <c r="Q179" s="124">
        <f ca="1">IFERROR(IF((VLOOKUP($E179,'NEA Backsheet'!$D$5:$CB$183,Q$9,FALSE))="","",(VLOOKUP($E179,'NEA Backsheet'!$D$5:$CB$183,Q$9,FALSE))),"")</f>
        <v>7620.6359628294931</v>
      </c>
      <c r="R179" s="236">
        <f ca="1">IFERROR(IF((VLOOKUP($E179,'NEA Backsheet'!$D$5:$CB$183,R$9,FALSE))="","",(VLOOKUP($E179,'NEA Backsheet'!$D$5:$CB$183,R$9,FALSE))),"")</f>
        <v>0</v>
      </c>
    </row>
    <row r="180" spans="1:18" ht="15" customHeight="1" x14ac:dyDescent="0.3">
      <c r="A180" s="57">
        <v>166</v>
      </c>
      <c r="B180" s="98" t="str">
        <f ca="1">IFERROR(IF((VLOOKUP($E180,'Org List'!$AJ$10:$AL$188,3,FALSE))="","",(VLOOKUP($E180,'Org List'!$AJ$10:$AL$188,3,FALSE))),"")</f>
        <v>North of England Commissioning Region</v>
      </c>
      <c r="C180" s="99" t="str">
        <f ca="1">IFERROR(IF((VLOOKUP($E180,'Org List'!$AO$10:$AQ$188,3,FALSE))="","",(VLOOKUP($E180,'Org List'!$AO$10:$AQ$188,3,FALSE))),"")</f>
        <v>North West Region</v>
      </c>
      <c r="D180" s="114" t="str">
        <f ca="1">IFERROR(IF((VLOOKUP($E180,'Org List'!$AT$10:$AV$188,3,FALSE))="","",(VLOOKUP($E180,'Org List'!$AT$10:$AV$188,3,FALSE))),"")</f>
        <v>NHS England North (Cheshire And Merseyside)</v>
      </c>
      <c r="E180" s="98" t="str">
        <f t="shared" ca="1" si="5"/>
        <v>E06000007</v>
      </c>
      <c r="F180" s="100" t="str">
        <f ca="1">IF(E180="","",VLOOKUP(E180,'Org List'!$J$9:$K$488,2,0))</f>
        <v>Warrington</v>
      </c>
      <c r="G180" s="121">
        <f ca="1">IFERROR(IF((VLOOKUP($E180,'Adj NEA Backsheet'!$D$5:$CB$183,G$9,FALSE))="","",(VLOOKUP($E180,'Adj NEA Backsheet'!$D$5:$CB$183,G$9,FALSE))),"")</f>
        <v>6880.0355431664775</v>
      </c>
      <c r="H180" s="122">
        <f ca="1">IFERROR(IF((VLOOKUP($E180,'Adj NEA Backsheet'!$D$5:$CB$183,H$9,FALSE))="","",(VLOOKUP($E180,'Adj NEA Backsheet'!$D$5:$CB$183,H$9,FALSE))),"")</f>
        <v>6696.856622946515</v>
      </c>
      <c r="I180" s="122">
        <f ca="1">IFERROR(IF((VLOOKUP($E180,'Adj NEA Backsheet'!$D$5:$CB$183,I$9,FALSE))="","",(VLOOKUP($E180,'Adj NEA Backsheet'!$D$5:$CB$183,I$9,FALSE))),"")</f>
        <v>6515.7061962297139</v>
      </c>
      <c r="J180" s="123">
        <f ca="1">IFERROR(IF((VLOOKUP($E180,'Adj NEA Backsheet'!$D$5:$CB$183,J$9,FALSE))="","",(VLOOKUP($E180,'Adj NEA Backsheet'!$D$5:$CB$183,J$9,FALSE))),"")</f>
        <v>5831.0961422140126</v>
      </c>
      <c r="K180" s="121">
        <f ca="1">IFERROR(IF((VLOOKUP($E180,'Adj NEA Backsheet'!$D$5:$CB$183,K$9,FALSE))="","",(VLOOKUP($E180,'Adj NEA Backsheet'!$D$5:$CB$183,K$9,FALSE))),"")</f>
        <v>7105.8489342379962</v>
      </c>
      <c r="L180" s="122">
        <f ca="1">IFERROR(IF((VLOOKUP($E180,'Adj NEA Backsheet'!$D$5:$CB$183,L$9,FALSE))="","",(VLOOKUP($E180,'Adj NEA Backsheet'!$D$5:$CB$183,L$9,FALSE))),"")</f>
        <v>7154.4509341420226</v>
      </c>
      <c r="M180" s="122">
        <f ca="1">IFERROR(IF((VLOOKUP($E180,'Adj NEA Backsheet'!$D$5:$CB$183,M$9,FALSE))="","",(VLOOKUP($E180,'Adj NEA Backsheet'!$D$5:$CB$183,M$9,FALSE))),"")</f>
        <v>7181.4154021330432</v>
      </c>
      <c r="N180" s="124">
        <f ca="1">IFERROR(IF((VLOOKUP($E180,'Adj NEA Backsheet'!$D$5:$CB$183,N$9,FALSE))="","",(VLOOKUP($E180,'Adj NEA Backsheet'!$D$5:$CB$183,N$9,FALSE))),"")</f>
        <v>6745.0648241231138</v>
      </c>
      <c r="O180" s="175">
        <f ca="1">IFERROR(IF((VLOOKUP($E180,'Adj NEA Backsheet'!$D$5:$CB$183,O$9,FALSE))="","",(VLOOKUP($E180,'Adj NEA Backsheet'!$D$5:$CB$183,O$9,FALSE))),"")</f>
        <v>6389.0144975326293</v>
      </c>
      <c r="P180" s="123">
        <f ca="1">IFERROR(IF((VLOOKUP($E180,'Adj NEA Backsheet'!$D$5:$CB$183,P$9,FALSE))="","",(VLOOKUP($E180,'Adj NEA Backsheet'!$D$5:$CB$183,P$9,FALSE))),"")</f>
        <v>6394.3319989669799</v>
      </c>
      <c r="Q180" s="124">
        <f ca="1">IFERROR(IF((VLOOKUP($E180,'NEA Backsheet'!$D$5:$CB$183,Q$9,FALSE))="","",(VLOOKUP($E180,'NEA Backsheet'!$D$5:$CB$183,Q$9,FALSE))),"")</f>
        <v>6082.6134344969851</v>
      </c>
      <c r="R180" s="236">
        <f ca="1">IFERROR(IF((VLOOKUP($E180,'NEA Backsheet'!$D$5:$CB$183,R$9,FALSE))="","",(VLOOKUP($E180,'NEA Backsheet'!$D$5:$CB$183,R$9,FALSE))),"")</f>
        <v>0</v>
      </c>
    </row>
    <row r="181" spans="1:18" ht="15" customHeight="1" x14ac:dyDescent="0.3">
      <c r="A181" s="57">
        <v>167</v>
      </c>
      <c r="B181" s="98" t="str">
        <f ca="1">IFERROR(IF((VLOOKUP($E181,'Org List'!$AJ$10:$AL$188,3,FALSE))="","",(VLOOKUP($E181,'Org List'!$AJ$10:$AL$188,3,FALSE))),"")</f>
        <v>Midlands and East of England Commissioning Region</v>
      </c>
      <c r="C181" s="99" t="str">
        <f ca="1">IFERROR(IF((VLOOKUP($E181,'Org List'!$AO$10:$AQ$188,3,FALSE))="","",(VLOOKUP($E181,'Org List'!$AO$10:$AQ$188,3,FALSE))),"")</f>
        <v>West Midlands Region</v>
      </c>
      <c r="D181" s="114" t="str">
        <f ca="1">IFERROR(IF((VLOOKUP($E181,'Org List'!$AT$10:$AV$188,3,FALSE))="","",(VLOOKUP($E181,'Org List'!$AT$10:$AV$188,3,FALSE))),"")</f>
        <v>NHS England Midlands And East (West Midlands)</v>
      </c>
      <c r="E181" s="98" t="str">
        <f t="shared" ca="1" si="5"/>
        <v>E10000031</v>
      </c>
      <c r="F181" s="100" t="str">
        <f ca="1">IF(E181="","",VLOOKUP(E181,'Org List'!$J$9:$K$488,2,0))</f>
        <v>Warwickshire</v>
      </c>
      <c r="G181" s="121">
        <f ca="1">IFERROR(IF((VLOOKUP($E181,'Adj NEA Backsheet'!$D$5:$CB$183,G$9,FALSE))="","",(VLOOKUP($E181,'Adj NEA Backsheet'!$D$5:$CB$183,G$9,FALSE))),"")</f>
        <v>14287.847822293737</v>
      </c>
      <c r="H181" s="122">
        <f ca="1">IFERROR(IF((VLOOKUP($E181,'Adj NEA Backsheet'!$D$5:$CB$183,H$9,FALSE))="","",(VLOOKUP($E181,'Adj NEA Backsheet'!$D$5:$CB$183,H$9,FALSE))),"")</f>
        <v>14336.535915826287</v>
      </c>
      <c r="I181" s="122">
        <f ca="1">IFERROR(IF((VLOOKUP($E181,'Adj NEA Backsheet'!$D$5:$CB$183,I$9,FALSE))="","",(VLOOKUP($E181,'Adj NEA Backsheet'!$D$5:$CB$183,I$9,FALSE))),"")</f>
        <v>14764.448351704603</v>
      </c>
      <c r="J181" s="123">
        <f ca="1">IFERROR(IF((VLOOKUP($E181,'Adj NEA Backsheet'!$D$5:$CB$183,J$9,FALSE))="","",(VLOOKUP($E181,'Adj NEA Backsheet'!$D$5:$CB$183,J$9,FALSE))),"")</f>
        <v>14216.527483059692</v>
      </c>
      <c r="K181" s="121">
        <f ca="1">IFERROR(IF((VLOOKUP($E181,'Adj NEA Backsheet'!$D$5:$CB$183,K$9,FALSE))="","",(VLOOKUP($E181,'Adj NEA Backsheet'!$D$5:$CB$183,K$9,FALSE))),"")</f>
        <v>14790.52929262675</v>
      </c>
      <c r="L181" s="122">
        <f ca="1">IFERROR(IF((VLOOKUP($E181,'Adj NEA Backsheet'!$D$5:$CB$183,L$9,FALSE))="","",(VLOOKUP($E181,'Adj NEA Backsheet'!$D$5:$CB$183,L$9,FALSE))),"")</f>
        <v>14959.991912876834</v>
      </c>
      <c r="M181" s="122">
        <f ca="1">IFERROR(IF((VLOOKUP($E181,'Adj NEA Backsheet'!$D$5:$CB$183,M$9,FALSE))="","",(VLOOKUP($E181,'Adj NEA Backsheet'!$D$5:$CB$183,M$9,FALSE))),"")</f>
        <v>14975.124598049997</v>
      </c>
      <c r="N181" s="124">
        <f ca="1">IFERROR(IF((VLOOKUP($E181,'Adj NEA Backsheet'!$D$5:$CB$183,N$9,FALSE))="","",(VLOOKUP($E181,'Adj NEA Backsheet'!$D$5:$CB$183,N$9,FALSE))),"")</f>
        <v>14665.225535659582</v>
      </c>
      <c r="O181" s="175">
        <f ca="1">IFERROR(IF((VLOOKUP($E181,'Adj NEA Backsheet'!$D$5:$CB$183,O$9,FALSE))="","",(VLOOKUP($E181,'Adj NEA Backsheet'!$D$5:$CB$183,O$9,FALSE))),"")</f>
        <v>14997.404259716086</v>
      </c>
      <c r="P181" s="123">
        <f ca="1">IFERROR(IF((VLOOKUP($E181,'Adj NEA Backsheet'!$D$5:$CB$183,P$9,FALSE))="","",(VLOOKUP($E181,'Adj NEA Backsheet'!$D$5:$CB$183,P$9,FALSE))),"")</f>
        <v>14896.960758884798</v>
      </c>
      <c r="Q181" s="124">
        <f ca="1">IFERROR(IF((VLOOKUP($E181,'NEA Backsheet'!$D$5:$CB$183,Q$9,FALSE))="","",(VLOOKUP($E181,'NEA Backsheet'!$D$5:$CB$183,Q$9,FALSE))),"")</f>
        <v>15605.777604823204</v>
      </c>
      <c r="R181" s="236">
        <f ca="1">IFERROR(IF((VLOOKUP($E181,'NEA Backsheet'!$D$5:$CB$183,R$9,FALSE))="","",(VLOOKUP($E181,'NEA Backsheet'!$D$5:$CB$183,R$9,FALSE))),"")</f>
        <v>0</v>
      </c>
    </row>
    <row r="182" spans="1:18" ht="15" customHeight="1" x14ac:dyDescent="0.3">
      <c r="A182" s="57">
        <v>168</v>
      </c>
      <c r="B182" s="98" t="str">
        <f ca="1">IFERROR(IF((VLOOKUP($E182,'Org List'!$AJ$10:$AL$188,3,FALSE))="","",(VLOOKUP($E182,'Org List'!$AJ$10:$AL$188,3,FALSE))),"")</f>
        <v>South East England Commissioning Region</v>
      </c>
      <c r="C182" s="99" t="str">
        <f ca="1">IFERROR(IF((VLOOKUP($E182,'Org List'!$AO$10:$AQ$188,3,FALSE))="","",(VLOOKUP($E182,'Org List'!$AO$10:$AQ$188,3,FALSE))),"")</f>
        <v>South East Region</v>
      </c>
      <c r="D182" s="114" t="str">
        <f ca="1">IFERROR(IF((VLOOKUP($E182,'Org List'!$AT$10:$AV$188,3,FALSE))="","",(VLOOKUP($E182,'Org List'!$AT$10:$AV$188,3,FALSE))),"")</f>
        <v>NHS England South East (Hampshire, Isle of Wight and Thames Valley)</v>
      </c>
      <c r="E182" s="98" t="str">
        <f t="shared" ca="1" si="5"/>
        <v>E06000037</v>
      </c>
      <c r="F182" s="100" t="str">
        <f ca="1">IF(E182="","",VLOOKUP(E182,'Org List'!$J$9:$K$488,2,0))</f>
        <v>West Berkshire</v>
      </c>
      <c r="G182" s="121">
        <f ca="1">IFERROR(IF((VLOOKUP($E182,'Adj NEA Backsheet'!$D$5:$CB$183,G$9,FALSE))="","",(VLOOKUP($E182,'Adj NEA Backsheet'!$D$5:$CB$183,G$9,FALSE))),"")</f>
        <v>3377.9419336687306</v>
      </c>
      <c r="H182" s="122">
        <f ca="1">IFERROR(IF((VLOOKUP($E182,'Adj NEA Backsheet'!$D$5:$CB$183,H$9,FALSE))="","",(VLOOKUP($E182,'Adj NEA Backsheet'!$D$5:$CB$183,H$9,FALSE))),"")</f>
        <v>3372.3648477679662</v>
      </c>
      <c r="I182" s="122">
        <f ca="1">IFERROR(IF((VLOOKUP($E182,'Adj NEA Backsheet'!$D$5:$CB$183,I$9,FALSE))="","",(VLOOKUP($E182,'Adj NEA Backsheet'!$D$5:$CB$183,I$9,FALSE))),"")</f>
        <v>3520.9374586574982</v>
      </c>
      <c r="J182" s="123">
        <f ca="1">IFERROR(IF((VLOOKUP($E182,'Adj NEA Backsheet'!$D$5:$CB$183,J$9,FALSE))="","",(VLOOKUP($E182,'Adj NEA Backsheet'!$D$5:$CB$183,J$9,FALSE))),"")</f>
        <v>3493.418764755902</v>
      </c>
      <c r="K182" s="121">
        <f ca="1">IFERROR(IF((VLOOKUP($E182,'Adj NEA Backsheet'!$D$5:$CB$183,K$9,FALSE))="","",(VLOOKUP($E182,'Adj NEA Backsheet'!$D$5:$CB$183,K$9,FALSE))),"")</f>
        <v>3430.3431198038797</v>
      </c>
      <c r="L182" s="122">
        <f ca="1">IFERROR(IF((VLOOKUP($E182,'Adj NEA Backsheet'!$D$5:$CB$183,L$9,FALSE))="","",(VLOOKUP($E182,'Adj NEA Backsheet'!$D$5:$CB$183,L$9,FALSE))),"")</f>
        <v>3465.5550913372676</v>
      </c>
      <c r="M182" s="122">
        <f ca="1">IFERROR(IF((VLOOKUP($E182,'Adj NEA Backsheet'!$D$5:$CB$183,M$9,FALSE))="","",(VLOOKUP($E182,'Adj NEA Backsheet'!$D$5:$CB$183,M$9,FALSE))),"")</f>
        <v>3595.4829582927778</v>
      </c>
      <c r="N182" s="124">
        <f ca="1">IFERROR(IF((VLOOKUP($E182,'Adj NEA Backsheet'!$D$5:$CB$183,N$9,FALSE))="","",(VLOOKUP($E182,'Adj NEA Backsheet'!$D$5:$CB$183,N$9,FALSE))),"")</f>
        <v>3492.0814982232646</v>
      </c>
      <c r="O182" s="175">
        <f ca="1">IFERROR(IF((VLOOKUP($E182,'Adj NEA Backsheet'!$D$5:$CB$183,O$9,FALSE))="","",(VLOOKUP($E182,'Adj NEA Backsheet'!$D$5:$CB$183,O$9,FALSE))),"")</f>
        <v>3471.9356184529606</v>
      </c>
      <c r="P182" s="123">
        <f ca="1">IFERROR(IF((VLOOKUP($E182,'Adj NEA Backsheet'!$D$5:$CB$183,P$9,FALSE))="","",(VLOOKUP($E182,'Adj NEA Backsheet'!$D$5:$CB$183,P$9,FALSE))),"")</f>
        <v>3447.6081014533934</v>
      </c>
      <c r="Q182" s="124">
        <f ca="1">IFERROR(IF((VLOOKUP($E182,'NEA Backsheet'!$D$5:$CB$183,Q$9,FALSE))="","",(VLOOKUP($E182,'NEA Backsheet'!$D$5:$CB$183,Q$9,FALSE))),"")</f>
        <v>3720.1438038195201</v>
      </c>
      <c r="R182" s="236">
        <f ca="1">IFERROR(IF((VLOOKUP($E182,'NEA Backsheet'!$D$5:$CB$183,R$9,FALSE))="","",(VLOOKUP($E182,'NEA Backsheet'!$D$5:$CB$183,R$9,FALSE))),"")</f>
        <v>0</v>
      </c>
    </row>
    <row r="183" spans="1:18" ht="15" customHeight="1" x14ac:dyDescent="0.3">
      <c r="A183" s="57">
        <v>169</v>
      </c>
      <c r="B183" s="98" t="str">
        <f ca="1">IFERROR(IF((VLOOKUP($E183,'Org List'!$AJ$10:$AL$188,3,FALSE))="","",(VLOOKUP($E183,'Org List'!$AJ$10:$AL$188,3,FALSE))),"")</f>
        <v>South East England Commissioning Region</v>
      </c>
      <c r="C183" s="99" t="str">
        <f ca="1">IFERROR(IF((VLOOKUP($E183,'Org List'!$AO$10:$AQ$188,3,FALSE))="","",(VLOOKUP($E183,'Org List'!$AO$10:$AQ$188,3,FALSE))),"")</f>
        <v>South East Region</v>
      </c>
      <c r="D183" s="114" t="str">
        <f ca="1">IFERROR(IF((VLOOKUP($E183,'Org List'!$AT$10:$AV$188,3,FALSE))="","",(VLOOKUP($E183,'Org List'!$AT$10:$AV$188,3,FALSE))),"")</f>
        <v>NHS England South East (Kent, Surrey and Sussex)</v>
      </c>
      <c r="E183" s="98" t="str">
        <f t="shared" ca="1" si="5"/>
        <v>E10000032</v>
      </c>
      <c r="F183" s="100" t="str">
        <f ca="1">IF(E183="","",VLOOKUP(E183,'Org List'!$J$9:$K$488,2,0))</f>
        <v>West Sussex</v>
      </c>
      <c r="G183" s="121">
        <f ca="1">IFERROR(IF((VLOOKUP($E183,'Adj NEA Backsheet'!$D$5:$CB$183,G$9,FALSE))="","",(VLOOKUP($E183,'Adj NEA Backsheet'!$D$5:$CB$183,G$9,FALSE))),"")</f>
        <v>22531.246511158759</v>
      </c>
      <c r="H183" s="122">
        <f ca="1">IFERROR(IF((VLOOKUP($E183,'Adj NEA Backsheet'!$D$5:$CB$183,H$9,FALSE))="","",(VLOOKUP($E183,'Adj NEA Backsheet'!$D$5:$CB$183,H$9,FALSE))),"")</f>
        <v>22376.16104204586</v>
      </c>
      <c r="I183" s="122">
        <f ca="1">IFERROR(IF((VLOOKUP($E183,'Adj NEA Backsheet'!$D$5:$CB$183,I$9,FALSE))="","",(VLOOKUP($E183,'Adj NEA Backsheet'!$D$5:$CB$183,I$9,FALSE))),"")</f>
        <v>23394.774523693581</v>
      </c>
      <c r="J183" s="123">
        <f ca="1">IFERROR(IF((VLOOKUP($E183,'Adj NEA Backsheet'!$D$5:$CB$183,J$9,FALSE))="","",(VLOOKUP($E183,'Adj NEA Backsheet'!$D$5:$CB$183,J$9,FALSE))),"")</f>
        <v>23629.053928746798</v>
      </c>
      <c r="K183" s="121">
        <f ca="1">IFERROR(IF((VLOOKUP($E183,'Adj NEA Backsheet'!$D$5:$CB$183,K$9,FALSE))="","",(VLOOKUP($E183,'Adj NEA Backsheet'!$D$5:$CB$183,K$9,FALSE))),"")</f>
        <v>22891.401839212245</v>
      </c>
      <c r="L183" s="122">
        <f ca="1">IFERROR(IF((VLOOKUP($E183,'Adj NEA Backsheet'!$D$5:$CB$183,L$9,FALSE))="","",(VLOOKUP($E183,'Adj NEA Backsheet'!$D$5:$CB$183,L$9,FALSE))),"")</f>
        <v>22725.875757417918</v>
      </c>
      <c r="M183" s="122">
        <f ca="1">IFERROR(IF((VLOOKUP($E183,'Adj NEA Backsheet'!$D$5:$CB$183,M$9,FALSE))="","",(VLOOKUP($E183,'Adj NEA Backsheet'!$D$5:$CB$183,M$9,FALSE))),"")</f>
        <v>23754.781490972844</v>
      </c>
      <c r="N183" s="124">
        <f ca="1">IFERROR(IF((VLOOKUP($E183,'Adj NEA Backsheet'!$D$5:$CB$183,N$9,FALSE))="","",(VLOOKUP($E183,'Adj NEA Backsheet'!$D$5:$CB$183,N$9,FALSE))),"")</f>
        <v>23888.947044093147</v>
      </c>
      <c r="O183" s="175">
        <f ca="1">IFERROR(IF((VLOOKUP($E183,'Adj NEA Backsheet'!$D$5:$CB$183,O$9,FALSE))="","",(VLOOKUP($E183,'Adj NEA Backsheet'!$D$5:$CB$183,O$9,FALSE))),"")</f>
        <v>23855.146886893832</v>
      </c>
      <c r="P183" s="123">
        <f ca="1">IFERROR(IF((VLOOKUP($E183,'Adj NEA Backsheet'!$D$5:$CB$183,P$9,FALSE))="","",(VLOOKUP($E183,'Adj NEA Backsheet'!$D$5:$CB$183,P$9,FALSE))),"")</f>
        <v>23350.057211851854</v>
      </c>
      <c r="Q183" s="124">
        <f ca="1">IFERROR(IF((VLOOKUP($E183,'NEA Backsheet'!$D$5:$CB$183,Q$9,FALSE))="","",(VLOOKUP($E183,'NEA Backsheet'!$D$5:$CB$183,Q$9,FALSE))),"")</f>
        <v>24456.373519047243</v>
      </c>
      <c r="R183" s="236">
        <f ca="1">IFERROR(IF((VLOOKUP($E183,'NEA Backsheet'!$D$5:$CB$183,R$9,FALSE))="","",(VLOOKUP($E183,'NEA Backsheet'!$D$5:$CB$183,R$9,FALSE))),"")</f>
        <v>0</v>
      </c>
    </row>
    <row r="184" spans="1:18" ht="15" customHeight="1" x14ac:dyDescent="0.3">
      <c r="A184" s="57">
        <v>170</v>
      </c>
      <c r="B184" s="98" t="str">
        <f ca="1">IFERROR(IF((VLOOKUP($E184,'Org List'!$AJ$10:$AL$188,3,FALSE))="","",(VLOOKUP($E184,'Org List'!$AJ$10:$AL$188,3,FALSE))),"")</f>
        <v>London Commissioning Region</v>
      </c>
      <c r="C184" s="99" t="str">
        <f ca="1">IFERROR(IF((VLOOKUP($E184,'Org List'!$AO$10:$AQ$188,3,FALSE))="","",(VLOOKUP($E184,'Org List'!$AO$10:$AQ$188,3,FALSE))),"")</f>
        <v>London Region</v>
      </c>
      <c r="D184" s="114" t="str">
        <f ca="1">IFERROR(IF((VLOOKUP($E184,'Org List'!$AT$10:$AV$188,3,FALSE))="","",(VLOOKUP($E184,'Org List'!$AT$10:$AV$188,3,FALSE))),"")</f>
        <v>NHS England London</v>
      </c>
      <c r="E184" s="98" t="str">
        <f t="shared" ca="1" si="5"/>
        <v>E09000033</v>
      </c>
      <c r="F184" s="100" t="str">
        <f ca="1">IF(E184="","",VLOOKUP(E184,'Org List'!$J$9:$K$488,2,0))</f>
        <v>Westminster</v>
      </c>
      <c r="G184" s="121">
        <f ca="1">IFERROR(IF((VLOOKUP($E184,'Adj NEA Backsheet'!$D$5:$CB$183,G$9,FALSE))="","",(VLOOKUP($E184,'Adj NEA Backsheet'!$D$5:$CB$183,G$9,FALSE))),"")</f>
        <v>3943.1254051310134</v>
      </c>
      <c r="H184" s="122">
        <f ca="1">IFERROR(IF((VLOOKUP($E184,'Adj NEA Backsheet'!$D$5:$CB$183,H$9,FALSE))="","",(VLOOKUP($E184,'Adj NEA Backsheet'!$D$5:$CB$183,H$9,FALSE))),"")</f>
        <v>3803.7501389883819</v>
      </c>
      <c r="I184" s="122">
        <f ca="1">IFERROR(IF((VLOOKUP($E184,'Adj NEA Backsheet'!$D$5:$CB$183,I$9,FALSE))="","",(VLOOKUP($E184,'Adj NEA Backsheet'!$D$5:$CB$183,I$9,FALSE))),"")</f>
        <v>4050.7555711952168</v>
      </c>
      <c r="J184" s="123">
        <f ca="1">IFERROR(IF((VLOOKUP($E184,'Adj NEA Backsheet'!$D$5:$CB$183,J$9,FALSE))="","",(VLOOKUP($E184,'Adj NEA Backsheet'!$D$5:$CB$183,J$9,FALSE))),"")</f>
        <v>4068.3628061367922</v>
      </c>
      <c r="K184" s="121">
        <f ca="1">IFERROR(IF((VLOOKUP($E184,'Adj NEA Backsheet'!$D$5:$CB$183,K$9,FALSE))="","",(VLOOKUP($E184,'Adj NEA Backsheet'!$D$5:$CB$183,K$9,FALSE))),"")</f>
        <v>3676.6694269225582</v>
      </c>
      <c r="L184" s="122">
        <f ca="1">IFERROR(IF((VLOOKUP($E184,'Adj NEA Backsheet'!$D$5:$CB$183,L$9,FALSE))="","",(VLOOKUP($E184,'Adj NEA Backsheet'!$D$5:$CB$183,L$9,FALSE))),"")</f>
        <v>3720.1467837629743</v>
      </c>
      <c r="M184" s="122">
        <f ca="1">IFERROR(IF((VLOOKUP($E184,'Adj NEA Backsheet'!$D$5:$CB$183,M$9,FALSE))="","",(VLOOKUP($E184,'Adj NEA Backsheet'!$D$5:$CB$183,M$9,FALSE))),"")</f>
        <v>4344.7254276402509</v>
      </c>
      <c r="N184" s="124">
        <f ca="1">IFERROR(IF((VLOOKUP($E184,'Adj NEA Backsheet'!$D$5:$CB$183,N$9,FALSE))="","",(VLOOKUP($E184,'Adj NEA Backsheet'!$D$5:$CB$183,N$9,FALSE))),"")</f>
        <v>4216.292563922505</v>
      </c>
      <c r="O184" s="175">
        <f ca="1">IFERROR(IF((VLOOKUP($E184,'Adj NEA Backsheet'!$D$5:$CB$183,O$9,FALSE))="","",(VLOOKUP($E184,'Adj NEA Backsheet'!$D$5:$CB$183,O$9,FALSE))),"")</f>
        <v>3989.5044807441145</v>
      </c>
      <c r="P184" s="123">
        <f ca="1">IFERROR(IF((VLOOKUP($E184,'Adj NEA Backsheet'!$D$5:$CB$183,P$9,FALSE))="","",(VLOOKUP($E184,'Adj NEA Backsheet'!$D$5:$CB$183,P$9,FALSE))),"")</f>
        <v>4165.2652877991686</v>
      </c>
      <c r="Q184" s="124">
        <f ca="1">IFERROR(IF((VLOOKUP($E184,'NEA Backsheet'!$D$5:$CB$183,Q$9,FALSE))="","",(VLOOKUP($E184,'NEA Backsheet'!$D$5:$CB$183,Q$9,FALSE))),"")</f>
        <v>4447.597716545738</v>
      </c>
      <c r="R184" s="236">
        <f ca="1">IFERROR(IF((VLOOKUP($E184,'NEA Backsheet'!$D$5:$CB$183,R$9,FALSE))="","",(VLOOKUP($E184,'NEA Backsheet'!$D$5:$CB$183,R$9,FALSE))),"")</f>
        <v>0</v>
      </c>
    </row>
    <row r="185" spans="1:18" ht="15" customHeight="1" x14ac:dyDescent="0.3">
      <c r="A185" s="57">
        <v>171</v>
      </c>
      <c r="B185" s="98" t="str">
        <f ca="1">IFERROR(IF((VLOOKUP($E185,'Org List'!$AJ$10:$AL$188,3,FALSE))="","",(VLOOKUP($E185,'Org List'!$AJ$10:$AL$188,3,FALSE))),"")</f>
        <v>North of England Commissioning Region</v>
      </c>
      <c r="C185" s="99" t="str">
        <f ca="1">IFERROR(IF((VLOOKUP($E185,'Org List'!$AO$10:$AQ$188,3,FALSE))="","",(VLOOKUP($E185,'Org List'!$AO$10:$AQ$188,3,FALSE))),"")</f>
        <v>North West Region</v>
      </c>
      <c r="D185" s="114" t="str">
        <f ca="1">IFERROR(IF((VLOOKUP($E185,'Org List'!$AT$10:$AV$188,3,FALSE))="","",(VLOOKUP($E185,'Org List'!$AT$10:$AV$188,3,FALSE))),"")</f>
        <v>NHS England North (Greater Manchester)</v>
      </c>
      <c r="E185" s="98" t="str">
        <f t="shared" ca="1" si="5"/>
        <v>E08000010</v>
      </c>
      <c r="F185" s="100" t="str">
        <f ca="1">IF(E185="","",VLOOKUP(E185,'Org List'!$J$9:$K$488,2,0))</f>
        <v>Wigan</v>
      </c>
      <c r="G185" s="121">
        <f ca="1">IFERROR(IF((VLOOKUP($E185,'Adj NEA Backsheet'!$D$5:$CB$183,G$9,FALSE))="","",(VLOOKUP($E185,'Adj NEA Backsheet'!$D$5:$CB$183,G$9,FALSE))),"")</f>
        <v>8667.1191342577222</v>
      </c>
      <c r="H185" s="122">
        <f ca="1">IFERROR(IF((VLOOKUP($E185,'Adj NEA Backsheet'!$D$5:$CB$183,H$9,FALSE))="","",(VLOOKUP($E185,'Adj NEA Backsheet'!$D$5:$CB$183,H$9,FALSE))),"")</f>
        <v>9218.6918404480766</v>
      </c>
      <c r="I185" s="122">
        <f ca="1">IFERROR(IF((VLOOKUP($E185,'Adj NEA Backsheet'!$D$5:$CB$183,I$9,FALSE))="","",(VLOOKUP($E185,'Adj NEA Backsheet'!$D$5:$CB$183,I$9,FALSE))),"")</f>
        <v>10139.665172545898</v>
      </c>
      <c r="J185" s="123">
        <f ca="1">IFERROR(IF((VLOOKUP($E185,'Adj NEA Backsheet'!$D$5:$CB$183,J$9,FALSE))="","",(VLOOKUP($E185,'Adj NEA Backsheet'!$D$5:$CB$183,J$9,FALSE))),"")</f>
        <v>10052.4772641415</v>
      </c>
      <c r="K185" s="121">
        <f ca="1">IFERROR(IF((VLOOKUP($E185,'Adj NEA Backsheet'!$D$5:$CB$183,K$9,FALSE))="","",(VLOOKUP($E185,'Adj NEA Backsheet'!$D$5:$CB$183,K$9,FALSE))),"")</f>
        <v>9327.8164574126185</v>
      </c>
      <c r="L185" s="122">
        <f ca="1">IFERROR(IF((VLOOKUP($E185,'Adj NEA Backsheet'!$D$5:$CB$183,L$9,FALSE))="","",(VLOOKUP($E185,'Adj NEA Backsheet'!$D$5:$CB$183,L$9,FALSE))),"")</f>
        <v>8783.8131604668761</v>
      </c>
      <c r="M185" s="122">
        <f ca="1">IFERROR(IF((VLOOKUP($E185,'Adj NEA Backsheet'!$D$5:$CB$183,M$9,FALSE))="","",(VLOOKUP($E185,'Adj NEA Backsheet'!$D$5:$CB$183,M$9,FALSE))),"")</f>
        <v>9568.8503721901634</v>
      </c>
      <c r="N185" s="124">
        <f ca="1">IFERROR(IF((VLOOKUP($E185,'Adj NEA Backsheet'!$D$5:$CB$183,N$9,FALSE))="","",(VLOOKUP($E185,'Adj NEA Backsheet'!$D$5:$CB$183,N$9,FALSE))),"")</f>
        <v>9230.4655960673335</v>
      </c>
      <c r="O185" s="175">
        <f ca="1">IFERROR(IF((VLOOKUP($E185,'Adj NEA Backsheet'!$D$5:$CB$183,O$9,FALSE))="","",(VLOOKUP($E185,'Adj NEA Backsheet'!$D$5:$CB$183,O$9,FALSE))),"")</f>
        <v>10675.776614071143</v>
      </c>
      <c r="P185" s="123">
        <f ca="1">IFERROR(IF((VLOOKUP($E185,'Adj NEA Backsheet'!$D$5:$CB$183,P$9,FALSE))="","",(VLOOKUP($E185,'Adj NEA Backsheet'!$D$5:$CB$183,P$9,FALSE))),"")</f>
        <v>10055.229383287568</v>
      </c>
      <c r="Q185" s="124">
        <f ca="1">IFERROR(IF((VLOOKUP($E185,'NEA Backsheet'!$D$5:$CB$183,Q$9,FALSE))="","",(VLOOKUP($E185,'NEA Backsheet'!$D$5:$CB$183,Q$9,FALSE))),"")</f>
        <v>9847.297487272408</v>
      </c>
      <c r="R185" s="236">
        <f ca="1">IFERROR(IF((VLOOKUP($E185,'NEA Backsheet'!$D$5:$CB$183,R$9,FALSE))="","",(VLOOKUP($E185,'NEA Backsheet'!$D$5:$CB$183,R$9,FALSE))),"")</f>
        <v>0</v>
      </c>
    </row>
    <row r="186" spans="1:18" ht="15" customHeight="1" x14ac:dyDescent="0.3">
      <c r="A186" s="57">
        <v>172</v>
      </c>
      <c r="B186" s="98" t="str">
        <f ca="1">IFERROR(IF((VLOOKUP($E186,'Org List'!$AJ$10:$AL$188,3,FALSE))="","",(VLOOKUP($E186,'Org List'!$AJ$10:$AL$188,3,FALSE))),"")</f>
        <v>South West England Commissioning Region</v>
      </c>
      <c r="C186" s="99" t="str">
        <f ca="1">IFERROR(IF((VLOOKUP($E186,'Org List'!$AO$10:$AQ$188,3,FALSE))="","",(VLOOKUP($E186,'Org List'!$AO$10:$AQ$188,3,FALSE))),"")</f>
        <v>South West Region</v>
      </c>
      <c r="D186" s="114" t="str">
        <f ca="1">IFERROR(IF((VLOOKUP($E186,'Org List'!$AT$10:$AV$188,3,FALSE))="","",(VLOOKUP($E186,'Org List'!$AT$10:$AV$188,3,FALSE))),"")</f>
        <v>NHS England South West (South West North)</v>
      </c>
      <c r="E186" s="98" t="str">
        <f t="shared" ca="1" si="5"/>
        <v>E06000054</v>
      </c>
      <c r="F186" s="100" t="str">
        <f ca="1">IF(E186="","",VLOOKUP(E186,'Org List'!$J$9:$K$488,2,0))</f>
        <v>Wiltshire</v>
      </c>
      <c r="G186" s="121">
        <f ca="1">IFERROR(IF((VLOOKUP($E186,'Adj NEA Backsheet'!$D$5:$CB$183,G$9,FALSE))="","",(VLOOKUP($E186,'Adj NEA Backsheet'!$D$5:$CB$183,G$9,FALSE))),"")</f>
        <v>11352.707925533376</v>
      </c>
      <c r="H186" s="122">
        <f ca="1">IFERROR(IF((VLOOKUP($E186,'Adj NEA Backsheet'!$D$5:$CB$183,H$9,FALSE))="","",(VLOOKUP($E186,'Adj NEA Backsheet'!$D$5:$CB$183,H$9,FALSE))),"")</f>
        <v>11646.164905416241</v>
      </c>
      <c r="I186" s="122">
        <f ca="1">IFERROR(IF((VLOOKUP($E186,'Adj NEA Backsheet'!$D$5:$CB$183,I$9,FALSE))="","",(VLOOKUP($E186,'Adj NEA Backsheet'!$D$5:$CB$183,I$9,FALSE))),"")</f>
        <v>12483.58934664739</v>
      </c>
      <c r="J186" s="123">
        <f ca="1">IFERROR(IF((VLOOKUP($E186,'Adj NEA Backsheet'!$D$5:$CB$183,J$9,FALSE))="","",(VLOOKUP($E186,'Adj NEA Backsheet'!$D$5:$CB$183,J$9,FALSE))),"")</f>
        <v>12500.00865505364</v>
      </c>
      <c r="K186" s="121">
        <f ca="1">IFERROR(IF((VLOOKUP($E186,'Adj NEA Backsheet'!$D$5:$CB$183,K$9,FALSE))="","",(VLOOKUP($E186,'Adj NEA Backsheet'!$D$5:$CB$183,K$9,FALSE))),"")</f>
        <v>11502.630978269139</v>
      </c>
      <c r="L186" s="122">
        <f ca="1">IFERROR(IF((VLOOKUP($E186,'Adj NEA Backsheet'!$D$5:$CB$183,L$9,FALSE))="","",(VLOOKUP($E186,'Adj NEA Backsheet'!$D$5:$CB$183,L$9,FALSE))),"")</f>
        <v>11922.353373844864</v>
      </c>
      <c r="M186" s="122">
        <f ca="1">IFERROR(IF((VLOOKUP($E186,'Adj NEA Backsheet'!$D$5:$CB$183,M$9,FALSE))="","",(VLOOKUP($E186,'Adj NEA Backsheet'!$D$5:$CB$183,M$9,FALSE))),"")</f>
        <v>12900.17385877145</v>
      </c>
      <c r="N186" s="124">
        <f ca="1">IFERROR(IF((VLOOKUP($E186,'Adj NEA Backsheet'!$D$5:$CB$183,N$9,FALSE))="","",(VLOOKUP($E186,'Adj NEA Backsheet'!$D$5:$CB$183,N$9,FALSE))),"")</f>
        <v>12679.896940423179</v>
      </c>
      <c r="O186" s="175">
        <f ca="1">IFERROR(IF((VLOOKUP($E186,'Adj NEA Backsheet'!$D$5:$CB$183,O$9,FALSE))="","",(VLOOKUP($E186,'Adj NEA Backsheet'!$D$5:$CB$183,O$9,FALSE))),"")</f>
        <v>12600.078206912665</v>
      </c>
      <c r="P186" s="123">
        <f ca="1">IFERROR(IF((VLOOKUP($E186,'Adj NEA Backsheet'!$D$5:$CB$183,P$9,FALSE))="","",(VLOOKUP($E186,'Adj NEA Backsheet'!$D$5:$CB$183,P$9,FALSE))),"")</f>
        <v>12608.884608484928</v>
      </c>
      <c r="Q186" s="124">
        <f ca="1">IFERROR(IF((VLOOKUP($E186,'NEA Backsheet'!$D$5:$CB$183,Q$9,FALSE))="","",(VLOOKUP($E186,'NEA Backsheet'!$D$5:$CB$183,Q$9,FALSE))),"")</f>
        <v>13305.017936912898</v>
      </c>
      <c r="R186" s="236">
        <f ca="1">IFERROR(IF((VLOOKUP($E186,'NEA Backsheet'!$D$5:$CB$183,R$9,FALSE))="","",(VLOOKUP($E186,'NEA Backsheet'!$D$5:$CB$183,R$9,FALSE))),"")</f>
        <v>0</v>
      </c>
    </row>
    <row r="187" spans="1:18" ht="15" customHeight="1" x14ac:dyDescent="0.3">
      <c r="A187" s="57">
        <v>173</v>
      </c>
      <c r="B187" s="98" t="str">
        <f ca="1">IFERROR(IF((VLOOKUP($E187,'Org List'!$AJ$10:$AL$188,3,FALSE))="","",(VLOOKUP($E187,'Org List'!$AJ$10:$AL$188,3,FALSE))),"")</f>
        <v>South East England Commissioning Region</v>
      </c>
      <c r="C187" s="99" t="str">
        <f ca="1">IFERROR(IF((VLOOKUP($E187,'Org List'!$AO$10:$AQ$188,3,FALSE))="","",(VLOOKUP($E187,'Org List'!$AO$10:$AQ$188,3,FALSE))),"")</f>
        <v>South East Region</v>
      </c>
      <c r="D187" s="114" t="str">
        <f ca="1">IFERROR(IF((VLOOKUP($E187,'Org List'!$AT$10:$AV$188,3,FALSE))="","",(VLOOKUP($E187,'Org List'!$AT$10:$AV$188,3,FALSE))),"")</f>
        <v>NHS England South East (Hampshire, Isle of Wight and Thames Valley)</v>
      </c>
      <c r="E187" s="98" t="str">
        <f t="shared" ca="1" si="5"/>
        <v>E06000040</v>
      </c>
      <c r="F187" s="100" t="str">
        <f ca="1">IF(E187="","",VLOOKUP(E187,'Org List'!$J$9:$K$488,2,0))</f>
        <v>Windsor and Maidenhead</v>
      </c>
      <c r="G187" s="121">
        <f ca="1">IFERROR(IF((VLOOKUP($E187,'Adj NEA Backsheet'!$D$5:$CB$183,G$9,FALSE))="","",(VLOOKUP($E187,'Adj NEA Backsheet'!$D$5:$CB$183,G$9,FALSE))),"")</f>
        <v>4074.9570604419441</v>
      </c>
      <c r="H187" s="122">
        <f ca="1">IFERROR(IF((VLOOKUP($E187,'Adj NEA Backsheet'!$D$5:$CB$183,H$9,FALSE))="","",(VLOOKUP($E187,'Adj NEA Backsheet'!$D$5:$CB$183,H$9,FALSE))),"")</f>
        <v>4026.9611694466239</v>
      </c>
      <c r="I187" s="122">
        <f ca="1">IFERROR(IF((VLOOKUP($E187,'Adj NEA Backsheet'!$D$5:$CB$183,I$9,FALSE))="","",(VLOOKUP($E187,'Adj NEA Backsheet'!$D$5:$CB$183,I$9,FALSE))),"")</f>
        <v>4251.5121634855486</v>
      </c>
      <c r="J187" s="123">
        <f ca="1">IFERROR(IF((VLOOKUP($E187,'Adj NEA Backsheet'!$D$5:$CB$183,J$9,FALSE))="","",(VLOOKUP($E187,'Adj NEA Backsheet'!$D$5:$CB$183,J$9,FALSE))),"")</f>
        <v>4216.0093111324231</v>
      </c>
      <c r="K187" s="121">
        <f ca="1">IFERROR(IF((VLOOKUP($E187,'Adj NEA Backsheet'!$D$5:$CB$183,K$9,FALSE))="","",(VLOOKUP($E187,'Adj NEA Backsheet'!$D$5:$CB$183,K$9,FALSE))),"")</f>
        <v>4035.0761364190585</v>
      </c>
      <c r="L187" s="122">
        <f ca="1">IFERROR(IF((VLOOKUP($E187,'Adj NEA Backsheet'!$D$5:$CB$183,L$9,FALSE))="","",(VLOOKUP($E187,'Adj NEA Backsheet'!$D$5:$CB$183,L$9,FALSE))),"")</f>
        <v>4068.6710545204296</v>
      </c>
      <c r="M187" s="122">
        <f ca="1">IFERROR(IF((VLOOKUP($E187,'Adj NEA Backsheet'!$D$5:$CB$183,M$9,FALSE))="","",(VLOOKUP($E187,'Adj NEA Backsheet'!$D$5:$CB$183,M$9,FALSE))),"")</f>
        <v>4316.1351389393476</v>
      </c>
      <c r="N187" s="124">
        <f ca="1">IFERROR(IF((VLOOKUP($E187,'Adj NEA Backsheet'!$D$5:$CB$183,N$9,FALSE))="","",(VLOOKUP($E187,'Adj NEA Backsheet'!$D$5:$CB$183,N$9,FALSE))),"")</f>
        <v>4013.5086725252095</v>
      </c>
      <c r="O187" s="175">
        <f ca="1">IFERROR(IF((VLOOKUP($E187,'Adj NEA Backsheet'!$D$5:$CB$183,O$9,FALSE))="","",(VLOOKUP($E187,'Adj NEA Backsheet'!$D$5:$CB$183,O$9,FALSE))),"")</f>
        <v>4381.1923330560749</v>
      </c>
      <c r="P187" s="123">
        <f ca="1">IFERROR(IF((VLOOKUP($E187,'Adj NEA Backsheet'!$D$5:$CB$183,P$9,FALSE))="","",(VLOOKUP($E187,'Adj NEA Backsheet'!$D$5:$CB$183,P$9,FALSE))),"")</f>
        <v>4316.0651449417837</v>
      </c>
      <c r="Q187" s="124">
        <f ca="1">IFERROR(IF((VLOOKUP($E187,'NEA Backsheet'!$D$5:$CB$183,Q$9,FALSE))="","",(VLOOKUP($E187,'NEA Backsheet'!$D$5:$CB$183,Q$9,FALSE))),"")</f>
        <v>4350.2093333927833</v>
      </c>
      <c r="R187" s="236">
        <f ca="1">IFERROR(IF((VLOOKUP($E187,'NEA Backsheet'!$D$5:$CB$183,R$9,FALSE))="","",(VLOOKUP($E187,'NEA Backsheet'!$D$5:$CB$183,R$9,FALSE))),"")</f>
        <v>0</v>
      </c>
    </row>
    <row r="188" spans="1:18" ht="15" customHeight="1" x14ac:dyDescent="0.3">
      <c r="A188" s="57">
        <v>174</v>
      </c>
      <c r="B188" s="98" t="str">
        <f ca="1">IFERROR(IF((VLOOKUP($E188,'Org List'!$AJ$10:$AL$188,3,FALSE))="","",(VLOOKUP($E188,'Org List'!$AJ$10:$AL$188,3,FALSE))),"")</f>
        <v>North of England Commissioning Region</v>
      </c>
      <c r="C188" s="99" t="str">
        <f ca="1">IFERROR(IF((VLOOKUP($E188,'Org List'!$AO$10:$AQ$188,3,FALSE))="","",(VLOOKUP($E188,'Org List'!$AO$10:$AQ$188,3,FALSE))),"")</f>
        <v>North West Region</v>
      </c>
      <c r="D188" s="114" t="str">
        <f ca="1">IFERROR(IF((VLOOKUP($E188,'Org List'!$AT$10:$AV$188,3,FALSE))="","",(VLOOKUP($E188,'Org List'!$AT$10:$AV$188,3,FALSE))),"")</f>
        <v>NHS England North (Cheshire And Merseyside)</v>
      </c>
      <c r="E188" s="98" t="str">
        <f t="shared" ca="1" si="5"/>
        <v>E08000015</v>
      </c>
      <c r="F188" s="100" t="str">
        <f ca="1">IF(E188="","",VLOOKUP(E188,'Org List'!$J$9:$K$488,2,0))</f>
        <v>Wirral</v>
      </c>
      <c r="G188" s="121">
        <f ca="1">IFERROR(IF((VLOOKUP($E188,'Adj NEA Backsheet'!$D$5:$CB$183,G$9,FALSE))="","",(VLOOKUP($E188,'Adj NEA Backsheet'!$D$5:$CB$183,G$9,FALSE))),"")</f>
        <v>11710.258902285728</v>
      </c>
      <c r="H188" s="122">
        <f ca="1">IFERROR(IF((VLOOKUP($E188,'Adj NEA Backsheet'!$D$5:$CB$183,H$9,FALSE))="","",(VLOOKUP($E188,'Adj NEA Backsheet'!$D$5:$CB$183,H$9,FALSE))),"")</f>
        <v>11852.877104842157</v>
      </c>
      <c r="I188" s="122">
        <f ca="1">IFERROR(IF((VLOOKUP($E188,'Adj NEA Backsheet'!$D$5:$CB$183,I$9,FALSE))="","",(VLOOKUP($E188,'Adj NEA Backsheet'!$D$5:$CB$183,I$9,FALSE))),"")</f>
        <v>12552.420839216804</v>
      </c>
      <c r="J188" s="123">
        <f ca="1">IFERROR(IF((VLOOKUP($E188,'Adj NEA Backsheet'!$D$5:$CB$183,J$9,FALSE))="","",(VLOOKUP($E188,'Adj NEA Backsheet'!$D$5:$CB$183,J$9,FALSE))),"")</f>
        <v>12626.162074664206</v>
      </c>
      <c r="K188" s="121">
        <f ca="1">IFERROR(IF((VLOOKUP($E188,'Adj NEA Backsheet'!$D$5:$CB$183,K$9,FALSE))="","",(VLOOKUP($E188,'Adj NEA Backsheet'!$D$5:$CB$183,K$9,FALSE))),"")</f>
        <v>12020.601878617335</v>
      </c>
      <c r="L188" s="122">
        <f ca="1">IFERROR(IF((VLOOKUP($E188,'Adj NEA Backsheet'!$D$5:$CB$183,L$9,FALSE))="","",(VLOOKUP($E188,'Adj NEA Backsheet'!$D$5:$CB$183,L$9,FALSE))),"")</f>
        <v>12250.99145945658</v>
      </c>
      <c r="M188" s="122">
        <f ca="1">IFERROR(IF((VLOOKUP($E188,'Adj NEA Backsheet'!$D$5:$CB$183,M$9,FALSE))="","",(VLOOKUP($E188,'Adj NEA Backsheet'!$D$5:$CB$183,M$9,FALSE))),"")</f>
        <v>12838.307329617222</v>
      </c>
      <c r="N188" s="124">
        <f ca="1">IFERROR(IF((VLOOKUP($E188,'Adj NEA Backsheet'!$D$5:$CB$183,N$9,FALSE))="","",(VLOOKUP($E188,'Adj NEA Backsheet'!$D$5:$CB$183,N$9,FALSE))),"")</f>
        <v>12453.893408202614</v>
      </c>
      <c r="O188" s="175">
        <f ca="1">IFERROR(IF((VLOOKUP($E188,'Adj NEA Backsheet'!$D$5:$CB$183,O$9,FALSE))="","",(VLOOKUP($E188,'Adj NEA Backsheet'!$D$5:$CB$183,O$9,FALSE))),"")</f>
        <v>12282.660934365011</v>
      </c>
      <c r="P188" s="123">
        <f ca="1">IFERROR(IF((VLOOKUP($E188,'Adj NEA Backsheet'!$D$5:$CB$183,P$9,FALSE))="","",(VLOOKUP($E188,'Adj NEA Backsheet'!$D$5:$CB$183,P$9,FALSE))),"")</f>
        <v>12259.935424020719</v>
      </c>
      <c r="Q188" s="124">
        <f ca="1">IFERROR(IF((VLOOKUP($E188,'NEA Backsheet'!$D$5:$CB$183,Q$9,FALSE))="","",(VLOOKUP($E188,'NEA Backsheet'!$D$5:$CB$183,Q$9,FALSE))),"")</f>
        <v>12503.210497954418</v>
      </c>
      <c r="R188" s="236">
        <f ca="1">IFERROR(IF((VLOOKUP($E188,'NEA Backsheet'!$D$5:$CB$183,R$9,FALSE))="","",(VLOOKUP($E188,'NEA Backsheet'!$D$5:$CB$183,R$9,FALSE))),"")</f>
        <v>0</v>
      </c>
    </row>
    <row r="189" spans="1:18" ht="15" customHeight="1" x14ac:dyDescent="0.3">
      <c r="A189" s="57">
        <v>175</v>
      </c>
      <c r="B189" s="98" t="str">
        <f ca="1">IFERROR(IF((VLOOKUP($E189,'Org List'!$AJ$10:$AL$188,3,FALSE))="","",(VLOOKUP($E189,'Org List'!$AJ$10:$AL$188,3,FALSE))),"")</f>
        <v>South East England Commissioning Region</v>
      </c>
      <c r="C189" s="99" t="str">
        <f ca="1">IFERROR(IF((VLOOKUP($E189,'Org List'!$AO$10:$AQ$188,3,FALSE))="","",(VLOOKUP($E189,'Org List'!$AO$10:$AQ$188,3,FALSE))),"")</f>
        <v>South East Region</v>
      </c>
      <c r="D189" s="114" t="str">
        <f ca="1">IFERROR(IF((VLOOKUP($E189,'Org List'!$AT$10:$AV$188,3,FALSE))="","",(VLOOKUP($E189,'Org List'!$AT$10:$AV$188,3,FALSE))),"")</f>
        <v>NHS England South East (Hampshire, Isle of Wight and Thames Valley)</v>
      </c>
      <c r="E189" s="98" t="str">
        <f t="shared" ca="1" si="5"/>
        <v>E06000041</v>
      </c>
      <c r="F189" s="100" t="str">
        <f ca="1">IF(E189="","",VLOOKUP(E189,'Org List'!$J$9:$K$488,2,0))</f>
        <v>Wokingham</v>
      </c>
      <c r="G189" s="121">
        <f ca="1">IFERROR(IF((VLOOKUP($E189,'Adj NEA Backsheet'!$D$5:$CB$183,G$9,FALSE))="","",(VLOOKUP($E189,'Adj NEA Backsheet'!$D$5:$CB$183,G$9,FALSE))),"")</f>
        <v>3581.2702419007264</v>
      </c>
      <c r="H189" s="122">
        <f ca="1">IFERROR(IF((VLOOKUP($E189,'Adj NEA Backsheet'!$D$5:$CB$183,H$9,FALSE))="","",(VLOOKUP($E189,'Adj NEA Backsheet'!$D$5:$CB$183,H$9,FALSE))),"")</f>
        <v>3572.2714814866931</v>
      </c>
      <c r="I189" s="122">
        <f ca="1">IFERROR(IF((VLOOKUP($E189,'Adj NEA Backsheet'!$D$5:$CB$183,I$9,FALSE))="","",(VLOOKUP($E189,'Adj NEA Backsheet'!$D$5:$CB$183,I$9,FALSE))),"")</f>
        <v>3732.0379263395407</v>
      </c>
      <c r="J189" s="123">
        <f ca="1">IFERROR(IF((VLOOKUP($E189,'Adj NEA Backsheet'!$D$5:$CB$183,J$9,FALSE))="","",(VLOOKUP($E189,'Adj NEA Backsheet'!$D$5:$CB$183,J$9,FALSE))),"")</f>
        <v>3702.5476130264797</v>
      </c>
      <c r="K189" s="121">
        <f ca="1">IFERROR(IF((VLOOKUP($E189,'Adj NEA Backsheet'!$D$5:$CB$183,K$9,FALSE))="","",(VLOOKUP($E189,'Adj NEA Backsheet'!$D$5:$CB$183,K$9,FALSE))),"")</f>
        <v>3634.0326268600784</v>
      </c>
      <c r="L189" s="122">
        <f ca="1">IFERROR(IF((VLOOKUP($E189,'Adj NEA Backsheet'!$D$5:$CB$183,L$9,FALSE))="","",(VLOOKUP($E189,'Adj NEA Backsheet'!$D$5:$CB$183,L$9,FALSE))),"")</f>
        <v>3670.5550682302433</v>
      </c>
      <c r="M189" s="122">
        <f ca="1">IFERROR(IF((VLOOKUP($E189,'Adj NEA Backsheet'!$D$5:$CB$183,M$9,FALSE))="","",(VLOOKUP($E189,'Adj NEA Backsheet'!$D$5:$CB$183,M$9,FALSE))),"")</f>
        <v>3810.5142710743926</v>
      </c>
      <c r="N189" s="124">
        <f ca="1">IFERROR(IF((VLOOKUP($E189,'Adj NEA Backsheet'!$D$5:$CB$183,N$9,FALSE))="","",(VLOOKUP($E189,'Adj NEA Backsheet'!$D$5:$CB$183,N$9,FALSE))),"")</f>
        <v>3695.3559120419022</v>
      </c>
      <c r="O189" s="175">
        <f ca="1">IFERROR(IF((VLOOKUP($E189,'Adj NEA Backsheet'!$D$5:$CB$183,O$9,FALSE))="","",(VLOOKUP($E189,'Adj NEA Backsheet'!$D$5:$CB$183,O$9,FALSE))),"")</f>
        <v>3684.3923464551826</v>
      </c>
      <c r="P189" s="123">
        <f ca="1">IFERROR(IF((VLOOKUP($E189,'Adj NEA Backsheet'!$D$5:$CB$183,P$9,FALSE))="","",(VLOOKUP($E189,'Adj NEA Backsheet'!$D$5:$CB$183,P$9,FALSE))),"")</f>
        <v>3657.6944605270719</v>
      </c>
      <c r="Q189" s="124">
        <f ca="1">IFERROR(IF((VLOOKUP($E189,'NEA Backsheet'!$D$5:$CB$183,Q$9,FALSE))="","",(VLOOKUP($E189,'NEA Backsheet'!$D$5:$CB$183,Q$9,FALSE))),"")</f>
        <v>3939.3553796147885</v>
      </c>
      <c r="R189" s="236">
        <f ca="1">IFERROR(IF((VLOOKUP($E189,'NEA Backsheet'!$D$5:$CB$183,R$9,FALSE))="","",(VLOOKUP($E189,'NEA Backsheet'!$D$5:$CB$183,R$9,FALSE))),"")</f>
        <v>0</v>
      </c>
    </row>
    <row r="190" spans="1:18" ht="15" customHeight="1" x14ac:dyDescent="0.3">
      <c r="A190" s="57">
        <v>176</v>
      </c>
      <c r="B190" s="98" t="str">
        <f ca="1">IFERROR(IF((VLOOKUP($E190,'Org List'!$AJ$10:$AL$188,3,FALSE))="","",(VLOOKUP($E190,'Org List'!$AJ$10:$AL$188,3,FALSE))),"")</f>
        <v>Midlands and East of England Commissioning Region</v>
      </c>
      <c r="C190" s="99" t="str">
        <f ca="1">IFERROR(IF((VLOOKUP($E190,'Org List'!$AO$10:$AQ$188,3,FALSE))="","",(VLOOKUP($E190,'Org List'!$AO$10:$AQ$188,3,FALSE))),"")</f>
        <v>West Midlands Region</v>
      </c>
      <c r="D190" s="114" t="str">
        <f ca="1">IFERROR(IF((VLOOKUP($E190,'Org List'!$AT$10:$AV$188,3,FALSE))="","",(VLOOKUP($E190,'Org List'!$AT$10:$AV$188,3,FALSE))),"")</f>
        <v>NHS England Midlands And East (West Midlands)</v>
      </c>
      <c r="E190" s="98" t="str">
        <f t="shared" ca="1" si="5"/>
        <v>E08000031</v>
      </c>
      <c r="F190" s="100" t="str">
        <f ca="1">IF(E190="","",VLOOKUP(E190,'Org List'!$J$9:$K$488,2,0))</f>
        <v>Wolverhampton</v>
      </c>
      <c r="G190" s="121">
        <f ca="1">IFERROR(IF((VLOOKUP($E190,'Adj NEA Backsheet'!$D$5:$CB$183,G$9,FALSE))="","",(VLOOKUP($E190,'Adj NEA Backsheet'!$D$5:$CB$183,G$9,FALSE))),"")</f>
        <v>7370.0811054861551</v>
      </c>
      <c r="H190" s="122">
        <f ca="1">IFERROR(IF((VLOOKUP($E190,'Adj NEA Backsheet'!$D$5:$CB$183,H$9,FALSE))="","",(VLOOKUP($E190,'Adj NEA Backsheet'!$D$5:$CB$183,H$9,FALSE))),"")</f>
        <v>7003.9069243893264</v>
      </c>
      <c r="I190" s="122">
        <f ca="1">IFERROR(IF((VLOOKUP($E190,'Adj NEA Backsheet'!$D$5:$CB$183,I$9,FALSE))="","",(VLOOKUP($E190,'Adj NEA Backsheet'!$D$5:$CB$183,I$9,FALSE))),"")</f>
        <v>7255.9236661078603</v>
      </c>
      <c r="J190" s="123">
        <f ca="1">IFERROR(IF((VLOOKUP($E190,'Adj NEA Backsheet'!$D$5:$CB$183,J$9,FALSE))="","",(VLOOKUP($E190,'Adj NEA Backsheet'!$D$5:$CB$183,J$9,FALSE))),"")</f>
        <v>7110.9183897111252</v>
      </c>
      <c r="K190" s="121">
        <f ca="1">IFERROR(IF((VLOOKUP($E190,'Adj NEA Backsheet'!$D$5:$CB$183,K$9,FALSE))="","",(VLOOKUP($E190,'Adj NEA Backsheet'!$D$5:$CB$183,K$9,FALSE))),"")</f>
        <v>6952.5050875276083</v>
      </c>
      <c r="L190" s="122">
        <f ca="1">IFERROR(IF((VLOOKUP($E190,'Adj NEA Backsheet'!$D$5:$CB$183,L$9,FALSE))="","",(VLOOKUP($E190,'Adj NEA Backsheet'!$D$5:$CB$183,L$9,FALSE))),"")</f>
        <v>6740.98238057053</v>
      </c>
      <c r="M190" s="122">
        <f ca="1">IFERROR(IF((VLOOKUP($E190,'Adj NEA Backsheet'!$D$5:$CB$183,M$9,FALSE))="","",(VLOOKUP($E190,'Adj NEA Backsheet'!$D$5:$CB$183,M$9,FALSE))),"")</f>
        <v>7310.5990673408851</v>
      </c>
      <c r="N190" s="124">
        <f ca="1">IFERROR(IF((VLOOKUP($E190,'Adj NEA Backsheet'!$D$5:$CB$183,N$9,FALSE))="","",(VLOOKUP($E190,'Adj NEA Backsheet'!$D$5:$CB$183,N$9,FALSE))),"")</f>
        <v>7137.3941524968723</v>
      </c>
      <c r="O190" s="175">
        <f ca="1">IFERROR(IF((VLOOKUP($E190,'Adj NEA Backsheet'!$D$5:$CB$183,O$9,FALSE))="","",(VLOOKUP($E190,'Adj NEA Backsheet'!$D$5:$CB$183,O$9,FALSE))),"")</f>
        <v>7053.9869730932242</v>
      </c>
      <c r="P190" s="123">
        <f ca="1">IFERROR(IF((VLOOKUP($E190,'Adj NEA Backsheet'!$D$5:$CB$183,P$9,FALSE))="","",(VLOOKUP($E190,'Adj NEA Backsheet'!$D$5:$CB$183,P$9,FALSE))),"")</f>
        <v>7148.9211469237889</v>
      </c>
      <c r="Q190" s="124">
        <f ca="1">IFERROR(IF((VLOOKUP($E190,'NEA Backsheet'!$D$5:$CB$183,Q$9,FALSE))="","",(VLOOKUP($E190,'NEA Backsheet'!$D$5:$CB$183,Q$9,FALSE))),"")</f>
        <v>7750.0674072172569</v>
      </c>
      <c r="R190" s="236">
        <f ca="1">IFERROR(IF((VLOOKUP($E190,'NEA Backsheet'!$D$5:$CB$183,R$9,FALSE))="","",(VLOOKUP($E190,'NEA Backsheet'!$D$5:$CB$183,R$9,FALSE))),"")</f>
        <v>0</v>
      </c>
    </row>
    <row r="191" spans="1:18" ht="15" customHeight="1" x14ac:dyDescent="0.3">
      <c r="A191" s="57">
        <v>177</v>
      </c>
      <c r="B191" s="98" t="str">
        <f ca="1">IFERROR(IF((VLOOKUP($E191,'Org List'!$AJ$10:$AL$188,3,FALSE))="","",(VLOOKUP($E191,'Org List'!$AJ$10:$AL$188,3,FALSE))),"")</f>
        <v>Midlands and East of England Commissioning Region</v>
      </c>
      <c r="C191" s="99" t="str">
        <f ca="1">IFERROR(IF((VLOOKUP($E191,'Org List'!$AO$10:$AQ$188,3,FALSE))="","",(VLOOKUP($E191,'Org List'!$AO$10:$AQ$188,3,FALSE))),"")</f>
        <v>West Midlands Region</v>
      </c>
      <c r="D191" s="114" t="str">
        <f ca="1">IFERROR(IF((VLOOKUP($E191,'Org List'!$AT$10:$AV$188,3,FALSE))="","",(VLOOKUP($E191,'Org List'!$AT$10:$AV$188,3,FALSE))),"")</f>
        <v>NHS England Midlands And East (West Midlands)</v>
      </c>
      <c r="E191" s="98" t="str">
        <f t="shared" ca="1" si="5"/>
        <v>E10000034</v>
      </c>
      <c r="F191" s="100" t="str">
        <f ca="1">IF(E191="","",VLOOKUP(E191,'Org List'!$J$9:$K$488,2,0))</f>
        <v>Worcestershire</v>
      </c>
      <c r="G191" s="121">
        <f ca="1">IFERROR(IF((VLOOKUP($E191,'Adj NEA Backsheet'!$D$5:$CB$183,G$9,FALSE))="","",(VLOOKUP($E191,'Adj NEA Backsheet'!$D$5:$CB$183,G$9,FALSE))),"")</f>
        <v>14091.95118037242</v>
      </c>
      <c r="H191" s="122">
        <f ca="1">IFERROR(IF((VLOOKUP($E191,'Adj NEA Backsheet'!$D$5:$CB$183,H$9,FALSE))="","",(VLOOKUP($E191,'Adj NEA Backsheet'!$D$5:$CB$183,H$9,FALSE))),"")</f>
        <v>13522.201296892272</v>
      </c>
      <c r="I191" s="122">
        <f ca="1">IFERROR(IF((VLOOKUP($E191,'Adj NEA Backsheet'!$D$5:$CB$183,I$9,FALSE))="","",(VLOOKUP($E191,'Adj NEA Backsheet'!$D$5:$CB$183,I$9,FALSE))),"")</f>
        <v>14207.24791114483</v>
      </c>
      <c r="J191" s="123">
        <f ca="1">IFERROR(IF((VLOOKUP($E191,'Adj NEA Backsheet'!$D$5:$CB$183,J$9,FALSE))="","",(VLOOKUP($E191,'Adj NEA Backsheet'!$D$5:$CB$183,J$9,FALSE))),"")</f>
        <v>13775.256427448825</v>
      </c>
      <c r="K191" s="121">
        <f ca="1">IFERROR(IF((VLOOKUP($E191,'Adj NEA Backsheet'!$D$5:$CB$183,K$9,FALSE))="","",(VLOOKUP($E191,'Adj NEA Backsheet'!$D$5:$CB$183,K$9,FALSE))),"")</f>
        <v>13608.323770832638</v>
      </c>
      <c r="L191" s="122">
        <f ca="1">IFERROR(IF((VLOOKUP($E191,'Adj NEA Backsheet'!$D$5:$CB$183,L$9,FALSE))="","",(VLOOKUP($E191,'Adj NEA Backsheet'!$D$5:$CB$183,L$9,FALSE))),"")</f>
        <v>13590.138041785991</v>
      </c>
      <c r="M191" s="122">
        <f ca="1">IFERROR(IF((VLOOKUP($E191,'Adj NEA Backsheet'!$D$5:$CB$183,M$9,FALSE))="","",(VLOOKUP($E191,'Adj NEA Backsheet'!$D$5:$CB$183,M$9,FALSE))),"")</f>
        <v>15200.279933404265</v>
      </c>
      <c r="N191" s="124">
        <f ca="1">IFERROR(IF((VLOOKUP($E191,'Adj NEA Backsheet'!$D$5:$CB$183,N$9,FALSE))="","",(VLOOKUP($E191,'Adj NEA Backsheet'!$D$5:$CB$183,N$9,FALSE))),"")</f>
        <v>15069.17487627584</v>
      </c>
      <c r="O191" s="175">
        <f ca="1">IFERROR(IF((VLOOKUP($E191,'Adj NEA Backsheet'!$D$5:$CB$183,O$9,FALSE))="","",(VLOOKUP($E191,'Adj NEA Backsheet'!$D$5:$CB$183,O$9,FALSE))),"")</f>
        <v>14362.429468646951</v>
      </c>
      <c r="P191" s="123">
        <f ca="1">IFERROR(IF((VLOOKUP($E191,'Adj NEA Backsheet'!$D$5:$CB$183,P$9,FALSE))="","",(VLOOKUP($E191,'Adj NEA Backsheet'!$D$5:$CB$183,P$9,FALSE))),"")</f>
        <v>14627.100094208901</v>
      </c>
      <c r="Q191" s="124">
        <f ca="1">IFERROR(IF((VLOOKUP($E191,'NEA Backsheet'!$D$5:$CB$183,Q$9,FALSE))="","",(VLOOKUP($E191,'NEA Backsheet'!$D$5:$CB$183,Q$9,FALSE))),"")</f>
        <v>15204.279112079637</v>
      </c>
      <c r="R191" s="236">
        <f ca="1">IFERROR(IF((VLOOKUP($E191,'NEA Backsheet'!$D$5:$CB$183,R$9,FALSE))="","",(VLOOKUP($E191,'NEA Backsheet'!$D$5:$CB$183,R$9,FALSE))),"")</f>
        <v>0</v>
      </c>
    </row>
    <row r="192" spans="1:18" ht="15" customHeight="1" thickBot="1" x14ac:dyDescent="0.35">
      <c r="A192" s="57">
        <v>178</v>
      </c>
      <c r="B192" s="101" t="str">
        <f ca="1">IFERROR(IF((VLOOKUP($E192,'Org List'!$AJ$10:$AL$188,3,FALSE))="","",(VLOOKUP($E192,'Org List'!$AJ$10:$AL$188,3,FALSE))),"")</f>
        <v>North of England Commissioning Region</v>
      </c>
      <c r="C192" s="102" t="str">
        <f ca="1">IFERROR(IF((VLOOKUP($E192,'Org List'!$AO$10:$AQ$188,3,FALSE))="","",(VLOOKUP($E192,'Org List'!$AO$10:$AQ$188,3,FALSE))),"")</f>
        <v>Yorkshire and The Humber Region</v>
      </c>
      <c r="D192" s="115" t="str">
        <f ca="1">IFERROR(IF((VLOOKUP($E192,'Org List'!$AT$10:$AV$188,3,FALSE))="","",(VLOOKUP($E192,'Org List'!$AT$10:$AV$188,3,FALSE))),"")</f>
        <v>NHS England North (Yorkshire And Humber)</v>
      </c>
      <c r="E192" s="101" t="str">
        <f t="shared" ca="1" si="5"/>
        <v>E06000014</v>
      </c>
      <c r="F192" s="103" t="str">
        <f ca="1">IF(E192="","",VLOOKUP(E192,'Org List'!$J$9:$K$488,2,0))</f>
        <v>York</v>
      </c>
      <c r="G192" s="126">
        <f ca="1">IFERROR(IF((VLOOKUP($E192,'Adj NEA Backsheet'!$D$5:$CB$183,G$9,FALSE))="","",(VLOOKUP($E192,'Adj NEA Backsheet'!$D$5:$CB$183,G$9,FALSE))),"")</f>
        <v>5666.7675546896917</v>
      </c>
      <c r="H192" s="127">
        <f ca="1">IFERROR(IF((VLOOKUP($E192,'Adj NEA Backsheet'!$D$5:$CB$183,H$9,FALSE))="","",(VLOOKUP($E192,'Adj NEA Backsheet'!$D$5:$CB$183,H$9,FALSE))),"")</f>
        <v>5510.5530694364952</v>
      </c>
      <c r="I192" s="127">
        <f ca="1">IFERROR(IF((VLOOKUP($E192,'Adj NEA Backsheet'!$D$5:$CB$183,I$9,FALSE))="","",(VLOOKUP($E192,'Adj NEA Backsheet'!$D$5:$CB$183,I$9,FALSE))),"")</f>
        <v>5974.1200909831477</v>
      </c>
      <c r="J192" s="128">
        <f ca="1">IFERROR(IF((VLOOKUP($E192,'Adj NEA Backsheet'!$D$5:$CB$183,J$9,FALSE))="","",(VLOOKUP($E192,'Adj NEA Backsheet'!$D$5:$CB$183,J$9,FALSE))),"")</f>
        <v>5945.522219570099</v>
      </c>
      <c r="K192" s="126">
        <f ca="1">IFERROR(IF((VLOOKUP($E192,'Adj NEA Backsheet'!$D$5:$CB$183,K$9,FALSE))="","",(VLOOKUP($E192,'Adj NEA Backsheet'!$D$5:$CB$183,K$9,FALSE))),"")</f>
        <v>5649.6674392638997</v>
      </c>
      <c r="L192" s="127">
        <f ca="1">IFERROR(IF((VLOOKUP($E192,'Adj NEA Backsheet'!$D$5:$CB$183,L$9,FALSE))="","",(VLOOKUP($E192,'Adj NEA Backsheet'!$D$5:$CB$183,L$9,FALSE))),"")</f>
        <v>5610.2146325702461</v>
      </c>
      <c r="M192" s="127">
        <f ca="1">IFERROR(IF((VLOOKUP($E192,'Adj NEA Backsheet'!$D$5:$CB$183,M$9,FALSE))="","",(VLOOKUP($E192,'Adj NEA Backsheet'!$D$5:$CB$183,M$9,FALSE))),"")</f>
        <v>5888.4123258280133</v>
      </c>
      <c r="N192" s="129">
        <f ca="1">IFERROR(IF((VLOOKUP($E192,'Adj NEA Backsheet'!$D$5:$CB$183,N$9,FALSE))="","",(VLOOKUP($E192,'Adj NEA Backsheet'!$D$5:$CB$183,N$9,FALSE))),"")</f>
        <v>5812.7166038356645</v>
      </c>
      <c r="O192" s="176">
        <f ca="1">IFERROR(IF((VLOOKUP($E192,'Adj NEA Backsheet'!$D$5:$CB$183,O$9,FALSE))="","",(VLOOKUP($E192,'Adj NEA Backsheet'!$D$5:$CB$183,O$9,FALSE))),"")</f>
        <v>6009.2609122661806</v>
      </c>
      <c r="P192" s="128">
        <f ca="1">IFERROR(IF((VLOOKUP($E192,'Adj NEA Backsheet'!$D$5:$CB$183,P$9,FALSE))="","",(VLOOKUP($E192,'Adj NEA Backsheet'!$D$5:$CB$183,P$9,FALSE))),"")</f>
        <v>5900.2360512911036</v>
      </c>
      <c r="Q192" s="129">
        <f ca="1">IFERROR(IF((VLOOKUP($E192,'NEA Backsheet'!$D$5:$CB$183,Q$9,FALSE))="","",(VLOOKUP($E192,'NEA Backsheet'!$D$5:$CB$183,Q$9,FALSE))),"")</f>
        <v>6359.0732864217798</v>
      </c>
      <c r="R192" s="237">
        <f ca="1">IFERROR(IF((VLOOKUP($E192,'NEA Backsheet'!$D$5:$CB$183,R$9,FALSE))="","",(VLOOKUP($E192,'NEA Backsheet'!$D$5:$CB$183,R$9,FALSE))),"")</f>
        <v>0</v>
      </c>
    </row>
  </sheetData>
  <autoFilter ref="B13:R192"/>
  <mergeCells count="5">
    <mergeCell ref="B1:L1"/>
    <mergeCell ref="B2:L2"/>
    <mergeCell ref="G11:J12"/>
    <mergeCell ref="K11:N12"/>
    <mergeCell ref="O11:R12"/>
  </mergeCells>
  <hyperlinks>
    <hyperlink ref="E6" location="Contents!A1" display="&lt;&lt; Contents"/>
  </hyperlinks>
  <pageMargins left="0.70866141732283472" right="0.70866141732283472" top="0.74803149606299213" bottom="0.74803149606299213" header="0.31496062992125984" footer="0.31496062992125984"/>
  <pageSetup paperSize="9" scale="52" orientation="landscape" horizontalDpi="90" verticalDpi="90" r:id="rId1"/>
  <rowBreaks count="3" manualBreakCount="3">
    <brk id="61" max="18" man="1"/>
    <brk id="107" max="18" man="1"/>
    <brk id="146" max="18" man="1"/>
  </rowBreaks>
  <colBreaks count="2" manualBreakCount="2">
    <brk id="10" max="192" man="1"/>
    <brk id="14" max="192" man="1"/>
  </colBreaks>
  <drawing r:id="rId2"/>
  <legacyDrawing r:id="rId3"/>
  <mc:AlternateContent xmlns:mc="http://schemas.openxmlformats.org/markup-compatibility/2006">
    <mc:Choice Requires="x14">
      <controls>
        <mc:AlternateContent xmlns:mc="http://schemas.openxmlformats.org/markup-compatibility/2006">
          <mc:Choice Requires="x14">
            <control shapeId="88065" r:id="rId4"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U196"/>
  <sheetViews>
    <sheetView showGridLines="0" zoomScale="70" zoomScaleNormal="70" workbookViewId="0"/>
  </sheetViews>
  <sheetFormatPr defaultColWidth="9.109375" defaultRowHeight="14.4" outlineLevelCol="1" x14ac:dyDescent="0.3"/>
  <cols>
    <col min="1" max="1" width="4.6640625" style="230" customWidth="1"/>
    <col min="2" max="4" width="25.6640625" style="230" hidden="1" customWidth="1" outlineLevel="1"/>
    <col min="5" max="5" width="25.6640625" style="230" customWidth="1" collapsed="1"/>
    <col min="6" max="6" width="50.6640625" style="230" customWidth="1"/>
    <col min="7" max="17" width="17.6640625" style="230" customWidth="1"/>
    <col min="18" max="18" width="17.6640625" style="230" hidden="1" customWidth="1"/>
    <col min="19" max="20" width="4.6640625" style="230" customWidth="1"/>
    <col min="21" max="21" width="9.109375" style="1" hidden="1" customWidth="1"/>
    <col min="22" max="22" width="4.6640625" style="230" customWidth="1"/>
    <col min="23" max="16384" width="9.109375" style="230"/>
  </cols>
  <sheetData>
    <row r="1" spans="1:21" ht="21" x14ac:dyDescent="0.4">
      <c r="A1" s="37"/>
      <c r="B1" s="265" t="s">
        <v>1139</v>
      </c>
      <c r="C1" s="265"/>
      <c r="D1" s="265"/>
      <c r="E1" s="265"/>
      <c r="F1" s="265"/>
      <c r="G1" s="265"/>
      <c r="H1" s="265"/>
      <c r="I1" s="265"/>
      <c r="J1" s="265"/>
      <c r="K1" s="265"/>
      <c r="L1" s="265"/>
      <c r="M1" s="37"/>
      <c r="N1" s="37"/>
      <c r="O1" s="37"/>
      <c r="P1" s="37"/>
      <c r="Q1" s="37"/>
      <c r="R1" s="37"/>
      <c r="S1" s="37"/>
    </row>
    <row r="2" spans="1:21" x14ac:dyDescent="0.3">
      <c r="A2" s="37"/>
      <c r="B2" s="261"/>
      <c r="C2" s="261"/>
      <c r="D2" s="261"/>
      <c r="E2" s="261"/>
      <c r="F2" s="261"/>
      <c r="G2" s="261"/>
      <c r="H2" s="261"/>
      <c r="I2" s="261"/>
      <c r="J2" s="261"/>
      <c r="K2" s="261"/>
      <c r="L2" s="261"/>
      <c r="M2" s="37"/>
      <c r="N2" s="37"/>
      <c r="O2" s="37"/>
      <c r="P2" s="37"/>
      <c r="Q2" s="37"/>
      <c r="R2" s="37"/>
      <c r="S2" s="37"/>
    </row>
    <row r="3" spans="1:21" x14ac:dyDescent="0.3">
      <c r="A3" s="37"/>
      <c r="B3" s="37"/>
      <c r="C3" s="37"/>
      <c r="D3" s="37"/>
      <c r="E3" s="37"/>
      <c r="F3" s="37"/>
      <c r="G3" s="37"/>
      <c r="H3" s="37"/>
      <c r="I3" s="37"/>
      <c r="J3" s="37"/>
      <c r="K3" s="37"/>
      <c r="L3" s="37"/>
      <c r="M3" s="37"/>
      <c r="N3" s="37"/>
      <c r="O3" s="37"/>
      <c r="P3" s="37"/>
      <c r="Q3" s="37"/>
      <c r="R3" s="37"/>
      <c r="S3" s="37"/>
    </row>
    <row r="4" spans="1:21" x14ac:dyDescent="0.3">
      <c r="A4" s="37"/>
      <c r="B4" s="37"/>
      <c r="C4" s="37"/>
      <c r="D4" s="37"/>
      <c r="E4" s="38" t="s">
        <v>929</v>
      </c>
      <c r="F4" s="37"/>
      <c r="G4" s="39" t="str">
        <f ca="1">'Org List'!J7</f>
        <v>HWB</v>
      </c>
      <c r="H4" s="37"/>
      <c r="I4" s="37"/>
      <c r="J4" s="37"/>
      <c r="K4" s="37"/>
      <c r="L4" s="37"/>
      <c r="M4" s="37"/>
      <c r="N4" s="37"/>
      <c r="O4" s="37"/>
      <c r="P4" s="37"/>
      <c r="Q4" s="37"/>
      <c r="R4" s="37"/>
      <c r="S4" s="37"/>
      <c r="U4" s="1">
        <f ca="1">MATCH($G$4, 'Comms by AT'!$B:$B, 0)</f>
        <v>4</v>
      </c>
    </row>
    <row r="5" spans="1:21" x14ac:dyDescent="0.3">
      <c r="A5" s="37"/>
      <c r="B5" s="37"/>
      <c r="C5" s="37"/>
      <c r="D5" s="37"/>
      <c r="E5" s="37"/>
      <c r="F5" s="37"/>
      <c r="G5" s="37"/>
      <c r="H5" s="37"/>
      <c r="I5" s="37"/>
      <c r="J5" s="37"/>
      <c r="K5" s="37"/>
      <c r="L5" s="37"/>
      <c r="M5" s="37"/>
      <c r="N5" s="37"/>
      <c r="O5" s="37"/>
      <c r="P5" s="37"/>
      <c r="Q5" s="37"/>
      <c r="R5" s="37"/>
      <c r="S5" s="37"/>
      <c r="U5" s="1">
        <f ca="1">COUNTIF('Comms by AT'!$C:$C, $G$4)</f>
        <v>179</v>
      </c>
    </row>
    <row r="6" spans="1:21" ht="20.100000000000001" customHeight="1" x14ac:dyDescent="0.3">
      <c r="E6" s="209" t="s">
        <v>1082</v>
      </c>
    </row>
    <row r="7" spans="1:21" x14ac:dyDescent="0.3">
      <c r="A7" s="37"/>
      <c r="B7" s="37"/>
      <c r="C7" s="37"/>
      <c r="D7" s="37"/>
      <c r="E7" s="38" t="s">
        <v>930</v>
      </c>
      <c r="F7" s="37"/>
      <c r="G7" s="37"/>
      <c r="H7" s="37"/>
      <c r="I7" s="37"/>
      <c r="J7" s="37"/>
      <c r="K7" s="37"/>
      <c r="L7" s="37"/>
      <c r="M7" s="37"/>
      <c r="N7" s="37"/>
      <c r="O7" s="37"/>
      <c r="P7" s="37"/>
      <c r="Q7" s="37"/>
      <c r="R7" s="37"/>
      <c r="S7" s="37"/>
    </row>
    <row r="9" spans="1:21" s="1" customFormat="1" hidden="1" x14ac:dyDescent="0.3">
      <c r="G9" s="1">
        <v>66</v>
      </c>
      <c r="H9" s="1">
        <v>67</v>
      </c>
      <c r="I9" s="1">
        <v>68</v>
      </c>
      <c r="J9" s="1">
        <v>69</v>
      </c>
      <c r="K9" s="1">
        <v>70</v>
      </c>
      <c r="L9" s="1">
        <v>71</v>
      </c>
      <c r="M9" s="1">
        <v>72</v>
      </c>
      <c r="N9" s="1">
        <v>73</v>
      </c>
      <c r="O9" s="1">
        <v>74</v>
      </c>
      <c r="P9" s="1">
        <v>75</v>
      </c>
      <c r="Q9" s="1">
        <v>76</v>
      </c>
      <c r="R9" s="1">
        <v>77</v>
      </c>
    </row>
    <row r="10" spans="1:21" ht="15" thickBot="1" x14ac:dyDescent="0.35"/>
    <row r="11" spans="1:21" ht="30" customHeight="1" x14ac:dyDescent="0.3">
      <c r="B11" s="198"/>
      <c r="C11" s="199"/>
      <c r="D11" s="200"/>
      <c r="E11" s="231"/>
      <c r="F11" s="195"/>
      <c r="G11" s="298" t="s">
        <v>797</v>
      </c>
      <c r="H11" s="299"/>
      <c r="I11" s="299"/>
      <c r="J11" s="300"/>
      <c r="K11" s="298" t="s">
        <v>802</v>
      </c>
      <c r="L11" s="299"/>
      <c r="M11" s="299"/>
      <c r="N11" s="300"/>
      <c r="O11" s="298" t="s">
        <v>807</v>
      </c>
      <c r="P11" s="299"/>
      <c r="Q11" s="299"/>
      <c r="R11" s="300"/>
    </row>
    <row r="12" spans="1:21" x14ac:dyDescent="0.3">
      <c r="B12" s="206"/>
      <c r="C12" s="207"/>
      <c r="D12" s="208"/>
      <c r="E12" s="204"/>
      <c r="F12" s="205"/>
      <c r="G12" s="301"/>
      <c r="H12" s="302"/>
      <c r="I12" s="302"/>
      <c r="J12" s="303"/>
      <c r="K12" s="301"/>
      <c r="L12" s="302"/>
      <c r="M12" s="302"/>
      <c r="N12" s="303"/>
      <c r="O12" s="301"/>
      <c r="P12" s="302"/>
      <c r="Q12" s="302"/>
      <c r="R12" s="303"/>
    </row>
    <row r="13" spans="1:21" ht="15" thickBot="1" x14ac:dyDescent="0.35">
      <c r="B13" s="201" t="s">
        <v>942</v>
      </c>
      <c r="C13" s="202" t="s">
        <v>1023</v>
      </c>
      <c r="D13" s="203" t="s">
        <v>944</v>
      </c>
      <c r="E13" s="232" t="s">
        <v>117</v>
      </c>
      <c r="F13" s="196" t="s">
        <v>931</v>
      </c>
      <c r="G13" s="87" t="s">
        <v>798</v>
      </c>
      <c r="H13" s="86" t="s">
        <v>799</v>
      </c>
      <c r="I13" s="86" t="s">
        <v>800</v>
      </c>
      <c r="J13" s="89" t="s">
        <v>801</v>
      </c>
      <c r="K13" s="87" t="s">
        <v>803</v>
      </c>
      <c r="L13" s="86" t="s">
        <v>804</v>
      </c>
      <c r="M13" s="86" t="s">
        <v>805</v>
      </c>
      <c r="N13" s="89" t="s">
        <v>806</v>
      </c>
      <c r="O13" s="170" t="s">
        <v>803</v>
      </c>
      <c r="P13" s="146" t="s">
        <v>804</v>
      </c>
      <c r="Q13" s="89" t="s">
        <v>805</v>
      </c>
      <c r="R13" s="238" t="s">
        <v>806</v>
      </c>
    </row>
    <row r="14" spans="1:21" ht="15" customHeight="1" x14ac:dyDescent="0.3">
      <c r="A14" s="57">
        <v>0</v>
      </c>
      <c r="B14" s="95" t="str">
        <f ca="1">IFERROR(IF((VLOOKUP($E14,'Org List'!$AJ$10:$AL$188,3,FALSE))="","",(VLOOKUP($E14,'Org List'!$AJ$10:$AL$188,3,FALSE))),"")</f>
        <v/>
      </c>
      <c r="C14" s="96" t="str">
        <f ca="1">IFERROR(IF((VLOOKUP($E14,'Org List'!$AO$10:$AQ$188,3,FALSE))="","",(VLOOKUP($E14,'Org List'!$AO$10:$AQ$188,3,FALSE))),"")</f>
        <v/>
      </c>
      <c r="D14" s="113" t="str">
        <f ca="1">IFERROR(IF((VLOOKUP($E14,'Org List'!$AT$10:$AV$188,3,FALSE))="","",(VLOOKUP($E14,'Org List'!$AT$10:$AV$188,3,FALSE))),"")</f>
        <v/>
      </c>
      <c r="E14" s="95" t="str">
        <f t="shared" ref="E14:E45" ca="1" si="0">IF($A14&gt;$U$5-1,"",INDIRECT("'Comms by AT'!D"&amp;$A14+$U$4))</f>
        <v>HWB</v>
      </c>
      <c r="F14" s="97" t="str">
        <f ca="1">IF(E14="","",VLOOKUP(E14,'Org List'!$J$9:$K$488,2,0))</f>
        <v>Health and Wellbeing Board</v>
      </c>
      <c r="G14" s="116">
        <f ca="1">IFERROR(IF((VLOOKUP($E14,'Adj NEA Backsheet'!$D$5:$CB$183,G$9,FALSE))="","",(VLOOKUP($E14,'Adj NEA Backsheet'!$D$5:$CB$183,G$9,FALSE))),"")</f>
        <v>2635.521435584652</v>
      </c>
      <c r="H14" s="117">
        <f ca="1">IFERROR(IF((VLOOKUP($E14,'Adj NEA Backsheet'!$D$5:$CB$183,H$9,FALSE))="","",(VLOOKUP($E14,'Adj NEA Backsheet'!$D$5:$CB$183,H$9,FALSE))),"")</f>
        <v>2632.0496272615514</v>
      </c>
      <c r="I14" s="117">
        <f ca="1">IFERROR(IF((VLOOKUP($E14,'Adj NEA Backsheet'!$D$5:$CB$183,I$9,FALSE))="","",(VLOOKUP($E14,'Adj NEA Backsheet'!$D$5:$CB$183,I$9,FALSE))),"")</f>
        <v>2759.2120235680222</v>
      </c>
      <c r="J14" s="118">
        <f ca="1">IFERROR(IF((VLOOKUP($E14,'Adj NEA Backsheet'!$D$5:$CB$183,J$9,FALSE))="","",(VLOOKUP($E14,'Adj NEA Backsheet'!$D$5:$CB$183,J$9,FALSE))),"")</f>
        <v>2725.15546455706</v>
      </c>
      <c r="K14" s="116">
        <f ca="1">IFERROR(IF((VLOOKUP($E14,'Adj NEA Backsheet'!$D$5:$CB$183,K$9,FALSE))="","",(VLOOKUP($E14,'Adj NEA Backsheet'!$D$5:$CB$183,K$9,FALSE))),"")</f>
        <v>2696.8310798662956</v>
      </c>
      <c r="L14" s="117">
        <f ca="1">IFERROR(IF((VLOOKUP($E14,'Adj NEA Backsheet'!$D$5:$CB$183,L$9,FALSE))="","",(VLOOKUP($E14,'Adj NEA Backsheet'!$D$5:$CB$183,L$9,FALSE))),"")</f>
        <v>2691.3004941915397</v>
      </c>
      <c r="M14" s="117">
        <f ca="1">IFERROR(IF((VLOOKUP($E14,'Adj NEA Backsheet'!$D$5:$CB$183,M$9,FALSE))="","",(VLOOKUP($E14,'Adj NEA Backsheet'!$D$5:$CB$183,M$9,FALSE))),"")</f>
        <v>2778.5130265125067</v>
      </c>
      <c r="N14" s="119">
        <f ca="1">IFERROR(IF((VLOOKUP($E14,'Adj NEA Backsheet'!$D$5:$CB$183,N$9,FALSE))="","",(VLOOKUP($E14,'Adj NEA Backsheet'!$D$5:$CB$183,N$9,FALSE))),"")</f>
        <v>2715.3438732730115</v>
      </c>
      <c r="O14" s="174">
        <f ca="1">IFERROR(IF((VLOOKUP($E14,'Adj NEA Backsheet'!$D$5:$CB$183,O$9,FALSE))="","",(VLOOKUP($E14,'Adj NEA Backsheet'!$D$5:$CB$183,O$9,FALSE))),"")</f>
        <v>2755.9031636684372</v>
      </c>
      <c r="P14" s="118">
        <f ca="1">IFERROR(IF((VLOOKUP($E14,'Adj NEA Backsheet'!$D$5:$CB$183,P$9,FALSE))="","",(VLOOKUP($E14,'Adj NEA Backsheet'!$D$5:$CB$183,P$9,FALSE))),"")</f>
        <v>2745.9670388074965</v>
      </c>
      <c r="Q14" s="119">
        <f ca="1">IFERROR(IF((VLOOKUP($E14,'NEA Backsheet'!$D$5:$CB$183,Q$9,FALSE))="","",(VLOOKUP($E14,'NEA Backsheet'!$D$5:$CB$183,Q$9,FALSE))),"")</f>
        <v>2904.8236029933396</v>
      </c>
      <c r="R14" s="235">
        <f ca="1">IFERROR(IF((VLOOKUP($E14,'NEA Backsheet'!$D$5:$CB$183,R$9,FALSE))="","",(VLOOKUP($E14,'NEA Backsheet'!$D$5:$CB$183,R$9,FALSE))),"")</f>
        <v>0</v>
      </c>
    </row>
    <row r="15" spans="1:21" ht="15" customHeight="1" x14ac:dyDescent="0.3">
      <c r="A15" s="57">
        <v>1</v>
      </c>
      <c r="B15" s="98" t="str">
        <f ca="1">IFERROR(IF((VLOOKUP($E15,'Org List'!$AJ$10:$AL$188,3,FALSE))="","",(VLOOKUP($E15,'Org List'!$AJ$10:$AL$188,3,FALSE))),"")</f>
        <v>North of England Commissioning Region</v>
      </c>
      <c r="C15" s="99" t="str">
        <f ca="1">IFERROR(IF((VLOOKUP($E15,'Org List'!$AO$10:$AQ$188,3,FALSE))="","",(VLOOKUP($E15,'Org List'!$AO$10:$AQ$188,3,FALSE))),"")</f>
        <v/>
      </c>
      <c r="D15" s="114" t="str">
        <f ca="1">IFERROR(IF((VLOOKUP($E15,'Org List'!$AT$10:$AV$188,3,FALSE))="","",(VLOOKUP($E15,'Org List'!$AT$10:$AV$188,3,FALSE))),"")</f>
        <v/>
      </c>
      <c r="E15" s="98" t="str">
        <f t="shared" ca="1" si="0"/>
        <v>Y54</v>
      </c>
      <c r="F15" s="100" t="str">
        <f ca="1">IF(E15="","",VLOOKUP(E15,'Org List'!$J$9:$K$488,2,0))</f>
        <v>North of England Commissioning Region</v>
      </c>
      <c r="G15" s="121">
        <f ca="1">IFERROR(IF((VLOOKUP($E15,'Adj NEA Backsheet'!$D$5:$CB$183,G$9,FALSE))="","",(VLOOKUP($E15,'Adj NEA Backsheet'!$D$5:$CB$183,G$9,FALSE))),"")</f>
        <v>2946.7880341416253</v>
      </c>
      <c r="H15" s="122">
        <f ca="1">IFERROR(IF((VLOOKUP($E15,'Adj NEA Backsheet'!$D$5:$CB$183,H$9,FALSE))="","",(VLOOKUP($E15,'Adj NEA Backsheet'!$D$5:$CB$183,H$9,FALSE))),"")</f>
        <v>2956.1258948795721</v>
      </c>
      <c r="I15" s="122">
        <f ca="1">IFERROR(IF((VLOOKUP($E15,'Adj NEA Backsheet'!$D$5:$CB$183,I$9,FALSE))="","",(VLOOKUP($E15,'Adj NEA Backsheet'!$D$5:$CB$183,I$9,FALSE))),"")</f>
        <v>3139.777598721786</v>
      </c>
      <c r="J15" s="123">
        <f ca="1">IFERROR(IF((VLOOKUP($E15,'Adj NEA Backsheet'!$D$5:$CB$183,J$9,FALSE))="","",(VLOOKUP($E15,'Adj NEA Backsheet'!$D$5:$CB$183,J$9,FALSE))),"")</f>
        <v>3086.0627142477233</v>
      </c>
      <c r="K15" s="121">
        <f ca="1">IFERROR(IF((VLOOKUP($E15,'Adj NEA Backsheet'!$D$5:$CB$183,K$9,FALSE))="","",(VLOOKUP($E15,'Adj NEA Backsheet'!$D$5:$CB$183,K$9,FALSE))),"")</f>
        <v>3041.2162185653929</v>
      </c>
      <c r="L15" s="122">
        <f ca="1">IFERROR(IF((VLOOKUP($E15,'Adj NEA Backsheet'!$D$5:$CB$183,L$9,FALSE))="","",(VLOOKUP($E15,'Adj NEA Backsheet'!$D$5:$CB$183,L$9,FALSE))),"")</f>
        <v>3017.4140885603265</v>
      </c>
      <c r="M15" s="122">
        <f ca="1">IFERROR(IF((VLOOKUP($E15,'Adj NEA Backsheet'!$D$5:$CB$183,M$9,FALSE))="","",(VLOOKUP($E15,'Adj NEA Backsheet'!$D$5:$CB$183,M$9,FALSE))),"")</f>
        <v>3123.9989019105806</v>
      </c>
      <c r="N15" s="124">
        <f ca="1">IFERROR(IF((VLOOKUP($E15,'Adj NEA Backsheet'!$D$5:$CB$183,N$9,FALSE))="","",(VLOOKUP($E15,'Adj NEA Backsheet'!$D$5:$CB$183,N$9,FALSE))),"")</f>
        <v>3070.9170968385183</v>
      </c>
      <c r="O15" s="175">
        <f ca="1">IFERROR(IF((VLOOKUP($E15,'Adj NEA Backsheet'!$D$5:$CB$183,O$9,FALSE))="","",(VLOOKUP($E15,'Adj NEA Backsheet'!$D$5:$CB$183,O$9,FALSE))),"")</f>
        <v>3129.8782297057128</v>
      </c>
      <c r="P15" s="123">
        <f ca="1">IFERROR(IF((VLOOKUP($E15,'Adj NEA Backsheet'!$D$5:$CB$183,P$9,FALSE))="","",(VLOOKUP($E15,'Adj NEA Backsheet'!$D$5:$CB$183,P$9,FALSE))),"")</f>
        <v>3082.2585458350686</v>
      </c>
      <c r="Q15" s="124">
        <f ca="1">IFERROR(IF((VLOOKUP($E15,'NEA Backsheet'!$D$5:$CB$183,Q$9,FALSE))="","",(VLOOKUP($E15,'NEA Backsheet'!$D$5:$CB$183,Q$9,FALSE))),"")</f>
        <v>3239.531227877887</v>
      </c>
      <c r="R15" s="236">
        <f ca="1">IFERROR(IF((VLOOKUP($E15,'NEA Backsheet'!$D$5:$CB$183,R$9,FALSE))="","",(VLOOKUP($E15,'NEA Backsheet'!$D$5:$CB$183,R$9,FALSE))),"")</f>
        <v>0</v>
      </c>
    </row>
    <row r="16" spans="1:21" ht="15" customHeight="1" x14ac:dyDescent="0.3">
      <c r="A16" s="57">
        <v>2</v>
      </c>
      <c r="B16" s="98" t="str">
        <f ca="1">IFERROR(IF((VLOOKUP($E16,'Org List'!$AJ$10:$AL$188,3,FALSE))="","",(VLOOKUP($E16,'Org List'!$AJ$10:$AL$188,3,FALSE))),"")</f>
        <v>Midlands and East of England Commissioning Region</v>
      </c>
      <c r="C16" s="99" t="str">
        <f ca="1">IFERROR(IF((VLOOKUP($E16,'Org List'!$AO$10:$AQ$188,3,FALSE))="","",(VLOOKUP($E16,'Org List'!$AO$10:$AQ$188,3,FALSE))),"")</f>
        <v/>
      </c>
      <c r="D16" s="114" t="str">
        <f ca="1">IFERROR(IF((VLOOKUP($E16,'Org List'!$AT$10:$AV$188,3,FALSE))="","",(VLOOKUP($E16,'Org List'!$AT$10:$AV$188,3,FALSE))),"")</f>
        <v/>
      </c>
      <c r="E16" s="98" t="str">
        <f t="shared" ca="1" si="0"/>
        <v>Y55</v>
      </c>
      <c r="F16" s="100" t="str">
        <f ca="1">IF(E16="","",VLOOKUP(E16,'Org List'!$J$9:$K$488,2,0))</f>
        <v>Midlands and East of England Commissioning Region</v>
      </c>
      <c r="G16" s="121">
        <f ca="1">IFERROR(IF((VLOOKUP($E16,'Adj NEA Backsheet'!$D$5:$CB$183,G$9,FALSE))="","",(VLOOKUP($E16,'Adj NEA Backsheet'!$D$5:$CB$183,G$9,FALSE))),"")</f>
        <v>2659.2882453403454</v>
      </c>
      <c r="H16" s="122">
        <f ca="1">IFERROR(IF((VLOOKUP($E16,'Adj NEA Backsheet'!$D$5:$CB$183,H$9,FALSE))="","",(VLOOKUP($E16,'Adj NEA Backsheet'!$D$5:$CB$183,H$9,FALSE))),"")</f>
        <v>2640.1539631280084</v>
      </c>
      <c r="I16" s="122">
        <f ca="1">IFERROR(IF((VLOOKUP($E16,'Adj NEA Backsheet'!$D$5:$CB$183,I$9,FALSE))="","",(VLOOKUP($E16,'Adj NEA Backsheet'!$D$5:$CB$183,I$9,FALSE))),"")</f>
        <v>2735.9794225097526</v>
      </c>
      <c r="J16" s="123">
        <f ca="1">IFERROR(IF((VLOOKUP($E16,'Adj NEA Backsheet'!$D$5:$CB$183,J$9,FALSE))="","",(VLOOKUP($E16,'Adj NEA Backsheet'!$D$5:$CB$183,J$9,FALSE))),"")</f>
        <v>2724.5245631292341</v>
      </c>
      <c r="K16" s="121">
        <f ca="1">IFERROR(IF((VLOOKUP($E16,'Adj NEA Backsheet'!$D$5:$CB$183,K$9,FALSE))="","",(VLOOKUP($E16,'Adj NEA Backsheet'!$D$5:$CB$183,K$9,FALSE))),"")</f>
        <v>2712.0822220636205</v>
      </c>
      <c r="L16" s="122">
        <f ca="1">IFERROR(IF((VLOOKUP($E16,'Adj NEA Backsheet'!$D$5:$CB$183,L$9,FALSE))="","",(VLOOKUP($E16,'Adj NEA Backsheet'!$D$5:$CB$183,L$9,FALSE))),"")</f>
        <v>2711.7073260994171</v>
      </c>
      <c r="M16" s="122">
        <f ca="1">IFERROR(IF((VLOOKUP($E16,'Adj NEA Backsheet'!$D$5:$CB$183,M$9,FALSE))="","",(VLOOKUP($E16,'Adj NEA Backsheet'!$D$5:$CB$183,M$9,FALSE))),"")</f>
        <v>2806.3569353418789</v>
      </c>
      <c r="N16" s="124">
        <f ca="1">IFERROR(IF((VLOOKUP($E16,'Adj NEA Backsheet'!$D$5:$CB$183,N$9,FALSE))="","",(VLOOKUP($E16,'Adj NEA Backsheet'!$D$5:$CB$183,N$9,FALSE))),"")</f>
        <v>2752.2458102456394</v>
      </c>
      <c r="O16" s="175">
        <f ca="1">IFERROR(IF((VLOOKUP($E16,'Adj NEA Backsheet'!$D$5:$CB$183,O$9,FALSE))="","",(VLOOKUP($E16,'Adj NEA Backsheet'!$D$5:$CB$183,O$9,FALSE))),"")</f>
        <v>2760.1985868037482</v>
      </c>
      <c r="P16" s="123">
        <f ca="1">IFERROR(IF((VLOOKUP($E16,'Adj NEA Backsheet'!$D$5:$CB$183,P$9,FALSE))="","",(VLOOKUP($E16,'Adj NEA Backsheet'!$D$5:$CB$183,P$9,FALSE))),"")</f>
        <v>2781.4871471491574</v>
      </c>
      <c r="Q16" s="124">
        <f ca="1">IFERROR(IF((VLOOKUP($E16,'NEA Backsheet'!$D$5:$CB$183,Q$9,FALSE))="","",(VLOOKUP($E16,'NEA Backsheet'!$D$5:$CB$183,Q$9,FALSE))),"")</f>
        <v>2948.9159601111696</v>
      </c>
      <c r="R16" s="236">
        <f ca="1">IFERROR(IF((VLOOKUP($E16,'NEA Backsheet'!$D$5:$CB$183,R$9,FALSE))="","",(VLOOKUP($E16,'NEA Backsheet'!$D$5:$CB$183,R$9,FALSE))),"")</f>
        <v>0</v>
      </c>
    </row>
    <row r="17" spans="1:18" ht="15" customHeight="1" x14ac:dyDescent="0.3">
      <c r="A17" s="57">
        <v>3</v>
      </c>
      <c r="B17" s="98" t="str">
        <f ca="1">IFERROR(IF((VLOOKUP($E17,'Org List'!$AJ$10:$AL$188,3,FALSE))="","",(VLOOKUP($E17,'Org List'!$AJ$10:$AL$188,3,FALSE))),"")</f>
        <v>London Commissioning Region</v>
      </c>
      <c r="C17" s="99" t="str">
        <f ca="1">IFERROR(IF((VLOOKUP($E17,'Org List'!$AO$10:$AQ$188,3,FALSE))="","",(VLOOKUP($E17,'Org List'!$AO$10:$AQ$188,3,FALSE))),"")</f>
        <v/>
      </c>
      <c r="D17" s="114" t="str">
        <f ca="1">IFERROR(IF((VLOOKUP($E17,'Org List'!$AT$10:$AV$188,3,FALSE))="","",(VLOOKUP($E17,'Org List'!$AT$10:$AV$188,3,FALSE))),"")</f>
        <v/>
      </c>
      <c r="E17" s="98" t="str">
        <f t="shared" ca="1" si="0"/>
        <v>Y56</v>
      </c>
      <c r="F17" s="100" t="str">
        <f ca="1">IF(E17="","",VLOOKUP(E17,'Org List'!$J$9:$K$488,2,0))</f>
        <v>London Commissioning Region</v>
      </c>
      <c r="G17" s="121">
        <f ca="1">IFERROR(IF((VLOOKUP($E17,'Adj NEA Backsheet'!$D$5:$CB$183,G$9,FALSE))="","",(VLOOKUP($E17,'Adj NEA Backsheet'!$D$5:$CB$183,G$9,FALSE))),"")</f>
        <v>2213.1771296191705</v>
      </c>
      <c r="H17" s="122">
        <f ca="1">IFERROR(IF((VLOOKUP($E17,'Adj NEA Backsheet'!$D$5:$CB$183,H$9,FALSE))="","",(VLOOKUP($E17,'Adj NEA Backsheet'!$D$5:$CB$183,H$9,FALSE))),"")</f>
        <v>2218.3371602137718</v>
      </c>
      <c r="I17" s="122">
        <f ca="1">IFERROR(IF((VLOOKUP($E17,'Adj NEA Backsheet'!$D$5:$CB$183,I$9,FALSE))="","",(VLOOKUP($E17,'Adj NEA Backsheet'!$D$5:$CB$183,I$9,FALSE))),"")</f>
        <v>2310.4009787266041</v>
      </c>
      <c r="J17" s="123">
        <f ca="1">IFERROR(IF((VLOOKUP($E17,'Adj NEA Backsheet'!$D$5:$CB$183,J$9,FALSE))="","",(VLOOKUP($E17,'Adj NEA Backsheet'!$D$5:$CB$183,J$9,FALSE))),"")</f>
        <v>2251.3518628567563</v>
      </c>
      <c r="K17" s="121">
        <f ca="1">IFERROR(IF((VLOOKUP($E17,'Adj NEA Backsheet'!$D$5:$CB$183,K$9,FALSE))="","",(VLOOKUP($E17,'Adj NEA Backsheet'!$D$5:$CB$183,K$9,FALSE))),"")</f>
        <v>2291.2772676327409</v>
      </c>
      <c r="L17" s="122">
        <f ca="1">IFERROR(IF((VLOOKUP($E17,'Adj NEA Backsheet'!$D$5:$CB$183,L$9,FALSE))="","",(VLOOKUP($E17,'Adj NEA Backsheet'!$D$5:$CB$183,L$9,FALSE))),"")</f>
        <v>2290.2846530613174</v>
      </c>
      <c r="M17" s="122">
        <f ca="1">IFERROR(IF((VLOOKUP($E17,'Adj NEA Backsheet'!$D$5:$CB$183,M$9,FALSE))="","",(VLOOKUP($E17,'Adj NEA Backsheet'!$D$5:$CB$183,M$9,FALSE))),"")</f>
        <v>2324.6390590755773</v>
      </c>
      <c r="N17" s="124">
        <f ca="1">IFERROR(IF((VLOOKUP($E17,'Adj NEA Backsheet'!$D$5:$CB$183,N$9,FALSE))="","",(VLOOKUP($E17,'Adj NEA Backsheet'!$D$5:$CB$183,N$9,FALSE))),"")</f>
        <v>2247.1974609074864</v>
      </c>
      <c r="O17" s="175">
        <f ca="1">IFERROR(IF((VLOOKUP($E17,'Adj NEA Backsheet'!$D$5:$CB$183,O$9,FALSE))="","",(VLOOKUP($E17,'Adj NEA Backsheet'!$D$5:$CB$183,O$9,FALSE))),"")</f>
        <v>2271.0940669035203</v>
      </c>
      <c r="P17" s="123">
        <f ca="1">IFERROR(IF((VLOOKUP($E17,'Adj NEA Backsheet'!$D$5:$CB$183,P$9,FALSE))="","",(VLOOKUP($E17,'Adj NEA Backsheet'!$D$5:$CB$183,P$9,FALSE))),"")</f>
        <v>2286.5465924768382</v>
      </c>
      <c r="Q17" s="124">
        <f ca="1">IFERROR(IF((VLOOKUP($E17,'NEA Backsheet'!$D$5:$CB$183,Q$9,FALSE))="","",(VLOOKUP($E17,'NEA Backsheet'!$D$5:$CB$183,Q$9,FALSE))),"")</f>
        <v>2419.6747652197741</v>
      </c>
      <c r="R17" s="236">
        <f ca="1">IFERROR(IF((VLOOKUP($E17,'NEA Backsheet'!$D$5:$CB$183,R$9,FALSE))="","",(VLOOKUP($E17,'NEA Backsheet'!$D$5:$CB$183,R$9,FALSE))),"")</f>
        <v>0</v>
      </c>
    </row>
    <row r="18" spans="1:18" ht="15" customHeight="1" x14ac:dyDescent="0.3">
      <c r="A18" s="57">
        <v>4</v>
      </c>
      <c r="B18" s="98" t="str">
        <f ca="1">IFERROR(IF((VLOOKUP($E18,'Org List'!$AJ$10:$AL$188,3,FALSE))="","",(VLOOKUP($E18,'Org List'!$AJ$10:$AL$188,3,FALSE))),"")</f>
        <v>South West England Commissioning Region</v>
      </c>
      <c r="C18" s="99" t="str">
        <f ca="1">IFERROR(IF((VLOOKUP($E18,'Org List'!$AO$10:$AQ$188,3,FALSE))="","",(VLOOKUP($E18,'Org List'!$AO$10:$AQ$188,3,FALSE))),"")</f>
        <v/>
      </c>
      <c r="D18" s="114" t="str">
        <f ca="1">IFERROR(IF((VLOOKUP($E18,'Org List'!$AT$10:$AV$188,3,FALSE))="","",(VLOOKUP($E18,'Org List'!$AT$10:$AV$188,3,FALSE))),"")</f>
        <v/>
      </c>
      <c r="E18" s="98" t="str">
        <f t="shared" ca="1" si="0"/>
        <v>Y58</v>
      </c>
      <c r="F18" s="100" t="str">
        <f ca="1">IF(E18="","",VLOOKUP(E18,'Org List'!$J$9:$K$488,2,0))</f>
        <v>South West England Commissioning Region</v>
      </c>
      <c r="G18" s="121">
        <f ca="1">IFERROR(IF((VLOOKUP($E18,'Adj NEA Backsheet'!$D$5:$CB$183,G$9,FALSE))="","",(VLOOKUP($E18,'Adj NEA Backsheet'!$D$5:$CB$183,G$9,FALSE))),"")</f>
        <v>2635.3131339993938</v>
      </c>
      <c r="H18" s="122">
        <f ca="1">IFERROR(IF((VLOOKUP($E18,'Adj NEA Backsheet'!$D$5:$CB$183,H$9,FALSE))="","",(VLOOKUP($E18,'Adj NEA Backsheet'!$D$5:$CB$183,H$9,FALSE))),"")</f>
        <v>2643.6470234491808</v>
      </c>
      <c r="I18" s="122">
        <f ca="1">IFERROR(IF((VLOOKUP($E18,'Adj NEA Backsheet'!$D$5:$CB$183,I$9,FALSE))="","",(VLOOKUP($E18,'Adj NEA Backsheet'!$D$5:$CB$183,I$9,FALSE))),"")</f>
        <v>2814.2547935561474</v>
      </c>
      <c r="J18" s="123">
        <f ca="1">IFERROR(IF((VLOOKUP($E18,'Adj NEA Backsheet'!$D$5:$CB$183,J$9,FALSE))="","",(VLOOKUP($E18,'Adj NEA Backsheet'!$D$5:$CB$183,J$9,FALSE))),"")</f>
        <v>2803.9029657090546</v>
      </c>
      <c r="K18" s="121">
        <f ca="1">IFERROR(IF((VLOOKUP($E18,'Adj NEA Backsheet'!$D$5:$CB$183,K$9,FALSE))="","",(VLOOKUP($E18,'Adj NEA Backsheet'!$D$5:$CB$183,K$9,FALSE))),"")</f>
        <v>2685.6247607089667</v>
      </c>
      <c r="L18" s="122">
        <f ca="1">IFERROR(IF((VLOOKUP($E18,'Adj NEA Backsheet'!$D$5:$CB$183,L$9,FALSE))="","",(VLOOKUP($E18,'Adj NEA Backsheet'!$D$5:$CB$183,L$9,FALSE))),"")</f>
        <v>2703.9357121788321</v>
      </c>
      <c r="M18" s="122">
        <f ca="1">IFERROR(IF((VLOOKUP($E18,'Adj NEA Backsheet'!$D$5:$CB$183,M$9,FALSE))="","",(VLOOKUP($E18,'Adj NEA Backsheet'!$D$5:$CB$183,M$9,FALSE))),"")</f>
        <v>2818.5797001676583</v>
      </c>
      <c r="N18" s="124">
        <f ca="1">IFERROR(IF((VLOOKUP($E18,'Adj NEA Backsheet'!$D$5:$CB$183,N$9,FALSE))="","",(VLOOKUP($E18,'Adj NEA Backsheet'!$D$5:$CB$183,N$9,FALSE))),"")</f>
        <v>2735.8036906960215</v>
      </c>
      <c r="O18" s="175">
        <f ca="1">IFERROR(IF((VLOOKUP($E18,'Adj NEA Backsheet'!$D$5:$CB$183,O$9,FALSE))="","",(VLOOKUP($E18,'Adj NEA Backsheet'!$D$5:$CB$183,O$9,FALSE))),"")</f>
        <v>2792.7120682024452</v>
      </c>
      <c r="P18" s="123">
        <f ca="1">IFERROR(IF((VLOOKUP($E18,'Adj NEA Backsheet'!$D$5:$CB$183,P$9,FALSE))="","",(VLOOKUP($E18,'Adj NEA Backsheet'!$D$5:$CB$183,P$9,FALSE))),"")</f>
        <v>2775.7396542442934</v>
      </c>
      <c r="Q18" s="124">
        <f ca="1">IFERROR(IF((VLOOKUP($E18,'NEA Backsheet'!$D$5:$CB$183,Q$9,FALSE))="","",(VLOOKUP($E18,'NEA Backsheet'!$D$5:$CB$183,Q$9,FALSE))),"")</f>
        <v>2980.3983100613063</v>
      </c>
      <c r="R18" s="236">
        <f ca="1">IFERROR(IF((VLOOKUP($E18,'NEA Backsheet'!$D$5:$CB$183,R$9,FALSE))="","",(VLOOKUP($E18,'NEA Backsheet'!$D$5:$CB$183,R$9,FALSE))),"")</f>
        <v>0</v>
      </c>
    </row>
    <row r="19" spans="1:18" ht="15" customHeight="1" x14ac:dyDescent="0.3">
      <c r="A19" s="57">
        <v>5</v>
      </c>
      <c r="B19" s="98" t="str">
        <f ca="1">IFERROR(IF((VLOOKUP($E19,'Org List'!$AJ$10:$AL$188,3,FALSE))="","",(VLOOKUP($E19,'Org List'!$AJ$10:$AL$188,3,FALSE))),"")</f>
        <v>South East England Commissioning Region</v>
      </c>
      <c r="C19" s="99" t="str">
        <f ca="1">IFERROR(IF((VLOOKUP($E19,'Org List'!$AO$10:$AQ$188,3,FALSE))="","",(VLOOKUP($E19,'Org List'!$AO$10:$AQ$188,3,FALSE))),"")</f>
        <v/>
      </c>
      <c r="D19" s="114" t="str">
        <f ca="1">IFERROR(IF((VLOOKUP($E19,'Org List'!$AT$10:$AV$188,3,FALSE))="","",(VLOOKUP($E19,'Org List'!$AT$10:$AV$188,3,FALSE))),"")</f>
        <v/>
      </c>
      <c r="E19" s="98" t="str">
        <f t="shared" ca="1" si="0"/>
        <v>Y59</v>
      </c>
      <c r="F19" s="100" t="str">
        <f ca="1">IF(E19="","",VLOOKUP(E19,'Org List'!$J$9:$K$488,2,0))</f>
        <v>South East England Commissioning Region</v>
      </c>
      <c r="G19" s="121">
        <f ca="1">IFERROR(IF((VLOOKUP($E19,'Adj NEA Backsheet'!$D$5:$CB$183,G$9,FALSE))="","",(VLOOKUP($E19,'Adj NEA Backsheet'!$D$5:$CB$183,G$9,FALSE))),"")</f>
        <v>2470.2781355717534</v>
      </c>
      <c r="H19" s="122">
        <f ca="1">IFERROR(IF((VLOOKUP($E19,'Adj NEA Backsheet'!$D$5:$CB$183,H$9,FALSE))="","",(VLOOKUP($E19,'Adj NEA Backsheet'!$D$5:$CB$183,H$9,FALSE))),"")</f>
        <v>2458.7334812502577</v>
      </c>
      <c r="I19" s="122">
        <f ca="1">IFERROR(IF((VLOOKUP($E19,'Adj NEA Backsheet'!$D$5:$CB$183,I$9,FALSE))="","",(VLOOKUP($E19,'Adj NEA Backsheet'!$D$5:$CB$183,I$9,FALSE))),"")</f>
        <v>2555.9161749329437</v>
      </c>
      <c r="J19" s="123">
        <f ca="1">IFERROR(IF((VLOOKUP($E19,'Adj NEA Backsheet'!$D$5:$CB$183,J$9,FALSE))="","",(VLOOKUP($E19,'Adj NEA Backsheet'!$D$5:$CB$183,J$9,FALSE))),"")</f>
        <v>2529.3320837469346</v>
      </c>
      <c r="K19" s="121">
        <f ca="1">IFERROR(IF((VLOOKUP($E19,'Adj NEA Backsheet'!$D$5:$CB$183,K$9,FALSE))="","",(VLOOKUP($E19,'Adj NEA Backsheet'!$D$5:$CB$183,K$9,FALSE))),"")</f>
        <v>2486.7107727921257</v>
      </c>
      <c r="L19" s="122">
        <f ca="1">IFERROR(IF((VLOOKUP($E19,'Adj NEA Backsheet'!$D$5:$CB$183,L$9,FALSE))="","",(VLOOKUP($E19,'Adj NEA Backsheet'!$D$5:$CB$183,L$9,FALSE))),"")</f>
        <v>2483.3041058506342</v>
      </c>
      <c r="M19" s="122">
        <f ca="1">IFERROR(IF((VLOOKUP($E19,'Adj NEA Backsheet'!$D$5:$CB$183,M$9,FALSE))="","",(VLOOKUP($E19,'Adj NEA Backsheet'!$D$5:$CB$183,M$9,FALSE))),"")</f>
        <v>2558.6446863981737</v>
      </c>
      <c r="N19" s="124">
        <f ca="1">IFERROR(IF((VLOOKUP($E19,'Adj NEA Backsheet'!$D$5:$CB$183,N$9,FALSE))="","",(VLOOKUP($E19,'Adj NEA Backsheet'!$D$5:$CB$183,N$9,FALSE))),"")</f>
        <v>2490.7359423153512</v>
      </c>
      <c r="O19" s="175">
        <f ca="1">IFERROR(IF((VLOOKUP($E19,'Adj NEA Backsheet'!$D$5:$CB$183,O$9,FALSE))="","",(VLOOKUP($E19,'Adj NEA Backsheet'!$D$5:$CB$183,O$9,FALSE))),"")</f>
        <v>2565.4224842209055</v>
      </c>
      <c r="P19" s="123">
        <f ca="1">IFERROR(IF((VLOOKUP($E19,'Adj NEA Backsheet'!$D$5:$CB$183,P$9,FALSE))="","",(VLOOKUP($E19,'Adj NEA Backsheet'!$D$5:$CB$183,P$9,FALSE))),"")</f>
        <v>2539.2899856076156</v>
      </c>
      <c r="Q19" s="124">
        <f ca="1">IFERROR(IF((VLOOKUP($E19,'NEA Backsheet'!$D$5:$CB$183,Q$9,FALSE))="","",(VLOOKUP($E19,'NEA Backsheet'!$D$5:$CB$183,Q$9,FALSE))),"")</f>
        <v>2681.459918666827</v>
      </c>
      <c r="R19" s="236">
        <f ca="1">IFERROR(IF((VLOOKUP($E19,'NEA Backsheet'!$D$5:$CB$183,R$9,FALSE))="","",(VLOOKUP($E19,'NEA Backsheet'!$D$5:$CB$183,R$9,FALSE))),"")</f>
        <v>0</v>
      </c>
    </row>
    <row r="20" spans="1:18" ht="15" customHeight="1" x14ac:dyDescent="0.3">
      <c r="A20" s="57">
        <v>6</v>
      </c>
      <c r="B20" s="98" t="str">
        <f ca="1">IFERROR(IF((VLOOKUP($E20,'Org List'!$AJ$10:$AL$188,3,FALSE))="","",(VLOOKUP($E20,'Org List'!$AJ$10:$AL$188,3,FALSE))),"")</f>
        <v/>
      </c>
      <c r="C20" s="99" t="str">
        <f ca="1">IFERROR(IF((VLOOKUP($E20,'Org List'!$AO$10:$AQ$188,3,FALSE))="","",(VLOOKUP($E20,'Org List'!$AO$10:$AQ$188,3,FALSE))),"")</f>
        <v>North East Region</v>
      </c>
      <c r="D20" s="114" t="str">
        <f ca="1">IFERROR(IF((VLOOKUP($E20,'Org List'!$AT$10:$AV$188,3,FALSE))="","",(VLOOKUP($E20,'Org List'!$AT$10:$AV$188,3,FALSE))),"")</f>
        <v/>
      </c>
      <c r="E20" s="98" t="str">
        <f t="shared" ca="1" si="0"/>
        <v>E12000001</v>
      </c>
      <c r="F20" s="100" t="str">
        <f ca="1">IF(E20="","",VLOOKUP(E20,'Org List'!$J$9:$K$488,2,0))</f>
        <v>North East Region</v>
      </c>
      <c r="G20" s="121">
        <f ca="1">IFERROR(IF((VLOOKUP($E20,'Adj NEA Backsheet'!$D$5:$CB$183,G$9,FALSE))="","",(VLOOKUP($E20,'Adj NEA Backsheet'!$D$5:$CB$183,G$9,FALSE))),"")</f>
        <v>3022.5588048162599</v>
      </c>
      <c r="H20" s="122">
        <f ca="1">IFERROR(IF((VLOOKUP($E20,'Adj NEA Backsheet'!$D$5:$CB$183,H$9,FALSE))="","",(VLOOKUP($E20,'Adj NEA Backsheet'!$D$5:$CB$183,H$9,FALSE))),"")</f>
        <v>3045.4540846744544</v>
      </c>
      <c r="I20" s="122">
        <f ca="1">IFERROR(IF((VLOOKUP($E20,'Adj NEA Backsheet'!$D$5:$CB$183,I$9,FALSE))="","",(VLOOKUP($E20,'Adj NEA Backsheet'!$D$5:$CB$183,I$9,FALSE))),"")</f>
        <v>3218.9230287305309</v>
      </c>
      <c r="J20" s="123">
        <f ca="1">IFERROR(IF((VLOOKUP($E20,'Adj NEA Backsheet'!$D$5:$CB$183,J$9,FALSE))="","",(VLOOKUP($E20,'Adj NEA Backsheet'!$D$5:$CB$183,J$9,FALSE))),"")</f>
        <v>3198.2990838351398</v>
      </c>
      <c r="K20" s="121">
        <f ca="1">IFERROR(IF((VLOOKUP($E20,'Adj NEA Backsheet'!$D$5:$CB$183,K$9,FALSE))="","",(VLOOKUP($E20,'Adj NEA Backsheet'!$D$5:$CB$183,K$9,FALSE))),"")</f>
        <v>3176.944883953623</v>
      </c>
      <c r="L20" s="122">
        <f ca="1">IFERROR(IF((VLOOKUP($E20,'Adj NEA Backsheet'!$D$5:$CB$183,L$9,FALSE))="","",(VLOOKUP($E20,'Adj NEA Backsheet'!$D$5:$CB$183,L$9,FALSE))),"")</f>
        <v>3168.8968949354025</v>
      </c>
      <c r="M20" s="122">
        <f ca="1">IFERROR(IF((VLOOKUP($E20,'Adj NEA Backsheet'!$D$5:$CB$183,M$9,FALSE))="","",(VLOOKUP($E20,'Adj NEA Backsheet'!$D$5:$CB$183,M$9,FALSE))),"")</f>
        <v>3244.9821914686713</v>
      </c>
      <c r="N20" s="124">
        <f ca="1">IFERROR(IF((VLOOKUP($E20,'Adj NEA Backsheet'!$D$5:$CB$183,N$9,FALSE))="","",(VLOOKUP($E20,'Adj NEA Backsheet'!$D$5:$CB$183,N$9,FALSE))),"")</f>
        <v>3202.3244621767212</v>
      </c>
      <c r="O20" s="175">
        <f ca="1">IFERROR(IF((VLOOKUP($E20,'Adj NEA Backsheet'!$D$5:$CB$183,O$9,FALSE))="","",(VLOOKUP($E20,'Adj NEA Backsheet'!$D$5:$CB$183,O$9,FALSE))),"")</f>
        <v>3175.3669118704079</v>
      </c>
      <c r="P20" s="123">
        <f ca="1">IFERROR(IF((VLOOKUP($E20,'Adj NEA Backsheet'!$D$5:$CB$183,P$9,FALSE))="","",(VLOOKUP($E20,'Adj NEA Backsheet'!$D$5:$CB$183,P$9,FALSE))),"")</f>
        <v>3156.938589613696</v>
      </c>
      <c r="Q20" s="124">
        <f ca="1">IFERROR(IF((VLOOKUP($E20,'NEA Backsheet'!$D$5:$CB$183,Q$9,FALSE))="","",(VLOOKUP($E20,'NEA Backsheet'!$D$5:$CB$183,Q$9,FALSE))),"")</f>
        <v>3336.5634364082825</v>
      </c>
      <c r="R20" s="236">
        <f ca="1">IFERROR(IF((VLOOKUP($E20,'NEA Backsheet'!$D$5:$CB$183,R$9,FALSE))="","",(VLOOKUP($E20,'NEA Backsheet'!$D$5:$CB$183,R$9,FALSE))),"")</f>
        <v>0</v>
      </c>
    </row>
    <row r="21" spans="1:18" ht="15" customHeight="1" x14ac:dyDescent="0.3">
      <c r="A21" s="57">
        <v>7</v>
      </c>
      <c r="B21" s="98" t="str">
        <f ca="1">IFERROR(IF((VLOOKUP($E21,'Org List'!$AJ$10:$AL$188,3,FALSE))="","",(VLOOKUP($E21,'Org List'!$AJ$10:$AL$188,3,FALSE))),"")</f>
        <v/>
      </c>
      <c r="C21" s="99" t="str">
        <f ca="1">IFERROR(IF((VLOOKUP($E21,'Org List'!$AO$10:$AQ$188,3,FALSE))="","",(VLOOKUP($E21,'Org List'!$AO$10:$AQ$188,3,FALSE))),"")</f>
        <v>North West Region</v>
      </c>
      <c r="D21" s="114" t="str">
        <f ca="1">IFERROR(IF((VLOOKUP($E21,'Org List'!$AT$10:$AV$188,3,FALSE))="","",(VLOOKUP($E21,'Org List'!$AT$10:$AV$188,3,FALSE))),"")</f>
        <v/>
      </c>
      <c r="E21" s="98" t="str">
        <f t="shared" ca="1" si="0"/>
        <v>E12000002</v>
      </c>
      <c r="F21" s="100" t="str">
        <f ca="1">IF(E21="","",VLOOKUP(E21,'Org List'!$J$9:$K$488,2,0))</f>
        <v>North West Region</v>
      </c>
      <c r="G21" s="121">
        <f ca="1">IFERROR(IF((VLOOKUP($E21,'Adj NEA Backsheet'!$D$5:$CB$183,G$9,FALSE))="","",(VLOOKUP($E21,'Adj NEA Backsheet'!$D$5:$CB$183,G$9,FALSE))),"")</f>
        <v>3065.5613230733975</v>
      </c>
      <c r="H21" s="122">
        <f ca="1">IFERROR(IF((VLOOKUP($E21,'Adj NEA Backsheet'!$D$5:$CB$183,H$9,FALSE))="","",(VLOOKUP($E21,'Adj NEA Backsheet'!$D$5:$CB$183,H$9,FALSE))),"")</f>
        <v>3091.0843281005377</v>
      </c>
      <c r="I21" s="122">
        <f ca="1">IFERROR(IF((VLOOKUP($E21,'Adj NEA Backsheet'!$D$5:$CB$183,I$9,FALSE))="","",(VLOOKUP($E21,'Adj NEA Backsheet'!$D$5:$CB$183,I$9,FALSE))),"")</f>
        <v>3316.9381950198613</v>
      </c>
      <c r="J21" s="123">
        <f ca="1">IFERROR(IF((VLOOKUP($E21,'Adj NEA Backsheet'!$D$5:$CB$183,J$9,FALSE))="","",(VLOOKUP($E21,'Adj NEA Backsheet'!$D$5:$CB$183,J$9,FALSE))),"")</f>
        <v>3230.9512762010049</v>
      </c>
      <c r="K21" s="121">
        <f ca="1">IFERROR(IF((VLOOKUP($E21,'Adj NEA Backsheet'!$D$5:$CB$183,K$9,FALSE))="","",(VLOOKUP($E21,'Adj NEA Backsheet'!$D$5:$CB$183,K$9,FALSE))),"")</f>
        <v>3149.6626499849667</v>
      </c>
      <c r="L21" s="122">
        <f ca="1">IFERROR(IF((VLOOKUP($E21,'Adj NEA Backsheet'!$D$5:$CB$183,L$9,FALSE))="","",(VLOOKUP($E21,'Adj NEA Backsheet'!$D$5:$CB$183,L$9,FALSE))),"")</f>
        <v>3127.1270338675363</v>
      </c>
      <c r="M21" s="122">
        <f ca="1">IFERROR(IF((VLOOKUP($E21,'Adj NEA Backsheet'!$D$5:$CB$183,M$9,FALSE))="","",(VLOOKUP($E21,'Adj NEA Backsheet'!$D$5:$CB$183,M$9,FALSE))),"")</f>
        <v>3274.9693000574966</v>
      </c>
      <c r="N21" s="124">
        <f ca="1">IFERROR(IF((VLOOKUP($E21,'Adj NEA Backsheet'!$D$5:$CB$183,N$9,FALSE))="","",(VLOOKUP($E21,'Adj NEA Backsheet'!$D$5:$CB$183,N$9,FALSE))),"")</f>
        <v>3177.6443412259705</v>
      </c>
      <c r="O21" s="175">
        <f ca="1">IFERROR(IF((VLOOKUP($E21,'Adj NEA Backsheet'!$D$5:$CB$183,O$9,FALSE))="","",(VLOOKUP($E21,'Adj NEA Backsheet'!$D$5:$CB$183,O$9,FALSE))),"")</f>
        <v>3294.5890688946306</v>
      </c>
      <c r="P21" s="123">
        <f ca="1">IFERROR(IF((VLOOKUP($E21,'Adj NEA Backsheet'!$D$5:$CB$183,P$9,FALSE))="","",(VLOOKUP($E21,'Adj NEA Backsheet'!$D$5:$CB$183,P$9,FALSE))),"")</f>
        <v>3258.5726570644092</v>
      </c>
      <c r="Q21" s="124">
        <f ca="1">IFERROR(IF((VLOOKUP($E21,'NEA Backsheet'!$D$5:$CB$183,Q$9,FALSE))="","",(VLOOKUP($E21,'NEA Backsheet'!$D$5:$CB$183,Q$9,FALSE))),"")</f>
        <v>3425.8579266931106</v>
      </c>
      <c r="R21" s="236">
        <f ca="1">IFERROR(IF((VLOOKUP($E21,'NEA Backsheet'!$D$5:$CB$183,R$9,FALSE))="","",(VLOOKUP($E21,'NEA Backsheet'!$D$5:$CB$183,R$9,FALSE))),"")</f>
        <v>0</v>
      </c>
    </row>
    <row r="22" spans="1:18" ht="15" customHeight="1" x14ac:dyDescent="0.3">
      <c r="A22" s="57">
        <v>8</v>
      </c>
      <c r="B22" s="98" t="str">
        <f ca="1">IFERROR(IF((VLOOKUP($E22,'Org List'!$AJ$10:$AL$188,3,FALSE))="","",(VLOOKUP($E22,'Org List'!$AJ$10:$AL$188,3,FALSE))),"")</f>
        <v/>
      </c>
      <c r="C22" s="99" t="str">
        <f ca="1">IFERROR(IF((VLOOKUP($E22,'Org List'!$AO$10:$AQ$188,3,FALSE))="","",(VLOOKUP($E22,'Org List'!$AO$10:$AQ$188,3,FALSE))),"")</f>
        <v>Yorkshire and The Humber Region</v>
      </c>
      <c r="D22" s="114" t="str">
        <f ca="1">IFERROR(IF((VLOOKUP($E22,'Org List'!$AT$10:$AV$188,3,FALSE))="","",(VLOOKUP($E22,'Org List'!$AT$10:$AV$188,3,FALSE))),"")</f>
        <v/>
      </c>
      <c r="E22" s="98" t="str">
        <f t="shared" ca="1" si="0"/>
        <v>E12000003</v>
      </c>
      <c r="F22" s="100" t="str">
        <f ca="1">IF(E22="","",VLOOKUP(E22,'Org List'!$J$9:$K$488,2,0))</f>
        <v>Yorkshire and The Humber Region</v>
      </c>
      <c r="G22" s="121">
        <f ca="1">IFERROR(IF((VLOOKUP($E22,'Adj NEA Backsheet'!$D$5:$CB$183,G$9,FALSE))="","",(VLOOKUP($E22,'Adj NEA Backsheet'!$D$5:$CB$183,G$9,FALSE))),"")</f>
        <v>2751.8341514025033</v>
      </c>
      <c r="H22" s="122">
        <f ca="1">IFERROR(IF((VLOOKUP($E22,'Adj NEA Backsheet'!$D$5:$CB$183,H$9,FALSE))="","",(VLOOKUP($E22,'Adj NEA Backsheet'!$D$5:$CB$183,H$9,FALSE))),"")</f>
        <v>2733.0373442088467</v>
      </c>
      <c r="I22" s="122">
        <f ca="1">IFERROR(IF((VLOOKUP($E22,'Adj NEA Backsheet'!$D$5:$CB$183,I$9,FALSE))="","",(VLOOKUP($E22,'Adj NEA Backsheet'!$D$5:$CB$183,I$9,FALSE))),"")</f>
        <v>2865.4243735150403</v>
      </c>
      <c r="J22" s="123">
        <f ca="1">IFERROR(IF((VLOOKUP($E22,'Adj NEA Backsheet'!$D$5:$CB$183,J$9,FALSE))="","",(VLOOKUP($E22,'Adj NEA Backsheet'!$D$5:$CB$183,J$9,FALSE))),"")</f>
        <v>2838.9095056333222</v>
      </c>
      <c r="K22" s="121">
        <f ca="1">IFERROR(IF((VLOOKUP($E22,'Adj NEA Backsheet'!$D$5:$CB$183,K$9,FALSE))="","",(VLOOKUP($E22,'Adj NEA Backsheet'!$D$5:$CB$183,K$9,FALSE))),"")</f>
        <v>2831.1776880679167</v>
      </c>
      <c r="L22" s="122">
        <f ca="1">IFERROR(IF((VLOOKUP($E22,'Adj NEA Backsheet'!$D$5:$CB$183,L$9,FALSE))="","",(VLOOKUP($E22,'Adj NEA Backsheet'!$D$5:$CB$183,L$9,FALSE))),"")</f>
        <v>2798.0605254359634</v>
      </c>
      <c r="M22" s="122">
        <f ca="1">IFERROR(IF((VLOOKUP($E22,'Adj NEA Backsheet'!$D$5:$CB$183,M$9,FALSE))="","",(VLOOKUP($E22,'Adj NEA Backsheet'!$D$5:$CB$183,M$9,FALSE))),"")</f>
        <v>2864.5167140923445</v>
      </c>
      <c r="N22" s="124">
        <f ca="1">IFERROR(IF((VLOOKUP($E22,'Adj NEA Backsheet'!$D$5:$CB$183,N$9,FALSE))="","",(VLOOKUP($E22,'Adj NEA Backsheet'!$D$5:$CB$183,N$9,FALSE))),"")</f>
        <v>2865.3747238123842</v>
      </c>
      <c r="O22" s="175">
        <f ca="1">IFERROR(IF((VLOOKUP($E22,'Adj NEA Backsheet'!$D$5:$CB$183,O$9,FALSE))="","",(VLOOKUP($E22,'Adj NEA Backsheet'!$D$5:$CB$183,O$9,FALSE))),"")</f>
        <v>2888.6742818474318</v>
      </c>
      <c r="P22" s="123">
        <f ca="1">IFERROR(IF((VLOOKUP($E22,'Adj NEA Backsheet'!$D$5:$CB$183,P$9,FALSE))="","",(VLOOKUP($E22,'Adj NEA Backsheet'!$D$5:$CB$183,P$9,FALSE))),"")</f>
        <v>2811.4772267857911</v>
      </c>
      <c r="Q22" s="124">
        <f ca="1">IFERROR(IF((VLOOKUP($E22,'NEA Backsheet'!$D$5:$CB$183,Q$9,FALSE))="","",(VLOOKUP($E22,'NEA Backsheet'!$D$5:$CB$183,Q$9,FALSE))),"")</f>
        <v>2944.6014197707109</v>
      </c>
      <c r="R22" s="236">
        <f ca="1">IFERROR(IF((VLOOKUP($E22,'NEA Backsheet'!$D$5:$CB$183,R$9,FALSE))="","",(VLOOKUP($E22,'NEA Backsheet'!$D$5:$CB$183,R$9,FALSE))),"")</f>
        <v>0</v>
      </c>
    </row>
    <row r="23" spans="1:18" ht="15" customHeight="1" x14ac:dyDescent="0.3">
      <c r="A23" s="57">
        <v>9</v>
      </c>
      <c r="B23" s="98" t="str">
        <f ca="1">IFERROR(IF((VLOOKUP($E23,'Org List'!$AJ$10:$AL$188,3,FALSE))="","",(VLOOKUP($E23,'Org List'!$AJ$10:$AL$188,3,FALSE))),"")</f>
        <v/>
      </c>
      <c r="C23" s="99" t="str">
        <f ca="1">IFERROR(IF((VLOOKUP($E23,'Org List'!$AO$10:$AQ$188,3,FALSE))="","",(VLOOKUP($E23,'Org List'!$AO$10:$AQ$188,3,FALSE))),"")</f>
        <v>East Midlands Region</v>
      </c>
      <c r="D23" s="114" t="str">
        <f ca="1">IFERROR(IF((VLOOKUP($E23,'Org List'!$AT$10:$AV$188,3,FALSE))="","",(VLOOKUP($E23,'Org List'!$AT$10:$AV$188,3,FALSE))),"")</f>
        <v/>
      </c>
      <c r="E23" s="98" t="str">
        <f t="shared" ca="1" si="0"/>
        <v>E12000004</v>
      </c>
      <c r="F23" s="100" t="str">
        <f ca="1">IF(E23="","",VLOOKUP(E23,'Org List'!$J$9:$K$488,2,0))</f>
        <v>East Midlands Region</v>
      </c>
      <c r="G23" s="121">
        <f ca="1">IFERROR(IF((VLOOKUP($E23,'Adj NEA Backsheet'!$D$5:$CB$183,G$9,FALSE))="","",(VLOOKUP($E23,'Adj NEA Backsheet'!$D$5:$CB$183,G$9,FALSE))),"")</f>
        <v>2599.714894270197</v>
      </c>
      <c r="H23" s="122">
        <f ca="1">IFERROR(IF((VLOOKUP($E23,'Adj NEA Backsheet'!$D$5:$CB$183,H$9,FALSE))="","",(VLOOKUP($E23,'Adj NEA Backsheet'!$D$5:$CB$183,H$9,FALSE))),"")</f>
        <v>2597.5971591580701</v>
      </c>
      <c r="I23" s="122">
        <f ca="1">IFERROR(IF((VLOOKUP($E23,'Adj NEA Backsheet'!$D$5:$CB$183,I$9,FALSE))="","",(VLOOKUP($E23,'Adj NEA Backsheet'!$D$5:$CB$183,I$9,FALSE))),"")</f>
        <v>2690.9125726901275</v>
      </c>
      <c r="J23" s="123">
        <f ca="1">IFERROR(IF((VLOOKUP($E23,'Adj NEA Backsheet'!$D$5:$CB$183,J$9,FALSE))="","",(VLOOKUP($E23,'Adj NEA Backsheet'!$D$5:$CB$183,J$9,FALSE))),"")</f>
        <v>2684.5038848964264</v>
      </c>
      <c r="K23" s="121">
        <f ca="1">IFERROR(IF((VLOOKUP($E23,'Adj NEA Backsheet'!$D$5:$CB$183,K$9,FALSE))="","",(VLOOKUP($E23,'Adj NEA Backsheet'!$D$5:$CB$183,K$9,FALSE))),"")</f>
        <v>2661.4657213441096</v>
      </c>
      <c r="L23" s="122">
        <f ca="1">IFERROR(IF((VLOOKUP($E23,'Adj NEA Backsheet'!$D$5:$CB$183,L$9,FALSE))="","",(VLOOKUP($E23,'Adj NEA Backsheet'!$D$5:$CB$183,L$9,FALSE))),"")</f>
        <v>2646.2390624894242</v>
      </c>
      <c r="M23" s="122">
        <f ca="1">IFERROR(IF((VLOOKUP($E23,'Adj NEA Backsheet'!$D$5:$CB$183,M$9,FALSE))="","",(VLOOKUP($E23,'Adj NEA Backsheet'!$D$5:$CB$183,M$9,FALSE))),"")</f>
        <v>2730.2069125524008</v>
      </c>
      <c r="N23" s="124">
        <f ca="1">IFERROR(IF((VLOOKUP($E23,'Adj NEA Backsheet'!$D$5:$CB$183,N$9,FALSE))="","",(VLOOKUP($E23,'Adj NEA Backsheet'!$D$5:$CB$183,N$9,FALSE))),"")</f>
        <v>2707.2101659243908</v>
      </c>
      <c r="O23" s="175">
        <f ca="1">IFERROR(IF((VLOOKUP($E23,'Adj NEA Backsheet'!$D$5:$CB$183,O$9,FALSE))="","",(VLOOKUP($E23,'Adj NEA Backsheet'!$D$5:$CB$183,O$9,FALSE))),"")</f>
        <v>2673.0669582355158</v>
      </c>
      <c r="P23" s="123">
        <f ca="1">IFERROR(IF((VLOOKUP($E23,'Adj NEA Backsheet'!$D$5:$CB$183,P$9,FALSE))="","",(VLOOKUP($E23,'Adj NEA Backsheet'!$D$5:$CB$183,P$9,FALSE))),"")</f>
        <v>2675.63442424613</v>
      </c>
      <c r="Q23" s="124">
        <f ca="1">IFERROR(IF((VLOOKUP($E23,'NEA Backsheet'!$D$5:$CB$183,Q$9,FALSE))="","",(VLOOKUP($E23,'NEA Backsheet'!$D$5:$CB$183,Q$9,FALSE))),"")</f>
        <v>2838.1212102976478</v>
      </c>
      <c r="R23" s="236">
        <f ca="1">IFERROR(IF((VLOOKUP($E23,'NEA Backsheet'!$D$5:$CB$183,R$9,FALSE))="","",(VLOOKUP($E23,'NEA Backsheet'!$D$5:$CB$183,R$9,FALSE))),"")</f>
        <v>0</v>
      </c>
    </row>
    <row r="24" spans="1:18" ht="15" customHeight="1" x14ac:dyDescent="0.3">
      <c r="A24" s="57">
        <v>10</v>
      </c>
      <c r="B24" s="98" t="str">
        <f ca="1">IFERROR(IF((VLOOKUP($E24,'Org List'!$AJ$10:$AL$188,3,FALSE))="","",(VLOOKUP($E24,'Org List'!$AJ$10:$AL$188,3,FALSE))),"")</f>
        <v/>
      </c>
      <c r="C24" s="99" t="str">
        <f ca="1">IFERROR(IF((VLOOKUP($E24,'Org List'!$AO$10:$AQ$188,3,FALSE))="","",(VLOOKUP($E24,'Org List'!$AO$10:$AQ$188,3,FALSE))),"")</f>
        <v>West Midlands Region</v>
      </c>
      <c r="D24" s="114" t="str">
        <f ca="1">IFERROR(IF((VLOOKUP($E24,'Org List'!$AT$10:$AV$188,3,FALSE))="","",(VLOOKUP($E24,'Org List'!$AT$10:$AV$188,3,FALSE))),"")</f>
        <v/>
      </c>
      <c r="E24" s="98" t="str">
        <f t="shared" ca="1" si="0"/>
        <v>E12000005</v>
      </c>
      <c r="F24" s="100" t="str">
        <f ca="1">IF(E24="","",VLOOKUP(E24,'Org List'!$J$9:$K$488,2,0))</f>
        <v>West Midlands Region</v>
      </c>
      <c r="G24" s="121">
        <f ca="1">IFERROR(IF((VLOOKUP($E24,'Adj NEA Backsheet'!$D$5:$CB$183,G$9,FALSE))="","",(VLOOKUP($E24,'Adj NEA Backsheet'!$D$5:$CB$183,G$9,FALSE))),"")</f>
        <v>2825.9325955661207</v>
      </c>
      <c r="H24" s="122">
        <f ca="1">IFERROR(IF((VLOOKUP($E24,'Adj NEA Backsheet'!$D$5:$CB$183,H$9,FALSE))="","",(VLOOKUP($E24,'Adj NEA Backsheet'!$D$5:$CB$183,H$9,FALSE))),"")</f>
        <v>2780.3872405933139</v>
      </c>
      <c r="I24" s="122">
        <f ca="1">IFERROR(IF((VLOOKUP($E24,'Adj NEA Backsheet'!$D$5:$CB$183,I$9,FALSE))="","",(VLOOKUP($E24,'Adj NEA Backsheet'!$D$5:$CB$183,I$9,FALSE))),"")</f>
        <v>2868.2276868115914</v>
      </c>
      <c r="J24" s="123">
        <f ca="1">IFERROR(IF((VLOOKUP($E24,'Adj NEA Backsheet'!$D$5:$CB$183,J$9,FALSE))="","",(VLOOKUP($E24,'Adj NEA Backsheet'!$D$5:$CB$183,J$9,FALSE))),"")</f>
        <v>2880.7901647679237</v>
      </c>
      <c r="K24" s="121">
        <f ca="1">IFERROR(IF((VLOOKUP($E24,'Adj NEA Backsheet'!$D$5:$CB$183,K$9,FALSE))="","",(VLOOKUP($E24,'Adj NEA Backsheet'!$D$5:$CB$183,K$9,FALSE))),"")</f>
        <v>2859.2252775975358</v>
      </c>
      <c r="L24" s="122">
        <f ca="1">IFERROR(IF((VLOOKUP($E24,'Adj NEA Backsheet'!$D$5:$CB$183,L$9,FALSE))="","",(VLOOKUP($E24,'Adj NEA Backsheet'!$D$5:$CB$183,L$9,FALSE))),"")</f>
        <v>2852.514756510393</v>
      </c>
      <c r="M24" s="122">
        <f ca="1">IFERROR(IF((VLOOKUP($E24,'Adj NEA Backsheet'!$D$5:$CB$183,M$9,FALSE))="","",(VLOOKUP($E24,'Adj NEA Backsheet'!$D$5:$CB$183,M$9,FALSE))),"")</f>
        <v>2957.3001766862058</v>
      </c>
      <c r="N24" s="124">
        <f ca="1">IFERROR(IF((VLOOKUP($E24,'Adj NEA Backsheet'!$D$5:$CB$183,N$9,FALSE))="","",(VLOOKUP($E24,'Adj NEA Backsheet'!$D$5:$CB$183,N$9,FALSE))),"")</f>
        <v>2889.8628682487752</v>
      </c>
      <c r="O24" s="175">
        <f ca="1">IFERROR(IF((VLOOKUP($E24,'Adj NEA Backsheet'!$D$5:$CB$183,O$9,FALSE))="","",(VLOOKUP($E24,'Adj NEA Backsheet'!$D$5:$CB$183,O$9,FALSE))),"")</f>
        <v>2957.3806930574387</v>
      </c>
      <c r="P24" s="123">
        <f ca="1">IFERROR(IF((VLOOKUP($E24,'Adj NEA Backsheet'!$D$5:$CB$183,P$9,FALSE))="","",(VLOOKUP($E24,'Adj NEA Backsheet'!$D$5:$CB$183,P$9,FALSE))),"")</f>
        <v>2993.9686058423545</v>
      </c>
      <c r="Q24" s="124">
        <f ca="1">IFERROR(IF((VLOOKUP($E24,'NEA Backsheet'!$D$5:$CB$183,Q$9,FALSE))="","",(VLOOKUP($E24,'NEA Backsheet'!$D$5:$CB$183,Q$9,FALSE))),"")</f>
        <v>3139.7323870758373</v>
      </c>
      <c r="R24" s="236">
        <f ca="1">IFERROR(IF((VLOOKUP($E24,'NEA Backsheet'!$D$5:$CB$183,R$9,FALSE))="","",(VLOOKUP($E24,'NEA Backsheet'!$D$5:$CB$183,R$9,FALSE))),"")</f>
        <v>0</v>
      </c>
    </row>
    <row r="25" spans="1:18" ht="15" customHeight="1" x14ac:dyDescent="0.3">
      <c r="A25" s="57">
        <v>11</v>
      </c>
      <c r="B25" s="98" t="str">
        <f ca="1">IFERROR(IF((VLOOKUP($E25,'Org List'!$AJ$10:$AL$188,3,FALSE))="","",(VLOOKUP($E25,'Org List'!$AJ$10:$AL$188,3,FALSE))),"")</f>
        <v/>
      </c>
      <c r="C25" s="99" t="str">
        <f ca="1">IFERROR(IF((VLOOKUP($E25,'Org List'!$AO$10:$AQ$188,3,FALSE))="","",(VLOOKUP($E25,'Org List'!$AO$10:$AQ$188,3,FALSE))),"")</f>
        <v>East Region</v>
      </c>
      <c r="D25" s="114" t="str">
        <f ca="1">IFERROR(IF((VLOOKUP($E25,'Org List'!$AT$10:$AV$188,3,FALSE))="","",(VLOOKUP($E25,'Org List'!$AT$10:$AV$188,3,FALSE))),"")</f>
        <v/>
      </c>
      <c r="E25" s="98" t="str">
        <f t="shared" ca="1" si="0"/>
        <v>E12000006</v>
      </c>
      <c r="F25" s="100" t="str">
        <f ca="1">IF(E25="","",VLOOKUP(E25,'Org List'!$J$9:$K$488,2,0))</f>
        <v>East Region</v>
      </c>
      <c r="G25" s="121">
        <f ca="1">IFERROR(IF((VLOOKUP($E25,'Adj NEA Backsheet'!$D$5:$CB$183,G$9,FALSE))="","",(VLOOKUP($E25,'Adj NEA Backsheet'!$D$5:$CB$183,G$9,FALSE))),"")</f>
        <v>2551.8079585407158</v>
      </c>
      <c r="H25" s="122">
        <f ca="1">IFERROR(IF((VLOOKUP($E25,'Adj NEA Backsheet'!$D$5:$CB$183,H$9,FALSE))="","",(VLOOKUP($E25,'Adj NEA Backsheet'!$D$5:$CB$183,H$9,FALSE))),"")</f>
        <v>2543.3341969735329</v>
      </c>
      <c r="I25" s="122">
        <f ca="1">IFERROR(IF((VLOOKUP($E25,'Adj NEA Backsheet'!$D$5:$CB$183,I$9,FALSE))="","",(VLOOKUP($E25,'Adj NEA Backsheet'!$D$5:$CB$183,I$9,FALSE))),"")</f>
        <v>2647.3523523930712</v>
      </c>
      <c r="J25" s="123">
        <f ca="1">IFERROR(IF((VLOOKUP($E25,'Adj NEA Backsheet'!$D$5:$CB$183,J$9,FALSE))="","",(VLOOKUP($E25,'Adj NEA Backsheet'!$D$5:$CB$183,J$9,FALSE))),"")</f>
        <v>2615.0974823996871</v>
      </c>
      <c r="K25" s="121">
        <f ca="1">IFERROR(IF((VLOOKUP($E25,'Adj NEA Backsheet'!$D$5:$CB$183,K$9,FALSE))="","",(VLOOKUP($E25,'Adj NEA Backsheet'!$D$5:$CB$183,K$9,FALSE))),"")</f>
        <v>2616.8205677049705</v>
      </c>
      <c r="L25" s="122">
        <f ca="1">IFERROR(IF((VLOOKUP($E25,'Adj NEA Backsheet'!$D$5:$CB$183,L$9,FALSE))="","",(VLOOKUP($E25,'Adj NEA Backsheet'!$D$5:$CB$183,L$9,FALSE))),"")</f>
        <v>2633.878320196734</v>
      </c>
      <c r="M25" s="122">
        <f ca="1">IFERROR(IF((VLOOKUP($E25,'Adj NEA Backsheet'!$D$5:$CB$183,M$9,FALSE))="","",(VLOOKUP($E25,'Adj NEA Backsheet'!$D$5:$CB$183,M$9,FALSE))),"")</f>
        <v>2726.0416453442367</v>
      </c>
      <c r="N25" s="124">
        <f ca="1">IFERROR(IF((VLOOKUP($E25,'Adj NEA Backsheet'!$D$5:$CB$183,N$9,FALSE))="","",(VLOOKUP($E25,'Adj NEA Backsheet'!$D$5:$CB$183,N$9,FALSE))),"")</f>
        <v>2662.958977528061</v>
      </c>
      <c r="O25" s="175">
        <f ca="1">IFERROR(IF((VLOOKUP($E25,'Adj NEA Backsheet'!$D$5:$CB$183,O$9,FALSE))="","",(VLOOKUP($E25,'Adj NEA Backsheet'!$D$5:$CB$183,O$9,FALSE))),"")</f>
        <v>2632.4876460809278</v>
      </c>
      <c r="P25" s="123">
        <f ca="1">IFERROR(IF((VLOOKUP($E25,'Adj NEA Backsheet'!$D$5:$CB$183,P$9,FALSE))="","",(VLOOKUP($E25,'Adj NEA Backsheet'!$D$5:$CB$183,P$9,FALSE))),"")</f>
        <v>2651.0494217032306</v>
      </c>
      <c r="Q25" s="124">
        <f ca="1">IFERROR(IF((VLOOKUP($E25,'NEA Backsheet'!$D$5:$CB$183,Q$9,FALSE))="","",(VLOOKUP($E25,'NEA Backsheet'!$D$5:$CB$183,Q$9,FALSE))),"")</f>
        <v>2831.7700424443287</v>
      </c>
      <c r="R25" s="236">
        <f ca="1">IFERROR(IF((VLOOKUP($E25,'NEA Backsheet'!$D$5:$CB$183,R$9,FALSE))="","",(VLOOKUP($E25,'NEA Backsheet'!$D$5:$CB$183,R$9,FALSE))),"")</f>
        <v>0</v>
      </c>
    </row>
    <row r="26" spans="1:18" ht="15" customHeight="1" x14ac:dyDescent="0.3">
      <c r="A26" s="57">
        <v>12</v>
      </c>
      <c r="B26" s="98" t="str">
        <f ca="1">IFERROR(IF((VLOOKUP($E26,'Org List'!$AJ$10:$AL$188,3,FALSE))="","",(VLOOKUP($E26,'Org List'!$AJ$10:$AL$188,3,FALSE))),"")</f>
        <v/>
      </c>
      <c r="C26" s="99" t="str">
        <f ca="1">IFERROR(IF((VLOOKUP($E26,'Org List'!$AO$10:$AQ$188,3,FALSE))="","",(VLOOKUP($E26,'Org List'!$AO$10:$AQ$188,3,FALSE))),"")</f>
        <v>London Region</v>
      </c>
      <c r="D26" s="114" t="str">
        <f ca="1">IFERROR(IF((VLOOKUP($E26,'Org List'!$AT$10:$AV$188,3,FALSE))="","",(VLOOKUP($E26,'Org List'!$AT$10:$AV$188,3,FALSE))),"")</f>
        <v/>
      </c>
      <c r="E26" s="98" t="str">
        <f t="shared" ca="1" si="0"/>
        <v>E12000007</v>
      </c>
      <c r="F26" s="100" t="str">
        <f ca="1">IF(E26="","",VLOOKUP(E26,'Org List'!$J$9:$K$488,2,0))</f>
        <v>London Region</v>
      </c>
      <c r="G26" s="121">
        <f ca="1">IFERROR(IF((VLOOKUP($E26,'Adj NEA Backsheet'!$D$5:$CB$183,G$9,FALSE))="","",(VLOOKUP($E26,'Adj NEA Backsheet'!$D$5:$CB$183,G$9,FALSE))),"")</f>
        <v>2213.1771296191705</v>
      </c>
      <c r="H26" s="122">
        <f ca="1">IFERROR(IF((VLOOKUP($E26,'Adj NEA Backsheet'!$D$5:$CB$183,H$9,FALSE))="","",(VLOOKUP($E26,'Adj NEA Backsheet'!$D$5:$CB$183,H$9,FALSE))),"")</f>
        <v>2218.3371602137718</v>
      </c>
      <c r="I26" s="122">
        <f ca="1">IFERROR(IF((VLOOKUP($E26,'Adj NEA Backsheet'!$D$5:$CB$183,I$9,FALSE))="","",(VLOOKUP($E26,'Adj NEA Backsheet'!$D$5:$CB$183,I$9,FALSE))),"")</f>
        <v>2310.4009787266041</v>
      </c>
      <c r="J26" s="123">
        <f ca="1">IFERROR(IF((VLOOKUP($E26,'Adj NEA Backsheet'!$D$5:$CB$183,J$9,FALSE))="","",(VLOOKUP($E26,'Adj NEA Backsheet'!$D$5:$CB$183,J$9,FALSE))),"")</f>
        <v>2251.3518628567563</v>
      </c>
      <c r="K26" s="121">
        <f ca="1">IFERROR(IF((VLOOKUP($E26,'Adj NEA Backsheet'!$D$5:$CB$183,K$9,FALSE))="","",(VLOOKUP($E26,'Adj NEA Backsheet'!$D$5:$CB$183,K$9,FALSE))),"")</f>
        <v>2291.2772676327409</v>
      </c>
      <c r="L26" s="122">
        <f ca="1">IFERROR(IF((VLOOKUP($E26,'Adj NEA Backsheet'!$D$5:$CB$183,L$9,FALSE))="","",(VLOOKUP($E26,'Adj NEA Backsheet'!$D$5:$CB$183,L$9,FALSE))),"")</f>
        <v>2290.2846530613174</v>
      </c>
      <c r="M26" s="122">
        <f ca="1">IFERROR(IF((VLOOKUP($E26,'Adj NEA Backsheet'!$D$5:$CB$183,M$9,FALSE))="","",(VLOOKUP($E26,'Adj NEA Backsheet'!$D$5:$CB$183,M$9,FALSE))),"")</f>
        <v>2324.6390590755773</v>
      </c>
      <c r="N26" s="124">
        <f ca="1">IFERROR(IF((VLOOKUP($E26,'Adj NEA Backsheet'!$D$5:$CB$183,N$9,FALSE))="","",(VLOOKUP($E26,'Adj NEA Backsheet'!$D$5:$CB$183,N$9,FALSE))),"")</f>
        <v>2247.1974609074864</v>
      </c>
      <c r="O26" s="175">
        <f ca="1">IFERROR(IF((VLOOKUP($E26,'Adj NEA Backsheet'!$D$5:$CB$183,O$9,FALSE))="","",(VLOOKUP($E26,'Adj NEA Backsheet'!$D$5:$CB$183,O$9,FALSE))),"")</f>
        <v>2271.0940669035203</v>
      </c>
      <c r="P26" s="123">
        <f ca="1">IFERROR(IF((VLOOKUP($E26,'Adj NEA Backsheet'!$D$5:$CB$183,P$9,FALSE))="","",(VLOOKUP($E26,'Adj NEA Backsheet'!$D$5:$CB$183,P$9,FALSE))),"")</f>
        <v>2286.5465924768382</v>
      </c>
      <c r="Q26" s="124">
        <f ca="1">IFERROR(IF((VLOOKUP($E26,'NEA Backsheet'!$D$5:$CB$183,Q$9,FALSE))="","",(VLOOKUP($E26,'NEA Backsheet'!$D$5:$CB$183,Q$9,FALSE))),"")</f>
        <v>2419.6747652197741</v>
      </c>
      <c r="R26" s="236">
        <f ca="1">IFERROR(IF((VLOOKUP($E26,'NEA Backsheet'!$D$5:$CB$183,R$9,FALSE))="","",(VLOOKUP($E26,'NEA Backsheet'!$D$5:$CB$183,R$9,FALSE))),"")</f>
        <v>0</v>
      </c>
    </row>
    <row r="27" spans="1:18" ht="15" customHeight="1" x14ac:dyDescent="0.3">
      <c r="A27" s="57">
        <v>13</v>
      </c>
      <c r="B27" s="98" t="str">
        <f ca="1">IFERROR(IF((VLOOKUP($E27,'Org List'!$AJ$10:$AL$188,3,FALSE))="","",(VLOOKUP($E27,'Org List'!$AJ$10:$AL$188,3,FALSE))),"")</f>
        <v/>
      </c>
      <c r="C27" s="99" t="str">
        <f ca="1">IFERROR(IF((VLOOKUP($E27,'Org List'!$AO$10:$AQ$188,3,FALSE))="","",(VLOOKUP($E27,'Org List'!$AO$10:$AQ$188,3,FALSE))),"")</f>
        <v>South East Region</v>
      </c>
      <c r="D27" s="114" t="str">
        <f ca="1">IFERROR(IF((VLOOKUP($E27,'Org List'!$AT$10:$AV$188,3,FALSE))="","",(VLOOKUP($E27,'Org List'!$AT$10:$AV$188,3,FALSE))),"")</f>
        <v/>
      </c>
      <c r="E27" s="98" t="str">
        <f t="shared" ca="1" si="0"/>
        <v>E12000008</v>
      </c>
      <c r="F27" s="100" t="str">
        <f ca="1">IF(E27="","",VLOOKUP(E27,'Org List'!$J$9:$K$488,2,0))</f>
        <v>South East Region</v>
      </c>
      <c r="G27" s="121">
        <f ca="1">IFERROR(IF((VLOOKUP($E27,'Adj NEA Backsheet'!$D$5:$CB$183,G$9,FALSE))="","",(VLOOKUP($E27,'Adj NEA Backsheet'!$D$5:$CB$183,G$9,FALSE))),"")</f>
        <v>2472.6082767882822</v>
      </c>
      <c r="H27" s="122">
        <f ca="1">IFERROR(IF((VLOOKUP($E27,'Adj NEA Backsheet'!$D$5:$CB$183,H$9,FALSE))="","",(VLOOKUP($E27,'Adj NEA Backsheet'!$D$5:$CB$183,H$9,FALSE))),"")</f>
        <v>2461.7024599987362</v>
      </c>
      <c r="I27" s="122">
        <f ca="1">IFERROR(IF((VLOOKUP($E27,'Adj NEA Backsheet'!$D$5:$CB$183,I$9,FALSE))="","",(VLOOKUP($E27,'Adj NEA Backsheet'!$D$5:$CB$183,I$9,FALSE))),"")</f>
        <v>2559.7524468968913</v>
      </c>
      <c r="J27" s="123">
        <f ca="1">IFERROR(IF((VLOOKUP($E27,'Adj NEA Backsheet'!$D$5:$CB$183,J$9,FALSE))="","",(VLOOKUP($E27,'Adj NEA Backsheet'!$D$5:$CB$183,J$9,FALSE))),"")</f>
        <v>2530.0531456027679</v>
      </c>
      <c r="K27" s="121">
        <f ca="1">IFERROR(IF((VLOOKUP($E27,'Adj NEA Backsheet'!$D$5:$CB$183,K$9,FALSE))="","",(VLOOKUP($E27,'Adj NEA Backsheet'!$D$5:$CB$183,K$9,FALSE))),"")</f>
        <v>2490.1015588175019</v>
      </c>
      <c r="L27" s="122">
        <f ca="1">IFERROR(IF((VLOOKUP($E27,'Adj NEA Backsheet'!$D$5:$CB$183,L$9,FALSE))="","",(VLOOKUP($E27,'Adj NEA Backsheet'!$D$5:$CB$183,L$9,FALSE))),"")</f>
        <v>2486.7724029436799</v>
      </c>
      <c r="M27" s="122">
        <f ca="1">IFERROR(IF((VLOOKUP($E27,'Adj NEA Backsheet'!$D$5:$CB$183,M$9,FALSE))="","",(VLOOKUP($E27,'Adj NEA Backsheet'!$D$5:$CB$183,M$9,FALSE))),"")</f>
        <v>2563.4513664506921</v>
      </c>
      <c r="N27" s="124">
        <f ca="1">IFERROR(IF((VLOOKUP($E27,'Adj NEA Backsheet'!$D$5:$CB$183,N$9,FALSE))="","",(VLOOKUP($E27,'Adj NEA Backsheet'!$D$5:$CB$183,N$9,FALSE))),"")</f>
        <v>2494.4944784231438</v>
      </c>
      <c r="O27" s="175">
        <f ca="1">IFERROR(IF((VLOOKUP($E27,'Adj NEA Backsheet'!$D$5:$CB$183,O$9,FALSE))="","",(VLOOKUP($E27,'Adj NEA Backsheet'!$D$5:$CB$183,O$9,FALSE))),"")</f>
        <v>2576.9112129558353</v>
      </c>
      <c r="P27" s="123">
        <f ca="1">IFERROR(IF((VLOOKUP($E27,'Adj NEA Backsheet'!$D$5:$CB$183,P$9,FALSE))="","",(VLOOKUP($E27,'Adj NEA Backsheet'!$D$5:$CB$183,P$9,FALSE))),"")</f>
        <v>2554.0029303990618</v>
      </c>
      <c r="Q27" s="124">
        <f ca="1">IFERROR(IF((VLOOKUP($E27,'NEA Backsheet'!$D$5:$CB$183,Q$9,FALSE))="","",(VLOOKUP($E27,'NEA Backsheet'!$D$5:$CB$183,Q$9,FALSE))),"")</f>
        <v>2704.3913893028302</v>
      </c>
      <c r="R27" s="236">
        <f ca="1">IFERROR(IF((VLOOKUP($E27,'NEA Backsheet'!$D$5:$CB$183,R$9,FALSE))="","",(VLOOKUP($E27,'NEA Backsheet'!$D$5:$CB$183,R$9,FALSE))),"")</f>
        <v>0</v>
      </c>
    </row>
    <row r="28" spans="1:18" ht="15" customHeight="1" x14ac:dyDescent="0.3">
      <c r="A28" s="57">
        <v>14</v>
      </c>
      <c r="B28" s="98" t="str">
        <f ca="1">IFERROR(IF((VLOOKUP($E28,'Org List'!$AJ$10:$AL$188,3,FALSE))="","",(VLOOKUP($E28,'Org List'!$AJ$10:$AL$188,3,FALSE))),"")</f>
        <v/>
      </c>
      <c r="C28" s="99" t="str">
        <f ca="1">IFERROR(IF((VLOOKUP($E28,'Org List'!$AO$10:$AQ$188,3,FALSE))="","",(VLOOKUP($E28,'Org List'!$AO$10:$AQ$188,3,FALSE))),"")</f>
        <v>South West Region</v>
      </c>
      <c r="D28" s="114" t="str">
        <f ca="1">IFERROR(IF((VLOOKUP($E28,'Org List'!$AT$10:$AV$188,3,FALSE))="","",(VLOOKUP($E28,'Org List'!$AT$10:$AV$188,3,FALSE))),"")</f>
        <v/>
      </c>
      <c r="E28" s="98" t="str">
        <f t="shared" ca="1" si="0"/>
        <v>E12000009</v>
      </c>
      <c r="F28" s="100" t="str">
        <f ca="1">IF(E28="","",VLOOKUP(E28,'Org List'!$J$9:$K$488,2,0))</f>
        <v>South West Region</v>
      </c>
      <c r="G28" s="121">
        <f ca="1">IFERROR(IF((VLOOKUP($E28,'Adj NEA Backsheet'!$D$5:$CB$183,G$9,FALSE))="","",(VLOOKUP($E28,'Adj NEA Backsheet'!$D$5:$CB$183,G$9,FALSE))),"")</f>
        <v>2635.3131339993938</v>
      </c>
      <c r="H28" s="122">
        <f ca="1">IFERROR(IF((VLOOKUP($E28,'Adj NEA Backsheet'!$D$5:$CB$183,H$9,FALSE))="","",(VLOOKUP($E28,'Adj NEA Backsheet'!$D$5:$CB$183,H$9,FALSE))),"")</f>
        <v>2643.6470234491808</v>
      </c>
      <c r="I28" s="122">
        <f ca="1">IFERROR(IF((VLOOKUP($E28,'Adj NEA Backsheet'!$D$5:$CB$183,I$9,FALSE))="","",(VLOOKUP($E28,'Adj NEA Backsheet'!$D$5:$CB$183,I$9,FALSE))),"")</f>
        <v>2814.2547935561474</v>
      </c>
      <c r="J28" s="123">
        <f ca="1">IFERROR(IF((VLOOKUP($E28,'Adj NEA Backsheet'!$D$5:$CB$183,J$9,FALSE))="","",(VLOOKUP($E28,'Adj NEA Backsheet'!$D$5:$CB$183,J$9,FALSE))),"")</f>
        <v>2803.9029657090546</v>
      </c>
      <c r="K28" s="121">
        <f ca="1">IFERROR(IF((VLOOKUP($E28,'Adj NEA Backsheet'!$D$5:$CB$183,K$9,FALSE))="","",(VLOOKUP($E28,'Adj NEA Backsheet'!$D$5:$CB$183,K$9,FALSE))),"")</f>
        <v>2685.6247607089667</v>
      </c>
      <c r="L28" s="122">
        <f ca="1">IFERROR(IF((VLOOKUP($E28,'Adj NEA Backsheet'!$D$5:$CB$183,L$9,FALSE))="","",(VLOOKUP($E28,'Adj NEA Backsheet'!$D$5:$CB$183,L$9,FALSE))),"")</f>
        <v>2703.9357121788321</v>
      </c>
      <c r="M28" s="122">
        <f ca="1">IFERROR(IF((VLOOKUP($E28,'Adj NEA Backsheet'!$D$5:$CB$183,M$9,FALSE))="","",(VLOOKUP($E28,'Adj NEA Backsheet'!$D$5:$CB$183,M$9,FALSE))),"")</f>
        <v>2818.5797001676583</v>
      </c>
      <c r="N28" s="124">
        <f ca="1">IFERROR(IF((VLOOKUP($E28,'Adj NEA Backsheet'!$D$5:$CB$183,N$9,FALSE))="","",(VLOOKUP($E28,'Adj NEA Backsheet'!$D$5:$CB$183,N$9,FALSE))),"")</f>
        <v>2735.8036906960215</v>
      </c>
      <c r="O28" s="175">
        <f ca="1">IFERROR(IF((VLOOKUP($E28,'Adj NEA Backsheet'!$D$5:$CB$183,O$9,FALSE))="","",(VLOOKUP($E28,'Adj NEA Backsheet'!$D$5:$CB$183,O$9,FALSE))),"")</f>
        <v>2792.7120682024452</v>
      </c>
      <c r="P28" s="123">
        <f ca="1">IFERROR(IF((VLOOKUP($E28,'Adj NEA Backsheet'!$D$5:$CB$183,P$9,FALSE))="","",(VLOOKUP($E28,'Adj NEA Backsheet'!$D$5:$CB$183,P$9,FALSE))),"")</f>
        <v>2775.7396542442934</v>
      </c>
      <c r="Q28" s="124">
        <f ca="1">IFERROR(IF((VLOOKUP($E28,'NEA Backsheet'!$D$5:$CB$183,Q$9,FALSE))="","",(VLOOKUP($E28,'NEA Backsheet'!$D$5:$CB$183,Q$9,FALSE))),"")</f>
        <v>2980.3983100613063</v>
      </c>
      <c r="R28" s="236">
        <f ca="1">IFERROR(IF((VLOOKUP($E28,'NEA Backsheet'!$D$5:$CB$183,R$9,FALSE))="","",(VLOOKUP($E28,'NEA Backsheet'!$D$5:$CB$183,R$9,FALSE))),"")</f>
        <v>0</v>
      </c>
    </row>
    <row r="29" spans="1:18" ht="15" customHeight="1" x14ac:dyDescent="0.3">
      <c r="A29" s="57">
        <v>15</v>
      </c>
      <c r="B29" s="98" t="str">
        <f ca="1">IFERROR(IF((VLOOKUP($E29,'Org List'!$AJ$10:$AL$188,3,FALSE))="","",(VLOOKUP($E29,'Org List'!$AJ$10:$AL$188,3,FALSE))),"")</f>
        <v>NHS England North (Yorkshire And Humber)</v>
      </c>
      <c r="C29" s="99" t="str">
        <f ca="1">IFERROR(IF((VLOOKUP($E29,'Org List'!$AO$10:$AQ$188,3,FALSE))="","",(VLOOKUP($E29,'Org List'!$AO$10:$AQ$188,3,FALSE))),"")</f>
        <v/>
      </c>
      <c r="D29" s="114" t="str">
        <f ca="1">IFERROR(IF((VLOOKUP($E29,'Org List'!$AT$10:$AV$188,3,FALSE))="","",(VLOOKUP($E29,'Org List'!$AT$10:$AV$188,3,FALSE))),"")</f>
        <v>NHS England North (Yorkshire And Humber)</v>
      </c>
      <c r="E29" s="98" t="str">
        <f t="shared" ca="1" si="0"/>
        <v>Q72</v>
      </c>
      <c r="F29" s="100" t="str">
        <f ca="1">IF(E29="","",VLOOKUP(E29,'Org List'!$J$9:$K$488,2,0))</f>
        <v>NHS England North (Yorkshire And Humber)</v>
      </c>
      <c r="G29" s="121">
        <f ca="1">IFERROR(IF((VLOOKUP($E29,'Adj NEA Backsheet'!$D$5:$CB$183,G$9,FALSE))="","",(VLOOKUP($E29,'Adj NEA Backsheet'!$D$5:$CB$183,G$9,FALSE))),"")</f>
        <v>2751.8341514025033</v>
      </c>
      <c r="H29" s="122">
        <f ca="1">IFERROR(IF((VLOOKUP($E29,'Adj NEA Backsheet'!$D$5:$CB$183,H$9,FALSE))="","",(VLOOKUP($E29,'Adj NEA Backsheet'!$D$5:$CB$183,H$9,FALSE))),"")</f>
        <v>2733.0373442088467</v>
      </c>
      <c r="I29" s="122">
        <f ca="1">IFERROR(IF((VLOOKUP($E29,'Adj NEA Backsheet'!$D$5:$CB$183,I$9,FALSE))="","",(VLOOKUP($E29,'Adj NEA Backsheet'!$D$5:$CB$183,I$9,FALSE))),"")</f>
        <v>2865.4243735150403</v>
      </c>
      <c r="J29" s="123">
        <f ca="1">IFERROR(IF((VLOOKUP($E29,'Adj NEA Backsheet'!$D$5:$CB$183,J$9,FALSE))="","",(VLOOKUP($E29,'Adj NEA Backsheet'!$D$5:$CB$183,J$9,FALSE))),"")</f>
        <v>2838.9095056333222</v>
      </c>
      <c r="K29" s="121">
        <f ca="1">IFERROR(IF((VLOOKUP($E29,'Adj NEA Backsheet'!$D$5:$CB$183,K$9,FALSE))="","",(VLOOKUP($E29,'Adj NEA Backsheet'!$D$5:$CB$183,K$9,FALSE))),"")</f>
        <v>2831.1776880679167</v>
      </c>
      <c r="L29" s="122">
        <f ca="1">IFERROR(IF((VLOOKUP($E29,'Adj NEA Backsheet'!$D$5:$CB$183,L$9,FALSE))="","",(VLOOKUP($E29,'Adj NEA Backsheet'!$D$5:$CB$183,L$9,FALSE))),"")</f>
        <v>2798.0605254359634</v>
      </c>
      <c r="M29" s="122">
        <f ca="1">IFERROR(IF((VLOOKUP($E29,'Adj NEA Backsheet'!$D$5:$CB$183,M$9,FALSE))="","",(VLOOKUP($E29,'Adj NEA Backsheet'!$D$5:$CB$183,M$9,FALSE))),"")</f>
        <v>2864.5167140923445</v>
      </c>
      <c r="N29" s="124">
        <f ca="1">IFERROR(IF((VLOOKUP($E29,'Adj NEA Backsheet'!$D$5:$CB$183,N$9,FALSE))="","",(VLOOKUP($E29,'Adj NEA Backsheet'!$D$5:$CB$183,N$9,FALSE))),"")</f>
        <v>2865.3747238123842</v>
      </c>
      <c r="O29" s="175">
        <f ca="1">IFERROR(IF((VLOOKUP($E29,'Adj NEA Backsheet'!$D$5:$CB$183,O$9,FALSE))="","",(VLOOKUP($E29,'Adj NEA Backsheet'!$D$5:$CB$183,O$9,FALSE))),"")</f>
        <v>2888.6742818474318</v>
      </c>
      <c r="P29" s="123">
        <f ca="1">IFERROR(IF((VLOOKUP($E29,'Adj NEA Backsheet'!$D$5:$CB$183,P$9,FALSE))="","",(VLOOKUP($E29,'Adj NEA Backsheet'!$D$5:$CB$183,P$9,FALSE))),"")</f>
        <v>2811.4772267857911</v>
      </c>
      <c r="Q29" s="124">
        <f ca="1">IFERROR(IF((VLOOKUP($E29,'NEA Backsheet'!$D$5:$CB$183,Q$9,FALSE))="","",(VLOOKUP($E29,'NEA Backsheet'!$D$5:$CB$183,Q$9,FALSE))),"")</f>
        <v>2944.6014197707109</v>
      </c>
      <c r="R29" s="236">
        <f ca="1">IFERROR(IF((VLOOKUP($E29,'NEA Backsheet'!$D$5:$CB$183,R$9,FALSE))="","",(VLOOKUP($E29,'NEA Backsheet'!$D$5:$CB$183,R$9,FALSE))),"")</f>
        <v>0</v>
      </c>
    </row>
    <row r="30" spans="1:18" ht="15" customHeight="1" x14ac:dyDescent="0.3">
      <c r="A30" s="57">
        <v>16</v>
      </c>
      <c r="B30" s="98" t="str">
        <f ca="1">IFERROR(IF((VLOOKUP($E30,'Org List'!$AJ$10:$AL$188,3,FALSE))="","",(VLOOKUP($E30,'Org List'!$AJ$10:$AL$188,3,FALSE))),"")</f>
        <v>NHS England North (Cumbria And North East)</v>
      </c>
      <c r="C30" s="99" t="str">
        <f ca="1">IFERROR(IF((VLOOKUP($E30,'Org List'!$AO$10:$AQ$188,3,FALSE))="","",(VLOOKUP($E30,'Org List'!$AO$10:$AQ$188,3,FALSE))),"")</f>
        <v/>
      </c>
      <c r="D30" s="114" t="str">
        <f ca="1">IFERROR(IF((VLOOKUP($E30,'Org List'!$AT$10:$AV$188,3,FALSE))="","",(VLOOKUP($E30,'Org List'!$AT$10:$AV$188,3,FALSE))),"")</f>
        <v>NHS England North (Cumbria And North East)</v>
      </c>
      <c r="E30" s="98" t="str">
        <f t="shared" ca="1" si="0"/>
        <v>Q74</v>
      </c>
      <c r="F30" s="100" t="str">
        <f ca="1">IF(E30="","",VLOOKUP(E30,'Org List'!$J$9:$K$488,2,0))</f>
        <v>NHS England North (Cumbria And North East)</v>
      </c>
      <c r="G30" s="121">
        <f ca="1">IFERROR(IF((VLOOKUP($E30,'Adj NEA Backsheet'!$D$5:$CB$183,G$9,FALSE))="","",(VLOOKUP($E30,'Adj NEA Backsheet'!$D$5:$CB$183,G$9,FALSE))),"")</f>
        <v>2980.4784740976033</v>
      </c>
      <c r="H30" s="122">
        <f ca="1">IFERROR(IF((VLOOKUP($E30,'Adj NEA Backsheet'!$D$5:$CB$183,H$9,FALSE))="","",(VLOOKUP($E30,'Adj NEA Backsheet'!$D$5:$CB$183,H$9,FALSE))),"")</f>
        <v>3000.8531499676192</v>
      </c>
      <c r="I30" s="122">
        <f ca="1">IFERROR(IF((VLOOKUP($E30,'Adj NEA Backsheet'!$D$5:$CB$183,I$9,FALSE))="","",(VLOOKUP($E30,'Adj NEA Backsheet'!$D$5:$CB$183,I$9,FALSE))),"")</f>
        <v>3179.5700057251379</v>
      </c>
      <c r="J30" s="123">
        <f ca="1">IFERROR(IF((VLOOKUP($E30,'Adj NEA Backsheet'!$D$5:$CB$183,J$9,FALSE))="","",(VLOOKUP($E30,'Adj NEA Backsheet'!$D$5:$CB$183,J$9,FALSE))),"")</f>
        <v>3153.4458783355853</v>
      </c>
      <c r="K30" s="121">
        <f ca="1">IFERROR(IF((VLOOKUP($E30,'Adj NEA Backsheet'!$D$5:$CB$183,K$9,FALSE))="","",(VLOOKUP($E30,'Adj NEA Backsheet'!$D$5:$CB$183,K$9,FALSE))),"")</f>
        <v>3112.1375538885691</v>
      </c>
      <c r="L30" s="122">
        <f ca="1">IFERROR(IF((VLOOKUP($E30,'Adj NEA Backsheet'!$D$5:$CB$183,L$9,FALSE))="","",(VLOOKUP($E30,'Adj NEA Backsheet'!$D$5:$CB$183,L$9,FALSE))),"")</f>
        <v>3095.9783442267608</v>
      </c>
      <c r="M30" s="122">
        <f ca="1">IFERROR(IF((VLOOKUP($E30,'Adj NEA Backsheet'!$D$5:$CB$183,M$9,FALSE))="","",(VLOOKUP($E30,'Adj NEA Backsheet'!$D$5:$CB$183,M$9,FALSE))),"")</f>
        <v>3197.9601304026701</v>
      </c>
      <c r="N30" s="124">
        <f ca="1">IFERROR(IF((VLOOKUP($E30,'Adj NEA Backsheet'!$D$5:$CB$183,N$9,FALSE))="","",(VLOOKUP($E30,'Adj NEA Backsheet'!$D$5:$CB$183,N$9,FALSE))),"")</f>
        <v>3141.5399390271036</v>
      </c>
      <c r="O30" s="175">
        <f ca="1">IFERROR(IF((VLOOKUP($E30,'Adj NEA Backsheet'!$D$5:$CB$183,O$9,FALSE))="","",(VLOOKUP($E30,'Adj NEA Backsheet'!$D$5:$CB$183,O$9,FALSE))),"")</f>
        <v>3136.6681352685882</v>
      </c>
      <c r="P30" s="123">
        <f ca="1">IFERROR(IF((VLOOKUP($E30,'Adj NEA Backsheet'!$D$5:$CB$183,P$9,FALSE))="","",(VLOOKUP($E30,'Adj NEA Backsheet'!$D$5:$CB$183,P$9,FALSE))),"")</f>
        <v>3103.5226052428961</v>
      </c>
      <c r="Q30" s="124">
        <f ca="1">IFERROR(IF((VLOOKUP($E30,'NEA Backsheet'!$D$5:$CB$183,Q$9,FALSE))="","",(VLOOKUP($E30,'NEA Backsheet'!$D$5:$CB$183,Q$9,FALSE))),"")</f>
        <v>3299.315272409347</v>
      </c>
      <c r="R30" s="236">
        <f ca="1">IFERROR(IF((VLOOKUP($E30,'NEA Backsheet'!$D$5:$CB$183,R$9,FALSE))="","",(VLOOKUP($E30,'NEA Backsheet'!$D$5:$CB$183,R$9,FALSE))),"")</f>
        <v>0</v>
      </c>
    </row>
    <row r="31" spans="1:18" ht="15" customHeight="1" x14ac:dyDescent="0.3">
      <c r="A31" s="57">
        <v>17</v>
      </c>
      <c r="B31" s="98" t="str">
        <f ca="1">IFERROR(IF((VLOOKUP($E31,'Org List'!$AJ$10:$AL$188,3,FALSE))="","",(VLOOKUP($E31,'Org List'!$AJ$10:$AL$188,3,FALSE))),"")</f>
        <v>NHS England North (Cheshire And Merseyside)</v>
      </c>
      <c r="C31" s="99" t="str">
        <f ca="1">IFERROR(IF((VLOOKUP($E31,'Org List'!$AO$10:$AQ$188,3,FALSE))="","",(VLOOKUP($E31,'Org List'!$AO$10:$AQ$188,3,FALSE))),"")</f>
        <v/>
      </c>
      <c r="D31" s="114" t="str">
        <f ca="1">IFERROR(IF((VLOOKUP($E31,'Org List'!$AT$10:$AV$188,3,FALSE))="","",(VLOOKUP($E31,'Org List'!$AT$10:$AV$188,3,FALSE))),"")</f>
        <v>NHS England North (Cheshire And Merseyside)</v>
      </c>
      <c r="E31" s="98" t="str">
        <f t="shared" ca="1" si="0"/>
        <v>Q75</v>
      </c>
      <c r="F31" s="100" t="str">
        <f ca="1">IF(E31="","",VLOOKUP(E31,'Org List'!$J$9:$K$488,2,0))</f>
        <v>NHS England North (Cheshire And Merseyside)</v>
      </c>
      <c r="G31" s="121">
        <f ca="1">IFERROR(IF((VLOOKUP($E31,'Adj NEA Backsheet'!$D$5:$CB$183,G$9,FALSE))="","",(VLOOKUP($E31,'Adj NEA Backsheet'!$D$5:$CB$183,G$9,FALSE))),"")</f>
        <v>3313.2743513993682</v>
      </c>
      <c r="H31" s="122">
        <f ca="1">IFERROR(IF((VLOOKUP($E31,'Adj NEA Backsheet'!$D$5:$CB$183,H$9,FALSE))="","",(VLOOKUP($E31,'Adj NEA Backsheet'!$D$5:$CB$183,H$9,FALSE))),"")</f>
        <v>3324.5869739118575</v>
      </c>
      <c r="I31" s="122">
        <f ca="1">IFERROR(IF((VLOOKUP($E31,'Adj NEA Backsheet'!$D$5:$CB$183,I$9,FALSE))="","",(VLOOKUP($E31,'Adj NEA Backsheet'!$D$5:$CB$183,I$9,FALSE))),"")</f>
        <v>3472.8488302576648</v>
      </c>
      <c r="J31" s="123">
        <f ca="1">IFERROR(IF((VLOOKUP($E31,'Adj NEA Backsheet'!$D$5:$CB$183,J$9,FALSE))="","",(VLOOKUP($E31,'Adj NEA Backsheet'!$D$5:$CB$183,J$9,FALSE))),"")</f>
        <v>3445.9036747732075</v>
      </c>
      <c r="K31" s="121">
        <f ca="1">IFERROR(IF((VLOOKUP($E31,'Adj NEA Backsheet'!$D$5:$CB$183,K$9,FALSE))="","",(VLOOKUP($E31,'Adj NEA Backsheet'!$D$5:$CB$183,K$9,FALSE))),"")</f>
        <v>3420.0902853245912</v>
      </c>
      <c r="L31" s="122">
        <f ca="1">IFERROR(IF((VLOOKUP($E31,'Adj NEA Backsheet'!$D$5:$CB$183,L$9,FALSE))="","",(VLOOKUP($E31,'Adj NEA Backsheet'!$D$5:$CB$183,L$9,FALSE))),"")</f>
        <v>3447.3347134544856</v>
      </c>
      <c r="M31" s="122">
        <f ca="1">IFERROR(IF((VLOOKUP($E31,'Adj NEA Backsheet'!$D$5:$CB$183,M$9,FALSE))="","",(VLOOKUP($E31,'Adj NEA Backsheet'!$D$5:$CB$183,M$9,FALSE))),"")</f>
        <v>3523.2972244477132</v>
      </c>
      <c r="N31" s="124">
        <f ca="1">IFERROR(IF((VLOOKUP($E31,'Adj NEA Backsheet'!$D$5:$CB$183,N$9,FALSE))="","",(VLOOKUP($E31,'Adj NEA Backsheet'!$D$5:$CB$183,N$9,FALSE))),"")</f>
        <v>3506.2474214461631</v>
      </c>
      <c r="O31" s="175">
        <f ca="1">IFERROR(IF((VLOOKUP($E31,'Adj NEA Backsheet'!$D$5:$CB$183,O$9,FALSE))="","",(VLOOKUP($E31,'Adj NEA Backsheet'!$D$5:$CB$183,O$9,FALSE))),"")</f>
        <v>3535.1157943521066</v>
      </c>
      <c r="P31" s="123">
        <f ca="1">IFERROR(IF((VLOOKUP($E31,'Adj NEA Backsheet'!$D$5:$CB$183,P$9,FALSE))="","",(VLOOKUP($E31,'Adj NEA Backsheet'!$D$5:$CB$183,P$9,FALSE))),"")</f>
        <v>3578.880606312171</v>
      </c>
      <c r="Q31" s="124">
        <f ca="1">IFERROR(IF((VLOOKUP($E31,'NEA Backsheet'!$D$5:$CB$183,Q$9,FALSE))="","",(VLOOKUP($E31,'NEA Backsheet'!$D$5:$CB$183,Q$9,FALSE))),"")</f>
        <v>3699.6842457141092</v>
      </c>
      <c r="R31" s="236">
        <f ca="1">IFERROR(IF((VLOOKUP($E31,'NEA Backsheet'!$D$5:$CB$183,R$9,FALSE))="","",(VLOOKUP($E31,'NEA Backsheet'!$D$5:$CB$183,R$9,FALSE))),"")</f>
        <v>0</v>
      </c>
    </row>
    <row r="32" spans="1:18" ht="15" customHeight="1" x14ac:dyDescent="0.3">
      <c r="A32" s="57">
        <v>18</v>
      </c>
      <c r="B32" s="98" t="str">
        <f ca="1">IFERROR(IF((VLOOKUP($E32,'Org List'!$AJ$10:$AL$188,3,FALSE))="","",(VLOOKUP($E32,'Org List'!$AJ$10:$AL$188,3,FALSE))),"")</f>
        <v>NHS England North (Greater Manchester)</v>
      </c>
      <c r="C32" s="99" t="str">
        <f ca="1">IFERROR(IF((VLOOKUP($E32,'Org List'!$AO$10:$AQ$188,3,FALSE))="","",(VLOOKUP($E32,'Org List'!$AO$10:$AQ$188,3,FALSE))),"")</f>
        <v/>
      </c>
      <c r="D32" s="114" t="str">
        <f ca="1">IFERROR(IF((VLOOKUP($E32,'Org List'!$AT$10:$AV$188,3,FALSE))="","",(VLOOKUP($E32,'Org List'!$AT$10:$AV$188,3,FALSE))),"")</f>
        <v>NHS England North (Greater Manchester)</v>
      </c>
      <c r="E32" s="98" t="str">
        <f t="shared" ca="1" si="0"/>
        <v>Q83</v>
      </c>
      <c r="F32" s="100" t="str">
        <f ca="1">IF(E32="","",VLOOKUP(E32,'Org List'!$J$9:$K$488,2,0))</f>
        <v>NHS England North (Greater Manchester)</v>
      </c>
      <c r="G32" s="121">
        <f ca="1">IFERROR(IF((VLOOKUP($E32,'Adj NEA Backsheet'!$D$5:$CB$183,G$9,FALSE))="","",(VLOOKUP($E32,'Adj NEA Backsheet'!$D$5:$CB$183,G$9,FALSE))),"")</f>
        <v>3024.0142727456232</v>
      </c>
      <c r="H32" s="122">
        <f ca="1">IFERROR(IF((VLOOKUP($E32,'Adj NEA Backsheet'!$D$5:$CB$183,H$9,FALSE))="","",(VLOOKUP($E32,'Adj NEA Backsheet'!$D$5:$CB$183,H$9,FALSE))),"")</f>
        <v>3092.5679228083186</v>
      </c>
      <c r="I32" s="122">
        <f ca="1">IFERROR(IF((VLOOKUP($E32,'Adj NEA Backsheet'!$D$5:$CB$183,I$9,FALSE))="","",(VLOOKUP($E32,'Adj NEA Backsheet'!$D$5:$CB$183,I$9,FALSE))),"")</f>
        <v>3344.5970949282732</v>
      </c>
      <c r="J32" s="123">
        <f ca="1">IFERROR(IF((VLOOKUP($E32,'Adj NEA Backsheet'!$D$5:$CB$183,J$9,FALSE))="","",(VLOOKUP($E32,'Adj NEA Backsheet'!$D$5:$CB$183,J$9,FALSE))),"")</f>
        <v>3203.5769156798101</v>
      </c>
      <c r="K32" s="121">
        <f ca="1">IFERROR(IF((VLOOKUP($E32,'Adj NEA Backsheet'!$D$5:$CB$183,K$9,FALSE))="","",(VLOOKUP($E32,'Adj NEA Backsheet'!$D$5:$CB$183,K$9,FALSE))),"")</f>
        <v>3116.2727357122435</v>
      </c>
      <c r="L32" s="122">
        <f ca="1">IFERROR(IF((VLOOKUP($E32,'Adj NEA Backsheet'!$D$5:$CB$183,L$9,FALSE))="","",(VLOOKUP($E32,'Adj NEA Backsheet'!$D$5:$CB$183,L$9,FALSE))),"")</f>
        <v>3081.6421117369637</v>
      </c>
      <c r="M32" s="122">
        <f ca="1">IFERROR(IF((VLOOKUP($E32,'Adj NEA Backsheet'!$D$5:$CB$183,M$9,FALSE))="","",(VLOOKUP($E32,'Adj NEA Backsheet'!$D$5:$CB$183,M$9,FALSE))),"")</f>
        <v>3235.6820991379363</v>
      </c>
      <c r="N32" s="124">
        <f ca="1">IFERROR(IF((VLOOKUP($E32,'Adj NEA Backsheet'!$D$5:$CB$183,N$9,FALSE))="","",(VLOOKUP($E32,'Adj NEA Backsheet'!$D$5:$CB$183,N$9,FALSE))),"")</f>
        <v>3063.4899528530714</v>
      </c>
      <c r="O32" s="175">
        <f ca="1">IFERROR(IF((VLOOKUP($E32,'Adj NEA Backsheet'!$D$5:$CB$183,O$9,FALSE))="","",(VLOOKUP($E32,'Adj NEA Backsheet'!$D$5:$CB$183,O$9,FALSE))),"")</f>
        <v>3292.6654817938306</v>
      </c>
      <c r="P32" s="123">
        <f ca="1">IFERROR(IF((VLOOKUP($E32,'Adj NEA Backsheet'!$D$5:$CB$183,P$9,FALSE))="","",(VLOOKUP($E32,'Adj NEA Backsheet'!$D$5:$CB$183,P$9,FALSE))),"")</f>
        <v>3212.3210131548203</v>
      </c>
      <c r="Q32" s="124">
        <f ca="1">IFERROR(IF((VLOOKUP($E32,'NEA Backsheet'!$D$5:$CB$183,Q$9,FALSE))="","",(VLOOKUP($E32,'NEA Backsheet'!$D$5:$CB$183,Q$9,FALSE))),"")</f>
        <v>3316.0324625478675</v>
      </c>
      <c r="R32" s="236">
        <f ca="1">IFERROR(IF((VLOOKUP($E32,'NEA Backsheet'!$D$5:$CB$183,R$9,FALSE))="","",(VLOOKUP($E32,'NEA Backsheet'!$D$5:$CB$183,R$9,FALSE))),"")</f>
        <v>0</v>
      </c>
    </row>
    <row r="33" spans="1:18" ht="15" customHeight="1" x14ac:dyDescent="0.3">
      <c r="A33" s="57">
        <v>19</v>
      </c>
      <c r="B33" s="98" t="str">
        <f ca="1">IFERROR(IF((VLOOKUP($E33,'Org List'!$AJ$10:$AL$188,3,FALSE))="","",(VLOOKUP($E33,'Org List'!$AJ$10:$AL$188,3,FALSE))),"")</f>
        <v>NHS England North (Lancashire)</v>
      </c>
      <c r="C33" s="99" t="str">
        <f ca="1">IFERROR(IF((VLOOKUP($E33,'Org List'!$AO$10:$AQ$188,3,FALSE))="","",(VLOOKUP($E33,'Org List'!$AO$10:$AQ$188,3,FALSE))),"")</f>
        <v/>
      </c>
      <c r="D33" s="114" t="str">
        <f ca="1">IFERROR(IF((VLOOKUP($E33,'Org List'!$AT$10:$AV$188,3,FALSE))="","",(VLOOKUP($E33,'Org List'!$AT$10:$AV$188,3,FALSE))),"")</f>
        <v>NHS England North (Lancashire)</v>
      </c>
      <c r="E33" s="98" t="str">
        <f t="shared" ca="1" si="0"/>
        <v>Q84</v>
      </c>
      <c r="F33" s="100" t="str">
        <f ca="1">IF(E33="","",VLOOKUP(E33,'Org List'!$J$9:$K$488,2,0))</f>
        <v>NHS England North (Lancashire)</v>
      </c>
      <c r="G33" s="121">
        <f ca="1">IFERROR(IF((VLOOKUP($E33,'Adj NEA Backsheet'!$D$5:$CB$183,G$9,FALSE))="","",(VLOOKUP($E33,'Adj NEA Backsheet'!$D$5:$CB$183,G$9,FALSE))),"")</f>
        <v>2836.0325155474325</v>
      </c>
      <c r="H33" s="122">
        <f ca="1">IFERROR(IF((VLOOKUP($E33,'Adj NEA Backsheet'!$D$5:$CB$183,H$9,FALSE))="","",(VLOOKUP($E33,'Adj NEA Backsheet'!$D$5:$CB$183,H$9,FALSE))),"")</f>
        <v>2810.5062474861543</v>
      </c>
      <c r="I33" s="122">
        <f ca="1">IFERROR(IF((VLOOKUP($E33,'Adj NEA Backsheet'!$D$5:$CB$183,I$9,FALSE))="","",(VLOOKUP($E33,'Adj NEA Backsheet'!$D$5:$CB$183,I$9,FALSE))),"")</f>
        <v>3122.2909416569319</v>
      </c>
      <c r="J33" s="123">
        <f ca="1">IFERROR(IF((VLOOKUP($E33,'Adj NEA Backsheet'!$D$5:$CB$183,J$9,FALSE))="","",(VLOOKUP($E33,'Adj NEA Backsheet'!$D$5:$CB$183,J$9,FALSE))),"")</f>
        <v>3030.762691308787</v>
      </c>
      <c r="K33" s="121">
        <f ca="1">IFERROR(IF((VLOOKUP($E33,'Adj NEA Backsheet'!$D$5:$CB$183,K$9,FALSE))="","",(VLOOKUP($E33,'Adj NEA Backsheet'!$D$5:$CB$183,K$9,FALSE))),"")</f>
        <v>2890.693381517734</v>
      </c>
      <c r="L33" s="122">
        <f ca="1">IFERROR(IF((VLOOKUP($E33,'Adj NEA Backsheet'!$D$5:$CB$183,L$9,FALSE))="","",(VLOOKUP($E33,'Adj NEA Backsheet'!$D$5:$CB$183,L$9,FALSE))),"")</f>
        <v>2820.5001199422745</v>
      </c>
      <c r="M33" s="122">
        <f ca="1">IFERROR(IF((VLOOKUP($E33,'Adj NEA Backsheet'!$D$5:$CB$183,M$9,FALSE))="","",(VLOOKUP($E33,'Adj NEA Backsheet'!$D$5:$CB$183,M$9,FALSE))),"")</f>
        <v>3045.4636145343143</v>
      </c>
      <c r="N33" s="124">
        <f ca="1">IFERROR(IF((VLOOKUP($E33,'Adj NEA Backsheet'!$D$5:$CB$183,N$9,FALSE))="","",(VLOOKUP($E33,'Adj NEA Backsheet'!$D$5:$CB$183,N$9,FALSE))),"")</f>
        <v>2966.8604385288613</v>
      </c>
      <c r="O33" s="175">
        <f ca="1">IFERROR(IF((VLOOKUP($E33,'Adj NEA Backsheet'!$D$5:$CB$183,O$9,FALSE))="","",(VLOOKUP($E33,'Adj NEA Backsheet'!$D$5:$CB$183,O$9,FALSE))),"")</f>
        <v>3019.6631037765601</v>
      </c>
      <c r="P33" s="123">
        <f ca="1">IFERROR(IF((VLOOKUP($E33,'Adj NEA Backsheet'!$D$5:$CB$183,P$9,FALSE))="","",(VLOOKUP($E33,'Adj NEA Backsheet'!$D$5:$CB$183,P$9,FALSE))),"")</f>
        <v>2959.9229434877698</v>
      </c>
      <c r="Q33" s="124">
        <f ca="1">IFERROR(IF((VLOOKUP($E33,'NEA Backsheet'!$D$5:$CB$183,Q$9,FALSE))="","",(VLOOKUP($E33,'NEA Backsheet'!$D$5:$CB$183,Q$9,FALSE))),"")</f>
        <v>3286.4141373655411</v>
      </c>
      <c r="R33" s="236">
        <f ca="1">IFERROR(IF((VLOOKUP($E33,'NEA Backsheet'!$D$5:$CB$183,R$9,FALSE))="","",(VLOOKUP($E33,'NEA Backsheet'!$D$5:$CB$183,R$9,FALSE))),"")</f>
        <v>0</v>
      </c>
    </row>
    <row r="34" spans="1:18" ht="15" customHeight="1" x14ac:dyDescent="0.3">
      <c r="A34" s="57">
        <v>20</v>
      </c>
      <c r="B34" s="98" t="str">
        <f ca="1">IFERROR(IF((VLOOKUP($E34,'Org List'!$AJ$10:$AL$188,3,FALSE))="","",(VLOOKUP($E34,'Org List'!$AJ$10:$AL$188,3,FALSE))),"")</f>
        <v>NHS England Midlands And East (North Midlands)</v>
      </c>
      <c r="C34" s="99" t="str">
        <f ca="1">IFERROR(IF((VLOOKUP($E34,'Org List'!$AO$10:$AQ$188,3,FALSE))="","",(VLOOKUP($E34,'Org List'!$AO$10:$AQ$188,3,FALSE))),"")</f>
        <v/>
      </c>
      <c r="D34" s="114" t="str">
        <f ca="1">IFERROR(IF((VLOOKUP($E34,'Org List'!$AT$10:$AV$188,3,FALSE))="","",(VLOOKUP($E34,'Org List'!$AT$10:$AV$188,3,FALSE))),"")</f>
        <v>NHS England Midlands And East (North Midlands)</v>
      </c>
      <c r="E34" s="98" t="str">
        <f t="shared" ca="1" si="0"/>
        <v>Q76</v>
      </c>
      <c r="F34" s="100" t="str">
        <f ca="1">IF(E34="","",VLOOKUP(E34,'Org List'!$J$9:$K$488,2,0))</f>
        <v>NHS England Midlands And East (North Midlands)</v>
      </c>
      <c r="G34" s="121">
        <f ca="1">IFERROR(IF((VLOOKUP($E34,'Adj NEA Backsheet'!$D$5:$CB$183,G$9,FALSE))="","",(VLOOKUP($E34,'Adj NEA Backsheet'!$D$5:$CB$183,G$9,FALSE))),"")</f>
        <v>2689.6598611631925</v>
      </c>
      <c r="H34" s="122">
        <f ca="1">IFERROR(IF((VLOOKUP($E34,'Adj NEA Backsheet'!$D$5:$CB$183,H$9,FALSE))="","",(VLOOKUP($E34,'Adj NEA Backsheet'!$D$5:$CB$183,H$9,FALSE))),"")</f>
        <v>2662.9416715744846</v>
      </c>
      <c r="I34" s="122">
        <f ca="1">IFERROR(IF((VLOOKUP($E34,'Adj NEA Backsheet'!$D$5:$CB$183,I$9,FALSE))="","",(VLOOKUP($E34,'Adj NEA Backsheet'!$D$5:$CB$183,I$9,FALSE))),"")</f>
        <v>2780.1748245517033</v>
      </c>
      <c r="J34" s="123">
        <f ca="1">IFERROR(IF((VLOOKUP($E34,'Adj NEA Backsheet'!$D$5:$CB$183,J$9,FALSE))="","",(VLOOKUP($E34,'Adj NEA Backsheet'!$D$5:$CB$183,J$9,FALSE))),"")</f>
        <v>2819.9947275724585</v>
      </c>
      <c r="K34" s="121">
        <f ca="1">IFERROR(IF((VLOOKUP($E34,'Adj NEA Backsheet'!$D$5:$CB$183,K$9,FALSE))="","",(VLOOKUP($E34,'Adj NEA Backsheet'!$D$5:$CB$183,K$9,FALSE))),"")</f>
        <v>2729.9743211909636</v>
      </c>
      <c r="L34" s="122">
        <f ca="1">IFERROR(IF((VLOOKUP($E34,'Adj NEA Backsheet'!$D$5:$CB$183,L$9,FALSE))="","",(VLOOKUP($E34,'Adj NEA Backsheet'!$D$5:$CB$183,L$9,FALSE))),"")</f>
        <v>2726.3334147007436</v>
      </c>
      <c r="M34" s="122">
        <f ca="1">IFERROR(IF((VLOOKUP($E34,'Adj NEA Backsheet'!$D$5:$CB$183,M$9,FALSE))="","",(VLOOKUP($E34,'Adj NEA Backsheet'!$D$5:$CB$183,M$9,FALSE))),"")</f>
        <v>2797.4068366065976</v>
      </c>
      <c r="N34" s="124">
        <f ca="1">IFERROR(IF((VLOOKUP($E34,'Adj NEA Backsheet'!$D$5:$CB$183,N$9,FALSE))="","",(VLOOKUP($E34,'Adj NEA Backsheet'!$D$5:$CB$183,N$9,FALSE))),"")</f>
        <v>2756.2798062002753</v>
      </c>
      <c r="O34" s="175">
        <f ca="1">IFERROR(IF((VLOOKUP($E34,'Adj NEA Backsheet'!$D$5:$CB$183,O$9,FALSE))="","",(VLOOKUP($E34,'Adj NEA Backsheet'!$D$5:$CB$183,O$9,FALSE))),"")</f>
        <v>2851.5632170532372</v>
      </c>
      <c r="P34" s="123">
        <f ca="1">IFERROR(IF((VLOOKUP($E34,'Adj NEA Backsheet'!$D$5:$CB$183,P$9,FALSE))="","",(VLOOKUP($E34,'Adj NEA Backsheet'!$D$5:$CB$183,P$9,FALSE))),"")</f>
        <v>2898.6498035353197</v>
      </c>
      <c r="Q34" s="124">
        <f ca="1">IFERROR(IF((VLOOKUP($E34,'NEA Backsheet'!$D$5:$CB$183,Q$9,FALSE))="","",(VLOOKUP($E34,'NEA Backsheet'!$D$5:$CB$183,Q$9,FALSE))),"")</f>
        <v>3073.7091885344735</v>
      </c>
      <c r="R34" s="236">
        <f ca="1">IFERROR(IF((VLOOKUP($E34,'NEA Backsheet'!$D$5:$CB$183,R$9,FALSE))="","",(VLOOKUP($E34,'NEA Backsheet'!$D$5:$CB$183,R$9,FALSE))),"")</f>
        <v>0</v>
      </c>
    </row>
    <row r="35" spans="1:18" ht="15" customHeight="1" x14ac:dyDescent="0.3">
      <c r="A35" s="57">
        <v>21</v>
      </c>
      <c r="B35" s="98" t="str">
        <f ca="1">IFERROR(IF((VLOOKUP($E35,'Org List'!$AJ$10:$AL$188,3,FALSE))="","",(VLOOKUP($E35,'Org List'!$AJ$10:$AL$188,3,FALSE))),"")</f>
        <v>NHS England Midlands And East (West Midlands)</v>
      </c>
      <c r="C35" s="99" t="str">
        <f ca="1">IFERROR(IF((VLOOKUP($E35,'Org List'!$AO$10:$AQ$188,3,FALSE))="","",(VLOOKUP($E35,'Org List'!$AO$10:$AQ$188,3,FALSE))),"")</f>
        <v/>
      </c>
      <c r="D35" s="114" t="str">
        <f ca="1">IFERROR(IF((VLOOKUP($E35,'Org List'!$AT$10:$AV$188,3,FALSE))="","",(VLOOKUP($E35,'Org List'!$AT$10:$AV$188,3,FALSE))),"")</f>
        <v>NHS England Midlands And East (West Midlands)</v>
      </c>
      <c r="E35" s="98" t="str">
        <f t="shared" ca="1" si="0"/>
        <v>Q77</v>
      </c>
      <c r="F35" s="100" t="str">
        <f ca="1">IF(E35="","",VLOOKUP(E35,'Org List'!$J$9:$K$488,2,0))</f>
        <v>NHS England Midlands And East (West Midlands)</v>
      </c>
      <c r="G35" s="121">
        <f ca="1">IFERROR(IF((VLOOKUP($E35,'Adj NEA Backsheet'!$D$5:$CB$183,G$9,FALSE))="","",(VLOOKUP($E35,'Adj NEA Backsheet'!$D$5:$CB$183,G$9,FALSE))),"")</f>
        <v>2821.5249314294388</v>
      </c>
      <c r="H35" s="122">
        <f ca="1">IFERROR(IF((VLOOKUP($E35,'Adj NEA Backsheet'!$D$5:$CB$183,H$9,FALSE))="","",(VLOOKUP($E35,'Adj NEA Backsheet'!$D$5:$CB$183,H$9,FALSE))),"")</f>
        <v>2772.2460177020862</v>
      </c>
      <c r="I35" s="122">
        <f ca="1">IFERROR(IF((VLOOKUP($E35,'Adj NEA Backsheet'!$D$5:$CB$183,I$9,FALSE))="","",(VLOOKUP($E35,'Adj NEA Backsheet'!$D$5:$CB$183,I$9,FALSE))),"")</f>
        <v>2844.2971306339577</v>
      </c>
      <c r="J35" s="123">
        <f ca="1">IFERROR(IF((VLOOKUP($E35,'Adj NEA Backsheet'!$D$5:$CB$183,J$9,FALSE))="","",(VLOOKUP($E35,'Adj NEA Backsheet'!$D$5:$CB$183,J$9,FALSE))),"")</f>
        <v>2840.5413105987195</v>
      </c>
      <c r="K35" s="121">
        <f ca="1">IFERROR(IF((VLOOKUP($E35,'Adj NEA Backsheet'!$D$5:$CB$183,K$9,FALSE))="","",(VLOOKUP($E35,'Adj NEA Backsheet'!$D$5:$CB$183,K$9,FALSE))),"")</f>
        <v>2846.8498389419192</v>
      </c>
      <c r="L35" s="122">
        <f ca="1">IFERROR(IF((VLOOKUP($E35,'Adj NEA Backsheet'!$D$5:$CB$183,L$9,FALSE))="","",(VLOOKUP($E35,'Adj NEA Backsheet'!$D$5:$CB$183,L$9,FALSE))),"")</f>
        <v>2833.2689763059961</v>
      </c>
      <c r="M35" s="122">
        <f ca="1">IFERROR(IF((VLOOKUP($E35,'Adj NEA Backsheet'!$D$5:$CB$183,M$9,FALSE))="","",(VLOOKUP($E35,'Adj NEA Backsheet'!$D$5:$CB$183,M$9,FALSE))),"")</f>
        <v>2956.5861494469195</v>
      </c>
      <c r="N35" s="124">
        <f ca="1">IFERROR(IF((VLOOKUP($E35,'Adj NEA Backsheet'!$D$5:$CB$183,N$9,FALSE))="","",(VLOOKUP($E35,'Adj NEA Backsheet'!$D$5:$CB$183,N$9,FALSE))),"")</f>
        <v>2892.7978015809094</v>
      </c>
      <c r="O35" s="175">
        <f ca="1">IFERROR(IF((VLOOKUP($E35,'Adj NEA Backsheet'!$D$5:$CB$183,O$9,FALSE))="","",(VLOOKUP($E35,'Adj NEA Backsheet'!$D$5:$CB$183,O$9,FALSE))),"")</f>
        <v>2897.6473433461692</v>
      </c>
      <c r="P35" s="123">
        <f ca="1">IFERROR(IF((VLOOKUP($E35,'Adj NEA Backsheet'!$D$5:$CB$183,P$9,FALSE))="","",(VLOOKUP($E35,'Adj NEA Backsheet'!$D$5:$CB$183,P$9,FALSE))),"")</f>
        <v>2921.8889399575014</v>
      </c>
      <c r="Q35" s="124">
        <f ca="1">IFERROR(IF((VLOOKUP($E35,'NEA Backsheet'!$D$5:$CB$183,Q$9,FALSE))="","",(VLOOKUP($E35,'NEA Backsheet'!$D$5:$CB$183,Q$9,FALSE))),"")</f>
        <v>3043.4935903862956</v>
      </c>
      <c r="R35" s="236">
        <f ca="1">IFERROR(IF((VLOOKUP($E35,'NEA Backsheet'!$D$5:$CB$183,R$9,FALSE))="","",(VLOOKUP($E35,'NEA Backsheet'!$D$5:$CB$183,R$9,FALSE))),"")</f>
        <v>0</v>
      </c>
    </row>
    <row r="36" spans="1:18" ht="15" customHeight="1" x14ac:dyDescent="0.3">
      <c r="A36" s="57">
        <v>22</v>
      </c>
      <c r="B36" s="98" t="str">
        <f ca="1">IFERROR(IF((VLOOKUP($E36,'Org List'!$AJ$10:$AL$188,3,FALSE))="","",(VLOOKUP($E36,'Org List'!$AJ$10:$AL$188,3,FALSE))),"")</f>
        <v>NHS England Midlands And East (Central Midlands)</v>
      </c>
      <c r="C36" s="99" t="str">
        <f ca="1">IFERROR(IF((VLOOKUP($E36,'Org List'!$AO$10:$AQ$188,3,FALSE))="","",(VLOOKUP($E36,'Org List'!$AO$10:$AQ$188,3,FALSE))),"")</f>
        <v/>
      </c>
      <c r="D36" s="114" t="str">
        <f ca="1">IFERROR(IF((VLOOKUP($E36,'Org List'!$AT$10:$AV$188,3,FALSE))="","",(VLOOKUP($E36,'Org List'!$AT$10:$AV$188,3,FALSE))),"")</f>
        <v>NHS England Midlands And East (Central Midlands)</v>
      </c>
      <c r="E36" s="98" t="str">
        <f t="shared" ca="1" si="0"/>
        <v>Q78</v>
      </c>
      <c r="F36" s="100" t="str">
        <f ca="1">IF(E36="","",VLOOKUP(E36,'Org List'!$J$9:$K$488,2,0))</f>
        <v>NHS England Midlands And East (Central Midlands)</v>
      </c>
      <c r="G36" s="121">
        <f ca="1">IFERROR(IF((VLOOKUP($E36,'Adj NEA Backsheet'!$D$5:$CB$183,G$9,FALSE))="","",(VLOOKUP($E36,'Adj NEA Backsheet'!$D$5:$CB$183,G$9,FALSE))),"")</f>
        <v>2576.8518972290153</v>
      </c>
      <c r="H36" s="122">
        <f ca="1">IFERROR(IF((VLOOKUP($E36,'Adj NEA Backsheet'!$D$5:$CB$183,H$9,FALSE))="","",(VLOOKUP($E36,'Adj NEA Backsheet'!$D$5:$CB$183,H$9,FALSE))),"")</f>
        <v>2577.6082516176421</v>
      </c>
      <c r="I36" s="122">
        <f ca="1">IFERROR(IF((VLOOKUP($E36,'Adj NEA Backsheet'!$D$5:$CB$183,I$9,FALSE))="","",(VLOOKUP($E36,'Adj NEA Backsheet'!$D$5:$CB$183,I$9,FALSE))),"")</f>
        <v>2669.3022697773126</v>
      </c>
      <c r="J36" s="123">
        <f ca="1">IFERROR(IF((VLOOKUP($E36,'Adj NEA Backsheet'!$D$5:$CB$183,J$9,FALSE))="","",(VLOOKUP($E36,'Adj NEA Backsheet'!$D$5:$CB$183,J$9,FALSE))),"")</f>
        <v>2603.7077403737621</v>
      </c>
      <c r="K36" s="121">
        <f ca="1">IFERROR(IF((VLOOKUP($E36,'Adj NEA Backsheet'!$D$5:$CB$183,K$9,FALSE))="","",(VLOOKUP($E36,'Adj NEA Backsheet'!$D$5:$CB$183,K$9,FALSE))),"")</f>
        <v>2625.4539177147067</v>
      </c>
      <c r="L36" s="122">
        <f ca="1">IFERROR(IF((VLOOKUP($E36,'Adj NEA Backsheet'!$D$5:$CB$183,L$9,FALSE))="","",(VLOOKUP($E36,'Adj NEA Backsheet'!$D$5:$CB$183,L$9,FALSE))),"")</f>
        <v>2630.2298223463645</v>
      </c>
      <c r="M36" s="122">
        <f ca="1">IFERROR(IF((VLOOKUP($E36,'Adj NEA Backsheet'!$D$5:$CB$183,M$9,FALSE))="","",(VLOOKUP($E36,'Adj NEA Backsheet'!$D$5:$CB$183,M$9,FALSE))),"")</f>
        <v>2721.4690367844528</v>
      </c>
      <c r="N36" s="124">
        <f ca="1">IFERROR(IF((VLOOKUP($E36,'Adj NEA Backsheet'!$D$5:$CB$183,N$9,FALSE))="","",(VLOOKUP($E36,'Adj NEA Backsheet'!$D$5:$CB$183,N$9,FALSE))),"")</f>
        <v>2652.2949065895086</v>
      </c>
      <c r="O36" s="175">
        <f ca="1">IFERROR(IF((VLOOKUP($E36,'Adj NEA Backsheet'!$D$5:$CB$183,O$9,FALSE))="","",(VLOOKUP($E36,'Adj NEA Backsheet'!$D$5:$CB$183,O$9,FALSE))),"")</f>
        <v>2650.259372663686</v>
      </c>
      <c r="P36" s="123">
        <f ca="1">IFERROR(IF((VLOOKUP($E36,'Adj NEA Backsheet'!$D$5:$CB$183,P$9,FALSE))="","",(VLOOKUP($E36,'Adj NEA Backsheet'!$D$5:$CB$183,P$9,FALSE))),"")</f>
        <v>2649.0971560780304</v>
      </c>
      <c r="Q36" s="124">
        <f ca="1">IFERROR(IF((VLOOKUP($E36,'NEA Backsheet'!$D$5:$CB$183,Q$9,FALSE))="","",(VLOOKUP($E36,'NEA Backsheet'!$D$5:$CB$183,Q$9,FALSE))),"")</f>
        <v>2847.4976247951736</v>
      </c>
      <c r="R36" s="236">
        <f ca="1">IFERROR(IF((VLOOKUP($E36,'NEA Backsheet'!$D$5:$CB$183,R$9,FALSE))="","",(VLOOKUP($E36,'NEA Backsheet'!$D$5:$CB$183,R$9,FALSE))),"")</f>
        <v>0</v>
      </c>
    </row>
    <row r="37" spans="1:18" ht="15" customHeight="1" x14ac:dyDescent="0.3">
      <c r="A37" s="57">
        <v>23</v>
      </c>
      <c r="B37" s="98" t="str">
        <f ca="1">IFERROR(IF((VLOOKUP($E37,'Org List'!$AJ$10:$AL$188,3,FALSE))="","",(VLOOKUP($E37,'Org List'!$AJ$10:$AL$188,3,FALSE))),"")</f>
        <v>NHS England Midlands And East (East)</v>
      </c>
      <c r="C37" s="99" t="str">
        <f ca="1">IFERROR(IF((VLOOKUP($E37,'Org List'!$AO$10:$AQ$188,3,FALSE))="","",(VLOOKUP($E37,'Org List'!$AO$10:$AQ$188,3,FALSE))),"")</f>
        <v/>
      </c>
      <c r="D37" s="114" t="str">
        <f ca="1">IFERROR(IF((VLOOKUP($E37,'Org List'!$AT$10:$AV$188,3,FALSE))="","",(VLOOKUP($E37,'Org List'!$AT$10:$AV$188,3,FALSE))),"")</f>
        <v>NHS England Midlands And East (East)</v>
      </c>
      <c r="E37" s="98" t="str">
        <f t="shared" ca="1" si="0"/>
        <v>Q79</v>
      </c>
      <c r="F37" s="100" t="str">
        <f ca="1">IF(E37="","",VLOOKUP(E37,'Org List'!$J$9:$K$488,2,0))</f>
        <v>NHS England Midlands And East (East)</v>
      </c>
      <c r="G37" s="121">
        <f ca="1">IFERROR(IF((VLOOKUP($E37,'Adj NEA Backsheet'!$D$5:$CB$183,G$9,FALSE))="","",(VLOOKUP($E37,'Adj NEA Backsheet'!$D$5:$CB$183,G$9,FALSE))),"")</f>
        <v>2562.7194460966157</v>
      </c>
      <c r="H37" s="122">
        <f ca="1">IFERROR(IF((VLOOKUP($E37,'Adj NEA Backsheet'!$D$5:$CB$183,H$9,FALSE))="","",(VLOOKUP($E37,'Adj NEA Backsheet'!$D$5:$CB$183,H$9,FALSE))),"")</f>
        <v>2558.2807622613077</v>
      </c>
      <c r="I37" s="122">
        <f ca="1">IFERROR(IF((VLOOKUP($E37,'Adj NEA Backsheet'!$D$5:$CB$183,I$9,FALSE))="","",(VLOOKUP($E37,'Adj NEA Backsheet'!$D$5:$CB$183,I$9,FALSE))),"")</f>
        <v>2663.0177554124498</v>
      </c>
      <c r="J37" s="123">
        <f ca="1">IFERROR(IF((VLOOKUP($E37,'Adj NEA Backsheet'!$D$5:$CB$183,J$9,FALSE))="","",(VLOOKUP($E37,'Adj NEA Backsheet'!$D$5:$CB$183,J$9,FALSE))),"")</f>
        <v>2658.365218327338</v>
      </c>
      <c r="K37" s="121">
        <f ca="1">IFERROR(IF((VLOOKUP($E37,'Adj NEA Backsheet'!$D$5:$CB$183,K$9,FALSE))="","",(VLOOKUP($E37,'Adj NEA Backsheet'!$D$5:$CB$183,K$9,FALSE))),"")</f>
        <v>2658.5235495217239</v>
      </c>
      <c r="L37" s="122">
        <f ca="1">IFERROR(IF((VLOOKUP($E37,'Adj NEA Backsheet'!$D$5:$CB$183,L$9,FALSE))="","",(VLOOKUP($E37,'Adj NEA Backsheet'!$D$5:$CB$183,L$9,FALSE))),"")</f>
        <v>2668.3552350847449</v>
      </c>
      <c r="M37" s="122">
        <f ca="1">IFERROR(IF((VLOOKUP($E37,'Adj NEA Backsheet'!$D$5:$CB$183,M$9,FALSE))="","",(VLOOKUP($E37,'Adj NEA Backsheet'!$D$5:$CB$183,M$9,FALSE))),"")</f>
        <v>2759.3363121964603</v>
      </c>
      <c r="N37" s="124">
        <f ca="1">IFERROR(IF((VLOOKUP($E37,'Adj NEA Backsheet'!$D$5:$CB$183,N$9,FALSE))="","",(VLOOKUP($E37,'Adj NEA Backsheet'!$D$5:$CB$183,N$9,FALSE))),"")</f>
        <v>2719.8752709932392</v>
      </c>
      <c r="O37" s="175">
        <f ca="1">IFERROR(IF((VLOOKUP($E37,'Adj NEA Backsheet'!$D$5:$CB$183,O$9,FALSE))="","",(VLOOKUP($E37,'Adj NEA Backsheet'!$D$5:$CB$183,O$9,FALSE))),"")</f>
        <v>2664.8203068522748</v>
      </c>
      <c r="P37" s="123">
        <f ca="1">IFERROR(IF((VLOOKUP($E37,'Adj NEA Backsheet'!$D$5:$CB$183,P$9,FALSE))="","",(VLOOKUP($E37,'Adj NEA Backsheet'!$D$5:$CB$183,P$9,FALSE))),"")</f>
        <v>2684.965824208105</v>
      </c>
      <c r="Q37" s="124">
        <f ca="1">IFERROR(IF((VLOOKUP($E37,'NEA Backsheet'!$D$5:$CB$183,Q$9,FALSE))="","",(VLOOKUP($E37,'NEA Backsheet'!$D$5:$CB$183,Q$9,FALSE))),"")</f>
        <v>2856.9105343514161</v>
      </c>
      <c r="R37" s="236">
        <f ca="1">IFERROR(IF((VLOOKUP($E37,'NEA Backsheet'!$D$5:$CB$183,R$9,FALSE))="","",(VLOOKUP($E37,'NEA Backsheet'!$D$5:$CB$183,R$9,FALSE))),"")</f>
        <v>0</v>
      </c>
    </row>
    <row r="38" spans="1:18" ht="15" customHeight="1" x14ac:dyDescent="0.3">
      <c r="A38" s="57">
        <v>24</v>
      </c>
      <c r="B38" s="98" t="str">
        <f ca="1">IFERROR(IF((VLOOKUP($E38,'Org List'!$AJ$10:$AL$188,3,FALSE))="","",(VLOOKUP($E38,'Org List'!$AJ$10:$AL$188,3,FALSE))),"")</f>
        <v>NHS England South West (South West South)</v>
      </c>
      <c r="C38" s="99" t="str">
        <f ca="1">IFERROR(IF((VLOOKUP($E38,'Org List'!$AO$10:$AQ$188,3,FALSE))="","",(VLOOKUP($E38,'Org List'!$AO$10:$AQ$188,3,FALSE))),"")</f>
        <v/>
      </c>
      <c r="D38" s="114" t="str">
        <f ca="1">IFERROR(IF((VLOOKUP($E38,'Org List'!$AT$10:$AV$188,3,FALSE))="","",(VLOOKUP($E38,'Org List'!$AT$10:$AV$188,3,FALSE))),"")</f>
        <v>NHS England South West (South West South)</v>
      </c>
      <c r="E38" s="98" t="str">
        <f t="shared" ca="1" si="0"/>
        <v>Q85</v>
      </c>
      <c r="F38" s="100" t="str">
        <f ca="1">IF(E38="","",VLOOKUP(E38,'Org List'!$J$9:$K$488,2,0))</f>
        <v>NHS England South West (South West South)</v>
      </c>
      <c r="G38" s="121">
        <f ca="1">IFERROR(IF((VLOOKUP($E38,'Adj NEA Backsheet'!$D$5:$CB$183,G$9,FALSE))="","",(VLOOKUP($E38,'Adj NEA Backsheet'!$D$5:$CB$183,G$9,FALSE))),"")</f>
        <v>2841.1932058329389</v>
      </c>
      <c r="H38" s="122">
        <f ca="1">IFERROR(IF((VLOOKUP($E38,'Adj NEA Backsheet'!$D$5:$CB$183,H$9,FALSE))="","",(VLOOKUP($E38,'Adj NEA Backsheet'!$D$5:$CB$183,H$9,FALSE))),"")</f>
        <v>2834.169643145312</v>
      </c>
      <c r="I38" s="122">
        <f ca="1">IFERROR(IF((VLOOKUP($E38,'Adj NEA Backsheet'!$D$5:$CB$183,I$9,FALSE))="","",(VLOOKUP($E38,'Adj NEA Backsheet'!$D$5:$CB$183,I$9,FALSE))),"")</f>
        <v>3013.8835884332243</v>
      </c>
      <c r="J38" s="123">
        <f ca="1">IFERROR(IF((VLOOKUP($E38,'Adj NEA Backsheet'!$D$5:$CB$183,J$9,FALSE))="","",(VLOOKUP($E38,'Adj NEA Backsheet'!$D$5:$CB$183,J$9,FALSE))),"")</f>
        <v>2986.8552792165801</v>
      </c>
      <c r="K38" s="121">
        <f ca="1">IFERROR(IF((VLOOKUP($E38,'Adj NEA Backsheet'!$D$5:$CB$183,K$9,FALSE))="","",(VLOOKUP($E38,'Adj NEA Backsheet'!$D$5:$CB$183,K$9,FALSE))),"")</f>
        <v>2912.7857196029158</v>
      </c>
      <c r="L38" s="122">
        <f ca="1">IFERROR(IF((VLOOKUP($E38,'Adj NEA Backsheet'!$D$5:$CB$183,L$9,FALSE))="","",(VLOOKUP($E38,'Adj NEA Backsheet'!$D$5:$CB$183,L$9,FALSE))),"")</f>
        <v>2908.4000016860596</v>
      </c>
      <c r="M38" s="122">
        <f ca="1">IFERROR(IF((VLOOKUP($E38,'Adj NEA Backsheet'!$D$5:$CB$183,M$9,FALSE))="","",(VLOOKUP($E38,'Adj NEA Backsheet'!$D$5:$CB$183,M$9,FALSE))),"")</f>
        <v>3029.8713368193353</v>
      </c>
      <c r="N38" s="124">
        <f ca="1">IFERROR(IF((VLOOKUP($E38,'Adj NEA Backsheet'!$D$5:$CB$183,N$9,FALSE))="","",(VLOOKUP($E38,'Adj NEA Backsheet'!$D$5:$CB$183,N$9,FALSE))),"")</f>
        <v>2988.5904148828022</v>
      </c>
      <c r="O38" s="175">
        <f ca="1">IFERROR(IF((VLOOKUP($E38,'Adj NEA Backsheet'!$D$5:$CB$183,O$9,FALSE))="","",(VLOOKUP($E38,'Adj NEA Backsheet'!$D$5:$CB$183,O$9,FALSE))),"")</f>
        <v>2967.3794581898246</v>
      </c>
      <c r="P38" s="123">
        <f ca="1">IFERROR(IF((VLOOKUP($E38,'Adj NEA Backsheet'!$D$5:$CB$183,P$9,FALSE))="","",(VLOOKUP($E38,'Adj NEA Backsheet'!$D$5:$CB$183,P$9,FALSE))),"")</f>
        <v>2897.6106541018903</v>
      </c>
      <c r="Q38" s="124">
        <f ca="1">IFERROR(IF((VLOOKUP($E38,'NEA Backsheet'!$D$5:$CB$183,Q$9,FALSE))="","",(VLOOKUP($E38,'NEA Backsheet'!$D$5:$CB$183,Q$9,FALSE))),"")</f>
        <v>3110.9576945786612</v>
      </c>
      <c r="R38" s="236">
        <f ca="1">IFERROR(IF((VLOOKUP($E38,'NEA Backsheet'!$D$5:$CB$183,R$9,FALSE))="","",(VLOOKUP($E38,'NEA Backsheet'!$D$5:$CB$183,R$9,FALSE))),"")</f>
        <v>0</v>
      </c>
    </row>
    <row r="39" spans="1:18" ht="15" customHeight="1" x14ac:dyDescent="0.3">
      <c r="A39" s="57">
        <v>25</v>
      </c>
      <c r="B39" s="98" t="str">
        <f ca="1">IFERROR(IF((VLOOKUP($E39,'Org List'!$AJ$10:$AL$188,3,FALSE))="","",(VLOOKUP($E39,'Org List'!$AJ$10:$AL$188,3,FALSE))),"")</f>
        <v>NHS England South West (South West North)</v>
      </c>
      <c r="C39" s="99" t="str">
        <f ca="1">IFERROR(IF((VLOOKUP($E39,'Org List'!$AO$10:$AQ$188,3,FALSE))="","",(VLOOKUP($E39,'Org List'!$AO$10:$AQ$188,3,FALSE))),"")</f>
        <v/>
      </c>
      <c r="D39" s="114" t="str">
        <f ca="1">IFERROR(IF((VLOOKUP($E39,'Org List'!$AT$10:$AV$188,3,FALSE))="","",(VLOOKUP($E39,'Org List'!$AT$10:$AV$188,3,FALSE))),"")</f>
        <v>NHS England South West (South West North)</v>
      </c>
      <c r="E39" s="98" t="str">
        <f t="shared" ca="1" si="0"/>
        <v>Q86</v>
      </c>
      <c r="F39" s="100" t="str">
        <f ca="1">IF(E39="","",VLOOKUP(E39,'Org List'!$J$9:$K$488,2,0))</f>
        <v>NHS England South West (South West North)</v>
      </c>
      <c r="G39" s="121">
        <f ca="1">IFERROR(IF((VLOOKUP($E39,'Adj NEA Backsheet'!$D$5:$CB$183,G$9,FALSE))="","",(VLOOKUP($E39,'Adj NEA Backsheet'!$D$5:$CB$183,G$9,FALSE))),"")</f>
        <v>2380.4856455732252</v>
      </c>
      <c r="H39" s="122">
        <f ca="1">IFERROR(IF((VLOOKUP($E39,'Adj NEA Backsheet'!$D$5:$CB$183,H$9,FALSE))="","",(VLOOKUP($E39,'Adj NEA Backsheet'!$D$5:$CB$183,H$9,FALSE))),"")</f>
        <v>2407.8281788511845</v>
      </c>
      <c r="I39" s="122">
        <f ca="1">IFERROR(IF((VLOOKUP($E39,'Adj NEA Backsheet'!$D$5:$CB$183,I$9,FALSE))="","",(VLOOKUP($E39,'Adj NEA Backsheet'!$D$5:$CB$183,I$9,FALSE))),"")</f>
        <v>2567.1648058607989</v>
      </c>
      <c r="J39" s="123">
        <f ca="1">IFERROR(IF((VLOOKUP($E39,'Adj NEA Backsheet'!$D$5:$CB$183,J$9,FALSE))="","",(VLOOKUP($E39,'Adj NEA Backsheet'!$D$5:$CB$183,J$9,FALSE))),"")</f>
        <v>2578.4866682569841</v>
      </c>
      <c r="K39" s="121">
        <f ca="1">IFERROR(IF((VLOOKUP($E39,'Adj NEA Backsheet'!$D$5:$CB$183,K$9,FALSE))="","",(VLOOKUP($E39,'Adj NEA Backsheet'!$D$5:$CB$183,K$9,FALSE))),"")</f>
        <v>2405.7388095677757</v>
      </c>
      <c r="L39" s="122">
        <f ca="1">IFERROR(IF((VLOOKUP($E39,'Adj NEA Backsheet'!$D$5:$CB$183,L$9,FALSE))="","",(VLOOKUP($E39,'Adj NEA Backsheet'!$D$5:$CB$183,L$9,FALSE))),"")</f>
        <v>2452.0144206779664</v>
      </c>
      <c r="M39" s="122">
        <f ca="1">IFERROR(IF((VLOOKUP($E39,'Adj NEA Backsheet'!$D$5:$CB$183,M$9,FALSE))="","",(VLOOKUP($E39,'Adj NEA Backsheet'!$D$5:$CB$183,M$9,FALSE))),"")</f>
        <v>2558.2464061880264</v>
      </c>
      <c r="N39" s="124">
        <f ca="1">IFERROR(IF((VLOOKUP($E39,'Adj NEA Backsheet'!$D$5:$CB$183,N$9,FALSE))="","",(VLOOKUP($E39,'Adj NEA Backsheet'!$D$5:$CB$183,N$9,FALSE))),"")</f>
        <v>2425.1930035075102</v>
      </c>
      <c r="O39" s="175">
        <f ca="1">IFERROR(IF((VLOOKUP($E39,'Adj NEA Backsheet'!$D$5:$CB$183,O$9,FALSE))="","",(VLOOKUP($E39,'Adj NEA Backsheet'!$D$5:$CB$183,O$9,FALSE))),"")</f>
        <v>2577.5036590726399</v>
      </c>
      <c r="P39" s="123">
        <f ca="1">IFERROR(IF((VLOOKUP($E39,'Adj NEA Backsheet'!$D$5:$CB$183,P$9,FALSE))="","",(VLOOKUP($E39,'Adj NEA Backsheet'!$D$5:$CB$183,P$9,FALSE))),"")</f>
        <v>2625.5818943996705</v>
      </c>
      <c r="Q39" s="124">
        <f ca="1">IFERROR(IF((VLOOKUP($E39,'NEA Backsheet'!$D$5:$CB$183,Q$9,FALSE))="","",(VLOOKUP($E39,'NEA Backsheet'!$D$5:$CB$183,Q$9,FALSE))),"")</f>
        <v>2819.5355557659759</v>
      </c>
      <c r="R39" s="236">
        <f ca="1">IFERROR(IF((VLOOKUP($E39,'NEA Backsheet'!$D$5:$CB$183,R$9,FALSE))="","",(VLOOKUP($E39,'NEA Backsheet'!$D$5:$CB$183,R$9,FALSE))),"")</f>
        <v>0</v>
      </c>
    </row>
    <row r="40" spans="1:18" ht="15" customHeight="1" x14ac:dyDescent="0.3">
      <c r="A40" s="57">
        <v>26</v>
      </c>
      <c r="B40" s="98" t="str">
        <f ca="1">IFERROR(IF((VLOOKUP($E40,'Org List'!$AJ$10:$AL$188,3,FALSE))="","",(VLOOKUP($E40,'Org List'!$AJ$10:$AL$188,3,FALSE))),"")</f>
        <v>NHS England South East (Hampshire, Isle of Wight and Thames Valley)</v>
      </c>
      <c r="C40" s="99" t="str">
        <f ca="1">IFERROR(IF((VLOOKUP($E40,'Org List'!$AO$10:$AQ$188,3,FALSE))="","",(VLOOKUP($E40,'Org List'!$AO$10:$AQ$188,3,FALSE))),"")</f>
        <v/>
      </c>
      <c r="D40" s="114" t="str">
        <f ca="1">IFERROR(IF((VLOOKUP($E40,'Org List'!$AT$10:$AV$188,3,FALSE))="","",(VLOOKUP($E40,'Org List'!$AT$10:$AV$188,3,FALSE))),"")</f>
        <v>NHS England South East (Hampshire, Isle of Wight and Thames Valley)</v>
      </c>
      <c r="E40" s="98" t="str">
        <f t="shared" ca="1" si="0"/>
        <v>Q87</v>
      </c>
      <c r="F40" s="100" t="str">
        <f ca="1">IF(E40="","",VLOOKUP(E40,'Org List'!$J$9:$K$488,2,0))</f>
        <v>NHS England South East (Hampshire, Isle of Wight and Thames Valley)</v>
      </c>
      <c r="G40" s="121">
        <f ca="1">IFERROR(IF((VLOOKUP($E40,'Adj NEA Backsheet'!$D$5:$CB$183,G$9,FALSE))="","",(VLOOKUP($E40,'Adj NEA Backsheet'!$D$5:$CB$183,G$9,FALSE))),"")</f>
        <v>2402.2225471109564</v>
      </c>
      <c r="H40" s="122">
        <f ca="1">IFERROR(IF((VLOOKUP($E40,'Adj NEA Backsheet'!$D$5:$CB$183,H$9,FALSE))="","",(VLOOKUP($E40,'Adj NEA Backsheet'!$D$5:$CB$183,H$9,FALSE))),"")</f>
        <v>2393.3337165976504</v>
      </c>
      <c r="I40" s="122">
        <f ca="1">IFERROR(IF((VLOOKUP($E40,'Adj NEA Backsheet'!$D$5:$CB$183,I$9,FALSE))="","",(VLOOKUP($E40,'Adj NEA Backsheet'!$D$5:$CB$183,I$9,FALSE))),"")</f>
        <v>2477.819826309551</v>
      </c>
      <c r="J40" s="123">
        <f ca="1">IFERROR(IF((VLOOKUP($E40,'Adj NEA Backsheet'!$D$5:$CB$183,J$9,FALSE))="","",(VLOOKUP($E40,'Adj NEA Backsheet'!$D$5:$CB$183,J$9,FALSE))),"")</f>
        <v>2457.9153000538308</v>
      </c>
      <c r="K40" s="121">
        <f ca="1">IFERROR(IF((VLOOKUP($E40,'Adj NEA Backsheet'!$D$5:$CB$183,K$9,FALSE))="","",(VLOOKUP($E40,'Adj NEA Backsheet'!$D$5:$CB$183,K$9,FALSE))),"")</f>
        <v>2418.5802543918185</v>
      </c>
      <c r="L40" s="122">
        <f ca="1">IFERROR(IF((VLOOKUP($E40,'Adj NEA Backsheet'!$D$5:$CB$183,L$9,FALSE))="","",(VLOOKUP($E40,'Adj NEA Backsheet'!$D$5:$CB$183,L$9,FALSE))),"")</f>
        <v>2423.4075251880276</v>
      </c>
      <c r="M40" s="122">
        <f ca="1">IFERROR(IF((VLOOKUP($E40,'Adj NEA Backsheet'!$D$5:$CB$183,M$9,FALSE))="","",(VLOOKUP($E40,'Adj NEA Backsheet'!$D$5:$CB$183,M$9,FALSE))),"")</f>
        <v>2492.2428085988568</v>
      </c>
      <c r="N40" s="124">
        <f ca="1">IFERROR(IF((VLOOKUP($E40,'Adj NEA Backsheet'!$D$5:$CB$183,N$9,FALSE))="","",(VLOOKUP($E40,'Adj NEA Backsheet'!$D$5:$CB$183,N$9,FALSE))),"")</f>
        <v>2399.8398408254484</v>
      </c>
      <c r="O40" s="175">
        <f ca="1">IFERROR(IF((VLOOKUP($E40,'Adj NEA Backsheet'!$D$5:$CB$183,O$9,FALSE))="","",(VLOOKUP($E40,'Adj NEA Backsheet'!$D$5:$CB$183,O$9,FALSE))),"")</f>
        <v>2535.8964739524745</v>
      </c>
      <c r="P40" s="123">
        <f ca="1">IFERROR(IF((VLOOKUP($E40,'Adj NEA Backsheet'!$D$5:$CB$183,P$9,FALSE))="","",(VLOOKUP($E40,'Adj NEA Backsheet'!$D$5:$CB$183,P$9,FALSE))),"")</f>
        <v>2502.3621902017362</v>
      </c>
      <c r="Q40" s="124">
        <f ca="1">IFERROR(IF((VLOOKUP($E40,'NEA Backsheet'!$D$5:$CB$183,Q$9,FALSE))="","",(VLOOKUP($E40,'NEA Backsheet'!$D$5:$CB$183,Q$9,FALSE))),"")</f>
        <v>2671.4144730625289</v>
      </c>
      <c r="R40" s="236">
        <f ca="1">IFERROR(IF((VLOOKUP($E40,'NEA Backsheet'!$D$5:$CB$183,R$9,FALSE))="","",(VLOOKUP($E40,'NEA Backsheet'!$D$5:$CB$183,R$9,FALSE))),"")</f>
        <v>0</v>
      </c>
    </row>
    <row r="41" spans="1:18" ht="15" customHeight="1" x14ac:dyDescent="0.3">
      <c r="A41" s="57">
        <v>27</v>
      </c>
      <c r="B41" s="98" t="str">
        <f ca="1">IFERROR(IF((VLOOKUP($E41,'Org List'!$AJ$10:$AL$188,3,FALSE))="","",(VLOOKUP($E41,'Org List'!$AJ$10:$AL$188,3,FALSE))),"")</f>
        <v>NHS England South East (Kent, Surrey and Sussex)</v>
      </c>
      <c r="C41" s="99" t="str">
        <f ca="1">IFERROR(IF((VLOOKUP($E41,'Org List'!$AO$10:$AQ$188,3,FALSE))="","",(VLOOKUP($E41,'Org List'!$AO$10:$AQ$188,3,FALSE))),"")</f>
        <v/>
      </c>
      <c r="D41" s="114" t="str">
        <f ca="1">IFERROR(IF((VLOOKUP($E41,'Org List'!$AT$10:$AV$188,3,FALSE))="","",(VLOOKUP($E41,'Org List'!$AT$10:$AV$188,3,FALSE))),"")</f>
        <v>NHS England South East (Kent, Surrey and Sussex)</v>
      </c>
      <c r="E41" s="98" t="str">
        <f t="shared" ca="1" si="0"/>
        <v>Q88</v>
      </c>
      <c r="F41" s="100" t="str">
        <f ca="1">IF(E41="","",VLOOKUP(E41,'Org List'!$J$9:$K$488,2,0))</f>
        <v>NHS England South East (Kent, Surrey and Sussex)</v>
      </c>
      <c r="G41" s="121">
        <f ca="1">IFERROR(IF((VLOOKUP($E41,'Adj NEA Backsheet'!$D$5:$CB$183,G$9,FALSE))="","",(VLOOKUP($E41,'Adj NEA Backsheet'!$D$5:$CB$183,G$9,FALSE))),"")</f>
        <v>2529.5582787150215</v>
      </c>
      <c r="H41" s="122">
        <f ca="1">IFERROR(IF((VLOOKUP($E41,'Adj NEA Backsheet'!$D$5:$CB$183,H$9,FALSE))="","",(VLOOKUP($E41,'Adj NEA Backsheet'!$D$5:$CB$183,H$9,FALSE))),"")</f>
        <v>2515.7002564677846</v>
      </c>
      <c r="I41" s="122">
        <f ca="1">IFERROR(IF((VLOOKUP($E41,'Adj NEA Backsheet'!$D$5:$CB$183,I$9,FALSE))="","",(VLOOKUP($E41,'Adj NEA Backsheet'!$D$5:$CB$183,I$9,FALSE))),"")</f>
        <v>2623.942369843126</v>
      </c>
      <c r="J41" s="123">
        <f ca="1">IFERROR(IF((VLOOKUP($E41,'Adj NEA Backsheet'!$D$5:$CB$183,J$9,FALSE))="","",(VLOOKUP($E41,'Adj NEA Backsheet'!$D$5:$CB$183,J$9,FALSE))),"")</f>
        <v>2591.3782830235264</v>
      </c>
      <c r="K41" s="121">
        <f ca="1">IFERROR(IF((VLOOKUP($E41,'Adj NEA Backsheet'!$D$5:$CB$183,K$9,FALSE))="","",(VLOOKUP($E41,'Adj NEA Backsheet'!$D$5:$CB$183,K$9,FALSE))),"")</f>
        <v>2545.9018971033038</v>
      </c>
      <c r="L41" s="122">
        <f ca="1">IFERROR(IF((VLOOKUP($E41,'Adj NEA Backsheet'!$D$5:$CB$183,L$9,FALSE))="","",(VLOOKUP($E41,'Adj NEA Backsheet'!$D$5:$CB$183,L$9,FALSE))),"")</f>
        <v>2535.3416660374482</v>
      </c>
      <c r="M41" s="122">
        <f ca="1">IFERROR(IF((VLOOKUP($E41,'Adj NEA Backsheet'!$D$5:$CB$183,M$9,FALSE))="","",(VLOOKUP($E41,'Adj NEA Backsheet'!$D$5:$CB$183,M$9,FALSE))),"")</f>
        <v>2616.3339847566808</v>
      </c>
      <c r="N41" s="124">
        <f ca="1">IFERROR(IF((VLOOKUP($E41,'Adj NEA Backsheet'!$D$5:$CB$183,N$9,FALSE))="","",(VLOOKUP($E41,'Adj NEA Backsheet'!$D$5:$CB$183,N$9,FALSE))),"")</f>
        <v>2569.5522616376384</v>
      </c>
      <c r="O41" s="175">
        <f ca="1">IFERROR(IF((VLOOKUP($E41,'Adj NEA Backsheet'!$D$5:$CB$183,O$9,FALSE))="","",(VLOOKUP($E41,'Adj NEA Backsheet'!$D$5:$CB$183,O$9,FALSE))),"")</f>
        <v>2591.0743915488856</v>
      </c>
      <c r="P41" s="123">
        <f ca="1">IFERROR(IF((VLOOKUP($E41,'Adj NEA Backsheet'!$D$5:$CB$183,P$9,FALSE))="","",(VLOOKUP($E41,'Adj NEA Backsheet'!$D$5:$CB$183,P$9,FALSE))),"")</f>
        <v>2571.3724910652177</v>
      </c>
      <c r="Q41" s="124">
        <f ca="1">IFERROR(IF((VLOOKUP($E41,'NEA Backsheet'!$D$5:$CB$183,Q$9,FALSE))="","",(VLOOKUP($E41,'NEA Backsheet'!$D$5:$CB$183,Q$9,FALSE))),"")</f>
        <v>2690.1873030092088</v>
      </c>
      <c r="R41" s="236">
        <f ca="1">IFERROR(IF((VLOOKUP($E41,'NEA Backsheet'!$D$5:$CB$183,R$9,FALSE))="","",(VLOOKUP($E41,'NEA Backsheet'!$D$5:$CB$183,R$9,FALSE))),"")</f>
        <v>0</v>
      </c>
    </row>
    <row r="42" spans="1:18" ht="15" customHeight="1" x14ac:dyDescent="0.3">
      <c r="A42" s="57">
        <v>28</v>
      </c>
      <c r="B42" s="98" t="str">
        <f ca="1">IFERROR(IF((VLOOKUP($E42,'Org List'!$AJ$10:$AL$188,3,FALSE))="","",(VLOOKUP($E42,'Org List'!$AJ$10:$AL$188,3,FALSE))),"")</f>
        <v>NHS England London</v>
      </c>
      <c r="C42" s="99" t="str">
        <f ca="1">IFERROR(IF((VLOOKUP($E42,'Org List'!$AO$10:$AQ$188,3,FALSE))="","",(VLOOKUP($E42,'Org List'!$AO$10:$AQ$188,3,FALSE))),"")</f>
        <v/>
      </c>
      <c r="D42" s="114" t="str">
        <f ca="1">IFERROR(IF((VLOOKUP($E42,'Org List'!$AT$10:$AV$188,3,FALSE))="","",(VLOOKUP($E42,'Org List'!$AT$10:$AV$188,3,FALSE))),"")</f>
        <v>NHS England London</v>
      </c>
      <c r="E42" s="98" t="str">
        <f t="shared" ca="1" si="0"/>
        <v>Q71</v>
      </c>
      <c r="F42" s="100" t="str">
        <f ca="1">IF(E42="","",VLOOKUP(E42,'Org List'!$J$9:$K$488,2,0))</f>
        <v>NHS England London</v>
      </c>
      <c r="G42" s="121">
        <f ca="1">IFERROR(IF((VLOOKUP($E42,'Adj NEA Backsheet'!$D$5:$CB$183,G$9,FALSE))="","",(VLOOKUP($E42,'Adj NEA Backsheet'!$D$5:$CB$183,G$9,FALSE))),"")</f>
        <v>2213.1771296191705</v>
      </c>
      <c r="H42" s="122">
        <f ca="1">IFERROR(IF((VLOOKUP($E42,'Adj NEA Backsheet'!$D$5:$CB$183,H$9,FALSE))="","",(VLOOKUP($E42,'Adj NEA Backsheet'!$D$5:$CB$183,H$9,FALSE))),"")</f>
        <v>2218.3371602137718</v>
      </c>
      <c r="I42" s="122">
        <f ca="1">IFERROR(IF((VLOOKUP($E42,'Adj NEA Backsheet'!$D$5:$CB$183,I$9,FALSE))="","",(VLOOKUP($E42,'Adj NEA Backsheet'!$D$5:$CB$183,I$9,FALSE))),"")</f>
        <v>2310.4009787266041</v>
      </c>
      <c r="J42" s="123">
        <f ca="1">IFERROR(IF((VLOOKUP($E42,'Adj NEA Backsheet'!$D$5:$CB$183,J$9,FALSE))="","",(VLOOKUP($E42,'Adj NEA Backsheet'!$D$5:$CB$183,J$9,FALSE))),"")</f>
        <v>2251.3518628567563</v>
      </c>
      <c r="K42" s="121">
        <f ca="1">IFERROR(IF((VLOOKUP($E42,'Adj NEA Backsheet'!$D$5:$CB$183,K$9,FALSE))="","",(VLOOKUP($E42,'Adj NEA Backsheet'!$D$5:$CB$183,K$9,FALSE))),"")</f>
        <v>2291.2772676327409</v>
      </c>
      <c r="L42" s="122">
        <f ca="1">IFERROR(IF((VLOOKUP($E42,'Adj NEA Backsheet'!$D$5:$CB$183,L$9,FALSE))="","",(VLOOKUP($E42,'Adj NEA Backsheet'!$D$5:$CB$183,L$9,FALSE))),"")</f>
        <v>2290.2846530613174</v>
      </c>
      <c r="M42" s="122">
        <f ca="1">IFERROR(IF((VLOOKUP($E42,'Adj NEA Backsheet'!$D$5:$CB$183,M$9,FALSE))="","",(VLOOKUP($E42,'Adj NEA Backsheet'!$D$5:$CB$183,M$9,FALSE))),"")</f>
        <v>2324.6390590755773</v>
      </c>
      <c r="N42" s="124">
        <f ca="1">IFERROR(IF((VLOOKUP($E42,'Adj NEA Backsheet'!$D$5:$CB$183,N$9,FALSE))="","",(VLOOKUP($E42,'Adj NEA Backsheet'!$D$5:$CB$183,N$9,FALSE))),"")</f>
        <v>2247.1974609074864</v>
      </c>
      <c r="O42" s="175">
        <f ca="1">IFERROR(IF((VLOOKUP($E42,'Adj NEA Backsheet'!$D$5:$CB$183,O$9,FALSE))="","",(VLOOKUP($E42,'Adj NEA Backsheet'!$D$5:$CB$183,O$9,FALSE))),"")</f>
        <v>2271.0940669035203</v>
      </c>
      <c r="P42" s="123">
        <f ca="1">IFERROR(IF((VLOOKUP($E42,'Adj NEA Backsheet'!$D$5:$CB$183,P$9,FALSE))="","",(VLOOKUP($E42,'Adj NEA Backsheet'!$D$5:$CB$183,P$9,FALSE))),"")</f>
        <v>2286.5465924768382</v>
      </c>
      <c r="Q42" s="124">
        <f ca="1">IFERROR(IF((VLOOKUP($E42,'NEA Backsheet'!$D$5:$CB$183,Q$9,FALSE))="","",(VLOOKUP($E42,'NEA Backsheet'!$D$5:$CB$183,Q$9,FALSE))),"")</f>
        <v>2419.6747652197741</v>
      </c>
      <c r="R42" s="236">
        <f ca="1">IFERROR(IF((VLOOKUP($E42,'NEA Backsheet'!$D$5:$CB$183,R$9,FALSE))="","",(VLOOKUP($E42,'NEA Backsheet'!$D$5:$CB$183,R$9,FALSE))),"")</f>
        <v>0</v>
      </c>
    </row>
    <row r="43" spans="1:18" ht="15" customHeight="1" x14ac:dyDescent="0.3">
      <c r="A43" s="57">
        <v>29</v>
      </c>
      <c r="B43" s="98" t="str">
        <f ca="1">IFERROR(IF((VLOOKUP($E43,'Org List'!$AJ$10:$AL$188,3,FALSE))="","",(VLOOKUP($E43,'Org List'!$AJ$10:$AL$188,3,FALSE))),"")</f>
        <v>London Commissioning Region</v>
      </c>
      <c r="C43" s="99" t="str">
        <f ca="1">IFERROR(IF((VLOOKUP($E43,'Org List'!$AO$10:$AQ$188,3,FALSE))="","",(VLOOKUP($E43,'Org List'!$AO$10:$AQ$188,3,FALSE))),"")</f>
        <v>London Region</v>
      </c>
      <c r="D43" s="114" t="str">
        <f ca="1">IFERROR(IF((VLOOKUP($E43,'Org List'!$AT$10:$AV$188,3,FALSE))="","",(VLOOKUP($E43,'Org List'!$AT$10:$AV$188,3,FALSE))),"")</f>
        <v>NHS England London</v>
      </c>
      <c r="E43" s="98" t="str">
        <f t="shared" ca="1" si="0"/>
        <v>E09000002</v>
      </c>
      <c r="F43" s="100" t="str">
        <f ca="1">IF(E43="","",VLOOKUP(E43,'Org List'!$J$9:$K$488,2,0))</f>
        <v>Barking and Dagenham</v>
      </c>
      <c r="G43" s="121">
        <f ca="1">IFERROR(IF((VLOOKUP($E43,'Adj NEA Backsheet'!$D$5:$CB$183,G$9,FALSE))="","",(VLOOKUP($E43,'Adj NEA Backsheet'!$D$5:$CB$183,G$9,FALSE))),"")</f>
        <v>2476.331016439693</v>
      </c>
      <c r="H43" s="122">
        <f ca="1">IFERROR(IF((VLOOKUP($E43,'Adj NEA Backsheet'!$D$5:$CB$183,H$9,FALSE))="","",(VLOOKUP($E43,'Adj NEA Backsheet'!$D$5:$CB$183,H$9,FALSE))),"")</f>
        <v>2392.734622898377</v>
      </c>
      <c r="I43" s="122">
        <f ca="1">IFERROR(IF((VLOOKUP($E43,'Adj NEA Backsheet'!$D$5:$CB$183,I$9,FALSE))="","",(VLOOKUP($E43,'Adj NEA Backsheet'!$D$5:$CB$183,I$9,FALSE))),"")</f>
        <v>2487.184028937841</v>
      </c>
      <c r="J43" s="123">
        <f ca="1">IFERROR(IF((VLOOKUP($E43,'Adj NEA Backsheet'!$D$5:$CB$183,J$9,FALSE))="","",(VLOOKUP($E43,'Adj NEA Backsheet'!$D$5:$CB$183,J$9,FALSE))),"")</f>
        <v>2398.5004942454711</v>
      </c>
      <c r="K43" s="121">
        <f ca="1">IFERROR(IF((VLOOKUP($E43,'Adj NEA Backsheet'!$D$5:$CB$183,K$9,FALSE))="","",(VLOOKUP($E43,'Adj NEA Backsheet'!$D$5:$CB$183,K$9,FALSE))),"")</f>
        <v>2460.3432448653339</v>
      </c>
      <c r="L43" s="122">
        <f ca="1">IFERROR(IF((VLOOKUP($E43,'Adj NEA Backsheet'!$D$5:$CB$183,L$9,FALSE))="","",(VLOOKUP($E43,'Adj NEA Backsheet'!$D$5:$CB$183,L$9,FALSE))),"")</f>
        <v>2487.0177220138189</v>
      </c>
      <c r="M43" s="122">
        <f ca="1">IFERROR(IF((VLOOKUP($E43,'Adj NEA Backsheet'!$D$5:$CB$183,M$9,FALSE))="","",(VLOOKUP($E43,'Adj NEA Backsheet'!$D$5:$CB$183,M$9,FALSE))),"")</f>
        <v>2488.4010938108427</v>
      </c>
      <c r="N43" s="124">
        <f ca="1">IFERROR(IF((VLOOKUP($E43,'Adj NEA Backsheet'!$D$5:$CB$183,N$9,FALSE))="","",(VLOOKUP($E43,'Adj NEA Backsheet'!$D$5:$CB$183,N$9,FALSE))),"")</f>
        <v>2392.681476841517</v>
      </c>
      <c r="O43" s="175">
        <f ca="1">IFERROR(IF((VLOOKUP($E43,'Adj NEA Backsheet'!$D$5:$CB$183,O$9,FALSE))="","",(VLOOKUP($E43,'Adj NEA Backsheet'!$D$5:$CB$183,O$9,FALSE))),"")</f>
        <v>2615.3319304006668</v>
      </c>
      <c r="P43" s="123">
        <f ca="1">IFERROR(IF((VLOOKUP($E43,'Adj NEA Backsheet'!$D$5:$CB$183,P$9,FALSE))="","",(VLOOKUP($E43,'Adj NEA Backsheet'!$D$5:$CB$183,P$9,FALSE))),"")</f>
        <v>2426.2994294843088</v>
      </c>
      <c r="Q43" s="124">
        <f ca="1">IFERROR(IF((VLOOKUP($E43,'NEA Backsheet'!$D$5:$CB$183,Q$9,FALSE))="","",(VLOOKUP($E43,'NEA Backsheet'!$D$5:$CB$183,Q$9,FALSE))),"")</f>
        <v>2446.2294150215621</v>
      </c>
      <c r="R43" s="236">
        <f ca="1">IFERROR(IF((VLOOKUP($E43,'NEA Backsheet'!$D$5:$CB$183,R$9,FALSE))="","",(VLOOKUP($E43,'NEA Backsheet'!$D$5:$CB$183,R$9,FALSE))),"")</f>
        <v>0</v>
      </c>
    </row>
    <row r="44" spans="1:18" ht="15" customHeight="1" x14ac:dyDescent="0.3">
      <c r="A44" s="57">
        <v>30</v>
      </c>
      <c r="B44" s="98" t="str">
        <f ca="1">IFERROR(IF((VLOOKUP($E44,'Org List'!$AJ$10:$AL$188,3,FALSE))="","",(VLOOKUP($E44,'Org List'!$AJ$10:$AL$188,3,FALSE))),"")</f>
        <v>London Commissioning Region</v>
      </c>
      <c r="C44" s="99" t="str">
        <f ca="1">IFERROR(IF((VLOOKUP($E44,'Org List'!$AO$10:$AQ$188,3,FALSE))="","",(VLOOKUP($E44,'Org List'!$AO$10:$AQ$188,3,FALSE))),"")</f>
        <v>London Region</v>
      </c>
      <c r="D44" s="114" t="str">
        <f ca="1">IFERROR(IF((VLOOKUP($E44,'Org List'!$AT$10:$AV$188,3,FALSE))="","",(VLOOKUP($E44,'Org List'!$AT$10:$AV$188,3,FALSE))),"")</f>
        <v>NHS England London</v>
      </c>
      <c r="E44" s="98" t="str">
        <f t="shared" ca="1" si="0"/>
        <v>E09000003</v>
      </c>
      <c r="F44" s="100" t="str">
        <f ca="1">IF(E44="","",VLOOKUP(E44,'Org List'!$J$9:$K$488,2,0))</f>
        <v>Barnet</v>
      </c>
      <c r="G44" s="121">
        <f ca="1">IFERROR(IF((VLOOKUP($E44,'Adj NEA Backsheet'!$D$5:$CB$183,G$9,FALSE))="","",(VLOOKUP($E44,'Adj NEA Backsheet'!$D$5:$CB$183,G$9,FALSE))),"")</f>
        <v>1953.9556293583796</v>
      </c>
      <c r="H44" s="122">
        <f ca="1">IFERROR(IF((VLOOKUP($E44,'Adj NEA Backsheet'!$D$5:$CB$183,H$9,FALSE))="","",(VLOOKUP($E44,'Adj NEA Backsheet'!$D$5:$CB$183,H$9,FALSE))),"")</f>
        <v>1869.6162608409952</v>
      </c>
      <c r="I44" s="122">
        <f ca="1">IFERROR(IF((VLOOKUP($E44,'Adj NEA Backsheet'!$D$5:$CB$183,I$9,FALSE))="","",(VLOOKUP($E44,'Adj NEA Backsheet'!$D$5:$CB$183,I$9,FALSE))),"")</f>
        <v>2116.5192858290411</v>
      </c>
      <c r="J44" s="123">
        <f ca="1">IFERROR(IF((VLOOKUP($E44,'Adj NEA Backsheet'!$D$5:$CB$183,J$9,FALSE))="","",(VLOOKUP($E44,'Adj NEA Backsheet'!$D$5:$CB$183,J$9,FALSE))),"")</f>
        <v>1997.7298941565334</v>
      </c>
      <c r="K44" s="121">
        <f ca="1">IFERROR(IF((VLOOKUP($E44,'Adj NEA Backsheet'!$D$5:$CB$183,K$9,FALSE))="","",(VLOOKUP($E44,'Adj NEA Backsheet'!$D$5:$CB$183,K$9,FALSE))),"")</f>
        <v>2086.6711832048572</v>
      </c>
      <c r="L44" s="122">
        <f ca="1">IFERROR(IF((VLOOKUP($E44,'Adj NEA Backsheet'!$D$5:$CB$183,L$9,FALSE))="","",(VLOOKUP($E44,'Adj NEA Backsheet'!$D$5:$CB$183,L$9,FALSE))),"")</f>
        <v>1983.957576134849</v>
      </c>
      <c r="M44" s="122">
        <f ca="1">IFERROR(IF((VLOOKUP($E44,'Adj NEA Backsheet'!$D$5:$CB$183,M$9,FALSE))="","",(VLOOKUP($E44,'Adj NEA Backsheet'!$D$5:$CB$183,M$9,FALSE))),"")</f>
        <v>2057.340530130934</v>
      </c>
      <c r="N44" s="124">
        <f ca="1">IFERROR(IF((VLOOKUP($E44,'Adj NEA Backsheet'!$D$5:$CB$183,N$9,FALSE))="","",(VLOOKUP($E44,'Adj NEA Backsheet'!$D$5:$CB$183,N$9,FALSE))),"")</f>
        <v>1925.9382639458922</v>
      </c>
      <c r="O44" s="175">
        <f ca="1">IFERROR(IF((VLOOKUP($E44,'Adj NEA Backsheet'!$D$5:$CB$183,O$9,FALSE))="","",(VLOOKUP($E44,'Adj NEA Backsheet'!$D$5:$CB$183,O$9,FALSE))),"")</f>
        <v>2066.6508877364813</v>
      </c>
      <c r="P44" s="123">
        <f ca="1">IFERROR(IF((VLOOKUP($E44,'Adj NEA Backsheet'!$D$5:$CB$183,P$9,FALSE))="","",(VLOOKUP($E44,'Adj NEA Backsheet'!$D$5:$CB$183,P$9,FALSE))),"")</f>
        <v>2071.9563860958524</v>
      </c>
      <c r="Q44" s="124">
        <f ca="1">IFERROR(IF((VLOOKUP($E44,'NEA Backsheet'!$D$5:$CB$183,Q$9,FALSE))="","",(VLOOKUP($E44,'NEA Backsheet'!$D$5:$CB$183,Q$9,FALSE))),"")</f>
        <v>2126.1422904334358</v>
      </c>
      <c r="R44" s="236">
        <f ca="1">IFERROR(IF((VLOOKUP($E44,'NEA Backsheet'!$D$5:$CB$183,R$9,FALSE))="","",(VLOOKUP($E44,'NEA Backsheet'!$D$5:$CB$183,R$9,FALSE))),"")</f>
        <v>0</v>
      </c>
    </row>
    <row r="45" spans="1:18" ht="15" customHeight="1" x14ac:dyDescent="0.3">
      <c r="A45" s="57">
        <v>31</v>
      </c>
      <c r="B45" s="98" t="str">
        <f ca="1">IFERROR(IF((VLOOKUP($E45,'Org List'!$AJ$10:$AL$188,3,FALSE))="","",(VLOOKUP($E45,'Org List'!$AJ$10:$AL$188,3,FALSE))),"")</f>
        <v>North of England Commissioning Region</v>
      </c>
      <c r="C45" s="99" t="str">
        <f ca="1">IFERROR(IF((VLOOKUP($E45,'Org List'!$AO$10:$AQ$188,3,FALSE))="","",(VLOOKUP($E45,'Org List'!$AO$10:$AQ$188,3,FALSE))),"")</f>
        <v>Yorkshire and The Humber Region</v>
      </c>
      <c r="D45" s="114" t="str">
        <f ca="1">IFERROR(IF((VLOOKUP($E45,'Org List'!$AT$10:$AV$188,3,FALSE))="","",(VLOOKUP($E45,'Org List'!$AT$10:$AV$188,3,FALSE))),"")</f>
        <v>NHS England North (Yorkshire And Humber)</v>
      </c>
      <c r="E45" s="98" t="str">
        <f t="shared" ca="1" si="0"/>
        <v>E08000016</v>
      </c>
      <c r="F45" s="100" t="str">
        <f ca="1">IF(E45="","",VLOOKUP(E45,'Org List'!$J$9:$K$488,2,0))</f>
        <v>Barnsley</v>
      </c>
      <c r="G45" s="121">
        <f ca="1">IFERROR(IF((VLOOKUP($E45,'Adj NEA Backsheet'!$D$5:$CB$183,G$9,FALSE))="","",(VLOOKUP($E45,'Adj NEA Backsheet'!$D$5:$CB$183,G$9,FALSE))),"")</f>
        <v>3547.0521026479678</v>
      </c>
      <c r="H45" s="122">
        <f ca="1">IFERROR(IF((VLOOKUP($E45,'Adj NEA Backsheet'!$D$5:$CB$183,H$9,FALSE))="","",(VLOOKUP($E45,'Adj NEA Backsheet'!$D$5:$CB$183,H$9,FALSE))),"")</f>
        <v>3244.9625880769045</v>
      </c>
      <c r="I45" s="122">
        <f ca="1">IFERROR(IF((VLOOKUP($E45,'Adj NEA Backsheet'!$D$5:$CB$183,I$9,FALSE))="","",(VLOOKUP($E45,'Adj NEA Backsheet'!$D$5:$CB$183,I$9,FALSE))),"")</f>
        <v>3274.1919452156285</v>
      </c>
      <c r="J45" s="123">
        <f ca="1">IFERROR(IF((VLOOKUP($E45,'Adj NEA Backsheet'!$D$5:$CB$183,J$9,FALSE))="","",(VLOOKUP($E45,'Adj NEA Backsheet'!$D$5:$CB$183,J$9,FALSE))),"")</f>
        <v>3500.2117670228581</v>
      </c>
      <c r="K45" s="121">
        <f ca="1">IFERROR(IF((VLOOKUP($E45,'Adj NEA Backsheet'!$D$5:$CB$183,K$9,FALSE))="","",(VLOOKUP($E45,'Adj NEA Backsheet'!$D$5:$CB$183,K$9,FALSE))),"")</f>
        <v>3617.0263238822308</v>
      </c>
      <c r="L45" s="122">
        <f ca="1">IFERROR(IF((VLOOKUP($E45,'Adj NEA Backsheet'!$D$5:$CB$183,L$9,FALSE))="","",(VLOOKUP($E45,'Adj NEA Backsheet'!$D$5:$CB$183,L$9,FALSE))),"")</f>
        <v>3313.9036342750596</v>
      </c>
      <c r="M45" s="122">
        <f ca="1">IFERROR(IF((VLOOKUP($E45,'Adj NEA Backsheet'!$D$5:$CB$183,M$9,FALSE))="","",(VLOOKUP($E45,'Adj NEA Backsheet'!$D$5:$CB$183,M$9,FALSE))),"")</f>
        <v>3332.9247028719547</v>
      </c>
      <c r="N45" s="124">
        <f ca="1">IFERROR(IF((VLOOKUP($E45,'Adj NEA Backsheet'!$D$5:$CB$183,N$9,FALSE))="","",(VLOOKUP($E45,'Adj NEA Backsheet'!$D$5:$CB$183,N$9,FALSE))),"")</f>
        <v>3499.3304766601332</v>
      </c>
      <c r="O45" s="175">
        <f ca="1">IFERROR(IF((VLOOKUP($E45,'Adj NEA Backsheet'!$D$5:$CB$183,O$9,FALSE))="","",(VLOOKUP($E45,'Adj NEA Backsheet'!$D$5:$CB$183,O$9,FALSE))),"")</f>
        <v>3443.9993308099438</v>
      </c>
      <c r="P45" s="123">
        <f ca="1">IFERROR(IF((VLOOKUP($E45,'Adj NEA Backsheet'!$D$5:$CB$183,P$9,FALSE))="","",(VLOOKUP($E45,'Adj NEA Backsheet'!$D$5:$CB$183,P$9,FALSE))),"")</f>
        <v>3453.4575802871504</v>
      </c>
      <c r="Q45" s="124">
        <f ca="1">IFERROR(IF((VLOOKUP($E45,'NEA Backsheet'!$D$5:$CB$183,Q$9,FALSE))="","",(VLOOKUP($E45,'NEA Backsheet'!$D$5:$CB$183,Q$9,FALSE))),"")</f>
        <v>3696.6527066331023</v>
      </c>
      <c r="R45" s="236">
        <f ca="1">IFERROR(IF((VLOOKUP($E45,'NEA Backsheet'!$D$5:$CB$183,R$9,FALSE))="","",(VLOOKUP($E45,'NEA Backsheet'!$D$5:$CB$183,R$9,FALSE))),"")</f>
        <v>0</v>
      </c>
    </row>
    <row r="46" spans="1:18" ht="15" customHeight="1" x14ac:dyDescent="0.3">
      <c r="A46" s="57">
        <v>32</v>
      </c>
      <c r="B46" s="98" t="str">
        <f ca="1">IFERROR(IF((VLOOKUP($E46,'Org List'!$AJ$10:$AL$188,3,FALSE))="","",(VLOOKUP($E46,'Org List'!$AJ$10:$AL$188,3,FALSE))),"")</f>
        <v>South West England Commissioning Region</v>
      </c>
      <c r="C46" s="99" t="str">
        <f ca="1">IFERROR(IF((VLOOKUP($E46,'Org List'!$AO$10:$AQ$188,3,FALSE))="","",(VLOOKUP($E46,'Org List'!$AO$10:$AQ$188,3,FALSE))),"")</f>
        <v>South West Region</v>
      </c>
      <c r="D46" s="114" t="str">
        <f ca="1">IFERROR(IF((VLOOKUP($E46,'Org List'!$AT$10:$AV$188,3,FALSE))="","",(VLOOKUP($E46,'Org List'!$AT$10:$AV$188,3,FALSE))),"")</f>
        <v>NHS England South West (South West North)</v>
      </c>
      <c r="E46" s="98" t="str">
        <f t="shared" ref="E46:E77" ca="1" si="1">IF($A46&gt;$U$5-1,"",INDIRECT("'Comms by AT'!D"&amp;$A46+$U$4))</f>
        <v>E06000022</v>
      </c>
      <c r="F46" s="100" t="str">
        <f ca="1">IF(E46="","",VLOOKUP(E46,'Org List'!$J$9:$K$488,2,0))</f>
        <v>Bath and North East Somerset</v>
      </c>
      <c r="G46" s="121">
        <f ca="1">IFERROR(IF((VLOOKUP($E46,'Adj NEA Backsheet'!$D$5:$CB$183,G$9,FALSE))="","",(VLOOKUP($E46,'Adj NEA Backsheet'!$D$5:$CB$183,G$9,FALSE))),"")</f>
        <v>2326.1210921751563</v>
      </c>
      <c r="H46" s="122">
        <f ca="1">IFERROR(IF((VLOOKUP($E46,'Adj NEA Backsheet'!$D$5:$CB$183,H$9,FALSE))="","",(VLOOKUP($E46,'Adj NEA Backsheet'!$D$5:$CB$183,H$9,FALSE))),"")</f>
        <v>2312.6003773418206</v>
      </c>
      <c r="I46" s="122">
        <f ca="1">IFERROR(IF((VLOOKUP($E46,'Adj NEA Backsheet'!$D$5:$CB$183,I$9,FALSE))="","",(VLOOKUP($E46,'Adj NEA Backsheet'!$D$5:$CB$183,I$9,FALSE))),"")</f>
        <v>2445.4159418418149</v>
      </c>
      <c r="J46" s="123">
        <f ca="1">IFERROR(IF((VLOOKUP($E46,'Adj NEA Backsheet'!$D$5:$CB$183,J$9,FALSE))="","",(VLOOKUP($E46,'Adj NEA Backsheet'!$D$5:$CB$183,J$9,FALSE))),"")</f>
        <v>2334.5525009040571</v>
      </c>
      <c r="K46" s="121">
        <f ca="1">IFERROR(IF((VLOOKUP($E46,'Adj NEA Backsheet'!$D$5:$CB$183,K$9,FALSE))="","",(VLOOKUP($E46,'Adj NEA Backsheet'!$D$5:$CB$183,K$9,FALSE))),"")</f>
        <v>2276.0162096181812</v>
      </c>
      <c r="L46" s="122">
        <f ca="1">IFERROR(IF((VLOOKUP($E46,'Adj NEA Backsheet'!$D$5:$CB$183,L$9,FALSE))="","",(VLOOKUP($E46,'Adj NEA Backsheet'!$D$5:$CB$183,L$9,FALSE))),"")</f>
        <v>2310.1769110683408</v>
      </c>
      <c r="M46" s="122">
        <f ca="1">IFERROR(IF((VLOOKUP($E46,'Adj NEA Backsheet'!$D$5:$CB$183,M$9,FALSE))="","",(VLOOKUP($E46,'Adj NEA Backsheet'!$D$5:$CB$183,M$9,FALSE))),"")</f>
        <v>2348.334902917145</v>
      </c>
      <c r="N46" s="124">
        <f ca="1">IFERROR(IF((VLOOKUP($E46,'Adj NEA Backsheet'!$D$5:$CB$183,N$9,FALSE))="","",(VLOOKUP($E46,'Adj NEA Backsheet'!$D$5:$CB$183,N$9,FALSE))),"")</f>
        <v>2261.6767347830273</v>
      </c>
      <c r="O46" s="175">
        <f ca="1">IFERROR(IF((VLOOKUP($E46,'Adj NEA Backsheet'!$D$5:$CB$183,O$9,FALSE))="","",(VLOOKUP($E46,'Adj NEA Backsheet'!$D$5:$CB$183,O$9,FALSE))),"")</f>
        <v>2406.7379401528729</v>
      </c>
      <c r="P46" s="123">
        <f ca="1">IFERROR(IF((VLOOKUP($E46,'Adj NEA Backsheet'!$D$5:$CB$183,P$9,FALSE))="","",(VLOOKUP($E46,'Adj NEA Backsheet'!$D$5:$CB$183,P$9,FALSE))),"")</f>
        <v>2350.9391338430601</v>
      </c>
      <c r="Q46" s="124">
        <f ca="1">IFERROR(IF((VLOOKUP($E46,'NEA Backsheet'!$D$5:$CB$183,Q$9,FALSE))="","",(VLOOKUP($E46,'NEA Backsheet'!$D$5:$CB$183,Q$9,FALSE))),"")</f>
        <v>2626.9462205235159</v>
      </c>
      <c r="R46" s="236">
        <f ca="1">IFERROR(IF((VLOOKUP($E46,'NEA Backsheet'!$D$5:$CB$183,R$9,FALSE))="","",(VLOOKUP($E46,'NEA Backsheet'!$D$5:$CB$183,R$9,FALSE))),"")</f>
        <v>0</v>
      </c>
    </row>
    <row r="47" spans="1:18" ht="15" customHeight="1" x14ac:dyDescent="0.3">
      <c r="A47" s="57">
        <v>33</v>
      </c>
      <c r="B47" s="98" t="str">
        <f ca="1">IFERROR(IF((VLOOKUP($E47,'Org List'!$AJ$10:$AL$188,3,FALSE))="","",(VLOOKUP($E47,'Org List'!$AJ$10:$AL$188,3,FALSE))),"")</f>
        <v>Midlands and East of England Commissioning Region</v>
      </c>
      <c r="C47" s="99" t="str">
        <f ca="1">IFERROR(IF((VLOOKUP($E47,'Org List'!$AO$10:$AQ$188,3,FALSE))="","",(VLOOKUP($E47,'Org List'!$AO$10:$AQ$188,3,FALSE))),"")</f>
        <v>East Region</v>
      </c>
      <c r="D47" s="114" t="str">
        <f ca="1">IFERROR(IF((VLOOKUP($E47,'Org List'!$AT$10:$AV$188,3,FALSE))="","",(VLOOKUP($E47,'Org List'!$AT$10:$AV$188,3,FALSE))),"")</f>
        <v>NHS England Midlands And East (Central Midlands)</v>
      </c>
      <c r="E47" s="98" t="str">
        <f t="shared" ca="1" si="1"/>
        <v>E06000055</v>
      </c>
      <c r="F47" s="100" t="str">
        <f ca="1">IF(E47="","",VLOOKUP(E47,'Org List'!$J$9:$K$488,2,0))</f>
        <v>Bedford</v>
      </c>
      <c r="G47" s="121">
        <f ca="1">IFERROR(IF((VLOOKUP($E47,'Adj NEA Backsheet'!$D$5:$CB$183,G$9,FALSE))="","",(VLOOKUP($E47,'Adj NEA Backsheet'!$D$5:$CB$183,G$9,FALSE))),"")</f>
        <v>2832.0686945051689</v>
      </c>
      <c r="H47" s="122">
        <f ca="1">IFERROR(IF((VLOOKUP($E47,'Adj NEA Backsheet'!$D$5:$CB$183,H$9,FALSE))="","",(VLOOKUP($E47,'Adj NEA Backsheet'!$D$5:$CB$183,H$9,FALSE))),"")</f>
        <v>2740.6508149084339</v>
      </c>
      <c r="I47" s="122">
        <f ca="1">IFERROR(IF((VLOOKUP($E47,'Adj NEA Backsheet'!$D$5:$CB$183,I$9,FALSE))="","",(VLOOKUP($E47,'Adj NEA Backsheet'!$D$5:$CB$183,I$9,FALSE))),"")</f>
        <v>2844.2310745080408</v>
      </c>
      <c r="J47" s="123">
        <f ca="1">IFERROR(IF((VLOOKUP($E47,'Adj NEA Backsheet'!$D$5:$CB$183,J$9,FALSE))="","",(VLOOKUP($E47,'Adj NEA Backsheet'!$D$5:$CB$183,J$9,FALSE))),"")</f>
        <v>2795.0549551679719</v>
      </c>
      <c r="K47" s="121">
        <f ca="1">IFERROR(IF((VLOOKUP($E47,'Adj NEA Backsheet'!$D$5:$CB$183,K$9,FALSE))="","",(VLOOKUP($E47,'Adj NEA Backsheet'!$D$5:$CB$183,K$9,FALSE))),"")</f>
        <v>2885.9649946406362</v>
      </c>
      <c r="L47" s="122">
        <f ca="1">IFERROR(IF((VLOOKUP($E47,'Adj NEA Backsheet'!$D$5:$CB$183,L$9,FALSE))="","",(VLOOKUP($E47,'Adj NEA Backsheet'!$D$5:$CB$183,L$9,FALSE))),"")</f>
        <v>2775.0287264594963</v>
      </c>
      <c r="M47" s="122">
        <f ca="1">IFERROR(IF((VLOOKUP($E47,'Adj NEA Backsheet'!$D$5:$CB$183,M$9,FALSE))="","",(VLOOKUP($E47,'Adj NEA Backsheet'!$D$5:$CB$183,M$9,FALSE))),"")</f>
        <v>2933.5800261488607</v>
      </c>
      <c r="N47" s="124">
        <f ca="1">IFERROR(IF((VLOOKUP($E47,'Adj NEA Backsheet'!$D$5:$CB$183,N$9,FALSE))="","",(VLOOKUP($E47,'Adj NEA Backsheet'!$D$5:$CB$183,N$9,FALSE))),"")</f>
        <v>2898.5844782039171</v>
      </c>
      <c r="O47" s="175">
        <f ca="1">IFERROR(IF((VLOOKUP($E47,'Adj NEA Backsheet'!$D$5:$CB$183,O$9,FALSE))="","",(VLOOKUP($E47,'Adj NEA Backsheet'!$D$5:$CB$183,O$9,FALSE))),"")</f>
        <v>2776.7471132178525</v>
      </c>
      <c r="P47" s="123">
        <f ca="1">IFERROR(IF((VLOOKUP($E47,'Adj NEA Backsheet'!$D$5:$CB$183,P$9,FALSE))="","",(VLOOKUP($E47,'Adj NEA Backsheet'!$D$5:$CB$183,P$9,FALSE))),"")</f>
        <v>2777.4142659050144</v>
      </c>
      <c r="Q47" s="124">
        <f ca="1">IFERROR(IF((VLOOKUP($E47,'NEA Backsheet'!$D$5:$CB$183,Q$9,FALSE))="","",(VLOOKUP($E47,'NEA Backsheet'!$D$5:$CB$183,Q$9,FALSE))),"")</f>
        <v>3022.1159371980234</v>
      </c>
      <c r="R47" s="236">
        <f ca="1">IFERROR(IF((VLOOKUP($E47,'NEA Backsheet'!$D$5:$CB$183,R$9,FALSE))="","",(VLOOKUP($E47,'NEA Backsheet'!$D$5:$CB$183,R$9,FALSE))),"")</f>
        <v>0</v>
      </c>
    </row>
    <row r="48" spans="1:18" ht="15" customHeight="1" x14ac:dyDescent="0.3">
      <c r="A48" s="57">
        <v>34</v>
      </c>
      <c r="B48" s="98" t="str">
        <f ca="1">IFERROR(IF((VLOOKUP($E48,'Org List'!$AJ$10:$AL$188,3,FALSE))="","",(VLOOKUP($E48,'Org List'!$AJ$10:$AL$188,3,FALSE))),"")</f>
        <v>London Commissioning Region</v>
      </c>
      <c r="C48" s="99" t="str">
        <f ca="1">IFERROR(IF((VLOOKUP($E48,'Org List'!$AO$10:$AQ$188,3,FALSE))="","",(VLOOKUP($E48,'Org List'!$AO$10:$AQ$188,3,FALSE))),"")</f>
        <v>London Region</v>
      </c>
      <c r="D48" s="114" t="str">
        <f ca="1">IFERROR(IF((VLOOKUP($E48,'Org List'!$AT$10:$AV$188,3,FALSE))="","",(VLOOKUP($E48,'Org List'!$AT$10:$AV$188,3,FALSE))),"")</f>
        <v>NHS England London</v>
      </c>
      <c r="E48" s="98" t="str">
        <f t="shared" ca="1" si="1"/>
        <v>E09000004</v>
      </c>
      <c r="F48" s="100" t="str">
        <f ca="1">IF(E48="","",VLOOKUP(E48,'Org List'!$J$9:$K$488,2,0))</f>
        <v>Bexley</v>
      </c>
      <c r="G48" s="121">
        <f ca="1">IFERROR(IF((VLOOKUP($E48,'Adj NEA Backsheet'!$D$5:$CB$183,G$9,FALSE))="","",(VLOOKUP($E48,'Adj NEA Backsheet'!$D$5:$CB$183,G$9,FALSE))),"")</f>
        <v>2623.9544126675792</v>
      </c>
      <c r="H48" s="122">
        <f ca="1">IFERROR(IF((VLOOKUP($E48,'Adj NEA Backsheet'!$D$5:$CB$183,H$9,FALSE))="","",(VLOOKUP($E48,'Adj NEA Backsheet'!$D$5:$CB$183,H$9,FALSE))),"")</f>
        <v>2683.9797685919289</v>
      </c>
      <c r="I48" s="122">
        <f ca="1">IFERROR(IF((VLOOKUP($E48,'Adj NEA Backsheet'!$D$5:$CB$183,I$9,FALSE))="","",(VLOOKUP($E48,'Adj NEA Backsheet'!$D$5:$CB$183,I$9,FALSE))),"")</f>
        <v>2764.4668437417536</v>
      </c>
      <c r="J48" s="123">
        <f ca="1">IFERROR(IF((VLOOKUP($E48,'Adj NEA Backsheet'!$D$5:$CB$183,J$9,FALSE))="","",(VLOOKUP($E48,'Adj NEA Backsheet'!$D$5:$CB$183,J$9,FALSE))),"")</f>
        <v>2631.3630568615554</v>
      </c>
      <c r="K48" s="121">
        <f ca="1">IFERROR(IF((VLOOKUP($E48,'Adj NEA Backsheet'!$D$5:$CB$183,K$9,FALSE))="","",(VLOOKUP($E48,'Adj NEA Backsheet'!$D$5:$CB$183,K$9,FALSE))),"")</f>
        <v>2708.3848947378469</v>
      </c>
      <c r="L48" s="122">
        <f ca="1">IFERROR(IF((VLOOKUP($E48,'Adj NEA Backsheet'!$D$5:$CB$183,L$9,FALSE))="","",(VLOOKUP($E48,'Adj NEA Backsheet'!$D$5:$CB$183,L$9,FALSE))),"")</f>
        <v>2737.9326106925437</v>
      </c>
      <c r="M48" s="122">
        <f ca="1">IFERROR(IF((VLOOKUP($E48,'Adj NEA Backsheet'!$D$5:$CB$183,M$9,FALSE))="","",(VLOOKUP($E48,'Adj NEA Backsheet'!$D$5:$CB$183,M$9,FALSE))),"")</f>
        <v>2739.2028972551821</v>
      </c>
      <c r="N48" s="124">
        <f ca="1">IFERROR(IF((VLOOKUP($E48,'Adj NEA Backsheet'!$D$5:$CB$183,N$9,FALSE))="","",(VLOOKUP($E48,'Adj NEA Backsheet'!$D$5:$CB$183,N$9,FALSE))),"")</f>
        <v>2652.8758877612499</v>
      </c>
      <c r="O48" s="175">
        <f ca="1">IFERROR(IF((VLOOKUP($E48,'Adj NEA Backsheet'!$D$5:$CB$183,O$9,FALSE))="","",(VLOOKUP($E48,'Adj NEA Backsheet'!$D$5:$CB$183,O$9,FALSE))),"")</f>
        <v>2704.742530039669</v>
      </c>
      <c r="P48" s="123">
        <f ca="1">IFERROR(IF((VLOOKUP($E48,'Adj NEA Backsheet'!$D$5:$CB$183,P$9,FALSE))="","",(VLOOKUP($E48,'Adj NEA Backsheet'!$D$5:$CB$183,P$9,FALSE))),"")</f>
        <v>2547.8538068924327</v>
      </c>
      <c r="Q48" s="124">
        <f ca="1">IFERROR(IF((VLOOKUP($E48,'NEA Backsheet'!$D$5:$CB$183,Q$9,FALSE))="","",(VLOOKUP($E48,'NEA Backsheet'!$D$5:$CB$183,Q$9,FALSE))),"")</f>
        <v>2778.7635449514864</v>
      </c>
      <c r="R48" s="236">
        <f ca="1">IFERROR(IF((VLOOKUP($E48,'NEA Backsheet'!$D$5:$CB$183,R$9,FALSE))="","",(VLOOKUP($E48,'NEA Backsheet'!$D$5:$CB$183,R$9,FALSE))),"")</f>
        <v>0</v>
      </c>
    </row>
    <row r="49" spans="1:18" ht="15" customHeight="1" x14ac:dyDescent="0.3">
      <c r="A49" s="57">
        <v>35</v>
      </c>
      <c r="B49" s="98" t="str">
        <f ca="1">IFERROR(IF((VLOOKUP($E49,'Org List'!$AJ$10:$AL$188,3,FALSE))="","",(VLOOKUP($E49,'Org List'!$AJ$10:$AL$188,3,FALSE))),"")</f>
        <v>Midlands and East of England Commissioning Region</v>
      </c>
      <c r="C49" s="99" t="str">
        <f ca="1">IFERROR(IF((VLOOKUP($E49,'Org List'!$AO$10:$AQ$188,3,FALSE))="","",(VLOOKUP($E49,'Org List'!$AO$10:$AQ$188,3,FALSE))),"")</f>
        <v>West Midlands Region</v>
      </c>
      <c r="D49" s="114" t="str">
        <f ca="1">IFERROR(IF((VLOOKUP($E49,'Org List'!$AT$10:$AV$188,3,FALSE))="","",(VLOOKUP($E49,'Org List'!$AT$10:$AV$188,3,FALSE))),"")</f>
        <v>NHS England Midlands And East (West Midlands)</v>
      </c>
      <c r="E49" s="98" t="str">
        <f t="shared" ca="1" si="1"/>
        <v>E08000025</v>
      </c>
      <c r="F49" s="100" t="str">
        <f ca="1">IF(E49="","",VLOOKUP(E49,'Org List'!$J$9:$K$488,2,0))</f>
        <v>Birmingham</v>
      </c>
      <c r="G49" s="121">
        <f ca="1">IFERROR(IF((VLOOKUP($E49,'Adj NEA Backsheet'!$D$5:$CB$183,G$9,FALSE))="","",(VLOOKUP($E49,'Adj NEA Backsheet'!$D$5:$CB$183,G$9,FALSE))),"")</f>
        <v>3043.3888845836709</v>
      </c>
      <c r="H49" s="122">
        <f ca="1">IFERROR(IF((VLOOKUP($E49,'Adj NEA Backsheet'!$D$5:$CB$183,H$9,FALSE))="","",(VLOOKUP($E49,'Adj NEA Backsheet'!$D$5:$CB$183,H$9,FALSE))),"")</f>
        <v>3008.9683211384095</v>
      </c>
      <c r="I49" s="122">
        <f ca="1">IFERROR(IF((VLOOKUP($E49,'Adj NEA Backsheet'!$D$5:$CB$183,I$9,FALSE))="","",(VLOOKUP($E49,'Adj NEA Backsheet'!$D$5:$CB$183,I$9,FALSE))),"")</f>
        <v>3241.8439942350155</v>
      </c>
      <c r="J49" s="123">
        <f ca="1">IFERROR(IF((VLOOKUP($E49,'Adj NEA Backsheet'!$D$5:$CB$183,J$9,FALSE))="","",(VLOOKUP($E49,'Adj NEA Backsheet'!$D$5:$CB$183,J$9,FALSE))),"")</f>
        <v>3344.5360726329609</v>
      </c>
      <c r="K49" s="121">
        <f ca="1">IFERROR(IF((VLOOKUP($E49,'Adj NEA Backsheet'!$D$5:$CB$183,K$9,FALSE))="","",(VLOOKUP($E49,'Adj NEA Backsheet'!$D$5:$CB$183,K$9,FALSE))),"")</f>
        <v>3275.9750450497422</v>
      </c>
      <c r="L49" s="122">
        <f ca="1">IFERROR(IF((VLOOKUP($E49,'Adj NEA Backsheet'!$D$5:$CB$183,L$9,FALSE))="","",(VLOOKUP($E49,'Adj NEA Backsheet'!$D$5:$CB$183,L$9,FALSE))),"")</f>
        <v>3238.1587473640084</v>
      </c>
      <c r="M49" s="122">
        <f ca="1">IFERROR(IF((VLOOKUP($E49,'Adj NEA Backsheet'!$D$5:$CB$183,M$9,FALSE))="","",(VLOOKUP($E49,'Adj NEA Backsheet'!$D$5:$CB$183,M$9,FALSE))),"")</f>
        <v>3359.65620387323</v>
      </c>
      <c r="N49" s="124">
        <f ca="1">IFERROR(IF((VLOOKUP($E49,'Adj NEA Backsheet'!$D$5:$CB$183,N$9,FALSE))="","",(VLOOKUP($E49,'Adj NEA Backsheet'!$D$5:$CB$183,N$9,FALSE))),"")</f>
        <v>3303.3020921007619</v>
      </c>
      <c r="O49" s="175">
        <f ca="1">IFERROR(IF((VLOOKUP($E49,'Adj NEA Backsheet'!$D$5:$CB$183,O$9,FALSE))="","",(VLOOKUP($E49,'Adj NEA Backsheet'!$D$5:$CB$183,O$9,FALSE))),"")</f>
        <v>3436.0223653450462</v>
      </c>
      <c r="P49" s="123">
        <f ca="1">IFERROR(IF((VLOOKUP($E49,'Adj NEA Backsheet'!$D$5:$CB$183,P$9,FALSE))="","",(VLOOKUP($E49,'Adj NEA Backsheet'!$D$5:$CB$183,P$9,FALSE))),"")</f>
        <v>3461.2064522328046</v>
      </c>
      <c r="Q49" s="124">
        <f ca="1">IFERROR(IF((VLOOKUP($E49,'NEA Backsheet'!$D$5:$CB$183,Q$9,FALSE))="","",(VLOOKUP($E49,'NEA Backsheet'!$D$5:$CB$183,Q$9,FALSE))),"")</f>
        <v>3540.2587324353954</v>
      </c>
      <c r="R49" s="236">
        <f ca="1">IFERROR(IF((VLOOKUP($E49,'NEA Backsheet'!$D$5:$CB$183,R$9,FALSE))="","",(VLOOKUP($E49,'NEA Backsheet'!$D$5:$CB$183,R$9,FALSE))),"")</f>
        <v>0</v>
      </c>
    </row>
    <row r="50" spans="1:18" ht="15" customHeight="1" x14ac:dyDescent="0.3">
      <c r="A50" s="57">
        <v>36</v>
      </c>
      <c r="B50" s="98" t="str">
        <f ca="1">IFERROR(IF((VLOOKUP($E50,'Org List'!$AJ$10:$AL$188,3,FALSE))="","",(VLOOKUP($E50,'Org List'!$AJ$10:$AL$188,3,FALSE))),"")</f>
        <v>North of England Commissioning Region</v>
      </c>
      <c r="C50" s="99" t="str">
        <f ca="1">IFERROR(IF((VLOOKUP($E50,'Org List'!$AO$10:$AQ$188,3,FALSE))="","",(VLOOKUP($E50,'Org List'!$AO$10:$AQ$188,3,FALSE))),"")</f>
        <v>North West Region</v>
      </c>
      <c r="D50" s="114" t="str">
        <f ca="1">IFERROR(IF((VLOOKUP($E50,'Org List'!$AT$10:$AV$188,3,FALSE))="","",(VLOOKUP($E50,'Org List'!$AT$10:$AV$188,3,FALSE))),"")</f>
        <v>NHS England North (Lancashire)</v>
      </c>
      <c r="E50" s="98" t="str">
        <f t="shared" ca="1" si="1"/>
        <v>E06000008</v>
      </c>
      <c r="F50" s="100" t="str">
        <f ca="1">IF(E50="","",VLOOKUP(E50,'Org List'!$J$9:$K$488,2,0))</f>
        <v>Blackburn with Darwen</v>
      </c>
      <c r="G50" s="121">
        <f ca="1">IFERROR(IF((VLOOKUP($E50,'Adj NEA Backsheet'!$D$5:$CB$183,G$9,FALSE))="","",(VLOOKUP($E50,'Adj NEA Backsheet'!$D$5:$CB$183,G$9,FALSE))),"")</f>
        <v>2923.3905314065041</v>
      </c>
      <c r="H50" s="122">
        <f ca="1">IFERROR(IF((VLOOKUP($E50,'Adj NEA Backsheet'!$D$5:$CB$183,H$9,FALSE))="","",(VLOOKUP($E50,'Adj NEA Backsheet'!$D$5:$CB$183,H$9,FALSE))),"")</f>
        <v>2900.47059876507</v>
      </c>
      <c r="I50" s="122">
        <f ca="1">IFERROR(IF((VLOOKUP($E50,'Adj NEA Backsheet'!$D$5:$CB$183,I$9,FALSE))="","",(VLOOKUP($E50,'Adj NEA Backsheet'!$D$5:$CB$183,I$9,FALSE))),"")</f>
        <v>3145.1331092001906</v>
      </c>
      <c r="J50" s="123">
        <f ca="1">IFERROR(IF((VLOOKUP($E50,'Adj NEA Backsheet'!$D$5:$CB$183,J$9,FALSE))="","",(VLOOKUP($E50,'Adj NEA Backsheet'!$D$5:$CB$183,J$9,FALSE))),"")</f>
        <v>3027.9693002499948</v>
      </c>
      <c r="K50" s="121">
        <f ca="1">IFERROR(IF((VLOOKUP($E50,'Adj NEA Backsheet'!$D$5:$CB$183,K$9,FALSE))="","",(VLOOKUP($E50,'Adj NEA Backsheet'!$D$5:$CB$183,K$9,FALSE))),"")</f>
        <v>3055.4952479049916</v>
      </c>
      <c r="L50" s="122">
        <f ca="1">IFERROR(IF((VLOOKUP($E50,'Adj NEA Backsheet'!$D$5:$CB$183,L$9,FALSE))="","",(VLOOKUP($E50,'Adj NEA Backsheet'!$D$5:$CB$183,L$9,FALSE))),"")</f>
        <v>2982.9217608311483</v>
      </c>
      <c r="M50" s="122">
        <f ca="1">IFERROR(IF((VLOOKUP($E50,'Adj NEA Backsheet'!$D$5:$CB$183,M$9,FALSE))="","",(VLOOKUP($E50,'Adj NEA Backsheet'!$D$5:$CB$183,M$9,FALSE))),"")</f>
        <v>3086.1568342475725</v>
      </c>
      <c r="N50" s="124">
        <f ca="1">IFERROR(IF((VLOOKUP($E50,'Adj NEA Backsheet'!$D$5:$CB$183,N$9,FALSE))="","",(VLOOKUP($E50,'Adj NEA Backsheet'!$D$5:$CB$183,N$9,FALSE))),"")</f>
        <v>3048.3749966553783</v>
      </c>
      <c r="O50" s="175">
        <f ca="1">IFERROR(IF((VLOOKUP($E50,'Adj NEA Backsheet'!$D$5:$CB$183,O$9,FALSE))="","",(VLOOKUP($E50,'Adj NEA Backsheet'!$D$5:$CB$183,O$9,FALSE))),"")</f>
        <v>3036.2286616573469</v>
      </c>
      <c r="P50" s="123">
        <f ca="1">IFERROR(IF((VLOOKUP($E50,'Adj NEA Backsheet'!$D$5:$CB$183,P$9,FALSE))="","",(VLOOKUP($E50,'Adj NEA Backsheet'!$D$5:$CB$183,P$9,FALSE))),"")</f>
        <v>3051.814866571568</v>
      </c>
      <c r="Q50" s="124">
        <f ca="1">IFERROR(IF((VLOOKUP($E50,'NEA Backsheet'!$D$5:$CB$183,Q$9,FALSE))="","",(VLOOKUP($E50,'NEA Backsheet'!$D$5:$CB$183,Q$9,FALSE))),"")</f>
        <v>3442.4309109066876</v>
      </c>
      <c r="R50" s="236">
        <f ca="1">IFERROR(IF((VLOOKUP($E50,'NEA Backsheet'!$D$5:$CB$183,R$9,FALSE))="","",(VLOOKUP($E50,'NEA Backsheet'!$D$5:$CB$183,R$9,FALSE))),"")</f>
        <v>0</v>
      </c>
    </row>
    <row r="51" spans="1:18" ht="15" customHeight="1" x14ac:dyDescent="0.3">
      <c r="A51" s="57">
        <v>37</v>
      </c>
      <c r="B51" s="98" t="str">
        <f ca="1">IFERROR(IF((VLOOKUP($E51,'Org List'!$AJ$10:$AL$188,3,FALSE))="","",(VLOOKUP($E51,'Org List'!$AJ$10:$AL$188,3,FALSE))),"")</f>
        <v>North of England Commissioning Region</v>
      </c>
      <c r="C51" s="99" t="str">
        <f ca="1">IFERROR(IF((VLOOKUP($E51,'Org List'!$AO$10:$AQ$188,3,FALSE))="","",(VLOOKUP($E51,'Org List'!$AO$10:$AQ$188,3,FALSE))),"")</f>
        <v>North West Region</v>
      </c>
      <c r="D51" s="114" t="str">
        <f ca="1">IFERROR(IF((VLOOKUP($E51,'Org List'!$AT$10:$AV$188,3,FALSE))="","",(VLOOKUP($E51,'Org List'!$AT$10:$AV$188,3,FALSE))),"")</f>
        <v>NHS England North (Lancashire)</v>
      </c>
      <c r="E51" s="98" t="str">
        <f t="shared" ca="1" si="1"/>
        <v>E06000009</v>
      </c>
      <c r="F51" s="100" t="str">
        <f ca="1">IF(E51="","",VLOOKUP(E51,'Org List'!$J$9:$K$488,2,0))</f>
        <v>Blackpool</v>
      </c>
      <c r="G51" s="121">
        <f ca="1">IFERROR(IF((VLOOKUP($E51,'Adj NEA Backsheet'!$D$5:$CB$183,G$9,FALSE))="","",(VLOOKUP($E51,'Adj NEA Backsheet'!$D$5:$CB$183,G$9,FALSE))),"")</f>
        <v>3607.5991820807376</v>
      </c>
      <c r="H51" s="122">
        <f ca="1">IFERROR(IF((VLOOKUP($E51,'Adj NEA Backsheet'!$D$5:$CB$183,H$9,FALSE))="","",(VLOOKUP($E51,'Adj NEA Backsheet'!$D$5:$CB$183,H$9,FALSE))),"")</f>
        <v>3560.9968443545199</v>
      </c>
      <c r="I51" s="122">
        <f ca="1">IFERROR(IF((VLOOKUP($E51,'Adj NEA Backsheet'!$D$5:$CB$183,I$9,FALSE))="","",(VLOOKUP($E51,'Adj NEA Backsheet'!$D$5:$CB$183,I$9,FALSE))),"")</f>
        <v>3654.1057136890236</v>
      </c>
      <c r="J51" s="123">
        <f ca="1">IFERROR(IF((VLOOKUP($E51,'Adj NEA Backsheet'!$D$5:$CB$183,J$9,FALSE))="","",(VLOOKUP($E51,'Adj NEA Backsheet'!$D$5:$CB$183,J$9,FALSE))),"")</f>
        <v>3389.1551802350773</v>
      </c>
      <c r="K51" s="121">
        <f ca="1">IFERROR(IF((VLOOKUP($E51,'Adj NEA Backsheet'!$D$5:$CB$183,K$9,FALSE))="","",(VLOOKUP($E51,'Adj NEA Backsheet'!$D$5:$CB$183,K$9,FALSE))),"")</f>
        <v>3722.773109062563</v>
      </c>
      <c r="L51" s="122">
        <f ca="1">IFERROR(IF((VLOOKUP($E51,'Adj NEA Backsheet'!$D$5:$CB$183,L$9,FALSE))="","",(VLOOKUP($E51,'Adj NEA Backsheet'!$D$5:$CB$183,L$9,FALSE))),"")</f>
        <v>3647.7094120254551</v>
      </c>
      <c r="M51" s="122">
        <f ca="1">IFERROR(IF((VLOOKUP($E51,'Adj NEA Backsheet'!$D$5:$CB$183,M$9,FALSE))="","",(VLOOKUP($E51,'Adj NEA Backsheet'!$D$5:$CB$183,M$9,FALSE))),"")</f>
        <v>3741.3526551871705</v>
      </c>
      <c r="N51" s="124">
        <f ca="1">IFERROR(IF((VLOOKUP($E51,'Adj NEA Backsheet'!$D$5:$CB$183,N$9,FALSE))="","",(VLOOKUP($E51,'Adj NEA Backsheet'!$D$5:$CB$183,N$9,FALSE))),"")</f>
        <v>3771.6014931669097</v>
      </c>
      <c r="O51" s="175">
        <f ca="1">IFERROR(IF((VLOOKUP($E51,'Adj NEA Backsheet'!$D$5:$CB$183,O$9,FALSE))="","",(VLOOKUP($E51,'Adj NEA Backsheet'!$D$5:$CB$183,O$9,FALSE))),"")</f>
        <v>3486.7337128371428</v>
      </c>
      <c r="P51" s="123">
        <f ca="1">IFERROR(IF((VLOOKUP($E51,'Adj NEA Backsheet'!$D$5:$CB$183,P$9,FALSE))="","",(VLOOKUP($E51,'Adj NEA Backsheet'!$D$5:$CB$183,P$9,FALSE))),"")</f>
        <v>3362.1110402288537</v>
      </c>
      <c r="Q51" s="124">
        <f ca="1">IFERROR(IF((VLOOKUP($E51,'NEA Backsheet'!$D$5:$CB$183,Q$9,FALSE))="","",(VLOOKUP($E51,'NEA Backsheet'!$D$5:$CB$183,Q$9,FALSE))),"")</f>
        <v>3708.4149499245536</v>
      </c>
      <c r="R51" s="236">
        <f ca="1">IFERROR(IF((VLOOKUP($E51,'NEA Backsheet'!$D$5:$CB$183,R$9,FALSE))="","",(VLOOKUP($E51,'NEA Backsheet'!$D$5:$CB$183,R$9,FALSE))),"")</f>
        <v>0</v>
      </c>
    </row>
    <row r="52" spans="1:18" ht="15" customHeight="1" x14ac:dyDescent="0.3">
      <c r="A52" s="57">
        <v>38</v>
      </c>
      <c r="B52" s="98" t="str">
        <f ca="1">IFERROR(IF((VLOOKUP($E52,'Org List'!$AJ$10:$AL$188,3,FALSE))="","",(VLOOKUP($E52,'Org List'!$AJ$10:$AL$188,3,FALSE))),"")</f>
        <v>North of England Commissioning Region</v>
      </c>
      <c r="C52" s="99" t="str">
        <f ca="1">IFERROR(IF((VLOOKUP($E52,'Org List'!$AO$10:$AQ$188,3,FALSE))="","",(VLOOKUP($E52,'Org List'!$AO$10:$AQ$188,3,FALSE))),"")</f>
        <v>North West Region</v>
      </c>
      <c r="D52" s="114" t="str">
        <f ca="1">IFERROR(IF((VLOOKUP($E52,'Org List'!$AT$10:$AV$188,3,FALSE))="","",(VLOOKUP($E52,'Org List'!$AT$10:$AV$188,3,FALSE))),"")</f>
        <v>NHS England North (Greater Manchester)</v>
      </c>
      <c r="E52" s="98" t="str">
        <f t="shared" ca="1" si="1"/>
        <v>E08000001</v>
      </c>
      <c r="F52" s="100" t="str">
        <f ca="1">IF(E52="","",VLOOKUP(E52,'Org List'!$J$9:$K$488,2,0))</f>
        <v>Bolton</v>
      </c>
      <c r="G52" s="121">
        <f ca="1">IFERROR(IF((VLOOKUP($E52,'Adj NEA Backsheet'!$D$5:$CB$183,G$9,FALSE))="","",(VLOOKUP($E52,'Adj NEA Backsheet'!$D$5:$CB$183,G$9,FALSE))),"")</f>
        <v>2841.6204352955888</v>
      </c>
      <c r="H52" s="122">
        <f ca="1">IFERROR(IF((VLOOKUP($E52,'Adj NEA Backsheet'!$D$5:$CB$183,H$9,FALSE))="","",(VLOOKUP($E52,'Adj NEA Backsheet'!$D$5:$CB$183,H$9,FALSE))),"")</f>
        <v>2977.7021977265949</v>
      </c>
      <c r="I52" s="122">
        <f ca="1">IFERROR(IF((VLOOKUP($E52,'Adj NEA Backsheet'!$D$5:$CB$183,I$9,FALSE))="","",(VLOOKUP($E52,'Adj NEA Backsheet'!$D$5:$CB$183,I$9,FALSE))),"")</f>
        <v>3252.3205020838345</v>
      </c>
      <c r="J52" s="123">
        <f ca="1">IFERROR(IF((VLOOKUP($E52,'Adj NEA Backsheet'!$D$5:$CB$183,J$9,FALSE))="","",(VLOOKUP($E52,'Adj NEA Backsheet'!$D$5:$CB$183,J$9,FALSE))),"")</f>
        <v>2905.4142641976428</v>
      </c>
      <c r="K52" s="121">
        <f ca="1">IFERROR(IF((VLOOKUP($E52,'Adj NEA Backsheet'!$D$5:$CB$183,K$9,FALSE))="","",(VLOOKUP($E52,'Adj NEA Backsheet'!$D$5:$CB$183,K$9,FALSE))),"")</f>
        <v>2680.0377937536523</v>
      </c>
      <c r="L52" s="122">
        <f ca="1">IFERROR(IF((VLOOKUP($E52,'Adj NEA Backsheet'!$D$5:$CB$183,L$9,FALSE))="","",(VLOOKUP($E52,'Adj NEA Backsheet'!$D$5:$CB$183,L$9,FALSE))),"")</f>
        <v>2738.9858635193814</v>
      </c>
      <c r="M52" s="122">
        <f ca="1">IFERROR(IF((VLOOKUP($E52,'Adj NEA Backsheet'!$D$5:$CB$183,M$9,FALSE))="","",(VLOOKUP($E52,'Adj NEA Backsheet'!$D$5:$CB$183,M$9,FALSE))),"")</f>
        <v>3024.9525727250934</v>
      </c>
      <c r="N52" s="124">
        <f ca="1">IFERROR(IF((VLOOKUP($E52,'Adj NEA Backsheet'!$D$5:$CB$183,N$9,FALSE))="","",(VLOOKUP($E52,'Adj NEA Backsheet'!$D$5:$CB$183,N$9,FALSE))),"")</f>
        <v>2738.1759550742627</v>
      </c>
      <c r="O52" s="175">
        <f ca="1">IFERROR(IF((VLOOKUP($E52,'Adj NEA Backsheet'!$D$5:$CB$183,O$9,FALSE))="","",(VLOOKUP($E52,'Adj NEA Backsheet'!$D$5:$CB$183,O$9,FALSE))),"")</f>
        <v>2829.86135001806</v>
      </c>
      <c r="P52" s="123">
        <f ca="1">IFERROR(IF((VLOOKUP($E52,'Adj NEA Backsheet'!$D$5:$CB$183,P$9,FALSE))="","",(VLOOKUP($E52,'Adj NEA Backsheet'!$D$5:$CB$183,P$9,FALSE))),"")</f>
        <v>2659.0123594923621</v>
      </c>
      <c r="Q52" s="124">
        <f ca="1">IFERROR(IF((VLOOKUP($E52,'NEA Backsheet'!$D$5:$CB$183,Q$9,FALSE))="","",(VLOOKUP($E52,'NEA Backsheet'!$D$5:$CB$183,Q$9,FALSE))),"")</f>
        <v>2897.725569847411</v>
      </c>
      <c r="R52" s="236">
        <f ca="1">IFERROR(IF((VLOOKUP($E52,'NEA Backsheet'!$D$5:$CB$183,R$9,FALSE))="","",(VLOOKUP($E52,'NEA Backsheet'!$D$5:$CB$183,R$9,FALSE))),"")</f>
        <v>0</v>
      </c>
    </row>
    <row r="53" spans="1:18" ht="15" customHeight="1" x14ac:dyDescent="0.3">
      <c r="A53" s="57">
        <v>39</v>
      </c>
      <c r="B53" s="98" t="str">
        <f ca="1">IFERROR(IF((VLOOKUP($E53,'Org List'!$AJ$10:$AL$188,3,FALSE))="","",(VLOOKUP($E53,'Org List'!$AJ$10:$AL$188,3,FALSE))),"")</f>
        <v>South West England Commissioning Region</v>
      </c>
      <c r="C53" s="99" t="str">
        <f ca="1">IFERROR(IF((VLOOKUP($E53,'Org List'!$AO$10:$AQ$188,3,FALSE))="","",(VLOOKUP($E53,'Org List'!$AO$10:$AQ$188,3,FALSE))),"")</f>
        <v>South West Region</v>
      </c>
      <c r="D53" s="114" t="str">
        <f ca="1">IFERROR(IF((VLOOKUP($E53,'Org List'!$AT$10:$AV$188,3,FALSE))="","",(VLOOKUP($E53,'Org List'!$AT$10:$AV$188,3,FALSE))),"")</f>
        <v>NHS England South West (South West South)</v>
      </c>
      <c r="E53" s="98" t="str">
        <f t="shared" ca="1" si="1"/>
        <v>E06000028 &amp; E06000029</v>
      </c>
      <c r="F53" s="100" t="str">
        <f ca="1">IF(E53="","",VLOOKUP(E53,'Org List'!$J$9:$K$488,2,0))</f>
        <v>Bournemouth &amp; Poole</v>
      </c>
      <c r="G53" s="121">
        <f ca="1">IFERROR(IF((VLOOKUP($E53,'Adj NEA Backsheet'!$D$5:$CB$183,G$9,FALSE))="","",(VLOOKUP($E53,'Adj NEA Backsheet'!$D$5:$CB$183,G$9,FALSE))),"")</f>
        <v>3106.3438230046713</v>
      </c>
      <c r="H53" s="122">
        <f ca="1">IFERROR(IF((VLOOKUP($E53,'Adj NEA Backsheet'!$D$5:$CB$183,H$9,FALSE))="","",(VLOOKUP($E53,'Adj NEA Backsheet'!$D$5:$CB$183,H$9,FALSE))),"")</f>
        <v>3125.6602246830184</v>
      </c>
      <c r="I53" s="122">
        <f ca="1">IFERROR(IF((VLOOKUP($E53,'Adj NEA Backsheet'!$D$5:$CB$183,I$9,FALSE))="","",(VLOOKUP($E53,'Adj NEA Backsheet'!$D$5:$CB$183,I$9,FALSE))),"")</f>
        <v>3225.8390802838203</v>
      </c>
      <c r="J53" s="123">
        <f ca="1">IFERROR(IF((VLOOKUP($E53,'Adj NEA Backsheet'!$D$5:$CB$183,J$9,FALSE))="","",(VLOOKUP($E53,'Adj NEA Backsheet'!$D$5:$CB$183,J$9,FALSE))),"")</f>
        <v>3225.1606968844417</v>
      </c>
      <c r="K53" s="121">
        <f ca="1">IFERROR(IF((VLOOKUP($E53,'Adj NEA Backsheet'!$D$5:$CB$183,K$9,FALSE))="","",(VLOOKUP($E53,'Adj NEA Backsheet'!$D$5:$CB$183,K$9,FALSE))),"")</f>
        <v>3138.9766412113136</v>
      </c>
      <c r="L53" s="122">
        <f ca="1">IFERROR(IF((VLOOKUP($E53,'Adj NEA Backsheet'!$D$5:$CB$183,L$9,FALSE))="","",(VLOOKUP($E53,'Adj NEA Backsheet'!$D$5:$CB$183,L$9,FALSE))),"")</f>
        <v>3162.24104887768</v>
      </c>
      <c r="M53" s="122">
        <f ca="1">IFERROR(IF((VLOOKUP($E53,'Adj NEA Backsheet'!$D$5:$CB$183,M$9,FALSE))="","",(VLOOKUP($E53,'Adj NEA Backsheet'!$D$5:$CB$183,M$9,FALSE))),"")</f>
        <v>3266.0055944350502</v>
      </c>
      <c r="N53" s="124">
        <f ca="1">IFERROR(IF((VLOOKUP($E53,'Adj NEA Backsheet'!$D$5:$CB$183,N$9,FALSE))="","",(VLOOKUP($E53,'Adj NEA Backsheet'!$D$5:$CB$183,N$9,FALSE))),"")</f>
        <v>3172.0489329869679</v>
      </c>
      <c r="O53" s="175">
        <f ca="1">IFERROR(IF((VLOOKUP($E53,'Adj NEA Backsheet'!$D$5:$CB$183,O$9,FALSE))="","",(VLOOKUP($E53,'Adj NEA Backsheet'!$D$5:$CB$183,O$9,FALSE))),"")</f>
        <v>3168.4537031976752</v>
      </c>
      <c r="P53" s="123">
        <f ca="1">IFERROR(IF((VLOOKUP($E53,'Adj NEA Backsheet'!$D$5:$CB$183,P$9,FALSE))="","",(VLOOKUP($E53,'Adj NEA Backsheet'!$D$5:$CB$183,P$9,FALSE))),"")</f>
        <v>3138.3157205389734</v>
      </c>
      <c r="Q53" s="124">
        <f ca="1">IFERROR(IF((VLOOKUP($E53,'NEA Backsheet'!$D$5:$CB$183,Q$9,FALSE))="","",(VLOOKUP($E53,'NEA Backsheet'!$D$5:$CB$183,Q$9,FALSE))),"")</f>
        <v>3417.3564284008967</v>
      </c>
      <c r="R53" s="236">
        <f ca="1">IFERROR(IF((VLOOKUP($E53,'NEA Backsheet'!$D$5:$CB$183,R$9,FALSE))="","",(VLOOKUP($E53,'NEA Backsheet'!$D$5:$CB$183,R$9,FALSE))),"")</f>
        <v>0</v>
      </c>
    </row>
    <row r="54" spans="1:18" ht="15" customHeight="1" x14ac:dyDescent="0.3">
      <c r="A54" s="57">
        <v>40</v>
      </c>
      <c r="B54" s="98" t="str">
        <f ca="1">IFERROR(IF((VLOOKUP($E54,'Org List'!$AJ$10:$AL$188,3,FALSE))="","",(VLOOKUP($E54,'Org List'!$AJ$10:$AL$188,3,FALSE))),"")</f>
        <v>South East England Commissioning Region</v>
      </c>
      <c r="C54" s="99" t="str">
        <f ca="1">IFERROR(IF((VLOOKUP($E54,'Org List'!$AO$10:$AQ$188,3,FALSE))="","",(VLOOKUP($E54,'Org List'!$AO$10:$AQ$188,3,FALSE))),"")</f>
        <v>South East Region</v>
      </c>
      <c r="D54" s="114" t="str">
        <f ca="1">IFERROR(IF((VLOOKUP($E54,'Org List'!$AT$10:$AV$188,3,FALSE))="","",(VLOOKUP($E54,'Org List'!$AT$10:$AV$188,3,FALSE))),"")</f>
        <v>NHS England South East (Hampshire, Isle of Wight and Thames Valley)</v>
      </c>
      <c r="E54" s="98" t="str">
        <f t="shared" ca="1" si="1"/>
        <v>E06000036</v>
      </c>
      <c r="F54" s="100" t="str">
        <f ca="1">IF(E54="","",VLOOKUP(E54,'Org List'!$J$9:$K$488,2,0))</f>
        <v>Bracknell Forest</v>
      </c>
      <c r="G54" s="121">
        <f ca="1">IFERROR(IF((VLOOKUP($E54,'Adj NEA Backsheet'!$D$5:$CB$183,G$9,FALSE))="","",(VLOOKUP($E54,'Adj NEA Backsheet'!$D$5:$CB$183,G$9,FALSE))),"")</f>
        <v>2585.0582869236446</v>
      </c>
      <c r="H54" s="122">
        <f ca="1">IFERROR(IF((VLOOKUP($E54,'Adj NEA Backsheet'!$D$5:$CB$183,H$9,FALSE))="","",(VLOOKUP($E54,'Adj NEA Backsheet'!$D$5:$CB$183,H$9,FALSE))),"")</f>
        <v>2555.707969032434</v>
      </c>
      <c r="I54" s="122">
        <f ca="1">IFERROR(IF((VLOOKUP($E54,'Adj NEA Backsheet'!$D$5:$CB$183,I$9,FALSE))="","",(VLOOKUP($E54,'Adj NEA Backsheet'!$D$5:$CB$183,I$9,FALSE))),"")</f>
        <v>2698.093375583589</v>
      </c>
      <c r="J54" s="123">
        <f ca="1">IFERROR(IF((VLOOKUP($E54,'Adj NEA Backsheet'!$D$5:$CB$183,J$9,FALSE))="","",(VLOOKUP($E54,'Adj NEA Backsheet'!$D$5:$CB$183,J$9,FALSE))),"")</f>
        <v>2648.2380004434376</v>
      </c>
      <c r="K54" s="121">
        <f ca="1">IFERROR(IF((VLOOKUP($E54,'Adj NEA Backsheet'!$D$5:$CB$183,K$9,FALSE))="","",(VLOOKUP($E54,'Adj NEA Backsheet'!$D$5:$CB$183,K$9,FALSE))),"")</f>
        <v>2534.9665810597517</v>
      </c>
      <c r="L54" s="122">
        <f ca="1">IFERROR(IF((VLOOKUP($E54,'Adj NEA Backsheet'!$D$5:$CB$183,L$9,FALSE))="","",(VLOOKUP($E54,'Adj NEA Backsheet'!$D$5:$CB$183,L$9,FALSE))),"")</f>
        <v>2557.3305018469414</v>
      </c>
      <c r="M54" s="122">
        <f ca="1">IFERROR(IF((VLOOKUP($E54,'Adj NEA Backsheet'!$D$5:$CB$183,M$9,FALSE))="","",(VLOOKUP($E54,'Adj NEA Backsheet'!$D$5:$CB$183,M$9,FALSE))),"")</f>
        <v>2710.7884821978405</v>
      </c>
      <c r="N54" s="124">
        <f ca="1">IFERROR(IF((VLOOKUP($E54,'Adj NEA Backsheet'!$D$5:$CB$183,N$9,FALSE))="","",(VLOOKUP($E54,'Adj NEA Backsheet'!$D$5:$CB$183,N$9,FALSE))),"")</f>
        <v>2503.9995184254421</v>
      </c>
      <c r="O54" s="175">
        <f ca="1">IFERROR(IF((VLOOKUP($E54,'Adj NEA Backsheet'!$D$5:$CB$183,O$9,FALSE))="","",(VLOOKUP($E54,'Adj NEA Backsheet'!$D$5:$CB$183,O$9,FALSE))),"")</f>
        <v>2751.2731163941944</v>
      </c>
      <c r="P54" s="123">
        <f ca="1">IFERROR(IF((VLOOKUP($E54,'Adj NEA Backsheet'!$D$5:$CB$183,P$9,FALSE))="","",(VLOOKUP($E54,'Adj NEA Backsheet'!$D$5:$CB$183,P$9,FALSE))),"")</f>
        <v>2711.2201012355381</v>
      </c>
      <c r="Q54" s="124">
        <f ca="1">IFERROR(IF((VLOOKUP($E54,'NEA Backsheet'!$D$5:$CB$183,Q$9,FALSE))="","",(VLOOKUP($E54,'NEA Backsheet'!$D$5:$CB$183,Q$9,FALSE))),"")</f>
        <v>2730.5489345929714</v>
      </c>
      <c r="R54" s="236">
        <f ca="1">IFERROR(IF((VLOOKUP($E54,'NEA Backsheet'!$D$5:$CB$183,R$9,FALSE))="","",(VLOOKUP($E54,'NEA Backsheet'!$D$5:$CB$183,R$9,FALSE))),"")</f>
        <v>0</v>
      </c>
    </row>
    <row r="55" spans="1:18" ht="15" customHeight="1" x14ac:dyDescent="0.3">
      <c r="A55" s="57">
        <v>41</v>
      </c>
      <c r="B55" s="98" t="str">
        <f ca="1">IFERROR(IF((VLOOKUP($E55,'Org List'!$AJ$10:$AL$188,3,FALSE))="","",(VLOOKUP($E55,'Org List'!$AJ$10:$AL$188,3,FALSE))),"")</f>
        <v>North of England Commissioning Region</v>
      </c>
      <c r="C55" s="99" t="str">
        <f ca="1">IFERROR(IF((VLOOKUP($E55,'Org List'!$AO$10:$AQ$188,3,FALSE))="","",(VLOOKUP($E55,'Org List'!$AO$10:$AQ$188,3,FALSE))),"")</f>
        <v>Yorkshire and The Humber Region</v>
      </c>
      <c r="D55" s="114" t="str">
        <f ca="1">IFERROR(IF((VLOOKUP($E55,'Org List'!$AT$10:$AV$188,3,FALSE))="","",(VLOOKUP($E55,'Org List'!$AT$10:$AV$188,3,FALSE))),"")</f>
        <v>NHS England North (Yorkshire And Humber)</v>
      </c>
      <c r="E55" s="98" t="str">
        <f t="shared" ca="1" si="1"/>
        <v>E08000032</v>
      </c>
      <c r="F55" s="100" t="str">
        <f ca="1">IF(E55="","",VLOOKUP(E55,'Org List'!$J$9:$K$488,2,0))</f>
        <v>Bradford</v>
      </c>
      <c r="G55" s="121">
        <f ca="1">IFERROR(IF((VLOOKUP($E55,'Adj NEA Backsheet'!$D$5:$CB$183,G$9,FALSE))="","",(VLOOKUP($E55,'Adj NEA Backsheet'!$D$5:$CB$183,G$9,FALSE))),"")</f>
        <v>3210.5525914319701</v>
      </c>
      <c r="H55" s="122">
        <f ca="1">IFERROR(IF((VLOOKUP($E55,'Adj NEA Backsheet'!$D$5:$CB$183,H$9,FALSE))="","",(VLOOKUP($E55,'Adj NEA Backsheet'!$D$5:$CB$183,H$9,FALSE))),"")</f>
        <v>3247.3982345460768</v>
      </c>
      <c r="I55" s="122">
        <f ca="1">IFERROR(IF((VLOOKUP($E55,'Adj NEA Backsheet'!$D$5:$CB$183,I$9,FALSE))="","",(VLOOKUP($E55,'Adj NEA Backsheet'!$D$5:$CB$183,I$9,FALSE))),"")</f>
        <v>3897.1853989293877</v>
      </c>
      <c r="J55" s="123">
        <f ca="1">IFERROR(IF((VLOOKUP($E55,'Adj NEA Backsheet'!$D$5:$CB$183,J$9,FALSE))="","",(VLOOKUP($E55,'Adj NEA Backsheet'!$D$5:$CB$183,J$9,FALSE))),"")</f>
        <v>3912.0929616497392</v>
      </c>
      <c r="K55" s="121">
        <f ca="1">IFERROR(IF((VLOOKUP($E55,'Adj NEA Backsheet'!$D$5:$CB$183,K$9,FALSE))="","",(VLOOKUP($E55,'Adj NEA Backsheet'!$D$5:$CB$183,K$9,FALSE))),"")</f>
        <v>3131.7211742075106</v>
      </c>
      <c r="L55" s="122">
        <f ca="1">IFERROR(IF((VLOOKUP($E55,'Adj NEA Backsheet'!$D$5:$CB$183,L$9,FALSE))="","",(VLOOKUP($E55,'Adj NEA Backsheet'!$D$5:$CB$183,L$9,FALSE))),"")</f>
        <v>3134.7623253060287</v>
      </c>
      <c r="M55" s="122">
        <f ca="1">IFERROR(IF((VLOOKUP($E55,'Adj NEA Backsheet'!$D$5:$CB$183,M$9,FALSE))="","",(VLOOKUP($E55,'Adj NEA Backsheet'!$D$5:$CB$183,M$9,FALSE))),"")</f>
        <v>3300.2396258726626</v>
      </c>
      <c r="N55" s="124">
        <f ca="1">IFERROR(IF((VLOOKUP($E55,'Adj NEA Backsheet'!$D$5:$CB$183,N$9,FALSE))="","",(VLOOKUP($E55,'Adj NEA Backsheet'!$D$5:$CB$183,N$9,FALSE))),"")</f>
        <v>3199.4367236655598</v>
      </c>
      <c r="O55" s="175">
        <f ca="1">IFERROR(IF((VLOOKUP($E55,'Adj NEA Backsheet'!$D$5:$CB$183,O$9,FALSE))="","",(VLOOKUP($E55,'Adj NEA Backsheet'!$D$5:$CB$183,O$9,FALSE))),"")</f>
        <v>4202.5235369949178</v>
      </c>
      <c r="P55" s="123">
        <f ca="1">IFERROR(IF((VLOOKUP($E55,'Adj NEA Backsheet'!$D$5:$CB$183,P$9,FALSE))="","",(VLOOKUP($E55,'Adj NEA Backsheet'!$D$5:$CB$183,P$9,FALSE))),"")</f>
        <v>3728.4776898548871</v>
      </c>
      <c r="Q55" s="124">
        <f ca="1">IFERROR(IF((VLOOKUP($E55,'NEA Backsheet'!$D$5:$CB$183,Q$9,FALSE))="","",(VLOOKUP($E55,'NEA Backsheet'!$D$5:$CB$183,Q$9,FALSE))),"")</f>
        <v>3948.1888396091631</v>
      </c>
      <c r="R55" s="236">
        <f ca="1">IFERROR(IF((VLOOKUP($E55,'NEA Backsheet'!$D$5:$CB$183,R$9,FALSE))="","",(VLOOKUP($E55,'NEA Backsheet'!$D$5:$CB$183,R$9,FALSE))),"")</f>
        <v>0</v>
      </c>
    </row>
    <row r="56" spans="1:18" ht="15" customHeight="1" x14ac:dyDescent="0.3">
      <c r="A56" s="57">
        <v>42</v>
      </c>
      <c r="B56" s="98" t="str">
        <f ca="1">IFERROR(IF((VLOOKUP($E56,'Org List'!$AJ$10:$AL$188,3,FALSE))="","",(VLOOKUP($E56,'Org List'!$AJ$10:$AL$188,3,FALSE))),"")</f>
        <v>London Commissioning Region</v>
      </c>
      <c r="C56" s="99" t="str">
        <f ca="1">IFERROR(IF((VLOOKUP($E56,'Org List'!$AO$10:$AQ$188,3,FALSE))="","",(VLOOKUP($E56,'Org List'!$AO$10:$AQ$188,3,FALSE))),"")</f>
        <v>London Region</v>
      </c>
      <c r="D56" s="114" t="str">
        <f ca="1">IFERROR(IF((VLOOKUP($E56,'Org List'!$AT$10:$AV$188,3,FALSE))="","",(VLOOKUP($E56,'Org List'!$AT$10:$AV$188,3,FALSE))),"")</f>
        <v>NHS England London</v>
      </c>
      <c r="E56" s="98" t="str">
        <f t="shared" ca="1" si="1"/>
        <v>E09000005</v>
      </c>
      <c r="F56" s="100" t="str">
        <f ca="1">IF(E56="","",VLOOKUP(E56,'Org List'!$J$9:$K$488,2,0))</f>
        <v>Brent</v>
      </c>
      <c r="G56" s="121">
        <f ca="1">IFERROR(IF((VLOOKUP($E56,'Adj NEA Backsheet'!$D$5:$CB$183,G$9,FALSE))="","",(VLOOKUP($E56,'Adj NEA Backsheet'!$D$5:$CB$183,G$9,FALSE))),"")</f>
        <v>2107.76963750298</v>
      </c>
      <c r="H56" s="122">
        <f ca="1">IFERROR(IF((VLOOKUP($E56,'Adj NEA Backsheet'!$D$5:$CB$183,H$9,FALSE))="","",(VLOOKUP($E56,'Adj NEA Backsheet'!$D$5:$CB$183,H$9,FALSE))),"")</f>
        <v>2156.9418778829331</v>
      </c>
      <c r="I56" s="122">
        <f ca="1">IFERROR(IF((VLOOKUP($E56,'Adj NEA Backsheet'!$D$5:$CB$183,I$9,FALSE))="","",(VLOOKUP($E56,'Adj NEA Backsheet'!$D$5:$CB$183,I$9,FALSE))),"")</f>
        <v>2376.3302422761039</v>
      </c>
      <c r="J56" s="123">
        <f ca="1">IFERROR(IF((VLOOKUP($E56,'Adj NEA Backsheet'!$D$5:$CB$183,J$9,FALSE))="","",(VLOOKUP($E56,'Adj NEA Backsheet'!$D$5:$CB$183,J$9,FALSE))),"")</f>
        <v>2454.6629259676192</v>
      </c>
      <c r="K56" s="121">
        <f ca="1">IFERROR(IF((VLOOKUP($E56,'Adj NEA Backsheet'!$D$5:$CB$183,K$9,FALSE))="","",(VLOOKUP($E56,'Adj NEA Backsheet'!$D$5:$CB$183,K$9,FALSE))),"")</f>
        <v>2403.2569066171518</v>
      </c>
      <c r="L56" s="122">
        <f ca="1">IFERROR(IF((VLOOKUP($E56,'Adj NEA Backsheet'!$D$5:$CB$183,L$9,FALSE))="","",(VLOOKUP($E56,'Adj NEA Backsheet'!$D$5:$CB$183,L$9,FALSE))),"")</f>
        <v>2363.4746033677666</v>
      </c>
      <c r="M56" s="122">
        <f ca="1">IFERROR(IF((VLOOKUP($E56,'Adj NEA Backsheet'!$D$5:$CB$183,M$9,FALSE))="","",(VLOOKUP($E56,'Adj NEA Backsheet'!$D$5:$CB$183,M$9,FALSE))),"")</f>
        <v>2428.1262522044899</v>
      </c>
      <c r="N56" s="124">
        <f ca="1">IFERROR(IF((VLOOKUP($E56,'Adj NEA Backsheet'!$D$5:$CB$183,N$9,FALSE))="","",(VLOOKUP($E56,'Adj NEA Backsheet'!$D$5:$CB$183,N$9,FALSE))),"")</f>
        <v>2370.9767087053206</v>
      </c>
      <c r="O56" s="175">
        <f ca="1">IFERROR(IF((VLOOKUP($E56,'Adj NEA Backsheet'!$D$5:$CB$183,O$9,FALSE))="","",(VLOOKUP($E56,'Adj NEA Backsheet'!$D$5:$CB$183,O$9,FALSE))),"")</f>
        <v>2456.1023252937252</v>
      </c>
      <c r="P56" s="123">
        <f ca="1">IFERROR(IF((VLOOKUP($E56,'Adj NEA Backsheet'!$D$5:$CB$183,P$9,FALSE))="","",(VLOOKUP($E56,'Adj NEA Backsheet'!$D$5:$CB$183,P$9,FALSE))),"")</f>
        <v>2536.0000849683724</v>
      </c>
      <c r="Q56" s="124">
        <f ca="1">IFERROR(IF((VLOOKUP($E56,'NEA Backsheet'!$D$5:$CB$183,Q$9,FALSE))="","",(VLOOKUP($E56,'NEA Backsheet'!$D$5:$CB$183,Q$9,FALSE))),"")</f>
        <v>2753.71385229117</v>
      </c>
      <c r="R56" s="236">
        <f ca="1">IFERROR(IF((VLOOKUP($E56,'NEA Backsheet'!$D$5:$CB$183,R$9,FALSE))="","",(VLOOKUP($E56,'NEA Backsheet'!$D$5:$CB$183,R$9,FALSE))),"")</f>
        <v>0</v>
      </c>
    </row>
    <row r="57" spans="1:18" ht="15" customHeight="1" x14ac:dyDescent="0.3">
      <c r="A57" s="57">
        <v>43</v>
      </c>
      <c r="B57" s="98" t="str">
        <f ca="1">IFERROR(IF((VLOOKUP($E57,'Org List'!$AJ$10:$AL$188,3,FALSE))="","",(VLOOKUP($E57,'Org List'!$AJ$10:$AL$188,3,FALSE))),"")</f>
        <v>South East England Commissioning Region</v>
      </c>
      <c r="C57" s="99" t="str">
        <f ca="1">IFERROR(IF((VLOOKUP($E57,'Org List'!$AO$10:$AQ$188,3,FALSE))="","",(VLOOKUP($E57,'Org List'!$AO$10:$AQ$188,3,FALSE))),"")</f>
        <v>South East Region</v>
      </c>
      <c r="D57" s="114" t="str">
        <f ca="1">IFERROR(IF((VLOOKUP($E57,'Org List'!$AT$10:$AV$188,3,FALSE))="","",(VLOOKUP($E57,'Org List'!$AT$10:$AV$188,3,FALSE))),"")</f>
        <v>NHS England South East (Kent, Surrey and Sussex)</v>
      </c>
      <c r="E57" s="98" t="str">
        <f t="shared" ca="1" si="1"/>
        <v>E06000043</v>
      </c>
      <c r="F57" s="100" t="str">
        <f ca="1">IF(E57="","",VLOOKUP(E57,'Org List'!$J$9:$K$488,2,0))</f>
        <v>Brighton and Hove</v>
      </c>
      <c r="G57" s="121">
        <f ca="1">IFERROR(IF((VLOOKUP($E57,'Adj NEA Backsheet'!$D$5:$CB$183,G$9,FALSE))="","",(VLOOKUP($E57,'Adj NEA Backsheet'!$D$5:$CB$183,G$9,FALSE))),"")</f>
        <v>2135.5189015410033</v>
      </c>
      <c r="H57" s="122">
        <f ca="1">IFERROR(IF((VLOOKUP($E57,'Adj NEA Backsheet'!$D$5:$CB$183,H$9,FALSE))="","",(VLOOKUP($E57,'Adj NEA Backsheet'!$D$5:$CB$183,H$9,FALSE))),"")</f>
        <v>2054.0866006276201</v>
      </c>
      <c r="I57" s="122">
        <f ca="1">IFERROR(IF((VLOOKUP($E57,'Adj NEA Backsheet'!$D$5:$CB$183,I$9,FALSE))="","",(VLOOKUP($E57,'Adj NEA Backsheet'!$D$5:$CB$183,I$9,FALSE))),"")</f>
        <v>2039.7961431897631</v>
      </c>
      <c r="J57" s="123">
        <f ca="1">IFERROR(IF((VLOOKUP($E57,'Adj NEA Backsheet'!$D$5:$CB$183,J$9,FALSE))="","",(VLOOKUP($E57,'Adj NEA Backsheet'!$D$5:$CB$183,J$9,FALSE))),"")</f>
        <v>1917.1563620037871</v>
      </c>
      <c r="K57" s="121">
        <f ca="1">IFERROR(IF((VLOOKUP($E57,'Adj NEA Backsheet'!$D$5:$CB$183,K$9,FALSE))="","",(VLOOKUP($E57,'Adj NEA Backsheet'!$D$5:$CB$183,K$9,FALSE))),"")</f>
        <v>2078.8936923148544</v>
      </c>
      <c r="L57" s="122">
        <f ca="1">IFERROR(IF((VLOOKUP($E57,'Adj NEA Backsheet'!$D$5:$CB$183,L$9,FALSE))="","",(VLOOKUP($E57,'Adj NEA Backsheet'!$D$5:$CB$183,L$9,FALSE))),"")</f>
        <v>2060.0039351492683</v>
      </c>
      <c r="M57" s="122">
        <f ca="1">IFERROR(IF((VLOOKUP($E57,'Adj NEA Backsheet'!$D$5:$CB$183,M$9,FALSE))="","",(VLOOKUP($E57,'Adj NEA Backsheet'!$D$5:$CB$183,M$9,FALSE))),"")</f>
        <v>2153.3093382512557</v>
      </c>
      <c r="N57" s="124">
        <f ca="1">IFERROR(IF((VLOOKUP($E57,'Adj NEA Backsheet'!$D$5:$CB$183,N$9,FALSE))="","",(VLOOKUP($E57,'Adj NEA Backsheet'!$D$5:$CB$183,N$9,FALSE))),"")</f>
        <v>2018.8903057631335</v>
      </c>
      <c r="O57" s="175">
        <f ca="1">IFERROR(IF((VLOOKUP($E57,'Adj NEA Backsheet'!$D$5:$CB$183,O$9,FALSE))="","",(VLOOKUP($E57,'Adj NEA Backsheet'!$D$5:$CB$183,O$9,FALSE))),"")</f>
        <v>1937.8197001627329</v>
      </c>
      <c r="P57" s="123">
        <f ca="1">IFERROR(IF((VLOOKUP($E57,'Adj NEA Backsheet'!$D$5:$CB$183,P$9,FALSE))="","",(VLOOKUP($E57,'Adj NEA Backsheet'!$D$5:$CB$183,P$9,FALSE))),"")</f>
        <v>1827.6434056537903</v>
      </c>
      <c r="Q57" s="124">
        <f ca="1">IFERROR(IF((VLOOKUP($E57,'NEA Backsheet'!$D$5:$CB$183,Q$9,FALSE))="","",(VLOOKUP($E57,'NEA Backsheet'!$D$5:$CB$183,Q$9,FALSE))),"")</f>
        <v>1955.7630426773123</v>
      </c>
      <c r="R57" s="236">
        <f ca="1">IFERROR(IF((VLOOKUP($E57,'NEA Backsheet'!$D$5:$CB$183,R$9,FALSE))="","",(VLOOKUP($E57,'NEA Backsheet'!$D$5:$CB$183,R$9,FALSE))),"")</f>
        <v>0</v>
      </c>
    </row>
    <row r="58" spans="1:18" ht="15" customHeight="1" x14ac:dyDescent="0.3">
      <c r="A58" s="57">
        <v>44</v>
      </c>
      <c r="B58" s="98" t="str">
        <f ca="1">IFERROR(IF((VLOOKUP($E58,'Org List'!$AJ$10:$AL$188,3,FALSE))="","",(VLOOKUP($E58,'Org List'!$AJ$10:$AL$188,3,FALSE))),"")</f>
        <v>South West England Commissioning Region</v>
      </c>
      <c r="C58" s="99" t="str">
        <f ca="1">IFERROR(IF((VLOOKUP($E58,'Org List'!$AO$10:$AQ$188,3,FALSE))="","",(VLOOKUP($E58,'Org List'!$AO$10:$AQ$188,3,FALSE))),"")</f>
        <v>South West Region</v>
      </c>
      <c r="D58" s="114" t="str">
        <f ca="1">IFERROR(IF((VLOOKUP($E58,'Org List'!$AT$10:$AV$188,3,FALSE))="","",(VLOOKUP($E58,'Org List'!$AT$10:$AV$188,3,FALSE))),"")</f>
        <v>NHS England South West (South West North)</v>
      </c>
      <c r="E58" s="98" t="str">
        <f t="shared" ca="1" si="1"/>
        <v>E06000023</v>
      </c>
      <c r="F58" s="100" t="str">
        <f ca="1">IF(E58="","",VLOOKUP(E58,'Org List'!$J$9:$K$488,2,0))</f>
        <v>Bristol, City of</v>
      </c>
      <c r="G58" s="121">
        <f ca="1">IFERROR(IF((VLOOKUP($E58,'Adj NEA Backsheet'!$D$5:$CB$183,G$9,FALSE))="","",(VLOOKUP($E58,'Adj NEA Backsheet'!$D$5:$CB$183,G$9,FALSE))),"")</f>
        <v>2455.1192235443887</v>
      </c>
      <c r="H58" s="122">
        <f ca="1">IFERROR(IF((VLOOKUP($E58,'Adj NEA Backsheet'!$D$5:$CB$183,H$9,FALSE))="","",(VLOOKUP($E58,'Adj NEA Backsheet'!$D$5:$CB$183,H$9,FALSE))),"")</f>
        <v>2462.9508934915721</v>
      </c>
      <c r="I58" s="122">
        <f ca="1">IFERROR(IF((VLOOKUP($E58,'Adj NEA Backsheet'!$D$5:$CB$183,I$9,FALSE))="","",(VLOOKUP($E58,'Adj NEA Backsheet'!$D$5:$CB$183,I$9,FALSE))),"")</f>
        <v>2610.588951476896</v>
      </c>
      <c r="J58" s="123">
        <f ca="1">IFERROR(IF((VLOOKUP($E58,'Adj NEA Backsheet'!$D$5:$CB$183,J$9,FALSE))="","",(VLOOKUP($E58,'Adj NEA Backsheet'!$D$5:$CB$183,J$9,FALSE))),"")</f>
        <v>2608.1265344537392</v>
      </c>
      <c r="K58" s="121">
        <f ca="1">IFERROR(IF((VLOOKUP($E58,'Adj NEA Backsheet'!$D$5:$CB$183,K$9,FALSE))="","",(VLOOKUP($E58,'Adj NEA Backsheet'!$D$5:$CB$183,K$9,FALSE))),"")</f>
        <v>2496.8941944994972</v>
      </c>
      <c r="L58" s="122">
        <f ca="1">IFERROR(IF((VLOOKUP($E58,'Adj NEA Backsheet'!$D$5:$CB$183,L$9,FALSE))="","",(VLOOKUP($E58,'Adj NEA Backsheet'!$D$5:$CB$183,L$9,FALSE))),"")</f>
        <v>2543.7847502542568</v>
      </c>
      <c r="M58" s="122">
        <f ca="1">IFERROR(IF((VLOOKUP($E58,'Adj NEA Backsheet'!$D$5:$CB$183,M$9,FALSE))="","",(VLOOKUP($E58,'Adj NEA Backsheet'!$D$5:$CB$183,M$9,FALSE))),"")</f>
        <v>2588.4551635885919</v>
      </c>
      <c r="N58" s="124">
        <f ca="1">IFERROR(IF((VLOOKUP($E58,'Adj NEA Backsheet'!$D$5:$CB$183,N$9,FALSE))="","",(VLOOKUP($E58,'Adj NEA Backsheet'!$D$5:$CB$183,N$9,FALSE))),"")</f>
        <v>2490.0122292626711</v>
      </c>
      <c r="O58" s="175">
        <f ca="1">IFERROR(IF((VLOOKUP($E58,'Adj NEA Backsheet'!$D$5:$CB$183,O$9,FALSE))="","",(VLOOKUP($E58,'Adj NEA Backsheet'!$D$5:$CB$183,O$9,FALSE))),"")</f>
        <v>2620.5479427482087</v>
      </c>
      <c r="P58" s="123">
        <f ca="1">IFERROR(IF((VLOOKUP($E58,'Adj NEA Backsheet'!$D$5:$CB$183,P$9,FALSE))="","",(VLOOKUP($E58,'Adj NEA Backsheet'!$D$5:$CB$183,P$9,FALSE))),"")</f>
        <v>2736.8985997452664</v>
      </c>
      <c r="Q58" s="124">
        <f ca="1">IFERROR(IF((VLOOKUP($E58,'NEA Backsheet'!$D$5:$CB$183,Q$9,FALSE))="","",(VLOOKUP($E58,'NEA Backsheet'!$D$5:$CB$183,Q$9,FALSE))),"")</f>
        <v>2919.1464746902266</v>
      </c>
      <c r="R58" s="236">
        <f ca="1">IFERROR(IF((VLOOKUP($E58,'NEA Backsheet'!$D$5:$CB$183,R$9,FALSE))="","",(VLOOKUP($E58,'NEA Backsheet'!$D$5:$CB$183,R$9,FALSE))),"")</f>
        <v>0</v>
      </c>
    </row>
    <row r="59" spans="1:18" ht="15" customHeight="1" x14ac:dyDescent="0.3">
      <c r="A59" s="57">
        <v>45</v>
      </c>
      <c r="B59" s="98" t="str">
        <f ca="1">IFERROR(IF((VLOOKUP($E59,'Org List'!$AJ$10:$AL$188,3,FALSE))="","",(VLOOKUP($E59,'Org List'!$AJ$10:$AL$188,3,FALSE))),"")</f>
        <v>London Commissioning Region</v>
      </c>
      <c r="C59" s="99" t="str">
        <f ca="1">IFERROR(IF((VLOOKUP($E59,'Org List'!$AO$10:$AQ$188,3,FALSE))="","",(VLOOKUP($E59,'Org List'!$AO$10:$AQ$188,3,FALSE))),"")</f>
        <v>London Region</v>
      </c>
      <c r="D59" s="114" t="str">
        <f ca="1">IFERROR(IF((VLOOKUP($E59,'Org List'!$AT$10:$AV$188,3,FALSE))="","",(VLOOKUP($E59,'Org List'!$AT$10:$AV$188,3,FALSE))),"")</f>
        <v>NHS England London</v>
      </c>
      <c r="E59" s="98" t="str">
        <f t="shared" ca="1" si="1"/>
        <v>E09000006</v>
      </c>
      <c r="F59" s="100" t="str">
        <f ca="1">IF(E59="","",VLOOKUP(E59,'Org List'!$J$9:$K$488,2,0))</f>
        <v>Bromley</v>
      </c>
      <c r="G59" s="121">
        <f ca="1">IFERROR(IF((VLOOKUP($E59,'Adj NEA Backsheet'!$D$5:$CB$183,G$9,FALSE))="","",(VLOOKUP($E59,'Adj NEA Backsheet'!$D$5:$CB$183,G$9,FALSE))),"")</f>
        <v>2123.8541929113067</v>
      </c>
      <c r="H59" s="122">
        <f ca="1">IFERROR(IF((VLOOKUP($E59,'Adj NEA Backsheet'!$D$5:$CB$183,H$9,FALSE))="","",(VLOOKUP($E59,'Adj NEA Backsheet'!$D$5:$CB$183,H$9,FALSE))),"")</f>
        <v>2076.1371572282401</v>
      </c>
      <c r="I59" s="122">
        <f ca="1">IFERROR(IF((VLOOKUP($E59,'Adj NEA Backsheet'!$D$5:$CB$183,I$9,FALSE))="","",(VLOOKUP($E59,'Adj NEA Backsheet'!$D$5:$CB$183,I$9,FALSE))),"")</f>
        <v>2165.0476487295814</v>
      </c>
      <c r="J59" s="123">
        <f ca="1">IFERROR(IF((VLOOKUP($E59,'Adj NEA Backsheet'!$D$5:$CB$183,J$9,FALSE))="","",(VLOOKUP($E59,'Adj NEA Backsheet'!$D$5:$CB$183,J$9,FALSE))),"")</f>
        <v>1961.0581226154513</v>
      </c>
      <c r="K59" s="121">
        <f ca="1">IFERROR(IF((VLOOKUP($E59,'Adj NEA Backsheet'!$D$5:$CB$183,K$9,FALSE))="","",(VLOOKUP($E59,'Adj NEA Backsheet'!$D$5:$CB$183,K$9,FALSE))),"")</f>
        <v>2080.4087067241558</v>
      </c>
      <c r="L59" s="122">
        <f ca="1">IFERROR(IF((VLOOKUP($E59,'Adj NEA Backsheet'!$D$5:$CB$183,L$9,FALSE))="","",(VLOOKUP($E59,'Adj NEA Backsheet'!$D$5:$CB$183,L$9,FALSE))),"")</f>
        <v>2103.4790967731419</v>
      </c>
      <c r="M59" s="122">
        <f ca="1">IFERROR(IF((VLOOKUP($E59,'Adj NEA Backsheet'!$D$5:$CB$183,M$9,FALSE))="","",(VLOOKUP($E59,'Adj NEA Backsheet'!$D$5:$CB$183,M$9,FALSE))),"")</f>
        <v>2103.5379124822557</v>
      </c>
      <c r="N59" s="124">
        <f ca="1">IFERROR(IF((VLOOKUP($E59,'Adj NEA Backsheet'!$D$5:$CB$183,N$9,FALSE))="","",(VLOOKUP($E59,'Adj NEA Backsheet'!$D$5:$CB$183,N$9,FALSE))),"")</f>
        <v>2036.3474976698624</v>
      </c>
      <c r="O59" s="175">
        <f ca="1">IFERROR(IF((VLOOKUP($E59,'Adj NEA Backsheet'!$D$5:$CB$183,O$9,FALSE))="","",(VLOOKUP($E59,'Adj NEA Backsheet'!$D$5:$CB$183,O$9,FALSE))),"")</f>
        <v>2025.5729676488918</v>
      </c>
      <c r="P59" s="123">
        <f ca="1">IFERROR(IF((VLOOKUP($E59,'Adj NEA Backsheet'!$D$5:$CB$183,P$9,FALSE))="","",(VLOOKUP($E59,'Adj NEA Backsheet'!$D$5:$CB$183,P$9,FALSE))),"")</f>
        <v>2045.2932721369777</v>
      </c>
      <c r="Q59" s="124">
        <f ca="1">IFERROR(IF((VLOOKUP($E59,'NEA Backsheet'!$D$5:$CB$183,Q$9,FALSE))="","",(VLOOKUP($E59,'NEA Backsheet'!$D$5:$CB$183,Q$9,FALSE))),"")</f>
        <v>2117.1304097748962</v>
      </c>
      <c r="R59" s="236">
        <f ca="1">IFERROR(IF((VLOOKUP($E59,'NEA Backsheet'!$D$5:$CB$183,R$9,FALSE))="","",(VLOOKUP($E59,'NEA Backsheet'!$D$5:$CB$183,R$9,FALSE))),"")</f>
        <v>0</v>
      </c>
    </row>
    <row r="60" spans="1:18" ht="15" customHeight="1" x14ac:dyDescent="0.3">
      <c r="A60" s="57">
        <v>46</v>
      </c>
      <c r="B60" s="98" t="str">
        <f ca="1">IFERROR(IF((VLOOKUP($E60,'Org List'!$AJ$10:$AL$188,3,FALSE))="","",(VLOOKUP($E60,'Org List'!$AJ$10:$AL$188,3,FALSE))),"")</f>
        <v>South East England Commissioning Region</v>
      </c>
      <c r="C60" s="99" t="str">
        <f ca="1">IFERROR(IF((VLOOKUP($E60,'Org List'!$AO$10:$AQ$188,3,FALSE))="","",(VLOOKUP($E60,'Org List'!$AO$10:$AQ$188,3,FALSE))),"")</f>
        <v>South East Region</v>
      </c>
      <c r="D60" s="114" t="str">
        <f ca="1">IFERROR(IF((VLOOKUP($E60,'Org List'!$AT$10:$AV$188,3,FALSE))="","",(VLOOKUP($E60,'Org List'!$AT$10:$AV$188,3,FALSE))),"")</f>
        <v>NHS England South East (Hampshire, Isle of Wight and Thames Valley)</v>
      </c>
      <c r="E60" s="98" t="str">
        <f t="shared" ca="1" si="1"/>
        <v>E10000002</v>
      </c>
      <c r="F60" s="100" t="str">
        <f ca="1">IF(E60="","",VLOOKUP(E60,'Org List'!$J$9:$K$488,2,0))</f>
        <v>Buckinghamshire</v>
      </c>
      <c r="G60" s="121">
        <f ca="1">IFERROR(IF((VLOOKUP($E60,'Adj NEA Backsheet'!$D$5:$CB$183,G$9,FALSE))="","",(VLOOKUP($E60,'Adj NEA Backsheet'!$D$5:$CB$183,G$9,FALSE))),"")</f>
        <v>2318.3455857182867</v>
      </c>
      <c r="H60" s="122">
        <f ca="1">IFERROR(IF((VLOOKUP($E60,'Adj NEA Backsheet'!$D$5:$CB$183,H$9,FALSE))="","",(VLOOKUP($E60,'Adj NEA Backsheet'!$D$5:$CB$183,H$9,FALSE))),"")</f>
        <v>2282.8735556405591</v>
      </c>
      <c r="I60" s="122">
        <f ca="1">IFERROR(IF((VLOOKUP($E60,'Adj NEA Backsheet'!$D$5:$CB$183,I$9,FALSE))="","",(VLOOKUP($E60,'Adj NEA Backsheet'!$D$5:$CB$183,I$9,FALSE))),"")</f>
        <v>2368.5506368209244</v>
      </c>
      <c r="J60" s="123">
        <f ca="1">IFERROR(IF((VLOOKUP($E60,'Adj NEA Backsheet'!$D$5:$CB$183,J$9,FALSE))="","",(VLOOKUP($E60,'Adj NEA Backsheet'!$D$5:$CB$183,J$9,FALSE))),"")</f>
        <v>2421.031588230102</v>
      </c>
      <c r="K60" s="121">
        <f ca="1">IFERROR(IF((VLOOKUP($E60,'Adj NEA Backsheet'!$D$5:$CB$183,K$9,FALSE))="","",(VLOOKUP($E60,'Adj NEA Backsheet'!$D$5:$CB$183,K$9,FALSE))),"")</f>
        <v>2350.5512236244917</v>
      </c>
      <c r="L60" s="122">
        <f ca="1">IFERROR(IF((VLOOKUP($E60,'Adj NEA Backsheet'!$D$5:$CB$183,L$9,FALSE))="","",(VLOOKUP($E60,'Adj NEA Backsheet'!$D$5:$CB$183,L$9,FALSE))),"")</f>
        <v>2319.2018335735252</v>
      </c>
      <c r="M60" s="122">
        <f ca="1">IFERROR(IF((VLOOKUP($E60,'Adj NEA Backsheet'!$D$5:$CB$183,M$9,FALSE))="","",(VLOOKUP($E60,'Adj NEA Backsheet'!$D$5:$CB$183,M$9,FALSE))),"")</f>
        <v>2448.909355157557</v>
      </c>
      <c r="N60" s="124">
        <f ca="1">IFERROR(IF((VLOOKUP($E60,'Adj NEA Backsheet'!$D$5:$CB$183,N$9,FALSE))="","",(VLOOKUP($E60,'Adj NEA Backsheet'!$D$5:$CB$183,N$9,FALSE))),"")</f>
        <v>2284.1991082536993</v>
      </c>
      <c r="O60" s="175">
        <f ca="1">IFERROR(IF((VLOOKUP($E60,'Adj NEA Backsheet'!$D$5:$CB$183,O$9,FALSE))="","",(VLOOKUP($E60,'Adj NEA Backsheet'!$D$5:$CB$183,O$9,FALSE))),"")</f>
        <v>2618.3607045709814</v>
      </c>
      <c r="P60" s="123">
        <f ca="1">IFERROR(IF((VLOOKUP($E60,'Adj NEA Backsheet'!$D$5:$CB$183,P$9,FALSE))="","",(VLOOKUP($E60,'Adj NEA Backsheet'!$D$5:$CB$183,P$9,FALSE))),"")</f>
        <v>2543.581150012028</v>
      </c>
      <c r="Q60" s="124">
        <f ca="1">IFERROR(IF((VLOOKUP($E60,'NEA Backsheet'!$D$5:$CB$183,Q$9,FALSE))="","",(VLOOKUP($E60,'NEA Backsheet'!$D$5:$CB$183,Q$9,FALSE))),"")</f>
        <v>2799.3173050762007</v>
      </c>
      <c r="R60" s="236">
        <f ca="1">IFERROR(IF((VLOOKUP($E60,'NEA Backsheet'!$D$5:$CB$183,R$9,FALSE))="","",(VLOOKUP($E60,'NEA Backsheet'!$D$5:$CB$183,R$9,FALSE))),"")</f>
        <v>0</v>
      </c>
    </row>
    <row r="61" spans="1:18" ht="15" customHeight="1" x14ac:dyDescent="0.3">
      <c r="A61" s="57">
        <v>47</v>
      </c>
      <c r="B61" s="98" t="str">
        <f ca="1">IFERROR(IF((VLOOKUP($E61,'Org List'!$AJ$10:$AL$188,3,FALSE))="","",(VLOOKUP($E61,'Org List'!$AJ$10:$AL$188,3,FALSE))),"")</f>
        <v>North of England Commissioning Region</v>
      </c>
      <c r="C61" s="99" t="str">
        <f ca="1">IFERROR(IF((VLOOKUP($E61,'Org List'!$AO$10:$AQ$188,3,FALSE))="","",(VLOOKUP($E61,'Org List'!$AO$10:$AQ$188,3,FALSE))),"")</f>
        <v>North West Region</v>
      </c>
      <c r="D61" s="114" t="str">
        <f ca="1">IFERROR(IF((VLOOKUP($E61,'Org List'!$AT$10:$AV$188,3,FALSE))="","",(VLOOKUP($E61,'Org List'!$AT$10:$AV$188,3,FALSE))),"")</f>
        <v>NHS England North (Greater Manchester)</v>
      </c>
      <c r="E61" s="98" t="str">
        <f t="shared" ca="1" si="1"/>
        <v>E08000002</v>
      </c>
      <c r="F61" s="100" t="str">
        <f ca="1">IF(E61="","",VLOOKUP(E61,'Org List'!$J$9:$K$488,2,0))</f>
        <v>Bury</v>
      </c>
      <c r="G61" s="121">
        <f ca="1">IFERROR(IF((VLOOKUP($E61,'Adj NEA Backsheet'!$D$5:$CB$183,G$9,FALSE))="","",(VLOOKUP($E61,'Adj NEA Backsheet'!$D$5:$CB$183,G$9,FALSE))),"")</f>
        <v>2698.4620263245902</v>
      </c>
      <c r="H61" s="122">
        <f ca="1">IFERROR(IF((VLOOKUP($E61,'Adj NEA Backsheet'!$D$5:$CB$183,H$9,FALSE))="","",(VLOOKUP($E61,'Adj NEA Backsheet'!$D$5:$CB$183,H$9,FALSE))),"")</f>
        <v>2806.1913675852452</v>
      </c>
      <c r="I61" s="122">
        <f ca="1">IFERROR(IF((VLOOKUP($E61,'Adj NEA Backsheet'!$D$5:$CB$183,I$9,FALSE))="","",(VLOOKUP($E61,'Adj NEA Backsheet'!$D$5:$CB$183,I$9,FALSE))),"")</f>
        <v>3109.171907798102</v>
      </c>
      <c r="J61" s="123">
        <f ca="1">IFERROR(IF((VLOOKUP($E61,'Adj NEA Backsheet'!$D$5:$CB$183,J$9,FALSE))="","",(VLOOKUP($E61,'Adj NEA Backsheet'!$D$5:$CB$183,J$9,FALSE))),"")</f>
        <v>2976.2613784706541</v>
      </c>
      <c r="K61" s="121">
        <f ca="1">IFERROR(IF((VLOOKUP($E61,'Adj NEA Backsheet'!$D$5:$CB$183,K$9,FALSE))="","",(VLOOKUP($E61,'Adj NEA Backsheet'!$D$5:$CB$183,K$9,FALSE))),"")</f>
        <v>2888.2892146491458</v>
      </c>
      <c r="L61" s="122">
        <f ca="1">IFERROR(IF((VLOOKUP($E61,'Adj NEA Backsheet'!$D$5:$CB$183,L$9,FALSE))="","",(VLOOKUP($E61,'Adj NEA Backsheet'!$D$5:$CB$183,L$9,FALSE))),"")</f>
        <v>2829.071618062721</v>
      </c>
      <c r="M61" s="122">
        <f ca="1">IFERROR(IF((VLOOKUP($E61,'Adj NEA Backsheet'!$D$5:$CB$183,M$9,FALSE))="","",(VLOOKUP($E61,'Adj NEA Backsheet'!$D$5:$CB$183,M$9,FALSE))),"")</f>
        <v>2989.4758340715066</v>
      </c>
      <c r="N61" s="124">
        <f ca="1">IFERROR(IF((VLOOKUP($E61,'Adj NEA Backsheet'!$D$5:$CB$183,N$9,FALSE))="","",(VLOOKUP($E61,'Adj NEA Backsheet'!$D$5:$CB$183,N$9,FALSE))),"")</f>
        <v>2935.7815982758984</v>
      </c>
      <c r="O61" s="175">
        <f ca="1">IFERROR(IF((VLOOKUP($E61,'Adj NEA Backsheet'!$D$5:$CB$183,O$9,FALSE))="","",(VLOOKUP($E61,'Adj NEA Backsheet'!$D$5:$CB$183,O$9,FALSE))),"")</f>
        <v>3128.1639298177538</v>
      </c>
      <c r="P61" s="123">
        <f ca="1">IFERROR(IF((VLOOKUP($E61,'Adj NEA Backsheet'!$D$5:$CB$183,P$9,FALSE))="","",(VLOOKUP($E61,'Adj NEA Backsheet'!$D$5:$CB$183,P$9,FALSE))),"")</f>
        <v>2986.7972777997879</v>
      </c>
      <c r="Q61" s="124">
        <f ca="1">IFERROR(IF((VLOOKUP($E61,'NEA Backsheet'!$D$5:$CB$183,Q$9,FALSE))="","",(VLOOKUP($E61,'NEA Backsheet'!$D$5:$CB$183,Q$9,FALSE))),"")</f>
        <v>3233.1347014191088</v>
      </c>
      <c r="R61" s="236">
        <f ca="1">IFERROR(IF((VLOOKUP($E61,'NEA Backsheet'!$D$5:$CB$183,R$9,FALSE))="","",(VLOOKUP($E61,'NEA Backsheet'!$D$5:$CB$183,R$9,FALSE))),"")</f>
        <v>0</v>
      </c>
    </row>
    <row r="62" spans="1:18" ht="15" customHeight="1" x14ac:dyDescent="0.3">
      <c r="A62" s="57">
        <v>48</v>
      </c>
      <c r="B62" s="98" t="str">
        <f ca="1">IFERROR(IF((VLOOKUP($E62,'Org List'!$AJ$10:$AL$188,3,FALSE))="","",(VLOOKUP($E62,'Org List'!$AJ$10:$AL$188,3,FALSE))),"")</f>
        <v>North of England Commissioning Region</v>
      </c>
      <c r="C62" s="99" t="str">
        <f ca="1">IFERROR(IF((VLOOKUP($E62,'Org List'!$AO$10:$AQ$188,3,FALSE))="","",(VLOOKUP($E62,'Org List'!$AO$10:$AQ$188,3,FALSE))),"")</f>
        <v>Yorkshire and The Humber Region</v>
      </c>
      <c r="D62" s="114" t="str">
        <f ca="1">IFERROR(IF((VLOOKUP($E62,'Org List'!$AT$10:$AV$188,3,FALSE))="","",(VLOOKUP($E62,'Org List'!$AT$10:$AV$188,3,FALSE))),"")</f>
        <v>NHS England North (Yorkshire And Humber)</v>
      </c>
      <c r="E62" s="98" t="str">
        <f t="shared" ca="1" si="1"/>
        <v>E08000033</v>
      </c>
      <c r="F62" s="100" t="str">
        <f ca="1">IF(E62="","",VLOOKUP(E62,'Org List'!$J$9:$K$488,2,0))</f>
        <v>Calderdale</v>
      </c>
      <c r="G62" s="121">
        <f ca="1">IFERROR(IF((VLOOKUP($E62,'Adj NEA Backsheet'!$D$5:$CB$183,G$9,FALSE))="","",(VLOOKUP($E62,'Adj NEA Backsheet'!$D$5:$CB$183,G$9,FALSE))),"")</f>
        <v>3098.9784305243297</v>
      </c>
      <c r="H62" s="122">
        <f ca="1">IFERROR(IF((VLOOKUP($E62,'Adj NEA Backsheet'!$D$5:$CB$183,H$9,FALSE))="","",(VLOOKUP($E62,'Adj NEA Backsheet'!$D$5:$CB$183,H$9,FALSE))),"")</f>
        <v>3297.4725263941623</v>
      </c>
      <c r="I62" s="122">
        <f ca="1">IFERROR(IF((VLOOKUP($E62,'Adj NEA Backsheet'!$D$5:$CB$183,I$9,FALSE))="","",(VLOOKUP($E62,'Adj NEA Backsheet'!$D$5:$CB$183,I$9,FALSE))),"")</f>
        <v>3438.0836803277302</v>
      </c>
      <c r="J62" s="123">
        <f ca="1">IFERROR(IF((VLOOKUP($E62,'Adj NEA Backsheet'!$D$5:$CB$183,J$9,FALSE))="","",(VLOOKUP($E62,'Adj NEA Backsheet'!$D$5:$CB$183,J$9,FALSE))),"")</f>
        <v>3413.3039609298171</v>
      </c>
      <c r="K62" s="121">
        <f ca="1">IFERROR(IF((VLOOKUP($E62,'Adj NEA Backsheet'!$D$5:$CB$183,K$9,FALSE))="","",(VLOOKUP($E62,'Adj NEA Backsheet'!$D$5:$CB$183,K$9,FALSE))),"")</f>
        <v>3082.2334326704845</v>
      </c>
      <c r="L62" s="122">
        <f ca="1">IFERROR(IF((VLOOKUP($E62,'Adj NEA Backsheet'!$D$5:$CB$183,L$9,FALSE))="","",(VLOOKUP($E62,'Adj NEA Backsheet'!$D$5:$CB$183,L$9,FALSE))),"")</f>
        <v>3039.2521996706614</v>
      </c>
      <c r="M62" s="122">
        <f ca="1">IFERROR(IF((VLOOKUP($E62,'Adj NEA Backsheet'!$D$5:$CB$183,M$9,FALSE))="","",(VLOOKUP($E62,'Adj NEA Backsheet'!$D$5:$CB$183,M$9,FALSE))),"")</f>
        <v>3224.6508997997289</v>
      </c>
      <c r="N62" s="124">
        <f ca="1">IFERROR(IF((VLOOKUP($E62,'Adj NEA Backsheet'!$D$5:$CB$183,N$9,FALSE))="","",(VLOOKUP($E62,'Adj NEA Backsheet'!$D$5:$CB$183,N$9,FALSE))),"")</f>
        <v>3084.1210675719476</v>
      </c>
      <c r="O62" s="175">
        <f ca="1">IFERROR(IF((VLOOKUP($E62,'Adj NEA Backsheet'!$D$5:$CB$183,O$9,FALSE))="","",(VLOOKUP($E62,'Adj NEA Backsheet'!$D$5:$CB$183,O$9,FALSE))),"")</f>
        <v>3413.9619236373755</v>
      </c>
      <c r="P62" s="123">
        <f ca="1">IFERROR(IF((VLOOKUP($E62,'Adj NEA Backsheet'!$D$5:$CB$183,P$9,FALSE))="","",(VLOOKUP($E62,'Adj NEA Backsheet'!$D$5:$CB$183,P$9,FALSE))),"")</f>
        <v>3416.9871409628731</v>
      </c>
      <c r="Q62" s="124">
        <f ca="1">IFERROR(IF((VLOOKUP($E62,'NEA Backsheet'!$D$5:$CB$183,Q$9,FALSE))="","",(VLOOKUP($E62,'NEA Backsheet'!$D$5:$CB$183,Q$9,FALSE))),"")</f>
        <v>3577.2565960775769</v>
      </c>
      <c r="R62" s="236">
        <f ca="1">IFERROR(IF((VLOOKUP($E62,'NEA Backsheet'!$D$5:$CB$183,R$9,FALSE))="","",(VLOOKUP($E62,'NEA Backsheet'!$D$5:$CB$183,R$9,FALSE))),"")</f>
        <v>0</v>
      </c>
    </row>
    <row r="63" spans="1:18" ht="15" customHeight="1" x14ac:dyDescent="0.3">
      <c r="A63" s="57">
        <v>49</v>
      </c>
      <c r="B63" s="98" t="str">
        <f ca="1">IFERROR(IF((VLOOKUP($E63,'Org List'!$AJ$10:$AL$188,3,FALSE))="","",(VLOOKUP($E63,'Org List'!$AJ$10:$AL$188,3,FALSE))),"")</f>
        <v>Midlands and East of England Commissioning Region</v>
      </c>
      <c r="C63" s="99" t="str">
        <f ca="1">IFERROR(IF((VLOOKUP($E63,'Org List'!$AO$10:$AQ$188,3,FALSE))="","",(VLOOKUP($E63,'Org List'!$AO$10:$AQ$188,3,FALSE))),"")</f>
        <v>East Region</v>
      </c>
      <c r="D63" s="114" t="str">
        <f ca="1">IFERROR(IF((VLOOKUP($E63,'Org List'!$AT$10:$AV$188,3,FALSE))="","",(VLOOKUP($E63,'Org List'!$AT$10:$AV$188,3,FALSE))),"")</f>
        <v>NHS England Midlands And East (East)</v>
      </c>
      <c r="E63" s="98" t="str">
        <f t="shared" ca="1" si="1"/>
        <v>E10000003</v>
      </c>
      <c r="F63" s="100" t="str">
        <f ca="1">IF(E63="","",VLOOKUP(E63,'Org List'!$J$9:$K$488,2,0))</f>
        <v>Cambridgeshire</v>
      </c>
      <c r="G63" s="121">
        <f ca="1">IFERROR(IF((VLOOKUP($E63,'Adj NEA Backsheet'!$D$5:$CB$183,G$9,FALSE))="","",(VLOOKUP($E63,'Adj NEA Backsheet'!$D$5:$CB$183,G$9,FALSE))),"")</f>
        <v>2488.9497826447596</v>
      </c>
      <c r="H63" s="122">
        <f ca="1">IFERROR(IF((VLOOKUP($E63,'Adj NEA Backsheet'!$D$5:$CB$183,H$9,FALSE))="","",(VLOOKUP($E63,'Adj NEA Backsheet'!$D$5:$CB$183,H$9,FALSE))),"")</f>
        <v>2402.1126382314915</v>
      </c>
      <c r="I63" s="122">
        <f ca="1">IFERROR(IF((VLOOKUP($E63,'Adj NEA Backsheet'!$D$5:$CB$183,I$9,FALSE))="","",(VLOOKUP($E63,'Adj NEA Backsheet'!$D$5:$CB$183,I$9,FALSE))),"")</f>
        <v>2506.9148058863193</v>
      </c>
      <c r="J63" s="123">
        <f ca="1">IFERROR(IF((VLOOKUP($E63,'Adj NEA Backsheet'!$D$5:$CB$183,J$9,FALSE))="","",(VLOOKUP($E63,'Adj NEA Backsheet'!$D$5:$CB$183,J$9,FALSE))),"")</f>
        <v>2457.9462876389098</v>
      </c>
      <c r="K63" s="121">
        <f ca="1">IFERROR(IF((VLOOKUP($E63,'Adj NEA Backsheet'!$D$5:$CB$183,K$9,FALSE))="","",(VLOOKUP($E63,'Adj NEA Backsheet'!$D$5:$CB$183,K$9,FALSE))),"")</f>
        <v>2524.9419222753027</v>
      </c>
      <c r="L63" s="122">
        <f ca="1">IFERROR(IF((VLOOKUP($E63,'Adj NEA Backsheet'!$D$5:$CB$183,L$9,FALSE))="","",(VLOOKUP($E63,'Adj NEA Backsheet'!$D$5:$CB$183,L$9,FALSE))),"")</f>
        <v>2522.3521754963044</v>
      </c>
      <c r="M63" s="122">
        <f ca="1">IFERROR(IF((VLOOKUP($E63,'Adj NEA Backsheet'!$D$5:$CB$183,M$9,FALSE))="","",(VLOOKUP($E63,'Adj NEA Backsheet'!$D$5:$CB$183,M$9,FALSE))),"")</f>
        <v>2626.0748231151065</v>
      </c>
      <c r="N63" s="124">
        <f ca="1">IFERROR(IF((VLOOKUP($E63,'Adj NEA Backsheet'!$D$5:$CB$183,N$9,FALSE))="","",(VLOOKUP($E63,'Adj NEA Backsheet'!$D$5:$CB$183,N$9,FALSE))),"")</f>
        <v>2561.5733702629082</v>
      </c>
      <c r="O63" s="175">
        <f ca="1">IFERROR(IF((VLOOKUP($E63,'Adj NEA Backsheet'!$D$5:$CB$183,O$9,FALSE))="","",(VLOOKUP($E63,'Adj NEA Backsheet'!$D$5:$CB$183,O$9,FALSE))),"")</f>
        <v>2518.1594079007359</v>
      </c>
      <c r="P63" s="123">
        <f ca="1">IFERROR(IF((VLOOKUP($E63,'Adj NEA Backsheet'!$D$5:$CB$183,P$9,FALSE))="","",(VLOOKUP($E63,'Adj NEA Backsheet'!$D$5:$CB$183,P$9,FALSE))),"")</f>
        <v>2502.2445100716809</v>
      </c>
      <c r="Q63" s="124">
        <f ca="1">IFERROR(IF((VLOOKUP($E63,'NEA Backsheet'!$D$5:$CB$183,Q$9,FALSE))="","",(VLOOKUP($E63,'NEA Backsheet'!$D$5:$CB$183,Q$9,FALSE))),"")</f>
        <v>2665.3577307523378</v>
      </c>
      <c r="R63" s="236">
        <f ca="1">IFERROR(IF((VLOOKUP($E63,'NEA Backsheet'!$D$5:$CB$183,R$9,FALSE))="","",(VLOOKUP($E63,'NEA Backsheet'!$D$5:$CB$183,R$9,FALSE))),"")</f>
        <v>0</v>
      </c>
    </row>
    <row r="64" spans="1:18" ht="15" customHeight="1" x14ac:dyDescent="0.3">
      <c r="A64" s="57">
        <v>50</v>
      </c>
      <c r="B64" s="98" t="str">
        <f ca="1">IFERROR(IF((VLOOKUP($E64,'Org List'!$AJ$10:$AL$188,3,FALSE))="","",(VLOOKUP($E64,'Org List'!$AJ$10:$AL$188,3,FALSE))),"")</f>
        <v>London Commissioning Region</v>
      </c>
      <c r="C64" s="99" t="str">
        <f ca="1">IFERROR(IF((VLOOKUP($E64,'Org List'!$AO$10:$AQ$188,3,FALSE))="","",(VLOOKUP($E64,'Org List'!$AO$10:$AQ$188,3,FALSE))),"")</f>
        <v>London Region</v>
      </c>
      <c r="D64" s="114" t="str">
        <f ca="1">IFERROR(IF((VLOOKUP($E64,'Org List'!$AT$10:$AV$188,3,FALSE))="","",(VLOOKUP($E64,'Org List'!$AT$10:$AV$188,3,FALSE))),"")</f>
        <v>NHS England London</v>
      </c>
      <c r="E64" s="98" t="str">
        <f t="shared" ca="1" si="1"/>
        <v>E09000007</v>
      </c>
      <c r="F64" s="100" t="str">
        <f ca="1">IF(E64="","",VLOOKUP(E64,'Org List'!$J$9:$K$488,2,0))</f>
        <v>Camden</v>
      </c>
      <c r="G64" s="121">
        <f ca="1">IFERROR(IF((VLOOKUP($E64,'Adj NEA Backsheet'!$D$5:$CB$183,G$9,FALSE))="","",(VLOOKUP($E64,'Adj NEA Backsheet'!$D$5:$CB$183,G$9,FALSE))),"")</f>
        <v>1758.7988742126797</v>
      </c>
      <c r="H64" s="122">
        <f ca="1">IFERROR(IF((VLOOKUP($E64,'Adj NEA Backsheet'!$D$5:$CB$183,H$9,FALSE))="","",(VLOOKUP($E64,'Adj NEA Backsheet'!$D$5:$CB$183,H$9,FALSE))),"")</f>
        <v>1688.2073117242428</v>
      </c>
      <c r="I64" s="122">
        <f ca="1">IFERROR(IF((VLOOKUP($E64,'Adj NEA Backsheet'!$D$5:$CB$183,I$9,FALSE))="","",(VLOOKUP($E64,'Adj NEA Backsheet'!$D$5:$CB$183,I$9,FALSE))),"")</f>
        <v>1726.2901419521918</v>
      </c>
      <c r="J64" s="123">
        <f ca="1">IFERROR(IF((VLOOKUP($E64,'Adj NEA Backsheet'!$D$5:$CB$183,J$9,FALSE))="","",(VLOOKUP($E64,'Adj NEA Backsheet'!$D$5:$CB$183,J$9,FALSE))),"")</f>
        <v>1643.5029102426308</v>
      </c>
      <c r="K64" s="121">
        <f ca="1">IFERROR(IF((VLOOKUP($E64,'Adj NEA Backsheet'!$D$5:$CB$183,K$9,FALSE))="","",(VLOOKUP($E64,'Adj NEA Backsheet'!$D$5:$CB$183,K$9,FALSE))),"")</f>
        <v>1729.0003999996015</v>
      </c>
      <c r="L64" s="122">
        <f ca="1">IFERROR(IF((VLOOKUP($E64,'Adj NEA Backsheet'!$D$5:$CB$183,L$9,FALSE))="","",(VLOOKUP($E64,'Adj NEA Backsheet'!$D$5:$CB$183,L$9,FALSE))),"")</f>
        <v>1746.1900649405463</v>
      </c>
      <c r="M64" s="122">
        <f ca="1">IFERROR(IF((VLOOKUP($E64,'Adj NEA Backsheet'!$D$5:$CB$183,M$9,FALSE))="","",(VLOOKUP($E64,'Adj NEA Backsheet'!$D$5:$CB$183,M$9,FALSE))),"")</f>
        <v>1764.5359923581134</v>
      </c>
      <c r="N64" s="124">
        <f ca="1">IFERROR(IF((VLOOKUP($E64,'Adj NEA Backsheet'!$D$5:$CB$183,N$9,FALSE))="","",(VLOOKUP($E64,'Adj NEA Backsheet'!$D$5:$CB$183,N$9,FALSE))),"")</f>
        <v>1697.8488401424033</v>
      </c>
      <c r="O64" s="175">
        <f ca="1">IFERROR(IF((VLOOKUP($E64,'Adj NEA Backsheet'!$D$5:$CB$183,O$9,FALSE))="","",(VLOOKUP($E64,'Adj NEA Backsheet'!$D$5:$CB$183,O$9,FALSE))),"")</f>
        <v>1678.2649007310201</v>
      </c>
      <c r="P64" s="123">
        <f ca="1">IFERROR(IF((VLOOKUP($E64,'Adj NEA Backsheet'!$D$5:$CB$183,P$9,FALSE))="","",(VLOOKUP($E64,'Adj NEA Backsheet'!$D$5:$CB$183,P$9,FALSE))),"")</f>
        <v>1685.4159511256969</v>
      </c>
      <c r="Q64" s="124">
        <f ca="1">IFERROR(IF((VLOOKUP($E64,'NEA Backsheet'!$D$5:$CB$183,Q$9,FALSE))="","",(VLOOKUP($E64,'NEA Backsheet'!$D$5:$CB$183,Q$9,FALSE))),"")</f>
        <v>1839.5184557836958</v>
      </c>
      <c r="R64" s="236">
        <f ca="1">IFERROR(IF((VLOOKUP($E64,'NEA Backsheet'!$D$5:$CB$183,R$9,FALSE))="","",(VLOOKUP($E64,'NEA Backsheet'!$D$5:$CB$183,R$9,FALSE))),"")</f>
        <v>0</v>
      </c>
    </row>
    <row r="65" spans="1:18" ht="15" customHeight="1" x14ac:dyDescent="0.3">
      <c r="A65" s="57">
        <v>51</v>
      </c>
      <c r="B65" s="98" t="str">
        <f ca="1">IFERROR(IF((VLOOKUP($E65,'Org List'!$AJ$10:$AL$188,3,FALSE))="","",(VLOOKUP($E65,'Org List'!$AJ$10:$AL$188,3,FALSE))),"")</f>
        <v>Midlands and East of England Commissioning Region</v>
      </c>
      <c r="C65" s="99" t="str">
        <f ca="1">IFERROR(IF((VLOOKUP($E65,'Org List'!$AO$10:$AQ$188,3,FALSE))="","",(VLOOKUP($E65,'Org List'!$AO$10:$AQ$188,3,FALSE))),"")</f>
        <v>East Region</v>
      </c>
      <c r="D65" s="114" t="str">
        <f ca="1">IFERROR(IF((VLOOKUP($E65,'Org List'!$AT$10:$AV$188,3,FALSE))="","",(VLOOKUP($E65,'Org List'!$AT$10:$AV$188,3,FALSE))),"")</f>
        <v>NHS England Midlands And East (Central Midlands)</v>
      </c>
      <c r="E65" s="98" t="str">
        <f t="shared" ca="1" si="1"/>
        <v>E06000056</v>
      </c>
      <c r="F65" s="100" t="str">
        <f ca="1">IF(E65="","",VLOOKUP(E65,'Org List'!$J$9:$K$488,2,0))</f>
        <v>Central Bedfordshire</v>
      </c>
      <c r="G65" s="121">
        <f ca="1">IFERROR(IF((VLOOKUP($E65,'Adj NEA Backsheet'!$D$5:$CB$183,G$9,FALSE))="","",(VLOOKUP($E65,'Adj NEA Backsheet'!$D$5:$CB$183,G$9,FALSE))),"")</f>
        <v>2651.4640544036592</v>
      </c>
      <c r="H65" s="122">
        <f ca="1">IFERROR(IF((VLOOKUP($E65,'Adj NEA Backsheet'!$D$5:$CB$183,H$9,FALSE))="","",(VLOOKUP($E65,'Adj NEA Backsheet'!$D$5:$CB$183,H$9,FALSE))),"")</f>
        <v>2569.4014274120545</v>
      </c>
      <c r="I65" s="122">
        <f ca="1">IFERROR(IF((VLOOKUP($E65,'Adj NEA Backsheet'!$D$5:$CB$183,I$9,FALSE))="","",(VLOOKUP($E65,'Adj NEA Backsheet'!$D$5:$CB$183,I$9,FALSE))),"")</f>
        <v>2668.5376014116346</v>
      </c>
      <c r="J65" s="123">
        <f ca="1">IFERROR(IF((VLOOKUP($E65,'Adj NEA Backsheet'!$D$5:$CB$183,J$9,FALSE))="","",(VLOOKUP($E65,'Adj NEA Backsheet'!$D$5:$CB$183,J$9,FALSE))),"")</f>
        <v>2625.5736747440606</v>
      </c>
      <c r="K65" s="121">
        <f ca="1">IFERROR(IF((VLOOKUP($E65,'Adj NEA Backsheet'!$D$5:$CB$183,K$9,FALSE))="","",(VLOOKUP($E65,'Adj NEA Backsheet'!$D$5:$CB$183,K$9,FALSE))),"")</f>
        <v>2703.9736757432083</v>
      </c>
      <c r="L65" s="122">
        <f ca="1">IFERROR(IF((VLOOKUP($E65,'Adj NEA Backsheet'!$D$5:$CB$183,L$9,FALSE))="","",(VLOOKUP($E65,'Adj NEA Backsheet'!$D$5:$CB$183,L$9,FALSE))),"")</f>
        <v>2603.6225040285581</v>
      </c>
      <c r="M65" s="122">
        <f ca="1">IFERROR(IF((VLOOKUP($E65,'Adj NEA Backsheet'!$D$5:$CB$183,M$9,FALSE))="","",(VLOOKUP($E65,'Adj NEA Backsheet'!$D$5:$CB$183,M$9,FALSE))),"")</f>
        <v>2752.6118278925928</v>
      </c>
      <c r="N65" s="124">
        <f ca="1">IFERROR(IF((VLOOKUP($E65,'Adj NEA Backsheet'!$D$5:$CB$183,N$9,FALSE))="","",(VLOOKUP($E65,'Adj NEA Backsheet'!$D$5:$CB$183,N$9,FALSE))),"")</f>
        <v>2709.5725636687362</v>
      </c>
      <c r="O65" s="175">
        <f ca="1">IFERROR(IF((VLOOKUP($E65,'Adj NEA Backsheet'!$D$5:$CB$183,O$9,FALSE))="","",(VLOOKUP($E65,'Adj NEA Backsheet'!$D$5:$CB$183,O$9,FALSE))),"")</f>
        <v>2609.4678469681094</v>
      </c>
      <c r="P65" s="123">
        <f ca="1">IFERROR(IF((VLOOKUP($E65,'Adj NEA Backsheet'!$D$5:$CB$183,P$9,FALSE))="","",(VLOOKUP($E65,'Adj NEA Backsheet'!$D$5:$CB$183,P$9,FALSE))),"")</f>
        <v>2609.6703462110736</v>
      </c>
      <c r="Q65" s="124">
        <f ca="1">IFERROR(IF((VLOOKUP($E65,'NEA Backsheet'!$D$5:$CB$183,Q$9,FALSE))="","",(VLOOKUP($E65,'NEA Backsheet'!$D$5:$CB$183,Q$9,FALSE))),"")</f>
        <v>2841.0833019498132</v>
      </c>
      <c r="R65" s="236">
        <f ca="1">IFERROR(IF((VLOOKUP($E65,'NEA Backsheet'!$D$5:$CB$183,R$9,FALSE))="","",(VLOOKUP($E65,'NEA Backsheet'!$D$5:$CB$183,R$9,FALSE))),"")</f>
        <v>0</v>
      </c>
    </row>
    <row r="66" spans="1:18" ht="15" customHeight="1" x14ac:dyDescent="0.3">
      <c r="A66" s="57">
        <v>52</v>
      </c>
      <c r="B66" s="98" t="str">
        <f ca="1">IFERROR(IF((VLOOKUP($E66,'Org List'!$AJ$10:$AL$188,3,FALSE))="","",(VLOOKUP($E66,'Org List'!$AJ$10:$AL$188,3,FALSE))),"")</f>
        <v>North of England Commissioning Region</v>
      </c>
      <c r="C66" s="99" t="str">
        <f ca="1">IFERROR(IF((VLOOKUP($E66,'Org List'!$AO$10:$AQ$188,3,FALSE))="","",(VLOOKUP($E66,'Org List'!$AO$10:$AQ$188,3,FALSE))),"")</f>
        <v>North West Region</v>
      </c>
      <c r="D66" s="114" t="str">
        <f ca="1">IFERROR(IF((VLOOKUP($E66,'Org List'!$AT$10:$AV$188,3,FALSE))="","",(VLOOKUP($E66,'Org List'!$AT$10:$AV$188,3,FALSE))),"")</f>
        <v>NHS England North (Cheshire And Merseyside)</v>
      </c>
      <c r="E66" s="98" t="str">
        <f t="shared" ca="1" si="1"/>
        <v>E06000049</v>
      </c>
      <c r="F66" s="100" t="str">
        <f ca="1">IF(E66="","",VLOOKUP(E66,'Org List'!$J$9:$K$488,2,0))</f>
        <v>Cheshire East</v>
      </c>
      <c r="G66" s="121">
        <f ca="1">IFERROR(IF((VLOOKUP($E66,'Adj NEA Backsheet'!$D$5:$CB$183,G$9,FALSE))="","",(VLOOKUP($E66,'Adj NEA Backsheet'!$D$5:$CB$183,G$9,FALSE))),"")</f>
        <v>2834.7336283348318</v>
      </c>
      <c r="H66" s="122">
        <f ca="1">IFERROR(IF((VLOOKUP($E66,'Adj NEA Backsheet'!$D$5:$CB$183,H$9,FALSE))="","",(VLOOKUP($E66,'Adj NEA Backsheet'!$D$5:$CB$183,H$9,FALSE))),"")</f>
        <v>2779.0215267474641</v>
      </c>
      <c r="I66" s="122">
        <f ca="1">IFERROR(IF((VLOOKUP($E66,'Adj NEA Backsheet'!$D$5:$CB$183,I$9,FALSE))="","",(VLOOKUP($E66,'Adj NEA Backsheet'!$D$5:$CB$183,I$9,FALSE))),"")</f>
        <v>2950.4189007538453</v>
      </c>
      <c r="J66" s="123">
        <f ca="1">IFERROR(IF((VLOOKUP($E66,'Adj NEA Backsheet'!$D$5:$CB$183,J$9,FALSE))="","",(VLOOKUP($E66,'Adj NEA Backsheet'!$D$5:$CB$183,J$9,FALSE))),"")</f>
        <v>2891.3262705312704</v>
      </c>
      <c r="K66" s="121">
        <f ca="1">IFERROR(IF((VLOOKUP($E66,'Adj NEA Backsheet'!$D$5:$CB$183,K$9,FALSE))="","",(VLOOKUP($E66,'Adj NEA Backsheet'!$D$5:$CB$183,K$9,FALSE))),"")</f>
        <v>2778.3180550121738</v>
      </c>
      <c r="L66" s="122">
        <f ca="1">IFERROR(IF((VLOOKUP($E66,'Adj NEA Backsheet'!$D$5:$CB$183,L$9,FALSE))="","",(VLOOKUP($E66,'Adj NEA Backsheet'!$D$5:$CB$183,L$9,FALSE))),"")</f>
        <v>2775.5585418151459</v>
      </c>
      <c r="M66" s="122">
        <f ca="1">IFERROR(IF((VLOOKUP($E66,'Adj NEA Backsheet'!$D$5:$CB$183,M$9,FALSE))="","",(VLOOKUP($E66,'Adj NEA Backsheet'!$D$5:$CB$183,M$9,FALSE))),"")</f>
        <v>2873.74679388799</v>
      </c>
      <c r="N66" s="124">
        <f ca="1">IFERROR(IF((VLOOKUP($E66,'Adj NEA Backsheet'!$D$5:$CB$183,N$9,FALSE))="","",(VLOOKUP($E66,'Adj NEA Backsheet'!$D$5:$CB$183,N$9,FALSE))),"")</f>
        <v>3003.9125621151552</v>
      </c>
      <c r="O66" s="175">
        <f ca="1">IFERROR(IF((VLOOKUP($E66,'Adj NEA Backsheet'!$D$5:$CB$183,O$9,FALSE))="","",(VLOOKUP($E66,'Adj NEA Backsheet'!$D$5:$CB$183,O$9,FALSE))),"")</f>
        <v>2909.8131349098257</v>
      </c>
      <c r="P66" s="123">
        <f ca="1">IFERROR(IF((VLOOKUP($E66,'Adj NEA Backsheet'!$D$5:$CB$183,P$9,FALSE))="","",(VLOOKUP($E66,'Adj NEA Backsheet'!$D$5:$CB$183,P$9,FALSE))),"")</f>
        <v>2890.4343521054134</v>
      </c>
      <c r="Q66" s="124">
        <f ca="1">IFERROR(IF((VLOOKUP($E66,'NEA Backsheet'!$D$5:$CB$183,Q$9,FALSE))="","",(VLOOKUP($E66,'NEA Backsheet'!$D$5:$CB$183,Q$9,FALSE))),"")</f>
        <v>3109.7672594353617</v>
      </c>
      <c r="R66" s="236">
        <f ca="1">IFERROR(IF((VLOOKUP($E66,'NEA Backsheet'!$D$5:$CB$183,R$9,FALSE))="","",(VLOOKUP($E66,'NEA Backsheet'!$D$5:$CB$183,R$9,FALSE))),"")</f>
        <v>0</v>
      </c>
    </row>
    <row r="67" spans="1:18" ht="15" customHeight="1" x14ac:dyDescent="0.3">
      <c r="A67" s="57">
        <v>53</v>
      </c>
      <c r="B67" s="98" t="str">
        <f ca="1">IFERROR(IF((VLOOKUP($E67,'Org List'!$AJ$10:$AL$188,3,FALSE))="","",(VLOOKUP($E67,'Org List'!$AJ$10:$AL$188,3,FALSE))),"")</f>
        <v>North of England Commissioning Region</v>
      </c>
      <c r="C67" s="99" t="str">
        <f ca="1">IFERROR(IF((VLOOKUP($E67,'Org List'!$AO$10:$AQ$188,3,FALSE))="","",(VLOOKUP($E67,'Org List'!$AO$10:$AQ$188,3,FALSE))),"")</f>
        <v>North West Region</v>
      </c>
      <c r="D67" s="114" t="str">
        <f ca="1">IFERROR(IF((VLOOKUP($E67,'Org List'!$AT$10:$AV$188,3,FALSE))="","",(VLOOKUP($E67,'Org List'!$AT$10:$AV$188,3,FALSE))),"")</f>
        <v>NHS England North (Cheshire And Merseyside)</v>
      </c>
      <c r="E67" s="98" t="str">
        <f t="shared" ca="1" si="1"/>
        <v>E06000050</v>
      </c>
      <c r="F67" s="100" t="str">
        <f ca="1">IF(E67="","",VLOOKUP(E67,'Org List'!$J$9:$K$488,2,0))</f>
        <v>Cheshire West and Chester</v>
      </c>
      <c r="G67" s="121">
        <f ca="1">IFERROR(IF((VLOOKUP($E67,'Adj NEA Backsheet'!$D$5:$CB$183,G$9,FALSE))="","",(VLOOKUP($E67,'Adj NEA Backsheet'!$D$5:$CB$183,G$9,FALSE))),"")</f>
        <v>3039.0020932968996</v>
      </c>
      <c r="H67" s="122">
        <f ca="1">IFERROR(IF((VLOOKUP($E67,'Adj NEA Backsheet'!$D$5:$CB$183,H$9,FALSE))="","",(VLOOKUP($E67,'Adj NEA Backsheet'!$D$5:$CB$183,H$9,FALSE))),"")</f>
        <v>3042.4371066819394</v>
      </c>
      <c r="I67" s="122">
        <f ca="1">IFERROR(IF((VLOOKUP($E67,'Adj NEA Backsheet'!$D$5:$CB$183,I$9,FALSE))="","",(VLOOKUP($E67,'Adj NEA Backsheet'!$D$5:$CB$183,I$9,FALSE))),"")</f>
        <v>3194.7634315469431</v>
      </c>
      <c r="J67" s="123">
        <f ca="1">IFERROR(IF((VLOOKUP($E67,'Adj NEA Backsheet'!$D$5:$CB$183,J$9,FALSE))="","",(VLOOKUP($E67,'Adj NEA Backsheet'!$D$5:$CB$183,J$9,FALSE))),"")</f>
        <v>3197.6446767999969</v>
      </c>
      <c r="K67" s="121">
        <f ca="1">IFERROR(IF((VLOOKUP($E67,'Adj NEA Backsheet'!$D$5:$CB$183,K$9,FALSE))="","",(VLOOKUP($E67,'Adj NEA Backsheet'!$D$5:$CB$183,K$9,FALSE))),"")</f>
        <v>3077.579346022862</v>
      </c>
      <c r="L67" s="122">
        <f ca="1">IFERROR(IF((VLOOKUP($E67,'Adj NEA Backsheet'!$D$5:$CB$183,L$9,FALSE))="","",(VLOOKUP($E67,'Adj NEA Backsheet'!$D$5:$CB$183,L$9,FALSE))),"")</f>
        <v>3184.1774022673831</v>
      </c>
      <c r="M67" s="122">
        <f ca="1">IFERROR(IF((VLOOKUP($E67,'Adj NEA Backsheet'!$D$5:$CB$183,M$9,FALSE))="","",(VLOOKUP($E67,'Adj NEA Backsheet'!$D$5:$CB$183,M$9,FALSE))),"")</f>
        <v>3194.6839435554216</v>
      </c>
      <c r="N67" s="124">
        <f ca="1">IFERROR(IF((VLOOKUP($E67,'Adj NEA Backsheet'!$D$5:$CB$183,N$9,FALSE))="","",(VLOOKUP($E67,'Adj NEA Backsheet'!$D$5:$CB$183,N$9,FALSE))),"")</f>
        <v>3123.7594734179397</v>
      </c>
      <c r="O67" s="175">
        <f ca="1">IFERROR(IF((VLOOKUP($E67,'Adj NEA Backsheet'!$D$5:$CB$183,O$9,FALSE))="","",(VLOOKUP($E67,'Adj NEA Backsheet'!$D$5:$CB$183,O$9,FALSE))),"")</f>
        <v>3162.3874679018372</v>
      </c>
      <c r="P67" s="123">
        <f ca="1">IFERROR(IF((VLOOKUP($E67,'Adj NEA Backsheet'!$D$5:$CB$183,P$9,FALSE))="","",(VLOOKUP($E67,'Adj NEA Backsheet'!$D$5:$CB$183,P$9,FALSE))),"")</f>
        <v>3214.3670392508088</v>
      </c>
      <c r="Q67" s="124">
        <f ca="1">IFERROR(IF((VLOOKUP($E67,'NEA Backsheet'!$D$5:$CB$183,Q$9,FALSE))="","",(VLOOKUP($E67,'NEA Backsheet'!$D$5:$CB$183,Q$9,FALSE))),"")</f>
        <v>3419.70388912095</v>
      </c>
      <c r="R67" s="236">
        <f ca="1">IFERROR(IF((VLOOKUP($E67,'NEA Backsheet'!$D$5:$CB$183,R$9,FALSE))="","",(VLOOKUP($E67,'NEA Backsheet'!$D$5:$CB$183,R$9,FALSE))),"")</f>
        <v>0</v>
      </c>
    </row>
    <row r="68" spans="1:18" ht="15" customHeight="1" x14ac:dyDescent="0.3">
      <c r="A68" s="57">
        <v>54</v>
      </c>
      <c r="B68" s="98" t="str">
        <f ca="1">IFERROR(IF((VLOOKUP($E68,'Org List'!$AJ$10:$AL$188,3,FALSE))="","",(VLOOKUP($E68,'Org List'!$AJ$10:$AL$188,3,FALSE))),"")</f>
        <v>London Commissioning Region</v>
      </c>
      <c r="C68" s="99" t="str">
        <f ca="1">IFERROR(IF((VLOOKUP($E68,'Org List'!$AO$10:$AQ$188,3,FALSE))="","",(VLOOKUP($E68,'Org List'!$AO$10:$AQ$188,3,FALSE))),"")</f>
        <v>London Region</v>
      </c>
      <c r="D68" s="114" t="str">
        <f ca="1">IFERROR(IF((VLOOKUP($E68,'Org List'!$AT$10:$AV$188,3,FALSE))="","",(VLOOKUP($E68,'Org List'!$AT$10:$AV$188,3,FALSE))),"")</f>
        <v>NHS England London</v>
      </c>
      <c r="E68" s="98" t="str">
        <f t="shared" ca="1" si="1"/>
        <v>E09000001</v>
      </c>
      <c r="F68" s="100" t="str">
        <f ca="1">IF(E68="","",VLOOKUP(E68,'Org List'!$J$9:$K$488,2,0))</f>
        <v>City of London</v>
      </c>
      <c r="G68" s="121">
        <f ca="1">IFERROR(IF((VLOOKUP($E68,'Adj NEA Backsheet'!$D$5:$CB$183,G$9,FALSE))="","",(VLOOKUP($E68,'Adj NEA Backsheet'!$D$5:$CB$183,G$9,FALSE))),"")</f>
        <v>1859.1938697088985</v>
      </c>
      <c r="H68" s="122">
        <f ca="1">IFERROR(IF((VLOOKUP($E68,'Adj NEA Backsheet'!$D$5:$CB$183,H$9,FALSE))="","",(VLOOKUP($E68,'Adj NEA Backsheet'!$D$5:$CB$183,H$9,FALSE))),"")</f>
        <v>1803.0094680552875</v>
      </c>
      <c r="I68" s="122">
        <f ca="1">IFERROR(IF((VLOOKUP($E68,'Adj NEA Backsheet'!$D$5:$CB$183,I$9,FALSE))="","",(VLOOKUP($E68,'Adj NEA Backsheet'!$D$5:$CB$183,I$9,FALSE))),"")</f>
        <v>1932.8884052757512</v>
      </c>
      <c r="J68" s="123">
        <f ca="1">IFERROR(IF((VLOOKUP($E68,'Adj NEA Backsheet'!$D$5:$CB$183,J$9,FALSE))="","",(VLOOKUP($E68,'Adj NEA Backsheet'!$D$5:$CB$183,J$9,FALSE))),"")</f>
        <v>2187.4777651996037</v>
      </c>
      <c r="K68" s="121">
        <f ca="1">IFERROR(IF((VLOOKUP($E68,'Adj NEA Backsheet'!$D$5:$CB$183,K$9,FALSE))="","",(VLOOKUP($E68,'Adj NEA Backsheet'!$D$5:$CB$183,K$9,FALSE))),"")</f>
        <v>2161.2472133045767</v>
      </c>
      <c r="L68" s="122">
        <f ca="1">IFERROR(IF((VLOOKUP($E68,'Adj NEA Backsheet'!$D$5:$CB$183,L$9,FALSE))="","",(VLOOKUP($E68,'Adj NEA Backsheet'!$D$5:$CB$183,L$9,FALSE))),"")</f>
        <v>2130.5430972382505</v>
      </c>
      <c r="M68" s="122">
        <f ca="1">IFERROR(IF((VLOOKUP($E68,'Adj NEA Backsheet'!$D$5:$CB$183,M$9,FALSE))="","",(VLOOKUP($E68,'Adj NEA Backsheet'!$D$5:$CB$183,M$9,FALSE))),"")</f>
        <v>2229.2132343923431</v>
      </c>
      <c r="N68" s="124">
        <f ca="1">IFERROR(IF((VLOOKUP($E68,'Adj NEA Backsheet'!$D$5:$CB$183,N$9,FALSE))="","",(VLOOKUP($E68,'Adj NEA Backsheet'!$D$5:$CB$183,N$9,FALSE))),"")</f>
        <v>2213.1514668298923</v>
      </c>
      <c r="O68" s="175">
        <f ca="1">IFERROR(IF((VLOOKUP($E68,'Adj NEA Backsheet'!$D$5:$CB$183,O$9,FALSE))="","",(VLOOKUP($E68,'Adj NEA Backsheet'!$D$5:$CB$183,O$9,FALSE))),"")</f>
        <v>2202.9654580792703</v>
      </c>
      <c r="P68" s="123">
        <f ca="1">IFERROR(IF((VLOOKUP($E68,'Adj NEA Backsheet'!$D$5:$CB$183,P$9,FALSE))="","",(VLOOKUP($E68,'Adj NEA Backsheet'!$D$5:$CB$183,P$9,FALSE))),"")</f>
        <v>2185.0287661563566</v>
      </c>
      <c r="Q68" s="124">
        <f ca="1">IFERROR(IF((VLOOKUP($E68,'NEA Backsheet'!$D$5:$CB$183,Q$9,FALSE))="","",(VLOOKUP($E68,'NEA Backsheet'!$D$5:$CB$183,Q$9,FALSE))),"")</f>
        <v>2345.5155584951522</v>
      </c>
      <c r="R68" s="236">
        <f ca="1">IFERROR(IF((VLOOKUP($E68,'NEA Backsheet'!$D$5:$CB$183,R$9,FALSE))="","",(VLOOKUP($E68,'NEA Backsheet'!$D$5:$CB$183,R$9,FALSE))),"")</f>
        <v>0</v>
      </c>
    </row>
    <row r="69" spans="1:18" ht="15" customHeight="1" x14ac:dyDescent="0.3">
      <c r="A69" s="57">
        <v>55</v>
      </c>
      <c r="B69" s="98" t="str">
        <f ca="1">IFERROR(IF((VLOOKUP($E69,'Org List'!$AJ$10:$AL$188,3,FALSE))="","",(VLOOKUP($E69,'Org List'!$AJ$10:$AL$188,3,FALSE))),"")</f>
        <v>South West England Commissioning Region</v>
      </c>
      <c r="C69" s="99" t="str">
        <f ca="1">IFERROR(IF((VLOOKUP($E69,'Org List'!$AO$10:$AQ$188,3,FALSE))="","",(VLOOKUP($E69,'Org List'!$AO$10:$AQ$188,3,FALSE))),"")</f>
        <v>South West Region</v>
      </c>
      <c r="D69" s="114" t="str">
        <f ca="1">IFERROR(IF((VLOOKUP($E69,'Org List'!$AT$10:$AV$188,3,FALSE))="","",(VLOOKUP($E69,'Org List'!$AT$10:$AV$188,3,FALSE))),"")</f>
        <v>NHS England South West (South West South)</v>
      </c>
      <c r="E69" s="98" t="str">
        <f t="shared" ca="1" si="1"/>
        <v>E06000052</v>
      </c>
      <c r="F69" s="100" t="str">
        <f ca="1">IF(E69="","",VLOOKUP(E69,'Org List'!$J$9:$K$488,2,0))</f>
        <v>Cornwall &amp; Scilly</v>
      </c>
      <c r="G69" s="121">
        <f ca="1">IFERROR(IF((VLOOKUP($E69,'Adj NEA Backsheet'!$D$5:$CB$183,G$9,FALSE))="","",(VLOOKUP($E69,'Adj NEA Backsheet'!$D$5:$CB$183,G$9,FALSE))),"")</f>
        <v>2599.9945446333718</v>
      </c>
      <c r="H69" s="122">
        <f ca="1">IFERROR(IF((VLOOKUP($E69,'Adj NEA Backsheet'!$D$5:$CB$183,H$9,FALSE))="","",(VLOOKUP($E69,'Adj NEA Backsheet'!$D$5:$CB$183,H$9,FALSE))),"")</f>
        <v>2552.1488882873764</v>
      </c>
      <c r="I69" s="122">
        <f ca="1">IFERROR(IF((VLOOKUP($E69,'Adj NEA Backsheet'!$D$5:$CB$183,I$9,FALSE))="","",(VLOOKUP($E69,'Adj NEA Backsheet'!$D$5:$CB$183,I$9,FALSE))),"")</f>
        <v>2742.8668819308477</v>
      </c>
      <c r="J69" s="123">
        <f ca="1">IFERROR(IF((VLOOKUP($E69,'Adj NEA Backsheet'!$D$5:$CB$183,J$9,FALSE))="","",(VLOOKUP($E69,'Adj NEA Backsheet'!$D$5:$CB$183,J$9,FALSE))),"")</f>
        <v>2739.6194082512188</v>
      </c>
      <c r="K69" s="121">
        <f ca="1">IFERROR(IF((VLOOKUP($E69,'Adj NEA Backsheet'!$D$5:$CB$183,K$9,FALSE))="","",(VLOOKUP($E69,'Adj NEA Backsheet'!$D$5:$CB$183,K$9,FALSE))),"")</f>
        <v>2623.1085510336716</v>
      </c>
      <c r="L69" s="122">
        <f ca="1">IFERROR(IF((VLOOKUP($E69,'Adj NEA Backsheet'!$D$5:$CB$183,L$9,FALSE))="","",(VLOOKUP($E69,'Adj NEA Backsheet'!$D$5:$CB$183,L$9,FALSE))),"")</f>
        <v>2596.1652828732394</v>
      </c>
      <c r="M69" s="122">
        <f ca="1">IFERROR(IF((VLOOKUP($E69,'Adj NEA Backsheet'!$D$5:$CB$183,M$9,FALSE))="","",(VLOOKUP($E69,'Adj NEA Backsheet'!$D$5:$CB$183,M$9,FALSE))),"")</f>
        <v>2696.2548325924063</v>
      </c>
      <c r="N69" s="124">
        <f ca="1">IFERROR(IF((VLOOKUP($E69,'Adj NEA Backsheet'!$D$5:$CB$183,N$9,FALSE))="","",(VLOOKUP($E69,'Adj NEA Backsheet'!$D$5:$CB$183,N$9,FALSE))),"")</f>
        <v>2738.2544805051875</v>
      </c>
      <c r="O69" s="175">
        <f ca="1">IFERROR(IF((VLOOKUP($E69,'Adj NEA Backsheet'!$D$5:$CB$183,O$9,FALSE))="","",(VLOOKUP($E69,'Adj NEA Backsheet'!$D$5:$CB$183,O$9,FALSE))),"")</f>
        <v>2769.3734623845589</v>
      </c>
      <c r="P69" s="123">
        <f ca="1">IFERROR(IF((VLOOKUP($E69,'Adj NEA Backsheet'!$D$5:$CB$183,P$9,FALSE))="","",(VLOOKUP($E69,'Adj NEA Backsheet'!$D$5:$CB$183,P$9,FALSE))),"")</f>
        <v>2672.0687821790602</v>
      </c>
      <c r="Q69" s="124">
        <f ca="1">IFERROR(IF((VLOOKUP($E69,'NEA Backsheet'!$D$5:$CB$183,Q$9,FALSE))="","",(VLOOKUP($E69,'NEA Backsheet'!$D$5:$CB$183,Q$9,FALSE))),"")</f>
        <v>2867.8818263363346</v>
      </c>
      <c r="R69" s="236">
        <f ca="1">IFERROR(IF((VLOOKUP($E69,'NEA Backsheet'!$D$5:$CB$183,R$9,FALSE))="","",(VLOOKUP($E69,'NEA Backsheet'!$D$5:$CB$183,R$9,FALSE))),"")</f>
        <v>0</v>
      </c>
    </row>
    <row r="70" spans="1:18" ht="15" customHeight="1" x14ac:dyDescent="0.3">
      <c r="A70" s="57">
        <v>56</v>
      </c>
      <c r="B70" s="98" t="str">
        <f ca="1">IFERROR(IF((VLOOKUP($E70,'Org List'!$AJ$10:$AL$188,3,FALSE))="","",(VLOOKUP($E70,'Org List'!$AJ$10:$AL$188,3,FALSE))),"")</f>
        <v>North of England Commissioning Region</v>
      </c>
      <c r="C70" s="99" t="str">
        <f ca="1">IFERROR(IF((VLOOKUP($E70,'Org List'!$AO$10:$AQ$188,3,FALSE))="","",(VLOOKUP($E70,'Org List'!$AO$10:$AQ$188,3,FALSE))),"")</f>
        <v>North East Region</v>
      </c>
      <c r="D70" s="114" t="str">
        <f ca="1">IFERROR(IF((VLOOKUP($E70,'Org List'!$AT$10:$AV$188,3,FALSE))="","",(VLOOKUP($E70,'Org List'!$AT$10:$AV$188,3,FALSE))),"")</f>
        <v>NHS England North (Cumbria And North East)</v>
      </c>
      <c r="E70" s="98" t="str">
        <f t="shared" ca="1" si="1"/>
        <v>E06000047</v>
      </c>
      <c r="F70" s="100" t="str">
        <f ca="1">IF(E70="","",VLOOKUP(E70,'Org List'!$J$9:$K$488,2,0))</f>
        <v>County Durham</v>
      </c>
      <c r="G70" s="121">
        <f ca="1">IFERROR(IF((VLOOKUP($E70,'Adj NEA Backsheet'!$D$5:$CB$183,G$9,FALSE))="","",(VLOOKUP($E70,'Adj NEA Backsheet'!$D$5:$CB$183,G$9,FALSE))),"")</f>
        <v>2978.1375243554144</v>
      </c>
      <c r="H70" s="122">
        <f ca="1">IFERROR(IF((VLOOKUP($E70,'Adj NEA Backsheet'!$D$5:$CB$183,H$9,FALSE))="","",(VLOOKUP($E70,'Adj NEA Backsheet'!$D$5:$CB$183,H$9,FALSE))),"")</f>
        <v>3006.697177367128</v>
      </c>
      <c r="I70" s="122">
        <f ca="1">IFERROR(IF((VLOOKUP($E70,'Adj NEA Backsheet'!$D$5:$CB$183,I$9,FALSE))="","",(VLOOKUP($E70,'Adj NEA Backsheet'!$D$5:$CB$183,I$9,FALSE))),"")</f>
        <v>3155.7170671395497</v>
      </c>
      <c r="J70" s="123">
        <f ca="1">IFERROR(IF((VLOOKUP($E70,'Adj NEA Backsheet'!$D$5:$CB$183,J$9,FALSE))="","",(VLOOKUP($E70,'Adj NEA Backsheet'!$D$5:$CB$183,J$9,FALSE))),"")</f>
        <v>3057.4748122054211</v>
      </c>
      <c r="K70" s="121">
        <f ca="1">IFERROR(IF((VLOOKUP($E70,'Adj NEA Backsheet'!$D$5:$CB$183,K$9,FALSE))="","",(VLOOKUP($E70,'Adj NEA Backsheet'!$D$5:$CB$183,K$9,FALSE))),"")</f>
        <v>3181.215367776781</v>
      </c>
      <c r="L70" s="122">
        <f ca="1">IFERROR(IF((VLOOKUP($E70,'Adj NEA Backsheet'!$D$5:$CB$183,L$9,FALSE))="","",(VLOOKUP($E70,'Adj NEA Backsheet'!$D$5:$CB$183,L$9,FALSE))),"")</f>
        <v>3127.0322502897079</v>
      </c>
      <c r="M70" s="122">
        <f ca="1">IFERROR(IF((VLOOKUP($E70,'Adj NEA Backsheet'!$D$5:$CB$183,M$9,FALSE))="","",(VLOOKUP($E70,'Adj NEA Backsheet'!$D$5:$CB$183,M$9,FALSE))),"")</f>
        <v>3206.5169505576459</v>
      </c>
      <c r="N70" s="124">
        <f ca="1">IFERROR(IF((VLOOKUP($E70,'Adj NEA Backsheet'!$D$5:$CB$183,N$9,FALSE))="","",(VLOOKUP($E70,'Adj NEA Backsheet'!$D$5:$CB$183,N$9,FALSE))),"")</f>
        <v>3179.5516044165306</v>
      </c>
      <c r="O70" s="175">
        <f ca="1">IFERROR(IF((VLOOKUP($E70,'Adj NEA Backsheet'!$D$5:$CB$183,O$9,FALSE))="","",(VLOOKUP($E70,'Adj NEA Backsheet'!$D$5:$CB$183,O$9,FALSE))),"")</f>
        <v>3085.3628669670798</v>
      </c>
      <c r="P70" s="123">
        <f ca="1">IFERROR(IF((VLOOKUP($E70,'Adj NEA Backsheet'!$D$5:$CB$183,P$9,FALSE))="","",(VLOOKUP($E70,'Adj NEA Backsheet'!$D$5:$CB$183,P$9,FALSE))),"")</f>
        <v>3017.6252396771379</v>
      </c>
      <c r="Q70" s="124">
        <f ca="1">IFERROR(IF((VLOOKUP($E70,'NEA Backsheet'!$D$5:$CB$183,Q$9,FALSE))="","",(VLOOKUP($E70,'NEA Backsheet'!$D$5:$CB$183,Q$9,FALSE))),"")</f>
        <v>3211.6802460478434</v>
      </c>
      <c r="R70" s="236">
        <f ca="1">IFERROR(IF((VLOOKUP($E70,'NEA Backsheet'!$D$5:$CB$183,R$9,FALSE))="","",(VLOOKUP($E70,'NEA Backsheet'!$D$5:$CB$183,R$9,FALSE))),"")</f>
        <v>0</v>
      </c>
    </row>
    <row r="71" spans="1:18" ht="15" customHeight="1" x14ac:dyDescent="0.3">
      <c r="A71" s="57">
        <v>57</v>
      </c>
      <c r="B71" s="98" t="str">
        <f ca="1">IFERROR(IF((VLOOKUP($E71,'Org List'!$AJ$10:$AL$188,3,FALSE))="","",(VLOOKUP($E71,'Org List'!$AJ$10:$AL$188,3,FALSE))),"")</f>
        <v>Midlands and East of England Commissioning Region</v>
      </c>
      <c r="C71" s="99" t="str">
        <f ca="1">IFERROR(IF((VLOOKUP($E71,'Org List'!$AO$10:$AQ$188,3,FALSE))="","",(VLOOKUP($E71,'Org List'!$AO$10:$AQ$188,3,FALSE))),"")</f>
        <v>West Midlands Region</v>
      </c>
      <c r="D71" s="114" t="str">
        <f ca="1">IFERROR(IF((VLOOKUP($E71,'Org List'!$AT$10:$AV$188,3,FALSE))="","",(VLOOKUP($E71,'Org List'!$AT$10:$AV$188,3,FALSE))),"")</f>
        <v>NHS England Midlands And East (West Midlands)</v>
      </c>
      <c r="E71" s="98" t="str">
        <f t="shared" ca="1" si="1"/>
        <v>E08000026</v>
      </c>
      <c r="F71" s="100" t="str">
        <f ca="1">IF(E71="","",VLOOKUP(E71,'Org List'!$J$9:$K$488,2,0))</f>
        <v>Coventry</v>
      </c>
      <c r="G71" s="121">
        <f ca="1">IFERROR(IF((VLOOKUP($E71,'Adj NEA Backsheet'!$D$5:$CB$183,G$9,FALSE))="","",(VLOOKUP($E71,'Adj NEA Backsheet'!$D$5:$CB$183,G$9,FALSE))),"")</f>
        <v>2667.8053461580535</v>
      </c>
      <c r="H71" s="122">
        <f ca="1">IFERROR(IF((VLOOKUP($E71,'Adj NEA Backsheet'!$D$5:$CB$183,H$9,FALSE))="","",(VLOOKUP($E71,'Adj NEA Backsheet'!$D$5:$CB$183,H$9,FALSE))),"")</f>
        <v>2727.8162618143692</v>
      </c>
      <c r="I71" s="122">
        <f ca="1">IFERROR(IF((VLOOKUP($E71,'Adj NEA Backsheet'!$D$5:$CB$183,I$9,FALSE))="","",(VLOOKUP($E71,'Adj NEA Backsheet'!$D$5:$CB$183,I$9,FALSE))),"")</f>
        <v>2641.5565143419749</v>
      </c>
      <c r="J71" s="123">
        <f ca="1">IFERROR(IF((VLOOKUP($E71,'Adj NEA Backsheet'!$D$5:$CB$183,J$9,FALSE))="","",(VLOOKUP($E71,'Adj NEA Backsheet'!$D$5:$CB$183,J$9,FALSE))),"")</f>
        <v>2565.3722961444719</v>
      </c>
      <c r="K71" s="121">
        <f ca="1">IFERROR(IF((VLOOKUP($E71,'Adj NEA Backsheet'!$D$5:$CB$183,K$9,FALSE))="","",(VLOOKUP($E71,'Adj NEA Backsheet'!$D$5:$CB$183,K$9,FALSE))),"")</f>
        <v>2733.1394015864716</v>
      </c>
      <c r="L71" s="122">
        <f ca="1">IFERROR(IF((VLOOKUP($E71,'Adj NEA Backsheet'!$D$5:$CB$183,L$9,FALSE))="","",(VLOOKUP($E71,'Adj NEA Backsheet'!$D$5:$CB$183,L$9,FALSE))),"")</f>
        <v>2763.9222187057685</v>
      </c>
      <c r="M71" s="122">
        <f ca="1">IFERROR(IF((VLOOKUP($E71,'Adj NEA Backsheet'!$D$5:$CB$183,M$9,FALSE))="","",(VLOOKUP($E71,'Adj NEA Backsheet'!$D$5:$CB$183,M$9,FALSE))),"")</f>
        <v>2763.9242450987167</v>
      </c>
      <c r="N71" s="124">
        <f ca="1">IFERROR(IF((VLOOKUP($E71,'Adj NEA Backsheet'!$D$5:$CB$183,N$9,FALSE))="","",(VLOOKUP($E71,'Adj NEA Backsheet'!$D$5:$CB$183,N$9,FALSE))),"")</f>
        <v>2664.3969685131015</v>
      </c>
      <c r="O71" s="175">
        <f ca="1">IFERROR(IF((VLOOKUP($E71,'Adj NEA Backsheet'!$D$5:$CB$183,O$9,FALSE))="","",(VLOOKUP($E71,'Adj NEA Backsheet'!$D$5:$CB$183,O$9,FALSE))),"")</f>
        <v>2616.5679797518783</v>
      </c>
      <c r="P71" s="123">
        <f ca="1">IFERROR(IF((VLOOKUP($E71,'Adj NEA Backsheet'!$D$5:$CB$183,P$9,FALSE))="","",(VLOOKUP($E71,'Adj NEA Backsheet'!$D$5:$CB$183,P$9,FALSE))),"")</f>
        <v>2641.0626419940263</v>
      </c>
      <c r="Q71" s="124">
        <f ca="1">IFERROR(IF((VLOOKUP($E71,'NEA Backsheet'!$D$5:$CB$183,Q$9,FALSE))="","",(VLOOKUP($E71,'NEA Backsheet'!$D$5:$CB$183,Q$9,FALSE))),"")</f>
        <v>2756.8082261683244</v>
      </c>
      <c r="R71" s="236">
        <f ca="1">IFERROR(IF((VLOOKUP($E71,'NEA Backsheet'!$D$5:$CB$183,R$9,FALSE))="","",(VLOOKUP($E71,'NEA Backsheet'!$D$5:$CB$183,R$9,FALSE))),"")</f>
        <v>0</v>
      </c>
    </row>
    <row r="72" spans="1:18" ht="15" customHeight="1" x14ac:dyDescent="0.3">
      <c r="A72" s="57">
        <v>58</v>
      </c>
      <c r="B72" s="98" t="str">
        <f ca="1">IFERROR(IF((VLOOKUP($E72,'Org List'!$AJ$10:$AL$188,3,FALSE))="","",(VLOOKUP($E72,'Org List'!$AJ$10:$AL$188,3,FALSE))),"")</f>
        <v>London Commissioning Region</v>
      </c>
      <c r="C72" s="99" t="str">
        <f ca="1">IFERROR(IF((VLOOKUP($E72,'Org List'!$AO$10:$AQ$188,3,FALSE))="","",(VLOOKUP($E72,'Org List'!$AO$10:$AQ$188,3,FALSE))),"")</f>
        <v>London Region</v>
      </c>
      <c r="D72" s="114" t="str">
        <f ca="1">IFERROR(IF((VLOOKUP($E72,'Org List'!$AT$10:$AV$188,3,FALSE))="","",(VLOOKUP($E72,'Org List'!$AT$10:$AV$188,3,FALSE))),"")</f>
        <v>NHS England London</v>
      </c>
      <c r="E72" s="98" t="str">
        <f t="shared" ca="1" si="1"/>
        <v>E09000008</v>
      </c>
      <c r="F72" s="100" t="str">
        <f ca="1">IF(E72="","",VLOOKUP(E72,'Org List'!$J$9:$K$488,2,0))</f>
        <v>Croydon</v>
      </c>
      <c r="G72" s="121">
        <f ca="1">IFERROR(IF((VLOOKUP($E72,'Adj NEA Backsheet'!$D$5:$CB$183,G$9,FALSE))="","",(VLOOKUP($E72,'Adj NEA Backsheet'!$D$5:$CB$183,G$9,FALSE))),"")</f>
        <v>2527.2603647393521</v>
      </c>
      <c r="H72" s="122">
        <f ca="1">IFERROR(IF((VLOOKUP($E72,'Adj NEA Backsheet'!$D$5:$CB$183,H$9,FALSE))="","",(VLOOKUP($E72,'Adj NEA Backsheet'!$D$5:$CB$183,H$9,FALSE))),"")</f>
        <v>2531.9320692084061</v>
      </c>
      <c r="I72" s="122">
        <f ca="1">IFERROR(IF((VLOOKUP($E72,'Adj NEA Backsheet'!$D$5:$CB$183,I$9,FALSE))="","",(VLOOKUP($E72,'Adj NEA Backsheet'!$D$5:$CB$183,I$9,FALSE))),"")</f>
        <v>2609.7783336062726</v>
      </c>
      <c r="J72" s="123">
        <f ca="1">IFERROR(IF((VLOOKUP($E72,'Adj NEA Backsheet'!$D$5:$CB$183,J$9,FALSE))="","",(VLOOKUP($E72,'Adj NEA Backsheet'!$D$5:$CB$183,J$9,FALSE))),"")</f>
        <v>2335.9491828650121</v>
      </c>
      <c r="K72" s="121">
        <f ca="1">IFERROR(IF((VLOOKUP($E72,'Adj NEA Backsheet'!$D$5:$CB$183,K$9,FALSE))="","",(VLOOKUP($E72,'Adj NEA Backsheet'!$D$5:$CB$183,K$9,FALSE))),"")</f>
        <v>2561.8493827171537</v>
      </c>
      <c r="L72" s="122">
        <f ca="1">IFERROR(IF((VLOOKUP($E72,'Adj NEA Backsheet'!$D$5:$CB$183,L$9,FALSE))="","",(VLOOKUP($E72,'Adj NEA Backsheet'!$D$5:$CB$183,L$9,FALSE))),"")</f>
        <v>2589.8079050843908</v>
      </c>
      <c r="M72" s="122">
        <f ca="1">IFERROR(IF((VLOOKUP($E72,'Adj NEA Backsheet'!$D$5:$CB$183,M$9,FALSE))="","",(VLOOKUP($E72,'Adj NEA Backsheet'!$D$5:$CB$183,M$9,FALSE))),"")</f>
        <v>2590.0828542512709</v>
      </c>
      <c r="N72" s="124">
        <f ca="1">IFERROR(IF((VLOOKUP($E72,'Adj NEA Backsheet'!$D$5:$CB$183,N$9,FALSE))="","",(VLOOKUP($E72,'Adj NEA Backsheet'!$D$5:$CB$183,N$9,FALSE))),"")</f>
        <v>2510.8971188223359</v>
      </c>
      <c r="O72" s="175">
        <f ca="1">IFERROR(IF((VLOOKUP($E72,'Adj NEA Backsheet'!$D$5:$CB$183,O$9,FALSE))="","",(VLOOKUP($E72,'Adj NEA Backsheet'!$D$5:$CB$183,O$9,FALSE))),"")</f>
        <v>2175.5222698638058</v>
      </c>
      <c r="P72" s="123">
        <f ca="1">IFERROR(IF((VLOOKUP($E72,'Adj NEA Backsheet'!$D$5:$CB$183,P$9,FALSE))="","",(VLOOKUP($E72,'Adj NEA Backsheet'!$D$5:$CB$183,P$9,FALSE))),"")</f>
        <v>2252.6105184143175</v>
      </c>
      <c r="Q72" s="124">
        <f ca="1">IFERROR(IF((VLOOKUP($E72,'NEA Backsheet'!$D$5:$CB$183,Q$9,FALSE))="","",(VLOOKUP($E72,'NEA Backsheet'!$D$5:$CB$183,Q$9,FALSE))),"")</f>
        <v>2400.6813501778383</v>
      </c>
      <c r="R72" s="236">
        <f ca="1">IFERROR(IF((VLOOKUP($E72,'NEA Backsheet'!$D$5:$CB$183,R$9,FALSE))="","",(VLOOKUP($E72,'NEA Backsheet'!$D$5:$CB$183,R$9,FALSE))),"")</f>
        <v>0</v>
      </c>
    </row>
    <row r="73" spans="1:18" ht="15" customHeight="1" x14ac:dyDescent="0.3">
      <c r="A73" s="57">
        <v>59</v>
      </c>
      <c r="B73" s="98" t="str">
        <f ca="1">IFERROR(IF((VLOOKUP($E73,'Org List'!$AJ$10:$AL$188,3,FALSE))="","",(VLOOKUP($E73,'Org List'!$AJ$10:$AL$188,3,FALSE))),"")</f>
        <v>North of England Commissioning Region</v>
      </c>
      <c r="C73" s="99" t="str">
        <f ca="1">IFERROR(IF((VLOOKUP($E73,'Org List'!$AO$10:$AQ$188,3,FALSE))="","",(VLOOKUP($E73,'Org List'!$AO$10:$AQ$188,3,FALSE))),"")</f>
        <v>North West Region</v>
      </c>
      <c r="D73" s="114" t="str">
        <f ca="1">IFERROR(IF((VLOOKUP($E73,'Org List'!$AT$10:$AV$188,3,FALSE))="","",(VLOOKUP($E73,'Org List'!$AT$10:$AV$188,3,FALSE))),"")</f>
        <v>NHS England North (Cumbria And North East)</v>
      </c>
      <c r="E73" s="98" t="str">
        <f t="shared" ca="1" si="1"/>
        <v>E10000006</v>
      </c>
      <c r="F73" s="100" t="str">
        <f ca="1">IF(E73="","",VLOOKUP(E73,'Org List'!$J$9:$K$488,2,0))</f>
        <v>Cumbria</v>
      </c>
      <c r="G73" s="121">
        <f ca="1">IFERROR(IF((VLOOKUP($E73,'Adj NEA Backsheet'!$D$5:$CB$183,G$9,FALSE))="","",(VLOOKUP($E73,'Adj NEA Backsheet'!$D$5:$CB$183,G$9,FALSE))),"")</f>
        <v>2757.1707503543166</v>
      </c>
      <c r="H73" s="122">
        <f ca="1">IFERROR(IF((VLOOKUP($E73,'Adj NEA Backsheet'!$D$5:$CB$183,H$9,FALSE))="","",(VLOOKUP($E73,'Adj NEA Backsheet'!$D$5:$CB$183,H$9,FALSE))),"")</f>
        <v>2764.1693350804276</v>
      </c>
      <c r="I73" s="122">
        <f ca="1">IFERROR(IF((VLOOKUP($E73,'Adj NEA Backsheet'!$D$5:$CB$183,I$9,FALSE))="","",(VLOOKUP($E73,'Adj NEA Backsheet'!$D$5:$CB$183,I$9,FALSE))),"")</f>
        <v>2970.7352879443847</v>
      </c>
      <c r="J73" s="123">
        <f ca="1">IFERROR(IF((VLOOKUP($E73,'Adj NEA Backsheet'!$D$5:$CB$183,J$9,FALSE))="","",(VLOOKUP($E73,'Adj NEA Backsheet'!$D$5:$CB$183,J$9,FALSE))),"")</f>
        <v>2914.5828823616034</v>
      </c>
      <c r="K73" s="121">
        <f ca="1">IFERROR(IF((VLOOKUP($E73,'Adj NEA Backsheet'!$D$5:$CB$183,K$9,FALSE))="","",(VLOOKUP($E73,'Adj NEA Backsheet'!$D$5:$CB$183,K$9,FALSE))),"")</f>
        <v>2767.010090912318</v>
      </c>
      <c r="L73" s="122">
        <f ca="1">IFERROR(IF((VLOOKUP($E73,'Adj NEA Backsheet'!$D$5:$CB$183,L$9,FALSE))="","",(VLOOKUP($E73,'Adj NEA Backsheet'!$D$5:$CB$183,L$9,FALSE))),"")</f>
        <v>2707.6550730054814</v>
      </c>
      <c r="M73" s="122">
        <f ca="1">IFERROR(IF((VLOOKUP($E73,'Adj NEA Backsheet'!$D$5:$CB$183,M$9,FALSE))="","",(VLOOKUP($E73,'Adj NEA Backsheet'!$D$5:$CB$183,M$9,FALSE))),"")</f>
        <v>2947.5470270803635</v>
      </c>
      <c r="N73" s="124">
        <f ca="1">IFERROR(IF((VLOOKUP($E73,'Adj NEA Backsheet'!$D$5:$CB$183,N$9,FALSE))="","",(VLOOKUP($E73,'Adj NEA Backsheet'!$D$5:$CB$183,N$9,FALSE))),"")</f>
        <v>2816.8110546915345</v>
      </c>
      <c r="O73" s="175">
        <f ca="1">IFERROR(IF((VLOOKUP($E73,'Adj NEA Backsheet'!$D$5:$CB$183,O$9,FALSE))="","",(VLOOKUP($E73,'Adj NEA Backsheet'!$D$5:$CB$183,O$9,FALSE))),"")</f>
        <v>2930.580173066412</v>
      </c>
      <c r="P73" s="123">
        <f ca="1">IFERROR(IF((VLOOKUP($E73,'Adj NEA Backsheet'!$D$5:$CB$183,P$9,FALSE))="","",(VLOOKUP($E73,'Adj NEA Backsheet'!$D$5:$CB$183,P$9,FALSE))),"")</f>
        <v>2819.0590553671636</v>
      </c>
      <c r="Q73" s="124">
        <f ca="1">IFERROR(IF((VLOOKUP($E73,'NEA Backsheet'!$D$5:$CB$183,Q$9,FALSE))="","",(VLOOKUP($E73,'NEA Backsheet'!$D$5:$CB$183,Q$9,FALSE))),"")</f>
        <v>3100.9524586879397</v>
      </c>
      <c r="R73" s="236">
        <f ca="1">IFERROR(IF((VLOOKUP($E73,'NEA Backsheet'!$D$5:$CB$183,R$9,FALSE))="","",(VLOOKUP($E73,'NEA Backsheet'!$D$5:$CB$183,R$9,FALSE))),"")</f>
        <v>0</v>
      </c>
    </row>
    <row r="74" spans="1:18" ht="15" customHeight="1" x14ac:dyDescent="0.3">
      <c r="A74" s="57">
        <v>60</v>
      </c>
      <c r="B74" s="98" t="str">
        <f ca="1">IFERROR(IF((VLOOKUP($E74,'Org List'!$AJ$10:$AL$188,3,FALSE))="","",(VLOOKUP($E74,'Org List'!$AJ$10:$AL$188,3,FALSE))),"")</f>
        <v>North of England Commissioning Region</v>
      </c>
      <c r="C74" s="99" t="str">
        <f ca="1">IFERROR(IF((VLOOKUP($E74,'Org List'!$AO$10:$AQ$188,3,FALSE))="","",(VLOOKUP($E74,'Org List'!$AO$10:$AQ$188,3,FALSE))),"")</f>
        <v>North East Region</v>
      </c>
      <c r="D74" s="114" t="str">
        <f ca="1">IFERROR(IF((VLOOKUP($E74,'Org List'!$AT$10:$AV$188,3,FALSE))="","",(VLOOKUP($E74,'Org List'!$AT$10:$AV$188,3,FALSE))),"")</f>
        <v>NHS England North (Cumbria And North East)</v>
      </c>
      <c r="E74" s="98" t="str">
        <f t="shared" ca="1" si="1"/>
        <v>E06000005</v>
      </c>
      <c r="F74" s="100" t="str">
        <f ca="1">IF(E74="","",VLOOKUP(E74,'Org List'!$J$9:$K$488,2,0))</f>
        <v>Darlington</v>
      </c>
      <c r="G74" s="121">
        <f ca="1">IFERROR(IF((VLOOKUP($E74,'Adj NEA Backsheet'!$D$5:$CB$183,G$9,FALSE))="","",(VLOOKUP($E74,'Adj NEA Backsheet'!$D$5:$CB$183,G$9,FALSE))),"")</f>
        <v>3064.2126822900732</v>
      </c>
      <c r="H74" s="122">
        <f ca="1">IFERROR(IF((VLOOKUP($E74,'Adj NEA Backsheet'!$D$5:$CB$183,H$9,FALSE))="","",(VLOOKUP($E74,'Adj NEA Backsheet'!$D$5:$CB$183,H$9,FALSE))),"")</f>
        <v>2915.0749591189906</v>
      </c>
      <c r="I74" s="122">
        <f ca="1">IFERROR(IF((VLOOKUP($E74,'Adj NEA Backsheet'!$D$5:$CB$183,I$9,FALSE))="","",(VLOOKUP($E74,'Adj NEA Backsheet'!$D$5:$CB$183,I$9,FALSE))),"")</f>
        <v>3221.2992392625083</v>
      </c>
      <c r="J74" s="123">
        <f ca="1">IFERROR(IF((VLOOKUP($E74,'Adj NEA Backsheet'!$D$5:$CB$183,J$9,FALSE))="","",(VLOOKUP($E74,'Adj NEA Backsheet'!$D$5:$CB$183,J$9,FALSE))),"")</f>
        <v>3245.4488570870803</v>
      </c>
      <c r="K74" s="121">
        <f ca="1">IFERROR(IF((VLOOKUP($E74,'Adj NEA Backsheet'!$D$5:$CB$183,K$9,FALSE))="","",(VLOOKUP($E74,'Adj NEA Backsheet'!$D$5:$CB$183,K$9,FALSE))),"")</f>
        <v>3110.5266473296119</v>
      </c>
      <c r="L74" s="122">
        <f ca="1">IFERROR(IF((VLOOKUP($E74,'Adj NEA Backsheet'!$D$5:$CB$183,L$9,FALSE))="","",(VLOOKUP($E74,'Adj NEA Backsheet'!$D$5:$CB$183,L$9,FALSE))),"")</f>
        <v>3082.6538830005143</v>
      </c>
      <c r="M74" s="122">
        <f ca="1">IFERROR(IF((VLOOKUP($E74,'Adj NEA Backsheet'!$D$5:$CB$183,M$9,FALSE))="","",(VLOOKUP($E74,'Adj NEA Backsheet'!$D$5:$CB$183,M$9,FALSE))),"")</f>
        <v>3306.3180035747187</v>
      </c>
      <c r="N74" s="124">
        <f ca="1">IFERROR(IF((VLOOKUP($E74,'Adj NEA Backsheet'!$D$5:$CB$183,N$9,FALSE))="","",(VLOOKUP($E74,'Adj NEA Backsheet'!$D$5:$CB$183,N$9,FALSE))),"")</f>
        <v>3134.9865593806298</v>
      </c>
      <c r="O74" s="175">
        <f ca="1">IFERROR(IF((VLOOKUP($E74,'Adj NEA Backsheet'!$D$5:$CB$183,O$9,FALSE))="","",(VLOOKUP($E74,'Adj NEA Backsheet'!$D$5:$CB$183,O$9,FALSE))),"")</f>
        <v>3072.3760732062774</v>
      </c>
      <c r="P74" s="123">
        <f ca="1">IFERROR(IF((VLOOKUP($E74,'Adj NEA Backsheet'!$D$5:$CB$183,P$9,FALSE))="","",(VLOOKUP($E74,'Adj NEA Backsheet'!$D$5:$CB$183,P$9,FALSE))),"")</f>
        <v>3047.2617599773525</v>
      </c>
      <c r="Q74" s="124">
        <f ca="1">IFERROR(IF((VLOOKUP($E74,'NEA Backsheet'!$D$5:$CB$183,Q$9,FALSE))="","",(VLOOKUP($E74,'NEA Backsheet'!$D$5:$CB$183,Q$9,FALSE))),"")</f>
        <v>3396.4356599498478</v>
      </c>
      <c r="R74" s="236">
        <f ca="1">IFERROR(IF((VLOOKUP($E74,'NEA Backsheet'!$D$5:$CB$183,R$9,FALSE))="","",(VLOOKUP($E74,'NEA Backsheet'!$D$5:$CB$183,R$9,FALSE))),"")</f>
        <v>0</v>
      </c>
    </row>
    <row r="75" spans="1:18" ht="15" customHeight="1" x14ac:dyDescent="0.3">
      <c r="A75" s="57">
        <v>61</v>
      </c>
      <c r="B75" s="98" t="str">
        <f ca="1">IFERROR(IF((VLOOKUP($E75,'Org List'!$AJ$10:$AL$188,3,FALSE))="","",(VLOOKUP($E75,'Org List'!$AJ$10:$AL$188,3,FALSE))),"")</f>
        <v>Midlands and East of England Commissioning Region</v>
      </c>
      <c r="C75" s="99" t="str">
        <f ca="1">IFERROR(IF((VLOOKUP($E75,'Org List'!$AO$10:$AQ$188,3,FALSE))="","",(VLOOKUP($E75,'Org List'!$AO$10:$AQ$188,3,FALSE))),"")</f>
        <v>East Midlands Region</v>
      </c>
      <c r="D75" s="114" t="str">
        <f ca="1">IFERROR(IF((VLOOKUP($E75,'Org List'!$AT$10:$AV$188,3,FALSE))="","",(VLOOKUP($E75,'Org List'!$AT$10:$AV$188,3,FALSE))),"")</f>
        <v>NHS England Midlands And East (North Midlands)</v>
      </c>
      <c r="E75" s="98" t="str">
        <f t="shared" ca="1" si="1"/>
        <v>E06000015</v>
      </c>
      <c r="F75" s="100" t="str">
        <f ca="1">IF(E75="","",VLOOKUP(E75,'Org List'!$J$9:$K$488,2,0))</f>
        <v>Derby</v>
      </c>
      <c r="G75" s="121">
        <f ca="1">IFERROR(IF((VLOOKUP($E75,'Adj NEA Backsheet'!$D$5:$CB$183,G$9,FALSE))="","",(VLOOKUP($E75,'Adj NEA Backsheet'!$D$5:$CB$183,G$9,FALSE))),"")</f>
        <v>2607.1044378963993</v>
      </c>
      <c r="H75" s="122">
        <f ca="1">IFERROR(IF((VLOOKUP($E75,'Adj NEA Backsheet'!$D$5:$CB$183,H$9,FALSE))="","",(VLOOKUP($E75,'Adj NEA Backsheet'!$D$5:$CB$183,H$9,FALSE))),"")</f>
        <v>2564.6555046331678</v>
      </c>
      <c r="I75" s="122">
        <f ca="1">IFERROR(IF((VLOOKUP($E75,'Adj NEA Backsheet'!$D$5:$CB$183,I$9,FALSE))="","",(VLOOKUP($E75,'Adj NEA Backsheet'!$D$5:$CB$183,I$9,FALSE))),"")</f>
        <v>2691.0287050360926</v>
      </c>
      <c r="J75" s="123">
        <f ca="1">IFERROR(IF((VLOOKUP($E75,'Adj NEA Backsheet'!$D$5:$CB$183,J$9,FALSE))="","",(VLOOKUP($E75,'Adj NEA Backsheet'!$D$5:$CB$183,J$9,FALSE))),"")</f>
        <v>2656.8599368469454</v>
      </c>
      <c r="K75" s="121">
        <f ca="1">IFERROR(IF((VLOOKUP($E75,'Adj NEA Backsheet'!$D$5:$CB$183,K$9,FALSE))="","",(VLOOKUP($E75,'Adj NEA Backsheet'!$D$5:$CB$183,K$9,FALSE))),"")</f>
        <v>2594.4478816031956</v>
      </c>
      <c r="L75" s="122">
        <f ca="1">IFERROR(IF((VLOOKUP($E75,'Adj NEA Backsheet'!$D$5:$CB$183,L$9,FALSE))="","",(VLOOKUP($E75,'Adj NEA Backsheet'!$D$5:$CB$183,L$9,FALSE))),"")</f>
        <v>2574.1591329945463</v>
      </c>
      <c r="M75" s="122">
        <f ca="1">IFERROR(IF((VLOOKUP($E75,'Adj NEA Backsheet'!$D$5:$CB$183,M$9,FALSE))="","",(VLOOKUP($E75,'Adj NEA Backsheet'!$D$5:$CB$183,M$9,FALSE))),"")</f>
        <v>2663.0431745181527</v>
      </c>
      <c r="N75" s="124">
        <f ca="1">IFERROR(IF((VLOOKUP($E75,'Adj NEA Backsheet'!$D$5:$CB$183,N$9,FALSE))="","",(VLOOKUP($E75,'Adj NEA Backsheet'!$D$5:$CB$183,N$9,FALSE))),"")</f>
        <v>2650.3393399197985</v>
      </c>
      <c r="O75" s="175">
        <f ca="1">IFERROR(IF((VLOOKUP($E75,'Adj NEA Backsheet'!$D$5:$CB$183,O$9,FALSE))="","",(VLOOKUP($E75,'Adj NEA Backsheet'!$D$5:$CB$183,O$9,FALSE))),"")</f>
        <v>2559.0874911709784</v>
      </c>
      <c r="P75" s="123">
        <f ca="1">IFERROR(IF((VLOOKUP($E75,'Adj NEA Backsheet'!$D$5:$CB$183,P$9,FALSE))="","",(VLOOKUP($E75,'Adj NEA Backsheet'!$D$5:$CB$183,P$9,FALSE))),"")</f>
        <v>2568.942026209465</v>
      </c>
      <c r="Q75" s="124">
        <f ca="1">IFERROR(IF((VLOOKUP($E75,'NEA Backsheet'!$D$5:$CB$183,Q$9,FALSE))="","",(VLOOKUP($E75,'NEA Backsheet'!$D$5:$CB$183,Q$9,FALSE))),"")</f>
        <v>2738.594609813219</v>
      </c>
      <c r="R75" s="236">
        <f ca="1">IFERROR(IF((VLOOKUP($E75,'NEA Backsheet'!$D$5:$CB$183,R$9,FALSE))="","",(VLOOKUP($E75,'NEA Backsheet'!$D$5:$CB$183,R$9,FALSE))),"")</f>
        <v>0</v>
      </c>
    </row>
    <row r="76" spans="1:18" ht="15" customHeight="1" x14ac:dyDescent="0.3">
      <c r="A76" s="57">
        <v>62</v>
      </c>
      <c r="B76" s="98" t="str">
        <f ca="1">IFERROR(IF((VLOOKUP($E76,'Org List'!$AJ$10:$AL$188,3,FALSE))="","",(VLOOKUP($E76,'Org List'!$AJ$10:$AL$188,3,FALSE))),"")</f>
        <v>Midlands and East of England Commissioning Region</v>
      </c>
      <c r="C76" s="99" t="str">
        <f ca="1">IFERROR(IF((VLOOKUP($E76,'Org List'!$AO$10:$AQ$188,3,FALSE))="","",(VLOOKUP($E76,'Org List'!$AO$10:$AQ$188,3,FALSE))),"")</f>
        <v>East Midlands Region</v>
      </c>
      <c r="D76" s="114" t="str">
        <f ca="1">IFERROR(IF((VLOOKUP($E76,'Org List'!$AT$10:$AV$188,3,FALSE))="","",(VLOOKUP($E76,'Org List'!$AT$10:$AV$188,3,FALSE))),"")</f>
        <v>NHS England Midlands And East (North Midlands)</v>
      </c>
      <c r="E76" s="98" t="str">
        <f t="shared" ca="1" si="1"/>
        <v>E10000007</v>
      </c>
      <c r="F76" s="100" t="str">
        <f ca="1">IF(E76="","",VLOOKUP(E76,'Org List'!$J$9:$K$488,2,0))</f>
        <v>Derbyshire</v>
      </c>
      <c r="G76" s="121">
        <f ca="1">IFERROR(IF((VLOOKUP($E76,'Adj NEA Backsheet'!$D$5:$CB$183,G$9,FALSE))="","",(VLOOKUP($E76,'Adj NEA Backsheet'!$D$5:$CB$183,G$9,FALSE))),"")</f>
        <v>2792.6929264923169</v>
      </c>
      <c r="H76" s="122">
        <f ca="1">IFERROR(IF((VLOOKUP($E76,'Adj NEA Backsheet'!$D$5:$CB$183,H$9,FALSE))="","",(VLOOKUP($E76,'Adj NEA Backsheet'!$D$5:$CB$183,H$9,FALSE))),"")</f>
        <v>2787.4942047127142</v>
      </c>
      <c r="I76" s="122">
        <f ca="1">IFERROR(IF((VLOOKUP($E76,'Adj NEA Backsheet'!$D$5:$CB$183,I$9,FALSE))="","",(VLOOKUP($E76,'Adj NEA Backsheet'!$D$5:$CB$183,I$9,FALSE))),"")</f>
        <v>2946.1457658178151</v>
      </c>
      <c r="J76" s="123">
        <f ca="1">IFERROR(IF((VLOOKUP($E76,'Adj NEA Backsheet'!$D$5:$CB$183,J$9,FALSE))="","",(VLOOKUP($E76,'Adj NEA Backsheet'!$D$5:$CB$183,J$9,FALSE))),"")</f>
        <v>2927.8936917763072</v>
      </c>
      <c r="K76" s="121">
        <f ca="1">IFERROR(IF((VLOOKUP($E76,'Adj NEA Backsheet'!$D$5:$CB$183,K$9,FALSE))="","",(VLOOKUP($E76,'Adj NEA Backsheet'!$D$5:$CB$183,K$9,FALSE))),"")</f>
        <v>2856.8084344273179</v>
      </c>
      <c r="L76" s="122">
        <f ca="1">IFERROR(IF((VLOOKUP($E76,'Adj NEA Backsheet'!$D$5:$CB$183,L$9,FALSE))="","",(VLOOKUP($E76,'Adj NEA Backsheet'!$D$5:$CB$183,L$9,FALSE))),"")</f>
        <v>2811.7533065309904</v>
      </c>
      <c r="M76" s="122">
        <f ca="1">IFERROR(IF((VLOOKUP($E76,'Adj NEA Backsheet'!$D$5:$CB$183,M$9,FALSE))="","",(VLOOKUP($E76,'Adj NEA Backsheet'!$D$5:$CB$183,M$9,FALSE))),"")</f>
        <v>2920.1712815810079</v>
      </c>
      <c r="N76" s="124">
        <f ca="1">IFERROR(IF((VLOOKUP($E76,'Adj NEA Backsheet'!$D$5:$CB$183,N$9,FALSE))="","",(VLOOKUP($E76,'Adj NEA Backsheet'!$D$5:$CB$183,N$9,FALSE))),"")</f>
        <v>2914.5836720096577</v>
      </c>
      <c r="O76" s="175">
        <f ca="1">IFERROR(IF((VLOOKUP($E76,'Adj NEA Backsheet'!$D$5:$CB$183,O$9,FALSE))="","",(VLOOKUP($E76,'Adj NEA Backsheet'!$D$5:$CB$183,O$9,FALSE))),"")</f>
        <v>2832.4953897224227</v>
      </c>
      <c r="P76" s="123">
        <f ca="1">IFERROR(IF((VLOOKUP($E76,'Adj NEA Backsheet'!$D$5:$CB$183,P$9,FALSE))="","",(VLOOKUP($E76,'Adj NEA Backsheet'!$D$5:$CB$183,P$9,FALSE))),"")</f>
        <v>2887.3034469061831</v>
      </c>
      <c r="Q76" s="124">
        <f ca="1">IFERROR(IF((VLOOKUP($E76,'NEA Backsheet'!$D$5:$CB$183,Q$9,FALSE))="","",(VLOOKUP($E76,'NEA Backsheet'!$D$5:$CB$183,Q$9,FALSE))),"")</f>
        <v>3046.540094398069</v>
      </c>
      <c r="R76" s="236">
        <f ca="1">IFERROR(IF((VLOOKUP($E76,'NEA Backsheet'!$D$5:$CB$183,R$9,FALSE))="","",(VLOOKUP($E76,'NEA Backsheet'!$D$5:$CB$183,R$9,FALSE))),"")</f>
        <v>0</v>
      </c>
    </row>
    <row r="77" spans="1:18" ht="15" customHeight="1" x14ac:dyDescent="0.3">
      <c r="A77" s="57">
        <v>63</v>
      </c>
      <c r="B77" s="98" t="str">
        <f ca="1">IFERROR(IF((VLOOKUP($E77,'Org List'!$AJ$10:$AL$188,3,FALSE))="","",(VLOOKUP($E77,'Org List'!$AJ$10:$AL$188,3,FALSE))),"")</f>
        <v>South West England Commissioning Region</v>
      </c>
      <c r="C77" s="99" t="str">
        <f ca="1">IFERROR(IF((VLOOKUP($E77,'Org List'!$AO$10:$AQ$188,3,FALSE))="","",(VLOOKUP($E77,'Org List'!$AO$10:$AQ$188,3,FALSE))),"")</f>
        <v>South West Region</v>
      </c>
      <c r="D77" s="114" t="str">
        <f ca="1">IFERROR(IF((VLOOKUP($E77,'Org List'!$AT$10:$AV$188,3,FALSE))="","",(VLOOKUP($E77,'Org List'!$AT$10:$AV$188,3,FALSE))),"")</f>
        <v>NHS England South West (South West South)</v>
      </c>
      <c r="E77" s="98" t="str">
        <f t="shared" ca="1" si="1"/>
        <v>E10000008</v>
      </c>
      <c r="F77" s="100" t="str">
        <f ca="1">IF(E77="","",VLOOKUP(E77,'Org List'!$J$9:$K$488,2,0))</f>
        <v>Devon</v>
      </c>
      <c r="G77" s="121">
        <f ca="1">IFERROR(IF((VLOOKUP($E77,'Adj NEA Backsheet'!$D$5:$CB$183,G$9,FALSE))="","",(VLOOKUP($E77,'Adj NEA Backsheet'!$D$5:$CB$183,G$9,FALSE))),"")</f>
        <v>2678.7142872819632</v>
      </c>
      <c r="H77" s="122">
        <f ca="1">IFERROR(IF((VLOOKUP($E77,'Adj NEA Backsheet'!$D$5:$CB$183,H$9,FALSE))="","",(VLOOKUP($E77,'Adj NEA Backsheet'!$D$5:$CB$183,H$9,FALSE))),"")</f>
        <v>2664.0942932841735</v>
      </c>
      <c r="I77" s="122">
        <f ca="1">IFERROR(IF((VLOOKUP($E77,'Adj NEA Backsheet'!$D$5:$CB$183,I$9,FALSE))="","",(VLOOKUP($E77,'Adj NEA Backsheet'!$D$5:$CB$183,I$9,FALSE))),"")</f>
        <v>2870.6879140616193</v>
      </c>
      <c r="J77" s="123">
        <f ca="1">IFERROR(IF((VLOOKUP($E77,'Adj NEA Backsheet'!$D$5:$CB$183,J$9,FALSE))="","",(VLOOKUP($E77,'Adj NEA Backsheet'!$D$5:$CB$183,J$9,FALSE))),"")</f>
        <v>2786.1036652212842</v>
      </c>
      <c r="K77" s="121">
        <f ca="1">IFERROR(IF((VLOOKUP($E77,'Adj NEA Backsheet'!$D$5:$CB$183,K$9,FALSE))="","",(VLOOKUP($E77,'Adj NEA Backsheet'!$D$5:$CB$183,K$9,FALSE))),"")</f>
        <v>2770.9305526777066</v>
      </c>
      <c r="L77" s="122">
        <f ca="1">IFERROR(IF((VLOOKUP($E77,'Adj NEA Backsheet'!$D$5:$CB$183,L$9,FALSE))="","",(VLOOKUP($E77,'Adj NEA Backsheet'!$D$5:$CB$183,L$9,FALSE))),"")</f>
        <v>2755.5197570497526</v>
      </c>
      <c r="M77" s="122">
        <f ca="1">IFERROR(IF((VLOOKUP($E77,'Adj NEA Backsheet'!$D$5:$CB$183,M$9,FALSE))="","",(VLOOKUP($E77,'Adj NEA Backsheet'!$D$5:$CB$183,M$9,FALSE))),"")</f>
        <v>2895.0257835426478</v>
      </c>
      <c r="N77" s="124">
        <f ca="1">IFERROR(IF((VLOOKUP($E77,'Adj NEA Backsheet'!$D$5:$CB$183,N$9,FALSE))="","",(VLOOKUP($E77,'Adj NEA Backsheet'!$D$5:$CB$183,N$9,FALSE))),"")</f>
        <v>2851.5496547900411</v>
      </c>
      <c r="O77" s="175">
        <f ca="1">IFERROR(IF((VLOOKUP($E77,'Adj NEA Backsheet'!$D$5:$CB$183,O$9,FALSE))="","",(VLOOKUP($E77,'Adj NEA Backsheet'!$D$5:$CB$183,O$9,FALSE))),"")</f>
        <v>2781.7194577387104</v>
      </c>
      <c r="P77" s="123">
        <f ca="1">IFERROR(IF((VLOOKUP($E77,'Adj NEA Backsheet'!$D$5:$CB$183,P$9,FALSE))="","",(VLOOKUP($E77,'Adj NEA Backsheet'!$D$5:$CB$183,P$9,FALSE))),"")</f>
        <v>2690.4806185288553</v>
      </c>
      <c r="Q77" s="124">
        <f ca="1">IFERROR(IF((VLOOKUP($E77,'NEA Backsheet'!$D$5:$CB$183,Q$9,FALSE))="","",(VLOOKUP($E77,'NEA Backsheet'!$D$5:$CB$183,Q$9,FALSE))),"")</f>
        <v>2900.2551755648428</v>
      </c>
      <c r="R77" s="236">
        <f ca="1">IFERROR(IF((VLOOKUP($E77,'NEA Backsheet'!$D$5:$CB$183,R$9,FALSE))="","",(VLOOKUP($E77,'NEA Backsheet'!$D$5:$CB$183,R$9,FALSE))),"")</f>
        <v>0</v>
      </c>
    </row>
    <row r="78" spans="1:18" ht="15" customHeight="1" x14ac:dyDescent="0.3">
      <c r="A78" s="57">
        <v>64</v>
      </c>
      <c r="B78" s="98" t="str">
        <f ca="1">IFERROR(IF((VLOOKUP($E78,'Org List'!$AJ$10:$AL$188,3,FALSE))="","",(VLOOKUP($E78,'Org List'!$AJ$10:$AL$188,3,FALSE))),"")</f>
        <v>North of England Commissioning Region</v>
      </c>
      <c r="C78" s="99" t="str">
        <f ca="1">IFERROR(IF((VLOOKUP($E78,'Org List'!$AO$10:$AQ$188,3,FALSE))="","",(VLOOKUP($E78,'Org List'!$AO$10:$AQ$188,3,FALSE))),"")</f>
        <v>Yorkshire and The Humber Region</v>
      </c>
      <c r="D78" s="114" t="str">
        <f ca="1">IFERROR(IF((VLOOKUP($E78,'Org List'!$AT$10:$AV$188,3,FALSE))="","",(VLOOKUP($E78,'Org List'!$AT$10:$AV$188,3,FALSE))),"")</f>
        <v>NHS England North (Yorkshire And Humber)</v>
      </c>
      <c r="E78" s="98" t="str">
        <f t="shared" ref="E78:E109" ca="1" si="2">IF($A78&gt;$U$5-1,"",INDIRECT("'Comms by AT'!D"&amp;$A78+$U$4))</f>
        <v>E08000017</v>
      </c>
      <c r="F78" s="100" t="str">
        <f ca="1">IF(E78="","",VLOOKUP(E78,'Org List'!$J$9:$K$488,2,0))</f>
        <v>Doncaster</v>
      </c>
      <c r="G78" s="121">
        <f ca="1">IFERROR(IF((VLOOKUP($E78,'Adj NEA Backsheet'!$D$5:$CB$183,G$9,FALSE))="","",(VLOOKUP($E78,'Adj NEA Backsheet'!$D$5:$CB$183,G$9,FALSE))),"")</f>
        <v>3036.0688268609956</v>
      </c>
      <c r="H78" s="122">
        <f ca="1">IFERROR(IF((VLOOKUP($E78,'Adj NEA Backsheet'!$D$5:$CB$183,H$9,FALSE))="","",(VLOOKUP($E78,'Adj NEA Backsheet'!$D$5:$CB$183,H$9,FALSE))),"")</f>
        <v>3058.8624534805936</v>
      </c>
      <c r="I78" s="122">
        <f ca="1">IFERROR(IF((VLOOKUP($E78,'Adj NEA Backsheet'!$D$5:$CB$183,I$9,FALSE))="","",(VLOOKUP($E78,'Adj NEA Backsheet'!$D$5:$CB$183,I$9,FALSE))),"")</f>
        <v>3035.0589643168723</v>
      </c>
      <c r="J78" s="123">
        <f ca="1">IFERROR(IF((VLOOKUP($E78,'Adj NEA Backsheet'!$D$5:$CB$183,J$9,FALSE))="","",(VLOOKUP($E78,'Adj NEA Backsheet'!$D$5:$CB$183,J$9,FALSE))),"")</f>
        <v>3162.413574617467</v>
      </c>
      <c r="K78" s="121">
        <f ca="1">IFERROR(IF((VLOOKUP($E78,'Adj NEA Backsheet'!$D$5:$CB$183,K$9,FALSE))="","",(VLOOKUP($E78,'Adj NEA Backsheet'!$D$5:$CB$183,K$9,FALSE))),"")</f>
        <v>2973.5162180105435</v>
      </c>
      <c r="L78" s="122">
        <f ca="1">IFERROR(IF((VLOOKUP($E78,'Adj NEA Backsheet'!$D$5:$CB$183,L$9,FALSE))="","",(VLOOKUP($E78,'Adj NEA Backsheet'!$D$5:$CB$183,L$9,FALSE))),"")</f>
        <v>3011.9550396187897</v>
      </c>
      <c r="M78" s="122">
        <f ca="1">IFERROR(IF((VLOOKUP($E78,'Adj NEA Backsheet'!$D$5:$CB$183,M$9,FALSE))="","",(VLOOKUP($E78,'Adj NEA Backsheet'!$D$5:$CB$183,M$9,FALSE))),"")</f>
        <v>3056.8724287584723</v>
      </c>
      <c r="N78" s="124">
        <f ca="1">IFERROR(IF((VLOOKUP($E78,'Adj NEA Backsheet'!$D$5:$CB$183,N$9,FALSE))="","",(VLOOKUP($E78,'Adj NEA Backsheet'!$D$5:$CB$183,N$9,FALSE))),"")</f>
        <v>3348.7190994526827</v>
      </c>
      <c r="O78" s="175">
        <f ca="1">IFERROR(IF((VLOOKUP($E78,'Adj NEA Backsheet'!$D$5:$CB$183,O$9,FALSE))="","",(VLOOKUP($E78,'Adj NEA Backsheet'!$D$5:$CB$183,O$9,FALSE))),"")</f>
        <v>3005.7433172905735</v>
      </c>
      <c r="P78" s="123">
        <f ca="1">IFERROR(IF((VLOOKUP($E78,'Adj NEA Backsheet'!$D$5:$CB$183,P$9,FALSE))="","",(VLOOKUP($E78,'Adj NEA Backsheet'!$D$5:$CB$183,P$9,FALSE))),"")</f>
        <v>3025.1085592440459</v>
      </c>
      <c r="Q78" s="124">
        <f ca="1">IFERROR(IF((VLOOKUP($E78,'NEA Backsheet'!$D$5:$CB$183,Q$9,FALSE))="","",(VLOOKUP($E78,'NEA Backsheet'!$D$5:$CB$183,Q$9,FALSE))),"")</f>
        <v>3122.3463254717344</v>
      </c>
      <c r="R78" s="236">
        <f ca="1">IFERROR(IF((VLOOKUP($E78,'NEA Backsheet'!$D$5:$CB$183,R$9,FALSE))="","",(VLOOKUP($E78,'NEA Backsheet'!$D$5:$CB$183,R$9,FALSE))),"")</f>
        <v>0</v>
      </c>
    </row>
    <row r="79" spans="1:18" ht="15" customHeight="1" x14ac:dyDescent="0.3">
      <c r="A79" s="57">
        <v>65</v>
      </c>
      <c r="B79" s="98" t="str">
        <f ca="1">IFERROR(IF((VLOOKUP($E79,'Org List'!$AJ$10:$AL$188,3,FALSE))="","",(VLOOKUP($E79,'Org List'!$AJ$10:$AL$188,3,FALSE))),"")</f>
        <v>South West England Commissioning Region</v>
      </c>
      <c r="C79" s="99" t="str">
        <f ca="1">IFERROR(IF((VLOOKUP($E79,'Org List'!$AO$10:$AQ$188,3,FALSE))="","",(VLOOKUP($E79,'Org List'!$AO$10:$AQ$188,3,FALSE))),"")</f>
        <v>South West Region</v>
      </c>
      <c r="D79" s="114" t="str">
        <f ca="1">IFERROR(IF((VLOOKUP($E79,'Org List'!$AT$10:$AV$188,3,FALSE))="","",(VLOOKUP($E79,'Org List'!$AT$10:$AV$188,3,FALSE))),"")</f>
        <v>NHS England South West (South West South)</v>
      </c>
      <c r="E79" s="98" t="str">
        <f t="shared" ca="1" si="2"/>
        <v>E10000009</v>
      </c>
      <c r="F79" s="100" t="str">
        <f ca="1">IF(E79="","",VLOOKUP(E79,'Org List'!$J$9:$K$488,2,0))</f>
        <v>Dorset</v>
      </c>
      <c r="G79" s="121">
        <f ca="1">IFERROR(IF((VLOOKUP($E79,'Adj NEA Backsheet'!$D$5:$CB$183,G$9,FALSE))="","",(VLOOKUP($E79,'Adj NEA Backsheet'!$D$5:$CB$183,G$9,FALSE))),"")</f>
        <v>2977.6715339536954</v>
      </c>
      <c r="H79" s="122">
        <f ca="1">IFERROR(IF((VLOOKUP($E79,'Adj NEA Backsheet'!$D$5:$CB$183,H$9,FALSE))="","",(VLOOKUP($E79,'Adj NEA Backsheet'!$D$5:$CB$183,H$9,FALSE))),"")</f>
        <v>2996.1328829112449</v>
      </c>
      <c r="I79" s="122">
        <f ca="1">IFERROR(IF((VLOOKUP($E79,'Adj NEA Backsheet'!$D$5:$CB$183,I$9,FALSE))="","",(VLOOKUP($E79,'Adj NEA Backsheet'!$D$5:$CB$183,I$9,FALSE))),"")</f>
        <v>3092.1696329087858</v>
      </c>
      <c r="J79" s="123">
        <f ca="1">IFERROR(IF((VLOOKUP($E79,'Adj NEA Backsheet'!$D$5:$CB$183,J$9,FALSE))="","",(VLOOKUP($E79,'Adj NEA Backsheet'!$D$5:$CB$183,J$9,FALSE))),"")</f>
        <v>3107.8956550855978</v>
      </c>
      <c r="K79" s="121">
        <f ca="1">IFERROR(IF((VLOOKUP($E79,'Adj NEA Backsheet'!$D$5:$CB$183,K$9,FALSE))="","",(VLOOKUP($E79,'Adj NEA Backsheet'!$D$5:$CB$183,K$9,FALSE))),"")</f>
        <v>3026.3393900421534</v>
      </c>
      <c r="L79" s="122">
        <f ca="1">IFERROR(IF((VLOOKUP($E79,'Adj NEA Backsheet'!$D$5:$CB$183,L$9,FALSE))="","",(VLOOKUP($E79,'Adj NEA Backsheet'!$D$5:$CB$183,L$9,FALSE))),"")</f>
        <v>3047.3968613470433</v>
      </c>
      <c r="M79" s="122">
        <f ca="1">IFERROR(IF((VLOOKUP($E79,'Adj NEA Backsheet'!$D$5:$CB$183,M$9,FALSE))="","",(VLOOKUP($E79,'Adj NEA Backsheet'!$D$5:$CB$183,M$9,FALSE))),"")</f>
        <v>3148.0299061460432</v>
      </c>
      <c r="N79" s="124">
        <f ca="1">IFERROR(IF((VLOOKUP($E79,'Adj NEA Backsheet'!$D$5:$CB$183,N$9,FALSE))="","",(VLOOKUP($E79,'Adj NEA Backsheet'!$D$5:$CB$183,N$9,FALSE))),"")</f>
        <v>3063.5230288062016</v>
      </c>
      <c r="O79" s="175">
        <f ca="1">IFERROR(IF((VLOOKUP($E79,'Adj NEA Backsheet'!$D$5:$CB$183,O$9,FALSE))="","",(VLOOKUP($E79,'Adj NEA Backsheet'!$D$5:$CB$183,O$9,FALSE))),"")</f>
        <v>3054.2684007631788</v>
      </c>
      <c r="P79" s="123">
        <f ca="1">IFERROR(IF((VLOOKUP($E79,'Adj NEA Backsheet'!$D$5:$CB$183,P$9,FALSE))="","",(VLOOKUP($E79,'Adj NEA Backsheet'!$D$5:$CB$183,P$9,FALSE))),"")</f>
        <v>3025.2032847491237</v>
      </c>
      <c r="Q79" s="124">
        <f ca="1">IFERROR(IF((VLOOKUP($E79,'NEA Backsheet'!$D$5:$CB$183,Q$9,FALSE))="","",(VLOOKUP($E79,'NEA Backsheet'!$D$5:$CB$183,Q$9,FALSE))),"")</f>
        <v>3291.6225440026474</v>
      </c>
      <c r="R79" s="236">
        <f ca="1">IFERROR(IF((VLOOKUP($E79,'NEA Backsheet'!$D$5:$CB$183,R$9,FALSE))="","",(VLOOKUP($E79,'NEA Backsheet'!$D$5:$CB$183,R$9,FALSE))),"")</f>
        <v>0</v>
      </c>
    </row>
    <row r="80" spans="1:18" ht="15" customHeight="1" x14ac:dyDescent="0.3">
      <c r="A80" s="57">
        <v>66</v>
      </c>
      <c r="B80" s="98" t="str">
        <f ca="1">IFERROR(IF((VLOOKUP($E80,'Org List'!$AJ$10:$AL$188,3,FALSE))="","",(VLOOKUP($E80,'Org List'!$AJ$10:$AL$188,3,FALSE))),"")</f>
        <v>Midlands and East of England Commissioning Region</v>
      </c>
      <c r="C80" s="99" t="str">
        <f ca="1">IFERROR(IF((VLOOKUP($E80,'Org List'!$AO$10:$AQ$188,3,FALSE))="","",(VLOOKUP($E80,'Org List'!$AO$10:$AQ$188,3,FALSE))),"")</f>
        <v>West Midlands Region</v>
      </c>
      <c r="D80" s="114" t="str">
        <f ca="1">IFERROR(IF((VLOOKUP($E80,'Org List'!$AT$10:$AV$188,3,FALSE))="","",(VLOOKUP($E80,'Org List'!$AT$10:$AV$188,3,FALSE))),"")</f>
        <v>NHS England Midlands And East (West Midlands)</v>
      </c>
      <c r="E80" s="98" t="str">
        <f t="shared" ca="1" si="2"/>
        <v>E08000027</v>
      </c>
      <c r="F80" s="100" t="str">
        <f ca="1">IF(E80="","",VLOOKUP(E80,'Org List'!$J$9:$K$488,2,0))</f>
        <v>Dudley</v>
      </c>
      <c r="G80" s="121">
        <f ca="1">IFERROR(IF((VLOOKUP($E80,'Adj NEA Backsheet'!$D$5:$CB$183,G$9,FALSE))="","",(VLOOKUP($E80,'Adj NEA Backsheet'!$D$5:$CB$183,G$9,FALSE))),"")</f>
        <v>3416.9035048315336</v>
      </c>
      <c r="H80" s="122">
        <f ca="1">IFERROR(IF((VLOOKUP($E80,'Adj NEA Backsheet'!$D$5:$CB$183,H$9,FALSE))="","",(VLOOKUP($E80,'Adj NEA Backsheet'!$D$5:$CB$183,H$9,FALSE))),"")</f>
        <v>3108.7860005297794</v>
      </c>
      <c r="I80" s="122">
        <f ca="1">IFERROR(IF((VLOOKUP($E80,'Adj NEA Backsheet'!$D$5:$CB$183,I$9,FALSE))="","",(VLOOKUP($E80,'Adj NEA Backsheet'!$D$5:$CB$183,I$9,FALSE))),"")</f>
        <v>2531.3482284586134</v>
      </c>
      <c r="J80" s="123">
        <f ca="1">IFERROR(IF((VLOOKUP($E80,'Adj NEA Backsheet'!$D$5:$CB$183,J$9,FALSE))="","",(VLOOKUP($E80,'Adj NEA Backsheet'!$D$5:$CB$183,J$9,FALSE))),"")</f>
        <v>2444.0072362967876</v>
      </c>
      <c r="K80" s="121">
        <f ca="1">IFERROR(IF((VLOOKUP($E80,'Adj NEA Backsheet'!$D$5:$CB$183,K$9,FALSE))="","",(VLOOKUP($E80,'Adj NEA Backsheet'!$D$5:$CB$183,K$9,FALSE))),"")</f>
        <v>2708.255183061483</v>
      </c>
      <c r="L80" s="122">
        <f ca="1">IFERROR(IF((VLOOKUP($E80,'Adj NEA Backsheet'!$D$5:$CB$183,L$9,FALSE))="","",(VLOOKUP($E80,'Adj NEA Backsheet'!$D$5:$CB$183,L$9,FALSE))),"")</f>
        <v>2703.3710936997813</v>
      </c>
      <c r="M80" s="122">
        <f ca="1">IFERROR(IF((VLOOKUP($E80,'Adj NEA Backsheet'!$D$5:$CB$183,M$9,FALSE))="","",(VLOOKUP($E80,'Adj NEA Backsheet'!$D$5:$CB$183,M$9,FALSE))),"")</f>
        <v>2720.750092261379</v>
      </c>
      <c r="N80" s="124">
        <f ca="1">IFERROR(IF((VLOOKUP($E80,'Adj NEA Backsheet'!$D$5:$CB$183,N$9,FALSE))="","",(VLOOKUP($E80,'Adj NEA Backsheet'!$D$5:$CB$183,N$9,FALSE))),"")</f>
        <v>2630.7128740921103</v>
      </c>
      <c r="O80" s="175">
        <f ca="1">IFERROR(IF((VLOOKUP($E80,'Adj NEA Backsheet'!$D$5:$CB$183,O$9,FALSE))="","",(VLOOKUP($E80,'Adj NEA Backsheet'!$D$5:$CB$183,O$9,FALSE))),"")</f>
        <v>2467.5621901871732</v>
      </c>
      <c r="P80" s="123">
        <f ca="1">IFERROR(IF((VLOOKUP($E80,'Adj NEA Backsheet'!$D$5:$CB$183,P$9,FALSE))="","",(VLOOKUP($E80,'Adj NEA Backsheet'!$D$5:$CB$183,P$9,FALSE))),"")</f>
        <v>2568.2536489289528</v>
      </c>
      <c r="Q80" s="124">
        <f ca="1">IFERROR(IF((VLOOKUP($E80,'NEA Backsheet'!$D$5:$CB$183,Q$9,FALSE))="","",(VLOOKUP($E80,'NEA Backsheet'!$D$5:$CB$183,Q$9,FALSE))),"")</f>
        <v>2657.7082412457744</v>
      </c>
      <c r="R80" s="236">
        <f ca="1">IFERROR(IF((VLOOKUP($E80,'NEA Backsheet'!$D$5:$CB$183,R$9,FALSE))="","",(VLOOKUP($E80,'NEA Backsheet'!$D$5:$CB$183,R$9,FALSE))),"")</f>
        <v>0</v>
      </c>
    </row>
    <row r="81" spans="1:18" ht="15" customHeight="1" x14ac:dyDescent="0.3">
      <c r="A81" s="57">
        <v>67</v>
      </c>
      <c r="B81" s="98" t="str">
        <f ca="1">IFERROR(IF((VLOOKUP($E81,'Org List'!$AJ$10:$AL$188,3,FALSE))="","",(VLOOKUP($E81,'Org List'!$AJ$10:$AL$188,3,FALSE))),"")</f>
        <v>London Commissioning Region</v>
      </c>
      <c r="C81" s="99" t="str">
        <f ca="1">IFERROR(IF((VLOOKUP($E81,'Org List'!$AO$10:$AQ$188,3,FALSE))="","",(VLOOKUP($E81,'Org List'!$AO$10:$AQ$188,3,FALSE))),"")</f>
        <v>London Region</v>
      </c>
      <c r="D81" s="114" t="str">
        <f ca="1">IFERROR(IF((VLOOKUP($E81,'Org List'!$AT$10:$AV$188,3,FALSE))="","",(VLOOKUP($E81,'Org List'!$AT$10:$AV$188,3,FALSE))),"")</f>
        <v>NHS England London</v>
      </c>
      <c r="E81" s="98" t="str">
        <f t="shared" ca="1" si="2"/>
        <v>E09000009</v>
      </c>
      <c r="F81" s="100" t="str">
        <f ca="1">IF(E81="","",VLOOKUP(E81,'Org List'!$J$9:$K$488,2,0))</f>
        <v>Ealing</v>
      </c>
      <c r="G81" s="121">
        <f ca="1">IFERROR(IF((VLOOKUP($E81,'Adj NEA Backsheet'!$D$5:$CB$183,G$9,FALSE))="","",(VLOOKUP($E81,'Adj NEA Backsheet'!$D$5:$CB$183,G$9,FALSE))),"")</f>
        <v>2595.9154812161414</v>
      </c>
      <c r="H81" s="122">
        <f ca="1">IFERROR(IF((VLOOKUP($E81,'Adj NEA Backsheet'!$D$5:$CB$183,H$9,FALSE))="","",(VLOOKUP($E81,'Adj NEA Backsheet'!$D$5:$CB$183,H$9,FALSE))),"")</f>
        <v>2575.4623009465495</v>
      </c>
      <c r="I81" s="122">
        <f ca="1">IFERROR(IF((VLOOKUP($E81,'Adj NEA Backsheet'!$D$5:$CB$183,I$9,FALSE))="","",(VLOOKUP($E81,'Adj NEA Backsheet'!$D$5:$CB$183,I$9,FALSE))),"")</f>
        <v>2579.7159976393732</v>
      </c>
      <c r="J81" s="123">
        <f ca="1">IFERROR(IF((VLOOKUP($E81,'Adj NEA Backsheet'!$D$5:$CB$183,J$9,FALSE))="","",(VLOOKUP($E81,'Adj NEA Backsheet'!$D$5:$CB$183,J$9,FALSE))),"")</f>
        <v>2574.8061342306387</v>
      </c>
      <c r="K81" s="121">
        <f ca="1">IFERROR(IF((VLOOKUP($E81,'Adj NEA Backsheet'!$D$5:$CB$183,K$9,FALSE))="","",(VLOOKUP($E81,'Adj NEA Backsheet'!$D$5:$CB$183,K$9,FALSE))),"")</f>
        <v>2659.4595955204518</v>
      </c>
      <c r="L81" s="122">
        <f ca="1">IFERROR(IF((VLOOKUP($E81,'Adj NEA Backsheet'!$D$5:$CB$183,L$9,FALSE))="","",(VLOOKUP($E81,'Adj NEA Backsheet'!$D$5:$CB$183,L$9,FALSE))),"")</f>
        <v>2612.8562506046451</v>
      </c>
      <c r="M81" s="122">
        <f ca="1">IFERROR(IF((VLOOKUP($E81,'Adj NEA Backsheet'!$D$5:$CB$183,M$9,FALSE))="","",(VLOOKUP($E81,'Adj NEA Backsheet'!$D$5:$CB$183,M$9,FALSE))),"")</f>
        <v>2643.1608430283281</v>
      </c>
      <c r="N81" s="124">
        <f ca="1">IFERROR(IF((VLOOKUP($E81,'Adj NEA Backsheet'!$D$5:$CB$183,N$9,FALSE))="","",(VLOOKUP($E81,'Adj NEA Backsheet'!$D$5:$CB$183,N$9,FALSE))),"")</f>
        <v>2598.7069215473102</v>
      </c>
      <c r="O81" s="175">
        <f ca="1">IFERROR(IF((VLOOKUP($E81,'Adj NEA Backsheet'!$D$5:$CB$183,O$9,FALSE))="","",(VLOOKUP($E81,'Adj NEA Backsheet'!$D$5:$CB$183,O$9,FALSE))),"")</f>
        <v>2571.1157141352737</v>
      </c>
      <c r="P81" s="123">
        <f ca="1">IFERROR(IF((VLOOKUP($E81,'Adj NEA Backsheet'!$D$5:$CB$183,P$9,FALSE))="","",(VLOOKUP($E81,'Adj NEA Backsheet'!$D$5:$CB$183,P$9,FALSE))),"")</f>
        <v>2647.4037545620854</v>
      </c>
      <c r="Q81" s="124">
        <f ca="1">IFERROR(IF((VLOOKUP($E81,'NEA Backsheet'!$D$5:$CB$183,Q$9,FALSE))="","",(VLOOKUP($E81,'NEA Backsheet'!$D$5:$CB$183,Q$9,FALSE))),"")</f>
        <v>2719.1354834249219</v>
      </c>
      <c r="R81" s="236">
        <f ca="1">IFERROR(IF((VLOOKUP($E81,'NEA Backsheet'!$D$5:$CB$183,R$9,FALSE))="","",(VLOOKUP($E81,'NEA Backsheet'!$D$5:$CB$183,R$9,FALSE))),"")</f>
        <v>0</v>
      </c>
    </row>
    <row r="82" spans="1:18" ht="15" customHeight="1" x14ac:dyDescent="0.3">
      <c r="A82" s="57">
        <v>68</v>
      </c>
      <c r="B82" s="98" t="str">
        <f ca="1">IFERROR(IF((VLOOKUP($E82,'Org List'!$AJ$10:$AL$188,3,FALSE))="","",(VLOOKUP($E82,'Org List'!$AJ$10:$AL$188,3,FALSE))),"")</f>
        <v>North of England Commissioning Region</v>
      </c>
      <c r="C82" s="99" t="str">
        <f ca="1">IFERROR(IF((VLOOKUP($E82,'Org List'!$AO$10:$AQ$188,3,FALSE))="","",(VLOOKUP($E82,'Org List'!$AO$10:$AQ$188,3,FALSE))),"")</f>
        <v>Yorkshire and The Humber Region</v>
      </c>
      <c r="D82" s="114" t="str">
        <f ca="1">IFERROR(IF((VLOOKUP($E82,'Org List'!$AT$10:$AV$188,3,FALSE))="","",(VLOOKUP($E82,'Org List'!$AT$10:$AV$188,3,FALSE))),"")</f>
        <v>NHS England North (Yorkshire And Humber)</v>
      </c>
      <c r="E82" s="98" t="str">
        <f t="shared" ca="1" si="2"/>
        <v>E06000011</v>
      </c>
      <c r="F82" s="100" t="str">
        <f ca="1">IF(E82="","",VLOOKUP(E82,'Org List'!$J$9:$K$488,2,0))</f>
        <v>East Riding of Yorkshire</v>
      </c>
      <c r="G82" s="121">
        <f ca="1">IFERROR(IF((VLOOKUP($E82,'Adj NEA Backsheet'!$D$5:$CB$183,G$9,FALSE))="","",(VLOOKUP($E82,'Adj NEA Backsheet'!$D$5:$CB$183,G$9,FALSE))),"")</f>
        <v>2398.066253881952</v>
      </c>
      <c r="H82" s="122">
        <f ca="1">IFERROR(IF((VLOOKUP($E82,'Adj NEA Backsheet'!$D$5:$CB$183,H$9,FALSE))="","",(VLOOKUP($E82,'Adj NEA Backsheet'!$D$5:$CB$183,H$9,FALSE))),"")</f>
        <v>2322.9449134435181</v>
      </c>
      <c r="I82" s="122">
        <f ca="1">IFERROR(IF((VLOOKUP($E82,'Adj NEA Backsheet'!$D$5:$CB$183,I$9,FALSE))="","",(VLOOKUP($E82,'Adj NEA Backsheet'!$D$5:$CB$183,I$9,FALSE))),"")</f>
        <v>2525.7478213244053</v>
      </c>
      <c r="J82" s="123">
        <f ca="1">IFERROR(IF((VLOOKUP($E82,'Adj NEA Backsheet'!$D$5:$CB$183,J$9,FALSE))="","",(VLOOKUP($E82,'Adj NEA Backsheet'!$D$5:$CB$183,J$9,FALSE))),"")</f>
        <v>2479.1284538644973</v>
      </c>
      <c r="K82" s="121">
        <f ca="1">IFERROR(IF((VLOOKUP($E82,'Adj NEA Backsheet'!$D$5:$CB$183,K$9,FALSE))="","",(VLOOKUP($E82,'Adj NEA Backsheet'!$D$5:$CB$183,K$9,FALSE))),"")</f>
        <v>2397.2193080877955</v>
      </c>
      <c r="L82" s="122">
        <f ca="1">IFERROR(IF((VLOOKUP($E82,'Adj NEA Backsheet'!$D$5:$CB$183,L$9,FALSE))="","",(VLOOKUP($E82,'Adj NEA Backsheet'!$D$5:$CB$183,L$9,FALSE))),"")</f>
        <v>2389.9501289999102</v>
      </c>
      <c r="M82" s="122">
        <f ca="1">IFERROR(IF((VLOOKUP($E82,'Adj NEA Backsheet'!$D$5:$CB$183,M$9,FALSE))="","",(VLOOKUP($E82,'Adj NEA Backsheet'!$D$5:$CB$183,M$9,FALSE))),"")</f>
        <v>2499.7238274536157</v>
      </c>
      <c r="N82" s="124">
        <f ca="1">IFERROR(IF((VLOOKUP($E82,'Adj NEA Backsheet'!$D$5:$CB$183,N$9,FALSE))="","",(VLOOKUP($E82,'Adj NEA Backsheet'!$D$5:$CB$183,N$9,FALSE))),"")</f>
        <v>2394.7432995985341</v>
      </c>
      <c r="O82" s="175">
        <f ca="1">IFERROR(IF((VLOOKUP($E82,'Adj NEA Backsheet'!$D$5:$CB$183,O$9,FALSE))="","",(VLOOKUP($E82,'Adj NEA Backsheet'!$D$5:$CB$183,O$9,FALSE))),"")</f>
        <v>2418.4109828566448</v>
      </c>
      <c r="P82" s="123">
        <f ca="1">IFERROR(IF((VLOOKUP($E82,'Adj NEA Backsheet'!$D$5:$CB$183,P$9,FALSE))="","",(VLOOKUP($E82,'Adj NEA Backsheet'!$D$5:$CB$183,P$9,FALSE))),"")</f>
        <v>2384.2831100149951</v>
      </c>
      <c r="Q82" s="124">
        <f ca="1">IFERROR(IF((VLOOKUP($E82,'NEA Backsheet'!$D$5:$CB$183,Q$9,FALSE))="","",(VLOOKUP($E82,'NEA Backsheet'!$D$5:$CB$183,Q$9,FALSE))),"")</f>
        <v>2588.847120506216</v>
      </c>
      <c r="R82" s="236">
        <f ca="1">IFERROR(IF((VLOOKUP($E82,'NEA Backsheet'!$D$5:$CB$183,R$9,FALSE))="","",(VLOOKUP($E82,'NEA Backsheet'!$D$5:$CB$183,R$9,FALSE))),"")</f>
        <v>0</v>
      </c>
    </row>
    <row r="83" spans="1:18" ht="15" customHeight="1" x14ac:dyDescent="0.3">
      <c r="A83" s="57">
        <v>69</v>
      </c>
      <c r="B83" s="98" t="str">
        <f ca="1">IFERROR(IF((VLOOKUP($E83,'Org List'!$AJ$10:$AL$188,3,FALSE))="","",(VLOOKUP($E83,'Org List'!$AJ$10:$AL$188,3,FALSE))),"")</f>
        <v>South East England Commissioning Region</v>
      </c>
      <c r="C83" s="99" t="str">
        <f ca="1">IFERROR(IF((VLOOKUP($E83,'Org List'!$AO$10:$AQ$188,3,FALSE))="","",(VLOOKUP($E83,'Org List'!$AO$10:$AQ$188,3,FALSE))),"")</f>
        <v>South East Region</v>
      </c>
      <c r="D83" s="114" t="str">
        <f ca="1">IFERROR(IF((VLOOKUP($E83,'Org List'!$AT$10:$AV$188,3,FALSE))="","",(VLOOKUP($E83,'Org List'!$AT$10:$AV$188,3,FALSE))),"")</f>
        <v>NHS England South East (Kent, Surrey and Sussex)</v>
      </c>
      <c r="E83" s="98" t="str">
        <f t="shared" ca="1" si="2"/>
        <v>E10000011</v>
      </c>
      <c r="F83" s="100" t="str">
        <f ca="1">IF(E83="","",VLOOKUP(E83,'Org List'!$J$9:$K$488,2,0))</f>
        <v>East Sussex</v>
      </c>
      <c r="G83" s="121">
        <f ca="1">IFERROR(IF((VLOOKUP($E83,'Adj NEA Backsheet'!$D$5:$CB$183,G$9,FALSE))="","",(VLOOKUP($E83,'Adj NEA Backsheet'!$D$5:$CB$183,G$9,FALSE))),"")</f>
        <v>2497.069592111799</v>
      </c>
      <c r="H83" s="122">
        <f ca="1">IFERROR(IF((VLOOKUP($E83,'Adj NEA Backsheet'!$D$5:$CB$183,H$9,FALSE))="","",(VLOOKUP($E83,'Adj NEA Backsheet'!$D$5:$CB$183,H$9,FALSE))),"")</f>
        <v>2628.292960009835</v>
      </c>
      <c r="I83" s="122">
        <f ca="1">IFERROR(IF((VLOOKUP($E83,'Adj NEA Backsheet'!$D$5:$CB$183,I$9,FALSE))="","",(VLOOKUP($E83,'Adj NEA Backsheet'!$D$5:$CB$183,I$9,FALSE))),"")</f>
        <v>2777.2057238692678</v>
      </c>
      <c r="J83" s="123">
        <f ca="1">IFERROR(IF((VLOOKUP($E83,'Adj NEA Backsheet'!$D$5:$CB$183,J$9,FALSE))="","",(VLOOKUP($E83,'Adj NEA Backsheet'!$D$5:$CB$183,J$9,FALSE))),"")</f>
        <v>2824.0781149648801</v>
      </c>
      <c r="K83" s="121">
        <f ca="1">IFERROR(IF((VLOOKUP($E83,'Adj NEA Backsheet'!$D$5:$CB$183,K$9,FALSE))="","",(VLOOKUP($E83,'Adj NEA Backsheet'!$D$5:$CB$183,K$9,FALSE))),"")</f>
        <v>2676.5406417908935</v>
      </c>
      <c r="L83" s="122">
        <f ca="1">IFERROR(IF((VLOOKUP($E83,'Adj NEA Backsheet'!$D$5:$CB$183,L$9,FALSE))="","",(VLOOKUP($E83,'Adj NEA Backsheet'!$D$5:$CB$183,L$9,FALSE))),"")</f>
        <v>2723.8993367617209</v>
      </c>
      <c r="M83" s="122">
        <f ca="1">IFERROR(IF((VLOOKUP($E83,'Adj NEA Backsheet'!$D$5:$CB$183,M$9,FALSE))="","",(VLOOKUP($E83,'Adj NEA Backsheet'!$D$5:$CB$183,M$9,FALSE))),"")</f>
        <v>2746.9216065884516</v>
      </c>
      <c r="N83" s="124">
        <f ca="1">IFERROR(IF((VLOOKUP($E83,'Adj NEA Backsheet'!$D$5:$CB$183,N$9,FALSE))="","",(VLOOKUP($E83,'Adj NEA Backsheet'!$D$5:$CB$183,N$9,FALSE))),"")</f>
        <v>2678.4515601946805</v>
      </c>
      <c r="O83" s="175">
        <f ca="1">IFERROR(IF((VLOOKUP($E83,'Adj NEA Backsheet'!$D$5:$CB$183,O$9,FALSE))="","",(VLOOKUP($E83,'Adj NEA Backsheet'!$D$5:$CB$183,O$9,FALSE))),"")</f>
        <v>2841.7544625823675</v>
      </c>
      <c r="P83" s="123">
        <f ca="1">IFERROR(IF((VLOOKUP($E83,'Adj NEA Backsheet'!$D$5:$CB$183,P$9,FALSE))="","",(VLOOKUP($E83,'Adj NEA Backsheet'!$D$5:$CB$183,P$9,FALSE))),"")</f>
        <v>2845.5809484305514</v>
      </c>
      <c r="Q83" s="124">
        <f ca="1">IFERROR(IF((VLOOKUP($E83,'NEA Backsheet'!$D$5:$CB$183,Q$9,FALSE))="","",(VLOOKUP($E83,'NEA Backsheet'!$D$5:$CB$183,Q$9,FALSE))),"")</f>
        <v>2957.6728261832163</v>
      </c>
      <c r="R83" s="236">
        <f ca="1">IFERROR(IF((VLOOKUP($E83,'NEA Backsheet'!$D$5:$CB$183,R$9,FALSE))="","",(VLOOKUP($E83,'NEA Backsheet'!$D$5:$CB$183,R$9,FALSE))),"")</f>
        <v>0</v>
      </c>
    </row>
    <row r="84" spans="1:18" ht="15" customHeight="1" x14ac:dyDescent="0.3">
      <c r="A84" s="57">
        <v>70</v>
      </c>
      <c r="B84" s="98" t="str">
        <f ca="1">IFERROR(IF((VLOOKUP($E84,'Org List'!$AJ$10:$AL$188,3,FALSE))="","",(VLOOKUP($E84,'Org List'!$AJ$10:$AL$188,3,FALSE))),"")</f>
        <v>London Commissioning Region</v>
      </c>
      <c r="C84" s="99" t="str">
        <f ca="1">IFERROR(IF((VLOOKUP($E84,'Org List'!$AO$10:$AQ$188,3,FALSE))="","",(VLOOKUP($E84,'Org List'!$AO$10:$AQ$188,3,FALSE))),"")</f>
        <v>London Region</v>
      </c>
      <c r="D84" s="114" t="str">
        <f ca="1">IFERROR(IF((VLOOKUP($E84,'Org List'!$AT$10:$AV$188,3,FALSE))="","",(VLOOKUP($E84,'Org List'!$AT$10:$AV$188,3,FALSE))),"")</f>
        <v>NHS England London</v>
      </c>
      <c r="E84" s="98" t="str">
        <f t="shared" ca="1" si="2"/>
        <v>E09000010</v>
      </c>
      <c r="F84" s="100" t="str">
        <f ca="1">IF(E84="","",VLOOKUP(E84,'Org List'!$J$9:$K$488,2,0))</f>
        <v>Enfield</v>
      </c>
      <c r="G84" s="121">
        <f ca="1">IFERROR(IF((VLOOKUP($E84,'Adj NEA Backsheet'!$D$5:$CB$183,G$9,FALSE))="","",(VLOOKUP($E84,'Adj NEA Backsheet'!$D$5:$CB$183,G$9,FALSE))),"")</f>
        <v>2306.761596868726</v>
      </c>
      <c r="H84" s="122">
        <f ca="1">IFERROR(IF((VLOOKUP($E84,'Adj NEA Backsheet'!$D$5:$CB$183,H$9,FALSE))="","",(VLOOKUP($E84,'Adj NEA Backsheet'!$D$5:$CB$183,H$9,FALSE))),"")</f>
        <v>2274.1122532541044</v>
      </c>
      <c r="I84" s="122">
        <f ca="1">IFERROR(IF((VLOOKUP($E84,'Adj NEA Backsheet'!$D$5:$CB$183,I$9,FALSE))="","",(VLOOKUP($E84,'Adj NEA Backsheet'!$D$5:$CB$183,I$9,FALSE))),"")</f>
        <v>2463.2698329984087</v>
      </c>
      <c r="J84" s="123">
        <f ca="1">IFERROR(IF((VLOOKUP($E84,'Adj NEA Backsheet'!$D$5:$CB$183,J$9,FALSE))="","",(VLOOKUP($E84,'Adj NEA Backsheet'!$D$5:$CB$183,J$9,FALSE))),"")</f>
        <v>2396.2095427421282</v>
      </c>
      <c r="K84" s="121">
        <f ca="1">IFERROR(IF((VLOOKUP($E84,'Adj NEA Backsheet'!$D$5:$CB$183,K$9,FALSE))="","",(VLOOKUP($E84,'Adj NEA Backsheet'!$D$5:$CB$183,K$9,FALSE))),"")</f>
        <v>2371.5776249033861</v>
      </c>
      <c r="L84" s="122">
        <f ca="1">IFERROR(IF((VLOOKUP($E84,'Adj NEA Backsheet'!$D$5:$CB$183,L$9,FALSE))="","",(VLOOKUP($E84,'Adj NEA Backsheet'!$D$5:$CB$183,L$9,FALSE))),"")</f>
        <v>2396.4404714329999</v>
      </c>
      <c r="M84" s="122">
        <f ca="1">IFERROR(IF((VLOOKUP($E84,'Adj NEA Backsheet'!$D$5:$CB$183,M$9,FALSE))="","",(VLOOKUP($E84,'Adj NEA Backsheet'!$D$5:$CB$183,M$9,FALSE))),"")</f>
        <v>2397.7826904273093</v>
      </c>
      <c r="N84" s="124">
        <f ca="1">IFERROR(IF((VLOOKUP($E84,'Adj NEA Backsheet'!$D$5:$CB$183,N$9,FALSE))="","",(VLOOKUP($E84,'Adj NEA Backsheet'!$D$5:$CB$183,N$9,FALSE))),"")</f>
        <v>2321.3474132664269</v>
      </c>
      <c r="O84" s="175">
        <f ca="1">IFERROR(IF((VLOOKUP($E84,'Adj NEA Backsheet'!$D$5:$CB$183,O$9,FALSE))="","",(VLOOKUP($E84,'Adj NEA Backsheet'!$D$5:$CB$183,O$9,FALSE))),"")</f>
        <v>2346.7349773873275</v>
      </c>
      <c r="P84" s="123">
        <f ca="1">IFERROR(IF((VLOOKUP($E84,'Adj NEA Backsheet'!$D$5:$CB$183,P$9,FALSE))="","",(VLOOKUP($E84,'Adj NEA Backsheet'!$D$5:$CB$183,P$9,FALSE))),"")</f>
        <v>2362.3987029968621</v>
      </c>
      <c r="Q84" s="124">
        <f ca="1">IFERROR(IF((VLOOKUP($E84,'NEA Backsheet'!$D$5:$CB$183,Q$9,FALSE))="","",(VLOOKUP($E84,'NEA Backsheet'!$D$5:$CB$183,Q$9,FALSE))),"")</f>
        <v>2579.2905584130408</v>
      </c>
      <c r="R84" s="236">
        <f ca="1">IFERROR(IF((VLOOKUP($E84,'NEA Backsheet'!$D$5:$CB$183,R$9,FALSE))="","",(VLOOKUP($E84,'NEA Backsheet'!$D$5:$CB$183,R$9,FALSE))),"")</f>
        <v>0</v>
      </c>
    </row>
    <row r="85" spans="1:18" ht="15" customHeight="1" x14ac:dyDescent="0.3">
      <c r="A85" s="57">
        <v>71</v>
      </c>
      <c r="B85" s="98" t="str">
        <f ca="1">IFERROR(IF((VLOOKUP($E85,'Org List'!$AJ$10:$AL$188,3,FALSE))="","",(VLOOKUP($E85,'Org List'!$AJ$10:$AL$188,3,FALSE))),"")</f>
        <v>Midlands and East of England Commissioning Region</v>
      </c>
      <c r="C85" s="99" t="str">
        <f ca="1">IFERROR(IF((VLOOKUP($E85,'Org List'!$AO$10:$AQ$188,3,FALSE))="","",(VLOOKUP($E85,'Org List'!$AO$10:$AQ$188,3,FALSE))),"")</f>
        <v>East Region</v>
      </c>
      <c r="D85" s="114" t="str">
        <f ca="1">IFERROR(IF((VLOOKUP($E85,'Org List'!$AT$10:$AV$188,3,FALSE))="","",(VLOOKUP($E85,'Org List'!$AT$10:$AV$188,3,FALSE))),"")</f>
        <v>NHS England Midlands And East (East)</v>
      </c>
      <c r="E85" s="98" t="str">
        <f t="shared" ca="1" si="2"/>
        <v>E10000012</v>
      </c>
      <c r="F85" s="100" t="str">
        <f ca="1">IF(E85="","",VLOOKUP(E85,'Org List'!$J$9:$K$488,2,0))</f>
        <v>Essex</v>
      </c>
      <c r="G85" s="121">
        <f ca="1">IFERROR(IF((VLOOKUP($E85,'Adj NEA Backsheet'!$D$5:$CB$183,G$9,FALSE))="","",(VLOOKUP($E85,'Adj NEA Backsheet'!$D$5:$CB$183,G$9,FALSE))),"")</f>
        <v>2557.8568669412484</v>
      </c>
      <c r="H85" s="122">
        <f ca="1">IFERROR(IF((VLOOKUP($E85,'Adj NEA Backsheet'!$D$5:$CB$183,H$9,FALSE))="","",(VLOOKUP($E85,'Adj NEA Backsheet'!$D$5:$CB$183,H$9,FALSE))),"")</f>
        <v>2629.8332067978872</v>
      </c>
      <c r="I85" s="122">
        <f ca="1">IFERROR(IF((VLOOKUP($E85,'Adj NEA Backsheet'!$D$5:$CB$183,I$9,FALSE))="","",(VLOOKUP($E85,'Adj NEA Backsheet'!$D$5:$CB$183,I$9,FALSE))),"")</f>
        <v>2694.1267353180897</v>
      </c>
      <c r="J85" s="123">
        <f ca="1">IFERROR(IF((VLOOKUP($E85,'Adj NEA Backsheet'!$D$5:$CB$183,J$9,FALSE))="","",(VLOOKUP($E85,'Adj NEA Backsheet'!$D$5:$CB$183,J$9,FALSE))),"")</f>
        <v>2692.0524014740663</v>
      </c>
      <c r="K85" s="121">
        <f ca="1">IFERROR(IF((VLOOKUP($E85,'Adj NEA Backsheet'!$D$5:$CB$183,K$9,FALSE))="","",(VLOOKUP($E85,'Adj NEA Backsheet'!$D$5:$CB$183,K$9,FALSE))),"")</f>
        <v>2686.8836624253945</v>
      </c>
      <c r="L85" s="122">
        <f ca="1">IFERROR(IF((VLOOKUP($E85,'Adj NEA Backsheet'!$D$5:$CB$183,L$9,FALSE))="","",(VLOOKUP($E85,'Adj NEA Backsheet'!$D$5:$CB$183,L$9,FALSE))),"")</f>
        <v>2729.7737294781741</v>
      </c>
      <c r="M85" s="122">
        <f ca="1">IFERROR(IF((VLOOKUP($E85,'Adj NEA Backsheet'!$D$5:$CB$183,M$9,FALSE))="","",(VLOOKUP($E85,'Adj NEA Backsheet'!$D$5:$CB$183,M$9,FALSE))),"")</f>
        <v>2817.9847681860701</v>
      </c>
      <c r="N85" s="124">
        <f ca="1">IFERROR(IF((VLOOKUP($E85,'Adj NEA Backsheet'!$D$5:$CB$183,N$9,FALSE))="","",(VLOOKUP($E85,'Adj NEA Backsheet'!$D$5:$CB$183,N$9,FALSE))),"")</f>
        <v>2751.2159628922559</v>
      </c>
      <c r="O85" s="175">
        <f ca="1">IFERROR(IF((VLOOKUP($E85,'Adj NEA Backsheet'!$D$5:$CB$183,O$9,FALSE))="","",(VLOOKUP($E85,'Adj NEA Backsheet'!$D$5:$CB$183,O$9,FALSE))),"")</f>
        <v>2721.5633536697105</v>
      </c>
      <c r="P85" s="123">
        <f ca="1">IFERROR(IF((VLOOKUP($E85,'Adj NEA Backsheet'!$D$5:$CB$183,P$9,FALSE))="","",(VLOOKUP($E85,'Adj NEA Backsheet'!$D$5:$CB$183,P$9,FALSE))),"")</f>
        <v>2794.2957043255296</v>
      </c>
      <c r="Q85" s="124">
        <f ca="1">IFERROR(IF((VLOOKUP($E85,'NEA Backsheet'!$D$5:$CB$183,Q$9,FALSE))="","",(VLOOKUP($E85,'NEA Backsheet'!$D$5:$CB$183,Q$9,FALSE))),"")</f>
        <v>2992.1795684294361</v>
      </c>
      <c r="R85" s="236">
        <f ca="1">IFERROR(IF((VLOOKUP($E85,'NEA Backsheet'!$D$5:$CB$183,R$9,FALSE))="","",(VLOOKUP($E85,'NEA Backsheet'!$D$5:$CB$183,R$9,FALSE))),"")</f>
        <v>0</v>
      </c>
    </row>
    <row r="86" spans="1:18" ht="15" customHeight="1" x14ac:dyDescent="0.3">
      <c r="A86" s="57">
        <v>72</v>
      </c>
      <c r="B86" s="98" t="str">
        <f ca="1">IFERROR(IF((VLOOKUP($E86,'Org List'!$AJ$10:$AL$188,3,FALSE))="","",(VLOOKUP($E86,'Org List'!$AJ$10:$AL$188,3,FALSE))),"")</f>
        <v>North of England Commissioning Region</v>
      </c>
      <c r="C86" s="99" t="str">
        <f ca="1">IFERROR(IF((VLOOKUP($E86,'Org List'!$AO$10:$AQ$188,3,FALSE))="","",(VLOOKUP($E86,'Org List'!$AO$10:$AQ$188,3,FALSE))),"")</f>
        <v>North East Region</v>
      </c>
      <c r="D86" s="114" t="str">
        <f ca="1">IFERROR(IF((VLOOKUP($E86,'Org List'!$AT$10:$AV$188,3,FALSE))="","",(VLOOKUP($E86,'Org List'!$AT$10:$AV$188,3,FALSE))),"")</f>
        <v>NHS England North (Cumbria And North East)</v>
      </c>
      <c r="E86" s="98" t="str">
        <f t="shared" ca="1" si="2"/>
        <v>E08000037</v>
      </c>
      <c r="F86" s="100" t="str">
        <f ca="1">IF(E86="","",VLOOKUP(E86,'Org List'!$J$9:$K$488,2,0))</f>
        <v>Gateshead</v>
      </c>
      <c r="G86" s="121">
        <f ca="1">IFERROR(IF((VLOOKUP($E86,'Adj NEA Backsheet'!$D$5:$CB$183,G$9,FALSE))="","",(VLOOKUP($E86,'Adj NEA Backsheet'!$D$5:$CB$183,G$9,FALSE))),"")</f>
        <v>2548.2908684262611</v>
      </c>
      <c r="H86" s="122">
        <f ca="1">IFERROR(IF((VLOOKUP($E86,'Adj NEA Backsheet'!$D$5:$CB$183,H$9,FALSE))="","",(VLOOKUP($E86,'Adj NEA Backsheet'!$D$5:$CB$183,H$9,FALSE))),"")</f>
        <v>2600.5816169464852</v>
      </c>
      <c r="I86" s="122">
        <f ca="1">IFERROR(IF((VLOOKUP($E86,'Adj NEA Backsheet'!$D$5:$CB$183,I$9,FALSE))="","",(VLOOKUP($E86,'Adj NEA Backsheet'!$D$5:$CB$183,I$9,FALSE))),"")</f>
        <v>2711.6093461688533</v>
      </c>
      <c r="J86" s="123">
        <f ca="1">IFERROR(IF((VLOOKUP($E86,'Adj NEA Backsheet'!$D$5:$CB$183,J$9,FALSE))="","",(VLOOKUP($E86,'Adj NEA Backsheet'!$D$5:$CB$183,J$9,FALSE))),"")</f>
        <v>2656.9598784492323</v>
      </c>
      <c r="K86" s="121">
        <f ca="1">IFERROR(IF((VLOOKUP($E86,'Adj NEA Backsheet'!$D$5:$CB$183,K$9,FALSE))="","",(VLOOKUP($E86,'Adj NEA Backsheet'!$D$5:$CB$183,K$9,FALSE))),"")</f>
        <v>2642.0432705311268</v>
      </c>
      <c r="L86" s="122">
        <f ca="1">IFERROR(IF((VLOOKUP($E86,'Adj NEA Backsheet'!$D$5:$CB$183,L$9,FALSE))="","",(VLOOKUP($E86,'Adj NEA Backsheet'!$D$5:$CB$183,L$9,FALSE))),"")</f>
        <v>2666.5019070693115</v>
      </c>
      <c r="M86" s="122">
        <f ca="1">IFERROR(IF((VLOOKUP($E86,'Adj NEA Backsheet'!$D$5:$CB$183,M$9,FALSE))="","",(VLOOKUP($E86,'Adj NEA Backsheet'!$D$5:$CB$183,M$9,FALSE))),"")</f>
        <v>2751.0269930169165</v>
      </c>
      <c r="N86" s="124">
        <f ca="1">IFERROR(IF((VLOOKUP($E86,'Adj NEA Backsheet'!$D$5:$CB$183,N$9,FALSE))="","",(VLOOKUP($E86,'Adj NEA Backsheet'!$D$5:$CB$183,N$9,FALSE))),"")</f>
        <v>2644.9571910580275</v>
      </c>
      <c r="O86" s="175">
        <f ca="1">IFERROR(IF((VLOOKUP($E86,'Adj NEA Backsheet'!$D$5:$CB$183,O$9,FALSE))="","",(VLOOKUP($E86,'Adj NEA Backsheet'!$D$5:$CB$183,O$9,FALSE))),"")</f>
        <v>2645.10374319845</v>
      </c>
      <c r="P86" s="123">
        <f ca="1">IFERROR(IF((VLOOKUP($E86,'Adj NEA Backsheet'!$D$5:$CB$183,P$9,FALSE))="","",(VLOOKUP($E86,'Adj NEA Backsheet'!$D$5:$CB$183,P$9,FALSE))),"")</f>
        <v>2646.7293566280614</v>
      </c>
      <c r="Q86" s="124">
        <f ca="1">IFERROR(IF((VLOOKUP($E86,'NEA Backsheet'!$D$5:$CB$183,Q$9,FALSE))="","",(VLOOKUP($E86,'NEA Backsheet'!$D$5:$CB$183,Q$9,FALSE))),"")</f>
        <v>2812.7253001660956</v>
      </c>
      <c r="R86" s="236">
        <f ca="1">IFERROR(IF((VLOOKUP($E86,'NEA Backsheet'!$D$5:$CB$183,R$9,FALSE))="","",(VLOOKUP($E86,'NEA Backsheet'!$D$5:$CB$183,R$9,FALSE))),"")</f>
        <v>0</v>
      </c>
    </row>
    <row r="87" spans="1:18" ht="15" customHeight="1" x14ac:dyDescent="0.3">
      <c r="A87" s="57">
        <v>73</v>
      </c>
      <c r="B87" s="98" t="str">
        <f ca="1">IFERROR(IF((VLOOKUP($E87,'Org List'!$AJ$10:$AL$188,3,FALSE))="","",(VLOOKUP($E87,'Org List'!$AJ$10:$AL$188,3,FALSE))),"")</f>
        <v>South West England Commissioning Region</v>
      </c>
      <c r="C87" s="99" t="str">
        <f ca="1">IFERROR(IF((VLOOKUP($E87,'Org List'!$AO$10:$AQ$188,3,FALSE))="","",(VLOOKUP($E87,'Org List'!$AO$10:$AQ$188,3,FALSE))),"")</f>
        <v>South West Region</v>
      </c>
      <c r="D87" s="114" t="str">
        <f ca="1">IFERROR(IF((VLOOKUP($E87,'Org List'!$AT$10:$AV$188,3,FALSE))="","",(VLOOKUP($E87,'Org List'!$AT$10:$AV$188,3,FALSE))),"")</f>
        <v>NHS England South West (South West North)</v>
      </c>
      <c r="E87" s="98" t="str">
        <f t="shared" ca="1" si="2"/>
        <v>E10000013</v>
      </c>
      <c r="F87" s="100" t="str">
        <f ca="1">IF(E87="","",VLOOKUP(E87,'Org List'!$J$9:$K$488,2,0))</f>
        <v>Gloucestershire</v>
      </c>
      <c r="G87" s="121">
        <f ca="1">IFERROR(IF((VLOOKUP($E87,'Adj NEA Backsheet'!$D$5:$CB$183,G$9,FALSE))="","",(VLOOKUP($E87,'Adj NEA Backsheet'!$D$5:$CB$183,G$9,FALSE))),"")</f>
        <v>2252.7961889566213</v>
      </c>
      <c r="H87" s="122">
        <f ca="1">IFERROR(IF((VLOOKUP($E87,'Adj NEA Backsheet'!$D$5:$CB$183,H$9,FALSE))="","",(VLOOKUP($E87,'Adj NEA Backsheet'!$D$5:$CB$183,H$9,FALSE))),"")</f>
        <v>2266.818345938012</v>
      </c>
      <c r="I87" s="122">
        <f ca="1">IFERROR(IF((VLOOKUP($E87,'Adj NEA Backsheet'!$D$5:$CB$183,I$9,FALSE))="","",(VLOOKUP($E87,'Adj NEA Backsheet'!$D$5:$CB$183,I$9,FALSE))),"")</f>
        <v>2428.9653527157398</v>
      </c>
      <c r="J87" s="123">
        <f ca="1">IFERROR(IF((VLOOKUP($E87,'Adj NEA Backsheet'!$D$5:$CB$183,J$9,FALSE))="","",(VLOOKUP($E87,'Adj NEA Backsheet'!$D$5:$CB$183,J$9,FALSE))),"")</f>
        <v>2478.3156856300761</v>
      </c>
      <c r="K87" s="121">
        <f ca="1">IFERROR(IF((VLOOKUP($E87,'Adj NEA Backsheet'!$D$5:$CB$183,K$9,FALSE))="","",(VLOOKUP($E87,'Adj NEA Backsheet'!$D$5:$CB$183,K$9,FALSE))),"")</f>
        <v>2247.6573679967128</v>
      </c>
      <c r="L87" s="122">
        <f ca="1">IFERROR(IF((VLOOKUP($E87,'Adj NEA Backsheet'!$D$5:$CB$183,L$9,FALSE))="","",(VLOOKUP($E87,'Adj NEA Backsheet'!$D$5:$CB$183,L$9,FALSE))),"")</f>
        <v>2266.0876246677176</v>
      </c>
      <c r="M87" s="122">
        <f ca="1">IFERROR(IF((VLOOKUP($E87,'Adj NEA Backsheet'!$D$5:$CB$183,M$9,FALSE))="","",(VLOOKUP($E87,'Adj NEA Backsheet'!$D$5:$CB$183,M$9,FALSE))),"")</f>
        <v>2427.7549638727751</v>
      </c>
      <c r="N87" s="124">
        <f ca="1">IFERROR(IF((VLOOKUP($E87,'Adj NEA Backsheet'!$D$5:$CB$183,N$9,FALSE))="","",(VLOOKUP($E87,'Adj NEA Backsheet'!$D$5:$CB$183,N$9,FALSE))),"")</f>
        <v>2107.657179104654</v>
      </c>
      <c r="O87" s="175">
        <f ca="1">IFERROR(IF((VLOOKUP($E87,'Adj NEA Backsheet'!$D$5:$CB$183,O$9,FALSE))="","",(VLOOKUP($E87,'Adj NEA Backsheet'!$D$5:$CB$183,O$9,FALSE))),"")</f>
        <v>2398.867731151237</v>
      </c>
      <c r="P87" s="123">
        <f ca="1">IFERROR(IF((VLOOKUP($E87,'Adj NEA Backsheet'!$D$5:$CB$183,P$9,FALSE))="","",(VLOOKUP($E87,'Adj NEA Backsheet'!$D$5:$CB$183,P$9,FALSE))),"")</f>
        <v>2485.6446508780914</v>
      </c>
      <c r="Q87" s="124">
        <f ca="1">IFERROR(IF((VLOOKUP($E87,'NEA Backsheet'!$D$5:$CB$183,Q$9,FALSE))="","",(VLOOKUP($E87,'NEA Backsheet'!$D$5:$CB$183,Q$9,FALSE))),"")</f>
        <v>2732.3863097426079</v>
      </c>
      <c r="R87" s="236">
        <f ca="1">IFERROR(IF((VLOOKUP($E87,'NEA Backsheet'!$D$5:$CB$183,R$9,FALSE))="","",(VLOOKUP($E87,'NEA Backsheet'!$D$5:$CB$183,R$9,FALSE))),"")</f>
        <v>0</v>
      </c>
    </row>
    <row r="88" spans="1:18" ht="15" customHeight="1" x14ac:dyDescent="0.3">
      <c r="A88" s="57">
        <v>74</v>
      </c>
      <c r="B88" s="98" t="str">
        <f ca="1">IFERROR(IF((VLOOKUP($E88,'Org List'!$AJ$10:$AL$188,3,FALSE))="","",(VLOOKUP($E88,'Org List'!$AJ$10:$AL$188,3,FALSE))),"")</f>
        <v>London Commissioning Region</v>
      </c>
      <c r="C88" s="99" t="str">
        <f ca="1">IFERROR(IF((VLOOKUP($E88,'Org List'!$AO$10:$AQ$188,3,FALSE))="","",(VLOOKUP($E88,'Org List'!$AO$10:$AQ$188,3,FALSE))),"")</f>
        <v>London Region</v>
      </c>
      <c r="D88" s="114" t="str">
        <f ca="1">IFERROR(IF((VLOOKUP($E88,'Org List'!$AT$10:$AV$188,3,FALSE))="","",(VLOOKUP($E88,'Org List'!$AT$10:$AV$188,3,FALSE))),"")</f>
        <v>NHS England London</v>
      </c>
      <c r="E88" s="98" t="str">
        <f t="shared" ca="1" si="2"/>
        <v>E09000011</v>
      </c>
      <c r="F88" s="100" t="str">
        <f ca="1">IF(E88="","",VLOOKUP(E88,'Org List'!$J$9:$K$488,2,0))</f>
        <v>Greenwich</v>
      </c>
      <c r="G88" s="121">
        <f ca="1">IFERROR(IF((VLOOKUP($E88,'Adj NEA Backsheet'!$D$5:$CB$183,G$9,FALSE))="","",(VLOOKUP($E88,'Adj NEA Backsheet'!$D$5:$CB$183,G$9,FALSE))),"")</f>
        <v>2578.9565606344345</v>
      </c>
      <c r="H88" s="122">
        <f ca="1">IFERROR(IF((VLOOKUP($E88,'Adj NEA Backsheet'!$D$5:$CB$183,H$9,FALSE))="","",(VLOOKUP($E88,'Adj NEA Backsheet'!$D$5:$CB$183,H$9,FALSE))),"")</f>
        <v>2611.2248506462097</v>
      </c>
      <c r="I88" s="122">
        <f ca="1">IFERROR(IF((VLOOKUP($E88,'Adj NEA Backsheet'!$D$5:$CB$183,I$9,FALSE))="","",(VLOOKUP($E88,'Adj NEA Backsheet'!$D$5:$CB$183,I$9,FALSE))),"")</f>
        <v>2654.6896050257901</v>
      </c>
      <c r="J88" s="123">
        <f ca="1">IFERROR(IF((VLOOKUP($E88,'Adj NEA Backsheet'!$D$5:$CB$183,J$9,FALSE))="","",(VLOOKUP($E88,'Adj NEA Backsheet'!$D$5:$CB$183,J$9,FALSE))),"")</f>
        <v>2475.083371927492</v>
      </c>
      <c r="K88" s="121">
        <f ca="1">IFERROR(IF((VLOOKUP($E88,'Adj NEA Backsheet'!$D$5:$CB$183,K$9,FALSE))="","",(VLOOKUP($E88,'Adj NEA Backsheet'!$D$5:$CB$183,K$9,FALSE))),"")</f>
        <v>2648.4358936420481</v>
      </c>
      <c r="L88" s="122">
        <f ca="1">IFERROR(IF((VLOOKUP($E88,'Adj NEA Backsheet'!$D$5:$CB$183,L$9,FALSE))="","",(VLOOKUP($E88,'Adj NEA Backsheet'!$D$5:$CB$183,L$9,FALSE))),"")</f>
        <v>2677.6957788489435</v>
      </c>
      <c r="M88" s="122">
        <f ca="1">IFERROR(IF((VLOOKUP($E88,'Adj NEA Backsheet'!$D$5:$CB$183,M$9,FALSE))="","",(VLOOKUP($E88,'Adj NEA Backsheet'!$D$5:$CB$183,M$9,FALSE))),"")</f>
        <v>2677.76796765981</v>
      </c>
      <c r="N88" s="124">
        <f ca="1">IFERROR(IF((VLOOKUP($E88,'Adj NEA Backsheet'!$D$5:$CB$183,N$9,FALSE))="","",(VLOOKUP($E88,'Adj NEA Backsheet'!$D$5:$CB$183,N$9,FALSE))),"")</f>
        <v>2584.6271649683845</v>
      </c>
      <c r="O88" s="175">
        <f ca="1">IFERROR(IF((VLOOKUP($E88,'Adj NEA Backsheet'!$D$5:$CB$183,O$9,FALSE))="","",(VLOOKUP($E88,'Adj NEA Backsheet'!$D$5:$CB$183,O$9,FALSE))),"")</f>
        <v>2533.67040749236</v>
      </c>
      <c r="P88" s="123">
        <f ca="1">IFERROR(IF((VLOOKUP($E88,'Adj NEA Backsheet'!$D$5:$CB$183,P$9,FALSE))="","",(VLOOKUP($E88,'Adj NEA Backsheet'!$D$5:$CB$183,P$9,FALSE))),"")</f>
        <v>2473.3914359453593</v>
      </c>
      <c r="Q88" s="124">
        <f ca="1">IFERROR(IF((VLOOKUP($E88,'NEA Backsheet'!$D$5:$CB$183,Q$9,FALSE))="","",(VLOOKUP($E88,'NEA Backsheet'!$D$5:$CB$183,Q$9,FALSE))),"")</f>
        <v>2678.8138753750859</v>
      </c>
      <c r="R88" s="236">
        <f ca="1">IFERROR(IF((VLOOKUP($E88,'NEA Backsheet'!$D$5:$CB$183,R$9,FALSE))="","",(VLOOKUP($E88,'NEA Backsheet'!$D$5:$CB$183,R$9,FALSE))),"")</f>
        <v>0</v>
      </c>
    </row>
    <row r="89" spans="1:18" ht="15" customHeight="1" x14ac:dyDescent="0.3">
      <c r="A89" s="57">
        <v>75</v>
      </c>
      <c r="B89" s="98" t="str">
        <f ca="1">IFERROR(IF((VLOOKUP($E89,'Org List'!$AJ$10:$AL$188,3,FALSE))="","",(VLOOKUP($E89,'Org List'!$AJ$10:$AL$188,3,FALSE))),"")</f>
        <v>London Commissioning Region</v>
      </c>
      <c r="C89" s="99" t="str">
        <f ca="1">IFERROR(IF((VLOOKUP($E89,'Org List'!$AO$10:$AQ$188,3,FALSE))="","",(VLOOKUP($E89,'Org List'!$AO$10:$AQ$188,3,FALSE))),"")</f>
        <v>London Region</v>
      </c>
      <c r="D89" s="114" t="str">
        <f ca="1">IFERROR(IF((VLOOKUP($E89,'Org List'!$AT$10:$AV$188,3,FALSE))="","",(VLOOKUP($E89,'Org List'!$AT$10:$AV$188,3,FALSE))),"")</f>
        <v>NHS England London</v>
      </c>
      <c r="E89" s="98" t="str">
        <f t="shared" ca="1" si="2"/>
        <v>E09000012</v>
      </c>
      <c r="F89" s="100" t="str">
        <f ca="1">IF(E89="","",VLOOKUP(E89,'Org List'!$J$9:$K$488,2,0))</f>
        <v>Hackney</v>
      </c>
      <c r="G89" s="121">
        <f ca="1">IFERROR(IF((VLOOKUP($E89,'Adj NEA Backsheet'!$D$5:$CB$183,G$9,FALSE))="","",(VLOOKUP($E89,'Adj NEA Backsheet'!$D$5:$CB$183,G$9,FALSE))),"")</f>
        <v>2038.8091432737901</v>
      </c>
      <c r="H89" s="122">
        <f ca="1">IFERROR(IF((VLOOKUP($E89,'Adj NEA Backsheet'!$D$5:$CB$183,H$9,FALSE))="","",(VLOOKUP($E89,'Adj NEA Backsheet'!$D$5:$CB$183,H$9,FALSE))),"")</f>
        <v>1944.4396592578471</v>
      </c>
      <c r="I89" s="122">
        <f ca="1">IFERROR(IF((VLOOKUP($E89,'Adj NEA Backsheet'!$D$5:$CB$183,I$9,FALSE))="","",(VLOOKUP($E89,'Adj NEA Backsheet'!$D$5:$CB$183,I$9,FALSE))),"")</f>
        <v>2091.3843048134095</v>
      </c>
      <c r="J89" s="123">
        <f ca="1">IFERROR(IF((VLOOKUP($E89,'Adj NEA Backsheet'!$D$5:$CB$183,J$9,FALSE))="","",(VLOOKUP($E89,'Adj NEA Backsheet'!$D$5:$CB$183,J$9,FALSE))),"")</f>
        <v>2023.0830228084442</v>
      </c>
      <c r="K89" s="121">
        <f ca="1">IFERROR(IF((VLOOKUP($E89,'Adj NEA Backsheet'!$D$5:$CB$183,K$9,FALSE))="","",(VLOOKUP($E89,'Adj NEA Backsheet'!$D$5:$CB$183,K$9,FALSE))),"")</f>
        <v>1980.6545696987137</v>
      </c>
      <c r="L89" s="122">
        <f ca="1">IFERROR(IF((VLOOKUP($E89,'Adj NEA Backsheet'!$D$5:$CB$183,L$9,FALSE))="","",(VLOOKUP($E89,'Adj NEA Backsheet'!$D$5:$CB$183,L$9,FALSE))),"")</f>
        <v>1939.015575165693</v>
      </c>
      <c r="M89" s="122">
        <f ca="1">IFERROR(IF((VLOOKUP($E89,'Adj NEA Backsheet'!$D$5:$CB$183,M$9,FALSE))="","",(VLOOKUP($E89,'Adj NEA Backsheet'!$D$5:$CB$183,M$9,FALSE))),"")</f>
        <v>2052.3775566964273</v>
      </c>
      <c r="N89" s="124">
        <f ca="1">IFERROR(IF((VLOOKUP($E89,'Adj NEA Backsheet'!$D$5:$CB$183,N$9,FALSE))="","",(VLOOKUP($E89,'Adj NEA Backsheet'!$D$5:$CB$183,N$9,FALSE))),"")</f>
        <v>1962.3942848056354</v>
      </c>
      <c r="O89" s="175">
        <f ca="1">IFERROR(IF((VLOOKUP($E89,'Adj NEA Backsheet'!$D$5:$CB$183,O$9,FALSE))="","",(VLOOKUP($E89,'Adj NEA Backsheet'!$D$5:$CB$183,O$9,FALSE))),"")</f>
        <v>2016.5173820067128</v>
      </c>
      <c r="P89" s="123">
        <f ca="1">IFERROR(IF((VLOOKUP($E89,'Adj NEA Backsheet'!$D$5:$CB$183,P$9,FALSE))="","",(VLOOKUP($E89,'Adj NEA Backsheet'!$D$5:$CB$183,P$9,FALSE))),"")</f>
        <v>1973.7261227527802</v>
      </c>
      <c r="Q89" s="124">
        <f ca="1">IFERROR(IF((VLOOKUP($E89,'NEA Backsheet'!$D$5:$CB$183,Q$9,FALSE))="","",(VLOOKUP($E89,'NEA Backsheet'!$D$5:$CB$183,Q$9,FALSE))),"")</f>
        <v>2112.7950928856749</v>
      </c>
      <c r="R89" s="236">
        <f ca="1">IFERROR(IF((VLOOKUP($E89,'NEA Backsheet'!$D$5:$CB$183,R$9,FALSE))="","",(VLOOKUP($E89,'NEA Backsheet'!$D$5:$CB$183,R$9,FALSE))),"")</f>
        <v>0</v>
      </c>
    </row>
    <row r="90" spans="1:18" ht="15" customHeight="1" x14ac:dyDescent="0.3">
      <c r="A90" s="57">
        <v>76</v>
      </c>
      <c r="B90" s="98" t="str">
        <f ca="1">IFERROR(IF((VLOOKUP($E90,'Org List'!$AJ$10:$AL$188,3,FALSE))="","",(VLOOKUP($E90,'Org List'!$AJ$10:$AL$188,3,FALSE))),"")</f>
        <v>North of England Commissioning Region</v>
      </c>
      <c r="C90" s="99" t="str">
        <f ca="1">IFERROR(IF((VLOOKUP($E90,'Org List'!$AO$10:$AQ$188,3,FALSE))="","",(VLOOKUP($E90,'Org List'!$AO$10:$AQ$188,3,FALSE))),"")</f>
        <v>North West Region</v>
      </c>
      <c r="D90" s="114" t="str">
        <f ca="1">IFERROR(IF((VLOOKUP($E90,'Org List'!$AT$10:$AV$188,3,FALSE))="","",(VLOOKUP($E90,'Org List'!$AT$10:$AV$188,3,FALSE))),"")</f>
        <v>NHS England North (Cheshire And Merseyside)</v>
      </c>
      <c r="E90" s="98" t="str">
        <f t="shared" ca="1" si="2"/>
        <v>E06000006</v>
      </c>
      <c r="F90" s="100" t="str">
        <f ca="1">IF(E90="","",VLOOKUP(E90,'Org List'!$J$9:$K$488,2,0))</f>
        <v>Halton</v>
      </c>
      <c r="G90" s="121">
        <f ca="1">IFERROR(IF((VLOOKUP($E90,'Adj NEA Backsheet'!$D$5:$CB$183,G$9,FALSE))="","",(VLOOKUP($E90,'Adj NEA Backsheet'!$D$5:$CB$183,G$9,FALSE))),"")</f>
        <v>3664.3203034493026</v>
      </c>
      <c r="H90" s="122">
        <f ca="1">IFERROR(IF((VLOOKUP($E90,'Adj NEA Backsheet'!$D$5:$CB$183,H$9,FALSE))="","",(VLOOKUP($E90,'Adj NEA Backsheet'!$D$5:$CB$183,H$9,FALSE))),"")</f>
        <v>3838.1410158576491</v>
      </c>
      <c r="I90" s="122">
        <f ca="1">IFERROR(IF((VLOOKUP($E90,'Adj NEA Backsheet'!$D$5:$CB$183,I$9,FALSE))="","",(VLOOKUP($E90,'Adj NEA Backsheet'!$D$5:$CB$183,I$9,FALSE))),"")</f>
        <v>3716.501308173134</v>
      </c>
      <c r="J90" s="123">
        <f ca="1">IFERROR(IF((VLOOKUP($E90,'Adj NEA Backsheet'!$D$5:$CB$183,J$9,FALSE))="","",(VLOOKUP($E90,'Adj NEA Backsheet'!$D$5:$CB$183,J$9,FALSE))),"")</f>
        <v>3588.9577522071781</v>
      </c>
      <c r="K90" s="121">
        <f ca="1">IFERROR(IF((VLOOKUP($E90,'Adj NEA Backsheet'!$D$5:$CB$183,K$9,FALSE))="","",(VLOOKUP($E90,'Adj NEA Backsheet'!$D$5:$CB$183,K$9,FALSE))),"")</f>
        <v>3780.1522839195168</v>
      </c>
      <c r="L90" s="122">
        <f ca="1">IFERROR(IF((VLOOKUP($E90,'Adj NEA Backsheet'!$D$5:$CB$183,L$9,FALSE))="","",(VLOOKUP($E90,'Adj NEA Backsheet'!$D$5:$CB$183,L$9,FALSE))),"")</f>
        <v>3795.5895331681909</v>
      </c>
      <c r="M90" s="122">
        <f ca="1">IFERROR(IF((VLOOKUP($E90,'Adj NEA Backsheet'!$D$5:$CB$183,M$9,FALSE))="","",(VLOOKUP($E90,'Adj NEA Backsheet'!$D$5:$CB$183,M$9,FALSE))),"")</f>
        <v>3873.2767343033015</v>
      </c>
      <c r="N90" s="124">
        <f ca="1">IFERROR(IF((VLOOKUP($E90,'Adj NEA Backsheet'!$D$5:$CB$183,N$9,FALSE))="","",(VLOOKUP($E90,'Adj NEA Backsheet'!$D$5:$CB$183,N$9,FALSE))),"")</f>
        <v>3798.2387673183121</v>
      </c>
      <c r="O90" s="175">
        <f ca="1">IFERROR(IF((VLOOKUP($E90,'Adj NEA Backsheet'!$D$5:$CB$183,O$9,FALSE))="","",(VLOOKUP($E90,'Adj NEA Backsheet'!$D$5:$CB$183,O$9,FALSE))),"")</f>
        <v>3758.4224045647879</v>
      </c>
      <c r="P90" s="123">
        <f ca="1">IFERROR(IF((VLOOKUP($E90,'Adj NEA Backsheet'!$D$5:$CB$183,P$9,FALSE))="","",(VLOOKUP($E90,'Adj NEA Backsheet'!$D$5:$CB$183,P$9,FALSE))),"")</f>
        <v>3856.7289428071999</v>
      </c>
      <c r="Q90" s="124">
        <f ca="1">IFERROR(IF((VLOOKUP($E90,'NEA Backsheet'!$D$5:$CB$183,Q$9,FALSE))="","",(VLOOKUP($E90,'NEA Backsheet'!$D$5:$CB$183,Q$9,FALSE))),"")</f>
        <v>3746.4586396304962</v>
      </c>
      <c r="R90" s="236">
        <f ca="1">IFERROR(IF((VLOOKUP($E90,'NEA Backsheet'!$D$5:$CB$183,R$9,FALSE))="","",(VLOOKUP($E90,'NEA Backsheet'!$D$5:$CB$183,R$9,FALSE))),"")</f>
        <v>0</v>
      </c>
    </row>
    <row r="91" spans="1:18" ht="15" customHeight="1" x14ac:dyDescent="0.3">
      <c r="A91" s="57">
        <v>77</v>
      </c>
      <c r="B91" s="98" t="str">
        <f ca="1">IFERROR(IF((VLOOKUP($E91,'Org List'!$AJ$10:$AL$188,3,FALSE))="","",(VLOOKUP($E91,'Org List'!$AJ$10:$AL$188,3,FALSE))),"")</f>
        <v>London Commissioning Region</v>
      </c>
      <c r="C91" s="99" t="str">
        <f ca="1">IFERROR(IF((VLOOKUP($E91,'Org List'!$AO$10:$AQ$188,3,FALSE))="","",(VLOOKUP($E91,'Org List'!$AO$10:$AQ$188,3,FALSE))),"")</f>
        <v>London Region</v>
      </c>
      <c r="D91" s="114" t="str">
        <f ca="1">IFERROR(IF((VLOOKUP($E91,'Org List'!$AT$10:$AV$188,3,FALSE))="","",(VLOOKUP($E91,'Org List'!$AT$10:$AV$188,3,FALSE))),"")</f>
        <v>NHS England London</v>
      </c>
      <c r="E91" s="98" t="str">
        <f t="shared" ca="1" si="2"/>
        <v>E09000013</v>
      </c>
      <c r="F91" s="100" t="str">
        <f ca="1">IF(E91="","",VLOOKUP(E91,'Org List'!$J$9:$K$488,2,0))</f>
        <v>Hammersmith and Fulham</v>
      </c>
      <c r="G91" s="121">
        <f ca="1">IFERROR(IF((VLOOKUP($E91,'Adj NEA Backsheet'!$D$5:$CB$183,G$9,FALSE))="","",(VLOOKUP($E91,'Adj NEA Backsheet'!$D$5:$CB$183,G$9,FALSE))),"")</f>
        <v>2127.2336533666348</v>
      </c>
      <c r="H91" s="122">
        <f ca="1">IFERROR(IF((VLOOKUP($E91,'Adj NEA Backsheet'!$D$5:$CB$183,H$9,FALSE))="","",(VLOOKUP($E91,'Adj NEA Backsheet'!$D$5:$CB$183,H$9,FALSE))),"")</f>
        <v>2044.3560199440637</v>
      </c>
      <c r="I91" s="122">
        <f ca="1">IFERROR(IF((VLOOKUP($E91,'Adj NEA Backsheet'!$D$5:$CB$183,I$9,FALSE))="","",(VLOOKUP($E91,'Adj NEA Backsheet'!$D$5:$CB$183,I$9,FALSE))),"")</f>
        <v>2174.1236190419145</v>
      </c>
      <c r="J91" s="123">
        <f ca="1">IFERROR(IF((VLOOKUP($E91,'Adj NEA Backsheet'!$D$5:$CB$183,J$9,FALSE))="","",(VLOOKUP($E91,'Adj NEA Backsheet'!$D$5:$CB$183,J$9,FALSE))),"")</f>
        <v>2190.324870919766</v>
      </c>
      <c r="K91" s="121">
        <f ca="1">IFERROR(IF((VLOOKUP($E91,'Adj NEA Backsheet'!$D$5:$CB$183,K$9,FALSE))="","",(VLOOKUP($E91,'Adj NEA Backsheet'!$D$5:$CB$183,K$9,FALSE))),"")</f>
        <v>2430.1724618646449</v>
      </c>
      <c r="L91" s="122">
        <f ca="1">IFERROR(IF((VLOOKUP($E91,'Adj NEA Backsheet'!$D$5:$CB$183,L$9,FALSE))="","",(VLOOKUP($E91,'Adj NEA Backsheet'!$D$5:$CB$183,L$9,FALSE))),"")</f>
        <v>2366.5529704399046</v>
      </c>
      <c r="M91" s="122">
        <f ca="1">IFERROR(IF((VLOOKUP($E91,'Adj NEA Backsheet'!$D$5:$CB$183,M$9,FALSE))="","",(VLOOKUP($E91,'Adj NEA Backsheet'!$D$5:$CB$183,M$9,FALSE))),"")</f>
        <v>2439.7660314347636</v>
      </c>
      <c r="N91" s="124">
        <f ca="1">IFERROR(IF((VLOOKUP($E91,'Adj NEA Backsheet'!$D$5:$CB$183,N$9,FALSE))="","",(VLOOKUP($E91,'Adj NEA Backsheet'!$D$5:$CB$183,N$9,FALSE))),"")</f>
        <v>2377.5656926220809</v>
      </c>
      <c r="O91" s="175">
        <f ca="1">IFERROR(IF((VLOOKUP($E91,'Adj NEA Backsheet'!$D$5:$CB$183,O$9,FALSE))="","",(VLOOKUP($E91,'Adj NEA Backsheet'!$D$5:$CB$183,O$9,FALSE))),"")</f>
        <v>2212.0052308364325</v>
      </c>
      <c r="P91" s="123">
        <f ca="1">IFERROR(IF((VLOOKUP($E91,'Adj NEA Backsheet'!$D$5:$CB$183,P$9,FALSE))="","",(VLOOKUP($E91,'Adj NEA Backsheet'!$D$5:$CB$183,P$9,FALSE))),"")</f>
        <v>2201.8654926782187</v>
      </c>
      <c r="Q91" s="124">
        <f ca="1">IFERROR(IF((VLOOKUP($E91,'NEA Backsheet'!$D$5:$CB$183,Q$9,FALSE))="","",(VLOOKUP($E91,'NEA Backsheet'!$D$5:$CB$183,Q$9,FALSE))),"")</f>
        <v>2353.0426379142154</v>
      </c>
      <c r="R91" s="236">
        <f ca="1">IFERROR(IF((VLOOKUP($E91,'NEA Backsheet'!$D$5:$CB$183,R$9,FALSE))="","",(VLOOKUP($E91,'NEA Backsheet'!$D$5:$CB$183,R$9,FALSE))),"")</f>
        <v>0</v>
      </c>
    </row>
    <row r="92" spans="1:18" ht="15" customHeight="1" x14ac:dyDescent="0.3">
      <c r="A92" s="57">
        <v>78</v>
      </c>
      <c r="B92" s="98" t="str">
        <f ca="1">IFERROR(IF((VLOOKUP($E92,'Org List'!$AJ$10:$AL$188,3,FALSE))="","",(VLOOKUP($E92,'Org List'!$AJ$10:$AL$188,3,FALSE))),"")</f>
        <v>South East England Commissioning Region</v>
      </c>
      <c r="C92" s="99" t="str">
        <f ca="1">IFERROR(IF((VLOOKUP($E92,'Org List'!$AO$10:$AQ$188,3,FALSE))="","",(VLOOKUP($E92,'Org List'!$AO$10:$AQ$188,3,FALSE))),"")</f>
        <v>South East Region</v>
      </c>
      <c r="D92" s="114" t="str">
        <f ca="1">IFERROR(IF((VLOOKUP($E92,'Org List'!$AT$10:$AV$188,3,FALSE))="","",(VLOOKUP($E92,'Org List'!$AT$10:$AV$188,3,FALSE))),"")</f>
        <v>NHS England South East (Hampshire, Isle of Wight and Thames Valley)</v>
      </c>
      <c r="E92" s="98" t="str">
        <f t="shared" ca="1" si="2"/>
        <v>E10000014</v>
      </c>
      <c r="F92" s="100" t="str">
        <f ca="1">IF(E92="","",VLOOKUP(E92,'Org List'!$J$9:$K$488,2,0))</f>
        <v>Hampshire</v>
      </c>
      <c r="G92" s="121">
        <f ca="1">IFERROR(IF((VLOOKUP($E92,'Adj NEA Backsheet'!$D$5:$CB$183,G$9,FALSE))="","",(VLOOKUP($E92,'Adj NEA Backsheet'!$D$5:$CB$183,G$9,FALSE))),"")</f>
        <v>2386.7069689075133</v>
      </c>
      <c r="H92" s="122">
        <f ca="1">IFERROR(IF((VLOOKUP($E92,'Adj NEA Backsheet'!$D$5:$CB$183,H$9,FALSE))="","",(VLOOKUP($E92,'Adj NEA Backsheet'!$D$5:$CB$183,H$9,FALSE))),"")</f>
        <v>2405.1460322266953</v>
      </c>
      <c r="I92" s="122">
        <f ca="1">IFERROR(IF((VLOOKUP($E92,'Adj NEA Backsheet'!$D$5:$CB$183,I$9,FALSE))="","",(VLOOKUP($E92,'Adj NEA Backsheet'!$D$5:$CB$183,I$9,FALSE))),"")</f>
        <v>2472.9149713271249</v>
      </c>
      <c r="J92" s="123">
        <f ca="1">IFERROR(IF((VLOOKUP($E92,'Adj NEA Backsheet'!$D$5:$CB$183,J$9,FALSE))="","",(VLOOKUP($E92,'Adj NEA Backsheet'!$D$5:$CB$183,J$9,FALSE))),"")</f>
        <v>2461.2707284436915</v>
      </c>
      <c r="K92" s="121">
        <f ca="1">IFERROR(IF((VLOOKUP($E92,'Adj NEA Backsheet'!$D$5:$CB$183,K$9,FALSE))="","",(VLOOKUP($E92,'Adj NEA Backsheet'!$D$5:$CB$183,K$9,FALSE))),"")</f>
        <v>2458.9887234356552</v>
      </c>
      <c r="L92" s="122">
        <f ca="1">IFERROR(IF((VLOOKUP($E92,'Adj NEA Backsheet'!$D$5:$CB$183,L$9,FALSE))="","",(VLOOKUP($E92,'Adj NEA Backsheet'!$D$5:$CB$183,L$9,FALSE))),"")</f>
        <v>2462.8943019499966</v>
      </c>
      <c r="M92" s="122">
        <f ca="1">IFERROR(IF((VLOOKUP($E92,'Adj NEA Backsheet'!$D$5:$CB$183,M$9,FALSE))="","",(VLOOKUP($E92,'Adj NEA Backsheet'!$D$5:$CB$183,M$9,FALSE))),"")</f>
        <v>2489.8187603494139</v>
      </c>
      <c r="N92" s="124">
        <f ca="1">IFERROR(IF((VLOOKUP($E92,'Adj NEA Backsheet'!$D$5:$CB$183,N$9,FALSE))="","",(VLOOKUP($E92,'Adj NEA Backsheet'!$D$5:$CB$183,N$9,FALSE))),"")</f>
        <v>2437.0340533679782</v>
      </c>
      <c r="O92" s="175">
        <f ca="1">IFERROR(IF((VLOOKUP($E92,'Adj NEA Backsheet'!$D$5:$CB$183,O$9,FALSE))="","",(VLOOKUP($E92,'Adj NEA Backsheet'!$D$5:$CB$183,O$9,FALSE))),"")</f>
        <v>2514.7194035000489</v>
      </c>
      <c r="P92" s="123">
        <f ca="1">IFERROR(IF((VLOOKUP($E92,'Adj NEA Backsheet'!$D$5:$CB$183,P$9,FALSE))="","",(VLOOKUP($E92,'Adj NEA Backsheet'!$D$5:$CB$183,P$9,FALSE))),"")</f>
        <v>2492.3129696188821</v>
      </c>
      <c r="Q92" s="124">
        <f ca="1">IFERROR(IF((VLOOKUP($E92,'NEA Backsheet'!$D$5:$CB$183,Q$9,FALSE))="","",(VLOOKUP($E92,'NEA Backsheet'!$D$5:$CB$183,Q$9,FALSE))),"")</f>
        <v>2647.0063699816942</v>
      </c>
      <c r="R92" s="236">
        <f ca="1">IFERROR(IF((VLOOKUP($E92,'NEA Backsheet'!$D$5:$CB$183,R$9,FALSE))="","",(VLOOKUP($E92,'NEA Backsheet'!$D$5:$CB$183,R$9,FALSE))),"")</f>
        <v>0</v>
      </c>
    </row>
    <row r="93" spans="1:18" ht="15" customHeight="1" x14ac:dyDescent="0.3">
      <c r="A93" s="57">
        <v>79</v>
      </c>
      <c r="B93" s="98" t="str">
        <f ca="1">IFERROR(IF((VLOOKUP($E93,'Org List'!$AJ$10:$AL$188,3,FALSE))="","",(VLOOKUP($E93,'Org List'!$AJ$10:$AL$188,3,FALSE))),"")</f>
        <v>London Commissioning Region</v>
      </c>
      <c r="C93" s="99" t="str">
        <f ca="1">IFERROR(IF((VLOOKUP($E93,'Org List'!$AO$10:$AQ$188,3,FALSE))="","",(VLOOKUP($E93,'Org List'!$AO$10:$AQ$188,3,FALSE))),"")</f>
        <v>London Region</v>
      </c>
      <c r="D93" s="114" t="str">
        <f ca="1">IFERROR(IF((VLOOKUP($E93,'Org List'!$AT$10:$AV$188,3,FALSE))="","",(VLOOKUP($E93,'Org List'!$AT$10:$AV$188,3,FALSE))),"")</f>
        <v>NHS England London</v>
      </c>
      <c r="E93" s="98" t="str">
        <f t="shared" ca="1" si="2"/>
        <v>E09000014</v>
      </c>
      <c r="F93" s="100" t="str">
        <f ca="1">IF(E93="","",VLOOKUP(E93,'Org List'!$J$9:$K$488,2,0))</f>
        <v>Haringey</v>
      </c>
      <c r="G93" s="121">
        <f ca="1">IFERROR(IF((VLOOKUP($E93,'Adj NEA Backsheet'!$D$5:$CB$183,G$9,FALSE))="","",(VLOOKUP($E93,'Adj NEA Backsheet'!$D$5:$CB$183,G$9,FALSE))),"")</f>
        <v>2115.981237449163</v>
      </c>
      <c r="H93" s="122">
        <f ca="1">IFERROR(IF((VLOOKUP($E93,'Adj NEA Backsheet'!$D$5:$CB$183,H$9,FALSE))="","",(VLOOKUP($E93,'Adj NEA Backsheet'!$D$5:$CB$183,H$9,FALSE))),"")</f>
        <v>2180.8283006625093</v>
      </c>
      <c r="I93" s="122">
        <f ca="1">IFERROR(IF((VLOOKUP($E93,'Adj NEA Backsheet'!$D$5:$CB$183,I$9,FALSE))="","",(VLOOKUP($E93,'Adj NEA Backsheet'!$D$5:$CB$183,I$9,FALSE))),"")</f>
        <v>2200.832961793807</v>
      </c>
      <c r="J93" s="123">
        <f ca="1">IFERROR(IF((VLOOKUP($E93,'Adj NEA Backsheet'!$D$5:$CB$183,J$9,FALSE))="","",(VLOOKUP($E93,'Adj NEA Backsheet'!$D$5:$CB$183,J$9,FALSE))),"")</f>
        <v>2126.6355669873133</v>
      </c>
      <c r="K93" s="121">
        <f ca="1">IFERROR(IF((VLOOKUP($E93,'Adj NEA Backsheet'!$D$5:$CB$183,K$9,FALSE))="","",(VLOOKUP($E93,'Adj NEA Backsheet'!$D$5:$CB$183,K$9,FALSE))),"")</f>
        <v>2145.9388303736946</v>
      </c>
      <c r="L93" s="122">
        <f ca="1">IFERROR(IF((VLOOKUP($E93,'Adj NEA Backsheet'!$D$5:$CB$183,L$9,FALSE))="","",(VLOOKUP($E93,'Adj NEA Backsheet'!$D$5:$CB$183,L$9,FALSE))),"")</f>
        <v>2165.2194464274312</v>
      </c>
      <c r="M93" s="122">
        <f ca="1">IFERROR(IF((VLOOKUP($E93,'Adj NEA Backsheet'!$D$5:$CB$183,M$9,FALSE))="","",(VLOOKUP($E93,'Adj NEA Backsheet'!$D$5:$CB$183,M$9,FALSE))),"")</f>
        <v>2170.7263295742409</v>
      </c>
      <c r="N93" s="124">
        <f ca="1">IFERROR(IF((VLOOKUP($E93,'Adj NEA Backsheet'!$D$5:$CB$183,N$9,FALSE))="","",(VLOOKUP($E93,'Adj NEA Backsheet'!$D$5:$CB$183,N$9,FALSE))),"")</f>
        <v>2100.4105679413151</v>
      </c>
      <c r="O93" s="175">
        <f ca="1">IFERROR(IF((VLOOKUP($E93,'Adj NEA Backsheet'!$D$5:$CB$183,O$9,FALSE))="","",(VLOOKUP($E93,'Adj NEA Backsheet'!$D$5:$CB$183,O$9,FALSE))),"")</f>
        <v>2167.4493503361282</v>
      </c>
      <c r="P93" s="123">
        <f ca="1">IFERROR(IF((VLOOKUP($E93,'Adj NEA Backsheet'!$D$5:$CB$183,P$9,FALSE))="","",(VLOOKUP($E93,'Adj NEA Backsheet'!$D$5:$CB$183,P$9,FALSE))),"")</f>
        <v>2100.1828069015833</v>
      </c>
      <c r="Q93" s="124">
        <f ca="1">IFERROR(IF((VLOOKUP($E93,'NEA Backsheet'!$D$5:$CB$183,Q$9,FALSE))="","",(VLOOKUP($E93,'NEA Backsheet'!$D$5:$CB$183,Q$9,FALSE))),"")</f>
        <v>2312.8316046162445</v>
      </c>
      <c r="R93" s="236">
        <f ca="1">IFERROR(IF((VLOOKUP($E93,'NEA Backsheet'!$D$5:$CB$183,R$9,FALSE))="","",(VLOOKUP($E93,'NEA Backsheet'!$D$5:$CB$183,R$9,FALSE))),"")</f>
        <v>0</v>
      </c>
    </row>
    <row r="94" spans="1:18" ht="15" customHeight="1" x14ac:dyDescent="0.3">
      <c r="A94" s="57">
        <v>80</v>
      </c>
      <c r="B94" s="98" t="str">
        <f ca="1">IFERROR(IF((VLOOKUP($E94,'Org List'!$AJ$10:$AL$188,3,FALSE))="","",(VLOOKUP($E94,'Org List'!$AJ$10:$AL$188,3,FALSE))),"")</f>
        <v>London Commissioning Region</v>
      </c>
      <c r="C94" s="99" t="str">
        <f ca="1">IFERROR(IF((VLOOKUP($E94,'Org List'!$AO$10:$AQ$188,3,FALSE))="","",(VLOOKUP($E94,'Org List'!$AO$10:$AQ$188,3,FALSE))),"")</f>
        <v>London Region</v>
      </c>
      <c r="D94" s="114" t="str">
        <f ca="1">IFERROR(IF((VLOOKUP($E94,'Org List'!$AT$10:$AV$188,3,FALSE))="","",(VLOOKUP($E94,'Org List'!$AT$10:$AV$188,3,FALSE))),"")</f>
        <v>NHS England London</v>
      </c>
      <c r="E94" s="98" t="str">
        <f t="shared" ca="1" si="2"/>
        <v>E09000015</v>
      </c>
      <c r="F94" s="100" t="str">
        <f ca="1">IF(E94="","",VLOOKUP(E94,'Org List'!$J$9:$K$488,2,0))</f>
        <v>Harrow</v>
      </c>
      <c r="G94" s="121">
        <f ca="1">IFERROR(IF((VLOOKUP($E94,'Adj NEA Backsheet'!$D$5:$CB$183,G$9,FALSE))="","",(VLOOKUP($E94,'Adj NEA Backsheet'!$D$5:$CB$183,G$9,FALSE))),"")</f>
        <v>2240.1428658364885</v>
      </c>
      <c r="H94" s="122">
        <f ca="1">IFERROR(IF((VLOOKUP($E94,'Adj NEA Backsheet'!$D$5:$CB$183,H$9,FALSE))="","",(VLOOKUP($E94,'Adj NEA Backsheet'!$D$5:$CB$183,H$9,FALSE))),"")</f>
        <v>2272.8936278543852</v>
      </c>
      <c r="I94" s="122">
        <f ca="1">IFERROR(IF((VLOOKUP($E94,'Adj NEA Backsheet'!$D$5:$CB$183,I$9,FALSE))="","",(VLOOKUP($E94,'Adj NEA Backsheet'!$D$5:$CB$183,I$9,FALSE))),"")</f>
        <v>2541.0703842702005</v>
      </c>
      <c r="J94" s="123">
        <f ca="1">IFERROR(IF((VLOOKUP($E94,'Adj NEA Backsheet'!$D$5:$CB$183,J$9,FALSE))="","",(VLOOKUP($E94,'Adj NEA Backsheet'!$D$5:$CB$183,J$9,FALSE))),"")</f>
        <v>2684.8287802868003</v>
      </c>
      <c r="K94" s="121">
        <f ca="1">IFERROR(IF((VLOOKUP($E94,'Adj NEA Backsheet'!$D$5:$CB$183,K$9,FALSE))="","",(VLOOKUP($E94,'Adj NEA Backsheet'!$D$5:$CB$183,K$9,FALSE))),"")</f>
        <v>2686.4055408669392</v>
      </c>
      <c r="L94" s="122">
        <f ca="1">IFERROR(IF((VLOOKUP($E94,'Adj NEA Backsheet'!$D$5:$CB$183,L$9,FALSE))="","",(VLOOKUP($E94,'Adj NEA Backsheet'!$D$5:$CB$183,L$9,FALSE))),"")</f>
        <v>2592.0011599963782</v>
      </c>
      <c r="M94" s="122">
        <f ca="1">IFERROR(IF((VLOOKUP($E94,'Adj NEA Backsheet'!$D$5:$CB$183,M$9,FALSE))="","",(VLOOKUP($E94,'Adj NEA Backsheet'!$D$5:$CB$183,M$9,FALSE))),"")</f>
        <v>2659.510234100213</v>
      </c>
      <c r="N94" s="124">
        <f ca="1">IFERROR(IF((VLOOKUP($E94,'Adj NEA Backsheet'!$D$5:$CB$183,N$9,FALSE))="","",(VLOOKUP($E94,'Adj NEA Backsheet'!$D$5:$CB$183,N$9,FALSE))),"")</f>
        <v>2539.708340916357</v>
      </c>
      <c r="O94" s="175">
        <f ca="1">IFERROR(IF((VLOOKUP($E94,'Adj NEA Backsheet'!$D$5:$CB$183,O$9,FALSE))="","",(VLOOKUP($E94,'Adj NEA Backsheet'!$D$5:$CB$183,O$9,FALSE))),"")</f>
        <v>2637.8130771530759</v>
      </c>
      <c r="P94" s="123">
        <f ca="1">IFERROR(IF((VLOOKUP($E94,'Adj NEA Backsheet'!$D$5:$CB$183,P$9,FALSE))="","",(VLOOKUP($E94,'Adj NEA Backsheet'!$D$5:$CB$183,P$9,FALSE))),"")</f>
        <v>2710.3167964630316</v>
      </c>
      <c r="Q94" s="124">
        <f ca="1">IFERROR(IF((VLOOKUP($E94,'NEA Backsheet'!$D$5:$CB$183,Q$9,FALSE))="","",(VLOOKUP($E94,'NEA Backsheet'!$D$5:$CB$183,Q$9,FALSE))),"")</f>
        <v>2922.9765464672578</v>
      </c>
      <c r="R94" s="236">
        <f ca="1">IFERROR(IF((VLOOKUP($E94,'NEA Backsheet'!$D$5:$CB$183,R$9,FALSE))="","",(VLOOKUP($E94,'NEA Backsheet'!$D$5:$CB$183,R$9,FALSE))),"")</f>
        <v>0</v>
      </c>
    </row>
    <row r="95" spans="1:18" ht="15" customHeight="1" x14ac:dyDescent="0.3">
      <c r="A95" s="57">
        <v>81</v>
      </c>
      <c r="B95" s="98" t="str">
        <f ca="1">IFERROR(IF((VLOOKUP($E95,'Org List'!$AJ$10:$AL$188,3,FALSE))="","",(VLOOKUP($E95,'Org List'!$AJ$10:$AL$188,3,FALSE))),"")</f>
        <v>North of England Commissioning Region</v>
      </c>
      <c r="C95" s="99" t="str">
        <f ca="1">IFERROR(IF((VLOOKUP($E95,'Org List'!$AO$10:$AQ$188,3,FALSE))="","",(VLOOKUP($E95,'Org List'!$AO$10:$AQ$188,3,FALSE))),"")</f>
        <v>North East Region</v>
      </c>
      <c r="D95" s="114" t="str">
        <f ca="1">IFERROR(IF((VLOOKUP($E95,'Org List'!$AT$10:$AV$188,3,FALSE))="","",(VLOOKUP($E95,'Org List'!$AT$10:$AV$188,3,FALSE))),"")</f>
        <v>NHS England North (Cumbria And North East)</v>
      </c>
      <c r="E95" s="98" t="str">
        <f t="shared" ca="1" si="2"/>
        <v>E06000001</v>
      </c>
      <c r="F95" s="100" t="str">
        <f ca="1">IF(E95="","",VLOOKUP(E95,'Org List'!$J$9:$K$488,2,0))</f>
        <v>Hartlepool</v>
      </c>
      <c r="G95" s="121">
        <f ca="1">IFERROR(IF((VLOOKUP($E95,'Adj NEA Backsheet'!$D$5:$CB$183,G$9,FALSE))="","",(VLOOKUP($E95,'Adj NEA Backsheet'!$D$5:$CB$183,G$9,FALSE))),"")</f>
        <v>3467.1049686279007</v>
      </c>
      <c r="H95" s="122">
        <f ca="1">IFERROR(IF((VLOOKUP($E95,'Adj NEA Backsheet'!$D$5:$CB$183,H$9,FALSE))="","",(VLOOKUP($E95,'Adj NEA Backsheet'!$D$5:$CB$183,H$9,FALSE))),"")</f>
        <v>3438.9436372497112</v>
      </c>
      <c r="I95" s="122">
        <f ca="1">IFERROR(IF((VLOOKUP($E95,'Adj NEA Backsheet'!$D$5:$CB$183,I$9,FALSE))="","",(VLOOKUP($E95,'Adj NEA Backsheet'!$D$5:$CB$183,I$9,FALSE))),"")</f>
        <v>3597.224194056862</v>
      </c>
      <c r="J95" s="123">
        <f ca="1">IFERROR(IF((VLOOKUP($E95,'Adj NEA Backsheet'!$D$5:$CB$183,J$9,FALSE))="","",(VLOOKUP($E95,'Adj NEA Backsheet'!$D$5:$CB$183,J$9,FALSE))),"")</f>
        <v>3593.5512748438982</v>
      </c>
      <c r="K95" s="121">
        <f ca="1">IFERROR(IF((VLOOKUP($E95,'Adj NEA Backsheet'!$D$5:$CB$183,K$9,FALSE))="","",(VLOOKUP($E95,'Adj NEA Backsheet'!$D$5:$CB$183,K$9,FALSE))),"")</f>
        <v>3623.7743639378496</v>
      </c>
      <c r="L95" s="122">
        <f ca="1">IFERROR(IF((VLOOKUP($E95,'Adj NEA Backsheet'!$D$5:$CB$183,L$9,FALSE))="","",(VLOOKUP($E95,'Adj NEA Backsheet'!$D$5:$CB$183,L$9,FALSE))),"")</f>
        <v>3563.8822577603037</v>
      </c>
      <c r="M95" s="122">
        <f ca="1">IFERROR(IF((VLOOKUP($E95,'Adj NEA Backsheet'!$D$5:$CB$183,M$9,FALSE))="","",(VLOOKUP($E95,'Adj NEA Backsheet'!$D$5:$CB$183,M$9,FALSE))),"")</f>
        <v>3704.5085885539411</v>
      </c>
      <c r="N95" s="124">
        <f ca="1">IFERROR(IF((VLOOKUP($E95,'Adj NEA Backsheet'!$D$5:$CB$183,N$9,FALSE))="","",(VLOOKUP($E95,'Adj NEA Backsheet'!$D$5:$CB$183,N$9,FALSE))),"")</f>
        <v>3724.905439678631</v>
      </c>
      <c r="O95" s="175">
        <f ca="1">IFERROR(IF((VLOOKUP($E95,'Adj NEA Backsheet'!$D$5:$CB$183,O$9,FALSE))="","",(VLOOKUP($E95,'Adj NEA Backsheet'!$D$5:$CB$183,O$9,FALSE))),"")</f>
        <v>3704.1696593497104</v>
      </c>
      <c r="P95" s="123">
        <f ca="1">IFERROR(IF((VLOOKUP($E95,'Adj NEA Backsheet'!$D$5:$CB$183,P$9,FALSE))="","",(VLOOKUP($E95,'Adj NEA Backsheet'!$D$5:$CB$183,P$9,FALSE))),"")</f>
        <v>3638.4462211254317</v>
      </c>
      <c r="Q95" s="124">
        <f ca="1">IFERROR(IF((VLOOKUP($E95,'NEA Backsheet'!$D$5:$CB$183,Q$9,FALSE))="","",(VLOOKUP($E95,'NEA Backsheet'!$D$5:$CB$183,Q$9,FALSE))),"")</f>
        <v>3710.5126136889689</v>
      </c>
      <c r="R95" s="236">
        <f ca="1">IFERROR(IF((VLOOKUP($E95,'NEA Backsheet'!$D$5:$CB$183,R$9,FALSE))="","",(VLOOKUP($E95,'NEA Backsheet'!$D$5:$CB$183,R$9,FALSE))),"")</f>
        <v>0</v>
      </c>
    </row>
    <row r="96" spans="1:18" ht="15" customHeight="1" x14ac:dyDescent="0.3">
      <c r="A96" s="57">
        <v>82</v>
      </c>
      <c r="B96" s="98" t="str">
        <f ca="1">IFERROR(IF((VLOOKUP($E96,'Org List'!$AJ$10:$AL$188,3,FALSE))="","",(VLOOKUP($E96,'Org List'!$AJ$10:$AL$188,3,FALSE))),"")</f>
        <v>London Commissioning Region</v>
      </c>
      <c r="C96" s="99" t="str">
        <f ca="1">IFERROR(IF((VLOOKUP($E96,'Org List'!$AO$10:$AQ$188,3,FALSE))="","",(VLOOKUP($E96,'Org List'!$AO$10:$AQ$188,3,FALSE))),"")</f>
        <v>London Region</v>
      </c>
      <c r="D96" s="114" t="str">
        <f ca="1">IFERROR(IF((VLOOKUP($E96,'Org List'!$AT$10:$AV$188,3,FALSE))="","",(VLOOKUP($E96,'Org List'!$AT$10:$AV$188,3,FALSE))),"")</f>
        <v>NHS England London</v>
      </c>
      <c r="E96" s="98" t="str">
        <f t="shared" ca="1" si="2"/>
        <v>E09000016</v>
      </c>
      <c r="F96" s="100" t="str">
        <f ca="1">IF(E96="","",VLOOKUP(E96,'Org List'!$J$9:$K$488,2,0))</f>
        <v>Havering</v>
      </c>
      <c r="G96" s="121">
        <f ca="1">IFERROR(IF((VLOOKUP($E96,'Adj NEA Backsheet'!$D$5:$CB$183,G$9,FALSE))="","",(VLOOKUP($E96,'Adj NEA Backsheet'!$D$5:$CB$183,G$9,FALSE))),"")</f>
        <v>2570.4437899359627</v>
      </c>
      <c r="H96" s="122">
        <f ca="1">IFERROR(IF((VLOOKUP($E96,'Adj NEA Backsheet'!$D$5:$CB$183,H$9,FALSE))="","",(VLOOKUP($E96,'Adj NEA Backsheet'!$D$5:$CB$183,H$9,FALSE))),"")</f>
        <v>2625.7038897317848</v>
      </c>
      <c r="I96" s="122">
        <f ca="1">IFERROR(IF((VLOOKUP($E96,'Adj NEA Backsheet'!$D$5:$CB$183,I$9,FALSE))="","",(VLOOKUP($E96,'Adj NEA Backsheet'!$D$5:$CB$183,I$9,FALSE))),"")</f>
        <v>2652.5205872054935</v>
      </c>
      <c r="J96" s="123">
        <f ca="1">IFERROR(IF((VLOOKUP($E96,'Adj NEA Backsheet'!$D$5:$CB$183,J$9,FALSE))="","",(VLOOKUP($E96,'Adj NEA Backsheet'!$D$5:$CB$183,J$9,FALSE))),"")</f>
        <v>2612.3289567676366</v>
      </c>
      <c r="K96" s="121">
        <f ca="1">IFERROR(IF((VLOOKUP($E96,'Adj NEA Backsheet'!$D$5:$CB$183,K$9,FALSE))="","",(VLOOKUP($E96,'Adj NEA Backsheet'!$D$5:$CB$183,K$9,FALSE))),"")</f>
        <v>2630.7781969467437</v>
      </c>
      <c r="L96" s="122">
        <f ca="1">IFERROR(IF((VLOOKUP($E96,'Adj NEA Backsheet'!$D$5:$CB$183,L$9,FALSE))="","",(VLOOKUP($E96,'Adj NEA Backsheet'!$D$5:$CB$183,L$9,FALSE))),"")</f>
        <v>2659.9283820127403</v>
      </c>
      <c r="M96" s="122">
        <f ca="1">IFERROR(IF((VLOOKUP($E96,'Adj NEA Backsheet'!$D$5:$CB$183,M$9,FALSE))="","",(VLOOKUP($E96,'Adj NEA Backsheet'!$D$5:$CB$183,M$9,FALSE))),"")</f>
        <v>2660.049789628617</v>
      </c>
      <c r="N96" s="124">
        <f ca="1">IFERROR(IF((VLOOKUP($E96,'Adj NEA Backsheet'!$D$5:$CB$183,N$9,FALSE))="","",(VLOOKUP($E96,'Adj NEA Backsheet'!$D$5:$CB$183,N$9,FALSE))),"")</f>
        <v>2569.6970419696372</v>
      </c>
      <c r="O96" s="175">
        <f ca="1">IFERROR(IF((VLOOKUP($E96,'Adj NEA Backsheet'!$D$5:$CB$183,O$9,FALSE))="","",(VLOOKUP($E96,'Adj NEA Backsheet'!$D$5:$CB$183,O$9,FALSE))),"")</f>
        <v>2692.2841816095292</v>
      </c>
      <c r="P96" s="123">
        <f ca="1">IFERROR(IF((VLOOKUP($E96,'Adj NEA Backsheet'!$D$5:$CB$183,P$9,FALSE))="","",(VLOOKUP($E96,'Adj NEA Backsheet'!$D$5:$CB$183,P$9,FALSE))),"")</f>
        <v>2668.2418405343419</v>
      </c>
      <c r="Q96" s="124">
        <f ca="1">IFERROR(IF((VLOOKUP($E96,'NEA Backsheet'!$D$5:$CB$183,Q$9,FALSE))="","",(VLOOKUP($E96,'NEA Backsheet'!$D$5:$CB$183,Q$9,FALSE))),"")</f>
        <v>2640.4034018327766</v>
      </c>
      <c r="R96" s="236">
        <f ca="1">IFERROR(IF((VLOOKUP($E96,'NEA Backsheet'!$D$5:$CB$183,R$9,FALSE))="","",(VLOOKUP($E96,'NEA Backsheet'!$D$5:$CB$183,R$9,FALSE))),"")</f>
        <v>0</v>
      </c>
    </row>
    <row r="97" spans="1:18" ht="15" customHeight="1" x14ac:dyDescent="0.3">
      <c r="A97" s="57">
        <v>83</v>
      </c>
      <c r="B97" s="98" t="str">
        <f ca="1">IFERROR(IF((VLOOKUP($E97,'Org List'!$AJ$10:$AL$188,3,FALSE))="","",(VLOOKUP($E97,'Org List'!$AJ$10:$AL$188,3,FALSE))),"")</f>
        <v>Midlands and East of England Commissioning Region</v>
      </c>
      <c r="C97" s="99" t="str">
        <f ca="1">IFERROR(IF((VLOOKUP($E97,'Org List'!$AO$10:$AQ$188,3,FALSE))="","",(VLOOKUP($E97,'Org List'!$AO$10:$AQ$188,3,FALSE))),"")</f>
        <v>West Midlands Region</v>
      </c>
      <c r="D97" s="114" t="str">
        <f ca="1">IFERROR(IF((VLOOKUP($E97,'Org List'!$AT$10:$AV$188,3,FALSE))="","",(VLOOKUP($E97,'Org List'!$AT$10:$AV$188,3,FALSE))),"")</f>
        <v>NHS England Midlands And East (West Midlands)</v>
      </c>
      <c r="E97" s="98" t="str">
        <f t="shared" ca="1" si="2"/>
        <v>E06000019</v>
      </c>
      <c r="F97" s="100" t="str">
        <f ca="1">IF(E97="","",VLOOKUP(E97,'Org List'!$J$9:$K$488,2,0))</f>
        <v>Herefordshire, County of</v>
      </c>
      <c r="G97" s="121">
        <f ca="1">IFERROR(IF((VLOOKUP($E97,'Adj NEA Backsheet'!$D$5:$CB$183,G$9,FALSE))="","",(VLOOKUP($E97,'Adj NEA Backsheet'!$D$5:$CB$183,G$9,FALSE))),"")</f>
        <v>2480.5857982988214</v>
      </c>
      <c r="H97" s="122">
        <f ca="1">IFERROR(IF((VLOOKUP($E97,'Adj NEA Backsheet'!$D$5:$CB$183,H$9,FALSE))="","",(VLOOKUP($E97,'Adj NEA Backsheet'!$D$5:$CB$183,H$9,FALSE))),"")</f>
        <v>2520.1162326803601</v>
      </c>
      <c r="I97" s="122">
        <f ca="1">IFERROR(IF((VLOOKUP($E97,'Adj NEA Backsheet'!$D$5:$CB$183,I$9,FALSE))="","",(VLOOKUP($E97,'Adj NEA Backsheet'!$D$5:$CB$183,I$9,FALSE))),"")</f>
        <v>2607.337708111661</v>
      </c>
      <c r="J97" s="123">
        <f ca="1">IFERROR(IF((VLOOKUP($E97,'Adj NEA Backsheet'!$D$5:$CB$183,J$9,FALSE))="","",(VLOOKUP($E97,'Adj NEA Backsheet'!$D$5:$CB$183,J$9,FALSE))),"")</f>
        <v>2586.5916027886788</v>
      </c>
      <c r="K97" s="121">
        <f ca="1">IFERROR(IF((VLOOKUP($E97,'Adj NEA Backsheet'!$D$5:$CB$183,K$9,FALSE))="","",(VLOOKUP($E97,'Adj NEA Backsheet'!$D$5:$CB$183,K$9,FALSE))),"")</f>
        <v>2476.1315069554371</v>
      </c>
      <c r="L97" s="122">
        <f ca="1">IFERROR(IF((VLOOKUP($E97,'Adj NEA Backsheet'!$D$5:$CB$183,L$9,FALSE))="","",(VLOOKUP($E97,'Adj NEA Backsheet'!$D$5:$CB$183,L$9,FALSE))),"")</f>
        <v>2486.2163907377321</v>
      </c>
      <c r="M97" s="122">
        <f ca="1">IFERROR(IF((VLOOKUP($E97,'Adj NEA Backsheet'!$D$5:$CB$183,M$9,FALSE))="","",(VLOOKUP($E97,'Adj NEA Backsheet'!$D$5:$CB$183,M$9,FALSE))),"")</f>
        <v>2688.1268632349988</v>
      </c>
      <c r="N97" s="124">
        <f ca="1">IFERROR(IF((VLOOKUP($E97,'Adj NEA Backsheet'!$D$5:$CB$183,N$9,FALSE))="","",(VLOOKUP($E97,'Adj NEA Backsheet'!$D$5:$CB$183,N$9,FALSE))),"")</f>
        <v>2632.0341110744325</v>
      </c>
      <c r="O97" s="175">
        <f ca="1">IFERROR(IF((VLOOKUP($E97,'Adj NEA Backsheet'!$D$5:$CB$183,O$9,FALSE))="","",(VLOOKUP($E97,'Adj NEA Backsheet'!$D$5:$CB$183,O$9,FALSE))),"")</f>
        <v>2478.2733338467447</v>
      </c>
      <c r="P97" s="123">
        <f ca="1">IFERROR(IF((VLOOKUP($E97,'Adj NEA Backsheet'!$D$5:$CB$183,P$9,FALSE))="","",(VLOOKUP($E97,'Adj NEA Backsheet'!$D$5:$CB$183,P$9,FALSE))),"")</f>
        <v>2468.6010306533485</v>
      </c>
      <c r="Q97" s="124">
        <f ca="1">IFERROR(IF((VLOOKUP($E97,'NEA Backsheet'!$D$5:$CB$183,Q$9,FALSE))="","",(VLOOKUP($E97,'NEA Backsheet'!$D$5:$CB$183,Q$9,FALSE))),"")</f>
        <v>2602.8261760217479</v>
      </c>
      <c r="R97" s="236">
        <f ca="1">IFERROR(IF((VLOOKUP($E97,'NEA Backsheet'!$D$5:$CB$183,R$9,FALSE))="","",(VLOOKUP($E97,'NEA Backsheet'!$D$5:$CB$183,R$9,FALSE))),"")</f>
        <v>0</v>
      </c>
    </row>
    <row r="98" spans="1:18" ht="15" customHeight="1" x14ac:dyDescent="0.3">
      <c r="A98" s="57">
        <v>84</v>
      </c>
      <c r="B98" s="98" t="str">
        <f ca="1">IFERROR(IF((VLOOKUP($E98,'Org List'!$AJ$10:$AL$188,3,FALSE))="","",(VLOOKUP($E98,'Org List'!$AJ$10:$AL$188,3,FALSE))),"")</f>
        <v>Midlands and East of England Commissioning Region</v>
      </c>
      <c r="C98" s="99" t="str">
        <f ca="1">IFERROR(IF((VLOOKUP($E98,'Org List'!$AO$10:$AQ$188,3,FALSE))="","",(VLOOKUP($E98,'Org List'!$AO$10:$AQ$188,3,FALSE))),"")</f>
        <v>East Region</v>
      </c>
      <c r="D98" s="114" t="str">
        <f ca="1">IFERROR(IF((VLOOKUP($E98,'Org List'!$AT$10:$AV$188,3,FALSE))="","",(VLOOKUP($E98,'Org List'!$AT$10:$AV$188,3,FALSE))),"")</f>
        <v>NHS England Midlands And East (Central Midlands)</v>
      </c>
      <c r="E98" s="98" t="str">
        <f t="shared" ca="1" si="2"/>
        <v>E10000015</v>
      </c>
      <c r="F98" s="100" t="str">
        <f ca="1">IF(E98="","",VLOOKUP(E98,'Org List'!$J$9:$K$488,2,0))</f>
        <v>Hertfordshire</v>
      </c>
      <c r="G98" s="121">
        <f ca="1">IFERROR(IF((VLOOKUP($E98,'Adj NEA Backsheet'!$D$5:$CB$183,G$9,FALSE))="","",(VLOOKUP($E98,'Adj NEA Backsheet'!$D$5:$CB$183,G$9,FALSE))),"")</f>
        <v>2326.8471983919821</v>
      </c>
      <c r="H98" s="122">
        <f ca="1">IFERROR(IF((VLOOKUP($E98,'Adj NEA Backsheet'!$D$5:$CB$183,H$9,FALSE))="","",(VLOOKUP($E98,'Adj NEA Backsheet'!$D$5:$CB$183,H$9,FALSE))),"")</f>
        <v>2333.1960402914183</v>
      </c>
      <c r="I98" s="122">
        <f ca="1">IFERROR(IF((VLOOKUP($E98,'Adj NEA Backsheet'!$D$5:$CB$183,I$9,FALSE))="","",(VLOOKUP($E98,'Adj NEA Backsheet'!$D$5:$CB$183,I$9,FALSE))),"")</f>
        <v>2412.2467727667299</v>
      </c>
      <c r="J98" s="123">
        <f ca="1">IFERROR(IF((VLOOKUP($E98,'Adj NEA Backsheet'!$D$5:$CB$183,J$9,FALSE))="","",(VLOOKUP($E98,'Adj NEA Backsheet'!$D$5:$CB$183,J$9,FALSE))),"")</f>
        <v>2305.5117955543483</v>
      </c>
      <c r="K98" s="121">
        <f ca="1">IFERROR(IF((VLOOKUP($E98,'Adj NEA Backsheet'!$D$5:$CB$183,K$9,FALSE))="","",(VLOOKUP($E98,'Adj NEA Backsheet'!$D$5:$CB$183,K$9,FALSE))),"")</f>
        <v>2292.0882394007031</v>
      </c>
      <c r="L98" s="122">
        <f ca="1">IFERROR(IF((VLOOKUP($E98,'Adj NEA Backsheet'!$D$5:$CB$183,L$9,FALSE))="","",(VLOOKUP($E98,'Adj NEA Backsheet'!$D$5:$CB$183,L$9,FALSE))),"")</f>
        <v>2389.1673984997919</v>
      </c>
      <c r="M98" s="122">
        <f ca="1">IFERROR(IF((VLOOKUP($E98,'Adj NEA Backsheet'!$D$5:$CB$183,M$9,FALSE))="","",(VLOOKUP($E98,'Adj NEA Backsheet'!$D$5:$CB$183,M$9,FALSE))),"")</f>
        <v>2440.3696496757307</v>
      </c>
      <c r="N98" s="124">
        <f ca="1">IFERROR(IF((VLOOKUP($E98,'Adj NEA Backsheet'!$D$5:$CB$183,N$9,FALSE))="","",(VLOOKUP($E98,'Adj NEA Backsheet'!$D$5:$CB$183,N$9,FALSE))),"")</f>
        <v>2288.7108577188542</v>
      </c>
      <c r="O98" s="175">
        <f ca="1">IFERROR(IF((VLOOKUP($E98,'Adj NEA Backsheet'!$D$5:$CB$183,O$9,FALSE))="","",(VLOOKUP($E98,'Adj NEA Backsheet'!$D$5:$CB$183,O$9,FALSE))),"")</f>
        <v>2404.3713636040479</v>
      </c>
      <c r="P98" s="123">
        <f ca="1">IFERROR(IF((VLOOKUP($E98,'Adj NEA Backsheet'!$D$5:$CB$183,P$9,FALSE))="","",(VLOOKUP($E98,'Adj NEA Backsheet'!$D$5:$CB$183,P$9,FALSE))),"")</f>
        <v>2417.8548864263785</v>
      </c>
      <c r="Q98" s="124">
        <f ca="1">IFERROR(IF((VLOOKUP($E98,'NEA Backsheet'!$D$5:$CB$183,Q$9,FALSE))="","",(VLOOKUP($E98,'NEA Backsheet'!$D$5:$CB$183,Q$9,FALSE))),"")</f>
        <v>2587.2598885558514</v>
      </c>
      <c r="R98" s="236">
        <f ca="1">IFERROR(IF((VLOOKUP($E98,'NEA Backsheet'!$D$5:$CB$183,R$9,FALSE))="","",(VLOOKUP($E98,'NEA Backsheet'!$D$5:$CB$183,R$9,FALSE))),"")</f>
        <v>0</v>
      </c>
    </row>
    <row r="99" spans="1:18" ht="15" customHeight="1" x14ac:dyDescent="0.3">
      <c r="A99" s="57">
        <v>85</v>
      </c>
      <c r="B99" s="98" t="str">
        <f ca="1">IFERROR(IF((VLOOKUP($E99,'Org List'!$AJ$10:$AL$188,3,FALSE))="","",(VLOOKUP($E99,'Org List'!$AJ$10:$AL$188,3,FALSE))),"")</f>
        <v>London Commissioning Region</v>
      </c>
      <c r="C99" s="99" t="str">
        <f ca="1">IFERROR(IF((VLOOKUP($E99,'Org List'!$AO$10:$AQ$188,3,FALSE))="","",(VLOOKUP($E99,'Org List'!$AO$10:$AQ$188,3,FALSE))),"")</f>
        <v>London Region</v>
      </c>
      <c r="D99" s="114" t="str">
        <f ca="1">IFERROR(IF((VLOOKUP($E99,'Org List'!$AT$10:$AV$188,3,FALSE))="","",(VLOOKUP($E99,'Org List'!$AT$10:$AV$188,3,FALSE))),"")</f>
        <v>NHS England London</v>
      </c>
      <c r="E99" s="98" t="str">
        <f t="shared" ca="1" si="2"/>
        <v>E09000017</v>
      </c>
      <c r="F99" s="100" t="str">
        <f ca="1">IF(E99="","",VLOOKUP(E99,'Org List'!$J$9:$K$488,2,0))</f>
        <v>Hillingdon</v>
      </c>
      <c r="G99" s="121">
        <f ca="1">IFERROR(IF((VLOOKUP($E99,'Adj NEA Backsheet'!$D$5:$CB$183,G$9,FALSE))="","",(VLOOKUP($E99,'Adj NEA Backsheet'!$D$5:$CB$183,G$9,FALSE))),"")</f>
        <v>2286.0573037494323</v>
      </c>
      <c r="H99" s="122">
        <f ca="1">IFERROR(IF((VLOOKUP($E99,'Adj NEA Backsheet'!$D$5:$CB$183,H$9,FALSE))="","",(VLOOKUP($E99,'Adj NEA Backsheet'!$D$5:$CB$183,H$9,FALSE))),"")</f>
        <v>2335.704776638056</v>
      </c>
      <c r="I99" s="122">
        <f ca="1">IFERROR(IF((VLOOKUP($E99,'Adj NEA Backsheet'!$D$5:$CB$183,I$9,FALSE))="","",(VLOOKUP($E99,'Adj NEA Backsheet'!$D$5:$CB$183,I$9,FALSE))),"")</f>
        <v>2374.7733383138634</v>
      </c>
      <c r="J99" s="123">
        <f ca="1">IFERROR(IF((VLOOKUP($E99,'Adj NEA Backsheet'!$D$5:$CB$183,J$9,FALSE))="","",(VLOOKUP($E99,'Adj NEA Backsheet'!$D$5:$CB$183,J$9,FALSE))),"")</f>
        <v>2337.6950676076713</v>
      </c>
      <c r="K99" s="121">
        <f ca="1">IFERROR(IF((VLOOKUP($E99,'Adj NEA Backsheet'!$D$5:$CB$183,K$9,FALSE))="","",(VLOOKUP($E99,'Adj NEA Backsheet'!$D$5:$CB$183,K$9,FALSE))),"")</f>
        <v>2432.2412423848182</v>
      </c>
      <c r="L99" s="122">
        <f ca="1">IFERROR(IF((VLOOKUP($E99,'Adj NEA Backsheet'!$D$5:$CB$183,L$9,FALSE))="","",(VLOOKUP($E99,'Adj NEA Backsheet'!$D$5:$CB$183,L$9,FALSE))),"")</f>
        <v>2396.3053487548714</v>
      </c>
      <c r="M99" s="122">
        <f ca="1">IFERROR(IF((VLOOKUP($E99,'Adj NEA Backsheet'!$D$5:$CB$183,M$9,FALSE))="","",(VLOOKUP($E99,'Adj NEA Backsheet'!$D$5:$CB$183,M$9,FALSE))),"")</f>
        <v>2462.3233372969221</v>
      </c>
      <c r="N99" s="124">
        <f ca="1">IFERROR(IF((VLOOKUP($E99,'Adj NEA Backsheet'!$D$5:$CB$183,N$9,FALSE))="","",(VLOOKUP($E99,'Adj NEA Backsheet'!$D$5:$CB$183,N$9,FALSE))),"")</f>
        <v>2413.1547560039689</v>
      </c>
      <c r="O99" s="175">
        <f ca="1">IFERROR(IF((VLOOKUP($E99,'Adj NEA Backsheet'!$D$5:$CB$183,O$9,FALSE))="","",(VLOOKUP($E99,'Adj NEA Backsheet'!$D$5:$CB$183,O$9,FALSE))),"")</f>
        <v>2294.0813489640691</v>
      </c>
      <c r="P99" s="123">
        <f ca="1">IFERROR(IF((VLOOKUP($E99,'Adj NEA Backsheet'!$D$5:$CB$183,P$9,FALSE))="","",(VLOOKUP($E99,'Adj NEA Backsheet'!$D$5:$CB$183,P$9,FALSE))),"")</f>
        <v>2359.5687022700072</v>
      </c>
      <c r="Q99" s="124">
        <f ca="1">IFERROR(IF((VLOOKUP($E99,'NEA Backsheet'!$D$5:$CB$183,Q$9,FALSE))="","",(VLOOKUP($E99,'NEA Backsheet'!$D$5:$CB$183,Q$9,FALSE))),"")</f>
        <v>2423.1850723759471</v>
      </c>
      <c r="R99" s="236">
        <f ca="1">IFERROR(IF((VLOOKUP($E99,'NEA Backsheet'!$D$5:$CB$183,R$9,FALSE))="","",(VLOOKUP($E99,'NEA Backsheet'!$D$5:$CB$183,R$9,FALSE))),"")</f>
        <v>0</v>
      </c>
    </row>
    <row r="100" spans="1:18" ht="15" customHeight="1" x14ac:dyDescent="0.3">
      <c r="A100" s="57">
        <v>86</v>
      </c>
      <c r="B100" s="98" t="str">
        <f ca="1">IFERROR(IF((VLOOKUP($E100,'Org List'!$AJ$10:$AL$188,3,FALSE))="","",(VLOOKUP($E100,'Org List'!$AJ$10:$AL$188,3,FALSE))),"")</f>
        <v>London Commissioning Region</v>
      </c>
      <c r="C100" s="99" t="str">
        <f ca="1">IFERROR(IF((VLOOKUP($E100,'Org List'!$AO$10:$AQ$188,3,FALSE))="","",(VLOOKUP($E100,'Org List'!$AO$10:$AQ$188,3,FALSE))),"")</f>
        <v>London Region</v>
      </c>
      <c r="D100" s="114" t="str">
        <f ca="1">IFERROR(IF((VLOOKUP($E100,'Org List'!$AT$10:$AV$188,3,FALSE))="","",(VLOOKUP($E100,'Org List'!$AT$10:$AV$188,3,FALSE))),"")</f>
        <v>NHS England London</v>
      </c>
      <c r="E100" s="98" t="str">
        <f t="shared" ca="1" si="2"/>
        <v>E09000018</v>
      </c>
      <c r="F100" s="100" t="str">
        <f ca="1">IF(E100="","",VLOOKUP(E100,'Org List'!$J$9:$K$488,2,0))</f>
        <v>Hounslow</v>
      </c>
      <c r="G100" s="121">
        <f ca="1">IFERROR(IF((VLOOKUP($E100,'Adj NEA Backsheet'!$D$5:$CB$183,G$9,FALSE))="","",(VLOOKUP($E100,'Adj NEA Backsheet'!$D$5:$CB$183,G$9,FALSE))),"")</f>
        <v>2841.9949086241822</v>
      </c>
      <c r="H100" s="122">
        <f ca="1">IFERROR(IF((VLOOKUP($E100,'Adj NEA Backsheet'!$D$5:$CB$183,H$9,FALSE))="","",(VLOOKUP($E100,'Adj NEA Backsheet'!$D$5:$CB$183,H$9,FALSE))),"")</f>
        <v>2948.0007473645433</v>
      </c>
      <c r="I100" s="122">
        <f ca="1">IFERROR(IF((VLOOKUP($E100,'Adj NEA Backsheet'!$D$5:$CB$183,I$9,FALSE))="","",(VLOOKUP($E100,'Adj NEA Backsheet'!$D$5:$CB$183,I$9,FALSE))),"")</f>
        <v>2889.2286301968843</v>
      </c>
      <c r="J100" s="123">
        <f ca="1">IFERROR(IF((VLOOKUP($E100,'Adj NEA Backsheet'!$D$5:$CB$183,J$9,FALSE))="","",(VLOOKUP($E100,'Adj NEA Backsheet'!$D$5:$CB$183,J$9,FALSE))),"")</f>
        <v>2850.5379832763301</v>
      </c>
      <c r="K100" s="121">
        <f ca="1">IFERROR(IF((VLOOKUP($E100,'Adj NEA Backsheet'!$D$5:$CB$183,K$9,FALSE))="","",(VLOOKUP($E100,'Adj NEA Backsheet'!$D$5:$CB$183,K$9,FALSE))),"")</f>
        <v>2910.6755667023981</v>
      </c>
      <c r="L100" s="122">
        <f ca="1">IFERROR(IF((VLOOKUP($E100,'Adj NEA Backsheet'!$D$5:$CB$183,L$9,FALSE))="","",(VLOOKUP($E100,'Adj NEA Backsheet'!$D$5:$CB$183,L$9,FALSE))),"")</f>
        <v>2836.3739520657432</v>
      </c>
      <c r="M100" s="122">
        <f ca="1">IFERROR(IF((VLOOKUP($E100,'Adj NEA Backsheet'!$D$5:$CB$183,M$9,FALSE))="","",(VLOOKUP($E100,'Adj NEA Backsheet'!$D$5:$CB$183,M$9,FALSE))),"")</f>
        <v>3029.9027595801522</v>
      </c>
      <c r="N100" s="124">
        <f ca="1">IFERROR(IF((VLOOKUP($E100,'Adj NEA Backsheet'!$D$5:$CB$183,N$9,FALSE))="","",(VLOOKUP($E100,'Adj NEA Backsheet'!$D$5:$CB$183,N$9,FALSE))),"")</f>
        <v>2901.2596527508103</v>
      </c>
      <c r="O100" s="175">
        <f ca="1">IFERROR(IF((VLOOKUP($E100,'Adj NEA Backsheet'!$D$5:$CB$183,O$9,FALSE))="","",(VLOOKUP($E100,'Adj NEA Backsheet'!$D$5:$CB$183,O$9,FALSE))),"")</f>
        <v>2673.0505209208782</v>
      </c>
      <c r="P100" s="123">
        <f ca="1">IFERROR(IF((VLOOKUP($E100,'Adj NEA Backsheet'!$D$5:$CB$183,P$9,FALSE))="","",(VLOOKUP($E100,'Adj NEA Backsheet'!$D$5:$CB$183,P$9,FALSE))),"")</f>
        <v>2789.4375139598269</v>
      </c>
      <c r="Q100" s="124">
        <f ca="1">IFERROR(IF((VLOOKUP($E100,'NEA Backsheet'!$D$5:$CB$183,Q$9,FALSE))="","",(VLOOKUP($E100,'NEA Backsheet'!$D$5:$CB$183,Q$9,FALSE))),"")</f>
        <v>2848.5726267700588</v>
      </c>
      <c r="R100" s="236">
        <f ca="1">IFERROR(IF((VLOOKUP($E100,'NEA Backsheet'!$D$5:$CB$183,R$9,FALSE))="","",(VLOOKUP($E100,'NEA Backsheet'!$D$5:$CB$183,R$9,FALSE))),"")</f>
        <v>0</v>
      </c>
    </row>
    <row r="101" spans="1:18" ht="15" customHeight="1" x14ac:dyDescent="0.3">
      <c r="A101" s="57">
        <v>87</v>
      </c>
      <c r="B101" s="98" t="str">
        <f ca="1">IFERROR(IF((VLOOKUP($E101,'Org List'!$AJ$10:$AL$188,3,FALSE))="","",(VLOOKUP($E101,'Org List'!$AJ$10:$AL$188,3,FALSE))),"")</f>
        <v>South East England Commissioning Region</v>
      </c>
      <c r="C101" s="99" t="str">
        <f ca="1">IFERROR(IF((VLOOKUP($E101,'Org List'!$AO$10:$AQ$188,3,FALSE))="","",(VLOOKUP($E101,'Org List'!$AO$10:$AQ$188,3,FALSE))),"")</f>
        <v>South East Region</v>
      </c>
      <c r="D101" s="114" t="str">
        <f ca="1">IFERROR(IF((VLOOKUP($E101,'Org List'!$AT$10:$AV$188,3,FALSE))="","",(VLOOKUP($E101,'Org List'!$AT$10:$AV$188,3,FALSE))),"")</f>
        <v>NHS England South East (Hampshire, Isle of Wight and Thames Valley)</v>
      </c>
      <c r="E101" s="98" t="str">
        <f t="shared" ca="1" si="2"/>
        <v>E06000046</v>
      </c>
      <c r="F101" s="100" t="str">
        <f ca="1">IF(E101="","",VLOOKUP(E101,'Org List'!$J$9:$K$488,2,0))</f>
        <v>Isle of Wight</v>
      </c>
      <c r="G101" s="121">
        <f ca="1">IFERROR(IF((VLOOKUP($E101,'Adj NEA Backsheet'!$D$5:$CB$183,G$9,FALSE))="","",(VLOOKUP($E101,'Adj NEA Backsheet'!$D$5:$CB$183,G$9,FALSE))),"")</f>
        <v>2217.9821823753045</v>
      </c>
      <c r="H101" s="122">
        <f ca="1">IFERROR(IF((VLOOKUP($E101,'Adj NEA Backsheet'!$D$5:$CB$183,H$9,FALSE))="","",(VLOOKUP($E101,'Adj NEA Backsheet'!$D$5:$CB$183,H$9,FALSE))),"")</f>
        <v>2299.5517221812402</v>
      </c>
      <c r="I101" s="122">
        <f ca="1">IFERROR(IF((VLOOKUP($E101,'Adj NEA Backsheet'!$D$5:$CB$183,I$9,FALSE))="","",(VLOOKUP($E101,'Adj NEA Backsheet'!$D$5:$CB$183,I$9,FALSE))),"")</f>
        <v>2506.6674232537021</v>
      </c>
      <c r="J101" s="123">
        <f ca="1">IFERROR(IF((VLOOKUP($E101,'Adj NEA Backsheet'!$D$5:$CB$183,J$9,FALSE))="","",(VLOOKUP($E101,'Adj NEA Backsheet'!$D$5:$CB$183,J$9,FALSE))),"")</f>
        <v>2335.201333759278</v>
      </c>
      <c r="K101" s="121">
        <f ca="1">IFERROR(IF((VLOOKUP($E101,'Adj NEA Backsheet'!$D$5:$CB$183,K$9,FALSE))="","",(VLOOKUP($E101,'Adj NEA Backsheet'!$D$5:$CB$183,K$9,FALSE))),"")</f>
        <v>2228.8947480039233</v>
      </c>
      <c r="L101" s="122">
        <f ca="1">IFERROR(IF((VLOOKUP($E101,'Adj NEA Backsheet'!$D$5:$CB$183,L$9,FALSE))="","",(VLOOKUP($E101,'Adj NEA Backsheet'!$D$5:$CB$183,L$9,FALSE))),"")</f>
        <v>2244.4863805813752</v>
      </c>
      <c r="M101" s="122">
        <f ca="1">IFERROR(IF((VLOOKUP($E101,'Adj NEA Backsheet'!$D$5:$CB$183,M$9,FALSE))="","",(VLOOKUP($E101,'Adj NEA Backsheet'!$D$5:$CB$183,M$9,FALSE))),"")</f>
        <v>2286.3003043118142</v>
      </c>
      <c r="N101" s="124">
        <f ca="1">IFERROR(IF((VLOOKUP($E101,'Adj NEA Backsheet'!$D$5:$CB$183,N$9,FALSE))="","",(VLOOKUP($E101,'Adj NEA Backsheet'!$D$5:$CB$183,N$9,FALSE))),"")</f>
        <v>2180.216990614575</v>
      </c>
      <c r="O101" s="175">
        <f ca="1">IFERROR(IF((VLOOKUP($E101,'Adj NEA Backsheet'!$D$5:$CB$183,O$9,FALSE))="","",(VLOOKUP($E101,'Adj NEA Backsheet'!$D$5:$CB$183,O$9,FALSE))),"")</f>
        <v>2346.5407029065154</v>
      </c>
      <c r="P101" s="123">
        <f ca="1">IFERROR(IF((VLOOKUP($E101,'Adj NEA Backsheet'!$D$5:$CB$183,P$9,FALSE))="","",(VLOOKUP($E101,'Adj NEA Backsheet'!$D$5:$CB$183,P$9,FALSE))),"")</f>
        <v>2420.2466023635611</v>
      </c>
      <c r="Q101" s="124">
        <f ca="1">IFERROR(IF((VLOOKUP($E101,'NEA Backsheet'!$D$5:$CB$183,Q$9,FALSE))="","",(VLOOKUP($E101,'NEA Backsheet'!$D$5:$CB$183,Q$9,FALSE))),"")</f>
        <v>2574.0367964229727</v>
      </c>
      <c r="R101" s="236">
        <f ca="1">IFERROR(IF((VLOOKUP($E101,'NEA Backsheet'!$D$5:$CB$183,R$9,FALSE))="","",(VLOOKUP($E101,'NEA Backsheet'!$D$5:$CB$183,R$9,FALSE))),"")</f>
        <v>0</v>
      </c>
    </row>
    <row r="102" spans="1:18" ht="15" customHeight="1" x14ac:dyDescent="0.3">
      <c r="A102" s="57">
        <v>88</v>
      </c>
      <c r="B102" s="98" t="str">
        <f ca="1">IFERROR(IF((VLOOKUP($E102,'Org List'!$AJ$10:$AL$188,3,FALSE))="","",(VLOOKUP($E102,'Org List'!$AJ$10:$AL$188,3,FALSE))),"")</f>
        <v>London Commissioning Region</v>
      </c>
      <c r="C102" s="99" t="str">
        <f ca="1">IFERROR(IF((VLOOKUP($E102,'Org List'!$AO$10:$AQ$188,3,FALSE))="","",(VLOOKUP($E102,'Org List'!$AO$10:$AQ$188,3,FALSE))),"")</f>
        <v>London Region</v>
      </c>
      <c r="D102" s="114" t="str">
        <f ca="1">IFERROR(IF((VLOOKUP($E102,'Org List'!$AT$10:$AV$188,3,FALSE))="","",(VLOOKUP($E102,'Org List'!$AT$10:$AV$188,3,FALSE))),"")</f>
        <v>NHS England London</v>
      </c>
      <c r="E102" s="98" t="str">
        <f t="shared" ca="1" si="2"/>
        <v>E09000019</v>
      </c>
      <c r="F102" s="100" t="str">
        <f ca="1">IF(E102="","",VLOOKUP(E102,'Org List'!$J$9:$K$488,2,0))</f>
        <v>Islington</v>
      </c>
      <c r="G102" s="121">
        <f ca="1">IFERROR(IF((VLOOKUP($E102,'Adj NEA Backsheet'!$D$5:$CB$183,G$9,FALSE))="","",(VLOOKUP($E102,'Adj NEA Backsheet'!$D$5:$CB$183,G$9,FALSE))),"")</f>
        <v>2111.927660136088</v>
      </c>
      <c r="H102" s="122">
        <f ca="1">IFERROR(IF((VLOOKUP($E102,'Adj NEA Backsheet'!$D$5:$CB$183,H$9,FALSE))="","",(VLOOKUP($E102,'Adj NEA Backsheet'!$D$5:$CB$183,H$9,FALSE))),"")</f>
        <v>2069.3042842761406</v>
      </c>
      <c r="I102" s="122">
        <f ca="1">IFERROR(IF((VLOOKUP($E102,'Adj NEA Backsheet'!$D$5:$CB$183,I$9,FALSE))="","",(VLOOKUP($E102,'Adj NEA Backsheet'!$D$5:$CB$183,I$9,FALSE))),"")</f>
        <v>2141.9006607051965</v>
      </c>
      <c r="J102" s="123">
        <f ca="1">IFERROR(IF((VLOOKUP($E102,'Adj NEA Backsheet'!$D$5:$CB$183,J$9,FALSE))="","",(VLOOKUP($E102,'Adj NEA Backsheet'!$D$5:$CB$183,J$9,FALSE))),"")</f>
        <v>2034.2909628479463</v>
      </c>
      <c r="K102" s="121">
        <f ca="1">IFERROR(IF((VLOOKUP($E102,'Adj NEA Backsheet'!$D$5:$CB$183,K$9,FALSE))="","",(VLOOKUP($E102,'Adj NEA Backsheet'!$D$5:$CB$183,K$9,FALSE))),"")</f>
        <v>2096.8475584279131</v>
      </c>
      <c r="L102" s="122">
        <f ca="1">IFERROR(IF((VLOOKUP($E102,'Adj NEA Backsheet'!$D$5:$CB$183,L$9,FALSE))="","",(VLOOKUP($E102,'Adj NEA Backsheet'!$D$5:$CB$183,L$9,FALSE))),"")</f>
        <v>2116.7405578636585</v>
      </c>
      <c r="M102" s="122">
        <f ca="1">IFERROR(IF((VLOOKUP($E102,'Adj NEA Backsheet'!$D$5:$CB$183,M$9,FALSE))="","",(VLOOKUP($E102,'Adj NEA Backsheet'!$D$5:$CB$183,M$9,FALSE))),"")</f>
        <v>2123.5520262562932</v>
      </c>
      <c r="N102" s="124">
        <f ca="1">IFERROR(IF((VLOOKUP($E102,'Adj NEA Backsheet'!$D$5:$CB$183,N$9,FALSE))="","",(VLOOKUP($E102,'Adj NEA Backsheet'!$D$5:$CB$183,N$9,FALSE))),"")</f>
        <v>2048.2453353311594</v>
      </c>
      <c r="O102" s="175">
        <f ca="1">IFERROR(IF((VLOOKUP($E102,'Adj NEA Backsheet'!$D$5:$CB$183,O$9,FALSE))="","",(VLOOKUP($E102,'Adj NEA Backsheet'!$D$5:$CB$183,O$9,FALSE))),"")</f>
        <v>2057.4816493271151</v>
      </c>
      <c r="P102" s="123">
        <f ca="1">IFERROR(IF((VLOOKUP($E102,'Adj NEA Backsheet'!$D$5:$CB$183,P$9,FALSE))="","",(VLOOKUP($E102,'Adj NEA Backsheet'!$D$5:$CB$183,P$9,FALSE))),"")</f>
        <v>1990.1321488270503</v>
      </c>
      <c r="Q102" s="124">
        <f ca="1">IFERROR(IF((VLOOKUP($E102,'NEA Backsheet'!$D$5:$CB$183,Q$9,FALSE))="","",(VLOOKUP($E102,'NEA Backsheet'!$D$5:$CB$183,Q$9,FALSE))),"")</f>
        <v>2158.2147382421126</v>
      </c>
      <c r="R102" s="236">
        <f ca="1">IFERROR(IF((VLOOKUP($E102,'NEA Backsheet'!$D$5:$CB$183,R$9,FALSE))="","",(VLOOKUP($E102,'NEA Backsheet'!$D$5:$CB$183,R$9,FALSE))),"")</f>
        <v>0</v>
      </c>
    </row>
    <row r="103" spans="1:18" ht="15" customHeight="1" x14ac:dyDescent="0.3">
      <c r="A103" s="57">
        <v>89</v>
      </c>
      <c r="B103" s="98" t="str">
        <f ca="1">IFERROR(IF((VLOOKUP($E103,'Org List'!$AJ$10:$AL$188,3,FALSE))="","",(VLOOKUP($E103,'Org List'!$AJ$10:$AL$188,3,FALSE))),"")</f>
        <v>London Commissioning Region</v>
      </c>
      <c r="C103" s="99" t="str">
        <f ca="1">IFERROR(IF((VLOOKUP($E103,'Org List'!$AO$10:$AQ$188,3,FALSE))="","",(VLOOKUP($E103,'Org List'!$AO$10:$AQ$188,3,FALSE))),"")</f>
        <v>London Region</v>
      </c>
      <c r="D103" s="114" t="str">
        <f ca="1">IFERROR(IF((VLOOKUP($E103,'Org List'!$AT$10:$AV$188,3,FALSE))="","",(VLOOKUP($E103,'Org List'!$AT$10:$AV$188,3,FALSE))),"")</f>
        <v>NHS England London</v>
      </c>
      <c r="E103" s="98" t="str">
        <f t="shared" ca="1" si="2"/>
        <v>E09000020</v>
      </c>
      <c r="F103" s="100" t="str">
        <f ca="1">IF(E103="","",VLOOKUP(E103,'Org List'!$J$9:$K$488,2,0))</f>
        <v>Kensington and Chelsea</v>
      </c>
      <c r="G103" s="121">
        <f ca="1">IFERROR(IF((VLOOKUP($E103,'Adj NEA Backsheet'!$D$5:$CB$183,G$9,FALSE))="","",(VLOOKUP($E103,'Adj NEA Backsheet'!$D$5:$CB$183,G$9,FALSE))),"")</f>
        <v>1821.5354261543002</v>
      </c>
      <c r="H103" s="122">
        <f ca="1">IFERROR(IF((VLOOKUP($E103,'Adj NEA Backsheet'!$D$5:$CB$183,H$9,FALSE))="","",(VLOOKUP($E103,'Adj NEA Backsheet'!$D$5:$CB$183,H$9,FALSE))),"")</f>
        <v>1820.850259517593</v>
      </c>
      <c r="I103" s="122">
        <f ca="1">IFERROR(IF((VLOOKUP($E103,'Adj NEA Backsheet'!$D$5:$CB$183,I$9,FALSE))="","",(VLOOKUP($E103,'Adj NEA Backsheet'!$D$5:$CB$183,I$9,FALSE))),"")</f>
        <v>1867.0597098817545</v>
      </c>
      <c r="J103" s="123">
        <f ca="1">IFERROR(IF((VLOOKUP($E103,'Adj NEA Backsheet'!$D$5:$CB$183,J$9,FALSE))="","",(VLOOKUP($E103,'Adj NEA Backsheet'!$D$5:$CB$183,J$9,FALSE))),"")</f>
        <v>1794.9558040067977</v>
      </c>
      <c r="K103" s="121">
        <f ca="1">IFERROR(IF((VLOOKUP($E103,'Adj NEA Backsheet'!$D$5:$CB$183,K$9,FALSE))="","",(VLOOKUP($E103,'Adj NEA Backsheet'!$D$5:$CB$183,K$9,FALSE))),"")</f>
        <v>1839.9401166308046</v>
      </c>
      <c r="L103" s="122">
        <f ca="1">IFERROR(IF((VLOOKUP($E103,'Adj NEA Backsheet'!$D$5:$CB$183,L$9,FALSE))="","",(VLOOKUP($E103,'Adj NEA Backsheet'!$D$5:$CB$183,L$9,FALSE))),"")</f>
        <v>1839.6449339581802</v>
      </c>
      <c r="M103" s="122">
        <f ca="1">IFERROR(IF((VLOOKUP($E103,'Adj NEA Backsheet'!$D$5:$CB$183,M$9,FALSE))="","",(VLOOKUP($E103,'Adj NEA Backsheet'!$D$5:$CB$183,M$9,FALSE))),"")</f>
        <v>1866.2187525193729</v>
      </c>
      <c r="N103" s="124">
        <f ca="1">IFERROR(IF((VLOOKUP($E103,'Adj NEA Backsheet'!$D$5:$CB$183,N$9,FALSE))="","",(VLOOKUP($E103,'Adj NEA Backsheet'!$D$5:$CB$183,N$9,FALSE))),"")</f>
        <v>1847.530130818785</v>
      </c>
      <c r="O103" s="175">
        <f ca="1">IFERROR(IF((VLOOKUP($E103,'Adj NEA Backsheet'!$D$5:$CB$183,O$9,FALSE))="","",(VLOOKUP($E103,'Adj NEA Backsheet'!$D$5:$CB$183,O$9,FALSE))),"")</f>
        <v>1806.8450482909334</v>
      </c>
      <c r="P103" s="123">
        <f ca="1">IFERROR(IF((VLOOKUP($E103,'Adj NEA Backsheet'!$D$5:$CB$183,P$9,FALSE))="","",(VLOOKUP($E103,'Adj NEA Backsheet'!$D$5:$CB$183,P$9,FALSE))),"")</f>
        <v>1900.2671279862295</v>
      </c>
      <c r="Q103" s="124">
        <f ca="1">IFERROR(IF((VLOOKUP($E103,'NEA Backsheet'!$D$5:$CB$183,Q$9,FALSE))="","",(VLOOKUP($E103,'NEA Backsheet'!$D$5:$CB$183,Q$9,FALSE))),"")</f>
        <v>1992.692862188336</v>
      </c>
      <c r="R103" s="236">
        <f ca="1">IFERROR(IF((VLOOKUP($E103,'NEA Backsheet'!$D$5:$CB$183,R$9,FALSE))="","",(VLOOKUP($E103,'NEA Backsheet'!$D$5:$CB$183,R$9,FALSE))),"")</f>
        <v>0</v>
      </c>
    </row>
    <row r="104" spans="1:18" ht="15" customHeight="1" x14ac:dyDescent="0.3">
      <c r="A104" s="57">
        <v>90</v>
      </c>
      <c r="B104" s="98" t="str">
        <f ca="1">IFERROR(IF((VLOOKUP($E104,'Org List'!$AJ$10:$AL$188,3,FALSE))="","",(VLOOKUP($E104,'Org List'!$AJ$10:$AL$188,3,FALSE))),"")</f>
        <v>South East England Commissioning Region</v>
      </c>
      <c r="C104" s="99" t="str">
        <f ca="1">IFERROR(IF((VLOOKUP($E104,'Org List'!$AO$10:$AQ$188,3,FALSE))="","",(VLOOKUP($E104,'Org List'!$AO$10:$AQ$188,3,FALSE))),"")</f>
        <v>South East Region</v>
      </c>
      <c r="D104" s="114" t="str">
        <f ca="1">IFERROR(IF((VLOOKUP($E104,'Org List'!$AT$10:$AV$188,3,FALSE))="","",(VLOOKUP($E104,'Org List'!$AT$10:$AV$188,3,FALSE))),"")</f>
        <v>NHS England South East (Kent, Surrey and Sussex)</v>
      </c>
      <c r="E104" s="98" t="str">
        <f t="shared" ca="1" si="2"/>
        <v>E10000016</v>
      </c>
      <c r="F104" s="100" t="str">
        <f ca="1">IF(E104="","",VLOOKUP(E104,'Org List'!$J$9:$K$488,2,0))</f>
        <v>Kent</v>
      </c>
      <c r="G104" s="121">
        <f ca="1">IFERROR(IF((VLOOKUP($E104,'Adj NEA Backsheet'!$D$5:$CB$183,G$9,FALSE))="","",(VLOOKUP($E104,'Adj NEA Backsheet'!$D$5:$CB$183,G$9,FALSE))),"")</f>
        <v>2621.5892181757799</v>
      </c>
      <c r="H104" s="122">
        <f ca="1">IFERROR(IF((VLOOKUP($E104,'Adj NEA Backsheet'!$D$5:$CB$183,H$9,FALSE))="","",(VLOOKUP($E104,'Adj NEA Backsheet'!$D$5:$CB$183,H$9,FALSE))),"")</f>
        <v>2561.8958327274504</v>
      </c>
      <c r="I104" s="122">
        <f ca="1">IFERROR(IF((VLOOKUP($E104,'Adj NEA Backsheet'!$D$5:$CB$183,I$9,FALSE))="","",(VLOOKUP($E104,'Adj NEA Backsheet'!$D$5:$CB$183,I$9,FALSE))),"")</f>
        <v>2674.8918228297421</v>
      </c>
      <c r="J104" s="123">
        <f ca="1">IFERROR(IF((VLOOKUP($E104,'Adj NEA Backsheet'!$D$5:$CB$183,J$9,FALSE))="","",(VLOOKUP($E104,'Adj NEA Backsheet'!$D$5:$CB$183,J$9,FALSE))),"")</f>
        <v>2660.3662145262283</v>
      </c>
      <c r="K104" s="121">
        <f ca="1">IFERROR(IF((VLOOKUP($E104,'Adj NEA Backsheet'!$D$5:$CB$183,K$9,FALSE))="","",(VLOOKUP($E104,'Adj NEA Backsheet'!$D$5:$CB$183,K$9,FALSE))),"")</f>
        <v>2590.7293595948731</v>
      </c>
      <c r="L104" s="122">
        <f ca="1">IFERROR(IF((VLOOKUP($E104,'Adj NEA Backsheet'!$D$5:$CB$183,L$9,FALSE))="","",(VLOOKUP($E104,'Adj NEA Backsheet'!$D$5:$CB$183,L$9,FALSE))),"")</f>
        <v>2593.2456343269014</v>
      </c>
      <c r="M104" s="122">
        <f ca="1">IFERROR(IF((VLOOKUP($E104,'Adj NEA Backsheet'!$D$5:$CB$183,M$9,FALSE))="","",(VLOOKUP($E104,'Adj NEA Backsheet'!$D$5:$CB$183,M$9,FALSE))),"")</f>
        <v>2675.0493197576575</v>
      </c>
      <c r="N104" s="124">
        <f ca="1">IFERROR(IF((VLOOKUP($E104,'Adj NEA Backsheet'!$D$5:$CB$183,N$9,FALSE))="","",(VLOOKUP($E104,'Adj NEA Backsheet'!$D$5:$CB$183,N$9,FALSE))),"")</f>
        <v>2665.6825540159689</v>
      </c>
      <c r="O104" s="175">
        <f ca="1">IFERROR(IF((VLOOKUP($E104,'Adj NEA Backsheet'!$D$5:$CB$183,O$9,FALSE))="","",(VLOOKUP($E104,'Adj NEA Backsheet'!$D$5:$CB$183,O$9,FALSE))),"")</f>
        <v>2683.1586646111882</v>
      </c>
      <c r="P104" s="123">
        <f ca="1">IFERROR(IF((VLOOKUP($E104,'Adj NEA Backsheet'!$D$5:$CB$183,P$9,FALSE))="","",(VLOOKUP($E104,'Adj NEA Backsheet'!$D$5:$CB$183,P$9,FALSE))),"")</f>
        <v>2677.8381299100533</v>
      </c>
      <c r="Q104" s="124">
        <f ca="1">IFERROR(IF((VLOOKUP($E104,'NEA Backsheet'!$D$5:$CB$183,Q$9,FALSE))="","",(VLOOKUP($E104,'NEA Backsheet'!$D$5:$CB$183,Q$9,FALSE))),"")</f>
        <v>2748.9308968662222</v>
      </c>
      <c r="R104" s="236">
        <f ca="1">IFERROR(IF((VLOOKUP($E104,'NEA Backsheet'!$D$5:$CB$183,R$9,FALSE))="","",(VLOOKUP($E104,'NEA Backsheet'!$D$5:$CB$183,R$9,FALSE))),"")</f>
        <v>0</v>
      </c>
    </row>
    <row r="105" spans="1:18" ht="15" customHeight="1" x14ac:dyDescent="0.3">
      <c r="A105" s="57">
        <v>91</v>
      </c>
      <c r="B105" s="98" t="str">
        <f ca="1">IFERROR(IF((VLOOKUP($E105,'Org List'!$AJ$10:$AL$188,3,FALSE))="","",(VLOOKUP($E105,'Org List'!$AJ$10:$AL$188,3,FALSE))),"")</f>
        <v>North of England Commissioning Region</v>
      </c>
      <c r="C105" s="99" t="str">
        <f ca="1">IFERROR(IF((VLOOKUP($E105,'Org List'!$AO$10:$AQ$188,3,FALSE))="","",(VLOOKUP($E105,'Org List'!$AO$10:$AQ$188,3,FALSE))),"")</f>
        <v>Yorkshire and The Humber Region</v>
      </c>
      <c r="D105" s="114" t="str">
        <f ca="1">IFERROR(IF((VLOOKUP($E105,'Org List'!$AT$10:$AV$188,3,FALSE))="","",(VLOOKUP($E105,'Org List'!$AT$10:$AV$188,3,FALSE))),"")</f>
        <v>NHS England North (Yorkshire And Humber)</v>
      </c>
      <c r="E105" s="98" t="str">
        <f t="shared" ca="1" si="2"/>
        <v>E06000010</v>
      </c>
      <c r="F105" s="100" t="str">
        <f ca="1">IF(E105="","",VLOOKUP(E105,'Org List'!$J$9:$K$488,2,0))</f>
        <v>Kingston upon Hull, City of</v>
      </c>
      <c r="G105" s="121">
        <f ca="1">IFERROR(IF((VLOOKUP($E105,'Adj NEA Backsheet'!$D$5:$CB$183,G$9,FALSE))="","",(VLOOKUP($E105,'Adj NEA Backsheet'!$D$5:$CB$183,G$9,FALSE))),"")</f>
        <v>2688.3934164897078</v>
      </c>
      <c r="H105" s="122">
        <f ca="1">IFERROR(IF((VLOOKUP($E105,'Adj NEA Backsheet'!$D$5:$CB$183,H$9,FALSE))="","",(VLOOKUP($E105,'Adj NEA Backsheet'!$D$5:$CB$183,H$9,FALSE))),"")</f>
        <v>2516.5464000259535</v>
      </c>
      <c r="I105" s="122">
        <f ca="1">IFERROR(IF((VLOOKUP($E105,'Adj NEA Backsheet'!$D$5:$CB$183,I$9,FALSE))="","",(VLOOKUP($E105,'Adj NEA Backsheet'!$D$5:$CB$183,I$9,FALSE))),"")</f>
        <v>2642.4558502731893</v>
      </c>
      <c r="J105" s="123">
        <f ca="1">IFERROR(IF((VLOOKUP($E105,'Adj NEA Backsheet'!$D$5:$CB$183,J$9,FALSE))="","",(VLOOKUP($E105,'Adj NEA Backsheet'!$D$5:$CB$183,J$9,FALSE))),"")</f>
        <v>2522.0719850635528</v>
      </c>
      <c r="K105" s="121">
        <f ca="1">IFERROR(IF((VLOOKUP($E105,'Adj NEA Backsheet'!$D$5:$CB$183,K$9,FALSE))="","",(VLOOKUP($E105,'Adj NEA Backsheet'!$D$5:$CB$183,K$9,FALSE))),"")</f>
        <v>2618.654214078364</v>
      </c>
      <c r="L105" s="122">
        <f ca="1">IFERROR(IF((VLOOKUP($E105,'Adj NEA Backsheet'!$D$5:$CB$183,L$9,FALSE))="","",(VLOOKUP($E105,'Adj NEA Backsheet'!$D$5:$CB$183,L$9,FALSE))),"")</f>
        <v>2660.175367110794</v>
      </c>
      <c r="M105" s="122">
        <f ca="1">IFERROR(IF((VLOOKUP($E105,'Adj NEA Backsheet'!$D$5:$CB$183,M$9,FALSE))="","",(VLOOKUP($E105,'Adj NEA Backsheet'!$D$5:$CB$183,M$9,FALSE))),"")</f>
        <v>2704.5755522283675</v>
      </c>
      <c r="N105" s="124">
        <f ca="1">IFERROR(IF((VLOOKUP($E105,'Adj NEA Backsheet'!$D$5:$CB$183,N$9,FALSE))="","",(VLOOKUP($E105,'Adj NEA Backsheet'!$D$5:$CB$183,N$9,FALSE))),"")</f>
        <v>2615.3754402413547</v>
      </c>
      <c r="O105" s="175">
        <f ca="1">IFERROR(IF((VLOOKUP($E105,'Adj NEA Backsheet'!$D$5:$CB$183,O$9,FALSE))="","",(VLOOKUP($E105,'Adj NEA Backsheet'!$D$5:$CB$183,O$9,FALSE))),"")</f>
        <v>2595.2161688010215</v>
      </c>
      <c r="P105" s="123">
        <f ca="1">IFERROR(IF((VLOOKUP($E105,'Adj NEA Backsheet'!$D$5:$CB$183,P$9,FALSE))="","",(VLOOKUP($E105,'Adj NEA Backsheet'!$D$5:$CB$183,P$9,FALSE))),"")</f>
        <v>2477.095887839459</v>
      </c>
      <c r="Q105" s="124">
        <f ca="1">IFERROR(IF((VLOOKUP($E105,'NEA Backsheet'!$D$5:$CB$183,Q$9,FALSE))="","",(VLOOKUP($E105,'NEA Backsheet'!$D$5:$CB$183,Q$9,FALSE))),"")</f>
        <v>2649.9955315451662</v>
      </c>
      <c r="R105" s="236">
        <f ca="1">IFERROR(IF((VLOOKUP($E105,'NEA Backsheet'!$D$5:$CB$183,R$9,FALSE))="","",(VLOOKUP($E105,'NEA Backsheet'!$D$5:$CB$183,R$9,FALSE))),"")</f>
        <v>0</v>
      </c>
    </row>
    <row r="106" spans="1:18" ht="15" customHeight="1" x14ac:dyDescent="0.3">
      <c r="A106" s="57">
        <v>92</v>
      </c>
      <c r="B106" s="98" t="str">
        <f ca="1">IFERROR(IF((VLOOKUP($E106,'Org List'!$AJ$10:$AL$188,3,FALSE))="","",(VLOOKUP($E106,'Org List'!$AJ$10:$AL$188,3,FALSE))),"")</f>
        <v>London Commissioning Region</v>
      </c>
      <c r="C106" s="99" t="str">
        <f ca="1">IFERROR(IF((VLOOKUP($E106,'Org List'!$AO$10:$AQ$188,3,FALSE))="","",(VLOOKUP($E106,'Org List'!$AO$10:$AQ$188,3,FALSE))),"")</f>
        <v>London Region</v>
      </c>
      <c r="D106" s="114" t="str">
        <f ca="1">IFERROR(IF((VLOOKUP($E106,'Org List'!$AT$10:$AV$188,3,FALSE))="","",(VLOOKUP($E106,'Org List'!$AT$10:$AV$188,3,FALSE))),"")</f>
        <v>NHS England London</v>
      </c>
      <c r="E106" s="98" t="str">
        <f t="shared" ca="1" si="2"/>
        <v>E09000021</v>
      </c>
      <c r="F106" s="100" t="str">
        <f ca="1">IF(E106="","",VLOOKUP(E106,'Org List'!$J$9:$K$488,2,0))</f>
        <v>Kingston upon Thames</v>
      </c>
      <c r="G106" s="121">
        <f ca="1">IFERROR(IF((VLOOKUP($E106,'Adj NEA Backsheet'!$D$5:$CB$183,G$9,FALSE))="","",(VLOOKUP($E106,'Adj NEA Backsheet'!$D$5:$CB$183,G$9,FALSE))),"")</f>
        <v>2235.3254977155893</v>
      </c>
      <c r="H106" s="122">
        <f ca="1">IFERROR(IF((VLOOKUP($E106,'Adj NEA Backsheet'!$D$5:$CB$183,H$9,FALSE))="","",(VLOOKUP($E106,'Adj NEA Backsheet'!$D$5:$CB$183,H$9,FALSE))),"")</f>
        <v>2191.9855251250387</v>
      </c>
      <c r="I106" s="122">
        <f ca="1">IFERROR(IF((VLOOKUP($E106,'Adj NEA Backsheet'!$D$5:$CB$183,I$9,FALSE))="","",(VLOOKUP($E106,'Adj NEA Backsheet'!$D$5:$CB$183,I$9,FALSE))),"")</f>
        <v>2352.4166620200795</v>
      </c>
      <c r="J106" s="123">
        <f ca="1">IFERROR(IF((VLOOKUP($E106,'Adj NEA Backsheet'!$D$5:$CB$183,J$9,FALSE))="","",(VLOOKUP($E106,'Adj NEA Backsheet'!$D$5:$CB$183,J$9,FALSE))),"")</f>
        <v>2304.2380553242642</v>
      </c>
      <c r="K106" s="121">
        <f ca="1">IFERROR(IF((VLOOKUP($E106,'Adj NEA Backsheet'!$D$5:$CB$183,K$9,FALSE))="","",(VLOOKUP($E106,'Adj NEA Backsheet'!$D$5:$CB$183,K$9,FALSE))),"")</f>
        <v>2391.3791012079737</v>
      </c>
      <c r="L106" s="122">
        <f ca="1">IFERROR(IF((VLOOKUP($E106,'Adj NEA Backsheet'!$D$5:$CB$183,L$9,FALSE))="","",(VLOOKUP($E106,'Adj NEA Backsheet'!$D$5:$CB$183,L$9,FALSE))),"")</f>
        <v>2416.8596497822591</v>
      </c>
      <c r="M106" s="122">
        <f ca="1">IFERROR(IF((VLOOKUP($E106,'Adj NEA Backsheet'!$D$5:$CB$183,M$9,FALSE))="","",(VLOOKUP($E106,'Adj NEA Backsheet'!$D$5:$CB$183,M$9,FALSE))),"")</f>
        <v>2418.1905792392936</v>
      </c>
      <c r="N106" s="124">
        <f ca="1">IFERROR(IF((VLOOKUP($E106,'Adj NEA Backsheet'!$D$5:$CB$183,N$9,FALSE))="","",(VLOOKUP($E106,'Adj NEA Backsheet'!$D$5:$CB$183,N$9,FALSE))),"")</f>
        <v>2337.1955140723403</v>
      </c>
      <c r="O106" s="175">
        <f ca="1">IFERROR(IF((VLOOKUP($E106,'Adj NEA Backsheet'!$D$5:$CB$183,O$9,FALSE))="","",(VLOOKUP($E106,'Adj NEA Backsheet'!$D$5:$CB$183,O$9,FALSE))),"")</f>
        <v>2296.4531924008606</v>
      </c>
      <c r="P106" s="123">
        <f ca="1">IFERROR(IF((VLOOKUP($E106,'Adj NEA Backsheet'!$D$5:$CB$183,P$9,FALSE))="","",(VLOOKUP($E106,'Adj NEA Backsheet'!$D$5:$CB$183,P$9,FALSE))),"")</f>
        <v>2322.1739554271253</v>
      </c>
      <c r="Q106" s="124">
        <f ca="1">IFERROR(IF((VLOOKUP($E106,'NEA Backsheet'!$D$5:$CB$183,Q$9,FALSE))="","",(VLOOKUP($E106,'NEA Backsheet'!$D$5:$CB$183,Q$9,FALSE))),"")</f>
        <v>2478.1369909092141</v>
      </c>
      <c r="R106" s="236">
        <f ca="1">IFERROR(IF((VLOOKUP($E106,'NEA Backsheet'!$D$5:$CB$183,R$9,FALSE))="","",(VLOOKUP($E106,'NEA Backsheet'!$D$5:$CB$183,R$9,FALSE))),"")</f>
        <v>0</v>
      </c>
    </row>
    <row r="107" spans="1:18" ht="15" customHeight="1" x14ac:dyDescent="0.3">
      <c r="A107" s="57">
        <v>93</v>
      </c>
      <c r="B107" s="98" t="str">
        <f ca="1">IFERROR(IF((VLOOKUP($E107,'Org List'!$AJ$10:$AL$188,3,FALSE))="","",(VLOOKUP($E107,'Org List'!$AJ$10:$AL$188,3,FALSE))),"")</f>
        <v>North of England Commissioning Region</v>
      </c>
      <c r="C107" s="99" t="str">
        <f ca="1">IFERROR(IF((VLOOKUP($E107,'Org List'!$AO$10:$AQ$188,3,FALSE))="","",(VLOOKUP($E107,'Org List'!$AO$10:$AQ$188,3,FALSE))),"")</f>
        <v>Yorkshire and The Humber Region</v>
      </c>
      <c r="D107" s="114" t="str">
        <f ca="1">IFERROR(IF((VLOOKUP($E107,'Org List'!$AT$10:$AV$188,3,FALSE))="","",(VLOOKUP($E107,'Org List'!$AT$10:$AV$188,3,FALSE))),"")</f>
        <v>NHS England North (Yorkshire And Humber)</v>
      </c>
      <c r="E107" s="98" t="str">
        <f t="shared" ca="1" si="2"/>
        <v>E08000034</v>
      </c>
      <c r="F107" s="100" t="str">
        <f ca="1">IF(E107="","",VLOOKUP(E107,'Org List'!$J$9:$K$488,2,0))</f>
        <v>Kirklees</v>
      </c>
      <c r="G107" s="121">
        <f ca="1">IFERROR(IF((VLOOKUP($E107,'Adj NEA Backsheet'!$D$5:$CB$183,G$9,FALSE))="","",(VLOOKUP($E107,'Adj NEA Backsheet'!$D$5:$CB$183,G$9,FALSE))),"")</f>
        <v>2835.0100130164828</v>
      </c>
      <c r="H107" s="122">
        <f ca="1">IFERROR(IF((VLOOKUP($E107,'Adj NEA Backsheet'!$D$5:$CB$183,H$9,FALSE))="","",(VLOOKUP($E107,'Adj NEA Backsheet'!$D$5:$CB$183,H$9,FALSE))),"")</f>
        <v>2841.6687681849307</v>
      </c>
      <c r="I107" s="122">
        <f ca="1">IFERROR(IF((VLOOKUP($E107,'Adj NEA Backsheet'!$D$5:$CB$183,I$9,FALSE))="","",(VLOOKUP($E107,'Adj NEA Backsheet'!$D$5:$CB$183,I$9,FALSE))),"")</f>
        <v>2976.3746382959434</v>
      </c>
      <c r="J107" s="123">
        <f ca="1">IFERROR(IF((VLOOKUP($E107,'Adj NEA Backsheet'!$D$5:$CB$183,J$9,FALSE))="","",(VLOOKUP($E107,'Adj NEA Backsheet'!$D$5:$CB$183,J$9,FALSE))),"")</f>
        <v>2779.0118108517577</v>
      </c>
      <c r="K107" s="121">
        <f ca="1">IFERROR(IF((VLOOKUP($E107,'Adj NEA Backsheet'!$D$5:$CB$183,K$9,FALSE))="","",(VLOOKUP($E107,'Adj NEA Backsheet'!$D$5:$CB$183,K$9,FALSE))),"")</f>
        <v>2801.4437236594531</v>
      </c>
      <c r="L107" s="122">
        <f ca="1">IFERROR(IF((VLOOKUP($E107,'Adj NEA Backsheet'!$D$5:$CB$183,L$9,FALSE))="","",(VLOOKUP($E107,'Adj NEA Backsheet'!$D$5:$CB$183,L$9,FALSE))),"")</f>
        <v>2758.5428757985374</v>
      </c>
      <c r="M107" s="122">
        <f ca="1">IFERROR(IF((VLOOKUP($E107,'Adj NEA Backsheet'!$D$5:$CB$183,M$9,FALSE))="","",(VLOOKUP($E107,'Adj NEA Backsheet'!$D$5:$CB$183,M$9,FALSE))),"")</f>
        <v>2923.4073954158262</v>
      </c>
      <c r="N107" s="124">
        <f ca="1">IFERROR(IF((VLOOKUP($E107,'Adj NEA Backsheet'!$D$5:$CB$183,N$9,FALSE))="","",(VLOOKUP($E107,'Adj NEA Backsheet'!$D$5:$CB$183,N$9,FALSE))),"")</f>
        <v>2833.8723193081601</v>
      </c>
      <c r="O107" s="175">
        <f ca="1">IFERROR(IF((VLOOKUP($E107,'Adj NEA Backsheet'!$D$5:$CB$183,O$9,FALSE))="","",(VLOOKUP($E107,'Adj NEA Backsheet'!$D$5:$CB$183,O$9,FALSE))),"")</f>
        <v>2837.0151649680015</v>
      </c>
      <c r="P107" s="123">
        <f ca="1">IFERROR(IF((VLOOKUP($E107,'Adj NEA Backsheet'!$D$5:$CB$183,P$9,FALSE))="","",(VLOOKUP($E107,'Adj NEA Backsheet'!$D$5:$CB$183,P$9,FALSE))),"")</f>
        <v>2788.2942901222109</v>
      </c>
      <c r="Q107" s="124">
        <f ca="1">IFERROR(IF((VLOOKUP($E107,'NEA Backsheet'!$D$5:$CB$183,Q$9,FALSE))="","",(VLOOKUP($E107,'NEA Backsheet'!$D$5:$CB$183,Q$9,FALSE))),"")</f>
        <v>2967.2023545046009</v>
      </c>
      <c r="R107" s="236">
        <f ca="1">IFERROR(IF((VLOOKUP($E107,'NEA Backsheet'!$D$5:$CB$183,R$9,FALSE))="","",(VLOOKUP($E107,'NEA Backsheet'!$D$5:$CB$183,R$9,FALSE))),"")</f>
        <v>0</v>
      </c>
    </row>
    <row r="108" spans="1:18" ht="15" customHeight="1" x14ac:dyDescent="0.3">
      <c r="A108" s="57">
        <v>94</v>
      </c>
      <c r="B108" s="98" t="str">
        <f ca="1">IFERROR(IF((VLOOKUP($E108,'Org List'!$AJ$10:$AL$188,3,FALSE))="","",(VLOOKUP($E108,'Org List'!$AJ$10:$AL$188,3,FALSE))),"")</f>
        <v>North of England Commissioning Region</v>
      </c>
      <c r="C108" s="99" t="str">
        <f ca="1">IFERROR(IF((VLOOKUP($E108,'Org List'!$AO$10:$AQ$188,3,FALSE))="","",(VLOOKUP($E108,'Org List'!$AO$10:$AQ$188,3,FALSE))),"")</f>
        <v>North West Region</v>
      </c>
      <c r="D108" s="114" t="str">
        <f ca="1">IFERROR(IF((VLOOKUP($E108,'Org List'!$AT$10:$AV$188,3,FALSE))="","",(VLOOKUP($E108,'Org List'!$AT$10:$AV$188,3,FALSE))),"")</f>
        <v>NHS England North (Cheshire And Merseyside)</v>
      </c>
      <c r="E108" s="98" t="str">
        <f t="shared" ca="1" si="2"/>
        <v>E08000011</v>
      </c>
      <c r="F108" s="100" t="str">
        <f ca="1">IF(E108="","",VLOOKUP(E108,'Org List'!$J$9:$K$488,2,0))</f>
        <v>Knowsley</v>
      </c>
      <c r="G108" s="121">
        <f ca="1">IFERROR(IF((VLOOKUP($E108,'Adj NEA Backsheet'!$D$5:$CB$183,G$9,FALSE))="","",(VLOOKUP($E108,'Adj NEA Backsheet'!$D$5:$CB$183,G$9,FALSE))),"")</f>
        <v>4189.2438930665239</v>
      </c>
      <c r="H108" s="122">
        <f ca="1">IFERROR(IF((VLOOKUP($E108,'Adj NEA Backsheet'!$D$5:$CB$183,H$9,FALSE))="","",(VLOOKUP($E108,'Adj NEA Backsheet'!$D$5:$CB$183,H$9,FALSE))),"")</f>
        <v>4129.6068601419584</v>
      </c>
      <c r="I108" s="122">
        <f ca="1">IFERROR(IF((VLOOKUP($E108,'Adj NEA Backsheet'!$D$5:$CB$183,I$9,FALSE))="","",(VLOOKUP($E108,'Adj NEA Backsheet'!$D$5:$CB$183,I$9,FALSE))),"")</f>
        <v>4244.2958074693288</v>
      </c>
      <c r="J108" s="123">
        <f ca="1">IFERROR(IF((VLOOKUP($E108,'Adj NEA Backsheet'!$D$5:$CB$183,J$9,FALSE))="","",(VLOOKUP($E108,'Adj NEA Backsheet'!$D$5:$CB$183,J$9,FALSE))),"")</f>
        <v>4508.1968689965524</v>
      </c>
      <c r="K108" s="121">
        <f ca="1">IFERROR(IF((VLOOKUP($E108,'Adj NEA Backsheet'!$D$5:$CB$183,K$9,FALSE))="","",(VLOOKUP($E108,'Adj NEA Backsheet'!$D$5:$CB$183,K$9,FALSE))),"")</f>
        <v>4183.4022720645053</v>
      </c>
      <c r="L108" s="122">
        <f ca="1">IFERROR(IF((VLOOKUP($E108,'Adj NEA Backsheet'!$D$5:$CB$183,L$9,FALSE))="","",(VLOOKUP($E108,'Adj NEA Backsheet'!$D$5:$CB$183,L$9,FALSE))),"")</f>
        <v>4228.4524477505265</v>
      </c>
      <c r="M108" s="122">
        <f ca="1">IFERROR(IF((VLOOKUP($E108,'Adj NEA Backsheet'!$D$5:$CB$183,M$9,FALSE))="","",(VLOOKUP($E108,'Adj NEA Backsheet'!$D$5:$CB$183,M$9,FALSE))),"")</f>
        <v>4199.4949481629319</v>
      </c>
      <c r="N108" s="124">
        <f ca="1">IFERROR(IF((VLOOKUP($E108,'Adj NEA Backsheet'!$D$5:$CB$183,N$9,FALSE))="","",(VLOOKUP($E108,'Adj NEA Backsheet'!$D$5:$CB$183,N$9,FALSE))),"")</f>
        <v>4546.6584554324418</v>
      </c>
      <c r="O108" s="175">
        <f ca="1">IFERROR(IF((VLOOKUP($E108,'Adj NEA Backsheet'!$D$5:$CB$183,O$9,FALSE))="","",(VLOOKUP($E108,'Adj NEA Backsheet'!$D$5:$CB$183,O$9,FALSE))),"")</f>
        <v>4647.743696028504</v>
      </c>
      <c r="P108" s="123">
        <f ca="1">IFERROR(IF((VLOOKUP($E108,'Adj NEA Backsheet'!$D$5:$CB$183,P$9,FALSE))="","",(VLOOKUP($E108,'Adj NEA Backsheet'!$D$5:$CB$183,P$9,FALSE))),"")</f>
        <v>4644.5255407613677</v>
      </c>
      <c r="Q108" s="124">
        <f ca="1">IFERROR(IF((VLOOKUP($E108,'NEA Backsheet'!$D$5:$CB$183,Q$9,FALSE))="","",(VLOOKUP($E108,'NEA Backsheet'!$D$5:$CB$183,Q$9,FALSE))),"")</f>
        <v>4760.0409871901838</v>
      </c>
      <c r="R108" s="236">
        <f ca="1">IFERROR(IF((VLOOKUP($E108,'NEA Backsheet'!$D$5:$CB$183,R$9,FALSE))="","",(VLOOKUP($E108,'NEA Backsheet'!$D$5:$CB$183,R$9,FALSE))),"")</f>
        <v>0</v>
      </c>
    </row>
    <row r="109" spans="1:18" ht="15" customHeight="1" x14ac:dyDescent="0.3">
      <c r="A109" s="57">
        <v>95</v>
      </c>
      <c r="B109" s="98" t="str">
        <f ca="1">IFERROR(IF((VLOOKUP($E109,'Org List'!$AJ$10:$AL$188,3,FALSE))="","",(VLOOKUP($E109,'Org List'!$AJ$10:$AL$188,3,FALSE))),"")</f>
        <v>London Commissioning Region</v>
      </c>
      <c r="C109" s="99" t="str">
        <f ca="1">IFERROR(IF((VLOOKUP($E109,'Org List'!$AO$10:$AQ$188,3,FALSE))="","",(VLOOKUP($E109,'Org List'!$AO$10:$AQ$188,3,FALSE))),"")</f>
        <v>London Region</v>
      </c>
      <c r="D109" s="114" t="str">
        <f ca="1">IFERROR(IF((VLOOKUP($E109,'Org List'!$AT$10:$AV$188,3,FALSE))="","",(VLOOKUP($E109,'Org List'!$AT$10:$AV$188,3,FALSE))),"")</f>
        <v>NHS England London</v>
      </c>
      <c r="E109" s="98" t="str">
        <f t="shared" ca="1" si="2"/>
        <v>E09000022</v>
      </c>
      <c r="F109" s="100" t="str">
        <f ca="1">IF(E109="","",VLOOKUP(E109,'Org List'!$J$9:$K$488,2,0))</f>
        <v>Lambeth</v>
      </c>
      <c r="G109" s="121">
        <f ca="1">IFERROR(IF((VLOOKUP($E109,'Adj NEA Backsheet'!$D$5:$CB$183,G$9,FALSE))="","",(VLOOKUP($E109,'Adj NEA Backsheet'!$D$5:$CB$183,G$9,FALSE))),"")</f>
        <v>2007.8127936398002</v>
      </c>
      <c r="H109" s="122">
        <f ca="1">IFERROR(IF((VLOOKUP($E109,'Adj NEA Backsheet'!$D$5:$CB$183,H$9,FALSE))="","",(VLOOKUP($E109,'Adj NEA Backsheet'!$D$5:$CB$183,H$9,FALSE))),"")</f>
        <v>1943.0502426323851</v>
      </c>
      <c r="I109" s="122">
        <f ca="1">IFERROR(IF((VLOOKUP($E109,'Adj NEA Backsheet'!$D$5:$CB$183,I$9,FALSE))="","",(VLOOKUP($E109,'Adj NEA Backsheet'!$D$5:$CB$183,I$9,FALSE))),"")</f>
        <v>2068.4062205792648</v>
      </c>
      <c r="J109" s="123">
        <f ca="1">IFERROR(IF((VLOOKUP($E109,'Adj NEA Backsheet'!$D$5:$CB$183,J$9,FALSE))="","",(VLOOKUP($E109,'Adj NEA Backsheet'!$D$5:$CB$183,J$9,FALSE))),"")</f>
        <v>2021.3287277372251</v>
      </c>
      <c r="K109" s="121">
        <f ca="1">IFERROR(IF((VLOOKUP($E109,'Adj NEA Backsheet'!$D$5:$CB$183,K$9,FALSE))="","",(VLOOKUP($E109,'Adj NEA Backsheet'!$D$5:$CB$183,K$9,FALSE))),"")</f>
        <v>1983.8821758012264</v>
      </c>
      <c r="L109" s="122">
        <f ca="1">IFERROR(IF((VLOOKUP($E109,'Adj NEA Backsheet'!$D$5:$CB$183,L$9,FALSE))="","",(VLOOKUP($E109,'Adj NEA Backsheet'!$D$5:$CB$183,L$9,FALSE))),"")</f>
        <v>2004.7412126974677</v>
      </c>
      <c r="M109" s="122">
        <f ca="1">IFERROR(IF((VLOOKUP($E109,'Adj NEA Backsheet'!$D$5:$CB$183,M$9,FALSE))="","",(VLOOKUP($E109,'Adj NEA Backsheet'!$D$5:$CB$183,M$9,FALSE))),"")</f>
        <v>2008.1132207427352</v>
      </c>
      <c r="N109" s="124">
        <f ca="1">IFERROR(IF((VLOOKUP($E109,'Adj NEA Backsheet'!$D$5:$CB$183,N$9,FALSE))="","",(VLOOKUP($E109,'Adj NEA Backsheet'!$D$5:$CB$183,N$9,FALSE))),"")</f>
        <v>1951.5484384848398</v>
      </c>
      <c r="O109" s="175">
        <f ca="1">IFERROR(IF((VLOOKUP($E109,'Adj NEA Backsheet'!$D$5:$CB$183,O$9,FALSE))="","",(VLOOKUP($E109,'Adj NEA Backsheet'!$D$5:$CB$183,O$9,FALSE))),"")</f>
        <v>2033.8859294676406</v>
      </c>
      <c r="P109" s="123">
        <f ca="1">IFERROR(IF((VLOOKUP($E109,'Adj NEA Backsheet'!$D$5:$CB$183,P$9,FALSE))="","",(VLOOKUP($E109,'Adj NEA Backsheet'!$D$5:$CB$183,P$9,FALSE))),"")</f>
        <v>2107.8052912960256</v>
      </c>
      <c r="Q109" s="124">
        <f ca="1">IFERROR(IF((VLOOKUP($E109,'NEA Backsheet'!$D$5:$CB$183,Q$9,FALSE))="","",(VLOOKUP($E109,'NEA Backsheet'!$D$5:$CB$183,Q$9,FALSE))),"")</f>
        <v>2269.9390386131618</v>
      </c>
      <c r="R109" s="236">
        <f ca="1">IFERROR(IF((VLOOKUP($E109,'NEA Backsheet'!$D$5:$CB$183,R$9,FALSE))="","",(VLOOKUP($E109,'NEA Backsheet'!$D$5:$CB$183,R$9,FALSE))),"")</f>
        <v>0</v>
      </c>
    </row>
    <row r="110" spans="1:18" ht="15" customHeight="1" x14ac:dyDescent="0.3">
      <c r="A110" s="57">
        <v>96</v>
      </c>
      <c r="B110" s="98" t="str">
        <f ca="1">IFERROR(IF((VLOOKUP($E110,'Org List'!$AJ$10:$AL$188,3,FALSE))="","",(VLOOKUP($E110,'Org List'!$AJ$10:$AL$188,3,FALSE))),"")</f>
        <v>North of England Commissioning Region</v>
      </c>
      <c r="C110" s="99" t="str">
        <f ca="1">IFERROR(IF((VLOOKUP($E110,'Org List'!$AO$10:$AQ$188,3,FALSE))="","",(VLOOKUP($E110,'Org List'!$AO$10:$AQ$188,3,FALSE))),"")</f>
        <v>North West Region</v>
      </c>
      <c r="D110" s="114" t="str">
        <f ca="1">IFERROR(IF((VLOOKUP($E110,'Org List'!$AT$10:$AV$188,3,FALSE))="","",(VLOOKUP($E110,'Org List'!$AT$10:$AV$188,3,FALSE))),"")</f>
        <v>NHS England North (Lancashire)</v>
      </c>
      <c r="E110" s="98" t="str">
        <f t="shared" ref="E110:E141" ca="1" si="3">IF($A110&gt;$U$5-1,"",INDIRECT("'Comms by AT'!D"&amp;$A110+$U$4))</f>
        <v>E10000017</v>
      </c>
      <c r="F110" s="100" t="str">
        <f ca="1">IF(E110="","",VLOOKUP(E110,'Org List'!$J$9:$K$488,2,0))</f>
        <v>Lancashire</v>
      </c>
      <c r="G110" s="121">
        <f ca="1">IFERROR(IF((VLOOKUP($E110,'Adj NEA Backsheet'!$D$5:$CB$183,G$9,FALSE))="","",(VLOOKUP($E110,'Adj NEA Backsheet'!$D$5:$CB$183,G$9,FALSE))),"")</f>
        <v>2735.4251574356799</v>
      </c>
      <c r="H110" s="122">
        <f ca="1">IFERROR(IF((VLOOKUP($E110,'Adj NEA Backsheet'!$D$5:$CB$183,H$9,FALSE))="","",(VLOOKUP($E110,'Adj NEA Backsheet'!$D$5:$CB$183,H$9,FALSE))),"")</f>
        <v>2712.0290632564047</v>
      </c>
      <c r="I110" s="122">
        <f ca="1">IFERROR(IF((VLOOKUP($E110,'Adj NEA Backsheet'!$D$5:$CB$183,I$9,FALSE))="","",(VLOOKUP($E110,'Adj NEA Backsheet'!$D$5:$CB$183,I$9,FALSE))),"")</f>
        <v>3057.571647637375</v>
      </c>
      <c r="J110" s="123">
        <f ca="1">IFERROR(IF((VLOOKUP($E110,'Adj NEA Backsheet'!$D$5:$CB$183,J$9,FALSE))="","",(VLOOKUP($E110,'Adj NEA Backsheet'!$D$5:$CB$183,J$9,FALSE))),"")</f>
        <v>2989.5922200914806</v>
      </c>
      <c r="K110" s="121">
        <f ca="1">IFERROR(IF((VLOOKUP($E110,'Adj NEA Backsheet'!$D$5:$CB$183,K$9,FALSE))="","",(VLOOKUP($E110,'Adj NEA Backsheet'!$D$5:$CB$183,K$9,FALSE))),"")</f>
        <v>2773.9325432576848</v>
      </c>
      <c r="L110" s="122">
        <f ca="1">IFERROR(IF((VLOOKUP($E110,'Adj NEA Backsheet'!$D$5:$CB$183,L$9,FALSE))="","",(VLOOKUP($E110,'Adj NEA Backsheet'!$D$5:$CB$183,L$9,FALSE))),"")</f>
        <v>2704.5977228073116</v>
      </c>
      <c r="M110" s="122">
        <f ca="1">IFERROR(IF((VLOOKUP($E110,'Adj NEA Backsheet'!$D$5:$CB$183,M$9,FALSE))="","",(VLOOKUP($E110,'Adj NEA Backsheet'!$D$5:$CB$183,M$9,FALSE))),"")</f>
        <v>2959.8218758642161</v>
      </c>
      <c r="N110" s="124">
        <f ca="1">IFERROR(IF((VLOOKUP($E110,'Adj NEA Backsheet'!$D$5:$CB$183,N$9,FALSE))="","",(VLOOKUP($E110,'Adj NEA Backsheet'!$D$5:$CB$183,N$9,FALSE))),"")</f>
        <v>2864.0311897455367</v>
      </c>
      <c r="O110" s="175">
        <f ca="1">IFERROR(IF((VLOOKUP($E110,'Adj NEA Backsheet'!$D$5:$CB$183,O$9,FALSE))="","",(VLOOKUP($E110,'Adj NEA Backsheet'!$D$5:$CB$183,O$9,FALSE))),"")</f>
        <v>2963.510227392549</v>
      </c>
      <c r="P110" s="123">
        <f ca="1">IFERROR(IF((VLOOKUP($E110,'Adj NEA Backsheet'!$D$5:$CB$183,P$9,FALSE))="","",(VLOOKUP($E110,'Adj NEA Backsheet'!$D$5:$CB$183,P$9,FALSE))),"")</f>
        <v>2901.9737758685287</v>
      </c>
      <c r="Q110" s="124">
        <f ca="1">IFERROR(IF((VLOOKUP($E110,'NEA Backsheet'!$D$5:$CB$183,Q$9,FALSE))="","",(VLOOKUP($E110,'NEA Backsheet'!$D$5:$CB$183,Q$9,FALSE))),"")</f>
        <v>3218.2424594099089</v>
      </c>
      <c r="R110" s="236">
        <f ca="1">IFERROR(IF((VLOOKUP($E110,'NEA Backsheet'!$D$5:$CB$183,R$9,FALSE))="","",(VLOOKUP($E110,'NEA Backsheet'!$D$5:$CB$183,R$9,FALSE))),"")</f>
        <v>0</v>
      </c>
    </row>
    <row r="111" spans="1:18" ht="15" customHeight="1" x14ac:dyDescent="0.3">
      <c r="A111" s="57">
        <v>97</v>
      </c>
      <c r="B111" s="98" t="str">
        <f ca="1">IFERROR(IF((VLOOKUP($E111,'Org List'!$AJ$10:$AL$188,3,FALSE))="","",(VLOOKUP($E111,'Org List'!$AJ$10:$AL$188,3,FALSE))),"")</f>
        <v>North of England Commissioning Region</v>
      </c>
      <c r="C111" s="99" t="str">
        <f ca="1">IFERROR(IF((VLOOKUP($E111,'Org List'!$AO$10:$AQ$188,3,FALSE))="","",(VLOOKUP($E111,'Org List'!$AO$10:$AQ$188,3,FALSE))),"")</f>
        <v>Yorkshire and The Humber Region</v>
      </c>
      <c r="D111" s="114" t="str">
        <f ca="1">IFERROR(IF((VLOOKUP($E111,'Org List'!$AT$10:$AV$188,3,FALSE))="","",(VLOOKUP($E111,'Org List'!$AT$10:$AV$188,3,FALSE))),"")</f>
        <v>NHS England North (Yorkshire And Humber)</v>
      </c>
      <c r="E111" s="98" t="str">
        <f t="shared" ca="1" si="3"/>
        <v>E08000035</v>
      </c>
      <c r="F111" s="100" t="str">
        <f ca="1">IF(E111="","",VLOOKUP(E111,'Org List'!$J$9:$K$488,2,0))</f>
        <v>Leeds</v>
      </c>
      <c r="G111" s="121">
        <f ca="1">IFERROR(IF((VLOOKUP($E111,'Adj NEA Backsheet'!$D$5:$CB$183,G$9,FALSE))="","",(VLOOKUP($E111,'Adj NEA Backsheet'!$D$5:$CB$183,G$9,FALSE))),"")</f>
        <v>2475.8164232217955</v>
      </c>
      <c r="H111" s="122">
        <f ca="1">IFERROR(IF((VLOOKUP($E111,'Adj NEA Backsheet'!$D$5:$CB$183,H$9,FALSE))="","",(VLOOKUP($E111,'Adj NEA Backsheet'!$D$5:$CB$183,H$9,FALSE))),"")</f>
        <v>2447.1885190167504</v>
      </c>
      <c r="I111" s="122">
        <f ca="1">IFERROR(IF((VLOOKUP($E111,'Adj NEA Backsheet'!$D$5:$CB$183,I$9,FALSE))="","",(VLOOKUP($E111,'Adj NEA Backsheet'!$D$5:$CB$183,I$9,FALSE))),"")</f>
        <v>2350.3055973282708</v>
      </c>
      <c r="J111" s="123">
        <f ca="1">IFERROR(IF((VLOOKUP($E111,'Adj NEA Backsheet'!$D$5:$CB$183,J$9,FALSE))="","",(VLOOKUP($E111,'Adj NEA Backsheet'!$D$5:$CB$183,J$9,FALSE))),"")</f>
        <v>2302.1619122260145</v>
      </c>
      <c r="K111" s="121">
        <f ca="1">IFERROR(IF((VLOOKUP($E111,'Adj NEA Backsheet'!$D$5:$CB$183,K$9,FALSE))="","",(VLOOKUP($E111,'Adj NEA Backsheet'!$D$5:$CB$183,K$9,FALSE))),"")</f>
        <v>2547.0642024237068</v>
      </c>
      <c r="L111" s="122">
        <f ca="1">IFERROR(IF((VLOOKUP($E111,'Adj NEA Backsheet'!$D$5:$CB$183,L$9,FALSE))="","",(VLOOKUP($E111,'Adj NEA Backsheet'!$D$5:$CB$183,L$9,FALSE))),"")</f>
        <v>2509.9637812201458</v>
      </c>
      <c r="M111" s="122">
        <f ca="1">IFERROR(IF((VLOOKUP($E111,'Adj NEA Backsheet'!$D$5:$CB$183,M$9,FALSE))="","",(VLOOKUP($E111,'Adj NEA Backsheet'!$D$5:$CB$183,M$9,FALSE))),"")</f>
        <v>2582.7336791426023</v>
      </c>
      <c r="N111" s="124">
        <f ca="1">IFERROR(IF((VLOOKUP($E111,'Adj NEA Backsheet'!$D$5:$CB$183,N$9,FALSE))="","",(VLOOKUP($E111,'Adj NEA Backsheet'!$D$5:$CB$183,N$9,FALSE))),"")</f>
        <v>2552.4393624781965</v>
      </c>
      <c r="O111" s="175">
        <f ca="1">IFERROR(IF((VLOOKUP($E111,'Adj NEA Backsheet'!$D$5:$CB$183,O$9,FALSE))="","",(VLOOKUP($E111,'Adj NEA Backsheet'!$D$5:$CB$183,O$9,FALSE))),"")</f>
        <v>2450.8402601946059</v>
      </c>
      <c r="P111" s="123">
        <f ca="1">IFERROR(IF((VLOOKUP($E111,'Adj NEA Backsheet'!$D$5:$CB$183,P$9,FALSE))="","",(VLOOKUP($E111,'Adj NEA Backsheet'!$D$5:$CB$183,P$9,FALSE))),"")</f>
        <v>2417.0131549687885</v>
      </c>
      <c r="Q111" s="124">
        <f ca="1">IFERROR(IF((VLOOKUP($E111,'NEA Backsheet'!$D$5:$CB$183,Q$9,FALSE))="","",(VLOOKUP($E111,'NEA Backsheet'!$D$5:$CB$183,Q$9,FALSE))),"")</f>
        <v>2294.9167339287987</v>
      </c>
      <c r="R111" s="236">
        <f ca="1">IFERROR(IF((VLOOKUP($E111,'NEA Backsheet'!$D$5:$CB$183,R$9,FALSE))="","",(VLOOKUP($E111,'NEA Backsheet'!$D$5:$CB$183,R$9,FALSE))),"")</f>
        <v>0</v>
      </c>
    </row>
    <row r="112" spans="1:18" ht="15" customHeight="1" x14ac:dyDescent="0.3">
      <c r="A112" s="57">
        <v>98</v>
      </c>
      <c r="B112" s="98" t="str">
        <f ca="1">IFERROR(IF((VLOOKUP($E112,'Org List'!$AJ$10:$AL$188,3,FALSE))="","",(VLOOKUP($E112,'Org List'!$AJ$10:$AL$188,3,FALSE))),"")</f>
        <v>Midlands and East of England Commissioning Region</v>
      </c>
      <c r="C112" s="99" t="str">
        <f ca="1">IFERROR(IF((VLOOKUP($E112,'Org List'!$AO$10:$AQ$188,3,FALSE))="","",(VLOOKUP($E112,'Org List'!$AO$10:$AQ$188,3,FALSE))),"")</f>
        <v>East Midlands Region</v>
      </c>
      <c r="D112" s="114" t="str">
        <f ca="1">IFERROR(IF((VLOOKUP($E112,'Org List'!$AT$10:$AV$188,3,FALSE))="","",(VLOOKUP($E112,'Org List'!$AT$10:$AV$188,3,FALSE))),"")</f>
        <v>NHS England Midlands And East (Central Midlands)</v>
      </c>
      <c r="E112" s="98" t="str">
        <f t="shared" ca="1" si="3"/>
        <v>E06000016</v>
      </c>
      <c r="F112" s="100" t="str">
        <f ca="1">IF(E112="","",VLOOKUP(E112,'Org List'!$J$9:$K$488,2,0))</f>
        <v>Leicester</v>
      </c>
      <c r="G112" s="121">
        <f ca="1">IFERROR(IF((VLOOKUP($E112,'Adj NEA Backsheet'!$D$5:$CB$183,G$9,FALSE))="","",(VLOOKUP($E112,'Adj NEA Backsheet'!$D$5:$CB$183,G$9,FALSE))),"")</f>
        <v>2841.1780342671132</v>
      </c>
      <c r="H112" s="122">
        <f ca="1">IFERROR(IF((VLOOKUP($E112,'Adj NEA Backsheet'!$D$5:$CB$183,H$9,FALSE))="","",(VLOOKUP($E112,'Adj NEA Backsheet'!$D$5:$CB$183,H$9,FALSE))),"")</f>
        <v>2856.8792533904716</v>
      </c>
      <c r="I112" s="122">
        <f ca="1">IFERROR(IF((VLOOKUP($E112,'Adj NEA Backsheet'!$D$5:$CB$183,I$9,FALSE))="","",(VLOOKUP($E112,'Adj NEA Backsheet'!$D$5:$CB$183,I$9,FALSE))),"")</f>
        <v>2848.9803563067849</v>
      </c>
      <c r="J112" s="123">
        <f ca="1">IFERROR(IF((VLOOKUP($E112,'Adj NEA Backsheet'!$D$5:$CB$183,J$9,FALSE))="","",(VLOOKUP($E112,'Adj NEA Backsheet'!$D$5:$CB$183,J$9,FALSE))),"")</f>
        <v>2866.996858068745</v>
      </c>
      <c r="K112" s="121">
        <f ca="1">IFERROR(IF((VLOOKUP($E112,'Adj NEA Backsheet'!$D$5:$CB$183,K$9,FALSE))="","",(VLOOKUP($E112,'Adj NEA Backsheet'!$D$5:$CB$183,K$9,FALSE))),"")</f>
        <v>2897.4178110486655</v>
      </c>
      <c r="L112" s="122">
        <f ca="1">IFERROR(IF((VLOOKUP($E112,'Adj NEA Backsheet'!$D$5:$CB$183,L$9,FALSE))="","",(VLOOKUP($E112,'Adj NEA Backsheet'!$D$5:$CB$183,L$9,FALSE))),"")</f>
        <v>2885.5244933601966</v>
      </c>
      <c r="M112" s="122">
        <f ca="1">IFERROR(IF((VLOOKUP($E112,'Adj NEA Backsheet'!$D$5:$CB$183,M$9,FALSE))="","",(VLOOKUP($E112,'Adj NEA Backsheet'!$D$5:$CB$183,M$9,FALSE))),"")</f>
        <v>2907.7868805132339</v>
      </c>
      <c r="N112" s="124">
        <f ca="1">IFERROR(IF((VLOOKUP($E112,'Adj NEA Backsheet'!$D$5:$CB$183,N$9,FALSE))="","",(VLOOKUP($E112,'Adj NEA Backsheet'!$D$5:$CB$183,N$9,FALSE))),"")</f>
        <v>2869.8845796370988</v>
      </c>
      <c r="O112" s="175">
        <f ca="1">IFERROR(IF((VLOOKUP($E112,'Adj NEA Backsheet'!$D$5:$CB$183,O$9,FALSE))="","",(VLOOKUP($E112,'Adj NEA Backsheet'!$D$5:$CB$183,O$9,FALSE))),"")</f>
        <v>2904.642477772999</v>
      </c>
      <c r="P112" s="123">
        <f ca="1">IFERROR(IF((VLOOKUP($E112,'Adj NEA Backsheet'!$D$5:$CB$183,P$9,FALSE))="","",(VLOOKUP($E112,'Adj NEA Backsheet'!$D$5:$CB$183,P$9,FALSE))),"")</f>
        <v>2700.9542760146533</v>
      </c>
      <c r="Q112" s="124">
        <f ca="1">IFERROR(IF((VLOOKUP($E112,'NEA Backsheet'!$D$5:$CB$183,Q$9,FALSE))="","",(VLOOKUP($E112,'NEA Backsheet'!$D$5:$CB$183,Q$9,FALSE))),"")</f>
        <v>2916.413720473628</v>
      </c>
      <c r="R112" s="236">
        <f ca="1">IFERROR(IF((VLOOKUP($E112,'NEA Backsheet'!$D$5:$CB$183,R$9,FALSE))="","",(VLOOKUP($E112,'NEA Backsheet'!$D$5:$CB$183,R$9,FALSE))),"")</f>
        <v>0</v>
      </c>
    </row>
    <row r="113" spans="1:18" ht="15" customHeight="1" x14ac:dyDescent="0.3">
      <c r="A113" s="57">
        <v>99</v>
      </c>
      <c r="B113" s="98" t="str">
        <f ca="1">IFERROR(IF((VLOOKUP($E113,'Org List'!$AJ$10:$AL$188,3,FALSE))="","",(VLOOKUP($E113,'Org List'!$AJ$10:$AL$188,3,FALSE))),"")</f>
        <v>Midlands and East of England Commissioning Region</v>
      </c>
      <c r="C113" s="99" t="str">
        <f ca="1">IFERROR(IF((VLOOKUP($E113,'Org List'!$AO$10:$AQ$188,3,FALSE))="","",(VLOOKUP($E113,'Org List'!$AO$10:$AQ$188,3,FALSE))),"")</f>
        <v>East Midlands Region</v>
      </c>
      <c r="D113" s="114" t="str">
        <f ca="1">IFERROR(IF((VLOOKUP($E113,'Org List'!$AT$10:$AV$188,3,FALSE))="","",(VLOOKUP($E113,'Org List'!$AT$10:$AV$188,3,FALSE))),"")</f>
        <v>NHS England Midlands And East (Central Midlands)</v>
      </c>
      <c r="E113" s="98" t="str">
        <f t="shared" ca="1" si="3"/>
        <v>E10000018</v>
      </c>
      <c r="F113" s="100" t="str">
        <f ca="1">IF(E113="","",VLOOKUP(E113,'Org List'!$J$9:$K$488,2,0))</f>
        <v>Leicestershire</v>
      </c>
      <c r="G113" s="121">
        <f ca="1">IFERROR(IF((VLOOKUP($E113,'Adj NEA Backsheet'!$D$5:$CB$183,G$9,FALSE))="","",(VLOOKUP($E113,'Adj NEA Backsheet'!$D$5:$CB$183,G$9,FALSE))),"")</f>
        <v>2410.3805981976689</v>
      </c>
      <c r="H113" s="122">
        <f ca="1">IFERROR(IF((VLOOKUP($E113,'Adj NEA Backsheet'!$D$5:$CB$183,H$9,FALSE))="","",(VLOOKUP($E113,'Adj NEA Backsheet'!$D$5:$CB$183,H$9,FALSE))),"")</f>
        <v>2466.2194645972768</v>
      </c>
      <c r="I113" s="122">
        <f ca="1">IFERROR(IF((VLOOKUP($E113,'Adj NEA Backsheet'!$D$5:$CB$183,I$9,FALSE))="","",(VLOOKUP($E113,'Adj NEA Backsheet'!$D$5:$CB$183,I$9,FALSE))),"")</f>
        <v>2536.8849052841574</v>
      </c>
      <c r="J113" s="123">
        <f ca="1">IFERROR(IF((VLOOKUP($E113,'Adj NEA Backsheet'!$D$5:$CB$183,J$9,FALSE))="","",(VLOOKUP($E113,'Adj NEA Backsheet'!$D$5:$CB$183,J$9,FALSE))),"")</f>
        <v>2601.9693073285816</v>
      </c>
      <c r="K113" s="121">
        <f ca="1">IFERROR(IF((VLOOKUP($E113,'Adj NEA Backsheet'!$D$5:$CB$183,K$9,FALSE))="","",(VLOOKUP($E113,'Adj NEA Backsheet'!$D$5:$CB$183,K$9,FALSE))),"")</f>
        <v>2521.1248773505486</v>
      </c>
      <c r="L113" s="122">
        <f ca="1">IFERROR(IF((VLOOKUP($E113,'Adj NEA Backsheet'!$D$5:$CB$183,L$9,FALSE))="","",(VLOOKUP($E113,'Adj NEA Backsheet'!$D$5:$CB$183,L$9,FALSE))),"")</f>
        <v>2522.9032809949999</v>
      </c>
      <c r="M113" s="122">
        <f ca="1">IFERROR(IF((VLOOKUP($E113,'Adj NEA Backsheet'!$D$5:$CB$183,M$9,FALSE))="","",(VLOOKUP($E113,'Adj NEA Backsheet'!$D$5:$CB$183,M$9,FALSE))),"")</f>
        <v>2582.174187787848</v>
      </c>
      <c r="N113" s="124">
        <f ca="1">IFERROR(IF((VLOOKUP($E113,'Adj NEA Backsheet'!$D$5:$CB$183,N$9,FALSE))="","",(VLOOKUP($E113,'Adj NEA Backsheet'!$D$5:$CB$183,N$9,FALSE))),"")</f>
        <v>2577.0666038097456</v>
      </c>
      <c r="O113" s="175">
        <f ca="1">IFERROR(IF((VLOOKUP($E113,'Adj NEA Backsheet'!$D$5:$CB$183,O$9,FALSE))="","",(VLOOKUP($E113,'Adj NEA Backsheet'!$D$5:$CB$183,O$9,FALSE))),"")</f>
        <v>2542.459893425083</v>
      </c>
      <c r="P113" s="123">
        <f ca="1">IFERROR(IF((VLOOKUP($E113,'Adj NEA Backsheet'!$D$5:$CB$183,P$9,FALSE))="","",(VLOOKUP($E113,'Adj NEA Backsheet'!$D$5:$CB$183,P$9,FALSE))),"")</f>
        <v>2474.6004048220507</v>
      </c>
      <c r="Q113" s="124">
        <f ca="1">IFERROR(IF((VLOOKUP($E113,'NEA Backsheet'!$D$5:$CB$183,Q$9,FALSE))="","",(VLOOKUP($E113,'NEA Backsheet'!$D$5:$CB$183,Q$9,FALSE))),"")</f>
        <v>2573.6072441530464</v>
      </c>
      <c r="R113" s="236">
        <f ca="1">IFERROR(IF((VLOOKUP($E113,'NEA Backsheet'!$D$5:$CB$183,R$9,FALSE))="","",(VLOOKUP($E113,'NEA Backsheet'!$D$5:$CB$183,R$9,FALSE))),"")</f>
        <v>0</v>
      </c>
    </row>
    <row r="114" spans="1:18" ht="15" customHeight="1" x14ac:dyDescent="0.3">
      <c r="A114" s="57">
        <v>100</v>
      </c>
      <c r="B114" s="98" t="str">
        <f ca="1">IFERROR(IF((VLOOKUP($E114,'Org List'!$AJ$10:$AL$188,3,FALSE))="","",(VLOOKUP($E114,'Org List'!$AJ$10:$AL$188,3,FALSE))),"")</f>
        <v>London Commissioning Region</v>
      </c>
      <c r="C114" s="99" t="str">
        <f ca="1">IFERROR(IF((VLOOKUP($E114,'Org List'!$AO$10:$AQ$188,3,FALSE))="","",(VLOOKUP($E114,'Org List'!$AO$10:$AQ$188,3,FALSE))),"")</f>
        <v>London Region</v>
      </c>
      <c r="D114" s="114" t="str">
        <f ca="1">IFERROR(IF((VLOOKUP($E114,'Org List'!$AT$10:$AV$188,3,FALSE))="","",(VLOOKUP($E114,'Org List'!$AT$10:$AV$188,3,FALSE))),"")</f>
        <v>NHS England London</v>
      </c>
      <c r="E114" s="98" t="str">
        <f t="shared" ca="1" si="3"/>
        <v>E09000023</v>
      </c>
      <c r="F114" s="100" t="str">
        <f ca="1">IF(E114="","",VLOOKUP(E114,'Org List'!$J$9:$K$488,2,0))</f>
        <v>Lewisham</v>
      </c>
      <c r="G114" s="121">
        <f ca="1">IFERROR(IF((VLOOKUP($E114,'Adj NEA Backsheet'!$D$5:$CB$183,G$9,FALSE))="","",(VLOOKUP($E114,'Adj NEA Backsheet'!$D$5:$CB$183,G$9,FALSE))),"")</f>
        <v>2223.3227636859547</v>
      </c>
      <c r="H114" s="122">
        <f ca="1">IFERROR(IF((VLOOKUP($E114,'Adj NEA Backsheet'!$D$5:$CB$183,H$9,FALSE))="","",(VLOOKUP($E114,'Adj NEA Backsheet'!$D$5:$CB$183,H$9,FALSE))),"")</f>
        <v>2200.810050518342</v>
      </c>
      <c r="I114" s="122">
        <f ca="1">IFERROR(IF((VLOOKUP($E114,'Adj NEA Backsheet'!$D$5:$CB$183,I$9,FALSE))="","",(VLOOKUP($E114,'Adj NEA Backsheet'!$D$5:$CB$183,I$9,FALSE))),"")</f>
        <v>2217.6391732101679</v>
      </c>
      <c r="J114" s="123">
        <f ca="1">IFERROR(IF((VLOOKUP($E114,'Adj NEA Backsheet'!$D$5:$CB$183,J$9,FALSE))="","",(VLOOKUP($E114,'Adj NEA Backsheet'!$D$5:$CB$183,J$9,FALSE))),"")</f>
        <v>2048.4748510317222</v>
      </c>
      <c r="K114" s="121">
        <f ca="1">IFERROR(IF((VLOOKUP($E114,'Adj NEA Backsheet'!$D$5:$CB$183,K$9,FALSE))="","",(VLOOKUP($E114,'Adj NEA Backsheet'!$D$5:$CB$183,K$9,FALSE))),"")</f>
        <v>2205.4669296144543</v>
      </c>
      <c r="L114" s="122">
        <f ca="1">IFERROR(IF((VLOOKUP($E114,'Adj NEA Backsheet'!$D$5:$CB$183,L$9,FALSE))="","",(VLOOKUP($E114,'Adj NEA Backsheet'!$D$5:$CB$183,L$9,FALSE))),"")</f>
        <v>2229.8918179500997</v>
      </c>
      <c r="M114" s="122">
        <f ca="1">IFERROR(IF((VLOOKUP($E114,'Adj NEA Backsheet'!$D$5:$CB$183,M$9,FALSE))="","",(VLOOKUP($E114,'Adj NEA Backsheet'!$D$5:$CB$183,M$9,FALSE))),"")</f>
        <v>2230.6030234590721</v>
      </c>
      <c r="N114" s="124">
        <f ca="1">IFERROR(IF((VLOOKUP($E114,'Adj NEA Backsheet'!$D$5:$CB$183,N$9,FALSE))="","",(VLOOKUP($E114,'Adj NEA Backsheet'!$D$5:$CB$183,N$9,FALSE))),"")</f>
        <v>2154.1535780029253</v>
      </c>
      <c r="O114" s="175">
        <f ca="1">IFERROR(IF((VLOOKUP($E114,'Adj NEA Backsheet'!$D$5:$CB$183,O$9,FALSE))="","",(VLOOKUP($E114,'Adj NEA Backsheet'!$D$5:$CB$183,O$9,FALSE))),"")</f>
        <v>2146.5190642604161</v>
      </c>
      <c r="P114" s="123">
        <f ca="1">IFERROR(IF((VLOOKUP($E114,'Adj NEA Backsheet'!$D$5:$CB$183,P$9,FALSE))="","",(VLOOKUP($E114,'Adj NEA Backsheet'!$D$5:$CB$183,P$9,FALSE))),"")</f>
        <v>2151.122857404986</v>
      </c>
      <c r="Q114" s="124">
        <f ca="1">IFERROR(IF((VLOOKUP($E114,'NEA Backsheet'!$D$5:$CB$183,Q$9,FALSE))="","",(VLOOKUP($E114,'NEA Backsheet'!$D$5:$CB$183,Q$9,FALSE))),"")</f>
        <v>2293.7696204191989</v>
      </c>
      <c r="R114" s="236">
        <f ca="1">IFERROR(IF((VLOOKUP($E114,'NEA Backsheet'!$D$5:$CB$183,R$9,FALSE))="","",(VLOOKUP($E114,'NEA Backsheet'!$D$5:$CB$183,R$9,FALSE))),"")</f>
        <v>0</v>
      </c>
    </row>
    <row r="115" spans="1:18" ht="15" customHeight="1" x14ac:dyDescent="0.3">
      <c r="A115" s="57">
        <v>101</v>
      </c>
      <c r="B115" s="98" t="str">
        <f ca="1">IFERROR(IF((VLOOKUP($E115,'Org List'!$AJ$10:$AL$188,3,FALSE))="","",(VLOOKUP($E115,'Org List'!$AJ$10:$AL$188,3,FALSE))),"")</f>
        <v>Midlands and East of England Commissioning Region</v>
      </c>
      <c r="C115" s="99" t="str">
        <f ca="1">IFERROR(IF((VLOOKUP($E115,'Org List'!$AO$10:$AQ$188,3,FALSE))="","",(VLOOKUP($E115,'Org List'!$AO$10:$AQ$188,3,FALSE))),"")</f>
        <v>East Midlands Region</v>
      </c>
      <c r="D115" s="114" t="str">
        <f ca="1">IFERROR(IF((VLOOKUP($E115,'Org List'!$AT$10:$AV$188,3,FALSE))="","",(VLOOKUP($E115,'Org List'!$AT$10:$AV$188,3,FALSE))),"")</f>
        <v>NHS England Midlands And East (Central Midlands)</v>
      </c>
      <c r="E115" s="98" t="str">
        <f t="shared" ca="1" si="3"/>
        <v>E10000019</v>
      </c>
      <c r="F115" s="100" t="str">
        <f ca="1">IF(E115="","",VLOOKUP(E115,'Org List'!$J$9:$K$488,2,0))</f>
        <v>Lincolnshire</v>
      </c>
      <c r="G115" s="121">
        <f ca="1">IFERROR(IF((VLOOKUP($E115,'Adj NEA Backsheet'!$D$5:$CB$183,G$9,FALSE))="","",(VLOOKUP($E115,'Adj NEA Backsheet'!$D$5:$CB$183,G$9,FALSE))),"")</f>
        <v>2436.8965625842011</v>
      </c>
      <c r="H115" s="122">
        <f ca="1">IFERROR(IF((VLOOKUP($E115,'Adj NEA Backsheet'!$D$5:$CB$183,H$9,FALSE))="","",(VLOOKUP($E115,'Adj NEA Backsheet'!$D$5:$CB$183,H$9,FALSE))),"")</f>
        <v>2483.9262308277544</v>
      </c>
      <c r="I115" s="122">
        <f ca="1">IFERROR(IF((VLOOKUP($E115,'Adj NEA Backsheet'!$D$5:$CB$183,I$9,FALSE))="","",(VLOOKUP($E115,'Adj NEA Backsheet'!$D$5:$CB$183,I$9,FALSE))),"")</f>
        <v>2625.8169941288397</v>
      </c>
      <c r="J115" s="123">
        <f ca="1">IFERROR(IF((VLOOKUP($E115,'Adj NEA Backsheet'!$D$5:$CB$183,J$9,FALSE))="","",(VLOOKUP($E115,'Adj NEA Backsheet'!$D$5:$CB$183,J$9,FALSE))),"")</f>
        <v>2542.6625206611402</v>
      </c>
      <c r="K115" s="121">
        <f ca="1">IFERROR(IF((VLOOKUP($E115,'Adj NEA Backsheet'!$D$5:$CB$183,K$9,FALSE))="","",(VLOOKUP($E115,'Adj NEA Backsheet'!$D$5:$CB$183,K$9,FALSE))),"")</f>
        <v>2520.9552925129556</v>
      </c>
      <c r="L115" s="122">
        <f ca="1">IFERROR(IF((VLOOKUP($E115,'Adj NEA Backsheet'!$D$5:$CB$183,L$9,FALSE))="","",(VLOOKUP($E115,'Adj NEA Backsheet'!$D$5:$CB$183,L$9,FALSE))),"")</f>
        <v>2527.6677245154006</v>
      </c>
      <c r="M115" s="122">
        <f ca="1">IFERROR(IF((VLOOKUP($E115,'Adj NEA Backsheet'!$D$5:$CB$183,M$9,FALSE))="","",(VLOOKUP($E115,'Adj NEA Backsheet'!$D$5:$CB$183,M$9,FALSE))),"")</f>
        <v>2611.0059488734237</v>
      </c>
      <c r="N115" s="124">
        <f ca="1">IFERROR(IF((VLOOKUP($E115,'Adj NEA Backsheet'!$D$5:$CB$183,N$9,FALSE))="","",(VLOOKUP($E115,'Adj NEA Backsheet'!$D$5:$CB$183,N$9,FALSE))),"")</f>
        <v>2529.6069264918133</v>
      </c>
      <c r="O115" s="175">
        <f ca="1">IFERROR(IF((VLOOKUP($E115,'Adj NEA Backsheet'!$D$5:$CB$183,O$9,FALSE))="","",(VLOOKUP($E115,'Adj NEA Backsheet'!$D$5:$CB$183,O$9,FALSE))),"")</f>
        <v>2501.8974711585306</v>
      </c>
      <c r="P115" s="123">
        <f ca="1">IFERROR(IF((VLOOKUP($E115,'Adj NEA Backsheet'!$D$5:$CB$183,P$9,FALSE))="","",(VLOOKUP($E115,'Adj NEA Backsheet'!$D$5:$CB$183,P$9,FALSE))),"")</f>
        <v>2505.2073083496061</v>
      </c>
      <c r="Q115" s="124">
        <f ca="1">IFERROR(IF((VLOOKUP($E115,'NEA Backsheet'!$D$5:$CB$183,Q$9,FALSE))="","",(VLOOKUP($E115,'NEA Backsheet'!$D$5:$CB$183,Q$9,FALSE))),"")</f>
        <v>2673.7021606951621</v>
      </c>
      <c r="R115" s="236">
        <f ca="1">IFERROR(IF((VLOOKUP($E115,'NEA Backsheet'!$D$5:$CB$183,R$9,FALSE))="","",(VLOOKUP($E115,'NEA Backsheet'!$D$5:$CB$183,R$9,FALSE))),"")</f>
        <v>0</v>
      </c>
    </row>
    <row r="116" spans="1:18" ht="15" customHeight="1" x14ac:dyDescent="0.3">
      <c r="A116" s="57">
        <v>102</v>
      </c>
      <c r="B116" s="98" t="str">
        <f ca="1">IFERROR(IF((VLOOKUP($E116,'Org List'!$AJ$10:$AL$188,3,FALSE))="","",(VLOOKUP($E116,'Org List'!$AJ$10:$AL$188,3,FALSE))),"")</f>
        <v>North of England Commissioning Region</v>
      </c>
      <c r="C116" s="99" t="str">
        <f ca="1">IFERROR(IF((VLOOKUP($E116,'Org List'!$AO$10:$AQ$188,3,FALSE))="","",(VLOOKUP($E116,'Org List'!$AO$10:$AQ$188,3,FALSE))),"")</f>
        <v>North West Region</v>
      </c>
      <c r="D116" s="114" t="str">
        <f ca="1">IFERROR(IF((VLOOKUP($E116,'Org List'!$AT$10:$AV$188,3,FALSE))="","",(VLOOKUP($E116,'Org List'!$AT$10:$AV$188,3,FALSE))),"")</f>
        <v>NHS England North (Cheshire And Merseyside)</v>
      </c>
      <c r="E116" s="98" t="str">
        <f t="shared" ca="1" si="3"/>
        <v>E08000012</v>
      </c>
      <c r="F116" s="100" t="str">
        <f ca="1">IF(E116="","",VLOOKUP(E116,'Org List'!$J$9:$K$488,2,0))</f>
        <v>Liverpool</v>
      </c>
      <c r="G116" s="121">
        <f ca="1">IFERROR(IF((VLOOKUP($E116,'Adj NEA Backsheet'!$D$5:$CB$183,G$9,FALSE))="","",(VLOOKUP($E116,'Adj NEA Backsheet'!$D$5:$CB$183,G$9,FALSE))),"")</f>
        <v>3117.7561453373878</v>
      </c>
      <c r="H116" s="122">
        <f ca="1">IFERROR(IF((VLOOKUP($E116,'Adj NEA Backsheet'!$D$5:$CB$183,H$9,FALSE))="","",(VLOOKUP($E116,'Adj NEA Backsheet'!$D$5:$CB$183,H$9,FALSE))),"")</f>
        <v>3205.1268379425055</v>
      </c>
      <c r="I116" s="122">
        <f ca="1">IFERROR(IF((VLOOKUP($E116,'Adj NEA Backsheet'!$D$5:$CB$183,I$9,FALSE))="","",(VLOOKUP($E116,'Adj NEA Backsheet'!$D$5:$CB$183,I$9,FALSE))),"")</f>
        <v>3419.6848835116057</v>
      </c>
      <c r="J116" s="123">
        <f ca="1">IFERROR(IF((VLOOKUP($E116,'Adj NEA Backsheet'!$D$5:$CB$183,J$9,FALSE))="","",(VLOOKUP($E116,'Adj NEA Backsheet'!$D$5:$CB$183,J$9,FALSE))),"")</f>
        <v>3477.6726265949137</v>
      </c>
      <c r="K116" s="121">
        <f ca="1">IFERROR(IF((VLOOKUP($E116,'Adj NEA Backsheet'!$D$5:$CB$183,K$9,FALSE))="","",(VLOOKUP($E116,'Adj NEA Backsheet'!$D$5:$CB$183,K$9,FALSE))),"")</f>
        <v>3458.5703416719084</v>
      </c>
      <c r="L116" s="122">
        <f ca="1">IFERROR(IF((VLOOKUP($E116,'Adj NEA Backsheet'!$D$5:$CB$183,L$9,FALSE))="","",(VLOOKUP($E116,'Adj NEA Backsheet'!$D$5:$CB$183,L$9,FALSE))),"")</f>
        <v>3474.6777032759837</v>
      </c>
      <c r="M116" s="122">
        <f ca="1">IFERROR(IF((VLOOKUP($E116,'Adj NEA Backsheet'!$D$5:$CB$183,M$9,FALSE))="","",(VLOOKUP($E116,'Adj NEA Backsheet'!$D$5:$CB$183,M$9,FALSE))),"")</f>
        <v>3482.6845488685713</v>
      </c>
      <c r="N116" s="124">
        <f ca="1">IFERROR(IF((VLOOKUP($E116,'Adj NEA Backsheet'!$D$5:$CB$183,N$9,FALSE))="","",(VLOOKUP($E116,'Adj NEA Backsheet'!$D$5:$CB$183,N$9,FALSE))),"")</f>
        <v>3461.9982774774903</v>
      </c>
      <c r="O116" s="175">
        <f ca="1">IFERROR(IF((VLOOKUP($E116,'Adj NEA Backsheet'!$D$5:$CB$183,O$9,FALSE))="","",(VLOOKUP($E116,'Adj NEA Backsheet'!$D$5:$CB$183,O$9,FALSE))),"")</f>
        <v>3569.3316434765261</v>
      </c>
      <c r="P116" s="123">
        <f ca="1">IFERROR(IF((VLOOKUP($E116,'Adj NEA Backsheet'!$D$5:$CB$183,P$9,FALSE))="","",(VLOOKUP($E116,'Adj NEA Backsheet'!$D$5:$CB$183,P$9,FALSE))),"")</f>
        <v>3589.9350846090424</v>
      </c>
      <c r="Q116" s="124">
        <f ca="1">IFERROR(IF((VLOOKUP($E116,'NEA Backsheet'!$D$5:$CB$183,Q$9,FALSE))="","",(VLOOKUP($E116,'NEA Backsheet'!$D$5:$CB$183,Q$9,FALSE))),"")</f>
        <v>3712.6286316141677</v>
      </c>
      <c r="R116" s="236">
        <f ca="1">IFERROR(IF((VLOOKUP($E116,'NEA Backsheet'!$D$5:$CB$183,R$9,FALSE))="","",(VLOOKUP($E116,'NEA Backsheet'!$D$5:$CB$183,R$9,FALSE))),"")</f>
        <v>0</v>
      </c>
    </row>
    <row r="117" spans="1:18" ht="15" customHeight="1" x14ac:dyDescent="0.3">
      <c r="A117" s="57">
        <v>103</v>
      </c>
      <c r="B117" s="98" t="str">
        <f ca="1">IFERROR(IF((VLOOKUP($E117,'Org List'!$AJ$10:$AL$188,3,FALSE))="","",(VLOOKUP($E117,'Org List'!$AJ$10:$AL$188,3,FALSE))),"")</f>
        <v>Midlands and East of England Commissioning Region</v>
      </c>
      <c r="C117" s="99" t="str">
        <f ca="1">IFERROR(IF((VLOOKUP($E117,'Org List'!$AO$10:$AQ$188,3,FALSE))="","",(VLOOKUP($E117,'Org List'!$AO$10:$AQ$188,3,FALSE))),"")</f>
        <v>East Region</v>
      </c>
      <c r="D117" s="114" t="str">
        <f ca="1">IFERROR(IF((VLOOKUP($E117,'Org List'!$AT$10:$AV$188,3,FALSE))="","",(VLOOKUP($E117,'Org List'!$AT$10:$AV$188,3,FALSE))),"")</f>
        <v>NHS England Midlands And East (Central Midlands)</v>
      </c>
      <c r="E117" s="98" t="str">
        <f t="shared" ca="1" si="3"/>
        <v>E06000032</v>
      </c>
      <c r="F117" s="100" t="str">
        <f ca="1">IF(E117="","",VLOOKUP(E117,'Org List'!$J$9:$K$488,2,0))</f>
        <v>Luton</v>
      </c>
      <c r="G117" s="121">
        <f ca="1">IFERROR(IF((VLOOKUP($E117,'Adj NEA Backsheet'!$D$5:$CB$183,G$9,FALSE))="","",(VLOOKUP($E117,'Adj NEA Backsheet'!$D$5:$CB$183,G$9,FALSE))),"")</f>
        <v>3217.8357977051942</v>
      </c>
      <c r="H117" s="122">
        <f ca="1">IFERROR(IF((VLOOKUP($E117,'Adj NEA Backsheet'!$D$5:$CB$183,H$9,FALSE))="","",(VLOOKUP($E117,'Adj NEA Backsheet'!$D$5:$CB$183,H$9,FALSE))),"")</f>
        <v>3208.209249417836</v>
      </c>
      <c r="I117" s="122">
        <f ca="1">IFERROR(IF((VLOOKUP($E117,'Adj NEA Backsheet'!$D$5:$CB$183,I$9,FALSE))="","",(VLOOKUP($E117,'Adj NEA Backsheet'!$D$5:$CB$183,I$9,FALSE))),"")</f>
        <v>3441.8238860611586</v>
      </c>
      <c r="J117" s="123">
        <f ca="1">IFERROR(IF((VLOOKUP($E117,'Adj NEA Backsheet'!$D$5:$CB$183,J$9,FALSE))="","",(VLOOKUP($E117,'Adj NEA Backsheet'!$D$5:$CB$183,J$9,FALSE))),"")</f>
        <v>3286.1947723114854</v>
      </c>
      <c r="K117" s="121">
        <f ca="1">IFERROR(IF((VLOOKUP($E117,'Adj NEA Backsheet'!$D$5:$CB$183,K$9,FALSE))="","",(VLOOKUP($E117,'Adj NEA Backsheet'!$D$5:$CB$183,K$9,FALSE))),"")</f>
        <v>3231.9431079302726</v>
      </c>
      <c r="L117" s="122">
        <f ca="1">IFERROR(IF((VLOOKUP($E117,'Adj NEA Backsheet'!$D$5:$CB$183,L$9,FALSE))="","",(VLOOKUP($E117,'Adj NEA Backsheet'!$D$5:$CB$183,L$9,FALSE))),"")</f>
        <v>3209.5618525727427</v>
      </c>
      <c r="M117" s="122">
        <f ca="1">IFERROR(IF((VLOOKUP($E117,'Adj NEA Backsheet'!$D$5:$CB$183,M$9,FALSE))="","",(VLOOKUP($E117,'Adj NEA Backsheet'!$D$5:$CB$183,M$9,FALSE))),"")</f>
        <v>3421.9335901144905</v>
      </c>
      <c r="N117" s="124">
        <f ca="1">IFERROR(IF((VLOOKUP($E117,'Adj NEA Backsheet'!$D$5:$CB$183,N$9,FALSE))="","",(VLOOKUP($E117,'Adj NEA Backsheet'!$D$5:$CB$183,N$9,FALSE))),"")</f>
        <v>3325.2299998964668</v>
      </c>
      <c r="O117" s="175">
        <f ca="1">IFERROR(IF((VLOOKUP($E117,'Adj NEA Backsheet'!$D$5:$CB$183,O$9,FALSE))="","",(VLOOKUP($E117,'Adj NEA Backsheet'!$D$5:$CB$183,O$9,FALSE))),"")</f>
        <v>3148.6433971409642</v>
      </c>
      <c r="P117" s="123">
        <f ca="1">IFERROR(IF((VLOOKUP($E117,'Adj NEA Backsheet'!$D$5:$CB$183,P$9,FALSE))="","",(VLOOKUP($E117,'Adj NEA Backsheet'!$D$5:$CB$183,P$9,FALSE))),"")</f>
        <v>3201.2633366937166</v>
      </c>
      <c r="Q117" s="124">
        <f ca="1">IFERROR(IF((VLOOKUP($E117,'NEA Backsheet'!$D$5:$CB$183,Q$9,FALSE))="","",(VLOOKUP($E117,'NEA Backsheet'!$D$5:$CB$183,Q$9,FALSE))),"")</f>
        <v>3501.1147839215287</v>
      </c>
      <c r="R117" s="236">
        <f ca="1">IFERROR(IF((VLOOKUP($E117,'NEA Backsheet'!$D$5:$CB$183,R$9,FALSE))="","",(VLOOKUP($E117,'NEA Backsheet'!$D$5:$CB$183,R$9,FALSE))),"")</f>
        <v>0</v>
      </c>
    </row>
    <row r="118" spans="1:18" ht="15" customHeight="1" x14ac:dyDescent="0.3">
      <c r="A118" s="57">
        <v>104</v>
      </c>
      <c r="B118" s="98" t="str">
        <f ca="1">IFERROR(IF((VLOOKUP($E118,'Org List'!$AJ$10:$AL$188,3,FALSE))="","",(VLOOKUP($E118,'Org List'!$AJ$10:$AL$188,3,FALSE))),"")</f>
        <v>North of England Commissioning Region</v>
      </c>
      <c r="C118" s="99" t="str">
        <f ca="1">IFERROR(IF((VLOOKUP($E118,'Org List'!$AO$10:$AQ$188,3,FALSE))="","",(VLOOKUP($E118,'Org List'!$AO$10:$AQ$188,3,FALSE))),"")</f>
        <v>North West Region</v>
      </c>
      <c r="D118" s="114" t="str">
        <f ca="1">IFERROR(IF((VLOOKUP($E118,'Org List'!$AT$10:$AV$188,3,FALSE))="","",(VLOOKUP($E118,'Org List'!$AT$10:$AV$188,3,FALSE))),"")</f>
        <v>NHS England North (Greater Manchester)</v>
      </c>
      <c r="E118" s="98" t="str">
        <f t="shared" ca="1" si="3"/>
        <v>E08000003</v>
      </c>
      <c r="F118" s="100" t="str">
        <f ca="1">IF(E118="","",VLOOKUP(E118,'Org List'!$J$9:$K$488,2,0))</f>
        <v>Manchester</v>
      </c>
      <c r="G118" s="121">
        <f ca="1">IFERROR(IF((VLOOKUP($E118,'Adj NEA Backsheet'!$D$5:$CB$183,G$9,FALSE))="","",(VLOOKUP($E118,'Adj NEA Backsheet'!$D$5:$CB$183,G$9,FALSE))),"")</f>
        <v>2861.5078806864894</v>
      </c>
      <c r="H118" s="122">
        <f ca="1">IFERROR(IF((VLOOKUP($E118,'Adj NEA Backsheet'!$D$5:$CB$183,H$9,FALSE))="","",(VLOOKUP($E118,'Adj NEA Backsheet'!$D$5:$CB$183,H$9,FALSE))),"")</f>
        <v>2950.0791730558494</v>
      </c>
      <c r="I118" s="122">
        <f ca="1">IFERROR(IF((VLOOKUP($E118,'Adj NEA Backsheet'!$D$5:$CB$183,I$9,FALSE))="","",(VLOOKUP($E118,'Adj NEA Backsheet'!$D$5:$CB$183,I$9,FALSE))),"")</f>
        <v>3166.1207921163432</v>
      </c>
      <c r="J118" s="123">
        <f ca="1">IFERROR(IF((VLOOKUP($E118,'Adj NEA Backsheet'!$D$5:$CB$183,J$9,FALSE))="","",(VLOOKUP($E118,'Adj NEA Backsheet'!$D$5:$CB$183,J$9,FALSE))),"")</f>
        <v>3061.5502086077086</v>
      </c>
      <c r="K118" s="121">
        <f ca="1">IFERROR(IF((VLOOKUP($E118,'Adj NEA Backsheet'!$D$5:$CB$183,K$9,FALSE))="","",(VLOOKUP($E118,'Adj NEA Backsheet'!$D$5:$CB$183,K$9,FALSE))),"")</f>
        <v>3039.8850460513377</v>
      </c>
      <c r="L118" s="122">
        <f ca="1">IFERROR(IF((VLOOKUP($E118,'Adj NEA Backsheet'!$D$5:$CB$183,L$9,FALSE))="","",(VLOOKUP($E118,'Adj NEA Backsheet'!$D$5:$CB$183,L$9,FALSE))),"")</f>
        <v>2982.8265227931638</v>
      </c>
      <c r="M118" s="122">
        <f ca="1">IFERROR(IF((VLOOKUP($E118,'Adj NEA Backsheet'!$D$5:$CB$183,M$9,FALSE))="","",(VLOOKUP($E118,'Adj NEA Backsheet'!$D$5:$CB$183,M$9,FALSE))),"")</f>
        <v>3125.2265769625442</v>
      </c>
      <c r="N118" s="124">
        <f ca="1">IFERROR(IF((VLOOKUP($E118,'Adj NEA Backsheet'!$D$5:$CB$183,N$9,FALSE))="","",(VLOOKUP($E118,'Adj NEA Backsheet'!$D$5:$CB$183,N$9,FALSE))),"")</f>
        <v>2955.2559070042557</v>
      </c>
      <c r="O118" s="175">
        <f ca="1">IFERROR(IF((VLOOKUP($E118,'Adj NEA Backsheet'!$D$5:$CB$183,O$9,FALSE))="","",(VLOOKUP($E118,'Adj NEA Backsheet'!$D$5:$CB$183,O$9,FALSE))),"")</f>
        <v>3106.5451337996651</v>
      </c>
      <c r="P118" s="123">
        <f ca="1">IFERROR(IF((VLOOKUP($E118,'Adj NEA Backsheet'!$D$5:$CB$183,P$9,FALSE))="","",(VLOOKUP($E118,'Adj NEA Backsheet'!$D$5:$CB$183,P$9,FALSE))),"")</f>
        <v>3143.8681357947848</v>
      </c>
      <c r="Q118" s="124">
        <f ca="1">IFERROR(IF((VLOOKUP($E118,'NEA Backsheet'!$D$5:$CB$183,Q$9,FALSE))="","",(VLOOKUP($E118,'NEA Backsheet'!$D$5:$CB$183,Q$9,FALSE))),"")</f>
        <v>3289.5252383448851</v>
      </c>
      <c r="R118" s="236">
        <f ca="1">IFERROR(IF((VLOOKUP($E118,'NEA Backsheet'!$D$5:$CB$183,R$9,FALSE))="","",(VLOOKUP($E118,'NEA Backsheet'!$D$5:$CB$183,R$9,FALSE))),"")</f>
        <v>0</v>
      </c>
    </row>
    <row r="119" spans="1:18" ht="15" customHeight="1" x14ac:dyDescent="0.3">
      <c r="A119" s="57">
        <v>105</v>
      </c>
      <c r="B119" s="98" t="str">
        <f ca="1">IFERROR(IF((VLOOKUP($E119,'Org List'!$AJ$10:$AL$188,3,FALSE))="","",(VLOOKUP($E119,'Org List'!$AJ$10:$AL$188,3,FALSE))),"")</f>
        <v>South East England Commissioning Region</v>
      </c>
      <c r="C119" s="99" t="str">
        <f ca="1">IFERROR(IF((VLOOKUP($E119,'Org List'!$AO$10:$AQ$188,3,FALSE))="","",(VLOOKUP($E119,'Org List'!$AO$10:$AQ$188,3,FALSE))),"")</f>
        <v>South East Region</v>
      </c>
      <c r="D119" s="114" t="str">
        <f ca="1">IFERROR(IF((VLOOKUP($E119,'Org List'!$AT$10:$AV$188,3,FALSE))="","",(VLOOKUP($E119,'Org List'!$AT$10:$AV$188,3,FALSE))),"")</f>
        <v>NHS England South East (Kent, Surrey and Sussex)</v>
      </c>
      <c r="E119" s="98" t="str">
        <f t="shared" ca="1" si="3"/>
        <v>E06000035</v>
      </c>
      <c r="F119" s="100" t="str">
        <f ca="1">IF(E119="","",VLOOKUP(E119,'Org List'!$J$9:$K$488,2,0))</f>
        <v>Medway</v>
      </c>
      <c r="G119" s="121">
        <f ca="1">IFERROR(IF((VLOOKUP($E119,'Adj NEA Backsheet'!$D$5:$CB$183,G$9,FALSE))="","",(VLOOKUP($E119,'Adj NEA Backsheet'!$D$5:$CB$183,G$9,FALSE))),"")</f>
        <v>2709.2567186254619</v>
      </c>
      <c r="H119" s="122">
        <f ca="1">IFERROR(IF((VLOOKUP($E119,'Adj NEA Backsheet'!$D$5:$CB$183,H$9,FALSE))="","",(VLOOKUP($E119,'Adj NEA Backsheet'!$D$5:$CB$183,H$9,FALSE))),"")</f>
        <v>2721.3246242394507</v>
      </c>
      <c r="I119" s="122">
        <f ca="1">IFERROR(IF((VLOOKUP($E119,'Adj NEA Backsheet'!$D$5:$CB$183,I$9,FALSE))="","",(VLOOKUP($E119,'Adj NEA Backsheet'!$D$5:$CB$183,I$9,FALSE))),"")</f>
        <v>2866.6873011982016</v>
      </c>
      <c r="J119" s="123">
        <f ca="1">IFERROR(IF((VLOOKUP($E119,'Adj NEA Backsheet'!$D$5:$CB$183,J$9,FALSE))="","",(VLOOKUP($E119,'Adj NEA Backsheet'!$D$5:$CB$183,J$9,FALSE))),"")</f>
        <v>2581.0025391701984</v>
      </c>
      <c r="K119" s="121">
        <f ca="1">IFERROR(IF((VLOOKUP($E119,'Adj NEA Backsheet'!$D$5:$CB$183,K$9,FALSE))="","",(VLOOKUP($E119,'Adj NEA Backsheet'!$D$5:$CB$183,K$9,FALSE))),"")</f>
        <v>2757.3819198407045</v>
      </c>
      <c r="L119" s="122">
        <f ca="1">IFERROR(IF((VLOOKUP($E119,'Adj NEA Backsheet'!$D$5:$CB$183,L$9,FALSE))="","",(VLOOKUP($E119,'Adj NEA Backsheet'!$D$5:$CB$183,L$9,FALSE))),"")</f>
        <v>2681.202945924812</v>
      </c>
      <c r="M119" s="122">
        <f ca="1">IFERROR(IF((VLOOKUP($E119,'Adj NEA Backsheet'!$D$5:$CB$183,M$9,FALSE))="","",(VLOOKUP($E119,'Adj NEA Backsheet'!$D$5:$CB$183,M$9,FALSE))),"")</f>
        <v>2822.0147628892523</v>
      </c>
      <c r="N119" s="124">
        <f ca="1">IFERROR(IF((VLOOKUP($E119,'Adj NEA Backsheet'!$D$5:$CB$183,N$9,FALSE))="","",(VLOOKUP($E119,'Adj NEA Backsheet'!$D$5:$CB$183,N$9,FALSE))),"")</f>
        <v>2636.4657270680323</v>
      </c>
      <c r="O119" s="175">
        <f ca="1">IFERROR(IF((VLOOKUP($E119,'Adj NEA Backsheet'!$D$5:$CB$183,O$9,FALSE))="","",(VLOOKUP($E119,'Adj NEA Backsheet'!$D$5:$CB$183,O$9,FALSE))),"")</f>
        <v>2583.0722751907351</v>
      </c>
      <c r="P119" s="123">
        <f ca="1">IFERROR(IF((VLOOKUP($E119,'Adj NEA Backsheet'!$D$5:$CB$183,P$9,FALSE))="","",(VLOOKUP($E119,'Adj NEA Backsheet'!$D$5:$CB$183,P$9,FALSE))),"")</f>
        <v>2558.3610679345625</v>
      </c>
      <c r="Q119" s="124">
        <f ca="1">IFERROR(IF((VLOOKUP($E119,'NEA Backsheet'!$D$5:$CB$183,Q$9,FALSE))="","",(VLOOKUP($E119,'NEA Backsheet'!$D$5:$CB$183,Q$9,FALSE))),"")</f>
        <v>2733.1628256271938</v>
      </c>
      <c r="R119" s="236">
        <f ca="1">IFERROR(IF((VLOOKUP($E119,'NEA Backsheet'!$D$5:$CB$183,R$9,FALSE))="","",(VLOOKUP($E119,'NEA Backsheet'!$D$5:$CB$183,R$9,FALSE))),"")</f>
        <v>0</v>
      </c>
    </row>
    <row r="120" spans="1:18" ht="15" customHeight="1" x14ac:dyDescent="0.3">
      <c r="A120" s="57">
        <v>106</v>
      </c>
      <c r="B120" s="98" t="str">
        <f ca="1">IFERROR(IF((VLOOKUP($E120,'Org List'!$AJ$10:$AL$188,3,FALSE))="","",(VLOOKUP($E120,'Org List'!$AJ$10:$AL$188,3,FALSE))),"")</f>
        <v>London Commissioning Region</v>
      </c>
      <c r="C120" s="99" t="str">
        <f ca="1">IFERROR(IF((VLOOKUP($E120,'Org List'!$AO$10:$AQ$188,3,FALSE))="","",(VLOOKUP($E120,'Org List'!$AO$10:$AQ$188,3,FALSE))),"")</f>
        <v>London Region</v>
      </c>
      <c r="D120" s="114" t="str">
        <f ca="1">IFERROR(IF((VLOOKUP($E120,'Org List'!$AT$10:$AV$188,3,FALSE))="","",(VLOOKUP($E120,'Org List'!$AT$10:$AV$188,3,FALSE))),"")</f>
        <v>NHS England London</v>
      </c>
      <c r="E120" s="98" t="str">
        <f t="shared" ca="1" si="3"/>
        <v>E09000024</v>
      </c>
      <c r="F120" s="100" t="str">
        <f ca="1">IF(E120="","",VLOOKUP(E120,'Org List'!$J$9:$K$488,2,0))</f>
        <v>Merton</v>
      </c>
      <c r="G120" s="121">
        <f ca="1">IFERROR(IF((VLOOKUP($E120,'Adj NEA Backsheet'!$D$5:$CB$183,G$9,FALSE))="","",(VLOOKUP($E120,'Adj NEA Backsheet'!$D$5:$CB$183,G$9,FALSE))),"")</f>
        <v>2613.4028400570173</v>
      </c>
      <c r="H120" s="122">
        <f ca="1">IFERROR(IF((VLOOKUP($E120,'Adj NEA Backsheet'!$D$5:$CB$183,H$9,FALSE))="","",(VLOOKUP($E120,'Adj NEA Backsheet'!$D$5:$CB$183,H$9,FALSE))),"")</f>
        <v>2590.0590914552504</v>
      </c>
      <c r="I120" s="122">
        <f ca="1">IFERROR(IF((VLOOKUP($E120,'Adj NEA Backsheet'!$D$5:$CB$183,I$9,FALSE))="","",(VLOOKUP($E120,'Adj NEA Backsheet'!$D$5:$CB$183,I$9,FALSE))),"")</f>
        <v>2614.0491700668294</v>
      </c>
      <c r="J120" s="123">
        <f ca="1">IFERROR(IF((VLOOKUP($E120,'Adj NEA Backsheet'!$D$5:$CB$183,J$9,FALSE))="","",(VLOOKUP($E120,'Adj NEA Backsheet'!$D$5:$CB$183,J$9,FALSE))),"")</f>
        <v>2577.817402847907</v>
      </c>
      <c r="K120" s="121">
        <f ca="1">IFERROR(IF((VLOOKUP($E120,'Adj NEA Backsheet'!$D$5:$CB$183,K$9,FALSE))="","",(VLOOKUP($E120,'Adj NEA Backsheet'!$D$5:$CB$183,K$9,FALSE))),"")</f>
        <v>2863.1578472442834</v>
      </c>
      <c r="L120" s="122">
        <f ca="1">IFERROR(IF((VLOOKUP($E120,'Adj NEA Backsheet'!$D$5:$CB$183,L$9,FALSE))="","",(VLOOKUP($E120,'Adj NEA Backsheet'!$D$5:$CB$183,L$9,FALSE))),"")</f>
        <v>2890.957304117594</v>
      </c>
      <c r="M120" s="122">
        <f ca="1">IFERROR(IF((VLOOKUP($E120,'Adj NEA Backsheet'!$D$5:$CB$183,M$9,FALSE))="","",(VLOOKUP($E120,'Adj NEA Backsheet'!$D$5:$CB$183,M$9,FALSE))),"")</f>
        <v>2894.8295676961429</v>
      </c>
      <c r="N120" s="124">
        <f ca="1">IFERROR(IF((VLOOKUP($E120,'Adj NEA Backsheet'!$D$5:$CB$183,N$9,FALSE))="","",(VLOOKUP($E120,'Adj NEA Backsheet'!$D$5:$CB$183,N$9,FALSE))),"")</f>
        <v>2815.0122910324399</v>
      </c>
      <c r="O120" s="175">
        <f ca="1">IFERROR(IF((VLOOKUP($E120,'Adj NEA Backsheet'!$D$5:$CB$183,O$9,FALSE))="","",(VLOOKUP($E120,'Adj NEA Backsheet'!$D$5:$CB$183,O$9,FALSE))),"")</f>
        <v>2586.9828493942723</v>
      </c>
      <c r="P120" s="123">
        <f ca="1">IFERROR(IF((VLOOKUP($E120,'Adj NEA Backsheet'!$D$5:$CB$183,P$9,FALSE))="","",(VLOOKUP($E120,'Adj NEA Backsheet'!$D$5:$CB$183,P$9,FALSE))),"")</f>
        <v>2551.5754372955776</v>
      </c>
      <c r="Q120" s="124">
        <f ca="1">IFERROR(IF((VLOOKUP($E120,'NEA Backsheet'!$D$5:$CB$183,Q$9,FALSE))="","",(VLOOKUP($E120,'NEA Backsheet'!$D$5:$CB$183,Q$9,FALSE))),"")</f>
        <v>2737.4453703177346</v>
      </c>
      <c r="R120" s="236">
        <f ca="1">IFERROR(IF((VLOOKUP($E120,'NEA Backsheet'!$D$5:$CB$183,R$9,FALSE))="","",(VLOOKUP($E120,'NEA Backsheet'!$D$5:$CB$183,R$9,FALSE))),"")</f>
        <v>0</v>
      </c>
    </row>
    <row r="121" spans="1:18" ht="15" customHeight="1" x14ac:dyDescent="0.3">
      <c r="A121" s="57">
        <v>107</v>
      </c>
      <c r="B121" s="98" t="str">
        <f ca="1">IFERROR(IF((VLOOKUP($E121,'Org List'!$AJ$10:$AL$188,3,FALSE))="","",(VLOOKUP($E121,'Org List'!$AJ$10:$AL$188,3,FALSE))),"")</f>
        <v>North of England Commissioning Region</v>
      </c>
      <c r="C121" s="99" t="str">
        <f ca="1">IFERROR(IF((VLOOKUP($E121,'Org List'!$AO$10:$AQ$188,3,FALSE))="","",(VLOOKUP($E121,'Org List'!$AO$10:$AQ$188,3,FALSE))),"")</f>
        <v>North East Region</v>
      </c>
      <c r="D121" s="114" t="str">
        <f ca="1">IFERROR(IF((VLOOKUP($E121,'Org List'!$AT$10:$AV$188,3,FALSE))="","",(VLOOKUP($E121,'Org List'!$AT$10:$AV$188,3,FALSE))),"")</f>
        <v>NHS England North (Cumbria And North East)</v>
      </c>
      <c r="E121" s="98" t="str">
        <f t="shared" ca="1" si="3"/>
        <v>E06000002</v>
      </c>
      <c r="F121" s="100" t="str">
        <f ca="1">IF(E121="","",VLOOKUP(E121,'Org List'!$J$9:$K$488,2,0))</f>
        <v>Middlesbrough</v>
      </c>
      <c r="G121" s="121">
        <f ca="1">IFERROR(IF((VLOOKUP($E121,'Adj NEA Backsheet'!$D$5:$CB$183,G$9,FALSE))="","",(VLOOKUP($E121,'Adj NEA Backsheet'!$D$5:$CB$183,G$9,FALSE))),"")</f>
        <v>3191.3018688761131</v>
      </c>
      <c r="H121" s="122">
        <f ca="1">IFERROR(IF((VLOOKUP($E121,'Adj NEA Backsheet'!$D$5:$CB$183,H$9,FALSE))="","",(VLOOKUP($E121,'Adj NEA Backsheet'!$D$5:$CB$183,H$9,FALSE))),"")</f>
        <v>3262.3206164515536</v>
      </c>
      <c r="I121" s="122">
        <f ca="1">IFERROR(IF((VLOOKUP($E121,'Adj NEA Backsheet'!$D$5:$CB$183,I$9,FALSE))="","",(VLOOKUP($E121,'Adj NEA Backsheet'!$D$5:$CB$183,I$9,FALSE))),"")</f>
        <v>3482.7169147254403</v>
      </c>
      <c r="J121" s="123">
        <f ca="1">IFERROR(IF((VLOOKUP($E121,'Adj NEA Backsheet'!$D$5:$CB$183,J$9,FALSE))="","",(VLOOKUP($E121,'Adj NEA Backsheet'!$D$5:$CB$183,J$9,FALSE))),"")</f>
        <v>3429.5750317921406</v>
      </c>
      <c r="K121" s="121">
        <f ca="1">IFERROR(IF((VLOOKUP($E121,'Adj NEA Backsheet'!$D$5:$CB$183,K$9,FALSE))="","",(VLOOKUP($E121,'Adj NEA Backsheet'!$D$5:$CB$183,K$9,FALSE))),"")</f>
        <v>3378.42189405615</v>
      </c>
      <c r="L121" s="122">
        <f ca="1">IFERROR(IF((VLOOKUP($E121,'Adj NEA Backsheet'!$D$5:$CB$183,L$9,FALSE))="","",(VLOOKUP($E121,'Adj NEA Backsheet'!$D$5:$CB$183,L$9,FALSE))),"")</f>
        <v>3314.300015569986</v>
      </c>
      <c r="M121" s="122">
        <f ca="1">IFERROR(IF((VLOOKUP($E121,'Adj NEA Backsheet'!$D$5:$CB$183,M$9,FALSE))="","",(VLOOKUP($E121,'Adj NEA Backsheet'!$D$5:$CB$183,M$9,FALSE))),"")</f>
        <v>3420.4036538436935</v>
      </c>
      <c r="N121" s="124">
        <f ca="1">IFERROR(IF((VLOOKUP($E121,'Adj NEA Backsheet'!$D$5:$CB$183,N$9,FALSE))="","",(VLOOKUP($E121,'Adj NEA Backsheet'!$D$5:$CB$183,N$9,FALSE))),"")</f>
        <v>3363.382376146571</v>
      </c>
      <c r="O121" s="175">
        <f ca="1">IFERROR(IF((VLOOKUP($E121,'Adj NEA Backsheet'!$D$5:$CB$183,O$9,FALSE))="","",(VLOOKUP($E121,'Adj NEA Backsheet'!$D$5:$CB$183,O$9,FALSE))),"")</f>
        <v>3448.9680814207136</v>
      </c>
      <c r="P121" s="123">
        <f ca="1">IFERROR(IF((VLOOKUP($E121,'Adj NEA Backsheet'!$D$5:$CB$183,P$9,FALSE))="","",(VLOOKUP($E121,'Adj NEA Backsheet'!$D$5:$CB$183,P$9,FALSE))),"")</f>
        <v>3420.0582558541555</v>
      </c>
      <c r="Q121" s="124">
        <f ca="1">IFERROR(IF((VLOOKUP($E121,'NEA Backsheet'!$D$5:$CB$183,Q$9,FALSE))="","",(VLOOKUP($E121,'NEA Backsheet'!$D$5:$CB$183,Q$9,FALSE))),"")</f>
        <v>3639.9629290688936</v>
      </c>
      <c r="R121" s="236">
        <f ca="1">IFERROR(IF((VLOOKUP($E121,'NEA Backsheet'!$D$5:$CB$183,R$9,FALSE))="","",(VLOOKUP($E121,'NEA Backsheet'!$D$5:$CB$183,R$9,FALSE))),"")</f>
        <v>0</v>
      </c>
    </row>
    <row r="122" spans="1:18" ht="15" customHeight="1" x14ac:dyDescent="0.3">
      <c r="A122" s="57">
        <v>108</v>
      </c>
      <c r="B122" s="98" t="str">
        <f ca="1">IFERROR(IF((VLOOKUP($E122,'Org List'!$AJ$10:$AL$188,3,FALSE))="","",(VLOOKUP($E122,'Org List'!$AJ$10:$AL$188,3,FALSE))),"")</f>
        <v>Midlands and East of England Commissioning Region</v>
      </c>
      <c r="C122" s="99" t="str">
        <f ca="1">IFERROR(IF((VLOOKUP($E122,'Org List'!$AO$10:$AQ$188,3,FALSE))="","",(VLOOKUP($E122,'Org List'!$AO$10:$AQ$188,3,FALSE))),"")</f>
        <v>South East Region</v>
      </c>
      <c r="D122" s="114" t="str">
        <f ca="1">IFERROR(IF((VLOOKUP($E122,'Org List'!$AT$10:$AV$188,3,FALSE))="","",(VLOOKUP($E122,'Org List'!$AT$10:$AV$188,3,FALSE))),"")</f>
        <v>NHS England Midlands And East (Central Midlands)</v>
      </c>
      <c r="E122" s="98" t="str">
        <f t="shared" ca="1" si="3"/>
        <v>E06000042</v>
      </c>
      <c r="F122" s="100" t="str">
        <f ca="1">IF(E122="","",VLOOKUP(E122,'Org List'!$J$9:$K$488,2,0))</f>
        <v>Milton Keynes</v>
      </c>
      <c r="G122" s="121">
        <f ca="1">IFERROR(IF((VLOOKUP($E122,'Adj NEA Backsheet'!$D$5:$CB$183,G$9,FALSE))="","",(VLOOKUP($E122,'Adj NEA Backsheet'!$D$5:$CB$183,G$9,FALSE))),"")</f>
        <v>2549.3732518900401</v>
      </c>
      <c r="H122" s="122">
        <f ca="1">IFERROR(IF((VLOOKUP($E122,'Adj NEA Backsheet'!$D$5:$CB$183,H$9,FALSE))="","",(VLOOKUP($E122,'Adj NEA Backsheet'!$D$5:$CB$183,H$9,FALSE))),"")</f>
        <v>2559.5135188684317</v>
      </c>
      <c r="I122" s="122">
        <f ca="1">IFERROR(IF((VLOOKUP($E122,'Adj NEA Backsheet'!$D$5:$CB$183,I$9,FALSE))="","",(VLOOKUP($E122,'Adj NEA Backsheet'!$D$5:$CB$183,I$9,FALSE))),"")</f>
        <v>2686.1359122881986</v>
      </c>
      <c r="J122" s="123">
        <f ca="1">IFERROR(IF((VLOOKUP($E122,'Adj NEA Backsheet'!$D$5:$CB$183,J$9,FALSE))="","",(VLOOKUP($E122,'Adj NEA Backsheet'!$D$5:$CB$183,J$9,FALSE))),"")</f>
        <v>2553.6009458835815</v>
      </c>
      <c r="K122" s="121">
        <f ca="1">IFERROR(IF((VLOOKUP($E122,'Adj NEA Backsheet'!$D$5:$CB$183,K$9,FALSE))="","",(VLOOKUP($E122,'Adj NEA Backsheet'!$D$5:$CB$183,K$9,FALSE))),"")</f>
        <v>2600.8348495532846</v>
      </c>
      <c r="L122" s="122">
        <f ca="1">IFERROR(IF((VLOOKUP($E122,'Adj NEA Backsheet'!$D$5:$CB$183,L$9,FALSE))="","",(VLOOKUP($E122,'Adj NEA Backsheet'!$D$5:$CB$183,L$9,FALSE))),"")</f>
        <v>2600.0369815658846</v>
      </c>
      <c r="M122" s="122">
        <f ca="1">IFERROR(IF((VLOOKUP($E122,'Adj NEA Backsheet'!$D$5:$CB$183,M$9,FALSE))="","",(VLOOKUP($E122,'Adj NEA Backsheet'!$D$5:$CB$183,M$9,FALSE))),"")</f>
        <v>2720.4236719120372</v>
      </c>
      <c r="N122" s="124">
        <f ca="1">IFERROR(IF((VLOOKUP($E122,'Adj NEA Backsheet'!$D$5:$CB$183,N$9,FALSE))="","",(VLOOKUP($E122,'Adj NEA Backsheet'!$D$5:$CB$183,N$9,FALSE))),"")</f>
        <v>2616.7812822131591</v>
      </c>
      <c r="O122" s="175">
        <f ca="1">IFERROR(IF((VLOOKUP($E122,'Adj NEA Backsheet'!$D$5:$CB$183,O$9,FALSE))="","",(VLOOKUP($E122,'Adj NEA Backsheet'!$D$5:$CB$183,O$9,FALSE))),"")</f>
        <v>2952.0999537577327</v>
      </c>
      <c r="P122" s="123">
        <f ca="1">IFERROR(IF((VLOOKUP($E122,'Adj NEA Backsheet'!$D$5:$CB$183,P$9,FALSE))="","",(VLOOKUP($E122,'Adj NEA Backsheet'!$D$5:$CB$183,P$9,FALSE))),"")</f>
        <v>3034.4852672313095</v>
      </c>
      <c r="Q122" s="124">
        <f ca="1">IFERROR(IF((VLOOKUP($E122,'NEA Backsheet'!$D$5:$CB$183,Q$9,FALSE))="","",(VLOOKUP($E122,'NEA Backsheet'!$D$5:$CB$183,Q$9,FALSE))),"")</f>
        <v>3453.267073563688</v>
      </c>
      <c r="R122" s="236">
        <f ca="1">IFERROR(IF((VLOOKUP($E122,'NEA Backsheet'!$D$5:$CB$183,R$9,FALSE))="","",(VLOOKUP($E122,'NEA Backsheet'!$D$5:$CB$183,R$9,FALSE))),"")</f>
        <v>0</v>
      </c>
    </row>
    <row r="123" spans="1:18" ht="15" customHeight="1" x14ac:dyDescent="0.3">
      <c r="A123" s="57">
        <v>109</v>
      </c>
      <c r="B123" s="98" t="str">
        <f ca="1">IFERROR(IF((VLOOKUP($E123,'Org List'!$AJ$10:$AL$188,3,FALSE))="","",(VLOOKUP($E123,'Org List'!$AJ$10:$AL$188,3,FALSE))),"")</f>
        <v>North of England Commissioning Region</v>
      </c>
      <c r="C123" s="99" t="str">
        <f ca="1">IFERROR(IF((VLOOKUP($E123,'Org List'!$AO$10:$AQ$188,3,FALSE))="","",(VLOOKUP($E123,'Org List'!$AO$10:$AQ$188,3,FALSE))),"")</f>
        <v>North East Region</v>
      </c>
      <c r="D123" s="114" t="str">
        <f ca="1">IFERROR(IF((VLOOKUP($E123,'Org List'!$AT$10:$AV$188,3,FALSE))="","",(VLOOKUP($E123,'Org List'!$AT$10:$AV$188,3,FALSE))),"")</f>
        <v>NHS England North (Cumbria And North East)</v>
      </c>
      <c r="E123" s="98" t="str">
        <f t="shared" ca="1" si="3"/>
        <v>E08000021</v>
      </c>
      <c r="F123" s="100" t="str">
        <f ca="1">IF(E123="","",VLOOKUP(E123,'Org List'!$J$9:$K$488,2,0))</f>
        <v>Newcastle upon Tyne</v>
      </c>
      <c r="G123" s="121">
        <f ca="1">IFERROR(IF((VLOOKUP($E123,'Adj NEA Backsheet'!$D$5:$CB$183,G$9,FALSE))="","",(VLOOKUP($E123,'Adj NEA Backsheet'!$D$5:$CB$183,G$9,FALSE))),"")</f>
        <v>2757.0045636937389</v>
      </c>
      <c r="H123" s="122">
        <f ca="1">IFERROR(IF((VLOOKUP($E123,'Adj NEA Backsheet'!$D$5:$CB$183,H$9,FALSE))="","",(VLOOKUP($E123,'Adj NEA Backsheet'!$D$5:$CB$183,H$9,FALSE))),"")</f>
        <v>2812.8790496897554</v>
      </c>
      <c r="I123" s="122">
        <f ca="1">IFERROR(IF((VLOOKUP($E123,'Adj NEA Backsheet'!$D$5:$CB$183,I$9,FALSE))="","",(VLOOKUP($E123,'Adj NEA Backsheet'!$D$5:$CB$183,I$9,FALSE))),"")</f>
        <v>2932.6261770191172</v>
      </c>
      <c r="J123" s="123">
        <f ca="1">IFERROR(IF((VLOOKUP($E123,'Adj NEA Backsheet'!$D$5:$CB$183,J$9,FALSE))="","",(VLOOKUP($E123,'Adj NEA Backsheet'!$D$5:$CB$183,J$9,FALSE))),"")</f>
        <v>2883.4031501386339</v>
      </c>
      <c r="K123" s="121">
        <f ca="1">IFERROR(IF((VLOOKUP($E123,'Adj NEA Backsheet'!$D$5:$CB$183,K$9,FALSE))="","",(VLOOKUP($E123,'Adj NEA Backsheet'!$D$5:$CB$183,K$9,FALSE))),"")</f>
        <v>2861.0689906458883</v>
      </c>
      <c r="L123" s="122">
        <f ca="1">IFERROR(IF((VLOOKUP($E123,'Adj NEA Backsheet'!$D$5:$CB$183,L$9,FALSE))="","",(VLOOKUP($E123,'Adj NEA Backsheet'!$D$5:$CB$183,L$9,FALSE))),"")</f>
        <v>2890.3564728890037</v>
      </c>
      <c r="M123" s="122">
        <f ca="1">IFERROR(IF((VLOOKUP($E123,'Adj NEA Backsheet'!$D$5:$CB$183,M$9,FALSE))="","",(VLOOKUP($E123,'Adj NEA Backsheet'!$D$5:$CB$183,M$9,FALSE))),"")</f>
        <v>2978.0543958475259</v>
      </c>
      <c r="N123" s="124">
        <f ca="1">IFERROR(IF((VLOOKUP($E123,'Adj NEA Backsheet'!$D$5:$CB$183,N$9,FALSE))="","",(VLOOKUP($E123,'Adj NEA Backsheet'!$D$5:$CB$183,N$9,FALSE))),"")</f>
        <v>2865.1817218805954</v>
      </c>
      <c r="O123" s="175">
        <f ca="1">IFERROR(IF((VLOOKUP($E123,'Adj NEA Backsheet'!$D$5:$CB$183,O$9,FALSE))="","",(VLOOKUP($E123,'Adj NEA Backsheet'!$D$5:$CB$183,O$9,FALSE))),"")</f>
        <v>2859.8341056971358</v>
      </c>
      <c r="P123" s="123">
        <f ca="1">IFERROR(IF((VLOOKUP($E123,'Adj NEA Backsheet'!$D$5:$CB$183,P$9,FALSE))="","",(VLOOKUP($E123,'Adj NEA Backsheet'!$D$5:$CB$183,P$9,FALSE))),"")</f>
        <v>2869.3139175047759</v>
      </c>
      <c r="Q123" s="124">
        <f ca="1">IFERROR(IF((VLOOKUP($E123,'NEA Backsheet'!$D$5:$CB$183,Q$9,FALSE))="","",(VLOOKUP($E123,'NEA Backsheet'!$D$5:$CB$183,Q$9,FALSE))),"")</f>
        <v>3050.8447877726881</v>
      </c>
      <c r="R123" s="236">
        <f ca="1">IFERROR(IF((VLOOKUP($E123,'NEA Backsheet'!$D$5:$CB$183,R$9,FALSE))="","",(VLOOKUP($E123,'NEA Backsheet'!$D$5:$CB$183,R$9,FALSE))),"")</f>
        <v>0</v>
      </c>
    </row>
    <row r="124" spans="1:18" ht="15" customHeight="1" x14ac:dyDescent="0.3">
      <c r="A124" s="57">
        <v>110</v>
      </c>
      <c r="B124" s="98" t="str">
        <f ca="1">IFERROR(IF((VLOOKUP($E124,'Org List'!$AJ$10:$AL$188,3,FALSE))="","",(VLOOKUP($E124,'Org List'!$AJ$10:$AL$188,3,FALSE))),"")</f>
        <v>London Commissioning Region</v>
      </c>
      <c r="C124" s="99" t="str">
        <f ca="1">IFERROR(IF((VLOOKUP($E124,'Org List'!$AO$10:$AQ$188,3,FALSE))="","",(VLOOKUP($E124,'Org List'!$AO$10:$AQ$188,3,FALSE))),"")</f>
        <v>London Region</v>
      </c>
      <c r="D124" s="114" t="str">
        <f ca="1">IFERROR(IF((VLOOKUP($E124,'Org List'!$AT$10:$AV$188,3,FALSE))="","",(VLOOKUP($E124,'Org List'!$AT$10:$AV$188,3,FALSE))),"")</f>
        <v>NHS England London</v>
      </c>
      <c r="E124" s="98" t="str">
        <f t="shared" ca="1" si="3"/>
        <v>E09000025</v>
      </c>
      <c r="F124" s="100" t="str">
        <f ca="1">IF(E124="","",VLOOKUP(E124,'Org List'!$J$9:$K$488,2,0))</f>
        <v>Newham</v>
      </c>
      <c r="G124" s="121">
        <f ca="1">IFERROR(IF((VLOOKUP($E124,'Adj NEA Backsheet'!$D$5:$CB$183,G$9,FALSE))="","",(VLOOKUP($E124,'Adj NEA Backsheet'!$D$5:$CB$183,G$9,FALSE))),"")</f>
        <v>1995.7403530973631</v>
      </c>
      <c r="H124" s="122">
        <f ca="1">IFERROR(IF((VLOOKUP($E124,'Adj NEA Backsheet'!$D$5:$CB$183,H$9,FALSE))="","",(VLOOKUP($E124,'Adj NEA Backsheet'!$D$5:$CB$183,H$9,FALSE))),"")</f>
        <v>1968.2707699717632</v>
      </c>
      <c r="I124" s="122">
        <f ca="1">IFERROR(IF((VLOOKUP($E124,'Adj NEA Backsheet'!$D$5:$CB$183,I$9,FALSE))="","",(VLOOKUP($E124,'Adj NEA Backsheet'!$D$5:$CB$183,I$9,FALSE))),"")</f>
        <v>1968.2444612851141</v>
      </c>
      <c r="J124" s="123">
        <f ca="1">IFERROR(IF((VLOOKUP($E124,'Adj NEA Backsheet'!$D$5:$CB$183,J$9,FALSE))="","",(VLOOKUP($E124,'Adj NEA Backsheet'!$D$5:$CB$183,J$9,FALSE))),"")</f>
        <v>2085.9750309962542</v>
      </c>
      <c r="K124" s="121">
        <f ca="1">IFERROR(IF((VLOOKUP($E124,'Adj NEA Backsheet'!$D$5:$CB$183,K$9,FALSE))="","",(VLOOKUP($E124,'Adj NEA Backsheet'!$D$5:$CB$183,K$9,FALSE))),"")</f>
        <v>1932.6916572711339</v>
      </c>
      <c r="L124" s="122">
        <f ca="1">IFERROR(IF((VLOOKUP($E124,'Adj NEA Backsheet'!$D$5:$CB$183,L$9,FALSE))="","",(VLOOKUP($E124,'Adj NEA Backsheet'!$D$5:$CB$183,L$9,FALSE))),"")</f>
        <v>1953.8204952089238</v>
      </c>
      <c r="M124" s="122">
        <f ca="1">IFERROR(IF((VLOOKUP($E124,'Adj NEA Backsheet'!$D$5:$CB$183,M$9,FALSE))="","",(VLOOKUP($E124,'Adj NEA Backsheet'!$D$5:$CB$183,M$9,FALSE))),"")</f>
        <v>1965.4764736294176</v>
      </c>
      <c r="N124" s="124">
        <f ca="1">IFERROR(IF((VLOOKUP($E124,'Adj NEA Backsheet'!$D$5:$CB$183,N$9,FALSE))="","",(VLOOKUP($E124,'Adj NEA Backsheet'!$D$5:$CB$183,N$9,FALSE))),"")</f>
        <v>1898.1303272244224</v>
      </c>
      <c r="O124" s="175">
        <f ca="1">IFERROR(IF((VLOOKUP($E124,'Adj NEA Backsheet'!$D$5:$CB$183,O$9,FALSE))="","",(VLOOKUP($E124,'Adj NEA Backsheet'!$D$5:$CB$183,O$9,FALSE))),"")</f>
        <v>2239.5865314292173</v>
      </c>
      <c r="P124" s="123">
        <f ca="1">IFERROR(IF((VLOOKUP($E124,'Adj NEA Backsheet'!$D$5:$CB$183,P$9,FALSE))="","",(VLOOKUP($E124,'Adj NEA Backsheet'!$D$5:$CB$183,P$9,FALSE))),"")</f>
        <v>2226.4786349740748</v>
      </c>
      <c r="Q124" s="124">
        <f ca="1">IFERROR(IF((VLOOKUP($E124,'NEA Backsheet'!$D$5:$CB$183,Q$9,FALSE))="","",(VLOOKUP($E124,'NEA Backsheet'!$D$5:$CB$183,Q$9,FALSE))),"")</f>
        <v>2320.2949292330968</v>
      </c>
      <c r="R124" s="236">
        <f ca="1">IFERROR(IF((VLOOKUP($E124,'NEA Backsheet'!$D$5:$CB$183,R$9,FALSE))="","",(VLOOKUP($E124,'NEA Backsheet'!$D$5:$CB$183,R$9,FALSE))),"")</f>
        <v>0</v>
      </c>
    </row>
    <row r="125" spans="1:18" ht="15" customHeight="1" x14ac:dyDescent="0.3">
      <c r="A125" s="57">
        <v>111</v>
      </c>
      <c r="B125" s="98" t="str">
        <f ca="1">IFERROR(IF((VLOOKUP($E125,'Org List'!$AJ$10:$AL$188,3,FALSE))="","",(VLOOKUP($E125,'Org List'!$AJ$10:$AL$188,3,FALSE))),"")</f>
        <v>Midlands and East of England Commissioning Region</v>
      </c>
      <c r="C125" s="99" t="str">
        <f ca="1">IFERROR(IF((VLOOKUP($E125,'Org List'!$AO$10:$AQ$188,3,FALSE))="","",(VLOOKUP($E125,'Org List'!$AO$10:$AQ$188,3,FALSE))),"")</f>
        <v>East Region</v>
      </c>
      <c r="D125" s="114" t="str">
        <f ca="1">IFERROR(IF((VLOOKUP($E125,'Org List'!$AT$10:$AV$188,3,FALSE))="","",(VLOOKUP($E125,'Org List'!$AT$10:$AV$188,3,FALSE))),"")</f>
        <v>NHS England Midlands And East (East)</v>
      </c>
      <c r="E125" s="98" t="str">
        <f t="shared" ca="1" si="3"/>
        <v>E10000020</v>
      </c>
      <c r="F125" s="100" t="str">
        <f ca="1">IF(E125="","",VLOOKUP(E125,'Org List'!$J$9:$K$488,2,0))</f>
        <v>Norfolk</v>
      </c>
      <c r="G125" s="121">
        <f ca="1">IFERROR(IF((VLOOKUP($E125,'Adj NEA Backsheet'!$D$5:$CB$183,G$9,FALSE))="","",(VLOOKUP($E125,'Adj NEA Backsheet'!$D$5:$CB$183,G$9,FALSE))),"")</f>
        <v>2673.5752780929261</v>
      </c>
      <c r="H125" s="122">
        <f ca="1">IFERROR(IF((VLOOKUP($E125,'Adj NEA Backsheet'!$D$5:$CB$183,H$9,FALSE))="","",(VLOOKUP($E125,'Adj NEA Backsheet'!$D$5:$CB$183,H$9,FALSE))),"")</f>
        <v>2614.1970253775094</v>
      </c>
      <c r="I125" s="122">
        <f ca="1">IFERROR(IF((VLOOKUP($E125,'Adj NEA Backsheet'!$D$5:$CB$183,I$9,FALSE))="","",(VLOOKUP($E125,'Adj NEA Backsheet'!$D$5:$CB$183,I$9,FALSE))),"")</f>
        <v>2775.6860255985412</v>
      </c>
      <c r="J125" s="123">
        <f ca="1">IFERROR(IF((VLOOKUP($E125,'Adj NEA Backsheet'!$D$5:$CB$183,J$9,FALSE))="","",(VLOOKUP($E125,'Adj NEA Backsheet'!$D$5:$CB$183,J$9,FALSE))),"")</f>
        <v>2741.6838158663536</v>
      </c>
      <c r="K125" s="121">
        <f ca="1">IFERROR(IF((VLOOKUP($E125,'Adj NEA Backsheet'!$D$5:$CB$183,K$9,FALSE))="","",(VLOOKUP($E125,'Adj NEA Backsheet'!$D$5:$CB$183,K$9,FALSE))),"")</f>
        <v>2784.1761068187589</v>
      </c>
      <c r="L125" s="122">
        <f ca="1">IFERROR(IF((VLOOKUP($E125,'Adj NEA Backsheet'!$D$5:$CB$183,L$9,FALSE))="","",(VLOOKUP($E125,'Adj NEA Backsheet'!$D$5:$CB$183,L$9,FALSE))),"")</f>
        <v>2815.5292815168668</v>
      </c>
      <c r="M125" s="122">
        <f ca="1">IFERROR(IF((VLOOKUP($E125,'Adj NEA Backsheet'!$D$5:$CB$183,M$9,FALSE))="","",(VLOOKUP($E125,'Adj NEA Backsheet'!$D$5:$CB$183,M$9,FALSE))),"")</f>
        <v>2855.679859081381</v>
      </c>
      <c r="N125" s="124">
        <f ca="1">IFERROR(IF((VLOOKUP($E125,'Adj NEA Backsheet'!$D$5:$CB$183,N$9,FALSE))="","",(VLOOKUP($E125,'Adj NEA Backsheet'!$D$5:$CB$183,N$9,FALSE))),"")</f>
        <v>2858.5269920095689</v>
      </c>
      <c r="O125" s="175">
        <f ca="1">IFERROR(IF((VLOOKUP($E125,'Adj NEA Backsheet'!$D$5:$CB$183,O$9,FALSE))="","",(VLOOKUP($E125,'Adj NEA Backsheet'!$D$5:$CB$183,O$9,FALSE))),"")</f>
        <v>2737.4485732452199</v>
      </c>
      <c r="P125" s="123">
        <f ca="1">IFERROR(IF((VLOOKUP($E125,'Adj NEA Backsheet'!$D$5:$CB$183,P$9,FALSE))="","",(VLOOKUP($E125,'Adj NEA Backsheet'!$D$5:$CB$183,P$9,FALSE))),"")</f>
        <v>2719.1159951067598</v>
      </c>
      <c r="Q125" s="124">
        <f ca="1">IFERROR(IF((VLOOKUP($E125,'NEA Backsheet'!$D$5:$CB$183,Q$9,FALSE))="","",(VLOOKUP($E125,'NEA Backsheet'!$D$5:$CB$183,Q$9,FALSE))),"")</f>
        <v>2841.7901805051979</v>
      </c>
      <c r="R125" s="236">
        <f ca="1">IFERROR(IF((VLOOKUP($E125,'NEA Backsheet'!$D$5:$CB$183,R$9,FALSE))="","",(VLOOKUP($E125,'NEA Backsheet'!$D$5:$CB$183,R$9,FALSE))),"")</f>
        <v>0</v>
      </c>
    </row>
    <row r="126" spans="1:18" ht="15" customHeight="1" x14ac:dyDescent="0.3">
      <c r="A126" s="57">
        <v>112</v>
      </c>
      <c r="B126" s="98" t="str">
        <f ca="1">IFERROR(IF((VLOOKUP($E126,'Org List'!$AJ$10:$AL$188,3,FALSE))="","",(VLOOKUP($E126,'Org List'!$AJ$10:$AL$188,3,FALSE))),"")</f>
        <v>North of England Commissioning Region</v>
      </c>
      <c r="C126" s="99" t="str">
        <f ca="1">IFERROR(IF((VLOOKUP($E126,'Org List'!$AO$10:$AQ$188,3,FALSE))="","",(VLOOKUP($E126,'Org List'!$AO$10:$AQ$188,3,FALSE))),"")</f>
        <v>Yorkshire and The Humber Region</v>
      </c>
      <c r="D126" s="114" t="str">
        <f ca="1">IFERROR(IF((VLOOKUP($E126,'Org List'!$AT$10:$AV$188,3,FALSE))="","",(VLOOKUP($E126,'Org List'!$AT$10:$AV$188,3,FALSE))),"")</f>
        <v>NHS England North (Yorkshire And Humber)</v>
      </c>
      <c r="E126" s="98" t="str">
        <f t="shared" ca="1" si="3"/>
        <v>E06000012</v>
      </c>
      <c r="F126" s="100" t="str">
        <f ca="1">IF(E126="","",VLOOKUP(E126,'Org List'!$J$9:$K$488,2,0))</f>
        <v>North East Lincolnshire</v>
      </c>
      <c r="G126" s="121">
        <f ca="1">IFERROR(IF((VLOOKUP($E126,'Adj NEA Backsheet'!$D$5:$CB$183,G$9,FALSE))="","",(VLOOKUP($E126,'Adj NEA Backsheet'!$D$5:$CB$183,G$9,FALSE))),"")</f>
        <v>2130.587453734749</v>
      </c>
      <c r="H126" s="122">
        <f ca="1">IFERROR(IF((VLOOKUP($E126,'Adj NEA Backsheet'!$D$5:$CB$183,H$9,FALSE))="","",(VLOOKUP($E126,'Adj NEA Backsheet'!$D$5:$CB$183,H$9,FALSE))),"")</f>
        <v>2279.0657663852094</v>
      </c>
      <c r="I126" s="122">
        <f ca="1">IFERROR(IF((VLOOKUP($E126,'Adj NEA Backsheet'!$D$5:$CB$183,I$9,FALSE))="","",(VLOOKUP($E126,'Adj NEA Backsheet'!$D$5:$CB$183,I$9,FALSE))),"")</f>
        <v>2610.2615861393228</v>
      </c>
      <c r="J126" s="123">
        <f ca="1">IFERROR(IF((VLOOKUP($E126,'Adj NEA Backsheet'!$D$5:$CB$183,J$9,FALSE))="","",(VLOOKUP($E126,'Adj NEA Backsheet'!$D$5:$CB$183,J$9,FALSE))),"")</f>
        <v>2633.4254673884598</v>
      </c>
      <c r="K126" s="121">
        <f ca="1">IFERROR(IF((VLOOKUP($E126,'Adj NEA Backsheet'!$D$5:$CB$183,K$9,FALSE))="","",(VLOOKUP($E126,'Adj NEA Backsheet'!$D$5:$CB$183,K$9,FALSE))),"")</f>
        <v>2589.5540351177347</v>
      </c>
      <c r="L126" s="122">
        <f ca="1">IFERROR(IF((VLOOKUP($E126,'Adj NEA Backsheet'!$D$5:$CB$183,L$9,FALSE))="","",(VLOOKUP($E126,'Adj NEA Backsheet'!$D$5:$CB$183,L$9,FALSE))),"")</f>
        <v>2617.0922249483533</v>
      </c>
      <c r="M126" s="122">
        <f ca="1">IFERROR(IF((VLOOKUP($E126,'Adj NEA Backsheet'!$D$5:$CB$183,M$9,FALSE))="","",(VLOOKUP($E126,'Adj NEA Backsheet'!$D$5:$CB$183,M$9,FALSE))),"")</f>
        <v>2603.9755079205879</v>
      </c>
      <c r="N126" s="124">
        <f ca="1">IFERROR(IF((VLOOKUP($E126,'Adj NEA Backsheet'!$D$5:$CB$183,N$9,FALSE))="","",(VLOOKUP($E126,'Adj NEA Backsheet'!$D$5:$CB$183,N$9,FALSE))),"")</f>
        <v>2580.2999643526841</v>
      </c>
      <c r="O126" s="175">
        <f ca="1">IFERROR(IF((VLOOKUP($E126,'Adj NEA Backsheet'!$D$5:$CB$183,O$9,FALSE))="","",(VLOOKUP($E126,'Adj NEA Backsheet'!$D$5:$CB$183,O$9,FALSE))),"")</f>
        <v>2528.4116444832466</v>
      </c>
      <c r="P126" s="123">
        <f ca="1">IFERROR(IF((VLOOKUP($E126,'Adj NEA Backsheet'!$D$5:$CB$183,P$9,FALSE))="","",(VLOOKUP($E126,'Adj NEA Backsheet'!$D$5:$CB$183,P$9,FALSE))),"")</f>
        <v>2728.506948629994</v>
      </c>
      <c r="Q126" s="124">
        <f ca="1">IFERROR(IF((VLOOKUP($E126,'NEA Backsheet'!$D$5:$CB$183,Q$9,FALSE))="","",(VLOOKUP($E126,'NEA Backsheet'!$D$5:$CB$183,Q$9,FALSE))),"")</f>
        <v>2901.4371515501871</v>
      </c>
      <c r="R126" s="236">
        <f ca="1">IFERROR(IF((VLOOKUP($E126,'NEA Backsheet'!$D$5:$CB$183,R$9,FALSE))="","",(VLOOKUP($E126,'NEA Backsheet'!$D$5:$CB$183,R$9,FALSE))),"")</f>
        <v>0</v>
      </c>
    </row>
    <row r="127" spans="1:18" ht="15" customHeight="1" x14ac:dyDescent="0.3">
      <c r="A127" s="57">
        <v>113</v>
      </c>
      <c r="B127" s="98" t="str">
        <f ca="1">IFERROR(IF((VLOOKUP($E127,'Org List'!$AJ$10:$AL$188,3,FALSE))="","",(VLOOKUP($E127,'Org List'!$AJ$10:$AL$188,3,FALSE))),"")</f>
        <v>North of England Commissioning Region</v>
      </c>
      <c r="C127" s="99" t="str">
        <f ca="1">IFERROR(IF((VLOOKUP($E127,'Org List'!$AO$10:$AQ$188,3,FALSE))="","",(VLOOKUP($E127,'Org List'!$AO$10:$AQ$188,3,FALSE))),"")</f>
        <v>Yorkshire and The Humber Region</v>
      </c>
      <c r="D127" s="114" t="str">
        <f ca="1">IFERROR(IF((VLOOKUP($E127,'Org List'!$AT$10:$AV$188,3,FALSE))="","",(VLOOKUP($E127,'Org List'!$AT$10:$AV$188,3,FALSE))),"")</f>
        <v>NHS England North (Yorkshire And Humber)</v>
      </c>
      <c r="E127" s="98" t="str">
        <f t="shared" ca="1" si="3"/>
        <v>E06000013</v>
      </c>
      <c r="F127" s="100" t="str">
        <f ca="1">IF(E127="","",VLOOKUP(E127,'Org List'!$J$9:$K$488,2,0))</f>
        <v>North Lincolnshire</v>
      </c>
      <c r="G127" s="121">
        <f ca="1">IFERROR(IF((VLOOKUP($E127,'Adj NEA Backsheet'!$D$5:$CB$183,G$9,FALSE))="","",(VLOOKUP($E127,'Adj NEA Backsheet'!$D$5:$CB$183,G$9,FALSE))),"")</f>
        <v>2592.612482188692</v>
      </c>
      <c r="H127" s="122">
        <f ca="1">IFERROR(IF((VLOOKUP($E127,'Adj NEA Backsheet'!$D$5:$CB$183,H$9,FALSE))="","",(VLOOKUP($E127,'Adj NEA Backsheet'!$D$5:$CB$183,H$9,FALSE))),"")</f>
        <v>2670.0729984004283</v>
      </c>
      <c r="I127" s="122">
        <f ca="1">IFERROR(IF((VLOOKUP($E127,'Adj NEA Backsheet'!$D$5:$CB$183,I$9,FALSE))="","",(VLOOKUP($E127,'Adj NEA Backsheet'!$D$5:$CB$183,I$9,FALSE))),"")</f>
        <v>2844.8335151765737</v>
      </c>
      <c r="J127" s="123">
        <f ca="1">IFERROR(IF((VLOOKUP($E127,'Adj NEA Backsheet'!$D$5:$CB$183,J$9,FALSE))="","",(VLOOKUP($E127,'Adj NEA Backsheet'!$D$5:$CB$183,J$9,FALSE))),"")</f>
        <v>2766.4546424702567</v>
      </c>
      <c r="K127" s="121">
        <f ca="1">IFERROR(IF((VLOOKUP($E127,'Adj NEA Backsheet'!$D$5:$CB$183,K$9,FALSE))="","",(VLOOKUP($E127,'Adj NEA Backsheet'!$D$5:$CB$183,K$9,FALSE))),"")</f>
        <v>2714.7916505959797</v>
      </c>
      <c r="L127" s="122">
        <f ca="1">IFERROR(IF((VLOOKUP($E127,'Adj NEA Backsheet'!$D$5:$CB$183,L$9,FALSE))="","",(VLOOKUP($E127,'Adj NEA Backsheet'!$D$5:$CB$183,L$9,FALSE))),"")</f>
        <v>2646.2812823973127</v>
      </c>
      <c r="M127" s="122">
        <f ca="1">IFERROR(IF((VLOOKUP($E127,'Adj NEA Backsheet'!$D$5:$CB$183,M$9,FALSE))="","",(VLOOKUP($E127,'Adj NEA Backsheet'!$D$5:$CB$183,M$9,FALSE))),"")</f>
        <v>2688.4087625309862</v>
      </c>
      <c r="N127" s="124">
        <f ca="1">IFERROR(IF((VLOOKUP($E127,'Adj NEA Backsheet'!$D$5:$CB$183,N$9,FALSE))="","",(VLOOKUP($E127,'Adj NEA Backsheet'!$D$5:$CB$183,N$9,FALSE))),"")</f>
        <v>2619.7915404487344</v>
      </c>
      <c r="O127" s="175">
        <f ca="1">IFERROR(IF((VLOOKUP($E127,'Adj NEA Backsheet'!$D$5:$CB$183,O$9,FALSE))="","",(VLOOKUP($E127,'Adj NEA Backsheet'!$D$5:$CB$183,O$9,FALSE))),"")</f>
        <v>2904.8165876959347</v>
      </c>
      <c r="P127" s="123">
        <f ca="1">IFERROR(IF((VLOOKUP($E127,'Adj NEA Backsheet'!$D$5:$CB$183,P$9,FALSE))="","",(VLOOKUP($E127,'Adj NEA Backsheet'!$D$5:$CB$183,P$9,FALSE))),"")</f>
        <v>2927.673293999067</v>
      </c>
      <c r="Q127" s="124">
        <f ca="1">IFERROR(IF((VLOOKUP($E127,'NEA Backsheet'!$D$5:$CB$183,Q$9,FALSE))="","",(VLOOKUP($E127,'NEA Backsheet'!$D$5:$CB$183,Q$9,FALSE))),"")</f>
        <v>3114.2052963088895</v>
      </c>
      <c r="R127" s="236">
        <f ca="1">IFERROR(IF((VLOOKUP($E127,'NEA Backsheet'!$D$5:$CB$183,R$9,FALSE))="","",(VLOOKUP($E127,'NEA Backsheet'!$D$5:$CB$183,R$9,FALSE))),"")</f>
        <v>0</v>
      </c>
    </row>
    <row r="128" spans="1:18" ht="15" customHeight="1" x14ac:dyDescent="0.3">
      <c r="A128" s="57">
        <v>114</v>
      </c>
      <c r="B128" s="98" t="str">
        <f ca="1">IFERROR(IF((VLOOKUP($E128,'Org List'!$AJ$10:$AL$188,3,FALSE))="","",(VLOOKUP($E128,'Org List'!$AJ$10:$AL$188,3,FALSE))),"")</f>
        <v>South West England Commissioning Region</v>
      </c>
      <c r="C128" s="99" t="str">
        <f ca="1">IFERROR(IF((VLOOKUP($E128,'Org List'!$AO$10:$AQ$188,3,FALSE))="","",(VLOOKUP($E128,'Org List'!$AO$10:$AQ$188,3,FALSE))),"")</f>
        <v>South West Region</v>
      </c>
      <c r="D128" s="114" t="str">
        <f ca="1">IFERROR(IF((VLOOKUP($E128,'Org List'!$AT$10:$AV$188,3,FALSE))="","",(VLOOKUP($E128,'Org List'!$AT$10:$AV$188,3,FALSE))),"")</f>
        <v>NHS England South West (South West North)</v>
      </c>
      <c r="E128" s="98" t="str">
        <f t="shared" ca="1" si="3"/>
        <v>E06000024</v>
      </c>
      <c r="F128" s="100" t="str">
        <f ca="1">IF(E128="","",VLOOKUP(E128,'Org List'!$J$9:$K$488,2,0))</f>
        <v>North Somerset</v>
      </c>
      <c r="G128" s="121">
        <f ca="1">IFERROR(IF((VLOOKUP($E128,'Adj NEA Backsheet'!$D$5:$CB$183,G$9,FALSE))="","",(VLOOKUP($E128,'Adj NEA Backsheet'!$D$5:$CB$183,G$9,FALSE))),"")</f>
        <v>2380.1844846903878</v>
      </c>
      <c r="H128" s="122">
        <f ca="1">IFERROR(IF((VLOOKUP($E128,'Adj NEA Backsheet'!$D$5:$CB$183,H$9,FALSE))="","",(VLOOKUP($E128,'Adj NEA Backsheet'!$D$5:$CB$183,H$9,FALSE))),"")</f>
        <v>2387.4606928930125</v>
      </c>
      <c r="I128" s="122">
        <f ca="1">IFERROR(IF((VLOOKUP($E128,'Adj NEA Backsheet'!$D$5:$CB$183,I$9,FALSE))="","",(VLOOKUP($E128,'Adj NEA Backsheet'!$D$5:$CB$183,I$9,FALSE))),"")</f>
        <v>2530.4824090418251</v>
      </c>
      <c r="J128" s="123">
        <f ca="1">IFERROR(IF((VLOOKUP($E128,'Adj NEA Backsheet'!$D$5:$CB$183,J$9,FALSE))="","",(VLOOKUP($E128,'Adj NEA Backsheet'!$D$5:$CB$183,J$9,FALSE))),"")</f>
        <v>2536.463110528643</v>
      </c>
      <c r="K128" s="121">
        <f ca="1">IFERROR(IF((VLOOKUP($E128,'Adj NEA Backsheet'!$D$5:$CB$183,K$9,FALSE))="","",(VLOOKUP($E128,'Adj NEA Backsheet'!$D$5:$CB$183,K$9,FALSE))),"")</f>
        <v>2428.9044034455915</v>
      </c>
      <c r="L128" s="122">
        <f ca="1">IFERROR(IF((VLOOKUP($E128,'Adj NEA Backsheet'!$D$5:$CB$183,L$9,FALSE))="","",(VLOOKUP($E128,'Adj NEA Backsheet'!$D$5:$CB$183,L$9,FALSE))),"")</f>
        <v>2474.392551610636</v>
      </c>
      <c r="M128" s="122">
        <f ca="1">IFERROR(IF((VLOOKUP($E128,'Adj NEA Backsheet'!$D$5:$CB$183,M$9,FALSE))="","",(VLOOKUP($E128,'Adj NEA Backsheet'!$D$5:$CB$183,M$9,FALSE))),"")</f>
        <v>2517.7945608791115</v>
      </c>
      <c r="N128" s="124">
        <f ca="1">IFERROR(IF((VLOOKUP($E128,'Adj NEA Backsheet'!$D$5:$CB$183,N$9,FALSE))="","",(VLOOKUP($E128,'Adj NEA Backsheet'!$D$5:$CB$183,N$9,FALSE))),"")</f>
        <v>2425.6672078521819</v>
      </c>
      <c r="O128" s="175">
        <f ca="1">IFERROR(IF((VLOOKUP($E128,'Adj NEA Backsheet'!$D$5:$CB$183,O$9,FALSE))="","",(VLOOKUP($E128,'Adj NEA Backsheet'!$D$5:$CB$183,O$9,FALSE))),"")</f>
        <v>2549.4588186478295</v>
      </c>
      <c r="P128" s="123">
        <f ca="1">IFERROR(IF((VLOOKUP($E128,'Adj NEA Backsheet'!$D$5:$CB$183,P$9,FALSE))="","",(VLOOKUP($E128,'Adj NEA Backsheet'!$D$5:$CB$183,P$9,FALSE))),"")</f>
        <v>2660.249184683013</v>
      </c>
      <c r="Q128" s="124">
        <f ca="1">IFERROR(IF((VLOOKUP($E128,'NEA Backsheet'!$D$5:$CB$183,Q$9,FALSE))="","",(VLOOKUP($E128,'NEA Backsheet'!$D$5:$CB$183,Q$9,FALSE))),"")</f>
        <v>2839.1779922695532</v>
      </c>
      <c r="R128" s="236">
        <f ca="1">IFERROR(IF((VLOOKUP($E128,'NEA Backsheet'!$D$5:$CB$183,R$9,FALSE))="","",(VLOOKUP($E128,'NEA Backsheet'!$D$5:$CB$183,R$9,FALSE))),"")</f>
        <v>0</v>
      </c>
    </row>
    <row r="129" spans="1:18" ht="15" customHeight="1" x14ac:dyDescent="0.3">
      <c r="A129" s="57">
        <v>115</v>
      </c>
      <c r="B129" s="98" t="str">
        <f ca="1">IFERROR(IF((VLOOKUP($E129,'Org List'!$AJ$10:$AL$188,3,FALSE))="","",(VLOOKUP($E129,'Org List'!$AJ$10:$AL$188,3,FALSE))),"")</f>
        <v>North of England Commissioning Region</v>
      </c>
      <c r="C129" s="99" t="str">
        <f ca="1">IFERROR(IF((VLOOKUP($E129,'Org List'!$AO$10:$AQ$188,3,FALSE))="","",(VLOOKUP($E129,'Org List'!$AO$10:$AQ$188,3,FALSE))),"")</f>
        <v>North East Region</v>
      </c>
      <c r="D129" s="114" t="str">
        <f ca="1">IFERROR(IF((VLOOKUP($E129,'Org List'!$AT$10:$AV$188,3,FALSE))="","",(VLOOKUP($E129,'Org List'!$AT$10:$AV$188,3,FALSE))),"")</f>
        <v>NHS England North (Cumbria And North East)</v>
      </c>
      <c r="E129" s="98" t="str">
        <f t="shared" ca="1" si="3"/>
        <v>E08000022</v>
      </c>
      <c r="F129" s="100" t="str">
        <f ca="1">IF(E129="","",VLOOKUP(E129,'Org List'!$J$9:$K$488,2,0))</f>
        <v>North Tyneside</v>
      </c>
      <c r="G129" s="121">
        <f ca="1">IFERROR(IF((VLOOKUP($E129,'Adj NEA Backsheet'!$D$5:$CB$183,G$9,FALSE))="","",(VLOOKUP($E129,'Adj NEA Backsheet'!$D$5:$CB$183,G$9,FALSE))),"")</f>
        <v>3162.234665783431</v>
      </c>
      <c r="H129" s="122">
        <f ca="1">IFERROR(IF((VLOOKUP($E129,'Adj NEA Backsheet'!$D$5:$CB$183,H$9,FALSE))="","",(VLOOKUP($E129,'Adj NEA Backsheet'!$D$5:$CB$183,H$9,FALSE))),"")</f>
        <v>3190.0423128385382</v>
      </c>
      <c r="I129" s="122">
        <f ca="1">IFERROR(IF((VLOOKUP($E129,'Adj NEA Backsheet'!$D$5:$CB$183,I$9,FALSE))="","",(VLOOKUP($E129,'Adj NEA Backsheet'!$D$5:$CB$183,I$9,FALSE))),"")</f>
        <v>3353.7710761196722</v>
      </c>
      <c r="J129" s="123">
        <f ca="1">IFERROR(IF((VLOOKUP($E129,'Adj NEA Backsheet'!$D$5:$CB$183,J$9,FALSE))="","",(VLOOKUP($E129,'Adj NEA Backsheet'!$D$5:$CB$183,J$9,FALSE))),"")</f>
        <v>3418.4559918224845</v>
      </c>
      <c r="K129" s="121">
        <f ca="1">IFERROR(IF((VLOOKUP($E129,'Adj NEA Backsheet'!$D$5:$CB$183,K$9,FALSE))="","",(VLOOKUP($E129,'Adj NEA Backsheet'!$D$5:$CB$183,K$9,FALSE))),"")</f>
        <v>3299.3146561237022</v>
      </c>
      <c r="L129" s="122">
        <f ca="1">IFERROR(IF((VLOOKUP($E129,'Adj NEA Backsheet'!$D$5:$CB$183,L$9,FALSE))="","",(VLOOKUP($E129,'Adj NEA Backsheet'!$D$5:$CB$183,L$9,FALSE))),"")</f>
        <v>3366.1536387960564</v>
      </c>
      <c r="M129" s="122">
        <f ca="1">IFERROR(IF((VLOOKUP($E129,'Adj NEA Backsheet'!$D$5:$CB$183,M$9,FALSE))="","",(VLOOKUP($E129,'Adj NEA Backsheet'!$D$5:$CB$183,M$9,FALSE))),"")</f>
        <v>3385.5363789505282</v>
      </c>
      <c r="N129" s="124">
        <f ca="1">IFERROR(IF((VLOOKUP($E129,'Adj NEA Backsheet'!$D$5:$CB$183,N$9,FALSE))="","",(VLOOKUP($E129,'Adj NEA Backsheet'!$D$5:$CB$183,N$9,FALSE))),"")</f>
        <v>3455.2460725125666</v>
      </c>
      <c r="O129" s="175">
        <f ca="1">IFERROR(IF((VLOOKUP($E129,'Adj NEA Backsheet'!$D$5:$CB$183,O$9,FALSE))="","",(VLOOKUP($E129,'Adj NEA Backsheet'!$D$5:$CB$183,O$9,FALSE))),"")</f>
        <v>3175.2781370686876</v>
      </c>
      <c r="P129" s="123">
        <f ca="1">IFERROR(IF((VLOOKUP($E129,'Adj NEA Backsheet'!$D$5:$CB$183,P$9,FALSE))="","",(VLOOKUP($E129,'Adj NEA Backsheet'!$D$5:$CB$183,P$9,FALSE))),"")</f>
        <v>3353.7342220290102</v>
      </c>
      <c r="Q129" s="124">
        <f ca="1">IFERROR(IF((VLOOKUP($E129,'NEA Backsheet'!$D$5:$CB$183,Q$9,FALSE))="","",(VLOOKUP($E129,'NEA Backsheet'!$D$5:$CB$183,Q$9,FALSE))),"")</f>
        <v>3585.4712539664415</v>
      </c>
      <c r="R129" s="236">
        <f ca="1">IFERROR(IF((VLOOKUP($E129,'NEA Backsheet'!$D$5:$CB$183,R$9,FALSE))="","",(VLOOKUP($E129,'NEA Backsheet'!$D$5:$CB$183,R$9,FALSE))),"")</f>
        <v>0</v>
      </c>
    </row>
    <row r="130" spans="1:18" ht="15" customHeight="1" x14ac:dyDescent="0.3">
      <c r="A130" s="57">
        <v>116</v>
      </c>
      <c r="B130" s="98" t="str">
        <f ca="1">IFERROR(IF((VLOOKUP($E130,'Org List'!$AJ$10:$AL$188,3,FALSE))="","",(VLOOKUP($E130,'Org List'!$AJ$10:$AL$188,3,FALSE))),"")</f>
        <v>North of England Commissioning Region</v>
      </c>
      <c r="C130" s="99" t="str">
        <f ca="1">IFERROR(IF((VLOOKUP($E130,'Org List'!$AO$10:$AQ$188,3,FALSE))="","",(VLOOKUP($E130,'Org List'!$AO$10:$AQ$188,3,FALSE))),"")</f>
        <v>Yorkshire and The Humber Region</v>
      </c>
      <c r="D130" s="114" t="str">
        <f ca="1">IFERROR(IF((VLOOKUP($E130,'Org List'!$AT$10:$AV$188,3,FALSE))="","",(VLOOKUP($E130,'Org List'!$AT$10:$AV$188,3,FALSE))),"")</f>
        <v>NHS England North (Yorkshire And Humber)</v>
      </c>
      <c r="E130" s="98" t="str">
        <f t="shared" ca="1" si="3"/>
        <v>E10000023</v>
      </c>
      <c r="F130" s="100" t="str">
        <f ca="1">IF(E130="","",VLOOKUP(E130,'Org List'!$J$9:$K$488,2,0))</f>
        <v>North Yorkshire</v>
      </c>
      <c r="G130" s="121">
        <f ca="1">IFERROR(IF((VLOOKUP($E130,'Adj NEA Backsheet'!$D$5:$CB$183,G$9,FALSE))="","",(VLOOKUP($E130,'Adj NEA Backsheet'!$D$5:$CB$183,G$9,FALSE))),"")</f>
        <v>2700.6869808897318</v>
      </c>
      <c r="H130" s="122">
        <f ca="1">IFERROR(IF((VLOOKUP($E130,'Adj NEA Backsheet'!$D$5:$CB$183,H$9,FALSE))="","",(VLOOKUP($E130,'Adj NEA Backsheet'!$D$5:$CB$183,H$9,FALSE))),"")</f>
        <v>2674.0534065299435</v>
      </c>
      <c r="I130" s="122">
        <f ca="1">IFERROR(IF((VLOOKUP($E130,'Adj NEA Backsheet'!$D$5:$CB$183,I$9,FALSE))="","",(VLOOKUP($E130,'Adj NEA Backsheet'!$D$5:$CB$183,I$9,FALSE))),"")</f>
        <v>2896.0368283439402</v>
      </c>
      <c r="J130" s="123">
        <f ca="1">IFERROR(IF((VLOOKUP($E130,'Adj NEA Backsheet'!$D$5:$CB$183,J$9,FALSE))="","",(VLOOKUP($E130,'Adj NEA Backsheet'!$D$5:$CB$183,J$9,FALSE))),"")</f>
        <v>2816.6705061117405</v>
      </c>
      <c r="K130" s="121">
        <f ca="1">IFERROR(IF((VLOOKUP($E130,'Adj NEA Backsheet'!$D$5:$CB$183,K$9,FALSE))="","",(VLOOKUP($E130,'Adj NEA Backsheet'!$D$5:$CB$183,K$9,FALSE))),"")</f>
        <v>2755.7861485572153</v>
      </c>
      <c r="L130" s="122">
        <f ca="1">IFERROR(IF((VLOOKUP($E130,'Adj NEA Backsheet'!$D$5:$CB$183,L$9,FALSE))="","",(VLOOKUP($E130,'Adj NEA Backsheet'!$D$5:$CB$183,L$9,FALSE))),"")</f>
        <v>2750.2024767418843</v>
      </c>
      <c r="M130" s="122">
        <f ca="1">IFERROR(IF((VLOOKUP($E130,'Adj NEA Backsheet'!$D$5:$CB$183,M$9,FALSE))="","",(VLOOKUP($E130,'Adj NEA Backsheet'!$D$5:$CB$183,M$9,FALSE))),"")</f>
        <v>2872.8393795784882</v>
      </c>
      <c r="N130" s="124">
        <f ca="1">IFERROR(IF((VLOOKUP($E130,'Adj NEA Backsheet'!$D$5:$CB$183,N$9,FALSE))="","",(VLOOKUP($E130,'Adj NEA Backsheet'!$D$5:$CB$183,N$9,FALSE))),"")</f>
        <v>2857.1096778135734</v>
      </c>
      <c r="O130" s="175">
        <f ca="1">IFERROR(IF((VLOOKUP($E130,'Adj NEA Backsheet'!$D$5:$CB$183,O$9,FALSE))="","",(VLOOKUP($E130,'Adj NEA Backsheet'!$D$5:$CB$183,O$9,FALSE))),"")</f>
        <v>2829.8198001552755</v>
      </c>
      <c r="P130" s="123">
        <f ca="1">IFERROR(IF((VLOOKUP($E130,'Adj NEA Backsheet'!$D$5:$CB$183,P$9,FALSE))="","",(VLOOKUP($E130,'Adj NEA Backsheet'!$D$5:$CB$183,P$9,FALSE))),"")</f>
        <v>2770.6429118502651</v>
      </c>
      <c r="Q130" s="124">
        <f ca="1">IFERROR(IF((VLOOKUP($E130,'NEA Backsheet'!$D$5:$CB$183,Q$9,FALSE))="","",(VLOOKUP($E130,'NEA Backsheet'!$D$5:$CB$183,Q$9,FALSE))),"")</f>
        <v>2981.6533451460346</v>
      </c>
      <c r="R130" s="236">
        <f ca="1">IFERROR(IF((VLOOKUP($E130,'NEA Backsheet'!$D$5:$CB$183,R$9,FALSE))="","",(VLOOKUP($E130,'NEA Backsheet'!$D$5:$CB$183,R$9,FALSE))),"")</f>
        <v>0</v>
      </c>
    </row>
    <row r="131" spans="1:18" ht="15" customHeight="1" x14ac:dyDescent="0.3">
      <c r="A131" s="57">
        <v>117</v>
      </c>
      <c r="B131" s="98" t="str">
        <f ca="1">IFERROR(IF((VLOOKUP($E131,'Org List'!$AJ$10:$AL$188,3,FALSE))="","",(VLOOKUP($E131,'Org List'!$AJ$10:$AL$188,3,FALSE))),"")</f>
        <v>Midlands and East of England Commissioning Region</v>
      </c>
      <c r="C131" s="99" t="str">
        <f ca="1">IFERROR(IF((VLOOKUP($E131,'Org List'!$AO$10:$AQ$188,3,FALSE))="","",(VLOOKUP($E131,'Org List'!$AO$10:$AQ$188,3,FALSE))),"")</f>
        <v>East Midlands Region</v>
      </c>
      <c r="D131" s="114" t="str">
        <f ca="1">IFERROR(IF((VLOOKUP($E131,'Org List'!$AT$10:$AV$188,3,FALSE))="","",(VLOOKUP($E131,'Org List'!$AT$10:$AV$188,3,FALSE))),"")</f>
        <v>NHS England Midlands And East (Central Midlands)</v>
      </c>
      <c r="E131" s="98" t="str">
        <f t="shared" ca="1" si="3"/>
        <v>E10000021</v>
      </c>
      <c r="F131" s="100" t="str">
        <f ca="1">IF(E131="","",VLOOKUP(E131,'Org List'!$J$9:$K$488,2,0))</f>
        <v>Northamptonshire</v>
      </c>
      <c r="G131" s="121">
        <f ca="1">IFERROR(IF((VLOOKUP($E131,'Adj NEA Backsheet'!$D$5:$CB$183,G$9,FALSE))="","",(VLOOKUP($E131,'Adj NEA Backsheet'!$D$5:$CB$183,G$9,FALSE))),"")</f>
        <v>2898.4339300922679</v>
      </c>
      <c r="H131" s="122">
        <f ca="1">IFERROR(IF((VLOOKUP($E131,'Adj NEA Backsheet'!$D$5:$CB$183,H$9,FALSE))="","",(VLOOKUP($E131,'Adj NEA Backsheet'!$D$5:$CB$183,H$9,FALSE))),"")</f>
        <v>2834.4552142259722</v>
      </c>
      <c r="I131" s="122">
        <f ca="1">IFERROR(IF((VLOOKUP($E131,'Adj NEA Backsheet'!$D$5:$CB$183,I$9,FALSE))="","",(VLOOKUP($E131,'Adj NEA Backsheet'!$D$5:$CB$183,I$9,FALSE))),"")</f>
        <v>2903.5745781550545</v>
      </c>
      <c r="J131" s="123">
        <f ca="1">IFERROR(IF((VLOOKUP($E131,'Adj NEA Backsheet'!$D$5:$CB$183,J$9,FALSE))="","",(VLOOKUP($E131,'Adj NEA Backsheet'!$D$5:$CB$183,J$9,FALSE))),"")</f>
        <v>2789.1598399920222</v>
      </c>
      <c r="K131" s="121">
        <f ca="1">IFERROR(IF((VLOOKUP($E131,'Adj NEA Backsheet'!$D$5:$CB$183,K$9,FALSE))="","",(VLOOKUP($E131,'Adj NEA Backsheet'!$D$5:$CB$183,K$9,FALSE))),"")</f>
        <v>2983.0274943451191</v>
      </c>
      <c r="L131" s="122">
        <f ca="1">IFERROR(IF((VLOOKUP($E131,'Adj NEA Backsheet'!$D$5:$CB$183,L$9,FALSE))="","",(VLOOKUP($E131,'Adj NEA Backsheet'!$D$5:$CB$183,L$9,FALSE))),"")</f>
        <v>2927.1121934754569</v>
      </c>
      <c r="M131" s="122">
        <f ca="1">IFERROR(IF((VLOOKUP($E131,'Adj NEA Backsheet'!$D$5:$CB$183,M$9,FALSE))="","",(VLOOKUP($E131,'Adj NEA Backsheet'!$D$5:$CB$183,M$9,FALSE))),"")</f>
        <v>3070.3334317650811</v>
      </c>
      <c r="N131" s="124">
        <f ca="1">IFERROR(IF((VLOOKUP($E131,'Adj NEA Backsheet'!$D$5:$CB$183,N$9,FALSE))="","",(VLOOKUP($E131,'Adj NEA Backsheet'!$D$5:$CB$183,N$9,FALSE))),"")</f>
        <v>3070.6400898917741</v>
      </c>
      <c r="O131" s="175">
        <f ca="1">IFERROR(IF((VLOOKUP($E131,'Adj NEA Backsheet'!$D$5:$CB$183,O$9,FALSE))="","",(VLOOKUP($E131,'Adj NEA Backsheet'!$D$5:$CB$183,O$9,FALSE))),"")</f>
        <v>2913.5755324701381</v>
      </c>
      <c r="P131" s="123">
        <f ca="1">IFERROR(IF((VLOOKUP($E131,'Adj NEA Backsheet'!$D$5:$CB$183,P$9,FALSE))="","",(VLOOKUP($E131,'Adj NEA Backsheet'!$D$5:$CB$183,P$9,FALSE))),"")</f>
        <v>2999.872870642927</v>
      </c>
      <c r="Q131" s="124">
        <f ca="1">IFERROR(IF((VLOOKUP($E131,'NEA Backsheet'!$D$5:$CB$183,Q$9,FALSE))="","",(VLOOKUP($E131,'NEA Backsheet'!$D$5:$CB$183,Q$9,FALSE))),"")</f>
        <v>3229.1911018080896</v>
      </c>
      <c r="R131" s="236">
        <f ca="1">IFERROR(IF((VLOOKUP($E131,'NEA Backsheet'!$D$5:$CB$183,R$9,FALSE))="","",(VLOOKUP($E131,'NEA Backsheet'!$D$5:$CB$183,R$9,FALSE))),"")</f>
        <v>0</v>
      </c>
    </row>
    <row r="132" spans="1:18" ht="15" customHeight="1" x14ac:dyDescent="0.3">
      <c r="A132" s="57">
        <v>118</v>
      </c>
      <c r="B132" s="98" t="str">
        <f ca="1">IFERROR(IF((VLOOKUP($E132,'Org List'!$AJ$10:$AL$188,3,FALSE))="","",(VLOOKUP($E132,'Org List'!$AJ$10:$AL$188,3,FALSE))),"")</f>
        <v>North of England Commissioning Region</v>
      </c>
      <c r="C132" s="99" t="str">
        <f ca="1">IFERROR(IF((VLOOKUP($E132,'Org List'!$AO$10:$AQ$188,3,FALSE))="","",(VLOOKUP($E132,'Org List'!$AO$10:$AQ$188,3,FALSE))),"")</f>
        <v>North East Region</v>
      </c>
      <c r="D132" s="114" t="str">
        <f ca="1">IFERROR(IF((VLOOKUP($E132,'Org List'!$AT$10:$AV$188,3,FALSE))="","",(VLOOKUP($E132,'Org List'!$AT$10:$AV$188,3,FALSE))),"")</f>
        <v>NHS England North (Cumbria And North East)</v>
      </c>
      <c r="E132" s="98" t="str">
        <f t="shared" ca="1" si="3"/>
        <v>E06000057</v>
      </c>
      <c r="F132" s="100" t="str">
        <f ca="1">IF(E132="","",VLOOKUP(E132,'Org List'!$J$9:$K$488,2,0))</f>
        <v>Northumberland</v>
      </c>
      <c r="G132" s="121">
        <f ca="1">IFERROR(IF((VLOOKUP($E132,'Adj NEA Backsheet'!$D$5:$CB$183,G$9,FALSE))="","",(VLOOKUP($E132,'Adj NEA Backsheet'!$D$5:$CB$183,G$9,FALSE))),"")</f>
        <v>3064.6175590575613</v>
      </c>
      <c r="H132" s="122">
        <f ca="1">IFERROR(IF((VLOOKUP($E132,'Adj NEA Backsheet'!$D$5:$CB$183,H$9,FALSE))="","",(VLOOKUP($E132,'Adj NEA Backsheet'!$D$5:$CB$183,H$9,FALSE))),"")</f>
        <v>3105.5402972971269</v>
      </c>
      <c r="I132" s="122">
        <f ca="1">IFERROR(IF((VLOOKUP($E132,'Adj NEA Backsheet'!$D$5:$CB$183,I$9,FALSE))="","",(VLOOKUP($E132,'Adj NEA Backsheet'!$D$5:$CB$183,I$9,FALSE))),"")</f>
        <v>3239.726990430619</v>
      </c>
      <c r="J132" s="123">
        <f ca="1">IFERROR(IF((VLOOKUP($E132,'Adj NEA Backsheet'!$D$5:$CB$183,J$9,FALSE))="","",(VLOOKUP($E132,'Adj NEA Backsheet'!$D$5:$CB$183,J$9,FALSE))),"")</f>
        <v>3292.0357411817454</v>
      </c>
      <c r="K132" s="121">
        <f ca="1">IFERROR(IF((VLOOKUP($E132,'Adj NEA Backsheet'!$D$5:$CB$183,K$9,FALSE))="","",(VLOOKUP($E132,'Adj NEA Backsheet'!$D$5:$CB$183,K$9,FALSE))),"")</f>
        <v>3211.8261273032126</v>
      </c>
      <c r="L132" s="122">
        <f ca="1">IFERROR(IF((VLOOKUP($E132,'Adj NEA Backsheet'!$D$5:$CB$183,L$9,FALSE))="","",(VLOOKUP($E132,'Adj NEA Backsheet'!$D$5:$CB$183,L$9,FALSE))),"")</f>
        <v>3310.9308486398613</v>
      </c>
      <c r="M132" s="122">
        <f ca="1">IFERROR(IF((VLOOKUP($E132,'Adj NEA Backsheet'!$D$5:$CB$183,M$9,FALSE))="","",(VLOOKUP($E132,'Adj NEA Backsheet'!$D$5:$CB$183,M$9,FALSE))),"")</f>
        <v>3261.6247378588073</v>
      </c>
      <c r="N132" s="124">
        <f ca="1">IFERROR(IF((VLOOKUP($E132,'Adj NEA Backsheet'!$D$5:$CB$183,N$9,FALSE))="","",(VLOOKUP($E132,'Adj NEA Backsheet'!$D$5:$CB$183,N$9,FALSE))),"")</f>
        <v>3199.3889552963597</v>
      </c>
      <c r="O132" s="175">
        <f ca="1">IFERROR(IF((VLOOKUP($E132,'Adj NEA Backsheet'!$D$5:$CB$183,O$9,FALSE))="","",(VLOOKUP($E132,'Adj NEA Backsheet'!$D$5:$CB$183,O$9,FALSE))),"")</f>
        <v>3172.598316030867</v>
      </c>
      <c r="P132" s="123">
        <f ca="1">IFERROR(IF((VLOOKUP($E132,'Adj NEA Backsheet'!$D$5:$CB$183,P$9,FALSE))="","",(VLOOKUP($E132,'Adj NEA Backsheet'!$D$5:$CB$183,P$9,FALSE))),"")</f>
        <v>3224.8927590960529</v>
      </c>
      <c r="Q132" s="124">
        <f ca="1">IFERROR(IF((VLOOKUP($E132,'NEA Backsheet'!$D$5:$CB$183,Q$9,FALSE))="","",(VLOOKUP($E132,'NEA Backsheet'!$D$5:$CB$183,Q$9,FALSE))),"")</f>
        <v>3462.4581025946404</v>
      </c>
      <c r="R132" s="236">
        <f ca="1">IFERROR(IF((VLOOKUP($E132,'NEA Backsheet'!$D$5:$CB$183,R$9,FALSE))="","",(VLOOKUP($E132,'NEA Backsheet'!$D$5:$CB$183,R$9,FALSE))),"")</f>
        <v>0</v>
      </c>
    </row>
    <row r="133" spans="1:18" ht="15" customHeight="1" x14ac:dyDescent="0.3">
      <c r="A133" s="57">
        <v>119</v>
      </c>
      <c r="B133" s="98" t="str">
        <f ca="1">IFERROR(IF((VLOOKUP($E133,'Org List'!$AJ$10:$AL$188,3,FALSE))="","",(VLOOKUP($E133,'Org List'!$AJ$10:$AL$188,3,FALSE))),"")</f>
        <v>Midlands and East of England Commissioning Region</v>
      </c>
      <c r="C133" s="99" t="str">
        <f ca="1">IFERROR(IF((VLOOKUP($E133,'Org List'!$AO$10:$AQ$188,3,FALSE))="","",(VLOOKUP($E133,'Org List'!$AO$10:$AQ$188,3,FALSE))),"")</f>
        <v>East Midlands Region</v>
      </c>
      <c r="D133" s="114" t="str">
        <f ca="1">IFERROR(IF((VLOOKUP($E133,'Org List'!$AT$10:$AV$188,3,FALSE))="","",(VLOOKUP($E133,'Org List'!$AT$10:$AV$188,3,FALSE))),"")</f>
        <v>NHS England Midlands And East (North Midlands)</v>
      </c>
      <c r="E133" s="98" t="str">
        <f t="shared" ca="1" si="3"/>
        <v>E06000018</v>
      </c>
      <c r="F133" s="100" t="str">
        <f ca="1">IF(E133="","",VLOOKUP(E133,'Org List'!$J$9:$K$488,2,0))</f>
        <v>Nottingham</v>
      </c>
      <c r="G133" s="121">
        <f ca="1">IFERROR(IF((VLOOKUP($E133,'Adj NEA Backsheet'!$D$5:$CB$183,G$9,FALSE))="","",(VLOOKUP($E133,'Adj NEA Backsheet'!$D$5:$CB$183,G$9,FALSE))),"")</f>
        <v>2212.767040547571</v>
      </c>
      <c r="H133" s="122">
        <f ca="1">IFERROR(IF((VLOOKUP($E133,'Adj NEA Backsheet'!$D$5:$CB$183,H$9,FALSE))="","",(VLOOKUP($E133,'Adj NEA Backsheet'!$D$5:$CB$183,H$9,FALSE))),"")</f>
        <v>2195.3309320280396</v>
      </c>
      <c r="I133" s="122">
        <f ca="1">IFERROR(IF((VLOOKUP($E133,'Adj NEA Backsheet'!$D$5:$CB$183,I$9,FALSE))="","",(VLOOKUP($E133,'Adj NEA Backsheet'!$D$5:$CB$183,I$9,FALSE))),"")</f>
        <v>2312.2991763334112</v>
      </c>
      <c r="J133" s="123">
        <f ca="1">IFERROR(IF((VLOOKUP($E133,'Adj NEA Backsheet'!$D$5:$CB$183,J$9,FALSE))="","",(VLOOKUP($E133,'Adj NEA Backsheet'!$D$5:$CB$183,J$9,FALSE))),"")</f>
        <v>2401.4534416482879</v>
      </c>
      <c r="K133" s="121">
        <f ca="1">IFERROR(IF((VLOOKUP($E133,'Adj NEA Backsheet'!$D$5:$CB$183,K$9,FALSE))="","",(VLOOKUP($E133,'Adj NEA Backsheet'!$D$5:$CB$183,K$9,FALSE))),"")</f>
        <v>2247.2051210960103</v>
      </c>
      <c r="L133" s="122">
        <f ca="1">IFERROR(IF((VLOOKUP($E133,'Adj NEA Backsheet'!$D$5:$CB$183,L$9,FALSE))="","",(VLOOKUP($E133,'Adj NEA Backsheet'!$D$5:$CB$183,L$9,FALSE))),"")</f>
        <v>2271.9317961975371</v>
      </c>
      <c r="M133" s="122">
        <f ca="1">IFERROR(IF((VLOOKUP($E133,'Adj NEA Backsheet'!$D$5:$CB$183,M$9,FALSE))="","",(VLOOKUP($E133,'Adj NEA Backsheet'!$D$5:$CB$183,M$9,FALSE))),"")</f>
        <v>2271.6485389028189</v>
      </c>
      <c r="N133" s="124">
        <f ca="1">IFERROR(IF((VLOOKUP($E133,'Adj NEA Backsheet'!$D$5:$CB$183,N$9,FALSE))="","",(VLOOKUP($E133,'Adj NEA Backsheet'!$D$5:$CB$183,N$9,FALSE))),"")</f>
        <v>2210.5516272725217</v>
      </c>
      <c r="O133" s="175">
        <f ca="1">IFERROR(IF((VLOOKUP($E133,'Adj NEA Backsheet'!$D$5:$CB$183,O$9,FALSE))="","",(VLOOKUP($E133,'Adj NEA Backsheet'!$D$5:$CB$183,O$9,FALSE))),"")</f>
        <v>2383.9168323794511</v>
      </c>
      <c r="P133" s="123">
        <f ca="1">IFERROR(IF((VLOOKUP($E133,'Adj NEA Backsheet'!$D$5:$CB$183,P$9,FALSE))="","",(VLOOKUP($E133,'Adj NEA Backsheet'!$D$5:$CB$183,P$9,FALSE))),"")</f>
        <v>2410.2664703216328</v>
      </c>
      <c r="Q133" s="124">
        <f ca="1">IFERROR(IF((VLOOKUP($E133,'NEA Backsheet'!$D$5:$CB$183,Q$9,FALSE))="","",(VLOOKUP($E133,'NEA Backsheet'!$D$5:$CB$183,Q$9,FALSE))),"")</f>
        <v>2495.1929914131092</v>
      </c>
      <c r="R133" s="236">
        <f ca="1">IFERROR(IF((VLOOKUP($E133,'NEA Backsheet'!$D$5:$CB$183,R$9,FALSE))="","",(VLOOKUP($E133,'NEA Backsheet'!$D$5:$CB$183,R$9,FALSE))),"")</f>
        <v>0</v>
      </c>
    </row>
    <row r="134" spans="1:18" ht="15" customHeight="1" x14ac:dyDescent="0.3">
      <c r="A134" s="57">
        <v>120</v>
      </c>
      <c r="B134" s="98" t="str">
        <f ca="1">IFERROR(IF((VLOOKUP($E134,'Org List'!$AJ$10:$AL$188,3,FALSE))="","",(VLOOKUP($E134,'Org List'!$AJ$10:$AL$188,3,FALSE))),"")</f>
        <v>Midlands and East of England Commissioning Region</v>
      </c>
      <c r="C134" s="99" t="str">
        <f ca="1">IFERROR(IF((VLOOKUP($E134,'Org List'!$AO$10:$AQ$188,3,FALSE))="","",(VLOOKUP($E134,'Org List'!$AO$10:$AQ$188,3,FALSE))),"")</f>
        <v>East Midlands Region</v>
      </c>
      <c r="D134" s="114" t="str">
        <f ca="1">IFERROR(IF((VLOOKUP($E134,'Org List'!$AT$10:$AV$188,3,FALSE))="","",(VLOOKUP($E134,'Org List'!$AT$10:$AV$188,3,FALSE))),"")</f>
        <v>NHS England Midlands And East (North Midlands)</v>
      </c>
      <c r="E134" s="98" t="str">
        <f t="shared" ca="1" si="3"/>
        <v>E10000024</v>
      </c>
      <c r="F134" s="100" t="str">
        <f ca="1">IF(E134="","",VLOOKUP(E134,'Org List'!$J$9:$K$488,2,0))</f>
        <v>Nottinghamshire</v>
      </c>
      <c r="G134" s="121">
        <f ca="1">IFERROR(IF((VLOOKUP($E134,'Adj NEA Backsheet'!$D$5:$CB$183,G$9,FALSE))="","",(VLOOKUP($E134,'Adj NEA Backsheet'!$D$5:$CB$183,G$9,FALSE))),"")</f>
        <v>2515.1048385936224</v>
      </c>
      <c r="H134" s="122">
        <f ca="1">IFERROR(IF((VLOOKUP($E134,'Adj NEA Backsheet'!$D$5:$CB$183,H$9,FALSE))="","",(VLOOKUP($E134,'Adj NEA Backsheet'!$D$5:$CB$183,H$9,FALSE))),"")</f>
        <v>2486.6737792985246</v>
      </c>
      <c r="I134" s="122">
        <f ca="1">IFERROR(IF((VLOOKUP($E134,'Adj NEA Backsheet'!$D$5:$CB$183,I$9,FALSE))="","",(VLOOKUP($E134,'Adj NEA Backsheet'!$D$5:$CB$183,I$9,FALSE))),"")</f>
        <v>2537.3525686331213</v>
      </c>
      <c r="J134" s="123">
        <f ca="1">IFERROR(IF((VLOOKUP($E134,'Adj NEA Backsheet'!$D$5:$CB$183,J$9,FALSE))="","",(VLOOKUP($E134,'Adj NEA Backsheet'!$D$5:$CB$183,J$9,FALSE))),"")</f>
        <v>2606.5773857482136</v>
      </c>
      <c r="K134" s="121">
        <f ca="1">IFERROR(IF((VLOOKUP($E134,'Adj NEA Backsheet'!$D$5:$CB$183,K$9,FALSE))="","",(VLOOKUP($E134,'Adj NEA Backsheet'!$D$5:$CB$183,K$9,FALSE))),"")</f>
        <v>2525.0367518092216</v>
      </c>
      <c r="L134" s="122">
        <f ca="1">IFERROR(IF((VLOOKUP($E134,'Adj NEA Backsheet'!$D$5:$CB$183,L$9,FALSE))="","",(VLOOKUP($E134,'Adj NEA Backsheet'!$D$5:$CB$183,L$9,FALSE))),"")</f>
        <v>2525.6108932877682</v>
      </c>
      <c r="M134" s="122">
        <f ca="1">IFERROR(IF((VLOOKUP($E134,'Adj NEA Backsheet'!$D$5:$CB$183,M$9,FALSE))="","",(VLOOKUP($E134,'Adj NEA Backsheet'!$D$5:$CB$183,M$9,FALSE))),"")</f>
        <v>2613.3790553834606</v>
      </c>
      <c r="N134" s="124">
        <f ca="1">IFERROR(IF((VLOOKUP($E134,'Adj NEA Backsheet'!$D$5:$CB$183,N$9,FALSE))="","",(VLOOKUP($E134,'Adj NEA Backsheet'!$D$5:$CB$183,N$9,FALSE))),"")</f>
        <v>2608.7174448962082</v>
      </c>
      <c r="O134" s="175">
        <f ca="1">IFERROR(IF((VLOOKUP($E134,'Adj NEA Backsheet'!$D$5:$CB$183,O$9,FALSE))="","",(VLOOKUP($E134,'Adj NEA Backsheet'!$D$5:$CB$183,O$9,FALSE))),"")</f>
        <v>2631.2379899754606</v>
      </c>
      <c r="P134" s="123">
        <f ca="1">IFERROR(IF((VLOOKUP($E134,'Adj NEA Backsheet'!$D$5:$CB$183,P$9,FALSE))="","",(VLOOKUP($E134,'Adj NEA Backsheet'!$D$5:$CB$183,P$9,FALSE))),"")</f>
        <v>2647.569832444186</v>
      </c>
      <c r="Q134" s="124">
        <f ca="1">IFERROR(IF((VLOOKUP($E134,'NEA Backsheet'!$D$5:$CB$183,Q$9,FALSE))="","",(VLOOKUP($E134,'NEA Backsheet'!$D$5:$CB$183,Q$9,FALSE))),"")</f>
        <v>2808.1464550458923</v>
      </c>
      <c r="R134" s="236">
        <f ca="1">IFERROR(IF((VLOOKUP($E134,'NEA Backsheet'!$D$5:$CB$183,R$9,FALSE))="","",(VLOOKUP($E134,'NEA Backsheet'!$D$5:$CB$183,R$9,FALSE))),"")</f>
        <v>0</v>
      </c>
    </row>
    <row r="135" spans="1:18" ht="15" customHeight="1" x14ac:dyDescent="0.3">
      <c r="A135" s="57">
        <v>121</v>
      </c>
      <c r="B135" s="98" t="str">
        <f ca="1">IFERROR(IF((VLOOKUP($E135,'Org List'!$AJ$10:$AL$188,3,FALSE))="","",(VLOOKUP($E135,'Org List'!$AJ$10:$AL$188,3,FALSE))),"")</f>
        <v>North of England Commissioning Region</v>
      </c>
      <c r="C135" s="99" t="str">
        <f ca="1">IFERROR(IF((VLOOKUP($E135,'Org List'!$AO$10:$AQ$188,3,FALSE))="","",(VLOOKUP($E135,'Org List'!$AO$10:$AQ$188,3,FALSE))),"")</f>
        <v>North West Region</v>
      </c>
      <c r="D135" s="114" t="str">
        <f ca="1">IFERROR(IF((VLOOKUP($E135,'Org List'!$AT$10:$AV$188,3,FALSE))="","",(VLOOKUP($E135,'Org List'!$AT$10:$AV$188,3,FALSE))),"")</f>
        <v>NHS England North (Greater Manchester)</v>
      </c>
      <c r="E135" s="98" t="str">
        <f t="shared" ca="1" si="3"/>
        <v>E08000004</v>
      </c>
      <c r="F135" s="100" t="str">
        <f ca="1">IF(E135="","",VLOOKUP(E135,'Org List'!$J$9:$K$488,2,0))</f>
        <v>Oldham</v>
      </c>
      <c r="G135" s="121">
        <f ca="1">IFERROR(IF((VLOOKUP($E135,'Adj NEA Backsheet'!$D$5:$CB$183,G$9,FALSE))="","",(VLOOKUP($E135,'Adj NEA Backsheet'!$D$5:$CB$183,G$9,FALSE))),"")</f>
        <v>3231.1667632932322</v>
      </c>
      <c r="H135" s="122">
        <f ca="1">IFERROR(IF((VLOOKUP($E135,'Adj NEA Backsheet'!$D$5:$CB$183,H$9,FALSE))="","",(VLOOKUP($E135,'Adj NEA Backsheet'!$D$5:$CB$183,H$9,FALSE))),"")</f>
        <v>3323.4478299660577</v>
      </c>
      <c r="I135" s="122">
        <f ca="1">IFERROR(IF((VLOOKUP($E135,'Adj NEA Backsheet'!$D$5:$CB$183,I$9,FALSE))="","",(VLOOKUP($E135,'Adj NEA Backsheet'!$D$5:$CB$183,I$9,FALSE))),"")</f>
        <v>3782.3210929941088</v>
      </c>
      <c r="J135" s="123">
        <f ca="1">IFERROR(IF((VLOOKUP($E135,'Adj NEA Backsheet'!$D$5:$CB$183,J$9,FALSE))="","",(VLOOKUP($E135,'Adj NEA Backsheet'!$D$5:$CB$183,J$9,FALSE))),"")</f>
        <v>3592.3013964686529</v>
      </c>
      <c r="K135" s="121">
        <f ca="1">IFERROR(IF((VLOOKUP($E135,'Adj NEA Backsheet'!$D$5:$CB$183,K$9,FALSE))="","",(VLOOKUP($E135,'Adj NEA Backsheet'!$D$5:$CB$183,K$9,FALSE))),"")</f>
        <v>3379.8952209763943</v>
      </c>
      <c r="L135" s="122">
        <f ca="1">IFERROR(IF((VLOOKUP($E135,'Adj NEA Backsheet'!$D$5:$CB$183,L$9,FALSE))="","",(VLOOKUP($E135,'Adj NEA Backsheet'!$D$5:$CB$183,L$9,FALSE))),"")</f>
        <v>3290.0383403395581</v>
      </c>
      <c r="M135" s="122">
        <f ca="1">IFERROR(IF((VLOOKUP($E135,'Adj NEA Backsheet'!$D$5:$CB$183,M$9,FALSE))="","",(VLOOKUP($E135,'Adj NEA Backsheet'!$D$5:$CB$183,M$9,FALSE))),"")</f>
        <v>3565.3237422430752</v>
      </c>
      <c r="N135" s="124">
        <f ca="1">IFERROR(IF((VLOOKUP($E135,'Adj NEA Backsheet'!$D$5:$CB$183,N$9,FALSE))="","",(VLOOKUP($E135,'Adj NEA Backsheet'!$D$5:$CB$183,N$9,FALSE))),"")</f>
        <v>3467.0323703986296</v>
      </c>
      <c r="O135" s="175">
        <f ca="1">IFERROR(IF((VLOOKUP($E135,'Adj NEA Backsheet'!$D$5:$CB$183,O$9,FALSE))="","",(VLOOKUP($E135,'Adj NEA Backsheet'!$D$5:$CB$183,O$9,FALSE))),"")</f>
        <v>3812.1519329781231</v>
      </c>
      <c r="P135" s="123">
        <f ca="1">IFERROR(IF((VLOOKUP($E135,'Adj NEA Backsheet'!$D$5:$CB$183,P$9,FALSE))="","",(VLOOKUP($E135,'Adj NEA Backsheet'!$D$5:$CB$183,P$9,FALSE))),"")</f>
        <v>3594.7371976410063</v>
      </c>
      <c r="Q135" s="124">
        <f ca="1">IFERROR(IF((VLOOKUP($E135,'NEA Backsheet'!$D$5:$CB$183,Q$9,FALSE))="","",(VLOOKUP($E135,'NEA Backsheet'!$D$5:$CB$183,Q$9,FALSE))),"")</f>
        <v>3929.4081837677913</v>
      </c>
      <c r="R135" s="236">
        <f ca="1">IFERROR(IF((VLOOKUP($E135,'NEA Backsheet'!$D$5:$CB$183,R$9,FALSE))="","",(VLOOKUP($E135,'NEA Backsheet'!$D$5:$CB$183,R$9,FALSE))),"")</f>
        <v>0</v>
      </c>
    </row>
    <row r="136" spans="1:18" ht="15" customHeight="1" x14ac:dyDescent="0.3">
      <c r="A136" s="57">
        <v>122</v>
      </c>
      <c r="B136" s="98" t="str">
        <f ca="1">IFERROR(IF((VLOOKUP($E136,'Org List'!$AJ$10:$AL$188,3,FALSE))="","",(VLOOKUP($E136,'Org List'!$AJ$10:$AL$188,3,FALSE))),"")</f>
        <v>South East England Commissioning Region</v>
      </c>
      <c r="C136" s="99" t="str">
        <f ca="1">IFERROR(IF((VLOOKUP($E136,'Org List'!$AO$10:$AQ$188,3,FALSE))="","",(VLOOKUP($E136,'Org List'!$AO$10:$AQ$188,3,FALSE))),"")</f>
        <v>South East Region</v>
      </c>
      <c r="D136" s="114" t="str">
        <f ca="1">IFERROR(IF((VLOOKUP($E136,'Org List'!$AT$10:$AV$188,3,FALSE))="","",(VLOOKUP($E136,'Org List'!$AT$10:$AV$188,3,FALSE))),"")</f>
        <v>NHS England South East (Hampshire, Isle of Wight and Thames Valley)</v>
      </c>
      <c r="E136" s="98" t="str">
        <f t="shared" ca="1" si="3"/>
        <v>E10000025</v>
      </c>
      <c r="F136" s="100" t="str">
        <f ca="1">IF(E136="","",VLOOKUP(E136,'Org List'!$J$9:$K$488,2,0))</f>
        <v>Oxfordshire</v>
      </c>
      <c r="G136" s="121">
        <f ca="1">IFERROR(IF((VLOOKUP($E136,'Adj NEA Backsheet'!$D$5:$CB$183,G$9,FALSE))="","",(VLOOKUP($E136,'Adj NEA Backsheet'!$D$5:$CB$183,G$9,FALSE))),"")</f>
        <v>2353.406620627622</v>
      </c>
      <c r="H136" s="122">
        <f ca="1">IFERROR(IF((VLOOKUP($E136,'Adj NEA Backsheet'!$D$5:$CB$183,H$9,FALSE))="","",(VLOOKUP($E136,'Adj NEA Backsheet'!$D$5:$CB$183,H$9,FALSE))),"")</f>
        <v>2346.5031841482764</v>
      </c>
      <c r="I136" s="122">
        <f ca="1">IFERROR(IF((VLOOKUP($E136,'Adj NEA Backsheet'!$D$5:$CB$183,I$9,FALSE))="","",(VLOOKUP($E136,'Adj NEA Backsheet'!$D$5:$CB$183,I$9,FALSE))),"")</f>
        <v>2434.675809505773</v>
      </c>
      <c r="J136" s="123">
        <f ca="1">IFERROR(IF((VLOOKUP($E136,'Adj NEA Backsheet'!$D$5:$CB$183,J$9,FALSE))="","",(VLOOKUP($E136,'Adj NEA Backsheet'!$D$5:$CB$183,J$9,FALSE))),"")</f>
        <v>2418.4763567061482</v>
      </c>
      <c r="K136" s="121">
        <f ca="1">IFERROR(IF((VLOOKUP($E136,'Adj NEA Backsheet'!$D$5:$CB$183,K$9,FALSE))="","",(VLOOKUP($E136,'Adj NEA Backsheet'!$D$5:$CB$183,K$9,FALSE))),"")</f>
        <v>2281.9894773722121</v>
      </c>
      <c r="L136" s="122">
        <f ca="1">IFERROR(IF((VLOOKUP($E136,'Adj NEA Backsheet'!$D$5:$CB$183,L$9,FALSE))="","",(VLOOKUP($E136,'Adj NEA Backsheet'!$D$5:$CB$183,L$9,FALSE))),"")</f>
        <v>2275.9191136564305</v>
      </c>
      <c r="M136" s="122">
        <f ca="1">IFERROR(IF((VLOOKUP($E136,'Adj NEA Backsheet'!$D$5:$CB$183,M$9,FALSE))="","",(VLOOKUP($E136,'Adj NEA Backsheet'!$D$5:$CB$183,M$9,FALSE))),"")</f>
        <v>2363.7546832566659</v>
      </c>
      <c r="N136" s="124">
        <f ca="1">IFERROR(IF((VLOOKUP($E136,'Adj NEA Backsheet'!$D$5:$CB$183,N$9,FALSE))="","",(VLOOKUP($E136,'Adj NEA Backsheet'!$D$5:$CB$183,N$9,FALSE))),"")</f>
        <v>2306.4726493014205</v>
      </c>
      <c r="O136" s="175">
        <f ca="1">IFERROR(IF((VLOOKUP($E136,'Adj NEA Backsheet'!$D$5:$CB$183,O$9,FALSE))="","",(VLOOKUP($E136,'Adj NEA Backsheet'!$D$5:$CB$183,O$9,FALSE))),"")</f>
        <v>2474.9547503084668</v>
      </c>
      <c r="P136" s="123">
        <f ca="1">IFERROR(IF((VLOOKUP($E136,'Adj NEA Backsheet'!$D$5:$CB$183,P$9,FALSE))="","",(VLOOKUP($E136,'Adj NEA Backsheet'!$D$5:$CB$183,P$9,FALSE))),"")</f>
        <v>2433.3796928842225</v>
      </c>
      <c r="Q136" s="124">
        <f ca="1">IFERROR(IF((VLOOKUP($E136,'NEA Backsheet'!$D$5:$CB$183,Q$9,FALSE))="","",(VLOOKUP($E136,'NEA Backsheet'!$D$5:$CB$183,Q$9,FALSE))),"")</f>
        <v>2632.6035089238153</v>
      </c>
      <c r="R136" s="236">
        <f ca="1">IFERROR(IF((VLOOKUP($E136,'NEA Backsheet'!$D$5:$CB$183,R$9,FALSE))="","",(VLOOKUP($E136,'NEA Backsheet'!$D$5:$CB$183,R$9,FALSE))),"")</f>
        <v>0</v>
      </c>
    </row>
    <row r="137" spans="1:18" ht="15" customHeight="1" x14ac:dyDescent="0.3">
      <c r="A137" s="57">
        <v>123</v>
      </c>
      <c r="B137" s="98" t="str">
        <f ca="1">IFERROR(IF((VLOOKUP($E137,'Org List'!$AJ$10:$AL$188,3,FALSE))="","",(VLOOKUP($E137,'Org List'!$AJ$10:$AL$188,3,FALSE))),"")</f>
        <v>Midlands and East of England Commissioning Region</v>
      </c>
      <c r="C137" s="99" t="str">
        <f ca="1">IFERROR(IF((VLOOKUP($E137,'Org List'!$AO$10:$AQ$188,3,FALSE))="","",(VLOOKUP($E137,'Org List'!$AO$10:$AQ$188,3,FALSE))),"")</f>
        <v>East Region</v>
      </c>
      <c r="D137" s="114" t="str">
        <f ca="1">IFERROR(IF((VLOOKUP($E137,'Org List'!$AT$10:$AV$188,3,FALSE))="","",(VLOOKUP($E137,'Org List'!$AT$10:$AV$188,3,FALSE))),"")</f>
        <v>NHS England Midlands And East (East)</v>
      </c>
      <c r="E137" s="98" t="str">
        <f t="shared" ca="1" si="3"/>
        <v>E06000031</v>
      </c>
      <c r="F137" s="100" t="str">
        <f ca="1">IF(E137="","",VLOOKUP(E137,'Org List'!$J$9:$K$488,2,0))</f>
        <v>Peterborough</v>
      </c>
      <c r="G137" s="121">
        <f ca="1">IFERROR(IF((VLOOKUP($E137,'Adj NEA Backsheet'!$D$5:$CB$183,G$9,FALSE))="","",(VLOOKUP($E137,'Adj NEA Backsheet'!$D$5:$CB$183,G$9,FALSE))),"")</f>
        <v>2594.0774454946259</v>
      </c>
      <c r="H137" s="122">
        <f ca="1">IFERROR(IF((VLOOKUP($E137,'Adj NEA Backsheet'!$D$5:$CB$183,H$9,FALSE))="","",(VLOOKUP($E137,'Adj NEA Backsheet'!$D$5:$CB$183,H$9,FALSE))),"")</f>
        <v>2505.0653498650408</v>
      </c>
      <c r="I137" s="122">
        <f ca="1">IFERROR(IF((VLOOKUP($E137,'Adj NEA Backsheet'!$D$5:$CB$183,I$9,FALSE))="","",(VLOOKUP($E137,'Adj NEA Backsheet'!$D$5:$CB$183,I$9,FALSE))),"")</f>
        <v>2618.3823129335337</v>
      </c>
      <c r="J137" s="123">
        <f ca="1">IFERROR(IF((VLOOKUP($E137,'Adj NEA Backsheet'!$D$5:$CB$183,J$9,FALSE))="","",(VLOOKUP($E137,'Adj NEA Backsheet'!$D$5:$CB$183,J$9,FALSE))),"")</f>
        <v>2552.4691820194912</v>
      </c>
      <c r="K137" s="121">
        <f ca="1">IFERROR(IF((VLOOKUP($E137,'Adj NEA Backsheet'!$D$5:$CB$183,K$9,FALSE))="","",(VLOOKUP($E137,'Adj NEA Backsheet'!$D$5:$CB$183,K$9,FALSE))),"")</f>
        <v>2616.1898794636227</v>
      </c>
      <c r="L137" s="122">
        <f ca="1">IFERROR(IF((VLOOKUP($E137,'Adj NEA Backsheet'!$D$5:$CB$183,L$9,FALSE))="","",(VLOOKUP($E137,'Adj NEA Backsheet'!$D$5:$CB$183,L$9,FALSE))),"")</f>
        <v>2613.101587337288</v>
      </c>
      <c r="M137" s="122">
        <f ca="1">IFERROR(IF((VLOOKUP($E137,'Adj NEA Backsheet'!$D$5:$CB$183,M$9,FALSE))="","",(VLOOKUP($E137,'Adj NEA Backsheet'!$D$5:$CB$183,M$9,FALSE))),"")</f>
        <v>2722.5719664611956</v>
      </c>
      <c r="N137" s="124">
        <f ca="1">IFERROR(IF((VLOOKUP($E137,'Adj NEA Backsheet'!$D$5:$CB$183,N$9,FALSE))="","",(VLOOKUP($E137,'Adj NEA Backsheet'!$D$5:$CB$183,N$9,FALSE))),"")</f>
        <v>2641.3929255495054</v>
      </c>
      <c r="O137" s="175">
        <f ca="1">IFERROR(IF((VLOOKUP($E137,'Adj NEA Backsheet'!$D$5:$CB$183,O$9,FALSE))="","",(VLOOKUP($E137,'Adj NEA Backsheet'!$D$5:$CB$183,O$9,FALSE))),"")</f>
        <v>2616.8863765303263</v>
      </c>
      <c r="P137" s="123">
        <f ca="1">IFERROR(IF((VLOOKUP($E137,'Adj NEA Backsheet'!$D$5:$CB$183,P$9,FALSE))="","",(VLOOKUP($E137,'Adj NEA Backsheet'!$D$5:$CB$183,P$9,FALSE))),"")</f>
        <v>2597.9297540890898</v>
      </c>
      <c r="Q137" s="124">
        <f ca="1">IFERROR(IF((VLOOKUP($E137,'NEA Backsheet'!$D$5:$CB$183,Q$9,FALSE))="","",(VLOOKUP($E137,'NEA Backsheet'!$D$5:$CB$183,Q$9,FALSE))),"")</f>
        <v>2766.072392986704</v>
      </c>
      <c r="R137" s="236">
        <f ca="1">IFERROR(IF((VLOOKUP($E137,'NEA Backsheet'!$D$5:$CB$183,R$9,FALSE))="","",(VLOOKUP($E137,'NEA Backsheet'!$D$5:$CB$183,R$9,FALSE))),"")</f>
        <v>0</v>
      </c>
    </row>
    <row r="138" spans="1:18" ht="15" customHeight="1" x14ac:dyDescent="0.3">
      <c r="A138" s="57">
        <v>124</v>
      </c>
      <c r="B138" s="98" t="str">
        <f ca="1">IFERROR(IF((VLOOKUP($E138,'Org List'!$AJ$10:$AL$188,3,FALSE))="","",(VLOOKUP($E138,'Org List'!$AJ$10:$AL$188,3,FALSE))),"")</f>
        <v>South West England Commissioning Region</v>
      </c>
      <c r="C138" s="99" t="str">
        <f ca="1">IFERROR(IF((VLOOKUP($E138,'Org List'!$AO$10:$AQ$188,3,FALSE))="","",(VLOOKUP($E138,'Org List'!$AO$10:$AQ$188,3,FALSE))),"")</f>
        <v>South West Region</v>
      </c>
      <c r="D138" s="114" t="str">
        <f ca="1">IFERROR(IF((VLOOKUP($E138,'Org List'!$AT$10:$AV$188,3,FALSE))="","",(VLOOKUP($E138,'Org List'!$AT$10:$AV$188,3,FALSE))),"")</f>
        <v>NHS England South West (South West South)</v>
      </c>
      <c r="E138" s="98" t="str">
        <f t="shared" ca="1" si="3"/>
        <v>E06000026</v>
      </c>
      <c r="F138" s="100" t="str">
        <f ca="1">IF(E138="","",VLOOKUP(E138,'Org List'!$J$9:$K$488,2,0))</f>
        <v>Plymouth</v>
      </c>
      <c r="G138" s="121">
        <f ca="1">IFERROR(IF((VLOOKUP($E138,'Adj NEA Backsheet'!$D$5:$CB$183,G$9,FALSE))="","",(VLOOKUP($E138,'Adj NEA Backsheet'!$D$5:$CB$183,G$9,FALSE))),"")</f>
        <v>2541.8531739070513</v>
      </c>
      <c r="H138" s="122">
        <f ca="1">IFERROR(IF((VLOOKUP($E138,'Adj NEA Backsheet'!$D$5:$CB$183,H$9,FALSE))="","",(VLOOKUP($E138,'Adj NEA Backsheet'!$D$5:$CB$183,H$9,FALSE))),"")</f>
        <v>2530.0352244150877</v>
      </c>
      <c r="I138" s="122">
        <f ca="1">IFERROR(IF((VLOOKUP($E138,'Adj NEA Backsheet'!$D$5:$CB$183,I$9,FALSE))="","",(VLOOKUP($E138,'Adj NEA Backsheet'!$D$5:$CB$183,I$9,FALSE))),"")</f>
        <v>2732.5970876698689</v>
      </c>
      <c r="J138" s="123">
        <f ca="1">IFERROR(IF((VLOOKUP($E138,'Adj NEA Backsheet'!$D$5:$CB$183,J$9,FALSE))="","",(VLOOKUP($E138,'Adj NEA Backsheet'!$D$5:$CB$183,J$9,FALSE))),"")</f>
        <v>2642.6191093517396</v>
      </c>
      <c r="K138" s="121">
        <f ca="1">IFERROR(IF((VLOOKUP($E138,'Adj NEA Backsheet'!$D$5:$CB$183,K$9,FALSE))="","",(VLOOKUP($E138,'Adj NEA Backsheet'!$D$5:$CB$183,K$9,FALSE))),"")</f>
        <v>2608.754882778811</v>
      </c>
      <c r="L138" s="122">
        <f ca="1">IFERROR(IF((VLOOKUP($E138,'Adj NEA Backsheet'!$D$5:$CB$183,L$9,FALSE))="","",(VLOOKUP($E138,'Adj NEA Backsheet'!$D$5:$CB$183,L$9,FALSE))),"")</f>
        <v>2589.2939473781344</v>
      </c>
      <c r="M138" s="122">
        <f ca="1">IFERROR(IF((VLOOKUP($E138,'Adj NEA Backsheet'!$D$5:$CB$183,M$9,FALSE))="","",(VLOOKUP($E138,'Adj NEA Backsheet'!$D$5:$CB$183,M$9,FALSE))),"")</f>
        <v>2739.8138375675467</v>
      </c>
      <c r="N138" s="124">
        <f ca="1">IFERROR(IF((VLOOKUP($E138,'Adj NEA Backsheet'!$D$5:$CB$183,N$9,FALSE))="","",(VLOOKUP($E138,'Adj NEA Backsheet'!$D$5:$CB$183,N$9,FALSE))),"")</f>
        <v>2711.4127144279651</v>
      </c>
      <c r="O138" s="175">
        <f ca="1">IFERROR(IF((VLOOKUP($E138,'Adj NEA Backsheet'!$D$5:$CB$183,O$9,FALSE))="","",(VLOOKUP($E138,'Adj NEA Backsheet'!$D$5:$CB$183,O$9,FALSE))),"")</f>
        <v>2630.414793930976</v>
      </c>
      <c r="P138" s="123">
        <f ca="1">IFERROR(IF((VLOOKUP($E138,'Adj NEA Backsheet'!$D$5:$CB$183,P$9,FALSE))="","",(VLOOKUP($E138,'Adj NEA Backsheet'!$D$5:$CB$183,P$9,FALSE))),"")</f>
        <v>2532.3404754145727</v>
      </c>
      <c r="Q138" s="124">
        <f ca="1">IFERROR(IF((VLOOKUP($E138,'NEA Backsheet'!$D$5:$CB$183,Q$9,FALSE))="","",(VLOOKUP($E138,'NEA Backsheet'!$D$5:$CB$183,Q$9,FALSE))),"")</f>
        <v>2782.1441207837074</v>
      </c>
      <c r="R138" s="236">
        <f ca="1">IFERROR(IF((VLOOKUP($E138,'NEA Backsheet'!$D$5:$CB$183,R$9,FALSE))="","",(VLOOKUP($E138,'NEA Backsheet'!$D$5:$CB$183,R$9,FALSE))),"")</f>
        <v>0</v>
      </c>
    </row>
    <row r="139" spans="1:18" ht="15" customHeight="1" x14ac:dyDescent="0.3">
      <c r="A139" s="57">
        <v>125</v>
      </c>
      <c r="B139" s="98" t="str">
        <f ca="1">IFERROR(IF((VLOOKUP($E139,'Org List'!$AJ$10:$AL$188,3,FALSE))="","",(VLOOKUP($E139,'Org List'!$AJ$10:$AL$188,3,FALSE))),"")</f>
        <v>South East England Commissioning Region</v>
      </c>
      <c r="C139" s="99" t="str">
        <f ca="1">IFERROR(IF((VLOOKUP($E139,'Org List'!$AO$10:$AQ$188,3,FALSE))="","",(VLOOKUP($E139,'Org List'!$AO$10:$AQ$188,3,FALSE))),"")</f>
        <v>South East Region</v>
      </c>
      <c r="D139" s="114" t="str">
        <f ca="1">IFERROR(IF((VLOOKUP($E139,'Org List'!$AT$10:$AV$188,3,FALSE))="","",(VLOOKUP($E139,'Org List'!$AT$10:$AV$188,3,FALSE))),"")</f>
        <v>NHS England South East (Hampshire, Isle of Wight and Thames Valley)</v>
      </c>
      <c r="E139" s="98" t="str">
        <f t="shared" ca="1" si="3"/>
        <v>E06000044</v>
      </c>
      <c r="F139" s="100" t="str">
        <f ca="1">IF(E139="","",VLOOKUP(E139,'Org List'!$J$9:$K$488,2,0))</f>
        <v>Portsmouth</v>
      </c>
      <c r="G139" s="121">
        <f ca="1">IFERROR(IF((VLOOKUP($E139,'Adj NEA Backsheet'!$D$5:$CB$183,G$9,FALSE))="","",(VLOOKUP($E139,'Adj NEA Backsheet'!$D$5:$CB$183,G$9,FALSE))),"")</f>
        <v>2196.2239582117763</v>
      </c>
      <c r="H139" s="122">
        <f ca="1">IFERROR(IF((VLOOKUP($E139,'Adj NEA Backsheet'!$D$5:$CB$183,H$9,FALSE))="","",(VLOOKUP($E139,'Adj NEA Backsheet'!$D$5:$CB$183,H$9,FALSE))),"")</f>
        <v>2186.4333550961528</v>
      </c>
      <c r="I139" s="122">
        <f ca="1">IFERROR(IF((VLOOKUP($E139,'Adj NEA Backsheet'!$D$5:$CB$183,I$9,FALSE))="","",(VLOOKUP($E139,'Adj NEA Backsheet'!$D$5:$CB$183,I$9,FALSE))),"")</f>
        <v>2274.7057320116178</v>
      </c>
      <c r="J139" s="123">
        <f ca="1">IFERROR(IF((VLOOKUP($E139,'Adj NEA Backsheet'!$D$5:$CB$183,J$9,FALSE))="","",(VLOOKUP($E139,'Adj NEA Backsheet'!$D$5:$CB$183,J$9,FALSE))),"")</f>
        <v>2182.0825851906657</v>
      </c>
      <c r="K139" s="121">
        <f ca="1">IFERROR(IF((VLOOKUP($E139,'Adj NEA Backsheet'!$D$5:$CB$183,K$9,FALSE))="","",(VLOOKUP($E139,'Adj NEA Backsheet'!$D$5:$CB$183,K$9,FALSE))),"")</f>
        <v>2217.8279969093055</v>
      </c>
      <c r="L139" s="122">
        <f ca="1">IFERROR(IF((VLOOKUP($E139,'Adj NEA Backsheet'!$D$5:$CB$183,L$9,FALSE))="","",(VLOOKUP($E139,'Adj NEA Backsheet'!$D$5:$CB$183,L$9,FALSE))),"")</f>
        <v>2242.1420722040348</v>
      </c>
      <c r="M139" s="122">
        <f ca="1">IFERROR(IF((VLOOKUP($E139,'Adj NEA Backsheet'!$D$5:$CB$183,M$9,FALSE))="","",(VLOOKUP($E139,'Adj NEA Backsheet'!$D$5:$CB$183,M$9,FALSE))),"")</f>
        <v>2242.1420722040348</v>
      </c>
      <c r="N139" s="124">
        <f ca="1">IFERROR(IF((VLOOKUP($E139,'Adj NEA Backsheet'!$D$5:$CB$183,N$9,FALSE))="","",(VLOOKUP($E139,'Adj NEA Backsheet'!$D$5:$CB$183,N$9,FALSE))),"")</f>
        <v>2183.0011531186979</v>
      </c>
      <c r="O139" s="175">
        <f ca="1">IFERROR(IF((VLOOKUP($E139,'Adj NEA Backsheet'!$D$5:$CB$183,O$9,FALSE))="","",(VLOOKUP($E139,'Adj NEA Backsheet'!$D$5:$CB$183,O$9,FALSE))),"")</f>
        <v>2439.2715950150405</v>
      </c>
      <c r="P139" s="123">
        <f ca="1">IFERROR(IF((VLOOKUP($E139,'Adj NEA Backsheet'!$D$5:$CB$183,P$9,FALSE))="","",(VLOOKUP($E139,'Adj NEA Backsheet'!$D$5:$CB$183,P$9,FALSE))),"")</f>
        <v>2356.0883839287044</v>
      </c>
      <c r="Q139" s="124">
        <f ca="1">IFERROR(IF((VLOOKUP($E139,'NEA Backsheet'!$D$5:$CB$183,Q$9,FALSE))="","",(VLOOKUP($E139,'NEA Backsheet'!$D$5:$CB$183,Q$9,FALSE))),"")</f>
        <v>2480.5067467765043</v>
      </c>
      <c r="R139" s="236">
        <f ca="1">IFERROR(IF((VLOOKUP($E139,'NEA Backsheet'!$D$5:$CB$183,R$9,FALSE))="","",(VLOOKUP($E139,'NEA Backsheet'!$D$5:$CB$183,R$9,FALSE))),"")</f>
        <v>0</v>
      </c>
    </row>
    <row r="140" spans="1:18" ht="15" customHeight="1" x14ac:dyDescent="0.3">
      <c r="A140" s="57">
        <v>126</v>
      </c>
      <c r="B140" s="98" t="str">
        <f ca="1">IFERROR(IF((VLOOKUP($E140,'Org List'!$AJ$10:$AL$188,3,FALSE))="","",(VLOOKUP($E140,'Org List'!$AJ$10:$AL$188,3,FALSE))),"")</f>
        <v>South East England Commissioning Region</v>
      </c>
      <c r="C140" s="99" t="str">
        <f ca="1">IFERROR(IF((VLOOKUP($E140,'Org List'!$AO$10:$AQ$188,3,FALSE))="","",(VLOOKUP($E140,'Org List'!$AO$10:$AQ$188,3,FALSE))),"")</f>
        <v>South East Region</v>
      </c>
      <c r="D140" s="114" t="str">
        <f ca="1">IFERROR(IF((VLOOKUP($E140,'Org List'!$AT$10:$AV$188,3,FALSE))="","",(VLOOKUP($E140,'Org List'!$AT$10:$AV$188,3,FALSE))),"")</f>
        <v>NHS England South East (Hampshire, Isle of Wight and Thames Valley)</v>
      </c>
      <c r="E140" s="98" t="str">
        <f t="shared" ca="1" si="3"/>
        <v>E06000038</v>
      </c>
      <c r="F140" s="100" t="str">
        <f ca="1">IF(E140="","",VLOOKUP(E140,'Org List'!$J$9:$K$488,2,0))</f>
        <v>Reading</v>
      </c>
      <c r="G140" s="121">
        <f ca="1">IFERROR(IF((VLOOKUP($E140,'Adj NEA Backsheet'!$D$5:$CB$183,G$9,FALSE))="","",(VLOOKUP($E140,'Adj NEA Backsheet'!$D$5:$CB$183,G$9,FALSE))),"")</f>
        <v>2391.463888754</v>
      </c>
      <c r="H140" s="122">
        <f ca="1">IFERROR(IF((VLOOKUP($E140,'Adj NEA Backsheet'!$D$5:$CB$183,H$9,FALSE))="","",(VLOOKUP($E140,'Adj NEA Backsheet'!$D$5:$CB$183,H$9,FALSE))),"")</f>
        <v>2386.2089595761886</v>
      </c>
      <c r="I140" s="122">
        <f ca="1">IFERROR(IF((VLOOKUP($E140,'Adj NEA Backsheet'!$D$5:$CB$183,I$9,FALSE))="","",(VLOOKUP($E140,'Adj NEA Backsheet'!$D$5:$CB$183,I$9,FALSE))),"")</f>
        <v>2491.9763819432092</v>
      </c>
      <c r="J140" s="123">
        <f ca="1">IFERROR(IF((VLOOKUP($E140,'Adj NEA Backsheet'!$D$5:$CB$183,J$9,FALSE))="","",(VLOOKUP($E140,'Adj NEA Backsheet'!$D$5:$CB$183,J$9,FALSE))),"")</f>
        <v>2437.7930016069986</v>
      </c>
      <c r="K140" s="121">
        <f ca="1">IFERROR(IF((VLOOKUP($E140,'Adj NEA Backsheet'!$D$5:$CB$183,K$9,FALSE))="","",(VLOOKUP($E140,'Adj NEA Backsheet'!$D$5:$CB$183,K$9,FALSE))),"")</f>
        <v>2394.5373201321936</v>
      </c>
      <c r="L140" s="122">
        <f ca="1">IFERROR(IF((VLOOKUP($E140,'Adj NEA Backsheet'!$D$5:$CB$183,L$9,FALSE))="","",(VLOOKUP($E140,'Adj NEA Backsheet'!$D$5:$CB$183,L$9,FALSE))),"")</f>
        <v>2418.6593318114105</v>
      </c>
      <c r="M140" s="122">
        <f ca="1">IFERROR(IF((VLOOKUP($E140,'Adj NEA Backsheet'!$D$5:$CB$183,M$9,FALSE))="","",(VLOOKUP($E140,'Adj NEA Backsheet'!$D$5:$CB$183,M$9,FALSE))),"")</f>
        <v>2509.0529382159539</v>
      </c>
      <c r="N140" s="124">
        <f ca="1">IFERROR(IF((VLOOKUP($E140,'Adj NEA Backsheet'!$D$5:$CB$183,N$9,FALSE))="","",(VLOOKUP($E140,'Adj NEA Backsheet'!$D$5:$CB$183,N$9,FALSE))),"")</f>
        <v>2420.4665039643805</v>
      </c>
      <c r="O140" s="175">
        <f ca="1">IFERROR(IF((VLOOKUP($E140,'Adj NEA Backsheet'!$D$5:$CB$183,O$9,FALSE))="","",(VLOOKUP($E140,'Adj NEA Backsheet'!$D$5:$CB$183,O$9,FALSE))),"")</f>
        <v>2422.3294687771036</v>
      </c>
      <c r="P140" s="123">
        <f ca="1">IFERROR(IF((VLOOKUP($E140,'Adj NEA Backsheet'!$D$5:$CB$183,P$9,FALSE))="","",(VLOOKUP($E140,'Adj NEA Backsheet'!$D$5:$CB$183,P$9,FALSE))),"")</f>
        <v>2405.3817318031365</v>
      </c>
      <c r="Q140" s="124">
        <f ca="1">IFERROR(IF((VLOOKUP($E140,'NEA Backsheet'!$D$5:$CB$183,Q$9,FALSE))="","",(VLOOKUP($E140,'NEA Backsheet'!$D$5:$CB$183,Q$9,FALSE))),"")</f>
        <v>2596.593992626375</v>
      </c>
      <c r="R140" s="236">
        <f ca="1">IFERROR(IF((VLOOKUP($E140,'NEA Backsheet'!$D$5:$CB$183,R$9,FALSE))="","",(VLOOKUP($E140,'NEA Backsheet'!$D$5:$CB$183,R$9,FALSE))),"")</f>
        <v>0</v>
      </c>
    </row>
    <row r="141" spans="1:18" ht="15" customHeight="1" x14ac:dyDescent="0.3">
      <c r="A141" s="57">
        <v>127</v>
      </c>
      <c r="B141" s="98" t="str">
        <f ca="1">IFERROR(IF((VLOOKUP($E141,'Org List'!$AJ$10:$AL$188,3,FALSE))="","",(VLOOKUP($E141,'Org List'!$AJ$10:$AL$188,3,FALSE))),"")</f>
        <v>London Commissioning Region</v>
      </c>
      <c r="C141" s="99" t="str">
        <f ca="1">IFERROR(IF((VLOOKUP($E141,'Org List'!$AO$10:$AQ$188,3,FALSE))="","",(VLOOKUP($E141,'Org List'!$AO$10:$AQ$188,3,FALSE))),"")</f>
        <v>London Region</v>
      </c>
      <c r="D141" s="114" t="str">
        <f ca="1">IFERROR(IF((VLOOKUP($E141,'Org List'!$AT$10:$AV$188,3,FALSE))="","",(VLOOKUP($E141,'Org List'!$AT$10:$AV$188,3,FALSE))),"")</f>
        <v>NHS England London</v>
      </c>
      <c r="E141" s="98" t="str">
        <f t="shared" ca="1" si="3"/>
        <v>E09000026</v>
      </c>
      <c r="F141" s="100" t="str">
        <f ca="1">IF(E141="","",VLOOKUP(E141,'Org List'!$J$9:$K$488,2,0))</f>
        <v>Redbridge</v>
      </c>
      <c r="G141" s="121">
        <f ca="1">IFERROR(IF((VLOOKUP($E141,'Adj NEA Backsheet'!$D$5:$CB$183,G$9,FALSE))="","",(VLOOKUP($E141,'Adj NEA Backsheet'!$D$5:$CB$183,G$9,FALSE))),"")</f>
        <v>2088.5867337283535</v>
      </c>
      <c r="H141" s="122">
        <f ca="1">IFERROR(IF((VLOOKUP($E141,'Adj NEA Backsheet'!$D$5:$CB$183,H$9,FALSE))="","",(VLOOKUP($E141,'Adj NEA Backsheet'!$D$5:$CB$183,H$9,FALSE))),"")</f>
        <v>2148.6496639652814</v>
      </c>
      <c r="I141" s="122">
        <f ca="1">IFERROR(IF((VLOOKUP($E141,'Adj NEA Backsheet'!$D$5:$CB$183,I$9,FALSE))="","",(VLOOKUP($E141,'Adj NEA Backsheet'!$D$5:$CB$183,I$9,FALSE))),"")</f>
        <v>2252.7601382586527</v>
      </c>
      <c r="J141" s="123">
        <f ca="1">IFERROR(IF((VLOOKUP($E141,'Adj NEA Backsheet'!$D$5:$CB$183,J$9,FALSE))="","",(VLOOKUP($E141,'Adj NEA Backsheet'!$D$5:$CB$183,J$9,FALSE))),"")</f>
        <v>2223.0541465571832</v>
      </c>
      <c r="K141" s="121">
        <f ca="1">IFERROR(IF((VLOOKUP($E141,'Adj NEA Backsheet'!$D$5:$CB$183,K$9,FALSE))="","",(VLOOKUP($E141,'Adj NEA Backsheet'!$D$5:$CB$183,K$9,FALSE))),"")</f>
        <v>2179.6296949236166</v>
      </c>
      <c r="L141" s="122">
        <f ca="1">IFERROR(IF((VLOOKUP($E141,'Adj NEA Backsheet'!$D$5:$CB$183,L$9,FALSE))="","",(VLOOKUP($E141,'Adj NEA Backsheet'!$D$5:$CB$183,L$9,FALSE))),"")</f>
        <v>2203.8660894825125</v>
      </c>
      <c r="M141" s="122">
        <f ca="1">IFERROR(IF((VLOOKUP($E141,'Adj NEA Backsheet'!$D$5:$CB$183,M$9,FALSE))="","",(VLOOKUP($E141,'Adj NEA Backsheet'!$D$5:$CB$183,M$9,FALSE))),"")</f>
        <v>2209.034018293904</v>
      </c>
      <c r="N141" s="124">
        <f ca="1">IFERROR(IF((VLOOKUP($E141,'Adj NEA Backsheet'!$D$5:$CB$183,N$9,FALSE))="","",(VLOOKUP($E141,'Adj NEA Backsheet'!$D$5:$CB$183,N$9,FALSE))),"")</f>
        <v>2136.9862600602178</v>
      </c>
      <c r="O141" s="175">
        <f ca="1">IFERROR(IF((VLOOKUP($E141,'Adj NEA Backsheet'!$D$5:$CB$183,O$9,FALSE))="","",(VLOOKUP($E141,'Adj NEA Backsheet'!$D$5:$CB$183,O$9,FALSE))),"")</f>
        <v>2281.2390588925609</v>
      </c>
      <c r="P141" s="123">
        <f ca="1">IFERROR(IF((VLOOKUP($E141,'Adj NEA Backsheet'!$D$5:$CB$183,P$9,FALSE))="","",(VLOOKUP($E141,'Adj NEA Backsheet'!$D$5:$CB$183,P$9,FALSE))),"")</f>
        <v>2203.4084938174137</v>
      </c>
      <c r="Q141" s="124">
        <f ca="1">IFERROR(IF((VLOOKUP($E141,'NEA Backsheet'!$D$5:$CB$183,Q$9,FALSE))="","",(VLOOKUP($E141,'NEA Backsheet'!$D$5:$CB$183,Q$9,FALSE))),"")</f>
        <v>2341.6333852901794</v>
      </c>
      <c r="R141" s="236">
        <f ca="1">IFERROR(IF((VLOOKUP($E141,'NEA Backsheet'!$D$5:$CB$183,R$9,FALSE))="","",(VLOOKUP($E141,'NEA Backsheet'!$D$5:$CB$183,R$9,FALSE))),"")</f>
        <v>0</v>
      </c>
    </row>
    <row r="142" spans="1:18" ht="15" customHeight="1" x14ac:dyDescent="0.3">
      <c r="A142" s="57">
        <v>128</v>
      </c>
      <c r="B142" s="98" t="str">
        <f ca="1">IFERROR(IF((VLOOKUP($E142,'Org List'!$AJ$10:$AL$188,3,FALSE))="","",(VLOOKUP($E142,'Org List'!$AJ$10:$AL$188,3,FALSE))),"")</f>
        <v>North of England Commissioning Region</v>
      </c>
      <c r="C142" s="99" t="str">
        <f ca="1">IFERROR(IF((VLOOKUP($E142,'Org List'!$AO$10:$AQ$188,3,FALSE))="","",(VLOOKUP($E142,'Org List'!$AO$10:$AQ$188,3,FALSE))),"")</f>
        <v>North East Region</v>
      </c>
      <c r="D142" s="114" t="str">
        <f ca="1">IFERROR(IF((VLOOKUP($E142,'Org List'!$AT$10:$AV$188,3,FALSE))="","",(VLOOKUP($E142,'Org List'!$AT$10:$AV$188,3,FALSE))),"")</f>
        <v>NHS England North (Cumbria And North East)</v>
      </c>
      <c r="E142" s="98" t="str">
        <f t="shared" ref="E142:E173" ca="1" si="4">IF($A142&gt;$U$5-1,"",INDIRECT("'Comms by AT'!D"&amp;$A142+$U$4))</f>
        <v>E06000003</v>
      </c>
      <c r="F142" s="100" t="str">
        <f ca="1">IF(E142="","",VLOOKUP(E142,'Org List'!$J$9:$K$488,2,0))</f>
        <v>Redcar and Cleveland</v>
      </c>
      <c r="G142" s="121">
        <f ca="1">IFERROR(IF((VLOOKUP($E142,'Adj NEA Backsheet'!$D$5:$CB$183,G$9,FALSE))="","",(VLOOKUP($E142,'Adj NEA Backsheet'!$D$5:$CB$183,G$9,FALSE))),"")</f>
        <v>3000.9973268739477</v>
      </c>
      <c r="H142" s="122">
        <f ca="1">IFERROR(IF((VLOOKUP($E142,'Adj NEA Backsheet'!$D$5:$CB$183,H$9,FALSE))="","",(VLOOKUP($E142,'Adj NEA Backsheet'!$D$5:$CB$183,H$9,FALSE))),"")</f>
        <v>3068.2097780699519</v>
      </c>
      <c r="I142" s="122">
        <f ca="1">IFERROR(IF((VLOOKUP($E142,'Adj NEA Backsheet'!$D$5:$CB$183,I$9,FALSE))="","",(VLOOKUP($E142,'Adj NEA Backsheet'!$D$5:$CB$183,I$9,FALSE))),"")</f>
        <v>3275.5586637661245</v>
      </c>
      <c r="J142" s="123">
        <f ca="1">IFERROR(IF((VLOOKUP($E142,'Adj NEA Backsheet'!$D$5:$CB$183,J$9,FALSE))="","",(VLOOKUP($E142,'Adj NEA Backsheet'!$D$5:$CB$183,J$9,FALSE))),"")</f>
        <v>3242.5230446478054</v>
      </c>
      <c r="K142" s="121">
        <f ca="1">IFERROR(IF((VLOOKUP($E142,'Adj NEA Backsheet'!$D$5:$CB$183,K$9,FALSE))="","",(VLOOKUP($E142,'Adj NEA Backsheet'!$D$5:$CB$183,K$9,FALSE))),"")</f>
        <v>3193.9397652201019</v>
      </c>
      <c r="L142" s="122">
        <f ca="1">IFERROR(IF((VLOOKUP($E142,'Adj NEA Backsheet'!$D$5:$CB$183,L$9,FALSE))="","",(VLOOKUP($E142,'Adj NEA Backsheet'!$D$5:$CB$183,L$9,FALSE))),"")</f>
        <v>3134.4471024230902</v>
      </c>
      <c r="M142" s="122">
        <f ca="1">IFERROR(IF((VLOOKUP($E142,'Adj NEA Backsheet'!$D$5:$CB$183,M$9,FALSE))="","",(VLOOKUP($E142,'Adj NEA Backsheet'!$D$5:$CB$183,M$9,FALSE))),"")</f>
        <v>3233.9658656130205</v>
      </c>
      <c r="N142" s="124">
        <f ca="1">IFERROR(IF((VLOOKUP($E142,'Adj NEA Backsheet'!$D$5:$CB$183,N$9,FALSE))="","",(VLOOKUP($E142,'Adj NEA Backsheet'!$D$5:$CB$183,N$9,FALSE))),"")</f>
        <v>3183.5267700217987</v>
      </c>
      <c r="O142" s="175">
        <f ca="1">IFERROR(IF((VLOOKUP($E142,'Adj NEA Backsheet'!$D$5:$CB$183,O$9,FALSE))="","",(VLOOKUP($E142,'Adj NEA Backsheet'!$D$5:$CB$183,O$9,FALSE))),"")</f>
        <v>3259.6136879138639</v>
      </c>
      <c r="P142" s="123">
        <f ca="1">IFERROR(IF((VLOOKUP($E142,'Adj NEA Backsheet'!$D$5:$CB$183,P$9,FALSE))="","",(VLOOKUP($E142,'Adj NEA Backsheet'!$D$5:$CB$183,P$9,FALSE))),"")</f>
        <v>3232.0147183150634</v>
      </c>
      <c r="Q142" s="124">
        <f ca="1">IFERROR(IF((VLOOKUP($E142,'NEA Backsheet'!$D$5:$CB$183,Q$9,FALSE))="","",(VLOOKUP($E142,'NEA Backsheet'!$D$5:$CB$183,Q$9,FALSE))),"")</f>
        <v>3441.0096444485339</v>
      </c>
      <c r="R142" s="236">
        <f ca="1">IFERROR(IF((VLOOKUP($E142,'NEA Backsheet'!$D$5:$CB$183,R$9,FALSE))="","",(VLOOKUP($E142,'NEA Backsheet'!$D$5:$CB$183,R$9,FALSE))),"")</f>
        <v>0</v>
      </c>
    </row>
    <row r="143" spans="1:18" ht="15" customHeight="1" x14ac:dyDescent="0.3">
      <c r="A143" s="57">
        <v>129</v>
      </c>
      <c r="B143" s="98" t="str">
        <f ca="1">IFERROR(IF((VLOOKUP($E143,'Org List'!$AJ$10:$AL$188,3,FALSE))="","",(VLOOKUP($E143,'Org List'!$AJ$10:$AL$188,3,FALSE))),"")</f>
        <v>London Commissioning Region</v>
      </c>
      <c r="C143" s="99" t="str">
        <f ca="1">IFERROR(IF((VLOOKUP($E143,'Org List'!$AO$10:$AQ$188,3,FALSE))="","",(VLOOKUP($E143,'Org List'!$AO$10:$AQ$188,3,FALSE))),"")</f>
        <v>London Region</v>
      </c>
      <c r="D143" s="114" t="str">
        <f ca="1">IFERROR(IF((VLOOKUP($E143,'Org List'!$AT$10:$AV$188,3,FALSE))="","",(VLOOKUP($E143,'Org List'!$AT$10:$AV$188,3,FALSE))),"")</f>
        <v>NHS England London</v>
      </c>
      <c r="E143" s="98" t="str">
        <f t="shared" ca="1" si="4"/>
        <v>E09000027</v>
      </c>
      <c r="F143" s="100" t="str">
        <f ca="1">IF(E143="","",VLOOKUP(E143,'Org List'!$J$9:$K$488,2,0))</f>
        <v>Richmond upon Thames</v>
      </c>
      <c r="G143" s="121">
        <f ca="1">IFERROR(IF((VLOOKUP($E143,'Adj NEA Backsheet'!$D$5:$CB$183,G$9,FALSE))="","",(VLOOKUP($E143,'Adj NEA Backsheet'!$D$5:$CB$183,G$9,FALSE))),"")</f>
        <v>2330.7299857885546</v>
      </c>
      <c r="H143" s="122">
        <f ca="1">IFERROR(IF((VLOOKUP($E143,'Adj NEA Backsheet'!$D$5:$CB$183,H$9,FALSE))="","",(VLOOKUP($E143,'Adj NEA Backsheet'!$D$5:$CB$183,H$9,FALSE))),"")</f>
        <v>2307.0730917040146</v>
      </c>
      <c r="I143" s="122">
        <f ca="1">IFERROR(IF((VLOOKUP($E143,'Adj NEA Backsheet'!$D$5:$CB$183,I$9,FALSE))="","",(VLOOKUP($E143,'Adj NEA Backsheet'!$D$5:$CB$183,I$9,FALSE))),"")</f>
        <v>2385.6125798283038</v>
      </c>
      <c r="J143" s="123">
        <f ca="1">IFERROR(IF((VLOOKUP($E143,'Adj NEA Backsheet'!$D$5:$CB$183,J$9,FALSE))="","",(VLOOKUP($E143,'Adj NEA Backsheet'!$D$5:$CB$183,J$9,FALSE))),"")</f>
        <v>2297.9007825151903</v>
      </c>
      <c r="K143" s="121">
        <f ca="1">IFERROR(IF((VLOOKUP($E143,'Adj NEA Backsheet'!$D$5:$CB$183,K$9,FALSE))="","",(VLOOKUP($E143,'Adj NEA Backsheet'!$D$5:$CB$183,K$9,FALSE))),"")</f>
        <v>2375.0093041798932</v>
      </c>
      <c r="L143" s="122">
        <f ca="1">IFERROR(IF((VLOOKUP($E143,'Adj NEA Backsheet'!$D$5:$CB$183,L$9,FALSE))="","",(VLOOKUP($E143,'Adj NEA Backsheet'!$D$5:$CB$183,L$9,FALSE))),"")</f>
        <v>2393.2062305384252</v>
      </c>
      <c r="M143" s="122">
        <f ca="1">IFERROR(IF((VLOOKUP($E143,'Adj NEA Backsheet'!$D$5:$CB$183,M$9,FALSE))="","",(VLOOKUP($E143,'Adj NEA Backsheet'!$D$5:$CB$183,M$9,FALSE))),"")</f>
        <v>2408.2526642205398</v>
      </c>
      <c r="N143" s="124">
        <f ca="1">IFERROR(IF((VLOOKUP($E143,'Adj NEA Backsheet'!$D$5:$CB$183,N$9,FALSE))="","",(VLOOKUP($E143,'Adj NEA Backsheet'!$D$5:$CB$183,N$9,FALSE))),"")</f>
        <v>2334.2914755042675</v>
      </c>
      <c r="O143" s="175">
        <f ca="1">IFERROR(IF((VLOOKUP($E143,'Adj NEA Backsheet'!$D$5:$CB$183,O$9,FALSE))="","",(VLOOKUP($E143,'Adj NEA Backsheet'!$D$5:$CB$183,O$9,FALSE))),"")</f>
        <v>2348.1240795464887</v>
      </c>
      <c r="P143" s="123">
        <f ca="1">IFERROR(IF((VLOOKUP($E143,'Adj NEA Backsheet'!$D$5:$CB$183,P$9,FALSE))="","",(VLOOKUP($E143,'Adj NEA Backsheet'!$D$5:$CB$183,P$9,FALSE))),"")</f>
        <v>2371.198467930074</v>
      </c>
      <c r="Q143" s="124">
        <f ca="1">IFERROR(IF((VLOOKUP($E143,'NEA Backsheet'!$D$5:$CB$183,Q$9,FALSE))="","",(VLOOKUP($E143,'NEA Backsheet'!$D$5:$CB$183,Q$9,FALSE))),"")</f>
        <v>2478.0132872336881</v>
      </c>
      <c r="R143" s="236">
        <f ca="1">IFERROR(IF((VLOOKUP($E143,'NEA Backsheet'!$D$5:$CB$183,R$9,FALSE))="","",(VLOOKUP($E143,'NEA Backsheet'!$D$5:$CB$183,R$9,FALSE))),"")</f>
        <v>0</v>
      </c>
    </row>
    <row r="144" spans="1:18" ht="15" customHeight="1" x14ac:dyDescent="0.3">
      <c r="A144" s="57">
        <v>130</v>
      </c>
      <c r="B144" s="98" t="str">
        <f ca="1">IFERROR(IF((VLOOKUP($E144,'Org List'!$AJ$10:$AL$188,3,FALSE))="","",(VLOOKUP($E144,'Org List'!$AJ$10:$AL$188,3,FALSE))),"")</f>
        <v>North of England Commissioning Region</v>
      </c>
      <c r="C144" s="99" t="str">
        <f ca="1">IFERROR(IF((VLOOKUP($E144,'Org List'!$AO$10:$AQ$188,3,FALSE))="","",(VLOOKUP($E144,'Org List'!$AO$10:$AQ$188,3,FALSE))),"")</f>
        <v>North West Region</v>
      </c>
      <c r="D144" s="114" t="str">
        <f ca="1">IFERROR(IF((VLOOKUP($E144,'Org List'!$AT$10:$AV$188,3,FALSE))="","",(VLOOKUP($E144,'Org List'!$AT$10:$AV$188,3,FALSE))),"")</f>
        <v>NHS England North (Greater Manchester)</v>
      </c>
      <c r="E144" s="98" t="str">
        <f t="shared" ca="1" si="4"/>
        <v>E08000005</v>
      </c>
      <c r="F144" s="100" t="str">
        <f ca="1">IF(E144="","",VLOOKUP(E144,'Org List'!$J$9:$K$488,2,0))</f>
        <v>Rochdale</v>
      </c>
      <c r="G144" s="121">
        <f ca="1">IFERROR(IF((VLOOKUP($E144,'Adj NEA Backsheet'!$D$5:$CB$183,G$9,FALSE))="","",(VLOOKUP($E144,'Adj NEA Backsheet'!$D$5:$CB$183,G$9,FALSE))),"")</f>
        <v>3228.1195776980626</v>
      </c>
      <c r="H144" s="122">
        <f ca="1">IFERROR(IF((VLOOKUP($E144,'Adj NEA Backsheet'!$D$5:$CB$183,H$9,FALSE))="","",(VLOOKUP($E144,'Adj NEA Backsheet'!$D$5:$CB$183,H$9,FALSE))),"")</f>
        <v>3345.388057633706</v>
      </c>
      <c r="I144" s="122">
        <f ca="1">IFERROR(IF((VLOOKUP($E144,'Adj NEA Backsheet'!$D$5:$CB$183,I$9,FALSE))="","",(VLOOKUP($E144,'Adj NEA Backsheet'!$D$5:$CB$183,I$9,FALSE))),"")</f>
        <v>3627.3353042038561</v>
      </c>
      <c r="J144" s="123">
        <f ca="1">IFERROR(IF((VLOOKUP($E144,'Adj NEA Backsheet'!$D$5:$CB$183,J$9,FALSE))="","",(VLOOKUP($E144,'Adj NEA Backsheet'!$D$5:$CB$183,J$9,FALSE))),"")</f>
        <v>3473.2603733066148</v>
      </c>
      <c r="K144" s="121">
        <f ca="1">IFERROR(IF((VLOOKUP($E144,'Adj NEA Backsheet'!$D$5:$CB$183,K$9,FALSE))="","",(VLOOKUP($E144,'Adj NEA Backsheet'!$D$5:$CB$183,K$9,FALSE))),"")</f>
        <v>3560.0567449386099</v>
      </c>
      <c r="L144" s="122">
        <f ca="1">IFERROR(IF((VLOOKUP($E144,'Adj NEA Backsheet'!$D$5:$CB$183,L$9,FALSE))="","",(VLOOKUP($E144,'Adj NEA Backsheet'!$D$5:$CB$183,L$9,FALSE))),"")</f>
        <v>3396.0533492269892</v>
      </c>
      <c r="M144" s="122">
        <f ca="1">IFERROR(IF((VLOOKUP($E144,'Adj NEA Backsheet'!$D$5:$CB$183,M$9,FALSE))="","",(VLOOKUP($E144,'Adj NEA Backsheet'!$D$5:$CB$183,M$9,FALSE))),"")</f>
        <v>3319.4085265305248</v>
      </c>
      <c r="N144" s="124">
        <f ca="1">IFERROR(IF((VLOOKUP($E144,'Adj NEA Backsheet'!$D$5:$CB$183,N$9,FALSE))="","",(VLOOKUP($E144,'Adj NEA Backsheet'!$D$5:$CB$183,N$9,FALSE))),"")</f>
        <v>3112.157817068261</v>
      </c>
      <c r="O144" s="175">
        <f ca="1">IFERROR(IF((VLOOKUP($E144,'Adj NEA Backsheet'!$D$5:$CB$183,O$9,FALSE))="","",(VLOOKUP($E144,'Adj NEA Backsheet'!$D$5:$CB$183,O$9,FALSE))),"")</f>
        <v>3512.104963632612</v>
      </c>
      <c r="P144" s="123">
        <f ca="1">IFERROR(IF((VLOOKUP($E144,'Adj NEA Backsheet'!$D$5:$CB$183,P$9,FALSE))="","",(VLOOKUP($E144,'Adj NEA Backsheet'!$D$5:$CB$183,P$9,FALSE))),"")</f>
        <v>3374.8551156455551</v>
      </c>
      <c r="Q144" s="124">
        <f ca="1">IFERROR(IF((VLOOKUP($E144,'NEA Backsheet'!$D$5:$CB$183,Q$9,FALSE))="","",(VLOOKUP($E144,'NEA Backsheet'!$D$5:$CB$183,Q$9,FALSE))),"")</f>
        <v>3688.0843651381224</v>
      </c>
      <c r="R144" s="236">
        <f ca="1">IFERROR(IF((VLOOKUP($E144,'NEA Backsheet'!$D$5:$CB$183,R$9,FALSE))="","",(VLOOKUP($E144,'NEA Backsheet'!$D$5:$CB$183,R$9,FALSE))),"")</f>
        <v>0</v>
      </c>
    </row>
    <row r="145" spans="1:18" ht="15" customHeight="1" x14ac:dyDescent="0.3">
      <c r="A145" s="57">
        <v>131</v>
      </c>
      <c r="B145" s="98" t="str">
        <f ca="1">IFERROR(IF((VLOOKUP($E145,'Org List'!$AJ$10:$AL$188,3,FALSE))="","",(VLOOKUP($E145,'Org List'!$AJ$10:$AL$188,3,FALSE))),"")</f>
        <v>North of England Commissioning Region</v>
      </c>
      <c r="C145" s="99" t="str">
        <f ca="1">IFERROR(IF((VLOOKUP($E145,'Org List'!$AO$10:$AQ$188,3,FALSE))="","",(VLOOKUP($E145,'Org List'!$AO$10:$AQ$188,3,FALSE))),"")</f>
        <v>Yorkshire and The Humber Region</v>
      </c>
      <c r="D145" s="114" t="str">
        <f ca="1">IFERROR(IF((VLOOKUP($E145,'Org List'!$AT$10:$AV$188,3,FALSE))="","",(VLOOKUP($E145,'Org List'!$AT$10:$AV$188,3,FALSE))),"")</f>
        <v>NHS England North (Yorkshire And Humber)</v>
      </c>
      <c r="E145" s="98" t="str">
        <f t="shared" ca="1" si="4"/>
        <v>E08000018</v>
      </c>
      <c r="F145" s="100" t="str">
        <f ca="1">IF(E145="","",VLOOKUP(E145,'Org List'!$J$9:$K$488,2,0))</f>
        <v>Rotherham</v>
      </c>
      <c r="G145" s="121">
        <f ca="1">IFERROR(IF((VLOOKUP($E145,'Adj NEA Backsheet'!$D$5:$CB$183,G$9,FALSE))="","",(VLOOKUP($E145,'Adj NEA Backsheet'!$D$5:$CB$183,G$9,FALSE))),"")</f>
        <v>2763.912873501753</v>
      </c>
      <c r="H145" s="122">
        <f ca="1">IFERROR(IF((VLOOKUP($E145,'Adj NEA Backsheet'!$D$5:$CB$183,H$9,FALSE))="","",(VLOOKUP($E145,'Adj NEA Backsheet'!$D$5:$CB$183,H$9,FALSE))),"")</f>
        <v>2705.86262538456</v>
      </c>
      <c r="I145" s="122">
        <f ca="1">IFERROR(IF((VLOOKUP($E145,'Adj NEA Backsheet'!$D$5:$CB$183,I$9,FALSE))="","",(VLOOKUP($E145,'Adj NEA Backsheet'!$D$5:$CB$183,I$9,FALSE))),"")</f>
        <v>2649.8091762781992</v>
      </c>
      <c r="J145" s="123">
        <f ca="1">IFERROR(IF((VLOOKUP($E145,'Adj NEA Backsheet'!$D$5:$CB$183,J$9,FALSE))="","",(VLOOKUP($E145,'Adj NEA Backsheet'!$D$5:$CB$183,J$9,FALSE))),"")</f>
        <v>2780.0729238354406</v>
      </c>
      <c r="K145" s="121">
        <f ca="1">IFERROR(IF((VLOOKUP($E145,'Adj NEA Backsheet'!$D$5:$CB$183,K$9,FALSE))="","",(VLOOKUP($E145,'Adj NEA Backsheet'!$D$5:$CB$183,K$9,FALSE))),"")</f>
        <v>3721.8059288130426</v>
      </c>
      <c r="L145" s="122">
        <f ca="1">IFERROR(IF((VLOOKUP($E145,'Adj NEA Backsheet'!$D$5:$CB$183,L$9,FALSE))="","",(VLOOKUP($E145,'Adj NEA Backsheet'!$D$5:$CB$183,L$9,FALSE))),"")</f>
        <v>3726.0862604526214</v>
      </c>
      <c r="M145" s="122">
        <f ca="1">IFERROR(IF((VLOOKUP($E145,'Adj NEA Backsheet'!$D$5:$CB$183,M$9,FALSE))="","",(VLOOKUP($E145,'Adj NEA Backsheet'!$D$5:$CB$183,M$9,FALSE))),"")</f>
        <v>3521.7393130544319</v>
      </c>
      <c r="N145" s="124">
        <f ca="1">IFERROR(IF((VLOOKUP($E145,'Adj NEA Backsheet'!$D$5:$CB$183,N$9,FALSE))="","",(VLOOKUP($E145,'Adj NEA Backsheet'!$D$5:$CB$183,N$9,FALSE))),"")</f>
        <v>3506.1088403924086</v>
      </c>
      <c r="O145" s="175">
        <f ca="1">IFERROR(IF((VLOOKUP($E145,'Adj NEA Backsheet'!$D$5:$CB$183,O$9,FALSE))="","",(VLOOKUP($E145,'Adj NEA Backsheet'!$D$5:$CB$183,O$9,FALSE))),"")</f>
        <v>2768.7783934493923</v>
      </c>
      <c r="P145" s="123">
        <f ca="1">IFERROR(IF((VLOOKUP($E145,'Adj NEA Backsheet'!$D$5:$CB$183,P$9,FALSE))="","",(VLOOKUP($E145,'Adj NEA Backsheet'!$D$5:$CB$183,P$9,FALSE))),"")</f>
        <v>2733.6658897986863</v>
      </c>
      <c r="Q145" s="124">
        <f ca="1">IFERROR(IF((VLOOKUP($E145,'NEA Backsheet'!$D$5:$CB$183,Q$9,FALSE))="","",(VLOOKUP($E145,'NEA Backsheet'!$D$5:$CB$183,Q$9,FALSE))),"")</f>
        <v>2859.6985128203769</v>
      </c>
      <c r="R145" s="236">
        <f ca="1">IFERROR(IF((VLOOKUP($E145,'NEA Backsheet'!$D$5:$CB$183,R$9,FALSE))="","",(VLOOKUP($E145,'NEA Backsheet'!$D$5:$CB$183,R$9,FALSE))),"")</f>
        <v>0</v>
      </c>
    </row>
    <row r="146" spans="1:18" ht="15" customHeight="1" x14ac:dyDescent="0.3">
      <c r="A146" s="57">
        <v>132</v>
      </c>
      <c r="B146" s="98" t="str">
        <f ca="1">IFERROR(IF((VLOOKUP($E146,'Org List'!$AJ$10:$AL$188,3,FALSE))="","",(VLOOKUP($E146,'Org List'!$AJ$10:$AL$188,3,FALSE))),"")</f>
        <v>Midlands and East of England Commissioning Region</v>
      </c>
      <c r="C146" s="99" t="str">
        <f ca="1">IFERROR(IF((VLOOKUP($E146,'Org List'!$AO$10:$AQ$188,3,FALSE))="","",(VLOOKUP($E146,'Org List'!$AO$10:$AQ$188,3,FALSE))),"")</f>
        <v>East Midlands Region</v>
      </c>
      <c r="D146" s="114" t="str">
        <f ca="1">IFERROR(IF((VLOOKUP($E146,'Org List'!$AT$10:$AV$188,3,FALSE))="","",(VLOOKUP($E146,'Org List'!$AT$10:$AV$188,3,FALSE))),"")</f>
        <v>NHS England Midlands And East (Central Midlands)</v>
      </c>
      <c r="E146" s="98" t="str">
        <f t="shared" ca="1" si="4"/>
        <v>E06000017</v>
      </c>
      <c r="F146" s="100" t="str">
        <f ca="1">IF(E146="","",VLOOKUP(E146,'Org List'!$J$9:$K$488,2,0))</f>
        <v>Rutland</v>
      </c>
      <c r="G146" s="121">
        <f ca="1">IFERROR(IF((VLOOKUP($E146,'Adj NEA Backsheet'!$D$5:$CB$183,G$9,FALSE))="","",(VLOOKUP($E146,'Adj NEA Backsheet'!$D$5:$CB$183,G$9,FALSE))),"")</f>
        <v>2297.2075793955255</v>
      </c>
      <c r="H146" s="122">
        <f ca="1">IFERROR(IF((VLOOKUP($E146,'Adj NEA Backsheet'!$D$5:$CB$183,H$9,FALSE))="","",(VLOOKUP($E146,'Adj NEA Backsheet'!$D$5:$CB$183,H$9,FALSE))),"")</f>
        <v>2345.7968259626514</v>
      </c>
      <c r="I146" s="122">
        <f ca="1">IFERROR(IF((VLOOKUP($E146,'Adj NEA Backsheet'!$D$5:$CB$183,I$9,FALSE))="","",(VLOOKUP($E146,'Adj NEA Backsheet'!$D$5:$CB$183,I$9,FALSE))),"")</f>
        <v>2431.6446515226221</v>
      </c>
      <c r="J146" s="123">
        <f ca="1">IFERROR(IF((VLOOKUP($E146,'Adj NEA Backsheet'!$D$5:$CB$183,J$9,FALSE))="","",(VLOOKUP($E146,'Adj NEA Backsheet'!$D$5:$CB$183,J$9,FALSE))),"")</f>
        <v>2490.303001122596</v>
      </c>
      <c r="K146" s="121">
        <f ca="1">IFERROR(IF((VLOOKUP($E146,'Adj NEA Backsheet'!$D$5:$CB$183,K$9,FALSE))="","",(VLOOKUP($E146,'Adj NEA Backsheet'!$D$5:$CB$183,K$9,FALSE))),"")</f>
        <v>2407.0942580291548</v>
      </c>
      <c r="L146" s="122">
        <f ca="1">IFERROR(IF((VLOOKUP($E146,'Adj NEA Backsheet'!$D$5:$CB$183,L$9,FALSE))="","",(VLOOKUP($E146,'Adj NEA Backsheet'!$D$5:$CB$183,L$9,FALSE))),"")</f>
        <v>2383.6926447626106</v>
      </c>
      <c r="M146" s="122">
        <f ca="1">IFERROR(IF((VLOOKUP($E146,'Adj NEA Backsheet'!$D$5:$CB$183,M$9,FALSE))="","",(VLOOKUP($E146,'Adj NEA Backsheet'!$D$5:$CB$183,M$9,FALSE))),"")</f>
        <v>2450.7594643122416</v>
      </c>
      <c r="N146" s="124">
        <f ca="1">IFERROR(IF((VLOOKUP($E146,'Adj NEA Backsheet'!$D$5:$CB$183,N$9,FALSE))="","",(VLOOKUP($E146,'Adj NEA Backsheet'!$D$5:$CB$183,N$9,FALSE))),"")</f>
        <v>2429.879029369642</v>
      </c>
      <c r="O146" s="175">
        <f ca="1">IFERROR(IF((VLOOKUP($E146,'Adj NEA Backsheet'!$D$5:$CB$183,O$9,FALSE))="","",(VLOOKUP($E146,'Adj NEA Backsheet'!$D$5:$CB$183,O$9,FALSE))),"")</f>
        <v>2420.8545474745597</v>
      </c>
      <c r="P146" s="123">
        <f ca="1">IFERROR(IF((VLOOKUP($E146,'Adj NEA Backsheet'!$D$5:$CB$183,P$9,FALSE))="","",(VLOOKUP($E146,'Adj NEA Backsheet'!$D$5:$CB$183,P$9,FALSE))),"")</f>
        <v>2340.4947842357233</v>
      </c>
      <c r="Q146" s="124">
        <f ca="1">IFERROR(IF((VLOOKUP($E146,'NEA Backsheet'!$D$5:$CB$183,Q$9,FALSE))="","",(VLOOKUP($E146,'NEA Backsheet'!$D$5:$CB$183,Q$9,FALSE))),"")</f>
        <v>2462.758224428092</v>
      </c>
      <c r="R146" s="236">
        <f ca="1">IFERROR(IF((VLOOKUP($E146,'NEA Backsheet'!$D$5:$CB$183,R$9,FALSE))="","",(VLOOKUP($E146,'NEA Backsheet'!$D$5:$CB$183,R$9,FALSE))),"")</f>
        <v>0</v>
      </c>
    </row>
    <row r="147" spans="1:18" ht="15" customHeight="1" x14ac:dyDescent="0.3">
      <c r="A147" s="57">
        <v>133</v>
      </c>
      <c r="B147" s="98" t="str">
        <f ca="1">IFERROR(IF((VLOOKUP($E147,'Org List'!$AJ$10:$AL$188,3,FALSE))="","",(VLOOKUP($E147,'Org List'!$AJ$10:$AL$188,3,FALSE))),"")</f>
        <v>North of England Commissioning Region</v>
      </c>
      <c r="C147" s="99" t="str">
        <f ca="1">IFERROR(IF((VLOOKUP($E147,'Org List'!$AO$10:$AQ$188,3,FALSE))="","",(VLOOKUP($E147,'Org List'!$AO$10:$AQ$188,3,FALSE))),"")</f>
        <v>North West Region</v>
      </c>
      <c r="D147" s="114" t="str">
        <f ca="1">IFERROR(IF((VLOOKUP($E147,'Org List'!$AT$10:$AV$188,3,FALSE))="","",(VLOOKUP($E147,'Org List'!$AT$10:$AV$188,3,FALSE))),"")</f>
        <v>NHS England North (Greater Manchester)</v>
      </c>
      <c r="E147" s="98" t="str">
        <f t="shared" ca="1" si="4"/>
        <v>E08000006</v>
      </c>
      <c r="F147" s="100" t="str">
        <f ca="1">IF(E147="","",VLOOKUP(E147,'Org List'!$J$9:$K$488,2,0))</f>
        <v>Salford</v>
      </c>
      <c r="G147" s="121">
        <f ca="1">IFERROR(IF((VLOOKUP($E147,'Adj NEA Backsheet'!$D$5:$CB$183,G$9,FALSE))="","",(VLOOKUP($E147,'Adj NEA Backsheet'!$D$5:$CB$183,G$9,FALSE))),"")</f>
        <v>3244.334986544975</v>
      </c>
      <c r="H147" s="122">
        <f ca="1">IFERROR(IF((VLOOKUP($E147,'Adj NEA Backsheet'!$D$5:$CB$183,H$9,FALSE))="","",(VLOOKUP($E147,'Adj NEA Backsheet'!$D$5:$CB$183,H$9,FALSE))),"")</f>
        <v>3332.1907807626594</v>
      </c>
      <c r="I147" s="122">
        <f ca="1">IFERROR(IF((VLOOKUP($E147,'Adj NEA Backsheet'!$D$5:$CB$183,I$9,FALSE))="","",(VLOOKUP($E147,'Adj NEA Backsheet'!$D$5:$CB$183,I$9,FALSE))),"")</f>
        <v>3578.1800758001136</v>
      </c>
      <c r="J147" s="123">
        <f ca="1">IFERROR(IF((VLOOKUP($E147,'Adj NEA Backsheet'!$D$5:$CB$183,J$9,FALSE))="","",(VLOOKUP($E147,'Adj NEA Backsheet'!$D$5:$CB$183,J$9,FALSE))),"")</f>
        <v>3348.7782104595194</v>
      </c>
      <c r="K147" s="121">
        <f ca="1">IFERROR(IF((VLOOKUP($E147,'Adj NEA Backsheet'!$D$5:$CB$183,K$9,FALSE))="","",(VLOOKUP($E147,'Adj NEA Backsheet'!$D$5:$CB$183,K$9,FALSE))),"")</f>
        <v>3310.8823405867029</v>
      </c>
      <c r="L147" s="122">
        <f ca="1">IFERROR(IF((VLOOKUP($E147,'Adj NEA Backsheet'!$D$5:$CB$183,L$9,FALSE))="","",(VLOOKUP($E147,'Adj NEA Backsheet'!$D$5:$CB$183,L$9,FALSE))),"")</f>
        <v>3387.7861010198062</v>
      </c>
      <c r="M147" s="122">
        <f ca="1">IFERROR(IF((VLOOKUP($E147,'Adj NEA Backsheet'!$D$5:$CB$183,M$9,FALSE))="","",(VLOOKUP($E147,'Adj NEA Backsheet'!$D$5:$CB$183,M$9,FALSE))),"")</f>
        <v>3620.3759641374818</v>
      </c>
      <c r="N147" s="124">
        <f ca="1">IFERROR(IF((VLOOKUP($E147,'Adj NEA Backsheet'!$D$5:$CB$183,N$9,FALSE))="","",(VLOOKUP($E147,'Adj NEA Backsheet'!$D$5:$CB$183,N$9,FALSE))),"")</f>
        <v>3258.9147084854617</v>
      </c>
      <c r="O147" s="175">
        <f ca="1">IFERROR(IF((VLOOKUP($E147,'Adj NEA Backsheet'!$D$5:$CB$183,O$9,FALSE))="","",(VLOOKUP($E147,'Adj NEA Backsheet'!$D$5:$CB$183,O$9,FALSE))),"")</f>
        <v>3383.3745894067997</v>
      </c>
      <c r="P147" s="123">
        <f ca="1">IFERROR(IF((VLOOKUP($E147,'Adj NEA Backsheet'!$D$5:$CB$183,P$9,FALSE))="","",(VLOOKUP($E147,'Adj NEA Backsheet'!$D$5:$CB$183,P$9,FALSE))),"")</f>
        <v>3446.4159493613274</v>
      </c>
      <c r="Q147" s="124">
        <f ca="1">IFERROR(IF((VLOOKUP($E147,'NEA Backsheet'!$D$5:$CB$183,Q$9,FALSE))="","",(VLOOKUP($E147,'NEA Backsheet'!$D$5:$CB$183,Q$9,FALSE))),"")</f>
        <v>3199.8291109036563</v>
      </c>
      <c r="R147" s="236">
        <f ca="1">IFERROR(IF((VLOOKUP($E147,'NEA Backsheet'!$D$5:$CB$183,R$9,FALSE))="","",(VLOOKUP($E147,'NEA Backsheet'!$D$5:$CB$183,R$9,FALSE))),"")</f>
        <v>0</v>
      </c>
    </row>
    <row r="148" spans="1:18" ht="15" customHeight="1" x14ac:dyDescent="0.3">
      <c r="A148" s="57">
        <v>134</v>
      </c>
      <c r="B148" s="98" t="str">
        <f ca="1">IFERROR(IF((VLOOKUP($E148,'Org List'!$AJ$10:$AL$188,3,FALSE))="","",(VLOOKUP($E148,'Org List'!$AJ$10:$AL$188,3,FALSE))),"")</f>
        <v>Midlands and East of England Commissioning Region</v>
      </c>
      <c r="C148" s="99" t="str">
        <f ca="1">IFERROR(IF((VLOOKUP($E148,'Org List'!$AO$10:$AQ$188,3,FALSE))="","",(VLOOKUP($E148,'Org List'!$AO$10:$AQ$188,3,FALSE))),"")</f>
        <v>West Midlands Region</v>
      </c>
      <c r="D148" s="114" t="str">
        <f ca="1">IFERROR(IF((VLOOKUP($E148,'Org List'!$AT$10:$AV$188,3,FALSE))="","",(VLOOKUP($E148,'Org List'!$AT$10:$AV$188,3,FALSE))),"")</f>
        <v>NHS England Midlands And East (West Midlands)</v>
      </c>
      <c r="E148" s="98" t="str">
        <f t="shared" ca="1" si="4"/>
        <v>E08000028</v>
      </c>
      <c r="F148" s="100" t="str">
        <f ca="1">IF(E148="","",VLOOKUP(E148,'Org List'!$J$9:$K$488,2,0))</f>
        <v>Sandwell</v>
      </c>
      <c r="G148" s="121">
        <f ca="1">IFERROR(IF((VLOOKUP($E148,'Adj NEA Backsheet'!$D$5:$CB$183,G$9,FALSE))="","",(VLOOKUP($E148,'Adj NEA Backsheet'!$D$5:$CB$183,G$9,FALSE))),"")</f>
        <v>2841.3794749158119</v>
      </c>
      <c r="H148" s="122">
        <f ca="1">IFERROR(IF((VLOOKUP($E148,'Adj NEA Backsheet'!$D$5:$CB$183,H$9,FALSE))="","",(VLOOKUP($E148,'Adj NEA Backsheet'!$D$5:$CB$183,H$9,FALSE))),"")</f>
        <v>2722.1388052695488</v>
      </c>
      <c r="I148" s="122">
        <f ca="1">IFERROR(IF((VLOOKUP($E148,'Adj NEA Backsheet'!$D$5:$CB$183,I$9,FALSE))="","",(VLOOKUP($E148,'Adj NEA Backsheet'!$D$5:$CB$183,I$9,FALSE))),"")</f>
        <v>2808.3833183437155</v>
      </c>
      <c r="J148" s="123">
        <f ca="1">IFERROR(IF((VLOOKUP($E148,'Adj NEA Backsheet'!$D$5:$CB$183,J$9,FALSE))="","",(VLOOKUP($E148,'Adj NEA Backsheet'!$D$5:$CB$183,J$9,FALSE))),"")</f>
        <v>2875.0774686878481</v>
      </c>
      <c r="K148" s="121">
        <f ca="1">IFERROR(IF((VLOOKUP($E148,'Adj NEA Backsheet'!$D$5:$CB$183,K$9,FALSE))="","",(VLOOKUP($E148,'Adj NEA Backsheet'!$D$5:$CB$183,K$9,FALSE))),"")</f>
        <v>2799.3386161770054</v>
      </c>
      <c r="L148" s="122">
        <f ca="1">IFERROR(IF((VLOOKUP($E148,'Adj NEA Backsheet'!$D$5:$CB$183,L$9,FALSE))="","",(VLOOKUP($E148,'Adj NEA Backsheet'!$D$5:$CB$183,L$9,FALSE))),"")</f>
        <v>2750.6554843063268</v>
      </c>
      <c r="M148" s="122">
        <f ca="1">IFERROR(IF((VLOOKUP($E148,'Adj NEA Backsheet'!$D$5:$CB$183,M$9,FALSE))="","",(VLOOKUP($E148,'Adj NEA Backsheet'!$D$5:$CB$183,M$9,FALSE))),"")</f>
        <v>2934.7156432168636</v>
      </c>
      <c r="N148" s="124">
        <f ca="1">IFERROR(IF((VLOOKUP($E148,'Adj NEA Backsheet'!$D$5:$CB$183,N$9,FALSE))="","",(VLOOKUP($E148,'Adj NEA Backsheet'!$D$5:$CB$183,N$9,FALSE))),"")</f>
        <v>2884.6357342100609</v>
      </c>
      <c r="O148" s="175">
        <f ca="1">IFERROR(IF((VLOOKUP($E148,'Adj NEA Backsheet'!$D$5:$CB$183,O$9,FALSE))="","",(VLOOKUP($E148,'Adj NEA Backsheet'!$D$5:$CB$183,O$9,FALSE))),"")</f>
        <v>2866.7096430214001</v>
      </c>
      <c r="P148" s="123">
        <f ca="1">IFERROR(IF((VLOOKUP($E148,'Adj NEA Backsheet'!$D$5:$CB$183,P$9,FALSE))="","",(VLOOKUP($E148,'Adj NEA Backsheet'!$D$5:$CB$183,P$9,FALSE))),"")</f>
        <v>2858.6526319584532</v>
      </c>
      <c r="Q148" s="124">
        <f ca="1">IFERROR(IF((VLOOKUP($E148,'NEA Backsheet'!$D$5:$CB$183,Q$9,FALSE))="","",(VLOOKUP($E148,'NEA Backsheet'!$D$5:$CB$183,Q$9,FALSE))),"")</f>
        <v>3025.2647813539547</v>
      </c>
      <c r="R148" s="236">
        <f ca="1">IFERROR(IF((VLOOKUP($E148,'NEA Backsheet'!$D$5:$CB$183,R$9,FALSE))="","",(VLOOKUP($E148,'NEA Backsheet'!$D$5:$CB$183,R$9,FALSE))),"")</f>
        <v>0</v>
      </c>
    </row>
    <row r="149" spans="1:18" ht="15" customHeight="1" x14ac:dyDescent="0.3">
      <c r="A149" s="57">
        <v>135</v>
      </c>
      <c r="B149" s="98" t="str">
        <f ca="1">IFERROR(IF((VLOOKUP($E149,'Org List'!$AJ$10:$AL$188,3,FALSE))="","",(VLOOKUP($E149,'Org List'!$AJ$10:$AL$188,3,FALSE))),"")</f>
        <v>North of England Commissioning Region</v>
      </c>
      <c r="C149" s="99" t="str">
        <f ca="1">IFERROR(IF((VLOOKUP($E149,'Org List'!$AO$10:$AQ$188,3,FALSE))="","",(VLOOKUP($E149,'Org List'!$AO$10:$AQ$188,3,FALSE))),"")</f>
        <v>North West Region</v>
      </c>
      <c r="D149" s="114" t="str">
        <f ca="1">IFERROR(IF((VLOOKUP($E149,'Org List'!$AT$10:$AV$188,3,FALSE))="","",(VLOOKUP($E149,'Org List'!$AT$10:$AV$188,3,FALSE))),"")</f>
        <v>NHS England North (Cheshire And Merseyside)</v>
      </c>
      <c r="E149" s="98" t="str">
        <f t="shared" ca="1" si="4"/>
        <v>E08000014</v>
      </c>
      <c r="F149" s="100" t="str">
        <f ca="1">IF(E149="","",VLOOKUP(E149,'Org List'!$J$9:$K$488,2,0))</f>
        <v>Sefton</v>
      </c>
      <c r="G149" s="121">
        <f ca="1">IFERROR(IF((VLOOKUP($E149,'Adj NEA Backsheet'!$D$5:$CB$183,G$9,FALSE))="","",(VLOOKUP($E149,'Adj NEA Backsheet'!$D$5:$CB$183,G$9,FALSE))),"")</f>
        <v>3357.4590099780589</v>
      </c>
      <c r="H149" s="122">
        <f ca="1">IFERROR(IF((VLOOKUP($E149,'Adj NEA Backsheet'!$D$5:$CB$183,H$9,FALSE))="","",(VLOOKUP($E149,'Adj NEA Backsheet'!$D$5:$CB$183,H$9,FALSE))),"")</f>
        <v>3391.447975035841</v>
      </c>
      <c r="I149" s="122">
        <f ca="1">IFERROR(IF((VLOOKUP($E149,'Adj NEA Backsheet'!$D$5:$CB$183,I$9,FALSE))="","",(VLOOKUP($E149,'Adj NEA Backsheet'!$D$5:$CB$183,I$9,FALSE))),"")</f>
        <v>3571.6686970811379</v>
      </c>
      <c r="J149" s="123">
        <f ca="1">IFERROR(IF((VLOOKUP($E149,'Adj NEA Backsheet'!$D$5:$CB$183,J$9,FALSE))="","",(VLOOKUP($E149,'Adj NEA Backsheet'!$D$5:$CB$183,J$9,FALSE))),"")</f>
        <v>3590.1608250534387</v>
      </c>
      <c r="K149" s="121">
        <f ca="1">IFERROR(IF((VLOOKUP($E149,'Adj NEA Backsheet'!$D$5:$CB$183,K$9,FALSE))="","",(VLOOKUP($E149,'Adj NEA Backsheet'!$D$5:$CB$183,K$9,FALSE))),"")</f>
        <v>3527.8667815628573</v>
      </c>
      <c r="L149" s="122">
        <f ca="1">IFERROR(IF((VLOOKUP($E149,'Adj NEA Backsheet'!$D$5:$CB$183,L$9,FALSE))="","",(VLOOKUP($E149,'Adj NEA Backsheet'!$D$5:$CB$183,L$9,FALSE))),"")</f>
        <v>3461.3317685252291</v>
      </c>
      <c r="M149" s="122">
        <f ca="1">IFERROR(IF((VLOOKUP($E149,'Adj NEA Backsheet'!$D$5:$CB$183,M$9,FALSE))="","",(VLOOKUP($E149,'Adj NEA Backsheet'!$D$5:$CB$183,M$9,FALSE))),"")</f>
        <v>3593.4093885973352</v>
      </c>
      <c r="N149" s="124">
        <f ca="1">IFERROR(IF((VLOOKUP($E149,'Adj NEA Backsheet'!$D$5:$CB$183,N$9,FALSE))="","",(VLOOKUP($E149,'Adj NEA Backsheet'!$D$5:$CB$183,N$9,FALSE))),"")</f>
        <v>3611.8866989576163</v>
      </c>
      <c r="O149" s="175">
        <f ca="1">IFERROR(IF((VLOOKUP($E149,'Adj NEA Backsheet'!$D$5:$CB$183,O$9,FALSE))="","",(VLOOKUP($E149,'Adj NEA Backsheet'!$D$5:$CB$183,O$9,FALSE))),"")</f>
        <v>3929.9946554460535</v>
      </c>
      <c r="P149" s="123">
        <f ca="1">IFERROR(IF((VLOOKUP($E149,'Adj NEA Backsheet'!$D$5:$CB$183,P$9,FALSE))="","",(VLOOKUP($E149,'Adj NEA Backsheet'!$D$5:$CB$183,P$9,FALSE))),"")</f>
        <v>4166.7729374437249</v>
      </c>
      <c r="Q149" s="124">
        <f ca="1">IFERROR(IF((VLOOKUP($E149,'NEA Backsheet'!$D$5:$CB$183,Q$9,FALSE))="","",(VLOOKUP($E149,'NEA Backsheet'!$D$5:$CB$183,Q$9,FALSE))),"")</f>
        <v>4480.75963870535</v>
      </c>
      <c r="R149" s="236">
        <f ca="1">IFERROR(IF((VLOOKUP($E149,'NEA Backsheet'!$D$5:$CB$183,R$9,FALSE))="","",(VLOOKUP($E149,'NEA Backsheet'!$D$5:$CB$183,R$9,FALSE))),"")</f>
        <v>0</v>
      </c>
    </row>
    <row r="150" spans="1:18" ht="15" customHeight="1" x14ac:dyDescent="0.3">
      <c r="A150" s="57">
        <v>136</v>
      </c>
      <c r="B150" s="98" t="str">
        <f ca="1">IFERROR(IF((VLOOKUP($E150,'Org List'!$AJ$10:$AL$188,3,FALSE))="","",(VLOOKUP($E150,'Org List'!$AJ$10:$AL$188,3,FALSE))),"")</f>
        <v>North of England Commissioning Region</v>
      </c>
      <c r="C150" s="99" t="str">
        <f ca="1">IFERROR(IF((VLOOKUP($E150,'Org List'!$AO$10:$AQ$188,3,FALSE))="","",(VLOOKUP($E150,'Org List'!$AO$10:$AQ$188,3,FALSE))),"")</f>
        <v>Yorkshire and The Humber Region</v>
      </c>
      <c r="D150" s="114" t="str">
        <f ca="1">IFERROR(IF((VLOOKUP($E150,'Org List'!$AT$10:$AV$188,3,FALSE))="","",(VLOOKUP($E150,'Org List'!$AT$10:$AV$188,3,FALSE))),"")</f>
        <v>NHS England North (Yorkshire And Humber)</v>
      </c>
      <c r="E150" s="98" t="str">
        <f t="shared" ca="1" si="4"/>
        <v>E08000019</v>
      </c>
      <c r="F150" s="100" t="str">
        <f ca="1">IF(E150="","",VLOOKUP(E150,'Org List'!$J$9:$K$488,2,0))</f>
        <v>Sheffield</v>
      </c>
      <c r="G150" s="121">
        <f ca="1">IFERROR(IF((VLOOKUP($E150,'Adj NEA Backsheet'!$D$5:$CB$183,G$9,FALSE))="","",(VLOOKUP($E150,'Adj NEA Backsheet'!$D$5:$CB$183,G$9,FALSE))),"")</f>
        <v>2333.639741175934</v>
      </c>
      <c r="H150" s="122">
        <f ca="1">IFERROR(IF((VLOOKUP($E150,'Adj NEA Backsheet'!$D$5:$CB$183,H$9,FALSE))="","",(VLOOKUP($E150,'Adj NEA Backsheet'!$D$5:$CB$183,H$9,FALSE))),"")</f>
        <v>2430.2373414621916</v>
      </c>
      <c r="I150" s="122">
        <f ca="1">IFERROR(IF((VLOOKUP($E150,'Adj NEA Backsheet'!$D$5:$CB$183,I$9,FALSE))="","",(VLOOKUP($E150,'Adj NEA Backsheet'!$D$5:$CB$183,I$9,FALSE))),"")</f>
        <v>2458.7014686024277</v>
      </c>
      <c r="J150" s="123">
        <f ca="1">IFERROR(IF((VLOOKUP($E150,'Adj NEA Backsheet'!$D$5:$CB$183,J$9,FALSE))="","",(VLOOKUP($E150,'Adj NEA Backsheet'!$D$5:$CB$183,J$9,FALSE))),"")</f>
        <v>2402.9417060196679</v>
      </c>
      <c r="K150" s="121">
        <f ca="1">IFERROR(IF((VLOOKUP($E150,'Adj NEA Backsheet'!$D$5:$CB$183,K$9,FALSE))="","",(VLOOKUP($E150,'Adj NEA Backsheet'!$D$5:$CB$183,K$9,FALSE))),"")</f>
        <v>2447.2614862476221</v>
      </c>
      <c r="L150" s="122">
        <f ca="1">IFERROR(IF((VLOOKUP($E150,'Adj NEA Backsheet'!$D$5:$CB$183,L$9,FALSE))="","",(VLOOKUP($E150,'Adj NEA Backsheet'!$D$5:$CB$183,L$9,FALSE))),"")</f>
        <v>2444.7614333636125</v>
      </c>
      <c r="M150" s="122">
        <f ca="1">IFERROR(IF((VLOOKUP($E150,'Adj NEA Backsheet'!$D$5:$CB$183,M$9,FALSE))="","",(VLOOKUP($E150,'Adj NEA Backsheet'!$D$5:$CB$183,M$9,FALSE))),"")</f>
        <v>2380.4031843687217</v>
      </c>
      <c r="N150" s="124">
        <f ca="1">IFERROR(IF((VLOOKUP($E150,'Adj NEA Backsheet'!$D$5:$CB$183,N$9,FALSE))="","",(VLOOKUP($E150,'Adj NEA Backsheet'!$D$5:$CB$183,N$9,FALSE))),"")</f>
        <v>2410.8200314197807</v>
      </c>
      <c r="O150" s="175">
        <f ca="1">IFERROR(IF((VLOOKUP($E150,'Adj NEA Backsheet'!$D$5:$CB$183,O$9,FALSE))="","",(VLOOKUP($E150,'Adj NEA Backsheet'!$D$5:$CB$183,O$9,FALSE))),"")</f>
        <v>2409.4923642124177</v>
      </c>
      <c r="P150" s="123">
        <f ca="1">IFERROR(IF((VLOOKUP($E150,'Adj NEA Backsheet'!$D$5:$CB$183,P$9,FALSE))="","",(VLOOKUP($E150,'Adj NEA Backsheet'!$D$5:$CB$183,P$9,FALSE))),"")</f>
        <v>2366.1338420872194</v>
      </c>
      <c r="Q150" s="124">
        <f ca="1">IFERROR(IF((VLOOKUP($E150,'NEA Backsheet'!$D$5:$CB$183,Q$9,FALSE))="","",(VLOOKUP($E150,'NEA Backsheet'!$D$5:$CB$183,Q$9,FALSE))),"")</f>
        <v>2488.2469843970116</v>
      </c>
      <c r="R150" s="236">
        <f ca="1">IFERROR(IF((VLOOKUP($E150,'NEA Backsheet'!$D$5:$CB$183,R$9,FALSE))="","",(VLOOKUP($E150,'NEA Backsheet'!$D$5:$CB$183,R$9,FALSE))),"")</f>
        <v>0</v>
      </c>
    </row>
    <row r="151" spans="1:18" ht="15" customHeight="1" x14ac:dyDescent="0.3">
      <c r="A151" s="57">
        <v>137</v>
      </c>
      <c r="B151" s="98" t="str">
        <f ca="1">IFERROR(IF((VLOOKUP($E151,'Org List'!$AJ$10:$AL$188,3,FALSE))="","",(VLOOKUP($E151,'Org List'!$AJ$10:$AL$188,3,FALSE))),"")</f>
        <v>Midlands and East of England Commissioning Region</v>
      </c>
      <c r="C151" s="99" t="str">
        <f ca="1">IFERROR(IF((VLOOKUP($E151,'Org List'!$AO$10:$AQ$188,3,FALSE))="","",(VLOOKUP($E151,'Org List'!$AO$10:$AQ$188,3,FALSE))),"")</f>
        <v>West Midlands Region</v>
      </c>
      <c r="D151" s="114" t="str">
        <f ca="1">IFERROR(IF((VLOOKUP($E151,'Org List'!$AT$10:$AV$188,3,FALSE))="","",(VLOOKUP($E151,'Org List'!$AT$10:$AV$188,3,FALSE))),"")</f>
        <v>NHS England Midlands And East (North Midlands)</v>
      </c>
      <c r="E151" s="98" t="str">
        <f t="shared" ca="1" si="4"/>
        <v>E06000051</v>
      </c>
      <c r="F151" s="100" t="str">
        <f ca="1">IF(E151="","",VLOOKUP(E151,'Org List'!$J$9:$K$488,2,0))</f>
        <v>Shropshire</v>
      </c>
      <c r="G151" s="121">
        <f ca="1">IFERROR(IF((VLOOKUP($E151,'Adj NEA Backsheet'!$D$5:$CB$183,G$9,FALSE))="","",(VLOOKUP($E151,'Adj NEA Backsheet'!$D$5:$CB$183,G$9,FALSE))),"")</f>
        <v>2702.8760911983127</v>
      </c>
      <c r="H151" s="122">
        <f ca="1">IFERROR(IF((VLOOKUP($E151,'Adj NEA Backsheet'!$D$5:$CB$183,H$9,FALSE))="","",(VLOOKUP($E151,'Adj NEA Backsheet'!$D$5:$CB$183,H$9,FALSE))),"")</f>
        <v>2647.6879378840999</v>
      </c>
      <c r="I151" s="122">
        <f ca="1">IFERROR(IF((VLOOKUP($E151,'Adj NEA Backsheet'!$D$5:$CB$183,I$9,FALSE))="","",(VLOOKUP($E151,'Adj NEA Backsheet'!$D$5:$CB$183,I$9,FALSE))),"")</f>
        <v>2745.4137986307119</v>
      </c>
      <c r="J151" s="123">
        <f ca="1">IFERROR(IF((VLOOKUP($E151,'Adj NEA Backsheet'!$D$5:$CB$183,J$9,FALSE))="","",(VLOOKUP($E151,'Adj NEA Backsheet'!$D$5:$CB$183,J$9,FALSE))),"")</f>
        <v>2817.759029065518</v>
      </c>
      <c r="K151" s="121">
        <f ca="1">IFERROR(IF((VLOOKUP($E151,'Adj NEA Backsheet'!$D$5:$CB$183,K$9,FALSE))="","",(VLOOKUP($E151,'Adj NEA Backsheet'!$D$5:$CB$183,K$9,FALSE))),"")</f>
        <v>2687.4002098500082</v>
      </c>
      <c r="L151" s="122">
        <f ca="1">IFERROR(IF((VLOOKUP($E151,'Adj NEA Backsheet'!$D$5:$CB$183,L$9,FALSE))="","",(VLOOKUP($E151,'Adj NEA Backsheet'!$D$5:$CB$183,L$9,FALSE))),"")</f>
        <v>2624.3430693074538</v>
      </c>
      <c r="M151" s="122">
        <f ca="1">IFERROR(IF((VLOOKUP($E151,'Adj NEA Backsheet'!$D$5:$CB$183,M$9,FALSE))="","",(VLOOKUP($E151,'Adj NEA Backsheet'!$D$5:$CB$183,M$9,FALSE))),"")</f>
        <v>2789.1077411555839</v>
      </c>
      <c r="N151" s="124">
        <f ca="1">IFERROR(IF((VLOOKUP($E151,'Adj NEA Backsheet'!$D$5:$CB$183,N$9,FALSE))="","",(VLOOKUP($E151,'Adj NEA Backsheet'!$D$5:$CB$183,N$9,FALSE))),"")</f>
        <v>2692.9323426777341</v>
      </c>
      <c r="O151" s="175">
        <f ca="1">IFERROR(IF((VLOOKUP($E151,'Adj NEA Backsheet'!$D$5:$CB$183,O$9,FALSE))="","",(VLOOKUP($E151,'Adj NEA Backsheet'!$D$5:$CB$183,O$9,FALSE))),"")</f>
        <v>2819.5793375612457</v>
      </c>
      <c r="P151" s="123">
        <f ca="1">IFERROR(IF((VLOOKUP($E151,'Adj NEA Backsheet'!$D$5:$CB$183,P$9,FALSE))="","",(VLOOKUP($E151,'Adj NEA Backsheet'!$D$5:$CB$183,P$9,FALSE))),"")</f>
        <v>2852.0025661367122</v>
      </c>
      <c r="Q151" s="124">
        <f ca="1">IFERROR(IF((VLOOKUP($E151,'NEA Backsheet'!$D$5:$CB$183,Q$9,FALSE))="","",(VLOOKUP($E151,'NEA Backsheet'!$D$5:$CB$183,Q$9,FALSE))),"")</f>
        <v>2971.170411091794</v>
      </c>
      <c r="R151" s="236">
        <f ca="1">IFERROR(IF((VLOOKUP($E151,'NEA Backsheet'!$D$5:$CB$183,R$9,FALSE))="","",(VLOOKUP($E151,'NEA Backsheet'!$D$5:$CB$183,R$9,FALSE))),"")</f>
        <v>0</v>
      </c>
    </row>
    <row r="152" spans="1:18" ht="15" customHeight="1" x14ac:dyDescent="0.3">
      <c r="A152" s="57">
        <v>138</v>
      </c>
      <c r="B152" s="98" t="str">
        <f ca="1">IFERROR(IF((VLOOKUP($E152,'Org List'!$AJ$10:$AL$188,3,FALSE))="","",(VLOOKUP($E152,'Org List'!$AJ$10:$AL$188,3,FALSE))),"")</f>
        <v>South East England Commissioning Region</v>
      </c>
      <c r="C152" s="99" t="str">
        <f ca="1">IFERROR(IF((VLOOKUP($E152,'Org List'!$AO$10:$AQ$188,3,FALSE))="","",(VLOOKUP($E152,'Org List'!$AO$10:$AQ$188,3,FALSE))),"")</f>
        <v>South East Region</v>
      </c>
      <c r="D152" s="114" t="str">
        <f ca="1">IFERROR(IF((VLOOKUP($E152,'Org List'!$AT$10:$AV$188,3,FALSE))="","",(VLOOKUP($E152,'Org List'!$AT$10:$AV$188,3,FALSE))),"")</f>
        <v>NHS England South East (Hampshire, Isle of Wight and Thames Valley)</v>
      </c>
      <c r="E152" s="98" t="str">
        <f t="shared" ca="1" si="4"/>
        <v>E06000039</v>
      </c>
      <c r="F152" s="100" t="str">
        <f ca="1">IF(E152="","",VLOOKUP(E152,'Org List'!$J$9:$K$488,2,0))</f>
        <v>Slough</v>
      </c>
      <c r="G152" s="121">
        <f ca="1">IFERROR(IF((VLOOKUP($E152,'Adj NEA Backsheet'!$D$5:$CB$183,G$9,FALSE))="","",(VLOOKUP($E152,'Adj NEA Backsheet'!$D$5:$CB$183,G$9,FALSE))),"")</f>
        <v>2800.3051901501849</v>
      </c>
      <c r="H152" s="122">
        <f ca="1">IFERROR(IF((VLOOKUP($E152,'Adj NEA Backsheet'!$D$5:$CB$183,H$9,FALSE))="","",(VLOOKUP($E152,'Adj NEA Backsheet'!$D$5:$CB$183,H$9,FALSE))),"")</f>
        <v>2766.1878814696706</v>
      </c>
      <c r="I152" s="122">
        <f ca="1">IFERROR(IF((VLOOKUP($E152,'Adj NEA Backsheet'!$D$5:$CB$183,I$9,FALSE))="","",(VLOOKUP($E152,'Adj NEA Backsheet'!$D$5:$CB$183,I$9,FALSE))),"")</f>
        <v>2918.9811121188654</v>
      </c>
      <c r="J152" s="123">
        <f ca="1">IFERROR(IF((VLOOKUP($E152,'Adj NEA Backsheet'!$D$5:$CB$183,J$9,FALSE))="","",(VLOOKUP($E152,'Adj NEA Backsheet'!$D$5:$CB$183,J$9,FALSE))),"")</f>
        <v>2878.786098360184</v>
      </c>
      <c r="K152" s="121">
        <f ca="1">IFERROR(IF((VLOOKUP($E152,'Adj NEA Backsheet'!$D$5:$CB$183,K$9,FALSE))="","",(VLOOKUP($E152,'Adj NEA Backsheet'!$D$5:$CB$183,K$9,FALSE))),"")</f>
        <v>2756.0291076627132</v>
      </c>
      <c r="L152" s="122">
        <f ca="1">IFERROR(IF((VLOOKUP($E152,'Adj NEA Backsheet'!$D$5:$CB$183,L$9,FALSE))="","",(VLOOKUP($E152,'Adj NEA Backsheet'!$D$5:$CB$183,L$9,FALSE))),"")</f>
        <v>2776.0189613328439</v>
      </c>
      <c r="M152" s="122">
        <f ca="1">IFERROR(IF((VLOOKUP($E152,'Adj NEA Backsheet'!$D$5:$CB$183,M$9,FALSE))="","",(VLOOKUP($E152,'Adj NEA Backsheet'!$D$5:$CB$183,M$9,FALSE))),"")</f>
        <v>2945.5238740343561</v>
      </c>
      <c r="N152" s="124">
        <f ca="1">IFERROR(IF((VLOOKUP($E152,'Adj NEA Backsheet'!$D$5:$CB$183,N$9,FALSE))="","",(VLOOKUP($E152,'Adj NEA Backsheet'!$D$5:$CB$183,N$9,FALSE))),"")</f>
        <v>2719.887312337039</v>
      </c>
      <c r="O152" s="175">
        <f ca="1">IFERROR(IF((VLOOKUP($E152,'Adj NEA Backsheet'!$D$5:$CB$183,O$9,FALSE))="","",(VLOOKUP($E152,'Adj NEA Backsheet'!$D$5:$CB$183,O$9,FALSE))),"")</f>
        <v>2999.8091858869611</v>
      </c>
      <c r="P152" s="123">
        <f ca="1">IFERROR(IF((VLOOKUP($E152,'Adj NEA Backsheet'!$D$5:$CB$183,P$9,FALSE))="","",(VLOOKUP($E152,'Adj NEA Backsheet'!$D$5:$CB$183,P$9,FALSE))),"")</f>
        <v>2952.5020451054734</v>
      </c>
      <c r="Q152" s="124">
        <f ca="1">IFERROR(IF((VLOOKUP($E152,'NEA Backsheet'!$D$5:$CB$183,Q$9,FALSE))="","",(VLOOKUP($E152,'NEA Backsheet'!$D$5:$CB$183,Q$9,FALSE))),"")</f>
        <v>2986.3705580503351</v>
      </c>
      <c r="R152" s="236">
        <f ca="1">IFERROR(IF((VLOOKUP($E152,'NEA Backsheet'!$D$5:$CB$183,R$9,FALSE))="","",(VLOOKUP($E152,'NEA Backsheet'!$D$5:$CB$183,R$9,FALSE))),"")</f>
        <v>0</v>
      </c>
    </row>
    <row r="153" spans="1:18" ht="15" customHeight="1" x14ac:dyDescent="0.3">
      <c r="A153" s="57">
        <v>139</v>
      </c>
      <c r="B153" s="98" t="str">
        <f ca="1">IFERROR(IF((VLOOKUP($E153,'Org List'!$AJ$10:$AL$188,3,FALSE))="","",(VLOOKUP($E153,'Org List'!$AJ$10:$AL$188,3,FALSE))),"")</f>
        <v>Midlands and East of England Commissioning Region</v>
      </c>
      <c r="C153" s="99" t="str">
        <f ca="1">IFERROR(IF((VLOOKUP($E153,'Org List'!$AO$10:$AQ$188,3,FALSE))="","",(VLOOKUP($E153,'Org List'!$AO$10:$AQ$188,3,FALSE))),"")</f>
        <v>West Midlands Region</v>
      </c>
      <c r="D153" s="114" t="str">
        <f ca="1">IFERROR(IF((VLOOKUP($E153,'Org List'!$AT$10:$AV$188,3,FALSE))="","",(VLOOKUP($E153,'Org List'!$AT$10:$AV$188,3,FALSE))),"")</f>
        <v>NHS England Midlands And East (West Midlands)</v>
      </c>
      <c r="E153" s="98" t="str">
        <f t="shared" ca="1" si="4"/>
        <v>E08000029</v>
      </c>
      <c r="F153" s="100" t="str">
        <f ca="1">IF(E153="","",VLOOKUP(E153,'Org List'!$J$9:$K$488,2,0))</f>
        <v>Solihull</v>
      </c>
      <c r="G153" s="121">
        <f ca="1">IFERROR(IF((VLOOKUP($E153,'Adj NEA Backsheet'!$D$5:$CB$183,G$9,FALSE))="","",(VLOOKUP($E153,'Adj NEA Backsheet'!$D$5:$CB$183,G$9,FALSE))),"")</f>
        <v>2938.1949748762381</v>
      </c>
      <c r="H153" s="122">
        <f ca="1">IFERROR(IF((VLOOKUP($E153,'Adj NEA Backsheet'!$D$5:$CB$183,H$9,FALSE))="","",(VLOOKUP($E153,'Adj NEA Backsheet'!$D$5:$CB$183,H$9,FALSE))),"")</f>
        <v>2924.5722108825707</v>
      </c>
      <c r="I153" s="122">
        <f ca="1">IFERROR(IF((VLOOKUP($E153,'Adj NEA Backsheet'!$D$5:$CB$183,I$9,FALSE))="","",(VLOOKUP($E153,'Adj NEA Backsheet'!$D$5:$CB$183,I$9,FALSE))),"")</f>
        <v>3174.6762617006216</v>
      </c>
      <c r="J153" s="123">
        <f ca="1">IFERROR(IF((VLOOKUP($E153,'Adj NEA Backsheet'!$D$5:$CB$183,J$9,FALSE))="","",(VLOOKUP($E153,'Adj NEA Backsheet'!$D$5:$CB$183,J$9,FALSE))),"")</f>
        <v>3306.1466482267715</v>
      </c>
      <c r="K153" s="121">
        <f ca="1">IFERROR(IF((VLOOKUP($E153,'Adj NEA Backsheet'!$D$5:$CB$183,K$9,FALSE))="","",(VLOOKUP($E153,'Adj NEA Backsheet'!$D$5:$CB$183,K$9,FALSE))),"")</f>
        <v>3245.6013899606505</v>
      </c>
      <c r="L153" s="122">
        <f ca="1">IFERROR(IF((VLOOKUP($E153,'Adj NEA Backsheet'!$D$5:$CB$183,L$9,FALSE))="","",(VLOOKUP($E153,'Adj NEA Backsheet'!$D$5:$CB$183,L$9,FALSE))),"")</f>
        <v>3212.6485931972511</v>
      </c>
      <c r="M153" s="122">
        <f ca="1">IFERROR(IF((VLOOKUP($E153,'Adj NEA Backsheet'!$D$5:$CB$183,M$9,FALSE))="","",(VLOOKUP($E153,'Adj NEA Backsheet'!$D$5:$CB$183,M$9,FALSE))),"")</f>
        <v>3312.045166841729</v>
      </c>
      <c r="N153" s="124">
        <f ca="1">IFERROR(IF((VLOOKUP($E153,'Adj NEA Backsheet'!$D$5:$CB$183,N$9,FALSE))="","",(VLOOKUP($E153,'Adj NEA Backsheet'!$D$5:$CB$183,N$9,FALSE))),"")</f>
        <v>3264.4150850317951</v>
      </c>
      <c r="O153" s="175">
        <f ca="1">IFERROR(IF((VLOOKUP($E153,'Adj NEA Backsheet'!$D$5:$CB$183,O$9,FALSE))="","",(VLOOKUP($E153,'Adj NEA Backsheet'!$D$5:$CB$183,O$9,FALSE))),"")</f>
        <v>3417.1811036725389</v>
      </c>
      <c r="P153" s="123">
        <f ca="1">IFERROR(IF((VLOOKUP($E153,'Adj NEA Backsheet'!$D$5:$CB$183,P$9,FALSE))="","",(VLOOKUP($E153,'Adj NEA Backsheet'!$D$5:$CB$183,P$9,FALSE))),"")</f>
        <v>3449.6102467332234</v>
      </c>
      <c r="Q153" s="124">
        <f ca="1">IFERROR(IF((VLOOKUP($E153,'NEA Backsheet'!$D$5:$CB$183,Q$9,FALSE))="","",(VLOOKUP($E153,'NEA Backsheet'!$D$5:$CB$183,Q$9,FALSE))),"")</f>
        <v>3505.0457283039405</v>
      </c>
      <c r="R153" s="236">
        <f ca="1">IFERROR(IF((VLOOKUP($E153,'NEA Backsheet'!$D$5:$CB$183,R$9,FALSE))="","",(VLOOKUP($E153,'NEA Backsheet'!$D$5:$CB$183,R$9,FALSE))),"")</f>
        <v>0</v>
      </c>
    </row>
    <row r="154" spans="1:18" ht="15" customHeight="1" x14ac:dyDescent="0.3">
      <c r="A154" s="57">
        <v>140</v>
      </c>
      <c r="B154" s="98" t="str">
        <f ca="1">IFERROR(IF((VLOOKUP($E154,'Org List'!$AJ$10:$AL$188,3,FALSE))="","",(VLOOKUP($E154,'Org List'!$AJ$10:$AL$188,3,FALSE))),"")</f>
        <v>South West England Commissioning Region</v>
      </c>
      <c r="C154" s="99" t="str">
        <f ca="1">IFERROR(IF((VLOOKUP($E154,'Org List'!$AO$10:$AQ$188,3,FALSE))="","",(VLOOKUP($E154,'Org List'!$AO$10:$AQ$188,3,FALSE))),"")</f>
        <v>South West Region</v>
      </c>
      <c r="D154" s="114" t="str">
        <f ca="1">IFERROR(IF((VLOOKUP($E154,'Org List'!$AT$10:$AV$188,3,FALSE))="","",(VLOOKUP($E154,'Org List'!$AT$10:$AV$188,3,FALSE))),"")</f>
        <v>NHS England South West (South West South)</v>
      </c>
      <c r="E154" s="98" t="str">
        <f t="shared" ca="1" si="4"/>
        <v>E10000027</v>
      </c>
      <c r="F154" s="100" t="str">
        <f ca="1">IF(E154="","",VLOOKUP(E154,'Org List'!$J$9:$K$488,2,0))</f>
        <v>Somerset</v>
      </c>
      <c r="G154" s="121">
        <f ca="1">IFERROR(IF((VLOOKUP($E154,'Adj NEA Backsheet'!$D$5:$CB$183,G$9,FALSE))="","",(VLOOKUP($E154,'Adj NEA Backsheet'!$D$5:$CB$183,G$9,FALSE))),"")</f>
        <v>3071.0904528071378</v>
      </c>
      <c r="H154" s="122">
        <f ca="1">IFERROR(IF((VLOOKUP($E154,'Adj NEA Backsheet'!$D$5:$CB$183,H$9,FALSE))="","",(VLOOKUP($E154,'Adj NEA Backsheet'!$D$5:$CB$183,H$9,FALSE))),"")</f>
        <v>3087.7749433886206</v>
      </c>
      <c r="I154" s="122">
        <f ca="1">IFERROR(IF((VLOOKUP($E154,'Adj NEA Backsheet'!$D$5:$CB$183,I$9,FALSE))="","",(VLOOKUP($E154,'Adj NEA Backsheet'!$D$5:$CB$183,I$9,FALSE))),"")</f>
        <v>3308.7397819124612</v>
      </c>
      <c r="J154" s="123">
        <f ca="1">IFERROR(IF((VLOOKUP($E154,'Adj NEA Backsheet'!$D$5:$CB$183,J$9,FALSE))="","",(VLOOKUP($E154,'Adj NEA Backsheet'!$D$5:$CB$183,J$9,FALSE))),"")</f>
        <v>3333.8149704616785</v>
      </c>
      <c r="K154" s="121">
        <f ca="1">IFERROR(IF((VLOOKUP($E154,'Adj NEA Backsheet'!$D$5:$CB$183,K$9,FALSE))="","",(VLOOKUP($E154,'Adj NEA Backsheet'!$D$5:$CB$183,K$9,FALSE))),"")</f>
        <v>3177.9650653554399</v>
      </c>
      <c r="L154" s="122">
        <f ca="1">IFERROR(IF((VLOOKUP($E154,'Adj NEA Backsheet'!$D$5:$CB$183,L$9,FALSE))="","",(VLOOKUP($E154,'Adj NEA Backsheet'!$D$5:$CB$183,L$9,FALSE))),"")</f>
        <v>3180.9513694467573</v>
      </c>
      <c r="M154" s="122">
        <f ca="1">IFERROR(IF((VLOOKUP($E154,'Adj NEA Backsheet'!$D$5:$CB$183,M$9,FALSE))="","",(VLOOKUP($E154,'Adj NEA Backsheet'!$D$5:$CB$183,M$9,FALSE))),"")</f>
        <v>3318.8591378392211</v>
      </c>
      <c r="N154" s="124">
        <f ca="1">IFERROR(IF((VLOOKUP($E154,'Adj NEA Backsheet'!$D$5:$CB$183,N$9,FALSE))="","",(VLOOKUP($E154,'Adj NEA Backsheet'!$D$5:$CB$183,N$9,FALSE))),"")</f>
        <v>3261.0922724968627</v>
      </c>
      <c r="O154" s="175">
        <f ca="1">IFERROR(IF((VLOOKUP($E154,'Adj NEA Backsheet'!$D$5:$CB$183,O$9,FALSE))="","",(VLOOKUP($E154,'Adj NEA Backsheet'!$D$5:$CB$183,O$9,FALSE))),"")</f>
        <v>3276.5383552608296</v>
      </c>
      <c r="P154" s="123">
        <f ca="1">IFERROR(IF((VLOOKUP($E154,'Adj NEA Backsheet'!$D$5:$CB$183,P$9,FALSE))="","",(VLOOKUP($E154,'Adj NEA Backsheet'!$D$5:$CB$183,P$9,FALSE))),"")</f>
        <v>3220.9094055911241</v>
      </c>
      <c r="Q154" s="124">
        <f ca="1">IFERROR(IF((VLOOKUP($E154,'NEA Backsheet'!$D$5:$CB$183,Q$9,FALSE))="","",(VLOOKUP($E154,'NEA Backsheet'!$D$5:$CB$183,Q$9,FALSE))),"")</f>
        <v>3402.429421188071</v>
      </c>
      <c r="R154" s="236">
        <f ca="1">IFERROR(IF((VLOOKUP($E154,'NEA Backsheet'!$D$5:$CB$183,R$9,FALSE))="","",(VLOOKUP($E154,'NEA Backsheet'!$D$5:$CB$183,R$9,FALSE))),"")</f>
        <v>0</v>
      </c>
    </row>
    <row r="155" spans="1:18" ht="15" customHeight="1" x14ac:dyDescent="0.3">
      <c r="A155" s="57">
        <v>141</v>
      </c>
      <c r="B155" s="98" t="str">
        <f ca="1">IFERROR(IF((VLOOKUP($E155,'Org List'!$AJ$10:$AL$188,3,FALSE))="","",(VLOOKUP($E155,'Org List'!$AJ$10:$AL$188,3,FALSE))),"")</f>
        <v>South West England Commissioning Region</v>
      </c>
      <c r="C155" s="99" t="str">
        <f ca="1">IFERROR(IF((VLOOKUP($E155,'Org List'!$AO$10:$AQ$188,3,FALSE))="","",(VLOOKUP($E155,'Org List'!$AO$10:$AQ$188,3,FALSE))),"")</f>
        <v>South West Region</v>
      </c>
      <c r="D155" s="114" t="str">
        <f ca="1">IFERROR(IF((VLOOKUP($E155,'Org List'!$AT$10:$AV$188,3,FALSE))="","",(VLOOKUP($E155,'Org List'!$AT$10:$AV$188,3,FALSE))),"")</f>
        <v>NHS England South West (South West North)</v>
      </c>
      <c r="E155" s="98" t="str">
        <f t="shared" ca="1" si="4"/>
        <v>E06000025</v>
      </c>
      <c r="F155" s="100" t="str">
        <f ca="1">IF(E155="","",VLOOKUP(E155,'Org List'!$J$9:$K$488,2,0))</f>
        <v>South Gloucestershire</v>
      </c>
      <c r="G155" s="121">
        <f ca="1">IFERROR(IF((VLOOKUP($E155,'Adj NEA Backsheet'!$D$5:$CB$183,G$9,FALSE))="","",(VLOOKUP($E155,'Adj NEA Backsheet'!$D$5:$CB$183,G$9,FALSE))),"")</f>
        <v>2364.7688554208521</v>
      </c>
      <c r="H155" s="122">
        <f ca="1">IFERROR(IF((VLOOKUP($E155,'Adj NEA Backsheet'!$D$5:$CB$183,H$9,FALSE))="","",(VLOOKUP($E155,'Adj NEA Backsheet'!$D$5:$CB$183,H$9,FALSE))),"")</f>
        <v>2372.3408062162662</v>
      </c>
      <c r="I155" s="122">
        <f ca="1">IFERROR(IF((VLOOKUP($E155,'Adj NEA Backsheet'!$D$5:$CB$183,I$9,FALSE))="","",(VLOOKUP($E155,'Adj NEA Backsheet'!$D$5:$CB$183,I$9,FALSE))),"")</f>
        <v>2515.0127310827702</v>
      </c>
      <c r="J155" s="123">
        <f ca="1">IFERROR(IF((VLOOKUP($E155,'Adj NEA Backsheet'!$D$5:$CB$183,J$9,FALSE))="","",(VLOOKUP($E155,'Adj NEA Backsheet'!$D$5:$CB$183,J$9,FALSE))),"")</f>
        <v>2524.6692350188409</v>
      </c>
      <c r="K155" s="121">
        <f ca="1">IFERROR(IF((VLOOKUP($E155,'Adj NEA Backsheet'!$D$5:$CB$183,K$9,FALSE))="","",(VLOOKUP($E155,'Adj NEA Backsheet'!$D$5:$CB$183,K$9,FALSE))),"")</f>
        <v>2414.8621335894345</v>
      </c>
      <c r="L155" s="122">
        <f ca="1">IFERROR(IF((VLOOKUP($E155,'Adj NEA Backsheet'!$D$5:$CB$183,L$9,FALSE))="","",(VLOOKUP($E155,'Adj NEA Backsheet'!$D$5:$CB$183,L$9,FALSE))),"")</f>
        <v>2459.7336077690593</v>
      </c>
      <c r="M155" s="122">
        <f ca="1">IFERROR(IF((VLOOKUP($E155,'Adj NEA Backsheet'!$D$5:$CB$183,M$9,FALSE))="","",(VLOOKUP($E155,'Adj NEA Backsheet'!$D$5:$CB$183,M$9,FALSE))),"")</f>
        <v>2505.1490763450165</v>
      </c>
      <c r="N155" s="124">
        <f ca="1">IFERROR(IF((VLOOKUP($E155,'Adj NEA Backsheet'!$D$5:$CB$183,N$9,FALSE))="","",(VLOOKUP($E155,'Adj NEA Backsheet'!$D$5:$CB$183,N$9,FALSE))),"")</f>
        <v>2406.5679535258287</v>
      </c>
      <c r="O155" s="175">
        <f ca="1">IFERROR(IF((VLOOKUP($E155,'Adj NEA Backsheet'!$D$5:$CB$183,O$9,FALSE))="","",(VLOOKUP($E155,'Adj NEA Backsheet'!$D$5:$CB$183,O$9,FALSE))),"")</f>
        <v>2535.2916717138869</v>
      </c>
      <c r="P155" s="123">
        <f ca="1">IFERROR(IF((VLOOKUP($E155,'Adj NEA Backsheet'!$D$5:$CB$183,P$9,FALSE))="","",(VLOOKUP($E155,'Adj NEA Backsheet'!$D$5:$CB$183,P$9,FALSE))),"")</f>
        <v>2646.7079103978454</v>
      </c>
      <c r="Q155" s="124">
        <f ca="1">IFERROR(IF((VLOOKUP($E155,'NEA Backsheet'!$D$5:$CB$183,Q$9,FALSE))="","",(VLOOKUP($E155,'NEA Backsheet'!$D$5:$CB$183,Q$9,FALSE))),"")</f>
        <v>2825.063775643026</v>
      </c>
      <c r="R155" s="236">
        <f ca="1">IFERROR(IF((VLOOKUP($E155,'NEA Backsheet'!$D$5:$CB$183,R$9,FALSE))="","",(VLOOKUP($E155,'NEA Backsheet'!$D$5:$CB$183,R$9,FALSE))),"")</f>
        <v>0</v>
      </c>
    </row>
    <row r="156" spans="1:18" ht="15" customHeight="1" x14ac:dyDescent="0.3">
      <c r="A156" s="57">
        <v>142</v>
      </c>
      <c r="B156" s="98" t="str">
        <f ca="1">IFERROR(IF((VLOOKUP($E156,'Org List'!$AJ$10:$AL$188,3,FALSE))="","",(VLOOKUP($E156,'Org List'!$AJ$10:$AL$188,3,FALSE))),"")</f>
        <v>North of England Commissioning Region</v>
      </c>
      <c r="C156" s="99" t="str">
        <f ca="1">IFERROR(IF((VLOOKUP($E156,'Org List'!$AO$10:$AQ$188,3,FALSE))="","",(VLOOKUP($E156,'Org List'!$AO$10:$AQ$188,3,FALSE))),"")</f>
        <v>North East Region</v>
      </c>
      <c r="D156" s="114" t="str">
        <f ca="1">IFERROR(IF((VLOOKUP($E156,'Org List'!$AT$10:$AV$188,3,FALSE))="","",(VLOOKUP($E156,'Org List'!$AT$10:$AV$188,3,FALSE))),"")</f>
        <v>NHS England North (Cumbria And North East)</v>
      </c>
      <c r="E156" s="98" t="str">
        <f t="shared" ca="1" si="4"/>
        <v>E08000023</v>
      </c>
      <c r="F156" s="100" t="str">
        <f ca="1">IF(E156="","",VLOOKUP(E156,'Org List'!$J$9:$K$488,2,0))</f>
        <v>South Tyneside</v>
      </c>
      <c r="G156" s="121">
        <f ca="1">IFERROR(IF((VLOOKUP($E156,'Adj NEA Backsheet'!$D$5:$CB$183,G$9,FALSE))="","",(VLOOKUP($E156,'Adj NEA Backsheet'!$D$5:$CB$183,G$9,FALSE))),"")</f>
        <v>3282.6224812130386</v>
      </c>
      <c r="H156" s="122">
        <f ca="1">IFERROR(IF((VLOOKUP($E156,'Adj NEA Backsheet'!$D$5:$CB$183,H$9,FALSE))="","",(VLOOKUP($E156,'Adj NEA Backsheet'!$D$5:$CB$183,H$9,FALSE))),"")</f>
        <v>3373.3124493398991</v>
      </c>
      <c r="I156" s="122">
        <f ca="1">IFERROR(IF((VLOOKUP($E156,'Adj NEA Backsheet'!$D$5:$CB$183,I$9,FALSE))="","",(VLOOKUP($E156,'Adj NEA Backsheet'!$D$5:$CB$183,I$9,FALSE))),"")</f>
        <v>3578.6733312042547</v>
      </c>
      <c r="J156" s="123">
        <f ca="1">IFERROR(IF((VLOOKUP($E156,'Adj NEA Backsheet'!$D$5:$CB$183,J$9,FALSE))="","",(VLOOKUP($E156,'Adj NEA Backsheet'!$D$5:$CB$183,J$9,FALSE))),"")</f>
        <v>3697.3906333392079</v>
      </c>
      <c r="K156" s="121">
        <f ca="1">IFERROR(IF((VLOOKUP($E156,'Adj NEA Backsheet'!$D$5:$CB$183,K$9,FALSE))="","",(VLOOKUP($E156,'Adj NEA Backsheet'!$D$5:$CB$183,K$9,FALSE))),"")</f>
        <v>3599.8397977762593</v>
      </c>
      <c r="L156" s="122">
        <f ca="1">IFERROR(IF((VLOOKUP($E156,'Adj NEA Backsheet'!$D$5:$CB$183,L$9,FALSE))="","",(VLOOKUP($E156,'Adj NEA Backsheet'!$D$5:$CB$183,L$9,FALSE))),"")</f>
        <v>3535.3499886835962</v>
      </c>
      <c r="M156" s="122">
        <f ca="1">IFERROR(IF((VLOOKUP($E156,'Adj NEA Backsheet'!$D$5:$CB$183,M$9,FALSE))="","",(VLOOKUP($E156,'Adj NEA Backsheet'!$D$5:$CB$183,M$9,FALSE))),"")</f>
        <v>3520.2265592483432</v>
      </c>
      <c r="N156" s="124">
        <f ca="1">IFERROR(IF((VLOOKUP($E156,'Adj NEA Backsheet'!$D$5:$CB$183,N$9,FALSE))="","",(VLOOKUP($E156,'Adj NEA Backsheet'!$D$5:$CB$183,N$9,FALSE))),"")</f>
        <v>3473.8997093166099</v>
      </c>
      <c r="O156" s="175">
        <f ca="1">IFERROR(IF((VLOOKUP($E156,'Adj NEA Backsheet'!$D$5:$CB$183,O$9,FALSE))="","",(VLOOKUP($E156,'Adj NEA Backsheet'!$D$5:$CB$183,O$9,FALSE))),"")</f>
        <v>3759.6624504863771</v>
      </c>
      <c r="P156" s="123">
        <f ca="1">IFERROR(IF((VLOOKUP($E156,'Adj NEA Backsheet'!$D$5:$CB$183,P$9,FALSE))="","",(VLOOKUP($E156,'Adj NEA Backsheet'!$D$5:$CB$183,P$9,FALSE))),"")</f>
        <v>3594.6951284631286</v>
      </c>
      <c r="Q156" s="124">
        <f ca="1">IFERROR(IF((VLOOKUP($E156,'NEA Backsheet'!$D$5:$CB$183,Q$9,FALSE))="","",(VLOOKUP($E156,'NEA Backsheet'!$D$5:$CB$183,Q$9,FALSE))),"")</f>
        <v>3749.1617459336835</v>
      </c>
      <c r="R156" s="236">
        <f ca="1">IFERROR(IF((VLOOKUP($E156,'NEA Backsheet'!$D$5:$CB$183,R$9,FALSE))="","",(VLOOKUP($E156,'NEA Backsheet'!$D$5:$CB$183,R$9,FALSE))),"")</f>
        <v>0</v>
      </c>
    </row>
    <row r="157" spans="1:18" ht="15" customHeight="1" x14ac:dyDescent="0.3">
      <c r="A157" s="57">
        <v>143</v>
      </c>
      <c r="B157" s="98" t="str">
        <f ca="1">IFERROR(IF((VLOOKUP($E157,'Org List'!$AJ$10:$AL$188,3,FALSE))="","",(VLOOKUP($E157,'Org List'!$AJ$10:$AL$188,3,FALSE))),"")</f>
        <v>South East England Commissioning Region</v>
      </c>
      <c r="C157" s="99" t="str">
        <f ca="1">IFERROR(IF((VLOOKUP($E157,'Org List'!$AO$10:$AQ$188,3,FALSE))="","",(VLOOKUP($E157,'Org List'!$AO$10:$AQ$188,3,FALSE))),"")</f>
        <v>South East Region</v>
      </c>
      <c r="D157" s="114" t="str">
        <f ca="1">IFERROR(IF((VLOOKUP($E157,'Org List'!$AT$10:$AV$188,3,FALSE))="","",(VLOOKUP($E157,'Org List'!$AT$10:$AV$188,3,FALSE))),"")</f>
        <v>NHS England South East (Hampshire, Isle of Wight and Thames Valley)</v>
      </c>
      <c r="E157" s="98" t="str">
        <f t="shared" ca="1" si="4"/>
        <v>E06000045</v>
      </c>
      <c r="F157" s="100" t="str">
        <f ca="1">IF(E157="","",VLOOKUP(E157,'Org List'!$J$9:$K$488,2,0))</f>
        <v>Southampton</v>
      </c>
      <c r="G157" s="121">
        <f ca="1">IFERROR(IF((VLOOKUP($E157,'Adj NEA Backsheet'!$D$5:$CB$183,G$9,FALSE))="","",(VLOOKUP($E157,'Adj NEA Backsheet'!$D$5:$CB$183,G$9,FALSE))),"")</f>
        <v>2895.6531221040218</v>
      </c>
      <c r="H157" s="122">
        <f ca="1">IFERROR(IF((VLOOKUP($E157,'Adj NEA Backsheet'!$D$5:$CB$183,H$9,FALSE))="","",(VLOOKUP($E157,'Adj NEA Backsheet'!$D$5:$CB$183,H$9,FALSE))),"")</f>
        <v>2770.041684657233</v>
      </c>
      <c r="I157" s="122">
        <f ca="1">IFERROR(IF((VLOOKUP($E157,'Adj NEA Backsheet'!$D$5:$CB$183,I$9,FALSE))="","",(VLOOKUP($E157,'Adj NEA Backsheet'!$D$5:$CB$183,I$9,FALSE))),"")</f>
        <v>2726.8514205194037</v>
      </c>
      <c r="J157" s="123">
        <f ca="1">IFERROR(IF((VLOOKUP($E157,'Adj NEA Backsheet'!$D$5:$CB$183,J$9,FALSE))="","",(VLOOKUP($E157,'Adj NEA Backsheet'!$D$5:$CB$183,J$9,FALSE))),"")</f>
        <v>2716.5832182692016</v>
      </c>
      <c r="K157" s="121">
        <f ca="1">IFERROR(IF((VLOOKUP($E157,'Adj NEA Backsheet'!$D$5:$CB$183,K$9,FALSE))="","",(VLOOKUP($E157,'Adj NEA Backsheet'!$D$5:$CB$183,K$9,FALSE))),"")</f>
        <v>2913.9634349186445</v>
      </c>
      <c r="L157" s="122">
        <f ca="1">IFERROR(IF((VLOOKUP($E157,'Adj NEA Backsheet'!$D$5:$CB$183,L$9,FALSE))="","",(VLOOKUP($E157,'Adj NEA Backsheet'!$D$5:$CB$183,L$9,FALSE))),"")</f>
        <v>2945.4164142824989</v>
      </c>
      <c r="M157" s="122">
        <f ca="1">IFERROR(IF((VLOOKUP($E157,'Adj NEA Backsheet'!$D$5:$CB$183,M$9,FALSE))="","",(VLOOKUP($E157,'Adj NEA Backsheet'!$D$5:$CB$183,M$9,FALSE))),"")</f>
        <v>2945.7067249463466</v>
      </c>
      <c r="N157" s="124">
        <f ca="1">IFERROR(IF((VLOOKUP($E157,'Adj NEA Backsheet'!$D$5:$CB$183,N$9,FALSE))="","",(VLOOKUP($E157,'Adj NEA Backsheet'!$D$5:$CB$183,N$9,FALSE))),"")</f>
        <v>2863.5846972614158</v>
      </c>
      <c r="O157" s="175">
        <f ca="1">IFERROR(IF((VLOOKUP($E157,'Adj NEA Backsheet'!$D$5:$CB$183,O$9,FALSE))="","",(VLOOKUP($E157,'Adj NEA Backsheet'!$D$5:$CB$183,O$9,FALSE))),"")</f>
        <v>2736.2270079738446</v>
      </c>
      <c r="P157" s="123">
        <f ca="1">IFERROR(IF((VLOOKUP($E157,'Adj NEA Backsheet'!$D$5:$CB$183,P$9,FALSE))="","",(VLOOKUP($E157,'Adj NEA Backsheet'!$D$5:$CB$183,P$9,FALSE))),"")</f>
        <v>2717.8017395245101</v>
      </c>
      <c r="Q157" s="124">
        <f ca="1">IFERROR(IF((VLOOKUP($E157,'NEA Backsheet'!$D$5:$CB$183,Q$9,FALSE))="","",(VLOOKUP($E157,'NEA Backsheet'!$D$5:$CB$183,Q$9,FALSE))),"")</f>
        <v>2967.3255185015182</v>
      </c>
      <c r="R157" s="236">
        <f ca="1">IFERROR(IF((VLOOKUP($E157,'NEA Backsheet'!$D$5:$CB$183,R$9,FALSE))="","",(VLOOKUP($E157,'NEA Backsheet'!$D$5:$CB$183,R$9,FALSE))),"")</f>
        <v>0</v>
      </c>
    </row>
    <row r="158" spans="1:18" ht="15" customHeight="1" x14ac:dyDescent="0.3">
      <c r="A158" s="57">
        <v>144</v>
      </c>
      <c r="B158" s="98" t="str">
        <f ca="1">IFERROR(IF((VLOOKUP($E158,'Org List'!$AJ$10:$AL$188,3,FALSE))="","",(VLOOKUP($E158,'Org List'!$AJ$10:$AL$188,3,FALSE))),"")</f>
        <v>Midlands and East of England Commissioning Region</v>
      </c>
      <c r="C158" s="99" t="str">
        <f ca="1">IFERROR(IF((VLOOKUP($E158,'Org List'!$AO$10:$AQ$188,3,FALSE))="","",(VLOOKUP($E158,'Org List'!$AO$10:$AQ$188,3,FALSE))),"")</f>
        <v>East Region</v>
      </c>
      <c r="D158" s="114" t="str">
        <f ca="1">IFERROR(IF((VLOOKUP($E158,'Org List'!$AT$10:$AV$188,3,FALSE))="","",(VLOOKUP($E158,'Org List'!$AT$10:$AV$188,3,FALSE))),"")</f>
        <v>NHS England Midlands And East (East)</v>
      </c>
      <c r="E158" s="98" t="str">
        <f t="shared" ca="1" si="4"/>
        <v>E06000033</v>
      </c>
      <c r="F158" s="100" t="str">
        <f ca="1">IF(E158="","",VLOOKUP(E158,'Org List'!$J$9:$K$488,2,0))</f>
        <v>Southend-on-Sea</v>
      </c>
      <c r="G158" s="121">
        <f ca="1">IFERROR(IF((VLOOKUP($E158,'Adj NEA Backsheet'!$D$5:$CB$183,G$9,FALSE))="","",(VLOOKUP($E158,'Adj NEA Backsheet'!$D$5:$CB$183,G$9,FALSE))),"")</f>
        <v>2913.1737589699082</v>
      </c>
      <c r="H158" s="122">
        <f ca="1">IFERROR(IF((VLOOKUP($E158,'Adj NEA Backsheet'!$D$5:$CB$183,H$9,FALSE))="","",(VLOOKUP($E158,'Adj NEA Backsheet'!$D$5:$CB$183,H$9,FALSE))),"")</f>
        <v>2993.7144832460472</v>
      </c>
      <c r="I158" s="122">
        <f ca="1">IFERROR(IF((VLOOKUP($E158,'Adj NEA Backsheet'!$D$5:$CB$183,I$9,FALSE))="","",(VLOOKUP($E158,'Adj NEA Backsheet'!$D$5:$CB$183,I$9,FALSE))),"")</f>
        <v>3170.4286894336124</v>
      </c>
      <c r="J158" s="123">
        <f ca="1">IFERROR(IF((VLOOKUP($E158,'Adj NEA Backsheet'!$D$5:$CB$183,J$9,FALSE))="","",(VLOOKUP($E158,'Adj NEA Backsheet'!$D$5:$CB$183,J$9,FALSE))),"")</f>
        <v>3334.184467033941</v>
      </c>
      <c r="K158" s="121">
        <f ca="1">IFERROR(IF((VLOOKUP($E158,'Adj NEA Backsheet'!$D$5:$CB$183,K$9,FALSE))="","",(VLOOKUP($E158,'Adj NEA Backsheet'!$D$5:$CB$183,K$9,FALSE))),"")</f>
        <v>3000.2953144323678</v>
      </c>
      <c r="L158" s="122">
        <f ca="1">IFERROR(IF((VLOOKUP($E158,'Adj NEA Backsheet'!$D$5:$CB$183,L$9,FALSE))="","",(VLOOKUP($E158,'Adj NEA Backsheet'!$D$5:$CB$183,L$9,FALSE))),"")</f>
        <v>3033.3899968386086</v>
      </c>
      <c r="M158" s="122">
        <f ca="1">IFERROR(IF((VLOOKUP($E158,'Adj NEA Backsheet'!$D$5:$CB$183,M$9,FALSE))="","",(VLOOKUP($E158,'Adj NEA Backsheet'!$D$5:$CB$183,M$9,FALSE))),"")</f>
        <v>3033.3899968386086</v>
      </c>
      <c r="N158" s="124">
        <f ca="1">IFERROR(IF((VLOOKUP($E158,'Adj NEA Backsheet'!$D$5:$CB$183,N$9,FALSE))="","",(VLOOKUP($E158,'Adj NEA Backsheet'!$D$5:$CB$183,N$9,FALSE))),"")</f>
        <v>2946.351422926537</v>
      </c>
      <c r="O158" s="175">
        <f ca="1">IFERROR(IF((VLOOKUP($E158,'Adj NEA Backsheet'!$D$5:$CB$183,O$9,FALSE))="","",(VLOOKUP($E158,'Adj NEA Backsheet'!$D$5:$CB$183,O$9,FALSE))),"")</f>
        <v>3259.0515031983591</v>
      </c>
      <c r="P158" s="123">
        <f ca="1">IFERROR(IF((VLOOKUP($E158,'Adj NEA Backsheet'!$D$5:$CB$183,P$9,FALSE))="","",(VLOOKUP($E158,'Adj NEA Backsheet'!$D$5:$CB$183,P$9,FALSE))),"")</f>
        <v>3300.7746468040923</v>
      </c>
      <c r="Q158" s="124">
        <f ca="1">IFERROR(IF((VLOOKUP($E158,'NEA Backsheet'!$D$5:$CB$183,Q$9,FALSE))="","",(VLOOKUP($E158,'NEA Backsheet'!$D$5:$CB$183,Q$9,FALSE))),"")</f>
        <v>3336.7934553022992</v>
      </c>
      <c r="R158" s="236">
        <f ca="1">IFERROR(IF((VLOOKUP($E158,'NEA Backsheet'!$D$5:$CB$183,R$9,FALSE))="","",(VLOOKUP($E158,'NEA Backsheet'!$D$5:$CB$183,R$9,FALSE))),"")</f>
        <v>0</v>
      </c>
    </row>
    <row r="159" spans="1:18" ht="15" customHeight="1" x14ac:dyDescent="0.3">
      <c r="A159" s="57">
        <v>145</v>
      </c>
      <c r="B159" s="98" t="str">
        <f ca="1">IFERROR(IF((VLOOKUP($E159,'Org List'!$AJ$10:$AL$188,3,FALSE))="","",(VLOOKUP($E159,'Org List'!$AJ$10:$AL$188,3,FALSE))),"")</f>
        <v>London Commissioning Region</v>
      </c>
      <c r="C159" s="99" t="str">
        <f ca="1">IFERROR(IF((VLOOKUP($E159,'Org List'!$AO$10:$AQ$188,3,FALSE))="","",(VLOOKUP($E159,'Org List'!$AO$10:$AQ$188,3,FALSE))),"")</f>
        <v>London Region</v>
      </c>
      <c r="D159" s="114" t="str">
        <f ca="1">IFERROR(IF((VLOOKUP($E159,'Org List'!$AT$10:$AV$188,3,FALSE))="","",(VLOOKUP($E159,'Org List'!$AT$10:$AV$188,3,FALSE))),"")</f>
        <v>NHS England London</v>
      </c>
      <c r="E159" s="98" t="str">
        <f t="shared" ca="1" si="4"/>
        <v>E09000028</v>
      </c>
      <c r="F159" s="100" t="str">
        <f ca="1">IF(E159="","",VLOOKUP(E159,'Org List'!$J$9:$K$488,2,0))</f>
        <v>Southwark</v>
      </c>
      <c r="G159" s="121">
        <f ca="1">IFERROR(IF((VLOOKUP($E159,'Adj NEA Backsheet'!$D$5:$CB$183,G$9,FALSE))="","",(VLOOKUP($E159,'Adj NEA Backsheet'!$D$5:$CB$183,G$9,FALSE))),"")</f>
        <v>2009.2235614062981</v>
      </c>
      <c r="H159" s="122">
        <f ca="1">IFERROR(IF((VLOOKUP($E159,'Adj NEA Backsheet'!$D$5:$CB$183,H$9,FALSE))="","",(VLOOKUP($E159,'Adj NEA Backsheet'!$D$5:$CB$183,H$9,FALSE))),"")</f>
        <v>2043.1741072508537</v>
      </c>
      <c r="I159" s="122">
        <f ca="1">IFERROR(IF((VLOOKUP($E159,'Adj NEA Backsheet'!$D$5:$CB$183,I$9,FALSE))="","",(VLOOKUP($E159,'Adj NEA Backsheet'!$D$5:$CB$183,I$9,FALSE))),"")</f>
        <v>2100.8290311525675</v>
      </c>
      <c r="J159" s="123">
        <f ca="1">IFERROR(IF((VLOOKUP($E159,'Adj NEA Backsheet'!$D$5:$CB$183,J$9,FALSE))="","",(VLOOKUP($E159,'Adj NEA Backsheet'!$D$5:$CB$183,J$9,FALSE))),"")</f>
        <v>2010.2630305052066</v>
      </c>
      <c r="K159" s="121">
        <f ca="1">IFERROR(IF((VLOOKUP($E159,'Adj NEA Backsheet'!$D$5:$CB$183,K$9,FALSE))="","",(VLOOKUP($E159,'Adj NEA Backsheet'!$D$5:$CB$183,K$9,FALSE))),"")</f>
        <v>1985.9258002300749</v>
      </c>
      <c r="L159" s="122">
        <f ca="1">IFERROR(IF((VLOOKUP($E159,'Adj NEA Backsheet'!$D$5:$CB$183,L$9,FALSE))="","",(VLOOKUP($E159,'Adj NEA Backsheet'!$D$5:$CB$183,L$9,FALSE))),"")</f>
        <v>2007.7676464625279</v>
      </c>
      <c r="M159" s="122">
        <f ca="1">IFERROR(IF((VLOOKUP($E159,'Adj NEA Backsheet'!$D$5:$CB$183,M$9,FALSE))="","",(VLOOKUP($E159,'Adj NEA Backsheet'!$D$5:$CB$183,M$9,FALSE))),"")</f>
        <v>2014.0067647925582</v>
      </c>
      <c r="N159" s="124">
        <f ca="1">IFERROR(IF((VLOOKUP($E159,'Adj NEA Backsheet'!$D$5:$CB$183,N$9,FALSE))="","",(VLOOKUP($E159,'Adj NEA Backsheet'!$D$5:$CB$183,N$9,FALSE))),"")</f>
        <v>1946.9338093608874</v>
      </c>
      <c r="O159" s="175">
        <f ca="1">IFERROR(IF((VLOOKUP($E159,'Adj NEA Backsheet'!$D$5:$CB$183,O$9,FALSE))="","",(VLOOKUP($E159,'Adj NEA Backsheet'!$D$5:$CB$183,O$9,FALSE))),"")</f>
        <v>2103.4367160261918</v>
      </c>
      <c r="P159" s="123">
        <f ca="1">IFERROR(IF((VLOOKUP($E159,'Adj NEA Backsheet'!$D$5:$CB$183,P$9,FALSE))="","",(VLOOKUP($E159,'Adj NEA Backsheet'!$D$5:$CB$183,P$9,FALSE))),"")</f>
        <v>2174.4487096654025</v>
      </c>
      <c r="Q159" s="124">
        <f ca="1">IFERROR(IF((VLOOKUP($E159,'NEA Backsheet'!$D$5:$CB$183,Q$9,FALSE))="","",(VLOOKUP($E159,'NEA Backsheet'!$D$5:$CB$183,Q$9,FALSE))),"")</f>
        <v>2307.0232092257447</v>
      </c>
      <c r="R159" s="236">
        <f ca="1">IFERROR(IF((VLOOKUP($E159,'NEA Backsheet'!$D$5:$CB$183,R$9,FALSE))="","",(VLOOKUP($E159,'NEA Backsheet'!$D$5:$CB$183,R$9,FALSE))),"")</f>
        <v>0</v>
      </c>
    </row>
    <row r="160" spans="1:18" ht="15" customHeight="1" x14ac:dyDescent="0.3">
      <c r="A160" s="57">
        <v>146</v>
      </c>
      <c r="B160" s="98" t="str">
        <f ca="1">IFERROR(IF((VLOOKUP($E160,'Org List'!$AJ$10:$AL$188,3,FALSE))="","",(VLOOKUP($E160,'Org List'!$AJ$10:$AL$188,3,FALSE))),"")</f>
        <v>North of England Commissioning Region</v>
      </c>
      <c r="C160" s="99" t="str">
        <f ca="1">IFERROR(IF((VLOOKUP($E160,'Org List'!$AO$10:$AQ$188,3,FALSE))="","",(VLOOKUP($E160,'Org List'!$AO$10:$AQ$188,3,FALSE))),"")</f>
        <v>North West Region</v>
      </c>
      <c r="D160" s="114" t="str">
        <f ca="1">IFERROR(IF((VLOOKUP($E160,'Org List'!$AT$10:$AV$188,3,FALSE))="","",(VLOOKUP($E160,'Org List'!$AT$10:$AV$188,3,FALSE))),"")</f>
        <v>NHS England North (Cheshire And Merseyside)</v>
      </c>
      <c r="E160" s="98" t="str">
        <f t="shared" ca="1" si="4"/>
        <v>E08000013</v>
      </c>
      <c r="F160" s="100" t="str">
        <f ca="1">IF(E160="","",VLOOKUP(E160,'Org List'!$J$9:$K$488,2,0))</f>
        <v>St. Helens</v>
      </c>
      <c r="G160" s="121">
        <f ca="1">IFERROR(IF((VLOOKUP($E160,'Adj NEA Backsheet'!$D$5:$CB$183,G$9,FALSE))="","",(VLOOKUP($E160,'Adj NEA Backsheet'!$D$5:$CB$183,G$9,FALSE))),"")</f>
        <v>3805.8327148015942</v>
      </c>
      <c r="H160" s="122">
        <f ca="1">IFERROR(IF((VLOOKUP($E160,'Adj NEA Backsheet'!$D$5:$CB$183,H$9,FALSE))="","",(VLOOKUP($E160,'Adj NEA Backsheet'!$D$5:$CB$183,H$9,FALSE))),"")</f>
        <v>3729.7467951851299</v>
      </c>
      <c r="I160" s="122">
        <f ca="1">IFERROR(IF((VLOOKUP($E160,'Adj NEA Backsheet'!$D$5:$CB$183,I$9,FALSE))="","",(VLOOKUP($E160,'Adj NEA Backsheet'!$D$5:$CB$183,I$9,FALSE))),"")</f>
        <v>3961.8417807386099</v>
      </c>
      <c r="J160" s="123">
        <f ca="1">IFERROR(IF((VLOOKUP($E160,'Adj NEA Backsheet'!$D$5:$CB$183,J$9,FALSE))="","",(VLOOKUP($E160,'Adj NEA Backsheet'!$D$5:$CB$183,J$9,FALSE))),"")</f>
        <v>3758.307009913593</v>
      </c>
      <c r="K160" s="121">
        <f ca="1">IFERROR(IF((VLOOKUP($E160,'Adj NEA Backsheet'!$D$5:$CB$183,K$9,FALSE))="","",(VLOOKUP($E160,'Adj NEA Backsheet'!$D$5:$CB$183,K$9,FALSE))),"")</f>
        <v>3775.3931324372074</v>
      </c>
      <c r="L160" s="122">
        <f ca="1">IFERROR(IF((VLOOKUP($E160,'Adj NEA Backsheet'!$D$5:$CB$183,L$9,FALSE))="","",(VLOOKUP($E160,'Adj NEA Backsheet'!$D$5:$CB$183,L$9,FALSE))),"")</f>
        <v>3810.4312013842145</v>
      </c>
      <c r="M160" s="122">
        <f ca="1">IFERROR(IF((VLOOKUP($E160,'Adj NEA Backsheet'!$D$5:$CB$183,M$9,FALSE))="","",(VLOOKUP($E160,'Adj NEA Backsheet'!$D$5:$CB$183,M$9,FALSE))),"")</f>
        <v>4033.4927410524911</v>
      </c>
      <c r="N160" s="124">
        <f ca="1">IFERROR(IF((VLOOKUP($E160,'Adj NEA Backsheet'!$D$5:$CB$183,N$9,FALSE))="","",(VLOOKUP($E160,'Adj NEA Backsheet'!$D$5:$CB$183,N$9,FALSE))),"")</f>
        <v>3939.9213264399746</v>
      </c>
      <c r="O160" s="175">
        <f ca="1">IFERROR(IF((VLOOKUP($E160,'Adj NEA Backsheet'!$D$5:$CB$183,O$9,FALSE))="","",(VLOOKUP($E160,'Adj NEA Backsheet'!$D$5:$CB$183,O$9,FALSE))),"")</f>
        <v>3887.2096664085957</v>
      </c>
      <c r="P160" s="123">
        <f ca="1">IFERROR(IF((VLOOKUP($E160,'Adj NEA Backsheet'!$D$5:$CB$183,P$9,FALSE))="","",(VLOOKUP($E160,'Adj NEA Backsheet'!$D$5:$CB$183,P$9,FALSE))),"")</f>
        <v>3956.8258577696502</v>
      </c>
      <c r="Q160" s="124">
        <f ca="1">IFERROR(IF((VLOOKUP($E160,'NEA Backsheet'!$D$5:$CB$183,Q$9,FALSE))="","",(VLOOKUP($E160,'NEA Backsheet'!$D$5:$CB$183,Q$9,FALSE))),"")</f>
        <v>3975.0205998654878</v>
      </c>
      <c r="R160" s="236">
        <f ca="1">IFERROR(IF((VLOOKUP($E160,'NEA Backsheet'!$D$5:$CB$183,R$9,FALSE))="","",(VLOOKUP($E160,'NEA Backsheet'!$D$5:$CB$183,R$9,FALSE))),"")</f>
        <v>0</v>
      </c>
    </row>
    <row r="161" spans="1:18" ht="15" customHeight="1" x14ac:dyDescent="0.3">
      <c r="A161" s="57">
        <v>147</v>
      </c>
      <c r="B161" s="98" t="str">
        <f ca="1">IFERROR(IF((VLOOKUP($E161,'Org List'!$AJ$10:$AL$188,3,FALSE))="","",(VLOOKUP($E161,'Org List'!$AJ$10:$AL$188,3,FALSE))),"")</f>
        <v>Midlands and East of England Commissioning Region</v>
      </c>
      <c r="C161" s="99" t="str">
        <f ca="1">IFERROR(IF((VLOOKUP($E161,'Org List'!$AO$10:$AQ$188,3,FALSE))="","",(VLOOKUP($E161,'Org List'!$AO$10:$AQ$188,3,FALSE))),"")</f>
        <v>West Midlands Region</v>
      </c>
      <c r="D161" s="114" t="str">
        <f ca="1">IFERROR(IF((VLOOKUP($E161,'Org List'!$AT$10:$AV$188,3,FALSE))="","",(VLOOKUP($E161,'Org List'!$AT$10:$AV$188,3,FALSE))),"")</f>
        <v>NHS England Midlands And East (North Midlands)</v>
      </c>
      <c r="E161" s="98" t="str">
        <f t="shared" ca="1" si="4"/>
        <v>E10000028</v>
      </c>
      <c r="F161" s="100" t="str">
        <f ca="1">IF(E161="","",VLOOKUP(E161,'Org List'!$J$9:$K$488,2,0))</f>
        <v>Staffordshire</v>
      </c>
      <c r="G161" s="121">
        <f ca="1">IFERROR(IF((VLOOKUP($E161,'Adj NEA Backsheet'!$D$5:$CB$183,G$9,FALSE))="","",(VLOOKUP($E161,'Adj NEA Backsheet'!$D$5:$CB$183,G$9,FALSE))),"")</f>
        <v>2733.9638530456964</v>
      </c>
      <c r="H161" s="122">
        <f ca="1">IFERROR(IF((VLOOKUP($E161,'Adj NEA Backsheet'!$D$5:$CB$183,H$9,FALSE))="","",(VLOOKUP($E161,'Adj NEA Backsheet'!$D$5:$CB$183,H$9,FALSE))),"")</f>
        <v>2692.8216854719049</v>
      </c>
      <c r="I161" s="122">
        <f ca="1">IFERROR(IF((VLOOKUP($E161,'Adj NEA Backsheet'!$D$5:$CB$183,I$9,FALSE))="","",(VLOOKUP($E161,'Adj NEA Backsheet'!$D$5:$CB$183,I$9,FALSE))),"")</f>
        <v>2837.2037244202038</v>
      </c>
      <c r="J161" s="123">
        <f ca="1">IFERROR(IF((VLOOKUP($E161,'Adj NEA Backsheet'!$D$5:$CB$183,J$9,FALSE))="","",(VLOOKUP($E161,'Adj NEA Backsheet'!$D$5:$CB$183,J$9,FALSE))),"")</f>
        <v>2850.7065966619507</v>
      </c>
      <c r="K161" s="121">
        <f ca="1">IFERROR(IF((VLOOKUP($E161,'Adj NEA Backsheet'!$D$5:$CB$183,K$9,FALSE))="","",(VLOOKUP($E161,'Adj NEA Backsheet'!$D$5:$CB$183,K$9,FALSE))),"")</f>
        <v>2813.9544771266983</v>
      </c>
      <c r="L161" s="122">
        <f ca="1">IFERROR(IF((VLOOKUP($E161,'Adj NEA Backsheet'!$D$5:$CB$183,L$9,FALSE))="","",(VLOOKUP($E161,'Adj NEA Backsheet'!$D$5:$CB$183,L$9,FALSE))),"")</f>
        <v>2852.0807833986173</v>
      </c>
      <c r="M161" s="122">
        <f ca="1">IFERROR(IF((VLOOKUP($E161,'Adj NEA Backsheet'!$D$5:$CB$183,M$9,FALSE))="","",(VLOOKUP($E161,'Adj NEA Backsheet'!$D$5:$CB$183,M$9,FALSE))),"")</f>
        <v>2856.3573014913882</v>
      </c>
      <c r="N161" s="124">
        <f ca="1">IFERROR(IF((VLOOKUP($E161,'Adj NEA Backsheet'!$D$5:$CB$183,N$9,FALSE))="","",(VLOOKUP($E161,'Adj NEA Backsheet'!$D$5:$CB$183,N$9,FALSE))),"")</f>
        <v>2789.8584867864538</v>
      </c>
      <c r="O161" s="175">
        <f ca="1">IFERROR(IF((VLOOKUP($E161,'Adj NEA Backsheet'!$D$5:$CB$183,O$9,FALSE))="","",(VLOOKUP($E161,'Adj NEA Backsheet'!$D$5:$CB$183,O$9,FALSE))),"")</f>
        <v>2989.7407594959491</v>
      </c>
      <c r="P161" s="123">
        <f ca="1">IFERROR(IF((VLOOKUP($E161,'Adj NEA Backsheet'!$D$5:$CB$183,P$9,FALSE))="","",(VLOOKUP($E161,'Adj NEA Backsheet'!$D$5:$CB$183,P$9,FALSE))),"")</f>
        <v>3042.76329424198</v>
      </c>
      <c r="Q161" s="124">
        <f ca="1">IFERROR(IF((VLOOKUP($E161,'NEA Backsheet'!$D$5:$CB$183,Q$9,FALSE))="","",(VLOOKUP($E161,'NEA Backsheet'!$D$5:$CB$183,Q$9,FALSE))),"")</f>
        <v>3251.595864005812</v>
      </c>
      <c r="R161" s="236">
        <f ca="1">IFERROR(IF((VLOOKUP($E161,'NEA Backsheet'!$D$5:$CB$183,R$9,FALSE))="","",(VLOOKUP($E161,'NEA Backsheet'!$D$5:$CB$183,R$9,FALSE))),"")</f>
        <v>0</v>
      </c>
    </row>
    <row r="162" spans="1:18" ht="15" customHeight="1" x14ac:dyDescent="0.3">
      <c r="A162" s="57">
        <v>148</v>
      </c>
      <c r="B162" s="98" t="str">
        <f ca="1">IFERROR(IF((VLOOKUP($E162,'Org List'!$AJ$10:$AL$188,3,FALSE))="","",(VLOOKUP($E162,'Org List'!$AJ$10:$AL$188,3,FALSE))),"")</f>
        <v>North of England Commissioning Region</v>
      </c>
      <c r="C162" s="99" t="str">
        <f ca="1">IFERROR(IF((VLOOKUP($E162,'Org List'!$AO$10:$AQ$188,3,FALSE))="","",(VLOOKUP($E162,'Org List'!$AO$10:$AQ$188,3,FALSE))),"")</f>
        <v>North West Region</v>
      </c>
      <c r="D162" s="114" t="str">
        <f ca="1">IFERROR(IF((VLOOKUP($E162,'Org List'!$AT$10:$AV$188,3,FALSE))="","",(VLOOKUP($E162,'Org List'!$AT$10:$AV$188,3,FALSE))),"")</f>
        <v>NHS England North (Greater Manchester)</v>
      </c>
      <c r="E162" s="98" t="str">
        <f t="shared" ca="1" si="4"/>
        <v>E08000007</v>
      </c>
      <c r="F162" s="100" t="str">
        <f ca="1">IF(E162="","",VLOOKUP(E162,'Org List'!$J$9:$K$488,2,0))</f>
        <v>Stockport</v>
      </c>
      <c r="G162" s="121">
        <f ca="1">IFERROR(IF((VLOOKUP($E162,'Adj NEA Backsheet'!$D$5:$CB$183,G$9,FALSE))="","",(VLOOKUP($E162,'Adj NEA Backsheet'!$D$5:$CB$183,G$9,FALSE))),"")</f>
        <v>3659.3673144595023</v>
      </c>
      <c r="H162" s="122">
        <f ca="1">IFERROR(IF((VLOOKUP($E162,'Adj NEA Backsheet'!$D$5:$CB$183,H$9,FALSE))="","",(VLOOKUP($E162,'Adj NEA Backsheet'!$D$5:$CB$183,H$9,FALSE))),"")</f>
        <v>3548.2395801736225</v>
      </c>
      <c r="I162" s="122">
        <f ca="1">IFERROR(IF((VLOOKUP($E162,'Adj NEA Backsheet'!$D$5:$CB$183,I$9,FALSE))="","",(VLOOKUP($E162,'Adj NEA Backsheet'!$D$5:$CB$183,I$9,FALSE))),"")</f>
        <v>3725.3978844535677</v>
      </c>
      <c r="J162" s="123">
        <f ca="1">IFERROR(IF((VLOOKUP($E162,'Adj NEA Backsheet'!$D$5:$CB$183,J$9,FALSE))="","",(VLOOKUP($E162,'Adj NEA Backsheet'!$D$5:$CB$183,J$9,FALSE))),"")</f>
        <v>3581.1159285430472</v>
      </c>
      <c r="K162" s="121">
        <f ca="1">IFERROR(IF((VLOOKUP($E162,'Adj NEA Backsheet'!$D$5:$CB$183,K$9,FALSE))="","",(VLOOKUP($E162,'Adj NEA Backsheet'!$D$5:$CB$183,K$9,FALSE))),"")</f>
        <v>3555.8729553345161</v>
      </c>
      <c r="L162" s="122">
        <f ca="1">IFERROR(IF((VLOOKUP($E162,'Adj NEA Backsheet'!$D$5:$CB$183,L$9,FALSE))="","",(VLOOKUP($E162,'Adj NEA Backsheet'!$D$5:$CB$183,L$9,FALSE))),"")</f>
        <v>3557.5948107530444</v>
      </c>
      <c r="M162" s="122">
        <f ca="1">IFERROR(IF((VLOOKUP($E162,'Adj NEA Backsheet'!$D$5:$CB$183,M$9,FALSE))="","",(VLOOKUP($E162,'Adj NEA Backsheet'!$D$5:$CB$183,M$9,FALSE))),"")</f>
        <v>3721.4474103319467</v>
      </c>
      <c r="N162" s="124">
        <f ca="1">IFERROR(IF((VLOOKUP($E162,'Adj NEA Backsheet'!$D$5:$CB$183,N$9,FALSE))="","",(VLOOKUP($E162,'Adj NEA Backsheet'!$D$5:$CB$183,N$9,FALSE))),"")</f>
        <v>3544.2210507664695</v>
      </c>
      <c r="O162" s="175">
        <f ca="1">IFERROR(IF((VLOOKUP($E162,'Adj NEA Backsheet'!$D$5:$CB$183,O$9,FALSE))="","",(VLOOKUP($E162,'Adj NEA Backsheet'!$D$5:$CB$183,O$9,FALSE))),"")</f>
        <v>3750.391033043305</v>
      </c>
      <c r="P162" s="123">
        <f ca="1">IFERROR(IF((VLOOKUP($E162,'Adj NEA Backsheet'!$D$5:$CB$183,P$9,FALSE))="","",(VLOOKUP($E162,'Adj NEA Backsheet'!$D$5:$CB$183,P$9,FALSE))),"")</f>
        <v>3661.975665871541</v>
      </c>
      <c r="Q162" s="124">
        <f ca="1">IFERROR(IF((VLOOKUP($E162,'NEA Backsheet'!$D$5:$CB$183,Q$9,FALSE))="","",(VLOOKUP($E162,'NEA Backsheet'!$D$5:$CB$183,Q$9,FALSE))),"")</f>
        <v>3615.9997696260034</v>
      </c>
      <c r="R162" s="236">
        <f ca="1">IFERROR(IF((VLOOKUP($E162,'NEA Backsheet'!$D$5:$CB$183,R$9,FALSE))="","",(VLOOKUP($E162,'NEA Backsheet'!$D$5:$CB$183,R$9,FALSE))),"")</f>
        <v>0</v>
      </c>
    </row>
    <row r="163" spans="1:18" ht="15" customHeight="1" x14ac:dyDescent="0.3">
      <c r="A163" s="57">
        <v>149</v>
      </c>
      <c r="B163" s="98" t="str">
        <f ca="1">IFERROR(IF((VLOOKUP($E163,'Org List'!$AJ$10:$AL$188,3,FALSE))="","",(VLOOKUP($E163,'Org List'!$AJ$10:$AL$188,3,FALSE))),"")</f>
        <v>North of England Commissioning Region</v>
      </c>
      <c r="C163" s="99" t="str">
        <f ca="1">IFERROR(IF((VLOOKUP($E163,'Org List'!$AO$10:$AQ$188,3,FALSE))="","",(VLOOKUP($E163,'Org List'!$AO$10:$AQ$188,3,FALSE))),"")</f>
        <v>North East Region</v>
      </c>
      <c r="D163" s="114" t="str">
        <f ca="1">IFERROR(IF((VLOOKUP($E163,'Org List'!$AT$10:$AV$188,3,FALSE))="","",(VLOOKUP($E163,'Org List'!$AT$10:$AV$188,3,FALSE))),"")</f>
        <v>NHS England North (Cumbria And North East)</v>
      </c>
      <c r="E163" s="98" t="str">
        <f t="shared" ca="1" si="4"/>
        <v>E06000004</v>
      </c>
      <c r="F163" s="100" t="str">
        <f ca="1">IF(E163="","",VLOOKUP(E163,'Org List'!$J$9:$K$488,2,0))</f>
        <v>Stockton-on-Tees</v>
      </c>
      <c r="G163" s="121">
        <f ca="1">IFERROR(IF((VLOOKUP($E163,'Adj NEA Backsheet'!$D$5:$CB$183,G$9,FALSE))="","",(VLOOKUP($E163,'Adj NEA Backsheet'!$D$5:$CB$183,G$9,FALSE))),"")</f>
        <v>3413.5454373787393</v>
      </c>
      <c r="H163" s="122">
        <f ca="1">IFERROR(IF((VLOOKUP($E163,'Adj NEA Backsheet'!$D$5:$CB$183,H$9,FALSE))="","",(VLOOKUP($E163,'Adj NEA Backsheet'!$D$5:$CB$183,H$9,FALSE))),"")</f>
        <v>3386.209205112601</v>
      </c>
      <c r="I163" s="122">
        <f ca="1">IFERROR(IF((VLOOKUP($E163,'Adj NEA Backsheet'!$D$5:$CB$183,I$9,FALSE))="","",(VLOOKUP($E163,'Adj NEA Backsheet'!$D$5:$CB$183,I$9,FALSE))),"")</f>
        <v>3542.9258892590651</v>
      </c>
      <c r="J163" s="123">
        <f ca="1">IFERROR(IF((VLOOKUP($E163,'Adj NEA Backsheet'!$D$5:$CB$183,J$9,FALSE))="","",(VLOOKUP($E163,'Adj NEA Backsheet'!$D$5:$CB$183,J$9,FALSE))),"")</f>
        <v>3520.8851520231892</v>
      </c>
      <c r="K163" s="121">
        <f ca="1">IFERROR(IF((VLOOKUP($E163,'Adj NEA Backsheet'!$D$5:$CB$183,K$9,FALSE))="","",(VLOOKUP($E163,'Adj NEA Backsheet'!$D$5:$CB$183,K$9,FALSE))),"")</f>
        <v>3549.5812454059783</v>
      </c>
      <c r="L163" s="122">
        <f ca="1">IFERROR(IF((VLOOKUP($E163,'Adj NEA Backsheet'!$D$5:$CB$183,L$9,FALSE))="","",(VLOOKUP($E163,'Adj NEA Backsheet'!$D$5:$CB$183,L$9,FALSE))),"")</f>
        <v>3491.0471642585426</v>
      </c>
      <c r="M163" s="122">
        <f ca="1">IFERROR(IF((VLOOKUP($E163,'Adj NEA Backsheet'!$D$5:$CB$183,M$9,FALSE))="","",(VLOOKUP($E163,'Adj NEA Backsheet'!$D$5:$CB$183,M$9,FALSE))),"")</f>
        <v>3628.7791917919867</v>
      </c>
      <c r="N163" s="124">
        <f ca="1">IFERROR(IF((VLOOKUP($E163,'Adj NEA Backsheet'!$D$5:$CB$183,N$9,FALSE))="","",(VLOOKUP($E163,'Adj NEA Backsheet'!$D$5:$CB$183,N$9,FALSE))),"")</f>
        <v>3637.9912055924001</v>
      </c>
      <c r="O163" s="175">
        <f ca="1">IFERROR(IF((VLOOKUP($E163,'Adj NEA Backsheet'!$D$5:$CB$183,O$9,FALSE))="","",(VLOOKUP($E163,'Adj NEA Backsheet'!$D$5:$CB$183,O$9,FALSE))),"")</f>
        <v>3627.9370796870066</v>
      </c>
      <c r="P163" s="123">
        <f ca="1">IFERROR(IF((VLOOKUP($E163,'Adj NEA Backsheet'!$D$5:$CB$183,P$9,FALSE))="","",(VLOOKUP($E163,'Adj NEA Backsheet'!$D$5:$CB$183,P$9,FALSE))),"")</f>
        <v>3563.8091646311773</v>
      </c>
      <c r="Q163" s="124">
        <f ca="1">IFERROR(IF((VLOOKUP($E163,'NEA Backsheet'!$D$5:$CB$183,Q$9,FALSE))="","",(VLOOKUP($E163,'NEA Backsheet'!$D$5:$CB$183,Q$9,FALSE))),"")</f>
        <v>3636.1734509987268</v>
      </c>
      <c r="R163" s="236">
        <f ca="1">IFERROR(IF((VLOOKUP($E163,'NEA Backsheet'!$D$5:$CB$183,R$9,FALSE))="","",(VLOOKUP($E163,'NEA Backsheet'!$D$5:$CB$183,R$9,FALSE))),"")</f>
        <v>0</v>
      </c>
    </row>
    <row r="164" spans="1:18" ht="15" customHeight="1" x14ac:dyDescent="0.3">
      <c r="A164" s="57">
        <v>150</v>
      </c>
      <c r="B164" s="98" t="str">
        <f ca="1">IFERROR(IF((VLOOKUP($E164,'Org List'!$AJ$10:$AL$188,3,FALSE))="","",(VLOOKUP($E164,'Org List'!$AJ$10:$AL$188,3,FALSE))),"")</f>
        <v>Midlands and East of England Commissioning Region</v>
      </c>
      <c r="C164" s="99" t="str">
        <f ca="1">IFERROR(IF((VLOOKUP($E164,'Org List'!$AO$10:$AQ$188,3,FALSE))="","",(VLOOKUP($E164,'Org List'!$AO$10:$AQ$188,3,FALSE))),"")</f>
        <v>West Midlands Region</v>
      </c>
      <c r="D164" s="114" t="str">
        <f ca="1">IFERROR(IF((VLOOKUP($E164,'Org List'!$AT$10:$AV$188,3,FALSE))="","",(VLOOKUP($E164,'Org List'!$AT$10:$AV$188,3,FALSE))),"")</f>
        <v>NHS England Midlands And East (North Midlands)</v>
      </c>
      <c r="E164" s="98" t="str">
        <f t="shared" ca="1" si="4"/>
        <v>E06000021</v>
      </c>
      <c r="F164" s="100" t="str">
        <f ca="1">IF(E164="","",VLOOKUP(E164,'Org List'!$J$9:$K$488,2,0))</f>
        <v>Stoke-on-Trent</v>
      </c>
      <c r="G164" s="121">
        <f ca="1">IFERROR(IF((VLOOKUP($E164,'Adj NEA Backsheet'!$D$5:$CB$183,G$9,FALSE))="","",(VLOOKUP($E164,'Adj NEA Backsheet'!$D$5:$CB$183,G$9,FALSE))),"")</f>
        <v>3482.4531367864656</v>
      </c>
      <c r="H164" s="122">
        <f ca="1">IFERROR(IF((VLOOKUP($E164,'Adj NEA Backsheet'!$D$5:$CB$183,H$9,FALSE))="","",(VLOOKUP($E164,'Adj NEA Backsheet'!$D$5:$CB$183,H$9,FALSE))),"")</f>
        <v>3462.3394032729593</v>
      </c>
      <c r="I164" s="122">
        <f ca="1">IFERROR(IF((VLOOKUP($E164,'Adj NEA Backsheet'!$D$5:$CB$183,I$9,FALSE))="","",(VLOOKUP($E164,'Adj NEA Backsheet'!$D$5:$CB$183,I$9,FALSE))),"")</f>
        <v>3527.8435450050883</v>
      </c>
      <c r="J164" s="123">
        <f ca="1">IFERROR(IF((VLOOKUP($E164,'Adj NEA Backsheet'!$D$5:$CB$183,J$9,FALSE))="","",(VLOOKUP($E164,'Adj NEA Backsheet'!$D$5:$CB$183,J$9,FALSE))),"")</f>
        <v>3705.9491169968283</v>
      </c>
      <c r="K164" s="121">
        <f ca="1">IFERROR(IF((VLOOKUP($E164,'Adj NEA Backsheet'!$D$5:$CB$183,K$9,FALSE))="","",(VLOOKUP($E164,'Adj NEA Backsheet'!$D$5:$CB$183,K$9,FALSE))),"")</f>
        <v>3598.5557974817393</v>
      </c>
      <c r="L164" s="122">
        <f ca="1">IFERROR(IF((VLOOKUP($E164,'Adj NEA Backsheet'!$D$5:$CB$183,L$9,FALSE))="","",(VLOOKUP($E164,'Adj NEA Backsheet'!$D$5:$CB$183,L$9,FALSE))),"")</f>
        <v>3638.0703519000308</v>
      </c>
      <c r="M164" s="122">
        <f ca="1">IFERROR(IF((VLOOKUP($E164,'Adj NEA Backsheet'!$D$5:$CB$183,M$9,FALSE))="","",(VLOOKUP($E164,'Adj NEA Backsheet'!$D$5:$CB$183,M$9,FALSE))),"")</f>
        <v>3638.0703519000317</v>
      </c>
      <c r="N164" s="124">
        <f ca="1">IFERROR(IF((VLOOKUP($E164,'Adj NEA Backsheet'!$D$5:$CB$183,N$9,FALSE))="","",(VLOOKUP($E164,'Adj NEA Backsheet'!$D$5:$CB$183,N$9,FALSE))),"")</f>
        <v>3548.218530323516</v>
      </c>
      <c r="O164" s="175">
        <f ca="1">IFERROR(IF((VLOOKUP($E164,'Adj NEA Backsheet'!$D$5:$CB$183,O$9,FALSE))="","",(VLOOKUP($E164,'Adj NEA Backsheet'!$D$5:$CB$183,O$9,FALSE))),"")</f>
        <v>3899.6962754736187</v>
      </c>
      <c r="P164" s="123">
        <f ca="1">IFERROR(IF((VLOOKUP($E164,'Adj NEA Backsheet'!$D$5:$CB$183,P$9,FALSE))="","",(VLOOKUP($E164,'Adj NEA Backsheet'!$D$5:$CB$183,P$9,FALSE))),"")</f>
        <v>4073.1040309738514</v>
      </c>
      <c r="Q164" s="124">
        <f ca="1">IFERROR(IF((VLOOKUP($E164,'NEA Backsheet'!$D$5:$CB$183,Q$9,FALSE))="","",(VLOOKUP($E164,'NEA Backsheet'!$D$5:$CB$183,Q$9,FALSE))),"")</f>
        <v>4434.2929506106393</v>
      </c>
      <c r="R164" s="236">
        <f ca="1">IFERROR(IF((VLOOKUP($E164,'NEA Backsheet'!$D$5:$CB$183,R$9,FALSE))="","",(VLOOKUP($E164,'NEA Backsheet'!$D$5:$CB$183,R$9,FALSE))),"")</f>
        <v>0</v>
      </c>
    </row>
    <row r="165" spans="1:18" ht="15" customHeight="1" x14ac:dyDescent="0.3">
      <c r="A165" s="57">
        <v>151</v>
      </c>
      <c r="B165" s="98" t="str">
        <f ca="1">IFERROR(IF((VLOOKUP($E165,'Org List'!$AJ$10:$AL$188,3,FALSE))="","",(VLOOKUP($E165,'Org List'!$AJ$10:$AL$188,3,FALSE))),"")</f>
        <v>Midlands and East of England Commissioning Region</v>
      </c>
      <c r="C165" s="99" t="str">
        <f ca="1">IFERROR(IF((VLOOKUP($E165,'Org List'!$AO$10:$AQ$188,3,FALSE))="","",(VLOOKUP($E165,'Org List'!$AO$10:$AQ$188,3,FALSE))),"")</f>
        <v>East Region</v>
      </c>
      <c r="D165" s="114" t="str">
        <f ca="1">IFERROR(IF((VLOOKUP($E165,'Org List'!$AT$10:$AV$188,3,FALSE))="","",(VLOOKUP($E165,'Org List'!$AT$10:$AV$188,3,FALSE))),"")</f>
        <v>NHS England Midlands And East (East)</v>
      </c>
      <c r="E165" s="98" t="str">
        <f t="shared" ca="1" si="4"/>
        <v>E10000029</v>
      </c>
      <c r="F165" s="100" t="str">
        <f ca="1">IF(E165="","",VLOOKUP(E165,'Org List'!$J$9:$K$488,2,0))</f>
        <v>Suffolk</v>
      </c>
      <c r="G165" s="121">
        <f ca="1">IFERROR(IF((VLOOKUP($E165,'Adj NEA Backsheet'!$D$5:$CB$183,G$9,FALSE))="","",(VLOOKUP($E165,'Adj NEA Backsheet'!$D$5:$CB$183,G$9,FALSE))),"")</f>
        <v>2468.9349482245798</v>
      </c>
      <c r="H165" s="122">
        <f ca="1">IFERROR(IF((VLOOKUP($E165,'Adj NEA Backsheet'!$D$5:$CB$183,H$9,FALSE))="","",(VLOOKUP($E165,'Adj NEA Backsheet'!$D$5:$CB$183,H$9,FALSE))),"")</f>
        <v>2418.1663655231609</v>
      </c>
      <c r="I165" s="122">
        <f ca="1">IFERROR(IF((VLOOKUP($E165,'Adj NEA Backsheet'!$D$5:$CB$183,I$9,FALSE))="","",(VLOOKUP($E165,'Adj NEA Backsheet'!$D$5:$CB$183,I$9,FALSE))),"")</f>
        <v>2521.601074848787</v>
      </c>
      <c r="J165" s="123">
        <f ca="1">IFERROR(IF((VLOOKUP($E165,'Adj NEA Backsheet'!$D$5:$CB$183,J$9,FALSE))="","",(VLOOKUP($E165,'Adj NEA Backsheet'!$D$5:$CB$183,J$9,FALSE))),"")</f>
        <v>2550.8247850723333</v>
      </c>
      <c r="K165" s="121">
        <f ca="1">IFERROR(IF((VLOOKUP($E165,'Adj NEA Backsheet'!$D$5:$CB$183,K$9,FALSE))="","",(VLOOKUP($E165,'Adj NEA Backsheet'!$D$5:$CB$183,K$9,FALSE))),"")</f>
        <v>2531.4846549867402</v>
      </c>
      <c r="L165" s="122">
        <f ca="1">IFERROR(IF((VLOOKUP($E165,'Adj NEA Backsheet'!$D$5:$CB$183,L$9,FALSE))="","",(VLOOKUP($E165,'Adj NEA Backsheet'!$D$5:$CB$183,L$9,FALSE))),"")</f>
        <v>2470.7760148995271</v>
      </c>
      <c r="M165" s="122">
        <f ca="1">IFERROR(IF((VLOOKUP($E165,'Adj NEA Backsheet'!$D$5:$CB$183,M$9,FALSE))="","",(VLOOKUP($E165,'Adj NEA Backsheet'!$D$5:$CB$183,M$9,FALSE))),"")</f>
        <v>2636.5447099765329</v>
      </c>
      <c r="N165" s="124">
        <f ca="1">IFERROR(IF((VLOOKUP($E165,'Adj NEA Backsheet'!$D$5:$CB$183,N$9,FALSE))="","",(VLOOKUP($E165,'Adj NEA Backsheet'!$D$5:$CB$183,N$9,FALSE))),"")</f>
        <v>2641.8232782322966</v>
      </c>
      <c r="O165" s="175">
        <f ca="1">IFERROR(IF((VLOOKUP($E165,'Adj NEA Backsheet'!$D$5:$CB$183,O$9,FALSE))="","",(VLOOKUP($E165,'Adj NEA Backsheet'!$D$5:$CB$183,O$9,FALSE))),"")</f>
        <v>2466.3826685320792</v>
      </c>
      <c r="P165" s="123">
        <f ca="1">IFERROR(IF((VLOOKUP($E165,'Adj NEA Backsheet'!$D$5:$CB$183,P$9,FALSE))="","",(VLOOKUP($E165,'Adj NEA Backsheet'!$D$5:$CB$183,P$9,FALSE))),"")</f>
        <v>2464.8931290046553</v>
      </c>
      <c r="Q165" s="124">
        <f ca="1">IFERROR(IF((VLOOKUP($E165,'NEA Backsheet'!$D$5:$CB$183,Q$9,FALSE))="","",(VLOOKUP($E165,'NEA Backsheet'!$D$5:$CB$183,Q$9,FALSE))),"")</f>
        <v>2657.5445988382235</v>
      </c>
      <c r="R165" s="236">
        <f ca="1">IFERROR(IF((VLOOKUP($E165,'NEA Backsheet'!$D$5:$CB$183,R$9,FALSE))="","",(VLOOKUP($E165,'NEA Backsheet'!$D$5:$CB$183,R$9,FALSE))),"")</f>
        <v>0</v>
      </c>
    </row>
    <row r="166" spans="1:18" ht="15" customHeight="1" x14ac:dyDescent="0.3">
      <c r="A166" s="57">
        <v>152</v>
      </c>
      <c r="B166" s="98" t="str">
        <f ca="1">IFERROR(IF((VLOOKUP($E166,'Org List'!$AJ$10:$AL$188,3,FALSE))="","",(VLOOKUP($E166,'Org List'!$AJ$10:$AL$188,3,FALSE))),"")</f>
        <v>North of England Commissioning Region</v>
      </c>
      <c r="C166" s="99" t="str">
        <f ca="1">IFERROR(IF((VLOOKUP($E166,'Org List'!$AO$10:$AQ$188,3,FALSE))="","",(VLOOKUP($E166,'Org List'!$AO$10:$AQ$188,3,FALSE))),"")</f>
        <v>North East Region</v>
      </c>
      <c r="D166" s="114" t="str">
        <f ca="1">IFERROR(IF((VLOOKUP($E166,'Org List'!$AT$10:$AV$188,3,FALSE))="","",(VLOOKUP($E166,'Org List'!$AT$10:$AV$188,3,FALSE))),"")</f>
        <v>NHS England North (Cumbria And North East)</v>
      </c>
      <c r="E166" s="98" t="str">
        <f t="shared" ca="1" si="4"/>
        <v>E08000024</v>
      </c>
      <c r="F166" s="100" t="str">
        <f ca="1">IF(E166="","",VLOOKUP(E166,'Org List'!$J$9:$K$488,2,0))</f>
        <v>Sunderland</v>
      </c>
      <c r="G166" s="121">
        <f ca="1">IFERROR(IF((VLOOKUP($E166,'Adj NEA Backsheet'!$D$5:$CB$183,G$9,FALSE))="","",(VLOOKUP($E166,'Adj NEA Backsheet'!$D$5:$CB$183,G$9,FALSE))),"")</f>
        <v>2927.1525959857318</v>
      </c>
      <c r="H166" s="122">
        <f ca="1">IFERROR(IF((VLOOKUP($E166,'Adj NEA Backsheet'!$D$5:$CB$183,H$9,FALSE))="","",(VLOOKUP($E166,'Adj NEA Backsheet'!$D$5:$CB$183,H$9,FALSE))),"")</f>
        <v>2894.3255496877091</v>
      </c>
      <c r="I166" s="122">
        <f ca="1">IFERROR(IF((VLOOKUP($E166,'Adj NEA Backsheet'!$D$5:$CB$183,I$9,FALSE))="","",(VLOOKUP($E166,'Adj NEA Backsheet'!$D$5:$CB$183,I$9,FALSE))),"")</f>
        <v>3177.6897175215454</v>
      </c>
      <c r="J166" s="123">
        <f ca="1">IFERROR(IF((VLOOKUP($E166,'Adj NEA Backsheet'!$D$5:$CB$183,J$9,FALSE))="","",(VLOOKUP($E166,'Adj NEA Backsheet'!$D$5:$CB$183,J$9,FALSE))),"")</f>
        <v>3141.9345203904609</v>
      </c>
      <c r="K166" s="121">
        <f ca="1">IFERROR(IF((VLOOKUP($E166,'Adj NEA Backsheet'!$D$5:$CB$183,K$9,FALSE))="","",(VLOOKUP($E166,'Adj NEA Backsheet'!$D$5:$CB$183,K$9,FALSE))),"")</f>
        <v>3041.9050159828239</v>
      </c>
      <c r="L166" s="122">
        <f ca="1">IFERROR(IF((VLOOKUP($E166,'Adj NEA Backsheet'!$D$5:$CB$183,L$9,FALSE))="","",(VLOOKUP($E166,'Adj NEA Backsheet'!$D$5:$CB$183,L$9,FALSE))),"")</f>
        <v>3024.3977216550152</v>
      </c>
      <c r="M166" s="122">
        <f ca="1">IFERROR(IF((VLOOKUP($E166,'Adj NEA Backsheet'!$D$5:$CB$183,M$9,FALSE))="","",(VLOOKUP($E166,'Adj NEA Backsheet'!$D$5:$CB$183,M$9,FALSE))),"")</f>
        <v>3160.9741766943139</v>
      </c>
      <c r="N166" s="124">
        <f ca="1">IFERROR(IF((VLOOKUP($E166,'Adj NEA Backsheet'!$D$5:$CB$183,N$9,FALSE))="","",(VLOOKUP($E166,'Adj NEA Backsheet'!$D$5:$CB$183,N$9,FALSE))),"")</f>
        <v>3155.0992072718177</v>
      </c>
      <c r="O166" s="175">
        <f ca="1">IFERROR(IF((VLOOKUP($E166,'Adj NEA Backsheet'!$D$5:$CB$183,O$9,FALSE))="","",(VLOOKUP($E166,'Adj NEA Backsheet'!$D$5:$CB$183,O$9,FALSE))),"")</f>
        <v>3121.5229063950037</v>
      </c>
      <c r="P166" s="123">
        <f ca="1">IFERROR(IF((VLOOKUP($E166,'Adj NEA Backsheet'!$D$5:$CB$183,P$9,FALSE))="","",(VLOOKUP($E166,'Adj NEA Backsheet'!$D$5:$CB$183,P$9,FALSE))),"")</f>
        <v>3065.3762659279323</v>
      </c>
      <c r="Q166" s="124">
        <f ca="1">IFERROR(IF((VLOOKUP($E166,'NEA Backsheet'!$D$5:$CB$183,Q$9,FALSE))="","",(VLOOKUP($E166,'NEA Backsheet'!$D$5:$CB$183,Q$9,FALSE))),"")</f>
        <v>3147.2180379737279</v>
      </c>
      <c r="R166" s="236">
        <f ca="1">IFERROR(IF((VLOOKUP($E166,'NEA Backsheet'!$D$5:$CB$183,R$9,FALSE))="","",(VLOOKUP($E166,'NEA Backsheet'!$D$5:$CB$183,R$9,FALSE))),"")</f>
        <v>0</v>
      </c>
    </row>
    <row r="167" spans="1:18" ht="15" customHeight="1" x14ac:dyDescent="0.3">
      <c r="A167" s="57">
        <v>153</v>
      </c>
      <c r="B167" s="98" t="str">
        <f ca="1">IFERROR(IF((VLOOKUP($E167,'Org List'!$AJ$10:$AL$188,3,FALSE))="","",(VLOOKUP($E167,'Org List'!$AJ$10:$AL$188,3,FALSE))),"")</f>
        <v>South East England Commissioning Region</v>
      </c>
      <c r="C167" s="99" t="str">
        <f ca="1">IFERROR(IF((VLOOKUP($E167,'Org List'!$AO$10:$AQ$188,3,FALSE))="","",(VLOOKUP($E167,'Org List'!$AO$10:$AQ$188,3,FALSE))),"")</f>
        <v>South East Region</v>
      </c>
      <c r="D167" s="114" t="str">
        <f ca="1">IFERROR(IF((VLOOKUP($E167,'Org List'!$AT$10:$AV$188,3,FALSE))="","",(VLOOKUP($E167,'Org List'!$AT$10:$AV$188,3,FALSE))),"")</f>
        <v>NHS England South East (Kent, Surrey and Sussex)</v>
      </c>
      <c r="E167" s="98" t="str">
        <f t="shared" ca="1" si="4"/>
        <v>E10000030</v>
      </c>
      <c r="F167" s="100" t="str">
        <f ca="1">IF(E167="","",VLOOKUP(E167,'Org List'!$J$9:$K$488,2,0))</f>
        <v>Surrey</v>
      </c>
      <c r="G167" s="121">
        <f ca="1">IFERROR(IF((VLOOKUP($E167,'Adj NEA Backsheet'!$D$5:$CB$183,G$9,FALSE))="","",(VLOOKUP($E167,'Adj NEA Backsheet'!$D$5:$CB$183,G$9,FALSE))),"")</f>
        <v>2395.8196113265276</v>
      </c>
      <c r="H167" s="122">
        <f ca="1">IFERROR(IF((VLOOKUP($E167,'Adj NEA Backsheet'!$D$5:$CB$183,H$9,FALSE))="","",(VLOOKUP($E167,'Adj NEA Backsheet'!$D$5:$CB$183,H$9,FALSE))),"")</f>
        <v>2387.9564514161316</v>
      </c>
      <c r="I167" s="122">
        <f ca="1">IFERROR(IF((VLOOKUP($E167,'Adj NEA Backsheet'!$D$5:$CB$183,I$9,FALSE))="","",(VLOOKUP($E167,'Adj NEA Backsheet'!$D$5:$CB$183,I$9,FALSE))),"")</f>
        <v>2484.0085941379343</v>
      </c>
      <c r="J167" s="123">
        <f ca="1">IFERROR(IF((VLOOKUP($E167,'Adj NEA Backsheet'!$D$5:$CB$183,J$9,FALSE))="","",(VLOOKUP($E167,'Adj NEA Backsheet'!$D$5:$CB$183,J$9,FALSE))),"")</f>
        <v>2447.9541774751156</v>
      </c>
      <c r="K167" s="121">
        <f ca="1">IFERROR(IF((VLOOKUP($E167,'Adj NEA Backsheet'!$D$5:$CB$183,K$9,FALSE))="","",(VLOOKUP($E167,'Adj NEA Backsheet'!$D$5:$CB$183,K$9,FALSE))),"")</f>
        <v>2407.8970144418504</v>
      </c>
      <c r="L167" s="122">
        <f ca="1">IFERROR(IF((VLOOKUP($E167,'Adj NEA Backsheet'!$D$5:$CB$183,L$9,FALSE))="","",(VLOOKUP($E167,'Adj NEA Backsheet'!$D$5:$CB$183,L$9,FALSE))),"")</f>
        <v>2376.8930620037604</v>
      </c>
      <c r="M167" s="122">
        <f ca="1">IFERROR(IF((VLOOKUP($E167,'Adj NEA Backsheet'!$D$5:$CB$183,M$9,FALSE))="","",(VLOOKUP($E167,'Adj NEA Backsheet'!$D$5:$CB$183,M$9,FALSE))),"")</f>
        <v>2438.9986335426415</v>
      </c>
      <c r="N167" s="124">
        <f ca="1">IFERROR(IF((VLOOKUP($E167,'Adj NEA Backsheet'!$D$5:$CB$183,N$9,FALSE))="","",(VLOOKUP($E167,'Adj NEA Backsheet'!$D$5:$CB$183,N$9,FALSE))),"")</f>
        <v>2377.8656402709862</v>
      </c>
      <c r="O167" s="175">
        <f ca="1">IFERROR(IF((VLOOKUP($E167,'Adj NEA Backsheet'!$D$5:$CB$183,O$9,FALSE))="","",(VLOOKUP($E167,'Adj NEA Backsheet'!$D$5:$CB$183,O$9,FALSE))),"")</f>
        <v>2384.1477259918074</v>
      </c>
      <c r="P167" s="123">
        <f ca="1">IFERROR(IF((VLOOKUP($E167,'Adj NEA Backsheet'!$D$5:$CB$183,P$9,FALSE))="","",(VLOOKUP($E167,'Adj NEA Backsheet'!$D$5:$CB$183,P$9,FALSE))),"")</f>
        <v>2385.9814285682583</v>
      </c>
      <c r="Q167" s="124">
        <f ca="1">IFERROR(IF((VLOOKUP($E167,'NEA Backsheet'!$D$5:$CB$183,Q$9,FALSE))="","",(VLOOKUP($E167,'NEA Backsheet'!$D$5:$CB$183,Q$9,FALSE))),"")</f>
        <v>2547.9904771459815</v>
      </c>
      <c r="R167" s="236">
        <f ca="1">IFERROR(IF((VLOOKUP($E167,'NEA Backsheet'!$D$5:$CB$183,R$9,FALSE))="","",(VLOOKUP($E167,'NEA Backsheet'!$D$5:$CB$183,R$9,FALSE))),"")</f>
        <v>0</v>
      </c>
    </row>
    <row r="168" spans="1:18" ht="15" customHeight="1" x14ac:dyDescent="0.3">
      <c r="A168" s="57">
        <v>154</v>
      </c>
      <c r="B168" s="98" t="str">
        <f ca="1">IFERROR(IF((VLOOKUP($E168,'Org List'!$AJ$10:$AL$188,3,FALSE))="","",(VLOOKUP($E168,'Org List'!$AJ$10:$AL$188,3,FALSE))),"")</f>
        <v>London Commissioning Region</v>
      </c>
      <c r="C168" s="99" t="str">
        <f ca="1">IFERROR(IF((VLOOKUP($E168,'Org List'!$AO$10:$AQ$188,3,FALSE))="","",(VLOOKUP($E168,'Org List'!$AO$10:$AQ$188,3,FALSE))),"")</f>
        <v>London Region</v>
      </c>
      <c r="D168" s="114" t="str">
        <f ca="1">IFERROR(IF((VLOOKUP($E168,'Org List'!$AT$10:$AV$188,3,FALSE))="","",(VLOOKUP($E168,'Org List'!$AT$10:$AV$188,3,FALSE))),"")</f>
        <v>NHS England London</v>
      </c>
      <c r="E168" s="98" t="str">
        <f t="shared" ca="1" si="4"/>
        <v>E09000029</v>
      </c>
      <c r="F168" s="100" t="str">
        <f ca="1">IF(E168="","",VLOOKUP(E168,'Org List'!$J$9:$K$488,2,0))</f>
        <v>Sutton</v>
      </c>
      <c r="G168" s="121">
        <f ca="1">IFERROR(IF((VLOOKUP($E168,'Adj NEA Backsheet'!$D$5:$CB$183,G$9,FALSE))="","",(VLOOKUP($E168,'Adj NEA Backsheet'!$D$5:$CB$183,G$9,FALSE))),"")</f>
        <v>2847.4433756531898</v>
      </c>
      <c r="H168" s="122">
        <f ca="1">IFERROR(IF((VLOOKUP($E168,'Adj NEA Backsheet'!$D$5:$CB$183,H$9,FALSE))="","",(VLOOKUP($E168,'Adj NEA Backsheet'!$D$5:$CB$183,H$9,FALSE))),"")</f>
        <v>2836.0452319555829</v>
      </c>
      <c r="I168" s="122">
        <f ca="1">IFERROR(IF((VLOOKUP($E168,'Adj NEA Backsheet'!$D$5:$CB$183,I$9,FALSE))="","",(VLOOKUP($E168,'Adj NEA Backsheet'!$D$5:$CB$183,I$9,FALSE))),"")</f>
        <v>2885.5604981598394</v>
      </c>
      <c r="J168" s="123">
        <f ca="1">IFERROR(IF((VLOOKUP($E168,'Adj NEA Backsheet'!$D$5:$CB$183,J$9,FALSE))="","",(VLOOKUP($E168,'Adj NEA Backsheet'!$D$5:$CB$183,J$9,FALSE))),"")</f>
        <v>2832.1227926889301</v>
      </c>
      <c r="K168" s="121">
        <f ca="1">IFERROR(IF((VLOOKUP($E168,'Adj NEA Backsheet'!$D$5:$CB$183,K$9,FALSE))="","",(VLOOKUP($E168,'Adj NEA Backsheet'!$D$5:$CB$183,K$9,FALSE))),"")</f>
        <v>2849.4180913486957</v>
      </c>
      <c r="L168" s="122">
        <f ca="1">IFERROR(IF((VLOOKUP($E168,'Adj NEA Backsheet'!$D$5:$CB$183,L$9,FALSE))="","",(VLOOKUP($E168,'Adj NEA Backsheet'!$D$5:$CB$183,L$9,FALSE))),"")</f>
        <v>2852.1423157486033</v>
      </c>
      <c r="M168" s="122">
        <f ca="1">IFERROR(IF((VLOOKUP($E168,'Adj NEA Backsheet'!$D$5:$CB$183,M$9,FALSE))="","",(VLOOKUP($E168,'Adj NEA Backsheet'!$D$5:$CB$183,M$9,FALSE))),"")</f>
        <v>2882.0414833886957</v>
      </c>
      <c r="N168" s="124">
        <f ca="1">IFERROR(IF((VLOOKUP($E168,'Adj NEA Backsheet'!$D$5:$CB$183,N$9,FALSE))="","",(VLOOKUP($E168,'Adj NEA Backsheet'!$D$5:$CB$183,N$9,FALSE))),"")</f>
        <v>2781.6137971479316</v>
      </c>
      <c r="O168" s="175">
        <f ca="1">IFERROR(IF((VLOOKUP($E168,'Adj NEA Backsheet'!$D$5:$CB$183,O$9,FALSE))="","",(VLOOKUP($E168,'Adj NEA Backsheet'!$D$5:$CB$183,O$9,FALSE))),"")</f>
        <v>2773.0678266415143</v>
      </c>
      <c r="P168" s="123">
        <f ca="1">IFERROR(IF((VLOOKUP($E168,'Adj NEA Backsheet'!$D$5:$CB$183,P$9,FALSE))="","",(VLOOKUP($E168,'Adj NEA Backsheet'!$D$5:$CB$183,P$9,FALSE))),"")</f>
        <v>2914.5241128674343</v>
      </c>
      <c r="Q168" s="124">
        <f ca="1">IFERROR(IF((VLOOKUP($E168,'NEA Backsheet'!$D$5:$CB$183,Q$9,FALSE))="","",(VLOOKUP($E168,'NEA Backsheet'!$D$5:$CB$183,Q$9,FALSE))),"")</f>
        <v>3020.3787929601699</v>
      </c>
      <c r="R168" s="236">
        <f ca="1">IFERROR(IF((VLOOKUP($E168,'NEA Backsheet'!$D$5:$CB$183,R$9,FALSE))="","",(VLOOKUP($E168,'NEA Backsheet'!$D$5:$CB$183,R$9,FALSE))),"")</f>
        <v>0</v>
      </c>
    </row>
    <row r="169" spans="1:18" ht="15" customHeight="1" x14ac:dyDescent="0.3">
      <c r="A169" s="57">
        <v>155</v>
      </c>
      <c r="B169" s="98" t="str">
        <f ca="1">IFERROR(IF((VLOOKUP($E169,'Org List'!$AJ$10:$AL$188,3,FALSE))="","",(VLOOKUP($E169,'Org List'!$AJ$10:$AL$188,3,FALSE))),"")</f>
        <v>South West England Commissioning Region</v>
      </c>
      <c r="C169" s="99" t="str">
        <f ca="1">IFERROR(IF((VLOOKUP($E169,'Org List'!$AO$10:$AQ$188,3,FALSE))="","",(VLOOKUP($E169,'Org List'!$AO$10:$AQ$188,3,FALSE))),"")</f>
        <v>South West Region</v>
      </c>
      <c r="D169" s="114" t="str">
        <f ca="1">IFERROR(IF((VLOOKUP($E169,'Org List'!$AT$10:$AV$188,3,FALSE))="","",(VLOOKUP($E169,'Org List'!$AT$10:$AV$188,3,FALSE))),"")</f>
        <v>NHS England South West (South West North)</v>
      </c>
      <c r="E169" s="98" t="str">
        <f t="shared" ca="1" si="4"/>
        <v>E06000030</v>
      </c>
      <c r="F169" s="100" t="str">
        <f ca="1">IF(E169="","",VLOOKUP(E169,'Org List'!$J$9:$K$488,2,0))</f>
        <v>Swindon</v>
      </c>
      <c r="G169" s="121">
        <f ca="1">IFERROR(IF((VLOOKUP($E169,'Adj NEA Backsheet'!$D$5:$CB$183,G$9,FALSE))="","",(VLOOKUP($E169,'Adj NEA Backsheet'!$D$5:$CB$183,G$9,FALSE))),"")</f>
        <v>2862.3744266310773</v>
      </c>
      <c r="H169" s="122">
        <f ca="1">IFERROR(IF((VLOOKUP($E169,'Adj NEA Backsheet'!$D$5:$CB$183,H$9,FALSE))="","",(VLOOKUP($E169,'Adj NEA Backsheet'!$D$5:$CB$183,H$9,FALSE))),"")</f>
        <v>2976.1295771634359</v>
      </c>
      <c r="I169" s="122">
        <f ca="1">IFERROR(IF((VLOOKUP($E169,'Adj NEA Backsheet'!$D$5:$CB$183,I$9,FALSE))="","",(VLOOKUP($E169,'Adj NEA Backsheet'!$D$5:$CB$183,I$9,FALSE))),"")</f>
        <v>3190.0528046832037</v>
      </c>
      <c r="J169" s="123">
        <f ca="1">IFERROR(IF((VLOOKUP($E169,'Adj NEA Backsheet'!$D$5:$CB$183,J$9,FALSE))="","",(VLOOKUP($E169,'Adj NEA Backsheet'!$D$5:$CB$183,J$9,FALSE))),"")</f>
        <v>3280.0463358049169</v>
      </c>
      <c r="K169" s="121">
        <f ca="1">IFERROR(IF((VLOOKUP($E169,'Adj NEA Backsheet'!$D$5:$CB$183,K$9,FALSE))="","",(VLOOKUP($E169,'Adj NEA Backsheet'!$D$5:$CB$183,K$9,FALSE))),"")</f>
        <v>2963.2515361269975</v>
      </c>
      <c r="L169" s="122">
        <f ca="1">IFERROR(IF((VLOOKUP($E169,'Adj NEA Backsheet'!$D$5:$CB$183,L$9,FALSE))="","",(VLOOKUP($E169,'Adj NEA Backsheet'!$D$5:$CB$183,L$9,FALSE))),"")</f>
        <v>3015.300728705196</v>
      </c>
      <c r="M169" s="122">
        <f ca="1">IFERROR(IF((VLOOKUP($E169,'Adj NEA Backsheet'!$D$5:$CB$183,M$9,FALSE))="","",(VLOOKUP($E169,'Adj NEA Backsheet'!$D$5:$CB$183,M$9,FALSE))),"")</f>
        <v>3087.3534626725291</v>
      </c>
      <c r="N169" s="124">
        <f ca="1">IFERROR(IF((VLOOKUP($E169,'Adj NEA Backsheet'!$D$5:$CB$183,N$9,FALSE))="","",(VLOOKUP($E169,'Adj NEA Backsheet'!$D$5:$CB$183,N$9,FALSE))),"")</f>
        <v>3149.7078291995836</v>
      </c>
      <c r="O169" s="175">
        <f ca="1">IFERROR(IF((VLOOKUP($E169,'Adj NEA Backsheet'!$D$5:$CB$183,O$9,FALSE))="","",(VLOOKUP($E169,'Adj NEA Backsheet'!$D$5:$CB$183,O$9,FALSE))),"")</f>
        <v>3336.253883985029</v>
      </c>
      <c r="P169" s="123">
        <f ca="1">IFERROR(IF((VLOOKUP($E169,'Adj NEA Backsheet'!$D$5:$CB$183,P$9,FALSE))="","",(VLOOKUP($E169,'Adj NEA Backsheet'!$D$5:$CB$183,P$9,FALSE))),"")</f>
        <v>3182.1032320370769</v>
      </c>
      <c r="Q169" s="124">
        <f ca="1">IFERROR(IF((VLOOKUP($E169,'NEA Backsheet'!$D$5:$CB$183,Q$9,FALSE))="","",(VLOOKUP($E169,'NEA Backsheet'!$D$5:$CB$183,Q$9,FALSE))),"")</f>
        <v>3336.3230151340622</v>
      </c>
      <c r="R169" s="236">
        <f ca="1">IFERROR(IF((VLOOKUP($E169,'NEA Backsheet'!$D$5:$CB$183,R$9,FALSE))="","",(VLOOKUP($E169,'NEA Backsheet'!$D$5:$CB$183,R$9,FALSE))),"")</f>
        <v>0</v>
      </c>
    </row>
    <row r="170" spans="1:18" ht="15" customHeight="1" x14ac:dyDescent="0.3">
      <c r="A170" s="57">
        <v>156</v>
      </c>
      <c r="B170" s="98" t="str">
        <f ca="1">IFERROR(IF((VLOOKUP($E170,'Org List'!$AJ$10:$AL$188,3,FALSE))="","",(VLOOKUP($E170,'Org List'!$AJ$10:$AL$188,3,FALSE))),"")</f>
        <v>North of England Commissioning Region</v>
      </c>
      <c r="C170" s="99" t="str">
        <f ca="1">IFERROR(IF((VLOOKUP($E170,'Org List'!$AO$10:$AQ$188,3,FALSE))="","",(VLOOKUP($E170,'Org List'!$AO$10:$AQ$188,3,FALSE))),"")</f>
        <v>North West Region</v>
      </c>
      <c r="D170" s="114" t="str">
        <f ca="1">IFERROR(IF((VLOOKUP($E170,'Org List'!$AT$10:$AV$188,3,FALSE))="","",(VLOOKUP($E170,'Org List'!$AT$10:$AV$188,3,FALSE))),"")</f>
        <v>NHS England North (Greater Manchester)</v>
      </c>
      <c r="E170" s="98" t="str">
        <f t="shared" ca="1" si="4"/>
        <v>E08000008</v>
      </c>
      <c r="F170" s="100" t="str">
        <f ca="1">IF(E170="","",VLOOKUP(E170,'Org List'!$J$9:$K$488,2,0))</f>
        <v>Tameside</v>
      </c>
      <c r="G170" s="121">
        <f ca="1">IFERROR(IF((VLOOKUP($E170,'Adj NEA Backsheet'!$D$5:$CB$183,G$9,FALSE))="","",(VLOOKUP($E170,'Adj NEA Backsheet'!$D$5:$CB$183,G$9,FALSE))),"")</f>
        <v>3126.1542223446368</v>
      </c>
      <c r="H170" s="122">
        <f ca="1">IFERROR(IF((VLOOKUP($E170,'Adj NEA Backsheet'!$D$5:$CB$183,H$9,FALSE))="","",(VLOOKUP($E170,'Adj NEA Backsheet'!$D$5:$CB$183,H$9,FALSE))),"")</f>
        <v>3047.430308716635</v>
      </c>
      <c r="I170" s="122">
        <f ca="1">IFERROR(IF((VLOOKUP($E170,'Adj NEA Backsheet'!$D$5:$CB$183,I$9,FALSE))="","",(VLOOKUP($E170,'Adj NEA Backsheet'!$D$5:$CB$183,I$9,FALSE))),"")</f>
        <v>3230.1543011204899</v>
      </c>
      <c r="J170" s="123">
        <f ca="1">IFERROR(IF((VLOOKUP($E170,'Adj NEA Backsheet'!$D$5:$CB$183,J$9,FALSE))="","",(VLOOKUP($E170,'Adj NEA Backsheet'!$D$5:$CB$183,J$9,FALSE))),"")</f>
        <v>3148.2396104264521</v>
      </c>
      <c r="K170" s="121">
        <f ca="1">IFERROR(IF((VLOOKUP($E170,'Adj NEA Backsheet'!$D$5:$CB$183,K$9,FALSE))="","",(VLOOKUP($E170,'Adj NEA Backsheet'!$D$5:$CB$183,K$9,FALSE))),"")</f>
        <v>3100.4491798996009</v>
      </c>
      <c r="L170" s="122">
        <f ca="1">IFERROR(IF((VLOOKUP($E170,'Adj NEA Backsheet'!$D$5:$CB$183,L$9,FALSE))="","",(VLOOKUP($E170,'Adj NEA Backsheet'!$D$5:$CB$183,L$9,FALSE))),"")</f>
        <v>3160.8062383753272</v>
      </c>
      <c r="M170" s="122">
        <f ca="1">IFERROR(IF((VLOOKUP($E170,'Adj NEA Backsheet'!$D$5:$CB$183,M$9,FALSE))="","",(VLOOKUP($E170,'Adj NEA Backsheet'!$D$5:$CB$183,M$9,FALSE))),"")</f>
        <v>3191.7276318266699</v>
      </c>
      <c r="N170" s="124">
        <f ca="1">IFERROR(IF((VLOOKUP($E170,'Adj NEA Backsheet'!$D$5:$CB$183,N$9,FALSE))="","",(VLOOKUP($E170,'Adj NEA Backsheet'!$D$5:$CB$183,N$9,FALSE))),"")</f>
        <v>3061.0393642144713</v>
      </c>
      <c r="O170" s="175">
        <f ca="1">IFERROR(IF((VLOOKUP($E170,'Adj NEA Backsheet'!$D$5:$CB$183,O$9,FALSE))="","",(VLOOKUP($E170,'Adj NEA Backsheet'!$D$5:$CB$183,O$9,FALSE))),"")</f>
        <v>3342.6475450322741</v>
      </c>
      <c r="P170" s="123">
        <f ca="1">IFERROR(IF((VLOOKUP($E170,'Adj NEA Backsheet'!$D$5:$CB$183,P$9,FALSE))="","",(VLOOKUP($E170,'Adj NEA Backsheet'!$D$5:$CB$183,P$9,FALSE))),"")</f>
        <v>3212.7006023363374</v>
      </c>
      <c r="Q170" s="124">
        <f ca="1">IFERROR(IF((VLOOKUP($E170,'NEA Backsheet'!$D$5:$CB$183,Q$9,FALSE))="","",(VLOOKUP($E170,'NEA Backsheet'!$D$5:$CB$183,Q$9,FALSE))),"")</f>
        <v>3317.4832191378878</v>
      </c>
      <c r="R170" s="236">
        <f ca="1">IFERROR(IF((VLOOKUP($E170,'NEA Backsheet'!$D$5:$CB$183,R$9,FALSE))="","",(VLOOKUP($E170,'NEA Backsheet'!$D$5:$CB$183,R$9,FALSE))),"")</f>
        <v>0</v>
      </c>
    </row>
    <row r="171" spans="1:18" ht="15" customHeight="1" x14ac:dyDescent="0.3">
      <c r="A171" s="57">
        <v>157</v>
      </c>
      <c r="B171" s="98" t="str">
        <f ca="1">IFERROR(IF((VLOOKUP($E171,'Org List'!$AJ$10:$AL$188,3,FALSE))="","",(VLOOKUP($E171,'Org List'!$AJ$10:$AL$188,3,FALSE))),"")</f>
        <v>Midlands and East of England Commissioning Region</v>
      </c>
      <c r="C171" s="99" t="str">
        <f ca="1">IFERROR(IF((VLOOKUP($E171,'Org List'!$AO$10:$AQ$188,3,FALSE))="","",(VLOOKUP($E171,'Org List'!$AO$10:$AQ$188,3,FALSE))),"")</f>
        <v>West Midlands Region</v>
      </c>
      <c r="D171" s="114" t="str">
        <f ca="1">IFERROR(IF((VLOOKUP($E171,'Org List'!$AT$10:$AV$188,3,FALSE))="","",(VLOOKUP($E171,'Org List'!$AT$10:$AV$188,3,FALSE))),"")</f>
        <v>NHS England Midlands And East (North Midlands)</v>
      </c>
      <c r="E171" s="98" t="str">
        <f t="shared" ca="1" si="4"/>
        <v>E06000020</v>
      </c>
      <c r="F171" s="100" t="str">
        <f ca="1">IF(E171="","",VLOOKUP(E171,'Org List'!$J$9:$K$488,2,0))</f>
        <v>Telford and Wrekin</v>
      </c>
      <c r="G171" s="121">
        <f ca="1">IFERROR(IF((VLOOKUP($E171,'Adj NEA Backsheet'!$D$5:$CB$183,G$9,FALSE))="","",(VLOOKUP($E171,'Adj NEA Backsheet'!$D$5:$CB$183,G$9,FALSE))),"")</f>
        <v>2656.3186292505925</v>
      </c>
      <c r="H171" s="122">
        <f ca="1">IFERROR(IF((VLOOKUP($E171,'Adj NEA Backsheet'!$D$5:$CB$183,H$9,FALSE))="","",(VLOOKUP($E171,'Adj NEA Backsheet'!$D$5:$CB$183,H$9,FALSE))),"")</f>
        <v>2659.5145921918734</v>
      </c>
      <c r="I171" s="122">
        <f ca="1">IFERROR(IF((VLOOKUP($E171,'Adj NEA Backsheet'!$D$5:$CB$183,I$9,FALSE))="","",(VLOOKUP($E171,'Adj NEA Backsheet'!$D$5:$CB$183,I$9,FALSE))),"")</f>
        <v>2862.8201673917183</v>
      </c>
      <c r="J171" s="123">
        <f ca="1">IFERROR(IF((VLOOKUP($E171,'Adj NEA Backsheet'!$D$5:$CB$183,J$9,FALSE))="","",(VLOOKUP($E171,'Adj NEA Backsheet'!$D$5:$CB$183,J$9,FALSE))),"")</f>
        <v>2919.4202259361332</v>
      </c>
      <c r="K171" s="121">
        <f ca="1">IFERROR(IF((VLOOKUP($E171,'Adj NEA Backsheet'!$D$5:$CB$183,K$9,FALSE))="","",(VLOOKUP($E171,'Adj NEA Backsheet'!$D$5:$CB$183,K$9,FALSE))),"")</f>
        <v>2618.5158984656882</v>
      </c>
      <c r="L171" s="122">
        <f ca="1">IFERROR(IF((VLOOKUP($E171,'Adj NEA Backsheet'!$D$5:$CB$183,L$9,FALSE))="","",(VLOOKUP($E171,'Adj NEA Backsheet'!$D$5:$CB$183,L$9,FALSE))),"")</f>
        <v>2590.6096486082383</v>
      </c>
      <c r="M171" s="122">
        <f ca="1">IFERROR(IF((VLOOKUP($E171,'Adj NEA Backsheet'!$D$5:$CB$183,M$9,FALSE))="","",(VLOOKUP($E171,'Adj NEA Backsheet'!$D$5:$CB$183,M$9,FALSE))),"")</f>
        <v>2788.1525735992709</v>
      </c>
      <c r="N171" s="124">
        <f ca="1">IFERROR(IF((VLOOKUP($E171,'Adj NEA Backsheet'!$D$5:$CB$183,N$9,FALSE))="","",(VLOOKUP($E171,'Adj NEA Backsheet'!$D$5:$CB$183,N$9,FALSE))),"")</f>
        <v>2712.0056733599877</v>
      </c>
      <c r="O171" s="175">
        <f ca="1">IFERROR(IF((VLOOKUP($E171,'Adj NEA Backsheet'!$D$5:$CB$183,O$9,FALSE))="","",(VLOOKUP($E171,'Adj NEA Backsheet'!$D$5:$CB$183,O$9,FALSE))),"")</f>
        <v>3123.2803821537964</v>
      </c>
      <c r="P171" s="123">
        <f ca="1">IFERROR(IF((VLOOKUP($E171,'Adj NEA Backsheet'!$D$5:$CB$183,P$9,FALSE))="","",(VLOOKUP($E171,'Adj NEA Backsheet'!$D$5:$CB$183,P$9,FALSE))),"")</f>
        <v>3186.3250255173407</v>
      </c>
      <c r="Q171" s="124">
        <f ca="1">IFERROR(IF((VLOOKUP($E171,'NEA Backsheet'!$D$5:$CB$183,Q$9,FALSE))="","",(VLOOKUP($E171,'NEA Backsheet'!$D$5:$CB$183,Q$9,FALSE))),"")</f>
        <v>3340.0812562284987</v>
      </c>
      <c r="R171" s="236">
        <f ca="1">IFERROR(IF((VLOOKUP($E171,'NEA Backsheet'!$D$5:$CB$183,R$9,FALSE))="","",(VLOOKUP($E171,'NEA Backsheet'!$D$5:$CB$183,R$9,FALSE))),"")</f>
        <v>0</v>
      </c>
    </row>
    <row r="172" spans="1:18" ht="15" customHeight="1" x14ac:dyDescent="0.3">
      <c r="A172" s="57">
        <v>158</v>
      </c>
      <c r="B172" s="98" t="str">
        <f ca="1">IFERROR(IF((VLOOKUP($E172,'Org List'!$AJ$10:$AL$188,3,FALSE))="","",(VLOOKUP($E172,'Org List'!$AJ$10:$AL$188,3,FALSE))),"")</f>
        <v>Midlands and East of England Commissioning Region</v>
      </c>
      <c r="C172" s="99" t="str">
        <f ca="1">IFERROR(IF((VLOOKUP($E172,'Org List'!$AO$10:$AQ$188,3,FALSE))="","",(VLOOKUP($E172,'Org List'!$AO$10:$AQ$188,3,FALSE))),"")</f>
        <v>East Region</v>
      </c>
      <c r="D172" s="114" t="str">
        <f ca="1">IFERROR(IF((VLOOKUP($E172,'Org List'!$AT$10:$AV$188,3,FALSE))="","",(VLOOKUP($E172,'Org List'!$AT$10:$AV$188,3,FALSE))),"")</f>
        <v>NHS England Midlands And East (East)</v>
      </c>
      <c r="E172" s="98" t="str">
        <f t="shared" ca="1" si="4"/>
        <v>E06000034</v>
      </c>
      <c r="F172" s="100" t="str">
        <f ca="1">IF(E172="","",VLOOKUP(E172,'Org List'!$J$9:$K$488,2,0))</f>
        <v>Thurrock</v>
      </c>
      <c r="G172" s="121">
        <f ca="1">IFERROR(IF((VLOOKUP($E172,'Adj NEA Backsheet'!$D$5:$CB$183,G$9,FALSE))="","",(VLOOKUP($E172,'Adj NEA Backsheet'!$D$5:$CB$183,G$9,FALSE))),"")</f>
        <v>2306.8855559333392</v>
      </c>
      <c r="H172" s="122">
        <f ca="1">IFERROR(IF((VLOOKUP($E172,'Adj NEA Backsheet'!$D$5:$CB$183,H$9,FALSE))="","",(VLOOKUP($E172,'Adj NEA Backsheet'!$D$5:$CB$183,H$9,FALSE))),"")</f>
        <v>2461.0423832339652</v>
      </c>
      <c r="I172" s="122">
        <f ca="1">IFERROR(IF((VLOOKUP($E172,'Adj NEA Backsheet'!$D$5:$CB$183,I$9,FALSE))="","",(VLOOKUP($E172,'Adj NEA Backsheet'!$D$5:$CB$183,I$9,FALSE))),"")</f>
        <v>2533.7569538643716</v>
      </c>
      <c r="J172" s="123">
        <f ca="1">IFERROR(IF((VLOOKUP($E172,'Adj NEA Backsheet'!$D$5:$CB$183,J$9,FALSE))="","",(VLOOKUP($E172,'Adj NEA Backsheet'!$D$5:$CB$183,J$9,FALSE))),"")</f>
        <v>2568.8656860292658</v>
      </c>
      <c r="K172" s="121">
        <f ca="1">IFERROR(IF((VLOOKUP($E172,'Adj NEA Backsheet'!$D$5:$CB$183,K$9,FALSE))="","",(VLOOKUP($E172,'Adj NEA Backsheet'!$D$5:$CB$183,K$9,FALSE))),"")</f>
        <v>2506.9997102902803</v>
      </c>
      <c r="L172" s="122">
        <f ca="1">IFERROR(IF((VLOOKUP($E172,'Adj NEA Backsheet'!$D$5:$CB$183,L$9,FALSE))="","",(VLOOKUP($E172,'Adj NEA Backsheet'!$D$5:$CB$183,L$9,FALSE))),"")</f>
        <v>2467.847513175971</v>
      </c>
      <c r="M172" s="122">
        <f ca="1">IFERROR(IF((VLOOKUP($E172,'Adj NEA Backsheet'!$D$5:$CB$183,M$9,FALSE))="","",(VLOOKUP($E172,'Adj NEA Backsheet'!$D$5:$CB$183,M$9,FALSE))),"")</f>
        <v>2546.7021849616335</v>
      </c>
      <c r="N172" s="124">
        <f ca="1">IFERROR(IF((VLOOKUP($E172,'Adj NEA Backsheet'!$D$5:$CB$183,N$9,FALSE))="","",(VLOOKUP($E172,'Adj NEA Backsheet'!$D$5:$CB$183,N$9,FALSE))),"")</f>
        <v>2517.0750015076646</v>
      </c>
      <c r="O172" s="175">
        <f ca="1">IFERROR(IF((VLOOKUP($E172,'Adj NEA Backsheet'!$D$5:$CB$183,O$9,FALSE))="","",(VLOOKUP($E172,'Adj NEA Backsheet'!$D$5:$CB$183,O$9,FALSE))),"")</f>
        <v>2649.2413638962807</v>
      </c>
      <c r="P172" s="123">
        <f ca="1">IFERROR(IF((VLOOKUP($E172,'Adj NEA Backsheet'!$D$5:$CB$183,P$9,FALSE))="","",(VLOOKUP($E172,'Adj NEA Backsheet'!$D$5:$CB$183,P$9,FALSE))),"")</f>
        <v>2673.3721108184718</v>
      </c>
      <c r="Q172" s="124">
        <f ca="1">IFERROR(IF((VLOOKUP($E172,'NEA Backsheet'!$D$5:$CB$183,Q$9,FALSE))="","",(VLOOKUP($E172,'NEA Backsheet'!$D$5:$CB$183,Q$9,FALSE))),"")</f>
        <v>2971.687422940654</v>
      </c>
      <c r="R172" s="236">
        <f ca="1">IFERROR(IF((VLOOKUP($E172,'NEA Backsheet'!$D$5:$CB$183,R$9,FALSE))="","",(VLOOKUP($E172,'NEA Backsheet'!$D$5:$CB$183,R$9,FALSE))),"")</f>
        <v>0</v>
      </c>
    </row>
    <row r="173" spans="1:18" ht="15" customHeight="1" x14ac:dyDescent="0.3">
      <c r="A173" s="57">
        <v>159</v>
      </c>
      <c r="B173" s="98" t="str">
        <f ca="1">IFERROR(IF((VLOOKUP($E173,'Org List'!$AJ$10:$AL$188,3,FALSE))="","",(VLOOKUP($E173,'Org List'!$AJ$10:$AL$188,3,FALSE))),"")</f>
        <v>South West England Commissioning Region</v>
      </c>
      <c r="C173" s="99" t="str">
        <f ca="1">IFERROR(IF((VLOOKUP($E173,'Org List'!$AO$10:$AQ$188,3,FALSE))="","",(VLOOKUP($E173,'Org List'!$AO$10:$AQ$188,3,FALSE))),"")</f>
        <v>South West Region</v>
      </c>
      <c r="D173" s="114" t="str">
        <f ca="1">IFERROR(IF((VLOOKUP($E173,'Org List'!$AT$10:$AV$188,3,FALSE))="","",(VLOOKUP($E173,'Org List'!$AT$10:$AV$188,3,FALSE))),"")</f>
        <v>NHS England South West (South West South)</v>
      </c>
      <c r="E173" s="98" t="str">
        <f t="shared" ca="1" si="4"/>
        <v>E06000027</v>
      </c>
      <c r="F173" s="100" t="str">
        <f ca="1">IF(E173="","",VLOOKUP(E173,'Org List'!$J$9:$K$488,2,0))</f>
        <v>Torbay</v>
      </c>
      <c r="G173" s="121">
        <f ca="1">IFERROR(IF((VLOOKUP($E173,'Adj NEA Backsheet'!$D$5:$CB$183,G$9,FALSE))="","",(VLOOKUP($E173,'Adj NEA Backsheet'!$D$5:$CB$183,G$9,FALSE))),"")</f>
        <v>3323.599314492682</v>
      </c>
      <c r="H173" s="122">
        <f ca="1">IFERROR(IF((VLOOKUP($E173,'Adj NEA Backsheet'!$D$5:$CB$183,H$9,FALSE))="","",(VLOOKUP($E173,'Adj NEA Backsheet'!$D$5:$CB$183,H$9,FALSE))),"")</f>
        <v>3295.4973365490041</v>
      </c>
      <c r="I173" s="122">
        <f ca="1">IFERROR(IF((VLOOKUP($E173,'Adj NEA Backsheet'!$D$5:$CB$183,I$9,FALSE))="","",(VLOOKUP($E173,'Adj NEA Backsheet'!$D$5:$CB$183,I$9,FALSE))),"")</f>
        <v>3525.3571048575504</v>
      </c>
      <c r="J173" s="123">
        <f ca="1">IFERROR(IF((VLOOKUP($E173,'Adj NEA Backsheet'!$D$5:$CB$183,J$9,FALSE))="","",(VLOOKUP($E173,'Adj NEA Backsheet'!$D$5:$CB$183,J$9,FALSE))),"")</f>
        <v>3434.9424656059527</v>
      </c>
      <c r="K173" s="121">
        <f ca="1">IFERROR(IF((VLOOKUP($E173,'Adj NEA Backsheet'!$D$5:$CB$183,K$9,FALSE))="","",(VLOOKUP($E173,'Adj NEA Backsheet'!$D$5:$CB$183,K$9,FALSE))),"")</f>
        <v>3507.8658415229161</v>
      </c>
      <c r="L173" s="122">
        <f ca="1">IFERROR(IF((VLOOKUP($E173,'Adj NEA Backsheet'!$D$5:$CB$183,L$9,FALSE))="","",(VLOOKUP($E173,'Adj NEA Backsheet'!$D$5:$CB$183,L$9,FALSE))),"")</f>
        <v>3509.6619837868811</v>
      </c>
      <c r="M173" s="122">
        <f ca="1">IFERROR(IF((VLOOKUP($E173,'Adj NEA Backsheet'!$D$5:$CB$183,M$9,FALSE))="","",(VLOOKUP($E173,'Adj NEA Backsheet'!$D$5:$CB$183,M$9,FALSE))),"")</f>
        <v>3601.9836961546621</v>
      </c>
      <c r="N173" s="124">
        <f ca="1">IFERROR(IF((VLOOKUP($E173,'Adj NEA Backsheet'!$D$5:$CB$183,N$9,FALSE))="","",(VLOOKUP($E173,'Adj NEA Backsheet'!$D$5:$CB$183,N$9,FALSE))),"")</f>
        <v>3540.7837376012144</v>
      </c>
      <c r="O173" s="175">
        <f ca="1">IFERROR(IF((VLOOKUP($E173,'Adj NEA Backsheet'!$D$5:$CB$183,O$9,FALSE))="","",(VLOOKUP($E173,'Adj NEA Backsheet'!$D$5:$CB$183,O$9,FALSE))),"")</f>
        <v>3466.9137979045222</v>
      </c>
      <c r="P173" s="123">
        <f ca="1">IFERROR(IF((VLOOKUP($E173,'Adj NEA Backsheet'!$D$5:$CB$183,P$9,FALSE))="","",(VLOOKUP($E173,'Adj NEA Backsheet'!$D$5:$CB$183,P$9,FALSE))),"")</f>
        <v>3404.0488186657599</v>
      </c>
      <c r="Q173" s="124">
        <f ca="1">IFERROR(IF((VLOOKUP($E173,'NEA Backsheet'!$D$5:$CB$183,Q$9,FALSE))="","",(VLOOKUP($E173,'NEA Backsheet'!$D$5:$CB$183,Q$9,FALSE))),"")</f>
        <v>3435.660922511538</v>
      </c>
      <c r="R173" s="236">
        <f ca="1">IFERROR(IF((VLOOKUP($E173,'NEA Backsheet'!$D$5:$CB$183,R$9,FALSE))="","",(VLOOKUP($E173,'NEA Backsheet'!$D$5:$CB$183,R$9,FALSE))),"")</f>
        <v>0</v>
      </c>
    </row>
    <row r="174" spans="1:18" ht="15" customHeight="1" x14ac:dyDescent="0.3">
      <c r="A174" s="57">
        <v>160</v>
      </c>
      <c r="B174" s="98" t="str">
        <f ca="1">IFERROR(IF((VLOOKUP($E174,'Org List'!$AJ$10:$AL$188,3,FALSE))="","",(VLOOKUP($E174,'Org List'!$AJ$10:$AL$188,3,FALSE))),"")</f>
        <v>London Commissioning Region</v>
      </c>
      <c r="C174" s="99" t="str">
        <f ca="1">IFERROR(IF((VLOOKUP($E174,'Org List'!$AO$10:$AQ$188,3,FALSE))="","",(VLOOKUP($E174,'Org List'!$AO$10:$AQ$188,3,FALSE))),"")</f>
        <v>London Region</v>
      </c>
      <c r="D174" s="114" t="str">
        <f ca="1">IFERROR(IF((VLOOKUP($E174,'Org List'!$AT$10:$AV$188,3,FALSE))="","",(VLOOKUP($E174,'Org List'!$AT$10:$AV$188,3,FALSE))),"")</f>
        <v>NHS England London</v>
      </c>
      <c r="E174" s="98" t="str">
        <f t="shared" ref="E174:E192" ca="1" si="5">IF($A174&gt;$U$5-1,"",INDIRECT("'Comms by AT'!D"&amp;$A174+$U$4))</f>
        <v>E09000030</v>
      </c>
      <c r="F174" s="100" t="str">
        <f ca="1">IF(E174="","",VLOOKUP(E174,'Org List'!$J$9:$K$488,2,0))</f>
        <v>Tower Hamlets</v>
      </c>
      <c r="G174" s="121">
        <f ca="1">IFERROR(IF((VLOOKUP($E174,'Adj NEA Backsheet'!$D$5:$CB$183,G$9,FALSE))="","",(VLOOKUP($E174,'Adj NEA Backsheet'!$D$5:$CB$183,G$9,FALSE))),"")</f>
        <v>1794.6021237831146</v>
      </c>
      <c r="H174" s="122">
        <f ca="1">IFERROR(IF((VLOOKUP($E174,'Adj NEA Backsheet'!$D$5:$CB$183,H$9,FALSE))="","",(VLOOKUP($E174,'Adj NEA Backsheet'!$D$5:$CB$183,H$9,FALSE))),"")</f>
        <v>1909.5833427136156</v>
      </c>
      <c r="I174" s="122">
        <f ca="1">IFERROR(IF((VLOOKUP($E174,'Adj NEA Backsheet'!$D$5:$CB$183,I$9,FALSE))="","",(VLOOKUP($E174,'Adj NEA Backsheet'!$D$5:$CB$183,I$9,FALSE))),"")</f>
        <v>2048.8297402940429</v>
      </c>
      <c r="J174" s="123">
        <f ca="1">IFERROR(IF((VLOOKUP($E174,'Adj NEA Backsheet'!$D$5:$CB$183,J$9,FALSE))="","",(VLOOKUP($E174,'Adj NEA Backsheet'!$D$5:$CB$183,J$9,FALSE))),"")</f>
        <v>1919.2161167250415</v>
      </c>
      <c r="K174" s="121">
        <f ca="1">IFERROR(IF((VLOOKUP($E174,'Adj NEA Backsheet'!$D$5:$CB$183,K$9,FALSE))="","",(VLOOKUP($E174,'Adj NEA Backsheet'!$D$5:$CB$183,K$9,FALSE))),"")</f>
        <v>1931.9382940330538</v>
      </c>
      <c r="L174" s="122">
        <f ca="1">IFERROR(IF((VLOOKUP($E174,'Adj NEA Backsheet'!$D$5:$CB$183,L$9,FALSE))="","",(VLOOKUP($E174,'Adj NEA Backsheet'!$D$5:$CB$183,L$9,FALSE))),"")</f>
        <v>1952.3628807875752</v>
      </c>
      <c r="M174" s="122">
        <f ca="1">IFERROR(IF((VLOOKUP($E174,'Adj NEA Backsheet'!$D$5:$CB$183,M$9,FALSE))="","",(VLOOKUP($E174,'Adj NEA Backsheet'!$D$5:$CB$183,M$9,FALSE))),"")</f>
        <v>1964.818867227076</v>
      </c>
      <c r="N174" s="124">
        <f ca="1">IFERROR(IF((VLOOKUP($E174,'Adj NEA Backsheet'!$D$5:$CB$183,N$9,FALSE))="","",(VLOOKUP($E174,'Adj NEA Backsheet'!$D$5:$CB$183,N$9,FALSE))),"")</f>
        <v>1883.4586620164823</v>
      </c>
      <c r="O174" s="175">
        <f ca="1">IFERROR(IF((VLOOKUP($E174,'Adj NEA Backsheet'!$D$5:$CB$183,O$9,FALSE))="","",(VLOOKUP($E174,'Adj NEA Backsheet'!$D$5:$CB$183,O$9,FALSE))),"")</f>
        <v>2021.9904039969465</v>
      </c>
      <c r="P174" s="123">
        <f ca="1">IFERROR(IF((VLOOKUP($E174,'Adj NEA Backsheet'!$D$5:$CB$183,P$9,FALSE))="","",(VLOOKUP($E174,'Adj NEA Backsheet'!$D$5:$CB$183,P$9,FALSE))),"")</f>
        <v>2126.0416121942867</v>
      </c>
      <c r="Q174" s="124">
        <f ca="1">IFERROR(IF((VLOOKUP($E174,'NEA Backsheet'!$D$5:$CB$183,Q$9,FALSE))="","",(VLOOKUP($E174,'NEA Backsheet'!$D$5:$CB$183,Q$9,FALSE))),"")</f>
        <v>2298.5003284891791</v>
      </c>
      <c r="R174" s="236">
        <f ca="1">IFERROR(IF((VLOOKUP($E174,'NEA Backsheet'!$D$5:$CB$183,R$9,FALSE))="","",(VLOOKUP($E174,'NEA Backsheet'!$D$5:$CB$183,R$9,FALSE))),"")</f>
        <v>0</v>
      </c>
    </row>
    <row r="175" spans="1:18" ht="15" customHeight="1" x14ac:dyDescent="0.3">
      <c r="A175" s="57">
        <v>161</v>
      </c>
      <c r="B175" s="98" t="str">
        <f ca="1">IFERROR(IF((VLOOKUP($E175,'Org List'!$AJ$10:$AL$188,3,FALSE))="","",(VLOOKUP($E175,'Org List'!$AJ$10:$AL$188,3,FALSE))),"")</f>
        <v>North of England Commissioning Region</v>
      </c>
      <c r="C175" s="99" t="str">
        <f ca="1">IFERROR(IF((VLOOKUP($E175,'Org List'!$AO$10:$AQ$188,3,FALSE))="","",(VLOOKUP($E175,'Org List'!$AO$10:$AQ$188,3,FALSE))),"")</f>
        <v>North West Region</v>
      </c>
      <c r="D175" s="114" t="str">
        <f ca="1">IFERROR(IF((VLOOKUP($E175,'Org List'!$AT$10:$AV$188,3,FALSE))="","",(VLOOKUP($E175,'Org List'!$AT$10:$AV$188,3,FALSE))),"")</f>
        <v>NHS England North (Greater Manchester)</v>
      </c>
      <c r="E175" s="98" t="str">
        <f t="shared" ca="1" si="5"/>
        <v>E08000009</v>
      </c>
      <c r="F175" s="100" t="str">
        <f ca="1">IF(E175="","",VLOOKUP(E175,'Org List'!$J$9:$K$488,2,0))</f>
        <v>Trafford</v>
      </c>
      <c r="G175" s="121">
        <f ca="1">IFERROR(IF((VLOOKUP($E175,'Adj NEA Backsheet'!$D$5:$CB$183,G$9,FALSE))="","",(VLOOKUP($E175,'Adj NEA Backsheet'!$D$5:$CB$183,G$9,FALSE))),"")</f>
        <v>2859.1253041681675</v>
      </c>
      <c r="H175" s="122">
        <f ca="1">IFERROR(IF((VLOOKUP($E175,'Adj NEA Backsheet'!$D$5:$CB$183,H$9,FALSE))="","",(VLOOKUP($E175,'Adj NEA Backsheet'!$D$5:$CB$183,H$9,FALSE))),"")</f>
        <v>2901.2682662300731</v>
      </c>
      <c r="I175" s="122">
        <f ca="1">IFERROR(IF((VLOOKUP($E175,'Adj NEA Backsheet'!$D$5:$CB$183,I$9,FALSE))="","",(VLOOKUP($E175,'Adj NEA Backsheet'!$D$5:$CB$183,I$9,FALSE))),"")</f>
        <v>3056.5369077572682</v>
      </c>
      <c r="J175" s="123">
        <f ca="1">IFERROR(IF((VLOOKUP($E175,'Adj NEA Backsheet'!$D$5:$CB$183,J$9,FALSE))="","",(VLOOKUP($E175,'Adj NEA Backsheet'!$D$5:$CB$183,J$9,FALSE))),"")</f>
        <v>3030.3482448549048</v>
      </c>
      <c r="K175" s="121">
        <f ca="1">IFERROR(IF((VLOOKUP($E175,'Adj NEA Backsheet'!$D$5:$CB$183,K$9,FALSE))="","",(VLOOKUP($E175,'Adj NEA Backsheet'!$D$5:$CB$183,K$9,FALSE))),"")</f>
        <v>2939.8400100095682</v>
      </c>
      <c r="L175" s="122">
        <f ca="1">IFERROR(IF((VLOOKUP($E175,'Adj NEA Backsheet'!$D$5:$CB$183,L$9,FALSE))="","",(VLOOKUP($E175,'Adj NEA Backsheet'!$D$5:$CB$183,L$9,FALSE))),"")</f>
        <v>2966.2106361899851</v>
      </c>
      <c r="M175" s="122">
        <f ca="1">IFERROR(IF((VLOOKUP($E175,'Adj NEA Backsheet'!$D$5:$CB$183,M$9,FALSE))="","",(VLOOKUP($E175,'Adj NEA Backsheet'!$D$5:$CB$183,M$9,FALSE))),"")</f>
        <v>2975.9803686288501</v>
      </c>
      <c r="N175" s="124">
        <f ca="1">IFERROR(IF((VLOOKUP($E175,'Adj NEA Backsheet'!$D$5:$CB$183,N$9,FALSE))="","",(VLOOKUP($E175,'Adj NEA Backsheet'!$D$5:$CB$183,N$9,FALSE))),"")</f>
        <v>2886.7138048021739</v>
      </c>
      <c r="O175" s="175">
        <f ca="1">IFERROR(IF((VLOOKUP($E175,'Adj NEA Backsheet'!$D$5:$CB$183,O$9,FALSE))="","",(VLOOKUP($E175,'Adj NEA Backsheet'!$D$5:$CB$183,O$9,FALSE))),"")</f>
        <v>3006.2008866692763</v>
      </c>
      <c r="P175" s="123">
        <f ca="1">IFERROR(IF((VLOOKUP($E175,'Adj NEA Backsheet'!$D$5:$CB$183,P$9,FALSE))="","",(VLOOKUP($E175,'Adj NEA Backsheet'!$D$5:$CB$183,P$9,FALSE))),"")</f>
        <v>3052.4937136586709</v>
      </c>
      <c r="Q175" s="124">
        <f ca="1">IFERROR(IF((VLOOKUP($E175,'NEA Backsheet'!$D$5:$CB$183,Q$9,FALSE))="","",(VLOOKUP($E175,'NEA Backsheet'!$D$5:$CB$183,Q$9,FALSE))),"")</f>
        <v>3147.572966188744</v>
      </c>
      <c r="R175" s="236">
        <f ca="1">IFERROR(IF((VLOOKUP($E175,'NEA Backsheet'!$D$5:$CB$183,R$9,FALSE))="","",(VLOOKUP($E175,'NEA Backsheet'!$D$5:$CB$183,R$9,FALSE))),"")</f>
        <v>0</v>
      </c>
    </row>
    <row r="176" spans="1:18" ht="15" customHeight="1" x14ac:dyDescent="0.3">
      <c r="A176" s="57">
        <v>162</v>
      </c>
      <c r="B176" s="98" t="str">
        <f ca="1">IFERROR(IF((VLOOKUP($E176,'Org List'!$AJ$10:$AL$188,3,FALSE))="","",(VLOOKUP($E176,'Org List'!$AJ$10:$AL$188,3,FALSE))),"")</f>
        <v>North of England Commissioning Region</v>
      </c>
      <c r="C176" s="99" t="str">
        <f ca="1">IFERROR(IF((VLOOKUP($E176,'Org List'!$AO$10:$AQ$188,3,FALSE))="","",(VLOOKUP($E176,'Org List'!$AO$10:$AQ$188,3,FALSE))),"")</f>
        <v>Yorkshire and The Humber Region</v>
      </c>
      <c r="D176" s="114" t="str">
        <f ca="1">IFERROR(IF((VLOOKUP($E176,'Org List'!$AT$10:$AV$188,3,FALSE))="","",(VLOOKUP($E176,'Org List'!$AT$10:$AV$188,3,FALSE))),"")</f>
        <v>NHS England North (Yorkshire And Humber)</v>
      </c>
      <c r="E176" s="98" t="str">
        <f t="shared" ca="1" si="5"/>
        <v>E08000036</v>
      </c>
      <c r="F176" s="100" t="str">
        <f ca="1">IF(E176="","",VLOOKUP(E176,'Org List'!$J$9:$K$488,2,0))</f>
        <v>Wakefield</v>
      </c>
      <c r="G176" s="121">
        <f ca="1">IFERROR(IF((VLOOKUP($E176,'Adj NEA Backsheet'!$D$5:$CB$183,G$9,FALSE))="","",(VLOOKUP($E176,'Adj NEA Backsheet'!$D$5:$CB$183,G$9,FALSE))),"")</f>
        <v>3102.4856505131397</v>
      </c>
      <c r="H176" s="122">
        <f ca="1">IFERROR(IF((VLOOKUP($E176,'Adj NEA Backsheet'!$D$5:$CB$183,H$9,FALSE))="","",(VLOOKUP($E176,'Adj NEA Backsheet'!$D$5:$CB$183,H$9,FALSE))),"")</f>
        <v>2946.6146217788241</v>
      </c>
      <c r="I176" s="122">
        <f ca="1">IFERROR(IF((VLOOKUP($E176,'Adj NEA Backsheet'!$D$5:$CB$183,I$9,FALSE))="","",(VLOOKUP($E176,'Adj NEA Backsheet'!$D$5:$CB$183,I$9,FALSE))),"")</f>
        <v>2928.7143048563439</v>
      </c>
      <c r="J176" s="123">
        <f ca="1">IFERROR(IF((VLOOKUP($E176,'Adj NEA Backsheet'!$D$5:$CB$183,J$9,FALSE))="","",(VLOOKUP($E176,'Adj NEA Backsheet'!$D$5:$CB$183,J$9,FALSE))),"")</f>
        <v>2914.9582192587145</v>
      </c>
      <c r="K176" s="121">
        <f ca="1">IFERROR(IF((VLOOKUP($E176,'Adj NEA Backsheet'!$D$5:$CB$183,K$9,FALSE))="","",(VLOOKUP($E176,'Adj NEA Backsheet'!$D$5:$CB$183,K$9,FALSE))),"")</f>
        <v>3156.4477316742064</v>
      </c>
      <c r="L176" s="122">
        <f ca="1">IFERROR(IF((VLOOKUP($E176,'Adj NEA Backsheet'!$D$5:$CB$183,L$9,FALSE))="","",(VLOOKUP($E176,'Adj NEA Backsheet'!$D$5:$CB$183,L$9,FALSE))),"")</f>
        <v>2991.3473426895357</v>
      </c>
      <c r="M176" s="122">
        <f ca="1">IFERROR(IF((VLOOKUP($E176,'Adj NEA Backsheet'!$D$5:$CB$183,M$9,FALSE))="","",(VLOOKUP($E176,'Adj NEA Backsheet'!$D$5:$CB$183,M$9,FALSE))),"")</f>
        <v>3055.4419157650987</v>
      </c>
      <c r="N176" s="124">
        <f ca="1">IFERROR(IF((VLOOKUP($E176,'Adj NEA Backsheet'!$D$5:$CB$183,N$9,FALSE))="","",(VLOOKUP($E176,'Adj NEA Backsheet'!$D$5:$CB$183,N$9,FALSE))),"")</f>
        <v>3352.8036873267865</v>
      </c>
      <c r="O176" s="175">
        <f ca="1">IFERROR(IF((VLOOKUP($E176,'Adj NEA Backsheet'!$D$5:$CB$183,O$9,FALSE))="","",(VLOOKUP($E176,'Adj NEA Backsheet'!$D$5:$CB$183,O$9,FALSE))),"")</f>
        <v>2958.5147252480315</v>
      </c>
      <c r="P176" s="123">
        <f ca="1">IFERROR(IF((VLOOKUP($E176,'Adj NEA Backsheet'!$D$5:$CB$183,P$9,FALSE))="","",(VLOOKUP($E176,'Adj NEA Backsheet'!$D$5:$CB$183,P$9,FALSE))),"")</f>
        <v>2837.9293223627947</v>
      </c>
      <c r="Q176" s="124">
        <f ca="1">IFERROR(IF((VLOOKUP($E176,'NEA Backsheet'!$D$5:$CB$183,Q$9,FALSE))="","",(VLOOKUP($E176,'NEA Backsheet'!$D$5:$CB$183,Q$9,FALSE))),"")</f>
        <v>2989.4092272251323</v>
      </c>
      <c r="R176" s="236">
        <f ca="1">IFERROR(IF((VLOOKUP($E176,'NEA Backsheet'!$D$5:$CB$183,R$9,FALSE))="","",(VLOOKUP($E176,'NEA Backsheet'!$D$5:$CB$183,R$9,FALSE))),"")</f>
        <v>0</v>
      </c>
    </row>
    <row r="177" spans="1:18" ht="15" customHeight="1" x14ac:dyDescent="0.3">
      <c r="A177" s="57">
        <v>163</v>
      </c>
      <c r="B177" s="98" t="str">
        <f ca="1">IFERROR(IF((VLOOKUP($E177,'Org List'!$AJ$10:$AL$188,3,FALSE))="","",(VLOOKUP($E177,'Org List'!$AJ$10:$AL$188,3,FALSE))),"")</f>
        <v>Midlands and East of England Commissioning Region</v>
      </c>
      <c r="C177" s="99" t="str">
        <f ca="1">IFERROR(IF((VLOOKUP($E177,'Org List'!$AO$10:$AQ$188,3,FALSE))="","",(VLOOKUP($E177,'Org List'!$AO$10:$AQ$188,3,FALSE))),"")</f>
        <v>West Midlands Region</v>
      </c>
      <c r="D177" s="114" t="str">
        <f ca="1">IFERROR(IF((VLOOKUP($E177,'Org List'!$AT$10:$AV$188,3,FALSE))="","",(VLOOKUP($E177,'Org List'!$AT$10:$AV$188,3,FALSE))),"")</f>
        <v>NHS England Midlands And East (West Midlands)</v>
      </c>
      <c r="E177" s="98" t="str">
        <f t="shared" ca="1" si="5"/>
        <v>E08000030</v>
      </c>
      <c r="F177" s="100" t="str">
        <f ca="1">IF(E177="","",VLOOKUP(E177,'Org List'!$J$9:$K$488,2,0))</f>
        <v>Walsall</v>
      </c>
      <c r="G177" s="121">
        <f ca="1">IFERROR(IF((VLOOKUP($E177,'Adj NEA Backsheet'!$D$5:$CB$183,G$9,FALSE))="","",(VLOOKUP($E177,'Adj NEA Backsheet'!$D$5:$CB$183,G$9,FALSE))),"")</f>
        <v>3027.8510893313787</v>
      </c>
      <c r="H177" s="122">
        <f ca="1">IFERROR(IF((VLOOKUP($E177,'Adj NEA Backsheet'!$D$5:$CB$183,H$9,FALSE))="","",(VLOOKUP($E177,'Adj NEA Backsheet'!$D$5:$CB$183,H$9,FALSE))),"")</f>
        <v>3133.9139654598953</v>
      </c>
      <c r="I177" s="122">
        <f ca="1">IFERROR(IF((VLOOKUP($E177,'Adj NEA Backsheet'!$D$5:$CB$183,I$9,FALSE))="","",(VLOOKUP($E177,'Adj NEA Backsheet'!$D$5:$CB$183,I$9,FALSE))),"")</f>
        <v>3210.5465988373689</v>
      </c>
      <c r="J177" s="123">
        <f ca="1">IFERROR(IF((VLOOKUP($E177,'Adj NEA Backsheet'!$D$5:$CB$183,J$9,FALSE))="","",(VLOOKUP($E177,'Adj NEA Backsheet'!$D$5:$CB$183,J$9,FALSE))),"")</f>
        <v>3161.5732425829433</v>
      </c>
      <c r="K177" s="121">
        <f ca="1">IFERROR(IF((VLOOKUP($E177,'Adj NEA Backsheet'!$D$5:$CB$183,K$9,FALSE))="","",(VLOOKUP($E177,'Adj NEA Backsheet'!$D$5:$CB$183,K$9,FALSE))),"")</f>
        <v>3139.7238235517448</v>
      </c>
      <c r="L177" s="122">
        <f ca="1">IFERROR(IF((VLOOKUP($E177,'Adj NEA Backsheet'!$D$5:$CB$183,L$9,FALSE))="","",(VLOOKUP($E177,'Adj NEA Backsheet'!$D$5:$CB$183,L$9,FALSE))),"")</f>
        <v>3150.0105248677905</v>
      </c>
      <c r="M177" s="122">
        <f ca="1">IFERROR(IF((VLOOKUP($E177,'Adj NEA Backsheet'!$D$5:$CB$183,M$9,FALSE))="","",(VLOOKUP($E177,'Adj NEA Backsheet'!$D$5:$CB$183,M$9,FALSE))),"")</f>
        <v>3294.6206174553781</v>
      </c>
      <c r="N177" s="124">
        <f ca="1">IFERROR(IF((VLOOKUP($E177,'Adj NEA Backsheet'!$D$5:$CB$183,N$9,FALSE))="","",(VLOOKUP($E177,'Adj NEA Backsheet'!$D$5:$CB$183,N$9,FALSE))),"")</f>
        <v>3199.9968251924179</v>
      </c>
      <c r="O177" s="175">
        <f ca="1">IFERROR(IF((VLOOKUP($E177,'Adj NEA Backsheet'!$D$5:$CB$183,O$9,FALSE))="","",(VLOOKUP($E177,'Adj NEA Backsheet'!$D$5:$CB$183,O$9,FALSE))),"")</f>
        <v>3093.2131497771306</v>
      </c>
      <c r="P177" s="123">
        <f ca="1">IFERROR(IF((VLOOKUP($E177,'Adj NEA Backsheet'!$D$5:$CB$183,P$9,FALSE))="","",(VLOOKUP($E177,'Adj NEA Backsheet'!$D$5:$CB$183,P$9,FALSE))),"")</f>
        <v>3110.7015249422125</v>
      </c>
      <c r="Q177" s="124">
        <f ca="1">IFERROR(IF((VLOOKUP($E177,'NEA Backsheet'!$D$5:$CB$183,Q$9,FALSE))="","",(VLOOKUP($E177,'NEA Backsheet'!$D$5:$CB$183,Q$9,FALSE))),"")</f>
        <v>3378.8223819938171</v>
      </c>
      <c r="R177" s="236">
        <f ca="1">IFERROR(IF((VLOOKUP($E177,'NEA Backsheet'!$D$5:$CB$183,R$9,FALSE))="","",(VLOOKUP($E177,'NEA Backsheet'!$D$5:$CB$183,R$9,FALSE))),"")</f>
        <v>0</v>
      </c>
    </row>
    <row r="178" spans="1:18" ht="15" customHeight="1" x14ac:dyDescent="0.3">
      <c r="A178" s="57">
        <v>164</v>
      </c>
      <c r="B178" s="98" t="str">
        <f ca="1">IFERROR(IF((VLOOKUP($E178,'Org List'!$AJ$10:$AL$188,3,FALSE))="","",(VLOOKUP($E178,'Org List'!$AJ$10:$AL$188,3,FALSE))),"")</f>
        <v>London Commissioning Region</v>
      </c>
      <c r="C178" s="99" t="str">
        <f ca="1">IFERROR(IF((VLOOKUP($E178,'Org List'!$AO$10:$AQ$188,3,FALSE))="","",(VLOOKUP($E178,'Org List'!$AO$10:$AQ$188,3,FALSE))),"")</f>
        <v>London Region</v>
      </c>
      <c r="D178" s="114" t="str">
        <f ca="1">IFERROR(IF((VLOOKUP($E178,'Org List'!$AT$10:$AV$188,3,FALSE))="","",(VLOOKUP($E178,'Org List'!$AT$10:$AV$188,3,FALSE))),"")</f>
        <v>NHS England London</v>
      </c>
      <c r="E178" s="98" t="str">
        <f t="shared" ca="1" si="5"/>
        <v>E09000031</v>
      </c>
      <c r="F178" s="100" t="str">
        <f ca="1">IF(E178="","",VLOOKUP(E178,'Org List'!$J$9:$K$488,2,0))</f>
        <v>Waltham Forest</v>
      </c>
      <c r="G178" s="121">
        <f ca="1">IFERROR(IF((VLOOKUP($E178,'Adj NEA Backsheet'!$D$5:$CB$183,G$9,FALSE))="","",(VLOOKUP($E178,'Adj NEA Backsheet'!$D$5:$CB$183,G$9,FALSE))),"")</f>
        <v>1992.1700922902103</v>
      </c>
      <c r="H178" s="122">
        <f ca="1">IFERROR(IF((VLOOKUP($E178,'Adj NEA Backsheet'!$D$5:$CB$183,H$9,FALSE))="","",(VLOOKUP($E178,'Adj NEA Backsheet'!$D$5:$CB$183,H$9,FALSE))),"")</f>
        <v>2295.9032495281017</v>
      </c>
      <c r="I178" s="122">
        <f ca="1">IFERROR(IF((VLOOKUP($E178,'Adj NEA Backsheet'!$D$5:$CB$183,I$9,FALSE))="","",(VLOOKUP($E178,'Adj NEA Backsheet'!$D$5:$CB$183,I$9,FALSE))),"")</f>
        <v>2447.015380064096</v>
      </c>
      <c r="J178" s="123">
        <f ca="1">IFERROR(IF((VLOOKUP($E178,'Adj NEA Backsheet'!$D$5:$CB$183,J$9,FALSE))="","",(VLOOKUP($E178,'Adj NEA Backsheet'!$D$5:$CB$183,J$9,FALSE))),"")</f>
        <v>2635.3009916343512</v>
      </c>
      <c r="K178" s="121">
        <f ca="1">IFERROR(IF((VLOOKUP($E178,'Adj NEA Backsheet'!$D$5:$CB$183,K$9,FALSE))="","",(VLOOKUP($E178,'Adj NEA Backsheet'!$D$5:$CB$183,K$9,FALSE))),"")</f>
        <v>2276.1598134926517</v>
      </c>
      <c r="L178" s="122">
        <f ca="1">IFERROR(IF((VLOOKUP($E178,'Adj NEA Backsheet'!$D$5:$CB$183,L$9,FALSE))="","",(VLOOKUP($E178,'Adj NEA Backsheet'!$D$5:$CB$183,L$9,FALSE))),"")</f>
        <v>2300.5535202097326</v>
      </c>
      <c r="M178" s="122">
        <f ca="1">IFERROR(IF((VLOOKUP($E178,'Adj NEA Backsheet'!$D$5:$CB$183,M$9,FALSE))="","",(VLOOKUP($E178,'Adj NEA Backsheet'!$D$5:$CB$183,M$9,FALSE))),"")</f>
        <v>2313.0791678059845</v>
      </c>
      <c r="N178" s="124">
        <f ca="1">IFERROR(IF((VLOOKUP($E178,'Adj NEA Backsheet'!$D$5:$CB$183,N$9,FALSE))="","",(VLOOKUP($E178,'Adj NEA Backsheet'!$D$5:$CB$183,N$9,FALSE))),"")</f>
        <v>2242.4627911719426</v>
      </c>
      <c r="O178" s="175">
        <f ca="1">IFERROR(IF((VLOOKUP($E178,'Adj NEA Backsheet'!$D$5:$CB$183,O$9,FALSE))="","",(VLOOKUP($E178,'Adj NEA Backsheet'!$D$5:$CB$183,O$9,FALSE))),"")</f>
        <v>2634.5865048159558</v>
      </c>
      <c r="P178" s="123">
        <f ca="1">IFERROR(IF((VLOOKUP($E178,'Adj NEA Backsheet'!$D$5:$CB$183,P$9,FALSE))="","",(VLOOKUP($E178,'Adj NEA Backsheet'!$D$5:$CB$183,P$9,FALSE))),"")</f>
        <v>2567.2586466407211</v>
      </c>
      <c r="Q178" s="124">
        <f ca="1">IFERROR(IF((VLOOKUP($E178,'NEA Backsheet'!$D$5:$CB$183,Q$9,FALSE))="","",(VLOOKUP($E178,'NEA Backsheet'!$D$5:$CB$183,Q$9,FALSE))),"")</f>
        <v>2726.7789785115324</v>
      </c>
      <c r="R178" s="236">
        <f ca="1">IFERROR(IF((VLOOKUP($E178,'NEA Backsheet'!$D$5:$CB$183,R$9,FALSE))="","",(VLOOKUP($E178,'NEA Backsheet'!$D$5:$CB$183,R$9,FALSE))),"")</f>
        <v>0</v>
      </c>
    </row>
    <row r="179" spans="1:18" ht="15" customHeight="1" x14ac:dyDescent="0.3">
      <c r="A179" s="57">
        <v>165</v>
      </c>
      <c r="B179" s="98" t="str">
        <f ca="1">IFERROR(IF((VLOOKUP($E179,'Org List'!$AJ$10:$AL$188,3,FALSE))="","",(VLOOKUP($E179,'Org List'!$AJ$10:$AL$188,3,FALSE))),"")</f>
        <v>London Commissioning Region</v>
      </c>
      <c r="C179" s="99" t="str">
        <f ca="1">IFERROR(IF((VLOOKUP($E179,'Org List'!$AO$10:$AQ$188,3,FALSE))="","",(VLOOKUP($E179,'Org List'!$AO$10:$AQ$188,3,FALSE))),"")</f>
        <v>London Region</v>
      </c>
      <c r="D179" s="114" t="str">
        <f ca="1">IFERROR(IF((VLOOKUP($E179,'Org List'!$AT$10:$AV$188,3,FALSE))="","",(VLOOKUP($E179,'Org List'!$AT$10:$AV$188,3,FALSE))),"")</f>
        <v>NHS England London</v>
      </c>
      <c r="E179" s="98" t="str">
        <f t="shared" ca="1" si="5"/>
        <v>E09000032</v>
      </c>
      <c r="F179" s="100" t="str">
        <f ca="1">IF(E179="","",VLOOKUP(E179,'Org List'!$J$9:$K$488,2,0))</f>
        <v>Wandsworth</v>
      </c>
      <c r="G179" s="121">
        <f ca="1">IFERROR(IF((VLOOKUP($E179,'Adj NEA Backsheet'!$D$5:$CB$183,G$9,FALSE))="","",(VLOOKUP($E179,'Adj NEA Backsheet'!$D$5:$CB$183,G$9,FALSE))),"")</f>
        <v>2103.9341694211121</v>
      </c>
      <c r="H179" s="122">
        <f ca="1">IFERROR(IF((VLOOKUP($E179,'Adj NEA Backsheet'!$D$5:$CB$183,H$9,FALSE))="","",(VLOOKUP($E179,'Adj NEA Backsheet'!$D$5:$CB$183,H$9,FALSE))),"")</f>
        <v>2093.083883346837</v>
      </c>
      <c r="I179" s="122">
        <f ca="1">IFERROR(IF((VLOOKUP($E179,'Adj NEA Backsheet'!$D$5:$CB$183,I$9,FALSE))="","",(VLOOKUP($E179,'Adj NEA Backsheet'!$D$5:$CB$183,I$9,FALSE))),"")</f>
        <v>2191.5289860338621</v>
      </c>
      <c r="J179" s="123">
        <f ca="1">IFERROR(IF((VLOOKUP($E179,'Adj NEA Backsheet'!$D$5:$CB$183,J$9,FALSE))="","",(VLOOKUP($E179,'Adj NEA Backsheet'!$D$5:$CB$183,J$9,FALSE))),"")</f>
        <v>2155.8941087139528</v>
      </c>
      <c r="K179" s="121">
        <f ca="1">IFERROR(IF((VLOOKUP($E179,'Adj NEA Backsheet'!$D$5:$CB$183,K$9,FALSE))="","",(VLOOKUP($E179,'Adj NEA Backsheet'!$D$5:$CB$183,K$9,FALSE))),"")</f>
        <v>2332.8023493573546</v>
      </c>
      <c r="L179" s="122">
        <f ca="1">IFERROR(IF((VLOOKUP($E179,'Adj NEA Backsheet'!$D$5:$CB$183,L$9,FALSE))="","",(VLOOKUP($E179,'Adj NEA Backsheet'!$D$5:$CB$183,L$9,FALSE))),"")</f>
        <v>2333.8390925044596</v>
      </c>
      <c r="M179" s="122">
        <f ca="1">IFERROR(IF((VLOOKUP($E179,'Adj NEA Backsheet'!$D$5:$CB$183,M$9,FALSE))="","",(VLOOKUP($E179,'Adj NEA Backsheet'!$D$5:$CB$183,M$9,FALSE))),"")</f>
        <v>2360.4120958927006</v>
      </c>
      <c r="N179" s="124">
        <f ca="1">IFERROR(IF((VLOOKUP($E179,'Adj NEA Backsheet'!$D$5:$CB$183,N$9,FALSE))="","",(VLOOKUP($E179,'Adj NEA Backsheet'!$D$5:$CB$183,N$9,FALSE))),"")</f>
        <v>2303.0895471460376</v>
      </c>
      <c r="O179" s="175">
        <f ca="1">IFERROR(IF((VLOOKUP($E179,'Adj NEA Backsheet'!$D$5:$CB$183,O$9,FALSE))="","",(VLOOKUP($E179,'Adj NEA Backsheet'!$D$5:$CB$183,O$9,FALSE))),"")</f>
        <v>2125.4975704956796</v>
      </c>
      <c r="P179" s="123">
        <f ca="1">IFERROR(IF((VLOOKUP($E179,'Adj NEA Backsheet'!$D$5:$CB$183,P$9,FALSE))="","",(VLOOKUP($E179,'Adj NEA Backsheet'!$D$5:$CB$183,P$9,FALSE))),"")</f>
        <v>2203.1231866000244</v>
      </c>
      <c r="Q179" s="124">
        <f ca="1">IFERROR(IF((VLOOKUP($E179,'NEA Backsheet'!$D$5:$CB$183,Q$9,FALSE))="","",(VLOOKUP($E179,'NEA Backsheet'!$D$5:$CB$183,Q$9,FALSE))),"")</f>
        <v>2335.039872007073</v>
      </c>
      <c r="R179" s="236">
        <f ca="1">IFERROR(IF((VLOOKUP($E179,'NEA Backsheet'!$D$5:$CB$183,R$9,FALSE))="","",(VLOOKUP($E179,'NEA Backsheet'!$D$5:$CB$183,R$9,FALSE))),"")</f>
        <v>0</v>
      </c>
    </row>
    <row r="180" spans="1:18" ht="15" customHeight="1" x14ac:dyDescent="0.3">
      <c r="A180" s="57">
        <v>166</v>
      </c>
      <c r="B180" s="98" t="str">
        <f ca="1">IFERROR(IF((VLOOKUP($E180,'Org List'!$AJ$10:$AL$188,3,FALSE))="","",(VLOOKUP($E180,'Org List'!$AJ$10:$AL$188,3,FALSE))),"")</f>
        <v>North of England Commissioning Region</v>
      </c>
      <c r="C180" s="99" t="str">
        <f ca="1">IFERROR(IF((VLOOKUP($E180,'Org List'!$AO$10:$AQ$188,3,FALSE))="","",(VLOOKUP($E180,'Org List'!$AO$10:$AQ$188,3,FALSE))),"")</f>
        <v>North West Region</v>
      </c>
      <c r="D180" s="114" t="str">
        <f ca="1">IFERROR(IF((VLOOKUP($E180,'Org List'!$AT$10:$AV$188,3,FALSE))="","",(VLOOKUP($E180,'Org List'!$AT$10:$AV$188,3,FALSE))),"")</f>
        <v>NHS England North (Cheshire And Merseyside)</v>
      </c>
      <c r="E180" s="98" t="str">
        <f t="shared" ca="1" si="5"/>
        <v>E06000007</v>
      </c>
      <c r="F180" s="100" t="str">
        <f ca="1">IF(E180="","",VLOOKUP(E180,'Org List'!$J$9:$K$488,2,0))</f>
        <v>Warrington</v>
      </c>
      <c r="G180" s="121">
        <f ca="1">IFERROR(IF((VLOOKUP($E180,'Adj NEA Backsheet'!$D$5:$CB$183,G$9,FALSE))="","",(VLOOKUP($E180,'Adj NEA Backsheet'!$D$5:$CB$183,G$9,FALSE))),"")</f>
        <v>3280.8318120619915</v>
      </c>
      <c r="H180" s="122">
        <f ca="1">IFERROR(IF((VLOOKUP($E180,'Adj NEA Backsheet'!$D$5:$CB$183,H$9,FALSE))="","",(VLOOKUP($E180,'Adj NEA Backsheet'!$D$5:$CB$183,H$9,FALSE))),"")</f>
        <v>3193.4806312452388</v>
      </c>
      <c r="I180" s="122">
        <f ca="1">IFERROR(IF((VLOOKUP($E180,'Adj NEA Backsheet'!$D$5:$CB$183,I$9,FALSE))="","",(VLOOKUP($E180,'Adj NEA Backsheet'!$D$5:$CB$183,I$9,FALSE))),"")</f>
        <v>3107.0967631660405</v>
      </c>
      <c r="J180" s="123">
        <f ca="1">IFERROR(IF((VLOOKUP($E180,'Adj NEA Backsheet'!$D$5:$CB$183,J$9,FALSE))="","",(VLOOKUP($E180,'Adj NEA Backsheet'!$D$5:$CB$183,J$9,FALSE))),"")</f>
        <v>2763.6889461668115</v>
      </c>
      <c r="K180" s="121">
        <f ca="1">IFERROR(IF((VLOOKUP($E180,'Adj NEA Backsheet'!$D$5:$CB$183,K$9,FALSE))="","",(VLOOKUP($E180,'Adj NEA Backsheet'!$D$5:$CB$183,K$9,FALSE))),"")</f>
        <v>3367.8669796770437</v>
      </c>
      <c r="L180" s="122">
        <f ca="1">IFERROR(IF((VLOOKUP($E180,'Adj NEA Backsheet'!$D$5:$CB$183,L$9,FALSE))="","",(VLOOKUP($E180,'Adj NEA Backsheet'!$D$5:$CB$183,L$9,FALSE))),"")</f>
        <v>3390.902238678168</v>
      </c>
      <c r="M180" s="122">
        <f ca="1">IFERROR(IF((VLOOKUP($E180,'Adj NEA Backsheet'!$D$5:$CB$183,M$9,FALSE))="","",(VLOOKUP($E180,'Adj NEA Backsheet'!$D$5:$CB$183,M$9,FALSE))),"")</f>
        <v>3403.6822375512033</v>
      </c>
      <c r="N180" s="124">
        <f ca="1">IFERROR(IF((VLOOKUP($E180,'Adj NEA Backsheet'!$D$5:$CB$183,N$9,FALSE))="","",(VLOOKUP($E180,'Adj NEA Backsheet'!$D$5:$CB$183,N$9,FALSE))),"")</f>
        <v>3180.6828917234293</v>
      </c>
      <c r="O180" s="175">
        <f ca="1">IFERROR(IF((VLOOKUP($E180,'Adj NEA Backsheet'!$D$5:$CB$183,O$9,FALSE))="","",(VLOOKUP($E180,'Adj NEA Backsheet'!$D$5:$CB$183,O$9,FALSE))),"")</f>
        <v>3028.1182668043166</v>
      </c>
      <c r="P180" s="123">
        <f ca="1">IFERROR(IF((VLOOKUP($E180,'Adj NEA Backsheet'!$D$5:$CB$183,P$9,FALSE))="","",(VLOOKUP($E180,'Adj NEA Backsheet'!$D$5:$CB$183,P$9,FALSE))),"")</f>
        <v>3030.6385339336734</v>
      </c>
      <c r="Q180" s="124">
        <f ca="1">IFERROR(IF((VLOOKUP($E180,'NEA Backsheet'!$D$5:$CB$183,Q$9,FALSE))="","",(VLOOKUP($E180,'NEA Backsheet'!$D$5:$CB$183,Q$9,FALSE))),"")</f>
        <v>2882.8973322916763</v>
      </c>
      <c r="R180" s="236">
        <f ca="1">IFERROR(IF((VLOOKUP($E180,'NEA Backsheet'!$D$5:$CB$183,R$9,FALSE))="","",(VLOOKUP($E180,'NEA Backsheet'!$D$5:$CB$183,R$9,FALSE))),"")</f>
        <v>0</v>
      </c>
    </row>
    <row r="181" spans="1:18" ht="15" customHeight="1" x14ac:dyDescent="0.3">
      <c r="A181" s="57">
        <v>167</v>
      </c>
      <c r="B181" s="98" t="str">
        <f ca="1">IFERROR(IF((VLOOKUP($E181,'Org List'!$AJ$10:$AL$188,3,FALSE))="","",(VLOOKUP($E181,'Org List'!$AJ$10:$AL$188,3,FALSE))),"")</f>
        <v>Midlands and East of England Commissioning Region</v>
      </c>
      <c r="C181" s="99" t="str">
        <f ca="1">IFERROR(IF((VLOOKUP($E181,'Org List'!$AO$10:$AQ$188,3,FALSE))="","",(VLOOKUP($E181,'Org List'!$AO$10:$AQ$188,3,FALSE))),"")</f>
        <v>West Midlands Region</v>
      </c>
      <c r="D181" s="114" t="str">
        <f ca="1">IFERROR(IF((VLOOKUP($E181,'Org List'!$AT$10:$AV$188,3,FALSE))="","",(VLOOKUP($E181,'Org List'!$AT$10:$AV$188,3,FALSE))),"")</f>
        <v>NHS England Midlands And East (West Midlands)</v>
      </c>
      <c r="E181" s="98" t="str">
        <f t="shared" ca="1" si="5"/>
        <v>E10000031</v>
      </c>
      <c r="F181" s="100" t="str">
        <f ca="1">IF(E181="","",VLOOKUP(E181,'Org List'!$J$9:$K$488,2,0))</f>
        <v>Warwickshire</v>
      </c>
      <c r="G181" s="121">
        <f ca="1">IFERROR(IF((VLOOKUP($E181,'Adj NEA Backsheet'!$D$5:$CB$183,G$9,FALSE))="","",(VLOOKUP($E181,'Adj NEA Backsheet'!$D$5:$CB$183,G$9,FALSE))),"")</f>
        <v>2530.7845413424457</v>
      </c>
      <c r="H181" s="122">
        <f ca="1">IFERROR(IF((VLOOKUP($E181,'Adj NEA Backsheet'!$D$5:$CB$183,H$9,FALSE))="","",(VLOOKUP($E181,'Adj NEA Backsheet'!$D$5:$CB$183,H$9,FALSE))),"")</f>
        <v>2539.408588574202</v>
      </c>
      <c r="I181" s="122">
        <f ca="1">IFERROR(IF((VLOOKUP($E181,'Adj NEA Backsheet'!$D$5:$CB$183,I$9,FALSE))="","",(VLOOKUP($E181,'Adj NEA Backsheet'!$D$5:$CB$183,I$9,FALSE))),"")</f>
        <v>2615.2040611491038</v>
      </c>
      <c r="J181" s="123">
        <f ca="1">IFERROR(IF((VLOOKUP($E181,'Adj NEA Backsheet'!$D$5:$CB$183,J$9,FALSE))="","",(VLOOKUP($E181,'Adj NEA Backsheet'!$D$5:$CB$183,J$9,FALSE))),"")</f>
        <v>2525.0214162500956</v>
      </c>
      <c r="K181" s="121">
        <f ca="1">IFERROR(IF((VLOOKUP($E181,'Adj NEA Backsheet'!$D$5:$CB$183,K$9,FALSE))="","",(VLOOKUP($E181,'Adj NEA Backsheet'!$D$5:$CB$183,K$9,FALSE))),"")</f>
        <v>2626.970845451438</v>
      </c>
      <c r="L181" s="122">
        <f ca="1">IFERROR(IF((VLOOKUP($E181,'Adj NEA Backsheet'!$D$5:$CB$183,L$9,FALSE))="","",(VLOOKUP($E181,'Adj NEA Backsheet'!$D$5:$CB$183,L$9,FALSE))),"")</f>
        <v>2657.069387158982</v>
      </c>
      <c r="M181" s="122">
        <f ca="1">IFERROR(IF((VLOOKUP($E181,'Adj NEA Backsheet'!$D$5:$CB$183,M$9,FALSE))="","",(VLOOKUP($E181,'Adj NEA Backsheet'!$D$5:$CB$183,M$9,FALSE))),"")</f>
        <v>2659.7571288872723</v>
      </c>
      <c r="N181" s="124">
        <f ca="1">IFERROR(IF((VLOOKUP($E181,'Adj NEA Backsheet'!$D$5:$CB$183,N$9,FALSE))="","",(VLOOKUP($E181,'Adj NEA Backsheet'!$D$5:$CB$183,N$9,FALSE))),"")</f>
        <v>2594.5229137892265</v>
      </c>
      <c r="O181" s="175">
        <f ca="1">IFERROR(IF((VLOOKUP($E181,'Adj NEA Backsheet'!$D$5:$CB$183,O$9,FALSE))="","",(VLOOKUP($E181,'Adj NEA Backsheet'!$D$5:$CB$183,O$9,FALSE))),"")</f>
        <v>2663.714257160736</v>
      </c>
      <c r="P181" s="123">
        <f ca="1">IFERROR(IF((VLOOKUP($E181,'Adj NEA Backsheet'!$D$5:$CB$183,P$9,FALSE))="","",(VLOOKUP($E181,'Adj NEA Backsheet'!$D$5:$CB$183,P$9,FALSE))),"")</f>
        <v>2645.8743176238581</v>
      </c>
      <c r="Q181" s="124">
        <f ca="1">IFERROR(IF((VLOOKUP($E181,'NEA Backsheet'!$D$5:$CB$183,Q$9,FALSE))="","",(VLOOKUP($E181,'NEA Backsheet'!$D$5:$CB$183,Q$9,FALSE))),"")</f>
        <v>2771.7684727419778</v>
      </c>
      <c r="R181" s="236">
        <f ca="1">IFERROR(IF((VLOOKUP($E181,'NEA Backsheet'!$D$5:$CB$183,R$9,FALSE))="","",(VLOOKUP($E181,'NEA Backsheet'!$D$5:$CB$183,R$9,FALSE))),"")</f>
        <v>0</v>
      </c>
    </row>
    <row r="182" spans="1:18" ht="15" customHeight="1" x14ac:dyDescent="0.3">
      <c r="A182" s="57">
        <v>168</v>
      </c>
      <c r="B182" s="98" t="str">
        <f ca="1">IFERROR(IF((VLOOKUP($E182,'Org List'!$AJ$10:$AL$188,3,FALSE))="","",(VLOOKUP($E182,'Org List'!$AJ$10:$AL$188,3,FALSE))),"")</f>
        <v>South East England Commissioning Region</v>
      </c>
      <c r="C182" s="99" t="str">
        <f ca="1">IFERROR(IF((VLOOKUP($E182,'Org List'!$AO$10:$AQ$188,3,FALSE))="","",(VLOOKUP($E182,'Org List'!$AO$10:$AQ$188,3,FALSE))),"")</f>
        <v>South East Region</v>
      </c>
      <c r="D182" s="114" t="str">
        <f ca="1">IFERROR(IF((VLOOKUP($E182,'Org List'!$AT$10:$AV$188,3,FALSE))="","",(VLOOKUP($E182,'Org List'!$AT$10:$AV$188,3,FALSE))),"")</f>
        <v>NHS England South East (Hampshire, Isle of Wight and Thames Valley)</v>
      </c>
      <c r="E182" s="98" t="str">
        <f t="shared" ca="1" si="5"/>
        <v>E06000037</v>
      </c>
      <c r="F182" s="100" t="str">
        <f ca="1">IF(E182="","",VLOOKUP(E182,'Org List'!$J$9:$K$488,2,0))</f>
        <v>West Berkshire</v>
      </c>
      <c r="G182" s="121">
        <f ca="1">IFERROR(IF((VLOOKUP($E182,'Adj NEA Backsheet'!$D$5:$CB$183,G$9,FALSE))="","",(VLOOKUP($E182,'Adj NEA Backsheet'!$D$5:$CB$183,G$9,FALSE))),"")</f>
        <v>2131.5567533073336</v>
      </c>
      <c r="H182" s="122">
        <f ca="1">IFERROR(IF((VLOOKUP($E182,'Adj NEA Backsheet'!$D$5:$CB$183,H$9,FALSE))="","",(VLOOKUP($E182,'Adj NEA Backsheet'!$D$5:$CB$183,H$9,FALSE))),"")</f>
        <v>2128.0374876275241</v>
      </c>
      <c r="I182" s="122">
        <f ca="1">IFERROR(IF((VLOOKUP($E182,'Adj NEA Backsheet'!$D$5:$CB$183,I$9,FALSE))="","",(VLOOKUP($E182,'Adj NEA Backsheet'!$D$5:$CB$183,I$9,FALSE))),"")</f>
        <v>2221.7901211294657</v>
      </c>
      <c r="J182" s="123">
        <f ca="1">IFERROR(IF((VLOOKUP($E182,'Adj NEA Backsheet'!$D$5:$CB$183,J$9,FALSE))="","",(VLOOKUP($E182,'Adj NEA Backsheet'!$D$5:$CB$183,J$9,FALSE))),"")</f>
        <v>2185.9854684846009</v>
      </c>
      <c r="K182" s="121">
        <f ca="1">IFERROR(IF((VLOOKUP($E182,'Adj NEA Backsheet'!$D$5:$CB$183,K$9,FALSE))="","",(VLOOKUP($E182,'Adj NEA Backsheet'!$D$5:$CB$183,K$9,FALSE))),"")</f>
        <v>2146.5162686647936</v>
      </c>
      <c r="L182" s="122">
        <f ca="1">IFERROR(IF((VLOOKUP($E182,'Adj NEA Backsheet'!$D$5:$CB$183,L$9,FALSE))="","",(VLOOKUP($E182,'Adj NEA Backsheet'!$D$5:$CB$183,L$9,FALSE))),"")</f>
        <v>2168.5499449206254</v>
      </c>
      <c r="M182" s="122">
        <f ca="1">IFERROR(IF((VLOOKUP($E182,'Adj NEA Backsheet'!$D$5:$CB$183,M$9,FALSE))="","",(VLOOKUP($E182,'Adj NEA Backsheet'!$D$5:$CB$183,M$9,FALSE))),"")</f>
        <v>2249.8515145982565</v>
      </c>
      <c r="N182" s="124">
        <f ca="1">IFERROR(IF((VLOOKUP($E182,'Adj NEA Backsheet'!$D$5:$CB$183,N$9,FALSE))="","",(VLOOKUP($E182,'Adj NEA Backsheet'!$D$5:$CB$183,N$9,FALSE))),"")</f>
        <v>2176.0338645674888</v>
      </c>
      <c r="O182" s="175">
        <f ca="1">IFERROR(IF((VLOOKUP($E182,'Adj NEA Backsheet'!$D$5:$CB$183,O$9,FALSE))="","",(VLOOKUP($E182,'Adj NEA Backsheet'!$D$5:$CB$183,O$9,FALSE))),"")</f>
        <v>2172.54252081702</v>
      </c>
      <c r="P182" s="123">
        <f ca="1">IFERROR(IF((VLOOKUP($E182,'Adj NEA Backsheet'!$D$5:$CB$183,P$9,FALSE))="","",(VLOOKUP($E182,'Adj NEA Backsheet'!$D$5:$CB$183,P$9,FALSE))),"")</f>
        <v>2157.3197255478472</v>
      </c>
      <c r="Q182" s="124">
        <f ca="1">IFERROR(IF((VLOOKUP($E182,'NEA Backsheet'!$D$5:$CB$183,Q$9,FALSE))="","",(VLOOKUP($E182,'NEA Backsheet'!$D$5:$CB$183,Q$9,FALSE))),"")</f>
        <v>2327.8572777663326</v>
      </c>
      <c r="R182" s="236">
        <f ca="1">IFERROR(IF((VLOOKUP($E182,'NEA Backsheet'!$D$5:$CB$183,R$9,FALSE))="","",(VLOOKUP($E182,'NEA Backsheet'!$D$5:$CB$183,R$9,FALSE))),"")</f>
        <v>0</v>
      </c>
    </row>
    <row r="183" spans="1:18" ht="15" customHeight="1" x14ac:dyDescent="0.3">
      <c r="A183" s="57">
        <v>169</v>
      </c>
      <c r="B183" s="98" t="str">
        <f ca="1">IFERROR(IF((VLOOKUP($E183,'Org List'!$AJ$10:$AL$188,3,FALSE))="","",(VLOOKUP($E183,'Org List'!$AJ$10:$AL$188,3,FALSE))),"")</f>
        <v>South East England Commissioning Region</v>
      </c>
      <c r="C183" s="99" t="str">
        <f ca="1">IFERROR(IF((VLOOKUP($E183,'Org List'!$AO$10:$AQ$188,3,FALSE))="","",(VLOOKUP($E183,'Org List'!$AO$10:$AQ$188,3,FALSE))),"")</f>
        <v>South East Region</v>
      </c>
      <c r="D183" s="114" t="str">
        <f ca="1">IFERROR(IF((VLOOKUP($E183,'Org List'!$AT$10:$AV$188,3,FALSE))="","",(VLOOKUP($E183,'Org List'!$AT$10:$AV$188,3,FALSE))),"")</f>
        <v>NHS England South East (Kent, Surrey and Sussex)</v>
      </c>
      <c r="E183" s="98" t="str">
        <f t="shared" ca="1" si="5"/>
        <v>E10000032</v>
      </c>
      <c r="F183" s="100" t="str">
        <f ca="1">IF(E183="","",VLOOKUP(E183,'Org List'!$J$9:$K$488,2,0))</f>
        <v>West Sussex</v>
      </c>
      <c r="G183" s="121">
        <f ca="1">IFERROR(IF((VLOOKUP($E183,'Adj NEA Backsheet'!$D$5:$CB$183,G$9,FALSE))="","",(VLOOKUP($E183,'Adj NEA Backsheet'!$D$5:$CB$183,G$9,FALSE))),"")</f>
        <v>2643.4172826468325</v>
      </c>
      <c r="H183" s="122">
        <f ca="1">IFERROR(IF((VLOOKUP($E183,'Adj NEA Backsheet'!$D$5:$CB$183,H$9,FALSE))="","",(VLOOKUP($E183,'Adj NEA Backsheet'!$D$5:$CB$183,H$9,FALSE))),"")</f>
        <v>2625.2223013288931</v>
      </c>
      <c r="I183" s="122">
        <f ca="1">IFERROR(IF((VLOOKUP($E183,'Adj NEA Backsheet'!$D$5:$CB$183,I$9,FALSE))="","",(VLOOKUP($E183,'Adj NEA Backsheet'!$D$5:$CB$183,I$9,FALSE))),"")</f>
        <v>2744.7283606315204</v>
      </c>
      <c r="J183" s="123">
        <f ca="1">IFERROR(IF((VLOOKUP($E183,'Adj NEA Backsheet'!$D$5:$CB$183,J$9,FALSE))="","",(VLOOKUP($E183,'Adj NEA Backsheet'!$D$5:$CB$183,J$9,FALSE))),"")</f>
        <v>2746.1155725159661</v>
      </c>
      <c r="K183" s="121">
        <f ca="1">IFERROR(IF((VLOOKUP($E183,'Adj NEA Backsheet'!$D$5:$CB$183,K$9,FALSE))="","",(VLOOKUP($E183,'Adj NEA Backsheet'!$D$5:$CB$183,K$9,FALSE))),"")</f>
        <v>2660.3873035688389</v>
      </c>
      <c r="L183" s="122">
        <f ca="1">IFERROR(IF((VLOOKUP($E183,'Adj NEA Backsheet'!$D$5:$CB$183,L$9,FALSE))="","",(VLOOKUP($E183,'Adj NEA Backsheet'!$D$5:$CB$183,L$9,FALSE))),"")</f>
        <v>2641.1502341438986</v>
      </c>
      <c r="M183" s="122">
        <f ca="1">IFERROR(IF((VLOOKUP($E183,'Adj NEA Backsheet'!$D$5:$CB$183,M$9,FALSE))="","",(VLOOKUP($E183,'Adj NEA Backsheet'!$D$5:$CB$183,M$9,FALSE))),"")</f>
        <v>2760.7273473912765</v>
      </c>
      <c r="N183" s="124">
        <f ca="1">IFERROR(IF((VLOOKUP($E183,'Adj NEA Backsheet'!$D$5:$CB$183,N$9,FALSE))="","",(VLOOKUP($E183,'Adj NEA Backsheet'!$D$5:$CB$183,N$9,FALSE))),"")</f>
        <v>2754.0242756316643</v>
      </c>
      <c r="O183" s="175">
        <f ca="1">IFERROR(IF((VLOOKUP($E183,'Adj NEA Backsheet'!$D$5:$CB$183,O$9,FALSE))="","",(VLOOKUP($E183,'Adj NEA Backsheet'!$D$5:$CB$183,O$9,FALSE))),"")</f>
        <v>2772.391588266576</v>
      </c>
      <c r="P183" s="123">
        <f ca="1">IFERROR(IF((VLOOKUP($E183,'Adj NEA Backsheet'!$D$5:$CB$183,P$9,FALSE))="","",(VLOOKUP($E183,'Adj NEA Backsheet'!$D$5:$CB$183,P$9,FALSE))),"")</f>
        <v>2713.6912007549818</v>
      </c>
      <c r="Q183" s="124">
        <f ca="1">IFERROR(IF((VLOOKUP($E183,'NEA Backsheet'!$D$5:$CB$183,Q$9,FALSE))="","",(VLOOKUP($E183,'NEA Backsheet'!$D$5:$CB$183,Q$9,FALSE))),"")</f>
        <v>2842.2647969928548</v>
      </c>
      <c r="R183" s="236">
        <f ca="1">IFERROR(IF((VLOOKUP($E183,'NEA Backsheet'!$D$5:$CB$183,R$9,FALSE))="","",(VLOOKUP($E183,'NEA Backsheet'!$D$5:$CB$183,R$9,FALSE))),"")</f>
        <v>0</v>
      </c>
    </row>
    <row r="184" spans="1:18" ht="15" customHeight="1" x14ac:dyDescent="0.3">
      <c r="A184" s="57">
        <v>170</v>
      </c>
      <c r="B184" s="98" t="str">
        <f ca="1">IFERROR(IF((VLOOKUP($E184,'Org List'!$AJ$10:$AL$188,3,FALSE))="","",(VLOOKUP($E184,'Org List'!$AJ$10:$AL$188,3,FALSE))),"")</f>
        <v>London Commissioning Region</v>
      </c>
      <c r="C184" s="99" t="str">
        <f ca="1">IFERROR(IF((VLOOKUP($E184,'Org List'!$AO$10:$AQ$188,3,FALSE))="","",(VLOOKUP($E184,'Org List'!$AO$10:$AQ$188,3,FALSE))),"")</f>
        <v>London Region</v>
      </c>
      <c r="D184" s="114" t="str">
        <f ca="1">IFERROR(IF((VLOOKUP($E184,'Org List'!$AT$10:$AV$188,3,FALSE))="","",(VLOOKUP($E184,'Org List'!$AT$10:$AV$188,3,FALSE))),"")</f>
        <v>NHS England London</v>
      </c>
      <c r="E184" s="98" t="str">
        <f t="shared" ca="1" si="5"/>
        <v>E09000033</v>
      </c>
      <c r="F184" s="100" t="str">
        <f ca="1">IF(E184="","",VLOOKUP(E184,'Org List'!$J$9:$K$488,2,0))</f>
        <v>Westminster</v>
      </c>
      <c r="G184" s="121">
        <f ca="1">IFERROR(IF((VLOOKUP($E184,'Adj NEA Backsheet'!$D$5:$CB$183,G$9,FALSE))="","",(VLOOKUP($E184,'Adj NEA Backsheet'!$D$5:$CB$183,G$9,FALSE))),"")</f>
        <v>1610.7801619025693</v>
      </c>
      <c r="H184" s="122">
        <f ca="1">IFERROR(IF((VLOOKUP($E184,'Adj NEA Backsheet'!$D$5:$CB$183,H$9,FALSE))="","",(VLOOKUP($E184,'Adj NEA Backsheet'!$D$5:$CB$183,H$9,FALSE))),"")</f>
        <v>1553.8448908431435</v>
      </c>
      <c r="I184" s="122">
        <f ca="1">IFERROR(IF((VLOOKUP($E184,'Adj NEA Backsheet'!$D$5:$CB$183,I$9,FALSE))="","",(VLOOKUP($E184,'Adj NEA Backsheet'!$D$5:$CB$183,I$9,FALSE))),"")</f>
        <v>1654.7474514269911</v>
      </c>
      <c r="J184" s="123">
        <f ca="1">IFERROR(IF((VLOOKUP($E184,'Adj NEA Backsheet'!$D$5:$CB$183,J$9,FALSE))="","",(VLOOKUP($E184,'Adj NEA Backsheet'!$D$5:$CB$183,J$9,FALSE))),"")</f>
        <v>1638.2152969187246</v>
      </c>
      <c r="K184" s="121">
        <f ca="1">IFERROR(IF((VLOOKUP($E184,'Adj NEA Backsheet'!$D$5:$CB$183,K$9,FALSE))="","",(VLOOKUP($E184,'Adj NEA Backsheet'!$D$5:$CB$183,K$9,FALSE))),"")</f>
        <v>1480.4913877917836</v>
      </c>
      <c r="L184" s="122">
        <f ca="1">IFERROR(IF((VLOOKUP($E184,'Adj NEA Backsheet'!$D$5:$CB$183,L$9,FALSE))="","",(VLOOKUP($E184,'Adj NEA Backsheet'!$D$5:$CB$183,L$9,FALSE))),"")</f>
        <v>1497.9984967787516</v>
      </c>
      <c r="M184" s="122">
        <f ca="1">IFERROR(IF((VLOOKUP($E184,'Adj NEA Backsheet'!$D$5:$CB$183,M$9,FALSE))="","",(VLOOKUP($E184,'Adj NEA Backsheet'!$D$5:$CB$183,M$9,FALSE))),"")</f>
        <v>1749.4987530944129</v>
      </c>
      <c r="N184" s="124">
        <f ca="1">IFERROR(IF((VLOOKUP($E184,'Adj NEA Backsheet'!$D$5:$CB$183,N$9,FALSE))="","",(VLOOKUP($E184,'Adj NEA Backsheet'!$D$5:$CB$183,N$9,FALSE))),"")</f>
        <v>1680.7256751581799</v>
      </c>
      <c r="O184" s="175">
        <f ca="1">IFERROR(IF((VLOOKUP($E184,'Adj NEA Backsheet'!$D$5:$CB$183,O$9,FALSE))="","",(VLOOKUP($E184,'Adj NEA Backsheet'!$D$5:$CB$183,O$9,FALSE))),"")</f>
        <v>1606.4612668325158</v>
      </c>
      <c r="P184" s="123">
        <f ca="1">IFERROR(IF((VLOOKUP($E184,'Adj NEA Backsheet'!$D$5:$CB$183,P$9,FALSE))="","",(VLOOKUP($E184,'Adj NEA Backsheet'!$D$5:$CB$183,P$9,FALSE))),"")</f>
        <v>1677.2352013208672</v>
      </c>
      <c r="Q184" s="124">
        <f ca="1">IFERROR(IF((VLOOKUP($E184,'NEA Backsheet'!$D$5:$CB$183,Q$9,FALSE))="","",(VLOOKUP($E184,'NEA Backsheet'!$D$5:$CB$183,Q$9,FALSE))),"")</f>
        <v>1790.9225309983408</v>
      </c>
      <c r="R184" s="236">
        <f ca="1">IFERROR(IF((VLOOKUP($E184,'NEA Backsheet'!$D$5:$CB$183,R$9,FALSE))="","",(VLOOKUP($E184,'NEA Backsheet'!$D$5:$CB$183,R$9,FALSE))),"")</f>
        <v>0</v>
      </c>
    </row>
    <row r="185" spans="1:18" ht="15" customHeight="1" x14ac:dyDescent="0.3">
      <c r="A185" s="57">
        <v>171</v>
      </c>
      <c r="B185" s="98" t="str">
        <f ca="1">IFERROR(IF((VLOOKUP($E185,'Org List'!$AJ$10:$AL$188,3,FALSE))="","",(VLOOKUP($E185,'Org List'!$AJ$10:$AL$188,3,FALSE))),"")</f>
        <v>North of England Commissioning Region</v>
      </c>
      <c r="C185" s="99" t="str">
        <f ca="1">IFERROR(IF((VLOOKUP($E185,'Org List'!$AO$10:$AQ$188,3,FALSE))="","",(VLOOKUP($E185,'Org List'!$AO$10:$AQ$188,3,FALSE))),"")</f>
        <v>North West Region</v>
      </c>
      <c r="D185" s="114" t="str">
        <f ca="1">IFERROR(IF((VLOOKUP($E185,'Org List'!$AT$10:$AV$188,3,FALSE))="","",(VLOOKUP($E185,'Org List'!$AT$10:$AV$188,3,FALSE))),"")</f>
        <v>NHS England North (Greater Manchester)</v>
      </c>
      <c r="E185" s="98" t="str">
        <f t="shared" ca="1" si="5"/>
        <v>E08000010</v>
      </c>
      <c r="F185" s="100" t="str">
        <f ca="1">IF(E185="","",VLOOKUP(E185,'Org List'!$J$9:$K$488,2,0))</f>
        <v>Wigan</v>
      </c>
      <c r="G185" s="121">
        <f ca="1">IFERROR(IF((VLOOKUP($E185,'Adj NEA Backsheet'!$D$5:$CB$183,G$9,FALSE))="","",(VLOOKUP($E185,'Adj NEA Backsheet'!$D$5:$CB$183,G$9,FALSE))),"")</f>
        <v>2669.6809284637984</v>
      </c>
      <c r="H185" s="122">
        <f ca="1">IFERROR(IF((VLOOKUP($E185,'Adj NEA Backsheet'!$D$5:$CB$183,H$9,FALSE))="","",(VLOOKUP($E185,'Adj NEA Backsheet'!$D$5:$CB$183,H$9,FALSE))),"")</f>
        <v>2839.5785739867783</v>
      </c>
      <c r="I185" s="122">
        <f ca="1">IFERROR(IF((VLOOKUP($E185,'Adj NEA Backsheet'!$D$5:$CB$183,I$9,FALSE))="","",(VLOOKUP($E185,'Adj NEA Backsheet'!$D$5:$CB$183,I$9,FALSE))),"")</f>
        <v>3123.2604874621584</v>
      </c>
      <c r="J185" s="123">
        <f ca="1">IFERROR(IF((VLOOKUP($E185,'Adj NEA Backsheet'!$D$5:$CB$183,J$9,FALSE))="","",(VLOOKUP($E185,'Adj NEA Backsheet'!$D$5:$CB$183,J$9,FALSE))),"")</f>
        <v>3090.0590309556346</v>
      </c>
      <c r="K185" s="121">
        <f ca="1">IFERROR(IF((VLOOKUP($E185,'Adj NEA Backsheet'!$D$5:$CB$183,K$9,FALSE))="","",(VLOOKUP($E185,'Adj NEA Backsheet'!$D$5:$CB$183,K$9,FALSE))),"")</f>
        <v>2867.3035238927282</v>
      </c>
      <c r="L185" s="122">
        <f ca="1">IFERROR(IF((VLOOKUP($E185,'Adj NEA Backsheet'!$D$5:$CB$183,L$9,FALSE))="","",(VLOOKUP($E185,'Adj NEA Backsheet'!$D$5:$CB$183,L$9,FALSE))),"")</f>
        <v>2700.0808327663144</v>
      </c>
      <c r="M185" s="122">
        <f ca="1">IFERROR(IF((VLOOKUP($E185,'Adj NEA Backsheet'!$D$5:$CB$183,M$9,FALSE))="","",(VLOOKUP($E185,'Adj NEA Backsheet'!$D$5:$CB$183,M$9,FALSE))),"")</f>
        <v>2941.3956114005282</v>
      </c>
      <c r="N185" s="124">
        <f ca="1">IFERROR(IF((VLOOKUP($E185,'Adj NEA Backsheet'!$D$5:$CB$183,N$9,FALSE))="","",(VLOOKUP($E185,'Adj NEA Backsheet'!$D$5:$CB$183,N$9,FALSE))),"")</f>
        <v>2829.2183511866806</v>
      </c>
      <c r="O185" s="175">
        <f ca="1">IFERROR(IF((VLOOKUP($E185,'Adj NEA Backsheet'!$D$5:$CB$183,O$9,FALSE))="","",(VLOOKUP($E185,'Adj NEA Backsheet'!$D$5:$CB$183,O$9,FALSE))),"")</f>
        <v>3281.6567570315015</v>
      </c>
      <c r="P185" s="123">
        <f ca="1">IFERROR(IF((VLOOKUP($E185,'Adj NEA Backsheet'!$D$5:$CB$183,P$9,FALSE))="","",(VLOOKUP($E185,'Adj NEA Backsheet'!$D$5:$CB$183,P$9,FALSE))),"")</f>
        <v>3090.9050125378963</v>
      </c>
      <c r="Q185" s="124">
        <f ca="1">IFERROR(IF((VLOOKUP($E185,'NEA Backsheet'!$D$5:$CB$183,Q$9,FALSE))="","",(VLOOKUP($E185,'NEA Backsheet'!$D$5:$CB$183,Q$9,FALSE))),"")</f>
        <v>3026.9882469265649</v>
      </c>
      <c r="R185" s="236">
        <f ca="1">IFERROR(IF((VLOOKUP($E185,'NEA Backsheet'!$D$5:$CB$183,R$9,FALSE))="","",(VLOOKUP($E185,'NEA Backsheet'!$D$5:$CB$183,R$9,FALSE))),"")</f>
        <v>0</v>
      </c>
    </row>
    <row r="186" spans="1:18" ht="15" customHeight="1" x14ac:dyDescent="0.3">
      <c r="A186" s="57">
        <v>172</v>
      </c>
      <c r="B186" s="98" t="str">
        <f ca="1">IFERROR(IF((VLOOKUP($E186,'Org List'!$AJ$10:$AL$188,3,FALSE))="","",(VLOOKUP($E186,'Org List'!$AJ$10:$AL$188,3,FALSE))),"")</f>
        <v>South West England Commissioning Region</v>
      </c>
      <c r="C186" s="99" t="str">
        <f ca="1">IFERROR(IF((VLOOKUP($E186,'Org List'!$AO$10:$AQ$188,3,FALSE))="","",(VLOOKUP($E186,'Org List'!$AO$10:$AQ$188,3,FALSE))),"")</f>
        <v>South West Region</v>
      </c>
      <c r="D186" s="114" t="str">
        <f ca="1">IFERROR(IF((VLOOKUP($E186,'Org List'!$AT$10:$AV$188,3,FALSE))="","",(VLOOKUP($E186,'Org List'!$AT$10:$AV$188,3,FALSE))),"")</f>
        <v>NHS England South West (South West North)</v>
      </c>
      <c r="E186" s="98" t="str">
        <f t="shared" ca="1" si="5"/>
        <v>E06000054</v>
      </c>
      <c r="F186" s="100" t="str">
        <f ca="1">IF(E186="","",VLOOKUP(E186,'Org List'!$J$9:$K$488,2,0))</f>
        <v>Wiltshire</v>
      </c>
      <c r="G186" s="121">
        <f ca="1">IFERROR(IF((VLOOKUP($E186,'Adj NEA Backsheet'!$D$5:$CB$183,G$9,FALSE))="","",(VLOOKUP($E186,'Adj NEA Backsheet'!$D$5:$CB$183,G$9,FALSE))),"")</f>
        <v>2288.65399280574</v>
      </c>
      <c r="H186" s="122">
        <f ca="1">IFERROR(IF((VLOOKUP($E186,'Adj NEA Backsheet'!$D$5:$CB$183,H$9,FALSE))="","",(VLOOKUP($E186,'Adj NEA Backsheet'!$D$5:$CB$183,H$9,FALSE))),"")</f>
        <v>2347.8135777374623</v>
      </c>
      <c r="I186" s="122">
        <f ca="1">IFERROR(IF((VLOOKUP($E186,'Adj NEA Backsheet'!$D$5:$CB$183,I$9,FALSE))="","",(VLOOKUP($E186,'Adj NEA Backsheet'!$D$5:$CB$183,I$9,FALSE))),"")</f>
        <v>2516.6345148802402</v>
      </c>
      <c r="J186" s="123">
        <f ca="1">IFERROR(IF((VLOOKUP($E186,'Adj NEA Backsheet'!$D$5:$CB$183,J$9,FALSE))="","",(VLOOKUP($E186,'Adj NEA Backsheet'!$D$5:$CB$183,J$9,FALSE))),"")</f>
        <v>2507.5239719333636</v>
      </c>
      <c r="K186" s="121">
        <f ca="1">IFERROR(IF((VLOOKUP($E186,'Adj NEA Backsheet'!$D$5:$CB$183,K$9,FALSE))="","",(VLOOKUP($E186,'Adj NEA Backsheet'!$D$5:$CB$183,K$9,FALSE))),"")</f>
        <v>2307.4482357779943</v>
      </c>
      <c r="L186" s="122">
        <f ca="1">IFERROR(IF((VLOOKUP($E186,'Adj NEA Backsheet'!$D$5:$CB$183,L$9,FALSE))="","",(VLOOKUP($E186,'Adj NEA Backsheet'!$D$5:$CB$183,L$9,FALSE))),"")</f>
        <v>2391.6452949566637</v>
      </c>
      <c r="M186" s="122">
        <f ca="1">IFERROR(IF((VLOOKUP($E186,'Adj NEA Backsheet'!$D$5:$CB$183,M$9,FALSE))="","",(VLOOKUP($E186,'Adj NEA Backsheet'!$D$5:$CB$183,M$9,FALSE))),"")</f>
        <v>2587.7978236358849</v>
      </c>
      <c r="N186" s="124">
        <f ca="1">IFERROR(IF((VLOOKUP($E186,'Adj NEA Backsheet'!$D$5:$CB$183,N$9,FALSE))="","",(VLOOKUP($E186,'Adj NEA Backsheet'!$D$5:$CB$183,N$9,FALSE))),"")</f>
        <v>2517.6286096648496</v>
      </c>
      <c r="O186" s="175">
        <f ca="1">IFERROR(IF((VLOOKUP($E186,'Adj NEA Backsheet'!$D$5:$CB$183,O$9,FALSE))="","",(VLOOKUP($E186,'Adj NEA Backsheet'!$D$5:$CB$183,O$9,FALSE))),"")</f>
        <v>2527.5981020457207</v>
      </c>
      <c r="P186" s="123">
        <f ca="1">IFERROR(IF((VLOOKUP($E186,'Adj NEA Backsheet'!$D$5:$CB$183,P$9,FALSE))="","",(VLOOKUP($E186,'Adj NEA Backsheet'!$D$5:$CB$183,P$9,FALSE))),"")</f>
        <v>2529.364681866447</v>
      </c>
      <c r="Q186" s="124">
        <f ca="1">IFERROR(IF((VLOOKUP($E186,'NEA Backsheet'!$D$5:$CB$183,Q$9,FALSE))="","",(VLOOKUP($E186,'NEA Backsheet'!$D$5:$CB$183,Q$9,FALSE))),"")</f>
        <v>2669.010265870837</v>
      </c>
      <c r="R186" s="236">
        <f ca="1">IFERROR(IF((VLOOKUP($E186,'NEA Backsheet'!$D$5:$CB$183,R$9,FALSE))="","",(VLOOKUP($E186,'NEA Backsheet'!$D$5:$CB$183,R$9,FALSE))),"")</f>
        <v>0</v>
      </c>
    </row>
    <row r="187" spans="1:18" ht="15" customHeight="1" x14ac:dyDescent="0.3">
      <c r="A187" s="57">
        <v>173</v>
      </c>
      <c r="B187" s="98" t="str">
        <f ca="1">IFERROR(IF((VLOOKUP($E187,'Org List'!$AJ$10:$AL$188,3,FALSE))="","",(VLOOKUP($E187,'Org List'!$AJ$10:$AL$188,3,FALSE))),"")</f>
        <v>South East England Commissioning Region</v>
      </c>
      <c r="C187" s="99" t="str">
        <f ca="1">IFERROR(IF((VLOOKUP($E187,'Org List'!$AO$10:$AQ$188,3,FALSE))="","",(VLOOKUP($E187,'Org List'!$AO$10:$AQ$188,3,FALSE))),"")</f>
        <v>South East Region</v>
      </c>
      <c r="D187" s="114" t="str">
        <f ca="1">IFERROR(IF((VLOOKUP($E187,'Org List'!$AT$10:$AV$188,3,FALSE))="","",(VLOOKUP($E187,'Org List'!$AT$10:$AV$188,3,FALSE))),"")</f>
        <v>NHS England South East (Hampshire, Isle of Wight and Thames Valley)</v>
      </c>
      <c r="E187" s="98" t="str">
        <f t="shared" ca="1" si="5"/>
        <v>E06000040</v>
      </c>
      <c r="F187" s="100" t="str">
        <f ca="1">IF(E187="","",VLOOKUP(E187,'Org List'!$J$9:$K$488,2,0))</f>
        <v>Windsor and Maidenhead</v>
      </c>
      <c r="G187" s="121">
        <f ca="1">IFERROR(IF((VLOOKUP($E187,'Adj NEA Backsheet'!$D$5:$CB$183,G$9,FALSE))="","",(VLOOKUP($E187,'Adj NEA Backsheet'!$D$5:$CB$183,G$9,FALSE))),"")</f>
        <v>2714.1048757439353</v>
      </c>
      <c r="H187" s="122">
        <f ca="1">IFERROR(IF((VLOOKUP($E187,'Adj NEA Backsheet'!$D$5:$CB$183,H$9,FALSE))="","",(VLOOKUP($E187,'Adj NEA Backsheet'!$D$5:$CB$183,H$9,FALSE))),"")</f>
        <v>2682.1374513431624</v>
      </c>
      <c r="I187" s="122">
        <f ca="1">IFERROR(IF((VLOOKUP($E187,'Adj NEA Backsheet'!$D$5:$CB$183,I$9,FALSE))="","",(VLOOKUP($E187,'Adj NEA Backsheet'!$D$5:$CB$183,I$9,FALSE))),"")</f>
        <v>2831.6985237015774</v>
      </c>
      <c r="J187" s="123">
        <f ca="1">IFERROR(IF((VLOOKUP($E187,'Adj NEA Backsheet'!$D$5:$CB$183,J$9,FALSE))="","",(VLOOKUP($E187,'Adj NEA Backsheet'!$D$5:$CB$183,J$9,FALSE))),"")</f>
        <v>2798.6023528815117</v>
      </c>
      <c r="K187" s="121">
        <f ca="1">IFERROR(IF((VLOOKUP($E187,'Adj NEA Backsheet'!$D$5:$CB$183,K$9,FALSE))="","",(VLOOKUP($E187,'Adj NEA Backsheet'!$D$5:$CB$183,K$9,FALSE))),"")</f>
        <v>2678.498251799454</v>
      </c>
      <c r="L187" s="122">
        <f ca="1">IFERROR(IF((VLOOKUP($E187,'Adj NEA Backsheet'!$D$5:$CB$183,L$9,FALSE))="","",(VLOOKUP($E187,'Adj NEA Backsheet'!$D$5:$CB$183,L$9,FALSE))),"")</f>
        <v>2700.7986809268523</v>
      </c>
      <c r="M187" s="122">
        <f ca="1">IFERROR(IF((VLOOKUP($E187,'Adj NEA Backsheet'!$D$5:$CB$183,M$9,FALSE))="","",(VLOOKUP($E187,'Adj NEA Backsheet'!$D$5:$CB$183,M$9,FALSE))),"")</f>
        <v>2865.0662424523352</v>
      </c>
      <c r="N187" s="124">
        <f ca="1">IFERROR(IF((VLOOKUP($E187,'Adj NEA Backsheet'!$D$5:$CB$183,N$9,FALSE))="","",(VLOOKUP($E187,'Adj NEA Backsheet'!$D$5:$CB$183,N$9,FALSE))),"")</f>
        <v>2653.6257014424436</v>
      </c>
      <c r="O187" s="175">
        <f ca="1">IFERROR(IF((VLOOKUP($E187,'Adj NEA Backsheet'!$D$5:$CB$183,O$9,FALSE))="","",(VLOOKUP($E187,'Adj NEA Backsheet'!$D$5:$CB$183,O$9,FALSE))),"")</f>
        <v>2908.2514451145271</v>
      </c>
      <c r="P187" s="123">
        <f ca="1">IFERROR(IF((VLOOKUP($E187,'Adj NEA Backsheet'!$D$5:$CB$183,P$9,FALSE))="","",(VLOOKUP($E187,'Adj NEA Backsheet'!$D$5:$CB$183,P$9,FALSE))),"")</f>
        <v>2865.0197801815443</v>
      </c>
      <c r="Q187" s="124">
        <f ca="1">IFERROR(IF((VLOOKUP($E187,'NEA Backsheet'!$D$5:$CB$183,Q$9,FALSE))="","",(VLOOKUP($E187,'NEA Backsheet'!$D$5:$CB$183,Q$9,FALSE))),"")</f>
        <v>2887.6848169697414</v>
      </c>
      <c r="R187" s="236">
        <f ca="1">IFERROR(IF((VLOOKUP($E187,'NEA Backsheet'!$D$5:$CB$183,R$9,FALSE))="","",(VLOOKUP($E187,'NEA Backsheet'!$D$5:$CB$183,R$9,FALSE))),"")</f>
        <v>0</v>
      </c>
    </row>
    <row r="188" spans="1:18" ht="15" customHeight="1" x14ac:dyDescent="0.3">
      <c r="A188" s="57">
        <v>174</v>
      </c>
      <c r="B188" s="98" t="str">
        <f ca="1">IFERROR(IF((VLOOKUP($E188,'Org List'!$AJ$10:$AL$188,3,FALSE))="","",(VLOOKUP($E188,'Org List'!$AJ$10:$AL$188,3,FALSE))),"")</f>
        <v>North of England Commissioning Region</v>
      </c>
      <c r="C188" s="99" t="str">
        <f ca="1">IFERROR(IF((VLOOKUP($E188,'Org List'!$AO$10:$AQ$188,3,FALSE))="","",(VLOOKUP($E188,'Org List'!$AO$10:$AQ$188,3,FALSE))),"")</f>
        <v>North West Region</v>
      </c>
      <c r="D188" s="114" t="str">
        <f ca="1">IFERROR(IF((VLOOKUP($E188,'Org List'!$AT$10:$AV$188,3,FALSE))="","",(VLOOKUP($E188,'Org List'!$AT$10:$AV$188,3,FALSE))),"")</f>
        <v>NHS England North (Cheshire And Merseyside)</v>
      </c>
      <c r="E188" s="98" t="str">
        <f t="shared" ca="1" si="5"/>
        <v>E08000015</v>
      </c>
      <c r="F188" s="100" t="str">
        <f ca="1">IF(E188="","",VLOOKUP(E188,'Org List'!$J$9:$K$488,2,0))</f>
        <v>Wirral</v>
      </c>
      <c r="G188" s="121">
        <f ca="1">IFERROR(IF((VLOOKUP($E188,'Adj NEA Backsheet'!$D$5:$CB$183,G$9,FALSE))="","",(VLOOKUP($E188,'Adj NEA Backsheet'!$D$5:$CB$183,G$9,FALSE))),"")</f>
        <v>3627.7583682219506</v>
      </c>
      <c r="H188" s="122">
        <f ca="1">IFERROR(IF((VLOOKUP($E188,'Adj NEA Backsheet'!$D$5:$CB$183,H$9,FALSE))="","",(VLOOKUP($E188,'Adj NEA Backsheet'!$D$5:$CB$183,H$9,FALSE))),"")</f>
        <v>3671.9405150132457</v>
      </c>
      <c r="I188" s="122">
        <f ca="1">IFERROR(IF((VLOOKUP($E188,'Adj NEA Backsheet'!$D$5:$CB$183,I$9,FALSE))="","",(VLOOKUP($E188,'Adj NEA Backsheet'!$D$5:$CB$183,I$9,FALSE))),"")</f>
        <v>3888.6543944834521</v>
      </c>
      <c r="J188" s="123">
        <f ca="1">IFERROR(IF((VLOOKUP($E188,'Adj NEA Backsheet'!$D$5:$CB$183,J$9,FALSE))="","",(VLOOKUP($E188,'Adj NEA Backsheet'!$D$5:$CB$183,J$9,FALSE))),"")</f>
        <v>3911.7455706514952</v>
      </c>
      <c r="K188" s="121">
        <f ca="1">IFERROR(IF((VLOOKUP($E188,'Adj NEA Backsheet'!$D$5:$CB$183,K$9,FALSE))="","",(VLOOKUP($E188,'Adj NEA Backsheet'!$D$5:$CB$183,K$9,FALSE))),"")</f>
        <v>3724.1353213420516</v>
      </c>
      <c r="L188" s="122">
        <f ca="1">IFERROR(IF((VLOOKUP($E188,'Adj NEA Backsheet'!$D$5:$CB$183,L$9,FALSE))="","",(VLOOKUP($E188,'Adj NEA Backsheet'!$D$5:$CB$183,L$9,FALSE))),"")</f>
        <v>3795.5129432229373</v>
      </c>
      <c r="M188" s="122">
        <f ca="1">IFERROR(IF((VLOOKUP($E188,'Adj NEA Backsheet'!$D$5:$CB$183,M$9,FALSE))="","",(VLOOKUP($E188,'Adj NEA Backsheet'!$D$5:$CB$183,M$9,FALSE))),"")</f>
        <v>3977.4708683698254</v>
      </c>
      <c r="N188" s="124">
        <f ca="1">IFERROR(IF((VLOOKUP($E188,'Adj NEA Backsheet'!$D$5:$CB$183,N$9,FALSE))="","",(VLOOKUP($E188,'Adj NEA Backsheet'!$D$5:$CB$183,N$9,FALSE))),"")</f>
        <v>3853.0480583383242</v>
      </c>
      <c r="O188" s="175">
        <f ca="1">IFERROR(IF((VLOOKUP($E188,'Adj NEA Backsheet'!$D$5:$CB$183,O$9,FALSE))="","",(VLOOKUP($E188,'Adj NEA Backsheet'!$D$5:$CB$183,O$9,FALSE))),"")</f>
        <v>3805.3245492727679</v>
      </c>
      <c r="P188" s="123">
        <f ca="1">IFERROR(IF((VLOOKUP($E188,'Adj NEA Backsheet'!$D$5:$CB$183,P$9,FALSE))="","",(VLOOKUP($E188,'Adj NEA Backsheet'!$D$5:$CB$183,P$9,FALSE))),"")</f>
        <v>3798.2838971803594</v>
      </c>
      <c r="Q188" s="124">
        <f ca="1">IFERROR(IF((VLOOKUP($E188,'NEA Backsheet'!$D$5:$CB$183,Q$9,FALSE))="","",(VLOOKUP($E188,'NEA Backsheet'!$D$5:$CB$183,Q$9,FALSE))),"")</f>
        <v>3873.6536086795977</v>
      </c>
      <c r="R188" s="236">
        <f ca="1">IFERROR(IF((VLOOKUP($E188,'NEA Backsheet'!$D$5:$CB$183,R$9,FALSE))="","",(VLOOKUP($E188,'NEA Backsheet'!$D$5:$CB$183,R$9,FALSE))),"")</f>
        <v>0</v>
      </c>
    </row>
    <row r="189" spans="1:18" ht="15" customHeight="1" x14ac:dyDescent="0.3">
      <c r="A189" s="57">
        <v>175</v>
      </c>
      <c r="B189" s="98" t="str">
        <f ca="1">IFERROR(IF((VLOOKUP($E189,'Org List'!$AJ$10:$AL$188,3,FALSE))="","",(VLOOKUP($E189,'Org List'!$AJ$10:$AL$188,3,FALSE))),"")</f>
        <v>South East England Commissioning Region</v>
      </c>
      <c r="C189" s="99" t="str">
        <f ca="1">IFERROR(IF((VLOOKUP($E189,'Org List'!$AO$10:$AQ$188,3,FALSE))="","",(VLOOKUP($E189,'Org List'!$AO$10:$AQ$188,3,FALSE))),"")</f>
        <v>South East Region</v>
      </c>
      <c r="D189" s="114" t="str">
        <f ca="1">IFERROR(IF((VLOOKUP($E189,'Org List'!$AT$10:$AV$188,3,FALSE))="","",(VLOOKUP($E189,'Org List'!$AT$10:$AV$188,3,FALSE))),"")</f>
        <v>NHS England South East (Hampshire, Isle of Wight and Thames Valley)</v>
      </c>
      <c r="E189" s="98" t="str">
        <f t="shared" ca="1" si="5"/>
        <v>E06000041</v>
      </c>
      <c r="F189" s="100" t="str">
        <f ca="1">IF(E189="","",VLOOKUP(E189,'Org List'!$J$9:$K$488,2,0))</f>
        <v>Wokingham</v>
      </c>
      <c r="G189" s="121">
        <f ca="1">IFERROR(IF((VLOOKUP($E189,'Adj NEA Backsheet'!$D$5:$CB$183,G$9,FALSE))="","",(VLOOKUP($E189,'Adj NEA Backsheet'!$D$5:$CB$183,G$9,FALSE))),"")</f>
        <v>2170.7299320528105</v>
      </c>
      <c r="H189" s="122">
        <f ca="1">IFERROR(IF((VLOOKUP($E189,'Adj NEA Backsheet'!$D$5:$CB$183,H$9,FALSE))="","",(VLOOKUP($E189,'Adj NEA Backsheet'!$D$5:$CB$183,H$9,FALSE))),"")</f>
        <v>2165.2754767163856</v>
      </c>
      <c r="I189" s="122">
        <f ca="1">IFERROR(IF((VLOOKUP($E189,'Adj NEA Backsheet'!$D$5:$CB$183,I$9,FALSE))="","",(VLOOKUP($E189,'Adj NEA Backsheet'!$D$5:$CB$183,I$9,FALSE))),"")</f>
        <v>2262.1153632801193</v>
      </c>
      <c r="J189" s="123">
        <f ca="1">IFERROR(IF((VLOOKUP($E189,'Adj NEA Backsheet'!$D$5:$CB$183,J$9,FALSE))="","",(VLOOKUP($E189,'Adj NEA Backsheet'!$D$5:$CB$183,J$9,FALSE))),"")</f>
        <v>2232.6925305919744</v>
      </c>
      <c r="K189" s="121">
        <f ca="1">IFERROR(IF((VLOOKUP($E189,'Adj NEA Backsheet'!$D$5:$CB$183,K$9,FALSE))="","",(VLOOKUP($E189,'Adj NEA Backsheet'!$D$5:$CB$183,K$9,FALSE))),"")</f>
        <v>2191.3769517432002</v>
      </c>
      <c r="L189" s="122">
        <f ca="1">IFERROR(IF((VLOOKUP($E189,'Adj NEA Backsheet'!$D$5:$CB$183,L$9,FALSE))="","",(VLOOKUP($E189,'Adj NEA Backsheet'!$D$5:$CB$183,L$9,FALSE))),"")</f>
        <v>2213.400539437052</v>
      </c>
      <c r="M189" s="122">
        <f ca="1">IFERROR(IF((VLOOKUP($E189,'Adj NEA Backsheet'!$D$5:$CB$183,M$9,FALSE))="","",(VLOOKUP($E189,'Adj NEA Backsheet'!$D$5:$CB$183,M$9,FALSE))),"")</f>
        <v>2297.7980676898519</v>
      </c>
      <c r="N189" s="124">
        <f ca="1">IFERROR(IF((VLOOKUP($E189,'Adj NEA Backsheet'!$D$5:$CB$183,N$9,FALSE))="","",(VLOOKUP($E189,'Adj NEA Backsheet'!$D$5:$CB$183,N$9,FALSE))),"")</f>
        <v>2210.3854279166803</v>
      </c>
      <c r="O189" s="175">
        <f ca="1">IFERROR(IF((VLOOKUP($E189,'Adj NEA Backsheet'!$D$5:$CB$183,O$9,FALSE))="","",(VLOOKUP($E189,'Adj NEA Backsheet'!$D$5:$CB$183,O$9,FALSE))),"")</f>
        <v>2221.7446286873428</v>
      </c>
      <c r="P189" s="123">
        <f ca="1">IFERROR(IF((VLOOKUP($E189,'Adj NEA Backsheet'!$D$5:$CB$183,P$9,FALSE))="","",(VLOOKUP($E189,'Adj NEA Backsheet'!$D$5:$CB$183,P$9,FALSE))),"")</f>
        <v>2205.6453973676503</v>
      </c>
      <c r="Q189" s="124">
        <f ca="1">IFERROR(IF((VLOOKUP($E189,'NEA Backsheet'!$D$5:$CB$183,Q$9,FALSE))="","",(VLOOKUP($E189,'NEA Backsheet'!$D$5:$CB$183,Q$9,FALSE))),"")</f>
        <v>2375.4912159586988</v>
      </c>
      <c r="R189" s="236">
        <f ca="1">IFERROR(IF((VLOOKUP($E189,'NEA Backsheet'!$D$5:$CB$183,R$9,FALSE))="","",(VLOOKUP($E189,'NEA Backsheet'!$D$5:$CB$183,R$9,FALSE))),"")</f>
        <v>0</v>
      </c>
    </row>
    <row r="190" spans="1:18" ht="15" customHeight="1" x14ac:dyDescent="0.3">
      <c r="A190" s="57">
        <v>176</v>
      </c>
      <c r="B190" s="98" t="str">
        <f ca="1">IFERROR(IF((VLOOKUP($E190,'Org List'!$AJ$10:$AL$188,3,FALSE))="","",(VLOOKUP($E190,'Org List'!$AJ$10:$AL$188,3,FALSE))),"")</f>
        <v>Midlands and East of England Commissioning Region</v>
      </c>
      <c r="C190" s="99" t="str">
        <f ca="1">IFERROR(IF((VLOOKUP($E190,'Org List'!$AO$10:$AQ$188,3,FALSE))="","",(VLOOKUP($E190,'Org List'!$AO$10:$AQ$188,3,FALSE))),"")</f>
        <v>West Midlands Region</v>
      </c>
      <c r="D190" s="114" t="str">
        <f ca="1">IFERROR(IF((VLOOKUP($E190,'Org List'!$AT$10:$AV$188,3,FALSE))="","",(VLOOKUP($E190,'Org List'!$AT$10:$AV$188,3,FALSE))),"")</f>
        <v>NHS England Midlands And East (West Midlands)</v>
      </c>
      <c r="E190" s="98" t="str">
        <f t="shared" ca="1" si="5"/>
        <v>E08000031</v>
      </c>
      <c r="F190" s="100" t="str">
        <f ca="1">IF(E190="","",VLOOKUP(E190,'Org List'!$J$9:$K$488,2,0))</f>
        <v>Wolverhampton</v>
      </c>
      <c r="G190" s="121">
        <f ca="1">IFERROR(IF((VLOOKUP($E190,'Adj NEA Backsheet'!$D$5:$CB$183,G$9,FALSE))="","",(VLOOKUP($E190,'Adj NEA Backsheet'!$D$5:$CB$183,G$9,FALSE))),"")</f>
        <v>2835.4535927479956</v>
      </c>
      <c r="H190" s="122">
        <f ca="1">IFERROR(IF((VLOOKUP($E190,'Adj NEA Backsheet'!$D$5:$CB$183,H$9,FALSE))="","",(VLOOKUP($E190,'Adj NEA Backsheet'!$D$5:$CB$183,H$9,FALSE))),"")</f>
        <v>2694.5772736814811</v>
      </c>
      <c r="I190" s="122">
        <f ca="1">IFERROR(IF((VLOOKUP($E190,'Adj NEA Backsheet'!$D$5:$CB$183,I$9,FALSE))="","",(VLOOKUP($E190,'Adj NEA Backsheet'!$D$5:$CB$183,I$9,FALSE))),"")</f>
        <v>2791.5343852126607</v>
      </c>
      <c r="J190" s="123">
        <f ca="1">IFERROR(IF((VLOOKUP($E190,'Adj NEA Backsheet'!$D$5:$CB$183,J$9,FALSE))="","",(VLOOKUP($E190,'Adj NEA Backsheet'!$D$5:$CB$183,J$9,FALSE))),"")</f>
        <v>2724.5620627958283</v>
      </c>
      <c r="K190" s="121">
        <f ca="1">IFERROR(IF((VLOOKUP($E190,'Adj NEA Backsheet'!$D$5:$CB$183,K$9,FALSE))="","",(VLOOKUP($E190,'Adj NEA Backsheet'!$D$5:$CB$183,K$9,FALSE))),"")</f>
        <v>2663.8657012687549</v>
      </c>
      <c r="L190" s="122">
        <f ca="1">IFERROR(IF((VLOOKUP($E190,'Adj NEA Backsheet'!$D$5:$CB$183,L$9,FALSE))="","",(VLOOKUP($E190,'Adj NEA Backsheet'!$D$5:$CB$183,L$9,FALSE))),"")</f>
        <v>2582.8203691174253</v>
      </c>
      <c r="M190" s="122">
        <f ca="1">IFERROR(IF((VLOOKUP($E190,'Adj NEA Backsheet'!$D$5:$CB$183,M$9,FALSE))="","",(VLOOKUP($E190,'Adj NEA Backsheet'!$D$5:$CB$183,M$9,FALSE))),"")</f>
        <v>2801.0700986257134</v>
      </c>
      <c r="N190" s="124">
        <f ca="1">IFERROR(IF((VLOOKUP($E190,'Adj NEA Backsheet'!$D$5:$CB$183,N$9,FALSE))="","",(VLOOKUP($E190,'Adj NEA Backsheet'!$D$5:$CB$183,N$9,FALSE))),"")</f>
        <v>2719.2776700833383</v>
      </c>
      <c r="O190" s="175">
        <f ca="1">IFERROR(IF((VLOOKUP($E190,'Adj NEA Backsheet'!$D$5:$CB$183,O$9,FALSE))="","",(VLOOKUP($E190,'Adj NEA Backsheet'!$D$5:$CB$183,O$9,FALSE))),"")</f>
        <v>2702.7486809796633</v>
      </c>
      <c r="P190" s="123">
        <f ca="1">IFERROR(IF((VLOOKUP($E190,'Adj NEA Backsheet'!$D$5:$CB$183,P$9,FALSE))="","",(VLOOKUP($E190,'Adj NEA Backsheet'!$D$5:$CB$183,P$9,FALSE))),"")</f>
        <v>2739.1228923411481</v>
      </c>
      <c r="Q190" s="124">
        <f ca="1">IFERROR(IF((VLOOKUP($E190,'NEA Backsheet'!$D$5:$CB$183,Q$9,FALSE))="","",(VLOOKUP($E190,'NEA Backsheet'!$D$5:$CB$183,Q$9,FALSE))),"")</f>
        <v>2969.4532386093615</v>
      </c>
      <c r="R190" s="236">
        <f ca="1">IFERROR(IF((VLOOKUP($E190,'NEA Backsheet'!$D$5:$CB$183,R$9,FALSE))="","",(VLOOKUP($E190,'NEA Backsheet'!$D$5:$CB$183,R$9,FALSE))),"")</f>
        <v>0</v>
      </c>
    </row>
    <row r="191" spans="1:18" ht="15" customHeight="1" x14ac:dyDescent="0.3">
      <c r="A191" s="57">
        <v>177</v>
      </c>
      <c r="B191" s="98" t="str">
        <f ca="1">IFERROR(IF((VLOOKUP($E191,'Org List'!$AJ$10:$AL$188,3,FALSE))="","",(VLOOKUP($E191,'Org List'!$AJ$10:$AL$188,3,FALSE))),"")</f>
        <v>Midlands and East of England Commissioning Region</v>
      </c>
      <c r="C191" s="99" t="str">
        <f ca="1">IFERROR(IF((VLOOKUP($E191,'Org List'!$AO$10:$AQ$188,3,FALSE))="","",(VLOOKUP($E191,'Org List'!$AO$10:$AQ$188,3,FALSE))),"")</f>
        <v>West Midlands Region</v>
      </c>
      <c r="D191" s="114" t="str">
        <f ca="1">IFERROR(IF((VLOOKUP($E191,'Org List'!$AT$10:$AV$188,3,FALSE))="","",(VLOOKUP($E191,'Org List'!$AT$10:$AV$188,3,FALSE))),"")</f>
        <v>NHS England Midlands And East (West Midlands)</v>
      </c>
      <c r="E191" s="98" t="str">
        <f t="shared" ca="1" si="5"/>
        <v>E10000034</v>
      </c>
      <c r="F191" s="100" t="str">
        <f ca="1">IF(E191="","",VLOOKUP(E191,'Org List'!$J$9:$K$488,2,0))</f>
        <v>Worcestershire</v>
      </c>
      <c r="G191" s="121">
        <f ca="1">IFERROR(IF((VLOOKUP($E191,'Adj NEA Backsheet'!$D$5:$CB$183,G$9,FALSE))="","",(VLOOKUP($E191,'Adj NEA Backsheet'!$D$5:$CB$183,G$9,FALSE))),"")</f>
        <v>2395.083226604419</v>
      </c>
      <c r="H191" s="122">
        <f ca="1">IFERROR(IF((VLOOKUP($E191,'Adj NEA Backsheet'!$D$5:$CB$183,H$9,FALSE))="","",(VLOOKUP($E191,'Adj NEA Backsheet'!$D$5:$CB$183,H$9,FALSE))),"")</f>
        <v>2298.2479216976171</v>
      </c>
      <c r="I191" s="122">
        <f ca="1">IFERROR(IF((VLOOKUP($E191,'Adj NEA Backsheet'!$D$5:$CB$183,I$9,FALSE))="","",(VLOOKUP($E191,'Adj NEA Backsheet'!$D$5:$CB$183,I$9,FALSE))),"")</f>
        <v>2414.6791833616312</v>
      </c>
      <c r="J191" s="123">
        <f ca="1">IFERROR(IF((VLOOKUP($E191,'Adj NEA Backsheet'!$D$5:$CB$183,J$9,FALSE))="","",(VLOOKUP($E191,'Adj NEA Backsheet'!$D$5:$CB$183,J$9,FALSE))),"")</f>
        <v>2338.0773781306389</v>
      </c>
      <c r="K191" s="121">
        <f ca="1">IFERROR(IF((VLOOKUP($E191,'Adj NEA Backsheet'!$D$5:$CB$183,K$9,FALSE))="","",(VLOOKUP($E191,'Adj NEA Backsheet'!$D$5:$CB$183,K$9,FALSE))),"")</f>
        <v>2309.7438606994979</v>
      </c>
      <c r="L191" s="122">
        <f ca="1">IFERROR(IF((VLOOKUP($E191,'Adj NEA Backsheet'!$D$5:$CB$183,L$9,FALSE))="","",(VLOOKUP($E191,'Adj NEA Backsheet'!$D$5:$CB$183,L$9,FALSE))),"")</f>
        <v>2306.6571928096682</v>
      </c>
      <c r="M191" s="122">
        <f ca="1">IFERROR(IF((VLOOKUP($E191,'Adj NEA Backsheet'!$D$5:$CB$183,M$9,FALSE))="","",(VLOOKUP($E191,'Adj NEA Backsheet'!$D$5:$CB$183,M$9,FALSE))),"")</f>
        <v>2579.9469389716114</v>
      </c>
      <c r="N191" s="124">
        <f ca="1">IFERROR(IF((VLOOKUP($E191,'Adj NEA Backsheet'!$D$5:$CB$183,N$9,FALSE))="","",(VLOOKUP($E191,'Adj NEA Backsheet'!$D$5:$CB$183,N$9,FALSE))),"")</f>
        <v>2544.8486285865088</v>
      </c>
      <c r="O191" s="175">
        <f ca="1">IFERROR(IF((VLOOKUP($E191,'Adj NEA Backsheet'!$D$5:$CB$183,O$9,FALSE))="","",(VLOOKUP($E191,'Adj NEA Backsheet'!$D$5:$CB$183,O$9,FALSE))),"")</f>
        <v>2437.7383907516405</v>
      </c>
      <c r="P191" s="123">
        <f ca="1">IFERROR(IF((VLOOKUP($E191,'Adj NEA Backsheet'!$D$5:$CB$183,P$9,FALSE))="","",(VLOOKUP($E191,'Adj NEA Backsheet'!$D$5:$CB$183,P$9,FALSE))),"")</f>
        <v>2482.6609956803595</v>
      </c>
      <c r="Q191" s="124">
        <f ca="1">IFERROR(IF((VLOOKUP($E191,'NEA Backsheet'!$D$5:$CB$183,Q$9,FALSE))="","",(VLOOKUP($E191,'NEA Backsheet'!$D$5:$CB$183,Q$9,FALSE))),"")</f>
        <v>2580.6257204695262</v>
      </c>
      <c r="R191" s="236">
        <f ca="1">IFERROR(IF((VLOOKUP($E191,'NEA Backsheet'!$D$5:$CB$183,R$9,FALSE))="","",(VLOOKUP($E191,'NEA Backsheet'!$D$5:$CB$183,R$9,FALSE))),"")</f>
        <v>0</v>
      </c>
    </row>
    <row r="192" spans="1:18" ht="15" customHeight="1" thickBot="1" x14ac:dyDescent="0.35">
      <c r="A192" s="57">
        <v>178</v>
      </c>
      <c r="B192" s="101" t="str">
        <f ca="1">IFERROR(IF((VLOOKUP($E192,'Org List'!$AJ$10:$AL$188,3,FALSE))="","",(VLOOKUP($E192,'Org List'!$AJ$10:$AL$188,3,FALSE))),"")</f>
        <v>North of England Commissioning Region</v>
      </c>
      <c r="C192" s="102" t="str">
        <f ca="1">IFERROR(IF((VLOOKUP($E192,'Org List'!$AO$10:$AQ$188,3,FALSE))="","",(VLOOKUP($E192,'Org List'!$AO$10:$AQ$188,3,FALSE))),"")</f>
        <v>Yorkshire and The Humber Region</v>
      </c>
      <c r="D192" s="115" t="str">
        <f ca="1">IFERROR(IF((VLOOKUP($E192,'Org List'!$AT$10:$AV$188,3,FALSE))="","",(VLOOKUP($E192,'Org List'!$AT$10:$AV$188,3,FALSE))),"")</f>
        <v>NHS England North (Yorkshire And Humber)</v>
      </c>
      <c r="E192" s="101" t="str">
        <f t="shared" ca="1" si="5"/>
        <v>E06000014</v>
      </c>
      <c r="F192" s="103" t="str">
        <f ca="1">IF(E192="","",VLOOKUP(E192,'Org List'!$J$9:$K$488,2,0))</f>
        <v>York</v>
      </c>
      <c r="G192" s="126">
        <f ca="1">IFERROR(IF((VLOOKUP($E192,'Adj NEA Backsheet'!$D$5:$CB$183,G$9,FALSE))="","",(VLOOKUP($E192,'Adj NEA Backsheet'!$D$5:$CB$183,G$9,FALSE))),"")</f>
        <v>2722.2741576023077</v>
      </c>
      <c r="H192" s="127">
        <f ca="1">IFERROR(IF((VLOOKUP($E192,'Adj NEA Backsheet'!$D$5:$CB$183,H$9,FALSE))="","",(VLOOKUP($E192,'Adj NEA Backsheet'!$D$5:$CB$183,H$9,FALSE))),"")</f>
        <v>2647.2298484536136</v>
      </c>
      <c r="I192" s="127">
        <f ca="1">IFERROR(IF((VLOOKUP($E192,'Adj NEA Backsheet'!$D$5:$CB$183,I$9,FALSE))="","",(VLOOKUP($E192,'Adj NEA Backsheet'!$D$5:$CB$183,I$9,FALSE))),"")</f>
        <v>2869.9240936108472</v>
      </c>
      <c r="J192" s="128">
        <f ca="1">IFERROR(IF((VLOOKUP($E192,'Adj NEA Backsheet'!$D$5:$CB$183,J$9,FALSE))="","",(VLOOKUP($E192,'Adj NEA Backsheet'!$D$5:$CB$183,J$9,FALSE))),"")</f>
        <v>2838.8794553117655</v>
      </c>
      <c r="K192" s="126">
        <f ca="1">IFERROR(IF((VLOOKUP($E192,'Adj NEA Backsheet'!$D$5:$CB$183,K$9,FALSE))="","",(VLOOKUP($E192,'Adj NEA Backsheet'!$D$5:$CB$183,K$9,FALSE))),"")</f>
        <v>2697.6141422661817</v>
      </c>
      <c r="L192" s="127">
        <f ca="1">IFERROR(IF((VLOOKUP($E192,'Adj NEA Backsheet'!$D$5:$CB$183,L$9,FALSE))="","",(VLOOKUP($E192,'Adj NEA Backsheet'!$D$5:$CB$183,L$9,FALSE))),"")</f>
        <v>2678.7761397761165</v>
      </c>
      <c r="M192" s="127">
        <f ca="1">IFERROR(IF((VLOOKUP($E192,'Adj NEA Backsheet'!$D$5:$CB$183,M$9,FALSE))="","",(VLOOKUP($E192,'Adj NEA Backsheet'!$D$5:$CB$183,M$9,FALSE))),"")</f>
        <v>2811.6105127274136</v>
      </c>
      <c r="N192" s="129">
        <f ca="1">IFERROR(IF((VLOOKUP($E192,'Adj NEA Backsheet'!$D$5:$CB$183,N$9,FALSE))="","",(VLOOKUP($E192,'Adj NEA Backsheet'!$D$5:$CB$183,N$9,FALSE))),"")</f>
        <v>2762.5651162643762</v>
      </c>
      <c r="O192" s="176">
        <f ca="1">IFERROR(IF((VLOOKUP($E192,'Adj NEA Backsheet'!$D$5:$CB$183,O$9,FALSE))="","",(VLOOKUP($E192,'Adj NEA Backsheet'!$D$5:$CB$183,O$9,FALSE))),"")</f>
        <v>2869.3135296488754</v>
      </c>
      <c r="P192" s="128">
        <f ca="1">IFERROR(IF((VLOOKUP($E192,'Adj NEA Backsheet'!$D$5:$CB$183,P$9,FALSE))="","",(VLOOKUP($E192,'Adj NEA Backsheet'!$D$5:$CB$183,P$9,FALSE))),"")</f>
        <v>2817.2561280430759</v>
      </c>
      <c r="Q192" s="129">
        <f ca="1">IFERROR(IF((VLOOKUP($E192,'NEA Backsheet'!$D$5:$CB$183,Q$9,FALSE))="","",(VLOOKUP($E192,'NEA Backsheet'!$D$5:$CB$183,Q$9,FALSE))),"")</f>
        <v>3036.3426190256482</v>
      </c>
      <c r="R192" s="237">
        <f ca="1">IFERROR(IF((VLOOKUP($E192,'NEA Backsheet'!$D$5:$CB$183,R$9,FALSE))="","",(VLOOKUP($E192,'NEA Backsheet'!$D$5:$CB$183,R$9,FALSE))),"")</f>
        <v>0</v>
      </c>
    </row>
    <row r="194" spans="1:21" s="159" customFormat="1" x14ac:dyDescent="0.3">
      <c r="A194" s="37"/>
      <c r="B194" s="37"/>
      <c r="C194" s="37"/>
      <c r="D194" s="37"/>
      <c r="E194" s="38" t="s">
        <v>1005</v>
      </c>
      <c r="F194" s="37"/>
      <c r="G194" s="37"/>
      <c r="H194" s="37"/>
      <c r="I194" s="37"/>
      <c r="J194" s="37"/>
      <c r="K194" s="37"/>
      <c r="L194" s="37"/>
      <c r="M194" s="37"/>
      <c r="N194" s="37"/>
      <c r="O194" s="37"/>
      <c r="P194" s="37"/>
      <c r="Q194" s="37"/>
      <c r="R194" s="37"/>
      <c r="S194" s="37"/>
      <c r="U194" s="1"/>
    </row>
    <row r="196" spans="1:21" x14ac:dyDescent="0.3">
      <c r="E196" s="304" t="s">
        <v>1007</v>
      </c>
      <c r="F196" s="304"/>
      <c r="G196" s="304"/>
    </row>
  </sheetData>
  <autoFilter ref="B13:R192"/>
  <mergeCells count="6">
    <mergeCell ref="O11:R12"/>
    <mergeCell ref="E196:G196"/>
    <mergeCell ref="B1:L1"/>
    <mergeCell ref="B2:L2"/>
    <mergeCell ref="G11:J12"/>
    <mergeCell ref="K11:N12"/>
  </mergeCells>
  <hyperlinks>
    <hyperlink ref="E6" location="Contents!A1" display="&lt;&lt; Contents"/>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89089" r:id="rId4"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O159"/>
  <sheetViews>
    <sheetView zoomScale="80" zoomScaleNormal="80" workbookViewId="0">
      <selection activeCell="A7" sqref="A7"/>
    </sheetView>
  </sheetViews>
  <sheetFormatPr defaultRowHeight="14.4" x14ac:dyDescent="0.3"/>
  <cols>
    <col min="23" max="23" width="11.44140625" customWidth="1"/>
  </cols>
  <sheetData>
    <row r="1" spans="1:67" x14ac:dyDescent="0.3">
      <c r="A1" s="1" t="s">
        <v>0</v>
      </c>
    </row>
    <row r="2" spans="1:67" x14ac:dyDescent="0.3">
      <c r="A2" s="2" t="s">
        <v>1083</v>
      </c>
      <c r="B2" s="2"/>
      <c r="C2" s="2"/>
      <c r="D2" s="2"/>
    </row>
    <row r="3" spans="1:67" x14ac:dyDescent="0.3">
      <c r="A3">
        <v>1</v>
      </c>
      <c r="B3">
        <v>2</v>
      </c>
      <c r="C3">
        <v>3</v>
      </c>
      <c r="D3">
        <v>4</v>
      </c>
      <c r="E3">
        <v>5</v>
      </c>
      <c r="F3">
        <v>6</v>
      </c>
      <c r="G3">
        <v>7</v>
      </c>
      <c r="H3">
        <v>8</v>
      </c>
      <c r="I3">
        <v>9</v>
      </c>
      <c r="J3">
        <v>10</v>
      </c>
      <c r="K3">
        <v>11</v>
      </c>
      <c r="L3">
        <v>12</v>
      </c>
      <c r="M3" s="168">
        <v>13</v>
      </c>
      <c r="N3" s="168">
        <v>14</v>
      </c>
      <c r="O3" s="168">
        <v>15</v>
      </c>
      <c r="P3" s="168">
        <v>16</v>
      </c>
      <c r="Q3" s="168">
        <v>17</v>
      </c>
      <c r="R3" s="168">
        <v>18</v>
      </c>
      <c r="S3" s="168">
        <v>19</v>
      </c>
      <c r="T3" s="168">
        <v>20</v>
      </c>
      <c r="U3" s="168">
        <v>21</v>
      </c>
      <c r="V3" s="168">
        <v>22</v>
      </c>
      <c r="W3" s="168">
        <v>23</v>
      </c>
      <c r="X3" s="168">
        <v>24</v>
      </c>
      <c r="Y3" s="168">
        <v>25</v>
      </c>
      <c r="Z3" s="168">
        <v>26</v>
      </c>
      <c r="AA3" s="168">
        <v>27</v>
      </c>
      <c r="AB3" s="168">
        <v>28</v>
      </c>
      <c r="AC3" s="168">
        <v>29</v>
      </c>
      <c r="AD3" s="168">
        <v>30</v>
      </c>
      <c r="AE3" s="168">
        <v>31</v>
      </c>
      <c r="AF3" s="168">
        <v>32</v>
      </c>
      <c r="AG3" s="168">
        <v>33</v>
      </c>
      <c r="AH3" s="168">
        <v>34</v>
      </c>
      <c r="AI3" s="168">
        <v>35</v>
      </c>
      <c r="AJ3" s="168">
        <v>36</v>
      </c>
      <c r="AK3" s="168">
        <v>37</v>
      </c>
      <c r="AL3" s="168">
        <v>38</v>
      </c>
      <c r="AM3" s="168">
        <v>39</v>
      </c>
      <c r="AN3" s="168">
        <v>40</v>
      </c>
      <c r="AO3" s="168">
        <v>41</v>
      </c>
      <c r="AP3" s="168">
        <v>42</v>
      </c>
      <c r="AQ3" s="168">
        <v>43</v>
      </c>
      <c r="AR3" s="168">
        <v>44</v>
      </c>
      <c r="AS3" s="168">
        <v>45</v>
      </c>
      <c r="AT3" s="168">
        <v>46</v>
      </c>
      <c r="AU3" s="168">
        <v>47</v>
      </c>
      <c r="AV3" s="168">
        <v>48</v>
      </c>
      <c r="AW3" s="168">
        <v>49</v>
      </c>
      <c r="AX3" s="168">
        <v>50</v>
      </c>
      <c r="AY3" s="168">
        <v>51</v>
      </c>
      <c r="AZ3" s="168">
        <v>52</v>
      </c>
      <c r="BA3" s="168">
        <v>53</v>
      </c>
      <c r="BB3" s="168">
        <v>54</v>
      </c>
      <c r="BC3" s="168">
        <v>55</v>
      </c>
      <c r="BD3" s="168">
        <v>56</v>
      </c>
      <c r="BE3" s="168">
        <v>57</v>
      </c>
      <c r="BF3" s="168">
        <v>58</v>
      </c>
      <c r="BG3" s="168">
        <v>59</v>
      </c>
      <c r="BH3" s="168">
        <v>60</v>
      </c>
      <c r="BI3" s="168">
        <v>61</v>
      </c>
      <c r="BJ3" s="168">
        <v>62</v>
      </c>
      <c r="BK3" s="168">
        <v>63</v>
      </c>
      <c r="BL3" s="168">
        <v>64</v>
      </c>
      <c r="BM3" s="168">
        <v>65</v>
      </c>
      <c r="BN3" s="168">
        <v>66</v>
      </c>
    </row>
    <row r="5" spans="1:67" x14ac:dyDescent="0.3">
      <c r="B5" t="s">
        <v>113</v>
      </c>
      <c r="M5" t="s">
        <v>114</v>
      </c>
      <c r="X5" t="s">
        <v>115</v>
      </c>
      <c r="AN5" t="s">
        <v>116</v>
      </c>
    </row>
    <row r="6" spans="1:67" x14ac:dyDescent="0.3">
      <c r="B6" t="s">
        <v>113</v>
      </c>
      <c r="C6" t="s">
        <v>113</v>
      </c>
      <c r="D6" t="s">
        <v>113</v>
      </c>
      <c r="E6" t="s">
        <v>113</v>
      </c>
      <c r="F6" t="s">
        <v>113</v>
      </c>
      <c r="G6" t="s">
        <v>113</v>
      </c>
      <c r="H6" t="s">
        <v>113</v>
      </c>
      <c r="I6" t="s">
        <v>113</v>
      </c>
      <c r="J6" t="s">
        <v>113</v>
      </c>
      <c r="K6" t="s">
        <v>113</v>
      </c>
      <c r="L6" t="s">
        <v>113</v>
      </c>
      <c r="M6" t="s">
        <v>114</v>
      </c>
      <c r="N6" t="s">
        <v>114</v>
      </c>
      <c r="O6" t="s">
        <v>114</v>
      </c>
      <c r="P6" t="s">
        <v>114</v>
      </c>
      <c r="Q6" t="s">
        <v>114</v>
      </c>
      <c r="R6" t="s">
        <v>114</v>
      </c>
      <c r="S6" t="s">
        <v>114</v>
      </c>
      <c r="T6" t="s">
        <v>114</v>
      </c>
      <c r="U6" t="s">
        <v>114</v>
      </c>
      <c r="V6" t="s">
        <v>114</v>
      </c>
      <c r="W6" t="s">
        <v>114</v>
      </c>
      <c r="X6" t="s">
        <v>115</v>
      </c>
      <c r="Y6" t="s">
        <v>115</v>
      </c>
      <c r="Z6" t="s">
        <v>115</v>
      </c>
      <c r="AA6" t="s">
        <v>115</v>
      </c>
      <c r="AB6" t="s">
        <v>115</v>
      </c>
      <c r="AC6" t="s">
        <v>115</v>
      </c>
      <c r="AD6" t="s">
        <v>115</v>
      </c>
      <c r="AE6" t="s">
        <v>115</v>
      </c>
      <c r="AF6" t="s">
        <v>115</v>
      </c>
      <c r="AG6" t="s">
        <v>115</v>
      </c>
      <c r="AH6" t="s">
        <v>115</v>
      </c>
      <c r="AI6" t="s">
        <v>115</v>
      </c>
      <c r="AJ6" t="s">
        <v>115</v>
      </c>
      <c r="AK6" t="s">
        <v>115</v>
      </c>
      <c r="AL6" t="s">
        <v>115</v>
      </c>
      <c r="AM6" t="s">
        <v>115</v>
      </c>
      <c r="AN6" t="s">
        <v>116</v>
      </c>
      <c r="AO6" t="s">
        <v>116</v>
      </c>
      <c r="AP6" t="s">
        <v>116</v>
      </c>
      <c r="AQ6" t="s">
        <v>116</v>
      </c>
      <c r="AR6" t="s">
        <v>116</v>
      </c>
      <c r="AS6" t="s">
        <v>116</v>
      </c>
      <c r="AT6" t="s">
        <v>116</v>
      </c>
      <c r="AU6" t="s">
        <v>116</v>
      </c>
      <c r="AV6" t="s">
        <v>116</v>
      </c>
      <c r="AW6" t="s">
        <v>116</v>
      </c>
      <c r="AX6" t="s">
        <v>116</v>
      </c>
      <c r="AY6" t="s">
        <v>116</v>
      </c>
      <c r="AZ6" t="s">
        <v>116</v>
      </c>
      <c r="BA6" t="s">
        <v>116</v>
      </c>
      <c r="BB6" t="s">
        <v>116</v>
      </c>
      <c r="BC6" t="s">
        <v>116</v>
      </c>
      <c r="BD6" t="s">
        <v>116</v>
      </c>
      <c r="BE6" t="s">
        <v>116</v>
      </c>
      <c r="BF6" t="s">
        <v>116</v>
      </c>
      <c r="BG6" t="s">
        <v>116</v>
      </c>
      <c r="BH6" t="s">
        <v>116</v>
      </c>
      <c r="BI6" t="s">
        <v>116</v>
      </c>
      <c r="BJ6" t="s">
        <v>116</v>
      </c>
      <c r="BK6" t="s">
        <v>116</v>
      </c>
      <c r="BL6" t="s">
        <v>116</v>
      </c>
      <c r="BM6" t="s">
        <v>116</v>
      </c>
      <c r="BN6" t="s">
        <v>116</v>
      </c>
    </row>
    <row r="7" spans="1:67" x14ac:dyDescent="0.3">
      <c r="B7" t="s">
        <v>57</v>
      </c>
      <c r="C7" t="s">
        <v>58</v>
      </c>
      <c r="D7" t="s">
        <v>59</v>
      </c>
      <c r="E7" t="s">
        <v>60</v>
      </c>
      <c r="F7" t="s">
        <v>61</v>
      </c>
      <c r="G7" t="s">
        <v>62</v>
      </c>
      <c r="H7" t="s">
        <v>63</v>
      </c>
      <c r="I7" t="s">
        <v>64</v>
      </c>
      <c r="J7" t="s">
        <v>65</v>
      </c>
      <c r="K7" t="s">
        <v>66</v>
      </c>
      <c r="L7" t="s">
        <v>67</v>
      </c>
      <c r="M7" t="s">
        <v>57</v>
      </c>
      <c r="N7" t="s">
        <v>68</v>
      </c>
      <c r="O7" t="s">
        <v>58</v>
      </c>
      <c r="P7" t="s">
        <v>69</v>
      </c>
      <c r="Q7" t="s">
        <v>70</v>
      </c>
      <c r="R7" t="s">
        <v>71</v>
      </c>
      <c r="S7" t="s">
        <v>72</v>
      </c>
      <c r="T7" t="s">
        <v>73</v>
      </c>
      <c r="U7" t="s">
        <v>74</v>
      </c>
      <c r="V7" t="s">
        <v>75</v>
      </c>
      <c r="W7" t="s">
        <v>76</v>
      </c>
      <c r="X7" t="s">
        <v>73</v>
      </c>
      <c r="Y7" t="s">
        <v>77</v>
      </c>
      <c r="Z7" t="s">
        <v>78</v>
      </c>
      <c r="AA7" t="s">
        <v>79</v>
      </c>
      <c r="AB7" t="s">
        <v>80</v>
      </c>
      <c r="AC7" t="s">
        <v>81</v>
      </c>
      <c r="AD7" t="s">
        <v>82</v>
      </c>
      <c r="AE7" t="s">
        <v>83</v>
      </c>
      <c r="AF7" t="s">
        <v>84</v>
      </c>
      <c r="AG7" t="s">
        <v>85</v>
      </c>
      <c r="AH7" t="s">
        <v>86</v>
      </c>
      <c r="AI7" t="s">
        <v>87</v>
      </c>
      <c r="AJ7" t="s">
        <v>88</v>
      </c>
      <c r="AK7" t="s">
        <v>89</v>
      </c>
      <c r="AL7" t="s">
        <v>90</v>
      </c>
      <c r="AM7" t="s">
        <v>91</v>
      </c>
      <c r="AN7" t="s">
        <v>85</v>
      </c>
      <c r="AO7" t="s">
        <v>86</v>
      </c>
      <c r="AP7" t="s">
        <v>87</v>
      </c>
      <c r="AQ7" t="s">
        <v>92</v>
      </c>
      <c r="AR7" t="s">
        <v>93</v>
      </c>
      <c r="AS7" t="s">
        <v>94</v>
      </c>
      <c r="AT7" t="s">
        <v>95</v>
      </c>
      <c r="AU7" t="s">
        <v>96</v>
      </c>
      <c r="AV7" t="s">
        <v>97</v>
      </c>
      <c r="AW7" t="s">
        <v>89</v>
      </c>
      <c r="AX7" t="s">
        <v>90</v>
      </c>
      <c r="AY7" t="s">
        <v>91</v>
      </c>
      <c r="AZ7" t="s">
        <v>98</v>
      </c>
      <c r="BA7" t="s">
        <v>99</v>
      </c>
      <c r="BB7" t="s">
        <v>100</v>
      </c>
      <c r="BC7" t="s">
        <v>101</v>
      </c>
      <c r="BD7" t="s">
        <v>102</v>
      </c>
      <c r="BE7" t="s">
        <v>103</v>
      </c>
      <c r="BF7" t="s">
        <v>104</v>
      </c>
      <c r="BG7" t="s">
        <v>105</v>
      </c>
      <c r="BH7" t="s">
        <v>106</v>
      </c>
      <c r="BI7" t="s">
        <v>107</v>
      </c>
      <c r="BJ7" t="s">
        <v>108</v>
      </c>
      <c r="BK7" t="s">
        <v>109</v>
      </c>
      <c r="BL7" t="s">
        <v>110</v>
      </c>
      <c r="BM7" t="s">
        <v>111</v>
      </c>
      <c r="BN7" t="s">
        <v>112</v>
      </c>
    </row>
    <row r="8" spans="1:67" x14ac:dyDescent="0.3">
      <c r="A8" t="s">
        <v>1049</v>
      </c>
      <c r="B8" t="s">
        <v>1</v>
      </c>
      <c r="C8" t="s">
        <v>2</v>
      </c>
      <c r="D8" t="s">
        <v>3</v>
      </c>
      <c r="E8" t="s">
        <v>4</v>
      </c>
      <c r="F8" t="s">
        <v>5</v>
      </c>
      <c r="G8" t="s">
        <v>6</v>
      </c>
      <c r="H8" t="s">
        <v>7</v>
      </c>
      <c r="I8" t="s">
        <v>8</v>
      </c>
      <c r="J8" t="s">
        <v>9</v>
      </c>
      <c r="K8" t="s">
        <v>10</v>
      </c>
      <c r="L8" t="s">
        <v>11</v>
      </c>
      <c r="M8" t="s">
        <v>12</v>
      </c>
      <c r="N8" t="s">
        <v>13</v>
      </c>
      <c r="O8" t="s">
        <v>14</v>
      </c>
      <c r="P8" t="s">
        <v>15</v>
      </c>
      <c r="Q8" t="s">
        <v>16</v>
      </c>
      <c r="R8" t="s">
        <v>17</v>
      </c>
      <c r="S8" t="s">
        <v>18</v>
      </c>
      <c r="T8" t="s">
        <v>19</v>
      </c>
      <c r="U8" t="s">
        <v>20</v>
      </c>
      <c r="V8" t="s">
        <v>21</v>
      </c>
      <c r="W8" t="s">
        <v>22</v>
      </c>
      <c r="X8" t="s">
        <v>23</v>
      </c>
      <c r="Y8" t="s">
        <v>24</v>
      </c>
      <c r="Z8" t="s">
        <v>25</v>
      </c>
      <c r="AA8" t="s">
        <v>26</v>
      </c>
      <c r="AB8" t="s">
        <v>27</v>
      </c>
      <c r="AC8" t="s">
        <v>28</v>
      </c>
      <c r="AD8" t="s">
        <v>29</v>
      </c>
      <c r="AE8" t="s">
        <v>30</v>
      </c>
      <c r="AF8" t="s">
        <v>31</v>
      </c>
      <c r="AG8" t="s">
        <v>32</v>
      </c>
      <c r="AH8" t="s">
        <v>33</v>
      </c>
      <c r="AI8" t="s">
        <v>34</v>
      </c>
      <c r="AJ8" t="s">
        <v>35</v>
      </c>
      <c r="AK8" t="s">
        <v>36</v>
      </c>
      <c r="AL8" t="s">
        <v>37</v>
      </c>
      <c r="AM8" t="s">
        <v>38</v>
      </c>
      <c r="AN8" t="s">
        <v>1050</v>
      </c>
      <c r="AO8" t="s">
        <v>1051</v>
      </c>
      <c r="AP8" t="s">
        <v>1052</v>
      </c>
      <c r="AQ8" t="s">
        <v>1053</v>
      </c>
      <c r="AR8" t="s">
        <v>1054</v>
      </c>
      <c r="AS8" t="s">
        <v>1055</v>
      </c>
      <c r="AT8" t="s">
        <v>1056</v>
      </c>
      <c r="AU8" t="s">
        <v>1057</v>
      </c>
      <c r="AV8" t="s">
        <v>1058</v>
      </c>
      <c r="AW8" t="s">
        <v>39</v>
      </c>
      <c r="AX8" t="s">
        <v>40</v>
      </c>
      <c r="AY8" t="s">
        <v>41</v>
      </c>
      <c r="AZ8" t="s">
        <v>42</v>
      </c>
      <c r="BA8" t="s">
        <v>43</v>
      </c>
      <c r="BB8" t="s">
        <v>44</v>
      </c>
      <c r="BC8" t="s">
        <v>45</v>
      </c>
      <c r="BD8" t="s">
        <v>46</v>
      </c>
      <c r="BE8" t="s">
        <v>47</v>
      </c>
      <c r="BF8" t="s">
        <v>48</v>
      </c>
      <c r="BG8" t="s">
        <v>49</v>
      </c>
      <c r="BH8" t="s">
        <v>50</v>
      </c>
      <c r="BI8" t="s">
        <v>51</v>
      </c>
      <c r="BJ8" t="s">
        <v>52</v>
      </c>
      <c r="BK8" t="s">
        <v>53</v>
      </c>
      <c r="BL8" t="s">
        <v>54</v>
      </c>
      <c r="BM8" t="s">
        <v>55</v>
      </c>
      <c r="BN8" t="s">
        <v>56</v>
      </c>
    </row>
    <row r="9" spans="1:67" x14ac:dyDescent="0.3">
      <c r="A9" s="1" t="s">
        <v>140</v>
      </c>
      <c r="B9" t="s">
        <v>136</v>
      </c>
      <c r="M9" t="s">
        <v>933</v>
      </c>
      <c r="N9" t="s">
        <v>933</v>
      </c>
      <c r="O9" t="s">
        <v>933</v>
      </c>
      <c r="P9" t="s">
        <v>933</v>
      </c>
      <c r="Q9" t="s">
        <v>1062</v>
      </c>
      <c r="R9" t="s">
        <v>1062</v>
      </c>
      <c r="S9" t="s">
        <v>1062</v>
      </c>
      <c r="T9" t="s">
        <v>1062</v>
      </c>
      <c r="U9" t="s">
        <v>933</v>
      </c>
      <c r="W9" s="160"/>
      <c r="X9" t="s">
        <v>962</v>
      </c>
      <c r="Y9" t="s">
        <v>960</v>
      </c>
      <c r="Z9" t="s">
        <v>960</v>
      </c>
      <c r="AA9" t="s">
        <v>960</v>
      </c>
      <c r="AN9" t="s">
        <v>982</v>
      </c>
      <c r="AO9" t="s">
        <v>982</v>
      </c>
      <c r="AP9" t="s">
        <v>984</v>
      </c>
      <c r="AQ9" t="s">
        <v>984</v>
      </c>
      <c r="AR9" t="s">
        <v>984</v>
      </c>
      <c r="AS9" t="s">
        <v>984</v>
      </c>
      <c r="AT9" t="s">
        <v>984</v>
      </c>
      <c r="AU9" t="s">
        <v>982</v>
      </c>
      <c r="AV9" t="s">
        <v>982</v>
      </c>
      <c r="AW9" t="s">
        <v>984</v>
      </c>
      <c r="AX9" t="s">
        <v>982</v>
      </c>
      <c r="AY9" t="s">
        <v>986</v>
      </c>
      <c r="AZ9" t="s">
        <v>984</v>
      </c>
      <c r="BA9" t="s">
        <v>984</v>
      </c>
      <c r="BB9" t="s">
        <v>984</v>
      </c>
      <c r="BC9" t="s">
        <v>984</v>
      </c>
      <c r="BD9" t="s">
        <v>984</v>
      </c>
      <c r="BE9" t="s">
        <v>982</v>
      </c>
      <c r="BF9" t="s">
        <v>986</v>
      </c>
      <c r="BG9" t="s">
        <v>984</v>
      </c>
      <c r="BH9" t="s">
        <v>986</v>
      </c>
      <c r="BI9" t="s">
        <v>986</v>
      </c>
      <c r="BJ9" t="s">
        <v>986</v>
      </c>
      <c r="BK9" t="s">
        <v>984</v>
      </c>
      <c r="BL9" t="s">
        <v>984</v>
      </c>
      <c r="BM9" t="s">
        <v>984</v>
      </c>
      <c r="BN9" t="s">
        <v>984</v>
      </c>
      <c r="BO9" t="s">
        <v>1062</v>
      </c>
    </row>
    <row r="10" spans="1:67" x14ac:dyDescent="0.3">
      <c r="A10" t="s">
        <v>152</v>
      </c>
      <c r="B10" t="s">
        <v>153</v>
      </c>
      <c r="M10" t="s">
        <v>933</v>
      </c>
      <c r="N10" t="s">
        <v>933</v>
      </c>
      <c r="O10" t="s">
        <v>933</v>
      </c>
      <c r="P10" t="s">
        <v>933</v>
      </c>
      <c r="Q10" t="s">
        <v>1062</v>
      </c>
      <c r="R10" t="s">
        <v>1062</v>
      </c>
      <c r="S10" t="s">
        <v>1062</v>
      </c>
      <c r="T10" t="s">
        <v>1062</v>
      </c>
      <c r="U10" t="s">
        <v>933</v>
      </c>
      <c r="W10" s="160"/>
      <c r="X10" t="s">
        <v>962</v>
      </c>
      <c r="Y10" t="s">
        <v>960</v>
      </c>
      <c r="Z10" t="s">
        <v>964</v>
      </c>
      <c r="AA10" t="s">
        <v>960</v>
      </c>
      <c r="AN10" t="s">
        <v>980</v>
      </c>
      <c r="AO10" t="s">
        <v>982</v>
      </c>
      <c r="AP10" t="s">
        <v>984</v>
      </c>
      <c r="AQ10" t="s">
        <v>982</v>
      </c>
      <c r="AR10" t="s">
        <v>980</v>
      </c>
      <c r="AS10" t="s">
        <v>984</v>
      </c>
      <c r="AT10" t="s">
        <v>982</v>
      </c>
      <c r="AU10" t="s">
        <v>982</v>
      </c>
      <c r="AV10" t="s">
        <v>982</v>
      </c>
      <c r="AW10" t="s">
        <v>982</v>
      </c>
      <c r="AX10" t="s">
        <v>982</v>
      </c>
      <c r="AY10" t="s">
        <v>984</v>
      </c>
      <c r="AZ10" t="s">
        <v>982</v>
      </c>
      <c r="BA10" t="s">
        <v>980</v>
      </c>
      <c r="BB10" t="s">
        <v>984</v>
      </c>
      <c r="BC10" t="s">
        <v>982</v>
      </c>
      <c r="BD10" t="s">
        <v>982</v>
      </c>
      <c r="BE10" t="s">
        <v>984</v>
      </c>
      <c r="BF10" t="s">
        <v>982</v>
      </c>
      <c r="BG10" t="s">
        <v>982</v>
      </c>
      <c r="BH10" t="s">
        <v>984</v>
      </c>
      <c r="BI10" t="s">
        <v>982</v>
      </c>
      <c r="BJ10" t="s">
        <v>982</v>
      </c>
      <c r="BK10" t="s">
        <v>984</v>
      </c>
      <c r="BL10" t="s">
        <v>984</v>
      </c>
      <c r="BM10" t="s">
        <v>982</v>
      </c>
      <c r="BN10" t="s">
        <v>984</v>
      </c>
      <c r="BO10" t="s">
        <v>1062</v>
      </c>
    </row>
    <row r="11" spans="1:67" x14ac:dyDescent="0.3">
      <c r="A11" t="s">
        <v>161</v>
      </c>
      <c r="B11" t="s">
        <v>162</v>
      </c>
      <c r="M11" t="s">
        <v>933</v>
      </c>
      <c r="N11" t="s">
        <v>933</v>
      </c>
      <c r="O11" t="s">
        <v>933</v>
      </c>
      <c r="P11" t="s">
        <v>933</v>
      </c>
      <c r="Q11" t="s">
        <v>1062</v>
      </c>
      <c r="R11" t="s">
        <v>1062</v>
      </c>
      <c r="S11" t="s">
        <v>1062</v>
      </c>
      <c r="T11" t="s">
        <v>1062</v>
      </c>
      <c r="U11" t="s">
        <v>933</v>
      </c>
      <c r="W11" s="160"/>
      <c r="X11" t="s">
        <v>960</v>
      </c>
      <c r="Y11" t="s">
        <v>960</v>
      </c>
      <c r="Z11" t="s">
        <v>960</v>
      </c>
      <c r="AA11" t="s">
        <v>960</v>
      </c>
      <c r="AN11" t="s">
        <v>982</v>
      </c>
      <c r="AO11" t="s">
        <v>980</v>
      </c>
      <c r="AP11" t="s">
        <v>982</v>
      </c>
      <c r="AQ11" t="s">
        <v>980</v>
      </c>
      <c r="AR11" t="s">
        <v>984</v>
      </c>
      <c r="AS11" t="s">
        <v>982</v>
      </c>
      <c r="AT11" t="s">
        <v>982</v>
      </c>
      <c r="AU11" t="s">
        <v>982</v>
      </c>
      <c r="AV11" t="s">
        <v>982</v>
      </c>
      <c r="AW11" t="s">
        <v>982</v>
      </c>
      <c r="AX11" t="s">
        <v>982</v>
      </c>
      <c r="AY11" t="s">
        <v>982</v>
      </c>
      <c r="AZ11" t="s">
        <v>982</v>
      </c>
      <c r="BA11" t="s">
        <v>984</v>
      </c>
      <c r="BB11" t="s">
        <v>982</v>
      </c>
      <c r="BC11" t="s">
        <v>982</v>
      </c>
      <c r="BD11" t="s">
        <v>982</v>
      </c>
      <c r="BE11" t="s">
        <v>982</v>
      </c>
      <c r="BF11" t="s">
        <v>984</v>
      </c>
      <c r="BG11" t="s">
        <v>982</v>
      </c>
      <c r="BH11" t="s">
        <v>984</v>
      </c>
      <c r="BI11" t="s">
        <v>982</v>
      </c>
      <c r="BJ11" t="s">
        <v>984</v>
      </c>
      <c r="BK11" t="s">
        <v>984</v>
      </c>
      <c r="BL11" t="s">
        <v>982</v>
      </c>
      <c r="BM11" t="s">
        <v>984</v>
      </c>
      <c r="BN11" t="s">
        <v>984</v>
      </c>
      <c r="BO11" t="s">
        <v>1062</v>
      </c>
    </row>
    <row r="12" spans="1:67" x14ac:dyDescent="0.3">
      <c r="A12" t="s">
        <v>170</v>
      </c>
      <c r="B12" t="s">
        <v>171</v>
      </c>
      <c r="M12" t="s">
        <v>933</v>
      </c>
      <c r="N12" t="s">
        <v>933</v>
      </c>
      <c r="O12" t="s">
        <v>933</v>
      </c>
      <c r="P12" t="s">
        <v>933</v>
      </c>
      <c r="Q12" t="s">
        <v>1062</v>
      </c>
      <c r="R12" t="s">
        <v>1062</v>
      </c>
      <c r="S12" t="s">
        <v>1062</v>
      </c>
      <c r="T12" t="s">
        <v>1062</v>
      </c>
      <c r="U12" t="s">
        <v>933</v>
      </c>
      <c r="W12" s="160"/>
      <c r="X12" t="s">
        <v>962</v>
      </c>
      <c r="Y12" t="s">
        <v>962</v>
      </c>
      <c r="Z12" t="s">
        <v>964</v>
      </c>
      <c r="AA12" t="s">
        <v>962</v>
      </c>
      <c r="AN12" t="s">
        <v>982</v>
      </c>
      <c r="AO12" t="s">
        <v>982</v>
      </c>
      <c r="AP12" t="s">
        <v>982</v>
      </c>
      <c r="AQ12" t="s">
        <v>982</v>
      </c>
      <c r="AR12" t="s">
        <v>982</v>
      </c>
      <c r="AS12" t="s">
        <v>980</v>
      </c>
      <c r="AT12" t="s">
        <v>982</v>
      </c>
      <c r="AU12" t="s">
        <v>982</v>
      </c>
      <c r="AV12" t="s">
        <v>982</v>
      </c>
      <c r="AW12" t="s">
        <v>982</v>
      </c>
      <c r="AX12" t="s">
        <v>982</v>
      </c>
      <c r="AY12" t="s">
        <v>982</v>
      </c>
      <c r="AZ12" t="s">
        <v>982</v>
      </c>
      <c r="BA12" t="s">
        <v>982</v>
      </c>
      <c r="BB12" t="s">
        <v>982</v>
      </c>
      <c r="BC12" t="s">
        <v>982</v>
      </c>
      <c r="BD12" t="s">
        <v>982</v>
      </c>
      <c r="BE12" t="s">
        <v>982</v>
      </c>
      <c r="BF12" t="s">
        <v>982</v>
      </c>
      <c r="BG12" t="s">
        <v>982</v>
      </c>
      <c r="BH12" t="s">
        <v>982</v>
      </c>
      <c r="BI12" t="s">
        <v>982</v>
      </c>
      <c r="BJ12" t="s">
        <v>982</v>
      </c>
      <c r="BK12" t="s">
        <v>982</v>
      </c>
      <c r="BL12" t="s">
        <v>982</v>
      </c>
      <c r="BM12" t="s">
        <v>982</v>
      </c>
      <c r="BN12" t="s">
        <v>982</v>
      </c>
      <c r="BO12" t="s">
        <v>1062</v>
      </c>
    </row>
    <row r="13" spans="1:67" x14ac:dyDescent="0.3">
      <c r="A13" t="s">
        <v>179</v>
      </c>
      <c r="B13" t="s">
        <v>180</v>
      </c>
      <c r="M13" t="s">
        <v>933</v>
      </c>
      <c r="N13" t="s">
        <v>933</v>
      </c>
      <c r="O13" t="s">
        <v>933</v>
      </c>
      <c r="P13" t="s">
        <v>933</v>
      </c>
      <c r="Q13" t="s">
        <v>1062</v>
      </c>
      <c r="R13" t="s">
        <v>1062</v>
      </c>
      <c r="S13" t="s">
        <v>1062</v>
      </c>
      <c r="T13" t="s">
        <v>1062</v>
      </c>
      <c r="U13" t="s">
        <v>933</v>
      </c>
      <c r="W13" s="160"/>
      <c r="X13" t="s">
        <v>962</v>
      </c>
      <c r="Y13" t="s">
        <v>960</v>
      </c>
      <c r="Z13" t="s">
        <v>960</v>
      </c>
      <c r="AA13" t="s">
        <v>962</v>
      </c>
      <c r="AN13" t="s">
        <v>982</v>
      </c>
      <c r="AO13" t="s">
        <v>984</v>
      </c>
      <c r="AP13" t="s">
        <v>982</v>
      </c>
      <c r="AQ13" t="s">
        <v>982</v>
      </c>
      <c r="AR13" t="s">
        <v>980</v>
      </c>
      <c r="AS13" t="s">
        <v>982</v>
      </c>
      <c r="AT13" t="s">
        <v>980</v>
      </c>
      <c r="AU13" t="s">
        <v>982</v>
      </c>
      <c r="AV13" t="s">
        <v>982</v>
      </c>
      <c r="AW13" t="s">
        <v>982</v>
      </c>
      <c r="AX13" t="s">
        <v>984</v>
      </c>
      <c r="AY13" t="s">
        <v>982</v>
      </c>
      <c r="AZ13" t="s">
        <v>982</v>
      </c>
      <c r="BA13" t="s">
        <v>980</v>
      </c>
      <c r="BB13" t="s">
        <v>982</v>
      </c>
      <c r="BC13" t="s">
        <v>980</v>
      </c>
      <c r="BD13" t="s">
        <v>982</v>
      </c>
      <c r="BE13" t="s">
        <v>982</v>
      </c>
      <c r="BF13" t="s">
        <v>982</v>
      </c>
      <c r="BG13" t="s">
        <v>984</v>
      </c>
      <c r="BH13" t="s">
        <v>982</v>
      </c>
      <c r="BI13" t="s">
        <v>982</v>
      </c>
      <c r="BJ13" t="s">
        <v>980</v>
      </c>
      <c r="BK13" t="s">
        <v>982</v>
      </c>
      <c r="BL13" t="s">
        <v>980</v>
      </c>
      <c r="BM13" t="s">
        <v>982</v>
      </c>
      <c r="BN13" t="s">
        <v>984</v>
      </c>
      <c r="BO13" t="s">
        <v>1062</v>
      </c>
    </row>
    <row r="14" spans="1:67" x14ac:dyDescent="0.3">
      <c r="A14" t="s">
        <v>188</v>
      </c>
      <c r="B14" t="s">
        <v>189</v>
      </c>
      <c r="M14" t="s">
        <v>933</v>
      </c>
      <c r="N14" t="s">
        <v>933</v>
      </c>
      <c r="O14" t="s">
        <v>933</v>
      </c>
      <c r="P14" t="s">
        <v>933</v>
      </c>
      <c r="Q14" t="s">
        <v>1062</v>
      </c>
      <c r="R14" t="s">
        <v>1062</v>
      </c>
      <c r="S14" t="s">
        <v>1062</v>
      </c>
      <c r="T14" t="s">
        <v>1062</v>
      </c>
      <c r="U14" t="s">
        <v>933</v>
      </c>
      <c r="W14" s="160"/>
      <c r="X14" t="s">
        <v>960</v>
      </c>
      <c r="Y14" t="s">
        <v>960</v>
      </c>
      <c r="Z14" t="s">
        <v>960</v>
      </c>
      <c r="AA14" t="s">
        <v>960</v>
      </c>
      <c r="AN14" t="s">
        <v>980</v>
      </c>
      <c r="AO14" t="s">
        <v>984</v>
      </c>
      <c r="AP14" t="s">
        <v>982</v>
      </c>
      <c r="AQ14" t="s">
        <v>986</v>
      </c>
      <c r="AR14" t="s">
        <v>984</v>
      </c>
      <c r="AS14" t="s">
        <v>980</v>
      </c>
      <c r="AT14" t="s">
        <v>984</v>
      </c>
      <c r="AU14" t="s">
        <v>982</v>
      </c>
      <c r="AV14" t="s">
        <v>982</v>
      </c>
      <c r="AW14" t="s">
        <v>980</v>
      </c>
      <c r="AX14" t="s">
        <v>984</v>
      </c>
      <c r="AY14" t="s">
        <v>982</v>
      </c>
      <c r="AZ14" t="s">
        <v>986</v>
      </c>
      <c r="BA14" t="s">
        <v>984</v>
      </c>
      <c r="BB14" t="s">
        <v>980</v>
      </c>
      <c r="BC14" t="s">
        <v>984</v>
      </c>
      <c r="BD14" t="s">
        <v>982</v>
      </c>
      <c r="BE14" t="s">
        <v>982</v>
      </c>
      <c r="BF14" t="s">
        <v>982</v>
      </c>
      <c r="BG14" t="s">
        <v>984</v>
      </c>
      <c r="BH14" t="s">
        <v>982</v>
      </c>
      <c r="BI14" t="s">
        <v>986</v>
      </c>
      <c r="BJ14" t="s">
        <v>984</v>
      </c>
      <c r="BK14" t="s">
        <v>982</v>
      </c>
      <c r="BL14" t="s">
        <v>984</v>
      </c>
      <c r="BM14" t="s">
        <v>982</v>
      </c>
      <c r="BN14" t="s">
        <v>982</v>
      </c>
      <c r="BO14" t="s">
        <v>1062</v>
      </c>
    </row>
    <row r="15" spans="1:67" x14ac:dyDescent="0.3">
      <c r="A15" t="s">
        <v>194</v>
      </c>
      <c r="B15" t="s">
        <v>195</v>
      </c>
      <c r="M15" t="s">
        <v>933</v>
      </c>
      <c r="N15" t="s">
        <v>933</v>
      </c>
      <c r="O15" t="s">
        <v>933</v>
      </c>
      <c r="P15" t="s">
        <v>933</v>
      </c>
      <c r="Q15" t="s">
        <v>1062</v>
      </c>
      <c r="R15" t="s">
        <v>1062</v>
      </c>
      <c r="S15" t="s">
        <v>1062</v>
      </c>
      <c r="T15" t="s">
        <v>1062</v>
      </c>
      <c r="U15" t="s">
        <v>933</v>
      </c>
      <c r="W15" s="160"/>
      <c r="X15" t="s">
        <v>962</v>
      </c>
      <c r="Y15" t="s">
        <v>960</v>
      </c>
      <c r="Z15" t="s">
        <v>964</v>
      </c>
      <c r="AA15" t="s">
        <v>962</v>
      </c>
      <c r="AN15" t="s">
        <v>980</v>
      </c>
      <c r="AO15" t="s">
        <v>982</v>
      </c>
      <c r="AP15" t="s">
        <v>982</v>
      </c>
      <c r="AQ15" t="s">
        <v>982</v>
      </c>
      <c r="AR15" t="s">
        <v>982</v>
      </c>
      <c r="AS15" t="s">
        <v>982</v>
      </c>
      <c r="AT15" t="s">
        <v>982</v>
      </c>
      <c r="AU15" t="s">
        <v>980</v>
      </c>
      <c r="AV15" t="s">
        <v>978</v>
      </c>
      <c r="AW15" t="s">
        <v>982</v>
      </c>
      <c r="AX15" t="s">
        <v>982</v>
      </c>
      <c r="AY15" t="s">
        <v>984</v>
      </c>
      <c r="AZ15" t="s">
        <v>982</v>
      </c>
      <c r="BA15" t="s">
        <v>982</v>
      </c>
      <c r="BB15" t="s">
        <v>984</v>
      </c>
      <c r="BC15" t="s">
        <v>982</v>
      </c>
      <c r="BD15" t="s">
        <v>982</v>
      </c>
      <c r="BE15" t="s">
        <v>978</v>
      </c>
      <c r="BF15" t="s">
        <v>984</v>
      </c>
      <c r="BG15" t="s">
        <v>982</v>
      </c>
      <c r="BH15" t="s">
        <v>984</v>
      </c>
      <c r="BI15" t="s">
        <v>984</v>
      </c>
      <c r="BJ15" t="s">
        <v>984</v>
      </c>
      <c r="BK15" t="s">
        <v>984</v>
      </c>
      <c r="BL15" t="s">
        <v>984</v>
      </c>
      <c r="BM15" t="s">
        <v>982</v>
      </c>
      <c r="BN15" t="s">
        <v>980</v>
      </c>
      <c r="BO15" t="s">
        <v>1062</v>
      </c>
    </row>
    <row r="16" spans="1:67" x14ac:dyDescent="0.3">
      <c r="A16" t="s">
        <v>201</v>
      </c>
      <c r="B16" t="s">
        <v>202</v>
      </c>
      <c r="M16" t="s">
        <v>933</v>
      </c>
      <c r="N16" t="s">
        <v>933</v>
      </c>
      <c r="O16" t="s">
        <v>933</v>
      </c>
      <c r="P16" t="s">
        <v>933</v>
      </c>
      <c r="Q16" t="s">
        <v>1062</v>
      </c>
      <c r="R16" t="s">
        <v>1062</v>
      </c>
      <c r="S16" t="s">
        <v>1062</v>
      </c>
      <c r="T16" t="s">
        <v>1062</v>
      </c>
      <c r="U16" t="s">
        <v>933</v>
      </c>
      <c r="W16" s="160"/>
      <c r="X16" t="s">
        <v>960</v>
      </c>
      <c r="Y16" t="s">
        <v>962</v>
      </c>
      <c r="Z16" t="s">
        <v>960</v>
      </c>
      <c r="AA16" t="s">
        <v>962</v>
      </c>
      <c r="AN16" t="s">
        <v>984</v>
      </c>
      <c r="AO16" t="s">
        <v>982</v>
      </c>
      <c r="AP16" t="s">
        <v>982</v>
      </c>
      <c r="AQ16" t="s">
        <v>982</v>
      </c>
      <c r="AR16" t="s">
        <v>982</v>
      </c>
      <c r="AS16" t="s">
        <v>984</v>
      </c>
      <c r="AT16" t="s">
        <v>980</v>
      </c>
      <c r="AU16" t="s">
        <v>980</v>
      </c>
      <c r="AV16" t="s">
        <v>982</v>
      </c>
      <c r="AW16" t="s">
        <v>982</v>
      </c>
      <c r="AX16" t="s">
        <v>982</v>
      </c>
      <c r="AY16" t="s">
        <v>982</v>
      </c>
      <c r="AZ16" t="s">
        <v>982</v>
      </c>
      <c r="BA16" t="s">
        <v>982</v>
      </c>
      <c r="BB16" t="s">
        <v>984</v>
      </c>
      <c r="BC16" t="s">
        <v>980</v>
      </c>
      <c r="BD16" t="s">
        <v>982</v>
      </c>
      <c r="BE16" t="s">
        <v>982</v>
      </c>
      <c r="BF16" t="s">
        <v>984</v>
      </c>
      <c r="BG16" t="s">
        <v>982</v>
      </c>
      <c r="BH16" t="s">
        <v>984</v>
      </c>
      <c r="BI16" t="s">
        <v>984</v>
      </c>
      <c r="BJ16" t="s">
        <v>984</v>
      </c>
      <c r="BK16" t="s">
        <v>984</v>
      </c>
      <c r="BL16" t="s">
        <v>982</v>
      </c>
      <c r="BM16" t="s">
        <v>982</v>
      </c>
      <c r="BN16" t="s">
        <v>984</v>
      </c>
      <c r="BO16" t="s">
        <v>1062</v>
      </c>
    </row>
    <row r="17" spans="1:67" x14ac:dyDescent="0.3">
      <c r="A17" t="s">
        <v>209</v>
      </c>
      <c r="B17" t="s">
        <v>210</v>
      </c>
      <c r="M17" t="s">
        <v>933</v>
      </c>
      <c r="N17" t="s">
        <v>933</v>
      </c>
      <c r="O17" t="s">
        <v>933</v>
      </c>
      <c r="P17" t="s">
        <v>933</v>
      </c>
      <c r="Q17" t="s">
        <v>1062</v>
      </c>
      <c r="R17" t="s">
        <v>1062</v>
      </c>
      <c r="S17" t="s">
        <v>1062</v>
      </c>
      <c r="T17" t="s">
        <v>1062</v>
      </c>
      <c r="U17" t="s">
        <v>933</v>
      </c>
      <c r="W17" s="160"/>
      <c r="X17" t="s">
        <v>960</v>
      </c>
      <c r="Y17" t="s">
        <v>960</v>
      </c>
      <c r="Z17" t="s">
        <v>964</v>
      </c>
      <c r="AA17" t="s">
        <v>962</v>
      </c>
      <c r="AN17" t="s">
        <v>984</v>
      </c>
      <c r="AO17" t="s">
        <v>982</v>
      </c>
      <c r="AP17" t="s">
        <v>982</v>
      </c>
      <c r="AQ17" t="s">
        <v>982</v>
      </c>
      <c r="AR17" t="s">
        <v>984</v>
      </c>
      <c r="AS17" t="s">
        <v>980</v>
      </c>
      <c r="AT17" t="s">
        <v>982</v>
      </c>
      <c r="AU17" t="s">
        <v>984</v>
      </c>
      <c r="AV17" t="s">
        <v>982</v>
      </c>
      <c r="AW17" t="s">
        <v>984</v>
      </c>
      <c r="AX17" t="s">
        <v>982</v>
      </c>
      <c r="AY17" t="s">
        <v>982</v>
      </c>
      <c r="AZ17" t="s">
        <v>982</v>
      </c>
      <c r="BA17" t="s">
        <v>984</v>
      </c>
      <c r="BB17" t="s">
        <v>980</v>
      </c>
      <c r="BC17" t="s">
        <v>982</v>
      </c>
      <c r="BD17" t="s">
        <v>984</v>
      </c>
      <c r="BE17" t="s">
        <v>982</v>
      </c>
      <c r="BF17" t="s">
        <v>984</v>
      </c>
      <c r="BG17" t="s">
        <v>982</v>
      </c>
      <c r="BH17" t="s">
        <v>982</v>
      </c>
      <c r="BI17" t="s">
        <v>982</v>
      </c>
      <c r="BJ17" t="s">
        <v>984</v>
      </c>
      <c r="BK17" t="s">
        <v>980</v>
      </c>
      <c r="BL17" t="s">
        <v>982</v>
      </c>
      <c r="BM17" t="s">
        <v>984</v>
      </c>
      <c r="BN17" t="s">
        <v>982</v>
      </c>
      <c r="BO17" t="s">
        <v>1062</v>
      </c>
    </row>
    <row r="18" spans="1:67" x14ac:dyDescent="0.3">
      <c r="A18" t="s">
        <v>216</v>
      </c>
      <c r="B18" t="s">
        <v>217</v>
      </c>
      <c r="M18" t="s">
        <v>933</v>
      </c>
      <c r="N18" t="s">
        <v>933</v>
      </c>
      <c r="O18" t="s">
        <v>933</v>
      </c>
      <c r="P18" t="s">
        <v>933</v>
      </c>
      <c r="Q18" t="s">
        <v>1062</v>
      </c>
      <c r="R18" t="s">
        <v>1062</v>
      </c>
      <c r="S18" t="s">
        <v>1062</v>
      </c>
      <c r="T18" t="s">
        <v>1062</v>
      </c>
      <c r="U18" t="s">
        <v>933</v>
      </c>
      <c r="W18" s="160"/>
      <c r="X18" t="s">
        <v>962</v>
      </c>
      <c r="Y18" t="s">
        <v>962</v>
      </c>
      <c r="Z18" t="s">
        <v>960</v>
      </c>
      <c r="AA18" t="s">
        <v>960</v>
      </c>
      <c r="AN18" t="s">
        <v>982</v>
      </c>
      <c r="AO18" t="s">
        <v>984</v>
      </c>
      <c r="AP18" t="s">
        <v>982</v>
      </c>
      <c r="AQ18" t="s">
        <v>982</v>
      </c>
      <c r="AR18" t="s">
        <v>980</v>
      </c>
      <c r="AS18" t="s">
        <v>982</v>
      </c>
      <c r="AT18" t="s">
        <v>982</v>
      </c>
      <c r="AU18" t="s">
        <v>982</v>
      </c>
      <c r="AV18" t="s">
        <v>982</v>
      </c>
      <c r="AW18" t="s">
        <v>982</v>
      </c>
      <c r="AX18" t="s">
        <v>984</v>
      </c>
      <c r="AY18" t="s">
        <v>982</v>
      </c>
      <c r="AZ18" t="s">
        <v>982</v>
      </c>
      <c r="BA18" t="s">
        <v>982</v>
      </c>
      <c r="BB18" t="s">
        <v>984</v>
      </c>
      <c r="BC18" t="s">
        <v>982</v>
      </c>
      <c r="BD18" t="s">
        <v>984</v>
      </c>
      <c r="BE18" t="s">
        <v>982</v>
      </c>
      <c r="BF18" t="s">
        <v>982</v>
      </c>
      <c r="BG18" t="s">
        <v>984</v>
      </c>
      <c r="BH18" t="s">
        <v>982</v>
      </c>
      <c r="BI18" t="s">
        <v>982</v>
      </c>
      <c r="BJ18" t="s">
        <v>982</v>
      </c>
      <c r="BK18" t="s">
        <v>984</v>
      </c>
      <c r="BL18" t="s">
        <v>982</v>
      </c>
      <c r="BM18" t="s">
        <v>984</v>
      </c>
      <c r="BN18" t="s">
        <v>984</v>
      </c>
      <c r="BO18" t="s">
        <v>1062</v>
      </c>
    </row>
    <row r="19" spans="1:67" x14ac:dyDescent="0.3">
      <c r="A19" t="s">
        <v>222</v>
      </c>
      <c r="B19" t="s">
        <v>223</v>
      </c>
      <c r="M19" t="s">
        <v>933</v>
      </c>
      <c r="N19" t="s">
        <v>933</v>
      </c>
      <c r="O19" t="s">
        <v>933</v>
      </c>
      <c r="P19" t="s">
        <v>933</v>
      </c>
      <c r="Q19" t="s">
        <v>1062</v>
      </c>
      <c r="R19" t="s">
        <v>1062</v>
      </c>
      <c r="S19" t="s">
        <v>1062</v>
      </c>
      <c r="T19" t="s">
        <v>1062</v>
      </c>
      <c r="U19" t="s">
        <v>933</v>
      </c>
      <c r="W19" s="160"/>
      <c r="X19" t="s">
        <v>962</v>
      </c>
      <c r="Y19" t="s">
        <v>962</v>
      </c>
      <c r="Z19" t="s">
        <v>964</v>
      </c>
      <c r="AA19" t="s">
        <v>960</v>
      </c>
      <c r="AN19" t="s">
        <v>982</v>
      </c>
      <c r="AO19" t="s">
        <v>982</v>
      </c>
      <c r="AP19" t="s">
        <v>982</v>
      </c>
      <c r="AQ19" t="s">
        <v>982</v>
      </c>
      <c r="AR19" t="s">
        <v>980</v>
      </c>
      <c r="AS19" t="s">
        <v>982</v>
      </c>
      <c r="AT19" t="s">
        <v>982</v>
      </c>
      <c r="AU19" t="s">
        <v>982</v>
      </c>
      <c r="AV19" t="s">
        <v>982</v>
      </c>
      <c r="AW19" t="s">
        <v>982</v>
      </c>
      <c r="AX19" t="s">
        <v>982</v>
      </c>
      <c r="AY19" t="s">
        <v>982</v>
      </c>
      <c r="AZ19" t="s">
        <v>982</v>
      </c>
      <c r="BA19" t="s">
        <v>980</v>
      </c>
      <c r="BB19" t="s">
        <v>982</v>
      </c>
      <c r="BC19" t="s">
        <v>982</v>
      </c>
      <c r="BD19" t="s">
        <v>982</v>
      </c>
      <c r="BE19" t="s">
        <v>982</v>
      </c>
      <c r="BF19" t="s">
        <v>982</v>
      </c>
      <c r="BG19" t="s">
        <v>984</v>
      </c>
      <c r="BH19" t="s">
        <v>984</v>
      </c>
      <c r="BI19" t="s">
        <v>982</v>
      </c>
      <c r="BJ19" t="s">
        <v>982</v>
      </c>
      <c r="BK19" t="s">
        <v>982</v>
      </c>
      <c r="BL19" t="s">
        <v>982</v>
      </c>
      <c r="BM19" t="s">
        <v>982</v>
      </c>
      <c r="BN19" t="s">
        <v>982</v>
      </c>
      <c r="BO19" t="s">
        <v>1062</v>
      </c>
    </row>
    <row r="20" spans="1:67" x14ac:dyDescent="0.3">
      <c r="A20" t="s">
        <v>227</v>
      </c>
      <c r="B20" t="s">
        <v>228</v>
      </c>
      <c r="M20" t="s">
        <v>933</v>
      </c>
      <c r="N20" t="s">
        <v>933</v>
      </c>
      <c r="O20" t="s">
        <v>933</v>
      </c>
      <c r="P20" t="s">
        <v>933</v>
      </c>
      <c r="Q20" t="s">
        <v>1062</v>
      </c>
      <c r="R20" t="s">
        <v>1062</v>
      </c>
      <c r="S20" t="s">
        <v>1062</v>
      </c>
      <c r="T20" t="s">
        <v>1062</v>
      </c>
      <c r="U20" t="s">
        <v>933</v>
      </c>
      <c r="W20" s="160"/>
      <c r="X20" t="s">
        <v>960</v>
      </c>
      <c r="Y20" t="s">
        <v>960</v>
      </c>
      <c r="Z20" t="s">
        <v>964</v>
      </c>
      <c r="AA20" t="s">
        <v>960</v>
      </c>
      <c r="AN20" t="s">
        <v>982</v>
      </c>
      <c r="AO20" t="s">
        <v>982</v>
      </c>
      <c r="AP20" t="s">
        <v>982</v>
      </c>
      <c r="AQ20" t="s">
        <v>982</v>
      </c>
      <c r="AR20" t="s">
        <v>982</v>
      </c>
      <c r="AS20" t="s">
        <v>982</v>
      </c>
      <c r="AT20" t="s">
        <v>982</v>
      </c>
      <c r="AU20" t="s">
        <v>982</v>
      </c>
      <c r="AV20" t="s">
        <v>982</v>
      </c>
      <c r="AW20" t="s">
        <v>982</v>
      </c>
      <c r="AX20" t="s">
        <v>982</v>
      </c>
      <c r="AY20" t="s">
        <v>982</v>
      </c>
      <c r="AZ20" t="s">
        <v>982</v>
      </c>
      <c r="BA20" t="s">
        <v>982</v>
      </c>
      <c r="BB20" t="s">
        <v>982</v>
      </c>
      <c r="BC20" t="s">
        <v>982</v>
      </c>
      <c r="BD20" t="s">
        <v>982</v>
      </c>
      <c r="BE20" t="s">
        <v>982</v>
      </c>
      <c r="BF20" t="s">
        <v>984</v>
      </c>
      <c r="BG20" t="s">
        <v>984</v>
      </c>
      <c r="BH20" t="s">
        <v>984</v>
      </c>
      <c r="BI20" t="s">
        <v>984</v>
      </c>
      <c r="BJ20" t="s">
        <v>982</v>
      </c>
      <c r="BK20" t="s">
        <v>982</v>
      </c>
      <c r="BL20" t="s">
        <v>982</v>
      </c>
      <c r="BM20" t="s">
        <v>984</v>
      </c>
      <c r="BN20" t="s">
        <v>984</v>
      </c>
      <c r="BO20" t="s">
        <v>1062</v>
      </c>
    </row>
    <row r="21" spans="1:67" x14ac:dyDescent="0.3">
      <c r="A21" t="s">
        <v>233</v>
      </c>
      <c r="B21" t="s">
        <v>234</v>
      </c>
      <c r="M21" t="s">
        <v>933</v>
      </c>
      <c r="N21" t="s">
        <v>933</v>
      </c>
      <c r="O21" t="s">
        <v>933</v>
      </c>
      <c r="P21" t="s">
        <v>933</v>
      </c>
      <c r="Q21" t="s">
        <v>1062</v>
      </c>
      <c r="R21" t="s">
        <v>1062</v>
      </c>
      <c r="S21" t="s">
        <v>1062</v>
      </c>
      <c r="T21" t="s">
        <v>1062</v>
      </c>
      <c r="U21" t="s">
        <v>933</v>
      </c>
      <c r="W21" s="160"/>
      <c r="X21" t="s">
        <v>964</v>
      </c>
      <c r="Y21" t="s">
        <v>960</v>
      </c>
      <c r="Z21" t="s">
        <v>960</v>
      </c>
      <c r="AA21" t="s">
        <v>960</v>
      </c>
      <c r="AN21" t="s">
        <v>982</v>
      </c>
      <c r="AO21" t="s">
        <v>982</v>
      </c>
      <c r="AP21" t="s">
        <v>984</v>
      </c>
      <c r="AQ21" t="s">
        <v>982</v>
      </c>
      <c r="AR21" t="s">
        <v>982</v>
      </c>
      <c r="AS21" t="s">
        <v>982</v>
      </c>
      <c r="AT21" t="s">
        <v>982</v>
      </c>
      <c r="AU21" t="s">
        <v>982</v>
      </c>
      <c r="AV21" t="s">
        <v>980</v>
      </c>
      <c r="AW21" t="s">
        <v>982</v>
      </c>
      <c r="AX21" t="s">
        <v>982</v>
      </c>
      <c r="AY21" t="s">
        <v>984</v>
      </c>
      <c r="AZ21" t="s">
        <v>982</v>
      </c>
      <c r="BA21" t="s">
        <v>982</v>
      </c>
      <c r="BB21" t="s">
        <v>982</v>
      </c>
      <c r="BC21" t="s">
        <v>982</v>
      </c>
      <c r="BD21" t="s">
        <v>982</v>
      </c>
      <c r="BE21" t="s">
        <v>980</v>
      </c>
      <c r="BF21" t="s">
        <v>982</v>
      </c>
      <c r="BG21" t="s">
        <v>982</v>
      </c>
      <c r="BH21" t="s">
        <v>984</v>
      </c>
      <c r="BI21" t="s">
        <v>982</v>
      </c>
      <c r="BJ21" t="s">
        <v>982</v>
      </c>
      <c r="BK21" t="s">
        <v>982</v>
      </c>
      <c r="BL21" t="s">
        <v>982</v>
      </c>
      <c r="BM21" t="s">
        <v>982</v>
      </c>
      <c r="BN21" t="s">
        <v>982</v>
      </c>
      <c r="BO21" t="s">
        <v>1062</v>
      </c>
    </row>
    <row r="22" spans="1:67" x14ac:dyDescent="0.3">
      <c r="A22" t="s">
        <v>237</v>
      </c>
      <c r="B22" t="s">
        <v>238</v>
      </c>
      <c r="M22" t="s">
        <v>933</v>
      </c>
      <c r="N22" t="s">
        <v>933</v>
      </c>
      <c r="O22" t="s">
        <v>933</v>
      </c>
      <c r="P22" t="s">
        <v>933</v>
      </c>
      <c r="Q22" t="s">
        <v>1062</v>
      </c>
      <c r="R22" t="s">
        <v>1062</v>
      </c>
      <c r="S22" t="s">
        <v>1062</v>
      </c>
      <c r="T22" t="s">
        <v>1062</v>
      </c>
      <c r="U22" t="s">
        <v>933</v>
      </c>
      <c r="W22" s="160"/>
      <c r="X22" t="s">
        <v>960</v>
      </c>
      <c r="Y22" t="s">
        <v>960</v>
      </c>
      <c r="Z22" t="s">
        <v>960</v>
      </c>
      <c r="AA22" t="s">
        <v>960</v>
      </c>
      <c r="AN22" t="s">
        <v>982</v>
      </c>
      <c r="AO22" t="s">
        <v>982</v>
      </c>
      <c r="AP22" t="s">
        <v>982</v>
      </c>
      <c r="AQ22" t="s">
        <v>982</v>
      </c>
      <c r="AR22" t="s">
        <v>982</v>
      </c>
      <c r="AS22" t="s">
        <v>980</v>
      </c>
      <c r="AT22" t="s">
        <v>982</v>
      </c>
      <c r="AU22" t="s">
        <v>980</v>
      </c>
      <c r="AV22" t="s">
        <v>982</v>
      </c>
      <c r="AW22" t="s">
        <v>982</v>
      </c>
      <c r="AX22" t="s">
        <v>982</v>
      </c>
      <c r="AY22" t="s">
        <v>982</v>
      </c>
      <c r="AZ22" t="s">
        <v>982</v>
      </c>
      <c r="BA22" t="s">
        <v>982</v>
      </c>
      <c r="BB22" t="s">
        <v>980</v>
      </c>
      <c r="BC22" t="s">
        <v>982</v>
      </c>
      <c r="BD22" t="s">
        <v>982</v>
      </c>
      <c r="BE22" t="s">
        <v>982</v>
      </c>
      <c r="BF22" t="s">
        <v>982</v>
      </c>
      <c r="BG22" t="s">
        <v>982</v>
      </c>
      <c r="BH22" t="s">
        <v>982</v>
      </c>
      <c r="BI22" t="s">
        <v>982</v>
      </c>
      <c r="BJ22" t="s">
        <v>982</v>
      </c>
      <c r="BK22" t="s">
        <v>982</v>
      </c>
      <c r="BL22" t="s">
        <v>982</v>
      </c>
      <c r="BM22" t="s">
        <v>982</v>
      </c>
      <c r="BN22" t="s">
        <v>982</v>
      </c>
    </row>
    <row r="23" spans="1:67" x14ac:dyDescent="0.3">
      <c r="A23" t="s">
        <v>243</v>
      </c>
      <c r="B23" t="s">
        <v>244</v>
      </c>
      <c r="M23" t="s">
        <v>933</v>
      </c>
      <c r="N23" t="s">
        <v>933</v>
      </c>
      <c r="O23" t="s">
        <v>933</v>
      </c>
      <c r="P23" t="s">
        <v>933</v>
      </c>
      <c r="Q23" t="s">
        <v>1062</v>
      </c>
      <c r="R23" t="s">
        <v>1062</v>
      </c>
      <c r="S23" t="s">
        <v>1062</v>
      </c>
      <c r="T23" t="s">
        <v>1062</v>
      </c>
      <c r="U23" t="s">
        <v>933</v>
      </c>
      <c r="W23" s="160"/>
      <c r="X23" t="s">
        <v>960</v>
      </c>
      <c r="Y23" t="s">
        <v>962</v>
      </c>
      <c r="Z23" t="s">
        <v>964</v>
      </c>
      <c r="AA23" t="s">
        <v>962</v>
      </c>
      <c r="AN23" t="s">
        <v>982</v>
      </c>
      <c r="AO23" t="s">
        <v>982</v>
      </c>
      <c r="AP23" t="s">
        <v>982</v>
      </c>
      <c r="AQ23" t="s">
        <v>982</v>
      </c>
      <c r="AR23" t="s">
        <v>982</v>
      </c>
      <c r="AS23" t="s">
        <v>982</v>
      </c>
      <c r="AT23" t="s">
        <v>982</v>
      </c>
      <c r="AU23" t="s">
        <v>982</v>
      </c>
      <c r="AV23" t="s">
        <v>982</v>
      </c>
      <c r="AW23" t="s">
        <v>982</v>
      </c>
      <c r="AX23" t="s">
        <v>982</v>
      </c>
      <c r="AY23" t="s">
        <v>982</v>
      </c>
      <c r="AZ23" t="s">
        <v>982</v>
      </c>
      <c r="BA23" t="s">
        <v>982</v>
      </c>
      <c r="BB23" t="s">
        <v>982</v>
      </c>
      <c r="BC23" t="s">
        <v>982</v>
      </c>
      <c r="BD23" t="s">
        <v>982</v>
      </c>
      <c r="BE23" t="s">
        <v>982</v>
      </c>
      <c r="BF23" t="s">
        <v>982</v>
      </c>
      <c r="BG23" t="s">
        <v>982</v>
      </c>
      <c r="BH23" t="s">
        <v>982</v>
      </c>
      <c r="BI23" t="s">
        <v>982</v>
      </c>
      <c r="BJ23" t="s">
        <v>982</v>
      </c>
      <c r="BK23" t="s">
        <v>982</v>
      </c>
      <c r="BL23" t="s">
        <v>982</v>
      </c>
      <c r="BM23" t="s">
        <v>982</v>
      </c>
      <c r="BN23" t="s">
        <v>982</v>
      </c>
      <c r="BO23" t="s">
        <v>1062</v>
      </c>
    </row>
    <row r="24" spans="1:67" x14ac:dyDescent="0.3">
      <c r="A24" t="s">
        <v>246</v>
      </c>
      <c r="B24" t="s">
        <v>247</v>
      </c>
      <c r="M24" t="s">
        <v>933</v>
      </c>
      <c r="N24" t="s">
        <v>933</v>
      </c>
      <c r="O24" t="s">
        <v>933</v>
      </c>
      <c r="P24" t="s">
        <v>933</v>
      </c>
      <c r="Q24" t="s">
        <v>1062</v>
      </c>
      <c r="R24" t="s">
        <v>1062</v>
      </c>
      <c r="S24" t="s">
        <v>1062</v>
      </c>
      <c r="T24" t="s">
        <v>1062</v>
      </c>
      <c r="U24" t="s">
        <v>935</v>
      </c>
      <c r="W24" s="160"/>
      <c r="X24" t="s">
        <v>962</v>
      </c>
      <c r="Y24" t="s">
        <v>960</v>
      </c>
      <c r="Z24" t="s">
        <v>960</v>
      </c>
      <c r="AA24" t="s">
        <v>962</v>
      </c>
      <c r="AN24" t="s">
        <v>982</v>
      </c>
      <c r="AO24" t="s">
        <v>982</v>
      </c>
      <c r="AP24" t="s">
        <v>982</v>
      </c>
      <c r="AQ24" t="s">
        <v>982</v>
      </c>
      <c r="AR24" t="s">
        <v>980</v>
      </c>
      <c r="AS24" t="s">
        <v>980</v>
      </c>
      <c r="AT24" t="s">
        <v>982</v>
      </c>
      <c r="AU24" t="s">
        <v>980</v>
      </c>
      <c r="AV24" t="s">
        <v>982</v>
      </c>
      <c r="AW24" t="s">
        <v>984</v>
      </c>
      <c r="AX24" t="s">
        <v>984</v>
      </c>
      <c r="AY24" t="s">
        <v>984</v>
      </c>
      <c r="AZ24" t="s">
        <v>982</v>
      </c>
      <c r="BA24" t="s">
        <v>980</v>
      </c>
      <c r="BB24" t="s">
        <v>980</v>
      </c>
      <c r="BC24" t="s">
        <v>982</v>
      </c>
      <c r="BD24" t="s">
        <v>980</v>
      </c>
      <c r="BE24" t="s">
        <v>982</v>
      </c>
      <c r="BF24" t="s">
        <v>984</v>
      </c>
      <c r="BG24" t="s">
        <v>984</v>
      </c>
      <c r="BH24" t="s">
        <v>984</v>
      </c>
      <c r="BI24" t="s">
        <v>982</v>
      </c>
      <c r="BJ24" t="s">
        <v>980</v>
      </c>
      <c r="BK24" t="s">
        <v>980</v>
      </c>
      <c r="BL24" t="s">
        <v>982</v>
      </c>
      <c r="BM24" t="s">
        <v>980</v>
      </c>
      <c r="BN24" t="s">
        <v>982</v>
      </c>
      <c r="BO24" t="s">
        <v>1062</v>
      </c>
    </row>
    <row r="25" spans="1:67" x14ac:dyDescent="0.3">
      <c r="A25" t="s">
        <v>248</v>
      </c>
      <c r="B25" t="s">
        <v>249</v>
      </c>
      <c r="M25" t="s">
        <v>933</v>
      </c>
      <c r="N25" t="s">
        <v>933</v>
      </c>
      <c r="O25" t="s">
        <v>933</v>
      </c>
      <c r="P25" t="s">
        <v>933</v>
      </c>
      <c r="Q25" t="s">
        <v>1062</v>
      </c>
      <c r="R25" t="s">
        <v>1062</v>
      </c>
      <c r="S25" t="s">
        <v>1062</v>
      </c>
      <c r="T25" t="s">
        <v>1062</v>
      </c>
      <c r="U25" t="s">
        <v>933</v>
      </c>
      <c r="W25" s="160"/>
      <c r="X25" t="s">
        <v>960</v>
      </c>
      <c r="Y25" t="s">
        <v>962</v>
      </c>
      <c r="Z25" t="s">
        <v>960</v>
      </c>
      <c r="AA25" t="s">
        <v>960</v>
      </c>
      <c r="AN25" t="s">
        <v>982</v>
      </c>
      <c r="AO25" t="s">
        <v>984</v>
      </c>
      <c r="AP25" t="s">
        <v>986</v>
      </c>
      <c r="AQ25" t="s">
        <v>986</v>
      </c>
      <c r="AR25" t="s">
        <v>984</v>
      </c>
      <c r="AS25" t="s">
        <v>982</v>
      </c>
      <c r="AT25" t="s">
        <v>986</v>
      </c>
      <c r="AU25" t="s">
        <v>982</v>
      </c>
      <c r="AV25" t="s">
        <v>982</v>
      </c>
      <c r="AW25" t="s">
        <v>984</v>
      </c>
      <c r="AX25" t="s">
        <v>984</v>
      </c>
      <c r="AY25" t="s">
        <v>986</v>
      </c>
      <c r="AZ25" t="s">
        <v>986</v>
      </c>
      <c r="BA25" t="s">
        <v>984</v>
      </c>
      <c r="BB25" t="s">
        <v>984</v>
      </c>
      <c r="BC25" t="s">
        <v>984</v>
      </c>
      <c r="BD25" t="s">
        <v>982</v>
      </c>
      <c r="BE25" t="s">
        <v>982</v>
      </c>
      <c r="BF25" t="s">
        <v>984</v>
      </c>
      <c r="BG25" t="s">
        <v>984</v>
      </c>
      <c r="BH25" t="s">
        <v>986</v>
      </c>
      <c r="BI25" t="s">
        <v>986</v>
      </c>
      <c r="BJ25" t="s">
        <v>984</v>
      </c>
      <c r="BK25" t="s">
        <v>984</v>
      </c>
      <c r="BL25" t="s">
        <v>986</v>
      </c>
      <c r="BM25" t="s">
        <v>982</v>
      </c>
      <c r="BN25" t="s">
        <v>982</v>
      </c>
      <c r="BO25" t="s">
        <v>1062</v>
      </c>
    </row>
    <row r="26" spans="1:67" x14ac:dyDescent="0.3">
      <c r="A26" t="s">
        <v>251</v>
      </c>
      <c r="B26" t="s">
        <v>252</v>
      </c>
      <c r="M26" t="s">
        <v>933</v>
      </c>
      <c r="N26" t="s">
        <v>933</v>
      </c>
      <c r="O26" t="s">
        <v>933</v>
      </c>
      <c r="P26" t="s">
        <v>933</v>
      </c>
      <c r="Q26" t="s">
        <v>1062</v>
      </c>
      <c r="R26" t="s">
        <v>1062</v>
      </c>
      <c r="S26" t="s">
        <v>1062</v>
      </c>
      <c r="T26" t="s">
        <v>1062</v>
      </c>
      <c r="U26" t="s">
        <v>933</v>
      </c>
      <c r="W26" s="160"/>
      <c r="X26" t="s">
        <v>962</v>
      </c>
      <c r="Y26" t="s">
        <v>960</v>
      </c>
      <c r="Z26" t="s">
        <v>964</v>
      </c>
      <c r="AA26" t="s">
        <v>962</v>
      </c>
      <c r="AN26" t="s">
        <v>982</v>
      </c>
      <c r="AO26" t="s">
        <v>982</v>
      </c>
      <c r="AP26" t="s">
        <v>980</v>
      </c>
      <c r="AQ26" t="s">
        <v>980</v>
      </c>
      <c r="AR26" t="s">
        <v>980</v>
      </c>
      <c r="AS26" t="s">
        <v>980</v>
      </c>
      <c r="AT26" t="s">
        <v>980</v>
      </c>
      <c r="AU26" t="s">
        <v>982</v>
      </c>
      <c r="AV26" t="s">
        <v>980</v>
      </c>
      <c r="AW26" t="s">
        <v>982</v>
      </c>
      <c r="AX26" t="s">
        <v>982</v>
      </c>
      <c r="AY26" t="s">
        <v>982</v>
      </c>
      <c r="AZ26" t="s">
        <v>982</v>
      </c>
      <c r="BA26" t="s">
        <v>980</v>
      </c>
      <c r="BB26" t="s">
        <v>982</v>
      </c>
      <c r="BC26" t="s">
        <v>982</v>
      </c>
      <c r="BD26" t="s">
        <v>982</v>
      </c>
      <c r="BE26" t="s">
        <v>982</v>
      </c>
      <c r="BF26" t="s">
        <v>982</v>
      </c>
      <c r="BG26" t="s">
        <v>982</v>
      </c>
      <c r="BH26" t="s">
        <v>982</v>
      </c>
      <c r="BI26" t="s">
        <v>982</v>
      </c>
      <c r="BJ26" t="s">
        <v>982</v>
      </c>
      <c r="BK26" t="s">
        <v>982</v>
      </c>
      <c r="BL26" t="s">
        <v>982</v>
      </c>
      <c r="BM26" t="s">
        <v>982</v>
      </c>
      <c r="BN26" t="s">
        <v>982</v>
      </c>
      <c r="BO26" t="s">
        <v>1062</v>
      </c>
    </row>
    <row r="27" spans="1:67" x14ac:dyDescent="0.3">
      <c r="A27" t="s">
        <v>253</v>
      </c>
      <c r="B27" t="s">
        <v>254</v>
      </c>
      <c r="M27" t="s">
        <v>933</v>
      </c>
      <c r="N27" t="s">
        <v>933</v>
      </c>
      <c r="O27" t="s">
        <v>933</v>
      </c>
      <c r="P27" t="s">
        <v>933</v>
      </c>
      <c r="Q27" t="s">
        <v>1062</v>
      </c>
      <c r="R27" t="s">
        <v>1062</v>
      </c>
      <c r="S27" t="s">
        <v>1062</v>
      </c>
      <c r="T27" t="s">
        <v>1062</v>
      </c>
      <c r="U27" t="s">
        <v>933</v>
      </c>
      <c r="W27" s="160"/>
      <c r="X27" t="s">
        <v>962</v>
      </c>
      <c r="Y27" t="s">
        <v>960</v>
      </c>
      <c r="Z27" t="s">
        <v>960</v>
      </c>
      <c r="AA27" t="s">
        <v>962</v>
      </c>
      <c r="AN27" t="s">
        <v>982</v>
      </c>
      <c r="AO27" t="s">
        <v>982</v>
      </c>
      <c r="AP27" t="s">
        <v>984</v>
      </c>
      <c r="AQ27" t="s">
        <v>980</v>
      </c>
      <c r="AR27" t="s">
        <v>982</v>
      </c>
      <c r="AS27" t="s">
        <v>982</v>
      </c>
      <c r="AT27" t="s">
        <v>982</v>
      </c>
      <c r="AU27" t="s">
        <v>982</v>
      </c>
      <c r="AV27" t="s">
        <v>980</v>
      </c>
      <c r="AW27" t="s">
        <v>982</v>
      </c>
      <c r="AX27" t="s">
        <v>982</v>
      </c>
      <c r="AY27" t="s">
        <v>984</v>
      </c>
      <c r="AZ27" t="s">
        <v>980</v>
      </c>
      <c r="BA27" t="s">
        <v>982</v>
      </c>
      <c r="BB27" t="s">
        <v>982</v>
      </c>
      <c r="BC27" t="s">
        <v>982</v>
      </c>
      <c r="BD27" t="s">
        <v>982</v>
      </c>
      <c r="BE27" t="s">
        <v>982</v>
      </c>
      <c r="BF27" t="s">
        <v>982</v>
      </c>
      <c r="BG27" t="s">
        <v>982</v>
      </c>
      <c r="BH27" t="s">
        <v>984</v>
      </c>
      <c r="BI27" t="s">
        <v>982</v>
      </c>
      <c r="BJ27" t="s">
        <v>982</v>
      </c>
      <c r="BK27" t="s">
        <v>982</v>
      </c>
      <c r="BL27" t="s">
        <v>982</v>
      </c>
      <c r="BM27" t="s">
        <v>982</v>
      </c>
      <c r="BN27" t="s">
        <v>982</v>
      </c>
      <c r="BO27" t="s">
        <v>1062</v>
      </c>
    </row>
    <row r="28" spans="1:67" x14ac:dyDescent="0.3">
      <c r="A28" t="s">
        <v>257</v>
      </c>
      <c r="B28" t="s">
        <v>258</v>
      </c>
      <c r="M28" t="s">
        <v>933</v>
      </c>
      <c r="N28" t="s">
        <v>933</v>
      </c>
      <c r="O28" t="s">
        <v>933</v>
      </c>
      <c r="P28" t="s">
        <v>933</v>
      </c>
      <c r="Q28" t="s">
        <v>1062</v>
      </c>
      <c r="R28" t="s">
        <v>1062</v>
      </c>
      <c r="S28" t="s">
        <v>1062</v>
      </c>
      <c r="T28" t="s">
        <v>1062</v>
      </c>
      <c r="U28" t="s">
        <v>933</v>
      </c>
      <c r="W28" s="160"/>
      <c r="X28" t="s">
        <v>962</v>
      </c>
      <c r="Y28" t="s">
        <v>960</v>
      </c>
      <c r="Z28" t="s">
        <v>960</v>
      </c>
      <c r="AA28" t="s">
        <v>960</v>
      </c>
      <c r="AN28" t="s">
        <v>982</v>
      </c>
      <c r="AO28" t="s">
        <v>982</v>
      </c>
      <c r="AP28" t="s">
        <v>984</v>
      </c>
      <c r="AQ28" t="s">
        <v>982</v>
      </c>
      <c r="AR28" t="s">
        <v>980</v>
      </c>
      <c r="AS28" t="s">
        <v>980</v>
      </c>
      <c r="AT28" t="s">
        <v>984</v>
      </c>
      <c r="AU28" t="s">
        <v>984</v>
      </c>
      <c r="AV28" t="s">
        <v>982</v>
      </c>
      <c r="AW28" t="s">
        <v>982</v>
      </c>
      <c r="AX28" t="s">
        <v>982</v>
      </c>
      <c r="AY28" t="s">
        <v>984</v>
      </c>
      <c r="AZ28" t="s">
        <v>982</v>
      </c>
      <c r="BA28" t="s">
        <v>980</v>
      </c>
      <c r="BB28" t="s">
        <v>980</v>
      </c>
      <c r="BC28" t="s">
        <v>984</v>
      </c>
      <c r="BD28" t="s">
        <v>984</v>
      </c>
      <c r="BE28" t="s">
        <v>984</v>
      </c>
      <c r="BF28" t="s">
        <v>982</v>
      </c>
      <c r="BG28" t="s">
        <v>982</v>
      </c>
      <c r="BH28" t="s">
        <v>984</v>
      </c>
      <c r="BI28" t="s">
        <v>982</v>
      </c>
      <c r="BJ28" t="s">
        <v>980</v>
      </c>
      <c r="BK28" t="s">
        <v>980</v>
      </c>
      <c r="BL28" t="s">
        <v>984</v>
      </c>
      <c r="BM28" t="s">
        <v>984</v>
      </c>
      <c r="BN28" t="s">
        <v>984</v>
      </c>
      <c r="BO28" t="s">
        <v>1062</v>
      </c>
    </row>
    <row r="29" spans="1:67" x14ac:dyDescent="0.3">
      <c r="A29" t="s">
        <v>259</v>
      </c>
      <c r="B29" t="s">
        <v>260</v>
      </c>
      <c r="M29" t="s">
        <v>933</v>
      </c>
      <c r="N29" t="s">
        <v>933</v>
      </c>
      <c r="O29" t="s">
        <v>933</v>
      </c>
      <c r="P29" t="s">
        <v>933</v>
      </c>
      <c r="Q29" t="s">
        <v>1062</v>
      </c>
      <c r="R29" t="s">
        <v>1062</v>
      </c>
      <c r="S29" t="s">
        <v>1062</v>
      </c>
      <c r="T29" t="s">
        <v>1062</v>
      </c>
      <c r="U29" t="s">
        <v>933</v>
      </c>
      <c r="W29" s="160"/>
      <c r="X29" t="s">
        <v>960</v>
      </c>
      <c r="Y29" t="s">
        <v>960</v>
      </c>
      <c r="Z29" t="s">
        <v>962</v>
      </c>
      <c r="AA29" t="s">
        <v>962</v>
      </c>
      <c r="AN29" t="s">
        <v>984</v>
      </c>
      <c r="AO29" t="s">
        <v>982</v>
      </c>
      <c r="AP29" t="s">
        <v>980</v>
      </c>
      <c r="AQ29" t="s">
        <v>980</v>
      </c>
      <c r="AR29" t="s">
        <v>982</v>
      </c>
      <c r="AS29" t="s">
        <v>982</v>
      </c>
      <c r="AT29" t="s">
        <v>982</v>
      </c>
      <c r="AU29" t="s">
        <v>982</v>
      </c>
      <c r="AV29" t="s">
        <v>984</v>
      </c>
      <c r="AW29" t="s">
        <v>982</v>
      </c>
      <c r="AX29" t="s">
        <v>982</v>
      </c>
      <c r="AY29" t="s">
        <v>982</v>
      </c>
      <c r="AZ29" t="s">
        <v>980</v>
      </c>
      <c r="BA29" t="s">
        <v>982</v>
      </c>
      <c r="BB29" t="s">
        <v>982</v>
      </c>
      <c r="BC29" t="s">
        <v>982</v>
      </c>
      <c r="BD29" t="s">
        <v>982</v>
      </c>
      <c r="BE29" t="s">
        <v>984</v>
      </c>
      <c r="BF29" t="s">
        <v>982</v>
      </c>
      <c r="BG29" t="s">
        <v>982</v>
      </c>
      <c r="BH29" t="s">
        <v>982</v>
      </c>
      <c r="BI29" t="s">
        <v>982</v>
      </c>
      <c r="BJ29" t="s">
        <v>982</v>
      </c>
      <c r="BK29" t="s">
        <v>982</v>
      </c>
      <c r="BL29" t="s">
        <v>982</v>
      </c>
      <c r="BM29" t="s">
        <v>982</v>
      </c>
      <c r="BN29" t="s">
        <v>984</v>
      </c>
      <c r="BO29" t="s">
        <v>1062</v>
      </c>
    </row>
    <row r="30" spans="1:67" x14ac:dyDescent="0.3">
      <c r="A30" t="s">
        <v>261</v>
      </c>
      <c r="B30" t="s">
        <v>262</v>
      </c>
      <c r="M30" t="s">
        <v>933</v>
      </c>
      <c r="N30" t="s">
        <v>933</v>
      </c>
      <c r="O30" t="s">
        <v>933</v>
      </c>
      <c r="P30" t="s">
        <v>933</v>
      </c>
      <c r="Q30" t="s">
        <v>1062</v>
      </c>
      <c r="R30" t="s">
        <v>1062</v>
      </c>
      <c r="S30" t="s">
        <v>1062</v>
      </c>
      <c r="T30" t="s">
        <v>1062</v>
      </c>
      <c r="U30" t="s">
        <v>933</v>
      </c>
      <c r="W30" s="160"/>
      <c r="X30" t="s">
        <v>962</v>
      </c>
      <c r="Y30" t="s">
        <v>960</v>
      </c>
      <c r="Z30" t="s">
        <v>964</v>
      </c>
      <c r="AA30" t="s">
        <v>960</v>
      </c>
      <c r="AN30" t="s">
        <v>984</v>
      </c>
      <c r="AO30" t="s">
        <v>984</v>
      </c>
      <c r="AP30" t="s">
        <v>982</v>
      </c>
      <c r="AQ30" t="s">
        <v>982</v>
      </c>
      <c r="AR30" t="s">
        <v>982</v>
      </c>
      <c r="AS30" t="s">
        <v>982</v>
      </c>
      <c r="AT30" t="s">
        <v>980</v>
      </c>
      <c r="AU30" t="s">
        <v>982</v>
      </c>
      <c r="AV30" t="s">
        <v>978</v>
      </c>
      <c r="AW30" t="s">
        <v>984</v>
      </c>
      <c r="AX30" t="s">
        <v>984</v>
      </c>
      <c r="AY30" t="s">
        <v>982</v>
      </c>
      <c r="AZ30" t="s">
        <v>982</v>
      </c>
      <c r="BA30" t="s">
        <v>982</v>
      </c>
      <c r="BB30" t="s">
        <v>982</v>
      </c>
      <c r="BC30" t="s">
        <v>982</v>
      </c>
      <c r="BD30" t="s">
        <v>982</v>
      </c>
      <c r="BE30" t="s">
        <v>978</v>
      </c>
      <c r="BF30" t="s">
        <v>984</v>
      </c>
      <c r="BG30" t="s">
        <v>984</v>
      </c>
      <c r="BH30" t="s">
        <v>982</v>
      </c>
      <c r="BI30" t="s">
        <v>982</v>
      </c>
      <c r="BJ30" t="s">
        <v>982</v>
      </c>
      <c r="BK30" t="s">
        <v>982</v>
      </c>
      <c r="BL30" t="s">
        <v>982</v>
      </c>
      <c r="BM30" t="s">
        <v>982</v>
      </c>
      <c r="BN30" t="s">
        <v>978</v>
      </c>
      <c r="BO30" t="s">
        <v>1062</v>
      </c>
    </row>
    <row r="31" spans="1:67" x14ac:dyDescent="0.3">
      <c r="A31" t="s">
        <v>263</v>
      </c>
      <c r="B31" t="s">
        <v>264</v>
      </c>
      <c r="M31" t="s">
        <v>933</v>
      </c>
      <c r="N31" t="s">
        <v>933</v>
      </c>
      <c r="O31" t="s">
        <v>933</v>
      </c>
      <c r="P31" t="s">
        <v>933</v>
      </c>
      <c r="Q31" t="s">
        <v>1062</v>
      </c>
      <c r="R31" t="s">
        <v>1062</v>
      </c>
      <c r="S31" t="s">
        <v>1062</v>
      </c>
      <c r="T31" t="s">
        <v>1062</v>
      </c>
      <c r="U31" t="s">
        <v>933</v>
      </c>
      <c r="W31" s="160"/>
      <c r="X31" t="s">
        <v>962</v>
      </c>
      <c r="Y31" t="s">
        <v>960</v>
      </c>
      <c r="Z31" t="s">
        <v>964</v>
      </c>
      <c r="AA31" t="s">
        <v>960</v>
      </c>
      <c r="AN31" t="s">
        <v>982</v>
      </c>
      <c r="AO31" t="s">
        <v>982</v>
      </c>
      <c r="AP31" t="s">
        <v>984</v>
      </c>
      <c r="AQ31" t="s">
        <v>980</v>
      </c>
      <c r="AR31" t="s">
        <v>982</v>
      </c>
      <c r="AS31" t="s">
        <v>982</v>
      </c>
      <c r="AT31" t="s">
        <v>984</v>
      </c>
      <c r="AU31" t="s">
        <v>984</v>
      </c>
      <c r="AV31" t="s">
        <v>982</v>
      </c>
      <c r="AW31" t="s">
        <v>984</v>
      </c>
      <c r="AX31" t="s">
        <v>984</v>
      </c>
      <c r="AY31" t="s">
        <v>984</v>
      </c>
      <c r="AZ31" t="s">
        <v>982</v>
      </c>
      <c r="BA31" t="s">
        <v>982</v>
      </c>
      <c r="BB31" t="s">
        <v>984</v>
      </c>
      <c r="BC31" t="s">
        <v>984</v>
      </c>
      <c r="BD31" t="s">
        <v>984</v>
      </c>
      <c r="BE31" t="s">
        <v>984</v>
      </c>
      <c r="BF31" t="s">
        <v>984</v>
      </c>
      <c r="BG31" t="s">
        <v>984</v>
      </c>
      <c r="BH31" t="s">
        <v>984</v>
      </c>
      <c r="BI31" t="s">
        <v>982</v>
      </c>
      <c r="BJ31" t="s">
        <v>982</v>
      </c>
      <c r="BK31" t="s">
        <v>984</v>
      </c>
      <c r="BL31" t="s">
        <v>984</v>
      </c>
      <c r="BM31" t="s">
        <v>984</v>
      </c>
      <c r="BN31" t="s">
        <v>984</v>
      </c>
      <c r="BO31" t="s">
        <v>1062</v>
      </c>
    </row>
    <row r="32" spans="1:67" x14ac:dyDescent="0.3">
      <c r="A32" t="s">
        <v>267</v>
      </c>
      <c r="B32" t="s">
        <v>268</v>
      </c>
      <c r="M32" t="s">
        <v>933</v>
      </c>
      <c r="N32" t="s">
        <v>933</v>
      </c>
      <c r="O32" t="s">
        <v>933</v>
      </c>
      <c r="P32" t="s">
        <v>933</v>
      </c>
      <c r="Q32" t="s">
        <v>1062</v>
      </c>
      <c r="R32" t="s">
        <v>1062</v>
      </c>
      <c r="S32" t="s">
        <v>1062</v>
      </c>
      <c r="T32" t="s">
        <v>1062</v>
      </c>
      <c r="U32" t="s">
        <v>933</v>
      </c>
      <c r="W32" s="160"/>
      <c r="X32" t="s">
        <v>962</v>
      </c>
      <c r="Y32" t="s">
        <v>960</v>
      </c>
      <c r="Z32" t="s">
        <v>962</v>
      </c>
      <c r="AA32" t="s">
        <v>962</v>
      </c>
      <c r="AN32" t="s">
        <v>984</v>
      </c>
      <c r="AO32" t="s">
        <v>984</v>
      </c>
      <c r="AP32" t="s">
        <v>984</v>
      </c>
      <c r="AQ32" t="s">
        <v>984</v>
      </c>
      <c r="AR32" t="s">
        <v>984</v>
      </c>
      <c r="AS32" t="s">
        <v>982</v>
      </c>
      <c r="AT32" t="s">
        <v>984</v>
      </c>
      <c r="AU32" t="s">
        <v>982</v>
      </c>
      <c r="AV32" t="s">
        <v>984</v>
      </c>
      <c r="AW32" t="s">
        <v>984</v>
      </c>
      <c r="AX32" t="s">
        <v>984</v>
      </c>
      <c r="AY32" t="s">
        <v>984</v>
      </c>
      <c r="AZ32" t="s">
        <v>984</v>
      </c>
      <c r="BA32" t="s">
        <v>984</v>
      </c>
      <c r="BB32" t="s">
        <v>982</v>
      </c>
      <c r="BC32" t="s">
        <v>984</v>
      </c>
      <c r="BD32" t="s">
        <v>982</v>
      </c>
      <c r="BE32" t="s">
        <v>984</v>
      </c>
      <c r="BF32" t="s">
        <v>984</v>
      </c>
      <c r="BG32" t="s">
        <v>984</v>
      </c>
      <c r="BH32" t="s">
        <v>984</v>
      </c>
      <c r="BI32" t="s">
        <v>984</v>
      </c>
      <c r="BJ32" t="s">
        <v>984</v>
      </c>
      <c r="BK32" t="s">
        <v>984</v>
      </c>
      <c r="BL32" t="s">
        <v>984</v>
      </c>
      <c r="BM32" t="s">
        <v>984</v>
      </c>
      <c r="BN32" t="s">
        <v>984</v>
      </c>
      <c r="BO32" t="s">
        <v>1062</v>
      </c>
    </row>
    <row r="33" spans="1:67" x14ac:dyDescent="0.3">
      <c r="A33" t="s">
        <v>269</v>
      </c>
      <c r="B33" t="s">
        <v>270</v>
      </c>
      <c r="M33" t="s">
        <v>933</v>
      </c>
      <c r="N33" t="s">
        <v>933</v>
      </c>
      <c r="O33" t="s">
        <v>933</v>
      </c>
      <c r="P33" t="s">
        <v>933</v>
      </c>
      <c r="Q33" t="s">
        <v>1062</v>
      </c>
      <c r="R33" t="s">
        <v>1062</v>
      </c>
      <c r="S33" t="s">
        <v>1062</v>
      </c>
      <c r="T33" t="s">
        <v>1062</v>
      </c>
      <c r="U33" t="s">
        <v>933</v>
      </c>
      <c r="W33" s="160"/>
      <c r="X33" t="s">
        <v>960</v>
      </c>
      <c r="Y33" t="s">
        <v>962</v>
      </c>
      <c r="Z33" t="s">
        <v>962</v>
      </c>
      <c r="AA33" t="s">
        <v>964</v>
      </c>
      <c r="AN33" t="s">
        <v>984</v>
      </c>
      <c r="AO33" t="s">
        <v>984</v>
      </c>
      <c r="AP33" t="s">
        <v>984</v>
      </c>
      <c r="AQ33" t="s">
        <v>984</v>
      </c>
      <c r="AR33" t="s">
        <v>980</v>
      </c>
      <c r="AS33" t="s">
        <v>982</v>
      </c>
      <c r="AT33" t="s">
        <v>984</v>
      </c>
      <c r="AU33" t="s">
        <v>984</v>
      </c>
      <c r="AV33" t="s">
        <v>984</v>
      </c>
      <c r="AW33" t="s">
        <v>984</v>
      </c>
      <c r="AX33" t="s">
        <v>984</v>
      </c>
      <c r="AY33" t="s">
        <v>984</v>
      </c>
      <c r="AZ33" t="s">
        <v>984</v>
      </c>
      <c r="BA33" t="s">
        <v>980</v>
      </c>
      <c r="BB33" t="s">
        <v>982</v>
      </c>
      <c r="BC33" t="s">
        <v>984</v>
      </c>
      <c r="BD33" t="s">
        <v>984</v>
      </c>
      <c r="BE33" t="s">
        <v>984</v>
      </c>
      <c r="BF33" t="s">
        <v>984</v>
      </c>
      <c r="BG33" t="s">
        <v>984</v>
      </c>
      <c r="BH33" t="s">
        <v>984</v>
      </c>
      <c r="BI33" t="s">
        <v>982</v>
      </c>
      <c r="BJ33" t="s">
        <v>980</v>
      </c>
      <c r="BK33" t="s">
        <v>980</v>
      </c>
      <c r="BL33" t="s">
        <v>984</v>
      </c>
      <c r="BM33" t="s">
        <v>982</v>
      </c>
      <c r="BN33" t="s">
        <v>984</v>
      </c>
      <c r="BO33" t="s">
        <v>1062</v>
      </c>
    </row>
    <row r="34" spans="1:67" x14ac:dyDescent="0.3">
      <c r="A34" t="s">
        <v>273</v>
      </c>
      <c r="B34" t="s">
        <v>274</v>
      </c>
      <c r="M34" t="s">
        <v>933</v>
      </c>
      <c r="N34" t="s">
        <v>933</v>
      </c>
      <c r="O34" t="s">
        <v>933</v>
      </c>
      <c r="P34" t="s">
        <v>933</v>
      </c>
      <c r="Q34" t="s">
        <v>1062</v>
      </c>
      <c r="R34" t="s">
        <v>1062</v>
      </c>
      <c r="S34" t="s">
        <v>1062</v>
      </c>
      <c r="T34" t="s">
        <v>1062</v>
      </c>
      <c r="U34" t="s">
        <v>933</v>
      </c>
      <c r="W34" s="160"/>
      <c r="X34" t="s">
        <v>960</v>
      </c>
      <c r="Y34" t="s">
        <v>960</v>
      </c>
      <c r="Z34" t="s">
        <v>960</v>
      </c>
      <c r="AA34" t="s">
        <v>962</v>
      </c>
      <c r="AN34" t="s">
        <v>984</v>
      </c>
      <c r="AO34" t="s">
        <v>984</v>
      </c>
      <c r="AP34" t="s">
        <v>984</v>
      </c>
      <c r="AQ34" t="s">
        <v>984</v>
      </c>
      <c r="AR34" t="s">
        <v>982</v>
      </c>
      <c r="AS34" t="s">
        <v>980</v>
      </c>
      <c r="AT34" t="s">
        <v>982</v>
      </c>
      <c r="AU34" t="s">
        <v>982</v>
      </c>
      <c r="AV34" t="s">
        <v>978</v>
      </c>
      <c r="AW34" t="s">
        <v>984</v>
      </c>
      <c r="AX34" t="s">
        <v>984</v>
      </c>
      <c r="AY34" t="s">
        <v>984</v>
      </c>
      <c r="AZ34" t="s">
        <v>984</v>
      </c>
      <c r="BA34" t="s">
        <v>982</v>
      </c>
      <c r="BB34" t="s">
        <v>980</v>
      </c>
      <c r="BC34" t="s">
        <v>982</v>
      </c>
      <c r="BD34" t="s">
        <v>982</v>
      </c>
      <c r="BE34" t="s">
        <v>978</v>
      </c>
      <c r="BF34" t="s">
        <v>984</v>
      </c>
      <c r="BG34" t="s">
        <v>984</v>
      </c>
      <c r="BH34" t="s">
        <v>984</v>
      </c>
      <c r="BI34" t="s">
        <v>984</v>
      </c>
      <c r="BJ34" t="s">
        <v>982</v>
      </c>
      <c r="BK34" t="s">
        <v>982</v>
      </c>
      <c r="BL34" t="s">
        <v>984</v>
      </c>
      <c r="BM34" t="s">
        <v>982</v>
      </c>
      <c r="BN34" t="s">
        <v>978</v>
      </c>
      <c r="BO34" t="s">
        <v>1062</v>
      </c>
    </row>
    <row r="35" spans="1:67" x14ac:dyDescent="0.3">
      <c r="A35" t="s">
        <v>277</v>
      </c>
      <c r="B35" t="s">
        <v>278</v>
      </c>
      <c r="M35" t="s">
        <v>933</v>
      </c>
      <c r="N35" t="s">
        <v>933</v>
      </c>
      <c r="O35" t="s">
        <v>933</v>
      </c>
      <c r="P35" t="s">
        <v>933</v>
      </c>
      <c r="Q35" t="s">
        <v>1062</v>
      </c>
      <c r="R35" t="s">
        <v>1062</v>
      </c>
      <c r="S35" t="s">
        <v>1062</v>
      </c>
      <c r="T35" t="s">
        <v>1062</v>
      </c>
      <c r="U35" t="s">
        <v>933</v>
      </c>
      <c r="W35" s="160"/>
      <c r="X35" t="s">
        <v>962</v>
      </c>
      <c r="Y35" t="s">
        <v>962</v>
      </c>
      <c r="Z35" t="s">
        <v>960</v>
      </c>
      <c r="AA35" t="s">
        <v>962</v>
      </c>
      <c r="AN35" t="s">
        <v>982</v>
      </c>
      <c r="AO35" t="s">
        <v>982</v>
      </c>
      <c r="AP35" t="s">
        <v>982</v>
      </c>
      <c r="AQ35" t="s">
        <v>982</v>
      </c>
      <c r="AR35" t="s">
        <v>982</v>
      </c>
      <c r="AS35" t="s">
        <v>982</v>
      </c>
      <c r="AT35" t="s">
        <v>982</v>
      </c>
      <c r="AU35" t="s">
        <v>980</v>
      </c>
      <c r="AV35" t="s">
        <v>980</v>
      </c>
      <c r="AW35" t="s">
        <v>982</v>
      </c>
      <c r="AX35" t="s">
        <v>982</v>
      </c>
      <c r="AY35" t="s">
        <v>982</v>
      </c>
      <c r="AZ35" t="s">
        <v>982</v>
      </c>
      <c r="BA35" t="s">
        <v>982</v>
      </c>
      <c r="BB35" t="s">
        <v>982</v>
      </c>
      <c r="BC35" t="s">
        <v>982</v>
      </c>
      <c r="BD35" t="s">
        <v>982</v>
      </c>
      <c r="BE35" t="s">
        <v>982</v>
      </c>
      <c r="BF35" t="s">
        <v>982</v>
      </c>
      <c r="BG35" t="s">
        <v>982</v>
      </c>
      <c r="BH35" t="s">
        <v>982</v>
      </c>
      <c r="BI35" t="s">
        <v>982</v>
      </c>
      <c r="BJ35" t="s">
        <v>982</v>
      </c>
      <c r="BK35" t="s">
        <v>982</v>
      </c>
      <c r="BL35" t="s">
        <v>982</v>
      </c>
      <c r="BM35" t="s">
        <v>982</v>
      </c>
      <c r="BN35" t="s">
        <v>982</v>
      </c>
      <c r="BO35" t="s">
        <v>1062</v>
      </c>
    </row>
    <row r="36" spans="1:67" x14ac:dyDescent="0.3">
      <c r="A36" t="s">
        <v>281</v>
      </c>
      <c r="B36" t="s">
        <v>282</v>
      </c>
      <c r="M36" t="s">
        <v>933</v>
      </c>
      <c r="N36" t="s">
        <v>933</v>
      </c>
      <c r="O36" t="s">
        <v>933</v>
      </c>
      <c r="P36" t="s">
        <v>933</v>
      </c>
      <c r="Q36" t="s">
        <v>1062</v>
      </c>
      <c r="R36" t="s">
        <v>1062</v>
      </c>
      <c r="S36" t="s">
        <v>1062</v>
      </c>
      <c r="T36" t="s">
        <v>1062</v>
      </c>
      <c r="U36" t="s">
        <v>933</v>
      </c>
      <c r="W36" s="160"/>
      <c r="X36" t="s">
        <v>962</v>
      </c>
      <c r="Y36" t="s">
        <v>962</v>
      </c>
      <c r="Z36" t="s">
        <v>960</v>
      </c>
      <c r="AA36" t="s">
        <v>960</v>
      </c>
      <c r="AN36" t="s">
        <v>980</v>
      </c>
      <c r="AO36" t="s">
        <v>982</v>
      </c>
      <c r="AP36" t="s">
        <v>982</v>
      </c>
      <c r="AQ36" t="s">
        <v>982</v>
      </c>
      <c r="AR36" t="s">
        <v>980</v>
      </c>
      <c r="AS36" t="s">
        <v>982</v>
      </c>
      <c r="AT36" t="s">
        <v>982</v>
      </c>
      <c r="AU36" t="s">
        <v>982</v>
      </c>
      <c r="AV36" t="s">
        <v>982</v>
      </c>
      <c r="AW36" t="s">
        <v>982</v>
      </c>
      <c r="AX36" t="s">
        <v>982</v>
      </c>
      <c r="AY36" t="s">
        <v>982</v>
      </c>
      <c r="AZ36" t="s">
        <v>982</v>
      </c>
      <c r="BA36" t="s">
        <v>980</v>
      </c>
      <c r="BB36" t="s">
        <v>982</v>
      </c>
      <c r="BC36" t="s">
        <v>982</v>
      </c>
      <c r="BD36" t="s">
        <v>982</v>
      </c>
      <c r="BE36" t="s">
        <v>982</v>
      </c>
      <c r="BF36" t="s">
        <v>982</v>
      </c>
      <c r="BG36" t="s">
        <v>982</v>
      </c>
      <c r="BH36" t="s">
        <v>982</v>
      </c>
      <c r="BI36" t="s">
        <v>982</v>
      </c>
      <c r="BJ36" t="s">
        <v>982</v>
      </c>
      <c r="BK36" t="s">
        <v>982</v>
      </c>
      <c r="BL36" t="s">
        <v>982</v>
      </c>
      <c r="BM36" t="s">
        <v>982</v>
      </c>
      <c r="BN36" t="s">
        <v>982</v>
      </c>
      <c r="BO36" t="s">
        <v>1062</v>
      </c>
    </row>
    <row r="37" spans="1:67" x14ac:dyDescent="0.3">
      <c r="A37" t="s">
        <v>285</v>
      </c>
      <c r="B37" t="s">
        <v>286</v>
      </c>
      <c r="M37" t="s">
        <v>933</v>
      </c>
      <c r="N37" t="s">
        <v>933</v>
      </c>
      <c r="O37" t="s">
        <v>933</v>
      </c>
      <c r="P37" t="s">
        <v>933</v>
      </c>
      <c r="Q37" t="s">
        <v>1062</v>
      </c>
      <c r="R37" t="s">
        <v>1062</v>
      </c>
      <c r="S37" t="s">
        <v>1062</v>
      </c>
      <c r="T37" t="s">
        <v>1062</v>
      </c>
      <c r="U37" t="s">
        <v>933</v>
      </c>
      <c r="W37" s="160"/>
      <c r="X37" t="s">
        <v>962</v>
      </c>
      <c r="Y37" t="s">
        <v>962</v>
      </c>
      <c r="Z37" t="s">
        <v>964</v>
      </c>
      <c r="AA37" t="s">
        <v>962</v>
      </c>
      <c r="AN37" t="s">
        <v>982</v>
      </c>
      <c r="AO37" t="s">
        <v>982</v>
      </c>
      <c r="AP37" t="s">
        <v>984</v>
      </c>
      <c r="AQ37" t="s">
        <v>984</v>
      </c>
      <c r="AR37" t="s">
        <v>980</v>
      </c>
      <c r="AS37" t="s">
        <v>980</v>
      </c>
      <c r="AT37" t="s">
        <v>980</v>
      </c>
      <c r="AU37" t="s">
        <v>982</v>
      </c>
      <c r="AV37" t="s">
        <v>982</v>
      </c>
      <c r="AW37" t="s">
        <v>982</v>
      </c>
      <c r="AX37" t="s">
        <v>984</v>
      </c>
      <c r="AY37" t="s">
        <v>984</v>
      </c>
      <c r="AZ37" t="s">
        <v>984</v>
      </c>
      <c r="BA37" t="s">
        <v>980</v>
      </c>
      <c r="BB37" t="s">
        <v>982</v>
      </c>
      <c r="BC37" t="s">
        <v>982</v>
      </c>
      <c r="BD37" t="s">
        <v>982</v>
      </c>
      <c r="BE37" t="s">
        <v>982</v>
      </c>
      <c r="BF37" t="s">
        <v>984</v>
      </c>
      <c r="BG37" t="s">
        <v>984</v>
      </c>
      <c r="BH37" t="s">
        <v>984</v>
      </c>
      <c r="BI37" t="s">
        <v>984</v>
      </c>
      <c r="BJ37" t="s">
        <v>982</v>
      </c>
      <c r="BK37" t="s">
        <v>984</v>
      </c>
      <c r="BL37" t="s">
        <v>984</v>
      </c>
      <c r="BM37" t="s">
        <v>984</v>
      </c>
      <c r="BN37" t="s">
        <v>982</v>
      </c>
      <c r="BO37" t="s">
        <v>1062</v>
      </c>
    </row>
    <row r="38" spans="1:67" x14ac:dyDescent="0.3">
      <c r="A38" t="s">
        <v>289</v>
      </c>
      <c r="B38" t="s">
        <v>290</v>
      </c>
      <c r="M38" t="s">
        <v>933</v>
      </c>
      <c r="N38" t="s">
        <v>933</v>
      </c>
      <c r="O38" t="s">
        <v>933</v>
      </c>
      <c r="P38" t="s">
        <v>933</v>
      </c>
      <c r="Q38" t="s">
        <v>1062</v>
      </c>
      <c r="R38" t="s">
        <v>1062</v>
      </c>
      <c r="S38" t="s">
        <v>1062</v>
      </c>
      <c r="T38" t="s">
        <v>1062</v>
      </c>
      <c r="U38" t="s">
        <v>933</v>
      </c>
      <c r="W38" s="160"/>
      <c r="X38" t="s">
        <v>960</v>
      </c>
      <c r="Y38" t="s">
        <v>960</v>
      </c>
      <c r="Z38" t="s">
        <v>960</v>
      </c>
      <c r="AA38" t="s">
        <v>962</v>
      </c>
      <c r="AN38" t="s">
        <v>982</v>
      </c>
      <c r="AO38" t="s">
        <v>982</v>
      </c>
      <c r="AP38" t="s">
        <v>982</v>
      </c>
      <c r="AQ38" t="s">
        <v>984</v>
      </c>
      <c r="AR38" t="s">
        <v>982</v>
      </c>
      <c r="AS38" t="s">
        <v>982</v>
      </c>
      <c r="AT38" t="s">
        <v>982</v>
      </c>
      <c r="AU38" t="s">
        <v>982</v>
      </c>
      <c r="AV38" t="s">
        <v>980</v>
      </c>
      <c r="AW38" t="s">
        <v>982</v>
      </c>
      <c r="AX38" t="s">
        <v>982</v>
      </c>
      <c r="AY38" t="s">
        <v>982</v>
      </c>
      <c r="AZ38" t="s">
        <v>984</v>
      </c>
      <c r="BA38" t="s">
        <v>984</v>
      </c>
      <c r="BB38" t="s">
        <v>982</v>
      </c>
      <c r="BC38" t="s">
        <v>982</v>
      </c>
      <c r="BD38" t="s">
        <v>982</v>
      </c>
      <c r="BE38" t="s">
        <v>982</v>
      </c>
      <c r="BF38" t="s">
        <v>982</v>
      </c>
      <c r="BG38" t="s">
        <v>982</v>
      </c>
      <c r="BH38" t="s">
        <v>984</v>
      </c>
      <c r="BI38" t="s">
        <v>984</v>
      </c>
      <c r="BJ38" t="s">
        <v>984</v>
      </c>
      <c r="BK38" t="s">
        <v>982</v>
      </c>
      <c r="BL38" t="s">
        <v>982</v>
      </c>
      <c r="BM38" t="s">
        <v>984</v>
      </c>
      <c r="BN38" t="s">
        <v>982</v>
      </c>
      <c r="BO38" t="s">
        <v>1062</v>
      </c>
    </row>
    <row r="39" spans="1:67" x14ac:dyDescent="0.3">
      <c r="A39" t="s">
        <v>293</v>
      </c>
      <c r="B39" t="s">
        <v>294</v>
      </c>
      <c r="M39" t="s">
        <v>933</v>
      </c>
      <c r="N39" t="s">
        <v>933</v>
      </c>
      <c r="O39" t="s">
        <v>933</v>
      </c>
      <c r="P39" t="s">
        <v>933</v>
      </c>
      <c r="Q39" t="s">
        <v>1062</v>
      </c>
      <c r="R39" t="s">
        <v>1062</v>
      </c>
      <c r="S39" t="s">
        <v>1062</v>
      </c>
      <c r="T39" t="s">
        <v>1062</v>
      </c>
      <c r="U39" t="s">
        <v>933</v>
      </c>
      <c r="W39" s="160"/>
      <c r="X39" t="s">
        <v>960</v>
      </c>
      <c r="Y39" t="s">
        <v>960</v>
      </c>
      <c r="Z39" t="s">
        <v>962</v>
      </c>
      <c r="AA39" t="s">
        <v>964</v>
      </c>
      <c r="AN39" t="s">
        <v>982</v>
      </c>
      <c r="AO39" t="s">
        <v>982</v>
      </c>
      <c r="AP39" t="s">
        <v>982</v>
      </c>
      <c r="AQ39" t="s">
        <v>982</v>
      </c>
      <c r="AR39" t="s">
        <v>982</v>
      </c>
      <c r="AS39" t="s">
        <v>980</v>
      </c>
      <c r="AT39" t="s">
        <v>982</v>
      </c>
      <c r="AU39" t="s">
        <v>980</v>
      </c>
      <c r="AV39" t="s">
        <v>980</v>
      </c>
      <c r="AW39" t="s">
        <v>982</v>
      </c>
      <c r="AX39" t="s">
        <v>982</v>
      </c>
      <c r="AY39" t="s">
        <v>982</v>
      </c>
      <c r="AZ39" t="s">
        <v>982</v>
      </c>
      <c r="BA39" t="s">
        <v>982</v>
      </c>
      <c r="BB39" t="s">
        <v>982</v>
      </c>
      <c r="BC39" t="s">
        <v>982</v>
      </c>
      <c r="BD39" t="s">
        <v>980</v>
      </c>
      <c r="BE39" t="s">
        <v>980</v>
      </c>
      <c r="BF39" t="s">
        <v>982</v>
      </c>
      <c r="BG39" t="s">
        <v>982</v>
      </c>
      <c r="BH39" t="s">
        <v>982</v>
      </c>
      <c r="BI39" t="s">
        <v>982</v>
      </c>
      <c r="BJ39" t="s">
        <v>982</v>
      </c>
      <c r="BK39" t="s">
        <v>982</v>
      </c>
      <c r="BL39" t="s">
        <v>982</v>
      </c>
      <c r="BM39" t="s">
        <v>980</v>
      </c>
      <c r="BN39" t="s">
        <v>980</v>
      </c>
      <c r="BO39" t="s">
        <v>1062</v>
      </c>
    </row>
    <row r="40" spans="1:67" x14ac:dyDescent="0.3">
      <c r="A40" t="s">
        <v>297</v>
      </c>
      <c r="B40" t="s">
        <v>298</v>
      </c>
      <c r="M40" t="s">
        <v>933</v>
      </c>
      <c r="N40" t="s">
        <v>933</v>
      </c>
      <c r="O40" t="s">
        <v>933</v>
      </c>
      <c r="P40" t="s">
        <v>933</v>
      </c>
      <c r="Q40" t="s">
        <v>1062</v>
      </c>
      <c r="R40" t="s">
        <v>1062</v>
      </c>
      <c r="S40" t="s">
        <v>1062</v>
      </c>
      <c r="T40" t="s">
        <v>1062</v>
      </c>
      <c r="U40" t="s">
        <v>933</v>
      </c>
      <c r="W40" s="160"/>
      <c r="X40" t="s">
        <v>962</v>
      </c>
      <c r="Y40" t="s">
        <v>960</v>
      </c>
      <c r="Z40" t="s">
        <v>962</v>
      </c>
      <c r="AA40" t="s">
        <v>962</v>
      </c>
      <c r="AN40" t="s">
        <v>982</v>
      </c>
      <c r="AO40" t="s">
        <v>982</v>
      </c>
      <c r="AP40" t="s">
        <v>984</v>
      </c>
      <c r="AQ40" t="s">
        <v>980</v>
      </c>
      <c r="AR40" t="s">
        <v>982</v>
      </c>
      <c r="AS40" t="s">
        <v>980</v>
      </c>
      <c r="AT40" t="s">
        <v>982</v>
      </c>
      <c r="AU40" t="s">
        <v>982</v>
      </c>
      <c r="AV40" t="s">
        <v>980</v>
      </c>
      <c r="AW40" t="s">
        <v>982</v>
      </c>
      <c r="AX40" t="s">
        <v>982</v>
      </c>
      <c r="AY40" t="s">
        <v>984</v>
      </c>
      <c r="AZ40" t="s">
        <v>980</v>
      </c>
      <c r="BA40" t="s">
        <v>982</v>
      </c>
      <c r="BB40" t="s">
        <v>980</v>
      </c>
      <c r="BC40" t="s">
        <v>982</v>
      </c>
      <c r="BD40" t="s">
        <v>982</v>
      </c>
      <c r="BE40" t="s">
        <v>982</v>
      </c>
      <c r="BF40" t="s">
        <v>982</v>
      </c>
      <c r="BG40" t="s">
        <v>982</v>
      </c>
      <c r="BH40" t="s">
        <v>984</v>
      </c>
      <c r="BI40" t="s">
        <v>982</v>
      </c>
      <c r="BJ40" t="s">
        <v>982</v>
      </c>
      <c r="BK40" t="s">
        <v>982</v>
      </c>
      <c r="BL40" t="s">
        <v>982</v>
      </c>
      <c r="BM40" t="s">
        <v>982</v>
      </c>
      <c r="BN40" t="s">
        <v>982</v>
      </c>
      <c r="BO40" t="s">
        <v>1062</v>
      </c>
    </row>
    <row r="41" spans="1:67" x14ac:dyDescent="0.3">
      <c r="A41" t="s">
        <v>301</v>
      </c>
      <c r="B41" t="s">
        <v>302</v>
      </c>
      <c r="M41" t="s">
        <v>933</v>
      </c>
      <c r="N41" t="s">
        <v>933</v>
      </c>
      <c r="O41" t="s">
        <v>933</v>
      </c>
      <c r="P41" t="s">
        <v>933</v>
      </c>
      <c r="Q41" t="s">
        <v>1062</v>
      </c>
      <c r="R41" t="s">
        <v>1062</v>
      </c>
      <c r="S41" t="s">
        <v>1062</v>
      </c>
      <c r="T41" t="s">
        <v>1062</v>
      </c>
      <c r="U41" t="s">
        <v>933</v>
      </c>
      <c r="W41" s="160"/>
      <c r="X41" t="s">
        <v>960</v>
      </c>
      <c r="Y41" t="s">
        <v>960</v>
      </c>
      <c r="Z41" t="s">
        <v>962</v>
      </c>
      <c r="AA41" t="s">
        <v>960</v>
      </c>
      <c r="AN41" t="s">
        <v>982</v>
      </c>
      <c r="AO41" t="s">
        <v>980</v>
      </c>
      <c r="AP41" t="s">
        <v>982</v>
      </c>
      <c r="AQ41" t="s">
        <v>982</v>
      </c>
      <c r="AR41" t="s">
        <v>980</v>
      </c>
      <c r="AS41" t="s">
        <v>982</v>
      </c>
      <c r="AT41" t="s">
        <v>982</v>
      </c>
      <c r="AU41" t="s">
        <v>982</v>
      </c>
      <c r="AV41" t="s">
        <v>982</v>
      </c>
      <c r="AW41" t="s">
        <v>982</v>
      </c>
      <c r="AX41" t="s">
        <v>982</v>
      </c>
      <c r="AY41" t="s">
        <v>982</v>
      </c>
      <c r="AZ41" t="s">
        <v>982</v>
      </c>
      <c r="BA41" t="s">
        <v>980</v>
      </c>
      <c r="BB41" t="s">
        <v>982</v>
      </c>
      <c r="BC41" t="s">
        <v>982</v>
      </c>
      <c r="BD41" t="s">
        <v>982</v>
      </c>
      <c r="BE41" t="s">
        <v>984</v>
      </c>
      <c r="BF41" t="s">
        <v>984</v>
      </c>
      <c r="BG41" t="s">
        <v>982</v>
      </c>
      <c r="BH41" t="s">
        <v>984</v>
      </c>
      <c r="BI41" t="s">
        <v>984</v>
      </c>
      <c r="BJ41" t="s">
        <v>982</v>
      </c>
      <c r="BK41" t="s">
        <v>982</v>
      </c>
      <c r="BL41" t="s">
        <v>984</v>
      </c>
      <c r="BM41" t="s">
        <v>984</v>
      </c>
      <c r="BN41" t="s">
        <v>984</v>
      </c>
      <c r="BO41" t="s">
        <v>1062</v>
      </c>
    </row>
    <row r="42" spans="1:67" x14ac:dyDescent="0.3">
      <c r="A42" t="s">
        <v>305</v>
      </c>
      <c r="B42" t="s">
        <v>306</v>
      </c>
      <c r="M42" t="s">
        <v>933</v>
      </c>
      <c r="N42" t="s">
        <v>933</v>
      </c>
      <c r="O42" t="s">
        <v>933</v>
      </c>
      <c r="P42" t="s">
        <v>933</v>
      </c>
      <c r="Q42" t="s">
        <v>1062</v>
      </c>
      <c r="R42" t="s">
        <v>1062</v>
      </c>
      <c r="S42" t="s">
        <v>1062</v>
      </c>
      <c r="T42" t="s">
        <v>1062</v>
      </c>
      <c r="U42" t="s">
        <v>933</v>
      </c>
      <c r="W42" s="160"/>
      <c r="X42" t="s">
        <v>962</v>
      </c>
      <c r="Y42" t="s">
        <v>960</v>
      </c>
      <c r="Z42" t="s">
        <v>962</v>
      </c>
      <c r="AA42" t="s">
        <v>960</v>
      </c>
      <c r="AN42" t="s">
        <v>982</v>
      </c>
      <c r="AO42" t="s">
        <v>980</v>
      </c>
      <c r="AP42" t="s">
        <v>982</v>
      </c>
      <c r="AQ42" t="s">
        <v>982</v>
      </c>
      <c r="AR42" t="s">
        <v>980</v>
      </c>
      <c r="AS42" t="s">
        <v>982</v>
      </c>
      <c r="AT42" t="s">
        <v>982</v>
      </c>
      <c r="AU42" t="s">
        <v>982</v>
      </c>
      <c r="AV42" t="s">
        <v>982</v>
      </c>
      <c r="AW42" t="s">
        <v>982</v>
      </c>
      <c r="AX42" t="s">
        <v>982</v>
      </c>
      <c r="AY42" t="s">
        <v>982</v>
      </c>
      <c r="AZ42" t="s">
        <v>982</v>
      </c>
      <c r="BA42" t="s">
        <v>980</v>
      </c>
      <c r="BB42" t="s">
        <v>982</v>
      </c>
      <c r="BC42" t="s">
        <v>982</v>
      </c>
      <c r="BD42" t="s">
        <v>982</v>
      </c>
      <c r="BE42" t="s">
        <v>984</v>
      </c>
      <c r="BF42" t="s">
        <v>984</v>
      </c>
      <c r="BG42" t="s">
        <v>982</v>
      </c>
      <c r="BH42" t="s">
        <v>984</v>
      </c>
      <c r="BI42" t="s">
        <v>984</v>
      </c>
      <c r="BJ42" t="s">
        <v>982</v>
      </c>
      <c r="BK42" t="s">
        <v>982</v>
      </c>
      <c r="BL42" t="s">
        <v>984</v>
      </c>
      <c r="BM42" t="s">
        <v>984</v>
      </c>
      <c r="BN42" t="s">
        <v>984</v>
      </c>
      <c r="BO42" t="s">
        <v>1062</v>
      </c>
    </row>
    <row r="43" spans="1:67" x14ac:dyDescent="0.3">
      <c r="A43" t="s">
        <v>307</v>
      </c>
      <c r="B43" t="s">
        <v>308</v>
      </c>
      <c r="M43" t="s">
        <v>933</v>
      </c>
      <c r="N43" t="s">
        <v>933</v>
      </c>
      <c r="O43" t="s">
        <v>933</v>
      </c>
      <c r="P43" t="s">
        <v>933</v>
      </c>
      <c r="Q43" t="s">
        <v>1062</v>
      </c>
      <c r="R43" t="s">
        <v>1062</v>
      </c>
      <c r="S43" t="s">
        <v>1062</v>
      </c>
      <c r="T43" t="s">
        <v>1062</v>
      </c>
      <c r="U43" t="s">
        <v>933</v>
      </c>
      <c r="W43" s="160"/>
      <c r="X43" t="s">
        <v>960</v>
      </c>
      <c r="Y43" t="s">
        <v>960</v>
      </c>
      <c r="Z43" t="s">
        <v>960</v>
      </c>
      <c r="AA43" t="s">
        <v>962</v>
      </c>
      <c r="AN43" t="s">
        <v>984</v>
      </c>
      <c r="AO43" t="s">
        <v>984</v>
      </c>
      <c r="AP43" t="s">
        <v>986</v>
      </c>
      <c r="AQ43" t="s">
        <v>982</v>
      </c>
      <c r="AR43" t="s">
        <v>982</v>
      </c>
      <c r="AS43" t="s">
        <v>982</v>
      </c>
      <c r="AT43" t="s">
        <v>984</v>
      </c>
      <c r="AU43" t="s">
        <v>982</v>
      </c>
      <c r="AV43" t="s">
        <v>984</v>
      </c>
      <c r="AW43" t="s">
        <v>984</v>
      </c>
      <c r="AX43" t="s">
        <v>984</v>
      </c>
      <c r="AY43" t="s">
        <v>986</v>
      </c>
      <c r="AZ43" t="s">
        <v>984</v>
      </c>
      <c r="BA43" t="s">
        <v>984</v>
      </c>
      <c r="BB43" t="s">
        <v>982</v>
      </c>
      <c r="BC43" t="s">
        <v>984</v>
      </c>
      <c r="BD43" t="s">
        <v>982</v>
      </c>
      <c r="BE43" t="s">
        <v>984</v>
      </c>
      <c r="BF43" t="s">
        <v>986</v>
      </c>
      <c r="BG43" t="s">
        <v>986</v>
      </c>
      <c r="BH43" t="s">
        <v>986</v>
      </c>
      <c r="BI43" t="s">
        <v>986</v>
      </c>
      <c r="BJ43" t="s">
        <v>984</v>
      </c>
      <c r="BK43" t="s">
        <v>982</v>
      </c>
      <c r="BL43" t="s">
        <v>986</v>
      </c>
      <c r="BM43" t="s">
        <v>984</v>
      </c>
      <c r="BN43" t="s">
        <v>986</v>
      </c>
      <c r="BO43" t="s">
        <v>1062</v>
      </c>
    </row>
    <row r="44" spans="1:67" x14ac:dyDescent="0.3">
      <c r="A44" t="s">
        <v>309</v>
      </c>
      <c r="B44" t="s">
        <v>310</v>
      </c>
      <c r="M44" t="s">
        <v>933</v>
      </c>
      <c r="N44" t="s">
        <v>933</v>
      </c>
      <c r="O44" t="s">
        <v>933</v>
      </c>
      <c r="P44" t="s">
        <v>933</v>
      </c>
      <c r="Q44" t="s">
        <v>1062</v>
      </c>
      <c r="R44" t="s">
        <v>1062</v>
      </c>
      <c r="S44" t="s">
        <v>1062</v>
      </c>
      <c r="T44" t="s">
        <v>1062</v>
      </c>
      <c r="U44" t="s">
        <v>933</v>
      </c>
      <c r="W44" s="160"/>
      <c r="X44" t="s">
        <v>960</v>
      </c>
      <c r="Y44" t="s">
        <v>960</v>
      </c>
      <c r="Z44" t="s">
        <v>960</v>
      </c>
      <c r="AA44" t="s">
        <v>960</v>
      </c>
      <c r="AN44" t="s">
        <v>982</v>
      </c>
      <c r="AO44" t="s">
        <v>982</v>
      </c>
      <c r="AP44" t="s">
        <v>982</v>
      </c>
      <c r="AQ44" t="s">
        <v>982</v>
      </c>
      <c r="AR44" t="s">
        <v>982</v>
      </c>
      <c r="AS44" t="s">
        <v>980</v>
      </c>
      <c r="AT44" t="s">
        <v>982</v>
      </c>
      <c r="AU44" t="s">
        <v>982</v>
      </c>
      <c r="AV44" t="s">
        <v>980</v>
      </c>
      <c r="AW44" t="s">
        <v>984</v>
      </c>
      <c r="AX44" t="s">
        <v>984</v>
      </c>
      <c r="AY44" t="s">
        <v>982</v>
      </c>
      <c r="AZ44" t="s">
        <v>982</v>
      </c>
      <c r="BA44" t="s">
        <v>982</v>
      </c>
      <c r="BB44" t="s">
        <v>982</v>
      </c>
      <c r="BC44" t="s">
        <v>982</v>
      </c>
      <c r="BD44" t="s">
        <v>982</v>
      </c>
      <c r="BE44" t="s">
        <v>980</v>
      </c>
      <c r="BF44" t="s">
        <v>984</v>
      </c>
      <c r="BG44" t="s">
        <v>984</v>
      </c>
      <c r="BH44" t="s">
        <v>984</v>
      </c>
      <c r="BI44" t="s">
        <v>982</v>
      </c>
      <c r="BJ44" t="s">
        <v>982</v>
      </c>
      <c r="BK44" t="s">
        <v>982</v>
      </c>
      <c r="BL44" t="s">
        <v>982</v>
      </c>
      <c r="BM44" t="s">
        <v>982</v>
      </c>
      <c r="BN44" t="s">
        <v>982</v>
      </c>
      <c r="BO44" t="s">
        <v>1062</v>
      </c>
    </row>
    <row r="45" spans="1:67" x14ac:dyDescent="0.3">
      <c r="A45" t="s">
        <v>311</v>
      </c>
      <c r="B45" t="s">
        <v>312</v>
      </c>
      <c r="M45" t="s">
        <v>933</v>
      </c>
      <c r="N45" t="s">
        <v>933</v>
      </c>
      <c r="O45" t="s">
        <v>933</v>
      </c>
      <c r="P45" t="s">
        <v>933</v>
      </c>
      <c r="Q45" t="s">
        <v>1062</v>
      </c>
      <c r="R45" t="s">
        <v>1062</v>
      </c>
      <c r="S45" t="s">
        <v>1062</v>
      </c>
      <c r="T45" t="s">
        <v>1062</v>
      </c>
      <c r="U45" t="s">
        <v>933</v>
      </c>
      <c r="W45" s="160"/>
      <c r="X45" t="s">
        <v>962</v>
      </c>
      <c r="Y45" t="s">
        <v>962</v>
      </c>
      <c r="Z45" t="s">
        <v>960</v>
      </c>
      <c r="AA45" t="s">
        <v>962</v>
      </c>
      <c r="AN45" t="s">
        <v>982</v>
      </c>
      <c r="AO45" t="s">
        <v>982</v>
      </c>
      <c r="AP45" t="s">
        <v>982</v>
      </c>
      <c r="AQ45" t="s">
        <v>982</v>
      </c>
      <c r="AR45" t="s">
        <v>980</v>
      </c>
      <c r="AS45" t="s">
        <v>982</v>
      </c>
      <c r="AT45" t="s">
        <v>982</v>
      </c>
      <c r="AU45" t="s">
        <v>982</v>
      </c>
      <c r="AV45" t="s">
        <v>982</v>
      </c>
      <c r="AW45" t="s">
        <v>982</v>
      </c>
      <c r="AX45" t="s">
        <v>982</v>
      </c>
      <c r="AY45" t="s">
        <v>982</v>
      </c>
      <c r="AZ45" t="s">
        <v>982</v>
      </c>
      <c r="BA45" t="s">
        <v>980</v>
      </c>
      <c r="BB45" t="s">
        <v>982</v>
      </c>
      <c r="BC45" t="s">
        <v>982</v>
      </c>
      <c r="BD45" t="s">
        <v>982</v>
      </c>
      <c r="BE45" t="s">
        <v>982</v>
      </c>
      <c r="BF45" t="s">
        <v>982</v>
      </c>
      <c r="BG45" t="s">
        <v>982</v>
      </c>
      <c r="BH45" t="s">
        <v>982</v>
      </c>
      <c r="BI45" t="s">
        <v>982</v>
      </c>
      <c r="BJ45" t="s">
        <v>980</v>
      </c>
      <c r="BK45" t="s">
        <v>982</v>
      </c>
      <c r="BL45" t="s">
        <v>982</v>
      </c>
      <c r="BM45" t="s">
        <v>982</v>
      </c>
      <c r="BN45" t="s">
        <v>982</v>
      </c>
      <c r="BO45" t="s">
        <v>1062</v>
      </c>
    </row>
    <row r="46" spans="1:67" x14ac:dyDescent="0.3">
      <c r="A46" t="s">
        <v>313</v>
      </c>
      <c r="B46" t="s">
        <v>314</v>
      </c>
      <c r="M46" t="s">
        <v>933</v>
      </c>
      <c r="N46" t="s">
        <v>933</v>
      </c>
      <c r="O46" t="s">
        <v>933</v>
      </c>
      <c r="P46" t="s">
        <v>933</v>
      </c>
      <c r="Q46" t="s">
        <v>1062</v>
      </c>
      <c r="R46" t="s">
        <v>1062</v>
      </c>
      <c r="S46" t="s">
        <v>1062</v>
      </c>
      <c r="T46" t="s">
        <v>1062</v>
      </c>
      <c r="U46" t="s">
        <v>933</v>
      </c>
      <c r="W46" s="160"/>
      <c r="X46" t="s">
        <v>960</v>
      </c>
      <c r="Y46" t="s">
        <v>960</v>
      </c>
      <c r="Z46" t="s">
        <v>960</v>
      </c>
      <c r="AA46" t="s">
        <v>960</v>
      </c>
      <c r="AN46" t="s">
        <v>984</v>
      </c>
      <c r="AO46" t="s">
        <v>982</v>
      </c>
      <c r="AP46" t="s">
        <v>984</v>
      </c>
      <c r="AQ46" t="s">
        <v>986</v>
      </c>
      <c r="AR46" t="s">
        <v>984</v>
      </c>
      <c r="AS46" t="s">
        <v>982</v>
      </c>
      <c r="AT46" t="s">
        <v>982</v>
      </c>
      <c r="AU46" t="s">
        <v>984</v>
      </c>
      <c r="AV46" t="s">
        <v>982</v>
      </c>
      <c r="AW46" t="s">
        <v>984</v>
      </c>
      <c r="AX46" t="s">
        <v>982</v>
      </c>
      <c r="AY46" t="s">
        <v>984</v>
      </c>
      <c r="AZ46" t="s">
        <v>986</v>
      </c>
      <c r="BA46" t="s">
        <v>984</v>
      </c>
      <c r="BB46" t="s">
        <v>984</v>
      </c>
      <c r="BC46" t="s">
        <v>982</v>
      </c>
      <c r="BD46" t="s">
        <v>984</v>
      </c>
      <c r="BE46" t="s">
        <v>982</v>
      </c>
      <c r="BF46" t="s">
        <v>984</v>
      </c>
      <c r="BG46" t="s">
        <v>982</v>
      </c>
      <c r="BH46" t="s">
        <v>984</v>
      </c>
      <c r="BI46" t="s">
        <v>986</v>
      </c>
      <c r="BJ46" t="s">
        <v>984</v>
      </c>
      <c r="BK46" t="s">
        <v>984</v>
      </c>
      <c r="BL46" t="s">
        <v>984</v>
      </c>
      <c r="BM46" t="s">
        <v>984</v>
      </c>
      <c r="BN46" t="s">
        <v>982</v>
      </c>
      <c r="BO46" t="s">
        <v>1062</v>
      </c>
    </row>
    <row r="47" spans="1:67" x14ac:dyDescent="0.3">
      <c r="A47" t="s">
        <v>317</v>
      </c>
      <c r="B47" t="s">
        <v>318</v>
      </c>
      <c r="M47" t="s">
        <v>933</v>
      </c>
      <c r="N47" t="s">
        <v>933</v>
      </c>
      <c r="O47" t="s">
        <v>933</v>
      </c>
      <c r="P47" t="s">
        <v>933</v>
      </c>
      <c r="Q47" t="s">
        <v>1062</v>
      </c>
      <c r="R47" t="s">
        <v>1062</v>
      </c>
      <c r="S47" t="s">
        <v>1062</v>
      </c>
      <c r="T47" t="s">
        <v>1062</v>
      </c>
      <c r="U47" t="s">
        <v>933</v>
      </c>
      <c r="W47" s="160"/>
      <c r="X47" t="s">
        <v>960</v>
      </c>
      <c r="Y47" t="s">
        <v>960</v>
      </c>
      <c r="Z47" t="s">
        <v>964</v>
      </c>
      <c r="AA47" t="s">
        <v>960</v>
      </c>
      <c r="AN47" t="s">
        <v>982</v>
      </c>
      <c r="AO47" t="s">
        <v>982</v>
      </c>
      <c r="AP47" t="s">
        <v>982</v>
      </c>
      <c r="AQ47" t="s">
        <v>982</v>
      </c>
      <c r="AR47" t="s">
        <v>982</v>
      </c>
      <c r="AS47" t="s">
        <v>982</v>
      </c>
      <c r="AT47" t="s">
        <v>982</v>
      </c>
      <c r="AU47" t="s">
        <v>982</v>
      </c>
      <c r="AV47" t="s">
        <v>980</v>
      </c>
      <c r="AW47" t="s">
        <v>982</v>
      </c>
      <c r="AX47" t="s">
        <v>984</v>
      </c>
      <c r="AY47" t="s">
        <v>984</v>
      </c>
      <c r="AZ47" t="s">
        <v>984</v>
      </c>
      <c r="BA47" t="s">
        <v>982</v>
      </c>
      <c r="BB47" t="s">
        <v>982</v>
      </c>
      <c r="BC47" t="s">
        <v>982</v>
      </c>
      <c r="BD47" t="s">
        <v>984</v>
      </c>
      <c r="BE47" t="s">
        <v>980</v>
      </c>
      <c r="BF47" t="s">
        <v>984</v>
      </c>
      <c r="BG47" t="s">
        <v>984</v>
      </c>
      <c r="BH47" t="s">
        <v>984</v>
      </c>
      <c r="BI47" t="s">
        <v>984</v>
      </c>
      <c r="BJ47" t="s">
        <v>984</v>
      </c>
      <c r="BK47" t="s">
        <v>982</v>
      </c>
      <c r="BL47" t="s">
        <v>982</v>
      </c>
      <c r="BM47" t="s">
        <v>984</v>
      </c>
      <c r="BN47" t="s">
        <v>980</v>
      </c>
      <c r="BO47" t="s">
        <v>1062</v>
      </c>
    </row>
    <row r="48" spans="1:67" x14ac:dyDescent="0.3">
      <c r="A48" t="s">
        <v>321</v>
      </c>
      <c r="B48" t="s">
        <v>322</v>
      </c>
      <c r="M48" t="s">
        <v>933</v>
      </c>
      <c r="N48" t="s">
        <v>933</v>
      </c>
      <c r="O48" t="s">
        <v>933</v>
      </c>
      <c r="P48" t="s">
        <v>933</v>
      </c>
      <c r="Q48" t="s">
        <v>1062</v>
      </c>
      <c r="R48" t="s">
        <v>1062</v>
      </c>
      <c r="S48" t="s">
        <v>1062</v>
      </c>
      <c r="T48" t="s">
        <v>1062</v>
      </c>
      <c r="U48" t="s">
        <v>933</v>
      </c>
      <c r="W48" s="160"/>
      <c r="X48" t="s">
        <v>962</v>
      </c>
      <c r="Y48" t="s">
        <v>960</v>
      </c>
      <c r="Z48" t="s">
        <v>960</v>
      </c>
      <c r="AA48" t="s">
        <v>960</v>
      </c>
      <c r="AN48" t="s">
        <v>980</v>
      </c>
      <c r="AO48" t="s">
        <v>982</v>
      </c>
      <c r="AP48" t="s">
        <v>982</v>
      </c>
      <c r="AQ48" t="s">
        <v>980</v>
      </c>
      <c r="AR48" t="s">
        <v>982</v>
      </c>
      <c r="AS48" t="s">
        <v>980</v>
      </c>
      <c r="AT48" t="s">
        <v>982</v>
      </c>
      <c r="AU48" t="s">
        <v>982</v>
      </c>
      <c r="AV48" t="s">
        <v>980</v>
      </c>
      <c r="AW48" t="s">
        <v>980</v>
      </c>
      <c r="AX48" t="s">
        <v>982</v>
      </c>
      <c r="AY48" t="s">
        <v>982</v>
      </c>
      <c r="AZ48" t="s">
        <v>980</v>
      </c>
      <c r="BA48" t="s">
        <v>982</v>
      </c>
      <c r="BB48" t="s">
        <v>980</v>
      </c>
      <c r="BC48" t="s">
        <v>982</v>
      </c>
      <c r="BD48" t="s">
        <v>982</v>
      </c>
      <c r="BE48" t="s">
        <v>980</v>
      </c>
      <c r="BF48" t="s">
        <v>982</v>
      </c>
      <c r="BG48" t="s">
        <v>982</v>
      </c>
      <c r="BH48" t="s">
        <v>982</v>
      </c>
      <c r="BI48" t="s">
        <v>982</v>
      </c>
      <c r="BJ48" t="s">
        <v>982</v>
      </c>
      <c r="BK48" t="s">
        <v>980</v>
      </c>
      <c r="BL48" t="s">
        <v>982</v>
      </c>
      <c r="BM48" t="s">
        <v>982</v>
      </c>
      <c r="BN48" t="s">
        <v>982</v>
      </c>
      <c r="BO48" t="s">
        <v>1062</v>
      </c>
    </row>
    <row r="49" spans="1:67" x14ac:dyDescent="0.3">
      <c r="A49" t="s">
        <v>323</v>
      </c>
      <c r="B49" t="s">
        <v>324</v>
      </c>
      <c r="M49" t="s">
        <v>933</v>
      </c>
      <c r="N49" t="s">
        <v>933</v>
      </c>
      <c r="O49" t="s">
        <v>933</v>
      </c>
      <c r="P49" t="s">
        <v>933</v>
      </c>
      <c r="Q49" t="s">
        <v>1062</v>
      </c>
      <c r="R49" t="s">
        <v>1062</v>
      </c>
      <c r="S49" t="s">
        <v>1062</v>
      </c>
      <c r="T49" t="s">
        <v>1062</v>
      </c>
      <c r="U49" t="s">
        <v>935</v>
      </c>
      <c r="W49" s="160"/>
      <c r="X49" t="s">
        <v>964</v>
      </c>
      <c r="Y49" t="s">
        <v>960</v>
      </c>
      <c r="Z49" t="s">
        <v>960</v>
      </c>
      <c r="AA49" t="s">
        <v>960</v>
      </c>
      <c r="AN49" t="s">
        <v>982</v>
      </c>
      <c r="AO49" t="s">
        <v>982</v>
      </c>
      <c r="AP49" t="s">
        <v>982</v>
      </c>
      <c r="AQ49" t="s">
        <v>980</v>
      </c>
      <c r="AR49" t="s">
        <v>982</v>
      </c>
      <c r="AS49" t="s">
        <v>982</v>
      </c>
      <c r="AT49" t="s">
        <v>982</v>
      </c>
      <c r="AU49" t="s">
        <v>982</v>
      </c>
      <c r="AV49" t="s">
        <v>978</v>
      </c>
      <c r="AW49" t="s">
        <v>982</v>
      </c>
      <c r="AX49" t="s">
        <v>982</v>
      </c>
      <c r="AY49" t="s">
        <v>982</v>
      </c>
      <c r="AZ49" t="s">
        <v>982</v>
      </c>
      <c r="BA49" t="s">
        <v>982</v>
      </c>
      <c r="BB49" t="s">
        <v>982</v>
      </c>
      <c r="BC49" t="s">
        <v>982</v>
      </c>
      <c r="BD49" t="s">
        <v>982</v>
      </c>
      <c r="BE49" t="s">
        <v>980</v>
      </c>
      <c r="BF49" t="s">
        <v>982</v>
      </c>
      <c r="BG49" t="s">
        <v>982</v>
      </c>
      <c r="BH49" t="s">
        <v>982</v>
      </c>
      <c r="BI49" t="s">
        <v>982</v>
      </c>
      <c r="BJ49" t="s">
        <v>982</v>
      </c>
      <c r="BK49" t="s">
        <v>982</v>
      </c>
      <c r="BL49" t="s">
        <v>982</v>
      </c>
      <c r="BM49" t="s">
        <v>982</v>
      </c>
      <c r="BN49" t="s">
        <v>980</v>
      </c>
      <c r="BO49" t="s">
        <v>1062</v>
      </c>
    </row>
    <row r="50" spans="1:67" x14ac:dyDescent="0.3">
      <c r="A50" t="s">
        <v>325</v>
      </c>
      <c r="B50" t="s">
        <v>326</v>
      </c>
      <c r="M50" t="s">
        <v>933</v>
      </c>
      <c r="N50" t="s">
        <v>933</v>
      </c>
      <c r="O50" t="s">
        <v>933</v>
      </c>
      <c r="P50" t="s">
        <v>933</v>
      </c>
      <c r="Q50" t="s">
        <v>1062</v>
      </c>
      <c r="R50" t="s">
        <v>1062</v>
      </c>
      <c r="S50" t="s">
        <v>1062</v>
      </c>
      <c r="T50" t="s">
        <v>1062</v>
      </c>
      <c r="U50" t="s">
        <v>933</v>
      </c>
      <c r="W50" s="160"/>
      <c r="X50" t="s">
        <v>960</v>
      </c>
      <c r="Y50" t="s">
        <v>960</v>
      </c>
      <c r="Z50" t="s">
        <v>960</v>
      </c>
      <c r="AA50" t="s">
        <v>960</v>
      </c>
      <c r="AN50" t="s">
        <v>980</v>
      </c>
      <c r="AO50" t="s">
        <v>982</v>
      </c>
      <c r="AP50" t="s">
        <v>980</v>
      </c>
      <c r="AQ50" t="s">
        <v>982</v>
      </c>
      <c r="AR50" t="s">
        <v>980</v>
      </c>
      <c r="AS50" t="s">
        <v>980</v>
      </c>
      <c r="AT50" t="s">
        <v>982</v>
      </c>
      <c r="AU50" t="s">
        <v>984</v>
      </c>
      <c r="AV50" t="s">
        <v>980</v>
      </c>
      <c r="AW50" t="s">
        <v>980</v>
      </c>
      <c r="AX50" t="s">
        <v>982</v>
      </c>
      <c r="AY50" t="s">
        <v>980</v>
      </c>
      <c r="AZ50" t="s">
        <v>982</v>
      </c>
      <c r="BA50" t="s">
        <v>980</v>
      </c>
      <c r="BB50" t="s">
        <v>982</v>
      </c>
      <c r="BC50" t="s">
        <v>982</v>
      </c>
      <c r="BD50" t="s">
        <v>984</v>
      </c>
      <c r="BE50" t="s">
        <v>980</v>
      </c>
      <c r="BF50" t="s">
        <v>982</v>
      </c>
      <c r="BG50" t="s">
        <v>982</v>
      </c>
      <c r="BH50" t="s">
        <v>982</v>
      </c>
      <c r="BI50" t="s">
        <v>982</v>
      </c>
      <c r="BJ50" t="s">
        <v>982</v>
      </c>
      <c r="BK50" t="s">
        <v>982</v>
      </c>
      <c r="BL50" t="s">
        <v>982</v>
      </c>
      <c r="BM50" t="s">
        <v>984</v>
      </c>
      <c r="BN50" t="s">
        <v>982</v>
      </c>
      <c r="BO50" t="s">
        <v>1062</v>
      </c>
    </row>
    <row r="51" spans="1:67" x14ac:dyDescent="0.3">
      <c r="A51" t="s">
        <v>329</v>
      </c>
      <c r="B51" t="s">
        <v>330</v>
      </c>
      <c r="M51" t="s">
        <v>933</v>
      </c>
      <c r="N51" t="s">
        <v>933</v>
      </c>
      <c r="O51" t="s">
        <v>933</v>
      </c>
      <c r="P51" t="s">
        <v>933</v>
      </c>
      <c r="Q51" t="s">
        <v>1062</v>
      </c>
      <c r="R51" t="s">
        <v>1062</v>
      </c>
      <c r="S51" t="s">
        <v>1062</v>
      </c>
      <c r="T51" t="s">
        <v>1062</v>
      </c>
      <c r="U51" t="s">
        <v>933</v>
      </c>
      <c r="W51" s="160"/>
      <c r="X51" t="s">
        <v>964</v>
      </c>
      <c r="Y51" t="s">
        <v>960</v>
      </c>
      <c r="Z51" t="s">
        <v>960</v>
      </c>
      <c r="AA51" t="s">
        <v>960</v>
      </c>
      <c r="AN51" t="s">
        <v>982</v>
      </c>
      <c r="AO51" t="s">
        <v>982</v>
      </c>
      <c r="AP51" t="s">
        <v>982</v>
      </c>
      <c r="AQ51" t="s">
        <v>982</v>
      </c>
      <c r="AR51" t="s">
        <v>982</v>
      </c>
      <c r="AS51" t="s">
        <v>980</v>
      </c>
      <c r="AT51" t="s">
        <v>982</v>
      </c>
      <c r="AU51" t="s">
        <v>982</v>
      </c>
      <c r="AV51" t="s">
        <v>980</v>
      </c>
      <c r="AW51" t="s">
        <v>982</v>
      </c>
      <c r="AX51" t="s">
        <v>982</v>
      </c>
      <c r="AY51" t="s">
        <v>982</v>
      </c>
      <c r="AZ51" t="s">
        <v>982</v>
      </c>
      <c r="BA51" t="s">
        <v>982</v>
      </c>
      <c r="BB51" t="s">
        <v>982</v>
      </c>
      <c r="BC51" t="s">
        <v>982</v>
      </c>
      <c r="BD51" t="s">
        <v>982</v>
      </c>
      <c r="BE51" t="s">
        <v>982</v>
      </c>
      <c r="BF51" t="s">
        <v>982</v>
      </c>
      <c r="BG51" t="s">
        <v>982</v>
      </c>
      <c r="BH51" t="s">
        <v>984</v>
      </c>
      <c r="BI51" t="s">
        <v>982</v>
      </c>
      <c r="BJ51" t="s">
        <v>982</v>
      </c>
      <c r="BK51" t="s">
        <v>982</v>
      </c>
      <c r="BL51" t="s">
        <v>982</v>
      </c>
      <c r="BM51" t="s">
        <v>982</v>
      </c>
      <c r="BN51" t="s">
        <v>982</v>
      </c>
      <c r="BO51" t="s">
        <v>1062</v>
      </c>
    </row>
    <row r="52" spans="1:67" x14ac:dyDescent="0.3">
      <c r="A52" t="s">
        <v>332</v>
      </c>
      <c r="B52" t="s">
        <v>333</v>
      </c>
      <c r="M52" t="s">
        <v>933</v>
      </c>
      <c r="N52" t="s">
        <v>933</v>
      </c>
      <c r="O52" t="s">
        <v>933</v>
      </c>
      <c r="P52" t="s">
        <v>933</v>
      </c>
      <c r="Q52" t="s">
        <v>1062</v>
      </c>
      <c r="R52" t="s">
        <v>1062</v>
      </c>
      <c r="S52" t="s">
        <v>1062</v>
      </c>
      <c r="T52" t="s">
        <v>1062</v>
      </c>
      <c r="U52" t="s">
        <v>933</v>
      </c>
      <c r="W52" s="160"/>
      <c r="X52" t="s">
        <v>960</v>
      </c>
      <c r="Y52" t="s">
        <v>960</v>
      </c>
      <c r="Z52" t="s">
        <v>960</v>
      </c>
      <c r="AA52" t="s">
        <v>962</v>
      </c>
      <c r="AN52" t="s">
        <v>984</v>
      </c>
      <c r="AO52" t="s">
        <v>984</v>
      </c>
      <c r="AP52" t="s">
        <v>982</v>
      </c>
      <c r="AQ52" t="s">
        <v>980</v>
      </c>
      <c r="AR52" t="s">
        <v>980</v>
      </c>
      <c r="AS52" t="s">
        <v>982</v>
      </c>
      <c r="AT52" t="s">
        <v>984</v>
      </c>
      <c r="AU52" t="s">
        <v>986</v>
      </c>
      <c r="AV52" t="s">
        <v>986</v>
      </c>
      <c r="AW52" t="s">
        <v>984</v>
      </c>
      <c r="AX52" t="s">
        <v>984</v>
      </c>
      <c r="AY52" t="s">
        <v>982</v>
      </c>
      <c r="AZ52" t="s">
        <v>982</v>
      </c>
      <c r="BA52" t="s">
        <v>980</v>
      </c>
      <c r="BB52" t="s">
        <v>982</v>
      </c>
      <c r="BC52" t="s">
        <v>984</v>
      </c>
      <c r="BD52" t="s">
        <v>986</v>
      </c>
      <c r="BE52" t="s">
        <v>986</v>
      </c>
      <c r="BF52" t="s">
        <v>984</v>
      </c>
      <c r="BG52" t="s">
        <v>984</v>
      </c>
      <c r="BH52" t="s">
        <v>984</v>
      </c>
      <c r="BI52" t="s">
        <v>982</v>
      </c>
      <c r="BJ52" t="s">
        <v>982</v>
      </c>
      <c r="BK52" t="s">
        <v>982</v>
      </c>
      <c r="BL52" t="s">
        <v>984</v>
      </c>
      <c r="BM52" t="s">
        <v>986</v>
      </c>
      <c r="BN52" t="s">
        <v>986</v>
      </c>
      <c r="BO52" t="s">
        <v>1062</v>
      </c>
    </row>
    <row r="53" spans="1:67" x14ac:dyDescent="0.3">
      <c r="A53" t="s">
        <v>336</v>
      </c>
      <c r="B53" t="s">
        <v>337</v>
      </c>
      <c r="M53" t="s">
        <v>933</v>
      </c>
      <c r="N53" t="s">
        <v>933</v>
      </c>
      <c r="O53" t="s">
        <v>933</v>
      </c>
      <c r="P53" t="s">
        <v>933</v>
      </c>
      <c r="Q53" t="s">
        <v>1062</v>
      </c>
      <c r="R53" t="s">
        <v>1062</v>
      </c>
      <c r="S53" t="s">
        <v>1062</v>
      </c>
      <c r="T53" t="s">
        <v>1062</v>
      </c>
      <c r="U53" t="s">
        <v>933</v>
      </c>
      <c r="W53" s="160"/>
      <c r="X53" t="s">
        <v>960</v>
      </c>
      <c r="Y53" t="s">
        <v>960</v>
      </c>
      <c r="Z53" t="s">
        <v>964</v>
      </c>
      <c r="AA53" t="s">
        <v>964</v>
      </c>
      <c r="AN53" t="s">
        <v>982</v>
      </c>
      <c r="AO53" t="s">
        <v>982</v>
      </c>
      <c r="AP53" t="s">
        <v>982</v>
      </c>
      <c r="AQ53" t="s">
        <v>982</v>
      </c>
      <c r="AR53" t="s">
        <v>982</v>
      </c>
      <c r="AS53" t="s">
        <v>982</v>
      </c>
      <c r="AT53" t="s">
        <v>982</v>
      </c>
      <c r="AU53" t="s">
        <v>984</v>
      </c>
      <c r="AV53" t="s">
        <v>982</v>
      </c>
      <c r="AW53" t="s">
        <v>982</v>
      </c>
      <c r="AX53" t="s">
        <v>982</v>
      </c>
      <c r="AY53" t="s">
        <v>982</v>
      </c>
      <c r="AZ53" t="s">
        <v>982</v>
      </c>
      <c r="BA53" t="s">
        <v>982</v>
      </c>
      <c r="BB53" t="s">
        <v>982</v>
      </c>
      <c r="BC53" t="s">
        <v>982</v>
      </c>
      <c r="BD53" t="s">
        <v>984</v>
      </c>
      <c r="BE53" t="s">
        <v>982</v>
      </c>
      <c r="BF53" t="s">
        <v>982</v>
      </c>
      <c r="BG53" t="s">
        <v>982</v>
      </c>
      <c r="BH53" t="s">
        <v>982</v>
      </c>
      <c r="BI53" t="s">
        <v>982</v>
      </c>
      <c r="BJ53" t="s">
        <v>982</v>
      </c>
      <c r="BK53" t="s">
        <v>982</v>
      </c>
      <c r="BL53" t="s">
        <v>982</v>
      </c>
      <c r="BM53" t="s">
        <v>984</v>
      </c>
      <c r="BN53" t="s">
        <v>982</v>
      </c>
      <c r="BO53" t="s">
        <v>1062</v>
      </c>
    </row>
    <row r="54" spans="1:67" x14ac:dyDescent="0.3">
      <c r="A54" t="s">
        <v>338</v>
      </c>
      <c r="B54" t="s">
        <v>339</v>
      </c>
      <c r="M54" t="s">
        <v>933</v>
      </c>
      <c r="N54" t="s">
        <v>933</v>
      </c>
      <c r="O54" t="s">
        <v>933</v>
      </c>
      <c r="P54" t="s">
        <v>933</v>
      </c>
      <c r="Q54" t="s">
        <v>1062</v>
      </c>
      <c r="R54" t="s">
        <v>1062</v>
      </c>
      <c r="S54" t="s">
        <v>1062</v>
      </c>
      <c r="T54" t="s">
        <v>1062</v>
      </c>
      <c r="U54" t="s">
        <v>933</v>
      </c>
      <c r="W54" s="160"/>
      <c r="X54" t="s">
        <v>960</v>
      </c>
      <c r="Y54" t="s">
        <v>960</v>
      </c>
      <c r="Z54" t="s">
        <v>960</v>
      </c>
      <c r="AA54" t="s">
        <v>960</v>
      </c>
      <c r="AN54" t="s">
        <v>982</v>
      </c>
      <c r="AO54" t="s">
        <v>982</v>
      </c>
      <c r="AP54" t="s">
        <v>982</v>
      </c>
      <c r="AQ54" t="s">
        <v>982</v>
      </c>
      <c r="AR54" t="s">
        <v>982</v>
      </c>
      <c r="AS54" t="s">
        <v>982</v>
      </c>
      <c r="AT54" t="s">
        <v>982</v>
      </c>
      <c r="AU54" t="s">
        <v>982</v>
      </c>
      <c r="AV54" t="s">
        <v>982</v>
      </c>
      <c r="AW54" t="s">
        <v>982</v>
      </c>
      <c r="AX54" t="s">
        <v>982</v>
      </c>
      <c r="AY54" t="s">
        <v>982</v>
      </c>
      <c r="AZ54" t="s">
        <v>982</v>
      </c>
      <c r="BA54" t="s">
        <v>982</v>
      </c>
      <c r="BB54" t="s">
        <v>982</v>
      </c>
      <c r="BC54" t="s">
        <v>982</v>
      </c>
      <c r="BD54" t="s">
        <v>982</v>
      </c>
      <c r="BE54" t="s">
        <v>982</v>
      </c>
      <c r="BF54" t="s">
        <v>982</v>
      </c>
      <c r="BG54" t="s">
        <v>982</v>
      </c>
      <c r="BH54" t="s">
        <v>982</v>
      </c>
      <c r="BI54" t="s">
        <v>982</v>
      </c>
      <c r="BJ54" t="s">
        <v>982</v>
      </c>
      <c r="BK54" t="s">
        <v>982</v>
      </c>
      <c r="BL54" t="s">
        <v>982</v>
      </c>
      <c r="BM54" t="s">
        <v>984</v>
      </c>
      <c r="BN54" t="s">
        <v>982</v>
      </c>
      <c r="BO54" t="s">
        <v>1062</v>
      </c>
    </row>
    <row r="55" spans="1:67" x14ac:dyDescent="0.3">
      <c r="A55" t="s">
        <v>340</v>
      </c>
      <c r="B55" t="s">
        <v>341</v>
      </c>
      <c r="M55" t="s">
        <v>933</v>
      </c>
      <c r="N55" t="s">
        <v>933</v>
      </c>
      <c r="O55" t="s">
        <v>933</v>
      </c>
      <c r="P55" t="s">
        <v>933</v>
      </c>
      <c r="Q55" t="s">
        <v>1062</v>
      </c>
      <c r="R55" t="s">
        <v>1062</v>
      </c>
      <c r="S55" t="s">
        <v>1062</v>
      </c>
      <c r="T55" t="s">
        <v>1062</v>
      </c>
      <c r="U55" t="s">
        <v>933</v>
      </c>
      <c r="W55" s="160"/>
      <c r="X55" t="s">
        <v>962</v>
      </c>
      <c r="Y55" t="s">
        <v>962</v>
      </c>
      <c r="Z55" t="s">
        <v>960</v>
      </c>
      <c r="AA55" t="s">
        <v>960</v>
      </c>
      <c r="AN55" t="s">
        <v>984</v>
      </c>
      <c r="AO55" t="s">
        <v>982</v>
      </c>
      <c r="AP55" t="s">
        <v>984</v>
      </c>
      <c r="AQ55" t="s">
        <v>982</v>
      </c>
      <c r="AR55" t="s">
        <v>982</v>
      </c>
      <c r="AS55" t="s">
        <v>982</v>
      </c>
      <c r="AT55" t="s">
        <v>984</v>
      </c>
      <c r="AU55" t="s">
        <v>982</v>
      </c>
      <c r="AV55" t="s">
        <v>978</v>
      </c>
      <c r="AW55" t="s">
        <v>984</v>
      </c>
      <c r="AX55" t="s">
        <v>984</v>
      </c>
      <c r="AY55" t="s">
        <v>984</v>
      </c>
      <c r="AZ55" t="s">
        <v>982</v>
      </c>
      <c r="BA55" t="s">
        <v>982</v>
      </c>
      <c r="BB55" t="s">
        <v>982</v>
      </c>
      <c r="BC55" t="s">
        <v>984</v>
      </c>
      <c r="BD55" t="s">
        <v>982</v>
      </c>
      <c r="BE55" t="s">
        <v>978</v>
      </c>
      <c r="BF55" t="s">
        <v>984</v>
      </c>
      <c r="BG55" t="s">
        <v>982</v>
      </c>
      <c r="BH55" t="s">
        <v>986</v>
      </c>
      <c r="BI55" t="s">
        <v>982</v>
      </c>
      <c r="BJ55" t="s">
        <v>982</v>
      </c>
      <c r="BK55" t="s">
        <v>982</v>
      </c>
      <c r="BL55" t="s">
        <v>984</v>
      </c>
      <c r="BM55" t="s">
        <v>982</v>
      </c>
      <c r="BN55" t="s">
        <v>978</v>
      </c>
      <c r="BO55" t="s">
        <v>1062</v>
      </c>
    </row>
    <row r="56" spans="1:67" x14ac:dyDescent="0.3">
      <c r="A56" t="s">
        <v>344</v>
      </c>
      <c r="B56" t="s">
        <v>345</v>
      </c>
      <c r="M56" t="s">
        <v>933</v>
      </c>
      <c r="N56" t="s">
        <v>933</v>
      </c>
      <c r="O56" t="s">
        <v>933</v>
      </c>
      <c r="P56" t="s">
        <v>933</v>
      </c>
      <c r="Q56" t="s">
        <v>1062</v>
      </c>
      <c r="R56" t="s">
        <v>1062</v>
      </c>
      <c r="S56" t="s">
        <v>1062</v>
      </c>
      <c r="T56" t="s">
        <v>1062</v>
      </c>
      <c r="U56" t="s">
        <v>933</v>
      </c>
      <c r="W56" s="160"/>
      <c r="X56" t="s">
        <v>962</v>
      </c>
      <c r="Y56" t="s">
        <v>960</v>
      </c>
      <c r="Z56" t="s">
        <v>964</v>
      </c>
      <c r="AA56" t="s">
        <v>964</v>
      </c>
      <c r="AN56" t="s">
        <v>984</v>
      </c>
      <c r="AO56" t="s">
        <v>982</v>
      </c>
      <c r="AP56" t="s">
        <v>984</v>
      </c>
      <c r="AQ56" t="s">
        <v>982</v>
      </c>
      <c r="AR56" t="s">
        <v>984</v>
      </c>
      <c r="AS56" t="s">
        <v>980</v>
      </c>
      <c r="AT56" t="s">
        <v>984</v>
      </c>
      <c r="AU56" t="s">
        <v>982</v>
      </c>
      <c r="AV56" t="s">
        <v>982</v>
      </c>
      <c r="AW56" t="s">
        <v>984</v>
      </c>
      <c r="AX56" t="s">
        <v>982</v>
      </c>
      <c r="AY56" t="s">
        <v>984</v>
      </c>
      <c r="AZ56" t="s">
        <v>982</v>
      </c>
      <c r="BA56" t="s">
        <v>984</v>
      </c>
      <c r="BB56" t="s">
        <v>982</v>
      </c>
      <c r="BC56" t="s">
        <v>984</v>
      </c>
      <c r="BD56" t="s">
        <v>982</v>
      </c>
      <c r="BE56" t="s">
        <v>982</v>
      </c>
      <c r="BF56" t="s">
        <v>984</v>
      </c>
      <c r="BG56" t="s">
        <v>982</v>
      </c>
      <c r="BH56" t="s">
        <v>984</v>
      </c>
      <c r="BI56" t="s">
        <v>982</v>
      </c>
      <c r="BJ56" t="s">
        <v>984</v>
      </c>
      <c r="BK56" t="s">
        <v>982</v>
      </c>
      <c r="BL56" t="s">
        <v>984</v>
      </c>
      <c r="BM56" t="s">
        <v>982</v>
      </c>
      <c r="BN56" t="s">
        <v>982</v>
      </c>
      <c r="BO56" t="s">
        <v>1062</v>
      </c>
    </row>
    <row r="57" spans="1:67" x14ac:dyDescent="0.3">
      <c r="A57" t="s">
        <v>346</v>
      </c>
      <c r="B57" t="s">
        <v>347</v>
      </c>
      <c r="M57" t="s">
        <v>933</v>
      </c>
      <c r="N57" t="s">
        <v>933</v>
      </c>
      <c r="O57" t="s">
        <v>933</v>
      </c>
      <c r="P57" t="s">
        <v>933</v>
      </c>
      <c r="Q57" t="s">
        <v>1062</v>
      </c>
      <c r="R57" t="s">
        <v>1062</v>
      </c>
      <c r="S57" t="s">
        <v>1062</v>
      </c>
      <c r="T57" t="s">
        <v>1062</v>
      </c>
      <c r="U57" t="s">
        <v>933</v>
      </c>
      <c r="W57" s="160"/>
      <c r="X57" t="s">
        <v>962</v>
      </c>
      <c r="Y57" t="s">
        <v>960</v>
      </c>
      <c r="Z57" t="s">
        <v>964</v>
      </c>
      <c r="AA57" t="s">
        <v>962</v>
      </c>
      <c r="AN57" t="s">
        <v>982</v>
      </c>
      <c r="AO57" t="s">
        <v>982</v>
      </c>
      <c r="AP57" t="s">
        <v>982</v>
      </c>
      <c r="AQ57" t="s">
        <v>982</v>
      </c>
      <c r="AR57" t="s">
        <v>984</v>
      </c>
      <c r="AS57" t="s">
        <v>980</v>
      </c>
      <c r="AT57" t="s">
        <v>982</v>
      </c>
      <c r="AU57" t="s">
        <v>982</v>
      </c>
      <c r="AV57" t="s">
        <v>982</v>
      </c>
      <c r="AW57" t="s">
        <v>982</v>
      </c>
      <c r="AX57" t="s">
        <v>982</v>
      </c>
      <c r="AY57" t="s">
        <v>982</v>
      </c>
      <c r="AZ57" t="s">
        <v>982</v>
      </c>
      <c r="BA57" t="s">
        <v>984</v>
      </c>
      <c r="BB57" t="s">
        <v>982</v>
      </c>
      <c r="BC57" t="s">
        <v>982</v>
      </c>
      <c r="BD57" t="s">
        <v>982</v>
      </c>
      <c r="BE57" t="s">
        <v>982</v>
      </c>
      <c r="BF57" t="s">
        <v>982</v>
      </c>
      <c r="BG57" t="s">
        <v>982</v>
      </c>
      <c r="BH57" t="s">
        <v>982</v>
      </c>
      <c r="BI57" t="s">
        <v>982</v>
      </c>
      <c r="BJ57" t="s">
        <v>984</v>
      </c>
      <c r="BK57" t="s">
        <v>982</v>
      </c>
      <c r="BL57" t="s">
        <v>984</v>
      </c>
      <c r="BM57" t="s">
        <v>982</v>
      </c>
      <c r="BN57" t="s">
        <v>982</v>
      </c>
      <c r="BO57" t="s">
        <v>1062</v>
      </c>
    </row>
    <row r="58" spans="1:67" x14ac:dyDescent="0.3">
      <c r="A58" t="s">
        <v>348</v>
      </c>
      <c r="B58" t="s">
        <v>349</v>
      </c>
      <c r="M58" t="s">
        <v>933</v>
      </c>
      <c r="N58" t="s">
        <v>933</v>
      </c>
      <c r="O58" t="s">
        <v>933</v>
      </c>
      <c r="P58" t="s">
        <v>933</v>
      </c>
      <c r="Q58" t="s">
        <v>1062</v>
      </c>
      <c r="R58" t="s">
        <v>1062</v>
      </c>
      <c r="S58" t="s">
        <v>1062</v>
      </c>
      <c r="T58" t="s">
        <v>1062</v>
      </c>
      <c r="U58" t="s">
        <v>933</v>
      </c>
      <c r="W58" s="160"/>
      <c r="X58" t="s">
        <v>962</v>
      </c>
      <c r="Y58" t="s">
        <v>960</v>
      </c>
      <c r="Z58" t="s">
        <v>960</v>
      </c>
      <c r="AA58" t="s">
        <v>962</v>
      </c>
      <c r="AN58" t="s">
        <v>982</v>
      </c>
      <c r="AO58" t="s">
        <v>980</v>
      </c>
      <c r="AP58" t="s">
        <v>982</v>
      </c>
      <c r="AQ58" t="s">
        <v>982</v>
      </c>
      <c r="AR58" t="s">
        <v>980</v>
      </c>
      <c r="AS58" t="s">
        <v>982</v>
      </c>
      <c r="AT58" t="s">
        <v>982</v>
      </c>
      <c r="AU58" t="s">
        <v>982</v>
      </c>
      <c r="AV58" t="s">
        <v>980</v>
      </c>
      <c r="AW58" t="s">
        <v>982</v>
      </c>
      <c r="AX58" t="s">
        <v>982</v>
      </c>
      <c r="AY58" t="s">
        <v>982</v>
      </c>
      <c r="AZ58" t="s">
        <v>982</v>
      </c>
      <c r="BA58" t="s">
        <v>982</v>
      </c>
      <c r="BB58" t="s">
        <v>982</v>
      </c>
      <c r="BC58" t="s">
        <v>982</v>
      </c>
      <c r="BD58" t="s">
        <v>982</v>
      </c>
      <c r="BE58" t="s">
        <v>982</v>
      </c>
      <c r="BF58" t="s">
        <v>982</v>
      </c>
      <c r="BG58" t="s">
        <v>982</v>
      </c>
      <c r="BH58" t="s">
        <v>982</v>
      </c>
      <c r="BI58" t="s">
        <v>982</v>
      </c>
      <c r="BJ58" t="s">
        <v>982</v>
      </c>
      <c r="BK58" t="s">
        <v>982</v>
      </c>
      <c r="BL58" t="s">
        <v>982</v>
      </c>
      <c r="BM58" t="s">
        <v>982</v>
      </c>
      <c r="BN58" t="s">
        <v>982</v>
      </c>
      <c r="BO58" t="s">
        <v>1062</v>
      </c>
    </row>
    <row r="59" spans="1:67" x14ac:dyDescent="0.3">
      <c r="A59" t="s">
        <v>350</v>
      </c>
      <c r="B59" t="s">
        <v>351</v>
      </c>
      <c r="M59" t="s">
        <v>933</v>
      </c>
      <c r="N59" t="s">
        <v>933</v>
      </c>
      <c r="O59" t="s">
        <v>933</v>
      </c>
      <c r="P59" t="s">
        <v>933</v>
      </c>
      <c r="Q59" t="s">
        <v>1062</v>
      </c>
      <c r="R59" t="s">
        <v>1062</v>
      </c>
      <c r="S59" t="s">
        <v>1062</v>
      </c>
      <c r="T59" t="s">
        <v>1062</v>
      </c>
      <c r="U59" t="s">
        <v>933</v>
      </c>
      <c r="W59" s="160"/>
      <c r="X59" t="s">
        <v>962</v>
      </c>
      <c r="Y59" t="s">
        <v>962</v>
      </c>
      <c r="Z59" t="s">
        <v>964</v>
      </c>
      <c r="AA59" t="s">
        <v>960</v>
      </c>
      <c r="AN59" t="s">
        <v>980</v>
      </c>
      <c r="AO59" t="s">
        <v>980</v>
      </c>
      <c r="AP59" t="s">
        <v>982</v>
      </c>
      <c r="AQ59" t="s">
        <v>982</v>
      </c>
      <c r="AR59" t="s">
        <v>980</v>
      </c>
      <c r="AS59" t="s">
        <v>980</v>
      </c>
      <c r="AT59" t="s">
        <v>982</v>
      </c>
      <c r="AU59" t="s">
        <v>980</v>
      </c>
      <c r="AV59" t="s">
        <v>980</v>
      </c>
      <c r="AW59" t="s">
        <v>980</v>
      </c>
      <c r="AX59" t="s">
        <v>980</v>
      </c>
      <c r="AY59" t="s">
        <v>982</v>
      </c>
      <c r="AZ59" t="s">
        <v>982</v>
      </c>
      <c r="BA59" t="s">
        <v>980</v>
      </c>
      <c r="BB59" t="s">
        <v>980</v>
      </c>
      <c r="BC59" t="s">
        <v>982</v>
      </c>
      <c r="BD59" t="s">
        <v>980</v>
      </c>
      <c r="BE59" t="s">
        <v>980</v>
      </c>
      <c r="BF59" t="s">
        <v>982</v>
      </c>
      <c r="BG59" t="s">
        <v>982</v>
      </c>
      <c r="BH59" t="s">
        <v>982</v>
      </c>
      <c r="BI59" t="s">
        <v>982</v>
      </c>
      <c r="BJ59" t="s">
        <v>980</v>
      </c>
      <c r="BK59" t="s">
        <v>980</v>
      </c>
      <c r="BL59" t="s">
        <v>982</v>
      </c>
      <c r="BM59" t="s">
        <v>980</v>
      </c>
      <c r="BN59" t="s">
        <v>980</v>
      </c>
      <c r="BO59" t="s">
        <v>1062</v>
      </c>
    </row>
    <row r="60" spans="1:67" x14ac:dyDescent="0.3">
      <c r="A60" t="s">
        <v>352</v>
      </c>
      <c r="B60" t="s">
        <v>353</v>
      </c>
      <c r="M60" t="s">
        <v>933</v>
      </c>
      <c r="N60" t="s">
        <v>933</v>
      </c>
      <c r="O60" t="s">
        <v>933</v>
      </c>
      <c r="P60" t="s">
        <v>933</v>
      </c>
      <c r="Q60" t="s">
        <v>1062</v>
      </c>
      <c r="R60" t="s">
        <v>1062</v>
      </c>
      <c r="S60" t="s">
        <v>1062</v>
      </c>
      <c r="T60" t="s">
        <v>1062</v>
      </c>
      <c r="U60" t="s">
        <v>933</v>
      </c>
      <c r="W60" s="160"/>
      <c r="X60" t="s">
        <v>960</v>
      </c>
      <c r="Y60" t="s">
        <v>960</v>
      </c>
      <c r="Z60" t="s">
        <v>964</v>
      </c>
      <c r="AA60" t="s">
        <v>962</v>
      </c>
      <c r="AN60" t="s">
        <v>982</v>
      </c>
      <c r="AO60" t="s">
        <v>982</v>
      </c>
      <c r="AP60" t="s">
        <v>982</v>
      </c>
      <c r="AQ60" t="s">
        <v>982</v>
      </c>
      <c r="AR60" t="s">
        <v>982</v>
      </c>
      <c r="AS60" t="s">
        <v>982</v>
      </c>
      <c r="AT60" t="s">
        <v>982</v>
      </c>
      <c r="AU60" t="s">
        <v>982</v>
      </c>
      <c r="AV60" t="s">
        <v>982</v>
      </c>
      <c r="AW60" t="s">
        <v>982</v>
      </c>
      <c r="AX60" t="s">
        <v>982</v>
      </c>
      <c r="AY60" t="s">
        <v>982</v>
      </c>
      <c r="AZ60" t="s">
        <v>982</v>
      </c>
      <c r="BA60" t="s">
        <v>982</v>
      </c>
      <c r="BB60" t="s">
        <v>982</v>
      </c>
      <c r="BC60" t="s">
        <v>982</v>
      </c>
      <c r="BD60" t="s">
        <v>982</v>
      </c>
      <c r="BE60" t="s">
        <v>982</v>
      </c>
      <c r="BF60" t="s">
        <v>982</v>
      </c>
      <c r="BG60" t="s">
        <v>982</v>
      </c>
      <c r="BH60" t="s">
        <v>982</v>
      </c>
      <c r="BI60" t="s">
        <v>982</v>
      </c>
      <c r="BJ60" t="s">
        <v>982</v>
      </c>
      <c r="BK60" t="s">
        <v>982</v>
      </c>
      <c r="BL60" t="s">
        <v>982</v>
      </c>
      <c r="BM60" t="s">
        <v>982</v>
      </c>
      <c r="BN60" t="s">
        <v>982</v>
      </c>
      <c r="BO60" t="s">
        <v>1062</v>
      </c>
    </row>
    <row r="61" spans="1:67" x14ac:dyDescent="0.3">
      <c r="A61" t="s">
        <v>354</v>
      </c>
      <c r="B61" t="s">
        <v>355</v>
      </c>
      <c r="M61" t="s">
        <v>933</v>
      </c>
      <c r="N61" t="s">
        <v>933</v>
      </c>
      <c r="O61" t="s">
        <v>933</v>
      </c>
      <c r="P61" t="s">
        <v>933</v>
      </c>
      <c r="Q61" t="s">
        <v>1062</v>
      </c>
      <c r="R61" t="s">
        <v>1062</v>
      </c>
      <c r="S61" t="s">
        <v>1062</v>
      </c>
      <c r="T61" t="s">
        <v>1062</v>
      </c>
      <c r="U61" t="s">
        <v>933</v>
      </c>
      <c r="W61" s="160"/>
      <c r="X61" t="s">
        <v>962</v>
      </c>
      <c r="Y61" t="s">
        <v>960</v>
      </c>
      <c r="Z61" t="s">
        <v>960</v>
      </c>
      <c r="AA61" t="s">
        <v>962</v>
      </c>
      <c r="AN61" t="s">
        <v>982</v>
      </c>
      <c r="AO61" t="s">
        <v>984</v>
      </c>
      <c r="AP61" t="s">
        <v>984</v>
      </c>
      <c r="AQ61" t="s">
        <v>982</v>
      </c>
      <c r="AR61" t="s">
        <v>980</v>
      </c>
      <c r="AS61" t="s">
        <v>982</v>
      </c>
      <c r="AT61" t="s">
        <v>984</v>
      </c>
      <c r="AU61" t="s">
        <v>984</v>
      </c>
      <c r="AV61" t="s">
        <v>982</v>
      </c>
      <c r="AW61" t="s">
        <v>982</v>
      </c>
      <c r="AX61" t="s">
        <v>984</v>
      </c>
      <c r="AY61" t="s">
        <v>984</v>
      </c>
      <c r="AZ61" t="s">
        <v>982</v>
      </c>
      <c r="BA61" t="s">
        <v>982</v>
      </c>
      <c r="BB61" t="s">
        <v>982</v>
      </c>
      <c r="BC61" t="s">
        <v>984</v>
      </c>
      <c r="BD61" t="s">
        <v>984</v>
      </c>
      <c r="BE61" t="s">
        <v>982</v>
      </c>
      <c r="BF61" t="s">
        <v>984</v>
      </c>
      <c r="BG61" t="s">
        <v>984</v>
      </c>
      <c r="BH61" t="s">
        <v>986</v>
      </c>
      <c r="BI61" t="s">
        <v>984</v>
      </c>
      <c r="BJ61" t="s">
        <v>982</v>
      </c>
      <c r="BK61" t="s">
        <v>984</v>
      </c>
      <c r="BL61" t="s">
        <v>984</v>
      </c>
      <c r="BM61" t="s">
        <v>984</v>
      </c>
      <c r="BN61" t="s">
        <v>982</v>
      </c>
      <c r="BO61" t="s">
        <v>1062</v>
      </c>
    </row>
    <row r="62" spans="1:67" x14ac:dyDescent="0.3">
      <c r="A62" t="s">
        <v>356</v>
      </c>
      <c r="B62" t="s">
        <v>357</v>
      </c>
      <c r="M62" t="s">
        <v>933</v>
      </c>
      <c r="N62" t="s">
        <v>933</v>
      </c>
      <c r="O62" t="s">
        <v>933</v>
      </c>
      <c r="P62" t="s">
        <v>933</v>
      </c>
      <c r="Q62" t="s">
        <v>1062</v>
      </c>
      <c r="R62" t="s">
        <v>1062</v>
      </c>
      <c r="S62" t="s">
        <v>1062</v>
      </c>
      <c r="T62" t="s">
        <v>1062</v>
      </c>
      <c r="U62" t="s">
        <v>933</v>
      </c>
      <c r="W62" s="160"/>
      <c r="X62" t="s">
        <v>960</v>
      </c>
      <c r="Y62" t="s">
        <v>960</v>
      </c>
      <c r="Z62" t="s">
        <v>964</v>
      </c>
      <c r="AA62" t="s">
        <v>962</v>
      </c>
      <c r="AN62" t="s">
        <v>982</v>
      </c>
      <c r="AO62" t="s">
        <v>982</v>
      </c>
      <c r="AP62" t="s">
        <v>982</v>
      </c>
      <c r="AQ62" t="s">
        <v>982</v>
      </c>
      <c r="AR62" t="s">
        <v>982</v>
      </c>
      <c r="AS62" t="s">
        <v>982</v>
      </c>
      <c r="AT62" t="s">
        <v>982</v>
      </c>
      <c r="AU62" t="s">
        <v>982</v>
      </c>
      <c r="AV62" t="s">
        <v>980</v>
      </c>
      <c r="AW62" t="s">
        <v>982</v>
      </c>
      <c r="AX62" t="s">
        <v>982</v>
      </c>
      <c r="AY62" t="s">
        <v>982</v>
      </c>
      <c r="AZ62" t="s">
        <v>982</v>
      </c>
      <c r="BA62" t="s">
        <v>982</v>
      </c>
      <c r="BB62" t="s">
        <v>982</v>
      </c>
      <c r="BC62" t="s">
        <v>982</v>
      </c>
      <c r="BD62" t="s">
        <v>982</v>
      </c>
      <c r="BE62" t="s">
        <v>982</v>
      </c>
      <c r="BF62" t="s">
        <v>982</v>
      </c>
      <c r="BG62" t="s">
        <v>982</v>
      </c>
      <c r="BH62" t="s">
        <v>982</v>
      </c>
      <c r="BI62" t="s">
        <v>982</v>
      </c>
      <c r="BJ62" t="s">
        <v>982</v>
      </c>
      <c r="BK62" t="s">
        <v>982</v>
      </c>
      <c r="BL62" t="s">
        <v>982</v>
      </c>
      <c r="BM62" t="s">
        <v>982</v>
      </c>
      <c r="BN62" t="s">
        <v>982</v>
      </c>
      <c r="BO62" t="s">
        <v>1062</v>
      </c>
    </row>
    <row r="63" spans="1:67" x14ac:dyDescent="0.3">
      <c r="A63" t="s">
        <v>358</v>
      </c>
      <c r="B63" t="s">
        <v>359</v>
      </c>
      <c r="M63" t="s">
        <v>933</v>
      </c>
      <c r="N63" t="s">
        <v>933</v>
      </c>
      <c r="O63" t="s">
        <v>933</v>
      </c>
      <c r="P63" t="s">
        <v>933</v>
      </c>
      <c r="Q63" t="s">
        <v>1062</v>
      </c>
      <c r="R63" t="s">
        <v>1062</v>
      </c>
      <c r="S63" t="s">
        <v>1062</v>
      </c>
      <c r="T63" t="s">
        <v>1062</v>
      </c>
      <c r="U63" t="s">
        <v>933</v>
      </c>
      <c r="W63" s="160"/>
      <c r="X63" t="s">
        <v>960</v>
      </c>
      <c r="Y63" t="s">
        <v>962</v>
      </c>
      <c r="Z63" t="s">
        <v>962</v>
      </c>
      <c r="AA63" t="s">
        <v>962</v>
      </c>
      <c r="AN63" t="s">
        <v>980</v>
      </c>
      <c r="AO63" t="s">
        <v>978</v>
      </c>
      <c r="AP63" t="s">
        <v>980</v>
      </c>
      <c r="AQ63" t="s">
        <v>980</v>
      </c>
      <c r="AR63" t="s">
        <v>978</v>
      </c>
      <c r="AS63" t="s">
        <v>980</v>
      </c>
      <c r="AT63" t="s">
        <v>980</v>
      </c>
      <c r="AU63" t="s">
        <v>980</v>
      </c>
      <c r="AV63" t="s">
        <v>982</v>
      </c>
      <c r="AW63" t="s">
        <v>982</v>
      </c>
      <c r="AX63" t="s">
        <v>980</v>
      </c>
      <c r="AY63" t="s">
        <v>982</v>
      </c>
      <c r="AZ63" t="s">
        <v>982</v>
      </c>
      <c r="BA63" t="s">
        <v>980</v>
      </c>
      <c r="BB63" t="s">
        <v>980</v>
      </c>
      <c r="BC63" t="s">
        <v>982</v>
      </c>
      <c r="BD63" t="s">
        <v>982</v>
      </c>
      <c r="BE63" t="s">
        <v>982</v>
      </c>
      <c r="BF63" t="s">
        <v>982</v>
      </c>
      <c r="BG63" t="s">
        <v>982</v>
      </c>
      <c r="BH63" t="s">
        <v>984</v>
      </c>
      <c r="BI63" t="s">
        <v>984</v>
      </c>
      <c r="BJ63" t="s">
        <v>982</v>
      </c>
      <c r="BK63" t="s">
        <v>982</v>
      </c>
      <c r="BL63" t="s">
        <v>984</v>
      </c>
      <c r="BM63" t="s">
        <v>984</v>
      </c>
      <c r="BN63" t="s">
        <v>984</v>
      </c>
      <c r="BO63" t="s">
        <v>1062</v>
      </c>
    </row>
    <row r="64" spans="1:67" x14ac:dyDescent="0.3">
      <c r="A64" t="s">
        <v>360</v>
      </c>
      <c r="B64" t="s">
        <v>361</v>
      </c>
      <c r="M64" t="s">
        <v>933</v>
      </c>
      <c r="N64" t="s">
        <v>933</v>
      </c>
      <c r="O64" t="s">
        <v>933</v>
      </c>
      <c r="P64" t="s">
        <v>933</v>
      </c>
      <c r="Q64" t="s">
        <v>1062</v>
      </c>
      <c r="R64" t="s">
        <v>1062</v>
      </c>
      <c r="S64" t="s">
        <v>1062</v>
      </c>
      <c r="T64" t="s">
        <v>1062</v>
      </c>
      <c r="U64" t="s">
        <v>933</v>
      </c>
      <c r="W64" s="160"/>
      <c r="X64" t="s">
        <v>960</v>
      </c>
      <c r="Y64" t="s">
        <v>960</v>
      </c>
      <c r="Z64" t="s">
        <v>960</v>
      </c>
      <c r="AA64" t="s">
        <v>962</v>
      </c>
      <c r="AN64" t="s">
        <v>982</v>
      </c>
      <c r="AO64" t="s">
        <v>982</v>
      </c>
      <c r="AP64" t="s">
        <v>984</v>
      </c>
      <c r="AQ64" t="s">
        <v>982</v>
      </c>
      <c r="AR64" t="s">
        <v>982</v>
      </c>
      <c r="AS64" t="s">
        <v>984</v>
      </c>
      <c r="AT64" t="s">
        <v>982</v>
      </c>
      <c r="AU64" t="s">
        <v>984</v>
      </c>
      <c r="AV64" t="s">
        <v>982</v>
      </c>
      <c r="AW64" t="s">
        <v>984</v>
      </c>
      <c r="AX64" t="s">
        <v>982</v>
      </c>
      <c r="AY64" t="s">
        <v>984</v>
      </c>
      <c r="AZ64" t="s">
        <v>984</v>
      </c>
      <c r="BA64" t="s">
        <v>984</v>
      </c>
      <c r="BB64" t="s">
        <v>984</v>
      </c>
      <c r="BC64" t="s">
        <v>984</v>
      </c>
      <c r="BD64" t="s">
        <v>984</v>
      </c>
      <c r="BE64" t="s">
        <v>984</v>
      </c>
      <c r="BF64" t="s">
        <v>984</v>
      </c>
      <c r="BG64" t="s">
        <v>984</v>
      </c>
      <c r="BH64" t="s">
        <v>984</v>
      </c>
      <c r="BI64" t="s">
        <v>984</v>
      </c>
      <c r="BJ64" t="s">
        <v>984</v>
      </c>
      <c r="BK64" t="s">
        <v>984</v>
      </c>
      <c r="BL64" t="s">
        <v>984</v>
      </c>
      <c r="BM64" t="s">
        <v>986</v>
      </c>
      <c r="BN64" t="s">
        <v>984</v>
      </c>
      <c r="BO64" t="s">
        <v>1062</v>
      </c>
    </row>
    <row r="65" spans="1:67" x14ac:dyDescent="0.3">
      <c r="A65" t="s">
        <v>363</v>
      </c>
      <c r="B65" t="s">
        <v>364</v>
      </c>
      <c r="M65" t="s">
        <v>933</v>
      </c>
      <c r="N65" t="s">
        <v>933</v>
      </c>
      <c r="O65" t="s">
        <v>933</v>
      </c>
      <c r="P65" t="s">
        <v>933</v>
      </c>
      <c r="Q65" t="s">
        <v>1062</v>
      </c>
      <c r="R65" t="s">
        <v>1062</v>
      </c>
      <c r="S65" t="s">
        <v>1062</v>
      </c>
      <c r="T65" t="s">
        <v>1062</v>
      </c>
      <c r="U65" t="s">
        <v>933</v>
      </c>
      <c r="W65" s="160"/>
      <c r="X65" t="s">
        <v>964</v>
      </c>
      <c r="Y65" t="s">
        <v>962</v>
      </c>
      <c r="Z65" t="s">
        <v>960</v>
      </c>
      <c r="AA65" t="s">
        <v>962</v>
      </c>
      <c r="AN65" t="s">
        <v>982</v>
      </c>
      <c r="AO65" t="s">
        <v>982</v>
      </c>
      <c r="AP65" t="s">
        <v>982</v>
      </c>
      <c r="AQ65" t="s">
        <v>982</v>
      </c>
      <c r="AR65" t="s">
        <v>980</v>
      </c>
      <c r="AS65" t="s">
        <v>980</v>
      </c>
      <c r="AT65" t="s">
        <v>980</v>
      </c>
      <c r="AU65" t="s">
        <v>980</v>
      </c>
      <c r="AV65" t="s">
        <v>984</v>
      </c>
      <c r="AW65" t="s">
        <v>982</v>
      </c>
      <c r="AX65" t="s">
        <v>982</v>
      </c>
      <c r="AY65" t="s">
        <v>982</v>
      </c>
      <c r="AZ65" t="s">
        <v>984</v>
      </c>
      <c r="BA65" t="s">
        <v>980</v>
      </c>
      <c r="BB65" t="s">
        <v>980</v>
      </c>
      <c r="BC65" t="s">
        <v>980</v>
      </c>
      <c r="BD65" t="s">
        <v>980</v>
      </c>
      <c r="BE65" t="s">
        <v>984</v>
      </c>
      <c r="BF65" t="s">
        <v>982</v>
      </c>
      <c r="BG65" t="s">
        <v>984</v>
      </c>
      <c r="BH65" t="s">
        <v>984</v>
      </c>
      <c r="BI65" t="s">
        <v>986</v>
      </c>
      <c r="BJ65" t="s">
        <v>982</v>
      </c>
      <c r="BK65" t="s">
        <v>982</v>
      </c>
      <c r="BL65" t="s">
        <v>982</v>
      </c>
      <c r="BM65" t="s">
        <v>982</v>
      </c>
      <c r="BN65" t="s">
        <v>984</v>
      </c>
      <c r="BO65" t="s">
        <v>1062</v>
      </c>
    </row>
    <row r="66" spans="1:67" x14ac:dyDescent="0.3">
      <c r="A66" t="s">
        <v>367</v>
      </c>
      <c r="B66" t="s">
        <v>368</v>
      </c>
      <c r="M66" t="s">
        <v>933</v>
      </c>
      <c r="N66" t="s">
        <v>933</v>
      </c>
      <c r="O66" t="s">
        <v>933</v>
      </c>
      <c r="P66" t="s">
        <v>933</v>
      </c>
      <c r="Q66" t="s">
        <v>1062</v>
      </c>
      <c r="R66" t="s">
        <v>1062</v>
      </c>
      <c r="S66" t="s">
        <v>1062</v>
      </c>
      <c r="T66" t="s">
        <v>1062</v>
      </c>
      <c r="U66" t="s">
        <v>933</v>
      </c>
      <c r="W66" s="160"/>
      <c r="X66" t="s">
        <v>962</v>
      </c>
      <c r="Y66" t="s">
        <v>960</v>
      </c>
      <c r="Z66" t="s">
        <v>960</v>
      </c>
      <c r="AA66" t="s">
        <v>962</v>
      </c>
      <c r="AN66" t="s">
        <v>984</v>
      </c>
      <c r="AO66" t="s">
        <v>982</v>
      </c>
      <c r="AP66" t="s">
        <v>982</v>
      </c>
      <c r="AQ66" t="s">
        <v>982</v>
      </c>
      <c r="AR66" t="s">
        <v>984</v>
      </c>
      <c r="AS66" t="s">
        <v>982</v>
      </c>
      <c r="AT66" t="s">
        <v>982</v>
      </c>
      <c r="AU66" t="s">
        <v>982</v>
      </c>
      <c r="AV66" t="s">
        <v>982</v>
      </c>
      <c r="AW66" t="s">
        <v>984</v>
      </c>
      <c r="AX66" t="s">
        <v>982</v>
      </c>
      <c r="AY66" t="s">
        <v>982</v>
      </c>
      <c r="AZ66" t="s">
        <v>982</v>
      </c>
      <c r="BA66" t="s">
        <v>984</v>
      </c>
      <c r="BB66" t="s">
        <v>982</v>
      </c>
      <c r="BC66" t="s">
        <v>982</v>
      </c>
      <c r="BD66" t="s">
        <v>982</v>
      </c>
      <c r="BE66" t="s">
        <v>982</v>
      </c>
      <c r="BF66" t="s">
        <v>984</v>
      </c>
      <c r="BG66" t="s">
        <v>982</v>
      </c>
      <c r="BH66" t="s">
        <v>982</v>
      </c>
      <c r="BI66" t="s">
        <v>982</v>
      </c>
      <c r="BJ66" t="s">
        <v>984</v>
      </c>
      <c r="BK66" t="s">
        <v>982</v>
      </c>
      <c r="BL66" t="s">
        <v>982</v>
      </c>
      <c r="BM66" t="s">
        <v>982</v>
      </c>
      <c r="BN66" t="s">
        <v>982</v>
      </c>
      <c r="BO66" t="s">
        <v>1062</v>
      </c>
    </row>
    <row r="67" spans="1:67" x14ac:dyDescent="0.3">
      <c r="A67" t="s">
        <v>371</v>
      </c>
      <c r="B67" t="s">
        <v>372</v>
      </c>
      <c r="M67" t="s">
        <v>933</v>
      </c>
      <c r="N67" t="s">
        <v>933</v>
      </c>
      <c r="O67" t="s">
        <v>933</v>
      </c>
      <c r="P67" t="s">
        <v>933</v>
      </c>
      <c r="Q67" t="s">
        <v>1062</v>
      </c>
      <c r="R67" t="s">
        <v>1062</v>
      </c>
      <c r="S67" t="s">
        <v>1062</v>
      </c>
      <c r="T67" t="s">
        <v>1062</v>
      </c>
      <c r="U67" t="s">
        <v>933</v>
      </c>
      <c r="W67" s="160"/>
      <c r="X67" t="s">
        <v>962</v>
      </c>
      <c r="Y67" t="s">
        <v>960</v>
      </c>
      <c r="Z67" t="s">
        <v>962</v>
      </c>
      <c r="AA67" t="s">
        <v>960</v>
      </c>
      <c r="AN67" t="s">
        <v>980</v>
      </c>
      <c r="AO67" t="s">
        <v>980</v>
      </c>
      <c r="AP67" t="s">
        <v>980</v>
      </c>
      <c r="AQ67" t="s">
        <v>980</v>
      </c>
      <c r="AR67" t="s">
        <v>980</v>
      </c>
      <c r="AS67" t="s">
        <v>980</v>
      </c>
      <c r="AT67" t="s">
        <v>980</v>
      </c>
      <c r="AU67" t="s">
        <v>980</v>
      </c>
      <c r="AV67" t="s">
        <v>982</v>
      </c>
      <c r="AW67" t="s">
        <v>982</v>
      </c>
      <c r="AX67" t="s">
        <v>982</v>
      </c>
      <c r="AY67" t="s">
        <v>982</v>
      </c>
      <c r="AZ67" t="s">
        <v>982</v>
      </c>
      <c r="BA67" t="s">
        <v>982</v>
      </c>
      <c r="BB67" t="s">
        <v>982</v>
      </c>
      <c r="BC67" t="s">
        <v>982</v>
      </c>
      <c r="BD67" t="s">
        <v>982</v>
      </c>
      <c r="BE67" t="s">
        <v>984</v>
      </c>
      <c r="BF67" t="s">
        <v>982</v>
      </c>
      <c r="BG67" t="s">
        <v>982</v>
      </c>
      <c r="BH67" t="s">
        <v>982</v>
      </c>
      <c r="BI67" t="s">
        <v>982</v>
      </c>
      <c r="BJ67" t="s">
        <v>982</v>
      </c>
      <c r="BK67" t="s">
        <v>982</v>
      </c>
      <c r="BL67" t="s">
        <v>982</v>
      </c>
      <c r="BM67" t="s">
        <v>982</v>
      </c>
      <c r="BN67" t="s">
        <v>984</v>
      </c>
      <c r="BO67" t="s">
        <v>1062</v>
      </c>
    </row>
    <row r="68" spans="1:67" x14ac:dyDescent="0.3">
      <c r="A68" t="s">
        <v>373</v>
      </c>
      <c r="B68" t="s">
        <v>374</v>
      </c>
      <c r="M68" t="s">
        <v>933</v>
      </c>
      <c r="N68" t="s">
        <v>933</v>
      </c>
      <c r="O68" t="s">
        <v>933</v>
      </c>
      <c r="P68" t="s">
        <v>933</v>
      </c>
      <c r="Q68" t="s">
        <v>1062</v>
      </c>
      <c r="R68" t="s">
        <v>1062</v>
      </c>
      <c r="S68" t="s">
        <v>1062</v>
      </c>
      <c r="T68" t="s">
        <v>1062</v>
      </c>
      <c r="U68" t="s">
        <v>933</v>
      </c>
      <c r="W68" s="160"/>
      <c r="X68" t="s">
        <v>960</v>
      </c>
      <c r="Y68" t="s">
        <v>960</v>
      </c>
      <c r="Z68" t="s">
        <v>960</v>
      </c>
      <c r="AA68" t="s">
        <v>962</v>
      </c>
      <c r="AN68" t="s">
        <v>980</v>
      </c>
      <c r="AO68" t="s">
        <v>982</v>
      </c>
      <c r="AP68" t="s">
        <v>984</v>
      </c>
      <c r="AQ68" t="s">
        <v>982</v>
      </c>
      <c r="AR68" t="s">
        <v>980</v>
      </c>
      <c r="AS68" t="s">
        <v>980</v>
      </c>
      <c r="AT68" t="s">
        <v>980</v>
      </c>
      <c r="AU68" t="s">
        <v>982</v>
      </c>
      <c r="AV68" t="s">
        <v>984</v>
      </c>
      <c r="AW68" t="s">
        <v>980</v>
      </c>
      <c r="AX68" t="s">
        <v>982</v>
      </c>
      <c r="AY68" t="s">
        <v>984</v>
      </c>
      <c r="AZ68" t="s">
        <v>982</v>
      </c>
      <c r="BA68" t="s">
        <v>982</v>
      </c>
      <c r="BB68" t="s">
        <v>982</v>
      </c>
      <c r="BC68" t="s">
        <v>982</v>
      </c>
      <c r="BD68" t="s">
        <v>982</v>
      </c>
      <c r="BE68" t="s">
        <v>984</v>
      </c>
      <c r="BF68" t="s">
        <v>982</v>
      </c>
      <c r="BG68" t="s">
        <v>982</v>
      </c>
      <c r="BH68" t="s">
        <v>984</v>
      </c>
      <c r="BI68" t="s">
        <v>982</v>
      </c>
      <c r="BJ68" t="s">
        <v>982</v>
      </c>
      <c r="BK68" t="s">
        <v>982</v>
      </c>
      <c r="BL68" t="s">
        <v>982</v>
      </c>
      <c r="BM68" t="s">
        <v>982</v>
      </c>
      <c r="BN68" t="s">
        <v>984</v>
      </c>
      <c r="BO68" t="s">
        <v>1062</v>
      </c>
    </row>
    <row r="69" spans="1:67" x14ac:dyDescent="0.3">
      <c r="A69" t="s">
        <v>375</v>
      </c>
      <c r="B69" t="s">
        <v>376</v>
      </c>
      <c r="M69" t="s">
        <v>933</v>
      </c>
      <c r="N69" t="s">
        <v>933</v>
      </c>
      <c r="O69" t="s">
        <v>933</v>
      </c>
      <c r="P69" t="s">
        <v>933</v>
      </c>
      <c r="Q69" t="s">
        <v>1062</v>
      </c>
      <c r="R69" t="s">
        <v>1062</v>
      </c>
      <c r="S69" t="s">
        <v>1062</v>
      </c>
      <c r="T69" t="s">
        <v>1062</v>
      </c>
      <c r="U69" t="s">
        <v>933</v>
      </c>
      <c r="W69" s="160"/>
      <c r="X69" t="s">
        <v>962</v>
      </c>
      <c r="Y69" t="s">
        <v>960</v>
      </c>
      <c r="Z69" t="s">
        <v>960</v>
      </c>
      <c r="AA69" t="s">
        <v>960</v>
      </c>
      <c r="AN69" t="s">
        <v>982</v>
      </c>
      <c r="AO69" t="s">
        <v>982</v>
      </c>
      <c r="AP69" t="s">
        <v>982</v>
      </c>
      <c r="AQ69" t="s">
        <v>982</v>
      </c>
      <c r="AR69" t="s">
        <v>984</v>
      </c>
      <c r="AS69" t="s">
        <v>980</v>
      </c>
      <c r="AT69" t="s">
        <v>982</v>
      </c>
      <c r="AU69" t="s">
        <v>982</v>
      </c>
      <c r="AV69" t="s">
        <v>982</v>
      </c>
      <c r="AW69" t="s">
        <v>982</v>
      </c>
      <c r="AX69" t="s">
        <v>982</v>
      </c>
      <c r="AY69" t="s">
        <v>982</v>
      </c>
      <c r="AZ69" t="s">
        <v>982</v>
      </c>
      <c r="BA69" t="s">
        <v>984</v>
      </c>
      <c r="BB69" t="s">
        <v>982</v>
      </c>
      <c r="BC69" t="s">
        <v>982</v>
      </c>
      <c r="BD69" t="s">
        <v>982</v>
      </c>
      <c r="BE69" t="s">
        <v>982</v>
      </c>
      <c r="BF69" t="s">
        <v>982</v>
      </c>
      <c r="BG69" t="s">
        <v>982</v>
      </c>
      <c r="BH69" t="s">
        <v>982</v>
      </c>
      <c r="BI69" t="s">
        <v>982</v>
      </c>
      <c r="BJ69" t="s">
        <v>984</v>
      </c>
      <c r="BK69" t="s">
        <v>982</v>
      </c>
      <c r="BL69" t="s">
        <v>984</v>
      </c>
      <c r="BM69" t="s">
        <v>982</v>
      </c>
      <c r="BN69" t="s">
        <v>982</v>
      </c>
      <c r="BO69" t="s">
        <v>1062</v>
      </c>
    </row>
    <row r="70" spans="1:67" x14ac:dyDescent="0.3">
      <c r="A70" t="s">
        <v>379</v>
      </c>
      <c r="B70" t="s">
        <v>380</v>
      </c>
      <c r="M70" t="s">
        <v>933</v>
      </c>
      <c r="N70" t="s">
        <v>933</v>
      </c>
      <c r="O70" t="s">
        <v>933</v>
      </c>
      <c r="P70" t="s">
        <v>933</v>
      </c>
      <c r="Q70" t="s">
        <v>1062</v>
      </c>
      <c r="R70" t="s">
        <v>1062</v>
      </c>
      <c r="S70" t="s">
        <v>1062</v>
      </c>
      <c r="T70" t="s">
        <v>1062</v>
      </c>
      <c r="U70" t="s">
        <v>933</v>
      </c>
      <c r="W70" s="160"/>
      <c r="X70" t="s">
        <v>960</v>
      </c>
      <c r="Y70" t="s">
        <v>960</v>
      </c>
      <c r="Z70" t="s">
        <v>964</v>
      </c>
      <c r="AA70" t="s">
        <v>962</v>
      </c>
      <c r="AN70" t="s">
        <v>982</v>
      </c>
      <c r="AO70" t="s">
        <v>982</v>
      </c>
      <c r="AP70" t="s">
        <v>982</v>
      </c>
      <c r="AQ70" t="s">
        <v>982</v>
      </c>
      <c r="AR70" t="s">
        <v>984</v>
      </c>
      <c r="AS70" t="s">
        <v>982</v>
      </c>
      <c r="AT70" t="s">
        <v>980</v>
      </c>
      <c r="AU70" t="s">
        <v>980</v>
      </c>
      <c r="AV70" t="s">
        <v>980</v>
      </c>
      <c r="AW70" t="s">
        <v>982</v>
      </c>
      <c r="AX70" t="s">
        <v>984</v>
      </c>
      <c r="AY70" t="s">
        <v>982</v>
      </c>
      <c r="AZ70" t="s">
        <v>982</v>
      </c>
      <c r="BA70" t="s">
        <v>984</v>
      </c>
      <c r="BB70" t="s">
        <v>982</v>
      </c>
      <c r="BC70" t="s">
        <v>982</v>
      </c>
      <c r="BD70" t="s">
        <v>982</v>
      </c>
      <c r="BE70" t="s">
        <v>982</v>
      </c>
      <c r="BF70" t="s">
        <v>982</v>
      </c>
      <c r="BG70" t="s">
        <v>986</v>
      </c>
      <c r="BH70" t="s">
        <v>984</v>
      </c>
      <c r="BI70" t="s">
        <v>984</v>
      </c>
      <c r="BJ70" t="s">
        <v>984</v>
      </c>
      <c r="BK70" t="s">
        <v>982</v>
      </c>
      <c r="BL70" t="s">
        <v>982</v>
      </c>
      <c r="BM70" t="s">
        <v>982</v>
      </c>
      <c r="BN70" t="s">
        <v>982</v>
      </c>
      <c r="BO70" t="s">
        <v>1062</v>
      </c>
    </row>
    <row r="71" spans="1:67" x14ac:dyDescent="0.3">
      <c r="A71" t="s">
        <v>381</v>
      </c>
      <c r="B71" t="s">
        <v>382</v>
      </c>
      <c r="M71" t="s">
        <v>933</v>
      </c>
      <c r="N71" t="s">
        <v>933</v>
      </c>
      <c r="O71" t="s">
        <v>933</v>
      </c>
      <c r="P71" t="s">
        <v>933</v>
      </c>
      <c r="Q71" t="s">
        <v>1062</v>
      </c>
      <c r="R71" t="s">
        <v>1062</v>
      </c>
      <c r="S71" t="s">
        <v>1062</v>
      </c>
      <c r="T71" t="s">
        <v>1062</v>
      </c>
      <c r="U71" t="s">
        <v>933</v>
      </c>
      <c r="W71" s="160"/>
      <c r="X71" t="s">
        <v>960</v>
      </c>
      <c r="Y71" t="s">
        <v>960</v>
      </c>
      <c r="Z71" t="s">
        <v>964</v>
      </c>
      <c r="AA71" t="s">
        <v>960</v>
      </c>
      <c r="AN71" t="s">
        <v>980</v>
      </c>
      <c r="AO71" t="s">
        <v>982</v>
      </c>
      <c r="AP71" t="s">
        <v>982</v>
      </c>
      <c r="AQ71" t="s">
        <v>982</v>
      </c>
      <c r="AR71" t="s">
        <v>982</v>
      </c>
      <c r="AS71" t="s">
        <v>982</v>
      </c>
      <c r="AT71" t="s">
        <v>982</v>
      </c>
      <c r="AU71" t="s">
        <v>982</v>
      </c>
      <c r="AV71" t="s">
        <v>978</v>
      </c>
      <c r="AW71" t="s">
        <v>982</v>
      </c>
      <c r="AX71" t="s">
        <v>982</v>
      </c>
      <c r="AY71" t="s">
        <v>982</v>
      </c>
      <c r="AZ71" t="s">
        <v>982</v>
      </c>
      <c r="BA71" t="s">
        <v>982</v>
      </c>
      <c r="BB71" t="s">
        <v>982</v>
      </c>
      <c r="BC71" t="s">
        <v>982</v>
      </c>
      <c r="BD71" t="s">
        <v>982</v>
      </c>
      <c r="BE71" t="s">
        <v>978</v>
      </c>
      <c r="BF71" t="s">
        <v>982</v>
      </c>
      <c r="BG71" t="s">
        <v>982</v>
      </c>
      <c r="BH71" t="s">
        <v>982</v>
      </c>
      <c r="BI71" t="s">
        <v>982</v>
      </c>
      <c r="BJ71" t="s">
        <v>982</v>
      </c>
      <c r="BK71" t="s">
        <v>982</v>
      </c>
      <c r="BL71" t="s">
        <v>982</v>
      </c>
      <c r="BM71" t="s">
        <v>982</v>
      </c>
      <c r="BN71" t="s">
        <v>978</v>
      </c>
      <c r="BO71" t="s">
        <v>1062</v>
      </c>
    </row>
    <row r="72" spans="1:67" x14ac:dyDescent="0.3">
      <c r="A72" t="s">
        <v>385</v>
      </c>
      <c r="B72" t="s">
        <v>386</v>
      </c>
      <c r="M72" t="s">
        <v>933</v>
      </c>
      <c r="N72" t="s">
        <v>933</v>
      </c>
      <c r="O72" t="s">
        <v>933</v>
      </c>
      <c r="P72" t="s">
        <v>933</v>
      </c>
      <c r="Q72" t="s">
        <v>1062</v>
      </c>
      <c r="R72" t="s">
        <v>1062</v>
      </c>
      <c r="S72" t="s">
        <v>1062</v>
      </c>
      <c r="T72" t="s">
        <v>1062</v>
      </c>
      <c r="U72" t="s">
        <v>933</v>
      </c>
      <c r="W72" s="160"/>
      <c r="X72" t="s">
        <v>960</v>
      </c>
      <c r="Y72" t="s">
        <v>960</v>
      </c>
      <c r="Z72" t="s">
        <v>964</v>
      </c>
      <c r="AA72" t="s">
        <v>960</v>
      </c>
      <c r="AN72" t="s">
        <v>984</v>
      </c>
      <c r="AO72" t="s">
        <v>982</v>
      </c>
      <c r="AP72" t="s">
        <v>980</v>
      </c>
      <c r="AQ72" t="s">
        <v>982</v>
      </c>
      <c r="AR72" t="s">
        <v>982</v>
      </c>
      <c r="AS72" t="s">
        <v>982</v>
      </c>
      <c r="AT72" t="s">
        <v>982</v>
      </c>
      <c r="AU72" t="s">
        <v>982</v>
      </c>
      <c r="AV72" t="s">
        <v>984</v>
      </c>
      <c r="AW72" t="s">
        <v>984</v>
      </c>
      <c r="AX72" t="s">
        <v>982</v>
      </c>
      <c r="AY72" t="s">
        <v>982</v>
      </c>
      <c r="AZ72" t="s">
        <v>984</v>
      </c>
      <c r="BA72" t="s">
        <v>982</v>
      </c>
      <c r="BB72" t="s">
        <v>982</v>
      </c>
      <c r="BC72" t="s">
        <v>982</v>
      </c>
      <c r="BD72" t="s">
        <v>982</v>
      </c>
      <c r="BE72" t="s">
        <v>986</v>
      </c>
      <c r="BF72" t="s">
        <v>984</v>
      </c>
      <c r="BG72" t="s">
        <v>982</v>
      </c>
      <c r="BH72" t="s">
        <v>982</v>
      </c>
      <c r="BI72" t="s">
        <v>984</v>
      </c>
      <c r="BJ72" t="s">
        <v>982</v>
      </c>
      <c r="BK72" t="s">
        <v>982</v>
      </c>
      <c r="BL72" t="s">
        <v>982</v>
      </c>
      <c r="BM72" t="s">
        <v>982</v>
      </c>
      <c r="BN72" t="s">
        <v>986</v>
      </c>
      <c r="BO72" t="s">
        <v>1062</v>
      </c>
    </row>
    <row r="73" spans="1:67" x14ac:dyDescent="0.3">
      <c r="A73" t="s">
        <v>387</v>
      </c>
      <c r="B73" t="s">
        <v>388</v>
      </c>
      <c r="M73" t="s">
        <v>933</v>
      </c>
      <c r="N73" t="s">
        <v>933</v>
      </c>
      <c r="O73" t="s">
        <v>933</v>
      </c>
      <c r="P73" t="s">
        <v>933</v>
      </c>
      <c r="Q73" t="s">
        <v>1062</v>
      </c>
      <c r="R73" t="s">
        <v>1062</v>
      </c>
      <c r="S73" t="s">
        <v>1062</v>
      </c>
      <c r="T73" t="s">
        <v>1062</v>
      </c>
      <c r="U73" t="s">
        <v>933</v>
      </c>
      <c r="W73" s="160"/>
      <c r="X73" t="s">
        <v>964</v>
      </c>
      <c r="Y73" t="s">
        <v>960</v>
      </c>
      <c r="Z73" t="s">
        <v>962</v>
      </c>
      <c r="AA73" t="s">
        <v>960</v>
      </c>
      <c r="AN73" t="s">
        <v>982</v>
      </c>
      <c r="AO73" t="s">
        <v>982</v>
      </c>
      <c r="AP73" t="s">
        <v>982</v>
      </c>
      <c r="AQ73" t="s">
        <v>980</v>
      </c>
      <c r="AR73" t="s">
        <v>980</v>
      </c>
      <c r="AS73" t="s">
        <v>982</v>
      </c>
      <c r="AT73" t="s">
        <v>984</v>
      </c>
      <c r="AU73" t="s">
        <v>980</v>
      </c>
      <c r="AV73" t="s">
        <v>982</v>
      </c>
      <c r="AW73" t="s">
        <v>982</v>
      </c>
      <c r="AX73" t="s">
        <v>982</v>
      </c>
      <c r="AY73" t="s">
        <v>982</v>
      </c>
      <c r="AZ73" t="s">
        <v>982</v>
      </c>
      <c r="BA73" t="s">
        <v>980</v>
      </c>
      <c r="BB73" t="s">
        <v>982</v>
      </c>
      <c r="BC73" t="s">
        <v>984</v>
      </c>
      <c r="BD73" t="s">
        <v>980</v>
      </c>
      <c r="BE73" t="s">
        <v>982</v>
      </c>
      <c r="BF73" t="s">
        <v>984</v>
      </c>
      <c r="BG73" t="s">
        <v>984</v>
      </c>
      <c r="BH73" t="s">
        <v>984</v>
      </c>
      <c r="BI73" t="s">
        <v>982</v>
      </c>
      <c r="BJ73" t="s">
        <v>982</v>
      </c>
      <c r="BK73" t="s">
        <v>982</v>
      </c>
      <c r="BL73" t="s">
        <v>984</v>
      </c>
      <c r="BM73" t="s">
        <v>980</v>
      </c>
      <c r="BN73" t="s">
        <v>982</v>
      </c>
      <c r="BO73" t="s">
        <v>1062</v>
      </c>
    </row>
    <row r="74" spans="1:67" x14ac:dyDescent="0.3">
      <c r="A74" t="s">
        <v>389</v>
      </c>
      <c r="B74" t="s">
        <v>390</v>
      </c>
      <c r="M74" t="s">
        <v>933</v>
      </c>
      <c r="N74" t="s">
        <v>933</v>
      </c>
      <c r="O74" t="s">
        <v>933</v>
      </c>
      <c r="P74" t="s">
        <v>933</v>
      </c>
      <c r="Q74" t="s">
        <v>1062</v>
      </c>
      <c r="R74" t="s">
        <v>1062</v>
      </c>
      <c r="S74" t="s">
        <v>1062</v>
      </c>
      <c r="T74" t="s">
        <v>1062</v>
      </c>
      <c r="U74" t="s">
        <v>933</v>
      </c>
      <c r="W74" s="160"/>
      <c r="X74" t="s">
        <v>962</v>
      </c>
      <c r="Y74" t="s">
        <v>960</v>
      </c>
      <c r="Z74" t="s">
        <v>960</v>
      </c>
      <c r="AA74" t="s">
        <v>962</v>
      </c>
      <c r="AN74" t="s">
        <v>984</v>
      </c>
      <c r="AO74" t="s">
        <v>984</v>
      </c>
      <c r="AP74" t="s">
        <v>984</v>
      </c>
      <c r="AQ74" t="s">
        <v>982</v>
      </c>
      <c r="AR74" t="s">
        <v>980</v>
      </c>
      <c r="AS74" t="s">
        <v>982</v>
      </c>
      <c r="AT74" t="s">
        <v>982</v>
      </c>
      <c r="AU74" t="s">
        <v>982</v>
      </c>
      <c r="AV74" t="s">
        <v>980</v>
      </c>
      <c r="AW74" t="s">
        <v>984</v>
      </c>
      <c r="AX74" t="s">
        <v>984</v>
      </c>
      <c r="AY74" t="s">
        <v>984</v>
      </c>
      <c r="AZ74" t="s">
        <v>982</v>
      </c>
      <c r="BA74" t="s">
        <v>980</v>
      </c>
      <c r="BB74" t="s">
        <v>982</v>
      </c>
      <c r="BC74" t="s">
        <v>982</v>
      </c>
      <c r="BD74" t="s">
        <v>982</v>
      </c>
      <c r="BE74" t="s">
        <v>980</v>
      </c>
      <c r="BF74" t="s">
        <v>984</v>
      </c>
      <c r="BG74" t="s">
        <v>984</v>
      </c>
      <c r="BH74" t="s">
        <v>984</v>
      </c>
      <c r="BI74" t="s">
        <v>982</v>
      </c>
      <c r="BJ74" t="s">
        <v>982</v>
      </c>
      <c r="BK74" t="s">
        <v>982</v>
      </c>
      <c r="BL74" t="s">
        <v>982</v>
      </c>
      <c r="BM74" t="s">
        <v>982</v>
      </c>
      <c r="BN74" t="s">
        <v>980</v>
      </c>
      <c r="BO74" t="s">
        <v>1062</v>
      </c>
    </row>
    <row r="75" spans="1:67" x14ac:dyDescent="0.3">
      <c r="A75" t="s">
        <v>393</v>
      </c>
      <c r="B75" t="s">
        <v>394</v>
      </c>
      <c r="M75" t="s">
        <v>933</v>
      </c>
      <c r="N75" t="s">
        <v>933</v>
      </c>
      <c r="O75" t="s">
        <v>933</v>
      </c>
      <c r="P75" t="s">
        <v>933</v>
      </c>
      <c r="Q75" t="s">
        <v>1062</v>
      </c>
      <c r="R75" t="s">
        <v>1062</v>
      </c>
      <c r="S75" t="s">
        <v>1062</v>
      </c>
      <c r="T75" t="s">
        <v>1062</v>
      </c>
      <c r="U75" t="s">
        <v>933</v>
      </c>
      <c r="W75" s="160"/>
      <c r="X75" t="s">
        <v>960</v>
      </c>
      <c r="Y75" t="s">
        <v>960</v>
      </c>
      <c r="Z75" t="s">
        <v>960</v>
      </c>
      <c r="AA75" t="s">
        <v>960</v>
      </c>
      <c r="AN75" t="s">
        <v>984</v>
      </c>
      <c r="AO75" t="s">
        <v>984</v>
      </c>
      <c r="AP75" t="s">
        <v>984</v>
      </c>
      <c r="AQ75" t="s">
        <v>984</v>
      </c>
      <c r="AR75" t="s">
        <v>984</v>
      </c>
      <c r="AS75" t="s">
        <v>984</v>
      </c>
      <c r="AT75" t="s">
        <v>984</v>
      </c>
      <c r="AU75" t="s">
        <v>984</v>
      </c>
      <c r="AV75" t="s">
        <v>982</v>
      </c>
      <c r="AW75" t="s">
        <v>984</v>
      </c>
      <c r="AX75" t="s">
        <v>984</v>
      </c>
      <c r="AY75" t="s">
        <v>984</v>
      </c>
      <c r="AZ75" t="s">
        <v>984</v>
      </c>
      <c r="BA75" t="s">
        <v>984</v>
      </c>
      <c r="BB75" t="s">
        <v>984</v>
      </c>
      <c r="BC75" t="s">
        <v>984</v>
      </c>
      <c r="BD75" t="s">
        <v>984</v>
      </c>
      <c r="BE75" t="s">
        <v>982</v>
      </c>
      <c r="BF75" t="s">
        <v>984</v>
      </c>
      <c r="BG75" t="s">
        <v>984</v>
      </c>
      <c r="BH75" t="s">
        <v>984</v>
      </c>
      <c r="BI75" t="s">
        <v>984</v>
      </c>
      <c r="BJ75" t="s">
        <v>984</v>
      </c>
      <c r="BK75" t="s">
        <v>984</v>
      </c>
      <c r="BL75" t="s">
        <v>984</v>
      </c>
      <c r="BM75" t="s">
        <v>984</v>
      </c>
      <c r="BN75" t="s">
        <v>982</v>
      </c>
      <c r="BO75" t="s">
        <v>1062</v>
      </c>
    </row>
    <row r="76" spans="1:67" x14ac:dyDescent="0.3">
      <c r="A76" t="s">
        <v>395</v>
      </c>
      <c r="B76" t="s">
        <v>396</v>
      </c>
      <c r="M76" t="s">
        <v>933</v>
      </c>
      <c r="N76" t="s">
        <v>933</v>
      </c>
      <c r="O76" t="s">
        <v>933</v>
      </c>
      <c r="P76" t="s">
        <v>933</v>
      </c>
      <c r="Q76" t="s">
        <v>1062</v>
      </c>
      <c r="R76" t="s">
        <v>1062</v>
      </c>
      <c r="S76" t="s">
        <v>1062</v>
      </c>
      <c r="T76" t="s">
        <v>1062</v>
      </c>
      <c r="U76" t="s">
        <v>933</v>
      </c>
      <c r="W76" s="160"/>
      <c r="X76" t="s">
        <v>960</v>
      </c>
      <c r="Y76" t="s">
        <v>960</v>
      </c>
      <c r="Z76" t="s">
        <v>960</v>
      </c>
      <c r="AA76" t="s">
        <v>960</v>
      </c>
      <c r="AN76" t="s">
        <v>982</v>
      </c>
      <c r="AO76" t="s">
        <v>982</v>
      </c>
      <c r="AP76" t="s">
        <v>982</v>
      </c>
      <c r="AQ76" t="s">
        <v>982</v>
      </c>
      <c r="AR76" t="s">
        <v>982</v>
      </c>
      <c r="AS76" t="s">
        <v>982</v>
      </c>
      <c r="AT76" t="s">
        <v>982</v>
      </c>
      <c r="AU76" t="s">
        <v>982</v>
      </c>
      <c r="AV76" t="s">
        <v>982</v>
      </c>
      <c r="AW76" t="s">
        <v>982</v>
      </c>
      <c r="AX76" t="s">
        <v>982</v>
      </c>
      <c r="AY76" t="s">
        <v>982</v>
      </c>
      <c r="AZ76" t="s">
        <v>982</v>
      </c>
      <c r="BA76" t="s">
        <v>982</v>
      </c>
      <c r="BB76" t="s">
        <v>982</v>
      </c>
      <c r="BC76" t="s">
        <v>982</v>
      </c>
      <c r="BD76" t="s">
        <v>982</v>
      </c>
      <c r="BE76" t="s">
        <v>982</v>
      </c>
      <c r="BF76" t="s">
        <v>982</v>
      </c>
      <c r="BG76" t="s">
        <v>982</v>
      </c>
      <c r="BH76" t="s">
        <v>982</v>
      </c>
      <c r="BI76" t="s">
        <v>982</v>
      </c>
      <c r="BJ76" t="s">
        <v>982</v>
      </c>
      <c r="BK76" t="s">
        <v>982</v>
      </c>
      <c r="BL76" t="s">
        <v>982</v>
      </c>
      <c r="BM76" t="s">
        <v>982</v>
      </c>
      <c r="BN76" t="s">
        <v>982</v>
      </c>
      <c r="BO76" t="s">
        <v>1062</v>
      </c>
    </row>
    <row r="77" spans="1:67" x14ac:dyDescent="0.3">
      <c r="A77" t="s">
        <v>399</v>
      </c>
      <c r="B77" t="s">
        <v>400</v>
      </c>
      <c r="M77" t="s">
        <v>933</v>
      </c>
      <c r="N77" t="s">
        <v>933</v>
      </c>
      <c r="O77" t="s">
        <v>933</v>
      </c>
      <c r="P77" t="s">
        <v>933</v>
      </c>
      <c r="Q77" t="s">
        <v>1062</v>
      </c>
      <c r="R77" t="s">
        <v>1062</v>
      </c>
      <c r="S77" t="s">
        <v>1062</v>
      </c>
      <c r="T77" t="s">
        <v>1062</v>
      </c>
      <c r="U77" t="s">
        <v>933</v>
      </c>
      <c r="W77" s="160"/>
      <c r="X77" t="s">
        <v>960</v>
      </c>
      <c r="Y77" t="s">
        <v>960</v>
      </c>
      <c r="Z77" t="s">
        <v>960</v>
      </c>
      <c r="AA77" t="s">
        <v>962</v>
      </c>
      <c r="AN77" t="s">
        <v>982</v>
      </c>
      <c r="AO77" t="s">
        <v>982</v>
      </c>
      <c r="AP77" t="s">
        <v>982</v>
      </c>
      <c r="AQ77" t="s">
        <v>982</v>
      </c>
      <c r="AR77" t="s">
        <v>978</v>
      </c>
      <c r="AS77" t="s">
        <v>982</v>
      </c>
      <c r="AT77" t="s">
        <v>984</v>
      </c>
      <c r="AU77" t="s">
        <v>982</v>
      </c>
      <c r="AV77" t="s">
        <v>982</v>
      </c>
      <c r="AW77" t="s">
        <v>982</v>
      </c>
      <c r="AX77" t="s">
        <v>982</v>
      </c>
      <c r="AY77" t="s">
        <v>984</v>
      </c>
      <c r="AZ77" t="s">
        <v>982</v>
      </c>
      <c r="BA77" t="s">
        <v>978</v>
      </c>
      <c r="BB77" t="s">
        <v>984</v>
      </c>
      <c r="BC77" t="s">
        <v>984</v>
      </c>
      <c r="BD77" t="s">
        <v>982</v>
      </c>
      <c r="BE77" t="s">
        <v>982</v>
      </c>
      <c r="BF77" t="s">
        <v>984</v>
      </c>
      <c r="BG77" t="s">
        <v>984</v>
      </c>
      <c r="BH77" t="s">
        <v>984</v>
      </c>
      <c r="BI77" t="s">
        <v>982</v>
      </c>
      <c r="BJ77" t="s">
        <v>980</v>
      </c>
      <c r="BK77" t="s">
        <v>984</v>
      </c>
      <c r="BL77" t="s">
        <v>984</v>
      </c>
      <c r="BM77" t="s">
        <v>982</v>
      </c>
      <c r="BN77" t="s">
        <v>982</v>
      </c>
      <c r="BO77" t="s">
        <v>1062</v>
      </c>
    </row>
    <row r="78" spans="1:67" x14ac:dyDescent="0.3">
      <c r="A78" t="s">
        <v>403</v>
      </c>
      <c r="B78" t="s">
        <v>404</v>
      </c>
      <c r="M78" t="s">
        <v>933</v>
      </c>
      <c r="N78" t="s">
        <v>933</v>
      </c>
      <c r="O78" t="s">
        <v>933</v>
      </c>
      <c r="P78" t="s">
        <v>933</v>
      </c>
      <c r="Q78" t="s">
        <v>1062</v>
      </c>
      <c r="R78" t="s">
        <v>1062</v>
      </c>
      <c r="S78" t="s">
        <v>1062</v>
      </c>
      <c r="T78" t="s">
        <v>1062</v>
      </c>
      <c r="U78" t="s">
        <v>933</v>
      </c>
      <c r="W78" s="160"/>
      <c r="X78" t="s">
        <v>960</v>
      </c>
      <c r="Y78" t="s">
        <v>960</v>
      </c>
      <c r="Z78" t="s">
        <v>962</v>
      </c>
      <c r="AA78" t="s">
        <v>960</v>
      </c>
      <c r="AN78" t="s">
        <v>982</v>
      </c>
      <c r="AO78" t="s">
        <v>982</v>
      </c>
      <c r="AP78" t="s">
        <v>982</v>
      </c>
      <c r="AQ78" t="s">
        <v>982</v>
      </c>
      <c r="AR78" t="s">
        <v>982</v>
      </c>
      <c r="AS78" t="s">
        <v>980</v>
      </c>
      <c r="AT78" t="s">
        <v>982</v>
      </c>
      <c r="AU78" t="s">
        <v>982</v>
      </c>
      <c r="AV78" t="s">
        <v>980</v>
      </c>
      <c r="AW78" t="s">
        <v>982</v>
      </c>
      <c r="AX78" t="s">
        <v>982</v>
      </c>
      <c r="AY78" t="s">
        <v>982</v>
      </c>
      <c r="AZ78" t="s">
        <v>982</v>
      </c>
      <c r="BA78" t="s">
        <v>982</v>
      </c>
      <c r="BB78" t="s">
        <v>980</v>
      </c>
      <c r="BC78" t="s">
        <v>982</v>
      </c>
      <c r="BD78" t="s">
        <v>982</v>
      </c>
      <c r="BE78" t="s">
        <v>982</v>
      </c>
      <c r="BF78" t="s">
        <v>982</v>
      </c>
      <c r="BG78" t="s">
        <v>982</v>
      </c>
      <c r="BH78" t="s">
        <v>982</v>
      </c>
      <c r="BI78" t="s">
        <v>982</v>
      </c>
      <c r="BJ78" t="s">
        <v>982</v>
      </c>
      <c r="BK78" t="s">
        <v>982</v>
      </c>
      <c r="BL78" t="s">
        <v>984</v>
      </c>
      <c r="BM78" t="s">
        <v>982</v>
      </c>
      <c r="BN78" t="s">
        <v>982</v>
      </c>
      <c r="BO78" t="s">
        <v>1062</v>
      </c>
    </row>
    <row r="79" spans="1:67" x14ac:dyDescent="0.3">
      <c r="A79" t="s">
        <v>407</v>
      </c>
      <c r="B79" t="s">
        <v>408</v>
      </c>
      <c r="M79" t="s">
        <v>933</v>
      </c>
      <c r="N79" t="s">
        <v>933</v>
      </c>
      <c r="O79" t="s">
        <v>933</v>
      </c>
      <c r="P79" t="s">
        <v>933</v>
      </c>
      <c r="Q79" t="s">
        <v>1062</v>
      </c>
      <c r="R79" t="s">
        <v>1062</v>
      </c>
      <c r="S79" t="s">
        <v>1062</v>
      </c>
      <c r="T79" t="s">
        <v>1062</v>
      </c>
      <c r="U79" t="s">
        <v>933</v>
      </c>
      <c r="W79" s="160"/>
      <c r="X79" t="s">
        <v>960</v>
      </c>
      <c r="Y79" t="s">
        <v>962</v>
      </c>
      <c r="Z79" t="s">
        <v>960</v>
      </c>
      <c r="AA79" t="s">
        <v>960</v>
      </c>
      <c r="AN79" t="s">
        <v>980</v>
      </c>
      <c r="AO79" t="s">
        <v>980</v>
      </c>
      <c r="AP79" t="s">
        <v>980</v>
      </c>
      <c r="AQ79" t="s">
        <v>980</v>
      </c>
      <c r="AR79" t="s">
        <v>980</v>
      </c>
      <c r="AS79" t="s">
        <v>980</v>
      </c>
      <c r="AT79" t="s">
        <v>982</v>
      </c>
      <c r="AU79" t="s">
        <v>982</v>
      </c>
      <c r="AV79" t="s">
        <v>980</v>
      </c>
      <c r="AW79" t="s">
        <v>982</v>
      </c>
      <c r="AX79" t="s">
        <v>982</v>
      </c>
      <c r="AY79" t="s">
        <v>982</v>
      </c>
      <c r="AZ79" t="s">
        <v>980</v>
      </c>
      <c r="BA79" t="s">
        <v>980</v>
      </c>
      <c r="BB79" t="s">
        <v>980</v>
      </c>
      <c r="BC79" t="s">
        <v>982</v>
      </c>
      <c r="BD79" t="s">
        <v>982</v>
      </c>
      <c r="BE79" t="s">
        <v>982</v>
      </c>
      <c r="BF79" t="s">
        <v>982</v>
      </c>
      <c r="BG79" t="s">
        <v>982</v>
      </c>
      <c r="BH79" t="s">
        <v>982</v>
      </c>
      <c r="BI79" t="s">
        <v>982</v>
      </c>
      <c r="BJ79" t="s">
        <v>982</v>
      </c>
      <c r="BK79" t="s">
        <v>980</v>
      </c>
      <c r="BL79" t="s">
        <v>984</v>
      </c>
      <c r="BM79" t="s">
        <v>984</v>
      </c>
      <c r="BN79" t="s">
        <v>982</v>
      </c>
      <c r="BO79" t="s">
        <v>1062</v>
      </c>
    </row>
    <row r="80" spans="1:67" x14ac:dyDescent="0.3">
      <c r="A80" t="s">
        <v>409</v>
      </c>
      <c r="B80" t="s">
        <v>410</v>
      </c>
      <c r="M80" t="s">
        <v>933</v>
      </c>
      <c r="N80" t="s">
        <v>933</v>
      </c>
      <c r="O80" t="s">
        <v>933</v>
      </c>
      <c r="P80" t="s">
        <v>933</v>
      </c>
      <c r="Q80" t="s">
        <v>1062</v>
      </c>
      <c r="R80" t="s">
        <v>1062</v>
      </c>
      <c r="S80" t="s">
        <v>1062</v>
      </c>
      <c r="T80" t="s">
        <v>1062</v>
      </c>
      <c r="U80" t="s">
        <v>933</v>
      </c>
      <c r="W80" s="160"/>
      <c r="X80" t="s">
        <v>960</v>
      </c>
      <c r="Y80" t="s">
        <v>960</v>
      </c>
      <c r="Z80" t="s">
        <v>960</v>
      </c>
      <c r="AA80" t="s">
        <v>960</v>
      </c>
      <c r="AN80" t="s">
        <v>982</v>
      </c>
      <c r="AO80" t="s">
        <v>982</v>
      </c>
      <c r="AP80" t="s">
        <v>982</v>
      </c>
      <c r="AQ80" t="s">
        <v>982</v>
      </c>
      <c r="AR80" t="s">
        <v>982</v>
      </c>
      <c r="AS80" t="s">
        <v>982</v>
      </c>
      <c r="AT80" t="s">
        <v>982</v>
      </c>
      <c r="AU80" t="s">
        <v>982</v>
      </c>
      <c r="AV80" t="s">
        <v>982</v>
      </c>
      <c r="AW80" t="s">
        <v>982</v>
      </c>
      <c r="AX80" t="s">
        <v>982</v>
      </c>
      <c r="AY80" t="s">
        <v>982</v>
      </c>
      <c r="AZ80" t="s">
        <v>982</v>
      </c>
      <c r="BA80" t="s">
        <v>982</v>
      </c>
      <c r="BB80" t="s">
        <v>982</v>
      </c>
      <c r="BC80" t="s">
        <v>982</v>
      </c>
      <c r="BD80" t="s">
        <v>982</v>
      </c>
      <c r="BE80" t="s">
        <v>982</v>
      </c>
      <c r="BF80" t="s">
        <v>982</v>
      </c>
      <c r="BG80" t="s">
        <v>982</v>
      </c>
      <c r="BH80" t="s">
        <v>982</v>
      </c>
      <c r="BI80" t="s">
        <v>982</v>
      </c>
      <c r="BJ80" t="s">
        <v>982</v>
      </c>
      <c r="BK80" t="s">
        <v>982</v>
      </c>
      <c r="BL80" t="s">
        <v>982</v>
      </c>
      <c r="BM80" t="s">
        <v>982</v>
      </c>
      <c r="BN80" t="s">
        <v>982</v>
      </c>
      <c r="BO80" t="s">
        <v>1062</v>
      </c>
    </row>
    <row r="81" spans="1:67" x14ac:dyDescent="0.3">
      <c r="A81" t="s">
        <v>413</v>
      </c>
      <c r="B81" t="s">
        <v>414</v>
      </c>
      <c r="M81" t="s">
        <v>933</v>
      </c>
      <c r="N81" t="s">
        <v>933</v>
      </c>
      <c r="O81" t="s">
        <v>933</v>
      </c>
      <c r="P81" t="s">
        <v>933</v>
      </c>
      <c r="Q81" t="s">
        <v>1062</v>
      </c>
      <c r="R81" t="s">
        <v>1062</v>
      </c>
      <c r="S81" t="s">
        <v>1062</v>
      </c>
      <c r="T81" t="s">
        <v>1062</v>
      </c>
      <c r="U81" t="s">
        <v>933</v>
      </c>
      <c r="W81" s="160"/>
      <c r="X81" t="s">
        <v>962</v>
      </c>
      <c r="Y81" t="s">
        <v>960</v>
      </c>
      <c r="Z81" t="s">
        <v>964</v>
      </c>
      <c r="AA81" t="s">
        <v>962</v>
      </c>
      <c r="AN81" t="s">
        <v>982</v>
      </c>
      <c r="AO81" t="s">
        <v>982</v>
      </c>
      <c r="AP81" t="s">
        <v>982</v>
      </c>
      <c r="AQ81" t="s">
        <v>982</v>
      </c>
      <c r="AR81" t="s">
        <v>980</v>
      </c>
      <c r="AS81" t="s">
        <v>980</v>
      </c>
      <c r="AT81" t="s">
        <v>980</v>
      </c>
      <c r="AU81" t="s">
        <v>980</v>
      </c>
      <c r="AV81" t="s">
        <v>980</v>
      </c>
      <c r="AW81" t="s">
        <v>982</v>
      </c>
      <c r="AX81" t="s">
        <v>982</v>
      </c>
      <c r="AY81" t="s">
        <v>982</v>
      </c>
      <c r="AZ81" t="s">
        <v>982</v>
      </c>
      <c r="BA81" t="s">
        <v>980</v>
      </c>
      <c r="BB81" t="s">
        <v>980</v>
      </c>
      <c r="BC81" t="s">
        <v>982</v>
      </c>
      <c r="BD81" t="s">
        <v>980</v>
      </c>
      <c r="BE81" t="s">
        <v>980</v>
      </c>
      <c r="BF81" t="s">
        <v>982</v>
      </c>
      <c r="BG81" t="s">
        <v>982</v>
      </c>
      <c r="BH81" t="s">
        <v>984</v>
      </c>
      <c r="BI81" t="s">
        <v>982</v>
      </c>
      <c r="BJ81" t="s">
        <v>982</v>
      </c>
      <c r="BK81" t="s">
        <v>982</v>
      </c>
      <c r="BL81" t="s">
        <v>984</v>
      </c>
      <c r="BM81" t="s">
        <v>982</v>
      </c>
      <c r="BN81" t="s">
        <v>980</v>
      </c>
      <c r="BO81" t="s">
        <v>1062</v>
      </c>
    </row>
    <row r="82" spans="1:67" x14ac:dyDescent="0.3">
      <c r="A82" t="s">
        <v>417</v>
      </c>
      <c r="B82" t="s">
        <v>418</v>
      </c>
      <c r="M82" t="s">
        <v>933</v>
      </c>
      <c r="N82" t="s">
        <v>933</v>
      </c>
      <c r="O82" t="s">
        <v>933</v>
      </c>
      <c r="P82" t="s">
        <v>933</v>
      </c>
      <c r="Q82" t="s">
        <v>1062</v>
      </c>
      <c r="R82" t="s">
        <v>1062</v>
      </c>
      <c r="S82" t="s">
        <v>1062</v>
      </c>
      <c r="T82" t="s">
        <v>1062</v>
      </c>
      <c r="U82" t="s">
        <v>933</v>
      </c>
      <c r="W82" s="160"/>
      <c r="X82" t="s">
        <v>962</v>
      </c>
      <c r="Y82" t="s">
        <v>960</v>
      </c>
      <c r="Z82" t="s">
        <v>960</v>
      </c>
      <c r="AA82" t="s">
        <v>962</v>
      </c>
      <c r="AN82" t="s">
        <v>980</v>
      </c>
      <c r="AO82" t="s">
        <v>982</v>
      </c>
      <c r="AP82" t="s">
        <v>980</v>
      </c>
      <c r="AQ82" t="s">
        <v>982</v>
      </c>
      <c r="AR82" t="s">
        <v>980</v>
      </c>
      <c r="AS82" t="s">
        <v>982</v>
      </c>
      <c r="AT82" t="s">
        <v>982</v>
      </c>
      <c r="AU82" t="s">
        <v>982</v>
      </c>
      <c r="AV82" t="s">
        <v>978</v>
      </c>
      <c r="AW82" t="s">
        <v>980</v>
      </c>
      <c r="AX82" t="s">
        <v>982</v>
      </c>
      <c r="AY82" t="s">
        <v>980</v>
      </c>
      <c r="AZ82" t="s">
        <v>982</v>
      </c>
      <c r="BA82" t="s">
        <v>980</v>
      </c>
      <c r="BB82" t="s">
        <v>982</v>
      </c>
      <c r="BC82" t="s">
        <v>982</v>
      </c>
      <c r="BD82" t="s">
        <v>982</v>
      </c>
      <c r="BE82" t="s">
        <v>978</v>
      </c>
      <c r="BF82" t="s">
        <v>982</v>
      </c>
      <c r="BG82" t="s">
        <v>982</v>
      </c>
      <c r="BH82" t="s">
        <v>982</v>
      </c>
      <c r="BI82" t="s">
        <v>984</v>
      </c>
      <c r="BJ82" t="s">
        <v>982</v>
      </c>
      <c r="BK82" t="s">
        <v>984</v>
      </c>
      <c r="BL82" t="s">
        <v>982</v>
      </c>
      <c r="BM82" t="s">
        <v>982</v>
      </c>
      <c r="BN82" t="s">
        <v>978</v>
      </c>
      <c r="BO82" t="s">
        <v>1062</v>
      </c>
    </row>
    <row r="83" spans="1:67" x14ac:dyDescent="0.3">
      <c r="A83" t="s">
        <v>419</v>
      </c>
      <c r="B83" t="s">
        <v>420</v>
      </c>
      <c r="M83" t="s">
        <v>933</v>
      </c>
      <c r="N83" t="s">
        <v>933</v>
      </c>
      <c r="O83" t="s">
        <v>933</v>
      </c>
      <c r="P83" t="s">
        <v>933</v>
      </c>
      <c r="Q83" t="s">
        <v>1062</v>
      </c>
      <c r="R83" t="s">
        <v>1062</v>
      </c>
      <c r="S83" t="s">
        <v>1062</v>
      </c>
      <c r="T83" t="s">
        <v>1062</v>
      </c>
      <c r="U83" t="s">
        <v>933</v>
      </c>
      <c r="W83" s="160"/>
      <c r="X83" t="s">
        <v>960</v>
      </c>
      <c r="Y83" t="s">
        <v>960</v>
      </c>
      <c r="Z83" t="s">
        <v>960</v>
      </c>
      <c r="AA83" t="s">
        <v>962</v>
      </c>
      <c r="AN83" t="s">
        <v>986</v>
      </c>
      <c r="AO83" t="s">
        <v>984</v>
      </c>
      <c r="AP83" t="s">
        <v>986</v>
      </c>
      <c r="AQ83" t="s">
        <v>986</v>
      </c>
      <c r="AR83" t="s">
        <v>984</v>
      </c>
      <c r="AS83" t="s">
        <v>982</v>
      </c>
      <c r="AT83" t="s">
        <v>986</v>
      </c>
      <c r="AU83" t="s">
        <v>984</v>
      </c>
      <c r="AV83" t="s">
        <v>982</v>
      </c>
      <c r="AW83" t="s">
        <v>986</v>
      </c>
      <c r="AX83" t="s">
        <v>986</v>
      </c>
      <c r="AY83" t="s">
        <v>986</v>
      </c>
      <c r="AZ83" t="s">
        <v>986</v>
      </c>
      <c r="BA83" t="s">
        <v>984</v>
      </c>
      <c r="BB83" t="s">
        <v>982</v>
      </c>
      <c r="BC83" t="s">
        <v>986</v>
      </c>
      <c r="BD83" t="s">
        <v>984</v>
      </c>
      <c r="BE83" t="s">
        <v>984</v>
      </c>
      <c r="BF83" t="s">
        <v>986</v>
      </c>
      <c r="BG83" t="s">
        <v>986</v>
      </c>
      <c r="BH83" t="s">
        <v>986</v>
      </c>
      <c r="BI83" t="s">
        <v>986</v>
      </c>
      <c r="BJ83" t="s">
        <v>986</v>
      </c>
      <c r="BK83" t="s">
        <v>984</v>
      </c>
      <c r="BL83" t="s">
        <v>986</v>
      </c>
      <c r="BM83" t="s">
        <v>984</v>
      </c>
      <c r="BN83" t="s">
        <v>984</v>
      </c>
      <c r="BO83" t="s">
        <v>1062</v>
      </c>
    </row>
    <row r="84" spans="1:67" x14ac:dyDescent="0.3">
      <c r="A84" t="s">
        <v>423</v>
      </c>
      <c r="B84" t="s">
        <v>424</v>
      </c>
      <c r="M84" t="s">
        <v>933</v>
      </c>
      <c r="N84" t="s">
        <v>933</v>
      </c>
      <c r="O84" t="s">
        <v>933</v>
      </c>
      <c r="P84" t="s">
        <v>933</v>
      </c>
      <c r="Q84" t="s">
        <v>1062</v>
      </c>
      <c r="R84" t="s">
        <v>1062</v>
      </c>
      <c r="S84" t="s">
        <v>1062</v>
      </c>
      <c r="T84" t="s">
        <v>1062</v>
      </c>
      <c r="U84" t="s">
        <v>933</v>
      </c>
      <c r="W84" s="160"/>
      <c r="X84" t="s">
        <v>962</v>
      </c>
      <c r="Y84" t="s">
        <v>960</v>
      </c>
      <c r="Z84" t="s">
        <v>960</v>
      </c>
      <c r="AA84" t="s">
        <v>962</v>
      </c>
      <c r="AN84" t="s">
        <v>980</v>
      </c>
      <c r="AO84" t="s">
        <v>982</v>
      </c>
      <c r="AP84" t="s">
        <v>980</v>
      </c>
      <c r="AQ84" t="s">
        <v>980</v>
      </c>
      <c r="AR84" t="s">
        <v>980</v>
      </c>
      <c r="AS84" t="s">
        <v>980</v>
      </c>
      <c r="AT84" t="s">
        <v>980</v>
      </c>
      <c r="AU84" t="s">
        <v>980</v>
      </c>
      <c r="AV84" t="s">
        <v>980</v>
      </c>
      <c r="AW84" t="s">
        <v>980</v>
      </c>
      <c r="AX84" t="s">
        <v>982</v>
      </c>
      <c r="AY84" t="s">
        <v>980</v>
      </c>
      <c r="AZ84" t="s">
        <v>980</v>
      </c>
      <c r="BA84" t="s">
        <v>980</v>
      </c>
      <c r="BB84" t="s">
        <v>980</v>
      </c>
      <c r="BC84" t="s">
        <v>980</v>
      </c>
      <c r="BD84" t="s">
        <v>980</v>
      </c>
      <c r="BE84" t="s">
        <v>980</v>
      </c>
      <c r="BF84" t="s">
        <v>980</v>
      </c>
      <c r="BG84" t="s">
        <v>982</v>
      </c>
      <c r="BH84" t="s">
        <v>980</v>
      </c>
      <c r="BI84" t="s">
        <v>980</v>
      </c>
      <c r="BJ84" t="s">
        <v>980</v>
      </c>
      <c r="BK84" t="s">
        <v>980</v>
      </c>
      <c r="BL84" t="s">
        <v>980</v>
      </c>
      <c r="BM84" t="s">
        <v>980</v>
      </c>
      <c r="BN84" t="s">
        <v>980</v>
      </c>
      <c r="BO84" t="s">
        <v>1062</v>
      </c>
    </row>
    <row r="85" spans="1:67" x14ac:dyDescent="0.3">
      <c r="A85" t="s">
        <v>427</v>
      </c>
      <c r="B85" t="s">
        <v>428</v>
      </c>
      <c r="M85" t="s">
        <v>933</v>
      </c>
      <c r="N85" t="s">
        <v>933</v>
      </c>
      <c r="O85" t="s">
        <v>933</v>
      </c>
      <c r="P85" t="s">
        <v>933</v>
      </c>
      <c r="Q85" t="s">
        <v>1062</v>
      </c>
      <c r="R85" t="s">
        <v>1062</v>
      </c>
      <c r="S85" t="s">
        <v>1062</v>
      </c>
      <c r="T85" t="s">
        <v>1062</v>
      </c>
      <c r="U85" t="s">
        <v>933</v>
      </c>
      <c r="W85" s="160"/>
      <c r="X85" t="s">
        <v>964</v>
      </c>
      <c r="Y85" t="s">
        <v>960</v>
      </c>
      <c r="Z85" t="s">
        <v>962</v>
      </c>
      <c r="AA85" t="s">
        <v>960</v>
      </c>
      <c r="AN85" t="s">
        <v>982</v>
      </c>
      <c r="AO85" t="s">
        <v>982</v>
      </c>
      <c r="AP85" t="s">
        <v>982</v>
      </c>
      <c r="AQ85" t="s">
        <v>982</v>
      </c>
      <c r="AR85" t="s">
        <v>980</v>
      </c>
      <c r="AS85" t="s">
        <v>980</v>
      </c>
      <c r="AT85" t="s">
        <v>982</v>
      </c>
      <c r="AU85" t="s">
        <v>980</v>
      </c>
      <c r="AV85" t="s">
        <v>982</v>
      </c>
      <c r="AW85" t="s">
        <v>982</v>
      </c>
      <c r="AX85" t="s">
        <v>982</v>
      </c>
      <c r="AY85" t="s">
        <v>984</v>
      </c>
      <c r="AZ85" t="s">
        <v>982</v>
      </c>
      <c r="BA85" t="s">
        <v>980</v>
      </c>
      <c r="BB85" t="s">
        <v>980</v>
      </c>
      <c r="BC85" t="s">
        <v>984</v>
      </c>
      <c r="BD85" t="s">
        <v>982</v>
      </c>
      <c r="BE85" t="s">
        <v>984</v>
      </c>
      <c r="BF85" t="s">
        <v>984</v>
      </c>
      <c r="BG85" t="s">
        <v>984</v>
      </c>
      <c r="BH85" t="s">
        <v>984</v>
      </c>
      <c r="BI85" t="s">
        <v>984</v>
      </c>
      <c r="BJ85" t="s">
        <v>982</v>
      </c>
      <c r="BK85" t="s">
        <v>980</v>
      </c>
      <c r="BL85" t="s">
        <v>984</v>
      </c>
      <c r="BM85" t="s">
        <v>982</v>
      </c>
      <c r="BN85" t="s">
        <v>984</v>
      </c>
      <c r="BO85" t="s">
        <v>1062</v>
      </c>
    </row>
    <row r="86" spans="1:67" x14ac:dyDescent="0.3">
      <c r="A86" t="s">
        <v>431</v>
      </c>
      <c r="B86" t="s">
        <v>432</v>
      </c>
      <c r="M86" t="s">
        <v>933</v>
      </c>
      <c r="N86" t="s">
        <v>933</v>
      </c>
      <c r="O86" t="s">
        <v>933</v>
      </c>
      <c r="P86" t="s">
        <v>933</v>
      </c>
      <c r="Q86" t="s">
        <v>1062</v>
      </c>
      <c r="R86" t="s">
        <v>1062</v>
      </c>
      <c r="S86" t="s">
        <v>1062</v>
      </c>
      <c r="T86" t="s">
        <v>1062</v>
      </c>
      <c r="U86" t="s">
        <v>933</v>
      </c>
      <c r="W86" s="160"/>
      <c r="X86" t="s">
        <v>960</v>
      </c>
      <c r="Y86" t="s">
        <v>960</v>
      </c>
      <c r="Z86" t="s">
        <v>960</v>
      </c>
      <c r="AA86" t="s">
        <v>960</v>
      </c>
      <c r="AN86" t="s">
        <v>980</v>
      </c>
      <c r="AO86" t="s">
        <v>982</v>
      </c>
      <c r="AP86" t="s">
        <v>982</v>
      </c>
      <c r="AQ86" t="s">
        <v>982</v>
      </c>
      <c r="AR86" t="s">
        <v>980</v>
      </c>
      <c r="AS86" t="s">
        <v>982</v>
      </c>
      <c r="AT86" t="s">
        <v>980</v>
      </c>
      <c r="AU86" t="s">
        <v>982</v>
      </c>
      <c r="AV86" t="s">
        <v>982</v>
      </c>
      <c r="AW86" t="s">
        <v>982</v>
      </c>
      <c r="AX86" t="s">
        <v>982</v>
      </c>
      <c r="AY86" t="s">
        <v>982</v>
      </c>
      <c r="AZ86" t="s">
        <v>982</v>
      </c>
      <c r="BA86" t="s">
        <v>980</v>
      </c>
      <c r="BB86" t="s">
        <v>982</v>
      </c>
      <c r="BC86" t="s">
        <v>982</v>
      </c>
      <c r="BD86" t="s">
        <v>982</v>
      </c>
      <c r="BE86" t="s">
        <v>982</v>
      </c>
      <c r="BF86" t="s">
        <v>982</v>
      </c>
      <c r="BG86" t="s">
        <v>982</v>
      </c>
      <c r="BH86" t="s">
        <v>982</v>
      </c>
      <c r="BI86" t="s">
        <v>982</v>
      </c>
      <c r="BJ86" t="s">
        <v>982</v>
      </c>
      <c r="BK86" t="s">
        <v>982</v>
      </c>
      <c r="BL86" t="s">
        <v>982</v>
      </c>
      <c r="BM86" t="s">
        <v>982</v>
      </c>
      <c r="BN86" t="s">
        <v>982</v>
      </c>
      <c r="BO86" t="s">
        <v>1062</v>
      </c>
    </row>
    <row r="87" spans="1:67" x14ac:dyDescent="0.3">
      <c r="A87" t="s">
        <v>435</v>
      </c>
      <c r="B87" t="s">
        <v>436</v>
      </c>
      <c r="M87" t="s">
        <v>933</v>
      </c>
      <c r="N87" t="s">
        <v>933</v>
      </c>
      <c r="O87" t="s">
        <v>933</v>
      </c>
      <c r="P87" t="s">
        <v>933</v>
      </c>
      <c r="Q87" t="s">
        <v>1062</v>
      </c>
      <c r="R87" t="s">
        <v>1062</v>
      </c>
      <c r="S87" t="s">
        <v>1062</v>
      </c>
      <c r="T87" t="s">
        <v>1062</v>
      </c>
      <c r="U87" t="s">
        <v>933</v>
      </c>
      <c r="W87" s="160"/>
      <c r="X87" t="s">
        <v>962</v>
      </c>
      <c r="Y87" t="s">
        <v>960</v>
      </c>
      <c r="Z87" t="s">
        <v>964</v>
      </c>
      <c r="AA87" t="s">
        <v>962</v>
      </c>
      <c r="AN87" t="s">
        <v>980</v>
      </c>
      <c r="AO87" t="s">
        <v>982</v>
      </c>
      <c r="AP87" t="s">
        <v>982</v>
      </c>
      <c r="AQ87" t="s">
        <v>980</v>
      </c>
      <c r="AR87" t="s">
        <v>980</v>
      </c>
      <c r="AS87" t="s">
        <v>980</v>
      </c>
      <c r="AT87" t="s">
        <v>982</v>
      </c>
      <c r="AU87" t="s">
        <v>982</v>
      </c>
      <c r="AV87" t="s">
        <v>982</v>
      </c>
      <c r="AW87" t="s">
        <v>980</v>
      </c>
      <c r="AX87" t="s">
        <v>982</v>
      </c>
      <c r="AY87" t="s">
        <v>982</v>
      </c>
      <c r="AZ87" t="s">
        <v>982</v>
      </c>
      <c r="BA87" t="s">
        <v>980</v>
      </c>
      <c r="BB87" t="s">
        <v>980</v>
      </c>
      <c r="BC87" t="s">
        <v>982</v>
      </c>
      <c r="BD87" t="s">
        <v>982</v>
      </c>
      <c r="BE87" t="s">
        <v>982</v>
      </c>
      <c r="BF87" t="s">
        <v>982</v>
      </c>
      <c r="BG87" t="s">
        <v>982</v>
      </c>
      <c r="BH87" t="s">
        <v>982</v>
      </c>
      <c r="BI87" t="s">
        <v>982</v>
      </c>
      <c r="BJ87" t="s">
        <v>982</v>
      </c>
      <c r="BK87" t="s">
        <v>982</v>
      </c>
      <c r="BL87" t="s">
        <v>982</v>
      </c>
      <c r="BM87" t="s">
        <v>982</v>
      </c>
      <c r="BN87" t="s">
        <v>982</v>
      </c>
      <c r="BO87" t="s">
        <v>1062</v>
      </c>
    </row>
    <row r="88" spans="1:67" x14ac:dyDescent="0.3">
      <c r="A88" t="s">
        <v>437</v>
      </c>
      <c r="B88" t="s">
        <v>438</v>
      </c>
      <c r="M88" t="s">
        <v>933</v>
      </c>
      <c r="N88" t="s">
        <v>933</v>
      </c>
      <c r="O88" t="s">
        <v>933</v>
      </c>
      <c r="P88" t="s">
        <v>933</v>
      </c>
      <c r="Q88" t="s">
        <v>1062</v>
      </c>
      <c r="R88" t="s">
        <v>1062</v>
      </c>
      <c r="S88" t="s">
        <v>1062</v>
      </c>
      <c r="T88" t="s">
        <v>1062</v>
      </c>
      <c r="U88" t="s">
        <v>933</v>
      </c>
      <c r="W88" s="160"/>
      <c r="X88" t="s">
        <v>964</v>
      </c>
      <c r="Y88" t="s">
        <v>960</v>
      </c>
      <c r="Z88" t="s">
        <v>960</v>
      </c>
      <c r="AA88" t="s">
        <v>962</v>
      </c>
      <c r="AN88" t="s">
        <v>980</v>
      </c>
      <c r="AO88" t="s">
        <v>982</v>
      </c>
      <c r="AP88" t="s">
        <v>982</v>
      </c>
      <c r="AQ88" t="s">
        <v>982</v>
      </c>
      <c r="AR88" t="s">
        <v>980</v>
      </c>
      <c r="AS88" t="s">
        <v>980</v>
      </c>
      <c r="AT88" t="s">
        <v>980</v>
      </c>
      <c r="AU88" t="s">
        <v>982</v>
      </c>
      <c r="AV88" t="s">
        <v>982</v>
      </c>
      <c r="AW88" t="s">
        <v>980</v>
      </c>
      <c r="AX88" t="s">
        <v>982</v>
      </c>
      <c r="AY88" t="s">
        <v>982</v>
      </c>
      <c r="AZ88" t="s">
        <v>982</v>
      </c>
      <c r="BA88" t="s">
        <v>980</v>
      </c>
      <c r="BB88" t="s">
        <v>980</v>
      </c>
      <c r="BC88" t="s">
        <v>982</v>
      </c>
      <c r="BD88" t="s">
        <v>982</v>
      </c>
      <c r="BE88" t="s">
        <v>982</v>
      </c>
      <c r="BF88" t="s">
        <v>982</v>
      </c>
      <c r="BG88" t="s">
        <v>982</v>
      </c>
      <c r="BH88" t="s">
        <v>982</v>
      </c>
      <c r="BI88" t="s">
        <v>984</v>
      </c>
      <c r="BJ88" t="s">
        <v>982</v>
      </c>
      <c r="BK88" t="s">
        <v>982</v>
      </c>
      <c r="BL88" t="s">
        <v>982</v>
      </c>
      <c r="BM88" t="s">
        <v>982</v>
      </c>
      <c r="BN88" t="s">
        <v>984</v>
      </c>
      <c r="BO88" t="s">
        <v>1062</v>
      </c>
    </row>
    <row r="89" spans="1:67" x14ac:dyDescent="0.3">
      <c r="A89" t="s">
        <v>440</v>
      </c>
      <c r="B89" t="s">
        <v>441</v>
      </c>
      <c r="M89" t="s">
        <v>933</v>
      </c>
      <c r="N89" t="s">
        <v>933</v>
      </c>
      <c r="O89" t="s">
        <v>933</v>
      </c>
      <c r="P89" t="s">
        <v>933</v>
      </c>
      <c r="Q89" t="s">
        <v>1062</v>
      </c>
      <c r="R89" t="s">
        <v>1062</v>
      </c>
      <c r="S89" t="s">
        <v>1062</v>
      </c>
      <c r="T89" t="s">
        <v>1062</v>
      </c>
      <c r="U89" t="s">
        <v>933</v>
      </c>
      <c r="W89" s="160"/>
      <c r="X89" t="s">
        <v>960</v>
      </c>
      <c r="Y89" t="s">
        <v>962</v>
      </c>
      <c r="Z89" t="s">
        <v>962</v>
      </c>
      <c r="AA89" t="s">
        <v>960</v>
      </c>
      <c r="AN89" t="s">
        <v>982</v>
      </c>
      <c r="AO89" t="s">
        <v>984</v>
      </c>
      <c r="AP89" t="s">
        <v>984</v>
      </c>
      <c r="AQ89" t="s">
        <v>982</v>
      </c>
      <c r="AR89" t="s">
        <v>980</v>
      </c>
      <c r="AS89" t="s">
        <v>980</v>
      </c>
      <c r="AT89" t="s">
        <v>980</v>
      </c>
      <c r="AU89" t="s">
        <v>982</v>
      </c>
      <c r="AV89" t="s">
        <v>984</v>
      </c>
      <c r="AW89" t="s">
        <v>982</v>
      </c>
      <c r="AX89" t="s">
        <v>984</v>
      </c>
      <c r="AY89" t="s">
        <v>984</v>
      </c>
      <c r="AZ89" t="s">
        <v>982</v>
      </c>
      <c r="BA89" t="s">
        <v>980</v>
      </c>
      <c r="BB89" t="s">
        <v>980</v>
      </c>
      <c r="BC89" t="s">
        <v>980</v>
      </c>
      <c r="BD89" t="s">
        <v>982</v>
      </c>
      <c r="BE89" t="s">
        <v>984</v>
      </c>
      <c r="BF89" t="s">
        <v>984</v>
      </c>
      <c r="BG89" t="s">
        <v>984</v>
      </c>
      <c r="BH89" t="s">
        <v>984</v>
      </c>
      <c r="BI89" t="s">
        <v>982</v>
      </c>
      <c r="BJ89" t="s">
        <v>982</v>
      </c>
      <c r="BK89" t="s">
        <v>982</v>
      </c>
      <c r="BL89" t="s">
        <v>982</v>
      </c>
      <c r="BM89" t="s">
        <v>982</v>
      </c>
      <c r="BN89" t="s">
        <v>986</v>
      </c>
      <c r="BO89" t="s">
        <v>1062</v>
      </c>
    </row>
    <row r="90" spans="1:67" x14ac:dyDescent="0.3">
      <c r="A90" t="s">
        <v>442</v>
      </c>
      <c r="B90" t="s">
        <v>443</v>
      </c>
      <c r="M90" t="s">
        <v>933</v>
      </c>
      <c r="N90" t="s">
        <v>933</v>
      </c>
      <c r="O90" t="s">
        <v>933</v>
      </c>
      <c r="P90" t="s">
        <v>933</v>
      </c>
      <c r="Q90" t="s">
        <v>1062</v>
      </c>
      <c r="R90" t="s">
        <v>1062</v>
      </c>
      <c r="S90" t="s">
        <v>1062</v>
      </c>
      <c r="T90" t="s">
        <v>1062</v>
      </c>
      <c r="U90" t="s">
        <v>933</v>
      </c>
      <c r="W90" s="160"/>
      <c r="X90" t="s">
        <v>960</v>
      </c>
      <c r="Y90" t="s">
        <v>960</v>
      </c>
      <c r="Z90" t="s">
        <v>964</v>
      </c>
      <c r="AA90" t="s">
        <v>960</v>
      </c>
      <c r="AN90" t="s">
        <v>980</v>
      </c>
      <c r="AO90" t="s">
        <v>982</v>
      </c>
      <c r="AP90" t="s">
        <v>982</v>
      </c>
      <c r="AQ90" t="s">
        <v>982</v>
      </c>
      <c r="AR90" t="s">
        <v>982</v>
      </c>
      <c r="AS90" t="s">
        <v>980</v>
      </c>
      <c r="AT90" t="s">
        <v>982</v>
      </c>
      <c r="AU90" t="s">
        <v>982</v>
      </c>
      <c r="AV90" t="s">
        <v>982</v>
      </c>
      <c r="AW90" t="s">
        <v>980</v>
      </c>
      <c r="AX90" t="s">
        <v>982</v>
      </c>
      <c r="AY90" t="s">
        <v>982</v>
      </c>
      <c r="AZ90" t="s">
        <v>982</v>
      </c>
      <c r="BA90" t="s">
        <v>982</v>
      </c>
      <c r="BB90" t="s">
        <v>980</v>
      </c>
      <c r="BC90" t="s">
        <v>982</v>
      </c>
      <c r="BD90" t="s">
        <v>982</v>
      </c>
      <c r="BE90" t="s">
        <v>982</v>
      </c>
      <c r="BF90" t="s">
        <v>982</v>
      </c>
      <c r="BG90" t="s">
        <v>982</v>
      </c>
      <c r="BH90" t="s">
        <v>982</v>
      </c>
      <c r="BI90" t="s">
        <v>982</v>
      </c>
      <c r="BJ90" t="s">
        <v>982</v>
      </c>
      <c r="BK90" t="s">
        <v>982</v>
      </c>
      <c r="BL90" t="s">
        <v>982</v>
      </c>
      <c r="BM90" t="s">
        <v>982</v>
      </c>
      <c r="BN90" t="s">
        <v>982</v>
      </c>
      <c r="BO90" t="s">
        <v>1062</v>
      </c>
    </row>
    <row r="91" spans="1:67" x14ac:dyDescent="0.3">
      <c r="A91" t="s">
        <v>444</v>
      </c>
      <c r="B91" t="s">
        <v>445</v>
      </c>
      <c r="M91" t="s">
        <v>933</v>
      </c>
      <c r="N91" t="s">
        <v>933</v>
      </c>
      <c r="O91" t="s">
        <v>933</v>
      </c>
      <c r="P91" t="s">
        <v>933</v>
      </c>
      <c r="Q91" t="s">
        <v>1062</v>
      </c>
      <c r="R91" t="s">
        <v>1062</v>
      </c>
      <c r="S91" t="s">
        <v>1062</v>
      </c>
      <c r="T91" t="s">
        <v>1062</v>
      </c>
      <c r="U91" t="s">
        <v>933</v>
      </c>
      <c r="W91" s="160"/>
      <c r="X91" t="s">
        <v>960</v>
      </c>
      <c r="Y91" t="s">
        <v>960</v>
      </c>
      <c r="Z91" t="s">
        <v>960</v>
      </c>
      <c r="AA91" t="s">
        <v>962</v>
      </c>
      <c r="AN91" t="s">
        <v>980</v>
      </c>
      <c r="AO91" t="s">
        <v>980</v>
      </c>
      <c r="AP91" t="s">
        <v>982</v>
      </c>
      <c r="AQ91" t="s">
        <v>982</v>
      </c>
      <c r="AR91" t="s">
        <v>980</v>
      </c>
      <c r="AS91" t="s">
        <v>982</v>
      </c>
      <c r="AT91" t="s">
        <v>980</v>
      </c>
      <c r="AU91" t="s">
        <v>982</v>
      </c>
      <c r="AV91" t="s">
        <v>982</v>
      </c>
      <c r="AW91" t="s">
        <v>982</v>
      </c>
      <c r="AX91" t="s">
        <v>982</v>
      </c>
      <c r="AY91" t="s">
        <v>982</v>
      </c>
      <c r="AZ91" t="s">
        <v>982</v>
      </c>
      <c r="BA91" t="s">
        <v>982</v>
      </c>
      <c r="BB91" t="s">
        <v>982</v>
      </c>
      <c r="BC91" t="s">
        <v>982</v>
      </c>
      <c r="BD91" t="s">
        <v>982</v>
      </c>
      <c r="BE91" t="s">
        <v>982</v>
      </c>
      <c r="BF91" t="s">
        <v>984</v>
      </c>
      <c r="BG91" t="s">
        <v>984</v>
      </c>
      <c r="BH91" t="s">
        <v>984</v>
      </c>
      <c r="BI91" t="s">
        <v>984</v>
      </c>
      <c r="BJ91" t="s">
        <v>982</v>
      </c>
      <c r="BK91" t="s">
        <v>984</v>
      </c>
      <c r="BL91" t="s">
        <v>984</v>
      </c>
      <c r="BM91" t="s">
        <v>984</v>
      </c>
      <c r="BN91" t="s">
        <v>984</v>
      </c>
      <c r="BO91" t="s">
        <v>1062</v>
      </c>
    </row>
    <row r="92" spans="1:67" x14ac:dyDescent="0.3">
      <c r="A92" t="s">
        <v>448</v>
      </c>
      <c r="B92" t="s">
        <v>449</v>
      </c>
      <c r="M92" t="s">
        <v>933</v>
      </c>
      <c r="N92" t="s">
        <v>933</v>
      </c>
      <c r="O92" t="s">
        <v>933</v>
      </c>
      <c r="P92" t="s">
        <v>933</v>
      </c>
      <c r="Q92" t="s">
        <v>1062</v>
      </c>
      <c r="R92" t="s">
        <v>1062</v>
      </c>
      <c r="S92" t="s">
        <v>1062</v>
      </c>
      <c r="T92" t="s">
        <v>1062</v>
      </c>
      <c r="U92" t="s">
        <v>933</v>
      </c>
      <c r="W92" s="160"/>
      <c r="X92" t="s">
        <v>960</v>
      </c>
      <c r="Y92" t="s">
        <v>960</v>
      </c>
      <c r="Z92" t="s">
        <v>960</v>
      </c>
      <c r="AA92" t="s">
        <v>960</v>
      </c>
      <c r="AN92" t="s">
        <v>982</v>
      </c>
      <c r="AO92" t="s">
        <v>982</v>
      </c>
      <c r="AP92" t="s">
        <v>982</v>
      </c>
      <c r="AQ92" t="s">
        <v>982</v>
      </c>
      <c r="AR92" t="s">
        <v>982</v>
      </c>
      <c r="AS92" t="s">
        <v>982</v>
      </c>
      <c r="AT92" t="s">
        <v>980</v>
      </c>
      <c r="AU92" t="s">
        <v>982</v>
      </c>
      <c r="AV92" t="s">
        <v>980</v>
      </c>
      <c r="AW92" t="s">
        <v>982</v>
      </c>
      <c r="AX92" t="s">
        <v>982</v>
      </c>
      <c r="AY92" t="s">
        <v>982</v>
      </c>
      <c r="AZ92" t="s">
        <v>982</v>
      </c>
      <c r="BA92" t="s">
        <v>982</v>
      </c>
      <c r="BB92" t="s">
        <v>982</v>
      </c>
      <c r="BC92" t="s">
        <v>980</v>
      </c>
      <c r="BD92" t="s">
        <v>982</v>
      </c>
      <c r="BE92" t="s">
        <v>980</v>
      </c>
      <c r="BF92" t="s">
        <v>982</v>
      </c>
      <c r="BG92" t="s">
        <v>982</v>
      </c>
      <c r="BH92" t="s">
        <v>982</v>
      </c>
      <c r="BI92" t="s">
        <v>982</v>
      </c>
      <c r="BJ92" t="s">
        <v>982</v>
      </c>
      <c r="BK92" t="s">
        <v>982</v>
      </c>
      <c r="BL92" t="s">
        <v>980</v>
      </c>
      <c r="BM92" t="s">
        <v>982</v>
      </c>
      <c r="BN92" t="s">
        <v>982</v>
      </c>
      <c r="BO92" t="s">
        <v>1062</v>
      </c>
    </row>
    <row r="93" spans="1:67" x14ac:dyDescent="0.3">
      <c r="A93" t="s">
        <v>450</v>
      </c>
      <c r="B93" t="s">
        <v>451</v>
      </c>
      <c r="M93" t="s">
        <v>933</v>
      </c>
      <c r="N93" t="s">
        <v>933</v>
      </c>
      <c r="O93" t="s">
        <v>933</v>
      </c>
      <c r="P93" t="s">
        <v>933</v>
      </c>
      <c r="Q93" t="s">
        <v>1062</v>
      </c>
      <c r="R93" t="s">
        <v>1062</v>
      </c>
      <c r="S93" t="s">
        <v>1062</v>
      </c>
      <c r="T93" t="s">
        <v>1062</v>
      </c>
      <c r="U93" t="s">
        <v>933</v>
      </c>
      <c r="W93" s="160"/>
      <c r="X93" t="s">
        <v>962</v>
      </c>
      <c r="Y93" t="s">
        <v>960</v>
      </c>
      <c r="Z93" t="s">
        <v>960</v>
      </c>
      <c r="AA93" t="s">
        <v>962</v>
      </c>
      <c r="AN93" t="s">
        <v>982</v>
      </c>
      <c r="AO93" t="s">
        <v>982</v>
      </c>
      <c r="AP93" t="s">
        <v>982</v>
      </c>
      <c r="AQ93" t="s">
        <v>982</v>
      </c>
      <c r="AR93" t="s">
        <v>982</v>
      </c>
      <c r="AS93" t="s">
        <v>982</v>
      </c>
      <c r="AT93" t="s">
        <v>982</v>
      </c>
      <c r="AU93" t="s">
        <v>982</v>
      </c>
      <c r="AV93" t="s">
        <v>982</v>
      </c>
      <c r="AW93" t="s">
        <v>982</v>
      </c>
      <c r="AX93" t="s">
        <v>982</v>
      </c>
      <c r="AY93" t="s">
        <v>982</v>
      </c>
      <c r="AZ93" t="s">
        <v>982</v>
      </c>
      <c r="BA93" t="s">
        <v>982</v>
      </c>
      <c r="BB93" t="s">
        <v>982</v>
      </c>
      <c r="BC93" t="s">
        <v>982</v>
      </c>
      <c r="BD93" t="s">
        <v>982</v>
      </c>
      <c r="BE93" t="s">
        <v>982</v>
      </c>
      <c r="BF93" t="s">
        <v>982</v>
      </c>
      <c r="BG93" t="s">
        <v>982</v>
      </c>
      <c r="BH93" t="s">
        <v>982</v>
      </c>
      <c r="BI93" t="s">
        <v>982</v>
      </c>
      <c r="BJ93" t="s">
        <v>982</v>
      </c>
      <c r="BK93" t="s">
        <v>982</v>
      </c>
      <c r="BL93" t="s">
        <v>982</v>
      </c>
      <c r="BM93" t="s">
        <v>982</v>
      </c>
      <c r="BN93" t="s">
        <v>982</v>
      </c>
      <c r="BO93" t="s">
        <v>1062</v>
      </c>
    </row>
    <row r="94" spans="1:67" x14ac:dyDescent="0.3">
      <c r="A94" t="s">
        <v>452</v>
      </c>
      <c r="B94" t="s">
        <v>453</v>
      </c>
      <c r="M94" t="s">
        <v>933</v>
      </c>
      <c r="N94" t="s">
        <v>933</v>
      </c>
      <c r="O94" t="s">
        <v>933</v>
      </c>
      <c r="P94" t="s">
        <v>933</v>
      </c>
      <c r="Q94" t="s">
        <v>1062</v>
      </c>
      <c r="R94" t="s">
        <v>1062</v>
      </c>
      <c r="S94" t="s">
        <v>1062</v>
      </c>
      <c r="T94" t="s">
        <v>1062</v>
      </c>
      <c r="U94" t="s">
        <v>935</v>
      </c>
      <c r="W94" s="160"/>
      <c r="X94" t="s">
        <v>962</v>
      </c>
      <c r="Y94" t="s">
        <v>960</v>
      </c>
      <c r="Z94" t="s">
        <v>964</v>
      </c>
      <c r="AA94" t="s">
        <v>962</v>
      </c>
      <c r="AN94" t="s">
        <v>982</v>
      </c>
      <c r="AO94" t="s">
        <v>982</v>
      </c>
      <c r="AP94" t="s">
        <v>982</v>
      </c>
      <c r="AQ94" t="s">
        <v>982</v>
      </c>
      <c r="AR94" t="s">
        <v>980</v>
      </c>
      <c r="AS94" t="s">
        <v>980</v>
      </c>
      <c r="AT94" t="s">
        <v>982</v>
      </c>
      <c r="AU94" t="s">
        <v>980</v>
      </c>
      <c r="AV94" t="s">
        <v>982</v>
      </c>
      <c r="AW94" t="s">
        <v>984</v>
      </c>
      <c r="AX94" t="s">
        <v>984</v>
      </c>
      <c r="AY94" t="s">
        <v>984</v>
      </c>
      <c r="AZ94" t="s">
        <v>982</v>
      </c>
      <c r="BA94" t="s">
        <v>980</v>
      </c>
      <c r="BB94" t="s">
        <v>980</v>
      </c>
      <c r="BC94" t="s">
        <v>982</v>
      </c>
      <c r="BD94" t="s">
        <v>980</v>
      </c>
      <c r="BE94" t="s">
        <v>982</v>
      </c>
      <c r="BF94" t="s">
        <v>984</v>
      </c>
      <c r="BG94" t="s">
        <v>984</v>
      </c>
      <c r="BH94" t="s">
        <v>984</v>
      </c>
      <c r="BI94" t="s">
        <v>982</v>
      </c>
      <c r="BJ94" t="s">
        <v>980</v>
      </c>
      <c r="BK94" t="s">
        <v>980</v>
      </c>
      <c r="BL94" t="s">
        <v>982</v>
      </c>
      <c r="BM94" t="s">
        <v>980</v>
      </c>
      <c r="BN94" t="s">
        <v>982</v>
      </c>
      <c r="BO94" t="s">
        <v>1062</v>
      </c>
    </row>
    <row r="95" spans="1:67" x14ac:dyDescent="0.3">
      <c r="A95" t="s">
        <v>454</v>
      </c>
      <c r="B95" t="s">
        <v>455</v>
      </c>
      <c r="M95" t="s">
        <v>933</v>
      </c>
      <c r="N95" t="s">
        <v>933</v>
      </c>
      <c r="O95" t="s">
        <v>933</v>
      </c>
      <c r="P95" t="s">
        <v>933</v>
      </c>
      <c r="Q95" t="s">
        <v>1062</v>
      </c>
      <c r="R95" t="s">
        <v>1062</v>
      </c>
      <c r="S95" t="s">
        <v>1062</v>
      </c>
      <c r="T95" t="s">
        <v>1062</v>
      </c>
      <c r="U95" t="s">
        <v>935</v>
      </c>
      <c r="W95" s="160"/>
      <c r="X95" t="s">
        <v>962</v>
      </c>
      <c r="Y95" t="s">
        <v>960</v>
      </c>
      <c r="Z95" t="s">
        <v>960</v>
      </c>
      <c r="AA95" t="s">
        <v>960</v>
      </c>
      <c r="AN95" t="s">
        <v>980</v>
      </c>
      <c r="AO95" t="s">
        <v>980</v>
      </c>
      <c r="AP95" t="s">
        <v>982</v>
      </c>
      <c r="AQ95" t="s">
        <v>982</v>
      </c>
      <c r="AR95" t="s">
        <v>982</v>
      </c>
      <c r="AS95" t="s">
        <v>982</v>
      </c>
      <c r="AT95" t="s">
        <v>984</v>
      </c>
      <c r="AU95" t="s">
        <v>984</v>
      </c>
      <c r="AV95" t="s">
        <v>980</v>
      </c>
      <c r="AW95" t="s">
        <v>982</v>
      </c>
      <c r="AX95" t="s">
        <v>982</v>
      </c>
      <c r="AY95" t="s">
        <v>982</v>
      </c>
      <c r="AZ95" t="s">
        <v>982</v>
      </c>
      <c r="BA95" t="s">
        <v>982</v>
      </c>
      <c r="BB95" t="s">
        <v>982</v>
      </c>
      <c r="BC95" t="s">
        <v>984</v>
      </c>
      <c r="BD95" t="s">
        <v>984</v>
      </c>
      <c r="BE95" t="s">
        <v>982</v>
      </c>
      <c r="BF95" t="s">
        <v>982</v>
      </c>
      <c r="BG95" t="s">
        <v>982</v>
      </c>
      <c r="BH95" t="s">
        <v>982</v>
      </c>
      <c r="BI95" t="s">
        <v>982</v>
      </c>
      <c r="BJ95" t="s">
        <v>982</v>
      </c>
      <c r="BK95" t="s">
        <v>982</v>
      </c>
      <c r="BL95" t="s">
        <v>984</v>
      </c>
      <c r="BM95" t="s">
        <v>984</v>
      </c>
      <c r="BN95" t="s">
        <v>982</v>
      </c>
      <c r="BO95" t="s">
        <v>1062</v>
      </c>
    </row>
    <row r="96" spans="1:67" x14ac:dyDescent="0.3">
      <c r="A96" t="s">
        <v>456</v>
      </c>
      <c r="B96" t="s">
        <v>457</v>
      </c>
      <c r="M96" t="s">
        <v>933</v>
      </c>
      <c r="N96" t="s">
        <v>933</v>
      </c>
      <c r="O96" t="s">
        <v>933</v>
      </c>
      <c r="P96" t="s">
        <v>933</v>
      </c>
      <c r="Q96" t="s">
        <v>1062</v>
      </c>
      <c r="R96" t="s">
        <v>1062</v>
      </c>
      <c r="S96" t="s">
        <v>1062</v>
      </c>
      <c r="T96" t="s">
        <v>1062</v>
      </c>
      <c r="U96" t="s">
        <v>933</v>
      </c>
      <c r="W96" s="160"/>
      <c r="X96" t="s">
        <v>960</v>
      </c>
      <c r="Y96" t="s">
        <v>962</v>
      </c>
      <c r="Z96" t="s">
        <v>960</v>
      </c>
      <c r="AA96" t="s">
        <v>962</v>
      </c>
      <c r="AN96" t="s">
        <v>982</v>
      </c>
      <c r="AO96" t="s">
        <v>984</v>
      </c>
      <c r="AP96" t="s">
        <v>982</v>
      </c>
      <c r="AQ96" t="s">
        <v>982</v>
      </c>
      <c r="AR96" t="s">
        <v>980</v>
      </c>
      <c r="AS96" t="s">
        <v>980</v>
      </c>
      <c r="AT96" t="s">
        <v>982</v>
      </c>
      <c r="AU96" t="s">
        <v>982</v>
      </c>
      <c r="AV96" t="s">
        <v>980</v>
      </c>
      <c r="AW96" t="s">
        <v>982</v>
      </c>
      <c r="AX96" t="s">
        <v>982</v>
      </c>
      <c r="AY96" t="s">
        <v>982</v>
      </c>
      <c r="AZ96" t="s">
        <v>982</v>
      </c>
      <c r="BA96" t="s">
        <v>980</v>
      </c>
      <c r="BB96" t="s">
        <v>980</v>
      </c>
      <c r="BC96" t="s">
        <v>982</v>
      </c>
      <c r="BD96" t="s">
        <v>982</v>
      </c>
      <c r="BE96" t="s">
        <v>980</v>
      </c>
      <c r="BF96" t="s">
        <v>982</v>
      </c>
      <c r="BG96" t="s">
        <v>982</v>
      </c>
      <c r="BH96" t="s">
        <v>982</v>
      </c>
      <c r="BI96" t="s">
        <v>982</v>
      </c>
      <c r="BJ96" t="s">
        <v>980</v>
      </c>
      <c r="BK96" t="s">
        <v>980</v>
      </c>
      <c r="BL96" t="s">
        <v>982</v>
      </c>
      <c r="BM96" t="s">
        <v>982</v>
      </c>
      <c r="BN96" t="s">
        <v>982</v>
      </c>
      <c r="BO96" t="s">
        <v>1062</v>
      </c>
    </row>
    <row r="97" spans="1:67" x14ac:dyDescent="0.3">
      <c r="A97" t="s">
        <v>458</v>
      </c>
      <c r="B97" t="s">
        <v>459</v>
      </c>
      <c r="M97" t="s">
        <v>933</v>
      </c>
      <c r="N97" t="s">
        <v>933</v>
      </c>
      <c r="O97" t="s">
        <v>933</v>
      </c>
      <c r="P97" t="s">
        <v>933</v>
      </c>
      <c r="Q97" t="s">
        <v>1062</v>
      </c>
      <c r="R97" t="s">
        <v>1062</v>
      </c>
      <c r="S97" t="s">
        <v>1062</v>
      </c>
      <c r="T97" t="s">
        <v>1062</v>
      </c>
      <c r="U97" t="s">
        <v>935</v>
      </c>
      <c r="W97" s="160"/>
      <c r="X97" t="s">
        <v>960</v>
      </c>
      <c r="Y97" t="s">
        <v>960</v>
      </c>
      <c r="Z97" t="s">
        <v>960</v>
      </c>
      <c r="AA97" t="s">
        <v>960</v>
      </c>
      <c r="AN97" t="s">
        <v>982</v>
      </c>
      <c r="AO97" t="s">
        <v>982</v>
      </c>
      <c r="AP97" t="s">
        <v>982</v>
      </c>
      <c r="AQ97" t="s">
        <v>984</v>
      </c>
      <c r="AR97" t="s">
        <v>980</v>
      </c>
      <c r="AS97" t="s">
        <v>982</v>
      </c>
      <c r="AT97" t="s">
        <v>982</v>
      </c>
      <c r="AU97" t="s">
        <v>982</v>
      </c>
      <c r="AV97" t="s">
        <v>980</v>
      </c>
      <c r="AW97" t="s">
        <v>982</v>
      </c>
      <c r="AX97" t="s">
        <v>982</v>
      </c>
      <c r="AY97" t="s">
        <v>982</v>
      </c>
      <c r="AZ97" t="s">
        <v>984</v>
      </c>
      <c r="BA97" t="s">
        <v>980</v>
      </c>
      <c r="BB97" t="s">
        <v>982</v>
      </c>
      <c r="BC97" t="s">
        <v>982</v>
      </c>
      <c r="BD97" t="s">
        <v>982</v>
      </c>
      <c r="BE97" t="s">
        <v>980</v>
      </c>
      <c r="BF97" t="s">
        <v>982</v>
      </c>
      <c r="BG97" t="s">
        <v>982</v>
      </c>
      <c r="BH97" t="s">
        <v>982</v>
      </c>
      <c r="BI97" t="s">
        <v>984</v>
      </c>
      <c r="BJ97" t="s">
        <v>980</v>
      </c>
      <c r="BK97" t="s">
        <v>982</v>
      </c>
      <c r="BL97" t="s">
        <v>982</v>
      </c>
      <c r="BM97" t="s">
        <v>982</v>
      </c>
      <c r="BN97" t="s">
        <v>982</v>
      </c>
      <c r="BO97" t="s">
        <v>1062</v>
      </c>
    </row>
    <row r="98" spans="1:67" x14ac:dyDescent="0.3">
      <c r="A98" t="s">
        <v>460</v>
      </c>
      <c r="B98" t="s">
        <v>461</v>
      </c>
      <c r="M98" t="s">
        <v>933</v>
      </c>
      <c r="N98" t="s">
        <v>933</v>
      </c>
      <c r="O98" t="s">
        <v>933</v>
      </c>
      <c r="P98" t="s">
        <v>933</v>
      </c>
      <c r="Q98" t="s">
        <v>1062</v>
      </c>
      <c r="R98" t="s">
        <v>1062</v>
      </c>
      <c r="S98" t="s">
        <v>1062</v>
      </c>
      <c r="T98" t="s">
        <v>1062</v>
      </c>
      <c r="U98" t="s">
        <v>933</v>
      </c>
      <c r="W98" s="160"/>
      <c r="X98" t="s">
        <v>960</v>
      </c>
      <c r="Y98" t="s">
        <v>960</v>
      </c>
      <c r="Z98" t="s">
        <v>960</v>
      </c>
      <c r="AA98" t="s">
        <v>960</v>
      </c>
      <c r="AN98" t="s">
        <v>982</v>
      </c>
      <c r="AO98" t="s">
        <v>982</v>
      </c>
      <c r="AP98" t="s">
        <v>984</v>
      </c>
      <c r="AQ98" t="s">
        <v>980</v>
      </c>
      <c r="AR98" t="s">
        <v>982</v>
      </c>
      <c r="AS98" t="s">
        <v>980</v>
      </c>
      <c r="AT98" t="s">
        <v>982</v>
      </c>
      <c r="AU98" t="s">
        <v>982</v>
      </c>
      <c r="AV98" t="s">
        <v>980</v>
      </c>
      <c r="AW98" t="s">
        <v>982</v>
      </c>
      <c r="AX98" t="s">
        <v>982</v>
      </c>
      <c r="AY98" t="s">
        <v>984</v>
      </c>
      <c r="AZ98" t="s">
        <v>980</v>
      </c>
      <c r="BA98" t="s">
        <v>982</v>
      </c>
      <c r="BB98" t="s">
        <v>980</v>
      </c>
      <c r="BC98" t="s">
        <v>982</v>
      </c>
      <c r="BD98" t="s">
        <v>982</v>
      </c>
      <c r="BE98" t="s">
        <v>980</v>
      </c>
      <c r="BF98" t="s">
        <v>982</v>
      </c>
      <c r="BG98" t="s">
        <v>982</v>
      </c>
      <c r="BH98" t="s">
        <v>984</v>
      </c>
      <c r="BI98" t="s">
        <v>982</v>
      </c>
      <c r="BJ98" t="s">
        <v>982</v>
      </c>
      <c r="BK98" t="s">
        <v>982</v>
      </c>
      <c r="BL98" t="s">
        <v>982</v>
      </c>
      <c r="BM98" t="s">
        <v>982</v>
      </c>
      <c r="BN98" t="s">
        <v>982</v>
      </c>
      <c r="BO98" t="s">
        <v>1062</v>
      </c>
    </row>
    <row r="99" spans="1:67" x14ac:dyDescent="0.3">
      <c r="A99" t="s">
        <v>464</v>
      </c>
      <c r="B99" t="s">
        <v>465</v>
      </c>
      <c r="M99" t="s">
        <v>933</v>
      </c>
      <c r="N99" t="s">
        <v>933</v>
      </c>
      <c r="O99" t="s">
        <v>933</v>
      </c>
      <c r="P99" t="s">
        <v>933</v>
      </c>
      <c r="Q99" t="s">
        <v>1062</v>
      </c>
      <c r="R99" t="s">
        <v>1062</v>
      </c>
      <c r="S99" t="s">
        <v>1062</v>
      </c>
      <c r="T99" t="s">
        <v>1062</v>
      </c>
      <c r="U99" t="s">
        <v>933</v>
      </c>
      <c r="W99" s="160"/>
      <c r="X99" t="s">
        <v>962</v>
      </c>
      <c r="Y99" t="s">
        <v>960</v>
      </c>
      <c r="Z99" t="s">
        <v>960</v>
      </c>
      <c r="AA99" t="s">
        <v>960</v>
      </c>
      <c r="AN99" t="s">
        <v>982</v>
      </c>
      <c r="AO99" t="s">
        <v>982</v>
      </c>
      <c r="AP99" t="s">
        <v>982</v>
      </c>
      <c r="AQ99" t="s">
        <v>982</v>
      </c>
      <c r="AR99" t="s">
        <v>982</v>
      </c>
      <c r="AS99" t="s">
        <v>980</v>
      </c>
      <c r="AT99" t="s">
        <v>980</v>
      </c>
      <c r="AU99" t="s">
        <v>980</v>
      </c>
      <c r="AV99" t="s">
        <v>982</v>
      </c>
      <c r="AW99" t="s">
        <v>982</v>
      </c>
      <c r="AX99" t="s">
        <v>982</v>
      </c>
      <c r="AY99" t="s">
        <v>982</v>
      </c>
      <c r="AZ99" t="s">
        <v>982</v>
      </c>
      <c r="BA99" t="s">
        <v>982</v>
      </c>
      <c r="BB99" t="s">
        <v>980</v>
      </c>
      <c r="BC99" t="s">
        <v>982</v>
      </c>
      <c r="BD99" t="s">
        <v>982</v>
      </c>
      <c r="BE99" t="s">
        <v>982</v>
      </c>
      <c r="BF99" t="s">
        <v>982</v>
      </c>
      <c r="BG99" t="s">
        <v>982</v>
      </c>
      <c r="BH99" t="s">
        <v>982</v>
      </c>
      <c r="BI99" t="s">
        <v>982</v>
      </c>
      <c r="BJ99" t="s">
        <v>982</v>
      </c>
      <c r="BK99" t="s">
        <v>980</v>
      </c>
      <c r="BL99" t="s">
        <v>982</v>
      </c>
      <c r="BM99" t="s">
        <v>982</v>
      </c>
      <c r="BN99" t="s">
        <v>982</v>
      </c>
      <c r="BO99" t="s">
        <v>1062</v>
      </c>
    </row>
    <row r="100" spans="1:67" x14ac:dyDescent="0.3">
      <c r="A100" t="s">
        <v>466</v>
      </c>
      <c r="B100" t="s">
        <v>467</v>
      </c>
      <c r="M100" t="s">
        <v>933</v>
      </c>
      <c r="N100" t="s">
        <v>933</v>
      </c>
      <c r="O100" t="s">
        <v>933</v>
      </c>
      <c r="P100" t="s">
        <v>933</v>
      </c>
      <c r="Q100" t="s">
        <v>1062</v>
      </c>
      <c r="R100" t="s">
        <v>1062</v>
      </c>
      <c r="S100" t="s">
        <v>1062</v>
      </c>
      <c r="T100" t="s">
        <v>1062</v>
      </c>
      <c r="U100" t="s">
        <v>933</v>
      </c>
      <c r="W100" s="160"/>
      <c r="X100" t="s">
        <v>964</v>
      </c>
      <c r="Y100" t="s">
        <v>960</v>
      </c>
      <c r="Z100" t="s">
        <v>962</v>
      </c>
      <c r="AA100" t="s">
        <v>964</v>
      </c>
      <c r="AN100" t="s">
        <v>982</v>
      </c>
      <c r="AO100" t="s">
        <v>982</v>
      </c>
      <c r="AP100" t="s">
        <v>982</v>
      </c>
      <c r="AQ100" t="s">
        <v>982</v>
      </c>
      <c r="AR100" t="s">
        <v>982</v>
      </c>
      <c r="AS100" t="s">
        <v>980</v>
      </c>
      <c r="AT100" t="s">
        <v>982</v>
      </c>
      <c r="AU100" t="s">
        <v>982</v>
      </c>
      <c r="AV100" t="s">
        <v>982</v>
      </c>
      <c r="AW100" t="s">
        <v>982</v>
      </c>
      <c r="AX100" t="s">
        <v>982</v>
      </c>
      <c r="AY100" t="s">
        <v>982</v>
      </c>
      <c r="AZ100" t="s">
        <v>982</v>
      </c>
      <c r="BA100" t="s">
        <v>982</v>
      </c>
      <c r="BB100" t="s">
        <v>980</v>
      </c>
      <c r="BC100" t="s">
        <v>982</v>
      </c>
      <c r="BD100" t="s">
        <v>982</v>
      </c>
      <c r="BE100" t="s">
        <v>982</v>
      </c>
      <c r="BF100" t="s">
        <v>982</v>
      </c>
      <c r="BG100" t="s">
        <v>982</v>
      </c>
      <c r="BH100" t="s">
        <v>982</v>
      </c>
      <c r="BI100" t="s">
        <v>982</v>
      </c>
      <c r="BJ100" t="s">
        <v>982</v>
      </c>
      <c r="BK100" t="s">
        <v>980</v>
      </c>
      <c r="BL100" t="s">
        <v>982</v>
      </c>
      <c r="BM100" t="s">
        <v>982</v>
      </c>
      <c r="BN100" t="s">
        <v>982</v>
      </c>
      <c r="BO100" t="s">
        <v>1062</v>
      </c>
    </row>
    <row r="101" spans="1:67" x14ac:dyDescent="0.3">
      <c r="A101" t="s">
        <v>470</v>
      </c>
      <c r="B101" t="s">
        <v>471</v>
      </c>
      <c r="M101" t="s">
        <v>933</v>
      </c>
      <c r="N101" t="s">
        <v>933</v>
      </c>
      <c r="O101" t="s">
        <v>933</v>
      </c>
      <c r="P101" t="s">
        <v>933</v>
      </c>
      <c r="Q101" t="s">
        <v>1062</v>
      </c>
      <c r="R101" t="s">
        <v>1062</v>
      </c>
      <c r="S101" t="s">
        <v>1062</v>
      </c>
      <c r="T101" t="s">
        <v>1062</v>
      </c>
      <c r="U101" t="s">
        <v>933</v>
      </c>
      <c r="W101" s="160"/>
      <c r="X101" t="s">
        <v>962</v>
      </c>
      <c r="Y101" t="s">
        <v>960</v>
      </c>
      <c r="Z101" t="s">
        <v>960</v>
      </c>
      <c r="AA101" t="s">
        <v>962</v>
      </c>
      <c r="AN101" t="s">
        <v>982</v>
      </c>
      <c r="AO101" t="s">
        <v>982</v>
      </c>
      <c r="AP101" t="s">
        <v>982</v>
      </c>
      <c r="AQ101" t="s">
        <v>982</v>
      </c>
      <c r="AR101" t="s">
        <v>980</v>
      </c>
      <c r="AS101" t="s">
        <v>980</v>
      </c>
      <c r="AT101" t="s">
        <v>982</v>
      </c>
      <c r="AU101" t="s">
        <v>980</v>
      </c>
      <c r="AV101" t="s">
        <v>978</v>
      </c>
      <c r="AW101" t="s">
        <v>982</v>
      </c>
      <c r="AX101" t="s">
        <v>982</v>
      </c>
      <c r="AY101" t="s">
        <v>982</v>
      </c>
      <c r="AZ101" t="s">
        <v>982</v>
      </c>
      <c r="BA101" t="s">
        <v>980</v>
      </c>
      <c r="BB101" t="s">
        <v>982</v>
      </c>
      <c r="BC101" t="s">
        <v>982</v>
      </c>
      <c r="BD101" t="s">
        <v>982</v>
      </c>
      <c r="BE101" t="s">
        <v>978</v>
      </c>
      <c r="BF101" t="s">
        <v>982</v>
      </c>
      <c r="BG101" t="s">
        <v>982</v>
      </c>
      <c r="BH101" t="s">
        <v>984</v>
      </c>
      <c r="BI101" t="s">
        <v>984</v>
      </c>
      <c r="BJ101" t="s">
        <v>982</v>
      </c>
      <c r="BK101" t="s">
        <v>982</v>
      </c>
      <c r="BL101" t="s">
        <v>984</v>
      </c>
      <c r="BM101" t="s">
        <v>982</v>
      </c>
      <c r="BN101" t="s">
        <v>978</v>
      </c>
      <c r="BO101" t="s">
        <v>1062</v>
      </c>
    </row>
    <row r="102" spans="1:67" x14ac:dyDescent="0.3">
      <c r="A102" t="s">
        <v>472</v>
      </c>
      <c r="B102" t="s">
        <v>473</v>
      </c>
      <c r="M102" t="s">
        <v>933</v>
      </c>
      <c r="N102" t="s">
        <v>933</v>
      </c>
      <c r="O102" t="s">
        <v>933</v>
      </c>
      <c r="P102" t="s">
        <v>933</v>
      </c>
      <c r="Q102" t="s">
        <v>1062</v>
      </c>
      <c r="R102" t="s">
        <v>1062</v>
      </c>
      <c r="S102" t="s">
        <v>1062</v>
      </c>
      <c r="T102" t="s">
        <v>1062</v>
      </c>
      <c r="U102" t="s">
        <v>933</v>
      </c>
      <c r="W102" s="160"/>
      <c r="X102" t="s">
        <v>962</v>
      </c>
      <c r="Y102" t="s">
        <v>960</v>
      </c>
      <c r="Z102" t="s">
        <v>964</v>
      </c>
      <c r="AA102" t="s">
        <v>960</v>
      </c>
      <c r="AN102" t="s">
        <v>982</v>
      </c>
      <c r="AO102" t="s">
        <v>980</v>
      </c>
      <c r="AP102" t="s">
        <v>982</v>
      </c>
      <c r="AQ102" t="s">
        <v>980</v>
      </c>
      <c r="AR102" t="s">
        <v>982</v>
      </c>
      <c r="AS102" t="s">
        <v>980</v>
      </c>
      <c r="AT102" t="s">
        <v>982</v>
      </c>
      <c r="AU102" t="s">
        <v>980</v>
      </c>
      <c r="AV102" t="s">
        <v>980</v>
      </c>
      <c r="AW102" t="s">
        <v>984</v>
      </c>
      <c r="AX102" t="s">
        <v>984</v>
      </c>
      <c r="AY102" t="s">
        <v>984</v>
      </c>
      <c r="AZ102" t="s">
        <v>980</v>
      </c>
      <c r="BA102" t="s">
        <v>982</v>
      </c>
      <c r="BB102" t="s">
        <v>982</v>
      </c>
      <c r="BC102" t="s">
        <v>984</v>
      </c>
      <c r="BD102" t="s">
        <v>982</v>
      </c>
      <c r="BE102" t="s">
        <v>982</v>
      </c>
      <c r="BF102" t="s">
        <v>984</v>
      </c>
      <c r="BG102" t="s">
        <v>984</v>
      </c>
      <c r="BH102" t="s">
        <v>984</v>
      </c>
      <c r="BI102" t="s">
        <v>982</v>
      </c>
      <c r="BJ102" t="s">
        <v>984</v>
      </c>
      <c r="BK102" t="s">
        <v>982</v>
      </c>
      <c r="BL102" t="s">
        <v>984</v>
      </c>
      <c r="BM102" t="s">
        <v>982</v>
      </c>
      <c r="BN102" t="s">
        <v>982</v>
      </c>
      <c r="BO102" t="s">
        <v>1062</v>
      </c>
    </row>
    <row r="103" spans="1:67" x14ac:dyDescent="0.3">
      <c r="A103" t="s">
        <v>474</v>
      </c>
      <c r="B103" t="s">
        <v>475</v>
      </c>
      <c r="M103" t="s">
        <v>933</v>
      </c>
      <c r="N103" t="s">
        <v>933</v>
      </c>
      <c r="O103" t="s">
        <v>933</v>
      </c>
      <c r="P103" t="s">
        <v>933</v>
      </c>
      <c r="Q103" t="s">
        <v>1062</v>
      </c>
      <c r="R103" t="s">
        <v>1062</v>
      </c>
      <c r="S103" t="s">
        <v>1062</v>
      </c>
      <c r="T103" t="s">
        <v>1062</v>
      </c>
      <c r="U103" t="s">
        <v>933</v>
      </c>
      <c r="W103" s="160"/>
      <c r="X103" t="s">
        <v>960</v>
      </c>
      <c r="Y103" t="s">
        <v>960</v>
      </c>
      <c r="Z103" t="s">
        <v>962</v>
      </c>
      <c r="AA103" t="s">
        <v>962</v>
      </c>
      <c r="AN103" t="s">
        <v>984</v>
      </c>
      <c r="AO103" t="s">
        <v>980</v>
      </c>
      <c r="AP103" t="s">
        <v>980</v>
      </c>
      <c r="AQ103" t="s">
        <v>980</v>
      </c>
      <c r="AR103" t="s">
        <v>982</v>
      </c>
      <c r="AS103" t="s">
        <v>984</v>
      </c>
      <c r="AT103" t="s">
        <v>980</v>
      </c>
      <c r="AU103" t="s">
        <v>982</v>
      </c>
      <c r="AV103" t="s">
        <v>984</v>
      </c>
      <c r="AW103" t="s">
        <v>984</v>
      </c>
      <c r="AX103" t="s">
        <v>980</v>
      </c>
      <c r="AY103" t="s">
        <v>982</v>
      </c>
      <c r="AZ103" t="s">
        <v>980</v>
      </c>
      <c r="BA103" t="s">
        <v>982</v>
      </c>
      <c r="BB103" t="s">
        <v>984</v>
      </c>
      <c r="BC103" t="s">
        <v>982</v>
      </c>
      <c r="BD103" t="s">
        <v>982</v>
      </c>
      <c r="BE103" t="s">
        <v>984</v>
      </c>
      <c r="BF103" t="s">
        <v>984</v>
      </c>
      <c r="BG103" t="s">
        <v>980</v>
      </c>
      <c r="BH103" t="s">
        <v>982</v>
      </c>
      <c r="BI103" t="s">
        <v>982</v>
      </c>
      <c r="BJ103" t="s">
        <v>982</v>
      </c>
      <c r="BK103" t="s">
        <v>984</v>
      </c>
      <c r="BL103" t="s">
        <v>982</v>
      </c>
      <c r="BM103" t="s">
        <v>982</v>
      </c>
      <c r="BN103" t="s">
        <v>984</v>
      </c>
      <c r="BO103" t="s">
        <v>1062</v>
      </c>
    </row>
    <row r="104" spans="1:67" x14ac:dyDescent="0.3">
      <c r="A104" t="s">
        <v>478</v>
      </c>
      <c r="B104" t="s">
        <v>479</v>
      </c>
      <c r="M104" t="s">
        <v>933</v>
      </c>
      <c r="N104" t="s">
        <v>933</v>
      </c>
      <c r="O104" t="s">
        <v>933</v>
      </c>
      <c r="P104" t="s">
        <v>933</v>
      </c>
      <c r="Q104" t="s">
        <v>1062</v>
      </c>
      <c r="R104" t="s">
        <v>1062</v>
      </c>
      <c r="S104" t="s">
        <v>1062</v>
      </c>
      <c r="T104" t="s">
        <v>1062</v>
      </c>
      <c r="U104" t="s">
        <v>933</v>
      </c>
      <c r="W104" s="160"/>
      <c r="X104" t="s">
        <v>962</v>
      </c>
      <c r="Y104" t="s">
        <v>962</v>
      </c>
      <c r="Z104" t="s">
        <v>962</v>
      </c>
      <c r="AA104" t="s">
        <v>962</v>
      </c>
      <c r="AN104" t="s">
        <v>984</v>
      </c>
      <c r="AO104" t="s">
        <v>984</v>
      </c>
      <c r="AP104" t="s">
        <v>984</v>
      </c>
      <c r="AQ104" t="s">
        <v>982</v>
      </c>
      <c r="AR104" t="s">
        <v>980</v>
      </c>
      <c r="AS104" t="s">
        <v>984</v>
      </c>
      <c r="AT104" t="s">
        <v>982</v>
      </c>
      <c r="AU104" t="s">
        <v>982</v>
      </c>
      <c r="AV104" t="s">
        <v>982</v>
      </c>
      <c r="AW104" t="s">
        <v>984</v>
      </c>
      <c r="AX104" t="s">
        <v>984</v>
      </c>
      <c r="AY104" t="s">
        <v>984</v>
      </c>
      <c r="AZ104" t="s">
        <v>982</v>
      </c>
      <c r="BA104" t="s">
        <v>980</v>
      </c>
      <c r="BB104" t="s">
        <v>984</v>
      </c>
      <c r="BC104" t="s">
        <v>982</v>
      </c>
      <c r="BD104" t="s">
        <v>982</v>
      </c>
      <c r="BE104" t="s">
        <v>982</v>
      </c>
      <c r="BF104" t="s">
        <v>984</v>
      </c>
      <c r="BG104" t="s">
        <v>986</v>
      </c>
      <c r="BH104" t="s">
        <v>984</v>
      </c>
      <c r="BI104" t="s">
        <v>982</v>
      </c>
      <c r="BJ104" t="s">
        <v>980</v>
      </c>
      <c r="BK104" t="s">
        <v>984</v>
      </c>
      <c r="BL104" t="s">
        <v>982</v>
      </c>
      <c r="BM104" t="s">
        <v>982</v>
      </c>
      <c r="BN104" t="s">
        <v>982</v>
      </c>
      <c r="BO104" t="s">
        <v>1062</v>
      </c>
    </row>
    <row r="105" spans="1:67" x14ac:dyDescent="0.3">
      <c r="A105" t="s">
        <v>482</v>
      </c>
      <c r="B105" t="s">
        <v>483</v>
      </c>
      <c r="M105" t="s">
        <v>933</v>
      </c>
      <c r="N105" t="s">
        <v>933</v>
      </c>
      <c r="O105" t="s">
        <v>933</v>
      </c>
      <c r="P105" t="s">
        <v>933</v>
      </c>
      <c r="Q105" t="s">
        <v>1062</v>
      </c>
      <c r="R105" t="s">
        <v>1062</v>
      </c>
      <c r="S105" t="s">
        <v>1062</v>
      </c>
      <c r="T105" t="s">
        <v>1062</v>
      </c>
      <c r="U105" t="s">
        <v>933</v>
      </c>
      <c r="W105" s="160"/>
      <c r="X105" t="s">
        <v>962</v>
      </c>
      <c r="Y105" t="s">
        <v>962</v>
      </c>
      <c r="Z105" t="s">
        <v>960</v>
      </c>
      <c r="AA105" t="s">
        <v>960</v>
      </c>
      <c r="AN105" t="s">
        <v>980</v>
      </c>
      <c r="AO105" t="s">
        <v>982</v>
      </c>
      <c r="AP105" t="s">
        <v>980</v>
      </c>
      <c r="AQ105" t="s">
        <v>978</v>
      </c>
      <c r="AR105" t="s">
        <v>982</v>
      </c>
      <c r="AS105" t="s">
        <v>980</v>
      </c>
      <c r="AT105" t="s">
        <v>980</v>
      </c>
      <c r="AU105" t="s">
        <v>982</v>
      </c>
      <c r="AV105" t="s">
        <v>982</v>
      </c>
      <c r="AW105" t="s">
        <v>980</v>
      </c>
      <c r="AX105" t="s">
        <v>982</v>
      </c>
      <c r="AY105" t="s">
        <v>982</v>
      </c>
      <c r="AZ105" t="s">
        <v>980</v>
      </c>
      <c r="BA105" t="s">
        <v>982</v>
      </c>
      <c r="BB105" t="s">
        <v>982</v>
      </c>
      <c r="BC105" t="s">
        <v>980</v>
      </c>
      <c r="BD105" t="s">
        <v>982</v>
      </c>
      <c r="BE105" t="s">
        <v>982</v>
      </c>
      <c r="BF105" t="s">
        <v>980</v>
      </c>
      <c r="BG105" t="s">
        <v>982</v>
      </c>
      <c r="BH105" t="s">
        <v>980</v>
      </c>
      <c r="BI105" t="s">
        <v>980</v>
      </c>
      <c r="BJ105" t="s">
        <v>982</v>
      </c>
      <c r="BK105" t="s">
        <v>982</v>
      </c>
      <c r="BL105" t="s">
        <v>980</v>
      </c>
      <c r="BM105" t="s">
        <v>982</v>
      </c>
      <c r="BN105" t="s">
        <v>982</v>
      </c>
      <c r="BO105" t="s">
        <v>1062</v>
      </c>
    </row>
    <row r="106" spans="1:67" x14ac:dyDescent="0.3">
      <c r="A106" t="s">
        <v>485</v>
      </c>
      <c r="B106" t="s">
        <v>486</v>
      </c>
      <c r="M106" t="s">
        <v>933</v>
      </c>
      <c r="N106" t="s">
        <v>933</v>
      </c>
      <c r="O106" t="s">
        <v>933</v>
      </c>
      <c r="P106" t="s">
        <v>933</v>
      </c>
      <c r="Q106" t="s">
        <v>1062</v>
      </c>
      <c r="R106" t="s">
        <v>1062</v>
      </c>
      <c r="S106" t="s">
        <v>1062</v>
      </c>
      <c r="T106" t="s">
        <v>1062</v>
      </c>
      <c r="U106" t="s">
        <v>933</v>
      </c>
      <c r="W106" s="160"/>
      <c r="X106" t="s">
        <v>962</v>
      </c>
      <c r="Y106" t="s">
        <v>960</v>
      </c>
      <c r="Z106" t="s">
        <v>960</v>
      </c>
      <c r="AA106" t="s">
        <v>960</v>
      </c>
      <c r="AN106" t="s">
        <v>984</v>
      </c>
      <c r="AO106" t="s">
        <v>980</v>
      </c>
      <c r="AP106" t="s">
        <v>980</v>
      </c>
      <c r="AQ106" t="s">
        <v>980</v>
      </c>
      <c r="AR106" t="s">
        <v>980</v>
      </c>
      <c r="AS106" t="s">
        <v>980</v>
      </c>
      <c r="AT106" t="s">
        <v>980</v>
      </c>
      <c r="AU106" t="s">
        <v>982</v>
      </c>
      <c r="AV106" t="s">
        <v>984</v>
      </c>
      <c r="AW106" t="s">
        <v>984</v>
      </c>
      <c r="AX106" t="s">
        <v>980</v>
      </c>
      <c r="AY106" t="s">
        <v>982</v>
      </c>
      <c r="AZ106" t="s">
        <v>980</v>
      </c>
      <c r="BA106" t="s">
        <v>980</v>
      </c>
      <c r="BB106" t="s">
        <v>982</v>
      </c>
      <c r="BC106" t="s">
        <v>980</v>
      </c>
      <c r="BD106" t="s">
        <v>982</v>
      </c>
      <c r="BE106" t="s">
        <v>984</v>
      </c>
      <c r="BF106" t="s">
        <v>984</v>
      </c>
      <c r="BG106" t="s">
        <v>982</v>
      </c>
      <c r="BH106" t="s">
        <v>982</v>
      </c>
      <c r="BI106" t="s">
        <v>982</v>
      </c>
      <c r="BJ106" t="s">
        <v>980</v>
      </c>
      <c r="BK106" t="s">
        <v>982</v>
      </c>
      <c r="BL106" t="s">
        <v>980</v>
      </c>
      <c r="BM106" t="s">
        <v>982</v>
      </c>
      <c r="BN106" t="s">
        <v>984</v>
      </c>
      <c r="BO106" t="s">
        <v>1062</v>
      </c>
    </row>
    <row r="107" spans="1:67" x14ac:dyDescent="0.3">
      <c r="A107" t="s">
        <v>487</v>
      </c>
      <c r="B107" t="s">
        <v>488</v>
      </c>
      <c r="M107" t="s">
        <v>933</v>
      </c>
      <c r="N107" t="s">
        <v>933</v>
      </c>
      <c r="O107" t="s">
        <v>933</v>
      </c>
      <c r="P107" t="s">
        <v>933</v>
      </c>
      <c r="Q107" t="s">
        <v>1062</v>
      </c>
      <c r="R107" t="s">
        <v>1062</v>
      </c>
      <c r="S107" t="s">
        <v>1062</v>
      </c>
      <c r="T107" t="s">
        <v>1062</v>
      </c>
      <c r="U107" t="s">
        <v>933</v>
      </c>
      <c r="W107" s="160"/>
      <c r="X107" t="s">
        <v>960</v>
      </c>
      <c r="Y107" t="s">
        <v>960</v>
      </c>
      <c r="Z107" t="s">
        <v>960</v>
      </c>
      <c r="AA107" t="s">
        <v>962</v>
      </c>
      <c r="AN107" t="s">
        <v>984</v>
      </c>
      <c r="AO107" t="s">
        <v>982</v>
      </c>
      <c r="AP107" t="s">
        <v>982</v>
      </c>
      <c r="AQ107" t="s">
        <v>984</v>
      </c>
      <c r="AR107" t="s">
        <v>984</v>
      </c>
      <c r="AS107" t="s">
        <v>982</v>
      </c>
      <c r="AT107" t="s">
        <v>984</v>
      </c>
      <c r="AU107" t="s">
        <v>982</v>
      </c>
      <c r="AV107" t="s">
        <v>978</v>
      </c>
      <c r="AW107" t="s">
        <v>984</v>
      </c>
      <c r="AX107" t="s">
        <v>984</v>
      </c>
      <c r="AY107" t="s">
        <v>982</v>
      </c>
      <c r="AZ107" t="s">
        <v>984</v>
      </c>
      <c r="BA107" t="s">
        <v>984</v>
      </c>
      <c r="BB107" t="s">
        <v>982</v>
      </c>
      <c r="BC107" t="s">
        <v>984</v>
      </c>
      <c r="BD107" t="s">
        <v>982</v>
      </c>
      <c r="BE107" t="s">
        <v>982</v>
      </c>
      <c r="BF107" t="s">
        <v>984</v>
      </c>
      <c r="BG107" t="s">
        <v>984</v>
      </c>
      <c r="BH107" t="s">
        <v>984</v>
      </c>
      <c r="BI107" t="s">
        <v>984</v>
      </c>
      <c r="BJ107" t="s">
        <v>984</v>
      </c>
      <c r="BK107" t="s">
        <v>984</v>
      </c>
      <c r="BL107" t="s">
        <v>984</v>
      </c>
      <c r="BM107" t="s">
        <v>984</v>
      </c>
      <c r="BN107" t="s">
        <v>980</v>
      </c>
      <c r="BO107" t="s">
        <v>1062</v>
      </c>
    </row>
    <row r="108" spans="1:67" x14ac:dyDescent="0.3">
      <c r="A108" t="s">
        <v>489</v>
      </c>
      <c r="B108" t="s">
        <v>490</v>
      </c>
      <c r="M108" t="s">
        <v>933</v>
      </c>
      <c r="N108" t="s">
        <v>933</v>
      </c>
      <c r="O108" t="s">
        <v>933</v>
      </c>
      <c r="P108" t="s">
        <v>933</v>
      </c>
      <c r="Q108" t="s">
        <v>1062</v>
      </c>
      <c r="R108" t="s">
        <v>1062</v>
      </c>
      <c r="S108" t="s">
        <v>1062</v>
      </c>
      <c r="T108" t="s">
        <v>1062</v>
      </c>
      <c r="U108" t="s">
        <v>933</v>
      </c>
      <c r="W108" s="160"/>
      <c r="X108" t="s">
        <v>962</v>
      </c>
      <c r="Y108" t="s">
        <v>960</v>
      </c>
      <c r="Z108" t="s">
        <v>964</v>
      </c>
      <c r="AA108" t="s">
        <v>962</v>
      </c>
      <c r="AN108" t="s">
        <v>980</v>
      </c>
      <c r="AO108" t="s">
        <v>982</v>
      </c>
      <c r="AP108" t="s">
        <v>982</v>
      </c>
      <c r="AQ108" t="s">
        <v>980</v>
      </c>
      <c r="AR108" t="s">
        <v>980</v>
      </c>
      <c r="AS108" t="s">
        <v>982</v>
      </c>
      <c r="AT108" t="s">
        <v>982</v>
      </c>
      <c r="AU108" t="s">
        <v>982</v>
      </c>
      <c r="AV108" t="s">
        <v>982</v>
      </c>
      <c r="AW108" t="s">
        <v>980</v>
      </c>
      <c r="AX108" t="s">
        <v>982</v>
      </c>
      <c r="AY108" t="s">
        <v>982</v>
      </c>
      <c r="AZ108" t="s">
        <v>982</v>
      </c>
      <c r="BA108" t="s">
        <v>980</v>
      </c>
      <c r="BB108" t="s">
        <v>982</v>
      </c>
      <c r="BC108" t="s">
        <v>982</v>
      </c>
      <c r="BD108" t="s">
        <v>982</v>
      </c>
      <c r="BE108" t="s">
        <v>982</v>
      </c>
      <c r="BF108" t="s">
        <v>982</v>
      </c>
      <c r="BG108" t="s">
        <v>982</v>
      </c>
      <c r="BH108" t="s">
        <v>982</v>
      </c>
      <c r="BI108" t="s">
        <v>982</v>
      </c>
      <c r="BJ108" t="s">
        <v>982</v>
      </c>
      <c r="BK108" t="s">
        <v>982</v>
      </c>
      <c r="BL108" t="s">
        <v>982</v>
      </c>
      <c r="BM108" t="s">
        <v>982</v>
      </c>
      <c r="BN108" t="s">
        <v>982</v>
      </c>
      <c r="BO108" t="s">
        <v>1062</v>
      </c>
    </row>
    <row r="109" spans="1:67" x14ac:dyDescent="0.3">
      <c r="A109" t="s">
        <v>493</v>
      </c>
      <c r="B109" t="s">
        <v>494</v>
      </c>
      <c r="M109" t="s">
        <v>933</v>
      </c>
      <c r="N109" t="s">
        <v>933</v>
      </c>
      <c r="O109" t="s">
        <v>933</v>
      </c>
      <c r="P109" t="s">
        <v>933</v>
      </c>
      <c r="Q109" t="s">
        <v>1062</v>
      </c>
      <c r="R109" t="s">
        <v>1062</v>
      </c>
      <c r="S109" t="s">
        <v>1062</v>
      </c>
      <c r="T109" t="s">
        <v>1062</v>
      </c>
      <c r="U109" t="s">
        <v>933</v>
      </c>
      <c r="W109" s="160"/>
      <c r="X109" t="s">
        <v>960</v>
      </c>
      <c r="Y109" t="s">
        <v>960</v>
      </c>
      <c r="Z109" t="s">
        <v>964</v>
      </c>
      <c r="AA109" t="s">
        <v>962</v>
      </c>
      <c r="AN109" t="s">
        <v>982</v>
      </c>
      <c r="AO109" t="s">
        <v>984</v>
      </c>
      <c r="AP109" t="s">
        <v>984</v>
      </c>
      <c r="AQ109" t="s">
        <v>982</v>
      </c>
      <c r="AR109" t="s">
        <v>982</v>
      </c>
      <c r="AS109" t="s">
        <v>982</v>
      </c>
      <c r="AT109" t="s">
        <v>982</v>
      </c>
      <c r="AU109" t="s">
        <v>984</v>
      </c>
      <c r="AV109" t="s">
        <v>984</v>
      </c>
      <c r="AW109" t="s">
        <v>982</v>
      </c>
      <c r="AX109" t="s">
        <v>984</v>
      </c>
      <c r="AY109" t="s">
        <v>984</v>
      </c>
      <c r="AZ109" t="s">
        <v>984</v>
      </c>
      <c r="BA109" t="s">
        <v>982</v>
      </c>
      <c r="BB109" t="s">
        <v>984</v>
      </c>
      <c r="BC109" t="s">
        <v>982</v>
      </c>
      <c r="BD109" t="s">
        <v>984</v>
      </c>
      <c r="BE109" t="s">
        <v>986</v>
      </c>
      <c r="BF109" t="s">
        <v>984</v>
      </c>
      <c r="BG109" t="s">
        <v>984</v>
      </c>
      <c r="BH109" t="s">
        <v>984</v>
      </c>
      <c r="BI109" t="s">
        <v>984</v>
      </c>
      <c r="BJ109" t="s">
        <v>982</v>
      </c>
      <c r="BK109" t="s">
        <v>984</v>
      </c>
      <c r="BL109" t="s">
        <v>982</v>
      </c>
      <c r="BM109" t="s">
        <v>984</v>
      </c>
      <c r="BN109" t="s">
        <v>986</v>
      </c>
      <c r="BO109" t="s">
        <v>1062</v>
      </c>
    </row>
    <row r="110" spans="1:67" x14ac:dyDescent="0.3">
      <c r="A110" t="s">
        <v>495</v>
      </c>
      <c r="B110" t="s">
        <v>496</v>
      </c>
      <c r="M110" t="s">
        <v>933</v>
      </c>
      <c r="N110" t="s">
        <v>933</v>
      </c>
      <c r="O110" t="s">
        <v>933</v>
      </c>
      <c r="P110" t="s">
        <v>933</v>
      </c>
      <c r="Q110" t="s">
        <v>1062</v>
      </c>
      <c r="R110" t="s">
        <v>1062</v>
      </c>
      <c r="S110" t="s">
        <v>1062</v>
      </c>
      <c r="T110" t="s">
        <v>1062</v>
      </c>
      <c r="U110" t="s">
        <v>933</v>
      </c>
      <c r="W110" s="160"/>
      <c r="X110" t="s">
        <v>960</v>
      </c>
      <c r="Y110" t="s">
        <v>960</v>
      </c>
      <c r="Z110" t="s">
        <v>960</v>
      </c>
      <c r="AA110" t="s">
        <v>962</v>
      </c>
      <c r="AN110" t="s">
        <v>982</v>
      </c>
      <c r="AO110" t="s">
        <v>982</v>
      </c>
      <c r="AP110" t="s">
        <v>982</v>
      </c>
      <c r="AQ110" t="s">
        <v>984</v>
      </c>
      <c r="AR110" t="s">
        <v>982</v>
      </c>
      <c r="AS110" t="s">
        <v>982</v>
      </c>
      <c r="AT110" t="s">
        <v>982</v>
      </c>
      <c r="AU110" t="s">
        <v>982</v>
      </c>
      <c r="AV110" t="s">
        <v>980</v>
      </c>
      <c r="AW110" t="s">
        <v>982</v>
      </c>
      <c r="AX110" t="s">
        <v>982</v>
      </c>
      <c r="AY110" t="s">
        <v>982</v>
      </c>
      <c r="AZ110" t="s">
        <v>984</v>
      </c>
      <c r="BA110" t="s">
        <v>982</v>
      </c>
      <c r="BB110" t="s">
        <v>982</v>
      </c>
      <c r="BC110" t="s">
        <v>982</v>
      </c>
      <c r="BD110" t="s">
        <v>982</v>
      </c>
      <c r="BE110" t="s">
        <v>980</v>
      </c>
      <c r="BF110" t="s">
        <v>982</v>
      </c>
      <c r="BG110" t="s">
        <v>982</v>
      </c>
      <c r="BH110" t="s">
        <v>982</v>
      </c>
      <c r="BI110" t="s">
        <v>984</v>
      </c>
      <c r="BJ110" t="s">
        <v>982</v>
      </c>
      <c r="BK110" t="s">
        <v>982</v>
      </c>
      <c r="BL110" t="s">
        <v>982</v>
      </c>
      <c r="BM110" t="s">
        <v>982</v>
      </c>
      <c r="BN110" t="s">
        <v>980</v>
      </c>
      <c r="BO110" t="s">
        <v>1062</v>
      </c>
    </row>
    <row r="111" spans="1:67" x14ac:dyDescent="0.3">
      <c r="A111" t="s">
        <v>497</v>
      </c>
      <c r="B111" t="s">
        <v>498</v>
      </c>
      <c r="M111" t="s">
        <v>933</v>
      </c>
      <c r="N111" t="s">
        <v>933</v>
      </c>
      <c r="O111" t="s">
        <v>933</v>
      </c>
      <c r="P111" t="s">
        <v>933</v>
      </c>
      <c r="Q111" t="s">
        <v>1062</v>
      </c>
      <c r="R111" t="s">
        <v>1062</v>
      </c>
      <c r="S111" t="s">
        <v>1062</v>
      </c>
      <c r="T111" t="s">
        <v>1062</v>
      </c>
      <c r="U111" t="s">
        <v>933</v>
      </c>
      <c r="W111" s="160"/>
      <c r="X111" t="s">
        <v>962</v>
      </c>
      <c r="Y111" t="s">
        <v>960</v>
      </c>
      <c r="Z111" t="s">
        <v>964</v>
      </c>
      <c r="AA111" t="s">
        <v>962</v>
      </c>
      <c r="AN111" t="s">
        <v>982</v>
      </c>
      <c r="AO111" t="s">
        <v>984</v>
      </c>
      <c r="AP111" t="s">
        <v>984</v>
      </c>
      <c r="AQ111" t="s">
        <v>982</v>
      </c>
      <c r="AR111" t="s">
        <v>982</v>
      </c>
      <c r="AS111" t="s">
        <v>982</v>
      </c>
      <c r="AT111" t="s">
        <v>982</v>
      </c>
      <c r="AU111" t="s">
        <v>984</v>
      </c>
      <c r="AV111" t="s">
        <v>984</v>
      </c>
      <c r="AW111" t="s">
        <v>984</v>
      </c>
      <c r="AX111" t="s">
        <v>984</v>
      </c>
      <c r="AY111" t="s">
        <v>984</v>
      </c>
      <c r="AZ111" t="s">
        <v>982</v>
      </c>
      <c r="BA111" t="s">
        <v>982</v>
      </c>
      <c r="BB111" t="s">
        <v>982</v>
      </c>
      <c r="BC111" t="s">
        <v>982</v>
      </c>
      <c r="BD111" t="s">
        <v>984</v>
      </c>
      <c r="BE111" t="s">
        <v>984</v>
      </c>
      <c r="BF111" t="s">
        <v>984</v>
      </c>
      <c r="BG111" t="s">
        <v>984</v>
      </c>
      <c r="BH111" t="s">
        <v>984</v>
      </c>
      <c r="BI111" t="s">
        <v>982</v>
      </c>
      <c r="BJ111" t="s">
        <v>984</v>
      </c>
      <c r="BK111" t="s">
        <v>984</v>
      </c>
      <c r="BL111" t="s">
        <v>984</v>
      </c>
      <c r="BM111" t="s">
        <v>984</v>
      </c>
      <c r="BN111" t="s">
        <v>984</v>
      </c>
      <c r="BO111" t="s">
        <v>1062</v>
      </c>
    </row>
    <row r="112" spans="1:67" x14ac:dyDescent="0.3">
      <c r="A112" t="s">
        <v>499</v>
      </c>
      <c r="B112" t="s">
        <v>500</v>
      </c>
      <c r="M112" t="s">
        <v>933</v>
      </c>
      <c r="N112" t="s">
        <v>933</v>
      </c>
      <c r="O112" t="s">
        <v>933</v>
      </c>
      <c r="P112" t="s">
        <v>933</v>
      </c>
      <c r="Q112" t="s">
        <v>1062</v>
      </c>
      <c r="R112" t="s">
        <v>1062</v>
      </c>
      <c r="S112" t="s">
        <v>1062</v>
      </c>
      <c r="T112" t="s">
        <v>1062</v>
      </c>
      <c r="U112" t="s">
        <v>933</v>
      </c>
      <c r="W112" s="160"/>
      <c r="X112" t="s">
        <v>960</v>
      </c>
      <c r="Y112" t="s">
        <v>960</v>
      </c>
      <c r="Z112" t="s">
        <v>960</v>
      </c>
      <c r="AA112" t="s">
        <v>962</v>
      </c>
      <c r="AN112" t="s">
        <v>984</v>
      </c>
      <c r="AO112" t="s">
        <v>984</v>
      </c>
      <c r="AP112" t="s">
        <v>986</v>
      </c>
      <c r="AQ112" t="s">
        <v>984</v>
      </c>
      <c r="AR112" t="s">
        <v>984</v>
      </c>
      <c r="AS112" t="s">
        <v>982</v>
      </c>
      <c r="AT112" t="s">
        <v>982</v>
      </c>
      <c r="AU112" t="s">
        <v>982</v>
      </c>
      <c r="AV112" t="s">
        <v>980</v>
      </c>
      <c r="AW112" t="s">
        <v>984</v>
      </c>
      <c r="AX112" t="s">
        <v>984</v>
      </c>
      <c r="AY112" t="s">
        <v>986</v>
      </c>
      <c r="AZ112" t="s">
        <v>984</v>
      </c>
      <c r="BA112" t="s">
        <v>984</v>
      </c>
      <c r="BB112" t="s">
        <v>984</v>
      </c>
      <c r="BC112" t="s">
        <v>982</v>
      </c>
      <c r="BD112" t="s">
        <v>984</v>
      </c>
      <c r="BE112" t="s">
        <v>982</v>
      </c>
      <c r="BF112" t="s">
        <v>986</v>
      </c>
      <c r="BG112" t="s">
        <v>984</v>
      </c>
      <c r="BH112" t="s">
        <v>986</v>
      </c>
      <c r="BI112" t="s">
        <v>984</v>
      </c>
      <c r="BJ112" t="s">
        <v>984</v>
      </c>
      <c r="BK112" t="s">
        <v>984</v>
      </c>
      <c r="BL112" t="s">
        <v>984</v>
      </c>
      <c r="BM112" t="s">
        <v>984</v>
      </c>
      <c r="BN112" t="s">
        <v>982</v>
      </c>
      <c r="BO112" t="s">
        <v>1062</v>
      </c>
    </row>
    <row r="113" spans="1:67" x14ac:dyDescent="0.3">
      <c r="A113" t="s">
        <v>501</v>
      </c>
      <c r="B113" t="s">
        <v>502</v>
      </c>
      <c r="M113" t="s">
        <v>933</v>
      </c>
      <c r="N113" t="s">
        <v>933</v>
      </c>
      <c r="O113" t="s">
        <v>933</v>
      </c>
      <c r="P113" t="s">
        <v>933</v>
      </c>
      <c r="Q113" t="s">
        <v>1062</v>
      </c>
      <c r="R113" t="s">
        <v>1062</v>
      </c>
      <c r="S113" t="s">
        <v>1062</v>
      </c>
      <c r="T113" t="s">
        <v>1062</v>
      </c>
      <c r="U113" t="s">
        <v>933</v>
      </c>
      <c r="W113" s="160"/>
      <c r="X113" t="s">
        <v>962</v>
      </c>
      <c r="Y113" t="s">
        <v>962</v>
      </c>
      <c r="Z113" t="s">
        <v>960</v>
      </c>
      <c r="AA113" t="s">
        <v>960</v>
      </c>
      <c r="AN113" t="s">
        <v>982</v>
      </c>
      <c r="AO113" t="s">
        <v>982</v>
      </c>
      <c r="AP113" t="s">
        <v>982</v>
      </c>
      <c r="AQ113" t="s">
        <v>982</v>
      </c>
      <c r="AR113" t="s">
        <v>982</v>
      </c>
      <c r="AS113" t="s">
        <v>980</v>
      </c>
      <c r="AT113" t="s">
        <v>980</v>
      </c>
      <c r="AU113" t="s">
        <v>982</v>
      </c>
      <c r="AV113" t="s">
        <v>980</v>
      </c>
      <c r="AW113" t="s">
        <v>982</v>
      </c>
      <c r="AX113" t="s">
        <v>982</v>
      </c>
      <c r="AY113" t="s">
        <v>982</v>
      </c>
      <c r="AZ113" t="s">
        <v>982</v>
      </c>
      <c r="BA113" t="s">
        <v>982</v>
      </c>
      <c r="BB113" t="s">
        <v>980</v>
      </c>
      <c r="BC113" t="s">
        <v>982</v>
      </c>
      <c r="BD113" t="s">
        <v>982</v>
      </c>
      <c r="BE113" t="s">
        <v>980</v>
      </c>
      <c r="BF113" t="s">
        <v>982</v>
      </c>
      <c r="BG113" t="s">
        <v>982</v>
      </c>
      <c r="BH113" t="s">
        <v>982</v>
      </c>
      <c r="BI113" t="s">
        <v>982</v>
      </c>
      <c r="BJ113" t="s">
        <v>982</v>
      </c>
      <c r="BK113" t="s">
        <v>982</v>
      </c>
      <c r="BL113" t="s">
        <v>982</v>
      </c>
      <c r="BM113" t="s">
        <v>982</v>
      </c>
      <c r="BN113" t="s">
        <v>982</v>
      </c>
      <c r="BO113" t="s">
        <v>1062</v>
      </c>
    </row>
    <row r="114" spans="1:67" x14ac:dyDescent="0.3">
      <c r="A114" t="s">
        <v>503</v>
      </c>
      <c r="B114" t="s">
        <v>504</v>
      </c>
      <c r="M114" t="s">
        <v>933</v>
      </c>
      <c r="N114" t="s">
        <v>933</v>
      </c>
      <c r="O114" t="s">
        <v>933</v>
      </c>
      <c r="P114" t="s">
        <v>933</v>
      </c>
      <c r="Q114" t="s">
        <v>1062</v>
      </c>
      <c r="R114" t="s">
        <v>1062</v>
      </c>
      <c r="S114" t="s">
        <v>1062</v>
      </c>
      <c r="T114" t="s">
        <v>1062</v>
      </c>
      <c r="U114" t="s">
        <v>933</v>
      </c>
      <c r="W114" s="160"/>
      <c r="X114" t="s">
        <v>960</v>
      </c>
      <c r="Y114" t="s">
        <v>962</v>
      </c>
      <c r="Z114" t="s">
        <v>962</v>
      </c>
      <c r="AA114" t="s">
        <v>960</v>
      </c>
      <c r="AN114" t="s">
        <v>980</v>
      </c>
      <c r="AO114" t="s">
        <v>980</v>
      </c>
      <c r="AP114" t="s">
        <v>982</v>
      </c>
      <c r="AQ114" t="s">
        <v>978</v>
      </c>
      <c r="AR114" t="s">
        <v>982</v>
      </c>
      <c r="AS114" t="s">
        <v>980</v>
      </c>
      <c r="AT114" t="s">
        <v>982</v>
      </c>
      <c r="AU114" t="s">
        <v>980</v>
      </c>
      <c r="AV114" t="s">
        <v>980</v>
      </c>
      <c r="AW114" t="s">
        <v>980</v>
      </c>
      <c r="AX114" t="s">
        <v>980</v>
      </c>
      <c r="AY114" t="s">
        <v>982</v>
      </c>
      <c r="AZ114" t="s">
        <v>978</v>
      </c>
      <c r="BA114" t="s">
        <v>982</v>
      </c>
      <c r="BB114" t="s">
        <v>982</v>
      </c>
      <c r="BC114" t="s">
        <v>982</v>
      </c>
      <c r="BD114" t="s">
        <v>982</v>
      </c>
      <c r="BE114" t="s">
        <v>982</v>
      </c>
      <c r="BF114" t="s">
        <v>980</v>
      </c>
      <c r="BG114" t="s">
        <v>982</v>
      </c>
      <c r="BH114" t="s">
        <v>982</v>
      </c>
      <c r="BI114" t="s">
        <v>980</v>
      </c>
      <c r="BJ114" t="s">
        <v>982</v>
      </c>
      <c r="BK114" t="s">
        <v>982</v>
      </c>
      <c r="BL114" t="s">
        <v>982</v>
      </c>
      <c r="BM114" t="s">
        <v>982</v>
      </c>
      <c r="BN114" t="s">
        <v>982</v>
      </c>
      <c r="BO114" t="s">
        <v>1062</v>
      </c>
    </row>
    <row r="115" spans="1:67" x14ac:dyDescent="0.3">
      <c r="A115" t="s">
        <v>505</v>
      </c>
      <c r="B115" t="s">
        <v>506</v>
      </c>
      <c r="M115" t="s">
        <v>933</v>
      </c>
      <c r="N115" t="s">
        <v>933</v>
      </c>
      <c r="O115" t="s">
        <v>933</v>
      </c>
      <c r="P115" t="s">
        <v>933</v>
      </c>
      <c r="Q115" t="s">
        <v>1062</v>
      </c>
      <c r="R115" t="s">
        <v>1062</v>
      </c>
      <c r="S115" t="s">
        <v>1062</v>
      </c>
      <c r="T115" t="s">
        <v>1062</v>
      </c>
      <c r="U115" t="s">
        <v>933</v>
      </c>
      <c r="W115" s="160"/>
      <c r="X115" t="s">
        <v>962</v>
      </c>
      <c r="Y115" t="s">
        <v>962</v>
      </c>
      <c r="Z115" t="s">
        <v>962</v>
      </c>
      <c r="AA115" t="s">
        <v>962</v>
      </c>
      <c r="AN115" t="s">
        <v>980</v>
      </c>
      <c r="AO115" t="s">
        <v>980</v>
      </c>
      <c r="AP115" t="s">
        <v>980</v>
      </c>
      <c r="AQ115" t="s">
        <v>980</v>
      </c>
      <c r="AR115" t="s">
        <v>980</v>
      </c>
      <c r="AS115" t="s">
        <v>980</v>
      </c>
      <c r="AT115" t="s">
        <v>980</v>
      </c>
      <c r="AU115" t="s">
        <v>980</v>
      </c>
      <c r="AV115" t="s">
        <v>982</v>
      </c>
      <c r="AW115" t="s">
        <v>980</v>
      </c>
      <c r="AX115" t="s">
        <v>980</v>
      </c>
      <c r="AY115" t="s">
        <v>982</v>
      </c>
      <c r="AZ115" t="s">
        <v>980</v>
      </c>
      <c r="BA115" t="s">
        <v>980</v>
      </c>
      <c r="BB115" t="s">
        <v>980</v>
      </c>
      <c r="BC115" t="s">
        <v>980</v>
      </c>
      <c r="BD115" t="s">
        <v>980</v>
      </c>
      <c r="BE115" t="s">
        <v>982</v>
      </c>
      <c r="BF115" t="s">
        <v>982</v>
      </c>
      <c r="BG115" t="s">
        <v>982</v>
      </c>
      <c r="BH115" t="s">
        <v>984</v>
      </c>
      <c r="BI115" t="s">
        <v>982</v>
      </c>
      <c r="BJ115" t="s">
        <v>982</v>
      </c>
      <c r="BK115" t="s">
        <v>982</v>
      </c>
      <c r="BL115" t="s">
        <v>982</v>
      </c>
      <c r="BM115" t="s">
        <v>982</v>
      </c>
      <c r="BN115" t="s">
        <v>982</v>
      </c>
      <c r="BO115" t="s">
        <v>1062</v>
      </c>
    </row>
    <row r="116" spans="1:67" x14ac:dyDescent="0.3">
      <c r="A116" t="s">
        <v>507</v>
      </c>
      <c r="B116" t="s">
        <v>508</v>
      </c>
      <c r="M116" t="s">
        <v>933</v>
      </c>
      <c r="N116" t="s">
        <v>933</v>
      </c>
      <c r="O116" t="s">
        <v>933</v>
      </c>
      <c r="P116" t="s">
        <v>933</v>
      </c>
      <c r="Q116" t="s">
        <v>1062</v>
      </c>
      <c r="R116" t="s">
        <v>1062</v>
      </c>
      <c r="S116" t="s">
        <v>1062</v>
      </c>
      <c r="T116" t="s">
        <v>1062</v>
      </c>
      <c r="U116" t="s">
        <v>933</v>
      </c>
      <c r="W116" s="160"/>
      <c r="X116" t="s">
        <v>962</v>
      </c>
      <c r="Y116" t="s">
        <v>960</v>
      </c>
      <c r="Z116" t="s">
        <v>960</v>
      </c>
      <c r="AA116" t="s">
        <v>962</v>
      </c>
      <c r="AN116" t="s">
        <v>982</v>
      </c>
      <c r="AO116" t="s">
        <v>984</v>
      </c>
      <c r="AP116" t="s">
        <v>982</v>
      </c>
      <c r="AQ116" t="s">
        <v>982</v>
      </c>
      <c r="AR116" t="s">
        <v>978</v>
      </c>
      <c r="AS116" t="s">
        <v>982</v>
      </c>
      <c r="AT116" t="s">
        <v>978</v>
      </c>
      <c r="AU116" t="s">
        <v>984</v>
      </c>
      <c r="AV116" t="s">
        <v>984</v>
      </c>
      <c r="AW116" t="s">
        <v>982</v>
      </c>
      <c r="AX116" t="s">
        <v>984</v>
      </c>
      <c r="AY116" t="s">
        <v>984</v>
      </c>
      <c r="AZ116" t="s">
        <v>984</v>
      </c>
      <c r="BA116" t="s">
        <v>982</v>
      </c>
      <c r="BB116" t="s">
        <v>984</v>
      </c>
      <c r="BC116" t="s">
        <v>982</v>
      </c>
      <c r="BD116" t="s">
        <v>984</v>
      </c>
      <c r="BE116" t="s">
        <v>984</v>
      </c>
      <c r="BF116" t="s">
        <v>984</v>
      </c>
      <c r="BG116" t="s">
        <v>984</v>
      </c>
      <c r="BH116" t="s">
        <v>984</v>
      </c>
      <c r="BI116" t="s">
        <v>984</v>
      </c>
      <c r="BJ116" t="s">
        <v>982</v>
      </c>
      <c r="BK116" t="s">
        <v>984</v>
      </c>
      <c r="BL116" t="s">
        <v>984</v>
      </c>
      <c r="BM116" t="s">
        <v>984</v>
      </c>
      <c r="BN116" t="s">
        <v>984</v>
      </c>
      <c r="BO116" t="s">
        <v>1062</v>
      </c>
    </row>
    <row r="117" spans="1:67" x14ac:dyDescent="0.3">
      <c r="A117" t="s">
        <v>511</v>
      </c>
      <c r="B117" t="s">
        <v>512</v>
      </c>
      <c r="M117" t="s">
        <v>933</v>
      </c>
      <c r="N117" t="s">
        <v>933</v>
      </c>
      <c r="O117" t="s">
        <v>933</v>
      </c>
      <c r="P117" t="s">
        <v>933</v>
      </c>
      <c r="Q117" t="s">
        <v>1062</v>
      </c>
      <c r="R117" t="s">
        <v>1062</v>
      </c>
      <c r="S117" t="s">
        <v>1062</v>
      </c>
      <c r="T117" t="s">
        <v>1062</v>
      </c>
      <c r="U117" t="s">
        <v>933</v>
      </c>
      <c r="W117" s="160"/>
      <c r="X117" t="s">
        <v>964</v>
      </c>
      <c r="Y117" t="s">
        <v>960</v>
      </c>
      <c r="Z117" t="s">
        <v>960</v>
      </c>
      <c r="AA117" t="s">
        <v>960</v>
      </c>
      <c r="AN117" t="s">
        <v>982</v>
      </c>
      <c r="AO117" t="s">
        <v>982</v>
      </c>
      <c r="AP117" t="s">
        <v>984</v>
      </c>
      <c r="AQ117" t="s">
        <v>984</v>
      </c>
      <c r="AR117" t="s">
        <v>978</v>
      </c>
      <c r="AS117" t="s">
        <v>984</v>
      </c>
      <c r="AT117" t="s">
        <v>982</v>
      </c>
      <c r="AU117" t="s">
        <v>982</v>
      </c>
      <c r="AV117" t="s">
        <v>978</v>
      </c>
      <c r="AW117" t="s">
        <v>982</v>
      </c>
      <c r="AX117" t="s">
        <v>982</v>
      </c>
      <c r="AY117" t="s">
        <v>984</v>
      </c>
      <c r="AZ117" t="s">
        <v>984</v>
      </c>
      <c r="BA117" t="s">
        <v>980</v>
      </c>
      <c r="BB117" t="s">
        <v>984</v>
      </c>
      <c r="BC117" t="s">
        <v>982</v>
      </c>
      <c r="BD117" t="s">
        <v>984</v>
      </c>
      <c r="BE117" t="s">
        <v>980</v>
      </c>
      <c r="BF117" t="s">
        <v>984</v>
      </c>
      <c r="BG117" t="s">
        <v>984</v>
      </c>
      <c r="BH117" t="s">
        <v>984</v>
      </c>
      <c r="BI117" t="s">
        <v>984</v>
      </c>
      <c r="BJ117" t="s">
        <v>980</v>
      </c>
      <c r="BK117" t="s">
        <v>984</v>
      </c>
      <c r="BL117" t="s">
        <v>982</v>
      </c>
      <c r="BM117" t="s">
        <v>984</v>
      </c>
      <c r="BN117" t="s">
        <v>982</v>
      </c>
      <c r="BO117" t="s">
        <v>1062</v>
      </c>
    </row>
    <row r="118" spans="1:67" x14ac:dyDescent="0.3">
      <c r="A118" t="s">
        <v>513</v>
      </c>
      <c r="B118" t="s">
        <v>514</v>
      </c>
      <c r="M118" t="s">
        <v>933</v>
      </c>
      <c r="N118" t="s">
        <v>933</v>
      </c>
      <c r="O118" t="s">
        <v>933</v>
      </c>
      <c r="P118" t="s">
        <v>933</v>
      </c>
      <c r="Q118" t="s">
        <v>1062</v>
      </c>
      <c r="R118" t="s">
        <v>1062</v>
      </c>
      <c r="S118" t="s">
        <v>1062</v>
      </c>
      <c r="T118" t="s">
        <v>1062</v>
      </c>
      <c r="U118" t="s">
        <v>933</v>
      </c>
      <c r="W118" s="160"/>
      <c r="X118" t="s">
        <v>964</v>
      </c>
      <c r="Y118" t="s">
        <v>960</v>
      </c>
      <c r="Z118" t="s">
        <v>964</v>
      </c>
      <c r="AA118" t="s">
        <v>962</v>
      </c>
      <c r="AN118" t="s">
        <v>982</v>
      </c>
      <c r="AO118" t="s">
        <v>982</v>
      </c>
      <c r="AP118" t="s">
        <v>982</v>
      </c>
      <c r="AQ118" t="s">
        <v>980</v>
      </c>
      <c r="AR118" t="s">
        <v>980</v>
      </c>
      <c r="AS118" t="s">
        <v>980</v>
      </c>
      <c r="AT118" t="s">
        <v>982</v>
      </c>
      <c r="AU118" t="s">
        <v>982</v>
      </c>
      <c r="AV118" t="s">
        <v>982</v>
      </c>
      <c r="AW118" t="s">
        <v>982</v>
      </c>
      <c r="AX118" t="s">
        <v>982</v>
      </c>
      <c r="AY118" t="s">
        <v>982</v>
      </c>
      <c r="AZ118" t="s">
        <v>982</v>
      </c>
      <c r="BA118" t="s">
        <v>982</v>
      </c>
      <c r="BB118" t="s">
        <v>982</v>
      </c>
      <c r="BC118" t="s">
        <v>982</v>
      </c>
      <c r="BD118" t="s">
        <v>982</v>
      </c>
      <c r="BE118" t="s">
        <v>982</v>
      </c>
      <c r="BF118" t="s">
        <v>984</v>
      </c>
      <c r="BG118" t="s">
        <v>982</v>
      </c>
      <c r="BH118" t="s">
        <v>982</v>
      </c>
      <c r="BI118" t="s">
        <v>982</v>
      </c>
      <c r="BJ118" t="s">
        <v>982</v>
      </c>
      <c r="BK118" t="s">
        <v>982</v>
      </c>
      <c r="BL118" t="s">
        <v>984</v>
      </c>
      <c r="BM118" t="s">
        <v>984</v>
      </c>
      <c r="BN118" t="s">
        <v>982</v>
      </c>
      <c r="BO118" t="s">
        <v>1062</v>
      </c>
    </row>
    <row r="119" spans="1:67" x14ac:dyDescent="0.3">
      <c r="A119" t="s">
        <v>515</v>
      </c>
      <c r="B119" t="s">
        <v>516</v>
      </c>
      <c r="M119" t="s">
        <v>933</v>
      </c>
      <c r="N119" t="s">
        <v>933</v>
      </c>
      <c r="O119" t="s">
        <v>933</v>
      </c>
      <c r="P119" t="s">
        <v>933</v>
      </c>
      <c r="Q119" t="s">
        <v>1062</v>
      </c>
      <c r="R119" t="s">
        <v>1062</v>
      </c>
      <c r="S119" t="s">
        <v>1062</v>
      </c>
      <c r="T119" t="s">
        <v>1062</v>
      </c>
      <c r="U119" t="s">
        <v>933</v>
      </c>
      <c r="W119" s="160"/>
      <c r="X119" t="s">
        <v>962</v>
      </c>
      <c r="Y119" t="s">
        <v>962</v>
      </c>
      <c r="Z119" t="s">
        <v>962</v>
      </c>
      <c r="AA119" t="s">
        <v>960</v>
      </c>
      <c r="AN119" t="s">
        <v>982</v>
      </c>
      <c r="AO119" t="s">
        <v>982</v>
      </c>
      <c r="AP119" t="s">
        <v>982</v>
      </c>
      <c r="AQ119" t="s">
        <v>982</v>
      </c>
      <c r="AR119" t="s">
        <v>982</v>
      </c>
      <c r="AS119" t="s">
        <v>982</v>
      </c>
      <c r="AT119" t="s">
        <v>982</v>
      </c>
      <c r="AU119" t="s">
        <v>982</v>
      </c>
      <c r="AV119" t="s">
        <v>982</v>
      </c>
      <c r="AW119" t="s">
        <v>982</v>
      </c>
      <c r="AX119" t="s">
        <v>982</v>
      </c>
      <c r="AY119" t="s">
        <v>982</v>
      </c>
      <c r="AZ119" t="s">
        <v>984</v>
      </c>
      <c r="BA119" t="s">
        <v>982</v>
      </c>
      <c r="BB119" t="s">
        <v>982</v>
      </c>
      <c r="BC119" t="s">
        <v>982</v>
      </c>
      <c r="BD119" t="s">
        <v>984</v>
      </c>
      <c r="BE119" t="s">
        <v>984</v>
      </c>
      <c r="BF119" t="s">
        <v>984</v>
      </c>
      <c r="BG119" t="s">
        <v>982</v>
      </c>
      <c r="BH119" t="s">
        <v>984</v>
      </c>
      <c r="BI119" t="s">
        <v>984</v>
      </c>
      <c r="BJ119" t="s">
        <v>984</v>
      </c>
      <c r="BK119" t="s">
        <v>984</v>
      </c>
      <c r="BL119" t="s">
        <v>984</v>
      </c>
      <c r="BM119" t="s">
        <v>986</v>
      </c>
      <c r="BN119" t="s">
        <v>984</v>
      </c>
      <c r="BO119" t="s">
        <v>1062</v>
      </c>
    </row>
    <row r="120" spans="1:67" x14ac:dyDescent="0.3">
      <c r="A120" t="s">
        <v>517</v>
      </c>
      <c r="B120" t="s">
        <v>518</v>
      </c>
      <c r="M120" t="s">
        <v>933</v>
      </c>
      <c r="N120" t="s">
        <v>933</v>
      </c>
      <c r="O120" t="s">
        <v>933</v>
      </c>
      <c r="P120" t="s">
        <v>933</v>
      </c>
      <c r="Q120" t="s">
        <v>1062</v>
      </c>
      <c r="R120" t="s">
        <v>1062</v>
      </c>
      <c r="S120" t="s">
        <v>1062</v>
      </c>
      <c r="T120" t="s">
        <v>1062</v>
      </c>
      <c r="U120" t="s">
        <v>933</v>
      </c>
      <c r="W120" s="160"/>
      <c r="X120" t="s">
        <v>962</v>
      </c>
      <c r="Y120" t="s">
        <v>960</v>
      </c>
      <c r="Z120" t="s">
        <v>960</v>
      </c>
      <c r="AA120" t="s">
        <v>960</v>
      </c>
      <c r="AN120" t="s">
        <v>982</v>
      </c>
      <c r="AO120" t="s">
        <v>984</v>
      </c>
      <c r="AP120" t="s">
        <v>982</v>
      </c>
      <c r="AQ120" t="s">
        <v>984</v>
      </c>
      <c r="AR120" t="s">
        <v>982</v>
      </c>
      <c r="AS120" t="s">
        <v>982</v>
      </c>
      <c r="AT120" t="s">
        <v>984</v>
      </c>
      <c r="AU120" t="s">
        <v>982</v>
      </c>
      <c r="AV120" t="s">
        <v>982</v>
      </c>
      <c r="AW120" t="s">
        <v>984</v>
      </c>
      <c r="AX120" t="s">
        <v>984</v>
      </c>
      <c r="AY120" t="s">
        <v>984</v>
      </c>
      <c r="AZ120" t="s">
        <v>984</v>
      </c>
      <c r="BA120" t="s">
        <v>982</v>
      </c>
      <c r="BB120" t="s">
        <v>982</v>
      </c>
      <c r="BC120" t="s">
        <v>984</v>
      </c>
      <c r="BD120" t="s">
        <v>982</v>
      </c>
      <c r="BE120" t="s">
        <v>982</v>
      </c>
      <c r="BF120" t="s">
        <v>984</v>
      </c>
      <c r="BG120" t="s">
        <v>984</v>
      </c>
      <c r="BH120" t="s">
        <v>984</v>
      </c>
      <c r="BI120" t="s">
        <v>984</v>
      </c>
      <c r="BJ120" t="s">
        <v>982</v>
      </c>
      <c r="BK120" t="s">
        <v>982</v>
      </c>
      <c r="BL120" t="s">
        <v>984</v>
      </c>
      <c r="BM120" t="s">
        <v>982</v>
      </c>
      <c r="BN120" t="s">
        <v>984</v>
      </c>
      <c r="BO120" t="s">
        <v>1062</v>
      </c>
    </row>
    <row r="121" spans="1:67" x14ac:dyDescent="0.3">
      <c r="A121" t="s">
        <v>519</v>
      </c>
      <c r="B121" t="s">
        <v>520</v>
      </c>
      <c r="M121" t="s">
        <v>933</v>
      </c>
      <c r="N121" t="s">
        <v>933</v>
      </c>
      <c r="O121" t="s">
        <v>933</v>
      </c>
      <c r="P121" t="s">
        <v>933</v>
      </c>
      <c r="Q121" t="s">
        <v>1062</v>
      </c>
      <c r="R121" t="s">
        <v>1062</v>
      </c>
      <c r="S121" t="s">
        <v>1062</v>
      </c>
      <c r="T121" t="s">
        <v>1062</v>
      </c>
      <c r="U121" t="s">
        <v>935</v>
      </c>
      <c r="W121" s="160"/>
      <c r="X121" t="s">
        <v>962</v>
      </c>
      <c r="Y121" t="s">
        <v>960</v>
      </c>
      <c r="Z121" t="s">
        <v>960</v>
      </c>
      <c r="AA121" t="s">
        <v>962</v>
      </c>
      <c r="AN121" t="s">
        <v>982</v>
      </c>
      <c r="AO121" t="s">
        <v>982</v>
      </c>
      <c r="AP121" t="s">
        <v>982</v>
      </c>
      <c r="AQ121" t="s">
        <v>982</v>
      </c>
      <c r="AR121" t="s">
        <v>980</v>
      </c>
      <c r="AS121" t="s">
        <v>980</v>
      </c>
      <c r="AT121" t="s">
        <v>982</v>
      </c>
      <c r="AU121" t="s">
        <v>980</v>
      </c>
      <c r="AV121" t="s">
        <v>982</v>
      </c>
      <c r="AW121" t="s">
        <v>984</v>
      </c>
      <c r="AX121" t="s">
        <v>984</v>
      </c>
      <c r="AY121" t="s">
        <v>984</v>
      </c>
      <c r="AZ121" t="s">
        <v>982</v>
      </c>
      <c r="BA121" t="s">
        <v>980</v>
      </c>
      <c r="BB121" t="s">
        <v>980</v>
      </c>
      <c r="BC121" t="s">
        <v>982</v>
      </c>
      <c r="BD121" t="s">
        <v>980</v>
      </c>
      <c r="BE121" t="s">
        <v>982</v>
      </c>
      <c r="BF121" t="s">
        <v>984</v>
      </c>
      <c r="BG121" t="s">
        <v>984</v>
      </c>
      <c r="BH121" t="s">
        <v>984</v>
      </c>
      <c r="BI121" t="s">
        <v>982</v>
      </c>
      <c r="BJ121" t="s">
        <v>980</v>
      </c>
      <c r="BK121" t="s">
        <v>980</v>
      </c>
      <c r="BL121" t="s">
        <v>982</v>
      </c>
      <c r="BM121" t="s">
        <v>980</v>
      </c>
      <c r="BN121" t="s">
        <v>982</v>
      </c>
      <c r="BO121" t="s">
        <v>1062</v>
      </c>
    </row>
    <row r="122" spans="1:67" x14ac:dyDescent="0.3">
      <c r="A122" t="s">
        <v>521</v>
      </c>
      <c r="B122" t="s">
        <v>522</v>
      </c>
      <c r="M122" t="s">
        <v>933</v>
      </c>
      <c r="N122" t="s">
        <v>933</v>
      </c>
      <c r="O122" t="s">
        <v>933</v>
      </c>
      <c r="P122" t="s">
        <v>933</v>
      </c>
      <c r="Q122" t="s">
        <v>1062</v>
      </c>
      <c r="R122" t="s">
        <v>1062</v>
      </c>
      <c r="S122" t="s">
        <v>1062</v>
      </c>
      <c r="T122" t="s">
        <v>1062</v>
      </c>
      <c r="U122" t="s">
        <v>933</v>
      </c>
      <c r="W122" s="160"/>
      <c r="X122" t="s">
        <v>962</v>
      </c>
      <c r="Y122" t="s">
        <v>960</v>
      </c>
      <c r="Z122" t="s">
        <v>960</v>
      </c>
      <c r="AA122" t="s">
        <v>960</v>
      </c>
      <c r="AN122" t="s">
        <v>984</v>
      </c>
      <c r="AO122" t="s">
        <v>984</v>
      </c>
      <c r="AP122" t="s">
        <v>982</v>
      </c>
      <c r="AQ122" t="s">
        <v>984</v>
      </c>
      <c r="AR122" t="s">
        <v>982</v>
      </c>
      <c r="AS122" t="s">
        <v>982</v>
      </c>
      <c r="AT122" t="s">
        <v>982</v>
      </c>
      <c r="AU122" t="s">
        <v>982</v>
      </c>
      <c r="AV122" t="s">
        <v>982</v>
      </c>
      <c r="AW122" t="s">
        <v>984</v>
      </c>
      <c r="AX122" t="s">
        <v>984</v>
      </c>
      <c r="AY122" t="s">
        <v>984</v>
      </c>
      <c r="AZ122" t="s">
        <v>984</v>
      </c>
      <c r="BA122" t="s">
        <v>984</v>
      </c>
      <c r="BB122" t="s">
        <v>984</v>
      </c>
      <c r="BC122" t="s">
        <v>984</v>
      </c>
      <c r="BD122" t="s">
        <v>984</v>
      </c>
      <c r="BE122" t="s">
        <v>984</v>
      </c>
      <c r="BF122" t="s">
        <v>986</v>
      </c>
      <c r="BG122" t="s">
        <v>986</v>
      </c>
      <c r="BH122" t="s">
        <v>986</v>
      </c>
      <c r="BI122" t="s">
        <v>986</v>
      </c>
      <c r="BJ122" t="s">
        <v>984</v>
      </c>
      <c r="BK122" t="s">
        <v>984</v>
      </c>
      <c r="BL122" t="s">
        <v>984</v>
      </c>
      <c r="BM122" t="s">
        <v>984</v>
      </c>
      <c r="BN122" t="s">
        <v>984</v>
      </c>
      <c r="BO122" t="s">
        <v>1062</v>
      </c>
    </row>
    <row r="123" spans="1:67" x14ac:dyDescent="0.3">
      <c r="A123" t="s">
        <v>525</v>
      </c>
      <c r="B123" t="s">
        <v>526</v>
      </c>
      <c r="M123" t="s">
        <v>933</v>
      </c>
      <c r="N123" t="s">
        <v>933</v>
      </c>
      <c r="O123" t="s">
        <v>933</v>
      </c>
      <c r="P123" t="s">
        <v>933</v>
      </c>
      <c r="Q123" t="s">
        <v>1062</v>
      </c>
      <c r="R123" t="s">
        <v>1062</v>
      </c>
      <c r="S123" t="s">
        <v>1062</v>
      </c>
      <c r="T123" t="s">
        <v>1062</v>
      </c>
      <c r="U123" t="s">
        <v>933</v>
      </c>
      <c r="W123" s="160"/>
      <c r="X123" t="s">
        <v>964</v>
      </c>
      <c r="Y123" t="s">
        <v>960</v>
      </c>
      <c r="Z123" t="s">
        <v>964</v>
      </c>
      <c r="AA123" t="s">
        <v>962</v>
      </c>
      <c r="AN123" t="s">
        <v>982</v>
      </c>
      <c r="AO123" t="s">
        <v>982</v>
      </c>
      <c r="AP123" t="s">
        <v>984</v>
      </c>
      <c r="AQ123" t="s">
        <v>984</v>
      </c>
      <c r="AR123" t="s">
        <v>980</v>
      </c>
      <c r="AS123" t="s">
        <v>982</v>
      </c>
      <c r="AT123" t="s">
        <v>982</v>
      </c>
      <c r="AU123" t="s">
        <v>982</v>
      </c>
      <c r="AV123" t="s">
        <v>982</v>
      </c>
      <c r="AW123" t="s">
        <v>982</v>
      </c>
      <c r="AX123" t="s">
        <v>982</v>
      </c>
      <c r="AY123" t="s">
        <v>984</v>
      </c>
      <c r="AZ123" t="s">
        <v>984</v>
      </c>
      <c r="BA123" t="s">
        <v>980</v>
      </c>
      <c r="BB123" t="s">
        <v>982</v>
      </c>
      <c r="BC123" t="s">
        <v>984</v>
      </c>
      <c r="BD123" t="s">
        <v>984</v>
      </c>
      <c r="BE123" t="s">
        <v>982</v>
      </c>
      <c r="BF123" t="s">
        <v>984</v>
      </c>
      <c r="BG123" t="s">
        <v>982</v>
      </c>
      <c r="BH123" t="s">
        <v>984</v>
      </c>
      <c r="BI123" t="s">
        <v>984</v>
      </c>
      <c r="BJ123" t="s">
        <v>982</v>
      </c>
      <c r="BK123" t="s">
        <v>982</v>
      </c>
      <c r="BL123" t="s">
        <v>984</v>
      </c>
      <c r="BM123" t="s">
        <v>984</v>
      </c>
      <c r="BN123" t="s">
        <v>982</v>
      </c>
      <c r="BO123" t="s">
        <v>1062</v>
      </c>
    </row>
    <row r="124" spans="1:67" x14ac:dyDescent="0.3">
      <c r="A124" t="s">
        <v>529</v>
      </c>
      <c r="B124" t="s">
        <v>530</v>
      </c>
      <c r="M124" t="s">
        <v>933</v>
      </c>
      <c r="N124" t="s">
        <v>933</v>
      </c>
      <c r="O124" t="s">
        <v>933</v>
      </c>
      <c r="P124" t="s">
        <v>933</v>
      </c>
      <c r="Q124" t="s">
        <v>1062</v>
      </c>
      <c r="R124" t="s">
        <v>1062</v>
      </c>
      <c r="S124" t="s">
        <v>1062</v>
      </c>
      <c r="T124" t="s">
        <v>1062</v>
      </c>
      <c r="U124" t="s">
        <v>933</v>
      </c>
      <c r="W124" s="160"/>
      <c r="X124" t="s">
        <v>960</v>
      </c>
      <c r="Y124" t="s">
        <v>960</v>
      </c>
      <c r="Z124" t="s">
        <v>960</v>
      </c>
      <c r="AA124" t="s">
        <v>960</v>
      </c>
      <c r="AN124" t="s">
        <v>982</v>
      </c>
      <c r="AO124" t="s">
        <v>982</v>
      </c>
      <c r="AP124" t="s">
        <v>982</v>
      </c>
      <c r="AQ124" t="s">
        <v>982</v>
      </c>
      <c r="AR124" t="s">
        <v>980</v>
      </c>
      <c r="AS124" t="s">
        <v>982</v>
      </c>
      <c r="AT124" t="s">
        <v>980</v>
      </c>
      <c r="AU124" t="s">
        <v>982</v>
      </c>
      <c r="AV124" t="s">
        <v>984</v>
      </c>
      <c r="AW124" t="s">
        <v>984</v>
      </c>
      <c r="AX124" t="s">
        <v>984</v>
      </c>
      <c r="AY124" t="s">
        <v>984</v>
      </c>
      <c r="AZ124" t="s">
        <v>984</v>
      </c>
      <c r="BA124" t="s">
        <v>982</v>
      </c>
      <c r="BB124" t="s">
        <v>982</v>
      </c>
      <c r="BC124" t="s">
        <v>982</v>
      </c>
      <c r="BD124" t="s">
        <v>982</v>
      </c>
      <c r="BE124" t="s">
        <v>984</v>
      </c>
      <c r="BF124" t="s">
        <v>984</v>
      </c>
      <c r="BG124" t="s">
        <v>984</v>
      </c>
      <c r="BH124" t="s">
        <v>984</v>
      </c>
      <c r="BI124" t="s">
        <v>984</v>
      </c>
      <c r="BJ124" t="s">
        <v>982</v>
      </c>
      <c r="BK124" t="s">
        <v>982</v>
      </c>
      <c r="BL124" t="s">
        <v>982</v>
      </c>
      <c r="BM124" t="s">
        <v>982</v>
      </c>
      <c r="BN124" t="s">
        <v>984</v>
      </c>
      <c r="BO124" t="s">
        <v>1062</v>
      </c>
    </row>
    <row r="125" spans="1:67" x14ac:dyDescent="0.3">
      <c r="A125" t="s">
        <v>531</v>
      </c>
      <c r="B125" t="s">
        <v>532</v>
      </c>
      <c r="M125" t="s">
        <v>933</v>
      </c>
      <c r="N125" t="s">
        <v>933</v>
      </c>
      <c r="O125" t="s">
        <v>933</v>
      </c>
      <c r="P125" t="s">
        <v>933</v>
      </c>
      <c r="Q125" t="s">
        <v>1062</v>
      </c>
      <c r="R125" t="s">
        <v>1062</v>
      </c>
      <c r="S125" t="s">
        <v>1062</v>
      </c>
      <c r="T125" t="s">
        <v>1062</v>
      </c>
      <c r="U125" t="s">
        <v>933</v>
      </c>
      <c r="W125" s="160"/>
      <c r="X125" t="s">
        <v>964</v>
      </c>
      <c r="Y125" t="s">
        <v>964</v>
      </c>
      <c r="Z125" t="s">
        <v>960</v>
      </c>
      <c r="AA125" t="s">
        <v>960</v>
      </c>
      <c r="AN125" t="s">
        <v>980</v>
      </c>
      <c r="AO125" t="s">
        <v>980</v>
      </c>
      <c r="AP125" t="s">
        <v>982</v>
      </c>
      <c r="AQ125" t="s">
        <v>982</v>
      </c>
      <c r="AR125" t="s">
        <v>982</v>
      </c>
      <c r="AS125" t="s">
        <v>980</v>
      </c>
      <c r="AT125" t="s">
        <v>980</v>
      </c>
      <c r="AU125" t="s">
        <v>982</v>
      </c>
      <c r="AV125" t="s">
        <v>980</v>
      </c>
      <c r="AW125" t="s">
        <v>980</v>
      </c>
      <c r="AX125" t="s">
        <v>980</v>
      </c>
      <c r="AY125" t="s">
        <v>982</v>
      </c>
      <c r="AZ125" t="s">
        <v>980</v>
      </c>
      <c r="BA125" t="s">
        <v>980</v>
      </c>
      <c r="BB125" t="s">
        <v>980</v>
      </c>
      <c r="BC125" t="s">
        <v>980</v>
      </c>
      <c r="BD125" t="s">
        <v>982</v>
      </c>
      <c r="BE125" t="s">
        <v>982</v>
      </c>
      <c r="BF125" t="s">
        <v>980</v>
      </c>
      <c r="BG125" t="s">
        <v>980</v>
      </c>
      <c r="BH125" t="s">
        <v>982</v>
      </c>
      <c r="BI125" t="s">
        <v>980</v>
      </c>
      <c r="BJ125" t="s">
        <v>982</v>
      </c>
      <c r="BK125" t="s">
        <v>982</v>
      </c>
      <c r="BL125" t="s">
        <v>982</v>
      </c>
      <c r="BM125" t="s">
        <v>982</v>
      </c>
      <c r="BN125" t="s">
        <v>982</v>
      </c>
      <c r="BO125" t="s">
        <v>1062</v>
      </c>
    </row>
    <row r="126" spans="1:67" x14ac:dyDescent="0.3">
      <c r="A126" t="s">
        <v>533</v>
      </c>
      <c r="B126" t="s">
        <v>534</v>
      </c>
      <c r="M126" t="s">
        <v>933</v>
      </c>
      <c r="N126" t="s">
        <v>933</v>
      </c>
      <c r="O126" t="s">
        <v>933</v>
      </c>
      <c r="P126" t="s">
        <v>933</v>
      </c>
      <c r="Q126" t="s">
        <v>1062</v>
      </c>
      <c r="R126" t="s">
        <v>1062</v>
      </c>
      <c r="S126" t="s">
        <v>1062</v>
      </c>
      <c r="T126" t="s">
        <v>1062</v>
      </c>
      <c r="U126" t="s">
        <v>933</v>
      </c>
      <c r="W126" s="160"/>
      <c r="X126" t="s">
        <v>962</v>
      </c>
      <c r="Y126" t="s">
        <v>960</v>
      </c>
      <c r="Z126" t="s">
        <v>962</v>
      </c>
      <c r="AA126" t="s">
        <v>960</v>
      </c>
      <c r="AN126" t="s">
        <v>984</v>
      </c>
      <c r="AO126" t="s">
        <v>982</v>
      </c>
      <c r="AP126" t="s">
        <v>984</v>
      </c>
      <c r="AQ126" t="s">
        <v>982</v>
      </c>
      <c r="AR126" t="s">
        <v>982</v>
      </c>
      <c r="AS126" t="s">
        <v>982</v>
      </c>
      <c r="AT126" t="s">
        <v>984</v>
      </c>
      <c r="AU126" t="s">
        <v>984</v>
      </c>
      <c r="AV126" t="s">
        <v>982</v>
      </c>
      <c r="AW126" t="s">
        <v>984</v>
      </c>
      <c r="AX126" t="s">
        <v>982</v>
      </c>
      <c r="AY126" t="s">
        <v>984</v>
      </c>
      <c r="AZ126" t="s">
        <v>982</v>
      </c>
      <c r="BA126" t="s">
        <v>982</v>
      </c>
      <c r="BB126" t="s">
        <v>982</v>
      </c>
      <c r="BC126" t="s">
        <v>984</v>
      </c>
      <c r="BD126" t="s">
        <v>984</v>
      </c>
      <c r="BE126" t="s">
        <v>982</v>
      </c>
      <c r="BF126" t="s">
        <v>984</v>
      </c>
      <c r="BG126" t="s">
        <v>982</v>
      </c>
      <c r="BH126" t="s">
        <v>984</v>
      </c>
      <c r="BI126" t="s">
        <v>982</v>
      </c>
      <c r="BJ126" t="s">
        <v>982</v>
      </c>
      <c r="BK126" t="s">
        <v>982</v>
      </c>
      <c r="BL126" t="s">
        <v>984</v>
      </c>
      <c r="BM126" t="s">
        <v>984</v>
      </c>
      <c r="BN126" t="s">
        <v>982</v>
      </c>
      <c r="BO126" t="s">
        <v>1062</v>
      </c>
    </row>
    <row r="127" spans="1:67" x14ac:dyDescent="0.3">
      <c r="A127" t="s">
        <v>535</v>
      </c>
      <c r="B127" t="s">
        <v>536</v>
      </c>
      <c r="M127" t="s">
        <v>933</v>
      </c>
      <c r="N127" t="s">
        <v>933</v>
      </c>
      <c r="O127" t="s">
        <v>933</v>
      </c>
      <c r="P127" t="s">
        <v>933</v>
      </c>
      <c r="Q127" t="s">
        <v>1062</v>
      </c>
      <c r="R127" t="s">
        <v>1062</v>
      </c>
      <c r="S127" t="s">
        <v>1062</v>
      </c>
      <c r="T127" t="s">
        <v>1062</v>
      </c>
      <c r="U127" t="s">
        <v>933</v>
      </c>
      <c r="W127" s="160"/>
      <c r="X127" t="s">
        <v>960</v>
      </c>
      <c r="Y127" t="s">
        <v>960</v>
      </c>
      <c r="Z127" t="s">
        <v>960</v>
      </c>
      <c r="AA127" t="s">
        <v>962</v>
      </c>
      <c r="AN127" t="s">
        <v>982</v>
      </c>
      <c r="AO127" t="s">
        <v>984</v>
      </c>
      <c r="AP127" t="s">
        <v>984</v>
      </c>
      <c r="AQ127" t="s">
        <v>982</v>
      </c>
      <c r="AR127" t="s">
        <v>984</v>
      </c>
      <c r="AS127" t="s">
        <v>982</v>
      </c>
      <c r="AT127" t="s">
        <v>982</v>
      </c>
      <c r="AU127" t="s">
        <v>982</v>
      </c>
      <c r="AV127" t="s">
        <v>980</v>
      </c>
      <c r="AW127" t="s">
        <v>982</v>
      </c>
      <c r="AX127" t="s">
        <v>984</v>
      </c>
      <c r="AY127" t="s">
        <v>984</v>
      </c>
      <c r="AZ127" t="s">
        <v>982</v>
      </c>
      <c r="BA127" t="s">
        <v>984</v>
      </c>
      <c r="BB127" t="s">
        <v>982</v>
      </c>
      <c r="BC127" t="s">
        <v>982</v>
      </c>
      <c r="BD127" t="s">
        <v>982</v>
      </c>
      <c r="BE127" t="s">
        <v>980</v>
      </c>
      <c r="BF127" t="s">
        <v>982</v>
      </c>
      <c r="BG127" t="s">
        <v>984</v>
      </c>
      <c r="BH127" t="s">
        <v>984</v>
      </c>
      <c r="BI127" t="s">
        <v>984</v>
      </c>
      <c r="BJ127" t="s">
        <v>984</v>
      </c>
      <c r="BK127" t="s">
        <v>984</v>
      </c>
      <c r="BL127" t="s">
        <v>982</v>
      </c>
      <c r="BM127" t="s">
        <v>982</v>
      </c>
      <c r="BN127" t="s">
        <v>982</v>
      </c>
      <c r="BO127" t="s">
        <v>1062</v>
      </c>
    </row>
    <row r="128" spans="1:67" x14ac:dyDescent="0.3">
      <c r="A128" t="s">
        <v>538</v>
      </c>
      <c r="B128" t="s">
        <v>539</v>
      </c>
      <c r="M128" t="s">
        <v>933</v>
      </c>
      <c r="N128" t="s">
        <v>933</v>
      </c>
      <c r="O128" t="s">
        <v>933</v>
      </c>
      <c r="P128" t="s">
        <v>933</v>
      </c>
      <c r="Q128" t="s">
        <v>1062</v>
      </c>
      <c r="R128" t="s">
        <v>1062</v>
      </c>
      <c r="S128" t="s">
        <v>1062</v>
      </c>
      <c r="T128" t="s">
        <v>1062</v>
      </c>
      <c r="U128" t="s">
        <v>933</v>
      </c>
      <c r="W128" s="160"/>
      <c r="X128" t="s">
        <v>962</v>
      </c>
      <c r="Y128" t="s">
        <v>962</v>
      </c>
      <c r="Z128" t="s">
        <v>960</v>
      </c>
      <c r="AA128" t="s">
        <v>962</v>
      </c>
      <c r="AN128" t="s">
        <v>980</v>
      </c>
      <c r="AO128" t="s">
        <v>980</v>
      </c>
      <c r="AP128" t="s">
        <v>982</v>
      </c>
      <c r="AQ128" t="s">
        <v>982</v>
      </c>
      <c r="AR128" t="s">
        <v>982</v>
      </c>
      <c r="AS128" t="s">
        <v>982</v>
      </c>
      <c r="AT128" t="s">
        <v>984</v>
      </c>
      <c r="AU128" t="s">
        <v>982</v>
      </c>
      <c r="AV128" t="s">
        <v>982</v>
      </c>
      <c r="AW128" t="s">
        <v>980</v>
      </c>
      <c r="AX128" t="s">
        <v>980</v>
      </c>
      <c r="AY128" t="s">
        <v>982</v>
      </c>
      <c r="AZ128" t="s">
        <v>982</v>
      </c>
      <c r="BA128" t="s">
        <v>982</v>
      </c>
      <c r="BB128" t="s">
        <v>982</v>
      </c>
      <c r="BC128" t="s">
        <v>984</v>
      </c>
      <c r="BD128" t="s">
        <v>982</v>
      </c>
      <c r="BE128" t="s">
        <v>982</v>
      </c>
      <c r="BF128" t="s">
        <v>980</v>
      </c>
      <c r="BG128" t="s">
        <v>980</v>
      </c>
      <c r="BH128" t="s">
        <v>982</v>
      </c>
      <c r="BI128" t="s">
        <v>982</v>
      </c>
      <c r="BJ128" t="s">
        <v>982</v>
      </c>
      <c r="BK128" t="s">
        <v>982</v>
      </c>
      <c r="BL128" t="s">
        <v>984</v>
      </c>
      <c r="BM128" t="s">
        <v>982</v>
      </c>
      <c r="BN128" t="s">
        <v>982</v>
      </c>
      <c r="BO128" t="s">
        <v>1062</v>
      </c>
    </row>
    <row r="129" spans="1:67" x14ac:dyDescent="0.3">
      <c r="A129" t="s">
        <v>540</v>
      </c>
      <c r="B129" t="s">
        <v>541</v>
      </c>
      <c r="M129" t="s">
        <v>933</v>
      </c>
      <c r="N129" t="s">
        <v>933</v>
      </c>
      <c r="O129" t="s">
        <v>933</v>
      </c>
      <c r="P129" t="s">
        <v>933</v>
      </c>
      <c r="Q129" t="s">
        <v>1062</v>
      </c>
      <c r="R129" t="s">
        <v>1062</v>
      </c>
      <c r="S129" t="s">
        <v>1062</v>
      </c>
      <c r="T129" t="s">
        <v>1062</v>
      </c>
      <c r="U129" t="s">
        <v>933</v>
      </c>
      <c r="W129" s="160"/>
      <c r="X129" t="s">
        <v>962</v>
      </c>
      <c r="Y129" t="s">
        <v>960</v>
      </c>
      <c r="Z129" t="s">
        <v>960</v>
      </c>
      <c r="AA129" t="s">
        <v>960</v>
      </c>
      <c r="AN129" t="s">
        <v>982</v>
      </c>
      <c r="AO129" t="s">
        <v>984</v>
      </c>
      <c r="AP129" t="s">
        <v>984</v>
      </c>
      <c r="AQ129" t="s">
        <v>982</v>
      </c>
      <c r="AR129" t="s">
        <v>980</v>
      </c>
      <c r="AS129" t="s">
        <v>982</v>
      </c>
      <c r="AT129" t="s">
        <v>984</v>
      </c>
      <c r="AU129" t="s">
        <v>984</v>
      </c>
      <c r="AV129" t="s">
        <v>980</v>
      </c>
      <c r="AW129" t="s">
        <v>982</v>
      </c>
      <c r="AX129" t="s">
        <v>984</v>
      </c>
      <c r="AY129" t="s">
        <v>984</v>
      </c>
      <c r="AZ129" t="s">
        <v>982</v>
      </c>
      <c r="BA129" t="s">
        <v>982</v>
      </c>
      <c r="BB129" t="s">
        <v>982</v>
      </c>
      <c r="BC129" t="s">
        <v>984</v>
      </c>
      <c r="BD129" t="s">
        <v>984</v>
      </c>
      <c r="BE129" t="s">
        <v>982</v>
      </c>
      <c r="BF129" t="s">
        <v>984</v>
      </c>
      <c r="BG129" t="s">
        <v>984</v>
      </c>
      <c r="BH129" t="s">
        <v>986</v>
      </c>
      <c r="BI129" t="s">
        <v>984</v>
      </c>
      <c r="BJ129" t="s">
        <v>982</v>
      </c>
      <c r="BK129" t="s">
        <v>984</v>
      </c>
      <c r="BL129" t="s">
        <v>984</v>
      </c>
      <c r="BM129" t="s">
        <v>984</v>
      </c>
      <c r="BN129" t="s">
        <v>982</v>
      </c>
      <c r="BO129" t="s">
        <v>1062</v>
      </c>
    </row>
    <row r="130" spans="1:67" x14ac:dyDescent="0.3">
      <c r="A130" t="s">
        <v>544</v>
      </c>
      <c r="B130" t="s">
        <v>545</v>
      </c>
      <c r="M130" t="s">
        <v>933</v>
      </c>
      <c r="N130" t="s">
        <v>933</v>
      </c>
      <c r="O130" t="s">
        <v>933</v>
      </c>
      <c r="P130" t="s">
        <v>933</v>
      </c>
      <c r="Q130" t="s">
        <v>1062</v>
      </c>
      <c r="R130" t="s">
        <v>1062</v>
      </c>
      <c r="S130" t="s">
        <v>1062</v>
      </c>
      <c r="T130" t="s">
        <v>1062</v>
      </c>
      <c r="U130" t="s">
        <v>933</v>
      </c>
      <c r="W130" s="160"/>
      <c r="X130" t="s">
        <v>962</v>
      </c>
      <c r="Y130" t="s">
        <v>960</v>
      </c>
      <c r="Z130" t="s">
        <v>964</v>
      </c>
      <c r="AA130" t="s">
        <v>960</v>
      </c>
      <c r="AN130" t="s">
        <v>982</v>
      </c>
      <c r="AO130" t="s">
        <v>982</v>
      </c>
      <c r="AP130" t="s">
        <v>982</v>
      </c>
      <c r="AQ130" t="s">
        <v>982</v>
      </c>
      <c r="AR130" t="s">
        <v>982</v>
      </c>
      <c r="AS130" t="s">
        <v>980</v>
      </c>
      <c r="AT130" t="s">
        <v>982</v>
      </c>
      <c r="AU130" t="s">
        <v>982</v>
      </c>
      <c r="AV130" t="s">
        <v>982</v>
      </c>
      <c r="AW130" t="s">
        <v>984</v>
      </c>
      <c r="AX130" t="s">
        <v>984</v>
      </c>
      <c r="AY130" t="s">
        <v>984</v>
      </c>
      <c r="AZ130" t="s">
        <v>984</v>
      </c>
      <c r="BA130" t="s">
        <v>984</v>
      </c>
      <c r="BB130" t="s">
        <v>980</v>
      </c>
      <c r="BC130" t="s">
        <v>984</v>
      </c>
      <c r="BD130" t="s">
        <v>984</v>
      </c>
      <c r="BE130" t="s">
        <v>982</v>
      </c>
      <c r="BF130" t="s">
        <v>984</v>
      </c>
      <c r="BG130" t="s">
        <v>984</v>
      </c>
      <c r="BH130" t="s">
        <v>984</v>
      </c>
      <c r="BI130" t="s">
        <v>984</v>
      </c>
      <c r="BJ130" t="s">
        <v>984</v>
      </c>
      <c r="BK130" t="s">
        <v>980</v>
      </c>
      <c r="BL130" t="s">
        <v>984</v>
      </c>
      <c r="BM130" t="s">
        <v>984</v>
      </c>
      <c r="BN130" t="s">
        <v>984</v>
      </c>
      <c r="BO130" t="s">
        <v>1062</v>
      </c>
    </row>
    <row r="131" spans="1:67" x14ac:dyDescent="0.3">
      <c r="A131" t="s">
        <v>546</v>
      </c>
      <c r="B131" t="s">
        <v>547</v>
      </c>
      <c r="M131" t="s">
        <v>933</v>
      </c>
      <c r="N131" t="s">
        <v>933</v>
      </c>
      <c r="O131" t="s">
        <v>933</v>
      </c>
      <c r="P131" t="s">
        <v>933</v>
      </c>
      <c r="Q131" t="s">
        <v>1062</v>
      </c>
      <c r="R131" t="s">
        <v>1062</v>
      </c>
      <c r="S131" t="s">
        <v>1062</v>
      </c>
      <c r="T131" t="s">
        <v>1062</v>
      </c>
      <c r="U131" t="s">
        <v>933</v>
      </c>
      <c r="W131" s="160"/>
      <c r="X131" t="s">
        <v>960</v>
      </c>
      <c r="Y131" t="s">
        <v>960</v>
      </c>
      <c r="Z131" t="s">
        <v>962</v>
      </c>
      <c r="AA131" t="s">
        <v>960</v>
      </c>
      <c r="AN131" t="s">
        <v>982</v>
      </c>
      <c r="AO131" t="s">
        <v>982</v>
      </c>
      <c r="AP131" t="s">
        <v>982</v>
      </c>
      <c r="AQ131" t="s">
        <v>982</v>
      </c>
      <c r="AR131" t="s">
        <v>980</v>
      </c>
      <c r="AS131" t="s">
        <v>980</v>
      </c>
      <c r="AT131" t="s">
        <v>982</v>
      </c>
      <c r="AU131" t="s">
        <v>982</v>
      </c>
      <c r="AV131" t="s">
        <v>982</v>
      </c>
      <c r="AW131" t="s">
        <v>982</v>
      </c>
      <c r="AX131" t="s">
        <v>982</v>
      </c>
      <c r="AY131" t="s">
        <v>982</v>
      </c>
      <c r="AZ131" t="s">
        <v>982</v>
      </c>
      <c r="BA131" t="s">
        <v>982</v>
      </c>
      <c r="BB131" t="s">
        <v>982</v>
      </c>
      <c r="BC131" t="s">
        <v>982</v>
      </c>
      <c r="BD131" t="s">
        <v>982</v>
      </c>
      <c r="BE131" t="s">
        <v>982</v>
      </c>
      <c r="BF131" t="s">
        <v>982</v>
      </c>
      <c r="BG131" t="s">
        <v>982</v>
      </c>
      <c r="BH131" t="s">
        <v>984</v>
      </c>
      <c r="BI131" t="s">
        <v>982</v>
      </c>
      <c r="BJ131" t="s">
        <v>982</v>
      </c>
      <c r="BK131" t="s">
        <v>982</v>
      </c>
      <c r="BL131" t="s">
        <v>982</v>
      </c>
      <c r="BM131" t="s">
        <v>982</v>
      </c>
      <c r="BN131" t="s">
        <v>982</v>
      </c>
      <c r="BO131" t="s">
        <v>1062</v>
      </c>
    </row>
    <row r="132" spans="1:67" x14ac:dyDescent="0.3">
      <c r="A132" t="s">
        <v>548</v>
      </c>
      <c r="B132" t="s">
        <v>549</v>
      </c>
      <c r="M132" t="s">
        <v>933</v>
      </c>
      <c r="N132" t="s">
        <v>933</v>
      </c>
      <c r="O132" t="s">
        <v>933</v>
      </c>
      <c r="P132" t="s">
        <v>933</v>
      </c>
      <c r="Q132" t="s">
        <v>1062</v>
      </c>
      <c r="R132" t="s">
        <v>1062</v>
      </c>
      <c r="S132" t="s">
        <v>1062</v>
      </c>
      <c r="T132" t="s">
        <v>1062</v>
      </c>
      <c r="U132" t="s">
        <v>933</v>
      </c>
      <c r="W132" s="160"/>
      <c r="X132" t="s">
        <v>962</v>
      </c>
      <c r="Y132" t="s">
        <v>962</v>
      </c>
      <c r="Z132" t="s">
        <v>962</v>
      </c>
      <c r="AA132" t="s">
        <v>960</v>
      </c>
      <c r="AN132" t="s">
        <v>980</v>
      </c>
      <c r="AO132" t="s">
        <v>984</v>
      </c>
      <c r="AP132" t="s">
        <v>984</v>
      </c>
      <c r="AQ132" t="s">
        <v>986</v>
      </c>
      <c r="AR132" t="s">
        <v>984</v>
      </c>
      <c r="AS132" t="s">
        <v>982</v>
      </c>
      <c r="AT132" t="s">
        <v>982</v>
      </c>
      <c r="AU132" t="s">
        <v>984</v>
      </c>
      <c r="AV132" t="s">
        <v>982</v>
      </c>
      <c r="AW132" t="s">
        <v>980</v>
      </c>
      <c r="AX132" t="s">
        <v>984</v>
      </c>
      <c r="AY132" t="s">
        <v>984</v>
      </c>
      <c r="AZ132" t="s">
        <v>986</v>
      </c>
      <c r="BA132" t="s">
        <v>984</v>
      </c>
      <c r="BB132" t="s">
        <v>982</v>
      </c>
      <c r="BC132" t="s">
        <v>982</v>
      </c>
      <c r="BD132" t="s">
        <v>984</v>
      </c>
      <c r="BE132" t="s">
        <v>982</v>
      </c>
      <c r="BF132" t="s">
        <v>980</v>
      </c>
      <c r="BG132" t="s">
        <v>984</v>
      </c>
      <c r="BH132" t="s">
        <v>984</v>
      </c>
      <c r="BI132" t="s">
        <v>986</v>
      </c>
      <c r="BJ132" t="s">
        <v>984</v>
      </c>
      <c r="BK132" t="s">
        <v>982</v>
      </c>
      <c r="BL132" t="s">
        <v>982</v>
      </c>
      <c r="BM132" t="s">
        <v>984</v>
      </c>
      <c r="BN132" t="s">
        <v>982</v>
      </c>
      <c r="BO132" t="s">
        <v>1062</v>
      </c>
    </row>
    <row r="133" spans="1:67" x14ac:dyDescent="0.3">
      <c r="A133" t="s">
        <v>550</v>
      </c>
      <c r="B133" t="s">
        <v>551</v>
      </c>
      <c r="M133" t="s">
        <v>933</v>
      </c>
      <c r="N133" t="s">
        <v>933</v>
      </c>
      <c r="O133" t="s">
        <v>933</v>
      </c>
      <c r="P133" t="s">
        <v>933</v>
      </c>
      <c r="Q133" t="s">
        <v>1062</v>
      </c>
      <c r="R133" t="s">
        <v>1062</v>
      </c>
      <c r="S133" t="s">
        <v>1062</v>
      </c>
      <c r="T133" t="s">
        <v>1062</v>
      </c>
      <c r="U133" t="s">
        <v>933</v>
      </c>
      <c r="W133" s="160"/>
      <c r="X133" t="s">
        <v>962</v>
      </c>
      <c r="Y133" t="s">
        <v>960</v>
      </c>
      <c r="Z133" t="s">
        <v>962</v>
      </c>
      <c r="AA133" t="s">
        <v>960</v>
      </c>
      <c r="AN133" t="s">
        <v>982</v>
      </c>
      <c r="AO133" t="s">
        <v>984</v>
      </c>
      <c r="AP133" t="s">
        <v>982</v>
      </c>
      <c r="AQ133" t="s">
        <v>982</v>
      </c>
      <c r="AR133" t="s">
        <v>982</v>
      </c>
      <c r="AS133" t="s">
        <v>980</v>
      </c>
      <c r="AT133" t="s">
        <v>984</v>
      </c>
      <c r="AU133" t="s">
        <v>982</v>
      </c>
      <c r="AV133" t="s">
        <v>982</v>
      </c>
      <c r="AW133" t="s">
        <v>982</v>
      </c>
      <c r="AX133" t="s">
        <v>984</v>
      </c>
      <c r="AY133" t="s">
        <v>982</v>
      </c>
      <c r="AZ133" t="s">
        <v>982</v>
      </c>
      <c r="BA133" t="s">
        <v>982</v>
      </c>
      <c r="BB133" t="s">
        <v>980</v>
      </c>
      <c r="BC133" t="s">
        <v>984</v>
      </c>
      <c r="BD133" t="s">
        <v>982</v>
      </c>
      <c r="BE133" t="s">
        <v>982</v>
      </c>
      <c r="BF133" t="s">
        <v>982</v>
      </c>
      <c r="BG133" t="s">
        <v>984</v>
      </c>
      <c r="BH133" t="s">
        <v>982</v>
      </c>
      <c r="BI133" t="s">
        <v>984</v>
      </c>
      <c r="BJ133" t="s">
        <v>984</v>
      </c>
      <c r="BK133" t="s">
        <v>982</v>
      </c>
      <c r="BL133" t="s">
        <v>984</v>
      </c>
      <c r="BM133" t="s">
        <v>982</v>
      </c>
      <c r="BN133" t="s">
        <v>982</v>
      </c>
      <c r="BO133" t="s">
        <v>1062</v>
      </c>
    </row>
    <row r="134" spans="1:67" x14ac:dyDescent="0.3">
      <c r="A134" t="s">
        <v>552</v>
      </c>
      <c r="B134" t="s">
        <v>553</v>
      </c>
      <c r="M134" t="s">
        <v>933</v>
      </c>
      <c r="N134" t="s">
        <v>933</v>
      </c>
      <c r="O134" t="s">
        <v>933</v>
      </c>
      <c r="P134" t="s">
        <v>933</v>
      </c>
      <c r="Q134" t="s">
        <v>1062</v>
      </c>
      <c r="R134" t="s">
        <v>1062</v>
      </c>
      <c r="S134" t="s">
        <v>1062</v>
      </c>
      <c r="T134" t="s">
        <v>1062</v>
      </c>
      <c r="U134" t="s">
        <v>933</v>
      </c>
      <c r="W134" s="160"/>
      <c r="X134" t="s">
        <v>962</v>
      </c>
      <c r="Y134" t="s">
        <v>960</v>
      </c>
      <c r="Z134" t="s">
        <v>960</v>
      </c>
      <c r="AA134" t="s">
        <v>962</v>
      </c>
      <c r="AN134" t="s">
        <v>982</v>
      </c>
      <c r="AO134" t="s">
        <v>982</v>
      </c>
      <c r="AP134" t="s">
        <v>982</v>
      </c>
      <c r="AQ134" t="s">
        <v>982</v>
      </c>
      <c r="AR134" t="s">
        <v>982</v>
      </c>
      <c r="AS134" t="s">
        <v>982</v>
      </c>
      <c r="AT134" t="s">
        <v>982</v>
      </c>
      <c r="AU134" t="s">
        <v>986</v>
      </c>
      <c r="AV134" t="s">
        <v>986</v>
      </c>
      <c r="AW134" t="s">
        <v>982</v>
      </c>
      <c r="AX134" t="s">
        <v>982</v>
      </c>
      <c r="AY134" t="s">
        <v>982</v>
      </c>
      <c r="AZ134" t="s">
        <v>982</v>
      </c>
      <c r="BA134" t="s">
        <v>982</v>
      </c>
      <c r="BB134" t="s">
        <v>982</v>
      </c>
      <c r="BC134" t="s">
        <v>984</v>
      </c>
      <c r="BD134" t="s">
        <v>986</v>
      </c>
      <c r="BE134" t="s">
        <v>986</v>
      </c>
      <c r="BF134" t="s">
        <v>984</v>
      </c>
      <c r="BG134" t="s">
        <v>984</v>
      </c>
      <c r="BH134" t="s">
        <v>984</v>
      </c>
      <c r="BI134" t="s">
        <v>984</v>
      </c>
      <c r="BJ134" t="s">
        <v>984</v>
      </c>
      <c r="BK134" t="s">
        <v>984</v>
      </c>
      <c r="BL134" t="s">
        <v>984</v>
      </c>
      <c r="BM134" t="s">
        <v>986</v>
      </c>
      <c r="BN134" t="s">
        <v>986</v>
      </c>
      <c r="BO134" t="s">
        <v>1062</v>
      </c>
    </row>
    <row r="135" spans="1:67" x14ac:dyDescent="0.3">
      <c r="A135" t="s">
        <v>554</v>
      </c>
      <c r="B135" t="s">
        <v>555</v>
      </c>
      <c r="M135" t="s">
        <v>933</v>
      </c>
      <c r="N135" t="s">
        <v>933</v>
      </c>
      <c r="O135" t="s">
        <v>933</v>
      </c>
      <c r="P135" t="s">
        <v>933</v>
      </c>
      <c r="Q135" t="s">
        <v>1062</v>
      </c>
      <c r="R135" t="s">
        <v>1062</v>
      </c>
      <c r="S135" t="s">
        <v>1062</v>
      </c>
      <c r="T135" t="s">
        <v>1062</v>
      </c>
      <c r="U135" t="s">
        <v>933</v>
      </c>
      <c r="W135" s="160"/>
      <c r="X135" t="s">
        <v>962</v>
      </c>
      <c r="Y135" t="s">
        <v>960</v>
      </c>
      <c r="Z135" t="s">
        <v>964</v>
      </c>
      <c r="AA135" t="s">
        <v>960</v>
      </c>
      <c r="AN135" t="s">
        <v>982</v>
      </c>
      <c r="AO135" t="s">
        <v>982</v>
      </c>
      <c r="AP135" t="s">
        <v>982</v>
      </c>
      <c r="AQ135" t="s">
        <v>982</v>
      </c>
      <c r="AR135" t="s">
        <v>982</v>
      </c>
      <c r="AS135" t="s">
        <v>982</v>
      </c>
      <c r="AT135" t="s">
        <v>982</v>
      </c>
      <c r="AU135" t="s">
        <v>982</v>
      </c>
      <c r="AV135" t="s">
        <v>980</v>
      </c>
      <c r="AW135" t="s">
        <v>982</v>
      </c>
      <c r="AX135" t="s">
        <v>982</v>
      </c>
      <c r="AY135" t="s">
        <v>982</v>
      </c>
      <c r="AZ135" t="s">
        <v>982</v>
      </c>
      <c r="BA135" t="s">
        <v>982</v>
      </c>
      <c r="BB135" t="s">
        <v>982</v>
      </c>
      <c r="BC135" t="s">
        <v>982</v>
      </c>
      <c r="BD135" t="s">
        <v>982</v>
      </c>
      <c r="BE135" t="s">
        <v>982</v>
      </c>
      <c r="BF135" t="s">
        <v>982</v>
      </c>
      <c r="BG135" t="s">
        <v>982</v>
      </c>
      <c r="BH135" t="s">
        <v>982</v>
      </c>
      <c r="BI135" t="s">
        <v>982</v>
      </c>
      <c r="BJ135" t="s">
        <v>982</v>
      </c>
      <c r="BK135" t="s">
        <v>982</v>
      </c>
      <c r="BL135" t="s">
        <v>982</v>
      </c>
      <c r="BM135" t="s">
        <v>982</v>
      </c>
      <c r="BN135" t="s">
        <v>982</v>
      </c>
      <c r="BO135" t="s">
        <v>1062</v>
      </c>
    </row>
    <row r="136" spans="1:67" x14ac:dyDescent="0.3">
      <c r="A136" t="s">
        <v>556</v>
      </c>
      <c r="B136" t="s">
        <v>557</v>
      </c>
      <c r="M136" t="s">
        <v>933</v>
      </c>
      <c r="N136" t="s">
        <v>933</v>
      </c>
      <c r="O136" t="s">
        <v>933</v>
      </c>
      <c r="P136" t="s">
        <v>933</v>
      </c>
      <c r="Q136" t="s">
        <v>1062</v>
      </c>
      <c r="R136" t="s">
        <v>1062</v>
      </c>
      <c r="S136" t="s">
        <v>1062</v>
      </c>
      <c r="T136" t="s">
        <v>1062</v>
      </c>
      <c r="U136" t="s">
        <v>933</v>
      </c>
      <c r="W136" s="160"/>
      <c r="X136" t="s">
        <v>962</v>
      </c>
      <c r="Y136" t="s">
        <v>960</v>
      </c>
      <c r="Z136" t="s">
        <v>960</v>
      </c>
      <c r="AA136" t="s">
        <v>962</v>
      </c>
      <c r="AN136" t="s">
        <v>980</v>
      </c>
      <c r="AO136" t="s">
        <v>984</v>
      </c>
      <c r="AP136" t="s">
        <v>984</v>
      </c>
      <c r="AQ136" t="s">
        <v>984</v>
      </c>
      <c r="AR136" t="s">
        <v>982</v>
      </c>
      <c r="AS136" t="s">
        <v>984</v>
      </c>
      <c r="AT136" t="s">
        <v>984</v>
      </c>
      <c r="AU136" t="s">
        <v>984</v>
      </c>
      <c r="AV136" t="s">
        <v>982</v>
      </c>
      <c r="AW136" t="s">
        <v>980</v>
      </c>
      <c r="AX136" t="s">
        <v>984</v>
      </c>
      <c r="AY136" t="s">
        <v>984</v>
      </c>
      <c r="AZ136" t="s">
        <v>984</v>
      </c>
      <c r="BA136" t="s">
        <v>982</v>
      </c>
      <c r="BB136" t="s">
        <v>984</v>
      </c>
      <c r="BC136" t="s">
        <v>984</v>
      </c>
      <c r="BD136" t="s">
        <v>984</v>
      </c>
      <c r="BE136" t="s">
        <v>984</v>
      </c>
      <c r="BF136" t="s">
        <v>980</v>
      </c>
      <c r="BG136" t="s">
        <v>984</v>
      </c>
      <c r="BH136" t="s">
        <v>984</v>
      </c>
      <c r="BI136" t="s">
        <v>984</v>
      </c>
      <c r="BJ136" t="s">
        <v>982</v>
      </c>
      <c r="BK136" t="s">
        <v>984</v>
      </c>
      <c r="BL136" t="s">
        <v>984</v>
      </c>
      <c r="BM136" t="s">
        <v>984</v>
      </c>
      <c r="BN136" t="s">
        <v>984</v>
      </c>
      <c r="BO136" t="s">
        <v>1062</v>
      </c>
    </row>
    <row r="137" spans="1:67" x14ac:dyDescent="0.3">
      <c r="A137" t="s">
        <v>560</v>
      </c>
      <c r="B137" t="s">
        <v>561</v>
      </c>
      <c r="M137" t="s">
        <v>933</v>
      </c>
      <c r="N137" t="s">
        <v>933</v>
      </c>
      <c r="O137" t="s">
        <v>933</v>
      </c>
      <c r="P137" t="s">
        <v>933</v>
      </c>
      <c r="Q137" t="s">
        <v>1062</v>
      </c>
      <c r="R137" t="s">
        <v>1062</v>
      </c>
      <c r="S137" t="s">
        <v>1062</v>
      </c>
      <c r="T137" t="s">
        <v>1062</v>
      </c>
      <c r="U137" t="s">
        <v>933</v>
      </c>
      <c r="W137" s="160"/>
      <c r="X137" t="s">
        <v>962</v>
      </c>
      <c r="Y137" t="s">
        <v>962</v>
      </c>
      <c r="Z137" t="s">
        <v>962</v>
      </c>
      <c r="AA137" t="s">
        <v>960</v>
      </c>
      <c r="AN137" t="s">
        <v>982</v>
      </c>
      <c r="AO137" t="s">
        <v>982</v>
      </c>
      <c r="AP137" t="s">
        <v>984</v>
      </c>
      <c r="AQ137" t="s">
        <v>984</v>
      </c>
      <c r="AR137" t="s">
        <v>982</v>
      </c>
      <c r="AS137" t="s">
        <v>982</v>
      </c>
      <c r="AT137" t="s">
        <v>982</v>
      </c>
      <c r="AU137" t="s">
        <v>982</v>
      </c>
      <c r="AV137" t="s">
        <v>982</v>
      </c>
      <c r="AW137" t="s">
        <v>982</v>
      </c>
      <c r="AX137" t="s">
        <v>984</v>
      </c>
      <c r="AY137" t="s">
        <v>984</v>
      </c>
      <c r="AZ137" t="s">
        <v>984</v>
      </c>
      <c r="BA137" t="s">
        <v>982</v>
      </c>
      <c r="BB137" t="s">
        <v>984</v>
      </c>
      <c r="BC137" t="s">
        <v>984</v>
      </c>
      <c r="BD137" t="s">
        <v>984</v>
      </c>
      <c r="BE137" t="s">
        <v>984</v>
      </c>
      <c r="BF137" t="s">
        <v>984</v>
      </c>
      <c r="BG137" t="s">
        <v>984</v>
      </c>
      <c r="BH137" t="s">
        <v>986</v>
      </c>
      <c r="BI137" t="s">
        <v>984</v>
      </c>
      <c r="BJ137" t="s">
        <v>984</v>
      </c>
      <c r="BK137" t="s">
        <v>984</v>
      </c>
      <c r="BL137" t="s">
        <v>984</v>
      </c>
      <c r="BM137" t="s">
        <v>984</v>
      </c>
      <c r="BN137" t="s">
        <v>984</v>
      </c>
      <c r="BO137" t="s">
        <v>1062</v>
      </c>
    </row>
    <row r="138" spans="1:67" x14ac:dyDescent="0.3">
      <c r="A138" t="s">
        <v>562</v>
      </c>
      <c r="B138" t="s">
        <v>563</v>
      </c>
      <c r="M138" t="s">
        <v>933</v>
      </c>
      <c r="N138" t="s">
        <v>933</v>
      </c>
      <c r="O138" t="s">
        <v>933</v>
      </c>
      <c r="P138" t="s">
        <v>933</v>
      </c>
      <c r="Q138" t="s">
        <v>1062</v>
      </c>
      <c r="R138" t="s">
        <v>1062</v>
      </c>
      <c r="S138" t="s">
        <v>1062</v>
      </c>
      <c r="T138" t="s">
        <v>1062</v>
      </c>
      <c r="U138" t="s">
        <v>933</v>
      </c>
      <c r="W138" s="160"/>
      <c r="X138" t="s">
        <v>962</v>
      </c>
      <c r="Y138" t="s">
        <v>960</v>
      </c>
      <c r="Z138" t="s">
        <v>962</v>
      </c>
      <c r="AA138" t="s">
        <v>960</v>
      </c>
      <c r="AN138" t="s">
        <v>982</v>
      </c>
      <c r="AO138" t="s">
        <v>982</v>
      </c>
      <c r="AP138" t="s">
        <v>982</v>
      </c>
      <c r="AQ138" t="s">
        <v>980</v>
      </c>
      <c r="AR138" t="s">
        <v>980</v>
      </c>
      <c r="AS138" t="s">
        <v>982</v>
      </c>
      <c r="AT138" t="s">
        <v>980</v>
      </c>
      <c r="AU138" t="s">
        <v>982</v>
      </c>
      <c r="AV138" t="s">
        <v>980</v>
      </c>
      <c r="AW138" t="s">
        <v>984</v>
      </c>
      <c r="AX138" t="s">
        <v>984</v>
      </c>
      <c r="AY138" t="s">
        <v>984</v>
      </c>
      <c r="AZ138" t="s">
        <v>980</v>
      </c>
      <c r="BA138" t="s">
        <v>982</v>
      </c>
      <c r="BB138" t="s">
        <v>982</v>
      </c>
      <c r="BC138" t="s">
        <v>982</v>
      </c>
      <c r="BD138" t="s">
        <v>982</v>
      </c>
      <c r="BE138" t="s">
        <v>982</v>
      </c>
      <c r="BF138" t="s">
        <v>984</v>
      </c>
      <c r="BG138" t="s">
        <v>984</v>
      </c>
      <c r="BH138" t="s">
        <v>984</v>
      </c>
      <c r="BI138" t="s">
        <v>982</v>
      </c>
      <c r="BJ138" t="s">
        <v>982</v>
      </c>
      <c r="BK138" t="s">
        <v>984</v>
      </c>
      <c r="BL138" t="s">
        <v>982</v>
      </c>
      <c r="BM138" t="s">
        <v>984</v>
      </c>
      <c r="BN138" t="s">
        <v>982</v>
      </c>
      <c r="BO138" t="s">
        <v>1062</v>
      </c>
    </row>
    <row r="139" spans="1:67" x14ac:dyDescent="0.3">
      <c r="A139" t="s">
        <v>566</v>
      </c>
      <c r="B139" t="s">
        <v>567</v>
      </c>
      <c r="M139" t="s">
        <v>933</v>
      </c>
      <c r="N139" t="s">
        <v>933</v>
      </c>
      <c r="O139" t="s">
        <v>933</v>
      </c>
      <c r="P139" t="s">
        <v>933</v>
      </c>
      <c r="Q139" t="s">
        <v>1062</v>
      </c>
      <c r="R139" t="s">
        <v>1062</v>
      </c>
      <c r="S139" t="s">
        <v>1062</v>
      </c>
      <c r="T139" t="s">
        <v>1062</v>
      </c>
      <c r="U139" t="s">
        <v>933</v>
      </c>
      <c r="W139" s="160"/>
      <c r="X139" t="s">
        <v>960</v>
      </c>
      <c r="Y139" t="s">
        <v>960</v>
      </c>
      <c r="Z139" t="s">
        <v>964</v>
      </c>
      <c r="AA139" t="s">
        <v>962</v>
      </c>
      <c r="AN139" t="s">
        <v>986</v>
      </c>
      <c r="AO139" t="s">
        <v>984</v>
      </c>
      <c r="AP139" t="s">
        <v>984</v>
      </c>
      <c r="AQ139" t="s">
        <v>982</v>
      </c>
      <c r="AR139" t="s">
        <v>982</v>
      </c>
      <c r="AS139" t="s">
        <v>986</v>
      </c>
      <c r="AT139" t="s">
        <v>984</v>
      </c>
      <c r="AU139" t="s">
        <v>982</v>
      </c>
      <c r="AV139" t="s">
        <v>980</v>
      </c>
      <c r="AW139" t="s">
        <v>986</v>
      </c>
      <c r="AX139" t="s">
        <v>984</v>
      </c>
      <c r="AY139" t="s">
        <v>984</v>
      </c>
      <c r="AZ139" t="s">
        <v>982</v>
      </c>
      <c r="BA139" t="s">
        <v>982</v>
      </c>
      <c r="BB139" t="s">
        <v>986</v>
      </c>
      <c r="BC139" t="s">
        <v>984</v>
      </c>
      <c r="BD139" t="s">
        <v>982</v>
      </c>
      <c r="BE139" t="s">
        <v>980</v>
      </c>
      <c r="BF139" t="s">
        <v>986</v>
      </c>
      <c r="BG139" t="s">
        <v>984</v>
      </c>
      <c r="BH139" t="s">
        <v>984</v>
      </c>
      <c r="BI139" t="s">
        <v>982</v>
      </c>
      <c r="BJ139" t="s">
        <v>982</v>
      </c>
      <c r="BK139" t="s">
        <v>986</v>
      </c>
      <c r="BL139" t="s">
        <v>984</v>
      </c>
      <c r="BM139" t="s">
        <v>982</v>
      </c>
      <c r="BN139" t="s">
        <v>980</v>
      </c>
      <c r="BO139" t="s">
        <v>1062</v>
      </c>
    </row>
    <row r="140" spans="1:67" x14ac:dyDescent="0.3">
      <c r="A140" t="s">
        <v>568</v>
      </c>
      <c r="B140" t="s">
        <v>569</v>
      </c>
      <c r="M140" t="s">
        <v>933</v>
      </c>
      <c r="N140" t="s">
        <v>933</v>
      </c>
      <c r="O140" t="s">
        <v>933</v>
      </c>
      <c r="P140" t="s">
        <v>933</v>
      </c>
      <c r="Q140" t="s">
        <v>1062</v>
      </c>
      <c r="R140" t="s">
        <v>1062</v>
      </c>
      <c r="S140" t="s">
        <v>1062</v>
      </c>
      <c r="T140" t="s">
        <v>1062</v>
      </c>
      <c r="U140" t="s">
        <v>933</v>
      </c>
      <c r="W140" s="160"/>
      <c r="X140" t="s">
        <v>962</v>
      </c>
      <c r="Y140" t="s">
        <v>960</v>
      </c>
      <c r="Z140" t="s">
        <v>960</v>
      </c>
      <c r="AA140" t="s">
        <v>962</v>
      </c>
      <c r="AN140" t="s">
        <v>982</v>
      </c>
      <c r="AO140" t="s">
        <v>984</v>
      </c>
      <c r="AP140" t="s">
        <v>982</v>
      </c>
      <c r="AQ140" t="s">
        <v>982</v>
      </c>
      <c r="AR140" t="s">
        <v>982</v>
      </c>
      <c r="AS140" t="s">
        <v>982</v>
      </c>
      <c r="AT140" t="s">
        <v>982</v>
      </c>
      <c r="AU140" t="s">
        <v>982</v>
      </c>
      <c r="AV140" t="s">
        <v>982</v>
      </c>
      <c r="AW140" t="s">
        <v>982</v>
      </c>
      <c r="AX140" t="s">
        <v>984</v>
      </c>
      <c r="AY140" t="s">
        <v>982</v>
      </c>
      <c r="AZ140" t="s">
        <v>982</v>
      </c>
      <c r="BA140" t="s">
        <v>982</v>
      </c>
      <c r="BB140" t="s">
        <v>982</v>
      </c>
      <c r="BC140" t="s">
        <v>984</v>
      </c>
      <c r="BD140" t="s">
        <v>982</v>
      </c>
      <c r="BE140" t="s">
        <v>982</v>
      </c>
      <c r="BF140" t="s">
        <v>984</v>
      </c>
      <c r="BG140" t="s">
        <v>984</v>
      </c>
      <c r="BH140" t="s">
        <v>984</v>
      </c>
      <c r="BI140" t="s">
        <v>984</v>
      </c>
      <c r="BJ140" t="s">
        <v>984</v>
      </c>
      <c r="BK140" t="s">
        <v>984</v>
      </c>
      <c r="BL140" t="s">
        <v>984</v>
      </c>
      <c r="BM140" t="s">
        <v>984</v>
      </c>
      <c r="BN140" t="s">
        <v>984</v>
      </c>
      <c r="BO140" t="s">
        <v>1062</v>
      </c>
    </row>
    <row r="141" spans="1:67" x14ac:dyDescent="0.3">
      <c r="A141" t="s">
        <v>570</v>
      </c>
      <c r="B141" t="s">
        <v>571</v>
      </c>
      <c r="M141" t="s">
        <v>933</v>
      </c>
      <c r="N141" t="s">
        <v>933</v>
      </c>
      <c r="O141" t="s">
        <v>933</v>
      </c>
      <c r="P141" t="s">
        <v>933</v>
      </c>
      <c r="Q141" t="s">
        <v>1062</v>
      </c>
      <c r="R141" t="s">
        <v>1062</v>
      </c>
      <c r="S141" t="s">
        <v>1062</v>
      </c>
      <c r="T141" t="s">
        <v>1062</v>
      </c>
      <c r="U141" t="s">
        <v>935</v>
      </c>
      <c r="W141" s="160"/>
      <c r="X141" t="s">
        <v>962</v>
      </c>
      <c r="Y141" t="s">
        <v>960</v>
      </c>
      <c r="Z141" t="s">
        <v>962</v>
      </c>
      <c r="AA141" t="s">
        <v>960</v>
      </c>
      <c r="AN141" t="s">
        <v>982</v>
      </c>
      <c r="AO141" t="s">
        <v>984</v>
      </c>
      <c r="AP141" t="s">
        <v>982</v>
      </c>
      <c r="AQ141" t="s">
        <v>982</v>
      </c>
      <c r="AR141" t="s">
        <v>982</v>
      </c>
      <c r="AS141" t="s">
        <v>982</v>
      </c>
      <c r="AT141" t="s">
        <v>982</v>
      </c>
      <c r="AU141" t="s">
        <v>982</v>
      </c>
      <c r="AV141" t="s">
        <v>980</v>
      </c>
      <c r="AW141" t="s">
        <v>982</v>
      </c>
      <c r="AX141" t="s">
        <v>984</v>
      </c>
      <c r="AY141" t="s">
        <v>982</v>
      </c>
      <c r="AZ141" t="s">
        <v>982</v>
      </c>
      <c r="BA141" t="s">
        <v>982</v>
      </c>
      <c r="BB141" t="s">
        <v>982</v>
      </c>
      <c r="BC141" t="s">
        <v>982</v>
      </c>
      <c r="BD141" t="s">
        <v>982</v>
      </c>
      <c r="BE141" t="s">
        <v>980</v>
      </c>
      <c r="BF141" t="s">
        <v>982</v>
      </c>
      <c r="BG141" t="s">
        <v>984</v>
      </c>
      <c r="BH141" t="s">
        <v>982</v>
      </c>
      <c r="BI141" t="s">
        <v>982</v>
      </c>
      <c r="BJ141" t="s">
        <v>982</v>
      </c>
      <c r="BK141" t="s">
        <v>982</v>
      </c>
      <c r="BL141" t="s">
        <v>982</v>
      </c>
      <c r="BM141" t="s">
        <v>982</v>
      </c>
      <c r="BN141" t="s">
        <v>980</v>
      </c>
      <c r="BO141" t="s">
        <v>1062</v>
      </c>
    </row>
    <row r="142" spans="1:67" x14ac:dyDescent="0.3">
      <c r="A142" t="s">
        <v>572</v>
      </c>
      <c r="B142" t="s">
        <v>573</v>
      </c>
      <c r="M142" t="s">
        <v>933</v>
      </c>
      <c r="N142" t="s">
        <v>933</v>
      </c>
      <c r="O142" t="s">
        <v>933</v>
      </c>
      <c r="P142" t="s">
        <v>933</v>
      </c>
      <c r="Q142" t="s">
        <v>1062</v>
      </c>
      <c r="R142" t="s">
        <v>1062</v>
      </c>
      <c r="S142" t="s">
        <v>1062</v>
      </c>
      <c r="T142" t="s">
        <v>1062</v>
      </c>
      <c r="U142" t="s">
        <v>933</v>
      </c>
      <c r="W142" s="160"/>
      <c r="X142" t="s">
        <v>960</v>
      </c>
      <c r="Y142" t="s">
        <v>960</v>
      </c>
      <c r="Z142" t="s">
        <v>960</v>
      </c>
      <c r="AA142" t="s">
        <v>962</v>
      </c>
      <c r="AN142" t="s">
        <v>982</v>
      </c>
      <c r="AO142" t="s">
        <v>980</v>
      </c>
      <c r="AP142" t="s">
        <v>980</v>
      </c>
      <c r="AQ142" t="s">
        <v>980</v>
      </c>
      <c r="AR142" t="s">
        <v>980</v>
      </c>
      <c r="AS142" t="s">
        <v>980</v>
      </c>
      <c r="AT142" t="s">
        <v>980</v>
      </c>
      <c r="AU142" t="s">
        <v>982</v>
      </c>
      <c r="AV142" t="s">
        <v>982</v>
      </c>
      <c r="AW142" t="s">
        <v>982</v>
      </c>
      <c r="AX142" t="s">
        <v>980</v>
      </c>
      <c r="AY142" t="s">
        <v>980</v>
      </c>
      <c r="AZ142" t="s">
        <v>980</v>
      </c>
      <c r="BA142" t="s">
        <v>980</v>
      </c>
      <c r="BB142" t="s">
        <v>982</v>
      </c>
      <c r="BC142" t="s">
        <v>980</v>
      </c>
      <c r="BD142" t="s">
        <v>982</v>
      </c>
      <c r="BE142" t="s">
        <v>982</v>
      </c>
      <c r="BF142" t="s">
        <v>982</v>
      </c>
      <c r="BG142" t="s">
        <v>982</v>
      </c>
      <c r="BH142" t="s">
        <v>982</v>
      </c>
      <c r="BI142" t="s">
        <v>982</v>
      </c>
      <c r="BJ142" t="s">
        <v>982</v>
      </c>
      <c r="BK142" t="s">
        <v>982</v>
      </c>
      <c r="BL142" t="s">
        <v>982</v>
      </c>
      <c r="BM142" t="s">
        <v>982</v>
      </c>
      <c r="BN142" t="s">
        <v>982</v>
      </c>
      <c r="BO142" t="s">
        <v>1062</v>
      </c>
    </row>
    <row r="143" spans="1:67" x14ac:dyDescent="0.3">
      <c r="A143" t="s">
        <v>574</v>
      </c>
      <c r="B143" t="s">
        <v>575</v>
      </c>
      <c r="M143" t="s">
        <v>933</v>
      </c>
      <c r="N143" t="s">
        <v>933</v>
      </c>
      <c r="O143" t="s">
        <v>933</v>
      </c>
      <c r="P143" t="s">
        <v>933</v>
      </c>
      <c r="Q143" t="s">
        <v>1062</v>
      </c>
      <c r="R143" t="s">
        <v>1062</v>
      </c>
      <c r="S143" t="s">
        <v>1062</v>
      </c>
      <c r="T143" t="s">
        <v>1062</v>
      </c>
      <c r="U143" t="s">
        <v>933</v>
      </c>
      <c r="W143" s="160"/>
      <c r="X143" t="s">
        <v>962</v>
      </c>
      <c r="Y143" t="s">
        <v>960</v>
      </c>
      <c r="Z143" t="s">
        <v>960</v>
      </c>
      <c r="AA143" t="s">
        <v>962</v>
      </c>
      <c r="AN143" t="s">
        <v>982</v>
      </c>
      <c r="AO143" t="s">
        <v>982</v>
      </c>
      <c r="AP143" t="s">
        <v>982</v>
      </c>
      <c r="AQ143" t="s">
        <v>982</v>
      </c>
      <c r="AR143" t="s">
        <v>982</v>
      </c>
      <c r="AS143" t="s">
        <v>982</v>
      </c>
      <c r="AT143" t="s">
        <v>982</v>
      </c>
      <c r="AU143" t="s">
        <v>984</v>
      </c>
      <c r="AV143" t="s">
        <v>980</v>
      </c>
      <c r="AW143" t="s">
        <v>982</v>
      </c>
      <c r="AX143" t="s">
        <v>982</v>
      </c>
      <c r="AY143" t="s">
        <v>982</v>
      </c>
      <c r="AZ143" t="s">
        <v>984</v>
      </c>
      <c r="BA143" t="s">
        <v>982</v>
      </c>
      <c r="BB143" t="s">
        <v>982</v>
      </c>
      <c r="BC143" t="s">
        <v>982</v>
      </c>
      <c r="BD143" t="s">
        <v>984</v>
      </c>
      <c r="BE143" t="s">
        <v>982</v>
      </c>
      <c r="BF143" t="s">
        <v>982</v>
      </c>
      <c r="BG143" t="s">
        <v>982</v>
      </c>
      <c r="BH143" t="s">
        <v>982</v>
      </c>
      <c r="BI143" t="s">
        <v>984</v>
      </c>
      <c r="BJ143" t="s">
        <v>982</v>
      </c>
      <c r="BK143" t="s">
        <v>982</v>
      </c>
      <c r="BL143" t="s">
        <v>982</v>
      </c>
      <c r="BM143" t="s">
        <v>984</v>
      </c>
      <c r="BN143" t="s">
        <v>982</v>
      </c>
      <c r="BO143" t="s">
        <v>1062</v>
      </c>
    </row>
    <row r="144" spans="1:67" x14ac:dyDescent="0.3">
      <c r="A144" t="s">
        <v>578</v>
      </c>
      <c r="B144" t="s">
        <v>579</v>
      </c>
      <c r="M144" t="s">
        <v>933</v>
      </c>
      <c r="N144" t="s">
        <v>933</v>
      </c>
      <c r="O144" t="s">
        <v>933</v>
      </c>
      <c r="P144" t="s">
        <v>933</v>
      </c>
      <c r="Q144" t="s">
        <v>1062</v>
      </c>
      <c r="R144" t="s">
        <v>1062</v>
      </c>
      <c r="S144" t="s">
        <v>1062</v>
      </c>
      <c r="T144" t="s">
        <v>1062</v>
      </c>
      <c r="U144" t="s">
        <v>933</v>
      </c>
      <c r="W144" s="160"/>
      <c r="X144" t="s">
        <v>960</v>
      </c>
      <c r="Y144" t="s">
        <v>962</v>
      </c>
      <c r="Z144" t="s">
        <v>964</v>
      </c>
      <c r="AA144" t="s">
        <v>962</v>
      </c>
      <c r="AN144" t="s">
        <v>982</v>
      </c>
      <c r="AO144" t="s">
        <v>982</v>
      </c>
      <c r="AP144" t="s">
        <v>982</v>
      </c>
      <c r="AQ144" t="s">
        <v>982</v>
      </c>
      <c r="AR144" t="s">
        <v>980</v>
      </c>
      <c r="AS144" t="s">
        <v>980</v>
      </c>
      <c r="AT144" t="s">
        <v>982</v>
      </c>
      <c r="AU144" t="s">
        <v>982</v>
      </c>
      <c r="AV144" t="s">
        <v>982</v>
      </c>
      <c r="AW144" t="s">
        <v>982</v>
      </c>
      <c r="AX144" t="s">
        <v>982</v>
      </c>
      <c r="AY144" t="s">
        <v>982</v>
      </c>
      <c r="AZ144" t="s">
        <v>982</v>
      </c>
      <c r="BA144" t="s">
        <v>980</v>
      </c>
      <c r="BB144" t="s">
        <v>982</v>
      </c>
      <c r="BC144" t="s">
        <v>982</v>
      </c>
      <c r="BD144" t="s">
        <v>982</v>
      </c>
      <c r="BE144" t="s">
        <v>982</v>
      </c>
      <c r="BF144" t="s">
        <v>982</v>
      </c>
      <c r="BG144" t="s">
        <v>982</v>
      </c>
      <c r="BH144" t="s">
        <v>982</v>
      </c>
      <c r="BI144" t="s">
        <v>982</v>
      </c>
      <c r="BJ144" t="s">
        <v>982</v>
      </c>
      <c r="BK144" t="s">
        <v>982</v>
      </c>
      <c r="BL144" t="s">
        <v>984</v>
      </c>
      <c r="BM144" t="s">
        <v>984</v>
      </c>
      <c r="BN144" t="s">
        <v>982</v>
      </c>
      <c r="BO144" t="s">
        <v>1062</v>
      </c>
    </row>
    <row r="145" spans="1:67" x14ac:dyDescent="0.3">
      <c r="A145" t="s">
        <v>580</v>
      </c>
      <c r="B145" t="s">
        <v>581</v>
      </c>
      <c r="M145" t="s">
        <v>933</v>
      </c>
      <c r="N145" t="s">
        <v>933</v>
      </c>
      <c r="O145" t="s">
        <v>933</v>
      </c>
      <c r="P145" t="s">
        <v>933</v>
      </c>
      <c r="Q145" t="s">
        <v>1062</v>
      </c>
      <c r="R145" t="s">
        <v>1062</v>
      </c>
      <c r="S145" t="s">
        <v>1062</v>
      </c>
      <c r="T145" t="s">
        <v>1062</v>
      </c>
      <c r="U145" t="s">
        <v>933</v>
      </c>
      <c r="W145" s="160"/>
      <c r="X145" t="s">
        <v>960</v>
      </c>
      <c r="Y145" t="s">
        <v>960</v>
      </c>
      <c r="Z145" t="s">
        <v>964</v>
      </c>
      <c r="AA145" t="s">
        <v>960</v>
      </c>
      <c r="AN145" t="s">
        <v>980</v>
      </c>
      <c r="AO145" t="s">
        <v>982</v>
      </c>
      <c r="AP145" t="s">
        <v>980</v>
      </c>
      <c r="AQ145" t="s">
        <v>980</v>
      </c>
      <c r="AR145" t="s">
        <v>980</v>
      </c>
      <c r="AS145" t="s">
        <v>980</v>
      </c>
      <c r="AT145" t="s">
        <v>980</v>
      </c>
      <c r="AU145" t="s">
        <v>980</v>
      </c>
      <c r="AV145" t="s">
        <v>984</v>
      </c>
      <c r="AW145" t="s">
        <v>982</v>
      </c>
      <c r="AX145" t="s">
        <v>982</v>
      </c>
      <c r="AY145" t="s">
        <v>982</v>
      </c>
      <c r="AZ145" t="s">
        <v>982</v>
      </c>
      <c r="BA145" t="s">
        <v>982</v>
      </c>
      <c r="BB145" t="s">
        <v>982</v>
      </c>
      <c r="BC145" t="s">
        <v>982</v>
      </c>
      <c r="BD145" t="s">
        <v>982</v>
      </c>
      <c r="BE145" t="s">
        <v>984</v>
      </c>
      <c r="BF145" t="s">
        <v>982</v>
      </c>
      <c r="BG145" t="s">
        <v>982</v>
      </c>
      <c r="BH145" t="s">
        <v>982</v>
      </c>
      <c r="BI145" t="s">
        <v>982</v>
      </c>
      <c r="BJ145" t="s">
        <v>982</v>
      </c>
      <c r="BK145" t="s">
        <v>982</v>
      </c>
      <c r="BL145" t="s">
        <v>982</v>
      </c>
      <c r="BM145" t="s">
        <v>982</v>
      </c>
      <c r="BN145" t="s">
        <v>986</v>
      </c>
      <c r="BO145" t="s">
        <v>1062</v>
      </c>
    </row>
    <row r="146" spans="1:67" x14ac:dyDescent="0.3">
      <c r="A146" t="s">
        <v>582</v>
      </c>
      <c r="B146" t="s">
        <v>583</v>
      </c>
      <c r="M146" t="s">
        <v>933</v>
      </c>
      <c r="N146" t="s">
        <v>933</v>
      </c>
      <c r="O146" t="s">
        <v>933</v>
      </c>
      <c r="P146" t="s">
        <v>933</v>
      </c>
      <c r="Q146" t="s">
        <v>1062</v>
      </c>
      <c r="R146" t="s">
        <v>1062</v>
      </c>
      <c r="S146" t="s">
        <v>1062</v>
      </c>
      <c r="T146" t="s">
        <v>1062</v>
      </c>
      <c r="U146" t="s">
        <v>933</v>
      </c>
      <c r="W146" s="160"/>
      <c r="X146" t="s">
        <v>960</v>
      </c>
      <c r="Y146" t="s">
        <v>960</v>
      </c>
      <c r="Z146" t="s">
        <v>960</v>
      </c>
      <c r="AA146" t="s">
        <v>962</v>
      </c>
      <c r="AN146" t="s">
        <v>982</v>
      </c>
      <c r="AO146" t="s">
        <v>982</v>
      </c>
      <c r="AP146" t="s">
        <v>982</v>
      </c>
      <c r="AQ146" t="s">
        <v>982</v>
      </c>
      <c r="AR146" t="s">
        <v>982</v>
      </c>
      <c r="AS146" t="s">
        <v>982</v>
      </c>
      <c r="AT146" t="s">
        <v>982</v>
      </c>
      <c r="AU146" t="s">
        <v>982</v>
      </c>
      <c r="AV146" t="s">
        <v>982</v>
      </c>
      <c r="AW146" t="s">
        <v>982</v>
      </c>
      <c r="AX146" t="s">
        <v>982</v>
      </c>
      <c r="AY146" t="s">
        <v>982</v>
      </c>
      <c r="AZ146" t="s">
        <v>982</v>
      </c>
      <c r="BA146" t="s">
        <v>982</v>
      </c>
      <c r="BB146" t="s">
        <v>982</v>
      </c>
      <c r="BC146" t="s">
        <v>984</v>
      </c>
      <c r="BD146" t="s">
        <v>982</v>
      </c>
      <c r="BE146" t="s">
        <v>982</v>
      </c>
      <c r="BF146" t="s">
        <v>984</v>
      </c>
      <c r="BG146" t="s">
        <v>984</v>
      </c>
      <c r="BH146" t="s">
        <v>984</v>
      </c>
      <c r="BI146" t="s">
        <v>984</v>
      </c>
      <c r="BJ146" t="s">
        <v>982</v>
      </c>
      <c r="BK146" t="s">
        <v>982</v>
      </c>
      <c r="BL146" t="s">
        <v>984</v>
      </c>
      <c r="BM146" t="s">
        <v>984</v>
      </c>
      <c r="BN146" t="s">
        <v>982</v>
      </c>
      <c r="BO146" t="s">
        <v>1062</v>
      </c>
    </row>
    <row r="147" spans="1:67" x14ac:dyDescent="0.3">
      <c r="A147" t="s">
        <v>584</v>
      </c>
      <c r="B147" t="s">
        <v>585</v>
      </c>
      <c r="M147" t="s">
        <v>933</v>
      </c>
      <c r="N147" t="s">
        <v>933</v>
      </c>
      <c r="O147" t="s">
        <v>933</v>
      </c>
      <c r="P147" t="s">
        <v>933</v>
      </c>
      <c r="Q147" t="s">
        <v>1062</v>
      </c>
      <c r="R147" t="s">
        <v>1062</v>
      </c>
      <c r="S147" t="s">
        <v>1062</v>
      </c>
      <c r="T147" t="s">
        <v>1062</v>
      </c>
      <c r="U147" t="s">
        <v>933</v>
      </c>
      <c r="W147" s="160"/>
      <c r="X147" t="s">
        <v>962</v>
      </c>
      <c r="Y147" t="s">
        <v>960</v>
      </c>
      <c r="Z147" t="s">
        <v>964</v>
      </c>
      <c r="AA147" t="s">
        <v>960</v>
      </c>
      <c r="AN147" t="s">
        <v>984</v>
      </c>
      <c r="AO147" t="s">
        <v>982</v>
      </c>
      <c r="AP147" t="s">
        <v>982</v>
      </c>
      <c r="AQ147" t="s">
        <v>982</v>
      </c>
      <c r="AR147" t="s">
        <v>982</v>
      </c>
      <c r="AS147" t="s">
        <v>982</v>
      </c>
      <c r="AT147" t="s">
        <v>982</v>
      </c>
      <c r="AU147" t="s">
        <v>980</v>
      </c>
      <c r="AV147" t="s">
        <v>980</v>
      </c>
      <c r="AW147" t="s">
        <v>984</v>
      </c>
      <c r="AX147" t="s">
        <v>982</v>
      </c>
      <c r="AY147" t="s">
        <v>982</v>
      </c>
      <c r="AZ147" t="s">
        <v>982</v>
      </c>
      <c r="BA147" t="s">
        <v>982</v>
      </c>
      <c r="BB147" t="s">
        <v>982</v>
      </c>
      <c r="BC147" t="s">
        <v>982</v>
      </c>
      <c r="BD147" t="s">
        <v>980</v>
      </c>
      <c r="BE147" t="s">
        <v>982</v>
      </c>
      <c r="BF147" t="s">
        <v>984</v>
      </c>
      <c r="BG147" t="s">
        <v>984</v>
      </c>
      <c r="BH147" t="s">
        <v>982</v>
      </c>
      <c r="BI147" t="s">
        <v>982</v>
      </c>
      <c r="BJ147" t="s">
        <v>982</v>
      </c>
      <c r="BK147" t="s">
        <v>982</v>
      </c>
      <c r="BL147" t="s">
        <v>982</v>
      </c>
      <c r="BM147" t="s">
        <v>980</v>
      </c>
      <c r="BN147" t="s">
        <v>982</v>
      </c>
      <c r="BO147" t="s">
        <v>1062</v>
      </c>
    </row>
    <row r="148" spans="1:67" x14ac:dyDescent="0.3">
      <c r="A148" t="s">
        <v>587</v>
      </c>
      <c r="B148" t="s">
        <v>588</v>
      </c>
      <c r="M148" t="s">
        <v>933</v>
      </c>
      <c r="N148" t="s">
        <v>933</v>
      </c>
      <c r="O148" t="s">
        <v>933</v>
      </c>
      <c r="P148" t="s">
        <v>933</v>
      </c>
      <c r="Q148" t="s">
        <v>1062</v>
      </c>
      <c r="R148" t="s">
        <v>1062</v>
      </c>
      <c r="S148" t="s">
        <v>1062</v>
      </c>
      <c r="T148" t="s">
        <v>1062</v>
      </c>
      <c r="U148" t="s">
        <v>933</v>
      </c>
      <c r="W148" s="160"/>
      <c r="X148" t="s">
        <v>960</v>
      </c>
      <c r="Y148" t="s">
        <v>960</v>
      </c>
      <c r="Z148" t="s">
        <v>960</v>
      </c>
      <c r="AA148" t="s">
        <v>960</v>
      </c>
      <c r="AN148" t="s">
        <v>984</v>
      </c>
      <c r="AO148" t="s">
        <v>980</v>
      </c>
      <c r="AP148" t="s">
        <v>980</v>
      </c>
      <c r="AQ148" t="s">
        <v>980</v>
      </c>
      <c r="AR148" t="s">
        <v>980</v>
      </c>
      <c r="AS148" t="s">
        <v>980</v>
      </c>
      <c r="AT148" t="s">
        <v>980</v>
      </c>
      <c r="AU148" t="s">
        <v>982</v>
      </c>
      <c r="AV148" t="s">
        <v>982</v>
      </c>
      <c r="AW148" t="s">
        <v>984</v>
      </c>
      <c r="AX148" t="s">
        <v>980</v>
      </c>
      <c r="AY148" t="s">
        <v>982</v>
      </c>
      <c r="AZ148" t="s">
        <v>980</v>
      </c>
      <c r="BA148" t="s">
        <v>980</v>
      </c>
      <c r="BB148" t="s">
        <v>982</v>
      </c>
      <c r="BC148" t="s">
        <v>980</v>
      </c>
      <c r="BD148" t="s">
        <v>982</v>
      </c>
      <c r="BE148" t="s">
        <v>982</v>
      </c>
      <c r="BF148" t="s">
        <v>984</v>
      </c>
      <c r="BG148" t="s">
        <v>982</v>
      </c>
      <c r="BH148" t="s">
        <v>982</v>
      </c>
      <c r="BI148" t="s">
        <v>982</v>
      </c>
      <c r="BJ148" t="s">
        <v>980</v>
      </c>
      <c r="BK148" t="s">
        <v>982</v>
      </c>
      <c r="BL148" t="s">
        <v>980</v>
      </c>
      <c r="BM148" t="s">
        <v>982</v>
      </c>
      <c r="BN148" t="s">
        <v>984</v>
      </c>
      <c r="BO148" t="s">
        <v>1062</v>
      </c>
    </row>
    <row r="149" spans="1:67" x14ac:dyDescent="0.3">
      <c r="A149" t="s">
        <v>589</v>
      </c>
      <c r="B149" t="s">
        <v>590</v>
      </c>
      <c r="M149" t="s">
        <v>933</v>
      </c>
      <c r="N149" t="s">
        <v>933</v>
      </c>
      <c r="O149" t="s">
        <v>933</v>
      </c>
      <c r="P149" t="s">
        <v>933</v>
      </c>
      <c r="Q149" t="s">
        <v>1062</v>
      </c>
      <c r="R149" t="s">
        <v>1062</v>
      </c>
      <c r="S149" t="s">
        <v>1062</v>
      </c>
      <c r="T149" t="s">
        <v>1062</v>
      </c>
      <c r="U149" t="s">
        <v>933</v>
      </c>
      <c r="W149" s="160"/>
      <c r="X149" t="s">
        <v>962</v>
      </c>
      <c r="Y149" t="s">
        <v>960</v>
      </c>
      <c r="Z149" t="s">
        <v>962</v>
      </c>
      <c r="AA149" t="s">
        <v>960</v>
      </c>
      <c r="AN149" t="s">
        <v>982</v>
      </c>
      <c r="AO149" t="s">
        <v>982</v>
      </c>
      <c r="AP149" t="s">
        <v>980</v>
      </c>
      <c r="AQ149" t="s">
        <v>980</v>
      </c>
      <c r="AR149" t="s">
        <v>980</v>
      </c>
      <c r="AS149" t="s">
        <v>982</v>
      </c>
      <c r="AT149" t="s">
        <v>982</v>
      </c>
      <c r="AU149" t="s">
        <v>982</v>
      </c>
      <c r="AV149" t="s">
        <v>978</v>
      </c>
      <c r="AW149" t="s">
        <v>982</v>
      </c>
      <c r="AX149" t="s">
        <v>982</v>
      </c>
      <c r="AY149" t="s">
        <v>980</v>
      </c>
      <c r="AZ149" t="s">
        <v>980</v>
      </c>
      <c r="BA149" t="s">
        <v>980</v>
      </c>
      <c r="BB149" t="s">
        <v>982</v>
      </c>
      <c r="BC149" t="s">
        <v>984</v>
      </c>
      <c r="BD149" t="s">
        <v>982</v>
      </c>
      <c r="BE149" t="s">
        <v>978</v>
      </c>
      <c r="BF149" t="s">
        <v>982</v>
      </c>
      <c r="BG149" t="s">
        <v>982</v>
      </c>
      <c r="BH149" t="s">
        <v>982</v>
      </c>
      <c r="BI149" t="s">
        <v>982</v>
      </c>
      <c r="BJ149" t="s">
        <v>980</v>
      </c>
      <c r="BK149" t="s">
        <v>982</v>
      </c>
      <c r="BL149" t="s">
        <v>984</v>
      </c>
      <c r="BM149" t="s">
        <v>982</v>
      </c>
      <c r="BN149" t="s">
        <v>978</v>
      </c>
      <c r="BO149" t="s">
        <v>1062</v>
      </c>
    </row>
    <row r="150" spans="1:67" x14ac:dyDescent="0.3">
      <c r="A150" t="s">
        <v>591</v>
      </c>
      <c r="B150" t="s">
        <v>592</v>
      </c>
      <c r="M150" t="s">
        <v>933</v>
      </c>
      <c r="N150" t="s">
        <v>933</v>
      </c>
      <c r="O150" t="s">
        <v>933</v>
      </c>
      <c r="P150" t="s">
        <v>933</v>
      </c>
      <c r="Q150" t="s">
        <v>1062</v>
      </c>
      <c r="R150" t="s">
        <v>1062</v>
      </c>
      <c r="S150" t="s">
        <v>1062</v>
      </c>
      <c r="T150" t="s">
        <v>1062</v>
      </c>
      <c r="U150" t="s">
        <v>933</v>
      </c>
      <c r="W150" s="160"/>
      <c r="X150" t="s">
        <v>962</v>
      </c>
      <c r="Y150" t="s">
        <v>960</v>
      </c>
      <c r="Z150" t="s">
        <v>960</v>
      </c>
      <c r="AA150" t="s">
        <v>962</v>
      </c>
      <c r="AN150" t="s">
        <v>982</v>
      </c>
      <c r="AO150" t="s">
        <v>982</v>
      </c>
      <c r="AP150" t="s">
        <v>982</v>
      </c>
      <c r="AQ150" t="s">
        <v>982</v>
      </c>
      <c r="AR150" t="s">
        <v>984</v>
      </c>
      <c r="AS150" t="s">
        <v>980</v>
      </c>
      <c r="AT150" t="s">
        <v>982</v>
      </c>
      <c r="AU150" t="s">
        <v>982</v>
      </c>
      <c r="AV150" t="s">
        <v>982</v>
      </c>
      <c r="AW150" t="s">
        <v>982</v>
      </c>
      <c r="AX150" t="s">
        <v>982</v>
      </c>
      <c r="AY150" t="s">
        <v>982</v>
      </c>
      <c r="AZ150" t="s">
        <v>982</v>
      </c>
      <c r="BA150" t="s">
        <v>984</v>
      </c>
      <c r="BB150" t="s">
        <v>982</v>
      </c>
      <c r="BC150" t="s">
        <v>982</v>
      </c>
      <c r="BD150" t="s">
        <v>982</v>
      </c>
      <c r="BE150" t="s">
        <v>982</v>
      </c>
      <c r="BF150" t="s">
        <v>982</v>
      </c>
      <c r="BG150" t="s">
        <v>982</v>
      </c>
      <c r="BH150" t="s">
        <v>982</v>
      </c>
      <c r="BI150" t="s">
        <v>982</v>
      </c>
      <c r="BJ150" t="s">
        <v>984</v>
      </c>
      <c r="BK150" t="s">
        <v>982</v>
      </c>
      <c r="BL150" t="s">
        <v>984</v>
      </c>
      <c r="BM150" t="s">
        <v>982</v>
      </c>
      <c r="BN150" t="s">
        <v>982</v>
      </c>
      <c r="BO150" t="s">
        <v>1062</v>
      </c>
    </row>
    <row r="151" spans="1:67" x14ac:dyDescent="0.3">
      <c r="A151" t="s">
        <v>593</v>
      </c>
      <c r="B151" t="s">
        <v>594</v>
      </c>
      <c r="M151" t="s">
        <v>933</v>
      </c>
      <c r="N151" t="s">
        <v>933</v>
      </c>
      <c r="O151" t="s">
        <v>933</v>
      </c>
      <c r="P151" t="s">
        <v>933</v>
      </c>
      <c r="Q151" t="s">
        <v>1062</v>
      </c>
      <c r="R151" t="s">
        <v>1062</v>
      </c>
      <c r="S151" t="s">
        <v>1062</v>
      </c>
      <c r="T151" t="s">
        <v>1062</v>
      </c>
      <c r="U151" t="s">
        <v>933</v>
      </c>
      <c r="W151" s="160"/>
      <c r="X151" t="s">
        <v>962</v>
      </c>
      <c r="Y151" t="s">
        <v>962</v>
      </c>
      <c r="Z151" t="s">
        <v>960</v>
      </c>
      <c r="AA151" t="s">
        <v>960</v>
      </c>
      <c r="AN151" t="s">
        <v>982</v>
      </c>
      <c r="AO151" t="s">
        <v>982</v>
      </c>
      <c r="AP151" t="s">
        <v>986</v>
      </c>
      <c r="AQ151" t="s">
        <v>982</v>
      </c>
      <c r="AR151" t="s">
        <v>982</v>
      </c>
      <c r="AS151" t="s">
        <v>980</v>
      </c>
      <c r="AT151" t="s">
        <v>982</v>
      </c>
      <c r="AU151" t="s">
        <v>982</v>
      </c>
      <c r="AV151" t="s">
        <v>980</v>
      </c>
      <c r="AW151" t="s">
        <v>982</v>
      </c>
      <c r="AX151" t="s">
        <v>982</v>
      </c>
      <c r="AY151" t="s">
        <v>986</v>
      </c>
      <c r="AZ151" t="s">
        <v>982</v>
      </c>
      <c r="BA151" t="s">
        <v>982</v>
      </c>
      <c r="BB151" t="s">
        <v>980</v>
      </c>
      <c r="BC151" t="s">
        <v>982</v>
      </c>
      <c r="BD151" t="s">
        <v>982</v>
      </c>
      <c r="BE151" t="s">
        <v>980</v>
      </c>
      <c r="BF151" t="s">
        <v>982</v>
      </c>
      <c r="BG151" t="s">
        <v>982</v>
      </c>
      <c r="BH151" t="s">
        <v>986</v>
      </c>
      <c r="BI151" t="s">
        <v>982</v>
      </c>
      <c r="BJ151" t="s">
        <v>982</v>
      </c>
      <c r="BK151" t="s">
        <v>980</v>
      </c>
      <c r="BL151" t="s">
        <v>982</v>
      </c>
      <c r="BM151" t="s">
        <v>982</v>
      </c>
      <c r="BN151" t="s">
        <v>980</v>
      </c>
      <c r="BO151" t="s">
        <v>1062</v>
      </c>
    </row>
    <row r="152" spans="1:67" x14ac:dyDescent="0.3">
      <c r="A152" t="s">
        <v>595</v>
      </c>
      <c r="B152" t="s">
        <v>596</v>
      </c>
      <c r="M152" t="s">
        <v>933</v>
      </c>
      <c r="N152" t="s">
        <v>933</v>
      </c>
      <c r="O152" t="s">
        <v>933</v>
      </c>
      <c r="P152" t="s">
        <v>933</v>
      </c>
      <c r="Q152" t="s">
        <v>1062</v>
      </c>
      <c r="R152" t="s">
        <v>1062</v>
      </c>
      <c r="S152" t="s">
        <v>1062</v>
      </c>
      <c r="T152" t="s">
        <v>1062</v>
      </c>
      <c r="U152" t="s">
        <v>933</v>
      </c>
      <c r="W152" s="160"/>
      <c r="X152" t="s">
        <v>962</v>
      </c>
      <c r="Y152" t="s">
        <v>960</v>
      </c>
      <c r="Z152" t="s">
        <v>964</v>
      </c>
      <c r="AA152" t="s">
        <v>962</v>
      </c>
      <c r="AN152" t="s">
        <v>984</v>
      </c>
      <c r="AO152" t="s">
        <v>982</v>
      </c>
      <c r="AP152" t="s">
        <v>982</v>
      </c>
      <c r="AQ152" t="s">
        <v>984</v>
      </c>
      <c r="AR152" t="s">
        <v>982</v>
      </c>
      <c r="AS152" t="s">
        <v>982</v>
      </c>
      <c r="AT152" t="s">
        <v>982</v>
      </c>
      <c r="AU152" t="s">
        <v>982</v>
      </c>
      <c r="AV152" t="s">
        <v>980</v>
      </c>
      <c r="AW152" t="s">
        <v>984</v>
      </c>
      <c r="AX152" t="s">
        <v>982</v>
      </c>
      <c r="AY152" t="s">
        <v>982</v>
      </c>
      <c r="AZ152" t="s">
        <v>984</v>
      </c>
      <c r="BA152" t="s">
        <v>982</v>
      </c>
      <c r="BB152" t="s">
        <v>982</v>
      </c>
      <c r="BC152" t="s">
        <v>984</v>
      </c>
      <c r="BD152" t="s">
        <v>982</v>
      </c>
      <c r="BE152" t="s">
        <v>980</v>
      </c>
      <c r="BF152" t="s">
        <v>984</v>
      </c>
      <c r="BG152" t="s">
        <v>982</v>
      </c>
      <c r="BH152" t="s">
        <v>984</v>
      </c>
      <c r="BI152" t="s">
        <v>984</v>
      </c>
      <c r="BJ152" t="s">
        <v>982</v>
      </c>
      <c r="BK152" t="s">
        <v>982</v>
      </c>
      <c r="BL152" t="s">
        <v>984</v>
      </c>
      <c r="BM152" t="s">
        <v>984</v>
      </c>
      <c r="BN152" t="s">
        <v>982</v>
      </c>
      <c r="BO152" t="s">
        <v>1062</v>
      </c>
    </row>
    <row r="153" spans="1:67" x14ac:dyDescent="0.3">
      <c r="A153" t="s">
        <v>597</v>
      </c>
      <c r="B153" t="s">
        <v>598</v>
      </c>
      <c r="M153" t="s">
        <v>933</v>
      </c>
      <c r="N153" t="s">
        <v>933</v>
      </c>
      <c r="O153" t="s">
        <v>933</v>
      </c>
      <c r="P153" t="s">
        <v>933</v>
      </c>
      <c r="Q153" t="s">
        <v>1062</v>
      </c>
      <c r="R153" t="s">
        <v>1062</v>
      </c>
      <c r="S153" t="s">
        <v>1062</v>
      </c>
      <c r="T153" t="s">
        <v>1062</v>
      </c>
      <c r="U153" t="s">
        <v>933</v>
      </c>
      <c r="W153" s="160"/>
      <c r="X153" t="s">
        <v>962</v>
      </c>
      <c r="Y153" t="s">
        <v>960</v>
      </c>
      <c r="Z153" t="s">
        <v>960</v>
      </c>
      <c r="AA153" t="s">
        <v>962</v>
      </c>
      <c r="AN153" t="s">
        <v>982</v>
      </c>
      <c r="AO153" t="s">
        <v>982</v>
      </c>
      <c r="AP153" t="s">
        <v>982</v>
      </c>
      <c r="AQ153" t="s">
        <v>982</v>
      </c>
      <c r="AR153" t="s">
        <v>980</v>
      </c>
      <c r="AS153" t="s">
        <v>982</v>
      </c>
      <c r="AT153" t="s">
        <v>982</v>
      </c>
      <c r="AU153" t="s">
        <v>982</v>
      </c>
      <c r="AV153" t="s">
        <v>982</v>
      </c>
      <c r="AW153" t="s">
        <v>982</v>
      </c>
      <c r="AX153" t="s">
        <v>982</v>
      </c>
      <c r="AY153" t="s">
        <v>982</v>
      </c>
      <c r="AZ153" t="s">
        <v>982</v>
      </c>
      <c r="BA153" t="s">
        <v>980</v>
      </c>
      <c r="BB153" t="s">
        <v>980</v>
      </c>
      <c r="BC153" t="s">
        <v>984</v>
      </c>
      <c r="BD153" t="s">
        <v>982</v>
      </c>
      <c r="BE153" t="s">
        <v>982</v>
      </c>
      <c r="BF153" t="s">
        <v>984</v>
      </c>
      <c r="BG153" t="s">
        <v>982</v>
      </c>
      <c r="BH153" t="s">
        <v>982</v>
      </c>
      <c r="BI153" t="s">
        <v>982</v>
      </c>
      <c r="BJ153" t="s">
        <v>982</v>
      </c>
      <c r="BK153" t="s">
        <v>982</v>
      </c>
      <c r="BL153" t="s">
        <v>984</v>
      </c>
      <c r="BM153" t="s">
        <v>984</v>
      </c>
      <c r="BN153" t="s">
        <v>984</v>
      </c>
      <c r="BO153" t="s">
        <v>1062</v>
      </c>
    </row>
    <row r="154" spans="1:67" x14ac:dyDescent="0.3">
      <c r="A154" t="s">
        <v>601</v>
      </c>
      <c r="B154" t="s">
        <v>602</v>
      </c>
      <c r="M154" t="s">
        <v>933</v>
      </c>
      <c r="N154" t="s">
        <v>933</v>
      </c>
      <c r="O154" t="s">
        <v>933</v>
      </c>
      <c r="P154" t="s">
        <v>933</v>
      </c>
      <c r="Q154" t="s">
        <v>1062</v>
      </c>
      <c r="R154" t="s">
        <v>1062</v>
      </c>
      <c r="S154" t="s">
        <v>1062</v>
      </c>
      <c r="T154" t="s">
        <v>1062</v>
      </c>
      <c r="U154" t="s">
        <v>933</v>
      </c>
      <c r="W154" s="160"/>
      <c r="X154" t="s">
        <v>962</v>
      </c>
      <c r="Y154" t="s">
        <v>962</v>
      </c>
      <c r="Z154" t="s">
        <v>960</v>
      </c>
      <c r="AA154" t="s">
        <v>960</v>
      </c>
      <c r="AN154" t="s">
        <v>982</v>
      </c>
      <c r="AO154" t="s">
        <v>982</v>
      </c>
      <c r="AP154" t="s">
        <v>982</v>
      </c>
      <c r="AQ154" t="s">
        <v>982</v>
      </c>
      <c r="AR154" t="s">
        <v>982</v>
      </c>
      <c r="AS154" t="s">
        <v>982</v>
      </c>
      <c r="AT154" t="s">
        <v>982</v>
      </c>
      <c r="AU154" t="s">
        <v>984</v>
      </c>
      <c r="AV154" t="s">
        <v>982</v>
      </c>
      <c r="AW154" t="s">
        <v>984</v>
      </c>
      <c r="AX154" t="s">
        <v>984</v>
      </c>
      <c r="AY154" t="s">
        <v>984</v>
      </c>
      <c r="AZ154" t="s">
        <v>984</v>
      </c>
      <c r="BA154" t="s">
        <v>984</v>
      </c>
      <c r="BB154" t="s">
        <v>984</v>
      </c>
      <c r="BC154" t="s">
        <v>984</v>
      </c>
      <c r="BD154" t="s">
        <v>984</v>
      </c>
      <c r="BE154" t="s">
        <v>984</v>
      </c>
      <c r="BF154" t="s">
        <v>984</v>
      </c>
      <c r="BG154" t="s">
        <v>984</v>
      </c>
      <c r="BH154" t="s">
        <v>984</v>
      </c>
      <c r="BI154" t="s">
        <v>984</v>
      </c>
      <c r="BJ154" t="s">
        <v>984</v>
      </c>
      <c r="BK154" t="s">
        <v>984</v>
      </c>
      <c r="BL154" t="s">
        <v>984</v>
      </c>
      <c r="BM154" t="s">
        <v>984</v>
      </c>
      <c r="BN154" t="s">
        <v>984</v>
      </c>
      <c r="BO154" t="s">
        <v>1062</v>
      </c>
    </row>
    <row r="155" spans="1:67" x14ac:dyDescent="0.3">
      <c r="A155" t="s">
        <v>603</v>
      </c>
      <c r="B155" t="s">
        <v>604</v>
      </c>
      <c r="M155" t="s">
        <v>933</v>
      </c>
      <c r="N155" t="s">
        <v>933</v>
      </c>
      <c r="O155" t="s">
        <v>933</v>
      </c>
      <c r="P155" t="s">
        <v>933</v>
      </c>
      <c r="Q155" t="s">
        <v>1062</v>
      </c>
      <c r="R155" t="s">
        <v>1062</v>
      </c>
      <c r="S155" t="s">
        <v>1062</v>
      </c>
      <c r="T155" t="s">
        <v>1062</v>
      </c>
      <c r="U155" t="s">
        <v>933</v>
      </c>
      <c r="W155" s="160"/>
      <c r="X155" t="s">
        <v>962</v>
      </c>
      <c r="Y155" t="s">
        <v>960</v>
      </c>
      <c r="Z155" t="s">
        <v>960</v>
      </c>
      <c r="AA155" t="s">
        <v>960</v>
      </c>
      <c r="AN155" t="s">
        <v>984</v>
      </c>
      <c r="AO155" t="s">
        <v>980</v>
      </c>
      <c r="AP155" t="s">
        <v>980</v>
      </c>
      <c r="AQ155" t="s">
        <v>980</v>
      </c>
      <c r="AR155" t="s">
        <v>980</v>
      </c>
      <c r="AS155" t="s">
        <v>980</v>
      </c>
      <c r="AT155" t="s">
        <v>980</v>
      </c>
      <c r="AU155" t="s">
        <v>982</v>
      </c>
      <c r="AV155" t="s">
        <v>982</v>
      </c>
      <c r="AW155" t="s">
        <v>984</v>
      </c>
      <c r="AX155" t="s">
        <v>980</v>
      </c>
      <c r="AY155" t="s">
        <v>982</v>
      </c>
      <c r="AZ155" t="s">
        <v>980</v>
      </c>
      <c r="BA155" t="s">
        <v>980</v>
      </c>
      <c r="BB155" t="s">
        <v>982</v>
      </c>
      <c r="BC155" t="s">
        <v>980</v>
      </c>
      <c r="BD155" t="s">
        <v>982</v>
      </c>
      <c r="BE155" t="s">
        <v>982</v>
      </c>
      <c r="BF155" t="s">
        <v>984</v>
      </c>
      <c r="BG155" t="s">
        <v>982</v>
      </c>
      <c r="BH155" t="s">
        <v>982</v>
      </c>
      <c r="BI155" t="s">
        <v>982</v>
      </c>
      <c r="BJ155" t="s">
        <v>980</v>
      </c>
      <c r="BK155" t="s">
        <v>982</v>
      </c>
      <c r="BL155" t="s">
        <v>980</v>
      </c>
      <c r="BM155" t="s">
        <v>982</v>
      </c>
      <c r="BN155" t="s">
        <v>984</v>
      </c>
      <c r="BO155" t="s">
        <v>1062</v>
      </c>
    </row>
    <row r="156" spans="1:67" x14ac:dyDescent="0.3">
      <c r="A156" t="s">
        <v>607</v>
      </c>
      <c r="B156" t="s">
        <v>608</v>
      </c>
      <c r="M156" t="s">
        <v>933</v>
      </c>
      <c r="N156" t="s">
        <v>933</v>
      </c>
      <c r="O156" t="s">
        <v>933</v>
      </c>
      <c r="P156" t="s">
        <v>933</v>
      </c>
      <c r="Q156" t="s">
        <v>1062</v>
      </c>
      <c r="R156" t="s">
        <v>1062</v>
      </c>
      <c r="S156" t="s">
        <v>1062</v>
      </c>
      <c r="T156" t="s">
        <v>1062</v>
      </c>
      <c r="U156" t="s">
        <v>933</v>
      </c>
      <c r="W156" s="160"/>
      <c r="X156" t="s">
        <v>960</v>
      </c>
      <c r="Y156" t="s">
        <v>962</v>
      </c>
      <c r="Z156" t="s">
        <v>964</v>
      </c>
      <c r="AA156" t="s">
        <v>960</v>
      </c>
      <c r="AN156" t="s">
        <v>982</v>
      </c>
      <c r="AO156" t="s">
        <v>982</v>
      </c>
      <c r="AP156" t="s">
        <v>982</v>
      </c>
      <c r="AQ156" t="s">
        <v>982</v>
      </c>
      <c r="AR156" t="s">
        <v>982</v>
      </c>
      <c r="AS156" t="s">
        <v>982</v>
      </c>
      <c r="AT156" t="s">
        <v>984</v>
      </c>
      <c r="AU156" t="s">
        <v>982</v>
      </c>
      <c r="AV156" t="s">
        <v>982</v>
      </c>
      <c r="AW156" t="s">
        <v>982</v>
      </c>
      <c r="AX156" t="s">
        <v>982</v>
      </c>
      <c r="AY156" t="s">
        <v>982</v>
      </c>
      <c r="AZ156" t="s">
        <v>982</v>
      </c>
      <c r="BA156" t="s">
        <v>982</v>
      </c>
      <c r="BB156" t="s">
        <v>984</v>
      </c>
      <c r="BC156" t="s">
        <v>982</v>
      </c>
      <c r="BD156" t="s">
        <v>984</v>
      </c>
      <c r="BE156" t="s">
        <v>982</v>
      </c>
      <c r="BF156" t="s">
        <v>984</v>
      </c>
      <c r="BG156" t="s">
        <v>984</v>
      </c>
      <c r="BH156" t="s">
        <v>984</v>
      </c>
      <c r="BI156" t="s">
        <v>984</v>
      </c>
      <c r="BJ156" t="s">
        <v>984</v>
      </c>
      <c r="BK156" t="s">
        <v>984</v>
      </c>
      <c r="BL156" t="s">
        <v>984</v>
      </c>
      <c r="BM156" t="s">
        <v>984</v>
      </c>
      <c r="BN156" t="s">
        <v>984</v>
      </c>
      <c r="BO156" t="s">
        <v>1062</v>
      </c>
    </row>
    <row r="157" spans="1:67" x14ac:dyDescent="0.3">
      <c r="A157" t="s">
        <v>609</v>
      </c>
      <c r="B157" t="s">
        <v>610</v>
      </c>
      <c r="M157" t="s">
        <v>933</v>
      </c>
      <c r="N157" t="s">
        <v>933</v>
      </c>
      <c r="O157" t="s">
        <v>933</v>
      </c>
      <c r="P157" t="s">
        <v>933</v>
      </c>
      <c r="Q157" t="s">
        <v>1062</v>
      </c>
      <c r="R157" t="s">
        <v>1062</v>
      </c>
      <c r="S157" t="s">
        <v>1062</v>
      </c>
      <c r="T157" t="s">
        <v>1062</v>
      </c>
      <c r="U157" t="s">
        <v>933</v>
      </c>
      <c r="W157" s="160"/>
      <c r="X157" t="s">
        <v>964</v>
      </c>
      <c r="Y157" t="s">
        <v>960</v>
      </c>
      <c r="Z157" t="s">
        <v>962</v>
      </c>
      <c r="AA157" t="s">
        <v>962</v>
      </c>
      <c r="AN157" t="s">
        <v>982</v>
      </c>
      <c r="AO157" t="s">
        <v>984</v>
      </c>
      <c r="AP157" t="s">
        <v>980</v>
      </c>
      <c r="AQ157" t="s">
        <v>984</v>
      </c>
      <c r="AR157" t="s">
        <v>980</v>
      </c>
      <c r="AS157" t="s">
        <v>982</v>
      </c>
      <c r="AT157" t="s">
        <v>982</v>
      </c>
      <c r="AU157" t="s">
        <v>982</v>
      </c>
      <c r="AV157" t="s">
        <v>982</v>
      </c>
      <c r="AW157" t="s">
        <v>982</v>
      </c>
      <c r="AX157" t="s">
        <v>984</v>
      </c>
      <c r="AY157" t="s">
        <v>980</v>
      </c>
      <c r="AZ157" t="s">
        <v>984</v>
      </c>
      <c r="BA157" t="s">
        <v>980</v>
      </c>
      <c r="BB157" t="s">
        <v>982</v>
      </c>
      <c r="BC157" t="s">
        <v>982</v>
      </c>
      <c r="BD157" t="s">
        <v>982</v>
      </c>
      <c r="BE157" t="s">
        <v>982</v>
      </c>
      <c r="BF157" t="s">
        <v>982</v>
      </c>
      <c r="BG157" t="s">
        <v>984</v>
      </c>
      <c r="BH157" t="s">
        <v>982</v>
      </c>
      <c r="BI157" t="s">
        <v>984</v>
      </c>
      <c r="BJ157" t="s">
        <v>982</v>
      </c>
      <c r="BK157" t="s">
        <v>982</v>
      </c>
      <c r="BL157" t="s">
        <v>982</v>
      </c>
      <c r="BM157" t="s">
        <v>982</v>
      </c>
      <c r="BN157" t="s">
        <v>982</v>
      </c>
      <c r="BO157" t="s">
        <v>1062</v>
      </c>
    </row>
    <row r="158" spans="1:67" x14ac:dyDescent="0.3">
      <c r="A158" t="s">
        <v>613</v>
      </c>
      <c r="B158" t="s">
        <v>614</v>
      </c>
      <c r="M158" t="s">
        <v>933</v>
      </c>
      <c r="N158" t="s">
        <v>933</v>
      </c>
      <c r="O158" t="s">
        <v>933</v>
      </c>
      <c r="P158" t="s">
        <v>933</v>
      </c>
      <c r="Q158" t="s">
        <v>1062</v>
      </c>
      <c r="R158" t="s">
        <v>1062</v>
      </c>
      <c r="S158" t="s">
        <v>1062</v>
      </c>
      <c r="T158" t="s">
        <v>1062</v>
      </c>
      <c r="U158" t="s">
        <v>933</v>
      </c>
      <c r="W158" s="160"/>
      <c r="X158" t="s">
        <v>962</v>
      </c>
      <c r="Y158" t="s">
        <v>962</v>
      </c>
      <c r="Z158" t="s">
        <v>960</v>
      </c>
      <c r="AA158" t="s">
        <v>962</v>
      </c>
      <c r="AN158" t="s">
        <v>982</v>
      </c>
      <c r="AO158" t="s">
        <v>980</v>
      </c>
      <c r="AP158" t="s">
        <v>982</v>
      </c>
      <c r="AQ158" t="s">
        <v>982</v>
      </c>
      <c r="AR158" t="s">
        <v>980</v>
      </c>
      <c r="AS158" t="s">
        <v>980</v>
      </c>
      <c r="AT158" t="s">
        <v>980</v>
      </c>
      <c r="AU158" t="s">
        <v>982</v>
      </c>
      <c r="AV158" t="s">
        <v>980</v>
      </c>
      <c r="AW158" t="s">
        <v>982</v>
      </c>
      <c r="AX158" t="s">
        <v>980</v>
      </c>
      <c r="AY158" t="s">
        <v>982</v>
      </c>
      <c r="AZ158" t="s">
        <v>982</v>
      </c>
      <c r="BA158" t="s">
        <v>980</v>
      </c>
      <c r="BB158" t="s">
        <v>980</v>
      </c>
      <c r="BC158" t="s">
        <v>980</v>
      </c>
      <c r="BD158" t="s">
        <v>982</v>
      </c>
      <c r="BE158" t="s">
        <v>982</v>
      </c>
      <c r="BF158" t="s">
        <v>982</v>
      </c>
      <c r="BG158" t="s">
        <v>982</v>
      </c>
      <c r="BH158" t="s">
        <v>982</v>
      </c>
      <c r="BI158" t="s">
        <v>982</v>
      </c>
      <c r="BJ158" t="s">
        <v>982</v>
      </c>
      <c r="BK158" t="s">
        <v>980</v>
      </c>
      <c r="BL158" t="s">
        <v>982</v>
      </c>
      <c r="BM158" t="s">
        <v>982</v>
      </c>
      <c r="BN158" t="s">
        <v>982</v>
      </c>
      <c r="BO158" t="s">
        <v>1062</v>
      </c>
    </row>
    <row r="159" spans="1:67" x14ac:dyDescent="0.3">
      <c r="W159" s="160"/>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A1:CB183"/>
  <sheetViews>
    <sheetView zoomScale="80" zoomScaleNormal="80" workbookViewId="0">
      <selection activeCell="B3" sqref="B3"/>
    </sheetView>
  </sheetViews>
  <sheetFormatPr defaultRowHeight="14.4" x14ac:dyDescent="0.3"/>
  <cols>
    <col min="6" max="17" width="9.6640625" style="161" customWidth="1"/>
    <col min="18" max="41" width="11.6640625" style="161" customWidth="1"/>
    <col min="42" max="44" width="12.6640625" style="161" customWidth="1"/>
    <col min="45" max="63" width="9.109375" style="161"/>
  </cols>
  <sheetData>
    <row r="1" spans="1:80" x14ac:dyDescent="0.3">
      <c r="D1">
        <v>1</v>
      </c>
      <c r="E1">
        <v>2</v>
      </c>
      <c r="F1" s="161">
        <v>3</v>
      </c>
      <c r="G1" s="161">
        <v>4</v>
      </c>
      <c r="H1" s="161">
        <v>5</v>
      </c>
      <c r="I1" s="161">
        <v>6</v>
      </c>
      <c r="J1" s="161">
        <v>7</v>
      </c>
      <c r="K1" s="161">
        <v>8</v>
      </c>
      <c r="L1" s="161">
        <v>9</v>
      </c>
      <c r="M1" s="161">
        <v>10</v>
      </c>
      <c r="N1" s="161">
        <v>11</v>
      </c>
      <c r="O1" s="161">
        <v>12</v>
      </c>
      <c r="P1" s="161">
        <v>13</v>
      </c>
      <c r="Q1" s="161">
        <v>14</v>
      </c>
      <c r="R1" s="161">
        <v>15</v>
      </c>
      <c r="S1" s="161">
        <v>16</v>
      </c>
      <c r="T1" s="161">
        <v>17</v>
      </c>
      <c r="U1" s="161">
        <v>18</v>
      </c>
      <c r="V1" s="161">
        <v>19</v>
      </c>
      <c r="W1" s="161">
        <v>20</v>
      </c>
      <c r="X1" s="161">
        <v>21</v>
      </c>
      <c r="Y1" s="161">
        <v>22</v>
      </c>
      <c r="Z1" s="161">
        <v>23</v>
      </c>
      <c r="AA1" s="161">
        <v>24</v>
      </c>
      <c r="AB1" s="161">
        <v>25</v>
      </c>
      <c r="AC1" s="161">
        <v>26</v>
      </c>
      <c r="AD1" s="161">
        <v>27</v>
      </c>
      <c r="AE1" s="161">
        <v>28</v>
      </c>
      <c r="AF1" s="161">
        <v>29</v>
      </c>
      <c r="AG1" s="161">
        <v>30</v>
      </c>
      <c r="AH1" s="161">
        <v>31</v>
      </c>
      <c r="AI1" s="161">
        <v>32</v>
      </c>
      <c r="AJ1" s="161">
        <v>33</v>
      </c>
      <c r="AK1" s="161">
        <v>34</v>
      </c>
      <c r="AL1" s="161">
        <v>35</v>
      </c>
      <c r="AM1" s="161">
        <v>36</v>
      </c>
      <c r="AN1" s="161">
        <v>37</v>
      </c>
      <c r="AO1" s="161">
        <v>38</v>
      </c>
      <c r="AP1" s="161">
        <v>39</v>
      </c>
      <c r="AQ1" s="161">
        <v>40</v>
      </c>
      <c r="AR1" s="161">
        <v>41</v>
      </c>
      <c r="AS1" s="161">
        <v>42</v>
      </c>
      <c r="AT1" s="161">
        <v>43</v>
      </c>
      <c r="AU1" s="161">
        <v>44</v>
      </c>
      <c r="AV1" s="161">
        <v>45</v>
      </c>
      <c r="AW1" s="161">
        <v>46</v>
      </c>
      <c r="AX1" s="161">
        <v>47</v>
      </c>
      <c r="AY1" s="161">
        <v>48</v>
      </c>
      <c r="AZ1" s="161">
        <v>49</v>
      </c>
      <c r="BA1" s="161">
        <v>50</v>
      </c>
      <c r="BB1" s="161">
        <v>51</v>
      </c>
      <c r="BC1" s="161">
        <v>52</v>
      </c>
      <c r="BD1" s="161">
        <v>53</v>
      </c>
      <c r="BE1" s="161">
        <v>54</v>
      </c>
      <c r="BF1" s="161">
        <v>55</v>
      </c>
      <c r="BG1" s="161">
        <v>56</v>
      </c>
      <c r="BH1" s="161">
        <v>57</v>
      </c>
      <c r="BI1" s="161">
        <v>58</v>
      </c>
      <c r="BJ1" s="161">
        <v>59</v>
      </c>
      <c r="BK1" s="161">
        <v>60</v>
      </c>
      <c r="BL1" s="161">
        <v>61</v>
      </c>
      <c r="BM1" s="161">
        <v>62</v>
      </c>
      <c r="BN1" s="161">
        <v>63</v>
      </c>
      <c r="BO1" s="161">
        <v>64</v>
      </c>
      <c r="BP1" s="161">
        <v>65</v>
      </c>
      <c r="BQ1" s="161">
        <v>66</v>
      </c>
      <c r="BR1" s="161">
        <v>67</v>
      </c>
      <c r="BS1" s="161">
        <v>68</v>
      </c>
      <c r="BT1" s="161">
        <v>69</v>
      </c>
      <c r="BU1" s="161">
        <v>70</v>
      </c>
      <c r="BV1" s="161">
        <v>71</v>
      </c>
      <c r="BW1" s="161">
        <v>72</v>
      </c>
      <c r="BX1" s="161">
        <v>73</v>
      </c>
      <c r="BY1" s="161">
        <v>74</v>
      </c>
      <c r="BZ1" s="161">
        <v>75</v>
      </c>
      <c r="CA1" s="161">
        <v>76</v>
      </c>
      <c r="CB1" s="161">
        <v>77</v>
      </c>
    </row>
    <row r="3" spans="1:80" x14ac:dyDescent="0.3">
      <c r="F3" s="273" t="s">
        <v>1024</v>
      </c>
      <c r="G3" s="273"/>
      <c r="H3" s="273"/>
      <c r="I3" s="273"/>
      <c r="J3" s="273" t="s">
        <v>1026</v>
      </c>
      <c r="K3" s="273"/>
      <c r="L3" s="273"/>
      <c r="M3" s="273"/>
      <c r="N3" s="273" t="s">
        <v>1025</v>
      </c>
      <c r="O3" s="273"/>
      <c r="P3" s="273"/>
      <c r="Q3" s="273"/>
      <c r="R3" s="273" t="s">
        <v>1027</v>
      </c>
      <c r="S3" s="273"/>
      <c r="T3" s="273"/>
      <c r="U3" s="273"/>
      <c r="V3" s="273" t="s">
        <v>1028</v>
      </c>
      <c r="W3" s="273"/>
      <c r="X3" s="273"/>
      <c r="Y3" s="273"/>
      <c r="Z3" s="273" t="s">
        <v>1029</v>
      </c>
      <c r="AA3" s="273"/>
      <c r="AB3" s="273"/>
      <c r="AC3" s="273"/>
      <c r="AD3" s="273" t="s">
        <v>1030</v>
      </c>
      <c r="AE3" s="273"/>
      <c r="AF3" s="273"/>
      <c r="AG3" s="273"/>
      <c r="AH3" s="273" t="s">
        <v>1031</v>
      </c>
      <c r="AI3" s="273"/>
      <c r="AJ3" s="273"/>
      <c r="AK3" s="273"/>
      <c r="AL3" s="273" t="s">
        <v>1032</v>
      </c>
      <c r="AM3" s="273"/>
      <c r="AN3" s="273"/>
      <c r="AO3" s="273"/>
      <c r="AP3" s="273" t="s">
        <v>808</v>
      </c>
      <c r="AQ3" s="273"/>
      <c r="AR3" s="273"/>
      <c r="AS3" s="273" t="s">
        <v>1033</v>
      </c>
      <c r="AT3" s="273"/>
      <c r="AU3" s="273"/>
      <c r="AV3" s="273"/>
      <c r="AW3" s="273" t="s">
        <v>1034</v>
      </c>
      <c r="AX3" s="273"/>
      <c r="AY3" s="273"/>
      <c r="AZ3" s="273"/>
      <c r="BA3" s="273" t="s">
        <v>1035</v>
      </c>
      <c r="BB3" s="273"/>
      <c r="BC3" s="273"/>
      <c r="BD3" s="273"/>
      <c r="BE3" s="273" t="s">
        <v>1036</v>
      </c>
      <c r="BF3" s="273"/>
      <c r="BG3" s="273"/>
      <c r="BH3" s="273"/>
      <c r="BI3" s="273" t="s">
        <v>1037</v>
      </c>
      <c r="BJ3" s="273"/>
      <c r="BK3" s="273"/>
      <c r="BL3" s="273"/>
      <c r="BM3" s="273" t="s">
        <v>1038</v>
      </c>
      <c r="BN3" s="273"/>
      <c r="BO3" s="273"/>
      <c r="BP3" s="273"/>
      <c r="BQ3" s="273" t="s">
        <v>1039</v>
      </c>
      <c r="BR3" s="273"/>
      <c r="BS3" s="273"/>
      <c r="BT3" s="273"/>
      <c r="BU3" s="273" t="s">
        <v>1040</v>
      </c>
      <c r="BV3" s="273"/>
      <c r="BW3" s="273"/>
      <c r="BX3" s="273"/>
      <c r="BY3" s="273" t="s">
        <v>1041</v>
      </c>
      <c r="BZ3" s="273"/>
      <c r="CA3" s="273"/>
      <c r="CB3" s="273"/>
    </row>
    <row r="4" spans="1:80" x14ac:dyDescent="0.3">
      <c r="A4" t="s">
        <v>794</v>
      </c>
      <c r="B4" t="s">
        <v>795</v>
      </c>
      <c r="C4" t="s">
        <v>796</v>
      </c>
      <c r="D4" t="s">
        <v>117</v>
      </c>
      <c r="E4" t="s">
        <v>141</v>
      </c>
      <c r="F4" s="161" t="s">
        <v>798</v>
      </c>
      <c r="G4" s="161" t="s">
        <v>799</v>
      </c>
      <c r="H4" s="161" t="s">
        <v>800</v>
      </c>
      <c r="I4" s="161" t="s">
        <v>801</v>
      </c>
      <c r="J4" s="161" t="s">
        <v>803</v>
      </c>
      <c r="K4" s="161" t="s">
        <v>804</v>
      </c>
      <c r="L4" s="161" t="s">
        <v>805</v>
      </c>
      <c r="M4" s="161" t="s">
        <v>806</v>
      </c>
      <c r="N4" s="161" t="s">
        <v>803</v>
      </c>
      <c r="O4" s="161" t="s">
        <v>804</v>
      </c>
      <c r="P4" s="161" t="s">
        <v>805</v>
      </c>
      <c r="Q4" s="161" t="s">
        <v>806</v>
      </c>
      <c r="R4" s="161" t="s">
        <v>798</v>
      </c>
      <c r="S4" s="161" t="s">
        <v>799</v>
      </c>
      <c r="T4" s="161" t="s">
        <v>800</v>
      </c>
      <c r="U4" s="161" t="s">
        <v>801</v>
      </c>
      <c r="V4" s="161" t="s">
        <v>803</v>
      </c>
      <c r="W4" s="161" t="s">
        <v>804</v>
      </c>
      <c r="X4" s="161" t="s">
        <v>805</v>
      </c>
      <c r="Y4" s="161" t="s">
        <v>806</v>
      </c>
      <c r="Z4" s="161" t="s">
        <v>803</v>
      </c>
      <c r="AA4" s="161" t="s">
        <v>804</v>
      </c>
      <c r="AB4" s="161" t="s">
        <v>805</v>
      </c>
      <c r="AC4" s="161" t="s">
        <v>806</v>
      </c>
      <c r="AD4" s="161" t="s">
        <v>798</v>
      </c>
      <c r="AE4" s="161" t="s">
        <v>799</v>
      </c>
      <c r="AF4" s="161" t="s">
        <v>800</v>
      </c>
      <c r="AG4" s="161" t="s">
        <v>801</v>
      </c>
      <c r="AH4" s="161" t="s">
        <v>803</v>
      </c>
      <c r="AI4" s="161" t="s">
        <v>804</v>
      </c>
      <c r="AJ4" s="161" t="s">
        <v>805</v>
      </c>
      <c r="AK4" s="161" t="s">
        <v>806</v>
      </c>
      <c r="AL4" s="161" t="s">
        <v>803</v>
      </c>
      <c r="AM4" s="161" t="s">
        <v>804</v>
      </c>
      <c r="AN4" s="161" t="s">
        <v>805</v>
      </c>
      <c r="AO4" s="161" t="s">
        <v>806</v>
      </c>
      <c r="AP4" s="161">
        <v>2017</v>
      </c>
      <c r="AQ4" s="161">
        <v>2018</v>
      </c>
      <c r="AR4" s="161">
        <v>2019</v>
      </c>
      <c r="AS4" s="161" t="s">
        <v>798</v>
      </c>
      <c r="AT4" s="161" t="s">
        <v>799</v>
      </c>
      <c r="AU4" s="161" t="s">
        <v>800</v>
      </c>
      <c r="AV4" s="161" t="s">
        <v>801</v>
      </c>
      <c r="AW4" s="161" t="s">
        <v>803</v>
      </c>
      <c r="AX4" s="161" t="s">
        <v>804</v>
      </c>
      <c r="AY4" s="161" t="s">
        <v>805</v>
      </c>
      <c r="AZ4" s="161" t="s">
        <v>806</v>
      </c>
      <c r="BA4" s="161" t="s">
        <v>803</v>
      </c>
      <c r="BB4" s="161" t="s">
        <v>804</v>
      </c>
      <c r="BC4" s="161" t="s">
        <v>805</v>
      </c>
      <c r="BD4" s="161" t="s">
        <v>806</v>
      </c>
      <c r="BE4" s="161" t="s">
        <v>798</v>
      </c>
      <c r="BF4" s="161" t="s">
        <v>799</v>
      </c>
      <c r="BG4" s="161" t="s">
        <v>800</v>
      </c>
      <c r="BH4" s="161" t="s">
        <v>801</v>
      </c>
      <c r="BI4" s="161" t="s">
        <v>803</v>
      </c>
      <c r="BJ4" s="161" t="s">
        <v>804</v>
      </c>
      <c r="BK4" s="161" t="s">
        <v>805</v>
      </c>
      <c r="BL4" s="161" t="s">
        <v>806</v>
      </c>
      <c r="BM4" s="161" t="s">
        <v>803</v>
      </c>
      <c r="BN4" s="161" t="s">
        <v>804</v>
      </c>
      <c r="BO4" s="161" t="s">
        <v>805</v>
      </c>
      <c r="BP4" s="161" t="s">
        <v>806</v>
      </c>
      <c r="BQ4" s="161" t="s">
        <v>798</v>
      </c>
      <c r="BR4" s="161" t="s">
        <v>799</v>
      </c>
      <c r="BS4" s="161" t="s">
        <v>800</v>
      </c>
      <c r="BT4" s="161" t="s">
        <v>801</v>
      </c>
      <c r="BU4" s="161" t="s">
        <v>803</v>
      </c>
      <c r="BV4" s="161" t="s">
        <v>804</v>
      </c>
      <c r="BW4" s="161" t="s">
        <v>805</v>
      </c>
      <c r="BX4" s="161" t="s">
        <v>806</v>
      </c>
      <c r="BY4" s="161" t="s">
        <v>803</v>
      </c>
      <c r="BZ4" s="161" t="s">
        <v>804</v>
      </c>
      <c r="CA4" s="161" t="s">
        <v>805</v>
      </c>
      <c r="CB4" s="161" t="s">
        <v>806</v>
      </c>
    </row>
    <row r="5" spans="1:80" x14ac:dyDescent="0.3">
      <c r="D5" t="s">
        <v>141</v>
      </c>
      <c r="E5" t="s">
        <v>793</v>
      </c>
      <c r="F5" s="14">
        <f t="shared" ref="F5:AR5" si="0">SUM(F$34:F$183)</f>
        <v>460727.00000000017</v>
      </c>
      <c r="G5" s="14">
        <f t="shared" si="0"/>
        <v>463575.00000000006</v>
      </c>
      <c r="H5" s="14">
        <f t="shared" si="0"/>
        <v>490461.00000000006</v>
      </c>
      <c r="I5" s="14">
        <f t="shared" si="0"/>
        <v>470617.00000000012</v>
      </c>
      <c r="J5" s="14">
        <f t="shared" si="0"/>
        <v>488987</v>
      </c>
      <c r="K5" s="14">
        <f t="shared" si="0"/>
        <v>488915.00000000017</v>
      </c>
      <c r="L5" s="14">
        <f t="shared" si="0"/>
        <v>503885.00000000017</v>
      </c>
      <c r="M5" s="14">
        <f t="shared" si="0"/>
        <v>493289.00000000012</v>
      </c>
      <c r="N5" s="14">
        <f t="shared" si="0"/>
        <v>511189.99999999994</v>
      </c>
      <c r="O5" s="14">
        <f t="shared" si="0"/>
        <v>509510.00000000012</v>
      </c>
      <c r="P5" s="14">
        <f t="shared" si="0"/>
        <v>550126.00000000023</v>
      </c>
      <c r="Q5" s="14">
        <f t="shared" si="0"/>
        <v>0</v>
      </c>
      <c r="R5" s="14">
        <f t="shared" si="0"/>
        <v>1012769.9999999999</v>
      </c>
      <c r="S5" s="14">
        <f t="shared" si="0"/>
        <v>1000704.9999999994</v>
      </c>
      <c r="T5" s="14">
        <f t="shared" si="0"/>
        <v>1044790.9999999998</v>
      </c>
      <c r="U5" s="14">
        <f t="shared" si="0"/>
        <v>1044193.0000000002</v>
      </c>
      <c r="V5" s="14">
        <f t="shared" si="0"/>
        <v>1021176</v>
      </c>
      <c r="W5" s="14">
        <f t="shared" si="0"/>
        <v>1018151</v>
      </c>
      <c r="X5" s="14">
        <f t="shared" si="0"/>
        <v>1052018</v>
      </c>
      <c r="Y5" s="14">
        <f t="shared" si="0"/>
        <v>1037010.0000000006</v>
      </c>
      <c r="Z5" s="14">
        <f t="shared" si="0"/>
        <v>1035401.9999999998</v>
      </c>
      <c r="AA5" s="14">
        <f t="shared" si="0"/>
        <v>1016961.0000000002</v>
      </c>
      <c r="AB5" s="14">
        <f t="shared" si="0"/>
        <v>1076507.9999999998</v>
      </c>
      <c r="AC5" s="14">
        <f t="shared" si="0"/>
        <v>0</v>
      </c>
      <c r="AD5" s="14">
        <f t="shared" si="0"/>
        <v>1473497.0000000007</v>
      </c>
      <c r="AE5" s="14">
        <f t="shared" si="0"/>
        <v>1464280.0000000002</v>
      </c>
      <c r="AF5" s="14">
        <f t="shared" si="0"/>
        <v>1535251.9999999993</v>
      </c>
      <c r="AG5" s="14">
        <f t="shared" si="0"/>
        <v>1514809.9999999998</v>
      </c>
      <c r="AH5" s="14">
        <f t="shared" si="0"/>
        <v>1510163.0000000005</v>
      </c>
      <c r="AI5" s="14">
        <f t="shared" si="0"/>
        <v>1507066.0000000002</v>
      </c>
      <c r="AJ5" s="14">
        <f t="shared" si="0"/>
        <v>1555902.9999999995</v>
      </c>
      <c r="AK5" s="14">
        <f t="shared" si="0"/>
        <v>1530299</v>
      </c>
      <c r="AL5" s="14">
        <f t="shared" si="0"/>
        <v>1546592.0000000007</v>
      </c>
      <c r="AM5" s="14">
        <f t="shared" si="0"/>
        <v>1526471</v>
      </c>
      <c r="AN5" s="14">
        <f t="shared" si="0"/>
        <v>1626634</v>
      </c>
      <c r="AO5" s="14">
        <f t="shared" si="0"/>
        <v>0</v>
      </c>
      <c r="AP5" s="14">
        <f t="shared" si="0"/>
        <v>55619430</v>
      </c>
      <c r="AQ5" s="14">
        <f t="shared" si="0"/>
        <v>55997685.997999988</v>
      </c>
      <c r="AR5" s="14">
        <f t="shared" si="0"/>
        <v>56357465.994000003</v>
      </c>
      <c r="AS5" s="14">
        <f>IFERROR((F5/$AP5)*100000,"")</f>
        <v>828.35620573601739</v>
      </c>
      <c r="AT5" s="14">
        <f t="shared" ref="AT5:BS5" si="1">IFERROR((G5/$AP5)*100000,"")</f>
        <v>833.47671847769743</v>
      </c>
      <c r="AU5" s="14">
        <f t="shared" si="1"/>
        <v>881.8159409400638</v>
      </c>
      <c r="AV5" s="14">
        <f>IFERROR((I5/$AQ5)*100000,"")</f>
        <v>840.42222747705807</v>
      </c>
      <c r="AW5" s="14">
        <f t="shared" ref="AW5:BC5" si="2">IFERROR((J5/$AQ5)*100000,"")</f>
        <v>873.22715445324764</v>
      </c>
      <c r="AX5" s="14">
        <f t="shared" si="2"/>
        <v>873.09857771169732</v>
      </c>
      <c r="AY5" s="14">
        <f t="shared" si="2"/>
        <v>899.83182522577249</v>
      </c>
      <c r="AZ5" s="14">
        <f>IFERROR((M5/$AR5)*100000,"")</f>
        <v>875.28598261056891</v>
      </c>
      <c r="BA5" s="14">
        <f t="shared" si="2"/>
        <v>912.8770071289332</v>
      </c>
      <c r="BB5" s="14">
        <f t="shared" si="2"/>
        <v>909.87688315941796</v>
      </c>
      <c r="BC5" s="14">
        <f t="shared" si="2"/>
        <v>982.40845169860859</v>
      </c>
      <c r="BD5" s="14">
        <f>IFERROR((Q5/$AR5)*100000,"")</f>
        <v>0</v>
      </c>
      <c r="BE5" s="14">
        <f t="shared" si="1"/>
        <v>1820.8924471178505</v>
      </c>
      <c r="BF5" s="14">
        <f t="shared" si="1"/>
        <v>1799.200387346651</v>
      </c>
      <c r="BG5" s="14">
        <f t="shared" si="1"/>
        <v>1878.4640547377055</v>
      </c>
      <c r="BH5" s="14">
        <f>IFERROR((U5/$AQ5)*100000,"")</f>
        <v>1864.7074095834864</v>
      </c>
      <c r="BI5" s="14">
        <f t="shared" ref="BI5:BO5" si="3">IFERROR((V5/$AQ5)*100000,"")</f>
        <v>1823.6039254130469</v>
      </c>
      <c r="BJ5" s="14">
        <f t="shared" si="3"/>
        <v>1818.2019164798421</v>
      </c>
      <c r="BK5" s="14">
        <f t="shared" si="3"/>
        <v>1878.6812012867349</v>
      </c>
      <c r="BL5" s="14">
        <f>IFERROR((Y5/$AR5)*100000,"")</f>
        <v>1840.0578906624439</v>
      </c>
      <c r="BM5" s="14">
        <f t="shared" si="3"/>
        <v>1849.008546597765</v>
      </c>
      <c r="BN5" s="14">
        <f t="shared" si="3"/>
        <v>1816.0768286681023</v>
      </c>
      <c r="BO5" s="14">
        <f t="shared" si="3"/>
        <v>1922.4151512947308</v>
      </c>
      <c r="BP5" s="14">
        <f>IFERROR((AC5/$AR5)*100000,"")</f>
        <v>0</v>
      </c>
      <c r="BQ5" s="14">
        <f t="shared" si="1"/>
        <v>2649.2486528538693</v>
      </c>
      <c r="BR5" s="14">
        <f t="shared" si="1"/>
        <v>2632.6771058243498</v>
      </c>
      <c r="BS5" s="14">
        <f t="shared" si="1"/>
        <v>2760.2799956777681</v>
      </c>
      <c r="BT5" s="14">
        <f>IFERROR((AG5/$AQ5)*100000,"")</f>
        <v>2705.1296370605432</v>
      </c>
      <c r="BU5" s="14">
        <f t="shared" ref="BU5:CA5" si="4">IFERROR((AH5/$AQ5)*100000,"")</f>
        <v>2696.8310798662956</v>
      </c>
      <c r="BV5" s="14">
        <f t="shared" si="4"/>
        <v>2691.3004941915397</v>
      </c>
      <c r="BW5" s="14">
        <f t="shared" si="4"/>
        <v>2778.5130265125067</v>
      </c>
      <c r="BX5" s="14">
        <f>IFERROR((AK5/$AR5)*100000,"")</f>
        <v>2715.3438732730115</v>
      </c>
      <c r="BY5" s="14">
        <f t="shared" si="4"/>
        <v>2761.8855537267</v>
      </c>
      <c r="BZ5" s="14">
        <f t="shared" si="4"/>
        <v>2725.9537118275198</v>
      </c>
      <c r="CA5" s="14">
        <f t="shared" si="4"/>
        <v>2904.8236029933396</v>
      </c>
      <c r="CB5" s="14">
        <f>IFERROR((AO5/$AR5)*100000,"")</f>
        <v>0</v>
      </c>
    </row>
    <row r="6" spans="1:80" x14ac:dyDescent="0.3">
      <c r="D6" t="s">
        <v>148</v>
      </c>
      <c r="E6" t="s">
        <v>149</v>
      </c>
      <c r="F6" s="14">
        <f t="shared" ref="F6:AG10" si="5">SUMIFS(F$34:F$183,$A$34:$A$183,$D6)</f>
        <v>142248.55534271896</v>
      </c>
      <c r="G6" s="14">
        <f t="shared" si="5"/>
        <v>144652.16827712214</v>
      </c>
      <c r="H6" s="14">
        <f t="shared" si="5"/>
        <v>157298.88570901973</v>
      </c>
      <c r="I6" s="14">
        <f t="shared" si="5"/>
        <v>150835.38874550429</v>
      </c>
      <c r="J6" s="14">
        <f t="shared" si="5"/>
        <v>155084.54508288743</v>
      </c>
      <c r="K6" s="14">
        <f t="shared" si="5"/>
        <v>153800.11329342812</v>
      </c>
      <c r="L6" s="14">
        <f t="shared" si="5"/>
        <v>159109.04092509131</v>
      </c>
      <c r="M6" s="14">
        <f t="shared" si="5"/>
        <v>157692.40020255622</v>
      </c>
      <c r="N6" s="14">
        <f t="shared" si="5"/>
        <v>166844.24169306073</v>
      </c>
      <c r="O6" s="14">
        <f t="shared" si="5"/>
        <v>159845.39078035561</v>
      </c>
      <c r="P6" s="14">
        <f t="shared" si="5"/>
        <v>168592.90300051885</v>
      </c>
      <c r="Q6" s="14">
        <f t="shared" si="5"/>
        <v>0</v>
      </c>
      <c r="R6" s="14">
        <f t="shared" si="5"/>
        <v>312402.05369566119</v>
      </c>
      <c r="S6" s="14">
        <f t="shared" si="5"/>
        <v>309290.11688850576</v>
      </c>
      <c r="T6" s="14">
        <f t="shared" si="5"/>
        <v>325109.02412668691</v>
      </c>
      <c r="U6" s="14">
        <f t="shared" si="5"/>
        <v>324397.89866923465</v>
      </c>
      <c r="V6" s="14">
        <f t="shared" si="5"/>
        <v>313216.11494764022</v>
      </c>
      <c r="W6" s="14">
        <f t="shared" si="5"/>
        <v>310835.38372650521</v>
      </c>
      <c r="X6" s="14">
        <f t="shared" si="5"/>
        <v>321938.88285241748</v>
      </c>
      <c r="Y6" s="14">
        <f t="shared" si="5"/>
        <v>316890.11686647858</v>
      </c>
      <c r="Z6" s="14">
        <f t="shared" si="5"/>
        <v>329591.75349630241</v>
      </c>
      <c r="AA6" s="14">
        <f t="shared" si="5"/>
        <v>315067.10129744199</v>
      </c>
      <c r="AB6" s="14">
        <f t="shared" si="5"/>
        <v>330245.22726578539</v>
      </c>
      <c r="AC6" s="14">
        <f t="shared" si="5"/>
        <v>0</v>
      </c>
      <c r="AD6" s="14">
        <f t="shared" si="5"/>
        <v>454650.60903838015</v>
      </c>
      <c r="AE6" s="14">
        <f t="shared" si="5"/>
        <v>453942.28516562784</v>
      </c>
      <c r="AF6" s="14">
        <f t="shared" si="5"/>
        <v>482407.90983570664</v>
      </c>
      <c r="AG6" s="14">
        <f t="shared" si="5"/>
        <v>475233.28741473914</v>
      </c>
      <c r="AH6" s="14">
        <f t="shared" ref="AD6:AR9" si="6">SUMIFS(AH$34:AH$183,$A$34:$A$183,$D6)</f>
        <v>468300.66003052774</v>
      </c>
      <c r="AI6" s="14">
        <f t="shared" si="6"/>
        <v>464635.49701993359</v>
      </c>
      <c r="AJ6" s="14">
        <f t="shared" si="6"/>
        <v>481047.92377750884</v>
      </c>
      <c r="AK6" s="14">
        <f t="shared" si="6"/>
        <v>474582.51706903492</v>
      </c>
      <c r="AL6" s="14">
        <f t="shared" si="6"/>
        <v>496435.99518936302</v>
      </c>
      <c r="AM6" s="14">
        <f t="shared" si="6"/>
        <v>474912.49207779748</v>
      </c>
      <c r="AN6" s="14">
        <f t="shared" si="6"/>
        <v>498838.13026630419</v>
      </c>
      <c r="AO6" s="14">
        <f t="shared" si="6"/>
        <v>0</v>
      </c>
      <c r="AP6" s="14">
        <f t="shared" si="6"/>
        <v>15353484</v>
      </c>
      <c r="AQ6" s="14">
        <f t="shared" si="6"/>
        <v>15398466.481000001</v>
      </c>
      <c r="AR6" s="14">
        <f t="shared" si="6"/>
        <v>15454097.329999998</v>
      </c>
      <c r="AS6" s="14">
        <f t="shared" ref="AS6:AS69" si="7">IFERROR((F6/$AP6)*100000,"")</f>
        <v>926.49040011191573</v>
      </c>
      <c r="AT6" s="14">
        <f t="shared" ref="AT6:AT69" si="8">IFERROR((G6/$AP6)*100000,"")</f>
        <v>942.14556303391566</v>
      </c>
      <c r="AU6" s="14">
        <f t="shared" ref="AU6:AU69" si="9">IFERROR((H6/$AP6)*100000,"")</f>
        <v>1024.5159060251062</v>
      </c>
      <c r="AV6" s="14">
        <f t="shared" ref="AV6:AV69" si="10">IFERROR((I6/$AQ6)*100000,"")</f>
        <v>979.54811884429159</v>
      </c>
      <c r="AW6" s="14">
        <f t="shared" ref="AW6:AW69" si="11">IFERROR((J6/$AQ6)*100000,"")</f>
        <v>1007.1427909671692</v>
      </c>
      <c r="AX6" s="14">
        <f t="shared" ref="AX6:AX69" si="12">IFERROR((K6/$AQ6)*100000,"")</f>
        <v>998.80149418255633</v>
      </c>
      <c r="AY6" s="14">
        <f t="shared" ref="AY6:AY69" si="13">IFERROR((L6/$AQ6)*100000,"")</f>
        <v>1033.2784834218019</v>
      </c>
      <c r="AZ6" s="14">
        <f t="shared" ref="AZ6:AZ69" si="14">IFERROR((M6/$AR6)*100000,"")</f>
        <v>1020.3921771376358</v>
      </c>
      <c r="BA6" s="14">
        <f t="shared" ref="BA6:BA69" si="15">IFERROR((N6/$AQ6)*100000,"")</f>
        <v>1083.5120620545429</v>
      </c>
      <c r="BB6" s="14">
        <f t="shared" ref="BB6:BB69" si="16">IFERROR((O6/$AQ6)*100000,"")</f>
        <v>1038.0604521728646</v>
      </c>
      <c r="BC6" s="14">
        <f t="shared" ref="BC6:BC69" si="17">IFERROR((P6/$AQ6)*100000,"")</f>
        <v>1094.8681364377667</v>
      </c>
      <c r="BD6" s="14">
        <f t="shared" ref="BD6:BD69" si="18">IFERROR((Q6/$AR6)*100000,"")</f>
        <v>0</v>
      </c>
      <c r="BE6" s="14">
        <f t="shared" ref="BE6:BE69" si="19">IFERROR((R6/$AP6)*100000,"")</f>
        <v>2034.7307079986613</v>
      </c>
      <c r="BF6" s="14">
        <f t="shared" ref="BF6:BF69" si="20">IFERROR((S6/$AP6)*100000,"")</f>
        <v>2014.4621044220698</v>
      </c>
      <c r="BG6" s="14">
        <f t="shared" ref="BG6:BG69" si="21">IFERROR((T6/$AP6)*100000,"")</f>
        <v>2117.4934895994093</v>
      </c>
      <c r="BH6" s="14">
        <f t="shared" ref="BH6:BH69" si="22">IFERROR((U6/$AQ6)*100000,"")</f>
        <v>2106.6896438648982</v>
      </c>
      <c r="BI6" s="14">
        <f t="shared" ref="BI6:BI69" si="23">IFERROR((V6/$AQ6)*100000,"")</f>
        <v>2034.0734275982234</v>
      </c>
      <c r="BJ6" s="14">
        <f t="shared" ref="BJ6:BJ69" si="24">IFERROR((W6/$AQ6)*100000,"")</f>
        <v>2018.6125943777688</v>
      </c>
      <c r="BK6" s="14">
        <f t="shared" ref="BK6:BK69" si="25">IFERROR((X6/$AQ6)*100000,"")</f>
        <v>2090.7204184887783</v>
      </c>
      <c r="BL6" s="14">
        <f t="shared" ref="BL6:BL69" si="26">IFERROR((Y6/$AR6)*100000,"")</f>
        <v>2050.524919700882</v>
      </c>
      <c r="BM6" s="14">
        <f t="shared" ref="BM6:BM69" si="27">IFERROR((Z6/$AQ6)*100000,"")</f>
        <v>2140.4193326847326</v>
      </c>
      <c r="BN6" s="14">
        <f t="shared" ref="BN6:BN69" si="28">IFERROR((AA6/$AQ6)*100000,"")</f>
        <v>2046.0940164801464</v>
      </c>
      <c r="BO6" s="14">
        <f t="shared" ref="BO6:BO69" si="29">IFERROR((AB6/$AQ6)*100000,"")</f>
        <v>2144.6630914401208</v>
      </c>
      <c r="BP6" s="14">
        <f t="shared" ref="BP6:BP69" si="30">IFERROR((AC6/$AR6)*100000,"")</f>
        <v>0</v>
      </c>
      <c r="BQ6" s="14">
        <f t="shared" ref="BQ6:BQ69" si="31">IFERROR((AD6/$AP6)*100000,"")</f>
        <v>2961.221108110577</v>
      </c>
      <c r="BR6" s="14">
        <f t="shared" ref="BR6:BR69" si="32">IFERROR((AE6/$AP6)*100000,"")</f>
        <v>2956.6076674559849</v>
      </c>
      <c r="BS6" s="14">
        <f t="shared" ref="BS6:BS69" si="33">IFERROR((AF6/$AP6)*100000,"")</f>
        <v>3142.009395624515</v>
      </c>
      <c r="BT6" s="14">
        <f t="shared" ref="BT6:BT69" si="34">IFERROR((AG6/$AQ6)*100000,"")</f>
        <v>3086.2377627091914</v>
      </c>
      <c r="BU6" s="14">
        <f t="shared" ref="BU6:BU69" si="35">IFERROR((AH6/$AQ6)*100000,"")</f>
        <v>3041.2162185653929</v>
      </c>
      <c r="BV6" s="14">
        <f t="shared" ref="BV6:BV69" si="36">IFERROR((AI6/$AQ6)*100000,"")</f>
        <v>3017.4140885603265</v>
      </c>
      <c r="BW6" s="14">
        <f t="shared" ref="BW6:BW69" si="37">IFERROR((AJ6/$AQ6)*100000,"")</f>
        <v>3123.9989019105806</v>
      </c>
      <c r="BX6" s="14">
        <f t="shared" ref="BX6:BX69" si="38">IFERROR((AK6/$AR6)*100000,"")</f>
        <v>3070.9170968385183</v>
      </c>
      <c r="BY6" s="14">
        <f t="shared" ref="BY6:BY69" si="39">IFERROR((AL6/$AQ6)*100000,"")</f>
        <v>3223.9313947392748</v>
      </c>
      <c r="BZ6" s="14">
        <f t="shared" ref="BZ6:BZ69" si="40">IFERROR((AM6/$AQ6)*100000,"")</f>
        <v>3084.1544686530106</v>
      </c>
      <c r="CA6" s="14">
        <f t="shared" ref="CA6:CA69" si="41">IFERROR((AN6/$AQ6)*100000,"")</f>
        <v>3239.531227877887</v>
      </c>
      <c r="CB6" s="14">
        <f t="shared" ref="CB6:CB69" si="42">IFERROR((AO6/$AR6)*100000,"")</f>
        <v>0</v>
      </c>
    </row>
    <row r="7" spans="1:80" x14ac:dyDescent="0.3">
      <c r="D7" t="s">
        <v>154</v>
      </c>
      <c r="E7" t="s">
        <v>155</v>
      </c>
      <c r="F7" s="14">
        <f t="shared" si="5"/>
        <v>140299.11193700481</v>
      </c>
      <c r="G7" s="14">
        <f t="shared" si="5"/>
        <v>137569.37169437652</v>
      </c>
      <c r="H7" s="14">
        <f t="shared" si="5"/>
        <v>143389.5691996064</v>
      </c>
      <c r="I7" s="14">
        <f t="shared" si="5"/>
        <v>135123.9863146226</v>
      </c>
      <c r="J7" s="14">
        <f t="shared" si="5"/>
        <v>150047.6049704488</v>
      </c>
      <c r="K7" s="14">
        <f t="shared" si="5"/>
        <v>150622.07612371296</v>
      </c>
      <c r="L7" s="14">
        <f t="shared" si="5"/>
        <v>155706.07671634303</v>
      </c>
      <c r="M7" s="14">
        <f t="shared" si="5"/>
        <v>152295.7634694908</v>
      </c>
      <c r="N7" s="14">
        <f t="shared" si="5"/>
        <v>146430.46544996664</v>
      </c>
      <c r="O7" s="14">
        <f t="shared" si="5"/>
        <v>149658.96133025445</v>
      </c>
      <c r="P7" s="14">
        <f t="shared" si="5"/>
        <v>167355.96476456986</v>
      </c>
      <c r="Q7" s="14">
        <f t="shared" si="5"/>
        <v>0</v>
      </c>
      <c r="R7" s="14">
        <f t="shared" si="5"/>
        <v>316161.69764903618</v>
      </c>
      <c r="S7" s="14">
        <f t="shared" si="5"/>
        <v>313146.78409768397</v>
      </c>
      <c r="T7" s="14">
        <f t="shared" si="5"/>
        <v>323659.88412412576</v>
      </c>
      <c r="U7" s="14">
        <f t="shared" si="5"/>
        <v>321489.00150700693</v>
      </c>
      <c r="V7" s="14">
        <f t="shared" si="5"/>
        <v>315358.54740103084</v>
      </c>
      <c r="W7" s="14">
        <f t="shared" si="5"/>
        <v>314719.74232498964</v>
      </c>
      <c r="X7" s="14">
        <f t="shared" si="5"/>
        <v>325878.06289159053</v>
      </c>
      <c r="Y7" s="14">
        <f t="shared" si="5"/>
        <v>323160.89473008842</v>
      </c>
      <c r="Z7" s="14">
        <f t="shared" si="5"/>
        <v>316252.90600880532</v>
      </c>
      <c r="AA7" s="14">
        <f t="shared" si="5"/>
        <v>316406.25478704413</v>
      </c>
      <c r="AB7" s="14">
        <f t="shared" si="5"/>
        <v>338691.97858203581</v>
      </c>
      <c r="AC7" s="14">
        <f t="shared" si="5"/>
        <v>0</v>
      </c>
      <c r="AD7" s="14">
        <f t="shared" si="6"/>
        <v>456460.80958604097</v>
      </c>
      <c r="AE7" s="14">
        <f t="shared" si="6"/>
        <v>450716.15579206025</v>
      </c>
      <c r="AF7" s="14">
        <f t="shared" si="6"/>
        <v>467049.45332373219</v>
      </c>
      <c r="AG7" s="14">
        <f t="shared" si="6"/>
        <v>456612.98782162945</v>
      </c>
      <c r="AH7" s="14">
        <f t="shared" si="6"/>
        <v>465406.15237147984</v>
      </c>
      <c r="AI7" s="14">
        <f t="shared" si="6"/>
        <v>465341.81844870269</v>
      </c>
      <c r="AJ7" s="14">
        <f t="shared" si="6"/>
        <v>481584.1396079337</v>
      </c>
      <c r="AK7" s="14">
        <f t="shared" si="6"/>
        <v>475456.65819957934</v>
      </c>
      <c r="AL7" s="14">
        <f t="shared" si="6"/>
        <v>462683.37145877205</v>
      </c>
      <c r="AM7" s="14">
        <f t="shared" si="6"/>
        <v>466065.21611729875</v>
      </c>
      <c r="AN7" s="14">
        <f t="shared" si="6"/>
        <v>506047.94334660581</v>
      </c>
      <c r="AO7" s="14">
        <f t="shared" si="6"/>
        <v>0</v>
      </c>
      <c r="AP7" s="14">
        <f t="shared" si="6"/>
        <v>17068325</v>
      </c>
      <c r="AQ7" s="14">
        <f t="shared" si="6"/>
        <v>17160473.550000001</v>
      </c>
      <c r="AR7" s="14">
        <f t="shared" si="6"/>
        <v>17275225.07</v>
      </c>
      <c r="AS7" s="14">
        <f t="shared" si="7"/>
        <v>821.98523836993274</v>
      </c>
      <c r="AT7" s="14">
        <f t="shared" si="8"/>
        <v>805.99222064482899</v>
      </c>
      <c r="AU7" s="14">
        <f t="shared" si="9"/>
        <v>840.09162703198115</v>
      </c>
      <c r="AV7" s="14">
        <f t="shared" si="10"/>
        <v>787.41408808396545</v>
      </c>
      <c r="AW7" s="14">
        <f t="shared" si="11"/>
        <v>874.37916286668428</v>
      </c>
      <c r="AX7" s="14">
        <f t="shared" si="12"/>
        <v>877.72680447803236</v>
      </c>
      <c r="AY7" s="14">
        <f t="shared" si="13"/>
        <v>907.35302998875</v>
      </c>
      <c r="AZ7" s="14">
        <f t="shared" si="14"/>
        <v>881.58482944437151</v>
      </c>
      <c r="BA7" s="14">
        <f t="shared" si="15"/>
        <v>853.30084291273329</v>
      </c>
      <c r="BB7" s="14">
        <f t="shared" si="16"/>
        <v>872.1144022873101</v>
      </c>
      <c r="BC7" s="14">
        <f t="shared" si="17"/>
        <v>975.24094703417938</v>
      </c>
      <c r="BD7" s="14">
        <f t="shared" si="18"/>
        <v>0</v>
      </c>
      <c r="BE7" s="14">
        <f t="shared" si="19"/>
        <v>1852.329960022651</v>
      </c>
      <c r="BF7" s="14">
        <f t="shared" si="20"/>
        <v>1834.6661672875571</v>
      </c>
      <c r="BG7" s="14">
        <f t="shared" si="21"/>
        <v>1896.2603777706702</v>
      </c>
      <c r="BH7" s="14">
        <f t="shared" si="22"/>
        <v>1873.4273303722841</v>
      </c>
      <c r="BI7" s="14">
        <f t="shared" si="23"/>
        <v>1837.7030591969349</v>
      </c>
      <c r="BJ7" s="14">
        <f t="shared" si="24"/>
        <v>1833.980521621384</v>
      </c>
      <c r="BK7" s="14">
        <f t="shared" si="25"/>
        <v>1899.0039053531277</v>
      </c>
      <c r="BL7" s="14">
        <f t="shared" si="26"/>
        <v>1870.6609808012672</v>
      </c>
      <c r="BM7" s="14">
        <f t="shared" si="27"/>
        <v>1842.9147953717472</v>
      </c>
      <c r="BN7" s="14">
        <f t="shared" si="28"/>
        <v>1843.8084116102034</v>
      </c>
      <c r="BO7" s="14">
        <f t="shared" si="29"/>
        <v>1973.6750130769892</v>
      </c>
      <c r="BP7" s="14">
        <f t="shared" si="30"/>
        <v>0</v>
      </c>
      <c r="BQ7" s="14">
        <f t="shared" si="31"/>
        <v>2674.3151983925836</v>
      </c>
      <c r="BR7" s="14">
        <f t="shared" si="32"/>
        <v>2640.6583879323853</v>
      </c>
      <c r="BS7" s="14">
        <f t="shared" si="33"/>
        <v>2736.3520048026517</v>
      </c>
      <c r="BT7" s="14">
        <f t="shared" si="34"/>
        <v>2660.8414184562489</v>
      </c>
      <c r="BU7" s="14">
        <f t="shared" si="35"/>
        <v>2712.0822220636205</v>
      </c>
      <c r="BV7" s="14">
        <f t="shared" si="36"/>
        <v>2711.7073260994171</v>
      </c>
      <c r="BW7" s="14">
        <f t="shared" si="37"/>
        <v>2806.3569353418789</v>
      </c>
      <c r="BX7" s="14">
        <f t="shared" si="38"/>
        <v>2752.2458102456394</v>
      </c>
      <c r="BY7" s="14">
        <f t="shared" si="39"/>
        <v>2696.215638284481</v>
      </c>
      <c r="BZ7" s="14">
        <f t="shared" si="40"/>
        <v>2715.922813897515</v>
      </c>
      <c r="CA7" s="14">
        <f t="shared" si="41"/>
        <v>2948.9159601111696</v>
      </c>
      <c r="CB7" s="14">
        <f t="shared" si="42"/>
        <v>0</v>
      </c>
    </row>
    <row r="8" spans="1:80" x14ac:dyDescent="0.3">
      <c r="D8" t="s">
        <v>163</v>
      </c>
      <c r="E8" t="s">
        <v>164</v>
      </c>
      <c r="F8" s="14">
        <f t="shared" si="5"/>
        <v>61035.40891945031</v>
      </c>
      <c r="G8" s="14">
        <f t="shared" si="5"/>
        <v>62438.107186290639</v>
      </c>
      <c r="H8" s="14">
        <f t="shared" si="5"/>
        <v>64756.819693037061</v>
      </c>
      <c r="I8" s="14">
        <f t="shared" si="5"/>
        <v>62852.228051256345</v>
      </c>
      <c r="J8" s="14">
        <f t="shared" si="5"/>
        <v>63600.560797153972</v>
      </c>
      <c r="K8" s="14">
        <f t="shared" si="5"/>
        <v>63655.380427877382</v>
      </c>
      <c r="L8" s="14">
        <f t="shared" si="5"/>
        <v>64027.120468492692</v>
      </c>
      <c r="M8" s="14">
        <f t="shared" si="5"/>
        <v>62248.262314896412</v>
      </c>
      <c r="N8" s="14">
        <f t="shared" si="5"/>
        <v>68138.638682938923</v>
      </c>
      <c r="O8" s="14">
        <f t="shared" si="5"/>
        <v>70173.672681106691</v>
      </c>
      <c r="P8" s="14">
        <f t="shared" si="5"/>
        <v>75144.181295466202</v>
      </c>
      <c r="Q8" s="14">
        <f t="shared" si="5"/>
        <v>0</v>
      </c>
      <c r="R8" s="14">
        <f t="shared" si="5"/>
        <v>134538.76162461497</v>
      </c>
      <c r="S8" s="14">
        <f t="shared" si="5"/>
        <v>133382.09626546022</v>
      </c>
      <c r="T8" s="14">
        <f t="shared" si="5"/>
        <v>139200.85473870541</v>
      </c>
      <c r="U8" s="14">
        <f t="shared" si="5"/>
        <v>138669.26033323305</v>
      </c>
      <c r="V8" s="14">
        <f t="shared" si="5"/>
        <v>141825.91047872906</v>
      </c>
      <c r="W8" s="14">
        <f t="shared" si="5"/>
        <v>141682.09711877652</v>
      </c>
      <c r="X8" s="14">
        <f t="shared" si="5"/>
        <v>144390.43145413566</v>
      </c>
      <c r="Y8" s="14">
        <f t="shared" si="5"/>
        <v>141275.26199684927</v>
      </c>
      <c r="Z8" s="14">
        <f t="shared" si="5"/>
        <v>135257.93491199162</v>
      </c>
      <c r="AA8" s="14">
        <f t="shared" si="5"/>
        <v>134582.91318795888</v>
      </c>
      <c r="AB8" s="14">
        <f t="shared" si="5"/>
        <v>141793.88014130935</v>
      </c>
      <c r="AC8" s="14">
        <f t="shared" si="5"/>
        <v>0</v>
      </c>
      <c r="AD8" s="14">
        <f t="shared" si="6"/>
        <v>195574.17054406527</v>
      </c>
      <c r="AE8" s="14">
        <f t="shared" si="6"/>
        <v>195820.20345175086</v>
      </c>
      <c r="AF8" s="14">
        <f t="shared" si="6"/>
        <v>203957.67443174246</v>
      </c>
      <c r="AG8" s="14">
        <f t="shared" si="6"/>
        <v>201521.48838448938</v>
      </c>
      <c r="AH8" s="14">
        <f t="shared" si="6"/>
        <v>205426.471275883</v>
      </c>
      <c r="AI8" s="14">
        <f t="shared" si="6"/>
        <v>205337.47754665386</v>
      </c>
      <c r="AJ8" s="14">
        <f t="shared" si="6"/>
        <v>208417.55192262834</v>
      </c>
      <c r="AK8" s="14">
        <f t="shared" si="6"/>
        <v>203523.52431174574</v>
      </c>
      <c r="AL8" s="14">
        <f t="shared" si="6"/>
        <v>203396.57359493049</v>
      </c>
      <c r="AM8" s="14">
        <f t="shared" si="6"/>
        <v>204756.5858690656</v>
      </c>
      <c r="AN8" s="14">
        <f t="shared" si="6"/>
        <v>216938.06143677558</v>
      </c>
      <c r="AO8" s="14">
        <f t="shared" si="6"/>
        <v>0</v>
      </c>
      <c r="AP8" s="14">
        <f t="shared" si="6"/>
        <v>8825001</v>
      </c>
      <c r="AQ8" s="14">
        <f t="shared" si="6"/>
        <v>8965587.629999999</v>
      </c>
      <c r="AR8" s="14">
        <f t="shared" si="6"/>
        <v>9056770.8380000032</v>
      </c>
      <c r="AS8" s="14">
        <f t="shared" si="7"/>
        <v>691.61928615589181</v>
      </c>
      <c r="AT8" s="14">
        <f t="shared" si="8"/>
        <v>707.51388227934069</v>
      </c>
      <c r="AU8" s="14">
        <f t="shared" si="9"/>
        <v>733.78824198475513</v>
      </c>
      <c r="AV8" s="14">
        <f t="shared" si="10"/>
        <v>701.03857822932628</v>
      </c>
      <c r="AW8" s="14">
        <f t="shared" si="11"/>
        <v>709.38530101851211</v>
      </c>
      <c r="AX8" s="14">
        <f t="shared" si="12"/>
        <v>709.99674594533394</v>
      </c>
      <c r="AY8" s="14">
        <f t="shared" si="13"/>
        <v>714.1430446148313</v>
      </c>
      <c r="AZ8" s="14">
        <f t="shared" si="14"/>
        <v>687.31188442703967</v>
      </c>
      <c r="BA8" s="14">
        <f t="shared" si="15"/>
        <v>760.00192619765767</v>
      </c>
      <c r="BB8" s="14">
        <f t="shared" si="16"/>
        <v>782.70020412601446</v>
      </c>
      <c r="BC8" s="14">
        <f t="shared" si="17"/>
        <v>838.14005725652828</v>
      </c>
      <c r="BD8" s="14">
        <f t="shared" si="18"/>
        <v>0</v>
      </c>
      <c r="BE8" s="14">
        <f t="shared" si="19"/>
        <v>1524.5183725714587</v>
      </c>
      <c r="BF8" s="14">
        <f t="shared" si="20"/>
        <v>1511.4116844344858</v>
      </c>
      <c r="BG8" s="14">
        <f t="shared" si="21"/>
        <v>1577.3466171698499</v>
      </c>
      <c r="BH8" s="14">
        <f t="shared" si="22"/>
        <v>1546.6834529532457</v>
      </c>
      <c r="BI8" s="14">
        <f t="shared" si="23"/>
        <v>1581.8919666142292</v>
      </c>
      <c r="BJ8" s="14">
        <f t="shared" si="24"/>
        <v>1580.2879071159837</v>
      </c>
      <c r="BK8" s="14">
        <f t="shared" si="25"/>
        <v>1610.4960144607462</v>
      </c>
      <c r="BL8" s="14">
        <f t="shared" si="26"/>
        <v>1559.8855764804459</v>
      </c>
      <c r="BM8" s="14">
        <f t="shared" si="27"/>
        <v>1508.6343527489635</v>
      </c>
      <c r="BN8" s="14">
        <f t="shared" si="28"/>
        <v>1501.1053233992975</v>
      </c>
      <c r="BO8" s="14">
        <f t="shared" si="29"/>
        <v>1581.5347079632454</v>
      </c>
      <c r="BP8" s="14">
        <f t="shared" si="30"/>
        <v>0</v>
      </c>
      <c r="BQ8" s="14">
        <f t="shared" si="31"/>
        <v>2216.1376587273503</v>
      </c>
      <c r="BR8" s="14">
        <f t="shared" si="32"/>
        <v>2218.9255667138268</v>
      </c>
      <c r="BS8" s="14">
        <f t="shared" si="33"/>
        <v>2311.1348591546048</v>
      </c>
      <c r="BT8" s="14">
        <f t="shared" si="34"/>
        <v>2247.7220311825718</v>
      </c>
      <c r="BU8" s="14">
        <f t="shared" si="35"/>
        <v>2291.2772676327409</v>
      </c>
      <c r="BV8" s="14">
        <f t="shared" si="36"/>
        <v>2290.2846530613174</v>
      </c>
      <c r="BW8" s="14">
        <f t="shared" si="37"/>
        <v>2324.6390590755773</v>
      </c>
      <c r="BX8" s="14">
        <f t="shared" si="38"/>
        <v>2247.1974609074864</v>
      </c>
      <c r="BY8" s="14">
        <f t="shared" si="39"/>
        <v>2268.6362789466207</v>
      </c>
      <c r="BZ8" s="14">
        <f t="shared" si="40"/>
        <v>2283.8055275253123</v>
      </c>
      <c r="CA8" s="14">
        <f t="shared" si="41"/>
        <v>2419.6747652197741</v>
      </c>
      <c r="CB8" s="14">
        <f t="shared" si="42"/>
        <v>0</v>
      </c>
    </row>
    <row r="9" spans="1:80" x14ac:dyDescent="0.3">
      <c r="D9" t="s">
        <v>172</v>
      </c>
      <c r="E9" t="s">
        <v>173</v>
      </c>
      <c r="F9" s="14">
        <f t="shared" si="5"/>
        <v>45347.606974798415</v>
      </c>
      <c r="G9" s="14">
        <f t="shared" si="5"/>
        <v>46240.677399714179</v>
      </c>
      <c r="H9" s="14">
        <f t="shared" si="5"/>
        <v>49147.033400138069</v>
      </c>
      <c r="I9" s="14">
        <f t="shared" si="5"/>
        <v>47212.507798850609</v>
      </c>
      <c r="J9" s="14">
        <f t="shared" si="5"/>
        <v>45658.213838975222</v>
      </c>
      <c r="K9" s="14">
        <f t="shared" si="5"/>
        <v>46323.65539698994</v>
      </c>
      <c r="L9" s="14">
        <f t="shared" si="5"/>
        <v>48160.532462654228</v>
      </c>
      <c r="M9" s="14">
        <f t="shared" si="5"/>
        <v>46244.895235512078</v>
      </c>
      <c r="N9" s="14">
        <f t="shared" si="5"/>
        <v>49596.534148217739</v>
      </c>
      <c r="O9" s="14">
        <f t="shared" si="5"/>
        <v>50396.949617953593</v>
      </c>
      <c r="P9" s="14">
        <f t="shared" si="5"/>
        <v>54544.796210532018</v>
      </c>
      <c r="Q9" s="14">
        <f t="shared" si="5"/>
        <v>0</v>
      </c>
      <c r="R9" s="14">
        <f t="shared" si="5"/>
        <v>102129.71221142737</v>
      </c>
      <c r="S9" s="14">
        <f t="shared" si="5"/>
        <v>100775.06060086931</v>
      </c>
      <c r="T9" s="14">
        <f t="shared" si="5"/>
        <v>107348.13819252588</v>
      </c>
      <c r="U9" s="14">
        <f t="shared" si="5"/>
        <v>109591.88641392453</v>
      </c>
      <c r="V9" s="14">
        <f t="shared" si="5"/>
        <v>104533.5149568748</v>
      </c>
      <c r="W9" s="14">
        <f t="shared" si="5"/>
        <v>104892.10084207961</v>
      </c>
      <c r="X9" s="14">
        <f t="shared" si="5"/>
        <v>109466.61043176745</v>
      </c>
      <c r="Y9" s="14">
        <f t="shared" si="5"/>
        <v>107831.84347210848</v>
      </c>
      <c r="Z9" s="14">
        <f t="shared" si="5"/>
        <v>106598.18302526738</v>
      </c>
      <c r="AA9" s="14">
        <f t="shared" si="5"/>
        <v>104821.90666709148</v>
      </c>
      <c r="AB9" s="14">
        <f t="shared" si="5"/>
        <v>112131.94181975379</v>
      </c>
      <c r="AC9" s="14">
        <f t="shared" si="5"/>
        <v>0</v>
      </c>
      <c r="AD9" s="14">
        <f t="shared" si="6"/>
        <v>147477.3191862258</v>
      </c>
      <c r="AE9" s="14">
        <f t="shared" si="6"/>
        <v>147015.73800058351</v>
      </c>
      <c r="AF9" s="14">
        <f t="shared" si="6"/>
        <v>156495.17159266394</v>
      </c>
      <c r="AG9" s="14">
        <f t="shared" si="6"/>
        <v>156804.39421277511</v>
      </c>
      <c r="AH9" s="14">
        <f t="shared" si="6"/>
        <v>150191.72879585001</v>
      </c>
      <c r="AI9" s="14">
        <f t="shared" si="6"/>
        <v>151215.75623906957</v>
      </c>
      <c r="AJ9" s="14">
        <f t="shared" si="6"/>
        <v>157627.14289442162</v>
      </c>
      <c r="AK9" s="14">
        <f t="shared" si="6"/>
        <v>154076.73870762056</v>
      </c>
      <c r="AL9" s="14">
        <f t="shared" si="6"/>
        <v>156194.71717348511</v>
      </c>
      <c r="AM9" s="14">
        <f t="shared" si="6"/>
        <v>155218.85628504507</v>
      </c>
      <c r="AN9" s="14">
        <f t="shared" si="6"/>
        <v>166676.73803028578</v>
      </c>
      <c r="AO9" s="14">
        <f t="shared" si="6"/>
        <v>0</v>
      </c>
      <c r="AP9" s="14">
        <f t="shared" si="6"/>
        <v>5559316</v>
      </c>
      <c r="AQ9" s="14">
        <f t="shared" si="6"/>
        <v>5592431.6379999984</v>
      </c>
      <c r="AR9" s="14">
        <f t="shared" si="6"/>
        <v>5631863.8370000003</v>
      </c>
      <c r="AS9" s="14">
        <f t="shared" si="7"/>
        <v>815.70479128724503</v>
      </c>
      <c r="AT9" s="14">
        <f t="shared" si="8"/>
        <v>831.76918526873044</v>
      </c>
      <c r="AU9" s="14">
        <f t="shared" si="9"/>
        <v>884.04820665236639</v>
      </c>
      <c r="AV9" s="14">
        <f t="shared" si="10"/>
        <v>844.22145597715428</v>
      </c>
      <c r="AW9" s="14">
        <f t="shared" si="11"/>
        <v>816.42864489808608</v>
      </c>
      <c r="AX9" s="14">
        <f t="shared" si="12"/>
        <v>828.3276112348957</v>
      </c>
      <c r="AY9" s="14">
        <f t="shared" si="13"/>
        <v>861.17337823869605</v>
      </c>
      <c r="AZ9" s="14">
        <f t="shared" si="14"/>
        <v>821.12949769300462</v>
      </c>
      <c r="BA9" s="14">
        <f t="shared" si="15"/>
        <v>886.85096856999348</v>
      </c>
      <c r="BB9" s="14">
        <f t="shared" si="16"/>
        <v>901.16344517314258</v>
      </c>
      <c r="BC9" s="14">
        <f t="shared" si="17"/>
        <v>975.33237312917208</v>
      </c>
      <c r="BD9" s="14">
        <f t="shared" si="18"/>
        <v>0</v>
      </c>
      <c r="BE9" s="14">
        <f t="shared" si="19"/>
        <v>1837.0913294266302</v>
      </c>
      <c r="BF9" s="14">
        <f t="shared" si="20"/>
        <v>1812.7240941308125</v>
      </c>
      <c r="BG9" s="14">
        <f t="shared" si="21"/>
        <v>1930.959459626434</v>
      </c>
      <c r="BH9" s="14">
        <f t="shared" si="22"/>
        <v>1959.646420516952</v>
      </c>
      <c r="BI9" s="14">
        <f t="shared" si="23"/>
        <v>1869.1961158108811</v>
      </c>
      <c r="BJ9" s="14">
        <f t="shared" si="24"/>
        <v>1875.6081009439361</v>
      </c>
      <c r="BK9" s="14">
        <f t="shared" si="25"/>
        <v>1957.4063219289635</v>
      </c>
      <c r="BL9" s="14">
        <f t="shared" si="26"/>
        <v>1914.6741930030166</v>
      </c>
      <c r="BM9" s="14">
        <f t="shared" si="27"/>
        <v>1906.1150841959993</v>
      </c>
      <c r="BN9" s="14">
        <f t="shared" si="28"/>
        <v>1874.3529371881348</v>
      </c>
      <c r="BO9" s="14">
        <f t="shared" si="29"/>
        <v>2005.0659369321347</v>
      </c>
      <c r="BP9" s="14">
        <f t="shared" si="30"/>
        <v>0</v>
      </c>
      <c r="BQ9" s="14">
        <f t="shared" si="31"/>
        <v>2652.7961207138756</v>
      </c>
      <c r="BR9" s="14">
        <f t="shared" si="32"/>
        <v>2644.4932793995431</v>
      </c>
      <c r="BS9" s="14">
        <f t="shared" si="33"/>
        <v>2815.0076662788001</v>
      </c>
      <c r="BT9" s="14">
        <f t="shared" si="34"/>
        <v>2803.867876494106</v>
      </c>
      <c r="BU9" s="14">
        <f t="shared" si="35"/>
        <v>2685.6247607089667</v>
      </c>
      <c r="BV9" s="14">
        <f t="shared" si="36"/>
        <v>2703.9357121788321</v>
      </c>
      <c r="BW9" s="14">
        <f t="shared" si="37"/>
        <v>2818.5797001676583</v>
      </c>
      <c r="BX9" s="14">
        <f t="shared" si="38"/>
        <v>2735.8036906960215</v>
      </c>
      <c r="BY9" s="14">
        <f t="shared" si="39"/>
        <v>2792.966052765993</v>
      </c>
      <c r="BZ9" s="14">
        <f t="shared" si="40"/>
        <v>2775.516382361277</v>
      </c>
      <c r="CA9" s="14">
        <f t="shared" si="41"/>
        <v>2980.3983100613063</v>
      </c>
      <c r="CB9" s="14">
        <f t="shared" si="42"/>
        <v>0</v>
      </c>
    </row>
    <row r="10" spans="1:80" x14ac:dyDescent="0.3">
      <c r="D10" t="s">
        <v>181</v>
      </c>
      <c r="E10" t="s">
        <v>182</v>
      </c>
      <c r="F10" s="14">
        <f t="shared" si="5"/>
        <v>71796.316826027425</v>
      </c>
      <c r="G10" s="14">
        <f t="shared" si="5"/>
        <v>72674.675442496518</v>
      </c>
      <c r="H10" s="14">
        <f t="shared" si="5"/>
        <v>75868.691998198716</v>
      </c>
      <c r="I10" s="14">
        <f t="shared" si="5"/>
        <v>74592.889089766162</v>
      </c>
      <c r="J10" s="14">
        <f t="shared" si="5"/>
        <v>74596.075310534579</v>
      </c>
      <c r="K10" s="14">
        <f t="shared" si="5"/>
        <v>74513.774757991574</v>
      </c>
      <c r="L10" s="14">
        <f t="shared" si="5"/>
        <v>76882.229427418715</v>
      </c>
      <c r="M10" s="14">
        <f t="shared" si="5"/>
        <v>74807.678777544439</v>
      </c>
      <c r="N10" s="14">
        <f t="shared" si="5"/>
        <v>80180.12002581601</v>
      </c>
      <c r="O10" s="14">
        <f t="shared" si="5"/>
        <v>79435.025590329664</v>
      </c>
      <c r="P10" s="14">
        <f t="shared" si="5"/>
        <v>84488.154728912967</v>
      </c>
      <c r="Q10" s="14">
        <f t="shared" si="5"/>
        <v>0</v>
      </c>
      <c r="R10" s="14">
        <f t="shared" si="5"/>
        <v>147537.77481926032</v>
      </c>
      <c r="S10" s="14">
        <f t="shared" si="5"/>
        <v>144110.94214748094</v>
      </c>
      <c r="T10" s="14">
        <f t="shared" si="5"/>
        <v>149473.09881795617</v>
      </c>
      <c r="U10" s="14">
        <f t="shared" si="5"/>
        <v>150044.95307660085</v>
      </c>
      <c r="V10" s="14">
        <f t="shared" si="5"/>
        <v>146241.91221572494</v>
      </c>
      <c r="W10" s="14">
        <f t="shared" si="5"/>
        <v>146021.67598764892</v>
      </c>
      <c r="X10" s="14">
        <f t="shared" si="5"/>
        <v>150344.01237008875</v>
      </c>
      <c r="Y10" s="14">
        <f t="shared" si="5"/>
        <v>147851.88293447508</v>
      </c>
      <c r="Z10" s="14">
        <f t="shared" si="5"/>
        <v>147701.22255763342</v>
      </c>
      <c r="AA10" s="14">
        <f t="shared" si="5"/>
        <v>146082.8240604634</v>
      </c>
      <c r="AB10" s="14">
        <f t="shared" si="5"/>
        <v>153644.97219111561</v>
      </c>
      <c r="AC10" s="14">
        <f t="shared" ref="AC10:AR10" si="43">SUMIFS(AC$34:AC$183,$A$34:$A$183,$D10)</f>
        <v>0</v>
      </c>
      <c r="AD10" s="14">
        <f t="shared" si="43"/>
        <v>219334.09164528779</v>
      </c>
      <c r="AE10" s="14">
        <f t="shared" si="43"/>
        <v>216785.61758997742</v>
      </c>
      <c r="AF10" s="14">
        <f t="shared" si="43"/>
        <v>225341.79081615488</v>
      </c>
      <c r="AG10" s="14">
        <f t="shared" si="43"/>
        <v>224637.84216636699</v>
      </c>
      <c r="AH10" s="14">
        <f t="shared" si="43"/>
        <v>220837.98752625956</v>
      </c>
      <c r="AI10" s="14">
        <f t="shared" si="43"/>
        <v>220535.45074564053</v>
      </c>
      <c r="AJ10" s="14">
        <f t="shared" si="43"/>
        <v>227226.24179750748</v>
      </c>
      <c r="AK10" s="14">
        <f t="shared" si="43"/>
        <v>222659.56171201952</v>
      </c>
      <c r="AL10" s="14">
        <f t="shared" si="43"/>
        <v>227881.34258344944</v>
      </c>
      <c r="AM10" s="14">
        <f t="shared" si="43"/>
        <v>225517.8496507931</v>
      </c>
      <c r="AN10" s="14">
        <f t="shared" si="43"/>
        <v>238133.12692002862</v>
      </c>
      <c r="AO10" s="14">
        <f t="shared" si="43"/>
        <v>0</v>
      </c>
      <c r="AP10" s="14">
        <f t="shared" si="43"/>
        <v>8813304</v>
      </c>
      <c r="AQ10" s="14">
        <f t="shared" si="43"/>
        <v>8880726.699000001</v>
      </c>
      <c r="AR10" s="14">
        <f t="shared" si="43"/>
        <v>8939508.9189999998</v>
      </c>
      <c r="AS10" s="14">
        <f t="shared" si="7"/>
        <v>814.63565566361297</v>
      </c>
      <c r="AT10" s="14">
        <f t="shared" si="8"/>
        <v>824.60193637365182</v>
      </c>
      <c r="AU10" s="14">
        <f t="shared" si="9"/>
        <v>860.8427894714481</v>
      </c>
      <c r="AV10" s="14">
        <f t="shared" si="10"/>
        <v>839.94127528060915</v>
      </c>
      <c r="AW10" s="14">
        <f t="shared" si="11"/>
        <v>839.97715320903126</v>
      </c>
      <c r="AX10" s="14">
        <f t="shared" si="12"/>
        <v>839.05042102446498</v>
      </c>
      <c r="AY10" s="14">
        <f t="shared" si="13"/>
        <v>865.72002532265628</v>
      </c>
      <c r="AZ10" s="14">
        <f t="shared" si="14"/>
        <v>836.82089760600252</v>
      </c>
      <c r="BA10" s="14">
        <f t="shared" si="15"/>
        <v>902.8553939718081</v>
      </c>
      <c r="BB10" s="14">
        <f t="shared" si="16"/>
        <v>894.46537747045295</v>
      </c>
      <c r="BC10" s="14">
        <f t="shared" si="17"/>
        <v>951.365328452531</v>
      </c>
      <c r="BD10" s="14">
        <f t="shared" si="18"/>
        <v>0</v>
      </c>
      <c r="BE10" s="14">
        <f t="shared" si="19"/>
        <v>1674.0347867185826</v>
      </c>
      <c r="BF10" s="14">
        <f t="shared" si="20"/>
        <v>1635.1522896235163</v>
      </c>
      <c r="BG10" s="14">
        <f t="shared" si="21"/>
        <v>1695.9939066887534</v>
      </c>
      <c r="BH10" s="14">
        <f t="shared" si="22"/>
        <v>1689.5571518206546</v>
      </c>
      <c r="BI10" s="14">
        <f t="shared" si="23"/>
        <v>1646.7336195830942</v>
      </c>
      <c r="BJ10" s="14">
        <f t="shared" si="24"/>
        <v>1644.2536848261691</v>
      </c>
      <c r="BK10" s="14">
        <f t="shared" si="25"/>
        <v>1692.9246610755174</v>
      </c>
      <c r="BL10" s="14">
        <f t="shared" si="26"/>
        <v>1653.9150447093489</v>
      </c>
      <c r="BM10" s="14">
        <f t="shared" si="27"/>
        <v>1663.1659498570657</v>
      </c>
      <c r="BN10" s="14">
        <f t="shared" si="28"/>
        <v>1644.9422329020983</v>
      </c>
      <c r="BO10" s="14">
        <f t="shared" si="29"/>
        <v>1730.0945902142955</v>
      </c>
      <c r="BP10" s="14">
        <f t="shared" si="30"/>
        <v>0</v>
      </c>
      <c r="BQ10" s="14">
        <f t="shared" si="31"/>
        <v>2488.6704423821961</v>
      </c>
      <c r="BR10" s="14">
        <f t="shared" si="32"/>
        <v>2459.7542259971674</v>
      </c>
      <c r="BS10" s="14">
        <f t="shared" si="33"/>
        <v>2556.8366961602014</v>
      </c>
      <c r="BT10" s="14">
        <f t="shared" si="34"/>
        <v>2529.4984271012636</v>
      </c>
      <c r="BU10" s="14">
        <f t="shared" si="35"/>
        <v>2486.7107727921257</v>
      </c>
      <c r="BV10" s="14">
        <f t="shared" si="36"/>
        <v>2483.3041058506342</v>
      </c>
      <c r="BW10" s="14">
        <f t="shared" si="37"/>
        <v>2558.6446863981737</v>
      </c>
      <c r="BX10" s="14">
        <f t="shared" si="38"/>
        <v>2490.7359423153512</v>
      </c>
      <c r="BY10" s="14">
        <f t="shared" si="39"/>
        <v>2566.0213438288743</v>
      </c>
      <c r="BZ10" s="14">
        <f t="shared" si="40"/>
        <v>2539.4076103725515</v>
      </c>
      <c r="CA10" s="14">
        <f t="shared" si="41"/>
        <v>2681.459918666827</v>
      </c>
      <c r="CB10" s="14">
        <f t="shared" si="42"/>
        <v>0</v>
      </c>
    </row>
    <row r="11" spans="1:80" x14ac:dyDescent="0.3">
      <c r="D11" t="s">
        <v>143</v>
      </c>
      <c r="E11" t="s">
        <v>1012</v>
      </c>
      <c r="F11" s="14">
        <f t="shared" ref="F11:AG15" si="44">SUMIFS(F$34:F$183,$B$34:$B$183,$D11)</f>
        <v>26354.14141512712</v>
      </c>
      <c r="G11" s="14">
        <f t="shared" si="44"/>
        <v>26698.202503782686</v>
      </c>
      <c r="H11" s="14">
        <f t="shared" si="44"/>
        <v>28272.664584138111</v>
      </c>
      <c r="I11" s="14">
        <f t="shared" si="44"/>
        <v>27903.733581655681</v>
      </c>
      <c r="J11" s="14">
        <f t="shared" si="44"/>
        <v>28303.989140880334</v>
      </c>
      <c r="K11" s="14">
        <f t="shared" si="44"/>
        <v>28572.149679348979</v>
      </c>
      <c r="L11" s="14">
        <f t="shared" si="44"/>
        <v>28973.94472864331</v>
      </c>
      <c r="M11" s="14">
        <f t="shared" si="44"/>
        <v>28274.744811400451</v>
      </c>
      <c r="N11" s="14">
        <f t="shared" si="44"/>
        <v>28992.315035474858</v>
      </c>
      <c r="O11" s="14">
        <f t="shared" si="44"/>
        <v>28956.724178677319</v>
      </c>
      <c r="P11" s="14">
        <f t="shared" si="44"/>
        <v>30782.282620721886</v>
      </c>
      <c r="Q11" s="14">
        <f t="shared" si="44"/>
        <v>0</v>
      </c>
      <c r="R11" s="14">
        <f t="shared" si="44"/>
        <v>54015.492717677604</v>
      </c>
      <c r="S11" s="14">
        <f t="shared" si="44"/>
        <v>53850.743152304472</v>
      </c>
      <c r="T11" s="14">
        <f t="shared" si="44"/>
        <v>57030.058638274422</v>
      </c>
      <c r="U11" s="14">
        <f t="shared" si="44"/>
        <v>56841.688699624763</v>
      </c>
      <c r="V11" s="14">
        <f t="shared" si="44"/>
        <v>55860.713805918349</v>
      </c>
      <c r="W11" s="14">
        <f t="shared" si="44"/>
        <v>55379.34320879903</v>
      </c>
      <c r="X11" s="14">
        <f t="shared" si="44"/>
        <v>56993.22567839588</v>
      </c>
      <c r="Y11" s="14">
        <f t="shared" si="44"/>
        <v>56759.514893565065</v>
      </c>
      <c r="Z11" s="14">
        <f t="shared" si="44"/>
        <v>55129.580356974388</v>
      </c>
      <c r="AA11" s="14">
        <f t="shared" si="44"/>
        <v>54672.961380696819</v>
      </c>
      <c r="AB11" s="14">
        <f t="shared" si="44"/>
        <v>57611.089233743121</v>
      </c>
      <c r="AC11" s="14">
        <f t="shared" si="44"/>
        <v>0</v>
      </c>
      <c r="AD11" s="14">
        <f t="shared" si="44"/>
        <v>80369.634132804713</v>
      </c>
      <c r="AE11" s="14">
        <f t="shared" si="44"/>
        <v>80548.945656087162</v>
      </c>
      <c r="AF11" s="14">
        <f t="shared" si="44"/>
        <v>85302.723222412518</v>
      </c>
      <c r="AG11" s="14">
        <f t="shared" si="44"/>
        <v>84745.422281280451</v>
      </c>
      <c r="AH11" s="14">
        <f t="shared" ref="AD11:AR18" si="45">SUMIFS(AH$34:AH$183,$B$34:$B$183,$D11)</f>
        <v>84164.702946798672</v>
      </c>
      <c r="AI11" s="14">
        <f t="shared" si="45"/>
        <v>83951.492888148015</v>
      </c>
      <c r="AJ11" s="14">
        <f t="shared" si="45"/>
        <v>85967.170407039201</v>
      </c>
      <c r="AK11" s="14">
        <f t="shared" si="45"/>
        <v>85034.259704965516</v>
      </c>
      <c r="AL11" s="14">
        <f t="shared" si="45"/>
        <v>84121.895392449238</v>
      </c>
      <c r="AM11" s="14">
        <f t="shared" si="45"/>
        <v>83629.685559374135</v>
      </c>
      <c r="AN11" s="14">
        <f t="shared" si="45"/>
        <v>88393.371854465033</v>
      </c>
      <c r="AO11" s="14">
        <f t="shared" si="45"/>
        <v>0</v>
      </c>
      <c r="AP11" s="14">
        <f t="shared" si="45"/>
        <v>2644727</v>
      </c>
      <c r="AQ11" s="14">
        <f t="shared" si="45"/>
        <v>2649233.966</v>
      </c>
      <c r="AR11" s="14">
        <f t="shared" si="45"/>
        <v>2655391.7540000002</v>
      </c>
      <c r="AS11" s="14">
        <f t="shared" si="7"/>
        <v>996.47870706984588</v>
      </c>
      <c r="AT11" s="14">
        <f t="shared" si="8"/>
        <v>1009.4880304765931</v>
      </c>
      <c r="AU11" s="14">
        <f t="shared" si="9"/>
        <v>1069.0201515747412</v>
      </c>
      <c r="AV11" s="14">
        <f t="shared" si="10"/>
        <v>1053.2755483196036</v>
      </c>
      <c r="AW11" s="14">
        <f t="shared" si="11"/>
        <v>1068.3838990489651</v>
      </c>
      <c r="AX11" s="14">
        <f t="shared" si="12"/>
        <v>1078.506090667757</v>
      </c>
      <c r="AY11" s="14">
        <f t="shared" si="13"/>
        <v>1093.6725521600574</v>
      </c>
      <c r="AZ11" s="14">
        <f t="shared" si="14"/>
        <v>1064.8050242985146</v>
      </c>
      <c r="BA11" s="14">
        <f t="shared" si="15"/>
        <v>1094.3659717321796</v>
      </c>
      <c r="BB11" s="14">
        <f t="shared" si="16"/>
        <v>1093.0225321849628</v>
      </c>
      <c r="BC11" s="14">
        <f t="shared" si="17"/>
        <v>1161.931449459677</v>
      </c>
      <c r="BD11" s="14">
        <f t="shared" si="18"/>
        <v>0</v>
      </c>
      <c r="BE11" s="14">
        <f t="shared" si="19"/>
        <v>2042.3844395915949</v>
      </c>
      <c r="BF11" s="14">
        <f t="shared" si="20"/>
        <v>2036.1550796095198</v>
      </c>
      <c r="BG11" s="14">
        <f t="shared" si="21"/>
        <v>2156.3684508183424</v>
      </c>
      <c r="BH11" s="14">
        <f t="shared" si="22"/>
        <v>2145.5896092653661</v>
      </c>
      <c r="BI11" s="14">
        <f t="shared" si="23"/>
        <v>2108.5609849046587</v>
      </c>
      <c r="BJ11" s="14">
        <f t="shared" si="24"/>
        <v>2090.3908042676453</v>
      </c>
      <c r="BK11" s="14">
        <f t="shared" si="25"/>
        <v>2151.3096393086134</v>
      </c>
      <c r="BL11" s="14">
        <f t="shared" si="26"/>
        <v>2137.5194378782066</v>
      </c>
      <c r="BM11" s="14">
        <f t="shared" si="27"/>
        <v>2080.9630657201978</v>
      </c>
      <c r="BN11" s="14">
        <f t="shared" si="28"/>
        <v>2063.7271785868693</v>
      </c>
      <c r="BO11" s="14">
        <f t="shared" si="29"/>
        <v>2174.6319869486047</v>
      </c>
      <c r="BP11" s="14">
        <f t="shared" si="30"/>
        <v>0</v>
      </c>
      <c r="BQ11" s="14">
        <f t="shared" si="31"/>
        <v>3038.8631466614402</v>
      </c>
      <c r="BR11" s="14">
        <f t="shared" si="32"/>
        <v>3045.6431100861137</v>
      </c>
      <c r="BS11" s="14">
        <f t="shared" si="33"/>
        <v>3225.3886023930831</v>
      </c>
      <c r="BT11" s="14">
        <f t="shared" si="34"/>
        <v>3198.8651575849699</v>
      </c>
      <c r="BU11" s="14">
        <f t="shared" si="35"/>
        <v>3176.944883953623</v>
      </c>
      <c r="BV11" s="14">
        <f t="shared" si="36"/>
        <v>3168.8968949354025</v>
      </c>
      <c r="BW11" s="14">
        <f t="shared" si="37"/>
        <v>3244.9821914686713</v>
      </c>
      <c r="BX11" s="14">
        <f t="shared" si="38"/>
        <v>3202.3244621767212</v>
      </c>
      <c r="BY11" s="14">
        <f t="shared" si="39"/>
        <v>3175.3290374523772</v>
      </c>
      <c r="BZ11" s="14">
        <f t="shared" si="40"/>
        <v>3156.7497107718318</v>
      </c>
      <c r="CA11" s="14">
        <f t="shared" si="41"/>
        <v>3336.5634364082825</v>
      </c>
      <c r="CB11" s="14">
        <f t="shared" si="42"/>
        <v>0</v>
      </c>
    </row>
    <row r="12" spans="1:80" x14ac:dyDescent="0.3">
      <c r="D12" t="s">
        <v>158</v>
      </c>
      <c r="E12" t="s">
        <v>1013</v>
      </c>
      <c r="F12" s="14">
        <f t="shared" si="44"/>
        <v>73277.594563467603</v>
      </c>
      <c r="G12" s="14">
        <f t="shared" si="44"/>
        <v>75213.644491086961</v>
      </c>
      <c r="H12" s="14">
        <f t="shared" si="44"/>
        <v>84174.518683578179</v>
      </c>
      <c r="I12" s="14">
        <f t="shared" si="44"/>
        <v>78993.29174316932</v>
      </c>
      <c r="J12" s="14">
        <f t="shared" si="44"/>
        <v>79709.223301924241</v>
      </c>
      <c r="K12" s="14">
        <f t="shared" si="44"/>
        <v>78917.691340637815</v>
      </c>
      <c r="L12" s="14">
        <f t="shared" si="44"/>
        <v>82968.703979494618</v>
      </c>
      <c r="M12" s="14">
        <f t="shared" si="44"/>
        <v>81090.360145369239</v>
      </c>
      <c r="N12" s="14">
        <f t="shared" si="44"/>
        <v>84619.88649730719</v>
      </c>
      <c r="O12" s="14">
        <f t="shared" si="44"/>
        <v>85386.321350328377</v>
      </c>
      <c r="P12" s="14">
        <f t="shared" si="44"/>
        <v>90955.379361310057</v>
      </c>
      <c r="Q12" s="14">
        <f t="shared" si="44"/>
        <v>0</v>
      </c>
      <c r="R12" s="14">
        <f t="shared" si="44"/>
        <v>149540.66326585441</v>
      </c>
      <c r="S12" s="14">
        <f t="shared" si="44"/>
        <v>149179.61136287358</v>
      </c>
      <c r="T12" s="14">
        <f t="shared" si="44"/>
        <v>156721.32336804061</v>
      </c>
      <c r="U12" s="14">
        <f t="shared" si="44"/>
        <v>156204.75887628403</v>
      </c>
      <c r="V12" s="14">
        <f t="shared" si="44"/>
        <v>149554.82326002774</v>
      </c>
      <c r="W12" s="14">
        <f t="shared" si="44"/>
        <v>148705.9869923949</v>
      </c>
      <c r="X12" s="14">
        <f t="shared" si="44"/>
        <v>155416.41770994375</v>
      </c>
      <c r="Y12" s="14">
        <f t="shared" si="44"/>
        <v>151098.50274069444</v>
      </c>
      <c r="Z12" s="14">
        <f t="shared" si="44"/>
        <v>155210.82649930619</v>
      </c>
      <c r="AA12" s="14">
        <f t="shared" si="44"/>
        <v>151821.28963995902</v>
      </c>
      <c r="AB12" s="14">
        <f t="shared" si="44"/>
        <v>158412.93036028824</v>
      </c>
      <c r="AC12" s="14">
        <f t="shared" si="44"/>
        <v>0</v>
      </c>
      <c r="AD12" s="14">
        <f t="shared" si="45"/>
        <v>222818.25782932201</v>
      </c>
      <c r="AE12" s="14">
        <f t="shared" si="45"/>
        <v>224393.25585396049</v>
      </c>
      <c r="AF12" s="14">
        <f t="shared" si="45"/>
        <v>240895.84205161888</v>
      </c>
      <c r="AG12" s="14">
        <f t="shared" si="45"/>
        <v>235198.05061945342</v>
      </c>
      <c r="AH12" s="14">
        <f t="shared" si="45"/>
        <v>229264.04656195198</v>
      </c>
      <c r="AI12" s="14">
        <f t="shared" si="45"/>
        <v>227623.67833303273</v>
      </c>
      <c r="AJ12" s="14">
        <f t="shared" si="45"/>
        <v>238385.12168943835</v>
      </c>
      <c r="AK12" s="14">
        <f t="shared" si="45"/>
        <v>232188.8628860637</v>
      </c>
      <c r="AL12" s="14">
        <f t="shared" si="45"/>
        <v>239830.71299661335</v>
      </c>
      <c r="AM12" s="14">
        <f t="shared" si="45"/>
        <v>237207.61099028745</v>
      </c>
      <c r="AN12" s="14">
        <f t="shared" si="45"/>
        <v>249368.30972159837</v>
      </c>
      <c r="AO12" s="14">
        <f t="shared" si="45"/>
        <v>0</v>
      </c>
      <c r="AP12" s="14">
        <f t="shared" si="45"/>
        <v>7258627</v>
      </c>
      <c r="AQ12" s="14">
        <f t="shared" si="45"/>
        <v>7279003.2469999995</v>
      </c>
      <c r="AR12" s="14">
        <f t="shared" si="45"/>
        <v>7306949.3609999996</v>
      </c>
      <c r="AS12" s="14">
        <f t="shared" si="7"/>
        <v>1009.5241781051376</v>
      </c>
      <c r="AT12" s="14">
        <f t="shared" si="8"/>
        <v>1036.196576722939</v>
      </c>
      <c r="AU12" s="14">
        <f t="shared" si="9"/>
        <v>1159.6479428351695</v>
      </c>
      <c r="AV12" s="14">
        <f t="shared" si="10"/>
        <v>1085.2212736094873</v>
      </c>
      <c r="AW12" s="14">
        <f t="shared" si="11"/>
        <v>1095.0568449708544</v>
      </c>
      <c r="AX12" s="14">
        <f t="shared" si="12"/>
        <v>1084.1826643388749</v>
      </c>
      <c r="AY12" s="14">
        <f t="shared" si="13"/>
        <v>1139.8360622203281</v>
      </c>
      <c r="AZ12" s="14">
        <f t="shared" si="14"/>
        <v>1109.7703862323133</v>
      </c>
      <c r="BA12" s="14">
        <f t="shared" si="15"/>
        <v>1162.5202466035828</v>
      </c>
      <c r="BB12" s="14">
        <f t="shared" si="16"/>
        <v>1173.0496395302457</v>
      </c>
      <c r="BC12" s="14">
        <f t="shared" si="17"/>
        <v>1249.5581644203389</v>
      </c>
      <c r="BD12" s="14">
        <f t="shared" si="18"/>
        <v>0</v>
      </c>
      <c r="BE12" s="14">
        <f t="shared" si="19"/>
        <v>2060.1783679730947</v>
      </c>
      <c r="BF12" s="14">
        <f t="shared" si="20"/>
        <v>2055.2042605698512</v>
      </c>
      <c r="BG12" s="14">
        <f t="shared" si="21"/>
        <v>2159.104240623476</v>
      </c>
      <c r="BH12" s="14">
        <f t="shared" si="22"/>
        <v>2145.9635828664173</v>
      </c>
      <c r="BI12" s="14">
        <f t="shared" si="23"/>
        <v>2054.6058050141128</v>
      </c>
      <c r="BJ12" s="14">
        <f t="shared" si="24"/>
        <v>2042.9443695286609</v>
      </c>
      <c r="BK12" s="14">
        <f t="shared" si="25"/>
        <v>2135.133237837169</v>
      </c>
      <c r="BL12" s="14">
        <f t="shared" si="26"/>
        <v>2067.8739549936572</v>
      </c>
      <c r="BM12" s="14">
        <f t="shared" si="27"/>
        <v>2132.3087960329663</v>
      </c>
      <c r="BN12" s="14">
        <f t="shared" si="28"/>
        <v>2085.742848136952</v>
      </c>
      <c r="BO12" s="14">
        <f t="shared" si="29"/>
        <v>2176.2997622727707</v>
      </c>
      <c r="BP12" s="14">
        <f t="shared" si="30"/>
        <v>0</v>
      </c>
      <c r="BQ12" s="14">
        <f t="shared" si="31"/>
        <v>3069.7025460782324</v>
      </c>
      <c r="BR12" s="14">
        <f t="shared" si="32"/>
        <v>3091.4008372927897</v>
      </c>
      <c r="BS12" s="14">
        <f t="shared" si="33"/>
        <v>3318.7521834586469</v>
      </c>
      <c r="BT12" s="14">
        <f t="shared" si="34"/>
        <v>3231.1848564759057</v>
      </c>
      <c r="BU12" s="14">
        <f t="shared" si="35"/>
        <v>3149.6626499849667</v>
      </c>
      <c r="BV12" s="14">
        <f t="shared" si="36"/>
        <v>3127.1270338675363</v>
      </c>
      <c r="BW12" s="14">
        <f t="shared" si="37"/>
        <v>3274.9693000574966</v>
      </c>
      <c r="BX12" s="14">
        <f t="shared" si="38"/>
        <v>3177.6443412259705</v>
      </c>
      <c r="BY12" s="14">
        <f t="shared" si="39"/>
        <v>3294.8290426365484</v>
      </c>
      <c r="BZ12" s="14">
        <f t="shared" si="40"/>
        <v>3258.7924876671991</v>
      </c>
      <c r="CA12" s="14">
        <f t="shared" si="41"/>
        <v>3425.8579266931106</v>
      </c>
      <c r="CB12" s="14">
        <f t="shared" si="42"/>
        <v>0</v>
      </c>
    </row>
    <row r="13" spans="1:80" x14ac:dyDescent="0.3">
      <c r="D13" t="s">
        <v>167</v>
      </c>
      <c r="E13" t="s">
        <v>1014</v>
      </c>
      <c r="F13" s="14">
        <f t="shared" si="44"/>
        <v>42616.81936412424</v>
      </c>
      <c r="G13" s="14">
        <f t="shared" si="44"/>
        <v>42740.321282252502</v>
      </c>
      <c r="H13" s="14">
        <f t="shared" si="44"/>
        <v>44851.702441303438</v>
      </c>
      <c r="I13" s="14">
        <f t="shared" si="44"/>
        <v>43938.363420679249</v>
      </c>
      <c r="J13" s="14">
        <f t="shared" si="44"/>
        <v>47071.332640082794</v>
      </c>
      <c r="K13" s="14">
        <f t="shared" si="44"/>
        <v>46310.272273441347</v>
      </c>
      <c r="L13" s="14">
        <f t="shared" si="44"/>
        <v>47166.392216953391</v>
      </c>
      <c r="M13" s="14">
        <f t="shared" si="44"/>
        <v>48327.295245786583</v>
      </c>
      <c r="N13" s="14">
        <f t="shared" si="44"/>
        <v>53232.040160278659</v>
      </c>
      <c r="O13" s="14">
        <f t="shared" si="44"/>
        <v>45502.3452513499</v>
      </c>
      <c r="P13" s="14">
        <f t="shared" si="44"/>
        <v>46855.241018486959</v>
      </c>
      <c r="Q13" s="14">
        <f t="shared" si="44"/>
        <v>0</v>
      </c>
      <c r="R13" s="14">
        <f t="shared" si="44"/>
        <v>108845.89771212923</v>
      </c>
      <c r="S13" s="14">
        <f t="shared" si="44"/>
        <v>106259.7623733277</v>
      </c>
      <c r="T13" s="14">
        <f t="shared" si="44"/>
        <v>111357.64212037182</v>
      </c>
      <c r="U13" s="14">
        <f t="shared" si="44"/>
        <v>111351.45109332594</v>
      </c>
      <c r="V13" s="14">
        <f t="shared" si="44"/>
        <v>107800.57788169417</v>
      </c>
      <c r="W13" s="14">
        <f t="shared" si="44"/>
        <v>106750.0535253113</v>
      </c>
      <c r="X13" s="14">
        <f t="shared" si="44"/>
        <v>109529.23946407788</v>
      </c>
      <c r="Y13" s="14">
        <f t="shared" si="44"/>
        <v>109032.09923221916</v>
      </c>
      <c r="Z13" s="14">
        <f t="shared" si="44"/>
        <v>119251.34664002166</v>
      </c>
      <c r="AA13" s="14">
        <f t="shared" si="44"/>
        <v>108572.85027678611</v>
      </c>
      <c r="AB13" s="14">
        <f t="shared" si="44"/>
        <v>114221.20767175402</v>
      </c>
      <c r="AC13" s="14">
        <f t="shared" si="44"/>
        <v>0</v>
      </c>
      <c r="AD13" s="14">
        <f t="shared" si="45"/>
        <v>151462.71707625344</v>
      </c>
      <c r="AE13" s="14">
        <f t="shared" si="45"/>
        <v>149000.08365558015</v>
      </c>
      <c r="AF13" s="14">
        <f t="shared" si="45"/>
        <v>156209.34456167527</v>
      </c>
      <c r="AG13" s="14">
        <f t="shared" si="45"/>
        <v>155289.81451400518</v>
      </c>
      <c r="AH13" s="14">
        <f t="shared" si="45"/>
        <v>154871.91052177694</v>
      </c>
      <c r="AI13" s="14">
        <f t="shared" si="45"/>
        <v>153060.32579875266</v>
      </c>
      <c r="AJ13" s="14">
        <f t="shared" si="45"/>
        <v>156695.63168103131</v>
      </c>
      <c r="AK13" s="14">
        <f t="shared" si="45"/>
        <v>157359.39447800574</v>
      </c>
      <c r="AL13" s="14">
        <f t="shared" si="45"/>
        <v>172483.38680030036</v>
      </c>
      <c r="AM13" s="14">
        <f t="shared" si="45"/>
        <v>154075.19552813604</v>
      </c>
      <c r="AN13" s="14">
        <f t="shared" si="45"/>
        <v>161076.44869024097</v>
      </c>
      <c r="AO13" s="14">
        <f t="shared" si="45"/>
        <v>0</v>
      </c>
      <c r="AP13" s="14">
        <f t="shared" si="45"/>
        <v>5450130</v>
      </c>
      <c r="AQ13" s="14">
        <f t="shared" si="45"/>
        <v>5470229.2680000002</v>
      </c>
      <c r="AR13" s="14">
        <f t="shared" si="45"/>
        <v>5491756.2150000008</v>
      </c>
      <c r="AS13" s="14">
        <f t="shared" si="7"/>
        <v>781.94133652085816</v>
      </c>
      <c r="AT13" s="14">
        <f t="shared" si="8"/>
        <v>784.20737270950417</v>
      </c>
      <c r="AU13" s="14">
        <f t="shared" si="9"/>
        <v>822.94738733394308</v>
      </c>
      <c r="AV13" s="14">
        <f t="shared" si="10"/>
        <v>803.22709100534257</v>
      </c>
      <c r="AW13" s="14">
        <f t="shared" si="11"/>
        <v>860.50017894940618</v>
      </c>
      <c r="AX13" s="14">
        <f t="shared" si="12"/>
        <v>846.58740986139867</v>
      </c>
      <c r="AY13" s="14">
        <f t="shared" si="13"/>
        <v>862.23794115668113</v>
      </c>
      <c r="AZ13" s="14">
        <f t="shared" si="14"/>
        <v>879.99709662615783</v>
      </c>
      <c r="BA13" s="14">
        <f t="shared" si="15"/>
        <v>973.12265267706243</v>
      </c>
      <c r="BB13" s="14">
        <f t="shared" si="16"/>
        <v>831.81788225096204</v>
      </c>
      <c r="BC13" s="14">
        <f t="shared" si="17"/>
        <v>856.54985783837083</v>
      </c>
      <c r="BD13" s="14">
        <f t="shared" si="18"/>
        <v>0</v>
      </c>
      <c r="BE13" s="14">
        <f t="shared" si="19"/>
        <v>1997.1247972457397</v>
      </c>
      <c r="BF13" s="14">
        <f t="shared" si="20"/>
        <v>1949.6739045367303</v>
      </c>
      <c r="BG13" s="14">
        <f t="shared" si="21"/>
        <v>2043.2107513100023</v>
      </c>
      <c r="BH13" s="14">
        <f t="shared" si="22"/>
        <v>2035.5902035900908</v>
      </c>
      <c r="BI13" s="14">
        <f t="shared" si="23"/>
        <v>1970.6775091185114</v>
      </c>
      <c r="BJ13" s="14">
        <f t="shared" si="24"/>
        <v>1951.4731155745646</v>
      </c>
      <c r="BK13" s="14">
        <f t="shared" si="25"/>
        <v>2002.2787729356628</v>
      </c>
      <c r="BL13" s="14">
        <f t="shared" si="26"/>
        <v>1985.3776271862268</v>
      </c>
      <c r="BM13" s="14">
        <f t="shared" si="27"/>
        <v>2180.0063726327467</v>
      </c>
      <c r="BN13" s="14">
        <f t="shared" si="28"/>
        <v>1984.7952427135108</v>
      </c>
      <c r="BO13" s="14">
        <f t="shared" si="29"/>
        <v>2088.0515619323401</v>
      </c>
      <c r="BP13" s="14">
        <f t="shared" si="30"/>
        <v>0</v>
      </c>
      <c r="BQ13" s="14">
        <f t="shared" si="31"/>
        <v>2779.066133766597</v>
      </c>
      <c r="BR13" s="14">
        <f t="shared" si="32"/>
        <v>2733.8812772462334</v>
      </c>
      <c r="BS13" s="14">
        <f t="shared" si="33"/>
        <v>2866.1581386439457</v>
      </c>
      <c r="BT13" s="14">
        <f t="shared" si="34"/>
        <v>2838.8172945954334</v>
      </c>
      <c r="BU13" s="14">
        <f t="shared" si="35"/>
        <v>2831.1776880679167</v>
      </c>
      <c r="BV13" s="14">
        <f t="shared" si="36"/>
        <v>2798.0605254359634</v>
      </c>
      <c r="BW13" s="14">
        <f t="shared" si="37"/>
        <v>2864.5167140923445</v>
      </c>
      <c r="BX13" s="14">
        <f t="shared" si="38"/>
        <v>2865.3747238123842</v>
      </c>
      <c r="BY13" s="14">
        <f t="shared" si="39"/>
        <v>3153.12902530981</v>
      </c>
      <c r="BZ13" s="14">
        <f t="shared" si="40"/>
        <v>2816.6131249644732</v>
      </c>
      <c r="CA13" s="14">
        <f t="shared" si="41"/>
        <v>2944.6014197707109</v>
      </c>
      <c r="CB13" s="14">
        <f t="shared" si="42"/>
        <v>0</v>
      </c>
    </row>
    <row r="14" spans="1:80" x14ac:dyDescent="0.3">
      <c r="D14" t="s">
        <v>176</v>
      </c>
      <c r="E14" t="s">
        <v>1015</v>
      </c>
      <c r="F14" s="14">
        <f t="shared" si="44"/>
        <v>34980.35446622358</v>
      </c>
      <c r="G14" s="14">
        <f t="shared" si="44"/>
        <v>34778.130119181653</v>
      </c>
      <c r="H14" s="14">
        <f t="shared" si="44"/>
        <v>36988.647709431127</v>
      </c>
      <c r="I14" s="14">
        <f t="shared" si="44"/>
        <v>35375.156889404105</v>
      </c>
      <c r="J14" s="14">
        <f t="shared" si="44"/>
        <v>37370.989984154949</v>
      </c>
      <c r="K14" s="14">
        <f t="shared" si="44"/>
        <v>37392.457299938615</v>
      </c>
      <c r="L14" s="14">
        <f t="shared" si="44"/>
        <v>38176.79116309878</v>
      </c>
      <c r="M14" s="14">
        <f t="shared" si="44"/>
        <v>37769.003457004386</v>
      </c>
      <c r="N14" s="14">
        <f t="shared" si="44"/>
        <v>37396.482953809071</v>
      </c>
      <c r="O14" s="14">
        <f t="shared" si="44"/>
        <v>37438.71205277212</v>
      </c>
      <c r="P14" s="14">
        <f t="shared" si="44"/>
        <v>39993.899083036638</v>
      </c>
      <c r="Q14" s="14">
        <f t="shared" si="44"/>
        <v>0</v>
      </c>
      <c r="R14" s="14">
        <f t="shared" si="44"/>
        <v>89898.589966755957</v>
      </c>
      <c r="S14" s="14">
        <f t="shared" si="44"/>
        <v>89193.852565403969</v>
      </c>
      <c r="T14" s="14">
        <f t="shared" si="44"/>
        <v>91421.437568657493</v>
      </c>
      <c r="U14" s="14">
        <f t="shared" si="44"/>
        <v>93112.748644001142</v>
      </c>
      <c r="V14" s="14">
        <f t="shared" si="44"/>
        <v>90025.152057149302</v>
      </c>
      <c r="W14" s="14">
        <f t="shared" si="44"/>
        <v>89274.831621556761</v>
      </c>
      <c r="X14" s="14">
        <f t="shared" si="44"/>
        <v>92509.779339871806</v>
      </c>
      <c r="Y14" s="14">
        <f t="shared" si="44"/>
        <v>92632.575595714312</v>
      </c>
      <c r="Z14" s="14">
        <f t="shared" si="44"/>
        <v>90554.312437857108</v>
      </c>
      <c r="AA14" s="14">
        <f t="shared" si="44"/>
        <v>90630.719739647495</v>
      </c>
      <c r="AB14" s="14">
        <f t="shared" si="44"/>
        <v>95858.19547443802</v>
      </c>
      <c r="AC14" s="14">
        <f t="shared" si="44"/>
        <v>0</v>
      </c>
      <c r="AD14" s="14">
        <f t="shared" si="45"/>
        <v>124878.94443297954</v>
      </c>
      <c r="AE14" s="14">
        <f t="shared" si="45"/>
        <v>123971.98268458564</v>
      </c>
      <c r="AF14" s="14">
        <f t="shared" si="45"/>
        <v>128410.08527808861</v>
      </c>
      <c r="AG14" s="14">
        <f t="shared" si="45"/>
        <v>128487.90553340524</v>
      </c>
      <c r="AH14" s="14">
        <f t="shared" si="45"/>
        <v>127396.14204130424</v>
      </c>
      <c r="AI14" s="14">
        <f t="shared" si="45"/>
        <v>126667.28892149539</v>
      </c>
      <c r="AJ14" s="14">
        <f t="shared" si="45"/>
        <v>130686.57050297057</v>
      </c>
      <c r="AK14" s="14">
        <f t="shared" si="45"/>
        <v>130401.57905271871</v>
      </c>
      <c r="AL14" s="14">
        <f t="shared" si="45"/>
        <v>127950.79539166616</v>
      </c>
      <c r="AM14" s="14">
        <f t="shared" si="45"/>
        <v>128069.43179241959</v>
      </c>
      <c r="AN14" s="14">
        <f t="shared" si="45"/>
        <v>135852.09455747466</v>
      </c>
      <c r="AO14" s="14">
        <f t="shared" si="45"/>
        <v>0</v>
      </c>
      <c r="AP14" s="14">
        <f t="shared" si="45"/>
        <v>4771666</v>
      </c>
      <c r="AQ14" s="14">
        <f t="shared" si="45"/>
        <v>4786691.0710000005</v>
      </c>
      <c r="AR14" s="14">
        <f t="shared" si="45"/>
        <v>4816825.1099999994</v>
      </c>
      <c r="AS14" s="14">
        <f t="shared" si="7"/>
        <v>733.08472274093742</v>
      </c>
      <c r="AT14" s="14">
        <f t="shared" si="8"/>
        <v>728.84669880879449</v>
      </c>
      <c r="AU14" s="14">
        <f t="shared" si="9"/>
        <v>775.17260657873226</v>
      </c>
      <c r="AV14" s="14">
        <f t="shared" si="10"/>
        <v>739.03154318278962</v>
      </c>
      <c r="AW14" s="14">
        <f t="shared" si="11"/>
        <v>780.72700806964076</v>
      </c>
      <c r="AX14" s="14">
        <f t="shared" si="12"/>
        <v>781.17548731062891</v>
      </c>
      <c r="AY14" s="14">
        <f t="shared" si="13"/>
        <v>797.56120871036626</v>
      </c>
      <c r="AZ14" s="14">
        <f t="shared" si="14"/>
        <v>784.10576665102121</v>
      </c>
      <c r="BA14" s="14">
        <f t="shared" si="15"/>
        <v>781.25958828582748</v>
      </c>
      <c r="BB14" s="14">
        <f t="shared" si="16"/>
        <v>782.14180730386465</v>
      </c>
      <c r="BC14" s="14">
        <f t="shared" si="17"/>
        <v>835.52287978930303</v>
      </c>
      <c r="BD14" s="14">
        <f t="shared" si="18"/>
        <v>0</v>
      </c>
      <c r="BE14" s="14">
        <f t="shared" si="19"/>
        <v>1884.0084357697281</v>
      </c>
      <c r="BF14" s="14">
        <f t="shared" si="20"/>
        <v>1869.2392251554065</v>
      </c>
      <c r="BG14" s="14">
        <f t="shared" si="21"/>
        <v>1915.9228153994329</v>
      </c>
      <c r="BH14" s="14">
        <f t="shared" si="22"/>
        <v>1945.2424913761711</v>
      </c>
      <c r="BI14" s="14">
        <f t="shared" si="23"/>
        <v>1880.7387132744689</v>
      </c>
      <c r="BJ14" s="14">
        <f t="shared" si="24"/>
        <v>1865.063575178795</v>
      </c>
      <c r="BK14" s="14">
        <f t="shared" si="25"/>
        <v>1932.6457038420351</v>
      </c>
      <c r="BL14" s="14">
        <f t="shared" si="26"/>
        <v>1923.1043992733696</v>
      </c>
      <c r="BM14" s="14">
        <f t="shared" si="27"/>
        <v>1891.7935395178774</v>
      </c>
      <c r="BN14" s="14">
        <f t="shared" si="28"/>
        <v>1893.3897842025051</v>
      </c>
      <c r="BO14" s="14">
        <f t="shared" si="29"/>
        <v>2002.5983305083448</v>
      </c>
      <c r="BP14" s="14">
        <f t="shared" si="30"/>
        <v>0</v>
      </c>
      <c r="BQ14" s="14">
        <f t="shared" si="31"/>
        <v>2617.0931585106655</v>
      </c>
      <c r="BR14" s="14">
        <f t="shared" si="32"/>
        <v>2598.0859239642014</v>
      </c>
      <c r="BS14" s="14">
        <f t="shared" si="33"/>
        <v>2691.0954219781647</v>
      </c>
      <c r="BT14" s="14">
        <f t="shared" si="34"/>
        <v>2684.2740345589605</v>
      </c>
      <c r="BU14" s="14">
        <f t="shared" si="35"/>
        <v>2661.4657213441096</v>
      </c>
      <c r="BV14" s="14">
        <f t="shared" si="36"/>
        <v>2646.2390624894242</v>
      </c>
      <c r="BW14" s="14">
        <f t="shared" si="37"/>
        <v>2730.2069125524008</v>
      </c>
      <c r="BX14" s="14">
        <f t="shared" si="38"/>
        <v>2707.2101659243908</v>
      </c>
      <c r="BY14" s="14">
        <f t="shared" si="39"/>
        <v>2673.0531278037047</v>
      </c>
      <c r="BZ14" s="14">
        <f t="shared" si="40"/>
        <v>2675.5315915063693</v>
      </c>
      <c r="CA14" s="14">
        <f t="shared" si="41"/>
        <v>2838.1212102976478</v>
      </c>
      <c r="CB14" s="14">
        <f t="shared" si="42"/>
        <v>0</v>
      </c>
    </row>
    <row r="15" spans="1:80" x14ac:dyDescent="0.3">
      <c r="D15" t="s">
        <v>185</v>
      </c>
      <c r="E15" t="s">
        <v>1016</v>
      </c>
      <c r="F15" s="14">
        <f t="shared" si="44"/>
        <v>56165.027316336986</v>
      </c>
      <c r="G15" s="14">
        <f t="shared" si="44"/>
        <v>53654.813866686716</v>
      </c>
      <c r="H15" s="14">
        <f t="shared" si="44"/>
        <v>54838.353169725895</v>
      </c>
      <c r="I15" s="14">
        <f t="shared" si="44"/>
        <v>54539.257904997809</v>
      </c>
      <c r="J15" s="14">
        <f t="shared" si="44"/>
        <v>59761.633032525453</v>
      </c>
      <c r="K15" s="14">
        <f t="shared" si="44"/>
        <v>59875.229351092305</v>
      </c>
      <c r="L15" s="14">
        <f t="shared" si="44"/>
        <v>62100.436590616649</v>
      </c>
      <c r="M15" s="14">
        <f t="shared" si="44"/>
        <v>60789.632072578737</v>
      </c>
      <c r="N15" s="14">
        <f t="shared" si="44"/>
        <v>59557.674661001263</v>
      </c>
      <c r="O15" s="14">
        <f t="shared" si="44"/>
        <v>60682.593692603186</v>
      </c>
      <c r="P15" s="14">
        <f t="shared" si="44"/>
        <v>65566.888466207834</v>
      </c>
      <c r="Q15" s="14">
        <f t="shared" si="44"/>
        <v>0</v>
      </c>
      <c r="R15" s="14">
        <f t="shared" si="44"/>
        <v>110389.4382933372</v>
      </c>
      <c r="S15" s="14">
        <f t="shared" si="44"/>
        <v>109324.57495255503</v>
      </c>
      <c r="T15" s="14">
        <f t="shared" si="44"/>
        <v>113289.03358881646</v>
      </c>
      <c r="U15" s="14">
        <f t="shared" si="44"/>
        <v>114864.90997097692</v>
      </c>
      <c r="V15" s="14">
        <f t="shared" si="44"/>
        <v>108365.52898186773</v>
      </c>
      <c r="W15" s="14">
        <f t="shared" si="44"/>
        <v>107857.3429557816</v>
      </c>
      <c r="X15" s="14">
        <f t="shared" si="44"/>
        <v>111793.69124414065</v>
      </c>
      <c r="Y15" s="14">
        <f t="shared" si="44"/>
        <v>110126.798274759</v>
      </c>
      <c r="Z15" s="14">
        <f t="shared" si="44"/>
        <v>114367.20093840655</v>
      </c>
      <c r="AA15" s="14">
        <f t="shared" si="44"/>
        <v>115223.07543672682</v>
      </c>
      <c r="AB15" s="14">
        <f t="shared" si="44"/>
        <v>119054.55422308009</v>
      </c>
      <c r="AC15" s="14">
        <f t="shared" ref="F15:AH19" si="46">SUMIFS(AC$34:AC$183,$B$34:$B$183,$D15)</f>
        <v>0</v>
      </c>
      <c r="AD15" s="14">
        <f t="shared" si="46"/>
        <v>166554.4656096742</v>
      </c>
      <c r="AE15" s="14">
        <f t="shared" si="46"/>
        <v>162979.38881924175</v>
      </c>
      <c r="AF15" s="14">
        <f t="shared" si="46"/>
        <v>168127.38675854239</v>
      </c>
      <c r="AG15" s="14">
        <f t="shared" si="46"/>
        <v>169404.1678759747</v>
      </c>
      <c r="AH15" s="14">
        <f t="shared" si="46"/>
        <v>168127.16201439319</v>
      </c>
      <c r="AI15" s="14">
        <f t="shared" si="45"/>
        <v>167732.57230687386</v>
      </c>
      <c r="AJ15" s="14">
        <f t="shared" si="45"/>
        <v>173894.1278347573</v>
      </c>
      <c r="AK15" s="14">
        <f t="shared" si="45"/>
        <v>170916.43034733777</v>
      </c>
      <c r="AL15" s="14">
        <f t="shared" si="45"/>
        <v>173924.87559940782</v>
      </c>
      <c r="AM15" s="14">
        <f t="shared" si="45"/>
        <v>175905.66912933</v>
      </c>
      <c r="AN15" s="14">
        <f t="shared" si="45"/>
        <v>184621.44268928791</v>
      </c>
      <c r="AO15" s="14">
        <f t="shared" si="45"/>
        <v>0</v>
      </c>
      <c r="AP15" s="14">
        <f t="shared" si="45"/>
        <v>5860706</v>
      </c>
      <c r="AQ15" s="14">
        <f t="shared" si="45"/>
        <v>5880164.9289999995</v>
      </c>
      <c r="AR15" s="14">
        <f t="shared" si="45"/>
        <v>5914343.972000001</v>
      </c>
      <c r="AS15" s="14">
        <f t="shared" si="7"/>
        <v>958.33210736619412</v>
      </c>
      <c r="AT15" s="14">
        <f t="shared" si="8"/>
        <v>915.50086059063051</v>
      </c>
      <c r="AU15" s="14">
        <f t="shared" si="9"/>
        <v>935.69534403749128</v>
      </c>
      <c r="AV15" s="14">
        <f t="shared" si="10"/>
        <v>927.51238381119583</v>
      </c>
      <c r="AW15" s="14">
        <f t="shared" si="11"/>
        <v>1016.3257961998818</v>
      </c>
      <c r="AX15" s="14">
        <f t="shared" si="12"/>
        <v>1018.2576521926721</v>
      </c>
      <c r="AY15" s="14">
        <f t="shared" si="13"/>
        <v>1056.1002512760751</v>
      </c>
      <c r="AZ15" s="14">
        <f t="shared" si="14"/>
        <v>1027.8338960393953</v>
      </c>
      <c r="BA15" s="14">
        <f t="shared" si="15"/>
        <v>1012.8572137028448</v>
      </c>
      <c r="BB15" s="14">
        <f t="shared" si="16"/>
        <v>1031.9879531495228</v>
      </c>
      <c r="BC15" s="14">
        <f t="shared" si="17"/>
        <v>1115.0518609238798</v>
      </c>
      <c r="BD15" s="14">
        <f t="shared" si="18"/>
        <v>0</v>
      </c>
      <c r="BE15" s="14">
        <f t="shared" si="19"/>
        <v>1883.5518842497338</v>
      </c>
      <c r="BF15" s="14">
        <f t="shared" si="20"/>
        <v>1865.3823439113826</v>
      </c>
      <c r="BG15" s="14">
        <f t="shared" si="21"/>
        <v>1933.0270719742034</v>
      </c>
      <c r="BH15" s="14">
        <f t="shared" si="22"/>
        <v>1953.4300713995658</v>
      </c>
      <c r="BI15" s="14">
        <f t="shared" si="23"/>
        <v>1842.899481397654</v>
      </c>
      <c r="BJ15" s="14">
        <f t="shared" si="24"/>
        <v>1834.2571043177213</v>
      </c>
      <c r="BK15" s="14">
        <f t="shared" si="25"/>
        <v>1901.1999254101304</v>
      </c>
      <c r="BL15" s="14">
        <f t="shared" si="26"/>
        <v>1862.0289722093792</v>
      </c>
      <c r="BM15" s="14">
        <f t="shared" si="27"/>
        <v>1944.965869483804</v>
      </c>
      <c r="BN15" s="14">
        <f t="shared" si="28"/>
        <v>1959.521149967507</v>
      </c>
      <c r="BO15" s="14">
        <f t="shared" si="29"/>
        <v>2024.680526151958</v>
      </c>
      <c r="BP15" s="14">
        <f t="shared" si="30"/>
        <v>0</v>
      </c>
      <c r="BQ15" s="14">
        <f t="shared" si="31"/>
        <v>2841.8839916159282</v>
      </c>
      <c r="BR15" s="14">
        <f t="shared" si="32"/>
        <v>2780.8832045020131</v>
      </c>
      <c r="BS15" s="14">
        <f t="shared" si="33"/>
        <v>2868.7224160116953</v>
      </c>
      <c r="BT15" s="14">
        <f t="shared" si="34"/>
        <v>2880.9424552107612</v>
      </c>
      <c r="BU15" s="14">
        <f t="shared" si="35"/>
        <v>2859.2252775975358</v>
      </c>
      <c r="BV15" s="14">
        <f t="shared" si="36"/>
        <v>2852.514756510393</v>
      </c>
      <c r="BW15" s="14">
        <f t="shared" si="37"/>
        <v>2957.3001766862058</v>
      </c>
      <c r="BX15" s="14">
        <f t="shared" si="38"/>
        <v>2889.8628682487752</v>
      </c>
      <c r="BY15" s="14">
        <f t="shared" si="39"/>
        <v>2957.8230831866495</v>
      </c>
      <c r="BZ15" s="14">
        <f t="shared" si="40"/>
        <v>2991.5091031170296</v>
      </c>
      <c r="CA15" s="14">
        <f t="shared" si="41"/>
        <v>3139.7323870758373</v>
      </c>
      <c r="CB15" s="14">
        <f t="shared" si="42"/>
        <v>0</v>
      </c>
    </row>
    <row r="16" spans="1:80" x14ac:dyDescent="0.3">
      <c r="D16" t="s">
        <v>192</v>
      </c>
      <c r="E16" t="s">
        <v>1017</v>
      </c>
      <c r="F16" s="14">
        <f t="shared" si="46"/>
        <v>47090.89661960028</v>
      </c>
      <c r="G16" s="14">
        <f t="shared" si="46"/>
        <v>47079.427524859719</v>
      </c>
      <c r="H16" s="14">
        <f t="shared" si="46"/>
        <v>49383.07170988233</v>
      </c>
      <c r="I16" s="14">
        <f t="shared" si="46"/>
        <v>43271.398315870807</v>
      </c>
      <c r="J16" s="14">
        <f t="shared" si="46"/>
        <v>50726.455124774373</v>
      </c>
      <c r="K16" s="14">
        <f t="shared" si="46"/>
        <v>51167.945073344294</v>
      </c>
      <c r="L16" s="14">
        <f t="shared" si="46"/>
        <v>53142.979401990524</v>
      </c>
      <c r="M16" s="14">
        <f t="shared" si="46"/>
        <v>51511.725884853986</v>
      </c>
      <c r="N16" s="14">
        <f t="shared" si="46"/>
        <v>46443.700756423757</v>
      </c>
      <c r="O16" s="14">
        <f t="shared" si="46"/>
        <v>48129.883694769502</v>
      </c>
      <c r="P16" s="14">
        <f t="shared" si="46"/>
        <v>57834.032857996819</v>
      </c>
      <c r="Q16" s="14">
        <f t="shared" si="46"/>
        <v>0</v>
      </c>
      <c r="R16" s="14">
        <f t="shared" si="46"/>
        <v>111090.95402990178</v>
      </c>
      <c r="S16" s="14">
        <f t="shared" si="46"/>
        <v>109827.53227683372</v>
      </c>
      <c r="T16" s="14">
        <f t="shared" si="46"/>
        <v>113931.44329739662</v>
      </c>
      <c r="U16" s="14">
        <f t="shared" si="46"/>
        <v>108501.49751365819</v>
      </c>
      <c r="V16" s="14">
        <f t="shared" si="46"/>
        <v>112083.72214773067</v>
      </c>
      <c r="W16" s="14">
        <f t="shared" si="46"/>
        <v>112703.51081387687</v>
      </c>
      <c r="X16" s="14">
        <f t="shared" si="46"/>
        <v>116462.58278601085</v>
      </c>
      <c r="Y16" s="14">
        <f t="shared" si="46"/>
        <v>115437.0664653436</v>
      </c>
      <c r="Z16" s="14">
        <f t="shared" si="46"/>
        <v>106337.12874411713</v>
      </c>
      <c r="AA16" s="14">
        <f t="shared" si="46"/>
        <v>105713.14087710285</v>
      </c>
      <c r="AB16" s="14">
        <f t="shared" si="46"/>
        <v>118349.61087179737</v>
      </c>
      <c r="AC16" s="14">
        <f t="shared" si="46"/>
        <v>0</v>
      </c>
      <c r="AD16" s="14">
        <f t="shared" si="45"/>
        <v>158181.85064950204</v>
      </c>
      <c r="AE16" s="14">
        <f t="shared" si="45"/>
        <v>156906.95980169345</v>
      </c>
      <c r="AF16" s="14">
        <f t="shared" si="45"/>
        <v>163314.51500727894</v>
      </c>
      <c r="AG16" s="14">
        <f t="shared" si="45"/>
        <v>151772.89582952901</v>
      </c>
      <c r="AH16" s="14">
        <f t="shared" si="45"/>
        <v>162810.17727250504</v>
      </c>
      <c r="AI16" s="14">
        <f t="shared" si="45"/>
        <v>163871.45588722115</v>
      </c>
      <c r="AJ16" s="14">
        <f t="shared" si="45"/>
        <v>169605.56218800141</v>
      </c>
      <c r="AK16" s="14">
        <f t="shared" si="45"/>
        <v>166948.79235019756</v>
      </c>
      <c r="AL16" s="14">
        <f t="shared" si="45"/>
        <v>152780.82950054086</v>
      </c>
      <c r="AM16" s="14">
        <f t="shared" si="45"/>
        <v>153843.02457187235</v>
      </c>
      <c r="AN16" s="14">
        <f t="shared" si="45"/>
        <v>176183.64372979419</v>
      </c>
      <c r="AO16" s="14">
        <f t="shared" si="45"/>
        <v>0</v>
      </c>
      <c r="AP16" s="14">
        <f t="shared" si="45"/>
        <v>6168432</v>
      </c>
      <c r="AQ16" s="14">
        <f t="shared" si="45"/>
        <v>6221679.0589999994</v>
      </c>
      <c r="AR16" s="14">
        <f t="shared" si="45"/>
        <v>6269296.4390000002</v>
      </c>
      <c r="AS16" s="14">
        <f t="shared" si="7"/>
        <v>763.41761763119507</v>
      </c>
      <c r="AT16" s="14">
        <f t="shared" si="8"/>
        <v>763.23168553790845</v>
      </c>
      <c r="AU16" s="14">
        <f t="shared" si="9"/>
        <v>800.57738676348106</v>
      </c>
      <c r="AV16" s="14">
        <f t="shared" si="10"/>
        <v>695.49389972593258</v>
      </c>
      <c r="AW16" s="14">
        <f t="shared" si="11"/>
        <v>815.31777264202947</v>
      </c>
      <c r="AX16" s="14">
        <f t="shared" si="12"/>
        <v>822.4137662537745</v>
      </c>
      <c r="AY16" s="14">
        <f t="shared" si="13"/>
        <v>854.15816049071668</v>
      </c>
      <c r="AZ16" s="14">
        <f t="shared" si="14"/>
        <v>821.6508245552111</v>
      </c>
      <c r="BA16" s="14">
        <f t="shared" si="15"/>
        <v>746.48178274706083</v>
      </c>
      <c r="BB16" s="14">
        <f t="shared" si="16"/>
        <v>773.58351722027498</v>
      </c>
      <c r="BC16" s="14">
        <f t="shared" si="17"/>
        <v>929.55667287814731</v>
      </c>
      <c r="BD16" s="14">
        <f t="shared" si="18"/>
        <v>0</v>
      </c>
      <c r="BE16" s="14">
        <f t="shared" si="19"/>
        <v>1800.9593690892884</v>
      </c>
      <c r="BF16" s="14">
        <f t="shared" si="20"/>
        <v>1780.4773121732348</v>
      </c>
      <c r="BG16" s="14">
        <f t="shared" si="21"/>
        <v>1847.008174806768</v>
      </c>
      <c r="BH16" s="14">
        <f t="shared" si="22"/>
        <v>1743.9263016420757</v>
      </c>
      <c r="BI16" s="14">
        <f t="shared" si="23"/>
        <v>1801.5027950629412</v>
      </c>
      <c r="BJ16" s="14">
        <f t="shared" si="24"/>
        <v>1811.4645539429596</v>
      </c>
      <c r="BK16" s="14">
        <f t="shared" si="25"/>
        <v>1871.8834848535198</v>
      </c>
      <c r="BL16" s="14">
        <f t="shared" si="26"/>
        <v>1841.3081529728506</v>
      </c>
      <c r="BM16" s="14">
        <f t="shared" si="27"/>
        <v>1709.1387668139946</v>
      </c>
      <c r="BN16" s="14">
        <f t="shared" si="28"/>
        <v>1699.1095148854233</v>
      </c>
      <c r="BO16" s="14">
        <f t="shared" si="29"/>
        <v>1902.2133695661812</v>
      </c>
      <c r="BP16" s="14">
        <f t="shared" si="30"/>
        <v>0</v>
      </c>
      <c r="BQ16" s="14">
        <f t="shared" si="31"/>
        <v>2564.3769867204833</v>
      </c>
      <c r="BR16" s="14">
        <f t="shared" si="32"/>
        <v>2543.7089977111436</v>
      </c>
      <c r="BS16" s="14">
        <f t="shared" si="33"/>
        <v>2647.585561570249</v>
      </c>
      <c r="BT16" s="14">
        <f t="shared" si="34"/>
        <v>2439.4202013680083</v>
      </c>
      <c r="BU16" s="14">
        <f t="shared" si="35"/>
        <v>2616.8205677049705</v>
      </c>
      <c r="BV16" s="14">
        <f t="shared" si="36"/>
        <v>2633.878320196734</v>
      </c>
      <c r="BW16" s="14">
        <f t="shared" si="37"/>
        <v>2726.0416453442367</v>
      </c>
      <c r="BX16" s="14">
        <f t="shared" si="38"/>
        <v>2662.958977528061</v>
      </c>
      <c r="BY16" s="14">
        <f t="shared" si="39"/>
        <v>2455.6205495610552</v>
      </c>
      <c r="BZ16" s="14">
        <f t="shared" si="40"/>
        <v>2472.693032105698</v>
      </c>
      <c r="CA16" s="14">
        <f t="shared" si="41"/>
        <v>2831.7700424443287</v>
      </c>
      <c r="CB16" s="14">
        <f t="shared" si="42"/>
        <v>0</v>
      </c>
    </row>
    <row r="17" spans="4:80" x14ac:dyDescent="0.3">
      <c r="D17" t="s">
        <v>198</v>
      </c>
      <c r="E17" t="s">
        <v>1018</v>
      </c>
      <c r="F17" s="14">
        <f t="shared" si="46"/>
        <v>61035.40891945031</v>
      </c>
      <c r="G17" s="14">
        <f t="shared" si="46"/>
        <v>62438.107186290639</v>
      </c>
      <c r="H17" s="14">
        <f t="shared" si="46"/>
        <v>64756.819693037061</v>
      </c>
      <c r="I17" s="14">
        <f t="shared" si="46"/>
        <v>62852.228051256345</v>
      </c>
      <c r="J17" s="14">
        <f t="shared" si="46"/>
        <v>63600.560797153972</v>
      </c>
      <c r="K17" s="14">
        <f t="shared" si="46"/>
        <v>63655.380427877382</v>
      </c>
      <c r="L17" s="14">
        <f t="shared" si="46"/>
        <v>64027.120468492692</v>
      </c>
      <c r="M17" s="14">
        <f t="shared" si="46"/>
        <v>62248.262314896412</v>
      </c>
      <c r="N17" s="14">
        <f t="shared" si="46"/>
        <v>68138.638682938923</v>
      </c>
      <c r="O17" s="14">
        <f t="shared" si="46"/>
        <v>70173.672681106691</v>
      </c>
      <c r="P17" s="14">
        <f t="shared" si="46"/>
        <v>75144.181295466202</v>
      </c>
      <c r="Q17" s="14">
        <f t="shared" si="46"/>
        <v>0</v>
      </c>
      <c r="R17" s="14">
        <f t="shared" si="46"/>
        <v>134538.76162461497</v>
      </c>
      <c r="S17" s="14">
        <f t="shared" si="46"/>
        <v>133382.09626546022</v>
      </c>
      <c r="T17" s="14">
        <f t="shared" si="46"/>
        <v>139200.85473870541</v>
      </c>
      <c r="U17" s="14">
        <f t="shared" si="46"/>
        <v>138669.26033323305</v>
      </c>
      <c r="V17" s="14">
        <f t="shared" si="46"/>
        <v>141825.91047872906</v>
      </c>
      <c r="W17" s="14">
        <f t="shared" si="46"/>
        <v>141682.09711877652</v>
      </c>
      <c r="X17" s="14">
        <f t="shared" si="46"/>
        <v>144390.43145413566</v>
      </c>
      <c r="Y17" s="14">
        <f t="shared" si="46"/>
        <v>141275.26199684927</v>
      </c>
      <c r="Z17" s="14">
        <f t="shared" si="46"/>
        <v>135257.93491199162</v>
      </c>
      <c r="AA17" s="14">
        <f t="shared" si="46"/>
        <v>134582.91318795888</v>
      </c>
      <c r="AB17" s="14">
        <f t="shared" si="46"/>
        <v>141793.88014130935</v>
      </c>
      <c r="AC17" s="14">
        <f t="shared" si="46"/>
        <v>0</v>
      </c>
      <c r="AD17" s="14">
        <f t="shared" si="45"/>
        <v>195574.17054406527</v>
      </c>
      <c r="AE17" s="14">
        <f t="shared" si="45"/>
        <v>195820.20345175086</v>
      </c>
      <c r="AF17" s="14">
        <f t="shared" si="45"/>
        <v>203957.67443174246</v>
      </c>
      <c r="AG17" s="14">
        <f t="shared" si="45"/>
        <v>201521.48838448938</v>
      </c>
      <c r="AH17" s="14">
        <f t="shared" si="45"/>
        <v>205426.471275883</v>
      </c>
      <c r="AI17" s="14">
        <f t="shared" si="45"/>
        <v>205337.47754665386</v>
      </c>
      <c r="AJ17" s="14">
        <f t="shared" si="45"/>
        <v>208417.55192262834</v>
      </c>
      <c r="AK17" s="14">
        <f t="shared" si="45"/>
        <v>203523.52431174574</v>
      </c>
      <c r="AL17" s="14">
        <f t="shared" si="45"/>
        <v>203396.57359493049</v>
      </c>
      <c r="AM17" s="14">
        <f t="shared" si="45"/>
        <v>204756.5858690656</v>
      </c>
      <c r="AN17" s="14">
        <f t="shared" si="45"/>
        <v>216938.06143677558</v>
      </c>
      <c r="AO17" s="14">
        <f t="shared" si="45"/>
        <v>0</v>
      </c>
      <c r="AP17" s="14">
        <f t="shared" si="45"/>
        <v>8825001</v>
      </c>
      <c r="AQ17" s="14">
        <f t="shared" si="45"/>
        <v>8965587.629999999</v>
      </c>
      <c r="AR17" s="14">
        <f t="shared" si="45"/>
        <v>9056770.8380000032</v>
      </c>
      <c r="AS17" s="14">
        <f t="shared" si="7"/>
        <v>691.61928615589181</v>
      </c>
      <c r="AT17" s="14">
        <f t="shared" si="8"/>
        <v>707.51388227934069</v>
      </c>
      <c r="AU17" s="14">
        <f t="shared" si="9"/>
        <v>733.78824198475513</v>
      </c>
      <c r="AV17" s="14">
        <f t="shared" si="10"/>
        <v>701.03857822932628</v>
      </c>
      <c r="AW17" s="14">
        <f t="shared" si="11"/>
        <v>709.38530101851211</v>
      </c>
      <c r="AX17" s="14">
        <f t="shared" si="12"/>
        <v>709.99674594533394</v>
      </c>
      <c r="AY17" s="14">
        <f t="shared" si="13"/>
        <v>714.1430446148313</v>
      </c>
      <c r="AZ17" s="14">
        <f t="shared" si="14"/>
        <v>687.31188442703967</v>
      </c>
      <c r="BA17" s="14">
        <f t="shared" si="15"/>
        <v>760.00192619765767</v>
      </c>
      <c r="BB17" s="14">
        <f t="shared" si="16"/>
        <v>782.70020412601446</v>
      </c>
      <c r="BC17" s="14">
        <f t="shared" si="17"/>
        <v>838.14005725652828</v>
      </c>
      <c r="BD17" s="14">
        <f t="shared" si="18"/>
        <v>0</v>
      </c>
      <c r="BE17" s="14">
        <f t="shared" si="19"/>
        <v>1524.5183725714587</v>
      </c>
      <c r="BF17" s="14">
        <f t="shared" si="20"/>
        <v>1511.4116844344858</v>
      </c>
      <c r="BG17" s="14">
        <f t="shared" si="21"/>
        <v>1577.3466171698499</v>
      </c>
      <c r="BH17" s="14">
        <f t="shared" si="22"/>
        <v>1546.6834529532457</v>
      </c>
      <c r="BI17" s="14">
        <f t="shared" si="23"/>
        <v>1581.8919666142292</v>
      </c>
      <c r="BJ17" s="14">
        <f t="shared" si="24"/>
        <v>1580.2879071159837</v>
      </c>
      <c r="BK17" s="14">
        <f t="shared" si="25"/>
        <v>1610.4960144607462</v>
      </c>
      <c r="BL17" s="14">
        <f t="shared" si="26"/>
        <v>1559.8855764804459</v>
      </c>
      <c r="BM17" s="14">
        <f t="shared" si="27"/>
        <v>1508.6343527489635</v>
      </c>
      <c r="BN17" s="14">
        <f t="shared" si="28"/>
        <v>1501.1053233992975</v>
      </c>
      <c r="BO17" s="14">
        <f t="shared" si="29"/>
        <v>1581.5347079632454</v>
      </c>
      <c r="BP17" s="14">
        <f t="shared" si="30"/>
        <v>0</v>
      </c>
      <c r="BQ17" s="14">
        <f t="shared" si="31"/>
        <v>2216.1376587273503</v>
      </c>
      <c r="BR17" s="14">
        <f t="shared" si="32"/>
        <v>2218.9255667138268</v>
      </c>
      <c r="BS17" s="14">
        <f t="shared" si="33"/>
        <v>2311.1348591546048</v>
      </c>
      <c r="BT17" s="14">
        <f t="shared" si="34"/>
        <v>2247.7220311825718</v>
      </c>
      <c r="BU17" s="14">
        <f t="shared" si="35"/>
        <v>2291.2772676327409</v>
      </c>
      <c r="BV17" s="14">
        <f t="shared" si="36"/>
        <v>2290.2846530613174</v>
      </c>
      <c r="BW17" s="14">
        <f t="shared" si="37"/>
        <v>2324.6390590755773</v>
      </c>
      <c r="BX17" s="14">
        <f t="shared" si="38"/>
        <v>2247.1974609074864</v>
      </c>
      <c r="BY17" s="14">
        <f t="shared" si="39"/>
        <v>2268.6362789466207</v>
      </c>
      <c r="BZ17" s="14">
        <f t="shared" si="40"/>
        <v>2283.8055275253123</v>
      </c>
      <c r="CA17" s="14">
        <f t="shared" si="41"/>
        <v>2419.6747652197741</v>
      </c>
      <c r="CB17" s="14">
        <f t="shared" si="42"/>
        <v>0</v>
      </c>
    </row>
    <row r="18" spans="4:80" x14ac:dyDescent="0.3">
      <c r="D18" t="s">
        <v>205</v>
      </c>
      <c r="E18" t="s">
        <v>1019</v>
      </c>
      <c r="F18" s="14">
        <f t="shared" si="46"/>
        <v>73859.150360871412</v>
      </c>
      <c r="G18" s="14">
        <f t="shared" si="46"/>
        <v>74731.675626144948</v>
      </c>
      <c r="H18" s="14">
        <f t="shared" si="46"/>
        <v>78048.188608765806</v>
      </c>
      <c r="I18" s="14">
        <f t="shared" si="46"/>
        <v>76531.06229411604</v>
      </c>
      <c r="J18" s="14">
        <f t="shared" si="46"/>
        <v>76784.602139528666</v>
      </c>
      <c r="K18" s="14">
        <f t="shared" si="46"/>
        <v>76700.219157329324</v>
      </c>
      <c r="L18" s="14">
        <f t="shared" si="46"/>
        <v>79168.098988055805</v>
      </c>
      <c r="M18" s="14">
        <f t="shared" si="46"/>
        <v>77033.080832598149</v>
      </c>
      <c r="N18" s="14">
        <f t="shared" si="46"/>
        <v>83212.72710454854</v>
      </c>
      <c r="O18" s="14">
        <f t="shared" si="46"/>
        <v>82842.797480439316</v>
      </c>
      <c r="P18" s="14">
        <f t="shared" si="46"/>
        <v>88449.29908624159</v>
      </c>
      <c r="Q18" s="14">
        <f t="shared" si="46"/>
        <v>0</v>
      </c>
      <c r="R18" s="14">
        <f t="shared" si="46"/>
        <v>152320.49017830158</v>
      </c>
      <c r="S18" s="14">
        <f t="shared" si="46"/>
        <v>148911.76645037203</v>
      </c>
      <c r="T18" s="14">
        <f t="shared" si="46"/>
        <v>154491.06848721131</v>
      </c>
      <c r="U18" s="14">
        <f t="shared" si="46"/>
        <v>155054.79845497146</v>
      </c>
      <c r="V18" s="14">
        <f t="shared" si="46"/>
        <v>151126.05643000818</v>
      </c>
      <c r="W18" s="14">
        <f t="shared" si="46"/>
        <v>150905.73292142339</v>
      </c>
      <c r="X18" s="14">
        <f t="shared" si="46"/>
        <v>155456.02189165604</v>
      </c>
      <c r="Y18" s="14">
        <f t="shared" si="46"/>
        <v>152816.33732874665</v>
      </c>
      <c r="Z18" s="14">
        <f t="shared" si="46"/>
        <v>152695.48644605809</v>
      </c>
      <c r="AA18" s="14">
        <f t="shared" si="46"/>
        <v>150922.14279403049</v>
      </c>
      <c r="AB18" s="14">
        <f t="shared" si="46"/>
        <v>159074.59020383595</v>
      </c>
      <c r="AC18" s="14">
        <f t="shared" si="46"/>
        <v>0</v>
      </c>
      <c r="AD18" s="14">
        <f t="shared" si="45"/>
        <v>226179.64053917304</v>
      </c>
      <c r="AE18" s="14">
        <f t="shared" si="45"/>
        <v>223643.44207651695</v>
      </c>
      <c r="AF18" s="14">
        <f t="shared" si="45"/>
        <v>232539.25709597705</v>
      </c>
      <c r="AG18" s="14">
        <f t="shared" si="45"/>
        <v>231585.86074908747</v>
      </c>
      <c r="AH18" s="14">
        <f t="shared" si="45"/>
        <v>227910.6585695369</v>
      </c>
      <c r="AI18" s="14">
        <f t="shared" si="45"/>
        <v>227605.95207875277</v>
      </c>
      <c r="AJ18" s="14">
        <f t="shared" si="45"/>
        <v>234624.12087971185</v>
      </c>
      <c r="AK18" s="14">
        <f t="shared" si="45"/>
        <v>229849.4181613448</v>
      </c>
      <c r="AL18" s="14">
        <f t="shared" si="45"/>
        <v>235908.21355060663</v>
      </c>
      <c r="AM18" s="14">
        <f t="shared" si="45"/>
        <v>233764.94027446982</v>
      </c>
      <c r="AN18" s="14">
        <f t="shared" si="45"/>
        <v>247523.88929007758</v>
      </c>
      <c r="AO18" s="14">
        <f t="shared" si="45"/>
        <v>0</v>
      </c>
      <c r="AP18" s="14">
        <f t="shared" si="45"/>
        <v>9080825</v>
      </c>
      <c r="AQ18" s="14">
        <f t="shared" si="45"/>
        <v>9152665.1900000013</v>
      </c>
      <c r="AR18" s="14">
        <f t="shared" si="45"/>
        <v>9214268.4679999985</v>
      </c>
      <c r="AS18" s="14">
        <f t="shared" si="7"/>
        <v>813.352865635792</v>
      </c>
      <c r="AT18" s="14">
        <f t="shared" si="8"/>
        <v>822.96130171151788</v>
      </c>
      <c r="AU18" s="14">
        <f t="shared" si="9"/>
        <v>859.48345672079131</v>
      </c>
      <c r="AV18" s="14">
        <f t="shared" si="10"/>
        <v>836.16149728422477</v>
      </c>
      <c r="AW18" s="14">
        <f t="shared" si="11"/>
        <v>838.93161768248456</v>
      </c>
      <c r="AX18" s="14">
        <f t="shared" si="12"/>
        <v>838.00966784112541</v>
      </c>
      <c r="AY18" s="14">
        <f t="shared" si="13"/>
        <v>864.97317824488005</v>
      </c>
      <c r="AZ18" s="14">
        <f t="shared" si="14"/>
        <v>836.01949628583532</v>
      </c>
      <c r="BA18" s="14">
        <f t="shared" si="15"/>
        <v>909.16389245249468</v>
      </c>
      <c r="BB18" s="14">
        <f t="shared" si="16"/>
        <v>905.12212301780153</v>
      </c>
      <c r="BC18" s="14">
        <f t="shared" si="17"/>
        <v>966.37752228585111</v>
      </c>
      <c r="BD18" s="14">
        <f t="shared" si="18"/>
        <v>0</v>
      </c>
      <c r="BE18" s="14">
        <f t="shared" si="19"/>
        <v>1677.386032417777</v>
      </c>
      <c r="BF18" s="14">
        <f t="shared" si="20"/>
        <v>1639.848432828207</v>
      </c>
      <c r="BG18" s="14">
        <f t="shared" si="21"/>
        <v>1701.2889080806128</v>
      </c>
      <c r="BH18" s="14">
        <f t="shared" si="22"/>
        <v>1694.0945094810295</v>
      </c>
      <c r="BI18" s="14">
        <f t="shared" si="23"/>
        <v>1651.1699411350166</v>
      </c>
      <c r="BJ18" s="14">
        <f t="shared" si="24"/>
        <v>1648.762735102554</v>
      </c>
      <c r="BK18" s="14">
        <f t="shared" si="25"/>
        <v>1698.4781882058119</v>
      </c>
      <c r="BL18" s="14">
        <f t="shared" si="26"/>
        <v>1658.4749821373086</v>
      </c>
      <c r="BM18" s="14">
        <f t="shared" si="27"/>
        <v>1668.3171871389964</v>
      </c>
      <c r="BN18" s="14">
        <f t="shared" si="28"/>
        <v>1648.9420257492286</v>
      </c>
      <c r="BO18" s="14">
        <f t="shared" si="29"/>
        <v>1738.013867016979</v>
      </c>
      <c r="BP18" s="14">
        <f t="shared" si="30"/>
        <v>0</v>
      </c>
      <c r="BQ18" s="14">
        <f t="shared" si="31"/>
        <v>2490.7388980535693</v>
      </c>
      <c r="BR18" s="14">
        <f t="shared" si="32"/>
        <v>2462.8097345397246</v>
      </c>
      <c r="BS18" s="14">
        <f t="shared" si="33"/>
        <v>2560.7723648014035</v>
      </c>
      <c r="BT18" s="14">
        <f t="shared" si="34"/>
        <v>2530.2560067652539</v>
      </c>
      <c r="BU18" s="14">
        <f t="shared" si="35"/>
        <v>2490.1015588175019</v>
      </c>
      <c r="BV18" s="14">
        <f t="shared" si="36"/>
        <v>2486.7724029436799</v>
      </c>
      <c r="BW18" s="14">
        <f t="shared" si="37"/>
        <v>2563.4513664506921</v>
      </c>
      <c r="BX18" s="14">
        <f t="shared" si="38"/>
        <v>2494.4944784231438</v>
      </c>
      <c r="BY18" s="14">
        <f t="shared" si="39"/>
        <v>2577.4810795914909</v>
      </c>
      <c r="BZ18" s="14">
        <f t="shared" si="40"/>
        <v>2554.0641487670305</v>
      </c>
      <c r="CA18" s="14">
        <f t="shared" si="41"/>
        <v>2704.3913893028302</v>
      </c>
      <c r="CB18" s="14">
        <f t="shared" si="42"/>
        <v>0</v>
      </c>
    </row>
    <row r="19" spans="4:80" x14ac:dyDescent="0.3">
      <c r="D19" t="s">
        <v>213</v>
      </c>
      <c r="E19" t="s">
        <v>1020</v>
      </c>
      <c r="F19" s="14">
        <f t="shared" si="46"/>
        <v>45347.606974798415</v>
      </c>
      <c r="G19" s="14">
        <f t="shared" si="46"/>
        <v>46240.677399714179</v>
      </c>
      <c r="H19" s="14">
        <f t="shared" si="46"/>
        <v>49147.033400138069</v>
      </c>
      <c r="I19" s="14">
        <f t="shared" si="46"/>
        <v>47212.507798850609</v>
      </c>
      <c r="J19" s="14">
        <f t="shared" si="46"/>
        <v>45658.213838975222</v>
      </c>
      <c r="K19" s="14">
        <f t="shared" si="46"/>
        <v>46323.65539698994</v>
      </c>
      <c r="L19" s="14">
        <f t="shared" si="46"/>
        <v>48160.532462654228</v>
      </c>
      <c r="M19" s="14">
        <f t="shared" si="46"/>
        <v>46244.895235512078</v>
      </c>
      <c r="N19" s="14">
        <f t="shared" si="46"/>
        <v>49596.534148217739</v>
      </c>
      <c r="O19" s="14">
        <f t="shared" si="46"/>
        <v>50396.949617953593</v>
      </c>
      <c r="P19" s="14">
        <f t="shared" si="46"/>
        <v>54544.796210532018</v>
      </c>
      <c r="Q19" s="14">
        <f t="shared" si="46"/>
        <v>0</v>
      </c>
      <c r="R19" s="14">
        <f t="shared" si="46"/>
        <v>102129.71221142737</v>
      </c>
      <c r="S19" s="14">
        <f t="shared" si="46"/>
        <v>100775.06060086931</v>
      </c>
      <c r="T19" s="14">
        <f t="shared" si="46"/>
        <v>107348.13819252588</v>
      </c>
      <c r="U19" s="14">
        <f t="shared" si="46"/>
        <v>109591.88641392453</v>
      </c>
      <c r="V19" s="14">
        <f t="shared" si="46"/>
        <v>104533.5149568748</v>
      </c>
      <c r="W19" s="14">
        <f t="shared" si="46"/>
        <v>104892.10084207961</v>
      </c>
      <c r="X19" s="14">
        <f t="shared" si="46"/>
        <v>109466.61043176745</v>
      </c>
      <c r="Y19" s="14">
        <f t="shared" si="46"/>
        <v>107831.84347210848</v>
      </c>
      <c r="Z19" s="14">
        <f t="shared" si="46"/>
        <v>106598.18302526738</v>
      </c>
      <c r="AA19" s="14">
        <f t="shared" si="46"/>
        <v>104821.90666709148</v>
      </c>
      <c r="AB19" s="14">
        <f t="shared" si="46"/>
        <v>112131.94181975379</v>
      </c>
      <c r="AC19" s="14">
        <f t="shared" si="46"/>
        <v>0</v>
      </c>
      <c r="AD19" s="14">
        <f t="shared" ref="AD19:AR19" si="47">SUMIFS(AD$34:AD$183,$B$34:$B$183,$D19)</f>
        <v>147477.3191862258</v>
      </c>
      <c r="AE19" s="14">
        <f t="shared" si="47"/>
        <v>147015.73800058351</v>
      </c>
      <c r="AF19" s="14">
        <f t="shared" si="47"/>
        <v>156495.17159266394</v>
      </c>
      <c r="AG19" s="14">
        <f t="shared" si="47"/>
        <v>156804.39421277511</v>
      </c>
      <c r="AH19" s="14">
        <f t="shared" si="47"/>
        <v>150191.72879585001</v>
      </c>
      <c r="AI19" s="14">
        <f t="shared" si="47"/>
        <v>151215.75623906957</v>
      </c>
      <c r="AJ19" s="14">
        <f t="shared" si="47"/>
        <v>157627.14289442162</v>
      </c>
      <c r="AK19" s="14">
        <f t="shared" si="47"/>
        <v>154076.73870762056</v>
      </c>
      <c r="AL19" s="14">
        <f t="shared" si="47"/>
        <v>156194.71717348511</v>
      </c>
      <c r="AM19" s="14">
        <f t="shared" si="47"/>
        <v>155218.85628504507</v>
      </c>
      <c r="AN19" s="14">
        <f t="shared" si="47"/>
        <v>166676.73803028578</v>
      </c>
      <c r="AO19" s="14">
        <f t="shared" si="47"/>
        <v>0</v>
      </c>
      <c r="AP19" s="14">
        <f t="shared" si="47"/>
        <v>5559316</v>
      </c>
      <c r="AQ19" s="14">
        <f t="shared" si="47"/>
        <v>5592431.6379999984</v>
      </c>
      <c r="AR19" s="14">
        <f t="shared" si="47"/>
        <v>5631863.8370000003</v>
      </c>
      <c r="AS19" s="14">
        <f t="shared" si="7"/>
        <v>815.70479128724503</v>
      </c>
      <c r="AT19" s="14">
        <f t="shared" si="8"/>
        <v>831.76918526873044</v>
      </c>
      <c r="AU19" s="14">
        <f t="shared" si="9"/>
        <v>884.04820665236639</v>
      </c>
      <c r="AV19" s="14">
        <f t="shared" si="10"/>
        <v>844.22145597715428</v>
      </c>
      <c r="AW19" s="14">
        <f t="shared" si="11"/>
        <v>816.42864489808608</v>
      </c>
      <c r="AX19" s="14">
        <f t="shared" si="12"/>
        <v>828.3276112348957</v>
      </c>
      <c r="AY19" s="14">
        <f t="shared" si="13"/>
        <v>861.17337823869605</v>
      </c>
      <c r="AZ19" s="14">
        <f t="shared" si="14"/>
        <v>821.12949769300462</v>
      </c>
      <c r="BA19" s="14">
        <f t="shared" si="15"/>
        <v>886.85096856999348</v>
      </c>
      <c r="BB19" s="14">
        <f t="shared" si="16"/>
        <v>901.16344517314258</v>
      </c>
      <c r="BC19" s="14">
        <f t="shared" si="17"/>
        <v>975.33237312917208</v>
      </c>
      <c r="BD19" s="14">
        <f t="shared" si="18"/>
        <v>0</v>
      </c>
      <c r="BE19" s="14">
        <f t="shared" si="19"/>
        <v>1837.0913294266302</v>
      </c>
      <c r="BF19" s="14">
        <f t="shared" si="20"/>
        <v>1812.7240941308125</v>
      </c>
      <c r="BG19" s="14">
        <f t="shared" si="21"/>
        <v>1930.959459626434</v>
      </c>
      <c r="BH19" s="14">
        <f t="shared" si="22"/>
        <v>1959.646420516952</v>
      </c>
      <c r="BI19" s="14">
        <f t="shared" si="23"/>
        <v>1869.1961158108811</v>
      </c>
      <c r="BJ19" s="14">
        <f t="shared" si="24"/>
        <v>1875.6081009439361</v>
      </c>
      <c r="BK19" s="14">
        <f t="shared" si="25"/>
        <v>1957.4063219289635</v>
      </c>
      <c r="BL19" s="14">
        <f t="shared" si="26"/>
        <v>1914.6741930030166</v>
      </c>
      <c r="BM19" s="14">
        <f t="shared" si="27"/>
        <v>1906.1150841959993</v>
      </c>
      <c r="BN19" s="14">
        <f t="shared" si="28"/>
        <v>1874.3529371881348</v>
      </c>
      <c r="BO19" s="14">
        <f t="shared" si="29"/>
        <v>2005.0659369321347</v>
      </c>
      <c r="BP19" s="14">
        <f t="shared" si="30"/>
        <v>0</v>
      </c>
      <c r="BQ19" s="14">
        <f t="shared" si="31"/>
        <v>2652.7961207138756</v>
      </c>
      <c r="BR19" s="14">
        <f t="shared" si="32"/>
        <v>2644.4932793995431</v>
      </c>
      <c r="BS19" s="14">
        <f t="shared" si="33"/>
        <v>2815.0076662788001</v>
      </c>
      <c r="BT19" s="14">
        <f t="shared" si="34"/>
        <v>2803.867876494106</v>
      </c>
      <c r="BU19" s="14">
        <f t="shared" si="35"/>
        <v>2685.6247607089667</v>
      </c>
      <c r="BV19" s="14">
        <f t="shared" si="36"/>
        <v>2703.9357121788321</v>
      </c>
      <c r="BW19" s="14">
        <f t="shared" si="37"/>
        <v>2818.5797001676583</v>
      </c>
      <c r="BX19" s="14">
        <f t="shared" si="38"/>
        <v>2735.8036906960215</v>
      </c>
      <c r="BY19" s="14">
        <f t="shared" si="39"/>
        <v>2792.966052765993</v>
      </c>
      <c r="BZ19" s="14">
        <f t="shared" si="40"/>
        <v>2775.516382361277</v>
      </c>
      <c r="CA19" s="14">
        <f t="shared" si="41"/>
        <v>2980.3983100613063</v>
      </c>
      <c r="CB19" s="14">
        <f t="shared" si="42"/>
        <v>0</v>
      </c>
    </row>
    <row r="20" spans="4:80" x14ac:dyDescent="0.3">
      <c r="D20" t="s">
        <v>142</v>
      </c>
      <c r="E20" t="s">
        <v>138</v>
      </c>
      <c r="F20" s="14">
        <f t="shared" ref="F20:AG24" si="48">SUMIFS(F$34:F$183,$C$34:$C$183,$D20)</f>
        <v>42616.81936412424</v>
      </c>
      <c r="G20" s="14">
        <f t="shared" si="48"/>
        <v>42740.321282252502</v>
      </c>
      <c r="H20" s="14">
        <f t="shared" si="48"/>
        <v>44851.702441303438</v>
      </c>
      <c r="I20" s="14">
        <f t="shared" si="48"/>
        <v>43938.363420679249</v>
      </c>
      <c r="J20" s="14">
        <f t="shared" si="48"/>
        <v>47071.332640082794</v>
      </c>
      <c r="K20" s="14">
        <f t="shared" si="48"/>
        <v>46310.272273441347</v>
      </c>
      <c r="L20" s="14">
        <f t="shared" si="48"/>
        <v>47166.392216953391</v>
      </c>
      <c r="M20" s="14">
        <f t="shared" si="48"/>
        <v>48327.295245786583</v>
      </c>
      <c r="N20" s="14">
        <f t="shared" si="48"/>
        <v>53232.040160278659</v>
      </c>
      <c r="O20" s="14">
        <f t="shared" si="48"/>
        <v>45502.3452513499</v>
      </c>
      <c r="P20" s="14">
        <f t="shared" si="48"/>
        <v>46855.241018486959</v>
      </c>
      <c r="Q20" s="14">
        <f t="shared" si="48"/>
        <v>0</v>
      </c>
      <c r="R20" s="14">
        <f t="shared" si="48"/>
        <v>108845.89771212923</v>
      </c>
      <c r="S20" s="14">
        <f t="shared" si="48"/>
        <v>106259.7623733277</v>
      </c>
      <c r="T20" s="14">
        <f t="shared" si="48"/>
        <v>111357.64212037182</v>
      </c>
      <c r="U20" s="14">
        <f t="shared" si="48"/>
        <v>111351.45109332594</v>
      </c>
      <c r="V20" s="14">
        <f t="shared" si="48"/>
        <v>107800.57788169417</v>
      </c>
      <c r="W20" s="14">
        <f t="shared" si="48"/>
        <v>106750.0535253113</v>
      </c>
      <c r="X20" s="14">
        <f t="shared" si="48"/>
        <v>109529.23946407788</v>
      </c>
      <c r="Y20" s="14">
        <f t="shared" si="48"/>
        <v>109032.09923221916</v>
      </c>
      <c r="Z20" s="14">
        <f t="shared" si="48"/>
        <v>119251.34664002166</v>
      </c>
      <c r="AA20" s="14">
        <f t="shared" si="48"/>
        <v>108572.85027678611</v>
      </c>
      <c r="AB20" s="14">
        <f t="shared" si="48"/>
        <v>114221.20767175402</v>
      </c>
      <c r="AC20" s="14">
        <f t="shared" si="48"/>
        <v>0</v>
      </c>
      <c r="AD20" s="14">
        <f t="shared" si="48"/>
        <v>151462.71707625344</v>
      </c>
      <c r="AE20" s="14">
        <f t="shared" si="48"/>
        <v>149000.08365558015</v>
      </c>
      <c r="AF20" s="14">
        <f t="shared" si="48"/>
        <v>156209.34456167527</v>
      </c>
      <c r="AG20" s="14">
        <f t="shared" si="48"/>
        <v>155289.81451400518</v>
      </c>
      <c r="AH20" s="14">
        <f t="shared" ref="AD20:AR27" si="49">SUMIFS(AH$34:AH$183,$C$34:$C$183,$D20)</f>
        <v>154871.91052177694</v>
      </c>
      <c r="AI20" s="14">
        <f t="shared" si="49"/>
        <v>153060.32579875266</v>
      </c>
      <c r="AJ20" s="14">
        <f t="shared" si="49"/>
        <v>156695.63168103131</v>
      </c>
      <c r="AK20" s="14">
        <f t="shared" si="49"/>
        <v>157359.39447800574</v>
      </c>
      <c r="AL20" s="14">
        <f t="shared" si="49"/>
        <v>172483.38680030036</v>
      </c>
      <c r="AM20" s="14">
        <f t="shared" si="49"/>
        <v>154075.19552813604</v>
      </c>
      <c r="AN20" s="14">
        <f t="shared" si="49"/>
        <v>161076.44869024097</v>
      </c>
      <c r="AO20" s="14">
        <f t="shared" si="49"/>
        <v>0</v>
      </c>
      <c r="AP20" s="14">
        <f t="shared" si="49"/>
        <v>5450130</v>
      </c>
      <c r="AQ20" s="14">
        <f t="shared" si="49"/>
        <v>5470229.2680000002</v>
      </c>
      <c r="AR20" s="14">
        <f t="shared" si="49"/>
        <v>5491756.2150000008</v>
      </c>
      <c r="AS20" s="14">
        <f t="shared" si="7"/>
        <v>781.94133652085816</v>
      </c>
      <c r="AT20" s="14">
        <f t="shared" si="8"/>
        <v>784.20737270950417</v>
      </c>
      <c r="AU20" s="14">
        <f t="shared" si="9"/>
        <v>822.94738733394308</v>
      </c>
      <c r="AV20" s="14">
        <f t="shared" si="10"/>
        <v>803.22709100534257</v>
      </c>
      <c r="AW20" s="14">
        <f t="shared" si="11"/>
        <v>860.50017894940618</v>
      </c>
      <c r="AX20" s="14">
        <f t="shared" si="12"/>
        <v>846.58740986139867</v>
      </c>
      <c r="AY20" s="14">
        <f t="shared" si="13"/>
        <v>862.23794115668113</v>
      </c>
      <c r="AZ20" s="14">
        <f t="shared" si="14"/>
        <v>879.99709662615783</v>
      </c>
      <c r="BA20" s="14">
        <f t="shared" si="15"/>
        <v>973.12265267706243</v>
      </c>
      <c r="BB20" s="14">
        <f t="shared" si="16"/>
        <v>831.81788225096204</v>
      </c>
      <c r="BC20" s="14">
        <f t="shared" si="17"/>
        <v>856.54985783837083</v>
      </c>
      <c r="BD20" s="14">
        <f t="shared" si="18"/>
        <v>0</v>
      </c>
      <c r="BE20" s="14">
        <f t="shared" si="19"/>
        <v>1997.1247972457397</v>
      </c>
      <c r="BF20" s="14">
        <f t="shared" si="20"/>
        <v>1949.6739045367303</v>
      </c>
      <c r="BG20" s="14">
        <f t="shared" si="21"/>
        <v>2043.2107513100023</v>
      </c>
      <c r="BH20" s="14">
        <f t="shared" si="22"/>
        <v>2035.5902035900908</v>
      </c>
      <c r="BI20" s="14">
        <f t="shared" si="23"/>
        <v>1970.6775091185114</v>
      </c>
      <c r="BJ20" s="14">
        <f t="shared" si="24"/>
        <v>1951.4731155745646</v>
      </c>
      <c r="BK20" s="14">
        <f t="shared" si="25"/>
        <v>2002.2787729356628</v>
      </c>
      <c r="BL20" s="14">
        <f t="shared" si="26"/>
        <v>1985.3776271862268</v>
      </c>
      <c r="BM20" s="14">
        <f t="shared" si="27"/>
        <v>2180.0063726327467</v>
      </c>
      <c r="BN20" s="14">
        <f t="shared" si="28"/>
        <v>1984.7952427135108</v>
      </c>
      <c r="BO20" s="14">
        <f t="shared" si="29"/>
        <v>2088.0515619323401</v>
      </c>
      <c r="BP20" s="14">
        <f t="shared" si="30"/>
        <v>0</v>
      </c>
      <c r="BQ20" s="14">
        <f t="shared" si="31"/>
        <v>2779.066133766597</v>
      </c>
      <c r="BR20" s="14">
        <f t="shared" si="32"/>
        <v>2733.8812772462334</v>
      </c>
      <c r="BS20" s="14">
        <f t="shared" si="33"/>
        <v>2866.1581386439457</v>
      </c>
      <c r="BT20" s="14">
        <f t="shared" si="34"/>
        <v>2838.8172945954334</v>
      </c>
      <c r="BU20" s="14">
        <f t="shared" si="35"/>
        <v>2831.1776880679167</v>
      </c>
      <c r="BV20" s="14">
        <f t="shared" si="36"/>
        <v>2798.0605254359634</v>
      </c>
      <c r="BW20" s="14">
        <f t="shared" si="37"/>
        <v>2864.5167140923445</v>
      </c>
      <c r="BX20" s="14">
        <f t="shared" si="38"/>
        <v>2865.3747238123842</v>
      </c>
      <c r="BY20" s="14">
        <f t="shared" si="39"/>
        <v>3153.12902530981</v>
      </c>
      <c r="BZ20" s="14">
        <f t="shared" si="40"/>
        <v>2816.6131249644732</v>
      </c>
      <c r="CA20" s="14">
        <f t="shared" si="41"/>
        <v>2944.6014197707109</v>
      </c>
      <c r="CB20" s="14">
        <f t="shared" si="42"/>
        <v>0</v>
      </c>
    </row>
    <row r="21" spans="4:80" x14ac:dyDescent="0.3">
      <c r="D21" t="s">
        <v>156</v>
      </c>
      <c r="E21" t="s">
        <v>157</v>
      </c>
      <c r="F21" s="14">
        <f t="shared" si="48"/>
        <v>30112.664431458292</v>
      </c>
      <c r="G21" s="14">
        <f t="shared" si="48"/>
        <v>30611.680329021456</v>
      </c>
      <c r="H21" s="14">
        <f t="shared" si="48"/>
        <v>32579.236675266373</v>
      </c>
      <c r="I21" s="14">
        <f t="shared" si="48"/>
        <v>32016.771989171597</v>
      </c>
      <c r="J21" s="14">
        <f t="shared" si="48"/>
        <v>32070.307802960317</v>
      </c>
      <c r="K21" s="14">
        <f t="shared" si="48"/>
        <v>32482.288410588353</v>
      </c>
      <c r="L21" s="14">
        <f t="shared" si="48"/>
        <v>33226.956897762917</v>
      </c>
      <c r="M21" s="14">
        <f t="shared" si="48"/>
        <v>32085.04651267048</v>
      </c>
      <c r="N21" s="14">
        <f t="shared" si="48"/>
        <v>33352.515905950182</v>
      </c>
      <c r="O21" s="14">
        <f t="shared" si="48"/>
        <v>33104.901889963265</v>
      </c>
      <c r="P21" s="14">
        <f t="shared" si="48"/>
        <v>35587.453343778012</v>
      </c>
      <c r="Q21" s="14">
        <f t="shared" si="48"/>
        <v>0</v>
      </c>
      <c r="R21" s="14">
        <f t="shared" si="48"/>
        <v>64174.443244312992</v>
      </c>
      <c r="S21" s="14">
        <f t="shared" si="48"/>
        <v>63715.273854206134</v>
      </c>
      <c r="T21" s="14">
        <f t="shared" si="48"/>
        <v>67530.968141872334</v>
      </c>
      <c r="U21" s="14">
        <f t="shared" si="48"/>
        <v>67224.763356804353</v>
      </c>
      <c r="V21" s="14">
        <f t="shared" si="48"/>
        <v>65859.377791682113</v>
      </c>
      <c r="W21" s="14">
        <f t="shared" si="48"/>
        <v>64938.915057465019</v>
      </c>
      <c r="X21" s="14">
        <f t="shared" si="48"/>
        <v>67403.30917875655</v>
      </c>
      <c r="Y21" s="14">
        <f t="shared" si="48"/>
        <v>66950.192454493474</v>
      </c>
      <c r="Z21" s="14">
        <f t="shared" si="48"/>
        <v>65345.073912204927</v>
      </c>
      <c r="AA21" s="14">
        <f t="shared" si="48"/>
        <v>64548.693125983023</v>
      </c>
      <c r="AB21" s="14">
        <f t="shared" si="48"/>
        <v>68232.1567184249</v>
      </c>
      <c r="AC21" s="14">
        <f t="shared" si="48"/>
        <v>0</v>
      </c>
      <c r="AD21" s="14">
        <f t="shared" si="49"/>
        <v>94287.107675771287</v>
      </c>
      <c r="AE21" s="14">
        <f t="shared" si="49"/>
        <v>94326.954183227586</v>
      </c>
      <c r="AF21" s="14">
        <f t="shared" si="49"/>
        <v>100110.20481713869</v>
      </c>
      <c r="AG21" s="14">
        <f t="shared" si="49"/>
        <v>99241.53534597595</v>
      </c>
      <c r="AH21" s="14">
        <f t="shared" si="49"/>
        <v>97929.685594642418</v>
      </c>
      <c r="AI21" s="14">
        <f t="shared" si="49"/>
        <v>97421.203468053383</v>
      </c>
      <c r="AJ21" s="14">
        <f t="shared" si="49"/>
        <v>100630.26607651947</v>
      </c>
      <c r="AK21" s="14">
        <f t="shared" si="49"/>
        <v>99035.238967163939</v>
      </c>
      <c r="AL21" s="14">
        <f t="shared" si="49"/>
        <v>98697.589818155102</v>
      </c>
      <c r="AM21" s="14">
        <f t="shared" si="49"/>
        <v>97653.595015946266</v>
      </c>
      <c r="AN21" s="14">
        <f t="shared" si="49"/>
        <v>103819.61006220295</v>
      </c>
      <c r="AO21" s="14">
        <f t="shared" si="49"/>
        <v>0</v>
      </c>
      <c r="AP21" s="14">
        <f t="shared" si="49"/>
        <v>3143102</v>
      </c>
      <c r="AQ21" s="14">
        <f t="shared" si="49"/>
        <v>3146701.7090000003</v>
      </c>
      <c r="AR21" s="14">
        <f t="shared" si="49"/>
        <v>3152442.4610000006</v>
      </c>
      <c r="AS21" s="14">
        <f t="shared" si="7"/>
        <v>958.05559066992703</v>
      </c>
      <c r="AT21" s="14">
        <f t="shared" si="8"/>
        <v>973.93213230182971</v>
      </c>
      <c r="AU21" s="14">
        <f t="shared" si="9"/>
        <v>1036.531320818299</v>
      </c>
      <c r="AV21" s="14">
        <f t="shared" si="10"/>
        <v>1017.4708297770717</v>
      </c>
      <c r="AW21" s="14">
        <f t="shared" si="11"/>
        <v>1019.1721608449513</v>
      </c>
      <c r="AX21" s="14">
        <f t="shared" si="12"/>
        <v>1032.2646190989294</v>
      </c>
      <c r="AY21" s="14">
        <f t="shared" si="13"/>
        <v>1055.9296676494389</v>
      </c>
      <c r="AZ21" s="14">
        <f t="shared" si="14"/>
        <v>1017.7837314909355</v>
      </c>
      <c r="BA21" s="14">
        <f t="shared" si="15"/>
        <v>1059.9198459312936</v>
      </c>
      <c r="BB21" s="14">
        <f t="shared" si="16"/>
        <v>1052.0508440720228</v>
      </c>
      <c r="BC21" s="14">
        <f t="shared" si="17"/>
        <v>1130.9446091440125</v>
      </c>
      <c r="BD21" s="14">
        <f t="shared" si="18"/>
        <v>0</v>
      </c>
      <c r="BE21" s="14">
        <f t="shared" si="19"/>
        <v>2041.7550319497425</v>
      </c>
      <c r="BF21" s="14">
        <f t="shared" si="20"/>
        <v>2027.1462349680708</v>
      </c>
      <c r="BG21" s="14">
        <f t="shared" si="21"/>
        <v>2148.5452314901754</v>
      </c>
      <c r="BH21" s="14">
        <f t="shared" si="22"/>
        <v>2136.3564002438575</v>
      </c>
      <c r="BI21" s="14">
        <f t="shared" si="23"/>
        <v>2092.9653930436184</v>
      </c>
      <c r="BJ21" s="14">
        <f t="shared" si="24"/>
        <v>2063.7137251278309</v>
      </c>
      <c r="BK21" s="14">
        <f t="shared" si="25"/>
        <v>2142.0304627532314</v>
      </c>
      <c r="BL21" s="14">
        <f t="shared" si="26"/>
        <v>2123.7562075361689</v>
      </c>
      <c r="BM21" s="14">
        <f t="shared" si="27"/>
        <v>2076.6211721088471</v>
      </c>
      <c r="BN21" s="14">
        <f t="shared" si="28"/>
        <v>2051.3127425254474</v>
      </c>
      <c r="BO21" s="14">
        <f t="shared" si="29"/>
        <v>2168.3706632653339</v>
      </c>
      <c r="BP21" s="14">
        <f t="shared" si="30"/>
        <v>0</v>
      </c>
      <c r="BQ21" s="14">
        <f t="shared" si="31"/>
        <v>2999.8106226196696</v>
      </c>
      <c r="BR21" s="14">
        <f t="shared" si="32"/>
        <v>3001.0783672699004</v>
      </c>
      <c r="BS21" s="14">
        <f t="shared" si="33"/>
        <v>3185.0765523084738</v>
      </c>
      <c r="BT21" s="14">
        <f t="shared" si="34"/>
        <v>3153.8272300209296</v>
      </c>
      <c r="BU21" s="14">
        <f t="shared" si="35"/>
        <v>3112.1375538885691</v>
      </c>
      <c r="BV21" s="14">
        <f t="shared" si="36"/>
        <v>3095.9783442267608</v>
      </c>
      <c r="BW21" s="14">
        <f t="shared" si="37"/>
        <v>3197.9601304026701</v>
      </c>
      <c r="BX21" s="14">
        <f t="shared" si="38"/>
        <v>3141.5399390271036</v>
      </c>
      <c r="BY21" s="14">
        <f t="shared" si="39"/>
        <v>3136.5410180401404</v>
      </c>
      <c r="BZ21" s="14">
        <f t="shared" si="40"/>
        <v>3103.3635865974693</v>
      </c>
      <c r="CA21" s="14">
        <f t="shared" si="41"/>
        <v>3299.315272409347</v>
      </c>
      <c r="CB21" s="14">
        <f t="shared" si="42"/>
        <v>0</v>
      </c>
    </row>
    <row r="22" spans="4:80" x14ac:dyDescent="0.3">
      <c r="D22" t="s">
        <v>165</v>
      </c>
      <c r="E22" t="s">
        <v>166</v>
      </c>
      <c r="F22" s="14">
        <f t="shared" si="48"/>
        <v>28479.063734026924</v>
      </c>
      <c r="G22" s="14">
        <f t="shared" si="48"/>
        <v>29021.180139049484</v>
      </c>
      <c r="H22" s="14">
        <f t="shared" si="48"/>
        <v>31301.205990132483</v>
      </c>
      <c r="I22" s="14">
        <f t="shared" si="48"/>
        <v>29498.745474595748</v>
      </c>
      <c r="J22" s="14">
        <f t="shared" si="48"/>
        <v>31458.134032958522</v>
      </c>
      <c r="K22" s="14">
        <f t="shared" si="48"/>
        <v>31720.92961811462</v>
      </c>
      <c r="L22" s="14">
        <f t="shared" si="48"/>
        <v>32333.238134963802</v>
      </c>
      <c r="M22" s="14">
        <f t="shared" si="48"/>
        <v>32622.139928893746</v>
      </c>
      <c r="N22" s="14">
        <f t="shared" si="48"/>
        <v>32390.976274264503</v>
      </c>
      <c r="O22" s="14">
        <f t="shared" si="48"/>
        <v>34252.548600750211</v>
      </c>
      <c r="P22" s="14">
        <f t="shared" si="48"/>
        <v>35029.962656027485</v>
      </c>
      <c r="Q22" s="14">
        <f t="shared" si="48"/>
        <v>0</v>
      </c>
      <c r="R22" s="14">
        <f t="shared" si="48"/>
        <v>53395.326197880815</v>
      </c>
      <c r="S22" s="14">
        <f t="shared" si="48"/>
        <v>53130.965416682942</v>
      </c>
      <c r="T22" s="14">
        <f t="shared" si="48"/>
        <v>54519.546575281369</v>
      </c>
      <c r="U22" s="14">
        <f t="shared" si="48"/>
        <v>55879.723815233141</v>
      </c>
      <c r="V22" s="14">
        <f t="shared" si="48"/>
        <v>53276.926942512509</v>
      </c>
      <c r="W22" s="14">
        <f t="shared" si="48"/>
        <v>53689.130578498116</v>
      </c>
      <c r="X22" s="14">
        <f t="shared" si="48"/>
        <v>54958.844892590147</v>
      </c>
      <c r="Y22" s="14">
        <f t="shared" si="48"/>
        <v>54560.577663456701</v>
      </c>
      <c r="Z22" s="14">
        <f t="shared" si="48"/>
        <v>55195.863401954237</v>
      </c>
      <c r="AA22" s="14">
        <f t="shared" si="48"/>
        <v>54422.57520275651</v>
      </c>
      <c r="AB22" s="14">
        <f t="shared" si="48"/>
        <v>56632.228688965559</v>
      </c>
      <c r="AC22" s="14">
        <f t="shared" si="48"/>
        <v>0</v>
      </c>
      <c r="AD22" s="14">
        <f t="shared" si="49"/>
        <v>81874.389931907746</v>
      </c>
      <c r="AE22" s="14">
        <f t="shared" si="49"/>
        <v>82152.145555732423</v>
      </c>
      <c r="AF22" s="14">
        <f t="shared" si="49"/>
        <v>85820.752565413859</v>
      </c>
      <c r="AG22" s="14">
        <f t="shared" si="49"/>
        <v>85378.469289828878</v>
      </c>
      <c r="AH22" s="14">
        <f t="shared" si="49"/>
        <v>84735.060975471031</v>
      </c>
      <c r="AI22" s="14">
        <f t="shared" si="49"/>
        <v>85410.060196612743</v>
      </c>
      <c r="AJ22" s="14">
        <f t="shared" si="49"/>
        <v>87292.083027553934</v>
      </c>
      <c r="AK22" s="14">
        <f t="shared" si="49"/>
        <v>87182.717592350455</v>
      </c>
      <c r="AL22" s="14">
        <f t="shared" si="49"/>
        <v>87586.839676218719</v>
      </c>
      <c r="AM22" s="14">
        <f t="shared" si="49"/>
        <v>88675.123803506722</v>
      </c>
      <c r="AN22" s="14">
        <f t="shared" si="49"/>
        <v>91662.191344993058</v>
      </c>
      <c r="AO22" s="14">
        <f t="shared" si="49"/>
        <v>0</v>
      </c>
      <c r="AP22" s="14">
        <f t="shared" si="49"/>
        <v>2470956</v>
      </c>
      <c r="AQ22" s="14">
        <f t="shared" si="49"/>
        <v>2477567.9559999998</v>
      </c>
      <c r="AR22" s="14">
        <f t="shared" si="49"/>
        <v>2486496.4480000003</v>
      </c>
      <c r="AS22" s="14">
        <f t="shared" si="7"/>
        <v>1152.5524426184409</v>
      </c>
      <c r="AT22" s="14">
        <f t="shared" si="8"/>
        <v>1174.491983631011</v>
      </c>
      <c r="AU22" s="14">
        <f t="shared" si="9"/>
        <v>1266.7650087711997</v>
      </c>
      <c r="AV22" s="14">
        <f t="shared" si="10"/>
        <v>1190.6331530950649</v>
      </c>
      <c r="AW22" s="14">
        <f t="shared" si="11"/>
        <v>1269.7183121365219</v>
      </c>
      <c r="AX22" s="14">
        <f t="shared" si="12"/>
        <v>1280.3253102016881</v>
      </c>
      <c r="AY22" s="14">
        <f t="shared" si="13"/>
        <v>1305.0394059489445</v>
      </c>
      <c r="AZ22" s="14">
        <f t="shared" si="14"/>
        <v>1311.9721106029806</v>
      </c>
      <c r="BA22" s="14">
        <f t="shared" si="15"/>
        <v>1307.3698420994797</v>
      </c>
      <c r="BB22" s="14">
        <f t="shared" si="16"/>
        <v>1382.5069265123404</v>
      </c>
      <c r="BC22" s="14">
        <f t="shared" si="17"/>
        <v>1413.8850388016356</v>
      </c>
      <c r="BD22" s="14">
        <f t="shared" si="18"/>
        <v>0</v>
      </c>
      <c r="BE22" s="14">
        <f t="shared" si="19"/>
        <v>2160.9177256851522</v>
      </c>
      <c r="BF22" s="14">
        <f t="shared" si="20"/>
        <v>2150.2190009325518</v>
      </c>
      <c r="BG22" s="14">
        <f t="shared" si="21"/>
        <v>2206.4151112072159</v>
      </c>
      <c r="BH22" s="14">
        <f t="shared" si="22"/>
        <v>2255.4264830519605</v>
      </c>
      <c r="BI22" s="14">
        <f t="shared" si="23"/>
        <v>2150.3719731880692</v>
      </c>
      <c r="BJ22" s="14">
        <f t="shared" si="24"/>
        <v>2167.0094032527973</v>
      </c>
      <c r="BK22" s="14">
        <f t="shared" si="25"/>
        <v>2218.2578184987692</v>
      </c>
      <c r="BL22" s="14">
        <f t="shared" si="26"/>
        <v>2194.2753108431825</v>
      </c>
      <c r="BM22" s="14">
        <f t="shared" si="27"/>
        <v>2227.8243980466723</v>
      </c>
      <c r="BN22" s="14">
        <f t="shared" si="28"/>
        <v>2196.6128142301704</v>
      </c>
      <c r="BO22" s="14">
        <f t="shared" si="29"/>
        <v>2285.7992069124725</v>
      </c>
      <c r="BP22" s="14">
        <f t="shared" si="30"/>
        <v>0</v>
      </c>
      <c r="BQ22" s="14">
        <f t="shared" si="31"/>
        <v>3313.4701683035937</v>
      </c>
      <c r="BR22" s="14">
        <f t="shared" si="32"/>
        <v>3324.7109845635628</v>
      </c>
      <c r="BS22" s="14">
        <f t="shared" si="33"/>
        <v>3473.1801199784154</v>
      </c>
      <c r="BT22" s="14">
        <f t="shared" si="34"/>
        <v>3446.0596361470252</v>
      </c>
      <c r="BU22" s="14">
        <f t="shared" si="35"/>
        <v>3420.0902853245912</v>
      </c>
      <c r="BV22" s="14">
        <f t="shared" si="36"/>
        <v>3447.3347134544856</v>
      </c>
      <c r="BW22" s="14">
        <f t="shared" si="37"/>
        <v>3523.2972244477132</v>
      </c>
      <c r="BX22" s="14">
        <f t="shared" si="38"/>
        <v>3506.2474214461631</v>
      </c>
      <c r="BY22" s="14">
        <f t="shared" si="39"/>
        <v>3535.1942401461515</v>
      </c>
      <c r="BZ22" s="14">
        <f t="shared" si="40"/>
        <v>3579.1197407425111</v>
      </c>
      <c r="CA22" s="14">
        <f t="shared" si="41"/>
        <v>3699.6842457141092</v>
      </c>
      <c r="CB22" s="14">
        <f t="shared" si="42"/>
        <v>0</v>
      </c>
    </row>
    <row r="23" spans="4:80" x14ac:dyDescent="0.3">
      <c r="D23" t="s">
        <v>174</v>
      </c>
      <c r="E23" t="s">
        <v>175</v>
      </c>
      <c r="F23" s="14">
        <f t="shared" si="48"/>
        <v>29064.494243491656</v>
      </c>
      <c r="G23" s="14">
        <f t="shared" si="48"/>
        <v>30332.356639234615</v>
      </c>
      <c r="H23" s="14">
        <f t="shared" si="48"/>
        <v>33945.890771752544</v>
      </c>
      <c r="I23" s="14">
        <f t="shared" si="48"/>
        <v>32017.133825221183</v>
      </c>
      <c r="J23" s="14">
        <f t="shared" si="48"/>
        <v>31566.975765569194</v>
      </c>
      <c r="K23" s="14">
        <f t="shared" si="48"/>
        <v>30665.119579422582</v>
      </c>
      <c r="L23" s="14">
        <f t="shared" si="48"/>
        <v>32604.921747427576</v>
      </c>
      <c r="M23" s="14">
        <f t="shared" si="48"/>
        <v>30991.534129402477</v>
      </c>
      <c r="N23" s="14">
        <f t="shared" si="48"/>
        <v>33858.458590165268</v>
      </c>
      <c r="O23" s="14">
        <f t="shared" si="48"/>
        <v>33068.300661771114</v>
      </c>
      <c r="P23" s="14">
        <f t="shared" si="48"/>
        <v>34451.942295752116</v>
      </c>
      <c r="Q23" s="14">
        <f t="shared" si="48"/>
        <v>0</v>
      </c>
      <c r="R23" s="14">
        <f t="shared" si="48"/>
        <v>55670.612953394972</v>
      </c>
      <c r="S23" s="14">
        <f t="shared" si="48"/>
        <v>56231.322396949072</v>
      </c>
      <c r="T23" s="14">
        <f t="shared" si="48"/>
        <v>59769.110278888744</v>
      </c>
      <c r="U23" s="14">
        <f t="shared" si="48"/>
        <v>58172.64608336825</v>
      </c>
      <c r="V23" s="14">
        <f t="shared" si="48"/>
        <v>56148.352696294925</v>
      </c>
      <c r="W23" s="14">
        <f t="shared" si="48"/>
        <v>56075.442931432204</v>
      </c>
      <c r="X23" s="14">
        <f t="shared" si="48"/>
        <v>58471.483366770364</v>
      </c>
      <c r="Y23" s="14">
        <f t="shared" si="48"/>
        <v>55744.579583356972</v>
      </c>
      <c r="Z23" s="14">
        <f t="shared" si="48"/>
        <v>58833.773949562143</v>
      </c>
      <c r="AA23" s="14">
        <f t="shared" si="48"/>
        <v>57362.564383058925</v>
      </c>
      <c r="AB23" s="14">
        <f t="shared" si="48"/>
        <v>58886.125746007689</v>
      </c>
      <c r="AC23" s="14">
        <f t="shared" si="48"/>
        <v>0</v>
      </c>
      <c r="AD23" s="14">
        <f t="shared" si="49"/>
        <v>84735.107196886631</v>
      </c>
      <c r="AE23" s="14">
        <f t="shared" si="49"/>
        <v>86563.679036183705</v>
      </c>
      <c r="AF23" s="14">
        <f t="shared" si="49"/>
        <v>93715.00105064128</v>
      </c>
      <c r="AG23" s="14">
        <f t="shared" si="49"/>
        <v>90189.779908589437</v>
      </c>
      <c r="AH23" s="14">
        <f t="shared" si="49"/>
        <v>87715.328461864119</v>
      </c>
      <c r="AI23" s="14">
        <f t="shared" si="49"/>
        <v>86740.562510854797</v>
      </c>
      <c r="AJ23" s="14">
        <f t="shared" si="49"/>
        <v>91076.405114197914</v>
      </c>
      <c r="AK23" s="14">
        <f t="shared" si="49"/>
        <v>86736.113712759456</v>
      </c>
      <c r="AL23" s="14">
        <f t="shared" si="49"/>
        <v>92692.232539727425</v>
      </c>
      <c r="AM23" s="14">
        <f t="shared" si="49"/>
        <v>90430.865044830032</v>
      </c>
      <c r="AN23" s="14">
        <f t="shared" si="49"/>
        <v>93338.068041759805</v>
      </c>
      <c r="AO23" s="14">
        <f t="shared" si="49"/>
        <v>0</v>
      </c>
      <c r="AP23" s="14">
        <f t="shared" si="49"/>
        <v>2798799</v>
      </c>
      <c r="AQ23" s="14">
        <f t="shared" si="49"/>
        <v>2814751.3360000001</v>
      </c>
      <c r="AR23" s="14">
        <f t="shared" si="49"/>
        <v>2831284.4190000002</v>
      </c>
      <c r="AS23" s="14">
        <f t="shared" si="7"/>
        <v>1038.4630780378175</v>
      </c>
      <c r="AT23" s="14">
        <f t="shared" si="8"/>
        <v>1083.7633084488959</v>
      </c>
      <c r="AU23" s="14">
        <f t="shared" si="9"/>
        <v>1212.8734779365202</v>
      </c>
      <c r="AV23" s="14">
        <f t="shared" si="10"/>
        <v>1137.4764589585466</v>
      </c>
      <c r="AW23" s="14">
        <f t="shared" si="11"/>
        <v>1121.4836409111911</v>
      </c>
      <c r="AX23" s="14">
        <f t="shared" si="12"/>
        <v>1089.4432906815957</v>
      </c>
      <c r="AY23" s="14">
        <f t="shared" si="13"/>
        <v>1158.3588692336116</v>
      </c>
      <c r="AZ23" s="14">
        <f t="shared" si="14"/>
        <v>1094.6104150267099</v>
      </c>
      <c r="BA23" s="14">
        <f t="shared" si="15"/>
        <v>1202.8934192915599</v>
      </c>
      <c r="BB23" s="14">
        <f t="shared" si="16"/>
        <v>1174.8213861322461</v>
      </c>
      <c r="BC23" s="14">
        <f t="shared" si="17"/>
        <v>1223.978184329108</v>
      </c>
      <c r="BD23" s="14">
        <f t="shared" si="18"/>
        <v>0</v>
      </c>
      <c r="BE23" s="14">
        <f t="shared" si="19"/>
        <v>1989.0893541620876</v>
      </c>
      <c r="BF23" s="14">
        <f t="shared" si="20"/>
        <v>2009.1232845570214</v>
      </c>
      <c r="BG23" s="14">
        <f t="shared" si="21"/>
        <v>2135.5270699642506</v>
      </c>
      <c r="BH23" s="14">
        <f t="shared" si="22"/>
        <v>2066.7064027771812</v>
      </c>
      <c r="BI23" s="14">
        <f t="shared" si="23"/>
        <v>1994.789094801052</v>
      </c>
      <c r="BJ23" s="14">
        <f t="shared" si="24"/>
        <v>1992.1988210553673</v>
      </c>
      <c r="BK23" s="14">
        <f t="shared" si="25"/>
        <v>2077.3232299043257</v>
      </c>
      <c r="BL23" s="14">
        <f t="shared" si="26"/>
        <v>1968.879537826361</v>
      </c>
      <c r="BM23" s="14">
        <f t="shared" si="27"/>
        <v>2090.1943698220216</v>
      </c>
      <c r="BN23" s="14">
        <f t="shared" si="28"/>
        <v>2037.9265354422384</v>
      </c>
      <c r="BO23" s="14">
        <f t="shared" si="29"/>
        <v>2092.0542782187595</v>
      </c>
      <c r="BP23" s="14">
        <f t="shared" si="30"/>
        <v>0</v>
      </c>
      <c r="BQ23" s="14">
        <f t="shared" si="31"/>
        <v>3027.5524321999055</v>
      </c>
      <c r="BR23" s="14">
        <f t="shared" si="32"/>
        <v>3092.8865930059183</v>
      </c>
      <c r="BS23" s="14">
        <f t="shared" si="33"/>
        <v>3348.4005479007706</v>
      </c>
      <c r="BT23" s="14">
        <f t="shared" si="34"/>
        <v>3204.1828617357278</v>
      </c>
      <c r="BU23" s="14">
        <f t="shared" si="35"/>
        <v>3116.2727357122435</v>
      </c>
      <c r="BV23" s="14">
        <f t="shared" si="36"/>
        <v>3081.6421117369637</v>
      </c>
      <c r="BW23" s="14">
        <f t="shared" si="37"/>
        <v>3235.6820991379363</v>
      </c>
      <c r="BX23" s="14">
        <f t="shared" si="38"/>
        <v>3063.4899528530714</v>
      </c>
      <c r="BY23" s="14">
        <f t="shared" si="39"/>
        <v>3293.0877891135824</v>
      </c>
      <c r="BZ23" s="14">
        <f t="shared" si="40"/>
        <v>3212.7479215744847</v>
      </c>
      <c r="CA23" s="14">
        <f t="shared" si="41"/>
        <v>3316.0324625478675</v>
      </c>
      <c r="CB23" s="14">
        <f t="shared" si="42"/>
        <v>0</v>
      </c>
    </row>
    <row r="24" spans="4:80" x14ac:dyDescent="0.3">
      <c r="D24" t="s">
        <v>183</v>
      </c>
      <c r="E24" t="s">
        <v>184</v>
      </c>
      <c r="F24" s="14">
        <f t="shared" si="48"/>
        <v>11975.51356961787</v>
      </c>
      <c r="G24" s="14">
        <f t="shared" si="48"/>
        <v>11946.629887564075</v>
      </c>
      <c r="H24" s="14">
        <f t="shared" si="48"/>
        <v>14620.849830564894</v>
      </c>
      <c r="I24" s="14">
        <f t="shared" si="48"/>
        <v>13364.374035836488</v>
      </c>
      <c r="J24" s="14">
        <f t="shared" si="48"/>
        <v>12917.794841316536</v>
      </c>
      <c r="K24" s="14">
        <f t="shared" si="48"/>
        <v>12621.503411861251</v>
      </c>
      <c r="L24" s="14">
        <f t="shared" si="48"/>
        <v>13777.531927983637</v>
      </c>
      <c r="M24" s="14">
        <f t="shared" si="48"/>
        <v>13666.384385802985</v>
      </c>
      <c r="N24" s="14">
        <f t="shared" si="48"/>
        <v>14010.250762402109</v>
      </c>
      <c r="O24" s="14">
        <f t="shared" si="48"/>
        <v>13917.294376521102</v>
      </c>
      <c r="P24" s="14">
        <f t="shared" si="48"/>
        <v>16668.303686474326</v>
      </c>
      <c r="Q24" s="14">
        <f t="shared" si="48"/>
        <v>0</v>
      </c>
      <c r="R24" s="14">
        <f t="shared" si="48"/>
        <v>30315.773587943208</v>
      </c>
      <c r="S24" s="14">
        <f t="shared" si="48"/>
        <v>29952.792847339893</v>
      </c>
      <c r="T24" s="14">
        <f t="shared" si="48"/>
        <v>31931.757010272609</v>
      </c>
      <c r="U24" s="14">
        <f t="shared" si="48"/>
        <v>31769.314320503076</v>
      </c>
      <c r="V24" s="14">
        <f t="shared" si="48"/>
        <v>30130.879635456582</v>
      </c>
      <c r="W24" s="14">
        <f t="shared" si="48"/>
        <v>29381.841633798558</v>
      </c>
      <c r="X24" s="14">
        <f t="shared" si="48"/>
        <v>31576.00595022257</v>
      </c>
      <c r="Y24" s="14">
        <f t="shared" si="48"/>
        <v>30602.667932952358</v>
      </c>
      <c r="Z24" s="14">
        <f t="shared" si="48"/>
        <v>30965.695592559237</v>
      </c>
      <c r="AA24" s="14">
        <f t="shared" si="48"/>
        <v>30160.418308857403</v>
      </c>
      <c r="AB24" s="14">
        <f t="shared" si="48"/>
        <v>32273.508440633268</v>
      </c>
      <c r="AC24" s="14">
        <f t="shared" ref="F24:AH28" si="50">SUMIFS(AC$34:AC$183,$C$34:$C$183,$D24)</f>
        <v>0</v>
      </c>
      <c r="AD24" s="14">
        <f t="shared" si="50"/>
        <v>42291.287157561077</v>
      </c>
      <c r="AE24" s="14">
        <f t="shared" si="50"/>
        <v>41899.422734903972</v>
      </c>
      <c r="AF24" s="14">
        <f t="shared" si="50"/>
        <v>46552.606840837499</v>
      </c>
      <c r="AG24" s="14">
        <f t="shared" si="50"/>
        <v>45133.688356339568</v>
      </c>
      <c r="AH24" s="14">
        <f t="shared" si="50"/>
        <v>43048.674476773114</v>
      </c>
      <c r="AI24" s="14">
        <f t="shared" si="49"/>
        <v>42003.345045659808</v>
      </c>
      <c r="AJ24" s="14">
        <f t="shared" si="49"/>
        <v>45353.537878206203</v>
      </c>
      <c r="AK24" s="14">
        <f t="shared" si="49"/>
        <v>44269.052318755341</v>
      </c>
      <c r="AL24" s="14">
        <f t="shared" si="49"/>
        <v>44975.946354961343</v>
      </c>
      <c r="AM24" s="14">
        <f t="shared" si="49"/>
        <v>44077.712685378501</v>
      </c>
      <c r="AN24" s="14">
        <f t="shared" si="49"/>
        <v>48941.812127107594</v>
      </c>
      <c r="AO24" s="14">
        <f t="shared" si="49"/>
        <v>0</v>
      </c>
      <c r="AP24" s="14">
        <f t="shared" si="49"/>
        <v>1490497</v>
      </c>
      <c r="AQ24" s="14">
        <f t="shared" si="49"/>
        <v>1489216.2120000003</v>
      </c>
      <c r="AR24" s="14">
        <f t="shared" si="49"/>
        <v>1492117.787</v>
      </c>
      <c r="AS24" s="14">
        <f t="shared" si="7"/>
        <v>803.45774393493377</v>
      </c>
      <c r="AT24" s="14">
        <f t="shared" si="8"/>
        <v>801.51988816911921</v>
      </c>
      <c r="AU24" s="14">
        <f t="shared" si="9"/>
        <v>980.93789055361367</v>
      </c>
      <c r="AV24" s="14">
        <f t="shared" si="10"/>
        <v>897.40992128257096</v>
      </c>
      <c r="AW24" s="14">
        <f t="shared" si="11"/>
        <v>867.42238885299844</v>
      </c>
      <c r="AX24" s="14">
        <f t="shared" si="12"/>
        <v>847.52659218708857</v>
      </c>
      <c r="AY24" s="14">
        <f t="shared" si="13"/>
        <v>925.15323275191645</v>
      </c>
      <c r="AZ24" s="14">
        <f t="shared" si="14"/>
        <v>915.90519896422791</v>
      </c>
      <c r="BA24" s="14">
        <f t="shared" si="15"/>
        <v>940.78016674197374</v>
      </c>
      <c r="BB24" s="14">
        <f t="shared" si="16"/>
        <v>934.53819965002504</v>
      </c>
      <c r="BC24" s="14">
        <f t="shared" si="17"/>
        <v>1119.2668701940188</v>
      </c>
      <c r="BD24" s="14">
        <f t="shared" si="18"/>
        <v>0</v>
      </c>
      <c r="BE24" s="14">
        <f t="shared" si="19"/>
        <v>2033.9372429426701</v>
      </c>
      <c r="BF24" s="14">
        <f t="shared" si="20"/>
        <v>2009.5842425271499</v>
      </c>
      <c r="BG24" s="14">
        <f t="shared" si="21"/>
        <v>2142.3563422316593</v>
      </c>
      <c r="BH24" s="14">
        <f t="shared" si="22"/>
        <v>2133.2909260930787</v>
      </c>
      <c r="BI24" s="14">
        <f t="shared" si="23"/>
        <v>2023.2709926647358</v>
      </c>
      <c r="BJ24" s="14">
        <f t="shared" si="24"/>
        <v>1972.9735277551861</v>
      </c>
      <c r="BK24" s="14">
        <f t="shared" si="25"/>
        <v>2120.3103817823981</v>
      </c>
      <c r="BL24" s="14">
        <f t="shared" si="26"/>
        <v>2050.9552395646338</v>
      </c>
      <c r="BM24" s="14">
        <f t="shared" si="27"/>
        <v>2079.3283972494942</v>
      </c>
      <c r="BN24" s="14">
        <f t="shared" si="28"/>
        <v>2025.254497354169</v>
      </c>
      <c r="BO24" s="14">
        <f t="shared" si="29"/>
        <v>2167.1472671715223</v>
      </c>
      <c r="BP24" s="14">
        <f t="shared" si="30"/>
        <v>0</v>
      </c>
      <c r="BQ24" s="14">
        <f t="shared" si="31"/>
        <v>2837.3949868776035</v>
      </c>
      <c r="BR24" s="14">
        <f t="shared" si="32"/>
        <v>2811.1041306962693</v>
      </c>
      <c r="BS24" s="14">
        <f t="shared" si="33"/>
        <v>3123.2942327852725</v>
      </c>
      <c r="BT24" s="14">
        <f t="shared" si="34"/>
        <v>3030.7008473756505</v>
      </c>
      <c r="BU24" s="14">
        <f t="shared" si="35"/>
        <v>2890.693381517734</v>
      </c>
      <c r="BV24" s="14">
        <f t="shared" si="36"/>
        <v>2820.5001199422745</v>
      </c>
      <c r="BW24" s="14">
        <f t="shared" si="37"/>
        <v>3045.4636145343143</v>
      </c>
      <c r="BX24" s="14">
        <f t="shared" si="38"/>
        <v>2966.8604385288613</v>
      </c>
      <c r="BY24" s="14">
        <f t="shared" si="39"/>
        <v>3020.1085639914681</v>
      </c>
      <c r="BZ24" s="14">
        <f t="shared" si="40"/>
        <v>2959.792697004194</v>
      </c>
      <c r="CA24" s="14">
        <f t="shared" si="41"/>
        <v>3286.4141373655411</v>
      </c>
      <c r="CB24" s="14">
        <f t="shared" si="42"/>
        <v>0</v>
      </c>
    </row>
    <row r="25" spans="4:80" x14ac:dyDescent="0.3">
      <c r="D25" t="s">
        <v>190</v>
      </c>
      <c r="E25" t="s">
        <v>191</v>
      </c>
      <c r="F25" s="14">
        <f t="shared" si="50"/>
        <v>30755.835969616357</v>
      </c>
      <c r="G25" s="14">
        <f t="shared" si="50"/>
        <v>30312.716941902851</v>
      </c>
      <c r="H25" s="14">
        <f t="shared" si="50"/>
        <v>31980.782897104953</v>
      </c>
      <c r="I25" s="14">
        <f t="shared" si="50"/>
        <v>31890.844172832243</v>
      </c>
      <c r="J25" s="14">
        <f t="shared" si="50"/>
        <v>32163.204608505068</v>
      </c>
      <c r="K25" s="14">
        <f t="shared" si="50"/>
        <v>32248.0973863568</v>
      </c>
      <c r="L25" s="14">
        <f t="shared" si="50"/>
        <v>33242.11277232234</v>
      </c>
      <c r="M25" s="14">
        <f t="shared" si="50"/>
        <v>32573.844997113865</v>
      </c>
      <c r="N25" s="14">
        <f t="shared" si="50"/>
        <v>34831.854549920296</v>
      </c>
      <c r="O25" s="14">
        <f t="shared" si="50"/>
        <v>35962.133210398002</v>
      </c>
      <c r="P25" s="14">
        <f t="shared" si="50"/>
        <v>39063.120522654768</v>
      </c>
      <c r="Q25" s="14">
        <f t="shared" si="50"/>
        <v>0</v>
      </c>
      <c r="R25" s="14">
        <f t="shared" si="50"/>
        <v>72883.536888318427</v>
      </c>
      <c r="S25" s="14">
        <f t="shared" si="50"/>
        <v>71313.615178041</v>
      </c>
      <c r="T25" s="14">
        <f t="shared" si="50"/>
        <v>74111.833718302587</v>
      </c>
      <c r="U25" s="14">
        <f t="shared" si="50"/>
        <v>75845.52578183169</v>
      </c>
      <c r="V25" s="14">
        <f t="shared" si="50"/>
        <v>72137.79190870194</v>
      </c>
      <c r="W25" s="14">
        <f t="shared" si="50"/>
        <v>71913.795194154503</v>
      </c>
      <c r="X25" s="14">
        <f t="shared" si="50"/>
        <v>73635.200489301569</v>
      </c>
      <c r="Y25" s="14">
        <f t="shared" si="50"/>
        <v>73191.246772610131</v>
      </c>
      <c r="Z25" s="14">
        <f t="shared" si="50"/>
        <v>74120.836950726414</v>
      </c>
      <c r="AA25" s="14">
        <f t="shared" si="50"/>
        <v>74780.90530245789</v>
      </c>
      <c r="AB25" s="14">
        <f t="shared" si="50"/>
        <v>78370.559669758964</v>
      </c>
      <c r="AC25" s="14">
        <f t="shared" si="50"/>
        <v>0</v>
      </c>
      <c r="AD25" s="14">
        <f t="shared" si="49"/>
        <v>103639.37285793478</v>
      </c>
      <c r="AE25" s="14">
        <f t="shared" si="49"/>
        <v>101626.33211994387</v>
      </c>
      <c r="AF25" s="14">
        <f t="shared" si="49"/>
        <v>106092.61661540756</v>
      </c>
      <c r="AG25" s="14">
        <f t="shared" si="49"/>
        <v>107736.36995466391</v>
      </c>
      <c r="AH25" s="14">
        <f t="shared" si="49"/>
        <v>104300.99651720702</v>
      </c>
      <c r="AI25" s="14">
        <f t="shared" si="49"/>
        <v>104161.89258051128</v>
      </c>
      <c r="AJ25" s="14">
        <f t="shared" si="49"/>
        <v>106877.31326162395</v>
      </c>
      <c r="AK25" s="14">
        <f t="shared" si="49"/>
        <v>105765.09176972401</v>
      </c>
      <c r="AL25" s="14">
        <f t="shared" si="49"/>
        <v>108952.69150064673</v>
      </c>
      <c r="AM25" s="14">
        <f t="shared" si="49"/>
        <v>110743.0385128559</v>
      </c>
      <c r="AN25" s="14">
        <f t="shared" si="49"/>
        <v>117433.68019241371</v>
      </c>
      <c r="AO25" s="14">
        <f t="shared" si="49"/>
        <v>0</v>
      </c>
      <c r="AP25" s="14">
        <f t="shared" si="49"/>
        <v>3815490</v>
      </c>
      <c r="AQ25" s="14">
        <f t="shared" si="49"/>
        <v>3820585.2600000002</v>
      </c>
      <c r="AR25" s="14">
        <f t="shared" si="49"/>
        <v>3837240.7450000001</v>
      </c>
      <c r="AS25" s="14">
        <f t="shared" si="7"/>
        <v>806.07827486420763</v>
      </c>
      <c r="AT25" s="14">
        <f t="shared" si="8"/>
        <v>794.46458887070469</v>
      </c>
      <c r="AU25" s="14">
        <f t="shared" si="9"/>
        <v>838.18285193002612</v>
      </c>
      <c r="AV25" s="14">
        <f t="shared" si="10"/>
        <v>834.71096710539689</v>
      </c>
      <c r="AW25" s="14">
        <f t="shared" si="11"/>
        <v>841.83972924883938</v>
      </c>
      <c r="AX25" s="14">
        <f t="shared" si="12"/>
        <v>844.06171284754419</v>
      </c>
      <c r="AY25" s="14">
        <f t="shared" si="13"/>
        <v>870.07907192528762</v>
      </c>
      <c r="AZ25" s="14">
        <f t="shared" si="14"/>
        <v>848.88718643880304</v>
      </c>
      <c r="BA25" s="14">
        <f t="shared" si="15"/>
        <v>911.68897379665577</v>
      </c>
      <c r="BB25" s="14">
        <f t="shared" si="16"/>
        <v>941.27288787158227</v>
      </c>
      <c r="BC25" s="14">
        <f t="shared" si="17"/>
        <v>1022.4381309227678</v>
      </c>
      <c r="BD25" s="14">
        <f t="shared" si="18"/>
        <v>0</v>
      </c>
      <c r="BE25" s="14">
        <f t="shared" si="19"/>
        <v>1910.2012294179367</v>
      </c>
      <c r="BF25" s="14">
        <f t="shared" si="20"/>
        <v>1869.0552243104032</v>
      </c>
      <c r="BG25" s="14">
        <f t="shared" si="21"/>
        <v>1942.3936039224998</v>
      </c>
      <c r="BH25" s="14">
        <f t="shared" si="22"/>
        <v>1985.1808197006885</v>
      </c>
      <c r="BI25" s="14">
        <f t="shared" si="23"/>
        <v>1888.1345919421237</v>
      </c>
      <c r="BJ25" s="14">
        <f t="shared" si="24"/>
        <v>1882.2717018531998</v>
      </c>
      <c r="BK25" s="14">
        <f t="shared" si="25"/>
        <v>1927.3277646813087</v>
      </c>
      <c r="BL25" s="14">
        <f t="shared" si="26"/>
        <v>1907.3926197614721</v>
      </c>
      <c r="BM25" s="14">
        <f t="shared" si="27"/>
        <v>1940.0388136012023</v>
      </c>
      <c r="BN25" s="14">
        <f t="shared" si="28"/>
        <v>1957.3154428821172</v>
      </c>
      <c r="BO25" s="14">
        <f t="shared" si="29"/>
        <v>2051.2710576117065</v>
      </c>
      <c r="BP25" s="14">
        <f t="shared" si="30"/>
        <v>0</v>
      </c>
      <c r="BQ25" s="14">
        <f t="shared" si="31"/>
        <v>2716.279504282144</v>
      </c>
      <c r="BR25" s="14">
        <f t="shared" si="32"/>
        <v>2663.519813181108</v>
      </c>
      <c r="BS25" s="14">
        <f t="shared" si="33"/>
        <v>2780.5764558525266</v>
      </c>
      <c r="BT25" s="14">
        <f t="shared" si="34"/>
        <v>2819.8917868060848</v>
      </c>
      <c r="BU25" s="14">
        <f t="shared" si="35"/>
        <v>2729.9743211909636</v>
      </c>
      <c r="BV25" s="14">
        <f t="shared" si="36"/>
        <v>2726.3334147007436</v>
      </c>
      <c r="BW25" s="14">
        <f t="shared" si="37"/>
        <v>2797.4068366065976</v>
      </c>
      <c r="BX25" s="14">
        <f t="shared" si="38"/>
        <v>2756.2798062002753</v>
      </c>
      <c r="BY25" s="14">
        <f t="shared" si="39"/>
        <v>2851.7277873978587</v>
      </c>
      <c r="BZ25" s="14">
        <f t="shared" si="40"/>
        <v>2898.5883307536997</v>
      </c>
      <c r="CA25" s="14">
        <f t="shared" si="41"/>
        <v>3073.7091885344735</v>
      </c>
      <c r="CB25" s="14">
        <f t="shared" si="42"/>
        <v>0</v>
      </c>
    </row>
    <row r="26" spans="4:80" x14ac:dyDescent="0.3">
      <c r="D26" t="s">
        <v>196</v>
      </c>
      <c r="E26" t="s">
        <v>197</v>
      </c>
      <c r="F26" s="14">
        <f t="shared" si="50"/>
        <v>39702.276433503692</v>
      </c>
      <c r="G26" s="14">
        <f t="shared" si="50"/>
        <v>37904.655727011195</v>
      </c>
      <c r="H26" s="14">
        <f t="shared" si="50"/>
        <v>38271.335518996952</v>
      </c>
      <c r="I26" s="14">
        <f t="shared" si="50"/>
        <v>37884.915478626586</v>
      </c>
      <c r="J26" s="14">
        <f t="shared" si="50"/>
        <v>42761.540744757018</v>
      </c>
      <c r="K26" s="14">
        <f t="shared" si="50"/>
        <v>42725.702732082362</v>
      </c>
      <c r="L26" s="14">
        <f t="shared" si="50"/>
        <v>44485.430302780405</v>
      </c>
      <c r="M26" s="14">
        <f t="shared" si="50"/>
        <v>43690.927783540494</v>
      </c>
      <c r="N26" s="14">
        <f t="shared" si="50"/>
        <v>40537.543149440666</v>
      </c>
      <c r="O26" s="14">
        <f t="shared" si="50"/>
        <v>41123.028796144768</v>
      </c>
      <c r="P26" s="14">
        <f t="shared" si="50"/>
        <v>43739.064723509735</v>
      </c>
      <c r="Q26" s="14">
        <f t="shared" si="50"/>
        <v>0</v>
      </c>
      <c r="R26" s="14">
        <f t="shared" si="50"/>
        <v>80380.191603567058</v>
      </c>
      <c r="S26" s="14">
        <f t="shared" si="50"/>
        <v>79687.985136199874</v>
      </c>
      <c r="T26" s="14">
        <f t="shared" si="50"/>
        <v>82384.104032056901</v>
      </c>
      <c r="U26" s="14">
        <f t="shared" si="50"/>
        <v>83164.257030771187</v>
      </c>
      <c r="V26" s="14">
        <f t="shared" si="50"/>
        <v>78549.543631970751</v>
      </c>
      <c r="W26" s="14">
        <f t="shared" si="50"/>
        <v>78006.668587637963</v>
      </c>
      <c r="X26" s="14">
        <f t="shared" si="50"/>
        <v>81501.780872335352</v>
      </c>
      <c r="Y26" s="14">
        <f t="shared" si="50"/>
        <v>80403.657061047285</v>
      </c>
      <c r="Z26" s="14">
        <f t="shared" si="50"/>
        <v>82959.022770549913</v>
      </c>
      <c r="AA26" s="14">
        <f t="shared" si="50"/>
        <v>83245.591244672512</v>
      </c>
      <c r="AB26" s="14">
        <f t="shared" si="50"/>
        <v>85951.480486491608</v>
      </c>
      <c r="AC26" s="14">
        <f t="shared" si="50"/>
        <v>0</v>
      </c>
      <c r="AD26" s="14">
        <f t="shared" si="49"/>
        <v>120082.46803707076</v>
      </c>
      <c r="AE26" s="14">
        <f t="shared" si="49"/>
        <v>117592.64086321107</v>
      </c>
      <c r="AF26" s="14">
        <f t="shared" si="49"/>
        <v>120655.43955105386</v>
      </c>
      <c r="AG26" s="14">
        <f t="shared" si="49"/>
        <v>121049.17250939777</v>
      </c>
      <c r="AH26" s="14">
        <f t="shared" si="49"/>
        <v>121311.08437672775</v>
      </c>
      <c r="AI26" s="14">
        <f t="shared" si="49"/>
        <v>120732.37131972032</v>
      </c>
      <c r="AJ26" s="14">
        <f t="shared" si="49"/>
        <v>125987.21117511576</v>
      </c>
      <c r="AK26" s="14">
        <f t="shared" si="49"/>
        <v>124094.58484458779</v>
      </c>
      <c r="AL26" s="14">
        <f t="shared" si="49"/>
        <v>123496.56591999058</v>
      </c>
      <c r="AM26" s="14">
        <f t="shared" si="49"/>
        <v>124368.6200408173</v>
      </c>
      <c r="AN26" s="14">
        <f t="shared" si="49"/>
        <v>129690.54521000135</v>
      </c>
      <c r="AO26" s="14">
        <f t="shared" si="49"/>
        <v>0</v>
      </c>
      <c r="AP26" s="14">
        <f t="shared" si="49"/>
        <v>4241276</v>
      </c>
      <c r="AQ26" s="14">
        <f t="shared" si="49"/>
        <v>4261239.3080000002</v>
      </c>
      <c r="AR26" s="14">
        <f t="shared" si="49"/>
        <v>4289777.3489999995</v>
      </c>
      <c r="AS26" s="14">
        <f t="shared" si="7"/>
        <v>936.09273326007769</v>
      </c>
      <c r="AT26" s="14">
        <f t="shared" si="8"/>
        <v>893.70877365705974</v>
      </c>
      <c r="AU26" s="14">
        <f t="shared" si="9"/>
        <v>902.35428015052435</v>
      </c>
      <c r="AV26" s="14">
        <f t="shared" si="10"/>
        <v>889.05862215956506</v>
      </c>
      <c r="AW26" s="14">
        <f t="shared" si="11"/>
        <v>1003.5001006509306</v>
      </c>
      <c r="AX26" s="14">
        <f t="shared" si="12"/>
        <v>1002.659077416038</v>
      </c>
      <c r="AY26" s="14">
        <f t="shared" si="13"/>
        <v>1043.9552225866307</v>
      </c>
      <c r="AZ26" s="14">
        <f t="shared" si="14"/>
        <v>1018.4894046709766</v>
      </c>
      <c r="BA26" s="14">
        <f t="shared" si="15"/>
        <v>951.30876769431745</v>
      </c>
      <c r="BB26" s="14">
        <f t="shared" si="16"/>
        <v>965.04856507215834</v>
      </c>
      <c r="BC26" s="14">
        <f t="shared" si="17"/>
        <v>1026.4399993071156</v>
      </c>
      <c r="BD26" s="14">
        <f t="shared" si="18"/>
        <v>0</v>
      </c>
      <c r="BE26" s="14">
        <f t="shared" si="19"/>
        <v>1895.1888913517314</v>
      </c>
      <c r="BF26" s="14">
        <f t="shared" si="20"/>
        <v>1878.8681787320579</v>
      </c>
      <c r="BG26" s="14">
        <f t="shared" si="21"/>
        <v>1942.4367579958698</v>
      </c>
      <c r="BH26" s="14">
        <f t="shared" si="22"/>
        <v>1951.6448389706627</v>
      </c>
      <c r="BI26" s="14">
        <f t="shared" si="23"/>
        <v>1843.3497382909889</v>
      </c>
      <c r="BJ26" s="14">
        <f t="shared" si="24"/>
        <v>1830.6098988899585</v>
      </c>
      <c r="BK26" s="14">
        <f t="shared" si="25"/>
        <v>1912.6309268602888</v>
      </c>
      <c r="BL26" s="14">
        <f t="shared" si="26"/>
        <v>1874.3083969099323</v>
      </c>
      <c r="BM26" s="14">
        <f t="shared" si="27"/>
        <v>1946.8285344783062</v>
      </c>
      <c r="BN26" s="14">
        <f t="shared" si="28"/>
        <v>1953.5535375445406</v>
      </c>
      <c r="BO26" s="14">
        <f t="shared" si="29"/>
        <v>2017.05359107918</v>
      </c>
      <c r="BP26" s="14">
        <f t="shared" si="30"/>
        <v>0</v>
      </c>
      <c r="BQ26" s="14">
        <f t="shared" si="31"/>
        <v>2831.2816246118091</v>
      </c>
      <c r="BR26" s="14">
        <f t="shared" si="32"/>
        <v>2772.5769523891177</v>
      </c>
      <c r="BS26" s="14">
        <f t="shared" si="33"/>
        <v>2844.7910381463939</v>
      </c>
      <c r="BT26" s="14">
        <f t="shared" si="34"/>
        <v>2840.7034611302279</v>
      </c>
      <c r="BU26" s="14">
        <f t="shared" si="35"/>
        <v>2846.8498389419192</v>
      </c>
      <c r="BV26" s="14">
        <f t="shared" si="36"/>
        <v>2833.2689763059961</v>
      </c>
      <c r="BW26" s="14">
        <f t="shared" si="37"/>
        <v>2956.5861494469195</v>
      </c>
      <c r="BX26" s="14">
        <f t="shared" si="38"/>
        <v>2892.7978015809094</v>
      </c>
      <c r="BY26" s="14">
        <f t="shared" si="39"/>
        <v>2898.1373021726235</v>
      </c>
      <c r="BZ26" s="14">
        <f t="shared" si="40"/>
        <v>2918.6021026166995</v>
      </c>
      <c r="CA26" s="14">
        <f t="shared" si="41"/>
        <v>3043.4935903862956</v>
      </c>
      <c r="CB26" s="14">
        <f t="shared" si="42"/>
        <v>0</v>
      </c>
    </row>
    <row r="27" spans="4:80" x14ac:dyDescent="0.3">
      <c r="D27" t="s">
        <v>203</v>
      </c>
      <c r="E27" t="s">
        <v>204</v>
      </c>
      <c r="F27" s="14">
        <f t="shared" si="50"/>
        <v>38072.868569238257</v>
      </c>
      <c r="G27" s="14">
        <f t="shared" si="50"/>
        <v>37583.65870519491</v>
      </c>
      <c r="H27" s="14">
        <f t="shared" si="50"/>
        <v>39405.892254911596</v>
      </c>
      <c r="I27" s="14">
        <f t="shared" si="50"/>
        <v>36561.779817566261</v>
      </c>
      <c r="J27" s="14">
        <f t="shared" si="50"/>
        <v>40966.370393319252</v>
      </c>
      <c r="K27" s="14">
        <f t="shared" si="50"/>
        <v>41230.2545254574</v>
      </c>
      <c r="L27" s="14">
        <f t="shared" si="50"/>
        <v>42226.175988885494</v>
      </c>
      <c r="M27" s="14">
        <f t="shared" si="50"/>
        <v>40675.789908890823</v>
      </c>
      <c r="N27" s="14">
        <f t="shared" si="50"/>
        <v>40456.722612158068</v>
      </c>
      <c r="O27" s="14">
        <f t="shared" si="50"/>
        <v>40692.073822951446</v>
      </c>
      <c r="P27" s="14">
        <f t="shared" si="50"/>
        <v>44647.867634636401</v>
      </c>
      <c r="Q27" s="14">
        <f t="shared" si="50"/>
        <v>0</v>
      </c>
      <c r="R27" s="14">
        <f t="shared" si="50"/>
        <v>83361.320895407742</v>
      </c>
      <c r="S27" s="14">
        <f t="shared" si="50"/>
        <v>83306.487730071371</v>
      </c>
      <c r="T27" s="14">
        <f t="shared" si="50"/>
        <v>85765.652406054476</v>
      </c>
      <c r="U27" s="14">
        <f t="shared" si="50"/>
        <v>86550.209908673249</v>
      </c>
      <c r="V27" s="14">
        <f t="shared" si="50"/>
        <v>83198.236509325201</v>
      </c>
      <c r="W27" s="14">
        <f t="shared" si="50"/>
        <v>83160.217442726076</v>
      </c>
      <c r="X27" s="14">
        <f t="shared" si="50"/>
        <v>86479.237909290881</v>
      </c>
      <c r="Y27" s="14">
        <f t="shared" si="50"/>
        <v>85809.411474722903</v>
      </c>
      <c r="Z27" s="14">
        <f t="shared" si="50"/>
        <v>84855.692815431525</v>
      </c>
      <c r="AA27" s="14">
        <f t="shared" si="50"/>
        <v>84551.238296973635</v>
      </c>
      <c r="AB27" s="14">
        <f t="shared" si="50"/>
        <v>90017.768982843045</v>
      </c>
      <c r="AC27" s="14">
        <f t="shared" si="50"/>
        <v>0</v>
      </c>
      <c r="AD27" s="14">
        <f t="shared" si="49"/>
        <v>121434.18946464598</v>
      </c>
      <c r="AE27" s="14">
        <f t="shared" si="49"/>
        <v>120890.14643526627</v>
      </c>
      <c r="AF27" s="14">
        <f t="shared" si="49"/>
        <v>125171.54466096607</v>
      </c>
      <c r="AG27" s="14">
        <f t="shared" si="49"/>
        <v>123111.98972623951</v>
      </c>
      <c r="AH27" s="14">
        <f t="shared" si="49"/>
        <v>124164.60690264443</v>
      </c>
      <c r="AI27" s="14">
        <f t="shared" si="49"/>
        <v>124390.47196818347</v>
      </c>
      <c r="AJ27" s="14">
        <f t="shared" si="49"/>
        <v>128705.41389817637</v>
      </c>
      <c r="AK27" s="14">
        <f t="shared" si="49"/>
        <v>126485.20138361373</v>
      </c>
      <c r="AL27" s="14">
        <f t="shared" si="49"/>
        <v>125312.41542758959</v>
      </c>
      <c r="AM27" s="14">
        <f t="shared" si="49"/>
        <v>125243.31211992506</v>
      </c>
      <c r="AN27" s="14">
        <f t="shared" si="49"/>
        <v>134665.63661747944</v>
      </c>
      <c r="AO27" s="14">
        <f t="shared" si="49"/>
        <v>0</v>
      </c>
      <c r="AP27" s="14">
        <f t="shared" si="49"/>
        <v>4688661</v>
      </c>
      <c r="AQ27" s="14">
        <f t="shared" si="49"/>
        <v>4729262.4739999995</v>
      </c>
      <c r="AR27" s="14">
        <f t="shared" si="49"/>
        <v>4768896.5910000009</v>
      </c>
      <c r="AS27" s="14">
        <f t="shared" si="7"/>
        <v>812.02007501157073</v>
      </c>
      <c r="AT27" s="14">
        <f t="shared" si="8"/>
        <v>801.5861821785561</v>
      </c>
      <c r="AU27" s="14">
        <f t="shared" si="9"/>
        <v>840.45087189949538</v>
      </c>
      <c r="AV27" s="14">
        <f t="shared" si="10"/>
        <v>773.09686274702347</v>
      </c>
      <c r="AW27" s="14">
        <f t="shared" si="11"/>
        <v>866.23169296564731</v>
      </c>
      <c r="AX27" s="14">
        <f t="shared" si="12"/>
        <v>871.81150871046793</v>
      </c>
      <c r="AY27" s="14">
        <f t="shared" si="13"/>
        <v>892.87021435227496</v>
      </c>
      <c r="AZ27" s="14">
        <f t="shared" si="14"/>
        <v>852.93923096708261</v>
      </c>
      <c r="BA27" s="14">
        <f t="shared" si="15"/>
        <v>855.45521811437686</v>
      </c>
      <c r="BB27" s="14">
        <f t="shared" si="16"/>
        <v>860.4317067759232</v>
      </c>
      <c r="BC27" s="14">
        <f t="shared" si="17"/>
        <v>944.07675361848408</v>
      </c>
      <c r="BD27" s="14">
        <f t="shared" si="18"/>
        <v>0</v>
      </c>
      <c r="BE27" s="14">
        <f t="shared" si="19"/>
        <v>1777.9344869549695</v>
      </c>
      <c r="BF27" s="14">
        <f t="shared" si="20"/>
        <v>1776.7650024190568</v>
      </c>
      <c r="BG27" s="14">
        <f t="shared" si="21"/>
        <v>1829.2141915581969</v>
      </c>
      <c r="BH27" s="14">
        <f t="shared" si="22"/>
        <v>1830.0995215321445</v>
      </c>
      <c r="BI27" s="14">
        <f t="shared" si="23"/>
        <v>1759.2222247490595</v>
      </c>
      <c r="BJ27" s="14">
        <f t="shared" si="24"/>
        <v>1758.4183136358965</v>
      </c>
      <c r="BK27" s="14">
        <f t="shared" si="25"/>
        <v>1828.5988224321779</v>
      </c>
      <c r="BL27" s="14">
        <f t="shared" si="26"/>
        <v>1799.3556756224257</v>
      </c>
      <c r="BM27" s="14">
        <f t="shared" si="27"/>
        <v>1794.2690489678146</v>
      </c>
      <c r="BN27" s="14">
        <f t="shared" si="28"/>
        <v>1787.8313745919115</v>
      </c>
      <c r="BO27" s="14">
        <f t="shared" si="29"/>
        <v>1903.4208711766896</v>
      </c>
      <c r="BP27" s="14">
        <f t="shared" si="30"/>
        <v>0</v>
      </c>
      <c r="BQ27" s="14">
        <f t="shared" si="31"/>
        <v>2589.95456196654</v>
      </c>
      <c r="BR27" s="14">
        <f t="shared" si="32"/>
        <v>2578.3511845976127</v>
      </c>
      <c r="BS27" s="14">
        <f t="shared" si="33"/>
        <v>2669.6650634576927</v>
      </c>
      <c r="BT27" s="14">
        <f t="shared" si="34"/>
        <v>2603.1963842791679</v>
      </c>
      <c r="BU27" s="14">
        <f t="shared" si="35"/>
        <v>2625.4539177147067</v>
      </c>
      <c r="BV27" s="14">
        <f t="shared" si="36"/>
        <v>2630.2298223463645</v>
      </c>
      <c r="BW27" s="14">
        <f t="shared" si="37"/>
        <v>2721.4690367844528</v>
      </c>
      <c r="BX27" s="14">
        <f t="shared" si="38"/>
        <v>2652.2949065895086</v>
      </c>
      <c r="BY27" s="14">
        <f t="shared" si="39"/>
        <v>2649.7242670821911</v>
      </c>
      <c r="BZ27" s="14">
        <f t="shared" si="40"/>
        <v>2648.2630813678343</v>
      </c>
      <c r="CA27" s="14">
        <f t="shared" si="41"/>
        <v>2847.4976247951736</v>
      </c>
      <c r="CB27" s="14">
        <f t="shared" si="42"/>
        <v>0</v>
      </c>
    </row>
    <row r="28" spans="4:80" x14ac:dyDescent="0.3">
      <c r="D28" t="s">
        <v>211</v>
      </c>
      <c r="E28" t="s">
        <v>212</v>
      </c>
      <c r="F28" s="14">
        <f t="shared" si="50"/>
        <v>31768.130964646527</v>
      </c>
      <c r="G28" s="14">
        <f t="shared" si="50"/>
        <v>31768.340320267551</v>
      </c>
      <c r="H28" s="14">
        <f t="shared" si="50"/>
        <v>33731.558528592948</v>
      </c>
      <c r="I28" s="14">
        <f t="shared" si="50"/>
        <v>28786.446845597526</v>
      </c>
      <c r="J28" s="14">
        <f t="shared" si="50"/>
        <v>34156.489223867531</v>
      </c>
      <c r="K28" s="14">
        <f t="shared" si="50"/>
        <v>34418.021479816402</v>
      </c>
      <c r="L28" s="14">
        <f t="shared" si="50"/>
        <v>35752.357652354796</v>
      </c>
      <c r="M28" s="14">
        <f t="shared" si="50"/>
        <v>35355.200779945619</v>
      </c>
      <c r="N28" s="14">
        <f t="shared" si="50"/>
        <v>30604.345138447592</v>
      </c>
      <c r="O28" s="14">
        <f t="shared" si="50"/>
        <v>31881.725500760254</v>
      </c>
      <c r="P28" s="14">
        <f t="shared" si="50"/>
        <v>39905.911883768989</v>
      </c>
      <c r="Q28" s="14">
        <f t="shared" si="50"/>
        <v>0</v>
      </c>
      <c r="R28" s="14">
        <f t="shared" si="50"/>
        <v>79536.648261742987</v>
      </c>
      <c r="S28" s="14">
        <f t="shared" si="50"/>
        <v>78838.69605337159</v>
      </c>
      <c r="T28" s="14">
        <f t="shared" si="50"/>
        <v>81398.293967711681</v>
      </c>
      <c r="U28" s="14">
        <f t="shared" si="50"/>
        <v>75929.008785730737</v>
      </c>
      <c r="V28" s="14">
        <f t="shared" si="50"/>
        <v>81472.975351033034</v>
      </c>
      <c r="W28" s="14">
        <f t="shared" si="50"/>
        <v>81639.061100471154</v>
      </c>
      <c r="X28" s="14">
        <f t="shared" si="50"/>
        <v>84261.843620662796</v>
      </c>
      <c r="Y28" s="14">
        <f t="shared" si="50"/>
        <v>83756.579421708142</v>
      </c>
      <c r="Z28" s="14">
        <f t="shared" si="50"/>
        <v>74317.353472097529</v>
      </c>
      <c r="AA28" s="14">
        <f t="shared" si="50"/>
        <v>73828.519942940184</v>
      </c>
      <c r="AB28" s="14">
        <f t="shared" si="50"/>
        <v>84352.169442942191</v>
      </c>
      <c r="AC28" s="14">
        <f t="shared" si="50"/>
        <v>0</v>
      </c>
      <c r="AD28" s="14">
        <f t="shared" ref="AD28:AR32" si="51">SUMIFS(AD$34:AD$183,$C$34:$C$183,$D28)</f>
        <v>111304.77922638952</v>
      </c>
      <c r="AE28" s="14">
        <f t="shared" si="51"/>
        <v>110607.03637363913</v>
      </c>
      <c r="AF28" s="14">
        <f t="shared" si="51"/>
        <v>115129.85249630465</v>
      </c>
      <c r="AG28" s="14">
        <f t="shared" si="51"/>
        <v>104715.45563132827</v>
      </c>
      <c r="AH28" s="14">
        <f t="shared" si="51"/>
        <v>115629.46457490056</v>
      </c>
      <c r="AI28" s="14">
        <f t="shared" si="51"/>
        <v>116057.08258028758</v>
      </c>
      <c r="AJ28" s="14">
        <f t="shared" si="51"/>
        <v>120014.20127301759</v>
      </c>
      <c r="AK28" s="14">
        <f t="shared" si="51"/>
        <v>119111.78020165378</v>
      </c>
      <c r="AL28" s="14">
        <f t="shared" si="51"/>
        <v>104921.69861054512</v>
      </c>
      <c r="AM28" s="14">
        <f t="shared" si="51"/>
        <v>105710.24544370042</v>
      </c>
      <c r="AN28" s="14">
        <f t="shared" si="51"/>
        <v>124258.08132671117</v>
      </c>
      <c r="AO28" s="14">
        <f t="shared" si="51"/>
        <v>0</v>
      </c>
      <c r="AP28" s="14">
        <f t="shared" si="51"/>
        <v>4322898</v>
      </c>
      <c r="AQ28" s="14">
        <f t="shared" si="51"/>
        <v>4349386.5079999994</v>
      </c>
      <c r="AR28" s="14">
        <f t="shared" si="51"/>
        <v>4379310.3849999988</v>
      </c>
      <c r="AS28" s="14">
        <f t="shared" si="7"/>
        <v>734.88041967787649</v>
      </c>
      <c r="AT28" s="14">
        <f t="shared" si="8"/>
        <v>734.88526262399785</v>
      </c>
      <c r="AU28" s="14">
        <f t="shared" si="9"/>
        <v>780.29966306382778</v>
      </c>
      <c r="AV28" s="14">
        <f t="shared" si="10"/>
        <v>661.85074130913563</v>
      </c>
      <c r="AW28" s="14">
        <f t="shared" si="11"/>
        <v>785.31740421418374</v>
      </c>
      <c r="AX28" s="14">
        <f t="shared" si="12"/>
        <v>791.33048802422991</v>
      </c>
      <c r="AY28" s="14">
        <f t="shared" si="13"/>
        <v>822.00920949642114</v>
      </c>
      <c r="AZ28" s="14">
        <f t="shared" si="14"/>
        <v>807.32347497094861</v>
      </c>
      <c r="BA28" s="14">
        <f t="shared" si="15"/>
        <v>703.64740135547402</v>
      </c>
      <c r="BB28" s="14">
        <f t="shared" si="16"/>
        <v>733.01660917278627</v>
      </c>
      <c r="BC28" s="14">
        <f t="shared" si="17"/>
        <v>917.50668307745138</v>
      </c>
      <c r="BD28" s="14">
        <f t="shared" si="18"/>
        <v>0</v>
      </c>
      <c r="BE28" s="14">
        <f t="shared" si="19"/>
        <v>1839.8918563829861</v>
      </c>
      <c r="BF28" s="14">
        <f t="shared" si="20"/>
        <v>1823.7463861828705</v>
      </c>
      <c r="BG28" s="14">
        <f t="shared" si="21"/>
        <v>1882.9566177067256</v>
      </c>
      <c r="BH28" s="14">
        <f t="shared" si="22"/>
        <v>1745.7406612650195</v>
      </c>
      <c r="BI28" s="14">
        <f t="shared" si="23"/>
        <v>1873.2061453075405</v>
      </c>
      <c r="BJ28" s="14">
        <f t="shared" si="24"/>
        <v>1877.024747060515</v>
      </c>
      <c r="BK28" s="14">
        <f t="shared" si="25"/>
        <v>1937.3271027000392</v>
      </c>
      <c r="BL28" s="14">
        <f t="shared" si="26"/>
        <v>1912.5517960222899</v>
      </c>
      <c r="BM28" s="14">
        <f t="shared" si="27"/>
        <v>1708.6858878925261</v>
      </c>
      <c r="BN28" s="14">
        <f t="shared" si="28"/>
        <v>1697.4467504128329</v>
      </c>
      <c r="BO28" s="14">
        <f t="shared" si="29"/>
        <v>1939.4038512739644</v>
      </c>
      <c r="BP28" s="14">
        <f t="shared" si="30"/>
        <v>0</v>
      </c>
      <c r="BQ28" s="14">
        <f t="shared" si="31"/>
        <v>2574.7722760608631</v>
      </c>
      <c r="BR28" s="14">
        <f t="shared" si="32"/>
        <v>2558.6316488068683</v>
      </c>
      <c r="BS28" s="14">
        <f t="shared" si="33"/>
        <v>2663.2562807705535</v>
      </c>
      <c r="BT28" s="14">
        <f t="shared" si="34"/>
        <v>2407.5914025741554</v>
      </c>
      <c r="BU28" s="14">
        <f t="shared" si="35"/>
        <v>2658.5235495217239</v>
      </c>
      <c r="BV28" s="14">
        <f t="shared" si="36"/>
        <v>2668.3552350847449</v>
      </c>
      <c r="BW28" s="14">
        <f t="shared" si="37"/>
        <v>2759.3363121964603</v>
      </c>
      <c r="BX28" s="14">
        <f t="shared" si="38"/>
        <v>2719.8752709932392</v>
      </c>
      <c r="BY28" s="14">
        <f t="shared" si="39"/>
        <v>2412.3332892480003</v>
      </c>
      <c r="BZ28" s="14">
        <f t="shared" si="40"/>
        <v>2430.4633595856189</v>
      </c>
      <c r="CA28" s="14">
        <f t="shared" si="41"/>
        <v>2856.9105343514161</v>
      </c>
      <c r="CB28" s="14">
        <f t="shared" si="42"/>
        <v>0</v>
      </c>
    </row>
    <row r="29" spans="4:80" x14ac:dyDescent="0.3">
      <c r="D29" t="s">
        <v>218</v>
      </c>
      <c r="E29" t="s">
        <v>219</v>
      </c>
      <c r="F29" s="14">
        <f t="shared" ref="F29:AG33" si="52">SUMIFS(F$34:F$183,$C$34:$C$183,$D29)</f>
        <v>26985.220975691289</v>
      </c>
      <c r="G29" s="14">
        <f t="shared" si="52"/>
        <v>27587.023997543478</v>
      </c>
      <c r="H29" s="14">
        <f t="shared" si="52"/>
        <v>29082.621811518307</v>
      </c>
      <c r="I29" s="14">
        <f t="shared" si="52"/>
        <v>27731.008161668262</v>
      </c>
      <c r="J29" s="14">
        <f t="shared" si="52"/>
        <v>27493.386900009482</v>
      </c>
      <c r="K29" s="14">
        <f t="shared" si="52"/>
        <v>27710.449380789563</v>
      </c>
      <c r="L29" s="14">
        <f t="shared" si="52"/>
        <v>28912.487478654217</v>
      </c>
      <c r="M29" s="14">
        <f t="shared" si="52"/>
        <v>28133.922728219608</v>
      </c>
      <c r="N29" s="14">
        <f t="shared" si="52"/>
        <v>29070.612180015814</v>
      </c>
      <c r="O29" s="14">
        <f t="shared" si="52"/>
        <v>28350.935374166213</v>
      </c>
      <c r="P29" s="14">
        <f t="shared" si="52"/>
        <v>30343.212560028584</v>
      </c>
      <c r="Q29" s="14">
        <f t="shared" si="52"/>
        <v>0</v>
      </c>
      <c r="R29" s="14">
        <f t="shared" si="52"/>
        <v>61211.527275940185</v>
      </c>
      <c r="S29" s="14">
        <f t="shared" si="52"/>
        <v>59585.594728219454</v>
      </c>
      <c r="T29" s="14">
        <f t="shared" si="52"/>
        <v>63611.023838393332</v>
      </c>
      <c r="U29" s="14">
        <f t="shared" si="52"/>
        <v>64475.594410659432</v>
      </c>
      <c r="V29" s="14">
        <f t="shared" si="52"/>
        <v>62423.689967107814</v>
      </c>
      <c r="W29" s="14">
        <f t="shared" si="52"/>
        <v>62071.241305190735</v>
      </c>
      <c r="X29" s="14">
        <f t="shared" si="52"/>
        <v>64618.997538169999</v>
      </c>
      <c r="Y29" s="14">
        <f t="shared" si="52"/>
        <v>64660.119307152752</v>
      </c>
      <c r="Z29" s="14">
        <f t="shared" si="52"/>
        <v>62548.964403591752</v>
      </c>
      <c r="AA29" s="14">
        <f t="shared" si="52"/>
        <v>61102.857714260193</v>
      </c>
      <c r="AB29" s="14">
        <f t="shared" si="52"/>
        <v>65691.39110862487</v>
      </c>
      <c r="AC29" s="14">
        <f t="shared" si="52"/>
        <v>0</v>
      </c>
      <c r="AD29" s="14">
        <f t="shared" si="52"/>
        <v>88196.748251631463</v>
      </c>
      <c r="AE29" s="14">
        <f t="shared" si="52"/>
        <v>87172.618725762921</v>
      </c>
      <c r="AF29" s="14">
        <f t="shared" si="52"/>
        <v>92693.645649911632</v>
      </c>
      <c r="AG29" s="14">
        <f t="shared" si="52"/>
        <v>92206.602572327683</v>
      </c>
      <c r="AH29" s="14">
        <f t="shared" si="51"/>
        <v>89917.076867117314</v>
      </c>
      <c r="AI29" s="14">
        <f t="shared" si="51"/>
        <v>89781.690685980298</v>
      </c>
      <c r="AJ29" s="14">
        <f t="shared" si="51"/>
        <v>93531.485016824212</v>
      </c>
      <c r="AK29" s="14">
        <f t="shared" si="51"/>
        <v>92794.04203537236</v>
      </c>
      <c r="AL29" s="14">
        <f t="shared" si="51"/>
        <v>91619.576583607573</v>
      </c>
      <c r="AM29" s="14">
        <f t="shared" si="51"/>
        <v>89453.793088426406</v>
      </c>
      <c r="AN29" s="14">
        <f t="shared" si="51"/>
        <v>96034.60366865345</v>
      </c>
      <c r="AO29" s="14">
        <f t="shared" si="51"/>
        <v>0</v>
      </c>
      <c r="AP29" s="14">
        <f t="shared" si="51"/>
        <v>3074980</v>
      </c>
      <c r="AQ29" s="14">
        <f t="shared" si="51"/>
        <v>3086978.773</v>
      </c>
      <c r="AR29" s="14">
        <f t="shared" si="51"/>
        <v>3104943.4400000004</v>
      </c>
      <c r="AS29" s="14">
        <f t="shared" si="7"/>
        <v>877.5738696086247</v>
      </c>
      <c r="AT29" s="14">
        <f t="shared" si="8"/>
        <v>897.14482687833674</v>
      </c>
      <c r="AU29" s="14">
        <f t="shared" si="9"/>
        <v>945.78247050446862</v>
      </c>
      <c r="AV29" s="14">
        <f t="shared" si="10"/>
        <v>898.32195816230387</v>
      </c>
      <c r="AW29" s="14">
        <f t="shared" si="11"/>
        <v>890.6244234809152</v>
      </c>
      <c r="AX29" s="14">
        <f t="shared" si="12"/>
        <v>897.65597428646663</v>
      </c>
      <c r="AY29" s="14">
        <f t="shared" si="13"/>
        <v>936.59495593344718</v>
      </c>
      <c r="AZ29" s="14">
        <f t="shared" si="14"/>
        <v>906.10097323446257</v>
      </c>
      <c r="BA29" s="14">
        <f t="shared" si="15"/>
        <v>941.71726849175229</v>
      </c>
      <c r="BB29" s="14">
        <f t="shared" si="16"/>
        <v>918.40396254536256</v>
      </c>
      <c r="BC29" s="14">
        <f t="shared" si="17"/>
        <v>982.9420540699191</v>
      </c>
      <c r="BD29" s="14">
        <f t="shared" si="18"/>
        <v>0</v>
      </c>
      <c r="BE29" s="14">
        <f t="shared" si="19"/>
        <v>1990.6317203994884</v>
      </c>
      <c r="BF29" s="14">
        <f t="shared" si="20"/>
        <v>1937.7555212788197</v>
      </c>
      <c r="BG29" s="14">
        <f t="shared" si="21"/>
        <v>2068.6646364657113</v>
      </c>
      <c r="BH29" s="14">
        <f t="shared" si="22"/>
        <v>2088.6309609443961</v>
      </c>
      <c r="BI29" s="14">
        <f t="shared" si="23"/>
        <v>2022.1612961219998</v>
      </c>
      <c r="BJ29" s="14">
        <f t="shared" si="24"/>
        <v>2010.7440273995928</v>
      </c>
      <c r="BK29" s="14">
        <f t="shared" si="25"/>
        <v>2093.2763808858881</v>
      </c>
      <c r="BL29" s="14">
        <f t="shared" si="26"/>
        <v>2082.4894416483394</v>
      </c>
      <c r="BM29" s="14">
        <f t="shared" si="27"/>
        <v>2026.2194528407842</v>
      </c>
      <c r="BN29" s="14">
        <f t="shared" si="28"/>
        <v>1979.3740808550806</v>
      </c>
      <c r="BO29" s="14">
        <f t="shared" si="29"/>
        <v>2128.0156405087423</v>
      </c>
      <c r="BP29" s="14">
        <f t="shared" si="30"/>
        <v>0</v>
      </c>
      <c r="BQ29" s="14">
        <f t="shared" si="31"/>
        <v>2868.2055900081127</v>
      </c>
      <c r="BR29" s="14">
        <f t="shared" si="32"/>
        <v>2834.9003481571563</v>
      </c>
      <c r="BS29" s="14">
        <f t="shared" si="33"/>
        <v>3014.4471069701794</v>
      </c>
      <c r="BT29" s="14">
        <f t="shared" si="34"/>
        <v>2986.9529191066999</v>
      </c>
      <c r="BU29" s="14">
        <f t="shared" si="35"/>
        <v>2912.7857196029158</v>
      </c>
      <c r="BV29" s="14">
        <f t="shared" si="36"/>
        <v>2908.4000016860596</v>
      </c>
      <c r="BW29" s="14">
        <f t="shared" si="37"/>
        <v>3029.8713368193353</v>
      </c>
      <c r="BX29" s="14">
        <f t="shared" si="38"/>
        <v>2988.5904148828022</v>
      </c>
      <c r="BY29" s="14">
        <f t="shared" si="39"/>
        <v>2967.9367213325368</v>
      </c>
      <c r="BZ29" s="14">
        <f t="shared" si="40"/>
        <v>2897.778043400443</v>
      </c>
      <c r="CA29" s="14">
        <f t="shared" si="41"/>
        <v>3110.9576945786612</v>
      </c>
      <c r="CB29" s="14">
        <f t="shared" si="42"/>
        <v>0</v>
      </c>
    </row>
    <row r="30" spans="4:80" x14ac:dyDescent="0.3">
      <c r="D30" t="s">
        <v>224</v>
      </c>
      <c r="E30" t="s">
        <v>225</v>
      </c>
      <c r="F30" s="14">
        <f t="shared" si="52"/>
        <v>18362.385999107126</v>
      </c>
      <c r="G30" s="14">
        <f t="shared" si="52"/>
        <v>18653.653402170705</v>
      </c>
      <c r="H30" s="14">
        <f t="shared" si="52"/>
        <v>20064.411588619758</v>
      </c>
      <c r="I30" s="14">
        <f t="shared" si="52"/>
        <v>19481.499637182347</v>
      </c>
      <c r="J30" s="14">
        <f t="shared" si="52"/>
        <v>18164.826938965736</v>
      </c>
      <c r="K30" s="14">
        <f t="shared" si="52"/>
        <v>18613.206016200373</v>
      </c>
      <c r="L30" s="14">
        <f t="shared" si="52"/>
        <v>19248.044984000015</v>
      </c>
      <c r="M30" s="14">
        <f t="shared" si="52"/>
        <v>18110.97250729247</v>
      </c>
      <c r="N30" s="14">
        <f t="shared" si="52"/>
        <v>20525.921968201936</v>
      </c>
      <c r="O30" s="14">
        <f t="shared" si="52"/>
        <v>22046.01424378738</v>
      </c>
      <c r="P30" s="14">
        <f t="shared" si="52"/>
        <v>24201.583650503431</v>
      </c>
      <c r="Q30" s="14">
        <f t="shared" si="52"/>
        <v>0</v>
      </c>
      <c r="R30" s="14">
        <f t="shared" si="52"/>
        <v>40918.184935487174</v>
      </c>
      <c r="S30" s="14">
        <f t="shared" si="52"/>
        <v>41189.465872649875</v>
      </c>
      <c r="T30" s="14">
        <f t="shared" si="52"/>
        <v>43737.114354132536</v>
      </c>
      <c r="U30" s="14">
        <f t="shared" si="52"/>
        <v>45116.292003265095</v>
      </c>
      <c r="V30" s="14">
        <f t="shared" si="52"/>
        <v>42109.824989766988</v>
      </c>
      <c r="W30" s="14">
        <f t="shared" si="52"/>
        <v>42820.859536888893</v>
      </c>
      <c r="X30" s="14">
        <f t="shared" si="52"/>
        <v>44847.612893597434</v>
      </c>
      <c r="Y30" s="14">
        <f t="shared" si="52"/>
        <v>43171.724164955725</v>
      </c>
      <c r="Z30" s="14">
        <f t="shared" si="52"/>
        <v>44049.218621675609</v>
      </c>
      <c r="AA30" s="14">
        <f t="shared" si="52"/>
        <v>43719.04895283129</v>
      </c>
      <c r="AB30" s="14">
        <f t="shared" si="52"/>
        <v>46440.550711128897</v>
      </c>
      <c r="AC30" s="14">
        <f t="shared" si="52"/>
        <v>0</v>
      </c>
      <c r="AD30" s="14">
        <f t="shared" si="51"/>
        <v>59280.570934594303</v>
      </c>
      <c r="AE30" s="14">
        <f t="shared" si="51"/>
        <v>59843.119274820572</v>
      </c>
      <c r="AF30" s="14">
        <f t="shared" si="51"/>
        <v>63801.525942752298</v>
      </c>
      <c r="AG30" s="14">
        <f t="shared" si="51"/>
        <v>64597.791640447438</v>
      </c>
      <c r="AH30" s="14">
        <f t="shared" si="51"/>
        <v>60274.651928732732</v>
      </c>
      <c r="AI30" s="14">
        <f t="shared" si="51"/>
        <v>61434.065553089269</v>
      </c>
      <c r="AJ30" s="14">
        <f t="shared" si="51"/>
        <v>64095.657877597449</v>
      </c>
      <c r="AK30" s="14">
        <f t="shared" si="51"/>
        <v>61282.696672248203</v>
      </c>
      <c r="AL30" s="14">
        <f t="shared" si="51"/>
        <v>64575.140589877541</v>
      </c>
      <c r="AM30" s="14">
        <f t="shared" si="51"/>
        <v>65765.063196618677</v>
      </c>
      <c r="AN30" s="14">
        <f t="shared" si="51"/>
        <v>70642.134361632328</v>
      </c>
      <c r="AO30" s="14">
        <f t="shared" si="51"/>
        <v>0</v>
      </c>
      <c r="AP30" s="14">
        <f t="shared" si="51"/>
        <v>2484336</v>
      </c>
      <c r="AQ30" s="14">
        <f t="shared" si="51"/>
        <v>2505452.8650000002</v>
      </c>
      <c r="AR30" s="14">
        <f t="shared" si="51"/>
        <v>2526920.3969999999</v>
      </c>
      <c r="AS30" s="14">
        <f t="shared" si="7"/>
        <v>739.12651103180599</v>
      </c>
      <c r="AT30" s="14">
        <f t="shared" si="8"/>
        <v>750.85066601984215</v>
      </c>
      <c r="AU30" s="14">
        <f t="shared" si="9"/>
        <v>807.63679263270978</v>
      </c>
      <c r="AV30" s="14">
        <f t="shared" si="10"/>
        <v>777.56400486833127</v>
      </c>
      <c r="AW30" s="14">
        <f t="shared" si="11"/>
        <v>725.01172114310498</v>
      </c>
      <c r="AX30" s="14">
        <f t="shared" si="12"/>
        <v>742.90785016226482</v>
      </c>
      <c r="AY30" s="14">
        <f t="shared" si="13"/>
        <v>768.24614235957745</v>
      </c>
      <c r="AZ30" s="14">
        <f t="shared" si="14"/>
        <v>716.72113331286994</v>
      </c>
      <c r="BA30" s="14">
        <f t="shared" si="15"/>
        <v>819.24997492227556</v>
      </c>
      <c r="BB30" s="14">
        <f t="shared" si="16"/>
        <v>879.92133285602154</v>
      </c>
      <c r="BC30" s="14">
        <f t="shared" si="17"/>
        <v>965.95645396439852</v>
      </c>
      <c r="BD30" s="14">
        <f t="shared" si="18"/>
        <v>0</v>
      </c>
      <c r="BE30" s="14">
        <f t="shared" si="19"/>
        <v>1647.0471359545238</v>
      </c>
      <c r="BF30" s="14">
        <f t="shared" si="20"/>
        <v>1657.9667916356673</v>
      </c>
      <c r="BG30" s="14">
        <f t="shared" si="21"/>
        <v>1760.5152585693941</v>
      </c>
      <c r="BH30" s="14">
        <f t="shared" si="22"/>
        <v>1800.7240380978028</v>
      </c>
      <c r="BI30" s="14">
        <f t="shared" si="23"/>
        <v>1680.7270884246702</v>
      </c>
      <c r="BJ30" s="14">
        <f t="shared" si="24"/>
        <v>1709.1065705157016</v>
      </c>
      <c r="BK30" s="14">
        <f t="shared" si="25"/>
        <v>1790.0002638284489</v>
      </c>
      <c r="BL30" s="14">
        <f t="shared" si="26"/>
        <v>1708.4718701946404</v>
      </c>
      <c r="BM30" s="14">
        <f t="shared" si="27"/>
        <v>1758.1339979299753</v>
      </c>
      <c r="BN30" s="14">
        <f t="shared" si="28"/>
        <v>1744.9559544131071</v>
      </c>
      <c r="BO30" s="14">
        <f t="shared" si="29"/>
        <v>1853.5791018015775</v>
      </c>
      <c r="BP30" s="14">
        <f t="shared" si="30"/>
        <v>0</v>
      </c>
      <c r="BQ30" s="14">
        <f t="shared" si="31"/>
        <v>2386.1736469863295</v>
      </c>
      <c r="BR30" s="14">
        <f t="shared" si="32"/>
        <v>2408.8174576555093</v>
      </c>
      <c r="BS30" s="14">
        <f t="shared" si="33"/>
        <v>2568.1520512021038</v>
      </c>
      <c r="BT30" s="14">
        <f t="shared" si="34"/>
        <v>2578.2880429661341</v>
      </c>
      <c r="BU30" s="14">
        <f t="shared" si="35"/>
        <v>2405.7388095677757</v>
      </c>
      <c r="BV30" s="14">
        <f t="shared" si="36"/>
        <v>2452.0144206779664</v>
      </c>
      <c r="BW30" s="14">
        <f t="shared" si="37"/>
        <v>2558.2464061880264</v>
      </c>
      <c r="BX30" s="14">
        <f t="shared" si="38"/>
        <v>2425.1930035075102</v>
      </c>
      <c r="BY30" s="14">
        <f t="shared" si="39"/>
        <v>2577.3839728522507</v>
      </c>
      <c r="BZ30" s="14">
        <f t="shared" si="40"/>
        <v>2624.8772872691293</v>
      </c>
      <c r="CA30" s="14">
        <f t="shared" si="41"/>
        <v>2819.5355557659759</v>
      </c>
      <c r="CB30" s="14">
        <f t="shared" si="42"/>
        <v>0</v>
      </c>
    </row>
    <row r="31" spans="4:80" x14ac:dyDescent="0.3">
      <c r="D31" t="s">
        <v>229</v>
      </c>
      <c r="E31" t="s">
        <v>230</v>
      </c>
      <c r="F31" s="14">
        <f t="shared" si="52"/>
        <v>33734.683294506598</v>
      </c>
      <c r="G31" s="14">
        <f t="shared" si="52"/>
        <v>33278.284688570762</v>
      </c>
      <c r="H31" s="14">
        <f t="shared" si="52"/>
        <v>34378.711817151016</v>
      </c>
      <c r="I31" s="14">
        <f t="shared" si="52"/>
        <v>34058.740954954854</v>
      </c>
      <c r="J31" s="14">
        <f t="shared" si="52"/>
        <v>35023.144793542589</v>
      </c>
      <c r="K31" s="14">
        <f t="shared" si="52"/>
        <v>35091.437860052116</v>
      </c>
      <c r="L31" s="14">
        <f t="shared" si="52"/>
        <v>36151.334989692768</v>
      </c>
      <c r="M31" s="14">
        <f t="shared" si="52"/>
        <v>34859.713983474699</v>
      </c>
      <c r="N31" s="14">
        <f t="shared" si="52"/>
        <v>37907.638785805546</v>
      </c>
      <c r="O31" s="14">
        <f t="shared" si="52"/>
        <v>36728.374637322719</v>
      </c>
      <c r="P31" s="14">
        <f t="shared" si="52"/>
        <v>39440.057776495902</v>
      </c>
      <c r="Q31" s="14">
        <f t="shared" si="52"/>
        <v>0</v>
      </c>
      <c r="R31" s="14">
        <f t="shared" si="52"/>
        <v>66145.500933462507</v>
      </c>
      <c r="S31" s="14">
        <f t="shared" si="52"/>
        <v>64991.222990394126</v>
      </c>
      <c r="T31" s="14">
        <f t="shared" si="52"/>
        <v>67332.347513862143</v>
      </c>
      <c r="U31" s="14">
        <f t="shared" si="52"/>
        <v>67466.534972065929</v>
      </c>
      <c r="V31" s="14">
        <f t="shared" si="52"/>
        <v>64830.371730550898</v>
      </c>
      <c r="W31" s="14">
        <f t="shared" si="52"/>
        <v>64961.377390366557</v>
      </c>
      <c r="X31" s="14">
        <f t="shared" si="52"/>
        <v>66743.414117178501</v>
      </c>
      <c r="Y31" s="14">
        <f t="shared" si="52"/>
        <v>64772.192861822652</v>
      </c>
      <c r="Z31" s="14">
        <f t="shared" si="52"/>
        <v>66840.509971861611</v>
      </c>
      <c r="AA31" s="14">
        <f t="shared" si="52"/>
        <v>66614.556940682553</v>
      </c>
      <c r="AB31" s="14">
        <f t="shared" si="52"/>
        <v>70851.973568864312</v>
      </c>
      <c r="AC31" s="14">
        <f t="shared" si="52"/>
        <v>0</v>
      </c>
      <c r="AD31" s="14">
        <f t="shared" si="51"/>
        <v>99880.184227969119</v>
      </c>
      <c r="AE31" s="14">
        <f t="shared" si="51"/>
        <v>98269.507678964888</v>
      </c>
      <c r="AF31" s="14">
        <f t="shared" si="51"/>
        <v>101711.05933101312</v>
      </c>
      <c r="AG31" s="14">
        <f t="shared" si="51"/>
        <v>101525.27592702078</v>
      </c>
      <c r="AH31" s="14">
        <f t="shared" si="51"/>
        <v>99853.516524093473</v>
      </c>
      <c r="AI31" s="14">
        <f t="shared" si="51"/>
        <v>100052.81525041866</v>
      </c>
      <c r="AJ31" s="14">
        <f t="shared" si="51"/>
        <v>102894.74910687128</v>
      </c>
      <c r="AK31" s="14">
        <f t="shared" si="51"/>
        <v>99631.906845297359</v>
      </c>
      <c r="AL31" s="14">
        <f t="shared" si="51"/>
        <v>104748.14875766715</v>
      </c>
      <c r="AM31" s="14">
        <f t="shared" si="51"/>
        <v>103342.93157800527</v>
      </c>
      <c r="AN31" s="14">
        <f t="shared" si="51"/>
        <v>110292.03134536021</v>
      </c>
      <c r="AO31" s="14">
        <f t="shared" si="51"/>
        <v>0</v>
      </c>
      <c r="AP31" s="14">
        <f t="shared" si="51"/>
        <v>4102964</v>
      </c>
      <c r="AQ31" s="14">
        <f t="shared" si="51"/>
        <v>4128600.5019999994</v>
      </c>
      <c r="AR31" s="14">
        <f t="shared" si="51"/>
        <v>4151606.5009999997</v>
      </c>
      <c r="AS31" s="14">
        <f t="shared" si="7"/>
        <v>822.20276108946109</v>
      </c>
      <c r="AT31" s="14">
        <f t="shared" si="8"/>
        <v>811.07912934577939</v>
      </c>
      <c r="AU31" s="14">
        <f t="shared" si="9"/>
        <v>837.89942629647771</v>
      </c>
      <c r="AV31" s="14">
        <f t="shared" si="10"/>
        <v>824.94639378297643</v>
      </c>
      <c r="AW31" s="14">
        <f t="shared" si="11"/>
        <v>848.30549181439289</v>
      </c>
      <c r="AX31" s="14">
        <f t="shared" si="12"/>
        <v>849.9596374861876</v>
      </c>
      <c r="AY31" s="14">
        <f t="shared" si="13"/>
        <v>875.63170551813221</v>
      </c>
      <c r="AZ31" s="14">
        <f t="shared" si="14"/>
        <v>839.66806524361152</v>
      </c>
      <c r="BA31" s="14">
        <f t="shared" si="15"/>
        <v>918.17163630731818</v>
      </c>
      <c r="BB31" s="14">
        <f t="shared" si="16"/>
        <v>889.60834596446318</v>
      </c>
      <c r="BC31" s="14">
        <f t="shared" si="17"/>
        <v>955.28878992748594</v>
      </c>
      <c r="BD31" s="14">
        <f t="shared" si="18"/>
        <v>0</v>
      </c>
      <c r="BE31" s="14">
        <f t="shared" si="19"/>
        <v>1612.1394419610433</v>
      </c>
      <c r="BF31" s="14">
        <f t="shared" si="20"/>
        <v>1584.0066593417373</v>
      </c>
      <c r="BG31" s="14">
        <f t="shared" si="21"/>
        <v>1641.0660077412851</v>
      </c>
      <c r="BH31" s="14">
        <f t="shared" si="22"/>
        <v>1634.1260177482279</v>
      </c>
      <c r="BI31" s="14">
        <f t="shared" si="23"/>
        <v>1570.2747625774259</v>
      </c>
      <c r="BJ31" s="14">
        <f t="shared" si="24"/>
        <v>1573.4478877018403</v>
      </c>
      <c r="BK31" s="14">
        <f t="shared" si="25"/>
        <v>1616.611103080724</v>
      </c>
      <c r="BL31" s="14">
        <f t="shared" si="26"/>
        <v>1560.1717755818365</v>
      </c>
      <c r="BM31" s="14">
        <f t="shared" si="27"/>
        <v>1618.962889228017</v>
      </c>
      <c r="BN31" s="14">
        <f t="shared" si="28"/>
        <v>1613.4900169782172</v>
      </c>
      <c r="BO31" s="14">
        <f t="shared" si="29"/>
        <v>1716.1256831350433</v>
      </c>
      <c r="BP31" s="14">
        <f t="shared" si="30"/>
        <v>0</v>
      </c>
      <c r="BQ31" s="14">
        <f t="shared" si="31"/>
        <v>2434.3422030505048</v>
      </c>
      <c r="BR31" s="14">
        <f t="shared" si="32"/>
        <v>2395.0857886875169</v>
      </c>
      <c r="BS31" s="14">
        <f t="shared" si="33"/>
        <v>2478.965434037762</v>
      </c>
      <c r="BT31" s="14">
        <f t="shared" si="34"/>
        <v>2459.0724115312041</v>
      </c>
      <c r="BU31" s="14">
        <f t="shared" si="35"/>
        <v>2418.5802543918185</v>
      </c>
      <c r="BV31" s="14">
        <f t="shared" si="36"/>
        <v>2423.4075251880276</v>
      </c>
      <c r="BW31" s="14">
        <f t="shared" si="37"/>
        <v>2492.2428085988568</v>
      </c>
      <c r="BX31" s="14">
        <f t="shared" si="38"/>
        <v>2399.8398408254484</v>
      </c>
      <c r="BY31" s="14">
        <f t="shared" si="39"/>
        <v>2537.1345255353353</v>
      </c>
      <c r="BZ31" s="14">
        <f t="shared" si="40"/>
        <v>2503.0983629426805</v>
      </c>
      <c r="CA31" s="14">
        <f t="shared" si="41"/>
        <v>2671.4144730625289</v>
      </c>
      <c r="CB31" s="14">
        <f t="shared" si="42"/>
        <v>0</v>
      </c>
    </row>
    <row r="32" spans="4:80" x14ac:dyDescent="0.3">
      <c r="D32" t="s">
        <v>235</v>
      </c>
      <c r="E32" t="s">
        <v>236</v>
      </c>
      <c r="F32" s="14">
        <f t="shared" si="52"/>
        <v>38061.633531520849</v>
      </c>
      <c r="G32" s="14">
        <f t="shared" si="52"/>
        <v>39396.390753925763</v>
      </c>
      <c r="H32" s="14">
        <f t="shared" si="52"/>
        <v>41489.980181047693</v>
      </c>
      <c r="I32" s="14">
        <f t="shared" si="52"/>
        <v>40534.148134811301</v>
      </c>
      <c r="J32" s="14">
        <f t="shared" si="52"/>
        <v>39572.930516991983</v>
      </c>
      <c r="K32" s="14">
        <f t="shared" si="52"/>
        <v>39422.336897939451</v>
      </c>
      <c r="L32" s="14">
        <f t="shared" si="52"/>
        <v>40730.894437725961</v>
      </c>
      <c r="M32" s="14">
        <f t="shared" si="52"/>
        <v>39947.964794069718</v>
      </c>
      <c r="N32" s="14">
        <f t="shared" si="52"/>
        <v>42272.481240010449</v>
      </c>
      <c r="O32" s="14">
        <f t="shared" si="52"/>
        <v>42706.650953006945</v>
      </c>
      <c r="P32" s="14">
        <f t="shared" si="52"/>
        <v>45048.096952417058</v>
      </c>
      <c r="Q32" s="14">
        <f t="shared" si="52"/>
        <v>0</v>
      </c>
      <c r="R32" s="14">
        <f t="shared" si="52"/>
        <v>81392.273885797811</v>
      </c>
      <c r="S32" s="14">
        <f t="shared" si="52"/>
        <v>79119.719157086773</v>
      </c>
      <c r="T32" s="14">
        <f t="shared" si="52"/>
        <v>82140.751304094054</v>
      </c>
      <c r="U32" s="14">
        <f t="shared" si="52"/>
        <v>82578.418104534911</v>
      </c>
      <c r="V32" s="14">
        <f t="shared" si="52"/>
        <v>81411.54048517406</v>
      </c>
      <c r="W32" s="14">
        <f t="shared" si="52"/>
        <v>81060.298597282366</v>
      </c>
      <c r="X32" s="14">
        <f t="shared" si="52"/>
        <v>83600.598252910233</v>
      </c>
      <c r="Y32" s="14">
        <f t="shared" si="52"/>
        <v>83079.690072652447</v>
      </c>
      <c r="Z32" s="14">
        <f t="shared" si="52"/>
        <v>80860.712585771835</v>
      </c>
      <c r="AA32" s="14">
        <f t="shared" si="52"/>
        <v>79468.267119780852</v>
      </c>
      <c r="AB32" s="14">
        <f t="shared" si="52"/>
        <v>82792.998622251296</v>
      </c>
      <c r="AC32" s="14">
        <f t="shared" si="52"/>
        <v>0</v>
      </c>
      <c r="AD32" s="14">
        <f t="shared" si="51"/>
        <v>119453.90741731867</v>
      </c>
      <c r="AE32" s="14">
        <f t="shared" si="51"/>
        <v>118516.10991101254</v>
      </c>
      <c r="AF32" s="14">
        <f t="shared" si="51"/>
        <v>123630.73148514176</v>
      </c>
      <c r="AG32" s="14">
        <f t="shared" si="51"/>
        <v>123112.5662393462</v>
      </c>
      <c r="AH32" s="14">
        <f t="shared" si="51"/>
        <v>120984.47100216607</v>
      </c>
      <c r="AI32" s="14">
        <f t="shared" si="51"/>
        <v>120482.63549522181</v>
      </c>
      <c r="AJ32" s="14">
        <f t="shared" si="51"/>
        <v>124331.49269063621</v>
      </c>
      <c r="AK32" s="14">
        <f t="shared" si="51"/>
        <v>123027.65486672218</v>
      </c>
      <c r="AL32" s="14">
        <f t="shared" si="51"/>
        <v>123133.19382578228</v>
      </c>
      <c r="AM32" s="14">
        <f t="shared" si="51"/>
        <v>122174.91807278781</v>
      </c>
      <c r="AN32" s="14">
        <f t="shared" si="51"/>
        <v>127841.09557466838</v>
      </c>
      <c r="AO32" s="14">
        <f t="shared" si="51"/>
        <v>0</v>
      </c>
      <c r="AP32" s="14">
        <f t="shared" si="51"/>
        <v>4710340</v>
      </c>
      <c r="AQ32" s="14">
        <f t="shared" si="51"/>
        <v>4752126.1969999997</v>
      </c>
      <c r="AR32" s="14">
        <f t="shared" si="51"/>
        <v>4787902.4179999996</v>
      </c>
      <c r="AS32" s="14">
        <f t="shared" si="7"/>
        <v>808.04429258866344</v>
      </c>
      <c r="AT32" s="14">
        <f t="shared" si="8"/>
        <v>836.38104157928649</v>
      </c>
      <c r="AU32" s="14">
        <f t="shared" si="9"/>
        <v>880.82771479442454</v>
      </c>
      <c r="AV32" s="14">
        <f t="shared" si="10"/>
        <v>852.96868084859295</v>
      </c>
      <c r="AW32" s="14">
        <f t="shared" si="11"/>
        <v>832.74157453929217</v>
      </c>
      <c r="AX32" s="14">
        <f t="shared" si="12"/>
        <v>829.57260105648356</v>
      </c>
      <c r="AY32" s="14">
        <f t="shared" si="13"/>
        <v>857.10885505185502</v>
      </c>
      <c r="AZ32" s="14">
        <f t="shared" si="14"/>
        <v>834.35210884596017</v>
      </c>
      <c r="BA32" s="14">
        <f t="shared" si="15"/>
        <v>889.54879326851449</v>
      </c>
      <c r="BB32" s="14">
        <f t="shared" si="16"/>
        <v>898.6851186731426</v>
      </c>
      <c r="BC32" s="14">
        <f t="shared" si="17"/>
        <v>947.95666371098821</v>
      </c>
      <c r="BD32" s="14">
        <f t="shared" si="18"/>
        <v>0</v>
      </c>
      <c r="BE32" s="14">
        <f t="shared" si="19"/>
        <v>1727.949020363664</v>
      </c>
      <c r="BF32" s="14">
        <f t="shared" si="20"/>
        <v>1679.7029334843508</v>
      </c>
      <c r="BG32" s="14">
        <f t="shared" si="21"/>
        <v>1743.83911361163</v>
      </c>
      <c r="BH32" s="14">
        <f t="shared" si="22"/>
        <v>1737.7151759283324</v>
      </c>
      <c r="BI32" s="14">
        <f t="shared" si="23"/>
        <v>1713.160322564011</v>
      </c>
      <c r="BJ32" s="14">
        <f t="shared" si="24"/>
        <v>1705.7690649809647</v>
      </c>
      <c r="BK32" s="14">
        <f t="shared" si="25"/>
        <v>1759.2251297048253</v>
      </c>
      <c r="BL32" s="14">
        <f t="shared" si="26"/>
        <v>1735.2001527916782</v>
      </c>
      <c r="BM32" s="14">
        <f t="shared" si="27"/>
        <v>1701.569134187112</v>
      </c>
      <c r="BN32" s="14">
        <f t="shared" si="28"/>
        <v>1672.2676087589778</v>
      </c>
      <c r="BO32" s="14">
        <f t="shared" si="29"/>
        <v>1742.23063929822</v>
      </c>
      <c r="BP32" s="14">
        <f t="shared" si="30"/>
        <v>0</v>
      </c>
      <c r="BQ32" s="14">
        <f t="shared" si="31"/>
        <v>2535.9933129523274</v>
      </c>
      <c r="BR32" s="14">
        <f t="shared" si="32"/>
        <v>2516.0839750636374</v>
      </c>
      <c r="BS32" s="14">
        <f t="shared" si="33"/>
        <v>2624.6668284060547</v>
      </c>
      <c r="BT32" s="14">
        <f t="shared" si="34"/>
        <v>2590.683856776925</v>
      </c>
      <c r="BU32" s="14">
        <f t="shared" si="35"/>
        <v>2545.9018971033038</v>
      </c>
      <c r="BV32" s="14">
        <f t="shared" si="36"/>
        <v>2535.3416660374482</v>
      </c>
      <c r="BW32" s="14">
        <f t="shared" si="37"/>
        <v>2616.3339847566808</v>
      </c>
      <c r="BX32" s="14">
        <f t="shared" si="38"/>
        <v>2569.5522616376384</v>
      </c>
      <c r="BY32" s="14">
        <f t="shared" si="39"/>
        <v>2591.1179274556266</v>
      </c>
      <c r="BZ32" s="14">
        <f t="shared" si="40"/>
        <v>2570.9527274321208</v>
      </c>
      <c r="CA32" s="14">
        <f t="shared" si="41"/>
        <v>2690.1873030092088</v>
      </c>
      <c r="CB32" s="14">
        <f t="shared" si="42"/>
        <v>0</v>
      </c>
    </row>
    <row r="33" spans="1:80" x14ac:dyDescent="0.3">
      <c r="D33" t="s">
        <v>239</v>
      </c>
      <c r="E33" t="s">
        <v>240</v>
      </c>
      <c r="F33" s="14">
        <f t="shared" si="52"/>
        <v>61035.40891945031</v>
      </c>
      <c r="G33" s="14">
        <f t="shared" si="52"/>
        <v>62438.107186290639</v>
      </c>
      <c r="H33" s="14">
        <f t="shared" si="52"/>
        <v>64756.819693037061</v>
      </c>
      <c r="I33" s="14">
        <f t="shared" si="52"/>
        <v>62852.228051256345</v>
      </c>
      <c r="J33" s="14">
        <f t="shared" si="52"/>
        <v>63600.560797153972</v>
      </c>
      <c r="K33" s="14">
        <f t="shared" si="52"/>
        <v>63655.380427877382</v>
      </c>
      <c r="L33" s="14">
        <f t="shared" si="52"/>
        <v>64027.120468492692</v>
      </c>
      <c r="M33" s="14">
        <f t="shared" si="52"/>
        <v>62248.262314896412</v>
      </c>
      <c r="N33" s="14">
        <f t="shared" si="52"/>
        <v>68138.638682938923</v>
      </c>
      <c r="O33" s="14">
        <f t="shared" si="52"/>
        <v>70173.672681106691</v>
      </c>
      <c r="P33" s="14">
        <f t="shared" si="52"/>
        <v>75144.181295466202</v>
      </c>
      <c r="Q33" s="14">
        <f t="shared" ref="Q33:AR33" si="53">SUMIFS(Q$34:Q$183,$C$34:$C$183,$D33)</f>
        <v>0</v>
      </c>
      <c r="R33" s="14">
        <f t="shared" si="53"/>
        <v>134538.76162461497</v>
      </c>
      <c r="S33" s="14">
        <f t="shared" si="53"/>
        <v>133382.09626546022</v>
      </c>
      <c r="T33" s="14">
        <f t="shared" si="53"/>
        <v>139200.85473870541</v>
      </c>
      <c r="U33" s="14">
        <f t="shared" si="53"/>
        <v>138669.26033323305</v>
      </c>
      <c r="V33" s="14">
        <f t="shared" si="53"/>
        <v>141825.91047872906</v>
      </c>
      <c r="W33" s="14">
        <f t="shared" si="53"/>
        <v>141682.09711877652</v>
      </c>
      <c r="X33" s="14">
        <f t="shared" si="53"/>
        <v>144390.43145413566</v>
      </c>
      <c r="Y33" s="14">
        <f t="shared" si="53"/>
        <v>141275.26199684927</v>
      </c>
      <c r="Z33" s="14">
        <f t="shared" si="53"/>
        <v>135257.93491199162</v>
      </c>
      <c r="AA33" s="14">
        <f t="shared" si="53"/>
        <v>134582.91318795888</v>
      </c>
      <c r="AB33" s="14">
        <f t="shared" si="53"/>
        <v>141793.88014130935</v>
      </c>
      <c r="AC33" s="14">
        <f t="shared" si="53"/>
        <v>0</v>
      </c>
      <c r="AD33" s="14">
        <f t="shared" si="53"/>
        <v>195574.17054406527</v>
      </c>
      <c r="AE33" s="14">
        <f t="shared" si="53"/>
        <v>195820.20345175086</v>
      </c>
      <c r="AF33" s="14">
        <f t="shared" si="53"/>
        <v>203957.67443174246</v>
      </c>
      <c r="AG33" s="14">
        <f t="shared" si="53"/>
        <v>201521.48838448938</v>
      </c>
      <c r="AH33" s="14">
        <f t="shared" si="53"/>
        <v>205426.471275883</v>
      </c>
      <c r="AI33" s="14">
        <f t="shared" si="53"/>
        <v>205337.47754665386</v>
      </c>
      <c r="AJ33" s="14">
        <f t="shared" si="53"/>
        <v>208417.55192262834</v>
      </c>
      <c r="AK33" s="14">
        <f t="shared" si="53"/>
        <v>203523.52431174574</v>
      </c>
      <c r="AL33" s="14">
        <f t="shared" si="53"/>
        <v>203396.57359493049</v>
      </c>
      <c r="AM33" s="14">
        <f t="shared" si="53"/>
        <v>204756.5858690656</v>
      </c>
      <c r="AN33" s="14">
        <f t="shared" si="53"/>
        <v>216938.06143677558</v>
      </c>
      <c r="AO33" s="14">
        <f t="shared" si="53"/>
        <v>0</v>
      </c>
      <c r="AP33" s="14">
        <f t="shared" si="53"/>
        <v>8825001</v>
      </c>
      <c r="AQ33" s="14">
        <f t="shared" si="53"/>
        <v>8965587.629999999</v>
      </c>
      <c r="AR33" s="14">
        <f t="shared" si="53"/>
        <v>9056770.8380000032</v>
      </c>
      <c r="AS33" s="14">
        <f t="shared" si="7"/>
        <v>691.61928615589181</v>
      </c>
      <c r="AT33" s="14">
        <f t="shared" si="8"/>
        <v>707.51388227934069</v>
      </c>
      <c r="AU33" s="14">
        <f t="shared" si="9"/>
        <v>733.78824198475513</v>
      </c>
      <c r="AV33" s="14">
        <f t="shared" si="10"/>
        <v>701.03857822932628</v>
      </c>
      <c r="AW33" s="14">
        <f t="shared" si="11"/>
        <v>709.38530101851211</v>
      </c>
      <c r="AX33" s="14">
        <f t="shared" si="12"/>
        <v>709.99674594533394</v>
      </c>
      <c r="AY33" s="14">
        <f t="shared" si="13"/>
        <v>714.1430446148313</v>
      </c>
      <c r="AZ33" s="14">
        <f t="shared" si="14"/>
        <v>687.31188442703967</v>
      </c>
      <c r="BA33" s="14">
        <f t="shared" si="15"/>
        <v>760.00192619765767</v>
      </c>
      <c r="BB33" s="14">
        <f t="shared" si="16"/>
        <v>782.70020412601446</v>
      </c>
      <c r="BC33" s="14">
        <f t="shared" si="17"/>
        <v>838.14005725652828</v>
      </c>
      <c r="BD33" s="14">
        <f t="shared" si="18"/>
        <v>0</v>
      </c>
      <c r="BE33" s="14">
        <f t="shared" si="19"/>
        <v>1524.5183725714587</v>
      </c>
      <c r="BF33" s="14">
        <f t="shared" si="20"/>
        <v>1511.4116844344858</v>
      </c>
      <c r="BG33" s="14">
        <f t="shared" si="21"/>
        <v>1577.3466171698499</v>
      </c>
      <c r="BH33" s="14">
        <f t="shared" si="22"/>
        <v>1546.6834529532457</v>
      </c>
      <c r="BI33" s="14">
        <f t="shared" si="23"/>
        <v>1581.8919666142292</v>
      </c>
      <c r="BJ33" s="14">
        <f t="shared" si="24"/>
        <v>1580.2879071159837</v>
      </c>
      <c r="BK33" s="14">
        <f t="shared" si="25"/>
        <v>1610.4960144607462</v>
      </c>
      <c r="BL33" s="14">
        <f t="shared" si="26"/>
        <v>1559.8855764804459</v>
      </c>
      <c r="BM33" s="14">
        <f t="shared" si="27"/>
        <v>1508.6343527489635</v>
      </c>
      <c r="BN33" s="14">
        <f t="shared" si="28"/>
        <v>1501.1053233992975</v>
      </c>
      <c r="BO33" s="14">
        <f t="shared" si="29"/>
        <v>1581.5347079632454</v>
      </c>
      <c r="BP33" s="14">
        <f t="shared" si="30"/>
        <v>0</v>
      </c>
      <c r="BQ33" s="14">
        <f t="shared" si="31"/>
        <v>2216.1376587273503</v>
      </c>
      <c r="BR33" s="14">
        <f t="shared" si="32"/>
        <v>2218.9255667138268</v>
      </c>
      <c r="BS33" s="14">
        <f t="shared" si="33"/>
        <v>2311.1348591546048</v>
      </c>
      <c r="BT33" s="14">
        <f t="shared" si="34"/>
        <v>2247.7220311825718</v>
      </c>
      <c r="BU33" s="14">
        <f t="shared" si="35"/>
        <v>2291.2772676327409</v>
      </c>
      <c r="BV33" s="14">
        <f t="shared" si="36"/>
        <v>2290.2846530613174</v>
      </c>
      <c r="BW33" s="14">
        <f t="shared" si="37"/>
        <v>2324.6390590755773</v>
      </c>
      <c r="BX33" s="14">
        <f t="shared" si="38"/>
        <v>2247.1974609074864</v>
      </c>
      <c r="BY33" s="14">
        <f t="shared" si="39"/>
        <v>2268.6362789466207</v>
      </c>
      <c r="BZ33" s="14">
        <f t="shared" si="40"/>
        <v>2283.8055275253123</v>
      </c>
      <c r="CA33" s="14">
        <f t="shared" si="41"/>
        <v>2419.6747652197741</v>
      </c>
      <c r="CB33" s="14">
        <f t="shared" si="42"/>
        <v>0</v>
      </c>
    </row>
    <row r="34" spans="1:80" x14ac:dyDescent="0.3">
      <c r="A34" t="s">
        <v>163</v>
      </c>
      <c r="B34" t="s">
        <v>198</v>
      </c>
      <c r="C34" t="s">
        <v>239</v>
      </c>
      <c r="D34" t="s">
        <v>140</v>
      </c>
      <c r="E34" t="s">
        <v>136</v>
      </c>
      <c r="F34" s="13">
        <v>1770.0064718564556</v>
      </c>
      <c r="G34" s="13">
        <v>1708.5124679530829</v>
      </c>
      <c r="H34" s="13">
        <v>1744.2928227673924</v>
      </c>
      <c r="I34" s="13">
        <v>1669.491663479851</v>
      </c>
      <c r="J34" s="13">
        <v>1184.2128146786958</v>
      </c>
      <c r="K34" s="13">
        <v>1196.6098504510501</v>
      </c>
      <c r="L34" s="13">
        <v>1198.6848394527779</v>
      </c>
      <c r="M34" s="13">
        <v>1170.9166447609205</v>
      </c>
      <c r="N34" s="13">
        <v>2007.2483317960136</v>
      </c>
      <c r="O34" s="13">
        <v>1812.8909510120402</v>
      </c>
      <c r="P34" s="13">
        <v>1752.4686270208026</v>
      </c>
      <c r="Q34" s="13"/>
      <c r="R34" s="13">
        <v>3451.952715703404</v>
      </c>
      <c r="S34" s="13">
        <v>3336.2585487674951</v>
      </c>
      <c r="T34" s="13">
        <v>3505.5216633939035</v>
      </c>
      <c r="U34" s="13">
        <v>3466.2938975417524</v>
      </c>
      <c r="V34" s="13">
        <v>4127.799584107971</v>
      </c>
      <c r="W34" s="13">
        <v>4172.9941683827856</v>
      </c>
      <c r="X34" s="13">
        <v>4173.905952935218</v>
      </c>
      <c r="Y34" s="13">
        <v>4082.8510577716934</v>
      </c>
      <c r="Z34" s="13">
        <v>3592.8109640290641</v>
      </c>
      <c r="AA34" s="13">
        <v>3376.4649029964385</v>
      </c>
      <c r="AB34" s="13">
        <v>3529.0712597369229</v>
      </c>
      <c r="AC34" s="13"/>
      <c r="AD34" s="14">
        <f t="shared" ref="AD34" si="54">SUM(F34,R34)</f>
        <v>5221.9591875598599</v>
      </c>
      <c r="AE34" s="14">
        <f t="shared" ref="AE34" si="55">SUM(G34,S34)</f>
        <v>5044.7710167205778</v>
      </c>
      <c r="AF34" s="14">
        <f t="shared" ref="AF34" si="56">SUM(H34,T34)</f>
        <v>5249.8144861612964</v>
      </c>
      <c r="AG34" s="14">
        <f t="shared" ref="AG34" si="57">SUM(I34,U34)</f>
        <v>5135.7855610216029</v>
      </c>
      <c r="AH34" s="165">
        <v>5312.0123987866664</v>
      </c>
      <c r="AI34" s="165">
        <v>5369.6040188338357</v>
      </c>
      <c r="AJ34" s="165">
        <v>5372.5907923879968</v>
      </c>
      <c r="AK34" s="165">
        <v>5253.7677025326138</v>
      </c>
      <c r="AL34" s="14">
        <f t="shared" ref="AL34" si="58">SUM(N34,Z34)</f>
        <v>5600.0592958250782</v>
      </c>
      <c r="AM34" s="14">
        <f t="shared" ref="AM34" si="59">SUM(O34,AA34)</f>
        <v>5189.3558540084787</v>
      </c>
      <c r="AN34" s="14">
        <f t="shared" ref="AN34" si="60">SUM(P34,AB34)</f>
        <v>5281.539886757726</v>
      </c>
      <c r="AO34" s="14">
        <f t="shared" ref="AO34" si="61">SUM(Q34,AC34)</f>
        <v>0</v>
      </c>
      <c r="AP34" s="13">
        <v>210711</v>
      </c>
      <c r="AQ34" s="13">
        <v>215905.33799999999</v>
      </c>
      <c r="AR34" s="13">
        <v>219576.56099999999</v>
      </c>
      <c r="AS34" s="14">
        <f t="shared" si="7"/>
        <v>840.01616994673066</v>
      </c>
      <c r="AT34" s="14">
        <f t="shared" si="8"/>
        <v>810.83211980061935</v>
      </c>
      <c r="AU34" s="14">
        <f t="shared" si="9"/>
        <v>827.81289195504382</v>
      </c>
      <c r="AV34" s="14">
        <f t="shared" si="10"/>
        <v>773.25168471742518</v>
      </c>
      <c r="AW34" s="14">
        <f t="shared" si="11"/>
        <v>548.48704791110629</v>
      </c>
      <c r="AX34" s="14">
        <f t="shared" si="12"/>
        <v>554.22893270524423</v>
      </c>
      <c r="AY34" s="14">
        <f t="shared" si="13"/>
        <v>555.18999694800414</v>
      </c>
      <c r="AZ34" s="14">
        <f t="shared" si="14"/>
        <v>533.26121851453922</v>
      </c>
      <c r="BA34" s="14">
        <f t="shared" si="15"/>
        <v>929.68907132625588</v>
      </c>
      <c r="BB34" s="14">
        <f t="shared" si="16"/>
        <v>839.66935130248623</v>
      </c>
      <c r="BC34" s="14">
        <f t="shared" si="17"/>
        <v>811.68378848549025</v>
      </c>
      <c r="BD34" s="14">
        <f t="shared" si="18"/>
        <v>0</v>
      </c>
      <c r="BE34" s="14">
        <f t="shared" si="19"/>
        <v>1638.2403935738541</v>
      </c>
      <c r="BF34" s="14">
        <f t="shared" si="20"/>
        <v>1583.3338310612619</v>
      </c>
      <c r="BG34" s="14">
        <f t="shared" si="21"/>
        <v>1663.6633414458208</v>
      </c>
      <c r="BH34" s="14">
        <f t="shared" si="22"/>
        <v>1605.4692902228069</v>
      </c>
      <c r="BI34" s="14">
        <f t="shared" si="23"/>
        <v>1911.8561969542279</v>
      </c>
      <c r="BJ34" s="14">
        <f t="shared" si="24"/>
        <v>1932.7887893085747</v>
      </c>
      <c r="BK34" s="14">
        <f t="shared" si="25"/>
        <v>1933.2110968628383</v>
      </c>
      <c r="BL34" s="14">
        <f t="shared" si="26"/>
        <v>1859.4202583269778</v>
      </c>
      <c r="BM34" s="14">
        <f t="shared" si="27"/>
        <v>1664.067686936515</v>
      </c>
      <c r="BN34" s="14">
        <f t="shared" si="28"/>
        <v>1563.8635590364322</v>
      </c>
      <c r="BO34" s="14">
        <f t="shared" si="29"/>
        <v>1634.5456265360717</v>
      </c>
      <c r="BP34" s="14">
        <f t="shared" si="30"/>
        <v>0</v>
      </c>
      <c r="BQ34" s="14">
        <f t="shared" si="31"/>
        <v>2478.2565635205851</v>
      </c>
      <c r="BR34" s="14">
        <f t="shared" si="32"/>
        <v>2394.1659508618809</v>
      </c>
      <c r="BS34" s="14">
        <f t="shared" si="33"/>
        <v>2491.4762334008647</v>
      </c>
      <c r="BT34" s="14">
        <f t="shared" si="34"/>
        <v>2378.7209749402323</v>
      </c>
      <c r="BU34" s="14">
        <f t="shared" si="35"/>
        <v>2460.3432448653339</v>
      </c>
      <c r="BV34" s="14">
        <f t="shared" si="36"/>
        <v>2487.0177220138189</v>
      </c>
      <c r="BW34" s="14">
        <f t="shared" si="37"/>
        <v>2488.4010938108427</v>
      </c>
      <c r="BX34" s="14">
        <f t="shared" si="38"/>
        <v>2392.681476841517</v>
      </c>
      <c r="BY34" s="14">
        <f t="shared" si="39"/>
        <v>2593.7567582627707</v>
      </c>
      <c r="BZ34" s="14">
        <f t="shared" si="40"/>
        <v>2403.5329103389186</v>
      </c>
      <c r="CA34" s="14">
        <f t="shared" si="41"/>
        <v>2446.2294150215621</v>
      </c>
      <c r="CB34" s="14">
        <f t="shared" si="42"/>
        <v>0</v>
      </c>
    </row>
    <row r="35" spans="1:80" x14ac:dyDescent="0.3">
      <c r="A35" t="s">
        <v>163</v>
      </c>
      <c r="B35" t="s">
        <v>198</v>
      </c>
      <c r="C35" t="s">
        <v>239</v>
      </c>
      <c r="D35" t="s">
        <v>152</v>
      </c>
      <c r="E35" t="s">
        <v>153</v>
      </c>
      <c r="F35" s="13">
        <v>2400.8605672664148</v>
      </c>
      <c r="G35" s="13">
        <v>2256.3736153091168</v>
      </c>
      <c r="H35" s="13">
        <v>2686.6676010315832</v>
      </c>
      <c r="I35" s="13">
        <v>2540.1743893203393</v>
      </c>
      <c r="J35" s="13">
        <v>2747.9924392221865</v>
      </c>
      <c r="K35" s="13">
        <v>2614.6102104631691</v>
      </c>
      <c r="L35" s="13">
        <v>2612.5429740190648</v>
      </c>
      <c r="M35" s="13">
        <v>2373.7184043135776</v>
      </c>
      <c r="N35" s="13">
        <v>2898.8157836016085</v>
      </c>
      <c r="O35" s="13">
        <v>2786.001972073278</v>
      </c>
      <c r="P35" s="13">
        <v>2798.4927887844306</v>
      </c>
      <c r="Q35" s="13"/>
      <c r="R35" s="13">
        <v>5181.1204441542886</v>
      </c>
      <c r="S35" s="13">
        <v>4999.6750678216777</v>
      </c>
      <c r="T35" s="13">
        <v>5525.9364413066551</v>
      </c>
      <c r="U35" s="13">
        <v>5342.6537381803273</v>
      </c>
      <c r="V35" s="13">
        <v>5489.3747829160511</v>
      </c>
      <c r="W35" s="13">
        <v>5217.2835921176138</v>
      </c>
      <c r="X35" s="13">
        <v>5509.0382238621232</v>
      </c>
      <c r="Y35" s="13">
        <v>5319.6217195770805</v>
      </c>
      <c r="Z35" s="13">
        <v>5260.3364313062712</v>
      </c>
      <c r="AA35" s="13">
        <v>5393.9542215103465</v>
      </c>
      <c r="AB35" s="13">
        <v>5594.6910313512089</v>
      </c>
      <c r="AC35" s="13"/>
      <c r="AD35" s="14">
        <f t="shared" ref="AD35:AD98" si="62">SUM(F35,R35)</f>
        <v>7581.981011420703</v>
      </c>
      <c r="AE35" s="14">
        <f t="shared" ref="AE35:AE98" si="63">SUM(G35,S35)</f>
        <v>7256.0486831307944</v>
      </c>
      <c r="AF35" s="14">
        <f t="shared" ref="AF35:AF98" si="64">SUM(H35,T35)</f>
        <v>8212.6040423382383</v>
      </c>
      <c r="AG35" s="14">
        <f t="shared" ref="AG35:AG98" si="65">SUM(I35,U35)</f>
        <v>7882.8281275006666</v>
      </c>
      <c r="AH35" s="165">
        <v>8237.3672221382367</v>
      </c>
      <c r="AI35" s="165">
        <v>7831.8938025807829</v>
      </c>
      <c r="AJ35" s="165">
        <v>8121.5811978811871</v>
      </c>
      <c r="AK35" s="165">
        <v>7693.3401238906572</v>
      </c>
      <c r="AL35" s="14">
        <f t="shared" ref="AL35:AL98" si="66">SUM(N35,Z35)</f>
        <v>8159.1522149078792</v>
      </c>
      <c r="AM35" s="14">
        <f t="shared" ref="AM35:AM98" si="67">SUM(O35,AA35)</f>
        <v>8179.9561935836246</v>
      </c>
      <c r="AN35" s="14">
        <f t="shared" ref="AN35:AN98" si="68">SUM(P35,AB35)</f>
        <v>8393.1838201356404</v>
      </c>
      <c r="AO35" s="14">
        <f t="shared" ref="AO35:AO98" si="69">SUM(Q35,AC35)</f>
        <v>0</v>
      </c>
      <c r="AP35" s="13">
        <v>387803</v>
      </c>
      <c r="AQ35" s="13">
        <v>394761.15299999999</v>
      </c>
      <c r="AR35" s="13">
        <v>399459.33199999999</v>
      </c>
      <c r="AS35" s="14">
        <f t="shared" si="7"/>
        <v>619.09282993334625</v>
      </c>
      <c r="AT35" s="14">
        <f t="shared" si="8"/>
        <v>581.8350078027031</v>
      </c>
      <c r="AU35" s="14">
        <f t="shared" si="9"/>
        <v>692.79185592467911</v>
      </c>
      <c r="AV35" s="14">
        <f t="shared" si="10"/>
        <v>643.47121544665754</v>
      </c>
      <c r="AW35" s="14">
        <f t="shared" si="11"/>
        <v>696.11521253769024</v>
      </c>
      <c r="AX35" s="14">
        <f t="shared" si="12"/>
        <v>662.32712884572231</v>
      </c>
      <c r="AY35" s="14">
        <f t="shared" si="13"/>
        <v>661.80346119798287</v>
      </c>
      <c r="AZ35" s="14">
        <f t="shared" si="14"/>
        <v>594.23280773762917</v>
      </c>
      <c r="BA35" s="14">
        <f t="shared" si="15"/>
        <v>734.32144008395085</v>
      </c>
      <c r="BB35" s="14">
        <f t="shared" si="16"/>
        <v>705.74370119779189</v>
      </c>
      <c r="BC35" s="14">
        <f t="shared" si="17"/>
        <v>708.90784655916502</v>
      </c>
      <c r="BD35" s="14">
        <f t="shared" si="18"/>
        <v>0</v>
      </c>
      <c r="BE35" s="14">
        <f t="shared" si="19"/>
        <v>1336.0186600295224</v>
      </c>
      <c r="BF35" s="14">
        <f t="shared" si="20"/>
        <v>1289.2306320017324</v>
      </c>
      <c r="BG35" s="14">
        <f t="shared" si="21"/>
        <v>1424.9339075011424</v>
      </c>
      <c r="BH35" s="14">
        <f t="shared" si="22"/>
        <v>1353.3889283630519</v>
      </c>
      <c r="BI35" s="14">
        <f t="shared" si="23"/>
        <v>1390.5559706671672</v>
      </c>
      <c r="BJ35" s="14">
        <f t="shared" si="24"/>
        <v>1321.6304472891268</v>
      </c>
      <c r="BK35" s="14">
        <f t="shared" si="25"/>
        <v>1395.5370689329513</v>
      </c>
      <c r="BL35" s="14">
        <f t="shared" si="26"/>
        <v>1331.7054562082633</v>
      </c>
      <c r="BM35" s="14">
        <f t="shared" si="27"/>
        <v>1332.5364948729571</v>
      </c>
      <c r="BN35" s="14">
        <f t="shared" si="28"/>
        <v>1366.3842504559577</v>
      </c>
      <c r="BO35" s="14">
        <f t="shared" si="29"/>
        <v>1417.2344438742707</v>
      </c>
      <c r="BP35" s="14">
        <f t="shared" si="30"/>
        <v>0</v>
      </c>
      <c r="BQ35" s="14">
        <f t="shared" si="31"/>
        <v>1955.1114899628685</v>
      </c>
      <c r="BR35" s="14">
        <f t="shared" si="32"/>
        <v>1871.0656398044352</v>
      </c>
      <c r="BS35" s="14">
        <f t="shared" si="33"/>
        <v>2117.7257634258212</v>
      </c>
      <c r="BT35" s="14">
        <f t="shared" si="34"/>
        <v>1996.8601438097091</v>
      </c>
      <c r="BU35" s="14">
        <f t="shared" si="35"/>
        <v>2086.6711832048572</v>
      </c>
      <c r="BV35" s="14">
        <f t="shared" si="36"/>
        <v>1983.957576134849</v>
      </c>
      <c r="BW35" s="14">
        <f t="shared" si="37"/>
        <v>2057.340530130934</v>
      </c>
      <c r="BX35" s="14">
        <f t="shared" si="38"/>
        <v>1925.9382639458922</v>
      </c>
      <c r="BY35" s="14">
        <f t="shared" si="39"/>
        <v>2066.8579349569077</v>
      </c>
      <c r="BZ35" s="14">
        <f t="shared" si="40"/>
        <v>2072.1279516537497</v>
      </c>
      <c r="CA35" s="14">
        <f t="shared" si="41"/>
        <v>2126.1422904334358</v>
      </c>
      <c r="CB35" s="14">
        <f t="shared" si="42"/>
        <v>0</v>
      </c>
    </row>
    <row r="36" spans="1:80" x14ac:dyDescent="0.3">
      <c r="A36" t="s">
        <v>148</v>
      </c>
      <c r="B36" t="s">
        <v>167</v>
      </c>
      <c r="C36" t="s">
        <v>142</v>
      </c>
      <c r="D36" t="s">
        <v>161</v>
      </c>
      <c r="E36" t="s">
        <v>162</v>
      </c>
      <c r="F36" s="13">
        <v>2433.085786217342</v>
      </c>
      <c r="G36" s="13">
        <v>2144.5426981368523</v>
      </c>
      <c r="H36" s="13">
        <v>1992.4455398838779</v>
      </c>
      <c r="I36" s="13">
        <v>2178.4310054266393</v>
      </c>
      <c r="J36" s="13">
        <v>2589.9373661544578</v>
      </c>
      <c r="K36" s="13">
        <v>2347.5746177577366</v>
      </c>
      <c r="L36" s="13">
        <v>2176.7021609892545</v>
      </c>
      <c r="M36" s="13">
        <v>2593.1307970839584</v>
      </c>
      <c r="N36" s="13">
        <v>2286.4567871353752</v>
      </c>
      <c r="O36" s="13">
        <v>2302.512361393347</v>
      </c>
      <c r="P36" s="13">
        <v>2422.6893815336812</v>
      </c>
      <c r="Q36" s="13"/>
      <c r="R36" s="13">
        <v>6205.5049205698597</v>
      </c>
      <c r="S36" s="13">
        <v>5753.7097925593735</v>
      </c>
      <c r="T36" s="13">
        <v>5977.9267699066195</v>
      </c>
      <c r="U36" s="13">
        <v>6414.1708656243245</v>
      </c>
      <c r="V36" s="13">
        <v>6290.4132044260741</v>
      </c>
      <c r="W36" s="13">
        <v>5788.5635781891078</v>
      </c>
      <c r="X36" s="13">
        <v>6006.1356556521359</v>
      </c>
      <c r="Y36" s="13">
        <v>6062.6796405114728</v>
      </c>
      <c r="Z36" s="13">
        <v>6167.5901294596488</v>
      </c>
      <c r="AA36" s="13">
        <v>6173.4088665325562</v>
      </c>
      <c r="AB36" s="13">
        <v>6653.1560873908602</v>
      </c>
      <c r="AC36" s="13"/>
      <c r="AD36" s="14">
        <f t="shared" si="62"/>
        <v>8638.5907067872013</v>
      </c>
      <c r="AE36" s="14">
        <f t="shared" si="63"/>
        <v>7898.2524906962262</v>
      </c>
      <c r="AF36" s="14">
        <f t="shared" si="64"/>
        <v>7970.3723097904976</v>
      </c>
      <c r="AG36" s="14">
        <f t="shared" si="65"/>
        <v>8592.6018710509634</v>
      </c>
      <c r="AH36" s="165">
        <v>8880.350570580531</v>
      </c>
      <c r="AI36" s="165">
        <v>8136.1381959468436</v>
      </c>
      <c r="AJ36" s="165">
        <v>8182.8378166413895</v>
      </c>
      <c r="AK36" s="165">
        <v>8655.8104375954317</v>
      </c>
      <c r="AL36" s="14">
        <f t="shared" si="66"/>
        <v>8454.0469165950235</v>
      </c>
      <c r="AM36" s="14">
        <f t="shared" si="67"/>
        <v>8475.9212279259027</v>
      </c>
      <c r="AN36" s="14">
        <f t="shared" si="68"/>
        <v>9075.8454689245409</v>
      </c>
      <c r="AO36" s="14">
        <f t="shared" si="69"/>
        <v>0</v>
      </c>
      <c r="AP36" s="13">
        <v>243341</v>
      </c>
      <c r="AQ36" s="13">
        <v>245515.23199999999</v>
      </c>
      <c r="AR36" s="13">
        <v>247356.18700000001</v>
      </c>
      <c r="AS36" s="14">
        <f t="shared" si="7"/>
        <v>999.86676565697599</v>
      </c>
      <c r="AT36" s="14">
        <f t="shared" si="8"/>
        <v>881.29115033506582</v>
      </c>
      <c r="AU36" s="14">
        <f t="shared" si="9"/>
        <v>818.78743815628195</v>
      </c>
      <c r="AV36" s="14">
        <f t="shared" si="10"/>
        <v>887.28955335310491</v>
      </c>
      <c r="AW36" s="14">
        <f t="shared" si="11"/>
        <v>1054.8988529373437</v>
      </c>
      <c r="AX36" s="14">
        <f t="shared" si="12"/>
        <v>956.1828806441373</v>
      </c>
      <c r="AY36" s="14">
        <f t="shared" si="13"/>
        <v>886.58538342307611</v>
      </c>
      <c r="AZ36" s="14">
        <f t="shared" si="14"/>
        <v>1048.3387654596884</v>
      </c>
      <c r="BA36" s="14">
        <f t="shared" si="15"/>
        <v>931.28917847971854</v>
      </c>
      <c r="BB36" s="14">
        <f t="shared" si="16"/>
        <v>937.82872151628749</v>
      </c>
      <c r="BC36" s="14">
        <f t="shared" si="17"/>
        <v>986.77762752157116</v>
      </c>
      <c r="BD36" s="14">
        <f t="shared" si="18"/>
        <v>0</v>
      </c>
      <c r="BE36" s="14">
        <f t="shared" si="19"/>
        <v>2550.127155132041</v>
      </c>
      <c r="BF36" s="14">
        <f t="shared" si="20"/>
        <v>2364.4637741109691</v>
      </c>
      <c r="BG36" s="14">
        <f t="shared" si="21"/>
        <v>2456.604834329858</v>
      </c>
      <c r="BH36" s="14">
        <f t="shared" si="22"/>
        <v>2612.5347960587328</v>
      </c>
      <c r="BI36" s="14">
        <f t="shared" si="23"/>
        <v>2562.127470944888</v>
      </c>
      <c r="BJ36" s="14">
        <f t="shared" si="24"/>
        <v>2357.7207536309224</v>
      </c>
      <c r="BK36" s="14">
        <f t="shared" si="25"/>
        <v>2446.339319448879</v>
      </c>
      <c r="BL36" s="14">
        <f t="shared" si="26"/>
        <v>2450.991711200445</v>
      </c>
      <c r="BM36" s="14">
        <f t="shared" si="27"/>
        <v>2512.1008090690066</v>
      </c>
      <c r="BN36" s="14">
        <f t="shared" si="28"/>
        <v>2514.4708196893284</v>
      </c>
      <c r="BO36" s="14">
        <f t="shared" si="29"/>
        <v>2709.8750791115317</v>
      </c>
      <c r="BP36" s="14">
        <f t="shared" si="30"/>
        <v>0</v>
      </c>
      <c r="BQ36" s="14">
        <f t="shared" si="31"/>
        <v>3549.9939207890166</v>
      </c>
      <c r="BR36" s="14">
        <f t="shared" si="32"/>
        <v>3245.7549244460351</v>
      </c>
      <c r="BS36" s="14">
        <f t="shared" si="33"/>
        <v>3275.39227248614</v>
      </c>
      <c r="BT36" s="14">
        <f t="shared" si="34"/>
        <v>3499.8243494118378</v>
      </c>
      <c r="BU36" s="14">
        <f t="shared" si="35"/>
        <v>3617.0263238822308</v>
      </c>
      <c r="BV36" s="14">
        <f t="shared" si="36"/>
        <v>3313.9036342750596</v>
      </c>
      <c r="BW36" s="14">
        <f t="shared" si="37"/>
        <v>3332.9247028719547</v>
      </c>
      <c r="BX36" s="14">
        <f t="shared" si="38"/>
        <v>3499.3304766601332</v>
      </c>
      <c r="BY36" s="14">
        <f t="shared" si="39"/>
        <v>3443.389987548725</v>
      </c>
      <c r="BZ36" s="14">
        <f t="shared" si="40"/>
        <v>3452.2995412056162</v>
      </c>
      <c r="CA36" s="14">
        <f t="shared" si="41"/>
        <v>3696.6527066331023</v>
      </c>
      <c r="CB36" s="14">
        <f t="shared" si="42"/>
        <v>0</v>
      </c>
    </row>
    <row r="37" spans="1:80" x14ac:dyDescent="0.3">
      <c r="A37" t="s">
        <v>172</v>
      </c>
      <c r="B37" t="s">
        <v>213</v>
      </c>
      <c r="C37" t="s">
        <v>224</v>
      </c>
      <c r="D37" t="s">
        <v>170</v>
      </c>
      <c r="E37" t="s">
        <v>171</v>
      </c>
      <c r="F37" s="13">
        <v>1458.2699757175803</v>
      </c>
      <c r="G37" s="13">
        <v>1403.5408835138101</v>
      </c>
      <c r="H37" s="13">
        <v>1446.1684747819797</v>
      </c>
      <c r="I37" s="13">
        <v>1333.9930616051963</v>
      </c>
      <c r="J37" s="13">
        <v>1462.5375402900406</v>
      </c>
      <c r="K37" s="13">
        <v>1481.1177730245565</v>
      </c>
      <c r="L37" s="13">
        <v>1508.0619420067769</v>
      </c>
      <c r="M37" s="13">
        <v>1462.3706443445465</v>
      </c>
      <c r="N37" s="13">
        <v>1425.4942780222987</v>
      </c>
      <c r="O37" s="13">
        <v>1462.0782287161605</v>
      </c>
      <c r="P37" s="13">
        <v>1709.659712794514</v>
      </c>
      <c r="Q37" s="13"/>
      <c r="R37" s="13">
        <v>2930.9181374544305</v>
      </c>
      <c r="S37" s="13">
        <v>2959.8558183060959</v>
      </c>
      <c r="T37" s="13">
        <v>3167.8190833973249</v>
      </c>
      <c r="U37" s="13">
        <v>3102.4868011197732</v>
      </c>
      <c r="V37" s="13">
        <v>2862.7153095190924</v>
      </c>
      <c r="W37" s="13">
        <v>2909.052747702031</v>
      </c>
      <c r="X37" s="13">
        <v>2954.6225451360333</v>
      </c>
      <c r="Y37" s="13">
        <v>2864.7579876038794</v>
      </c>
      <c r="Z37" s="13">
        <v>3148.1699611580689</v>
      </c>
      <c r="AA37" s="13">
        <v>3005.5367145669657</v>
      </c>
      <c r="AB37" s="13">
        <v>3282.4869066360943</v>
      </c>
      <c r="AC37" s="13"/>
      <c r="AD37" s="14">
        <f t="shared" si="62"/>
        <v>4389.1881131720111</v>
      </c>
      <c r="AE37" s="14">
        <f t="shared" si="63"/>
        <v>4363.3967018199055</v>
      </c>
      <c r="AF37" s="14">
        <f t="shared" si="64"/>
        <v>4613.9875581793049</v>
      </c>
      <c r="AG37" s="14">
        <f t="shared" si="65"/>
        <v>4436.4798627249693</v>
      </c>
      <c r="AH37" s="165">
        <v>4325.2528498091333</v>
      </c>
      <c r="AI37" s="165">
        <v>4390.1705207265868</v>
      </c>
      <c r="AJ37" s="165">
        <v>4462.6844871428111</v>
      </c>
      <c r="AK37" s="165">
        <v>4327.1286319484261</v>
      </c>
      <c r="AL37" s="14">
        <f t="shared" si="66"/>
        <v>4573.6642391803671</v>
      </c>
      <c r="AM37" s="14">
        <f t="shared" si="67"/>
        <v>4467.6149432831262</v>
      </c>
      <c r="AN37" s="14">
        <f t="shared" si="68"/>
        <v>4992.1466194306086</v>
      </c>
      <c r="AO37" s="14">
        <f t="shared" si="69"/>
        <v>0</v>
      </c>
      <c r="AP37" s="13">
        <v>188678</v>
      </c>
      <c r="AQ37" s="13">
        <v>190036.11799999999</v>
      </c>
      <c r="AR37" s="13">
        <v>191323.92199999999</v>
      </c>
      <c r="AS37" s="14">
        <f t="shared" si="7"/>
        <v>772.88818819235962</v>
      </c>
      <c r="AT37" s="14">
        <f t="shared" si="8"/>
        <v>743.88157788073329</v>
      </c>
      <c r="AU37" s="14">
        <f t="shared" si="9"/>
        <v>766.47435036516174</v>
      </c>
      <c r="AV37" s="14">
        <f t="shared" si="10"/>
        <v>701.96817091643413</v>
      </c>
      <c r="AW37" s="14">
        <f t="shared" si="11"/>
        <v>769.61030128495929</v>
      </c>
      <c r="AX37" s="14">
        <f t="shared" si="12"/>
        <v>779.38751254882857</v>
      </c>
      <c r="AY37" s="14">
        <f t="shared" si="13"/>
        <v>793.56595887039578</v>
      </c>
      <c r="AZ37" s="14">
        <f t="shared" si="14"/>
        <v>764.34281142561281</v>
      </c>
      <c r="BA37" s="14">
        <f t="shared" si="15"/>
        <v>750.11755292870112</v>
      </c>
      <c r="BB37" s="14">
        <f t="shared" si="16"/>
        <v>769.36860429666353</v>
      </c>
      <c r="BC37" s="14">
        <f t="shared" si="17"/>
        <v>899.64988276308304</v>
      </c>
      <c r="BD37" s="14">
        <f t="shared" si="18"/>
        <v>0</v>
      </c>
      <c r="BE37" s="14">
        <f t="shared" si="19"/>
        <v>1553.396865270159</v>
      </c>
      <c r="BF37" s="14">
        <f t="shared" si="20"/>
        <v>1568.7339373462173</v>
      </c>
      <c r="BG37" s="14">
        <f t="shared" si="21"/>
        <v>1678.9551953048713</v>
      </c>
      <c r="BH37" s="14">
        <f t="shared" si="22"/>
        <v>1632.5774456831273</v>
      </c>
      <c r="BI37" s="14">
        <f t="shared" si="23"/>
        <v>1506.4059083332215</v>
      </c>
      <c r="BJ37" s="14">
        <f t="shared" si="24"/>
        <v>1530.7893985195126</v>
      </c>
      <c r="BK37" s="14">
        <f t="shared" si="25"/>
        <v>1554.7689440467486</v>
      </c>
      <c r="BL37" s="14">
        <f t="shared" si="26"/>
        <v>1497.3339233574145</v>
      </c>
      <c r="BM37" s="14">
        <f t="shared" si="27"/>
        <v>1656.6166443991815</v>
      </c>
      <c r="BN37" s="14">
        <f t="shared" si="28"/>
        <v>1581.560782338737</v>
      </c>
      <c r="BO37" s="14">
        <f t="shared" si="29"/>
        <v>1727.2963377604328</v>
      </c>
      <c r="BP37" s="14">
        <f t="shared" si="30"/>
        <v>0</v>
      </c>
      <c r="BQ37" s="14">
        <f t="shared" si="31"/>
        <v>2326.2850534625186</v>
      </c>
      <c r="BR37" s="14">
        <f t="shared" si="32"/>
        <v>2312.6155152269507</v>
      </c>
      <c r="BS37" s="14">
        <f t="shared" si="33"/>
        <v>2445.4295456700333</v>
      </c>
      <c r="BT37" s="14">
        <f t="shared" si="34"/>
        <v>2334.5456165995611</v>
      </c>
      <c r="BU37" s="14">
        <f t="shared" si="35"/>
        <v>2276.0162096181812</v>
      </c>
      <c r="BV37" s="14">
        <f t="shared" si="36"/>
        <v>2310.1769110683408</v>
      </c>
      <c r="BW37" s="14">
        <f t="shared" si="37"/>
        <v>2348.334902917145</v>
      </c>
      <c r="BX37" s="14">
        <f t="shared" si="38"/>
        <v>2261.6767347830273</v>
      </c>
      <c r="BY37" s="14">
        <f t="shared" si="39"/>
        <v>2406.7341973278826</v>
      </c>
      <c r="BZ37" s="14">
        <f t="shared" si="40"/>
        <v>2350.9293866354005</v>
      </c>
      <c r="CA37" s="14">
        <f t="shared" si="41"/>
        <v>2626.9462205235159</v>
      </c>
      <c r="CB37" s="14">
        <f t="shared" si="42"/>
        <v>0</v>
      </c>
    </row>
    <row r="38" spans="1:80" x14ac:dyDescent="0.3">
      <c r="A38" t="s">
        <v>154</v>
      </c>
      <c r="B38" t="s">
        <v>192</v>
      </c>
      <c r="C38" t="s">
        <v>203</v>
      </c>
      <c r="D38" t="s">
        <v>179</v>
      </c>
      <c r="E38" t="s">
        <v>180</v>
      </c>
      <c r="F38" s="13">
        <v>1664.7842472176349</v>
      </c>
      <c r="G38" s="13">
        <v>1565.3177754112669</v>
      </c>
      <c r="H38" s="13">
        <v>1520.9160878220343</v>
      </c>
      <c r="I38" s="13">
        <v>1498.0138833740971</v>
      </c>
      <c r="J38" s="13">
        <v>1785.435780674452</v>
      </c>
      <c r="K38" s="13">
        <v>1682.3259659638461</v>
      </c>
      <c r="L38" s="13">
        <v>1732.7220062438055</v>
      </c>
      <c r="M38" s="13">
        <v>1808.4512929555888</v>
      </c>
      <c r="N38" s="13">
        <v>1571.2351422431475</v>
      </c>
      <c r="O38" s="13">
        <v>1587.128865109114</v>
      </c>
      <c r="P38" s="13">
        <v>1739.0828608070801</v>
      </c>
      <c r="Q38" s="13"/>
      <c r="R38" s="13">
        <v>3157.8159355288053</v>
      </c>
      <c r="S38" s="13">
        <v>3092.5193427322547</v>
      </c>
      <c r="T38" s="13">
        <v>3312.5272721896072</v>
      </c>
      <c r="U38" s="13">
        <v>3331.4143694625373</v>
      </c>
      <c r="V38" s="13">
        <v>3201.8783630574871</v>
      </c>
      <c r="W38" s="13">
        <v>3113.2762130075721</v>
      </c>
      <c r="X38" s="13">
        <v>3336.8769609479473</v>
      </c>
      <c r="Y38" s="13">
        <v>3258.6349298681034</v>
      </c>
      <c r="Z38" s="13">
        <v>3225.4735562157075</v>
      </c>
      <c r="AA38" s="13">
        <v>3210.3500234868666</v>
      </c>
      <c r="AB38" s="13">
        <v>3483.5174082797666</v>
      </c>
      <c r="AC38" s="13"/>
      <c r="AD38" s="14">
        <f t="shared" si="62"/>
        <v>4822.6001827464406</v>
      </c>
      <c r="AE38" s="14">
        <f t="shared" si="63"/>
        <v>4657.8371181435214</v>
      </c>
      <c r="AF38" s="14">
        <f t="shared" si="64"/>
        <v>4833.4433600116417</v>
      </c>
      <c r="AG38" s="14">
        <f t="shared" si="65"/>
        <v>4829.4282528366348</v>
      </c>
      <c r="AH38" s="165">
        <v>4987.3141437319382</v>
      </c>
      <c r="AI38" s="165">
        <v>4795.6021789714187</v>
      </c>
      <c r="AJ38" s="165">
        <v>5069.5989671917532</v>
      </c>
      <c r="AK38" s="165">
        <v>5067.0862228236911</v>
      </c>
      <c r="AL38" s="14">
        <f t="shared" si="66"/>
        <v>4796.708698458855</v>
      </c>
      <c r="AM38" s="14">
        <f t="shared" si="67"/>
        <v>4797.4788885959806</v>
      </c>
      <c r="AN38" s="14">
        <f t="shared" si="68"/>
        <v>5222.6002690868463</v>
      </c>
      <c r="AO38" s="14">
        <f t="shared" si="69"/>
        <v>0</v>
      </c>
      <c r="AP38" s="13">
        <v>169912</v>
      </c>
      <c r="AQ38" s="13">
        <v>172812.704</v>
      </c>
      <c r="AR38" s="13">
        <v>174812.43900000001</v>
      </c>
      <c r="AS38" s="14">
        <f t="shared" si="7"/>
        <v>979.79203777110206</v>
      </c>
      <c r="AT38" s="14">
        <f t="shared" si="8"/>
        <v>921.25204541837354</v>
      </c>
      <c r="AU38" s="14">
        <f t="shared" si="9"/>
        <v>895.11987842061433</v>
      </c>
      <c r="AV38" s="14">
        <f t="shared" si="10"/>
        <v>866.8424535351852</v>
      </c>
      <c r="AW38" s="14">
        <f t="shared" si="11"/>
        <v>1033.1623424366139</v>
      </c>
      <c r="AX38" s="14">
        <f t="shared" si="12"/>
        <v>973.49669730522021</v>
      </c>
      <c r="AY38" s="14">
        <f t="shared" si="13"/>
        <v>1002.6589285031994</v>
      </c>
      <c r="AZ38" s="14">
        <f t="shared" si="14"/>
        <v>1034.5095024705813</v>
      </c>
      <c r="BA38" s="14">
        <f t="shared" si="15"/>
        <v>909.21275223096302</v>
      </c>
      <c r="BB38" s="14">
        <f t="shared" si="16"/>
        <v>918.40983236343209</v>
      </c>
      <c r="BC38" s="14">
        <f t="shared" si="17"/>
        <v>1006.3397079922319</v>
      </c>
      <c r="BD38" s="14">
        <f t="shared" si="18"/>
        <v>0</v>
      </c>
      <c r="BE38" s="14">
        <f t="shared" si="19"/>
        <v>1858.5008330952526</v>
      </c>
      <c r="BF38" s="14">
        <f t="shared" si="20"/>
        <v>1820.0711796296052</v>
      </c>
      <c r="BG38" s="14">
        <f t="shared" si="21"/>
        <v>1949.5546354522382</v>
      </c>
      <c r="BH38" s="14">
        <f t="shared" si="22"/>
        <v>1927.7601081125015</v>
      </c>
      <c r="BI38" s="14">
        <f t="shared" si="23"/>
        <v>1852.8026522040227</v>
      </c>
      <c r="BJ38" s="14">
        <f t="shared" si="24"/>
        <v>1801.5320291542757</v>
      </c>
      <c r="BK38" s="14">
        <f t="shared" si="25"/>
        <v>1930.9210976456611</v>
      </c>
      <c r="BL38" s="14">
        <f t="shared" si="26"/>
        <v>1864.074975733336</v>
      </c>
      <c r="BM38" s="14">
        <f t="shared" si="27"/>
        <v>1866.4562740802362</v>
      </c>
      <c r="BN38" s="14">
        <f t="shared" si="28"/>
        <v>1857.7048730670092</v>
      </c>
      <c r="BO38" s="14">
        <f t="shared" si="29"/>
        <v>2015.7762292057919</v>
      </c>
      <c r="BP38" s="14">
        <f t="shared" si="30"/>
        <v>0</v>
      </c>
      <c r="BQ38" s="14">
        <f t="shared" si="31"/>
        <v>2838.2928708663544</v>
      </c>
      <c r="BR38" s="14">
        <f t="shared" si="32"/>
        <v>2741.3232250479787</v>
      </c>
      <c r="BS38" s="14">
        <f t="shared" si="33"/>
        <v>2844.6745138728529</v>
      </c>
      <c r="BT38" s="14">
        <f t="shared" si="34"/>
        <v>2794.6025616476868</v>
      </c>
      <c r="BU38" s="14">
        <f t="shared" si="35"/>
        <v>2885.9649946406362</v>
      </c>
      <c r="BV38" s="14">
        <f t="shared" si="36"/>
        <v>2775.0287264594963</v>
      </c>
      <c r="BW38" s="14">
        <f t="shared" si="37"/>
        <v>2933.5800261488607</v>
      </c>
      <c r="BX38" s="14">
        <f t="shared" si="38"/>
        <v>2898.5844782039171</v>
      </c>
      <c r="BY38" s="14">
        <f t="shared" si="39"/>
        <v>2775.6690263111996</v>
      </c>
      <c r="BZ38" s="14">
        <f t="shared" si="40"/>
        <v>2776.1147054304415</v>
      </c>
      <c r="CA38" s="14">
        <f t="shared" si="41"/>
        <v>3022.1159371980234</v>
      </c>
      <c r="CB38" s="14">
        <f t="shared" si="42"/>
        <v>0</v>
      </c>
    </row>
    <row r="39" spans="1:80" x14ac:dyDescent="0.3">
      <c r="A39" t="s">
        <v>163</v>
      </c>
      <c r="B39" t="s">
        <v>198</v>
      </c>
      <c r="C39" t="s">
        <v>239</v>
      </c>
      <c r="D39" t="s">
        <v>188</v>
      </c>
      <c r="E39" t="s">
        <v>189</v>
      </c>
      <c r="F39" s="13">
        <v>2301.8138786000945</v>
      </c>
      <c r="G39" s="13">
        <v>2361.6248101751266</v>
      </c>
      <c r="H39" s="13">
        <v>2504.1587689165281</v>
      </c>
      <c r="I39" s="13">
        <v>2266.7952429164116</v>
      </c>
      <c r="J39" s="13">
        <v>2427.2359078455938</v>
      </c>
      <c r="K39" s="13">
        <v>2453.4840494553978</v>
      </c>
      <c r="L39" s="13">
        <v>2456.6605974169838</v>
      </c>
      <c r="M39" s="13">
        <v>2406.5354818528826</v>
      </c>
      <c r="N39" s="13">
        <v>2514.5530521171568</v>
      </c>
      <c r="O39" s="13">
        <v>2329.1410392012508</v>
      </c>
      <c r="P39" s="13">
        <v>2677.8237336868851</v>
      </c>
      <c r="Q39" s="13"/>
      <c r="R39" s="13">
        <v>4157.3556561926271</v>
      </c>
      <c r="S39" s="13">
        <v>4245.2354266281782</v>
      </c>
      <c r="T39" s="13">
        <v>4301.0292181628565</v>
      </c>
      <c r="U39" s="13">
        <v>4306.8957958600422</v>
      </c>
      <c r="V39" s="13">
        <v>4345.4992919188171</v>
      </c>
      <c r="W39" s="13">
        <v>4393.1397827215733</v>
      </c>
      <c r="X39" s="13">
        <v>4393.1397827215733</v>
      </c>
      <c r="Y39" s="13">
        <v>4295.7351272334372</v>
      </c>
      <c r="Z39" s="13">
        <v>4243.5612889269496</v>
      </c>
      <c r="AA39" s="13">
        <v>4040.6210847926277</v>
      </c>
      <c r="AB39" s="13">
        <v>4270.9041628836267</v>
      </c>
      <c r="AC39" s="13"/>
      <c r="AD39" s="14">
        <f t="shared" si="62"/>
        <v>6459.1695347927216</v>
      </c>
      <c r="AE39" s="14">
        <f t="shared" si="63"/>
        <v>6606.8602368033044</v>
      </c>
      <c r="AF39" s="14">
        <f t="shared" si="64"/>
        <v>6805.1879870793846</v>
      </c>
      <c r="AG39" s="14">
        <f t="shared" si="65"/>
        <v>6573.6910387764538</v>
      </c>
      <c r="AH39" s="165">
        <v>6772.7351997644109</v>
      </c>
      <c r="AI39" s="165">
        <v>6846.6238321769706</v>
      </c>
      <c r="AJ39" s="165">
        <v>6849.8003801385566</v>
      </c>
      <c r="AK39" s="165">
        <v>6702.2706090863194</v>
      </c>
      <c r="AL39" s="14">
        <f t="shared" si="66"/>
        <v>6758.1143410441064</v>
      </c>
      <c r="AM39" s="14">
        <f t="shared" si="67"/>
        <v>6369.762123993878</v>
      </c>
      <c r="AN39" s="14">
        <f t="shared" si="68"/>
        <v>6948.7278965705118</v>
      </c>
      <c r="AO39" s="14">
        <f t="shared" si="69"/>
        <v>0</v>
      </c>
      <c r="AP39" s="13">
        <v>246124</v>
      </c>
      <c r="AQ39" s="13">
        <v>250065.462</v>
      </c>
      <c r="AR39" s="13">
        <v>252641.69500000001</v>
      </c>
      <c r="AS39" s="14">
        <f t="shared" si="7"/>
        <v>935.22528424700329</v>
      </c>
      <c r="AT39" s="14">
        <f t="shared" si="8"/>
        <v>959.52642171227774</v>
      </c>
      <c r="AU39" s="14">
        <f t="shared" si="9"/>
        <v>1017.4378642133754</v>
      </c>
      <c r="AV39" s="14">
        <f t="shared" si="10"/>
        <v>906.48073699854308</v>
      </c>
      <c r="AW39" s="14">
        <f t="shared" si="11"/>
        <v>970.64020294237753</v>
      </c>
      <c r="AX39" s="14">
        <f t="shared" si="12"/>
        <v>981.13671109663187</v>
      </c>
      <c r="AY39" s="14">
        <f t="shared" si="13"/>
        <v>982.40699765927036</v>
      </c>
      <c r="AZ39" s="14">
        <f t="shared" si="14"/>
        <v>952.54881893223614</v>
      </c>
      <c r="BA39" s="14">
        <f t="shared" si="15"/>
        <v>1005.5579175172767</v>
      </c>
      <c r="BB39" s="14">
        <f t="shared" si="16"/>
        <v>931.4125271730851</v>
      </c>
      <c r="BC39" s="14">
        <f t="shared" si="17"/>
        <v>1070.8490937812455</v>
      </c>
      <c r="BD39" s="14">
        <f t="shared" si="18"/>
        <v>0</v>
      </c>
      <c r="BE39" s="14">
        <f t="shared" si="19"/>
        <v>1689.1305424065215</v>
      </c>
      <c r="BF39" s="14">
        <f t="shared" si="20"/>
        <v>1724.8360284361452</v>
      </c>
      <c r="BG39" s="14">
        <f t="shared" si="21"/>
        <v>1747.5050048604996</v>
      </c>
      <c r="BH39" s="14">
        <f t="shared" si="22"/>
        <v>1722.3073356128014</v>
      </c>
      <c r="BI39" s="14">
        <f t="shared" si="23"/>
        <v>1737.7446917954696</v>
      </c>
      <c r="BJ39" s="14">
        <f t="shared" si="24"/>
        <v>1756.7958995959118</v>
      </c>
      <c r="BK39" s="14">
        <f t="shared" si="25"/>
        <v>1756.7958995959118</v>
      </c>
      <c r="BL39" s="14">
        <f t="shared" si="26"/>
        <v>1700.3270688290138</v>
      </c>
      <c r="BM39" s="14">
        <f t="shared" si="27"/>
        <v>1696.9801647086113</v>
      </c>
      <c r="BN39" s="14">
        <f t="shared" si="28"/>
        <v>1615.8253332851809</v>
      </c>
      <c r="BO39" s="14">
        <f t="shared" si="29"/>
        <v>1707.9144511702407</v>
      </c>
      <c r="BP39" s="14">
        <f t="shared" si="30"/>
        <v>0</v>
      </c>
      <c r="BQ39" s="14">
        <f t="shared" si="31"/>
        <v>2624.3558266535247</v>
      </c>
      <c r="BR39" s="14">
        <f t="shared" si="32"/>
        <v>2684.3624501484228</v>
      </c>
      <c r="BS39" s="14">
        <f t="shared" si="33"/>
        <v>2764.942869073875</v>
      </c>
      <c r="BT39" s="14">
        <f t="shared" si="34"/>
        <v>2628.7880726113444</v>
      </c>
      <c r="BU39" s="14">
        <f t="shared" si="35"/>
        <v>2708.3848947378469</v>
      </c>
      <c r="BV39" s="14">
        <f t="shared" si="36"/>
        <v>2737.9326106925437</v>
      </c>
      <c r="BW39" s="14">
        <f t="shared" si="37"/>
        <v>2739.2028972551821</v>
      </c>
      <c r="BX39" s="14">
        <f t="shared" si="38"/>
        <v>2652.8758877612499</v>
      </c>
      <c r="BY39" s="14">
        <f t="shared" si="39"/>
        <v>2702.5380822258876</v>
      </c>
      <c r="BZ39" s="14">
        <f t="shared" si="40"/>
        <v>2547.2378604582659</v>
      </c>
      <c r="CA39" s="14">
        <f t="shared" si="41"/>
        <v>2778.7635449514864</v>
      </c>
      <c r="CB39" s="14">
        <f t="shared" si="42"/>
        <v>0</v>
      </c>
    </row>
    <row r="40" spans="1:80" x14ac:dyDescent="0.3">
      <c r="A40" t="s">
        <v>154</v>
      </c>
      <c r="B40" t="s">
        <v>185</v>
      </c>
      <c r="C40" t="s">
        <v>196</v>
      </c>
      <c r="D40" t="s">
        <v>194</v>
      </c>
      <c r="E40" t="s">
        <v>195</v>
      </c>
      <c r="F40" s="13">
        <v>12256.990437705947</v>
      </c>
      <c r="G40" s="13">
        <v>11869.339330267148</v>
      </c>
      <c r="H40" s="13">
        <v>12788.992417674512</v>
      </c>
      <c r="I40" s="13">
        <v>13984.886163743395</v>
      </c>
      <c r="J40" s="13">
        <v>14613.808551973398</v>
      </c>
      <c r="K40" s="13">
        <v>14475.57468538409</v>
      </c>
      <c r="L40" s="13">
        <v>14926.269441771521</v>
      </c>
      <c r="M40" s="13">
        <v>14786.613749348482</v>
      </c>
      <c r="N40" s="13">
        <v>14827.077353037903</v>
      </c>
      <c r="O40" s="13">
        <v>14964.728212111775</v>
      </c>
      <c r="P40" s="13">
        <v>15593.964452810589</v>
      </c>
      <c r="Q40" s="13"/>
      <c r="R40" s="13">
        <v>22351.019248968449</v>
      </c>
      <c r="S40" s="13">
        <v>22352.669787489569</v>
      </c>
      <c r="T40" s="13">
        <v>24083.092103848499</v>
      </c>
      <c r="U40" s="13">
        <v>24389.854047011751</v>
      </c>
      <c r="V40" s="13">
        <v>22971.13949803148</v>
      </c>
      <c r="W40" s="13">
        <v>22675.510601804701</v>
      </c>
      <c r="X40" s="13">
        <v>23618.744531781085</v>
      </c>
      <c r="Y40" s="13">
        <v>23405.671559220991</v>
      </c>
      <c r="Z40" s="13">
        <v>24601.248305999496</v>
      </c>
      <c r="AA40" s="13">
        <v>24614.493656711602</v>
      </c>
      <c r="AB40" s="13">
        <v>25023.08504004966</v>
      </c>
      <c r="AC40" s="13"/>
      <c r="AD40" s="14">
        <f t="shared" si="62"/>
        <v>34608.009686674399</v>
      </c>
      <c r="AE40" s="14">
        <f t="shared" si="63"/>
        <v>34222.009117756716</v>
      </c>
      <c r="AF40" s="14">
        <f t="shared" si="64"/>
        <v>36872.084521523007</v>
      </c>
      <c r="AG40" s="14">
        <f t="shared" si="65"/>
        <v>38374.740210755146</v>
      </c>
      <c r="AH40" s="165">
        <v>37584.948050004881</v>
      </c>
      <c r="AI40" s="165">
        <v>37151.085287188791</v>
      </c>
      <c r="AJ40" s="165">
        <v>38545.013973552603</v>
      </c>
      <c r="AK40" s="165">
        <v>38192.285308569473</v>
      </c>
      <c r="AL40" s="14">
        <f t="shared" si="66"/>
        <v>39428.3256590374</v>
      </c>
      <c r="AM40" s="14">
        <f t="shared" si="67"/>
        <v>39579.221868823377</v>
      </c>
      <c r="AN40" s="14">
        <f t="shared" si="68"/>
        <v>40617.049492860249</v>
      </c>
      <c r="AO40" s="14">
        <f t="shared" si="69"/>
        <v>0</v>
      </c>
      <c r="AP40" s="13">
        <v>1137123</v>
      </c>
      <c r="AQ40" s="13">
        <v>1147290.426</v>
      </c>
      <c r="AR40" s="13">
        <v>1156185.061</v>
      </c>
      <c r="AS40" s="14">
        <f t="shared" si="7"/>
        <v>1077.8948660528322</v>
      </c>
      <c r="AT40" s="14">
        <f t="shared" si="8"/>
        <v>1043.8043492451695</v>
      </c>
      <c r="AU40" s="14">
        <f t="shared" si="9"/>
        <v>1124.6797767413475</v>
      </c>
      <c r="AV40" s="14">
        <f t="shared" si="10"/>
        <v>1218.9490861961917</v>
      </c>
      <c r="AW40" s="14">
        <f t="shared" si="11"/>
        <v>1273.7671491711201</v>
      </c>
      <c r="AX40" s="14">
        <f t="shared" si="12"/>
        <v>1261.7184243272061</v>
      </c>
      <c r="AY40" s="14">
        <f t="shared" si="13"/>
        <v>1301.0018303570782</v>
      </c>
      <c r="AZ40" s="14">
        <f t="shared" si="14"/>
        <v>1278.9140984540434</v>
      </c>
      <c r="BA40" s="14">
        <f t="shared" si="15"/>
        <v>1292.3560605950618</v>
      </c>
      <c r="BB40" s="14">
        <f t="shared" si="16"/>
        <v>1304.3539694030162</v>
      </c>
      <c r="BC40" s="14">
        <f t="shared" si="17"/>
        <v>1359.199388351785</v>
      </c>
      <c r="BD40" s="14">
        <f t="shared" si="18"/>
        <v>0</v>
      </c>
      <c r="BE40" s="14">
        <f t="shared" si="19"/>
        <v>1965.5762172578031</v>
      </c>
      <c r="BF40" s="14">
        <f t="shared" si="20"/>
        <v>1965.7213676523622</v>
      </c>
      <c r="BG40" s="14">
        <f t="shared" si="21"/>
        <v>2117.896841753135</v>
      </c>
      <c r="BH40" s="14">
        <f t="shared" si="22"/>
        <v>2125.8657349775312</v>
      </c>
      <c r="BI40" s="14">
        <f t="shared" si="23"/>
        <v>2002.2078958786224</v>
      </c>
      <c r="BJ40" s="14">
        <f t="shared" si="24"/>
        <v>1976.4403230368021</v>
      </c>
      <c r="BK40" s="14">
        <f t="shared" si="25"/>
        <v>2058.6543735161513</v>
      </c>
      <c r="BL40" s="14">
        <f t="shared" si="26"/>
        <v>2024.3879936467188</v>
      </c>
      <c r="BM40" s="14">
        <f t="shared" si="27"/>
        <v>2144.2912577742977</v>
      </c>
      <c r="BN40" s="14">
        <f t="shared" si="28"/>
        <v>2145.4457475540376</v>
      </c>
      <c r="BO40" s="14">
        <f t="shared" si="29"/>
        <v>2181.0593440836105</v>
      </c>
      <c r="BP40" s="14">
        <f t="shared" si="30"/>
        <v>0</v>
      </c>
      <c r="BQ40" s="14">
        <f t="shared" si="31"/>
        <v>3043.4710833106355</v>
      </c>
      <c r="BR40" s="14">
        <f t="shared" si="32"/>
        <v>3009.5257168975313</v>
      </c>
      <c r="BS40" s="14">
        <f t="shared" si="33"/>
        <v>3242.5766184944819</v>
      </c>
      <c r="BT40" s="14">
        <f t="shared" si="34"/>
        <v>3344.814821173723</v>
      </c>
      <c r="BU40" s="14">
        <f t="shared" si="35"/>
        <v>3275.9750450497422</v>
      </c>
      <c r="BV40" s="14">
        <f t="shared" si="36"/>
        <v>3238.1587473640084</v>
      </c>
      <c r="BW40" s="14">
        <f t="shared" si="37"/>
        <v>3359.65620387323</v>
      </c>
      <c r="BX40" s="14">
        <f t="shared" si="38"/>
        <v>3303.3020921007619</v>
      </c>
      <c r="BY40" s="14">
        <f t="shared" si="39"/>
        <v>3436.6473183693597</v>
      </c>
      <c r="BZ40" s="14">
        <f t="shared" si="40"/>
        <v>3449.799716957054</v>
      </c>
      <c r="CA40" s="14">
        <f t="shared" si="41"/>
        <v>3540.2587324353954</v>
      </c>
      <c r="CB40" s="14">
        <f t="shared" si="42"/>
        <v>0</v>
      </c>
    </row>
    <row r="41" spans="1:80" x14ac:dyDescent="0.3">
      <c r="A41" t="s">
        <v>148</v>
      </c>
      <c r="B41" t="s">
        <v>158</v>
      </c>
      <c r="C41" t="s">
        <v>183</v>
      </c>
      <c r="D41" t="s">
        <v>201</v>
      </c>
      <c r="E41" t="s">
        <v>202</v>
      </c>
      <c r="F41" s="13">
        <v>1326.0367549157379</v>
      </c>
      <c r="G41" s="13">
        <v>1289.946414507318</v>
      </c>
      <c r="H41" s="13">
        <v>1500.3293831495223</v>
      </c>
      <c r="I41" s="13">
        <v>1377.2065512398779</v>
      </c>
      <c r="J41" s="13">
        <v>1473.5877606794188</v>
      </c>
      <c r="K41" s="13">
        <v>1437.8643105786466</v>
      </c>
      <c r="L41" s="13">
        <v>1488.1622009410944</v>
      </c>
      <c r="M41" s="13">
        <v>1468.9190666126574</v>
      </c>
      <c r="N41" s="13">
        <v>1469.7199508742303</v>
      </c>
      <c r="O41" s="13">
        <v>1540.4893569134963</v>
      </c>
      <c r="P41" s="13">
        <v>1951.5055645641819</v>
      </c>
      <c r="Q41" s="13"/>
      <c r="R41" s="13">
        <v>3025.9020466182028</v>
      </c>
      <c r="S41" s="13">
        <v>3026.0503834375695</v>
      </c>
      <c r="T41" s="13">
        <v>3182.3336906598397</v>
      </c>
      <c r="U41" s="13">
        <v>3121.2749078242323</v>
      </c>
      <c r="V41" s="13">
        <v>3064.9021583756266</v>
      </c>
      <c r="W41" s="13">
        <v>2992.8283406844921</v>
      </c>
      <c r="X41" s="13">
        <v>3095.8710062645214</v>
      </c>
      <c r="Y41" s="13">
        <v>3060.4206412278331</v>
      </c>
      <c r="Z41" s="13">
        <v>3041.9730927852006</v>
      </c>
      <c r="AA41" s="13">
        <v>2993.4356071285129</v>
      </c>
      <c r="AB41" s="13">
        <v>3161.7205145487628</v>
      </c>
      <c r="AC41" s="13"/>
      <c r="AD41" s="14">
        <f t="shared" si="62"/>
        <v>4351.9388015339409</v>
      </c>
      <c r="AE41" s="14">
        <f t="shared" si="63"/>
        <v>4315.9967979448875</v>
      </c>
      <c r="AF41" s="14">
        <f t="shared" si="64"/>
        <v>4682.6630738093618</v>
      </c>
      <c r="AG41" s="14">
        <f t="shared" si="65"/>
        <v>4498.4814590641099</v>
      </c>
      <c r="AH41" s="165">
        <v>4538.489919055045</v>
      </c>
      <c r="AI41" s="165">
        <v>4430.6926512631389</v>
      </c>
      <c r="AJ41" s="165">
        <v>4584.0332072056162</v>
      </c>
      <c r="AK41" s="165">
        <v>4529.3397078404905</v>
      </c>
      <c r="AL41" s="14">
        <f t="shared" si="66"/>
        <v>4511.6930436594312</v>
      </c>
      <c r="AM41" s="14">
        <f t="shared" si="67"/>
        <v>4533.9249640420094</v>
      </c>
      <c r="AN41" s="14">
        <f t="shared" si="68"/>
        <v>5113.2260791129447</v>
      </c>
      <c r="AO41" s="14">
        <f t="shared" si="69"/>
        <v>0</v>
      </c>
      <c r="AP41" s="13">
        <v>148772</v>
      </c>
      <c r="AQ41" s="13">
        <v>148535.329</v>
      </c>
      <c r="AR41" s="13">
        <v>148582.10399999999</v>
      </c>
      <c r="AS41" s="14">
        <f t="shared" si="7"/>
        <v>891.32145492144889</v>
      </c>
      <c r="AT41" s="14">
        <f t="shared" si="8"/>
        <v>867.06262906146185</v>
      </c>
      <c r="AU41" s="14">
        <f t="shared" si="9"/>
        <v>1008.4756426945409</v>
      </c>
      <c r="AV41" s="14">
        <f t="shared" si="10"/>
        <v>927.19123491481139</v>
      </c>
      <c r="AW41" s="14">
        <f t="shared" si="11"/>
        <v>992.07896909119768</v>
      </c>
      <c r="AX41" s="14">
        <f t="shared" si="12"/>
        <v>968.0284954824765</v>
      </c>
      <c r="AY41" s="14">
        <f t="shared" si="13"/>
        <v>1001.8910726222542</v>
      </c>
      <c r="AZ41" s="14">
        <f t="shared" si="14"/>
        <v>988.62448913272726</v>
      </c>
      <c r="BA41" s="14">
        <f t="shared" si="15"/>
        <v>989.47500286226887</v>
      </c>
      <c r="BB41" s="14">
        <f t="shared" si="16"/>
        <v>1037.1198335673369</v>
      </c>
      <c r="BC41" s="14">
        <f t="shared" si="17"/>
        <v>1313.8325930285462</v>
      </c>
      <c r="BD41" s="14">
        <f t="shared" si="18"/>
        <v>0</v>
      </c>
      <c r="BE41" s="14">
        <f t="shared" si="19"/>
        <v>2033.9190483546654</v>
      </c>
      <c r="BF41" s="14">
        <f t="shared" si="20"/>
        <v>2034.0187558395191</v>
      </c>
      <c r="BG41" s="14">
        <f t="shared" si="21"/>
        <v>2139.0676274163416</v>
      </c>
      <c r="BH41" s="14">
        <f t="shared" si="22"/>
        <v>2101.3686971563729</v>
      </c>
      <c r="BI41" s="14">
        <f t="shared" si="23"/>
        <v>2063.4162788137946</v>
      </c>
      <c r="BJ41" s="14">
        <f t="shared" si="24"/>
        <v>2014.8932653486713</v>
      </c>
      <c r="BK41" s="14">
        <f t="shared" si="25"/>
        <v>2084.2657616253177</v>
      </c>
      <c r="BL41" s="14">
        <f t="shared" si="26"/>
        <v>2059.7505075226513</v>
      </c>
      <c r="BM41" s="14">
        <f t="shared" si="27"/>
        <v>2047.9795031020535</v>
      </c>
      <c r="BN41" s="14">
        <f t="shared" si="28"/>
        <v>2015.3021017164967</v>
      </c>
      <c r="BO41" s="14">
        <f t="shared" si="29"/>
        <v>2128.5983178781412</v>
      </c>
      <c r="BP41" s="14">
        <f t="shared" si="30"/>
        <v>0</v>
      </c>
      <c r="BQ41" s="14">
        <f t="shared" si="31"/>
        <v>2925.2405032761144</v>
      </c>
      <c r="BR41" s="14">
        <f t="shared" si="32"/>
        <v>2901.081384900981</v>
      </c>
      <c r="BS41" s="14">
        <f t="shared" si="33"/>
        <v>3147.5432701108821</v>
      </c>
      <c r="BT41" s="14">
        <f t="shared" si="34"/>
        <v>3028.5599320711844</v>
      </c>
      <c r="BU41" s="14">
        <f t="shared" si="35"/>
        <v>3055.4952479049916</v>
      </c>
      <c r="BV41" s="14">
        <f t="shared" si="36"/>
        <v>2982.9217608311483</v>
      </c>
      <c r="BW41" s="14">
        <f t="shared" si="37"/>
        <v>3086.1568342475725</v>
      </c>
      <c r="BX41" s="14">
        <f t="shared" si="38"/>
        <v>3048.3749966553783</v>
      </c>
      <c r="BY41" s="14">
        <f t="shared" si="39"/>
        <v>3037.4545059643228</v>
      </c>
      <c r="BZ41" s="14">
        <f t="shared" si="40"/>
        <v>3052.4219352838336</v>
      </c>
      <c r="CA41" s="14">
        <f t="shared" si="41"/>
        <v>3442.4309109066876</v>
      </c>
      <c r="CB41" s="14">
        <f t="shared" si="42"/>
        <v>0</v>
      </c>
    </row>
    <row r="42" spans="1:80" x14ac:dyDescent="0.3">
      <c r="A42" t="s">
        <v>148</v>
      </c>
      <c r="B42" t="s">
        <v>158</v>
      </c>
      <c r="C42" t="s">
        <v>183</v>
      </c>
      <c r="D42" t="s">
        <v>209</v>
      </c>
      <c r="E42" t="s">
        <v>210</v>
      </c>
      <c r="F42" s="13">
        <v>1461.3788774590507</v>
      </c>
      <c r="G42" s="13">
        <v>1377.1678486828687</v>
      </c>
      <c r="H42" s="13">
        <v>1535.5899694277009</v>
      </c>
      <c r="I42" s="13">
        <v>1211.1641383077533</v>
      </c>
      <c r="J42" s="13">
        <v>1494.5217752128676</v>
      </c>
      <c r="K42" s="13">
        <v>1403.9611659025704</v>
      </c>
      <c r="L42" s="13">
        <v>1558.5326178944083</v>
      </c>
      <c r="M42" s="13">
        <v>1689.0846299122518</v>
      </c>
      <c r="N42" s="13">
        <v>1301.0993527359612</v>
      </c>
      <c r="O42" s="13">
        <v>1195.1658613515151</v>
      </c>
      <c r="P42" s="13">
        <v>1429.6827922659409</v>
      </c>
      <c r="Q42" s="13"/>
      <c r="R42" s="13">
        <v>3585.5196085941825</v>
      </c>
      <c r="S42" s="13">
        <v>3604.4843068775131</v>
      </c>
      <c r="T42" s="13">
        <v>3578.0228732508203</v>
      </c>
      <c r="U42" s="13">
        <v>3505.9433397571074</v>
      </c>
      <c r="V42" s="13">
        <v>3686.853233628306</v>
      </c>
      <c r="W42" s="13">
        <v>3672.9397983204954</v>
      </c>
      <c r="X42" s="13">
        <v>3648.701500042429</v>
      </c>
      <c r="Y42" s="13">
        <v>3548.9070754106092</v>
      </c>
      <c r="Z42" s="13">
        <v>3552.6194504634036</v>
      </c>
      <c r="AA42" s="13">
        <v>3485.0388161123178</v>
      </c>
      <c r="AB42" s="13">
        <v>3731.7084558809429</v>
      </c>
      <c r="AC42" s="13"/>
      <c r="AD42" s="14">
        <f t="shared" si="62"/>
        <v>5046.8984860532328</v>
      </c>
      <c r="AE42" s="14">
        <f t="shared" si="63"/>
        <v>4981.6521555603813</v>
      </c>
      <c r="AF42" s="14">
        <f t="shared" si="64"/>
        <v>5113.6128426785217</v>
      </c>
      <c r="AG42" s="14">
        <f t="shared" si="65"/>
        <v>4717.1074780648605</v>
      </c>
      <c r="AH42" s="165">
        <v>5181.3750088411743</v>
      </c>
      <c r="AI42" s="165">
        <v>5076.9009642230649</v>
      </c>
      <c r="AJ42" s="165">
        <v>5207.2341179368377</v>
      </c>
      <c r="AK42" s="165">
        <v>5237.9917053228601</v>
      </c>
      <c r="AL42" s="14">
        <f t="shared" si="66"/>
        <v>4853.7188031993646</v>
      </c>
      <c r="AM42" s="14">
        <f t="shared" si="67"/>
        <v>4680.2046774638329</v>
      </c>
      <c r="AN42" s="14">
        <f t="shared" si="68"/>
        <v>5161.3912481468833</v>
      </c>
      <c r="AO42" s="14">
        <f t="shared" si="69"/>
        <v>0</v>
      </c>
      <c r="AP42" s="13">
        <v>139870</v>
      </c>
      <c r="AQ42" s="13">
        <v>139180.52100000001</v>
      </c>
      <c r="AR42" s="13">
        <v>138879.77600000001</v>
      </c>
      <c r="AS42" s="14">
        <f t="shared" si="7"/>
        <v>1044.8122381204337</v>
      </c>
      <c r="AT42" s="14">
        <f t="shared" si="8"/>
        <v>984.60559711365454</v>
      </c>
      <c r="AU42" s="14">
        <f t="shared" si="9"/>
        <v>1097.8694283461077</v>
      </c>
      <c r="AV42" s="14">
        <f t="shared" si="10"/>
        <v>870.21095308858139</v>
      </c>
      <c r="AW42" s="14">
        <f t="shared" si="11"/>
        <v>1073.8009632920309</v>
      </c>
      <c r="AX42" s="14">
        <f t="shared" si="12"/>
        <v>1008.7339491296849</v>
      </c>
      <c r="AY42" s="14">
        <f t="shared" si="13"/>
        <v>1119.7921998685492</v>
      </c>
      <c r="AZ42" s="14">
        <f t="shared" si="14"/>
        <v>1216.2207331845434</v>
      </c>
      <c r="BA42" s="14">
        <f t="shared" si="15"/>
        <v>934.8286264397309</v>
      </c>
      <c r="BB42" s="14">
        <f t="shared" si="16"/>
        <v>858.71632952970128</v>
      </c>
      <c r="BC42" s="14">
        <f t="shared" si="17"/>
        <v>1027.2147151007869</v>
      </c>
      <c r="BD42" s="14">
        <f t="shared" si="18"/>
        <v>0</v>
      </c>
      <c r="BE42" s="14">
        <f t="shared" si="19"/>
        <v>2563.4657958062362</v>
      </c>
      <c r="BF42" s="14">
        <f t="shared" si="20"/>
        <v>2577.0245991831794</v>
      </c>
      <c r="BG42" s="14">
        <f t="shared" si="21"/>
        <v>2558.1060079007798</v>
      </c>
      <c r="BH42" s="14">
        <f t="shared" si="22"/>
        <v>2518.9899524496727</v>
      </c>
      <c r="BI42" s="14">
        <f t="shared" si="23"/>
        <v>2648.9721457705318</v>
      </c>
      <c r="BJ42" s="14">
        <f t="shared" si="24"/>
        <v>2638.9754628957708</v>
      </c>
      <c r="BK42" s="14">
        <f t="shared" si="25"/>
        <v>2621.5604553186208</v>
      </c>
      <c r="BL42" s="14">
        <f t="shared" si="26"/>
        <v>2555.3807599823672</v>
      </c>
      <c r="BM42" s="14">
        <f t="shared" si="27"/>
        <v>2552.5263341005912</v>
      </c>
      <c r="BN42" s="14">
        <f t="shared" si="28"/>
        <v>2503.9702330991545</v>
      </c>
      <c r="BO42" s="14">
        <f t="shared" si="29"/>
        <v>2681.2002348237675</v>
      </c>
      <c r="BP42" s="14">
        <f t="shared" si="30"/>
        <v>0</v>
      </c>
      <c r="BQ42" s="14">
        <f t="shared" si="31"/>
        <v>3608.2780339266692</v>
      </c>
      <c r="BR42" s="14">
        <f t="shared" si="32"/>
        <v>3561.6301962968341</v>
      </c>
      <c r="BS42" s="14">
        <f t="shared" si="33"/>
        <v>3655.9754362468875</v>
      </c>
      <c r="BT42" s="14">
        <f t="shared" si="34"/>
        <v>3389.2009055382546</v>
      </c>
      <c r="BU42" s="14">
        <f t="shared" si="35"/>
        <v>3722.773109062563</v>
      </c>
      <c r="BV42" s="14">
        <f t="shared" si="36"/>
        <v>3647.7094120254551</v>
      </c>
      <c r="BW42" s="14">
        <f t="shared" si="37"/>
        <v>3741.3526551871705</v>
      </c>
      <c r="BX42" s="14">
        <f t="shared" si="38"/>
        <v>3771.6014931669097</v>
      </c>
      <c r="BY42" s="14">
        <f t="shared" si="39"/>
        <v>3487.3549605403218</v>
      </c>
      <c r="BZ42" s="14">
        <f t="shared" si="40"/>
        <v>3362.6865626288554</v>
      </c>
      <c r="CA42" s="14">
        <f t="shared" si="41"/>
        <v>3708.4149499245536</v>
      </c>
      <c r="CB42" s="14">
        <f t="shared" si="42"/>
        <v>0</v>
      </c>
    </row>
    <row r="43" spans="1:80" x14ac:dyDescent="0.3">
      <c r="A43" t="s">
        <v>148</v>
      </c>
      <c r="B43" t="s">
        <v>158</v>
      </c>
      <c r="C43" t="s">
        <v>174</v>
      </c>
      <c r="D43" t="s">
        <v>216</v>
      </c>
      <c r="E43" t="s">
        <v>217</v>
      </c>
      <c r="F43" s="13">
        <v>2596.6322114667041</v>
      </c>
      <c r="G43" s="13">
        <v>2923.9269152382858</v>
      </c>
      <c r="H43" s="13">
        <v>3139.624723038763</v>
      </c>
      <c r="I43" s="13">
        <v>2596.8065133588734</v>
      </c>
      <c r="J43" s="13">
        <v>2114.5048089132274</v>
      </c>
      <c r="K43" s="13">
        <v>2225.5322405326924</v>
      </c>
      <c r="L43" s="13">
        <v>2468.5873067849975</v>
      </c>
      <c r="M43" s="13">
        <v>2145.0303651163472</v>
      </c>
      <c r="N43" s="13">
        <v>2300.7298316505517</v>
      </c>
      <c r="O43" s="13">
        <v>2156.5179427024286</v>
      </c>
      <c r="P43" s="13">
        <v>2451.1082619117851</v>
      </c>
      <c r="Q43" s="13"/>
      <c r="R43" s="13">
        <v>5498.7173079565582</v>
      </c>
      <c r="S43" s="13">
        <v>5557.9427516064079</v>
      </c>
      <c r="T43" s="13">
        <v>6124.426985540591</v>
      </c>
      <c r="U43" s="13">
        <v>5708.1237020439967</v>
      </c>
      <c r="V43" s="13">
        <v>5546.164747850642</v>
      </c>
      <c r="W43" s="13">
        <v>5603.6355682098656</v>
      </c>
      <c r="X43" s="13">
        <v>6177.9930282159548</v>
      </c>
      <c r="Y43" s="13">
        <v>5714.7076879077022</v>
      </c>
      <c r="Z43" s="13">
        <v>5789.1921163045708</v>
      </c>
      <c r="AA43" s="13">
        <v>5445.0455987622663</v>
      </c>
      <c r="AB43" s="13">
        <v>5831.8040569085861</v>
      </c>
      <c r="AC43" s="13"/>
      <c r="AD43" s="14">
        <f t="shared" si="62"/>
        <v>8095.3495194232619</v>
      </c>
      <c r="AE43" s="14">
        <f t="shared" si="63"/>
        <v>8481.8696668446937</v>
      </c>
      <c r="AF43" s="14">
        <f t="shared" si="64"/>
        <v>9264.0517085793545</v>
      </c>
      <c r="AG43" s="14">
        <f t="shared" si="65"/>
        <v>8304.9302154028701</v>
      </c>
      <c r="AH43" s="165">
        <v>7660.669556763869</v>
      </c>
      <c r="AI43" s="165">
        <v>7829.1678087425571</v>
      </c>
      <c r="AJ43" s="165">
        <v>8646.5803350009519</v>
      </c>
      <c r="AK43" s="165">
        <v>7859.738053024048</v>
      </c>
      <c r="AL43" s="14">
        <f t="shared" si="66"/>
        <v>8089.921947955123</v>
      </c>
      <c r="AM43" s="14">
        <f t="shared" si="67"/>
        <v>7601.5635414646949</v>
      </c>
      <c r="AN43" s="14">
        <f t="shared" si="68"/>
        <v>8282.9123188203703</v>
      </c>
      <c r="AO43" s="14">
        <f t="shared" si="69"/>
        <v>0</v>
      </c>
      <c r="AP43" s="13">
        <v>284813</v>
      </c>
      <c r="AQ43" s="13">
        <v>285841.848</v>
      </c>
      <c r="AR43" s="13">
        <v>287042.84100000001</v>
      </c>
      <c r="AS43" s="14">
        <f t="shared" si="7"/>
        <v>911.69722290299399</v>
      </c>
      <c r="AT43" s="14">
        <f t="shared" si="8"/>
        <v>1026.6128706338143</v>
      </c>
      <c r="AU43" s="14">
        <f t="shared" si="9"/>
        <v>1102.3460035317078</v>
      </c>
      <c r="AV43" s="14">
        <f t="shared" si="10"/>
        <v>908.47667391195762</v>
      </c>
      <c r="AW43" s="14">
        <f t="shared" si="11"/>
        <v>739.74641001944099</v>
      </c>
      <c r="AX43" s="14">
        <f t="shared" si="12"/>
        <v>778.58866926045494</v>
      </c>
      <c r="AY43" s="14">
        <f t="shared" si="13"/>
        <v>863.61997869010327</v>
      </c>
      <c r="AZ43" s="14">
        <f t="shared" si="14"/>
        <v>747.28579108382883</v>
      </c>
      <c r="BA43" s="14">
        <f t="shared" si="15"/>
        <v>804.89608073431987</v>
      </c>
      <c r="BB43" s="14">
        <f t="shared" si="16"/>
        <v>754.44444464353899</v>
      </c>
      <c r="BC43" s="14">
        <f t="shared" si="17"/>
        <v>857.50504310753865</v>
      </c>
      <c r="BD43" s="14">
        <f t="shared" si="18"/>
        <v>0</v>
      </c>
      <c r="BE43" s="14">
        <f t="shared" si="19"/>
        <v>1930.6412656573114</v>
      </c>
      <c r="BF43" s="14">
        <f t="shared" si="20"/>
        <v>1951.4357671898433</v>
      </c>
      <c r="BG43" s="14">
        <f t="shared" si="21"/>
        <v>2150.3326693446547</v>
      </c>
      <c r="BH43" s="14">
        <f t="shared" si="22"/>
        <v>1996.9517206745727</v>
      </c>
      <c r="BI43" s="14">
        <f t="shared" si="23"/>
        <v>1940.2913837342116</v>
      </c>
      <c r="BJ43" s="14">
        <f t="shared" si="24"/>
        <v>1960.3971942589264</v>
      </c>
      <c r="BK43" s="14">
        <f t="shared" si="25"/>
        <v>2161.3325940349905</v>
      </c>
      <c r="BL43" s="14">
        <f t="shared" si="26"/>
        <v>1990.8901639904345</v>
      </c>
      <c r="BM43" s="14">
        <f t="shared" si="27"/>
        <v>2025.3130032606598</v>
      </c>
      <c r="BN43" s="14">
        <f t="shared" si="28"/>
        <v>1904.9154757641597</v>
      </c>
      <c r="BO43" s="14">
        <f t="shared" si="29"/>
        <v>2040.2205267398729</v>
      </c>
      <c r="BP43" s="14">
        <f t="shared" si="30"/>
        <v>0</v>
      </c>
      <c r="BQ43" s="14">
        <f t="shared" si="31"/>
        <v>2842.338488560305</v>
      </c>
      <c r="BR43" s="14">
        <f t="shared" si="32"/>
        <v>2978.0486378236574</v>
      </c>
      <c r="BS43" s="14">
        <f t="shared" si="33"/>
        <v>3252.6786728763627</v>
      </c>
      <c r="BT43" s="14">
        <f t="shared" si="34"/>
        <v>2905.4283945865304</v>
      </c>
      <c r="BU43" s="14">
        <f t="shared" si="35"/>
        <v>2680.0377937536523</v>
      </c>
      <c r="BV43" s="14">
        <f t="shared" si="36"/>
        <v>2738.9858635193814</v>
      </c>
      <c r="BW43" s="14">
        <f t="shared" si="37"/>
        <v>3024.9525727250934</v>
      </c>
      <c r="BX43" s="14">
        <f t="shared" si="38"/>
        <v>2738.1759550742627</v>
      </c>
      <c r="BY43" s="14">
        <f t="shared" si="39"/>
        <v>2830.2090839949801</v>
      </c>
      <c r="BZ43" s="14">
        <f t="shared" si="40"/>
        <v>2659.3599204076986</v>
      </c>
      <c r="CA43" s="14">
        <f t="shared" si="41"/>
        <v>2897.725569847411</v>
      </c>
      <c r="CB43" s="14">
        <f t="shared" si="42"/>
        <v>0</v>
      </c>
    </row>
    <row r="44" spans="1:80" x14ac:dyDescent="0.3">
      <c r="A44" t="s">
        <v>172</v>
      </c>
      <c r="B44" t="s">
        <v>213</v>
      </c>
      <c r="C44" t="s">
        <v>218</v>
      </c>
      <c r="D44" t="s">
        <v>222</v>
      </c>
      <c r="E44" t="s">
        <v>223</v>
      </c>
      <c r="F44" s="13">
        <v>3628.2052717171364</v>
      </c>
      <c r="G44" s="13">
        <v>3794.6113323307673</v>
      </c>
      <c r="H44" s="13">
        <v>3820.4250148636302</v>
      </c>
      <c r="I44" s="13">
        <v>3696.427146982559</v>
      </c>
      <c r="J44" s="13">
        <v>3398.6478806213249</v>
      </c>
      <c r="K44" s="13">
        <v>3567.3587343182471</v>
      </c>
      <c r="L44" s="13">
        <v>3587.1799548345521</v>
      </c>
      <c r="M44" s="13">
        <v>3520.3409554191048</v>
      </c>
      <c r="N44" s="13">
        <v>3863.2941662128478</v>
      </c>
      <c r="O44" s="13">
        <v>3923.6797449950795</v>
      </c>
      <c r="P44" s="13">
        <v>4267.554873022139</v>
      </c>
      <c r="Q44" s="13"/>
      <c r="R44" s="13">
        <v>7244.8865780178185</v>
      </c>
      <c r="S44" s="13">
        <v>7021.7826075552211</v>
      </c>
      <c r="T44" s="13">
        <v>7342.1488461327099</v>
      </c>
      <c r="U44" s="13">
        <v>7550.9630994788995</v>
      </c>
      <c r="V44" s="13">
        <v>7547.7363891622917</v>
      </c>
      <c r="W44" s="13">
        <v>7460.1542519972227</v>
      </c>
      <c r="X44" s="13">
        <v>7802.1855455576497</v>
      </c>
      <c r="Y44" s="13">
        <v>7604.4342990112564</v>
      </c>
      <c r="Z44" s="13">
        <v>7185.8838750855612</v>
      </c>
      <c r="AA44" s="13">
        <v>7021.7826075552211</v>
      </c>
      <c r="AB44" s="13">
        <v>7649.6082434437658</v>
      </c>
      <c r="AC44" s="13"/>
      <c r="AD44" s="14">
        <f t="shared" si="62"/>
        <v>10873.091849734956</v>
      </c>
      <c r="AE44" s="14">
        <f t="shared" si="63"/>
        <v>10816.393939885987</v>
      </c>
      <c r="AF44" s="14">
        <f t="shared" si="64"/>
        <v>11162.573860996341</v>
      </c>
      <c r="AG44" s="14">
        <f t="shared" si="65"/>
        <v>11247.390246461458</v>
      </c>
      <c r="AH44" s="165">
        <v>10946.384269783615</v>
      </c>
      <c r="AI44" s="165">
        <v>11027.512986315471</v>
      </c>
      <c r="AJ44" s="165">
        <v>11389.365500392201</v>
      </c>
      <c r="AK44" s="165">
        <v>11124.775254430362</v>
      </c>
      <c r="AL44" s="14">
        <f t="shared" si="66"/>
        <v>11049.178041298408</v>
      </c>
      <c r="AM44" s="14">
        <f t="shared" si="67"/>
        <v>10945.462352550301</v>
      </c>
      <c r="AN44" s="14">
        <f t="shared" si="68"/>
        <v>11917.163116465905</v>
      </c>
      <c r="AO44" s="14">
        <f t="shared" si="69"/>
        <v>0</v>
      </c>
      <c r="AP44" s="13">
        <v>346022</v>
      </c>
      <c r="AQ44" s="13">
        <v>348724.61699999997</v>
      </c>
      <c r="AR44" s="13">
        <v>350712.59899999999</v>
      </c>
      <c r="AS44" s="14">
        <f t="shared" si="7"/>
        <v>1048.5475697259528</v>
      </c>
      <c r="AT44" s="14">
        <f t="shared" si="8"/>
        <v>1096.63874907687</v>
      </c>
      <c r="AU44" s="14">
        <f t="shared" si="9"/>
        <v>1104.0988766216108</v>
      </c>
      <c r="AV44" s="14">
        <f t="shared" si="10"/>
        <v>1059.9845742987966</v>
      </c>
      <c r="AW44" s="14">
        <f t="shared" si="11"/>
        <v>974.59362343247631</v>
      </c>
      <c r="AX44" s="14">
        <f t="shared" si="12"/>
        <v>1022.97301664776</v>
      </c>
      <c r="AY44" s="14">
        <f t="shared" si="13"/>
        <v>1028.6569344298834</v>
      </c>
      <c r="AZ44" s="14">
        <f t="shared" si="14"/>
        <v>1003.7680327016438</v>
      </c>
      <c r="BA44" s="14">
        <f t="shared" si="15"/>
        <v>1107.8352309762083</v>
      </c>
      <c r="BB44" s="14">
        <f t="shared" si="16"/>
        <v>1125.151352591515</v>
      </c>
      <c r="BC44" s="14">
        <f t="shared" si="17"/>
        <v>1223.7607169046341</v>
      </c>
      <c r="BD44" s="14">
        <f t="shared" si="18"/>
        <v>0</v>
      </c>
      <c r="BE44" s="14">
        <f t="shared" si="19"/>
        <v>2093.7647253694327</v>
      </c>
      <c r="BF44" s="14">
        <f t="shared" si="20"/>
        <v>2029.2879087327458</v>
      </c>
      <c r="BG44" s="14">
        <f t="shared" si="21"/>
        <v>2121.8734202255087</v>
      </c>
      <c r="BH44" s="14">
        <f t="shared" si="22"/>
        <v>2165.3083067201133</v>
      </c>
      <c r="BI44" s="14">
        <f t="shared" si="23"/>
        <v>2164.3830177788373</v>
      </c>
      <c r="BJ44" s="14">
        <f t="shared" si="24"/>
        <v>2139.2680322299193</v>
      </c>
      <c r="BK44" s="14">
        <f t="shared" si="25"/>
        <v>2237.3486600051669</v>
      </c>
      <c r="BL44" s="14">
        <f t="shared" si="26"/>
        <v>2168.2809002853237</v>
      </c>
      <c r="BM44" s="14">
        <f t="shared" si="27"/>
        <v>2060.6184722214671</v>
      </c>
      <c r="BN44" s="14">
        <f t="shared" si="28"/>
        <v>2013.5609203508629</v>
      </c>
      <c r="BO44" s="14">
        <f t="shared" si="29"/>
        <v>2193.5957114962625</v>
      </c>
      <c r="BP44" s="14">
        <f t="shared" si="30"/>
        <v>0</v>
      </c>
      <c r="BQ44" s="14">
        <f t="shared" si="31"/>
        <v>3142.3122950953857</v>
      </c>
      <c r="BR44" s="14">
        <f t="shared" si="32"/>
        <v>3125.9266578096153</v>
      </c>
      <c r="BS44" s="14">
        <f t="shared" si="33"/>
        <v>3225.9722968471197</v>
      </c>
      <c r="BT44" s="14">
        <f t="shared" si="34"/>
        <v>3225.2928810189096</v>
      </c>
      <c r="BU44" s="14">
        <f t="shared" si="35"/>
        <v>3138.9766412113136</v>
      </c>
      <c r="BV44" s="14">
        <f t="shared" si="36"/>
        <v>3162.24104887768</v>
      </c>
      <c r="BW44" s="14">
        <f t="shared" si="37"/>
        <v>3266.0055944350502</v>
      </c>
      <c r="BX44" s="14">
        <f t="shared" si="38"/>
        <v>3172.0489329869679</v>
      </c>
      <c r="BY44" s="14">
        <f t="shared" si="39"/>
        <v>3168.4537031976752</v>
      </c>
      <c r="BZ44" s="14">
        <f t="shared" si="40"/>
        <v>3138.7122729423781</v>
      </c>
      <c r="CA44" s="14">
        <f t="shared" si="41"/>
        <v>3417.3564284008967</v>
      </c>
      <c r="CB44" s="14">
        <f t="shared" si="42"/>
        <v>0</v>
      </c>
    </row>
    <row r="45" spans="1:80" x14ac:dyDescent="0.3">
      <c r="A45" t="s">
        <v>181</v>
      </c>
      <c r="B45" t="s">
        <v>205</v>
      </c>
      <c r="C45" t="s">
        <v>229</v>
      </c>
      <c r="D45" t="s">
        <v>227</v>
      </c>
      <c r="E45" t="s">
        <v>228</v>
      </c>
      <c r="F45" s="13">
        <v>1172.8339156229927</v>
      </c>
      <c r="G45" s="13">
        <v>1139.3581145448104</v>
      </c>
      <c r="H45" s="13">
        <v>1278.1351038580067</v>
      </c>
      <c r="I45" s="13">
        <v>1292.025942413632</v>
      </c>
      <c r="J45" s="13">
        <v>1229.2615297034251</v>
      </c>
      <c r="K45" s="13">
        <v>1226.3129037408487</v>
      </c>
      <c r="L45" s="13">
        <v>1354.3605999428755</v>
      </c>
      <c r="M45" s="13">
        <v>1250.6170513480897</v>
      </c>
      <c r="N45" s="13">
        <v>1411.3796106913937</v>
      </c>
      <c r="O45" s="13">
        <v>1318.8945645232661</v>
      </c>
      <c r="P45" s="13">
        <v>1285.9807329132755</v>
      </c>
      <c r="Q45" s="13"/>
      <c r="R45" s="13">
        <v>2014.8976619530063</v>
      </c>
      <c r="S45" s="13">
        <v>1937.4321762382619</v>
      </c>
      <c r="T45" s="13">
        <v>1969.7813867287491</v>
      </c>
      <c r="U45" s="13">
        <v>1927.0396983751564</v>
      </c>
      <c r="V45" s="13">
        <v>1852.0837630932149</v>
      </c>
      <c r="W45" s="13">
        <v>1882.2165588831012</v>
      </c>
      <c r="X45" s="13">
        <v>1940.7026927241684</v>
      </c>
      <c r="Y45" s="13">
        <v>1815.8420067439265</v>
      </c>
      <c r="Z45" s="13">
        <v>1932.9315381495451</v>
      </c>
      <c r="AA45" s="13">
        <v>1976.9898551351862</v>
      </c>
      <c r="AB45" s="13">
        <v>2033.1021178127214</v>
      </c>
      <c r="AC45" s="13"/>
      <c r="AD45" s="14">
        <f t="shared" si="62"/>
        <v>3187.7315775759989</v>
      </c>
      <c r="AE45" s="14">
        <f t="shared" si="63"/>
        <v>3076.7902907830721</v>
      </c>
      <c r="AF45" s="14">
        <f t="shared" si="64"/>
        <v>3247.9164905867556</v>
      </c>
      <c r="AG45" s="14">
        <f t="shared" si="65"/>
        <v>3219.0656407887882</v>
      </c>
      <c r="AH45" s="165">
        <v>3081.34529279664</v>
      </c>
      <c r="AI45" s="165">
        <v>3108.5294626239502</v>
      </c>
      <c r="AJ45" s="165">
        <v>3295.0632926670442</v>
      </c>
      <c r="AK45" s="165">
        <v>3066.4590580920167</v>
      </c>
      <c r="AL45" s="14">
        <f t="shared" si="66"/>
        <v>3344.3111488409386</v>
      </c>
      <c r="AM45" s="14">
        <f t="shared" si="67"/>
        <v>3295.8844196584523</v>
      </c>
      <c r="AN45" s="14">
        <f t="shared" si="68"/>
        <v>3319.0828507259966</v>
      </c>
      <c r="AO45" s="14">
        <f t="shared" si="69"/>
        <v>0</v>
      </c>
      <c r="AP45" s="13">
        <v>120377</v>
      </c>
      <c r="AQ45" s="13">
        <v>121553.685</v>
      </c>
      <c r="AR45" s="13">
        <v>122462.446</v>
      </c>
      <c r="AS45" s="14">
        <f t="shared" si="7"/>
        <v>974.3006684192103</v>
      </c>
      <c r="AT45" s="14">
        <f t="shared" si="8"/>
        <v>946.49153454963198</v>
      </c>
      <c r="AU45" s="14">
        <f t="shared" si="9"/>
        <v>1061.7768376500549</v>
      </c>
      <c r="AV45" s="14">
        <f t="shared" si="10"/>
        <v>1062.9261814758079</v>
      </c>
      <c r="AW45" s="14">
        <f t="shared" si="11"/>
        <v>1011.291043709144</v>
      </c>
      <c r="AX45" s="14">
        <f t="shared" si="12"/>
        <v>1008.8652629007905</v>
      </c>
      <c r="AY45" s="14">
        <f t="shared" si="13"/>
        <v>1114.2077674920968</v>
      </c>
      <c r="AZ45" s="14">
        <f t="shared" si="14"/>
        <v>1021.2249487063895</v>
      </c>
      <c r="BA45" s="14">
        <f t="shared" si="15"/>
        <v>1161.1162678378644</v>
      </c>
      <c r="BB45" s="14">
        <f t="shared" si="16"/>
        <v>1085.0305069099848</v>
      </c>
      <c r="BC45" s="14">
        <f t="shared" si="17"/>
        <v>1057.9528978601311</v>
      </c>
      <c r="BD45" s="14">
        <f t="shared" si="18"/>
        <v>0</v>
      </c>
      <c r="BE45" s="14">
        <f t="shared" si="19"/>
        <v>1673.8227916902783</v>
      </c>
      <c r="BF45" s="14">
        <f t="shared" si="20"/>
        <v>1609.4703940439301</v>
      </c>
      <c r="BG45" s="14">
        <f t="shared" si="21"/>
        <v>1636.3436426632572</v>
      </c>
      <c r="BH45" s="14">
        <f t="shared" si="22"/>
        <v>1585.3404184127833</v>
      </c>
      <c r="BI45" s="14">
        <f t="shared" si="23"/>
        <v>1523.6755373506076</v>
      </c>
      <c r="BJ45" s="14">
        <f t="shared" si="24"/>
        <v>1548.4652389461505</v>
      </c>
      <c r="BK45" s="14">
        <f t="shared" si="25"/>
        <v>1596.5807147057437</v>
      </c>
      <c r="BL45" s="14">
        <f t="shared" si="26"/>
        <v>1482.7745697190521</v>
      </c>
      <c r="BM45" s="14">
        <f t="shared" si="27"/>
        <v>1590.1875275517521</v>
      </c>
      <c r="BN45" s="14">
        <f t="shared" si="28"/>
        <v>1626.4335014896392</v>
      </c>
      <c r="BO45" s="14">
        <f t="shared" si="29"/>
        <v>1672.5960367328405</v>
      </c>
      <c r="BP45" s="14">
        <f t="shared" si="30"/>
        <v>0</v>
      </c>
      <c r="BQ45" s="14">
        <f t="shared" si="31"/>
        <v>2648.1234601094884</v>
      </c>
      <c r="BR45" s="14">
        <f t="shared" si="32"/>
        <v>2555.9619285935623</v>
      </c>
      <c r="BS45" s="14">
        <f t="shared" si="33"/>
        <v>2698.1204803133119</v>
      </c>
      <c r="BT45" s="14">
        <f t="shared" si="34"/>
        <v>2648.2665998885909</v>
      </c>
      <c r="BU45" s="14">
        <f t="shared" si="35"/>
        <v>2534.9665810597517</v>
      </c>
      <c r="BV45" s="14">
        <f t="shared" si="36"/>
        <v>2557.3305018469414</v>
      </c>
      <c r="BW45" s="14">
        <f t="shared" si="37"/>
        <v>2710.7884821978405</v>
      </c>
      <c r="BX45" s="14">
        <f t="shared" si="38"/>
        <v>2503.9995184254421</v>
      </c>
      <c r="BY45" s="14">
        <f t="shared" si="39"/>
        <v>2751.3037953896164</v>
      </c>
      <c r="BZ45" s="14">
        <f t="shared" si="40"/>
        <v>2711.4640083996242</v>
      </c>
      <c r="CA45" s="14">
        <f t="shared" si="41"/>
        <v>2730.5489345929714</v>
      </c>
      <c r="CB45" s="14">
        <f t="shared" si="42"/>
        <v>0</v>
      </c>
    </row>
    <row r="46" spans="1:80" x14ac:dyDescent="0.3">
      <c r="A46" t="s">
        <v>148</v>
      </c>
      <c r="B46" t="s">
        <v>167</v>
      </c>
      <c r="C46" t="s">
        <v>142</v>
      </c>
      <c r="D46" t="s">
        <v>233</v>
      </c>
      <c r="E46" t="s">
        <v>234</v>
      </c>
      <c r="F46" s="13">
        <v>5375.5341378772555</v>
      </c>
      <c r="G46" s="13">
        <v>5472.0916849688092</v>
      </c>
      <c r="H46" s="13">
        <v>7610.7257522975669</v>
      </c>
      <c r="I46" s="13">
        <v>7863.5498043645948</v>
      </c>
      <c r="J46" s="13">
        <v>5299.8889713095305</v>
      </c>
      <c r="K46" s="13">
        <v>5476.5905416655496</v>
      </c>
      <c r="L46" s="13">
        <v>5776.4872658041286</v>
      </c>
      <c r="M46" s="13">
        <v>5516.539879214547</v>
      </c>
      <c r="N46" s="13">
        <v>14246.933469980524</v>
      </c>
      <c r="O46" s="13">
        <v>7432.9654274185195</v>
      </c>
      <c r="P46" s="13">
        <v>7688.025787183391</v>
      </c>
      <c r="Q46" s="13"/>
      <c r="R46" s="13">
        <v>11803.460280883075</v>
      </c>
      <c r="S46" s="13">
        <v>11896.181697637738</v>
      </c>
      <c r="T46" s="13">
        <v>13231.470694388561</v>
      </c>
      <c r="U46" s="13">
        <v>13080.056129683089</v>
      </c>
      <c r="V46" s="13">
        <v>11465.94625339819</v>
      </c>
      <c r="W46" s="13">
        <v>11305.525646568267</v>
      </c>
      <c r="X46" s="13">
        <v>11891.520418000549</v>
      </c>
      <c r="Y46" s="13">
        <v>11657.47712789415</v>
      </c>
      <c r="Z46" s="13">
        <v>21681.355991672939</v>
      </c>
      <c r="AA46" s="13">
        <v>12795.778420799239</v>
      </c>
      <c r="AB46" s="13">
        <v>13448.812340708988</v>
      </c>
      <c r="AC46" s="13"/>
      <c r="AD46" s="14">
        <f t="shared" si="62"/>
        <v>17178.994418760332</v>
      </c>
      <c r="AE46" s="14">
        <f t="shared" si="63"/>
        <v>17368.273382606545</v>
      </c>
      <c r="AF46" s="14">
        <f t="shared" si="64"/>
        <v>20842.196446686128</v>
      </c>
      <c r="AG46" s="14">
        <f t="shared" si="65"/>
        <v>20943.605934047686</v>
      </c>
      <c r="AH46" s="165">
        <v>16765.835224707716</v>
      </c>
      <c r="AI46" s="165">
        <v>16782.116188233817</v>
      </c>
      <c r="AJ46" s="165">
        <v>17668.007683804677</v>
      </c>
      <c r="AK46" s="165">
        <v>17174.017007108698</v>
      </c>
      <c r="AL46" s="14">
        <f t="shared" si="66"/>
        <v>35928.289461653461</v>
      </c>
      <c r="AM46" s="14">
        <f t="shared" si="67"/>
        <v>20228.74384821776</v>
      </c>
      <c r="AN46" s="14">
        <f t="shared" si="68"/>
        <v>21136.838127892377</v>
      </c>
      <c r="AO46" s="14">
        <f t="shared" si="69"/>
        <v>0</v>
      </c>
      <c r="AP46" s="13">
        <v>534800</v>
      </c>
      <c r="AQ46" s="13">
        <v>535355.29799999995</v>
      </c>
      <c r="AR46" s="13">
        <v>536782.51800000004</v>
      </c>
      <c r="AS46" s="14">
        <f t="shared" si="7"/>
        <v>1005.148492497617</v>
      </c>
      <c r="AT46" s="14">
        <f t="shared" si="8"/>
        <v>1023.2033816321633</v>
      </c>
      <c r="AU46" s="14">
        <f t="shared" si="9"/>
        <v>1423.0975602650649</v>
      </c>
      <c r="AV46" s="14">
        <f t="shared" si="10"/>
        <v>1468.846919744987</v>
      </c>
      <c r="AW46" s="14">
        <f t="shared" si="11"/>
        <v>989.97600119192816</v>
      </c>
      <c r="AX46" s="14">
        <f t="shared" si="12"/>
        <v>1022.9824122643781</v>
      </c>
      <c r="AY46" s="14">
        <f t="shared" si="13"/>
        <v>1079.0006725223682</v>
      </c>
      <c r="AZ46" s="14">
        <f t="shared" si="14"/>
        <v>1027.7048328191916</v>
      </c>
      <c r="BA46" s="14">
        <f t="shared" si="15"/>
        <v>2661.2108861544366</v>
      </c>
      <c r="BB46" s="14">
        <f t="shared" si="16"/>
        <v>1388.4172726387253</v>
      </c>
      <c r="BC46" s="14">
        <f t="shared" si="17"/>
        <v>1436.0604659941912</v>
      </c>
      <c r="BD46" s="14">
        <f t="shared" si="18"/>
        <v>0</v>
      </c>
      <c r="BE46" s="14">
        <f t="shared" si="19"/>
        <v>2207.0793344957133</v>
      </c>
      <c r="BF46" s="14">
        <f t="shared" si="20"/>
        <v>2224.4169217722024</v>
      </c>
      <c r="BG46" s="14">
        <f t="shared" si="21"/>
        <v>2474.0969884795363</v>
      </c>
      <c r="BH46" s="14">
        <f t="shared" si="22"/>
        <v>2443.2477232499696</v>
      </c>
      <c r="BI46" s="14">
        <f t="shared" si="23"/>
        <v>2141.7451730155831</v>
      </c>
      <c r="BJ46" s="14">
        <f t="shared" si="24"/>
        <v>2111.7799130416502</v>
      </c>
      <c r="BK46" s="14">
        <f t="shared" si="25"/>
        <v>2221.2389533502947</v>
      </c>
      <c r="BL46" s="14">
        <f t="shared" si="26"/>
        <v>2171.7318908463685</v>
      </c>
      <c r="BM46" s="14">
        <f t="shared" si="27"/>
        <v>4049.9003321104601</v>
      </c>
      <c r="BN46" s="14">
        <f t="shared" si="28"/>
        <v>2390.1469675563462</v>
      </c>
      <c r="BO46" s="14">
        <f t="shared" si="29"/>
        <v>2512.1283736149726</v>
      </c>
      <c r="BP46" s="14">
        <f t="shared" si="30"/>
        <v>0</v>
      </c>
      <c r="BQ46" s="14">
        <f t="shared" si="31"/>
        <v>3212.2278269933308</v>
      </c>
      <c r="BR46" s="14">
        <f t="shared" si="32"/>
        <v>3247.6203034043651</v>
      </c>
      <c r="BS46" s="14">
        <f t="shared" si="33"/>
        <v>3897.1945487446014</v>
      </c>
      <c r="BT46" s="14">
        <f t="shared" si="34"/>
        <v>3912.0946429949572</v>
      </c>
      <c r="BU46" s="14">
        <f t="shared" si="35"/>
        <v>3131.7211742075106</v>
      </c>
      <c r="BV46" s="14">
        <f t="shared" si="36"/>
        <v>3134.7623253060287</v>
      </c>
      <c r="BW46" s="14">
        <f t="shared" si="37"/>
        <v>3300.2396258726626</v>
      </c>
      <c r="BX46" s="14">
        <f t="shared" si="38"/>
        <v>3199.4367236655598</v>
      </c>
      <c r="BY46" s="14">
        <f t="shared" si="39"/>
        <v>6711.1112182648967</v>
      </c>
      <c r="BZ46" s="14">
        <f t="shared" si="40"/>
        <v>3778.5642401950718</v>
      </c>
      <c r="CA46" s="14">
        <f t="shared" si="41"/>
        <v>3948.1888396091631</v>
      </c>
      <c r="CB46" s="14">
        <f t="shared" si="42"/>
        <v>0</v>
      </c>
    </row>
    <row r="47" spans="1:80" x14ac:dyDescent="0.3">
      <c r="A47" t="s">
        <v>163</v>
      </c>
      <c r="B47" t="s">
        <v>198</v>
      </c>
      <c r="C47" t="s">
        <v>239</v>
      </c>
      <c r="D47" t="s">
        <v>237</v>
      </c>
      <c r="E47" t="s">
        <v>238</v>
      </c>
      <c r="F47" s="13">
        <v>1870.2140773240071</v>
      </c>
      <c r="G47" s="13">
        <v>1995.9625129862138</v>
      </c>
      <c r="H47" s="13">
        <v>2341.3266616313667</v>
      </c>
      <c r="I47" s="13">
        <v>2657.3594325017993</v>
      </c>
      <c r="J47" s="13">
        <v>2564.898060303889</v>
      </c>
      <c r="K47" s="13">
        <v>2528.67375051715</v>
      </c>
      <c r="L47" s="13">
        <v>2515.3440925913696</v>
      </c>
      <c r="M47" s="13">
        <v>2447.8536195892234</v>
      </c>
      <c r="N47" s="13">
        <v>2880.226540611709</v>
      </c>
      <c r="O47" s="13">
        <v>3001.7134854391661</v>
      </c>
      <c r="P47" s="13">
        <v>3435.8822619731986</v>
      </c>
      <c r="Q47" s="13"/>
      <c r="R47" s="13">
        <v>5070.2639295214749</v>
      </c>
      <c r="S47" s="13">
        <v>5103.6920572220351</v>
      </c>
      <c r="T47" s="13">
        <v>5480.3290148574033</v>
      </c>
      <c r="U47" s="13">
        <v>5454.3560762459419</v>
      </c>
      <c r="V47" s="13">
        <v>5379.1071300300819</v>
      </c>
      <c r="W47" s="13">
        <v>5283.8303828027365</v>
      </c>
      <c r="X47" s="13">
        <v>5510.8671281848956</v>
      </c>
      <c r="Y47" s="13">
        <v>5434.9119689264562</v>
      </c>
      <c r="Z47" s="13">
        <v>5239.7325334848465</v>
      </c>
      <c r="AA47" s="13">
        <v>5382.2100207729054</v>
      </c>
      <c r="AB47" s="13">
        <v>5666.5641202938559</v>
      </c>
      <c r="AC47" s="13"/>
      <c r="AD47" s="14">
        <f t="shared" si="62"/>
        <v>6940.478006845482</v>
      </c>
      <c r="AE47" s="14">
        <f t="shared" si="63"/>
        <v>7099.6545702082494</v>
      </c>
      <c r="AF47" s="14">
        <f t="shared" si="64"/>
        <v>7821.65567648877</v>
      </c>
      <c r="AG47" s="14">
        <f t="shared" si="65"/>
        <v>8111.7155087477413</v>
      </c>
      <c r="AH47" s="165">
        <v>7944.0051903339699</v>
      </c>
      <c r="AI47" s="165">
        <v>7812.504133319886</v>
      </c>
      <c r="AJ47" s="165">
        <v>8026.2112207762648</v>
      </c>
      <c r="AK47" s="165">
        <v>7882.7655885156801</v>
      </c>
      <c r="AL47" s="14">
        <f t="shared" si="66"/>
        <v>8119.9590740965559</v>
      </c>
      <c r="AM47" s="14">
        <f t="shared" si="67"/>
        <v>8383.9235062120715</v>
      </c>
      <c r="AN47" s="14">
        <f t="shared" si="68"/>
        <v>9102.446382267055</v>
      </c>
      <c r="AO47" s="14">
        <f t="shared" si="69"/>
        <v>0</v>
      </c>
      <c r="AP47" s="13">
        <v>329102</v>
      </c>
      <c r="AQ47" s="13">
        <v>330551.64299999998</v>
      </c>
      <c r="AR47" s="13">
        <v>332469.12800000003</v>
      </c>
      <c r="AS47" s="14">
        <f t="shared" si="7"/>
        <v>568.27794341085962</v>
      </c>
      <c r="AT47" s="14">
        <f t="shared" si="8"/>
        <v>606.48750630084703</v>
      </c>
      <c r="AU47" s="14">
        <f t="shared" si="9"/>
        <v>711.42887664960006</v>
      </c>
      <c r="AV47" s="14">
        <f t="shared" si="10"/>
        <v>803.91657061035983</v>
      </c>
      <c r="AW47" s="14">
        <f t="shared" si="11"/>
        <v>775.94473197154525</v>
      </c>
      <c r="AX47" s="14">
        <f t="shared" si="12"/>
        <v>764.98598753513079</v>
      </c>
      <c r="AY47" s="14">
        <f t="shared" si="13"/>
        <v>760.95343824727854</v>
      </c>
      <c r="AZ47" s="14">
        <f t="shared" si="14"/>
        <v>736.26493813561638</v>
      </c>
      <c r="BA47" s="14">
        <f t="shared" si="15"/>
        <v>871.3393509321354</v>
      </c>
      <c r="BB47" s="14">
        <f t="shared" si="16"/>
        <v>908.09213900629925</v>
      </c>
      <c r="BC47" s="14">
        <f t="shared" si="17"/>
        <v>1039.4388697602687</v>
      </c>
      <c r="BD47" s="14">
        <f t="shared" si="18"/>
        <v>0</v>
      </c>
      <c r="BE47" s="14">
        <f t="shared" si="19"/>
        <v>1540.6360123978204</v>
      </c>
      <c r="BF47" s="14">
        <f t="shared" si="20"/>
        <v>1550.7933884394611</v>
      </c>
      <c r="BG47" s="14">
        <f t="shared" si="21"/>
        <v>1665.2372258015457</v>
      </c>
      <c r="BH47" s="14">
        <f t="shared" si="22"/>
        <v>1650.0768311854804</v>
      </c>
      <c r="BI47" s="14">
        <f t="shared" si="23"/>
        <v>1627.3121746456065</v>
      </c>
      <c r="BJ47" s="14">
        <f t="shared" si="24"/>
        <v>1598.4886158326362</v>
      </c>
      <c r="BK47" s="14">
        <f t="shared" si="25"/>
        <v>1667.1728139572115</v>
      </c>
      <c r="BL47" s="14">
        <f t="shared" si="26"/>
        <v>1634.711770569704</v>
      </c>
      <c r="BM47" s="14">
        <f t="shared" si="27"/>
        <v>1585.1479320841997</v>
      </c>
      <c r="BN47" s="14">
        <f t="shared" si="28"/>
        <v>1628.2508753928373</v>
      </c>
      <c r="BO47" s="14">
        <f t="shared" si="29"/>
        <v>1714.2749825309011</v>
      </c>
      <c r="BP47" s="14">
        <f t="shared" si="30"/>
        <v>0</v>
      </c>
      <c r="BQ47" s="14">
        <f t="shared" si="31"/>
        <v>2108.9139558086799</v>
      </c>
      <c r="BR47" s="14">
        <f t="shared" si="32"/>
        <v>2157.2808947403082</v>
      </c>
      <c r="BS47" s="14">
        <f t="shared" si="33"/>
        <v>2376.6661024511459</v>
      </c>
      <c r="BT47" s="14">
        <f t="shared" si="34"/>
        <v>2453.9934017958403</v>
      </c>
      <c r="BU47" s="14">
        <f t="shared" si="35"/>
        <v>2403.2569066171518</v>
      </c>
      <c r="BV47" s="14">
        <f t="shared" si="36"/>
        <v>2363.4746033677666</v>
      </c>
      <c r="BW47" s="14">
        <f t="shared" si="37"/>
        <v>2428.1262522044899</v>
      </c>
      <c r="BX47" s="14">
        <f t="shared" si="38"/>
        <v>2370.9767087053206</v>
      </c>
      <c r="BY47" s="14">
        <f t="shared" si="39"/>
        <v>2456.4872830163354</v>
      </c>
      <c r="BZ47" s="14">
        <f t="shared" si="40"/>
        <v>2536.3430143991363</v>
      </c>
      <c r="CA47" s="14">
        <f t="shared" si="41"/>
        <v>2753.71385229117</v>
      </c>
      <c r="CB47" s="14">
        <f t="shared" si="42"/>
        <v>0</v>
      </c>
    </row>
    <row r="48" spans="1:80" x14ac:dyDescent="0.3">
      <c r="A48" t="s">
        <v>181</v>
      </c>
      <c r="B48" t="s">
        <v>205</v>
      </c>
      <c r="C48" t="s">
        <v>235</v>
      </c>
      <c r="D48" t="s">
        <v>243</v>
      </c>
      <c r="E48" t="s">
        <v>244</v>
      </c>
      <c r="F48" s="13">
        <v>1857.4852534069578</v>
      </c>
      <c r="G48" s="13">
        <v>1754.9788143754263</v>
      </c>
      <c r="H48" s="13">
        <v>1792.3656657886822</v>
      </c>
      <c r="I48" s="13">
        <v>1503.5329045717922</v>
      </c>
      <c r="J48" s="13">
        <v>1889.2149292118806</v>
      </c>
      <c r="K48" s="13">
        <v>1901.1524164745338</v>
      </c>
      <c r="L48" s="13">
        <v>1958.1544622650022</v>
      </c>
      <c r="M48" s="13">
        <v>1760.1972571861422</v>
      </c>
      <c r="N48" s="13">
        <v>1460.2353649407637</v>
      </c>
      <c r="O48" s="13">
        <v>1469.9551130839957</v>
      </c>
      <c r="P48" s="13">
        <v>1543.8375306447613</v>
      </c>
      <c r="Q48" s="13"/>
      <c r="R48" s="13">
        <v>4296.1617959029973</v>
      </c>
      <c r="S48" s="13">
        <v>4164.9604624048025</v>
      </c>
      <c r="T48" s="13">
        <v>4085.4133494654402</v>
      </c>
      <c r="U48" s="13">
        <v>4091.5116485938929</v>
      </c>
      <c r="V48" s="13">
        <v>4177.8482966634892</v>
      </c>
      <c r="W48" s="13">
        <v>4110.7827615027109</v>
      </c>
      <c r="X48" s="13">
        <v>4326.0840961247368</v>
      </c>
      <c r="Y48" s="13">
        <v>4169.662415606057</v>
      </c>
      <c r="Z48" s="13">
        <v>4195.1142390898312</v>
      </c>
      <c r="AA48" s="13">
        <v>3863.8539725259971</v>
      </c>
      <c r="AB48" s="13">
        <v>4163.8800301993952</v>
      </c>
      <c r="AC48" s="13"/>
      <c r="AD48" s="14">
        <f t="shared" si="62"/>
        <v>6153.647049309955</v>
      </c>
      <c r="AE48" s="14">
        <f t="shared" si="63"/>
        <v>5919.9392767802292</v>
      </c>
      <c r="AF48" s="14">
        <f t="shared" si="64"/>
        <v>5877.779015254122</v>
      </c>
      <c r="AG48" s="14">
        <f t="shared" si="65"/>
        <v>5595.0445531656851</v>
      </c>
      <c r="AH48" s="165">
        <v>6067.0632258753703</v>
      </c>
      <c r="AI48" s="165">
        <v>6011.9351779772451</v>
      </c>
      <c r="AJ48" s="165">
        <v>6284.2385583897385</v>
      </c>
      <c r="AK48" s="165">
        <v>5929.8596727921995</v>
      </c>
      <c r="AL48" s="14">
        <f t="shared" si="66"/>
        <v>5655.3496040305945</v>
      </c>
      <c r="AM48" s="14">
        <f t="shared" si="67"/>
        <v>5333.8090856099925</v>
      </c>
      <c r="AN48" s="14">
        <f t="shared" si="68"/>
        <v>5707.7175608441567</v>
      </c>
      <c r="AO48" s="14">
        <f t="shared" si="69"/>
        <v>0</v>
      </c>
      <c r="AP48" s="13">
        <v>288155</v>
      </c>
      <c r="AQ48" s="13">
        <v>291840.95600000001</v>
      </c>
      <c r="AR48" s="13">
        <v>293718.76500000001</v>
      </c>
      <c r="AS48" s="14">
        <f t="shared" si="7"/>
        <v>644.61323017367658</v>
      </c>
      <c r="AT48" s="14">
        <f t="shared" si="8"/>
        <v>609.03986201017722</v>
      </c>
      <c r="AU48" s="14">
        <f t="shared" si="9"/>
        <v>622.01442480216622</v>
      </c>
      <c r="AV48" s="14">
        <f t="shared" si="10"/>
        <v>515.18913766571961</v>
      </c>
      <c r="AW48" s="14">
        <f t="shared" si="11"/>
        <v>647.34400377028669</v>
      </c>
      <c r="AX48" s="14">
        <f t="shared" si="12"/>
        <v>651.43441226752759</v>
      </c>
      <c r="AY48" s="14">
        <f t="shared" si="13"/>
        <v>670.96629928288826</v>
      </c>
      <c r="AZ48" s="14">
        <f t="shared" si="14"/>
        <v>599.27981012249666</v>
      </c>
      <c r="BA48" s="14">
        <f t="shared" si="15"/>
        <v>500.35313238926057</v>
      </c>
      <c r="BB48" s="14">
        <f t="shared" si="16"/>
        <v>503.68362728499142</v>
      </c>
      <c r="BC48" s="14">
        <f t="shared" si="17"/>
        <v>528.99961396945298</v>
      </c>
      <c r="BD48" s="14">
        <f t="shared" si="18"/>
        <v>0</v>
      </c>
      <c r="BE48" s="14">
        <f t="shared" si="19"/>
        <v>1490.9204407013576</v>
      </c>
      <c r="BF48" s="14">
        <f t="shared" si="20"/>
        <v>1445.3889269333526</v>
      </c>
      <c r="BG48" s="14">
        <f t="shared" si="21"/>
        <v>1417.7832588243966</v>
      </c>
      <c r="BH48" s="14">
        <f t="shared" si="22"/>
        <v>1401.9662300564464</v>
      </c>
      <c r="BI48" s="14">
        <f t="shared" si="23"/>
        <v>1431.5496885445677</v>
      </c>
      <c r="BJ48" s="14">
        <f t="shared" si="24"/>
        <v>1408.5695228817406</v>
      </c>
      <c r="BK48" s="14">
        <f t="shared" si="25"/>
        <v>1482.3430389683676</v>
      </c>
      <c r="BL48" s="14">
        <f t="shared" si="26"/>
        <v>1419.6104956406366</v>
      </c>
      <c r="BM48" s="14">
        <f t="shared" si="27"/>
        <v>1437.4659049190584</v>
      </c>
      <c r="BN48" s="14">
        <f t="shared" si="28"/>
        <v>1323.9587840871782</v>
      </c>
      <c r="BO48" s="14">
        <f t="shared" si="29"/>
        <v>1426.7634287078592</v>
      </c>
      <c r="BP48" s="14">
        <f t="shared" si="30"/>
        <v>0</v>
      </c>
      <c r="BQ48" s="14">
        <f t="shared" si="31"/>
        <v>2135.5336708750342</v>
      </c>
      <c r="BR48" s="14">
        <f t="shared" si="32"/>
        <v>2054.42878894353</v>
      </c>
      <c r="BS48" s="14">
        <f t="shared" si="33"/>
        <v>2039.7976836265627</v>
      </c>
      <c r="BT48" s="14">
        <f t="shared" si="34"/>
        <v>1917.1553677221661</v>
      </c>
      <c r="BU48" s="14">
        <f t="shared" si="35"/>
        <v>2078.8936923148544</v>
      </c>
      <c r="BV48" s="14">
        <f t="shared" si="36"/>
        <v>2060.0039351492683</v>
      </c>
      <c r="BW48" s="14">
        <f t="shared" si="37"/>
        <v>2153.3093382512557</v>
      </c>
      <c r="BX48" s="14">
        <f t="shared" si="38"/>
        <v>2018.8903057631335</v>
      </c>
      <c r="BY48" s="14">
        <f t="shared" si="39"/>
        <v>1937.8190373083189</v>
      </c>
      <c r="BZ48" s="14">
        <f t="shared" si="40"/>
        <v>1827.6424113721694</v>
      </c>
      <c r="CA48" s="14">
        <f t="shared" si="41"/>
        <v>1955.7630426773123</v>
      </c>
      <c r="CB48" s="14">
        <f t="shared" si="42"/>
        <v>0</v>
      </c>
    </row>
    <row r="49" spans="1:80" x14ac:dyDescent="0.3">
      <c r="A49" t="s">
        <v>172</v>
      </c>
      <c r="B49" t="s">
        <v>213</v>
      </c>
      <c r="C49" t="s">
        <v>224</v>
      </c>
      <c r="D49" t="s">
        <v>246</v>
      </c>
      <c r="E49" t="s">
        <v>247</v>
      </c>
      <c r="F49" s="13">
        <v>3919.1767730117572</v>
      </c>
      <c r="G49" s="13">
        <v>3973.3511737731264</v>
      </c>
      <c r="H49" s="13">
        <v>4106.085374467677</v>
      </c>
      <c r="I49" s="13">
        <v>4002.8432730488389</v>
      </c>
      <c r="J49" s="13">
        <v>3467.3992103159449</v>
      </c>
      <c r="K49" s="13">
        <v>3591.2219121292046</v>
      </c>
      <c r="L49" s="13">
        <v>3597.1781503262173</v>
      </c>
      <c r="M49" s="13">
        <v>3584.2899993256433</v>
      </c>
      <c r="N49" s="13">
        <v>4227.8787395369454</v>
      </c>
      <c r="O49" s="13">
        <v>4773.9183295276207</v>
      </c>
      <c r="P49" s="13">
        <v>5128.8940895381966</v>
      </c>
      <c r="Q49" s="13"/>
      <c r="R49" s="13">
        <v>7415.68646969567</v>
      </c>
      <c r="S49" s="13">
        <v>7338.2932793584687</v>
      </c>
      <c r="T49" s="13">
        <v>7883.0965969689969</v>
      </c>
      <c r="U49" s="13">
        <v>8153.2820178786433</v>
      </c>
      <c r="V49" s="13">
        <v>8172.1759006713719</v>
      </c>
      <c r="W49" s="13">
        <v>8266.9392113955255</v>
      </c>
      <c r="X49" s="13">
        <v>8469.2195225842443</v>
      </c>
      <c r="Y49" s="13">
        <v>8136.6643664063686</v>
      </c>
      <c r="Z49" s="13">
        <v>7986.1504526236058</v>
      </c>
      <c r="AA49" s="13">
        <v>7981.0139139713519</v>
      </c>
      <c r="AB49" s="13">
        <v>8479.0612363147466</v>
      </c>
      <c r="AC49" s="13"/>
      <c r="AD49" s="14">
        <f t="shared" si="62"/>
        <v>11334.863242707426</v>
      </c>
      <c r="AE49" s="14">
        <f t="shared" si="63"/>
        <v>11311.644453131596</v>
      </c>
      <c r="AF49" s="14">
        <f t="shared" si="64"/>
        <v>11989.181971436674</v>
      </c>
      <c r="AG49" s="14">
        <f t="shared" si="65"/>
        <v>12156.125290927483</v>
      </c>
      <c r="AH49" s="165">
        <v>11639.575110987316</v>
      </c>
      <c r="AI49" s="165">
        <v>11858.161123524731</v>
      </c>
      <c r="AJ49" s="165">
        <v>12066.397672910462</v>
      </c>
      <c r="AK49" s="165">
        <v>11720.954365732012</v>
      </c>
      <c r="AL49" s="14">
        <f t="shared" si="66"/>
        <v>12214.029192160551</v>
      </c>
      <c r="AM49" s="14">
        <f t="shared" si="67"/>
        <v>12754.932243498974</v>
      </c>
      <c r="AN49" s="14">
        <f t="shared" si="68"/>
        <v>13607.955325852943</v>
      </c>
      <c r="AO49" s="14">
        <f t="shared" si="69"/>
        <v>0</v>
      </c>
      <c r="AP49" s="13">
        <v>459252</v>
      </c>
      <c r="AQ49" s="13">
        <v>466162.12800000003</v>
      </c>
      <c r="AR49" s="13">
        <v>470718.74699999997</v>
      </c>
      <c r="AS49" s="14">
        <f t="shared" si="7"/>
        <v>853.38262501018119</v>
      </c>
      <c r="AT49" s="14">
        <f t="shared" si="8"/>
        <v>865.17885034210553</v>
      </c>
      <c r="AU49" s="14">
        <f t="shared" si="9"/>
        <v>894.08110894839376</v>
      </c>
      <c r="AV49" s="14">
        <f t="shared" si="10"/>
        <v>858.68049603738689</v>
      </c>
      <c r="AW49" s="14">
        <f t="shared" si="11"/>
        <v>743.8182988378552</v>
      </c>
      <c r="AX49" s="14">
        <f t="shared" si="12"/>
        <v>770.38045272721172</v>
      </c>
      <c r="AY49" s="14">
        <f t="shared" si="13"/>
        <v>771.65817089418658</v>
      </c>
      <c r="AZ49" s="14">
        <f t="shared" si="14"/>
        <v>761.45044618876068</v>
      </c>
      <c r="BA49" s="14">
        <f t="shared" si="15"/>
        <v>906.95457343908151</v>
      </c>
      <c r="BB49" s="14">
        <f t="shared" si="16"/>
        <v>1024.0896981506014</v>
      </c>
      <c r="BC49" s="14">
        <f t="shared" si="17"/>
        <v>1100.2382607834234</v>
      </c>
      <c r="BD49" s="14">
        <f t="shared" si="18"/>
        <v>0</v>
      </c>
      <c r="BE49" s="14">
        <f t="shared" si="19"/>
        <v>1614.7314480275904</v>
      </c>
      <c r="BF49" s="14">
        <f t="shared" si="20"/>
        <v>1597.8794385998251</v>
      </c>
      <c r="BG49" s="14">
        <f t="shared" si="21"/>
        <v>1716.5078425285024</v>
      </c>
      <c r="BH49" s="14">
        <f t="shared" si="22"/>
        <v>1749.0228244965115</v>
      </c>
      <c r="BI49" s="14">
        <f t="shared" si="23"/>
        <v>1753.0758956616421</v>
      </c>
      <c r="BJ49" s="14">
        <f t="shared" si="24"/>
        <v>1773.4042975270454</v>
      </c>
      <c r="BK49" s="14">
        <f t="shared" si="25"/>
        <v>1816.7969926944052</v>
      </c>
      <c r="BL49" s="14">
        <f t="shared" si="26"/>
        <v>1728.5617830739102</v>
      </c>
      <c r="BM49" s="14">
        <f t="shared" si="27"/>
        <v>1713.1701553892867</v>
      </c>
      <c r="BN49" s="14">
        <f t="shared" si="28"/>
        <v>1712.0682772349433</v>
      </c>
      <c r="BO49" s="14">
        <f t="shared" si="29"/>
        <v>1818.9082139068034</v>
      </c>
      <c r="BP49" s="14">
        <f t="shared" si="30"/>
        <v>0</v>
      </c>
      <c r="BQ49" s="14">
        <f t="shared" si="31"/>
        <v>2468.1140730377715</v>
      </c>
      <c r="BR49" s="14">
        <f t="shared" si="32"/>
        <v>2463.0582889419306</v>
      </c>
      <c r="BS49" s="14">
        <f t="shared" si="33"/>
        <v>2610.588951476896</v>
      </c>
      <c r="BT49" s="14">
        <f t="shared" si="34"/>
        <v>2607.7033205338985</v>
      </c>
      <c r="BU49" s="14">
        <f t="shared" si="35"/>
        <v>2496.8941944994972</v>
      </c>
      <c r="BV49" s="14">
        <f t="shared" si="36"/>
        <v>2543.7847502542568</v>
      </c>
      <c r="BW49" s="14">
        <f t="shared" si="37"/>
        <v>2588.4551635885919</v>
      </c>
      <c r="BX49" s="14">
        <f t="shared" si="38"/>
        <v>2490.0122292626711</v>
      </c>
      <c r="BY49" s="14">
        <f t="shared" si="39"/>
        <v>2620.124728828368</v>
      </c>
      <c r="BZ49" s="14">
        <f t="shared" si="40"/>
        <v>2736.1579753855449</v>
      </c>
      <c r="CA49" s="14">
        <f t="shared" si="41"/>
        <v>2919.1464746902266</v>
      </c>
      <c r="CB49" s="14">
        <f t="shared" si="42"/>
        <v>0</v>
      </c>
    </row>
    <row r="50" spans="1:80" x14ac:dyDescent="0.3">
      <c r="A50" t="s">
        <v>163</v>
      </c>
      <c r="B50" t="s">
        <v>198</v>
      </c>
      <c r="C50" t="s">
        <v>239</v>
      </c>
      <c r="D50" t="s">
        <v>248</v>
      </c>
      <c r="E50" t="s">
        <v>249</v>
      </c>
      <c r="F50" s="13">
        <v>1801.6179761489182</v>
      </c>
      <c r="G50" s="13">
        <v>1798.429182146393</v>
      </c>
      <c r="H50" s="13">
        <v>1730.7550769702348</v>
      </c>
      <c r="I50" s="13">
        <v>1355.3027174769595</v>
      </c>
      <c r="J50" s="13">
        <v>1919.0965780811948</v>
      </c>
      <c r="K50" s="13">
        <v>1940.284496376185</v>
      </c>
      <c r="L50" s="13">
        <v>1940.3496318025484</v>
      </c>
      <c r="M50" s="13">
        <v>1901.7929903970758</v>
      </c>
      <c r="N50" s="13">
        <v>1549.194696007773</v>
      </c>
      <c r="O50" s="13">
        <v>1602.2124762595329</v>
      </c>
      <c r="P50" s="13">
        <v>1646.6123090039962</v>
      </c>
      <c r="Q50" s="13"/>
      <c r="R50" s="13">
        <v>5198.152719544556</v>
      </c>
      <c r="S50" s="13">
        <v>5046.8181194220733</v>
      </c>
      <c r="T50" s="13">
        <v>5403.6347765205728</v>
      </c>
      <c r="U50" s="13">
        <v>5204.4795846602929</v>
      </c>
      <c r="V50" s="13">
        <v>5037.9214734060388</v>
      </c>
      <c r="W50" s="13">
        <v>5093.8823958685825</v>
      </c>
      <c r="X50" s="13">
        <v>5094.0139438865317</v>
      </c>
      <c r="Y50" s="13">
        <v>4981.0578659380899</v>
      </c>
      <c r="Z50" s="13">
        <v>5232.9552038982774</v>
      </c>
      <c r="AA50" s="13">
        <v>5243.1231166342804</v>
      </c>
      <c r="AB50" s="13">
        <v>5433.2054357260249</v>
      </c>
      <c r="AC50" s="13"/>
      <c r="AD50" s="14">
        <f t="shared" si="62"/>
        <v>6999.7706956934744</v>
      </c>
      <c r="AE50" s="14">
        <f t="shared" si="63"/>
        <v>6845.2473015684664</v>
      </c>
      <c r="AF50" s="14">
        <f t="shared" si="64"/>
        <v>7134.3898534908076</v>
      </c>
      <c r="AG50" s="14">
        <f t="shared" si="65"/>
        <v>6559.7823021372524</v>
      </c>
      <c r="AH50" s="165">
        <v>6957.0180514872327</v>
      </c>
      <c r="AI50" s="165">
        <v>7034.1668922447652</v>
      </c>
      <c r="AJ50" s="165">
        <v>7034.3635756890781</v>
      </c>
      <c r="AK50" s="165">
        <v>6882.8508563351643</v>
      </c>
      <c r="AL50" s="14">
        <f t="shared" si="66"/>
        <v>6782.1498999060505</v>
      </c>
      <c r="AM50" s="14">
        <f t="shared" si="67"/>
        <v>6845.3355928938136</v>
      </c>
      <c r="AN50" s="14">
        <f t="shared" si="68"/>
        <v>7079.8177447300213</v>
      </c>
      <c r="AO50" s="14">
        <f t="shared" si="69"/>
        <v>0</v>
      </c>
      <c r="AP50" s="13">
        <v>329391</v>
      </c>
      <c r="AQ50" s="13">
        <v>334406.31300000002</v>
      </c>
      <c r="AR50" s="13">
        <v>337999.81900000002</v>
      </c>
      <c r="AS50" s="14">
        <f t="shared" si="7"/>
        <v>546.95422040945812</v>
      </c>
      <c r="AT50" s="14">
        <f t="shared" si="8"/>
        <v>545.98613263458719</v>
      </c>
      <c r="AU50" s="14">
        <f t="shared" si="9"/>
        <v>525.44091276635822</v>
      </c>
      <c r="AV50" s="14">
        <f t="shared" si="10"/>
        <v>405.28622361174126</v>
      </c>
      <c r="AW50" s="14">
        <f t="shared" si="11"/>
        <v>573.88168329262214</v>
      </c>
      <c r="AX50" s="14">
        <f t="shared" si="12"/>
        <v>580.21766364685368</v>
      </c>
      <c r="AY50" s="14">
        <f t="shared" si="13"/>
        <v>580.23714157649533</v>
      </c>
      <c r="AZ50" s="14">
        <f t="shared" si="14"/>
        <v>562.66094935307513</v>
      </c>
      <c r="BA50" s="14">
        <f t="shared" si="15"/>
        <v>463.26718000918032</v>
      </c>
      <c r="BB50" s="14">
        <f t="shared" si="16"/>
        <v>479.12148005995715</v>
      </c>
      <c r="BC50" s="14">
        <f t="shared" si="17"/>
        <v>492.39869135006307</v>
      </c>
      <c r="BD50" s="14">
        <f t="shared" si="18"/>
        <v>0</v>
      </c>
      <c r="BE50" s="14">
        <f t="shared" si="19"/>
        <v>1578.1101243035043</v>
      </c>
      <c r="BF50" s="14">
        <f t="shared" si="20"/>
        <v>1532.1663674545066</v>
      </c>
      <c r="BG50" s="14">
        <f t="shared" si="21"/>
        <v>1640.4925382055287</v>
      </c>
      <c r="BH50" s="14">
        <f t="shared" si="22"/>
        <v>1556.3341307675291</v>
      </c>
      <c r="BI50" s="14">
        <f t="shared" si="23"/>
        <v>1506.5270234315337</v>
      </c>
      <c r="BJ50" s="14">
        <f t="shared" si="24"/>
        <v>1523.2614331262885</v>
      </c>
      <c r="BK50" s="14">
        <f t="shared" si="25"/>
        <v>1523.3007709057608</v>
      </c>
      <c r="BL50" s="14">
        <f t="shared" si="26"/>
        <v>1473.6865483167876</v>
      </c>
      <c r="BM50" s="14">
        <f t="shared" si="27"/>
        <v>1564.8494063861397</v>
      </c>
      <c r="BN50" s="14">
        <f t="shared" si="28"/>
        <v>1567.8899927449277</v>
      </c>
      <c r="BO50" s="14">
        <f t="shared" si="29"/>
        <v>1624.7317184248325</v>
      </c>
      <c r="BP50" s="14">
        <f t="shared" si="30"/>
        <v>0</v>
      </c>
      <c r="BQ50" s="14">
        <f t="shared" si="31"/>
        <v>2125.0643447129623</v>
      </c>
      <c r="BR50" s="14">
        <f t="shared" si="32"/>
        <v>2078.1525000890933</v>
      </c>
      <c r="BS50" s="14">
        <f t="shared" si="33"/>
        <v>2165.9334509718865</v>
      </c>
      <c r="BT50" s="14">
        <f t="shared" si="34"/>
        <v>1961.6203543792703</v>
      </c>
      <c r="BU50" s="14">
        <f t="shared" si="35"/>
        <v>2080.4087067241558</v>
      </c>
      <c r="BV50" s="14">
        <f t="shared" si="36"/>
        <v>2103.4790967731419</v>
      </c>
      <c r="BW50" s="14">
        <f t="shared" si="37"/>
        <v>2103.5379124822557</v>
      </c>
      <c r="BX50" s="14">
        <f t="shared" si="38"/>
        <v>2036.3474976698624</v>
      </c>
      <c r="BY50" s="14">
        <f t="shared" si="39"/>
        <v>2028.1165863953202</v>
      </c>
      <c r="BZ50" s="14">
        <f t="shared" si="40"/>
        <v>2047.0114728048848</v>
      </c>
      <c r="CA50" s="14">
        <f t="shared" si="41"/>
        <v>2117.1304097748962</v>
      </c>
      <c r="CB50" s="14">
        <f t="shared" si="42"/>
        <v>0</v>
      </c>
    </row>
    <row r="51" spans="1:80" x14ac:dyDescent="0.3">
      <c r="A51" t="s">
        <v>181</v>
      </c>
      <c r="B51" t="s">
        <v>205</v>
      </c>
      <c r="C51" t="s">
        <v>229</v>
      </c>
      <c r="D51" t="s">
        <v>251</v>
      </c>
      <c r="E51" t="s">
        <v>252</v>
      </c>
      <c r="F51" s="13">
        <v>4566.900678795957</v>
      </c>
      <c r="G51" s="13">
        <v>4479.9550853160672</v>
      </c>
      <c r="H51" s="13">
        <v>4635.3452843055693</v>
      </c>
      <c r="I51" s="13">
        <v>4946.5256241931856</v>
      </c>
      <c r="J51" s="13">
        <v>4825.7181114524956</v>
      </c>
      <c r="K51" s="13">
        <v>4724.490788375123</v>
      </c>
      <c r="L51" s="13">
        <v>5107.7796188179391</v>
      </c>
      <c r="M51" s="13">
        <v>4558.5623155171907</v>
      </c>
      <c r="N51" s="13">
        <v>6101.9501381763139</v>
      </c>
      <c r="O51" s="13">
        <v>5675.4092950748454</v>
      </c>
      <c r="P51" s="13">
        <v>6335.3076698428868</v>
      </c>
      <c r="Q51" s="13"/>
      <c r="R51" s="13">
        <v>8037.3766958697734</v>
      </c>
      <c r="S51" s="13">
        <v>7764.9928106089592</v>
      </c>
      <c r="T51" s="13">
        <v>8070.6106615200733</v>
      </c>
      <c r="U51" s="13">
        <v>8174.0306599216729</v>
      </c>
      <c r="V51" s="13">
        <v>7905.6308687572318</v>
      </c>
      <c r="W51" s="13">
        <v>7837.0597117827056</v>
      </c>
      <c r="X51" s="13">
        <v>8156.3089524303177</v>
      </c>
      <c r="Y51" s="13">
        <v>7913.9219818684105</v>
      </c>
      <c r="Z51" s="13">
        <v>8098.6971747725438</v>
      </c>
      <c r="AA51" s="13">
        <v>8115.3815528163686</v>
      </c>
      <c r="AB51" s="13">
        <v>8826.7041846831962</v>
      </c>
      <c r="AC51" s="13"/>
      <c r="AD51" s="14">
        <f t="shared" si="62"/>
        <v>12604.277374665729</v>
      </c>
      <c r="AE51" s="14">
        <f t="shared" si="63"/>
        <v>12244.947895925026</v>
      </c>
      <c r="AF51" s="14">
        <f t="shared" si="64"/>
        <v>12705.955945825643</v>
      </c>
      <c r="AG51" s="14">
        <f t="shared" si="65"/>
        <v>13120.556284114858</v>
      </c>
      <c r="AH51" s="165">
        <v>12731.348980209728</v>
      </c>
      <c r="AI51" s="165">
        <v>12561.550500157829</v>
      </c>
      <c r="AJ51" s="165">
        <v>13264.088571248256</v>
      </c>
      <c r="AK51" s="165">
        <v>12472.484297385603</v>
      </c>
      <c r="AL51" s="14">
        <f t="shared" si="66"/>
        <v>14200.647312948859</v>
      </c>
      <c r="AM51" s="14">
        <f t="shared" si="67"/>
        <v>13790.790847891214</v>
      </c>
      <c r="AN51" s="14">
        <f t="shared" si="68"/>
        <v>15162.011854526083</v>
      </c>
      <c r="AO51" s="14">
        <f t="shared" si="69"/>
        <v>0</v>
      </c>
      <c r="AP51" s="13">
        <v>535918</v>
      </c>
      <c r="AQ51" s="13">
        <v>541632.48399999994</v>
      </c>
      <c r="AR51" s="13">
        <v>546033.14800000004</v>
      </c>
      <c r="AS51" s="14">
        <f t="shared" si="7"/>
        <v>852.16407711552074</v>
      </c>
      <c r="AT51" s="14">
        <f t="shared" si="8"/>
        <v>835.9404023220095</v>
      </c>
      <c r="AU51" s="14">
        <f t="shared" si="9"/>
        <v>864.93554691306679</v>
      </c>
      <c r="AV51" s="14">
        <f t="shared" si="10"/>
        <v>913.26236337648936</v>
      </c>
      <c r="AW51" s="14">
        <f t="shared" si="11"/>
        <v>890.95803039990778</v>
      </c>
      <c r="AX51" s="14">
        <f t="shared" si="12"/>
        <v>872.26872980076337</v>
      </c>
      <c r="AY51" s="14">
        <f t="shared" si="13"/>
        <v>943.03421041082527</v>
      </c>
      <c r="AZ51" s="14">
        <f t="shared" si="14"/>
        <v>834.85083867420997</v>
      </c>
      <c r="BA51" s="14">
        <f t="shared" si="15"/>
        <v>1126.5849664541749</v>
      </c>
      <c r="BB51" s="14">
        <f t="shared" si="16"/>
        <v>1047.833994955673</v>
      </c>
      <c r="BC51" s="14">
        <f t="shared" si="17"/>
        <v>1169.6690758013856</v>
      </c>
      <c r="BD51" s="14">
        <f t="shared" si="18"/>
        <v>0</v>
      </c>
      <c r="BE51" s="14">
        <f t="shared" si="19"/>
        <v>1499.740015425825</v>
      </c>
      <c r="BF51" s="14">
        <f t="shared" si="20"/>
        <v>1448.914350816535</v>
      </c>
      <c r="BG51" s="14">
        <f t="shared" si="21"/>
        <v>1505.9413308603318</v>
      </c>
      <c r="BH51" s="14">
        <f t="shared" si="22"/>
        <v>1509.14705106972</v>
      </c>
      <c r="BI51" s="14">
        <f t="shared" si="23"/>
        <v>1459.5931932245837</v>
      </c>
      <c r="BJ51" s="14">
        <f t="shared" si="24"/>
        <v>1446.9331037727616</v>
      </c>
      <c r="BK51" s="14">
        <f t="shared" si="25"/>
        <v>1505.8751447467316</v>
      </c>
      <c r="BL51" s="14">
        <f t="shared" si="26"/>
        <v>1449.3482695794889</v>
      </c>
      <c r="BM51" s="14">
        <f t="shared" si="27"/>
        <v>1495.2384530120878</v>
      </c>
      <c r="BN51" s="14">
        <f t="shared" si="28"/>
        <v>1498.3188402740573</v>
      </c>
      <c r="BO51" s="14">
        <f t="shared" si="29"/>
        <v>1629.6482292748153</v>
      </c>
      <c r="BP51" s="14">
        <f t="shared" si="30"/>
        <v>0</v>
      </c>
      <c r="BQ51" s="14">
        <f t="shared" si="31"/>
        <v>2351.904092541346</v>
      </c>
      <c r="BR51" s="14">
        <f t="shared" si="32"/>
        <v>2284.8547531385448</v>
      </c>
      <c r="BS51" s="14">
        <f t="shared" si="33"/>
        <v>2370.8768777733985</v>
      </c>
      <c r="BT51" s="14">
        <f t="shared" si="34"/>
        <v>2422.4094144462097</v>
      </c>
      <c r="BU51" s="14">
        <f t="shared" si="35"/>
        <v>2350.5512236244917</v>
      </c>
      <c r="BV51" s="14">
        <f t="shared" si="36"/>
        <v>2319.2018335735252</v>
      </c>
      <c r="BW51" s="14">
        <f t="shared" si="37"/>
        <v>2448.909355157557</v>
      </c>
      <c r="BX51" s="14">
        <f t="shared" si="38"/>
        <v>2284.1991082536993</v>
      </c>
      <c r="BY51" s="14">
        <f t="shared" si="39"/>
        <v>2621.8234194662627</v>
      </c>
      <c r="BZ51" s="14">
        <f t="shared" si="40"/>
        <v>2546.1528352297305</v>
      </c>
      <c r="CA51" s="14">
        <f t="shared" si="41"/>
        <v>2799.3173050762007</v>
      </c>
      <c r="CB51" s="14">
        <f t="shared" si="42"/>
        <v>0</v>
      </c>
    </row>
    <row r="52" spans="1:80" x14ac:dyDescent="0.3">
      <c r="A52" t="s">
        <v>148</v>
      </c>
      <c r="B52" t="s">
        <v>158</v>
      </c>
      <c r="C52" t="s">
        <v>174</v>
      </c>
      <c r="D52" t="s">
        <v>253</v>
      </c>
      <c r="E52" t="s">
        <v>254</v>
      </c>
      <c r="F52" s="13">
        <v>1837.4012230745761</v>
      </c>
      <c r="G52" s="13">
        <v>1945.3999361459669</v>
      </c>
      <c r="H52" s="13">
        <v>2205.3571486801361</v>
      </c>
      <c r="I52" s="13">
        <v>2022.8863606630523</v>
      </c>
      <c r="J52" s="13">
        <v>2039.7928698698522</v>
      </c>
      <c r="K52" s="13">
        <v>1996.1023505460084</v>
      </c>
      <c r="L52" s="13">
        <v>2108.2378482280019</v>
      </c>
      <c r="M52" s="13">
        <v>2078.5743533668574</v>
      </c>
      <c r="N52" s="13">
        <v>2232.0130038496427</v>
      </c>
      <c r="O52" s="13">
        <v>2115.6480760450486</v>
      </c>
      <c r="P52" s="13">
        <v>2390.5221174196354</v>
      </c>
      <c r="Q52" s="13"/>
      <c r="R52" s="13">
        <v>3282.017846870127</v>
      </c>
      <c r="S52" s="13">
        <v>3375.9637509004901</v>
      </c>
      <c r="T52" s="13">
        <v>3691.7225881235363</v>
      </c>
      <c r="U52" s="13">
        <v>3623.150162929388</v>
      </c>
      <c r="V52" s="13">
        <v>3438.3551558930499</v>
      </c>
      <c r="W52" s="13">
        <v>3369.7290975746682</v>
      </c>
      <c r="X52" s="13">
        <v>3561.8283817821721</v>
      </c>
      <c r="Y52" s="13">
        <v>3509.4969426898333</v>
      </c>
      <c r="Z52" s="13">
        <v>3702.0758746454085</v>
      </c>
      <c r="AA52" s="13">
        <v>3549.4135131768307</v>
      </c>
      <c r="AB52" s="13">
        <v>3741.6859702514384</v>
      </c>
      <c r="AC52" s="13"/>
      <c r="AD52" s="14">
        <f t="shared" si="62"/>
        <v>5119.4190699447026</v>
      </c>
      <c r="AE52" s="14">
        <f t="shared" si="63"/>
        <v>5321.363687046457</v>
      </c>
      <c r="AF52" s="14">
        <f t="shared" si="64"/>
        <v>5897.0797368036729</v>
      </c>
      <c r="AG52" s="14">
        <f t="shared" si="65"/>
        <v>5646.0365235924401</v>
      </c>
      <c r="AH52" s="165">
        <v>5478.1480257629028</v>
      </c>
      <c r="AI52" s="165">
        <v>5365.8314481206762</v>
      </c>
      <c r="AJ52" s="165">
        <v>5670.0662300101749</v>
      </c>
      <c r="AK52" s="165">
        <v>5588.0712960566916</v>
      </c>
      <c r="AL52" s="14">
        <f t="shared" si="66"/>
        <v>5934.0888784950512</v>
      </c>
      <c r="AM52" s="14">
        <f t="shared" si="67"/>
        <v>5665.0615892218793</v>
      </c>
      <c r="AN52" s="14">
        <f t="shared" si="68"/>
        <v>6132.2080876710734</v>
      </c>
      <c r="AO52" s="14">
        <f t="shared" si="69"/>
        <v>0</v>
      </c>
      <c r="AP52" s="13">
        <v>189628</v>
      </c>
      <c r="AQ52" s="13">
        <v>189667.57199999999</v>
      </c>
      <c r="AR52" s="13">
        <v>190343.56299999999</v>
      </c>
      <c r="AS52" s="14">
        <f t="shared" si="7"/>
        <v>968.95037814804573</v>
      </c>
      <c r="AT52" s="14">
        <f t="shared" si="8"/>
        <v>1025.9033139335788</v>
      </c>
      <c r="AU52" s="14">
        <f t="shared" si="9"/>
        <v>1162.9913033308035</v>
      </c>
      <c r="AV52" s="14">
        <f t="shared" si="10"/>
        <v>1066.5430781509938</v>
      </c>
      <c r="AW52" s="14">
        <f t="shared" si="11"/>
        <v>1075.4568365908392</v>
      </c>
      <c r="AX52" s="14">
        <f t="shared" si="12"/>
        <v>1052.4215233513974</v>
      </c>
      <c r="AY52" s="14">
        <f t="shared" si="13"/>
        <v>1111.5436476552788</v>
      </c>
      <c r="AZ52" s="14">
        <f t="shared" si="14"/>
        <v>1092.0118971224981</v>
      </c>
      <c r="BA52" s="14">
        <f t="shared" si="15"/>
        <v>1176.802644918997</v>
      </c>
      <c r="BB52" s="14">
        <f t="shared" si="16"/>
        <v>1115.4506032507491</v>
      </c>
      <c r="BC52" s="14">
        <f t="shared" si="17"/>
        <v>1260.3747136171678</v>
      </c>
      <c r="BD52" s="14">
        <f t="shared" si="18"/>
        <v>0</v>
      </c>
      <c r="BE52" s="14">
        <f t="shared" si="19"/>
        <v>1730.7664727097933</v>
      </c>
      <c r="BF52" s="14">
        <f t="shared" si="20"/>
        <v>1780.3086837916819</v>
      </c>
      <c r="BG52" s="14">
        <f t="shared" si="21"/>
        <v>1946.8235640957748</v>
      </c>
      <c r="BH52" s="14">
        <f t="shared" si="22"/>
        <v>1910.2633754015621</v>
      </c>
      <c r="BI52" s="14">
        <f t="shared" si="23"/>
        <v>1812.8323780583062</v>
      </c>
      <c r="BJ52" s="14">
        <f t="shared" si="24"/>
        <v>1776.6500947113238</v>
      </c>
      <c r="BK52" s="14">
        <f t="shared" si="25"/>
        <v>1877.9321864162275</v>
      </c>
      <c r="BL52" s="14">
        <f t="shared" si="26"/>
        <v>1843.7697011533999</v>
      </c>
      <c r="BM52" s="14">
        <f t="shared" si="27"/>
        <v>1951.8760300497804</v>
      </c>
      <c r="BN52" s="14">
        <f t="shared" si="28"/>
        <v>1871.3865927364909</v>
      </c>
      <c r="BO52" s="14">
        <f t="shared" si="29"/>
        <v>1972.7599878019416</v>
      </c>
      <c r="BP52" s="14">
        <f t="shared" si="30"/>
        <v>0</v>
      </c>
      <c r="BQ52" s="14">
        <f t="shared" si="31"/>
        <v>2699.7168508578388</v>
      </c>
      <c r="BR52" s="14">
        <f t="shared" si="32"/>
        <v>2806.2119977252605</v>
      </c>
      <c r="BS52" s="14">
        <f t="shared" si="33"/>
        <v>3109.814867426579</v>
      </c>
      <c r="BT52" s="14">
        <f t="shared" si="34"/>
        <v>2976.8064535525559</v>
      </c>
      <c r="BU52" s="14">
        <f t="shared" si="35"/>
        <v>2888.2892146491458</v>
      </c>
      <c r="BV52" s="14">
        <f t="shared" si="36"/>
        <v>2829.071618062721</v>
      </c>
      <c r="BW52" s="14">
        <f t="shared" si="37"/>
        <v>2989.4758340715066</v>
      </c>
      <c r="BX52" s="14">
        <f t="shared" si="38"/>
        <v>2935.7815982758984</v>
      </c>
      <c r="BY52" s="14">
        <f t="shared" si="39"/>
        <v>3128.6786749687776</v>
      </c>
      <c r="BZ52" s="14">
        <f t="shared" si="40"/>
        <v>2986.8371959872402</v>
      </c>
      <c r="CA52" s="14">
        <f t="shared" si="41"/>
        <v>3233.1347014191088</v>
      </c>
      <c r="CB52" s="14">
        <f t="shared" si="42"/>
        <v>0</v>
      </c>
    </row>
    <row r="53" spans="1:80" x14ac:dyDescent="0.3">
      <c r="A53" t="s">
        <v>148</v>
      </c>
      <c r="B53" t="s">
        <v>167</v>
      </c>
      <c r="C53" t="s">
        <v>142</v>
      </c>
      <c r="D53" t="s">
        <v>257</v>
      </c>
      <c r="E53" t="s">
        <v>258</v>
      </c>
      <c r="F53" s="13">
        <v>2125.4375419185199</v>
      </c>
      <c r="G53" s="13">
        <v>2302.6533111491831</v>
      </c>
      <c r="H53" s="13">
        <v>2363.0710381873346</v>
      </c>
      <c r="I53" s="13">
        <v>2284.6909774829624</v>
      </c>
      <c r="J53" s="13">
        <v>2101.7166312561221</v>
      </c>
      <c r="K53" s="13">
        <v>2103.8041670780267</v>
      </c>
      <c r="L53" s="13">
        <v>2268.6848588301282</v>
      </c>
      <c r="M53" s="13">
        <v>2153.8806053074813</v>
      </c>
      <c r="N53" s="13">
        <v>2518.8777697289242</v>
      </c>
      <c r="O53" s="13">
        <v>2379.8413203913101</v>
      </c>
      <c r="P53" s="13">
        <v>2494.6890135364401</v>
      </c>
      <c r="Q53" s="13"/>
      <c r="R53" s="13">
        <v>4370.4667874703009</v>
      </c>
      <c r="S53" s="13">
        <v>4605.0274170822822</v>
      </c>
      <c r="T53" s="13">
        <v>4839.1238397242487</v>
      </c>
      <c r="U53" s="13">
        <v>4906.2899278297336</v>
      </c>
      <c r="V53" s="13">
        <v>4391.7787454894233</v>
      </c>
      <c r="W53" s="13">
        <v>4299.1404957557052</v>
      </c>
      <c r="X53" s="13">
        <v>4524.8485210624767</v>
      </c>
      <c r="Y53" s="13">
        <v>4369.0731714078438</v>
      </c>
      <c r="Z53" s="13">
        <v>4863.8792324328761</v>
      </c>
      <c r="AA53" s="13">
        <v>4821.6807855840934</v>
      </c>
      <c r="AB53" s="13">
        <v>5041.6964275676928</v>
      </c>
      <c r="AC53" s="13"/>
      <c r="AD53" s="14">
        <f t="shared" si="62"/>
        <v>6495.9043293888208</v>
      </c>
      <c r="AE53" s="14">
        <f t="shared" si="63"/>
        <v>6907.6807282314658</v>
      </c>
      <c r="AF53" s="14">
        <f t="shared" si="64"/>
        <v>7202.1948779115828</v>
      </c>
      <c r="AG53" s="14">
        <f t="shared" si="65"/>
        <v>7190.9809053126955</v>
      </c>
      <c r="AH53" s="165">
        <v>6493.4953767455463</v>
      </c>
      <c r="AI53" s="165">
        <v>6402.9446628337319</v>
      </c>
      <c r="AJ53" s="165">
        <v>6793.5333798926058</v>
      </c>
      <c r="AK53" s="165">
        <v>6522.9537767153251</v>
      </c>
      <c r="AL53" s="14">
        <f t="shared" si="66"/>
        <v>7382.7570021618003</v>
      </c>
      <c r="AM53" s="14">
        <f t="shared" si="67"/>
        <v>7201.522105975404</v>
      </c>
      <c r="AN53" s="14">
        <f t="shared" si="68"/>
        <v>7536.385441104133</v>
      </c>
      <c r="AO53" s="14">
        <f t="shared" si="69"/>
        <v>0</v>
      </c>
      <c r="AP53" s="13">
        <v>209454</v>
      </c>
      <c r="AQ53" s="13">
        <v>210675.003</v>
      </c>
      <c r="AR53" s="13">
        <v>211501.223</v>
      </c>
      <c r="AS53" s="14">
        <f t="shared" si="7"/>
        <v>1014.7514690187438</v>
      </c>
      <c r="AT53" s="14">
        <f t="shared" si="8"/>
        <v>1099.3599125102328</v>
      </c>
      <c r="AU53" s="14">
        <f t="shared" si="9"/>
        <v>1128.2052566135451</v>
      </c>
      <c r="AV53" s="14">
        <f t="shared" si="10"/>
        <v>1084.4622973533135</v>
      </c>
      <c r="AW53" s="14">
        <f t="shared" si="11"/>
        <v>997.6108229869692</v>
      </c>
      <c r="AX53" s="14">
        <f t="shared" si="12"/>
        <v>998.60170267947103</v>
      </c>
      <c r="AY53" s="14">
        <f t="shared" si="13"/>
        <v>1076.8647568644526</v>
      </c>
      <c r="AZ53" s="14">
        <f t="shared" si="14"/>
        <v>1018.3773761475986</v>
      </c>
      <c r="BA53" s="14">
        <f t="shared" si="15"/>
        <v>1195.6225151822707</v>
      </c>
      <c r="BB53" s="14">
        <f t="shared" si="16"/>
        <v>1129.6268121526075</v>
      </c>
      <c r="BC53" s="14">
        <f t="shared" si="17"/>
        <v>1184.1409649992695</v>
      </c>
      <c r="BD53" s="14">
        <f t="shared" si="18"/>
        <v>0</v>
      </c>
      <c r="BE53" s="14">
        <f t="shared" si="19"/>
        <v>2086.5998202327487</v>
      </c>
      <c r="BF53" s="14">
        <f t="shared" si="20"/>
        <v>2198.5865235718975</v>
      </c>
      <c r="BG53" s="14">
        <f t="shared" si="21"/>
        <v>2310.3515997423056</v>
      </c>
      <c r="BH53" s="14">
        <f t="shared" si="22"/>
        <v>2328.842937208708</v>
      </c>
      <c r="BI53" s="14">
        <f t="shared" si="23"/>
        <v>2084.6226096835148</v>
      </c>
      <c r="BJ53" s="14">
        <f t="shared" si="24"/>
        <v>2040.6504969911903</v>
      </c>
      <c r="BK53" s="14">
        <f t="shared" si="25"/>
        <v>2147.7861429352761</v>
      </c>
      <c r="BL53" s="14">
        <f t="shared" si="26"/>
        <v>2065.743691424349</v>
      </c>
      <c r="BM53" s="14">
        <f t="shared" si="27"/>
        <v>2308.7120746037799</v>
      </c>
      <c r="BN53" s="14">
        <f t="shared" si="28"/>
        <v>2288.6819589052498</v>
      </c>
      <c r="BO53" s="14">
        <f t="shared" si="29"/>
        <v>2393.1156310783076</v>
      </c>
      <c r="BP53" s="14">
        <f t="shared" si="30"/>
        <v>0</v>
      </c>
      <c r="BQ53" s="14">
        <f t="shared" si="31"/>
        <v>3101.3512892514923</v>
      </c>
      <c r="BR53" s="14">
        <f t="shared" si="32"/>
        <v>3297.9464360821303</v>
      </c>
      <c r="BS53" s="14">
        <f t="shared" si="33"/>
        <v>3438.5568563558504</v>
      </c>
      <c r="BT53" s="14">
        <f t="shared" si="34"/>
        <v>3413.3052345620217</v>
      </c>
      <c r="BU53" s="14">
        <f t="shared" si="35"/>
        <v>3082.2334326704845</v>
      </c>
      <c r="BV53" s="14">
        <f t="shared" si="36"/>
        <v>3039.2521996706614</v>
      </c>
      <c r="BW53" s="14">
        <f t="shared" si="37"/>
        <v>3224.6508997997289</v>
      </c>
      <c r="BX53" s="14">
        <f t="shared" si="38"/>
        <v>3084.1210675719476</v>
      </c>
      <c r="BY53" s="14">
        <f t="shared" si="39"/>
        <v>3504.3345897860513</v>
      </c>
      <c r="BZ53" s="14">
        <f t="shared" si="40"/>
        <v>3418.3087710578575</v>
      </c>
      <c r="CA53" s="14">
        <f t="shared" si="41"/>
        <v>3577.2565960775769</v>
      </c>
      <c r="CB53" s="14">
        <f t="shared" si="42"/>
        <v>0</v>
      </c>
    </row>
    <row r="54" spans="1:80" x14ac:dyDescent="0.3">
      <c r="A54" t="s">
        <v>154</v>
      </c>
      <c r="B54" t="s">
        <v>192</v>
      </c>
      <c r="C54" t="s">
        <v>211</v>
      </c>
      <c r="D54" t="s">
        <v>259</v>
      </c>
      <c r="E54" t="s">
        <v>260</v>
      </c>
      <c r="F54" s="13">
        <v>4703.9226094624755</v>
      </c>
      <c r="G54" s="13">
        <v>4371.4761843022225</v>
      </c>
      <c r="H54" s="13">
        <v>4625.0322495702585</v>
      </c>
      <c r="I54" s="13">
        <v>4330.2832946752087</v>
      </c>
      <c r="J54" s="13">
        <v>4674.5351181494871</v>
      </c>
      <c r="K54" s="13">
        <v>4670.6347351814902</v>
      </c>
      <c r="L54" s="13">
        <v>4974.1328545891429</v>
      </c>
      <c r="M54" s="13">
        <v>4811.0353539227926</v>
      </c>
      <c r="N54" s="13">
        <v>4773.7256165442523</v>
      </c>
      <c r="O54" s="13">
        <v>4950.678862412673</v>
      </c>
      <c r="P54" s="13">
        <v>5468.5104099647751</v>
      </c>
      <c r="Q54" s="13"/>
      <c r="R54" s="13">
        <v>11440.590051310637</v>
      </c>
      <c r="S54" s="13">
        <v>11199.956104526544</v>
      </c>
      <c r="T54" s="13">
        <v>11625.781236075411</v>
      </c>
      <c r="U54" s="13">
        <v>11678.150680875053</v>
      </c>
      <c r="V54" s="13">
        <v>11776.41749898472</v>
      </c>
      <c r="W54" s="13">
        <v>11763.444701157623</v>
      </c>
      <c r="X54" s="13">
        <v>12135.738902455305</v>
      </c>
      <c r="Y54" s="13">
        <v>11970.405151636984</v>
      </c>
      <c r="Z54" s="13">
        <v>11636.257056359154</v>
      </c>
      <c r="AA54" s="13">
        <v>11353.46089988805</v>
      </c>
      <c r="AB54" s="13">
        <v>11897.304363630725</v>
      </c>
      <c r="AC54" s="13"/>
      <c r="AD54" s="14">
        <f t="shared" si="62"/>
        <v>16144.512660773113</v>
      </c>
      <c r="AE54" s="14">
        <f t="shared" si="63"/>
        <v>15571.432288828766</v>
      </c>
      <c r="AF54" s="14">
        <f t="shared" si="64"/>
        <v>16250.813485645669</v>
      </c>
      <c r="AG54" s="14">
        <f t="shared" si="65"/>
        <v>16008.433975550262</v>
      </c>
      <c r="AH54" s="165">
        <v>16450.952617134208</v>
      </c>
      <c r="AI54" s="165">
        <v>16434.079436339111</v>
      </c>
      <c r="AJ54" s="165">
        <v>17109.871757044446</v>
      </c>
      <c r="AK54" s="165">
        <v>16781.440505559778</v>
      </c>
      <c r="AL54" s="14">
        <f t="shared" si="66"/>
        <v>16409.982672903407</v>
      </c>
      <c r="AM54" s="14">
        <f t="shared" si="67"/>
        <v>16304.139762300723</v>
      </c>
      <c r="AN54" s="14">
        <f t="shared" si="68"/>
        <v>17365.814773595499</v>
      </c>
      <c r="AO54" s="14">
        <f t="shared" si="69"/>
        <v>0</v>
      </c>
      <c r="AP54" s="13">
        <v>648237</v>
      </c>
      <c r="AQ54" s="13">
        <v>651537.86199999996</v>
      </c>
      <c r="AR54" s="13">
        <v>655122.38300000003</v>
      </c>
      <c r="AS54" s="14">
        <f t="shared" si="7"/>
        <v>725.64858369122328</v>
      </c>
      <c r="AT54" s="14">
        <f t="shared" si="8"/>
        <v>674.36387992388939</v>
      </c>
      <c r="AU54" s="14">
        <f t="shared" si="9"/>
        <v>713.47859649638303</v>
      </c>
      <c r="AV54" s="14">
        <f t="shared" si="10"/>
        <v>664.62496613515441</v>
      </c>
      <c r="AW54" s="14">
        <f t="shared" si="11"/>
        <v>717.46177632720401</v>
      </c>
      <c r="AX54" s="14">
        <f t="shared" si="12"/>
        <v>716.8631337623616</v>
      </c>
      <c r="AY54" s="14">
        <f t="shared" si="13"/>
        <v>763.44494229702082</v>
      </c>
      <c r="AZ54" s="14">
        <f t="shared" si="14"/>
        <v>734.37200113536528</v>
      </c>
      <c r="BA54" s="14">
        <f t="shared" si="15"/>
        <v>732.68583377342588</v>
      </c>
      <c r="BB54" s="14">
        <f t="shared" si="16"/>
        <v>759.84515270007023</v>
      </c>
      <c r="BC54" s="14">
        <f t="shared" si="17"/>
        <v>839.3235034995979</v>
      </c>
      <c r="BD54" s="14">
        <f t="shared" si="18"/>
        <v>0</v>
      </c>
      <c r="BE54" s="14">
        <f t="shared" si="19"/>
        <v>1764.8776684006989</v>
      </c>
      <c r="BF54" s="14">
        <f t="shared" si="20"/>
        <v>1727.7563768384932</v>
      </c>
      <c r="BG54" s="14">
        <f t="shared" si="21"/>
        <v>1793.4461062968344</v>
      </c>
      <c r="BH54" s="14">
        <f t="shared" si="22"/>
        <v>1792.397857743385</v>
      </c>
      <c r="BI54" s="14">
        <f t="shared" si="23"/>
        <v>1807.4801459480987</v>
      </c>
      <c r="BJ54" s="14">
        <f t="shared" si="24"/>
        <v>1805.4890417339434</v>
      </c>
      <c r="BK54" s="14">
        <f t="shared" si="25"/>
        <v>1862.6298808180859</v>
      </c>
      <c r="BL54" s="14">
        <f t="shared" si="26"/>
        <v>1827.2013691275426</v>
      </c>
      <c r="BM54" s="14">
        <f t="shared" si="27"/>
        <v>1785.9678976506134</v>
      </c>
      <c r="BN54" s="14">
        <f t="shared" si="28"/>
        <v>1742.5634889485596</v>
      </c>
      <c r="BO54" s="14">
        <f t="shared" si="29"/>
        <v>1826.0342272527403</v>
      </c>
      <c r="BP54" s="14">
        <f t="shared" si="30"/>
        <v>0</v>
      </c>
      <c r="BQ54" s="14">
        <f t="shared" si="31"/>
        <v>2490.5262520919223</v>
      </c>
      <c r="BR54" s="14">
        <f t="shared" si="32"/>
        <v>2402.1202567623823</v>
      </c>
      <c r="BS54" s="14">
        <f t="shared" si="33"/>
        <v>2506.9247027932174</v>
      </c>
      <c r="BT54" s="14">
        <f t="shared" si="34"/>
        <v>2457.0228238785398</v>
      </c>
      <c r="BU54" s="14">
        <f t="shared" si="35"/>
        <v>2524.9419222753027</v>
      </c>
      <c r="BV54" s="14">
        <f t="shared" si="36"/>
        <v>2522.3521754963044</v>
      </c>
      <c r="BW54" s="14">
        <f t="shared" si="37"/>
        <v>2626.0748231151065</v>
      </c>
      <c r="BX54" s="14">
        <f t="shared" si="38"/>
        <v>2561.5733702629082</v>
      </c>
      <c r="BY54" s="14">
        <f t="shared" si="39"/>
        <v>2518.6537314240391</v>
      </c>
      <c r="BZ54" s="14">
        <f t="shared" si="40"/>
        <v>2502.4086416486298</v>
      </c>
      <c r="CA54" s="14">
        <f t="shared" si="41"/>
        <v>2665.3577307523378</v>
      </c>
      <c r="CB54" s="14">
        <f t="shared" si="42"/>
        <v>0</v>
      </c>
    </row>
    <row r="55" spans="1:80" x14ac:dyDescent="0.3">
      <c r="A55" t="s">
        <v>163</v>
      </c>
      <c r="B55" t="s">
        <v>198</v>
      </c>
      <c r="C55" t="s">
        <v>239</v>
      </c>
      <c r="D55" t="s">
        <v>261</v>
      </c>
      <c r="E55" t="s">
        <v>262</v>
      </c>
      <c r="F55" s="13">
        <v>1372.8705305436649</v>
      </c>
      <c r="G55" s="13">
        <v>1237.3550596691834</v>
      </c>
      <c r="H55" s="13">
        <v>1226.4036298423503</v>
      </c>
      <c r="I55" s="13">
        <v>1183.3479059537171</v>
      </c>
      <c r="J55" s="13">
        <v>1302.7168107431701</v>
      </c>
      <c r="K55" s="13">
        <v>1313.8329873431089</v>
      </c>
      <c r="L55" s="13">
        <v>1324.0553584439588</v>
      </c>
      <c r="M55" s="13">
        <v>1295.1351374567657</v>
      </c>
      <c r="N55" s="13">
        <v>1433.2250772536117</v>
      </c>
      <c r="O55" s="13">
        <v>1424.1302497654433</v>
      </c>
      <c r="P55" s="13">
        <v>1547.899325515355</v>
      </c>
      <c r="Q55" s="13"/>
      <c r="R55" s="13">
        <v>3121.9037450956002</v>
      </c>
      <c r="S55" s="13">
        <v>3041.6518660424263</v>
      </c>
      <c r="T55" s="13">
        <v>3149.1011899850237</v>
      </c>
      <c r="U55" s="13">
        <v>3030.4809804112365</v>
      </c>
      <c r="V55" s="13">
        <v>3168.4838774871068</v>
      </c>
      <c r="W55" s="13">
        <v>3201.8202306346552</v>
      </c>
      <c r="X55" s="13">
        <v>3239.0404878268168</v>
      </c>
      <c r="Y55" s="13">
        <v>3161.3414171303452</v>
      </c>
      <c r="Z55" s="13">
        <v>2906.7863590674733</v>
      </c>
      <c r="AA55" s="13">
        <v>2930.9551688490974</v>
      </c>
      <c r="AB55" s="13">
        <v>3209.1014163666332</v>
      </c>
      <c r="AC55" s="13"/>
      <c r="AD55" s="14">
        <f t="shared" si="62"/>
        <v>4494.7742756392654</v>
      </c>
      <c r="AE55" s="14">
        <f t="shared" si="63"/>
        <v>4279.0069257116102</v>
      </c>
      <c r="AF55" s="14">
        <f t="shared" si="64"/>
        <v>4375.5048198273744</v>
      </c>
      <c r="AG55" s="14">
        <f t="shared" si="65"/>
        <v>4213.8288863649541</v>
      </c>
      <c r="AH55" s="165">
        <v>4471.2006882302776</v>
      </c>
      <c r="AI55" s="165">
        <v>4515.6532179777651</v>
      </c>
      <c r="AJ55" s="165">
        <v>4563.0958462707758</v>
      </c>
      <c r="AK55" s="165">
        <v>4456.4765545871114</v>
      </c>
      <c r="AL55" s="14">
        <f t="shared" si="66"/>
        <v>4340.0114363210851</v>
      </c>
      <c r="AM55" s="14">
        <f t="shared" si="67"/>
        <v>4355.0854186145407</v>
      </c>
      <c r="AN55" s="14">
        <f t="shared" si="68"/>
        <v>4757.0007418819878</v>
      </c>
      <c r="AO55" s="14">
        <f t="shared" si="69"/>
        <v>0</v>
      </c>
      <c r="AP55" s="13">
        <v>253361</v>
      </c>
      <c r="AQ55" s="13">
        <v>258600.32699999999</v>
      </c>
      <c r="AR55" s="13">
        <v>262477.81599999999</v>
      </c>
      <c r="AS55" s="14">
        <f t="shared" si="7"/>
        <v>541.86340065900629</v>
      </c>
      <c r="AT55" s="14">
        <f t="shared" si="8"/>
        <v>488.37629298478589</v>
      </c>
      <c r="AU55" s="14">
        <f t="shared" si="9"/>
        <v>484.05383221661981</v>
      </c>
      <c r="AV55" s="14">
        <f t="shared" si="10"/>
        <v>457.59721949373909</v>
      </c>
      <c r="AW55" s="14">
        <f t="shared" si="11"/>
        <v>503.75683041698943</v>
      </c>
      <c r="AX55" s="14">
        <f t="shared" si="12"/>
        <v>508.05542382129659</v>
      </c>
      <c r="AY55" s="14">
        <f t="shared" si="13"/>
        <v>512.0083852190794</v>
      </c>
      <c r="AZ55" s="14">
        <f t="shared" si="14"/>
        <v>493.42651397890546</v>
      </c>
      <c r="BA55" s="14">
        <f t="shared" si="15"/>
        <v>554.22400036393299</v>
      </c>
      <c r="BB55" s="14">
        <f t="shared" si="16"/>
        <v>550.70705682651487</v>
      </c>
      <c r="BC55" s="14">
        <f t="shared" si="17"/>
        <v>598.56820115906316</v>
      </c>
      <c r="BD55" s="14">
        <f t="shared" si="18"/>
        <v>0</v>
      </c>
      <c r="BE55" s="14">
        <f t="shared" si="19"/>
        <v>1232.1958569375713</v>
      </c>
      <c r="BF55" s="14">
        <f t="shared" si="20"/>
        <v>1200.5209428611454</v>
      </c>
      <c r="BG55" s="14">
        <f t="shared" si="21"/>
        <v>1242.9305181085581</v>
      </c>
      <c r="BH55" s="14">
        <f t="shared" si="22"/>
        <v>1171.8782476292988</v>
      </c>
      <c r="BI55" s="14">
        <f t="shared" si="23"/>
        <v>1225.2435695826121</v>
      </c>
      <c r="BJ55" s="14">
        <f t="shared" si="24"/>
        <v>1238.1346411192492</v>
      </c>
      <c r="BK55" s="14">
        <f t="shared" si="25"/>
        <v>1252.5276071390338</v>
      </c>
      <c r="BL55" s="14">
        <f t="shared" si="26"/>
        <v>1204.4223261634977</v>
      </c>
      <c r="BM55" s="14">
        <f t="shared" si="27"/>
        <v>1124.0458946006954</v>
      </c>
      <c r="BN55" s="14">
        <f t="shared" si="28"/>
        <v>1133.391903579881</v>
      </c>
      <c r="BO55" s="14">
        <f t="shared" si="29"/>
        <v>1240.9502546246329</v>
      </c>
      <c r="BP55" s="14">
        <f t="shared" si="30"/>
        <v>0</v>
      </c>
      <c r="BQ55" s="14">
        <f t="shared" si="31"/>
        <v>1774.0592575965777</v>
      </c>
      <c r="BR55" s="14">
        <f t="shared" si="32"/>
        <v>1688.8972358459314</v>
      </c>
      <c r="BS55" s="14">
        <f t="shared" si="33"/>
        <v>1726.984350325178</v>
      </c>
      <c r="BT55" s="14">
        <f t="shared" si="34"/>
        <v>1629.4754671230382</v>
      </c>
      <c r="BU55" s="14">
        <f t="shared" si="35"/>
        <v>1729.0003999996015</v>
      </c>
      <c r="BV55" s="14">
        <f t="shared" si="36"/>
        <v>1746.1900649405463</v>
      </c>
      <c r="BW55" s="14">
        <f t="shared" si="37"/>
        <v>1764.5359923581134</v>
      </c>
      <c r="BX55" s="14">
        <f t="shared" si="38"/>
        <v>1697.8488401424033</v>
      </c>
      <c r="BY55" s="14">
        <f t="shared" si="39"/>
        <v>1678.2698949646283</v>
      </c>
      <c r="BZ55" s="14">
        <f t="shared" si="40"/>
        <v>1684.0989604063964</v>
      </c>
      <c r="CA55" s="14">
        <f t="shared" si="41"/>
        <v>1839.5184557836958</v>
      </c>
      <c r="CB55" s="14">
        <f t="shared" si="42"/>
        <v>0</v>
      </c>
    </row>
    <row r="56" spans="1:80" x14ac:dyDescent="0.3">
      <c r="A56" t="s">
        <v>154</v>
      </c>
      <c r="B56" t="s">
        <v>192</v>
      </c>
      <c r="C56" t="s">
        <v>203</v>
      </c>
      <c r="D56" t="s">
        <v>263</v>
      </c>
      <c r="E56" t="s">
        <v>264</v>
      </c>
      <c r="F56" s="13">
        <v>2574.5170989235353</v>
      </c>
      <c r="G56" s="13">
        <v>2430.008734466363</v>
      </c>
      <c r="H56" s="13">
        <v>2366.3971629471598</v>
      </c>
      <c r="I56" s="13">
        <v>2336.3394659705414</v>
      </c>
      <c r="J56" s="13">
        <v>2765.3145726713933</v>
      </c>
      <c r="K56" s="13">
        <v>2611.0684775106538</v>
      </c>
      <c r="L56" s="13">
        <v>2692.1492322291788</v>
      </c>
      <c r="M56" s="13">
        <v>2796.2041293830825</v>
      </c>
      <c r="N56" s="13">
        <v>2452.4432794269246</v>
      </c>
      <c r="O56" s="13">
        <v>2472.7500539944213</v>
      </c>
      <c r="P56" s="13">
        <v>2713.5448320486616</v>
      </c>
      <c r="Q56" s="13"/>
      <c r="R56" s="13">
        <v>4867.8707174934862</v>
      </c>
      <c r="S56" s="13">
        <v>4766.902132086645</v>
      </c>
      <c r="T56" s="13">
        <v>5107.5651957125592</v>
      </c>
      <c r="U56" s="13">
        <v>5130.917247823153</v>
      </c>
      <c r="V56" s="13">
        <v>4926.0837654734914</v>
      </c>
      <c r="W56" s="13">
        <v>4794.8829858066474</v>
      </c>
      <c r="X56" s="13">
        <v>5137.5993442956687</v>
      </c>
      <c r="Y56" s="13">
        <v>5015.8868932272262</v>
      </c>
      <c r="Z56" s="13">
        <v>4967.3988881120886</v>
      </c>
      <c r="AA56" s="13">
        <v>4947.0421755067418</v>
      </c>
      <c r="AB56" s="13">
        <v>5367.8590599998843</v>
      </c>
      <c r="AC56" s="13"/>
      <c r="AD56" s="14">
        <f t="shared" si="62"/>
        <v>7442.3878164170219</v>
      </c>
      <c r="AE56" s="14">
        <f t="shared" si="63"/>
        <v>7196.9108665530075</v>
      </c>
      <c r="AF56" s="14">
        <f t="shared" si="64"/>
        <v>7473.962358659719</v>
      </c>
      <c r="AG56" s="14">
        <f t="shared" si="65"/>
        <v>7467.2567137936949</v>
      </c>
      <c r="AH56" s="165">
        <v>7691.3983381448852</v>
      </c>
      <c r="AI56" s="165">
        <v>7405.9514633173012</v>
      </c>
      <c r="AJ56" s="165">
        <v>7829.7485765248475</v>
      </c>
      <c r="AK56" s="165">
        <v>7812.0910226103097</v>
      </c>
      <c r="AL56" s="14">
        <f t="shared" si="66"/>
        <v>7419.8421675390127</v>
      </c>
      <c r="AM56" s="14">
        <f t="shared" si="67"/>
        <v>7419.7922295011631</v>
      </c>
      <c r="AN56" s="14">
        <f t="shared" si="68"/>
        <v>8081.4038920485455</v>
      </c>
      <c r="AO56" s="14">
        <f t="shared" si="69"/>
        <v>0</v>
      </c>
      <c r="AP56" s="13">
        <v>280030</v>
      </c>
      <c r="AQ56" s="13">
        <v>284447.97399999999</v>
      </c>
      <c r="AR56" s="13">
        <v>288314.516</v>
      </c>
      <c r="AS56" s="14">
        <f t="shared" si="7"/>
        <v>919.37188834179744</v>
      </c>
      <c r="AT56" s="14">
        <f t="shared" si="8"/>
        <v>867.76728724292491</v>
      </c>
      <c r="AU56" s="14">
        <f t="shared" si="9"/>
        <v>845.05130269869642</v>
      </c>
      <c r="AV56" s="14">
        <f t="shared" si="10"/>
        <v>821.35915159323361</v>
      </c>
      <c r="AW56" s="14">
        <f t="shared" si="11"/>
        <v>972.16884120657971</v>
      </c>
      <c r="AX56" s="14">
        <f t="shared" si="12"/>
        <v>917.94237125086852</v>
      </c>
      <c r="AY56" s="14">
        <f t="shared" si="13"/>
        <v>946.44697037960941</v>
      </c>
      <c r="AZ56" s="14">
        <f t="shared" si="14"/>
        <v>969.8450734208202</v>
      </c>
      <c r="BA56" s="14">
        <f t="shared" si="15"/>
        <v>862.17639202693874</v>
      </c>
      <c r="BB56" s="14">
        <f t="shared" si="16"/>
        <v>869.31540387572647</v>
      </c>
      <c r="BC56" s="14">
        <f t="shared" si="17"/>
        <v>953.96876760622024</v>
      </c>
      <c r="BD56" s="14">
        <f t="shared" si="18"/>
        <v>0</v>
      </c>
      <c r="BE56" s="14">
        <f t="shared" si="19"/>
        <v>1738.3390056399267</v>
      </c>
      <c r="BF56" s="14">
        <f t="shared" si="20"/>
        <v>1702.2826597459718</v>
      </c>
      <c r="BG56" s="14">
        <f t="shared" si="21"/>
        <v>1823.9350054324748</v>
      </c>
      <c r="BH56" s="14">
        <f t="shared" si="22"/>
        <v>1803.8157121214558</v>
      </c>
      <c r="BI56" s="14">
        <f t="shared" si="23"/>
        <v>1731.8048345366283</v>
      </c>
      <c r="BJ56" s="14">
        <f t="shared" si="24"/>
        <v>1685.6801327776893</v>
      </c>
      <c r="BK56" s="14">
        <f t="shared" si="25"/>
        <v>1806.1648575129836</v>
      </c>
      <c r="BL56" s="14">
        <f t="shared" si="26"/>
        <v>1739.7274902479157</v>
      </c>
      <c r="BM56" s="14">
        <f t="shared" si="27"/>
        <v>1746.329502108561</v>
      </c>
      <c r="BN56" s="14">
        <f t="shared" si="28"/>
        <v>1739.1729341361886</v>
      </c>
      <c r="BO56" s="14">
        <f t="shared" si="29"/>
        <v>1887.114534343593</v>
      </c>
      <c r="BP56" s="14">
        <f t="shared" si="30"/>
        <v>0</v>
      </c>
      <c r="BQ56" s="14">
        <f t="shared" si="31"/>
        <v>2657.710893981724</v>
      </c>
      <c r="BR56" s="14">
        <f t="shared" si="32"/>
        <v>2570.0499469888964</v>
      </c>
      <c r="BS56" s="14">
        <f t="shared" si="33"/>
        <v>2668.9863081311714</v>
      </c>
      <c r="BT56" s="14">
        <f t="shared" si="34"/>
        <v>2625.1748637146893</v>
      </c>
      <c r="BU56" s="14">
        <f t="shared" si="35"/>
        <v>2703.9736757432083</v>
      </c>
      <c r="BV56" s="14">
        <f t="shared" si="36"/>
        <v>2603.6225040285581</v>
      </c>
      <c r="BW56" s="14">
        <f t="shared" si="37"/>
        <v>2752.6118278925928</v>
      </c>
      <c r="BX56" s="14">
        <f t="shared" si="38"/>
        <v>2709.5725636687362</v>
      </c>
      <c r="BY56" s="14">
        <f t="shared" si="39"/>
        <v>2608.5058941354996</v>
      </c>
      <c r="BZ56" s="14">
        <f t="shared" si="40"/>
        <v>2608.4883380119149</v>
      </c>
      <c r="CA56" s="14">
        <f t="shared" si="41"/>
        <v>2841.0833019498132</v>
      </c>
      <c r="CB56" s="14">
        <f t="shared" si="42"/>
        <v>0</v>
      </c>
    </row>
    <row r="57" spans="1:80" x14ac:dyDescent="0.3">
      <c r="A57" t="s">
        <v>148</v>
      </c>
      <c r="B57" t="s">
        <v>158</v>
      </c>
      <c r="C57" t="s">
        <v>165</v>
      </c>
      <c r="D57" t="s">
        <v>267</v>
      </c>
      <c r="E57" t="s">
        <v>268</v>
      </c>
      <c r="F57" s="13">
        <v>3808.1974026774856</v>
      </c>
      <c r="G57" s="13">
        <v>3739.0754367051741</v>
      </c>
      <c r="H57" s="13">
        <v>4064.9510707950599</v>
      </c>
      <c r="I57" s="13">
        <v>3699.2284183891406</v>
      </c>
      <c r="J57" s="13">
        <v>3967.8460326614131</v>
      </c>
      <c r="K57" s="13">
        <v>3990.341048589205</v>
      </c>
      <c r="L57" s="13">
        <v>3993.4677242126918</v>
      </c>
      <c r="M57" s="13">
        <v>4063.7950927968413</v>
      </c>
      <c r="N57" s="13">
        <v>3918.3222856785269</v>
      </c>
      <c r="O57" s="13">
        <v>3888.8409722563883</v>
      </c>
      <c r="P57" s="13">
        <v>4308.0691228724545</v>
      </c>
      <c r="Q57" s="13"/>
      <c r="R57" s="13">
        <v>6947.4581781575762</v>
      </c>
      <c r="S57" s="13">
        <v>6790.2036311225238</v>
      </c>
      <c r="T57" s="13">
        <v>7113.8036153921585</v>
      </c>
      <c r="U57" s="13">
        <v>7269.3121499777644</v>
      </c>
      <c r="V57" s="13">
        <v>6571.1618481392616</v>
      </c>
      <c r="W57" s="13">
        <v>6538.1991568932426</v>
      </c>
      <c r="X57" s="13">
        <v>6907.5304727264638</v>
      </c>
      <c r="Y57" s="13">
        <v>7367.4724738344921</v>
      </c>
      <c r="Z57" s="13">
        <v>7120.3575248907982</v>
      </c>
      <c r="AA57" s="13">
        <v>7078.329879903984</v>
      </c>
      <c r="AB57" s="13">
        <v>7488.2266955706891</v>
      </c>
      <c r="AC57" s="13"/>
      <c r="AD57" s="14">
        <f t="shared" si="62"/>
        <v>10755.655580835062</v>
      </c>
      <c r="AE57" s="14">
        <f t="shared" si="63"/>
        <v>10529.279067827698</v>
      </c>
      <c r="AF57" s="14">
        <f t="shared" si="64"/>
        <v>11178.754686187218</v>
      </c>
      <c r="AG57" s="14">
        <f t="shared" si="65"/>
        <v>10968.540568366905</v>
      </c>
      <c r="AH57" s="165">
        <v>10539.007880800677</v>
      </c>
      <c r="AI57" s="165">
        <v>10528.540205482444</v>
      </c>
      <c r="AJ57" s="165">
        <v>10900.998196939154</v>
      </c>
      <c r="AK57" s="165">
        <v>11431.267566631332</v>
      </c>
      <c r="AL57" s="14">
        <f t="shared" si="66"/>
        <v>11038.679810569325</v>
      </c>
      <c r="AM57" s="14">
        <f t="shared" si="67"/>
        <v>10967.170852160372</v>
      </c>
      <c r="AN57" s="14">
        <f t="shared" si="68"/>
        <v>11796.295818443145</v>
      </c>
      <c r="AO57" s="14">
        <f t="shared" si="69"/>
        <v>0</v>
      </c>
      <c r="AP57" s="13">
        <v>378846</v>
      </c>
      <c r="AQ57" s="13">
        <v>379330.50400000002</v>
      </c>
      <c r="AR57" s="13">
        <v>380545.94900000002</v>
      </c>
      <c r="AS57" s="14">
        <f t="shared" si="7"/>
        <v>1005.2098749036511</v>
      </c>
      <c r="AT57" s="14">
        <f t="shared" si="8"/>
        <v>986.96447546105117</v>
      </c>
      <c r="AU57" s="14">
        <f t="shared" si="9"/>
        <v>1072.9824442636479</v>
      </c>
      <c r="AV57" s="14">
        <f t="shared" si="10"/>
        <v>975.1992996558854</v>
      </c>
      <c r="AW57" s="14">
        <f t="shared" si="11"/>
        <v>1046.0129071669419</v>
      </c>
      <c r="AX57" s="14">
        <f t="shared" si="12"/>
        <v>1051.9430961948699</v>
      </c>
      <c r="AY57" s="14">
        <f t="shared" si="13"/>
        <v>1052.7673577795611</v>
      </c>
      <c r="AZ57" s="14">
        <f t="shared" si="14"/>
        <v>1067.8855217026212</v>
      </c>
      <c r="BA57" s="14">
        <f t="shared" si="15"/>
        <v>1032.9573404617433</v>
      </c>
      <c r="BB57" s="14">
        <f t="shared" si="16"/>
        <v>1025.1854072501346</v>
      </c>
      <c r="BC57" s="14">
        <f t="shared" si="17"/>
        <v>1135.7033187271579</v>
      </c>
      <c r="BD57" s="14">
        <f t="shared" si="18"/>
        <v>0</v>
      </c>
      <c r="BE57" s="14">
        <f t="shared" si="19"/>
        <v>1833.8475734619283</v>
      </c>
      <c r="BF57" s="14">
        <f t="shared" si="20"/>
        <v>1792.3387421597492</v>
      </c>
      <c r="BG57" s="14">
        <f t="shared" si="21"/>
        <v>1877.7560315780445</v>
      </c>
      <c r="BH57" s="14">
        <f t="shared" si="22"/>
        <v>1916.3531731098967</v>
      </c>
      <c r="BI57" s="14">
        <f t="shared" si="23"/>
        <v>1732.3051478452314</v>
      </c>
      <c r="BJ57" s="14">
        <f t="shared" si="24"/>
        <v>1723.6154456202771</v>
      </c>
      <c r="BK57" s="14">
        <f t="shared" si="25"/>
        <v>1820.9794361084296</v>
      </c>
      <c r="BL57" s="14">
        <f t="shared" si="26"/>
        <v>1936.0270404125342</v>
      </c>
      <c r="BM57" s="14">
        <f t="shared" si="27"/>
        <v>1877.0854043656871</v>
      </c>
      <c r="BN57" s="14">
        <f t="shared" si="28"/>
        <v>1866.0059777064444</v>
      </c>
      <c r="BO57" s="14">
        <f t="shared" si="29"/>
        <v>1974.0639407082033</v>
      </c>
      <c r="BP57" s="14">
        <f t="shared" si="30"/>
        <v>0</v>
      </c>
      <c r="BQ57" s="14">
        <f t="shared" si="31"/>
        <v>2839.0574483655791</v>
      </c>
      <c r="BR57" s="14">
        <f t="shared" si="32"/>
        <v>2779.3032176208008</v>
      </c>
      <c r="BS57" s="14">
        <f t="shared" si="33"/>
        <v>2950.7384758416924</v>
      </c>
      <c r="BT57" s="14">
        <f t="shared" si="34"/>
        <v>2891.5524727657826</v>
      </c>
      <c r="BU57" s="14">
        <f t="shared" si="35"/>
        <v>2778.3180550121738</v>
      </c>
      <c r="BV57" s="14">
        <f t="shared" si="36"/>
        <v>2775.5585418151459</v>
      </c>
      <c r="BW57" s="14">
        <f t="shared" si="37"/>
        <v>2873.74679388799</v>
      </c>
      <c r="BX57" s="14">
        <f t="shared" si="38"/>
        <v>3003.9125621151552</v>
      </c>
      <c r="BY57" s="14">
        <f t="shared" si="39"/>
        <v>2910.0427448274299</v>
      </c>
      <c r="BZ57" s="14">
        <f t="shared" si="40"/>
        <v>2891.191384956579</v>
      </c>
      <c r="CA57" s="14">
        <f t="shared" si="41"/>
        <v>3109.7672594353617</v>
      </c>
      <c r="CB57" s="14">
        <f t="shared" si="42"/>
        <v>0</v>
      </c>
    </row>
    <row r="58" spans="1:80" x14ac:dyDescent="0.3">
      <c r="A58" t="s">
        <v>148</v>
      </c>
      <c r="B58" t="s">
        <v>158</v>
      </c>
      <c r="C58" t="s">
        <v>165</v>
      </c>
      <c r="D58" t="s">
        <v>269</v>
      </c>
      <c r="E58" t="s">
        <v>270</v>
      </c>
      <c r="F58" s="13">
        <v>3417.06593460366</v>
      </c>
      <c r="G58" s="13">
        <v>3541.673828312154</v>
      </c>
      <c r="H58" s="13">
        <v>3600.5686415175364</v>
      </c>
      <c r="I58" s="13">
        <v>3446.5523998172939</v>
      </c>
      <c r="J58" s="13">
        <v>3591.0325595890122</v>
      </c>
      <c r="K58" s="13">
        <v>3710.1359957653758</v>
      </c>
      <c r="L58" s="13">
        <v>3760.3859069298856</v>
      </c>
      <c r="M58" s="13">
        <v>3662.3167245404366</v>
      </c>
      <c r="N58" s="13">
        <v>3578.5875071491996</v>
      </c>
      <c r="O58" s="13">
        <v>3840.876832739501</v>
      </c>
      <c r="P58" s="13">
        <v>4125.2264575812342</v>
      </c>
      <c r="Q58" s="13"/>
      <c r="R58" s="13">
        <v>6853.4789566744857</v>
      </c>
      <c r="S58" s="13">
        <v>6742.311573819934</v>
      </c>
      <c r="T58" s="13">
        <v>7197.3025286500215</v>
      </c>
      <c r="U58" s="13">
        <v>7355.8440559064302</v>
      </c>
      <c r="V58" s="13">
        <v>6808.5402966413858</v>
      </c>
      <c r="W58" s="13">
        <v>7049.6466642122596</v>
      </c>
      <c r="X58" s="13">
        <v>7034.8998317037549</v>
      </c>
      <c r="Y58" s="13">
        <v>6929.321621371033</v>
      </c>
      <c r="Z58" s="13">
        <v>7104.6677100491052</v>
      </c>
      <c r="AA58" s="13">
        <v>7019.0172869191947</v>
      </c>
      <c r="AB58" s="13">
        <v>7430.4332811696831</v>
      </c>
      <c r="AC58" s="13"/>
      <c r="AD58" s="14">
        <f t="shared" si="62"/>
        <v>10270.544891278147</v>
      </c>
      <c r="AE58" s="14">
        <f t="shared" si="63"/>
        <v>10283.985402132088</v>
      </c>
      <c r="AF58" s="14">
        <f t="shared" si="64"/>
        <v>10797.871170167558</v>
      </c>
      <c r="AG58" s="14">
        <f t="shared" si="65"/>
        <v>10802.396455723723</v>
      </c>
      <c r="AH58" s="165">
        <v>10399.572856230399</v>
      </c>
      <c r="AI58" s="165">
        <v>10759.782659977636</v>
      </c>
      <c r="AJ58" s="165">
        <v>10795.285738633642</v>
      </c>
      <c r="AK58" s="165">
        <v>10591.63834591147</v>
      </c>
      <c r="AL58" s="14">
        <f t="shared" si="66"/>
        <v>10683.255217198304</v>
      </c>
      <c r="AM58" s="14">
        <f t="shared" si="67"/>
        <v>10859.894119658697</v>
      </c>
      <c r="AN58" s="14">
        <f t="shared" si="68"/>
        <v>11555.659738750917</v>
      </c>
      <c r="AO58" s="14">
        <f t="shared" si="69"/>
        <v>0</v>
      </c>
      <c r="AP58" s="13">
        <v>337986</v>
      </c>
      <c r="AQ58" s="13">
        <v>337914.04499999998</v>
      </c>
      <c r="AR58" s="13">
        <v>339067.02600000001</v>
      </c>
      <c r="AS58" s="14">
        <f t="shared" si="7"/>
        <v>1011.0081289176653</v>
      </c>
      <c r="AT58" s="14">
        <f t="shared" si="8"/>
        <v>1047.8758967271287</v>
      </c>
      <c r="AU58" s="14">
        <f t="shared" si="9"/>
        <v>1065.3011194302535</v>
      </c>
      <c r="AV58" s="14">
        <f t="shared" si="10"/>
        <v>1019.9494370875569</v>
      </c>
      <c r="AW58" s="14">
        <f t="shared" si="11"/>
        <v>1062.7059196633902</v>
      </c>
      <c r="AX58" s="14">
        <f t="shared" si="12"/>
        <v>1097.9525860682636</v>
      </c>
      <c r="AY58" s="14">
        <f t="shared" si="13"/>
        <v>1112.823205359779</v>
      </c>
      <c r="AZ58" s="14">
        <f t="shared" si="14"/>
        <v>1080.1158602017633</v>
      </c>
      <c r="BA58" s="14">
        <f t="shared" si="15"/>
        <v>1059.023014905817</v>
      </c>
      <c r="BB58" s="14">
        <f t="shared" si="16"/>
        <v>1136.6431462591327</v>
      </c>
      <c r="BC58" s="14">
        <f t="shared" si="17"/>
        <v>1220.7916535642175</v>
      </c>
      <c r="BD58" s="14">
        <f t="shared" si="18"/>
        <v>0</v>
      </c>
      <c r="BE58" s="14">
        <f t="shared" si="19"/>
        <v>2027.7404853084108</v>
      </c>
      <c r="BF58" s="14">
        <f t="shared" si="20"/>
        <v>1994.8493647133118</v>
      </c>
      <c r="BG58" s="14">
        <f t="shared" si="21"/>
        <v>2129.467649148196</v>
      </c>
      <c r="BH58" s="14">
        <f t="shared" si="22"/>
        <v>2176.8388040533887</v>
      </c>
      <c r="BI58" s="14">
        <f t="shared" si="23"/>
        <v>2014.8734263594713</v>
      </c>
      <c r="BJ58" s="14">
        <f t="shared" si="24"/>
        <v>2086.2248161991197</v>
      </c>
      <c r="BK58" s="14">
        <f t="shared" si="25"/>
        <v>2081.8607381956426</v>
      </c>
      <c r="BL58" s="14">
        <f t="shared" si="26"/>
        <v>2043.6436132161766</v>
      </c>
      <c r="BM58" s="14">
        <f t="shared" si="27"/>
        <v>2102.5073728584161</v>
      </c>
      <c r="BN58" s="14">
        <f t="shared" si="28"/>
        <v>2077.1605651724817</v>
      </c>
      <c r="BO58" s="14">
        <f t="shared" si="29"/>
        <v>2198.9122355567324</v>
      </c>
      <c r="BP58" s="14">
        <f t="shared" si="30"/>
        <v>0</v>
      </c>
      <c r="BQ58" s="14">
        <f t="shared" si="31"/>
        <v>3038.7486142260764</v>
      </c>
      <c r="BR58" s="14">
        <f t="shared" si="32"/>
        <v>3042.7252614404406</v>
      </c>
      <c r="BS58" s="14">
        <f t="shared" si="33"/>
        <v>3194.7687685784495</v>
      </c>
      <c r="BT58" s="14">
        <f t="shared" si="34"/>
        <v>3196.788241140946</v>
      </c>
      <c r="BU58" s="14">
        <f t="shared" si="35"/>
        <v>3077.579346022862</v>
      </c>
      <c r="BV58" s="14">
        <f t="shared" si="36"/>
        <v>3184.1774022673831</v>
      </c>
      <c r="BW58" s="14">
        <f t="shared" si="37"/>
        <v>3194.6839435554216</v>
      </c>
      <c r="BX58" s="14">
        <f t="shared" si="38"/>
        <v>3123.7594734179397</v>
      </c>
      <c r="BY58" s="14">
        <f t="shared" si="39"/>
        <v>3161.5303877642332</v>
      </c>
      <c r="BZ58" s="14">
        <f t="shared" si="40"/>
        <v>3213.8037114316148</v>
      </c>
      <c r="CA58" s="14">
        <f t="shared" si="41"/>
        <v>3419.70388912095</v>
      </c>
      <c r="CB58" s="14">
        <f t="shared" si="42"/>
        <v>0</v>
      </c>
    </row>
    <row r="59" spans="1:80" x14ac:dyDescent="0.3">
      <c r="A59" t="s">
        <v>163</v>
      </c>
      <c r="B59" t="s">
        <v>198</v>
      </c>
      <c r="C59" t="s">
        <v>239</v>
      </c>
      <c r="D59" t="s">
        <v>273</v>
      </c>
      <c r="E59" t="s">
        <v>274</v>
      </c>
      <c r="F59" s="13">
        <v>39.913338573420958</v>
      </c>
      <c r="G59" s="13">
        <v>38.888055771222014</v>
      </c>
      <c r="H59" s="13">
        <v>41.250570358867506</v>
      </c>
      <c r="I59" s="13">
        <v>39.14836908736573</v>
      </c>
      <c r="J59" s="13">
        <v>38.510697064766411</v>
      </c>
      <c r="K59" s="13">
        <v>37.943344030148623</v>
      </c>
      <c r="L59" s="13">
        <v>39.576309977994327</v>
      </c>
      <c r="M59" s="13">
        <v>38.408762875265701</v>
      </c>
      <c r="N59" s="13">
        <v>41.41352748895153</v>
      </c>
      <c r="O59" s="13">
        <v>44.116473280503314</v>
      </c>
      <c r="P59" s="13">
        <v>46.959127662896329</v>
      </c>
      <c r="Q59" s="13"/>
      <c r="R59" s="13">
        <v>103.00024342332406</v>
      </c>
      <c r="S59" s="13">
        <v>99.155806526990887</v>
      </c>
      <c r="T59" s="13">
        <v>106.72249488540099</v>
      </c>
      <c r="U59" s="13">
        <v>106.1286962896142</v>
      </c>
      <c r="V59" s="13">
        <v>105.23359574245541</v>
      </c>
      <c r="W59" s="13">
        <v>103.75882170199577</v>
      </c>
      <c r="X59" s="13">
        <v>108.6883947358523</v>
      </c>
      <c r="Y59" s="13">
        <v>105.70139162189082</v>
      </c>
      <c r="Z59" s="13">
        <v>105.05130376412902</v>
      </c>
      <c r="AA59" s="13">
        <v>101.09965173505211</v>
      </c>
      <c r="AB59" s="13">
        <v>109.0408306707492</v>
      </c>
      <c r="AC59" s="13"/>
      <c r="AD59" s="14">
        <f t="shared" si="62"/>
        <v>142.91358199674502</v>
      </c>
      <c r="AE59" s="14">
        <f t="shared" si="63"/>
        <v>138.0438622982129</v>
      </c>
      <c r="AF59" s="14">
        <f t="shared" si="64"/>
        <v>147.9730652442685</v>
      </c>
      <c r="AG59" s="14">
        <f t="shared" si="65"/>
        <v>145.27706537697992</v>
      </c>
      <c r="AH59" s="165">
        <v>143.7442928072218</v>
      </c>
      <c r="AI59" s="165">
        <v>141.70216573214438</v>
      </c>
      <c r="AJ59" s="165">
        <v>148.26470471384661</v>
      </c>
      <c r="AK59" s="165">
        <v>144.11015449715651</v>
      </c>
      <c r="AL59" s="14">
        <f t="shared" si="66"/>
        <v>146.46483125308055</v>
      </c>
      <c r="AM59" s="14">
        <f t="shared" si="67"/>
        <v>145.21612501555541</v>
      </c>
      <c r="AN59" s="14">
        <f t="shared" si="68"/>
        <v>155.99995833364554</v>
      </c>
      <c r="AO59" s="14">
        <f t="shared" si="69"/>
        <v>0</v>
      </c>
      <c r="AP59" s="13">
        <v>7654</v>
      </c>
      <c r="AQ59" s="13">
        <v>6650.9880000000003</v>
      </c>
      <c r="AR59" s="13">
        <v>6511.5360000000001</v>
      </c>
      <c r="AS59" s="14">
        <f t="shared" si="7"/>
        <v>521.47032366633084</v>
      </c>
      <c r="AT59" s="14">
        <f t="shared" si="8"/>
        <v>508.07493821821288</v>
      </c>
      <c r="AU59" s="14">
        <f t="shared" si="9"/>
        <v>538.9413425511824</v>
      </c>
      <c r="AV59" s="14">
        <f t="shared" si="10"/>
        <v>588.60982890610728</v>
      </c>
      <c r="AW59" s="14">
        <f t="shared" si="11"/>
        <v>579.02220038235532</v>
      </c>
      <c r="AX59" s="14">
        <f t="shared" si="12"/>
        <v>570.49184316899414</v>
      </c>
      <c r="AY59" s="14">
        <f t="shared" si="13"/>
        <v>595.04407432390985</v>
      </c>
      <c r="AZ59" s="14">
        <f t="shared" si="14"/>
        <v>589.85718385440396</v>
      </c>
      <c r="BA59" s="14">
        <f t="shared" si="15"/>
        <v>622.6673012934549</v>
      </c>
      <c r="BB59" s="14">
        <f t="shared" si="16"/>
        <v>663.30706476245803</v>
      </c>
      <c r="BC59" s="14">
        <f t="shared" si="17"/>
        <v>706.04739721220858</v>
      </c>
      <c r="BD59" s="14">
        <f t="shared" si="18"/>
        <v>0</v>
      </c>
      <c r="BE59" s="14">
        <f t="shared" si="19"/>
        <v>1345.7047742791228</v>
      </c>
      <c r="BF59" s="14">
        <f t="shared" si="20"/>
        <v>1295.4769601122405</v>
      </c>
      <c r="BG59" s="14">
        <f t="shared" si="21"/>
        <v>1394.3362279252808</v>
      </c>
      <c r="BH59" s="14">
        <f t="shared" si="22"/>
        <v>1595.6831720281887</v>
      </c>
      <c r="BI59" s="14">
        <f t="shared" si="23"/>
        <v>1582.2250129222216</v>
      </c>
      <c r="BJ59" s="14">
        <f t="shared" si="24"/>
        <v>1560.0512540692566</v>
      </c>
      <c r="BK59" s="14">
        <f t="shared" si="25"/>
        <v>1634.1691600684335</v>
      </c>
      <c r="BL59" s="14">
        <f t="shared" si="26"/>
        <v>1623.2942829754886</v>
      </c>
      <c r="BM59" s="14">
        <f t="shared" si="27"/>
        <v>1579.484187373801</v>
      </c>
      <c r="BN59" s="14">
        <f t="shared" si="28"/>
        <v>1520.0696758895385</v>
      </c>
      <c r="BO59" s="14">
        <f t="shared" si="29"/>
        <v>1639.4681612829431</v>
      </c>
      <c r="BP59" s="14">
        <f t="shared" si="30"/>
        <v>0</v>
      </c>
      <c r="BQ59" s="14">
        <f t="shared" si="31"/>
        <v>1867.1750979454537</v>
      </c>
      <c r="BR59" s="14">
        <f t="shared" si="32"/>
        <v>1803.5518983304532</v>
      </c>
      <c r="BS59" s="14">
        <f t="shared" si="33"/>
        <v>1933.2775704764631</v>
      </c>
      <c r="BT59" s="14">
        <f t="shared" si="34"/>
        <v>2184.2930009342958</v>
      </c>
      <c r="BU59" s="14">
        <f t="shared" si="35"/>
        <v>2161.2472133045767</v>
      </c>
      <c r="BV59" s="14">
        <f t="shared" si="36"/>
        <v>2130.5430972382505</v>
      </c>
      <c r="BW59" s="14">
        <f t="shared" si="37"/>
        <v>2229.2132343923431</v>
      </c>
      <c r="BX59" s="14">
        <f t="shared" si="38"/>
        <v>2213.1514668298923</v>
      </c>
      <c r="BY59" s="14">
        <f t="shared" si="39"/>
        <v>2202.1514886672558</v>
      </c>
      <c r="BZ59" s="14">
        <f t="shared" si="40"/>
        <v>2183.3767406519964</v>
      </c>
      <c r="CA59" s="14">
        <f t="shared" si="41"/>
        <v>2345.5155584951522</v>
      </c>
      <c r="CB59" s="14">
        <f t="shared" si="42"/>
        <v>0</v>
      </c>
    </row>
    <row r="60" spans="1:80" x14ac:dyDescent="0.3">
      <c r="A60" t="s">
        <v>172</v>
      </c>
      <c r="B60" t="s">
        <v>213</v>
      </c>
      <c r="C60" t="s">
        <v>218</v>
      </c>
      <c r="D60" t="s">
        <v>277</v>
      </c>
      <c r="E60" t="s">
        <v>278</v>
      </c>
      <c r="F60" s="13">
        <v>4004.3822985840729</v>
      </c>
      <c r="G60" s="13">
        <v>3981.2920392029928</v>
      </c>
      <c r="H60" s="13">
        <v>4174.9221989763982</v>
      </c>
      <c r="I60" s="13">
        <v>4134.1320562643459</v>
      </c>
      <c r="J60" s="13">
        <v>4141.9126558177777</v>
      </c>
      <c r="K60" s="13">
        <v>4099.3985628714936</v>
      </c>
      <c r="L60" s="13">
        <v>4257.9153841423258</v>
      </c>
      <c r="M60" s="13">
        <v>4353.4607326980667</v>
      </c>
      <c r="N60" s="13">
        <v>4491.9967250312502</v>
      </c>
      <c r="O60" s="13">
        <v>4172.0921580245431</v>
      </c>
      <c r="P60" s="13">
        <v>4723.2671137939415</v>
      </c>
      <c r="Q60" s="13"/>
      <c r="R60" s="13">
        <v>10885.778174356876</v>
      </c>
      <c r="S60" s="13">
        <v>10414.809151708972</v>
      </c>
      <c r="T60" s="13">
        <v>11294.078874754829</v>
      </c>
      <c r="U60" s="13">
        <v>11352.169966862508</v>
      </c>
      <c r="V60" s="13">
        <v>10680.064040871934</v>
      </c>
      <c r="W60" s="13">
        <v>10570.334151140025</v>
      </c>
      <c r="X60" s="13">
        <v>10977.377216033665</v>
      </c>
      <c r="Y60" s="13">
        <v>11224.213445605281</v>
      </c>
      <c r="Z60" s="13">
        <v>11163.451326679964</v>
      </c>
      <c r="AA60" s="13">
        <v>10935.504252006054</v>
      </c>
      <c r="AB60" s="13">
        <v>11481.810477092016</v>
      </c>
      <c r="AC60" s="13"/>
      <c r="AD60" s="14">
        <f t="shared" si="62"/>
        <v>14890.160472940948</v>
      </c>
      <c r="AE60" s="14">
        <f t="shared" si="63"/>
        <v>14396.101190911966</v>
      </c>
      <c r="AF60" s="14">
        <f t="shared" si="64"/>
        <v>15469.001073731226</v>
      </c>
      <c r="AG60" s="14">
        <f t="shared" si="65"/>
        <v>15486.302023126853</v>
      </c>
      <c r="AH60" s="165">
        <v>14821.976696689711</v>
      </c>
      <c r="AI60" s="165">
        <v>14669.732714011519</v>
      </c>
      <c r="AJ60" s="165">
        <v>15235.292600175992</v>
      </c>
      <c r="AK60" s="165">
        <v>15577.674178303347</v>
      </c>
      <c r="AL60" s="14">
        <f t="shared" si="66"/>
        <v>15655.448051711213</v>
      </c>
      <c r="AM60" s="14">
        <f t="shared" si="67"/>
        <v>15107.596410030597</v>
      </c>
      <c r="AN60" s="14">
        <f t="shared" si="68"/>
        <v>16205.077590885958</v>
      </c>
      <c r="AO60" s="14">
        <f t="shared" si="69"/>
        <v>0</v>
      </c>
      <c r="AP60" s="13">
        <v>563608</v>
      </c>
      <c r="AQ60" s="13">
        <v>565053.88199999998</v>
      </c>
      <c r="AR60" s="13">
        <v>568890.66700000002</v>
      </c>
      <c r="AS60" s="14">
        <f t="shared" si="7"/>
        <v>710.49067766676001</v>
      </c>
      <c r="AT60" s="14">
        <f t="shared" si="8"/>
        <v>706.39381257948651</v>
      </c>
      <c r="AU60" s="14">
        <f t="shared" si="9"/>
        <v>740.74927945955312</v>
      </c>
      <c r="AV60" s="14">
        <f t="shared" si="10"/>
        <v>731.63501534254499</v>
      </c>
      <c r="AW60" s="14">
        <f t="shared" si="11"/>
        <v>733.01198129239253</v>
      </c>
      <c r="AX60" s="14">
        <f t="shared" si="12"/>
        <v>725.48808059892133</v>
      </c>
      <c r="AY60" s="14">
        <f t="shared" si="13"/>
        <v>753.5414798092346</v>
      </c>
      <c r="AZ60" s="14">
        <f t="shared" si="14"/>
        <v>765.25437755126097</v>
      </c>
      <c r="BA60" s="14">
        <f t="shared" si="15"/>
        <v>794.96785494719438</v>
      </c>
      <c r="BB60" s="14">
        <f t="shared" si="16"/>
        <v>738.35297675639072</v>
      </c>
      <c r="BC60" s="14">
        <f t="shared" si="17"/>
        <v>835.89676387604072</v>
      </c>
      <c r="BD60" s="14">
        <f t="shared" si="18"/>
        <v>0</v>
      </c>
      <c r="BE60" s="14">
        <f t="shared" si="19"/>
        <v>1931.4449359052526</v>
      </c>
      <c r="BF60" s="14">
        <f t="shared" si="20"/>
        <v>1847.8817106409015</v>
      </c>
      <c r="BG60" s="14">
        <f t="shared" si="21"/>
        <v>2003.8890283237336</v>
      </c>
      <c r="BH60" s="14">
        <f t="shared" si="22"/>
        <v>2009.0420274048324</v>
      </c>
      <c r="BI60" s="14">
        <f t="shared" si="23"/>
        <v>1890.0965697412789</v>
      </c>
      <c r="BJ60" s="14">
        <f t="shared" si="24"/>
        <v>1870.6772022743178</v>
      </c>
      <c r="BK60" s="14">
        <f t="shared" si="25"/>
        <v>1942.7133527831716</v>
      </c>
      <c r="BL60" s="14">
        <f t="shared" si="26"/>
        <v>1973.0001029539267</v>
      </c>
      <c r="BM60" s="14">
        <f t="shared" si="27"/>
        <v>1975.6436832478862</v>
      </c>
      <c r="BN60" s="14">
        <f t="shared" si="28"/>
        <v>1935.3029154140124</v>
      </c>
      <c r="BO60" s="14">
        <f t="shared" si="29"/>
        <v>2031.9850624602943</v>
      </c>
      <c r="BP60" s="14">
        <f t="shared" si="30"/>
        <v>0</v>
      </c>
      <c r="BQ60" s="14">
        <f t="shared" si="31"/>
        <v>2641.9356135720122</v>
      </c>
      <c r="BR60" s="14">
        <f t="shared" si="32"/>
        <v>2554.2755232203881</v>
      </c>
      <c r="BS60" s="14">
        <f t="shared" si="33"/>
        <v>2744.6383077832866</v>
      </c>
      <c r="BT60" s="14">
        <f t="shared" si="34"/>
        <v>2740.6770427473771</v>
      </c>
      <c r="BU60" s="14">
        <f t="shared" si="35"/>
        <v>2623.1085510336716</v>
      </c>
      <c r="BV60" s="14">
        <f t="shared" si="36"/>
        <v>2596.1652828732394</v>
      </c>
      <c r="BW60" s="14">
        <f t="shared" si="37"/>
        <v>2696.2548325924063</v>
      </c>
      <c r="BX60" s="14">
        <f t="shared" si="38"/>
        <v>2738.2544805051875</v>
      </c>
      <c r="BY60" s="14">
        <f t="shared" si="39"/>
        <v>2770.6115381950804</v>
      </c>
      <c r="BZ60" s="14">
        <f t="shared" si="40"/>
        <v>2673.6558921704031</v>
      </c>
      <c r="CA60" s="14">
        <f t="shared" si="41"/>
        <v>2867.8818263363346</v>
      </c>
      <c r="CB60" s="14">
        <f t="shared" si="42"/>
        <v>0</v>
      </c>
    </row>
    <row r="61" spans="1:80" x14ac:dyDescent="0.3">
      <c r="A61" t="s">
        <v>148</v>
      </c>
      <c r="B61" t="s">
        <v>143</v>
      </c>
      <c r="C61" t="s">
        <v>156</v>
      </c>
      <c r="D61" t="s">
        <v>281</v>
      </c>
      <c r="E61" t="s">
        <v>282</v>
      </c>
      <c r="F61" s="13">
        <v>5361.5751014729813</v>
      </c>
      <c r="G61" s="13">
        <v>5343.2468914916935</v>
      </c>
      <c r="H61" s="13">
        <v>5803.4431043653221</v>
      </c>
      <c r="I61" s="13">
        <v>5394.3925246355684</v>
      </c>
      <c r="J61" s="13">
        <v>5685.9732096385842</v>
      </c>
      <c r="K61" s="13">
        <v>5582.7363033637084</v>
      </c>
      <c r="L61" s="13">
        <v>5830.2528934052798</v>
      </c>
      <c r="M61" s="13">
        <v>5673.0544519317691</v>
      </c>
      <c r="N61" s="13">
        <v>5741.7088538900434</v>
      </c>
      <c r="O61" s="13">
        <v>5644.188364408019</v>
      </c>
      <c r="P61" s="13">
        <v>5888.8679906336029</v>
      </c>
      <c r="Q61" s="13"/>
      <c r="R61" s="13">
        <v>10248.704842883768</v>
      </c>
      <c r="S61" s="13">
        <v>10401.706511776641</v>
      </c>
      <c r="T61" s="13">
        <v>10723.805649621387</v>
      </c>
      <c r="U61" s="13">
        <v>10661.906790534282</v>
      </c>
      <c r="V61" s="13">
        <v>11022.196693778809</v>
      </c>
      <c r="W61" s="13">
        <v>10840.856597804537</v>
      </c>
      <c r="X61" s="13">
        <v>11010.804317237566</v>
      </c>
      <c r="Y61" s="13">
        <v>11080.039039649642</v>
      </c>
      <c r="Z61" s="13">
        <v>10460.138136290017</v>
      </c>
      <c r="AA61" s="13">
        <v>10201.877401922506</v>
      </c>
      <c r="AB61" s="13">
        <v>10979.30754063148</v>
      </c>
      <c r="AC61" s="13"/>
      <c r="AD61" s="14">
        <f t="shared" si="62"/>
        <v>15610.279944356749</v>
      </c>
      <c r="AE61" s="14">
        <f t="shared" si="63"/>
        <v>15744.953403268335</v>
      </c>
      <c r="AF61" s="14">
        <f t="shared" si="64"/>
        <v>16527.248753986707</v>
      </c>
      <c r="AG61" s="14">
        <f t="shared" si="65"/>
        <v>16056.29931516985</v>
      </c>
      <c r="AH61" s="165">
        <v>16708.169903417394</v>
      </c>
      <c r="AI61" s="165">
        <v>16423.592901168246</v>
      </c>
      <c r="AJ61" s="165">
        <v>16841.057210642844</v>
      </c>
      <c r="AK61" s="165">
        <v>16753.09349158141</v>
      </c>
      <c r="AL61" s="14">
        <f t="shared" si="66"/>
        <v>16201.84699018006</v>
      </c>
      <c r="AM61" s="14">
        <f t="shared" si="67"/>
        <v>15846.065766330525</v>
      </c>
      <c r="AN61" s="14">
        <f t="shared" si="68"/>
        <v>16868.175531265082</v>
      </c>
      <c r="AO61" s="14">
        <f t="shared" si="69"/>
        <v>0</v>
      </c>
      <c r="AP61" s="13">
        <v>523662</v>
      </c>
      <c r="AQ61" s="13">
        <v>525213.41599999997</v>
      </c>
      <c r="AR61" s="13">
        <v>526901.13500000001</v>
      </c>
      <c r="AS61" s="14">
        <f t="shared" si="7"/>
        <v>1023.861785173066</v>
      </c>
      <c r="AT61" s="14">
        <f t="shared" si="8"/>
        <v>1020.3617775381246</v>
      </c>
      <c r="AU61" s="14">
        <f t="shared" si="9"/>
        <v>1108.2421684913784</v>
      </c>
      <c r="AV61" s="14">
        <f t="shared" si="10"/>
        <v>1027.0858207924318</v>
      </c>
      <c r="AW61" s="14">
        <f t="shared" si="11"/>
        <v>1082.6024310160776</v>
      </c>
      <c r="AX61" s="14">
        <f t="shared" si="12"/>
        <v>1062.9462487614194</v>
      </c>
      <c r="AY61" s="14">
        <f t="shared" si="13"/>
        <v>1110.0731085295201</v>
      </c>
      <c r="AZ61" s="14">
        <f t="shared" si="14"/>
        <v>1076.6829059747174</v>
      </c>
      <c r="BA61" s="14">
        <f t="shared" si="15"/>
        <v>1093.2144303583525</v>
      </c>
      <c r="BB61" s="14">
        <f t="shared" si="16"/>
        <v>1074.6466469561813</v>
      </c>
      <c r="BC61" s="14">
        <f t="shared" si="17"/>
        <v>1121.2333522404924</v>
      </c>
      <c r="BD61" s="14">
        <f t="shared" si="18"/>
        <v>0</v>
      </c>
      <c r="BE61" s="14">
        <f t="shared" si="19"/>
        <v>1957.1221213079748</v>
      </c>
      <c r="BF61" s="14">
        <f t="shared" si="20"/>
        <v>1986.3397595732822</v>
      </c>
      <c r="BG61" s="14">
        <f t="shared" si="21"/>
        <v>2047.8487363263682</v>
      </c>
      <c r="BH61" s="14">
        <f t="shared" si="22"/>
        <v>2030.014174377884</v>
      </c>
      <c r="BI61" s="14">
        <f t="shared" si="23"/>
        <v>2098.6129367607036</v>
      </c>
      <c r="BJ61" s="14">
        <f t="shared" si="24"/>
        <v>2064.0860015282888</v>
      </c>
      <c r="BK61" s="14">
        <f t="shared" si="25"/>
        <v>2096.4438420281263</v>
      </c>
      <c r="BL61" s="14">
        <f t="shared" si="26"/>
        <v>2102.8686984418136</v>
      </c>
      <c r="BM61" s="14">
        <f t="shared" si="27"/>
        <v>1991.5976663265621</v>
      </c>
      <c r="BN61" s="14">
        <f t="shared" si="28"/>
        <v>1942.4251344566771</v>
      </c>
      <c r="BO61" s="14">
        <f t="shared" si="29"/>
        <v>2090.446893807351</v>
      </c>
      <c r="BP61" s="14">
        <f t="shared" si="30"/>
        <v>0</v>
      </c>
      <c r="BQ61" s="14">
        <f t="shared" si="31"/>
        <v>2980.9839064810412</v>
      </c>
      <c r="BR61" s="14">
        <f t="shared" si="32"/>
        <v>3006.7015371114071</v>
      </c>
      <c r="BS61" s="14">
        <f t="shared" si="33"/>
        <v>3156.0909048177468</v>
      </c>
      <c r="BT61" s="14">
        <f t="shared" si="34"/>
        <v>3057.0999951703157</v>
      </c>
      <c r="BU61" s="14">
        <f t="shared" si="35"/>
        <v>3181.215367776781</v>
      </c>
      <c r="BV61" s="14">
        <f t="shared" si="36"/>
        <v>3127.0322502897079</v>
      </c>
      <c r="BW61" s="14">
        <f t="shared" si="37"/>
        <v>3206.5169505576459</v>
      </c>
      <c r="BX61" s="14">
        <f t="shared" si="38"/>
        <v>3179.5516044165306</v>
      </c>
      <c r="BY61" s="14">
        <f t="shared" si="39"/>
        <v>3084.8120966849142</v>
      </c>
      <c r="BZ61" s="14">
        <f t="shared" si="40"/>
        <v>3017.0717814128584</v>
      </c>
      <c r="CA61" s="14">
        <f t="shared" si="41"/>
        <v>3211.6802460478434</v>
      </c>
      <c r="CB61" s="14">
        <f t="shared" si="42"/>
        <v>0</v>
      </c>
    </row>
    <row r="62" spans="1:80" x14ac:dyDescent="0.3">
      <c r="A62" t="s">
        <v>154</v>
      </c>
      <c r="B62" t="s">
        <v>185</v>
      </c>
      <c r="C62" t="s">
        <v>196</v>
      </c>
      <c r="D62" t="s">
        <v>285</v>
      </c>
      <c r="E62" t="s">
        <v>286</v>
      </c>
      <c r="F62" s="13">
        <v>3480.4684220055724</v>
      </c>
      <c r="G62" s="13">
        <v>3447.9961417511486</v>
      </c>
      <c r="H62" s="13">
        <v>3266.890272762088</v>
      </c>
      <c r="I62" s="13">
        <v>3065.6844613370176</v>
      </c>
      <c r="J62" s="13">
        <v>3800.0935425108946</v>
      </c>
      <c r="K62" s="13">
        <v>3841.8792563986185</v>
      </c>
      <c r="L62" s="13">
        <v>3843.3771690983795</v>
      </c>
      <c r="M62" s="13">
        <v>3770.9807183023449</v>
      </c>
      <c r="N62" s="13">
        <v>3268.7592371418013</v>
      </c>
      <c r="O62" s="13">
        <v>3192.8851618059307</v>
      </c>
      <c r="P62" s="13">
        <v>3391.8695097553327</v>
      </c>
      <c r="Q62" s="13"/>
      <c r="R62" s="13">
        <v>6387.0256143773449</v>
      </c>
      <c r="S62" s="13">
        <v>6376.2068470106851</v>
      </c>
      <c r="T62" s="13">
        <v>6246.6490980753906</v>
      </c>
      <c r="U62" s="13">
        <v>6326.9575432417523</v>
      </c>
      <c r="V62" s="13">
        <v>6209.1790174805719</v>
      </c>
      <c r="W62" s="13">
        <v>6280.12579229524</v>
      </c>
      <c r="X62" s="13">
        <v>6278.6353006290774</v>
      </c>
      <c r="Y62" s="13">
        <v>6141.2391996158258</v>
      </c>
      <c r="Z62" s="13">
        <v>6312.1162734093505</v>
      </c>
      <c r="AA62" s="13">
        <v>6462.7746682292782</v>
      </c>
      <c r="AB62" s="13">
        <v>6704.0827550023359</v>
      </c>
      <c r="AC62" s="13"/>
      <c r="AD62" s="14">
        <f t="shared" si="62"/>
        <v>9867.4940363829173</v>
      </c>
      <c r="AE62" s="14">
        <f t="shared" si="63"/>
        <v>9824.2029887618337</v>
      </c>
      <c r="AF62" s="14">
        <f t="shared" si="64"/>
        <v>9513.5393708374795</v>
      </c>
      <c r="AG62" s="14">
        <f t="shared" si="65"/>
        <v>9392.6420045787709</v>
      </c>
      <c r="AH62" s="165">
        <v>10009.272559991467</v>
      </c>
      <c r="AI62" s="165">
        <v>10122.00504869386</v>
      </c>
      <c r="AJ62" s="165">
        <v>10122.012469727459</v>
      </c>
      <c r="AK62" s="165">
        <v>9912.2199179181698</v>
      </c>
      <c r="AL62" s="14">
        <f t="shared" si="66"/>
        <v>9580.8755105511518</v>
      </c>
      <c r="AM62" s="14">
        <f t="shared" si="67"/>
        <v>9655.6598300352089</v>
      </c>
      <c r="AN62" s="14">
        <f t="shared" si="68"/>
        <v>10095.952264757669</v>
      </c>
      <c r="AO62" s="14">
        <f t="shared" si="69"/>
        <v>0</v>
      </c>
      <c r="AP62" s="13">
        <v>360149</v>
      </c>
      <c r="AQ62" s="13">
        <v>366218.88199999998</v>
      </c>
      <c r="AR62" s="13">
        <v>372024.891</v>
      </c>
      <c r="AS62" s="14">
        <f t="shared" si="7"/>
        <v>966.39680299142083</v>
      </c>
      <c r="AT62" s="14">
        <f t="shared" si="8"/>
        <v>957.38045690843194</v>
      </c>
      <c r="AU62" s="14">
        <f t="shared" si="9"/>
        <v>907.09408404912631</v>
      </c>
      <c r="AV62" s="14">
        <f t="shared" si="10"/>
        <v>837.11807665258993</v>
      </c>
      <c r="AW62" s="14">
        <f t="shared" si="11"/>
        <v>1037.6563659846722</v>
      </c>
      <c r="AX62" s="14">
        <f t="shared" si="12"/>
        <v>1049.0664040634088</v>
      </c>
      <c r="AY62" s="14">
        <f t="shared" si="13"/>
        <v>1049.4754252180749</v>
      </c>
      <c r="AZ62" s="14">
        <f t="shared" si="14"/>
        <v>1013.6366704297602</v>
      </c>
      <c r="BA62" s="14">
        <f t="shared" si="15"/>
        <v>892.5698258075621</v>
      </c>
      <c r="BB62" s="14">
        <f t="shared" si="16"/>
        <v>871.85159442596159</v>
      </c>
      <c r="BC62" s="14">
        <f t="shared" si="17"/>
        <v>926.18640831177379</v>
      </c>
      <c r="BD62" s="14">
        <f t="shared" si="18"/>
        <v>0</v>
      </c>
      <c r="BE62" s="14">
        <f t="shared" si="19"/>
        <v>1773.4397747536004</v>
      </c>
      <c r="BF62" s="14">
        <f t="shared" si="20"/>
        <v>1770.4358049059374</v>
      </c>
      <c r="BG62" s="14">
        <f t="shared" si="21"/>
        <v>1734.4624302928485</v>
      </c>
      <c r="BH62" s="14">
        <f t="shared" si="22"/>
        <v>1727.643727349305</v>
      </c>
      <c r="BI62" s="14">
        <f t="shared" si="23"/>
        <v>1695.4830356017997</v>
      </c>
      <c r="BJ62" s="14">
        <f t="shared" si="24"/>
        <v>1714.8558146423593</v>
      </c>
      <c r="BK62" s="14">
        <f t="shared" si="25"/>
        <v>1714.4488198806412</v>
      </c>
      <c r="BL62" s="14">
        <f t="shared" si="26"/>
        <v>1650.7602980833415</v>
      </c>
      <c r="BM62" s="14">
        <f t="shared" si="27"/>
        <v>1723.5911591825979</v>
      </c>
      <c r="BN62" s="14">
        <f t="shared" si="28"/>
        <v>1764.7300524032726</v>
      </c>
      <c r="BO62" s="14">
        <f t="shared" si="29"/>
        <v>1830.6218178565505</v>
      </c>
      <c r="BP62" s="14">
        <f t="shared" si="30"/>
        <v>0</v>
      </c>
      <c r="BQ62" s="14">
        <f t="shared" si="31"/>
        <v>2739.8365777450217</v>
      </c>
      <c r="BR62" s="14">
        <f t="shared" si="32"/>
        <v>2727.8162618143692</v>
      </c>
      <c r="BS62" s="14">
        <f t="shared" si="33"/>
        <v>2641.5565143419749</v>
      </c>
      <c r="BT62" s="14">
        <f t="shared" si="34"/>
        <v>2564.7618040018951</v>
      </c>
      <c r="BU62" s="14">
        <f t="shared" si="35"/>
        <v>2733.1394015864716</v>
      </c>
      <c r="BV62" s="14">
        <f t="shared" si="36"/>
        <v>2763.9222187057685</v>
      </c>
      <c r="BW62" s="14">
        <f t="shared" si="37"/>
        <v>2763.9242450987167</v>
      </c>
      <c r="BX62" s="14">
        <f t="shared" si="38"/>
        <v>2664.3969685131015</v>
      </c>
      <c r="BY62" s="14">
        <f t="shared" si="39"/>
        <v>2616.1609849901602</v>
      </c>
      <c r="BZ62" s="14">
        <f t="shared" si="40"/>
        <v>2636.5816468292337</v>
      </c>
      <c r="CA62" s="14">
        <f t="shared" si="41"/>
        <v>2756.8082261683244</v>
      </c>
      <c r="CB62" s="14">
        <f t="shared" si="42"/>
        <v>0</v>
      </c>
    </row>
    <row r="63" spans="1:80" x14ac:dyDescent="0.3">
      <c r="A63" t="s">
        <v>163</v>
      </c>
      <c r="B63" t="s">
        <v>198</v>
      </c>
      <c r="C63" t="s">
        <v>239</v>
      </c>
      <c r="D63" t="s">
        <v>289</v>
      </c>
      <c r="E63" t="s">
        <v>290</v>
      </c>
      <c r="F63" s="13">
        <v>2703.0410136160535</v>
      </c>
      <c r="G63" s="13">
        <v>2690.1993936325953</v>
      </c>
      <c r="H63" s="13">
        <v>2778.8436032371192</v>
      </c>
      <c r="I63" s="13">
        <v>2115.7385463995283</v>
      </c>
      <c r="J63" s="13">
        <v>2729.6064774211218</v>
      </c>
      <c r="K63" s="13">
        <v>2759.7239879838744</v>
      </c>
      <c r="L63" s="13">
        <v>2760.020248303892</v>
      </c>
      <c r="M63" s="13">
        <v>2697.8626320877192</v>
      </c>
      <c r="N63" s="13">
        <v>1910.4788141969759</v>
      </c>
      <c r="O63" s="13">
        <v>2240.9473973638724</v>
      </c>
      <c r="P63" s="13">
        <v>2304.6482084013378</v>
      </c>
      <c r="Q63" s="13"/>
      <c r="R63" s="13">
        <v>7030.0698049013135</v>
      </c>
      <c r="S63" s="13">
        <v>7054.7784846185732</v>
      </c>
      <c r="T63" s="13">
        <v>7265.6821040517689</v>
      </c>
      <c r="U63" s="13">
        <v>6993.3357041100517</v>
      </c>
      <c r="V63" s="13">
        <v>7264.9813517375087</v>
      </c>
      <c r="W63" s="13">
        <v>7343.9389137601993</v>
      </c>
      <c r="X63" s="13">
        <v>7344.715317436543</v>
      </c>
      <c r="Y63" s="13">
        <v>7184.7119792331096</v>
      </c>
      <c r="Z63" s="13">
        <v>6574.1604139677547</v>
      </c>
      <c r="AA63" s="13">
        <v>6544.0933901622702</v>
      </c>
      <c r="AB63" s="13">
        <v>7061.1719549710915</v>
      </c>
      <c r="AC63" s="13"/>
      <c r="AD63" s="14">
        <f t="shared" si="62"/>
        <v>9733.1108185173671</v>
      </c>
      <c r="AE63" s="14">
        <f t="shared" si="63"/>
        <v>9744.9778782511676</v>
      </c>
      <c r="AF63" s="14">
        <f t="shared" si="64"/>
        <v>10044.525707288889</v>
      </c>
      <c r="AG63" s="14">
        <f t="shared" si="65"/>
        <v>9109.0742505095805</v>
      </c>
      <c r="AH63" s="165">
        <v>9994.5878291586287</v>
      </c>
      <c r="AI63" s="165">
        <v>10103.662901744074</v>
      </c>
      <c r="AJ63" s="165">
        <v>10104.735565740433</v>
      </c>
      <c r="AK63" s="165">
        <v>9882.5746113208279</v>
      </c>
      <c r="AL63" s="14">
        <f t="shared" si="66"/>
        <v>8484.6392281647313</v>
      </c>
      <c r="AM63" s="14">
        <f t="shared" si="67"/>
        <v>8785.0407875261426</v>
      </c>
      <c r="AN63" s="14">
        <f t="shared" si="68"/>
        <v>9365.8201633724293</v>
      </c>
      <c r="AO63" s="14">
        <f t="shared" si="69"/>
        <v>0</v>
      </c>
      <c r="AP63" s="13">
        <v>384837</v>
      </c>
      <c r="AQ63" s="13">
        <v>390131.75</v>
      </c>
      <c r="AR63" s="13">
        <v>393587.397</v>
      </c>
      <c r="AS63" s="14">
        <f t="shared" si="7"/>
        <v>702.3859487565004</v>
      </c>
      <c r="AT63" s="14">
        <f t="shared" si="8"/>
        <v>699.04905028170242</v>
      </c>
      <c r="AU63" s="14">
        <f t="shared" si="9"/>
        <v>722.08327246005945</v>
      </c>
      <c r="AV63" s="14">
        <f t="shared" si="10"/>
        <v>542.31385843360056</v>
      </c>
      <c r="AW63" s="14">
        <f t="shared" si="11"/>
        <v>699.66273635025141</v>
      </c>
      <c r="AX63" s="14">
        <f t="shared" si="12"/>
        <v>707.3825670389233</v>
      </c>
      <c r="AY63" s="14">
        <f t="shared" si="13"/>
        <v>707.45850556994969</v>
      </c>
      <c r="AZ63" s="14">
        <f t="shared" si="14"/>
        <v>685.45452741915904</v>
      </c>
      <c r="BA63" s="14">
        <f t="shared" si="15"/>
        <v>489.70093159476914</v>
      </c>
      <c r="BB63" s="14">
        <f t="shared" si="16"/>
        <v>574.40785000551034</v>
      </c>
      <c r="BC63" s="14">
        <f t="shared" si="17"/>
        <v>590.73587535527111</v>
      </c>
      <c r="BD63" s="14">
        <f t="shared" si="18"/>
        <v>0</v>
      </c>
      <c r="BE63" s="14">
        <f t="shared" si="19"/>
        <v>1826.7655669546623</v>
      </c>
      <c r="BF63" s="14">
        <f t="shared" si="20"/>
        <v>1833.1861241560905</v>
      </c>
      <c r="BG63" s="14">
        <f t="shared" si="21"/>
        <v>1887.9894875107561</v>
      </c>
      <c r="BH63" s="14">
        <f t="shared" si="22"/>
        <v>1792.5574383807655</v>
      </c>
      <c r="BI63" s="14">
        <f t="shared" si="23"/>
        <v>1862.1866463669028</v>
      </c>
      <c r="BJ63" s="14">
        <f t="shared" si="24"/>
        <v>1882.4253380454677</v>
      </c>
      <c r="BK63" s="14">
        <f t="shared" si="25"/>
        <v>1882.6243486813219</v>
      </c>
      <c r="BL63" s="14">
        <f t="shared" si="26"/>
        <v>1825.4425914031767</v>
      </c>
      <c r="BM63" s="14">
        <f t="shared" si="27"/>
        <v>1685.1128917263859</v>
      </c>
      <c r="BN63" s="14">
        <f t="shared" si="28"/>
        <v>1677.4060019883721</v>
      </c>
      <c r="BO63" s="14">
        <f t="shared" si="29"/>
        <v>1809.9454748225673</v>
      </c>
      <c r="BP63" s="14">
        <f t="shared" si="30"/>
        <v>0</v>
      </c>
      <c r="BQ63" s="14">
        <f t="shared" si="31"/>
        <v>2529.1515157111626</v>
      </c>
      <c r="BR63" s="14">
        <f t="shared" si="32"/>
        <v>2532.2351744377925</v>
      </c>
      <c r="BS63" s="14">
        <f t="shared" si="33"/>
        <v>2610.0727599708157</v>
      </c>
      <c r="BT63" s="14">
        <f t="shared" si="34"/>
        <v>2334.8712968143659</v>
      </c>
      <c r="BU63" s="14">
        <f t="shared" si="35"/>
        <v>2561.8493827171537</v>
      </c>
      <c r="BV63" s="14">
        <f t="shared" si="36"/>
        <v>2589.8079050843908</v>
      </c>
      <c r="BW63" s="14">
        <f t="shared" si="37"/>
        <v>2590.0828542512709</v>
      </c>
      <c r="BX63" s="14">
        <f t="shared" si="38"/>
        <v>2510.8971188223359</v>
      </c>
      <c r="BY63" s="14">
        <f t="shared" si="39"/>
        <v>2174.8138233211553</v>
      </c>
      <c r="BZ63" s="14">
        <f t="shared" si="40"/>
        <v>2251.8138519938821</v>
      </c>
      <c r="CA63" s="14">
        <f t="shared" si="41"/>
        <v>2400.6813501778383</v>
      </c>
      <c r="CB63" s="14">
        <f t="shared" si="42"/>
        <v>0</v>
      </c>
    </row>
    <row r="64" spans="1:80" x14ac:dyDescent="0.3">
      <c r="A64" t="s">
        <v>148</v>
      </c>
      <c r="B64" t="s">
        <v>158</v>
      </c>
      <c r="C64" t="s">
        <v>156</v>
      </c>
      <c r="D64" t="s">
        <v>293</v>
      </c>
      <c r="E64" t="s">
        <v>294</v>
      </c>
      <c r="F64" s="13">
        <v>3758.5230163311735</v>
      </c>
      <c r="G64" s="13">
        <v>3913.4778252387687</v>
      </c>
      <c r="H64" s="13">
        <v>4306.5720911282642</v>
      </c>
      <c r="I64" s="13">
        <v>4113.0384075159182</v>
      </c>
      <c r="J64" s="13">
        <v>3766.3186620799816</v>
      </c>
      <c r="K64" s="13">
        <v>3910.1387312393763</v>
      </c>
      <c r="L64" s="13">
        <v>4253.0121691196036</v>
      </c>
      <c r="M64" s="13">
        <v>3810.3017012700284</v>
      </c>
      <c r="N64" s="13">
        <v>4360.2008704753207</v>
      </c>
      <c r="O64" s="13">
        <v>4148.1777112859409</v>
      </c>
      <c r="P64" s="13">
        <v>4805.1707230561324</v>
      </c>
      <c r="Q64" s="13"/>
      <c r="R64" s="13">
        <v>10158.950526635394</v>
      </c>
      <c r="S64" s="13">
        <v>9864.5307019016618</v>
      </c>
      <c r="T64" s="13">
        <v>10500.909503597912</v>
      </c>
      <c r="U64" s="13">
        <v>10383.074657179583</v>
      </c>
      <c r="V64" s="13">
        <v>9998.6639857637711</v>
      </c>
      <c r="W64" s="13">
        <v>9559.5718486659935</v>
      </c>
      <c r="X64" s="13">
        <v>10410.083500360677</v>
      </c>
      <c r="Y64" s="13">
        <v>10190.6775609284</v>
      </c>
      <c r="Z64" s="13">
        <v>10215.493555230543</v>
      </c>
      <c r="AA64" s="13">
        <v>9875.7317452862044</v>
      </c>
      <c r="AB64" s="13">
        <v>10621.067484681766</v>
      </c>
      <c r="AC64" s="13"/>
      <c r="AD64" s="14">
        <f t="shared" si="62"/>
        <v>13917.473542966567</v>
      </c>
      <c r="AE64" s="14">
        <f t="shared" si="63"/>
        <v>13778.008527140431</v>
      </c>
      <c r="AF64" s="14">
        <f t="shared" si="64"/>
        <v>14807.481594726176</v>
      </c>
      <c r="AG64" s="14">
        <f t="shared" si="65"/>
        <v>14496.113064695501</v>
      </c>
      <c r="AH64" s="165">
        <v>13764.982647843754</v>
      </c>
      <c r="AI64" s="165">
        <v>13469.71057990537</v>
      </c>
      <c r="AJ64" s="165">
        <v>14663.095669480281</v>
      </c>
      <c r="AK64" s="165">
        <v>14000.979262198427</v>
      </c>
      <c r="AL64" s="14">
        <f t="shared" si="66"/>
        <v>14575.694425705864</v>
      </c>
      <c r="AM64" s="14">
        <f t="shared" si="67"/>
        <v>14023.909456572146</v>
      </c>
      <c r="AN64" s="14">
        <f t="shared" si="68"/>
        <v>15426.238207737897</v>
      </c>
      <c r="AO64" s="14">
        <f t="shared" si="69"/>
        <v>0</v>
      </c>
      <c r="AP64" s="13">
        <v>498375</v>
      </c>
      <c r="AQ64" s="13">
        <v>497467.7429999999</v>
      </c>
      <c r="AR64" s="13">
        <v>497050.70699999994</v>
      </c>
      <c r="AS64" s="14">
        <f t="shared" si="7"/>
        <v>754.15560899546995</v>
      </c>
      <c r="AT64" s="14">
        <f t="shared" si="8"/>
        <v>785.24761981214317</v>
      </c>
      <c r="AU64" s="14">
        <f t="shared" si="9"/>
        <v>864.12281738214472</v>
      </c>
      <c r="AV64" s="14">
        <f t="shared" si="10"/>
        <v>826.79499633726391</v>
      </c>
      <c r="AW64" s="14">
        <f t="shared" si="11"/>
        <v>757.09806617149491</v>
      </c>
      <c r="AX64" s="14">
        <f t="shared" si="12"/>
        <v>786.00849728650189</v>
      </c>
      <c r="AY64" s="14">
        <f t="shared" si="13"/>
        <v>854.93225017397845</v>
      </c>
      <c r="AZ64" s="14">
        <f t="shared" si="14"/>
        <v>766.58209064171569</v>
      </c>
      <c r="BA64" s="14">
        <f t="shared" si="15"/>
        <v>876.47911484289364</v>
      </c>
      <c r="BB64" s="14">
        <f t="shared" si="16"/>
        <v>833.85863096774528</v>
      </c>
      <c r="BC64" s="14">
        <f t="shared" si="17"/>
        <v>965.92609082115575</v>
      </c>
      <c r="BD64" s="14">
        <f t="shared" si="18"/>
        <v>0</v>
      </c>
      <c r="BE64" s="14">
        <f t="shared" si="19"/>
        <v>2038.4149539273426</v>
      </c>
      <c r="BF64" s="14">
        <f t="shared" si="20"/>
        <v>1979.3389921046726</v>
      </c>
      <c r="BG64" s="14">
        <f t="shared" si="21"/>
        <v>2107.0297473986279</v>
      </c>
      <c r="BH64" s="14">
        <f t="shared" si="22"/>
        <v>2087.1855116804195</v>
      </c>
      <c r="BI64" s="14">
        <f t="shared" si="23"/>
        <v>2009.9120247408227</v>
      </c>
      <c r="BJ64" s="14">
        <f t="shared" si="24"/>
        <v>1921.6465757189799</v>
      </c>
      <c r="BK64" s="14">
        <f t="shared" si="25"/>
        <v>2092.614776906385</v>
      </c>
      <c r="BL64" s="14">
        <f t="shared" si="26"/>
        <v>2050.2289640498188</v>
      </c>
      <c r="BM64" s="14">
        <f t="shared" si="27"/>
        <v>2053.498683879599</v>
      </c>
      <c r="BN64" s="14">
        <f t="shared" si="28"/>
        <v>1985.2004243994181</v>
      </c>
      <c r="BO64" s="14">
        <f t="shared" si="29"/>
        <v>2135.0263678667839</v>
      </c>
      <c r="BP64" s="14">
        <f t="shared" si="30"/>
        <v>0</v>
      </c>
      <c r="BQ64" s="14">
        <f t="shared" si="31"/>
        <v>2792.5705629228128</v>
      </c>
      <c r="BR64" s="14">
        <f t="shared" si="32"/>
        <v>2764.5866119168159</v>
      </c>
      <c r="BS64" s="14">
        <f t="shared" si="33"/>
        <v>2971.1525647807725</v>
      </c>
      <c r="BT64" s="14">
        <f t="shared" si="34"/>
        <v>2913.9805080176834</v>
      </c>
      <c r="BU64" s="14">
        <f t="shared" si="35"/>
        <v>2767.010090912318</v>
      </c>
      <c r="BV64" s="14">
        <f t="shared" si="36"/>
        <v>2707.6550730054814</v>
      </c>
      <c r="BW64" s="14">
        <f t="shared" si="37"/>
        <v>2947.5470270803635</v>
      </c>
      <c r="BX64" s="14">
        <f t="shared" si="38"/>
        <v>2816.8110546915345</v>
      </c>
      <c r="BY64" s="14">
        <f t="shared" si="39"/>
        <v>2929.9777987224925</v>
      </c>
      <c r="BZ64" s="14">
        <f t="shared" si="40"/>
        <v>2819.0590553671636</v>
      </c>
      <c r="CA64" s="14">
        <f t="shared" si="41"/>
        <v>3100.9524586879397</v>
      </c>
      <c r="CB64" s="14">
        <f t="shared" si="42"/>
        <v>0</v>
      </c>
    </row>
    <row r="65" spans="1:80" x14ac:dyDescent="0.3">
      <c r="A65" t="s">
        <v>148</v>
      </c>
      <c r="B65" t="s">
        <v>143</v>
      </c>
      <c r="C65" t="s">
        <v>156</v>
      </c>
      <c r="D65" t="s">
        <v>297</v>
      </c>
      <c r="E65" t="s">
        <v>298</v>
      </c>
      <c r="F65" s="13">
        <v>1052.818398604813</v>
      </c>
      <c r="G65" s="13">
        <v>965.62532891887759</v>
      </c>
      <c r="H65" s="13">
        <v>1103.6786189232143</v>
      </c>
      <c r="I65" s="13">
        <v>1182.3047594871255</v>
      </c>
      <c r="J65" s="13">
        <v>1083.3452132475595</v>
      </c>
      <c r="K65" s="13">
        <v>1064.0984987811316</v>
      </c>
      <c r="L65" s="13">
        <v>1192.2080165278871</v>
      </c>
      <c r="M65" s="13">
        <v>1095.7706633479861</v>
      </c>
      <c r="N65" s="13">
        <v>1085.2129995706421</v>
      </c>
      <c r="O65" s="13">
        <v>992.99051149445108</v>
      </c>
      <c r="P65" s="13">
        <v>1188.5645450317377</v>
      </c>
      <c r="Q65" s="13"/>
      <c r="R65" s="13">
        <v>2205.9092832671531</v>
      </c>
      <c r="S65" s="13">
        <v>2134.4715950109166</v>
      </c>
      <c r="T65" s="13">
        <v>2322.0906580902292</v>
      </c>
      <c r="U65" s="13">
        <v>2270.1574221269207</v>
      </c>
      <c r="V65" s="13">
        <v>2225.5886469664251</v>
      </c>
      <c r="W65" s="13">
        <v>2215.1847124839051</v>
      </c>
      <c r="X65" s="13">
        <v>2325.0058945169881</v>
      </c>
      <c r="Y65" s="13">
        <v>2241.2638674429245</v>
      </c>
      <c r="Z65" s="13">
        <v>2183.1368242996314</v>
      </c>
      <c r="AA65" s="13">
        <v>2248.6473786551837</v>
      </c>
      <c r="AB65" s="13">
        <v>2424.5152428860429</v>
      </c>
      <c r="AC65" s="13"/>
      <c r="AD65" s="14">
        <f t="shared" si="62"/>
        <v>3258.7276818719661</v>
      </c>
      <c r="AE65" s="14">
        <f t="shared" si="63"/>
        <v>3100.0969239297942</v>
      </c>
      <c r="AF65" s="14">
        <f t="shared" si="64"/>
        <v>3425.7692770134436</v>
      </c>
      <c r="AG65" s="14">
        <f t="shared" si="65"/>
        <v>3452.4621816140461</v>
      </c>
      <c r="AH65" s="165">
        <v>3308.9338602139842</v>
      </c>
      <c r="AI65" s="165">
        <v>3279.2832112650367</v>
      </c>
      <c r="AJ65" s="165">
        <v>3517.2139110448752</v>
      </c>
      <c r="AK65" s="165">
        <v>3337.0345307909101</v>
      </c>
      <c r="AL65" s="14">
        <f t="shared" si="66"/>
        <v>3268.3498238702732</v>
      </c>
      <c r="AM65" s="14">
        <f t="shared" si="67"/>
        <v>3241.6378901496346</v>
      </c>
      <c r="AN65" s="14">
        <f t="shared" si="68"/>
        <v>3613.0797879177808</v>
      </c>
      <c r="AO65" s="14">
        <f t="shared" si="69"/>
        <v>0</v>
      </c>
      <c r="AP65" s="13">
        <v>106347</v>
      </c>
      <c r="AQ65" s="13">
        <v>106378.573</v>
      </c>
      <c r="AR65" s="13">
        <v>106444.939</v>
      </c>
      <c r="AS65" s="14">
        <f t="shared" si="7"/>
        <v>989.98410731361776</v>
      </c>
      <c r="AT65" s="14">
        <f t="shared" si="8"/>
        <v>907.99489305657664</v>
      </c>
      <c r="AU65" s="14">
        <f t="shared" si="9"/>
        <v>1037.8088887539982</v>
      </c>
      <c r="AV65" s="14">
        <f t="shared" si="10"/>
        <v>1111.412501732962</v>
      </c>
      <c r="AW65" s="14">
        <f t="shared" si="11"/>
        <v>1018.3866757148166</v>
      </c>
      <c r="AX65" s="14">
        <f t="shared" si="12"/>
        <v>1000.294014830535</v>
      </c>
      <c r="AY65" s="14">
        <f t="shared" si="13"/>
        <v>1120.7219488908609</v>
      </c>
      <c r="AZ65" s="14">
        <f t="shared" si="14"/>
        <v>1029.4248591264504</v>
      </c>
      <c r="BA65" s="14">
        <f t="shared" si="15"/>
        <v>1020.1424675725272</v>
      </c>
      <c r="BB65" s="14">
        <f t="shared" si="16"/>
        <v>933.44973850556437</v>
      </c>
      <c r="BC65" s="14">
        <f t="shared" si="17"/>
        <v>1117.2969438420062</v>
      </c>
      <c r="BD65" s="14">
        <f t="shared" si="18"/>
        <v>0</v>
      </c>
      <c r="BE65" s="14">
        <f t="shared" si="19"/>
        <v>2074.2562397314009</v>
      </c>
      <c r="BF65" s="14">
        <f t="shared" si="20"/>
        <v>2007.0820944746129</v>
      </c>
      <c r="BG65" s="14">
        <f t="shared" si="21"/>
        <v>2183.5036795492388</v>
      </c>
      <c r="BH65" s="14">
        <f t="shared" si="22"/>
        <v>2134.0363553541188</v>
      </c>
      <c r="BI65" s="14">
        <f t="shared" si="23"/>
        <v>2092.1399716147962</v>
      </c>
      <c r="BJ65" s="14">
        <f t="shared" si="24"/>
        <v>2082.3598681699791</v>
      </c>
      <c r="BK65" s="14">
        <f t="shared" si="25"/>
        <v>2185.5960546838583</v>
      </c>
      <c r="BL65" s="14">
        <f t="shared" si="26"/>
        <v>2105.5617002541799</v>
      </c>
      <c r="BM65" s="14">
        <f t="shared" si="27"/>
        <v>2052.2336056337504</v>
      </c>
      <c r="BN65" s="14">
        <f t="shared" si="28"/>
        <v>2113.8160770921259</v>
      </c>
      <c r="BO65" s="14">
        <f t="shared" si="29"/>
        <v>2279.1387161078414</v>
      </c>
      <c r="BP65" s="14">
        <f t="shared" si="30"/>
        <v>0</v>
      </c>
      <c r="BQ65" s="14">
        <f t="shared" si="31"/>
        <v>3064.240347045019</v>
      </c>
      <c r="BR65" s="14">
        <f t="shared" si="32"/>
        <v>2915.0769875311894</v>
      </c>
      <c r="BS65" s="14">
        <f t="shared" si="33"/>
        <v>3221.3125683032367</v>
      </c>
      <c r="BT65" s="14">
        <f t="shared" si="34"/>
        <v>3245.4488570870803</v>
      </c>
      <c r="BU65" s="14">
        <f t="shared" si="35"/>
        <v>3110.5266473296119</v>
      </c>
      <c r="BV65" s="14">
        <f t="shared" si="36"/>
        <v>3082.6538830005143</v>
      </c>
      <c r="BW65" s="14">
        <f t="shared" si="37"/>
        <v>3306.3180035747187</v>
      </c>
      <c r="BX65" s="14">
        <f t="shared" si="38"/>
        <v>3134.9865593806298</v>
      </c>
      <c r="BY65" s="14">
        <f t="shared" si="39"/>
        <v>3072.3760732062774</v>
      </c>
      <c r="BZ65" s="14">
        <f t="shared" si="40"/>
        <v>3047.2658155976906</v>
      </c>
      <c r="CA65" s="14">
        <f t="shared" si="41"/>
        <v>3396.4356599498478</v>
      </c>
      <c r="CB65" s="14">
        <f t="shared" si="42"/>
        <v>0</v>
      </c>
    </row>
    <row r="66" spans="1:80" x14ac:dyDescent="0.3">
      <c r="A66" t="s">
        <v>154</v>
      </c>
      <c r="B66" t="s">
        <v>176</v>
      </c>
      <c r="C66" t="s">
        <v>190</v>
      </c>
      <c r="D66" t="s">
        <v>301</v>
      </c>
      <c r="E66" t="s">
        <v>302</v>
      </c>
      <c r="F66" s="13">
        <v>1196.1861320455068</v>
      </c>
      <c r="G66" s="13">
        <v>1193.6836505977128</v>
      </c>
      <c r="H66" s="13">
        <v>1252.2417164760911</v>
      </c>
      <c r="I66" s="13">
        <v>1179.169258200508</v>
      </c>
      <c r="J66" s="13">
        <v>1250.7402276074147</v>
      </c>
      <c r="K66" s="13">
        <v>1286.7759604556477</v>
      </c>
      <c r="L66" s="13">
        <v>1296.2853899572647</v>
      </c>
      <c r="M66" s="13">
        <v>1264.2536274255021</v>
      </c>
      <c r="N66" s="13">
        <v>1191.6816654394777</v>
      </c>
      <c r="O66" s="13">
        <v>1234.2238500519748</v>
      </c>
      <c r="P66" s="13">
        <v>1291.7809233512355</v>
      </c>
      <c r="Q66" s="13"/>
      <c r="R66" s="13">
        <v>5711.1631601553463</v>
      </c>
      <c r="S66" s="13">
        <v>5399.3539717602207</v>
      </c>
      <c r="T66" s="13">
        <v>5665.1175015159379</v>
      </c>
      <c r="U66" s="13">
        <v>5703.1552195224058</v>
      </c>
      <c r="V66" s="13">
        <v>5469.4234522984507</v>
      </c>
      <c r="W66" s="13">
        <v>5380.835609046545</v>
      </c>
      <c r="X66" s="13">
        <v>5601.554472741971</v>
      </c>
      <c r="Y66" s="13">
        <v>5634.5872278528514</v>
      </c>
      <c r="Z66" s="13">
        <v>5438.8931786353651</v>
      </c>
      <c r="AA66" s="13">
        <v>5422.3768010799249</v>
      </c>
      <c r="AB66" s="13">
        <v>5801.7529885654876</v>
      </c>
      <c r="AC66" s="13"/>
      <c r="AD66" s="14">
        <f t="shared" si="62"/>
        <v>6907.3492922008536</v>
      </c>
      <c r="AE66" s="14">
        <f t="shared" si="63"/>
        <v>6593.0376223579333</v>
      </c>
      <c r="AF66" s="14">
        <f t="shared" si="64"/>
        <v>6917.3592179920288</v>
      </c>
      <c r="AG66" s="14">
        <f t="shared" si="65"/>
        <v>6882.3244777229138</v>
      </c>
      <c r="AH66" s="165">
        <v>6720.163679905866</v>
      </c>
      <c r="AI66" s="165">
        <v>6667.6115695021927</v>
      </c>
      <c r="AJ66" s="165">
        <v>6897.8398626992357</v>
      </c>
      <c r="AK66" s="165">
        <v>6898.840855278354</v>
      </c>
      <c r="AL66" s="14">
        <f t="shared" si="66"/>
        <v>6630.574844074843</v>
      </c>
      <c r="AM66" s="14">
        <f t="shared" si="67"/>
        <v>6656.6006511318992</v>
      </c>
      <c r="AN66" s="14">
        <f t="shared" si="68"/>
        <v>7093.5339119167229</v>
      </c>
      <c r="AO66" s="14">
        <f t="shared" si="69"/>
        <v>0</v>
      </c>
      <c r="AP66" s="13">
        <v>257034</v>
      </c>
      <c r="AQ66" s="13">
        <v>259020.95499999999</v>
      </c>
      <c r="AR66" s="13">
        <v>260300.285</v>
      </c>
      <c r="AS66" s="14">
        <f t="shared" si="7"/>
        <v>465.38050687671938</v>
      </c>
      <c r="AT66" s="14">
        <f t="shared" si="8"/>
        <v>464.40690748994797</v>
      </c>
      <c r="AU66" s="14">
        <f t="shared" si="9"/>
        <v>487.18913314039821</v>
      </c>
      <c r="AV66" s="14">
        <f t="shared" si="10"/>
        <v>455.24087354264759</v>
      </c>
      <c r="AW66" s="14">
        <f t="shared" si="11"/>
        <v>482.87221688585572</v>
      </c>
      <c r="AX66" s="14">
        <f t="shared" si="12"/>
        <v>496.78450164607256</v>
      </c>
      <c r="AY66" s="14">
        <f t="shared" si="13"/>
        <v>500.45579901335191</v>
      </c>
      <c r="AZ66" s="14">
        <f t="shared" si="14"/>
        <v>485.69045071368328</v>
      </c>
      <c r="BA66" s="14">
        <f t="shared" si="15"/>
        <v>460.07152797327836</v>
      </c>
      <c r="BB66" s="14">
        <f t="shared" si="16"/>
        <v>476.49575303742307</v>
      </c>
      <c r="BC66" s="14">
        <f t="shared" si="17"/>
        <v>498.71676341832483</v>
      </c>
      <c r="BD66" s="14">
        <f t="shared" si="18"/>
        <v>0</v>
      </c>
      <c r="BE66" s="14">
        <f t="shared" si="19"/>
        <v>2221.9485204896419</v>
      </c>
      <c r="BF66" s="14">
        <f t="shared" si="20"/>
        <v>2100.6380368979285</v>
      </c>
      <c r="BG66" s="14">
        <f t="shared" si="21"/>
        <v>2204.0342917730486</v>
      </c>
      <c r="BH66" s="14">
        <f t="shared" si="22"/>
        <v>2201.8122894815233</v>
      </c>
      <c r="BI66" s="14">
        <f t="shared" si="23"/>
        <v>2111.5756647173394</v>
      </c>
      <c r="BJ66" s="14">
        <f t="shared" si="24"/>
        <v>2077.3746313484735</v>
      </c>
      <c r="BK66" s="14">
        <f t="shared" si="25"/>
        <v>2162.587375504801</v>
      </c>
      <c r="BL66" s="14">
        <f t="shared" si="26"/>
        <v>2164.6488892061147</v>
      </c>
      <c r="BM66" s="14">
        <f t="shared" si="27"/>
        <v>2099.7888679066009</v>
      </c>
      <c r="BN66" s="14">
        <f t="shared" si="28"/>
        <v>2093.4124040581678</v>
      </c>
      <c r="BO66" s="14">
        <f t="shared" si="29"/>
        <v>2239.8778463948943</v>
      </c>
      <c r="BP66" s="14">
        <f t="shared" si="30"/>
        <v>0</v>
      </c>
      <c r="BQ66" s="14">
        <f t="shared" si="31"/>
        <v>2687.3290273663615</v>
      </c>
      <c r="BR66" s="14">
        <f t="shared" si="32"/>
        <v>2565.0449443878761</v>
      </c>
      <c r="BS66" s="14">
        <f t="shared" si="33"/>
        <v>2691.2234249134467</v>
      </c>
      <c r="BT66" s="14">
        <f t="shared" si="34"/>
        <v>2657.0531630241708</v>
      </c>
      <c r="BU66" s="14">
        <f t="shared" si="35"/>
        <v>2594.4478816031956</v>
      </c>
      <c r="BV66" s="14">
        <f t="shared" si="36"/>
        <v>2574.1591329945463</v>
      </c>
      <c r="BW66" s="14">
        <f t="shared" si="37"/>
        <v>2663.0431745181527</v>
      </c>
      <c r="BX66" s="14">
        <f t="shared" si="38"/>
        <v>2650.3393399197985</v>
      </c>
      <c r="BY66" s="14">
        <f t="shared" si="39"/>
        <v>2559.860395879879</v>
      </c>
      <c r="BZ66" s="14">
        <f t="shared" si="40"/>
        <v>2569.9081570955909</v>
      </c>
      <c r="CA66" s="14">
        <f t="shared" si="41"/>
        <v>2738.594609813219</v>
      </c>
      <c r="CB66" s="14">
        <f t="shared" si="42"/>
        <v>0</v>
      </c>
    </row>
    <row r="67" spans="1:80" x14ac:dyDescent="0.3">
      <c r="A67" t="s">
        <v>154</v>
      </c>
      <c r="B67" t="s">
        <v>176</v>
      </c>
      <c r="C67" t="s">
        <v>190</v>
      </c>
      <c r="D67" t="s">
        <v>305</v>
      </c>
      <c r="E67" t="s">
        <v>306</v>
      </c>
      <c r="F67" s="13">
        <v>5557.003802301987</v>
      </c>
      <c r="G67" s="13">
        <v>5733.4785671071331</v>
      </c>
      <c r="H67" s="13">
        <v>6300.0733195179691</v>
      </c>
      <c r="I67" s="13">
        <v>5879.7051949664647</v>
      </c>
      <c r="J67" s="13">
        <v>6052.9318384265007</v>
      </c>
      <c r="K67" s="13">
        <v>5970.9544612383488</v>
      </c>
      <c r="L67" s="13">
        <v>6257.6185867445602</v>
      </c>
      <c r="M67" s="13">
        <v>6219.4672787621166</v>
      </c>
      <c r="N67" s="13">
        <v>6018.3170501316581</v>
      </c>
      <c r="O67" s="13">
        <v>6262.8982507338978</v>
      </c>
      <c r="P67" s="13">
        <v>6444.3707269924671</v>
      </c>
      <c r="Q67" s="13"/>
      <c r="R67" s="13">
        <v>16819.195141714983</v>
      </c>
      <c r="S67" s="13">
        <v>16344.537250528207</v>
      </c>
      <c r="T67" s="13">
        <v>17034.16781188592</v>
      </c>
      <c r="U67" s="13">
        <v>17307.091572826997</v>
      </c>
      <c r="V67" s="13">
        <v>16574.142655990108</v>
      </c>
      <c r="W67" s="13">
        <v>16299.265256715091</v>
      </c>
      <c r="X67" s="13">
        <v>16871.315201227477</v>
      </c>
      <c r="Y67" s="13">
        <v>16950.711391292836</v>
      </c>
      <c r="Z67" s="13">
        <v>16415.472179909761</v>
      </c>
      <c r="AA67" s="13">
        <v>16604.626171408847</v>
      </c>
      <c r="AB67" s="13">
        <v>17685.455002813895</v>
      </c>
      <c r="AC67" s="13"/>
      <c r="AD67" s="14">
        <f t="shared" si="62"/>
        <v>22376.198944016971</v>
      </c>
      <c r="AE67" s="14">
        <f t="shared" si="63"/>
        <v>22078.01581763534</v>
      </c>
      <c r="AF67" s="14">
        <f t="shared" si="64"/>
        <v>23334.241131403891</v>
      </c>
      <c r="AG67" s="14">
        <f t="shared" si="65"/>
        <v>23186.796767793461</v>
      </c>
      <c r="AH67" s="165">
        <v>22627.074494416614</v>
      </c>
      <c r="AI67" s="165">
        <v>22270.219717953438</v>
      </c>
      <c r="AJ67" s="165">
        <v>23128.933787972037</v>
      </c>
      <c r="AK67" s="165">
        <v>23170.178670054956</v>
      </c>
      <c r="AL67" s="14">
        <f t="shared" si="66"/>
        <v>22433.789230041417</v>
      </c>
      <c r="AM67" s="14">
        <f t="shared" si="67"/>
        <v>22867.524422142746</v>
      </c>
      <c r="AN67" s="14">
        <f t="shared" si="68"/>
        <v>24129.825729806362</v>
      </c>
      <c r="AO67" s="14">
        <f t="shared" si="69"/>
        <v>0</v>
      </c>
      <c r="AP67" s="13">
        <v>791966</v>
      </c>
      <c r="AQ67" s="13">
        <v>792040.31400000001</v>
      </c>
      <c r="AR67" s="13">
        <v>794973.87199999997</v>
      </c>
      <c r="AS67" s="14">
        <f t="shared" si="7"/>
        <v>701.67201651358607</v>
      </c>
      <c r="AT67" s="14">
        <f t="shared" si="8"/>
        <v>723.95514038571525</v>
      </c>
      <c r="AU67" s="14">
        <f t="shared" si="9"/>
        <v>795.49795313409527</v>
      </c>
      <c r="AV67" s="14">
        <f t="shared" si="10"/>
        <v>742.34923286574838</v>
      </c>
      <c r="AW67" s="14">
        <f t="shared" si="11"/>
        <v>764.22017054380649</v>
      </c>
      <c r="AX67" s="14">
        <f t="shared" si="12"/>
        <v>753.87001844433246</v>
      </c>
      <c r="AY67" s="14">
        <f t="shared" si="13"/>
        <v>790.06314150122421</v>
      </c>
      <c r="AZ67" s="14">
        <f t="shared" si="14"/>
        <v>782.34864035407156</v>
      </c>
      <c r="BA67" s="14">
        <f t="shared" si="15"/>
        <v>759.8498389226761</v>
      </c>
      <c r="BB67" s="14">
        <f t="shared" si="16"/>
        <v>790.72973181184545</v>
      </c>
      <c r="BC67" s="14">
        <f t="shared" si="17"/>
        <v>813.64175700183705</v>
      </c>
      <c r="BD67" s="14">
        <f t="shared" si="18"/>
        <v>0</v>
      </c>
      <c r="BE67" s="14">
        <f t="shared" si="19"/>
        <v>2123.726920311602</v>
      </c>
      <c r="BF67" s="14">
        <f t="shared" si="20"/>
        <v>2063.7927954644779</v>
      </c>
      <c r="BG67" s="14">
        <f t="shared" si="21"/>
        <v>2150.871099502494</v>
      </c>
      <c r="BH67" s="14">
        <f t="shared" si="22"/>
        <v>2185.1276086468242</v>
      </c>
      <c r="BI67" s="14">
        <f t="shared" si="23"/>
        <v>2092.588263883511</v>
      </c>
      <c r="BJ67" s="14">
        <f t="shared" si="24"/>
        <v>2057.883288086658</v>
      </c>
      <c r="BK67" s="14">
        <f t="shared" si="25"/>
        <v>2130.1081400797834</v>
      </c>
      <c r="BL67" s="14">
        <f t="shared" si="26"/>
        <v>2132.2350316555858</v>
      </c>
      <c r="BM67" s="14">
        <f t="shared" si="27"/>
        <v>2072.5551325800016</v>
      </c>
      <c r="BN67" s="14">
        <f t="shared" si="28"/>
        <v>2096.436996691667</v>
      </c>
      <c r="BO67" s="14">
        <f t="shared" si="29"/>
        <v>2232.8983373962319</v>
      </c>
      <c r="BP67" s="14">
        <f t="shared" si="30"/>
        <v>0</v>
      </c>
      <c r="BQ67" s="14">
        <f t="shared" si="31"/>
        <v>2825.3989368251882</v>
      </c>
      <c r="BR67" s="14">
        <f t="shared" si="32"/>
        <v>2787.7479358501928</v>
      </c>
      <c r="BS67" s="14">
        <f t="shared" si="33"/>
        <v>2946.3690526365895</v>
      </c>
      <c r="BT67" s="14">
        <f t="shared" si="34"/>
        <v>2927.4768415125727</v>
      </c>
      <c r="BU67" s="14">
        <f t="shared" si="35"/>
        <v>2856.8084344273179</v>
      </c>
      <c r="BV67" s="14">
        <f t="shared" si="36"/>
        <v>2811.7533065309904</v>
      </c>
      <c r="BW67" s="14">
        <f t="shared" si="37"/>
        <v>2920.1712815810079</v>
      </c>
      <c r="BX67" s="14">
        <f t="shared" si="38"/>
        <v>2914.5836720096577</v>
      </c>
      <c r="BY67" s="14">
        <f t="shared" si="39"/>
        <v>2832.4049715026777</v>
      </c>
      <c r="BZ67" s="14">
        <f t="shared" si="40"/>
        <v>2887.1667285035119</v>
      </c>
      <c r="CA67" s="14">
        <f t="shared" si="41"/>
        <v>3046.540094398069</v>
      </c>
      <c r="CB67" s="14">
        <f t="shared" si="42"/>
        <v>0</v>
      </c>
    </row>
    <row r="68" spans="1:80" x14ac:dyDescent="0.3">
      <c r="A68" t="s">
        <v>172</v>
      </c>
      <c r="B68" t="s">
        <v>213</v>
      </c>
      <c r="C68" t="s">
        <v>218</v>
      </c>
      <c r="D68" t="s">
        <v>307</v>
      </c>
      <c r="E68" t="s">
        <v>308</v>
      </c>
      <c r="F68" s="13">
        <v>6217.7729701465323</v>
      </c>
      <c r="G68" s="13">
        <v>6400.9354492312741</v>
      </c>
      <c r="H68" s="13">
        <v>6984.1900560717349</v>
      </c>
      <c r="I68" s="13">
        <v>6379.9569725747715</v>
      </c>
      <c r="J68" s="13">
        <v>6635.4996419329091</v>
      </c>
      <c r="K68" s="13">
        <v>6508.3744908927965</v>
      </c>
      <c r="L68" s="13">
        <v>7091.1153968731924</v>
      </c>
      <c r="M68" s="13">
        <v>6767.2221247679745</v>
      </c>
      <c r="N68" s="13">
        <v>6606.0589883633565</v>
      </c>
      <c r="O68" s="13">
        <v>6239.6496190350081</v>
      </c>
      <c r="P68" s="13">
        <v>6701.3857859429172</v>
      </c>
      <c r="Q68" s="13"/>
      <c r="R68" s="13">
        <v>15065.986348750659</v>
      </c>
      <c r="S68" s="13">
        <v>14574.115996657201</v>
      </c>
      <c r="T68" s="13">
        <v>15616.709704953299</v>
      </c>
      <c r="U68" s="13">
        <v>15608.044988878597</v>
      </c>
      <c r="V68" s="13">
        <v>15233.130177944087</v>
      </c>
      <c r="W68" s="13">
        <v>15238.630849983158</v>
      </c>
      <c r="X68" s="13">
        <v>15756.893954394478</v>
      </c>
      <c r="Y68" s="13">
        <v>15888.443108636407</v>
      </c>
      <c r="Z68" s="13">
        <v>15354.642650109297</v>
      </c>
      <c r="AA68" s="13">
        <v>14992.156291850708</v>
      </c>
      <c r="AB68" s="13">
        <v>16187.894768677679</v>
      </c>
      <c r="AC68" s="13"/>
      <c r="AD68" s="14">
        <f t="shared" si="62"/>
        <v>21283.759318897191</v>
      </c>
      <c r="AE68" s="14">
        <f t="shared" si="63"/>
        <v>20975.051445888475</v>
      </c>
      <c r="AF68" s="14">
        <f t="shared" si="64"/>
        <v>22600.899761025034</v>
      </c>
      <c r="AG68" s="14">
        <f t="shared" si="65"/>
        <v>21988.001961453367</v>
      </c>
      <c r="AH68" s="165">
        <v>21868.629819877002</v>
      </c>
      <c r="AI68" s="165">
        <v>21747.005340875956</v>
      </c>
      <c r="AJ68" s="165">
        <v>22848.009351267669</v>
      </c>
      <c r="AK68" s="165">
        <v>22655.665233404383</v>
      </c>
      <c r="AL68" s="14">
        <f t="shared" si="66"/>
        <v>21960.701638472652</v>
      </c>
      <c r="AM68" s="14">
        <f t="shared" si="67"/>
        <v>21231.805910885716</v>
      </c>
      <c r="AN68" s="14">
        <f t="shared" si="68"/>
        <v>22889.280554620596</v>
      </c>
      <c r="AO68" s="14">
        <f t="shared" si="69"/>
        <v>0</v>
      </c>
      <c r="AP68" s="13">
        <v>787171</v>
      </c>
      <c r="AQ68" s="13">
        <v>789216.09200000018</v>
      </c>
      <c r="AR68" s="13">
        <v>794503.62000000011</v>
      </c>
      <c r="AS68" s="14">
        <f t="shared" si="7"/>
        <v>789.88847024935274</v>
      </c>
      <c r="AT68" s="14">
        <f t="shared" si="8"/>
        <v>813.15691879290193</v>
      </c>
      <c r="AU68" s="14">
        <f t="shared" si="9"/>
        <v>887.25195110995378</v>
      </c>
      <c r="AV68" s="14">
        <f t="shared" si="10"/>
        <v>808.39164802214532</v>
      </c>
      <c r="AW68" s="14">
        <f t="shared" si="11"/>
        <v>840.77095097205745</v>
      </c>
      <c r="AX68" s="14">
        <f t="shared" si="12"/>
        <v>824.66317613969727</v>
      </c>
      <c r="AY68" s="14">
        <f t="shared" si="13"/>
        <v>898.50111632964399</v>
      </c>
      <c r="AZ68" s="14">
        <f t="shared" si="14"/>
        <v>851.75472514121122</v>
      </c>
      <c r="BA68" s="14">
        <f t="shared" si="15"/>
        <v>837.04058436296498</v>
      </c>
      <c r="BB68" s="14">
        <f t="shared" si="16"/>
        <v>790.61358255160951</v>
      </c>
      <c r="BC68" s="14">
        <f t="shared" si="17"/>
        <v>849.11925312629273</v>
      </c>
      <c r="BD68" s="14">
        <f t="shared" si="18"/>
        <v>0</v>
      </c>
      <c r="BE68" s="14">
        <f t="shared" si="19"/>
        <v>1913.9407255539975</v>
      </c>
      <c r="BF68" s="14">
        <f t="shared" si="20"/>
        <v>1851.4548931118147</v>
      </c>
      <c r="BG68" s="14">
        <f t="shared" si="21"/>
        <v>1983.9030788676537</v>
      </c>
      <c r="BH68" s="14">
        <f t="shared" si="22"/>
        <v>1977.6643110919479</v>
      </c>
      <c r="BI68" s="14">
        <f t="shared" si="23"/>
        <v>1930.1596017056486</v>
      </c>
      <c r="BJ68" s="14">
        <f t="shared" si="24"/>
        <v>1930.8565809100551</v>
      </c>
      <c r="BK68" s="14">
        <f t="shared" si="25"/>
        <v>1996.5246672130038</v>
      </c>
      <c r="BL68" s="14">
        <f t="shared" si="26"/>
        <v>1999.7949296488296</v>
      </c>
      <c r="BM68" s="14">
        <f t="shared" si="27"/>
        <v>1945.5562051703948</v>
      </c>
      <c r="BN68" s="14">
        <f t="shared" si="28"/>
        <v>1899.6262802825245</v>
      </c>
      <c r="BO68" s="14">
        <f t="shared" si="29"/>
        <v>2051.1359224385501</v>
      </c>
      <c r="BP68" s="14">
        <f t="shared" si="30"/>
        <v>0</v>
      </c>
      <c r="BQ68" s="14">
        <f t="shared" si="31"/>
        <v>2703.8291958033506</v>
      </c>
      <c r="BR68" s="14">
        <f t="shared" si="32"/>
        <v>2664.6118119047164</v>
      </c>
      <c r="BS68" s="14">
        <f t="shared" si="33"/>
        <v>2871.1550299776072</v>
      </c>
      <c r="BT68" s="14">
        <f t="shared" si="34"/>
        <v>2786.0559591140927</v>
      </c>
      <c r="BU68" s="14">
        <f t="shared" si="35"/>
        <v>2770.9305526777066</v>
      </c>
      <c r="BV68" s="14">
        <f t="shared" si="36"/>
        <v>2755.5197570497526</v>
      </c>
      <c r="BW68" s="14">
        <f t="shared" si="37"/>
        <v>2895.0257835426478</v>
      </c>
      <c r="BX68" s="14">
        <f t="shared" si="38"/>
        <v>2851.5496547900411</v>
      </c>
      <c r="BY68" s="14">
        <f t="shared" si="39"/>
        <v>2782.5967895333597</v>
      </c>
      <c r="BZ68" s="14">
        <f t="shared" si="40"/>
        <v>2690.2398628341339</v>
      </c>
      <c r="CA68" s="14">
        <f t="shared" si="41"/>
        <v>2900.2551755648428</v>
      </c>
      <c r="CB68" s="14">
        <f t="shared" si="42"/>
        <v>0</v>
      </c>
    </row>
    <row r="69" spans="1:80" x14ac:dyDescent="0.3">
      <c r="A69" t="s">
        <v>148</v>
      </c>
      <c r="B69" t="s">
        <v>167</v>
      </c>
      <c r="C69" t="s">
        <v>142</v>
      </c>
      <c r="D69" t="s">
        <v>309</v>
      </c>
      <c r="E69" t="s">
        <v>310</v>
      </c>
      <c r="F69" s="13">
        <v>3022.5157832206787</v>
      </c>
      <c r="G69" s="13">
        <v>3231.6658570475365</v>
      </c>
      <c r="H69" s="13">
        <v>3154.9711224020866</v>
      </c>
      <c r="I69" s="13">
        <v>3185.7434886822193</v>
      </c>
      <c r="J69" s="13">
        <v>3215.9133164264767</v>
      </c>
      <c r="K69" s="13">
        <v>3258.3655676088065</v>
      </c>
      <c r="L69" s="13">
        <v>3304.9124966300224</v>
      </c>
      <c r="M69" s="13">
        <v>3629.8355810112607</v>
      </c>
      <c r="N69" s="13">
        <v>3180.2399482785777</v>
      </c>
      <c r="O69" s="13">
        <v>3330.1594745586062</v>
      </c>
      <c r="P69" s="13">
        <v>3189.8499123080437</v>
      </c>
      <c r="Q69" s="13"/>
      <c r="R69" s="13">
        <v>6395.1105591743744</v>
      </c>
      <c r="S69" s="13">
        <v>6221.3571073364164</v>
      </c>
      <c r="T69" s="13">
        <v>6223.8415565506602</v>
      </c>
      <c r="U69" s="13">
        <v>6576.8747383607115</v>
      </c>
      <c r="V69" s="13">
        <v>5962.6984843208775</v>
      </c>
      <c r="W69" s="13">
        <v>6038.8986956619665</v>
      </c>
      <c r="X69" s="13">
        <v>6131.0021884945436</v>
      </c>
      <c r="Y69" s="13">
        <v>6732.3485766111207</v>
      </c>
      <c r="Z69" s="13">
        <v>6098.8851243286426</v>
      </c>
      <c r="AA69" s="13">
        <v>6007.6575586568943</v>
      </c>
      <c r="AB69" s="13">
        <v>6448.1687591251393</v>
      </c>
      <c r="AC69" s="13"/>
      <c r="AD69" s="14">
        <f t="shared" si="62"/>
        <v>9417.6263423950531</v>
      </c>
      <c r="AE69" s="14">
        <f t="shared" si="63"/>
        <v>9453.0229643839521</v>
      </c>
      <c r="AF69" s="14">
        <f t="shared" si="64"/>
        <v>9378.8126789527469</v>
      </c>
      <c r="AG69" s="14">
        <f t="shared" si="65"/>
        <v>9762.6182270429308</v>
      </c>
      <c r="AH69" s="165">
        <v>9178.6118007473542</v>
      </c>
      <c r="AI69" s="165">
        <v>9297.2642632707721</v>
      </c>
      <c r="AJ69" s="165">
        <v>9435.9146851245641</v>
      </c>
      <c r="AK69" s="165">
        <v>10362.184157622381</v>
      </c>
      <c r="AL69" s="14">
        <f t="shared" si="66"/>
        <v>9279.1250726072212</v>
      </c>
      <c r="AM69" s="14">
        <f t="shared" si="67"/>
        <v>9337.8170332155005</v>
      </c>
      <c r="AN69" s="14">
        <f t="shared" si="68"/>
        <v>9638.018671433183</v>
      </c>
      <c r="AO69" s="14">
        <f t="shared" si="69"/>
        <v>0</v>
      </c>
      <c r="AP69" s="13">
        <v>308940</v>
      </c>
      <c r="AQ69" s="13">
        <v>308678.71999999997</v>
      </c>
      <c r="AR69" s="13">
        <v>309437.24599999998</v>
      </c>
      <c r="AS69" s="14">
        <f t="shared" si="7"/>
        <v>978.35041859930038</v>
      </c>
      <c r="AT69" s="14">
        <f t="shared" si="8"/>
        <v>1046.0496721200029</v>
      </c>
      <c r="AU69" s="14">
        <f t="shared" si="9"/>
        <v>1021.2245492335362</v>
      </c>
      <c r="AV69" s="14">
        <f t="shared" si="10"/>
        <v>1032.0580209358843</v>
      </c>
      <c r="AW69" s="14">
        <f t="shared" si="11"/>
        <v>1041.8318815195544</v>
      </c>
      <c r="AX69" s="14">
        <f t="shared" si="12"/>
        <v>1055.5847735823211</v>
      </c>
      <c r="AY69" s="14">
        <f t="shared" si="13"/>
        <v>1070.6641833392412</v>
      </c>
      <c r="AZ69" s="14">
        <f t="shared" si="14"/>
        <v>1173.0441722620751</v>
      </c>
      <c r="BA69" s="14">
        <f t="shared" si="15"/>
        <v>1030.2750861084878</v>
      </c>
      <c r="BB69" s="14">
        <f t="shared" si="16"/>
        <v>1078.8432304496425</v>
      </c>
      <c r="BC69" s="14">
        <f t="shared" si="17"/>
        <v>1033.3883438119881</v>
      </c>
      <c r="BD69" s="14">
        <f t="shared" si="18"/>
        <v>0</v>
      </c>
      <c r="BE69" s="14">
        <f t="shared" si="19"/>
        <v>2070.017012744991</v>
      </c>
      <c r="BF69" s="14">
        <f t="shared" si="20"/>
        <v>2013.7752014424859</v>
      </c>
      <c r="BG69" s="14">
        <f t="shared" si="21"/>
        <v>2014.5793864668415</v>
      </c>
      <c r="BH69" s="14">
        <f t="shared" si="22"/>
        <v>2130.6537549335153</v>
      </c>
      <c r="BI69" s="14">
        <f t="shared" si="23"/>
        <v>1931.6843364909892</v>
      </c>
      <c r="BJ69" s="14">
        <f t="shared" si="24"/>
        <v>1956.3702660364688</v>
      </c>
      <c r="BK69" s="14">
        <f t="shared" si="25"/>
        <v>1986.2082454192318</v>
      </c>
      <c r="BL69" s="14">
        <f t="shared" si="26"/>
        <v>2175.6749271906078</v>
      </c>
      <c r="BM69" s="14">
        <f t="shared" si="27"/>
        <v>1975.8035553369677</v>
      </c>
      <c r="BN69" s="14">
        <f t="shared" si="28"/>
        <v>1946.2493425711027</v>
      </c>
      <c r="BO69" s="14">
        <f t="shared" si="29"/>
        <v>2088.9579816597466</v>
      </c>
      <c r="BP69" s="14">
        <f t="shared" si="30"/>
        <v>0</v>
      </c>
      <c r="BQ69" s="14">
        <f t="shared" si="31"/>
        <v>3048.3674313442912</v>
      </c>
      <c r="BR69" s="14">
        <f t="shared" si="32"/>
        <v>3059.8248735624884</v>
      </c>
      <c r="BS69" s="14">
        <f t="shared" si="33"/>
        <v>3035.8039357003777</v>
      </c>
      <c r="BT69" s="14">
        <f t="shared" si="34"/>
        <v>3162.7117758693998</v>
      </c>
      <c r="BU69" s="14">
        <f t="shared" si="35"/>
        <v>2973.5162180105435</v>
      </c>
      <c r="BV69" s="14">
        <f t="shared" si="36"/>
        <v>3011.9550396187897</v>
      </c>
      <c r="BW69" s="14">
        <f t="shared" si="37"/>
        <v>3056.8724287584723</v>
      </c>
      <c r="BX69" s="14">
        <f t="shared" si="38"/>
        <v>3348.7190994526827</v>
      </c>
      <c r="BY69" s="14">
        <f t="shared" si="39"/>
        <v>3006.0786414454556</v>
      </c>
      <c r="BZ69" s="14">
        <f t="shared" si="40"/>
        <v>3025.092573020745</v>
      </c>
      <c r="CA69" s="14">
        <f t="shared" si="41"/>
        <v>3122.3463254717344</v>
      </c>
      <c r="CB69" s="14">
        <f t="shared" si="42"/>
        <v>0</v>
      </c>
    </row>
    <row r="70" spans="1:80" x14ac:dyDescent="0.3">
      <c r="A70" t="s">
        <v>172</v>
      </c>
      <c r="B70" t="s">
        <v>213</v>
      </c>
      <c r="C70" t="s">
        <v>218</v>
      </c>
      <c r="D70" t="s">
        <v>311</v>
      </c>
      <c r="E70" t="s">
        <v>312</v>
      </c>
      <c r="F70" s="13">
        <v>4255.6001753968276</v>
      </c>
      <c r="G70" s="13">
        <v>4448.3051543694601</v>
      </c>
      <c r="H70" s="13">
        <v>4478.940368888786</v>
      </c>
      <c r="I70" s="13">
        <v>4335.2672374051572</v>
      </c>
      <c r="J70" s="13">
        <v>4004.532788379297</v>
      </c>
      <c r="K70" s="13">
        <v>4198.4098501109002</v>
      </c>
      <c r="L70" s="13">
        <v>4222.7209854385492</v>
      </c>
      <c r="M70" s="13">
        <v>4143.7139016470401</v>
      </c>
      <c r="N70" s="13">
        <v>4533.5073674161176</v>
      </c>
      <c r="O70" s="13">
        <v>4598.0783564355024</v>
      </c>
      <c r="P70" s="13">
        <v>4998.9179572011763</v>
      </c>
      <c r="Q70" s="13"/>
      <c r="R70" s="13">
        <v>8535.693644551151</v>
      </c>
      <c r="S70" s="13">
        <v>8276.8118492265858</v>
      </c>
      <c r="T70" s="13">
        <v>8653.3192454243726</v>
      </c>
      <c r="U70" s="13">
        <v>8900.5651071683751</v>
      </c>
      <c r="V70" s="13">
        <v>8883.4752686225274</v>
      </c>
      <c r="W70" s="13">
        <v>8779.2738264630316</v>
      </c>
      <c r="X70" s="13">
        <v>9183.5198769016752</v>
      </c>
      <c r="Y70" s="13">
        <v>8955.4143400680714</v>
      </c>
      <c r="Z70" s="13">
        <v>8473.6248528503656</v>
      </c>
      <c r="AA70" s="13">
        <v>8286.8196352038503</v>
      </c>
      <c r="AB70" s="13">
        <v>9018.8283693679896</v>
      </c>
      <c r="AC70" s="13"/>
      <c r="AD70" s="14">
        <f t="shared" si="62"/>
        <v>12791.29381994798</v>
      </c>
      <c r="AE70" s="14">
        <f t="shared" si="63"/>
        <v>12725.117003596046</v>
      </c>
      <c r="AF70" s="14">
        <f t="shared" si="64"/>
        <v>13132.25961431316</v>
      </c>
      <c r="AG70" s="14">
        <f t="shared" si="65"/>
        <v>13235.832344573533</v>
      </c>
      <c r="AH70" s="165">
        <v>12888.008057001825</v>
      </c>
      <c r="AI70" s="165">
        <v>12977.683676573934</v>
      </c>
      <c r="AJ70" s="165">
        <v>13406.240862340223</v>
      </c>
      <c r="AK70" s="165">
        <v>13099.128241715111</v>
      </c>
      <c r="AL70" s="14">
        <f t="shared" si="66"/>
        <v>13007.132220266483</v>
      </c>
      <c r="AM70" s="14">
        <f t="shared" si="67"/>
        <v>12884.897991639353</v>
      </c>
      <c r="AN70" s="14">
        <f t="shared" si="68"/>
        <v>14017.746326569166</v>
      </c>
      <c r="AO70" s="14">
        <f t="shared" si="69"/>
        <v>0</v>
      </c>
      <c r="AP70" s="13">
        <v>424667</v>
      </c>
      <c r="AQ70" s="13">
        <v>425861.29299999995</v>
      </c>
      <c r="AR70" s="13">
        <v>427583.80199999997</v>
      </c>
      <c r="AS70" s="14">
        <f t="shared" ref="AS70:AS133" si="70">IFERROR((F70/$AP70)*100000,"")</f>
        <v>1002.1028653973177</v>
      </c>
      <c r="AT70" s="14">
        <f t="shared" ref="AT70:AT133" si="71">IFERROR((G70/$AP70)*100000,"")</f>
        <v>1047.4807683124566</v>
      </c>
      <c r="AU70" s="14">
        <f t="shared" ref="AU70:AU133" si="72">IFERROR((H70/$AP70)*100000,"")</f>
        <v>1054.6947064143874</v>
      </c>
      <c r="AV70" s="14">
        <f t="shared" ref="AV70:AV133" si="73">IFERROR((I70/$AQ70)*100000,"")</f>
        <v>1017.9998296781476</v>
      </c>
      <c r="AW70" s="14">
        <f t="shared" ref="AW70:AW133" si="74">IFERROR((J70/$AQ70)*100000,"")</f>
        <v>940.33734791184634</v>
      </c>
      <c r="AX70" s="14">
        <f t="shared" ref="AX70:AX133" si="75">IFERROR((K70/$AQ70)*100000,"")</f>
        <v>985.86321863980731</v>
      </c>
      <c r="AY70" s="14">
        <f t="shared" ref="AY70:AY133" si="76">IFERROR((L70/$AQ70)*100000,"")</f>
        <v>991.57191668944404</v>
      </c>
      <c r="AZ70" s="14">
        <f t="shared" ref="AZ70:AZ133" si="77">IFERROR((M70/$AR70)*100000,"")</f>
        <v>969.09983078522703</v>
      </c>
      <c r="BA70" s="14">
        <f t="shared" ref="BA70:BA133" si="78">IFERROR((N70/$AQ70)*100000,"")</f>
        <v>1064.5502284275735</v>
      </c>
      <c r="BB70" s="14">
        <f t="shared" ref="BB70:BB133" si="79">IFERROR((O70/$AQ70)*100000,"")</f>
        <v>1079.712674529334</v>
      </c>
      <c r="BC70" s="14">
        <f t="shared" ref="BC70:BC133" si="80">IFERROR((P70/$AQ70)*100000,"")</f>
        <v>1173.8371247562941</v>
      </c>
      <c r="BD70" s="14">
        <f t="shared" ref="BD70:BD133" si="81">IFERROR((Q70/$AR70)*100000,"")</f>
        <v>0</v>
      </c>
      <c r="BE70" s="14">
        <f t="shared" ref="BE70:BE133" si="82">IFERROR((R70/$AP70)*100000,"")</f>
        <v>2009.9733778586869</v>
      </c>
      <c r="BF70" s="14">
        <f t="shared" ref="BF70:BF133" si="83">IFERROR((S70/$AP70)*100000,"")</f>
        <v>1949.0122494157977</v>
      </c>
      <c r="BG70" s="14">
        <f t="shared" ref="BG70:BG133" si="84">IFERROR((T70/$AP70)*100000,"")</f>
        <v>2037.6716922728567</v>
      </c>
      <c r="BH70" s="14">
        <f t="shared" ref="BH70:BH133" si="85">IFERROR((U70/$AQ70)*100000,"")</f>
        <v>2090.0150479673616</v>
      </c>
      <c r="BI70" s="14">
        <f t="shared" ref="BI70:BI133" si="86">IFERROR((V70/$AQ70)*100000,"")</f>
        <v>2086.0020421303066</v>
      </c>
      <c r="BJ70" s="14">
        <f t="shared" ref="BJ70:BJ133" si="87">IFERROR((W70/$AQ70)*100000,"")</f>
        <v>2061.5336427072357</v>
      </c>
      <c r="BK70" s="14">
        <f t="shared" ref="BK70:BK133" si="88">IFERROR((X70/$AQ70)*100000,"")</f>
        <v>2156.4579894565991</v>
      </c>
      <c r="BL70" s="14">
        <f t="shared" ref="BL70:BL133" si="89">IFERROR((Y70/$AR70)*100000,"")</f>
        <v>2094.4231980209747</v>
      </c>
      <c r="BM70" s="14">
        <f t="shared" ref="BM70:BM133" si="90">IFERROR((Z70/$AQ70)*100000,"")</f>
        <v>1989.7616881678814</v>
      </c>
      <c r="BN70" s="14">
        <f t="shared" ref="BN70:BN133" si="91">IFERROR((AA70/$AQ70)*100000,"")</f>
        <v>1945.8964154330529</v>
      </c>
      <c r="BO70" s="14">
        <f t="shared" ref="BO70:BO133" si="92">IFERROR((AB70/$AQ70)*100000,"")</f>
        <v>2117.7854192463533</v>
      </c>
      <c r="BP70" s="14">
        <f t="shared" ref="BP70:BP133" si="93">IFERROR((AC70/$AR70)*100000,"")</f>
        <v>0</v>
      </c>
      <c r="BQ70" s="14">
        <f t="shared" ref="BQ70:BQ133" si="94">IFERROR((AD70/$AP70)*100000,"")</f>
        <v>3012.0762432560055</v>
      </c>
      <c r="BR70" s="14">
        <f t="shared" ref="BR70:BR133" si="95">IFERROR((AE70/$AP70)*100000,"")</f>
        <v>2996.4930177282545</v>
      </c>
      <c r="BS70" s="14">
        <f t="shared" ref="BS70:BS133" si="96">IFERROR((AF70/$AP70)*100000,"")</f>
        <v>3092.3663986872443</v>
      </c>
      <c r="BT70" s="14">
        <f t="shared" ref="BT70:BT133" si="97">IFERROR((AG70/$AQ70)*100000,"")</f>
        <v>3108.0148776455098</v>
      </c>
      <c r="BU70" s="14">
        <f t="shared" ref="BU70:BU133" si="98">IFERROR((AH70/$AQ70)*100000,"")</f>
        <v>3026.3393900421534</v>
      </c>
      <c r="BV70" s="14">
        <f t="shared" ref="BV70:BV133" si="99">IFERROR((AI70/$AQ70)*100000,"")</f>
        <v>3047.3968613470433</v>
      </c>
      <c r="BW70" s="14">
        <f t="shared" ref="BW70:BW133" si="100">IFERROR((AJ70/$AQ70)*100000,"")</f>
        <v>3148.0299061460432</v>
      </c>
      <c r="BX70" s="14">
        <f t="shared" ref="BX70:BX133" si="101">IFERROR((AK70/$AR70)*100000,"")</f>
        <v>3063.5230288062016</v>
      </c>
      <c r="BY70" s="14">
        <f t="shared" ref="BY70:BY133" si="102">IFERROR((AL70/$AQ70)*100000,"")</f>
        <v>3054.3119165954545</v>
      </c>
      <c r="BZ70" s="14">
        <f t="shared" ref="BZ70:BZ133" si="103">IFERROR((AM70/$AQ70)*100000,"")</f>
        <v>3025.6090899623873</v>
      </c>
      <c r="CA70" s="14">
        <f t="shared" ref="CA70:CA133" si="104">IFERROR((AN70/$AQ70)*100000,"")</f>
        <v>3291.6225440026474</v>
      </c>
      <c r="CB70" s="14">
        <f t="shared" ref="CB70:CB133" si="105">IFERROR((AO70/$AR70)*100000,"")</f>
        <v>0</v>
      </c>
    </row>
    <row r="71" spans="1:80" x14ac:dyDescent="0.3">
      <c r="A71" t="s">
        <v>154</v>
      </c>
      <c r="B71" t="s">
        <v>185</v>
      </c>
      <c r="C71" t="s">
        <v>196</v>
      </c>
      <c r="D71" t="s">
        <v>313</v>
      </c>
      <c r="E71" t="s">
        <v>314</v>
      </c>
      <c r="F71" s="13">
        <v>3994.9524181530446</v>
      </c>
      <c r="G71" s="13">
        <v>3309.7354651060032</v>
      </c>
      <c r="H71" s="13">
        <v>1937.7886157429834</v>
      </c>
      <c r="I71" s="13">
        <v>1571.2099981839892</v>
      </c>
      <c r="J71" s="13">
        <v>2794.8604927096935</v>
      </c>
      <c r="K71" s="13">
        <v>2791.8442606672879</v>
      </c>
      <c r="L71" s="13">
        <v>2804.718574891534</v>
      </c>
      <c r="M71" s="13">
        <v>2717.9447012748051</v>
      </c>
      <c r="N71" s="13">
        <v>1861.2614442262106</v>
      </c>
      <c r="O71" s="13">
        <v>2102.9763081322603</v>
      </c>
      <c r="P71" s="13">
        <v>2065.0322037325559</v>
      </c>
      <c r="Q71" s="13"/>
      <c r="R71" s="13">
        <v>6920.5447559122676</v>
      </c>
      <c r="S71" s="13">
        <v>6620.4145182167122</v>
      </c>
      <c r="T71" s="13">
        <v>6148.8134708271937</v>
      </c>
      <c r="U71" s="13">
        <v>6227.779978648543</v>
      </c>
      <c r="V71" s="13">
        <v>5847.269625155086</v>
      </c>
      <c r="W71" s="13">
        <v>5834.7005696532833</v>
      </c>
      <c r="X71" s="13">
        <v>5877.2832034400199</v>
      </c>
      <c r="Y71" s="13">
        <v>5700.3862426003961</v>
      </c>
      <c r="Z71" s="13">
        <v>6013.9330471558269</v>
      </c>
      <c r="AA71" s="13">
        <v>6076.8924225278552</v>
      </c>
      <c r="AB71" s="13">
        <v>6415.8009835609755</v>
      </c>
      <c r="AC71" s="13"/>
      <c r="AD71" s="14">
        <f t="shared" si="62"/>
        <v>10915.497174065313</v>
      </c>
      <c r="AE71" s="14">
        <f t="shared" si="63"/>
        <v>9930.1499833227153</v>
      </c>
      <c r="AF71" s="14">
        <f t="shared" si="64"/>
        <v>8086.6020865701776</v>
      </c>
      <c r="AG71" s="14">
        <f t="shared" si="65"/>
        <v>7798.9899768325322</v>
      </c>
      <c r="AH71" s="165">
        <v>8642.1301178647791</v>
      </c>
      <c r="AI71" s="165">
        <v>8626.5448303205703</v>
      </c>
      <c r="AJ71" s="165">
        <v>8682.0017783315525</v>
      </c>
      <c r="AK71" s="165">
        <v>8418.3309438752021</v>
      </c>
      <c r="AL71" s="14">
        <f t="shared" si="66"/>
        <v>7875.1944913820371</v>
      </c>
      <c r="AM71" s="14">
        <f t="shared" si="67"/>
        <v>8179.868730660115</v>
      </c>
      <c r="AN71" s="14">
        <f t="shared" si="68"/>
        <v>8480.8331872935305</v>
      </c>
      <c r="AO71" s="14">
        <f t="shared" si="69"/>
        <v>0</v>
      </c>
      <c r="AP71" s="13">
        <v>319419</v>
      </c>
      <c r="AQ71" s="13">
        <v>319103.24300000002</v>
      </c>
      <c r="AR71" s="13">
        <v>320001.891</v>
      </c>
      <c r="AS71" s="14">
        <f t="shared" si="70"/>
        <v>1250.6934209151755</v>
      </c>
      <c r="AT71" s="14">
        <f t="shared" si="71"/>
        <v>1036.1736356027673</v>
      </c>
      <c r="AU71" s="14">
        <f t="shared" si="72"/>
        <v>606.66041022700074</v>
      </c>
      <c r="AV71" s="14">
        <f t="shared" si="73"/>
        <v>492.38296151819094</v>
      </c>
      <c r="AW71" s="14">
        <f t="shared" si="74"/>
        <v>875.84835128413067</v>
      </c>
      <c r="AX71" s="14">
        <f t="shared" si="75"/>
        <v>874.90312991500616</v>
      </c>
      <c r="AY71" s="14">
        <f t="shared" si="76"/>
        <v>878.93765933664736</v>
      </c>
      <c r="AZ71" s="14">
        <f t="shared" si="77"/>
        <v>849.35270000476498</v>
      </c>
      <c r="BA71" s="14">
        <f t="shared" si="78"/>
        <v>583.27876167219358</v>
      </c>
      <c r="BB71" s="14">
        <f t="shared" si="79"/>
        <v>659.02693070789644</v>
      </c>
      <c r="BC71" s="14">
        <f t="shared" si="80"/>
        <v>647.13607555926842</v>
      </c>
      <c r="BD71" s="14">
        <f t="shared" si="81"/>
        <v>0</v>
      </c>
      <c r="BE71" s="14">
        <f t="shared" si="82"/>
        <v>2166.6039765675391</v>
      </c>
      <c r="BF71" s="14">
        <f t="shared" si="83"/>
        <v>2072.6426788064305</v>
      </c>
      <c r="BG71" s="14">
        <f t="shared" si="84"/>
        <v>1924.9992864629824</v>
      </c>
      <c r="BH71" s="14">
        <f t="shared" si="85"/>
        <v>1951.6504815491776</v>
      </c>
      <c r="BI71" s="14">
        <f t="shared" si="86"/>
        <v>1832.4068317773522</v>
      </c>
      <c r="BJ71" s="14">
        <f t="shared" si="87"/>
        <v>1828.4679637847753</v>
      </c>
      <c r="BK71" s="14">
        <f t="shared" si="88"/>
        <v>1841.8124329247321</v>
      </c>
      <c r="BL71" s="14">
        <f t="shared" si="89"/>
        <v>1781.3601740873451</v>
      </c>
      <c r="BM71" s="14">
        <f t="shared" si="90"/>
        <v>1884.6355150191396</v>
      </c>
      <c r="BN71" s="14">
        <f t="shared" si="91"/>
        <v>1904.3656107649947</v>
      </c>
      <c r="BO71" s="14">
        <f t="shared" si="92"/>
        <v>2010.5721656865067</v>
      </c>
      <c r="BP71" s="14">
        <f t="shared" si="93"/>
        <v>0</v>
      </c>
      <c r="BQ71" s="14">
        <f t="shared" si="94"/>
        <v>3417.2973974827146</v>
      </c>
      <c r="BR71" s="14">
        <f t="shared" si="95"/>
        <v>3108.8163144091977</v>
      </c>
      <c r="BS71" s="14">
        <f t="shared" si="96"/>
        <v>2531.6596966899833</v>
      </c>
      <c r="BT71" s="14">
        <f t="shared" si="97"/>
        <v>2444.0334430673684</v>
      </c>
      <c r="BU71" s="14">
        <f t="shared" si="98"/>
        <v>2708.255183061483</v>
      </c>
      <c r="BV71" s="14">
        <f t="shared" si="99"/>
        <v>2703.3710936997813</v>
      </c>
      <c r="BW71" s="14">
        <f t="shared" si="100"/>
        <v>2720.750092261379</v>
      </c>
      <c r="BX71" s="14">
        <f t="shared" si="101"/>
        <v>2630.7128740921103</v>
      </c>
      <c r="BY71" s="14">
        <f t="shared" si="102"/>
        <v>2467.9142766913328</v>
      </c>
      <c r="BZ71" s="14">
        <f t="shared" si="103"/>
        <v>2563.392541472891</v>
      </c>
      <c r="CA71" s="14">
        <f t="shared" si="104"/>
        <v>2657.7082412457744</v>
      </c>
      <c r="CB71" s="14">
        <f t="shared" si="105"/>
        <v>0</v>
      </c>
    </row>
    <row r="72" spans="1:80" x14ac:dyDescent="0.3">
      <c r="A72" t="s">
        <v>163</v>
      </c>
      <c r="B72" t="s">
        <v>198</v>
      </c>
      <c r="C72" t="s">
        <v>239</v>
      </c>
      <c r="D72" t="s">
        <v>317</v>
      </c>
      <c r="E72" t="s">
        <v>318</v>
      </c>
      <c r="F72" s="13">
        <v>2854.9870521675493</v>
      </c>
      <c r="G72" s="13">
        <v>2842.8396582487926</v>
      </c>
      <c r="H72" s="13">
        <v>2746.2155703121271</v>
      </c>
      <c r="I72" s="13">
        <v>2815.3774002672913</v>
      </c>
      <c r="J72" s="13">
        <v>2990.4851231746557</v>
      </c>
      <c r="K72" s="13">
        <v>2943.8421456159463</v>
      </c>
      <c r="L72" s="13">
        <v>2837.6075441226376</v>
      </c>
      <c r="M72" s="13">
        <v>2823.6781183402336</v>
      </c>
      <c r="N72" s="13">
        <v>3054.4663993747217</v>
      </c>
      <c r="O72" s="13">
        <v>3302.0337852928878</v>
      </c>
      <c r="P72" s="13">
        <v>3340.7907153235715</v>
      </c>
      <c r="Q72" s="13"/>
      <c r="R72" s="13">
        <v>6045.2477764940259</v>
      </c>
      <c r="S72" s="13">
        <v>5985.225115706733</v>
      </c>
      <c r="T72" s="13">
        <v>6095.4760328984357</v>
      </c>
      <c r="U72" s="13">
        <v>6112.5552395296409</v>
      </c>
      <c r="V72" s="13">
        <v>6231.1228091538869</v>
      </c>
      <c r="W72" s="13">
        <v>6116.1698835928328</v>
      </c>
      <c r="X72" s="13">
        <v>6327.4848820024663</v>
      </c>
      <c r="Y72" s="13">
        <v>6213.1753339123698</v>
      </c>
      <c r="Z72" s="13">
        <v>5864.6950458433366</v>
      </c>
      <c r="AA72" s="13">
        <v>5878.3120312011906</v>
      </c>
      <c r="AB72" s="13">
        <v>6087.7418276271947</v>
      </c>
      <c r="AC72" s="13"/>
      <c r="AD72" s="14">
        <f t="shared" si="62"/>
        <v>8900.2348286615743</v>
      </c>
      <c r="AE72" s="14">
        <f t="shared" si="63"/>
        <v>8828.0647739555261</v>
      </c>
      <c r="AF72" s="14">
        <f t="shared" si="64"/>
        <v>8841.6916032105619</v>
      </c>
      <c r="AG72" s="14">
        <f t="shared" si="65"/>
        <v>8927.9326397969326</v>
      </c>
      <c r="AH72" s="165">
        <v>9221.6079323285412</v>
      </c>
      <c r="AI72" s="165">
        <v>9060.0120292087795</v>
      </c>
      <c r="AJ72" s="165">
        <v>9165.0924261251039</v>
      </c>
      <c r="AK72" s="165">
        <v>9036.8534522526061</v>
      </c>
      <c r="AL72" s="14">
        <f t="shared" si="66"/>
        <v>8919.1614452180584</v>
      </c>
      <c r="AM72" s="14">
        <f t="shared" si="67"/>
        <v>9180.3458164940785</v>
      </c>
      <c r="AN72" s="14">
        <f t="shared" si="68"/>
        <v>9428.5325429507666</v>
      </c>
      <c r="AO72" s="14">
        <f t="shared" si="69"/>
        <v>0</v>
      </c>
      <c r="AP72" s="13">
        <v>342736</v>
      </c>
      <c r="AQ72" s="13">
        <v>346747.435</v>
      </c>
      <c r="AR72" s="13">
        <v>347744.23300000001</v>
      </c>
      <c r="AS72" s="14">
        <f t="shared" si="70"/>
        <v>832.99888315424982</v>
      </c>
      <c r="AT72" s="14">
        <f t="shared" si="71"/>
        <v>829.45464096237117</v>
      </c>
      <c r="AU72" s="14">
        <f t="shared" si="72"/>
        <v>801.26265414550176</v>
      </c>
      <c r="AV72" s="14">
        <f t="shared" si="73"/>
        <v>811.93892617180893</v>
      </c>
      <c r="AW72" s="14">
        <f t="shared" si="74"/>
        <v>862.43900352850642</v>
      </c>
      <c r="AX72" s="14">
        <f t="shared" si="75"/>
        <v>848.98743248553421</v>
      </c>
      <c r="AY72" s="14">
        <f t="shared" si="76"/>
        <v>818.3499739868696</v>
      </c>
      <c r="AZ72" s="14">
        <f t="shared" si="77"/>
        <v>811.99854674232176</v>
      </c>
      <c r="BA72" s="14">
        <f t="shared" si="78"/>
        <v>880.89084188170614</v>
      </c>
      <c r="BB72" s="14">
        <f t="shared" si="79"/>
        <v>952.28787641727979</v>
      </c>
      <c r="BC72" s="14">
        <f t="shared" si="80"/>
        <v>963.46515593506012</v>
      </c>
      <c r="BD72" s="14">
        <f t="shared" si="81"/>
        <v>0</v>
      </c>
      <c r="BE72" s="14">
        <f t="shared" si="82"/>
        <v>1763.820484715357</v>
      </c>
      <c r="BF72" s="14">
        <f t="shared" si="83"/>
        <v>1746.3076874640344</v>
      </c>
      <c r="BG72" s="14">
        <f t="shared" si="84"/>
        <v>1778.4755709637843</v>
      </c>
      <c r="BH72" s="14">
        <f t="shared" si="85"/>
        <v>1762.8263752058153</v>
      </c>
      <c r="BI72" s="14">
        <f t="shared" si="86"/>
        <v>1797.0205919919456</v>
      </c>
      <c r="BJ72" s="14">
        <f t="shared" si="87"/>
        <v>1763.868818119111</v>
      </c>
      <c r="BK72" s="14">
        <f t="shared" si="88"/>
        <v>1824.8108690414585</v>
      </c>
      <c r="BL72" s="14">
        <f t="shared" si="89"/>
        <v>1786.7083748049879</v>
      </c>
      <c r="BM72" s="14">
        <f t="shared" si="90"/>
        <v>1691.3448965652294</v>
      </c>
      <c r="BN72" s="14">
        <f t="shared" si="91"/>
        <v>1695.2719581620527</v>
      </c>
      <c r="BO72" s="14">
        <f t="shared" si="92"/>
        <v>1755.6703274898614</v>
      </c>
      <c r="BP72" s="14">
        <f t="shared" si="93"/>
        <v>0</v>
      </c>
      <c r="BQ72" s="14">
        <f t="shared" si="94"/>
        <v>2596.8193678696066</v>
      </c>
      <c r="BR72" s="14">
        <f t="shared" si="95"/>
        <v>2575.7623284264059</v>
      </c>
      <c r="BS72" s="14">
        <f t="shared" si="96"/>
        <v>2579.7382251092858</v>
      </c>
      <c r="BT72" s="14">
        <f t="shared" si="97"/>
        <v>2574.7653013776248</v>
      </c>
      <c r="BU72" s="14">
        <f t="shared" si="98"/>
        <v>2659.4595955204518</v>
      </c>
      <c r="BV72" s="14">
        <f t="shared" si="99"/>
        <v>2612.8562506046451</v>
      </c>
      <c r="BW72" s="14">
        <f t="shared" si="100"/>
        <v>2643.1608430283281</v>
      </c>
      <c r="BX72" s="14">
        <f t="shared" si="101"/>
        <v>2598.7069215473102</v>
      </c>
      <c r="BY72" s="14">
        <f t="shared" si="102"/>
        <v>2572.2357384469356</v>
      </c>
      <c r="BZ72" s="14">
        <f t="shared" si="103"/>
        <v>2647.5598345793323</v>
      </c>
      <c r="CA72" s="14">
        <f t="shared" si="104"/>
        <v>2719.1354834249219</v>
      </c>
      <c r="CB72" s="14">
        <f t="shared" si="105"/>
        <v>0</v>
      </c>
    </row>
    <row r="73" spans="1:80" x14ac:dyDescent="0.3">
      <c r="A73" t="s">
        <v>148</v>
      </c>
      <c r="B73" t="s">
        <v>167</v>
      </c>
      <c r="C73" t="s">
        <v>142</v>
      </c>
      <c r="D73" t="s">
        <v>321</v>
      </c>
      <c r="E73" t="s">
        <v>322</v>
      </c>
      <c r="F73" s="13">
        <v>1841.7157080527463</v>
      </c>
      <c r="G73" s="13">
        <v>1788.1864429340908</v>
      </c>
      <c r="H73" s="13">
        <v>1924.3747242397553</v>
      </c>
      <c r="I73" s="13">
        <v>1726.9647833372405</v>
      </c>
      <c r="J73" s="13">
        <v>1813.5087239471136</v>
      </c>
      <c r="K73" s="13">
        <v>1643.0490099079486</v>
      </c>
      <c r="L73" s="13">
        <v>1866.7539050347168</v>
      </c>
      <c r="M73" s="13">
        <v>1721.7494437811888</v>
      </c>
      <c r="N73" s="13">
        <v>1929.6616658484354</v>
      </c>
      <c r="O73" s="13">
        <v>1939.062399710429</v>
      </c>
      <c r="P73" s="13">
        <v>2069.1882864427066</v>
      </c>
      <c r="Q73" s="13"/>
      <c r="R73" s="13">
        <v>6396.5162634084836</v>
      </c>
      <c r="S73" s="13">
        <v>6067.7962883111777</v>
      </c>
      <c r="T73" s="13">
        <v>6614.1936180077428</v>
      </c>
      <c r="U73" s="13">
        <v>6673.9316702176493</v>
      </c>
      <c r="V73" s="13">
        <v>6309.8263748516056</v>
      </c>
      <c r="W73" s="13">
        <v>6455.6533915714836</v>
      </c>
      <c r="X73" s="13">
        <v>6603.9330431090093</v>
      </c>
      <c r="Y73" s="13">
        <v>6410.2356059262347</v>
      </c>
      <c r="Z73" s="13">
        <v>6265.7476984997593</v>
      </c>
      <c r="AA73" s="13">
        <v>6140.4364628727462</v>
      </c>
      <c r="AB73" s="13">
        <v>6703.5062302752158</v>
      </c>
      <c r="AC73" s="13"/>
      <c r="AD73" s="14">
        <f t="shared" si="62"/>
        <v>8238.2319714612295</v>
      </c>
      <c r="AE73" s="14">
        <f t="shared" si="63"/>
        <v>7855.982731245269</v>
      </c>
      <c r="AF73" s="14">
        <f t="shared" si="64"/>
        <v>8538.5683422474976</v>
      </c>
      <c r="AG73" s="14">
        <f t="shared" si="65"/>
        <v>8400.8964535548894</v>
      </c>
      <c r="AH73" s="165">
        <v>8123.3350987987178</v>
      </c>
      <c r="AI73" s="165">
        <v>8098.7024014794333</v>
      </c>
      <c r="AJ73" s="165">
        <v>8470.6869481437261</v>
      </c>
      <c r="AK73" s="165">
        <v>8131.9850497074231</v>
      </c>
      <c r="AL73" s="14">
        <f t="shared" si="66"/>
        <v>8195.4093643481938</v>
      </c>
      <c r="AM73" s="14">
        <f t="shared" si="67"/>
        <v>8079.4988625831757</v>
      </c>
      <c r="AN73" s="14">
        <f t="shared" si="68"/>
        <v>8772.6945167179219</v>
      </c>
      <c r="AO73" s="14">
        <f t="shared" si="69"/>
        <v>0</v>
      </c>
      <c r="AP73" s="13">
        <v>338061</v>
      </c>
      <c r="AQ73" s="13">
        <v>338864.91200000001</v>
      </c>
      <c r="AR73" s="13">
        <v>339576.48200000002</v>
      </c>
      <c r="AS73" s="14">
        <f t="shared" si="70"/>
        <v>544.7879844326161</v>
      </c>
      <c r="AT73" s="14">
        <f t="shared" si="71"/>
        <v>528.95378139865022</v>
      </c>
      <c r="AU73" s="14">
        <f t="shared" si="72"/>
        <v>569.23890192591148</v>
      </c>
      <c r="AV73" s="14">
        <f t="shared" si="73"/>
        <v>509.63222280660335</v>
      </c>
      <c r="AW73" s="14">
        <f t="shared" si="74"/>
        <v>535.17158599976665</v>
      </c>
      <c r="AX73" s="14">
        <f t="shared" si="75"/>
        <v>484.86843922865302</v>
      </c>
      <c r="AY73" s="14">
        <f t="shared" si="76"/>
        <v>550.8843904838152</v>
      </c>
      <c r="AZ73" s="14">
        <f t="shared" si="77"/>
        <v>507.02847077059619</v>
      </c>
      <c r="BA73" s="14">
        <f t="shared" si="78"/>
        <v>569.44864974643212</v>
      </c>
      <c r="BB73" s="14">
        <f t="shared" si="79"/>
        <v>572.22283306523889</v>
      </c>
      <c r="BC73" s="14">
        <f t="shared" si="80"/>
        <v>610.62335260096404</v>
      </c>
      <c r="BD73" s="14">
        <f t="shared" si="81"/>
        <v>0</v>
      </c>
      <c r="BE73" s="14">
        <f t="shared" si="82"/>
        <v>1892.1189558714209</v>
      </c>
      <c r="BF73" s="14">
        <f t="shared" si="83"/>
        <v>1794.8820740372826</v>
      </c>
      <c r="BG73" s="14">
        <f t="shared" si="84"/>
        <v>1956.5089193984941</v>
      </c>
      <c r="BH73" s="14">
        <f t="shared" si="85"/>
        <v>1969.4962310578942</v>
      </c>
      <c r="BI73" s="14">
        <f t="shared" si="86"/>
        <v>1862.0477220880293</v>
      </c>
      <c r="BJ73" s="14">
        <f t="shared" si="87"/>
        <v>1905.0816897712573</v>
      </c>
      <c r="BK73" s="14">
        <f t="shared" si="88"/>
        <v>1948.8394369698003</v>
      </c>
      <c r="BL73" s="14">
        <f t="shared" si="89"/>
        <v>1887.7148288279384</v>
      </c>
      <c r="BM73" s="14">
        <f t="shared" si="90"/>
        <v>1849.039979240978</v>
      </c>
      <c r="BN73" s="14">
        <f t="shared" si="91"/>
        <v>1812.0602769497559</v>
      </c>
      <c r="BO73" s="14">
        <f t="shared" si="92"/>
        <v>1978.2237679052516</v>
      </c>
      <c r="BP73" s="14">
        <f t="shared" si="93"/>
        <v>0</v>
      </c>
      <c r="BQ73" s="14">
        <f t="shared" si="94"/>
        <v>2436.9069403040367</v>
      </c>
      <c r="BR73" s="14">
        <f t="shared" si="95"/>
        <v>2323.8358554359329</v>
      </c>
      <c r="BS73" s="14">
        <f t="shared" si="96"/>
        <v>2525.7478213244053</v>
      </c>
      <c r="BT73" s="14">
        <f t="shared" si="97"/>
        <v>2479.1284538644973</v>
      </c>
      <c r="BU73" s="14">
        <f t="shared" si="98"/>
        <v>2397.2193080877955</v>
      </c>
      <c r="BV73" s="14">
        <f t="shared" si="99"/>
        <v>2389.9501289999102</v>
      </c>
      <c r="BW73" s="14">
        <f t="shared" si="100"/>
        <v>2499.7238274536157</v>
      </c>
      <c r="BX73" s="14">
        <f t="shared" si="101"/>
        <v>2394.7432995985341</v>
      </c>
      <c r="BY73" s="14">
        <f t="shared" si="102"/>
        <v>2418.4886289874098</v>
      </c>
      <c r="BZ73" s="14">
        <f t="shared" si="103"/>
        <v>2384.2831100149951</v>
      </c>
      <c r="CA73" s="14">
        <f t="shared" si="104"/>
        <v>2588.847120506216</v>
      </c>
      <c r="CB73" s="14">
        <f t="shared" si="105"/>
        <v>0</v>
      </c>
    </row>
    <row r="74" spans="1:80" x14ac:dyDescent="0.3">
      <c r="A74" t="s">
        <v>181</v>
      </c>
      <c r="B74" t="s">
        <v>205</v>
      </c>
      <c r="C74" t="s">
        <v>235</v>
      </c>
      <c r="D74" t="s">
        <v>323</v>
      </c>
      <c r="E74" t="s">
        <v>324</v>
      </c>
      <c r="F74" s="13">
        <v>4271.0879945964534</v>
      </c>
      <c r="G74" s="13">
        <v>4668.7480939969173</v>
      </c>
      <c r="H74" s="13">
        <v>5024.8937848653113</v>
      </c>
      <c r="I74" s="13">
        <v>5217.1204941331562</v>
      </c>
      <c r="J74" s="13">
        <v>4669.8598330994082</v>
      </c>
      <c r="K74" s="13">
        <v>4847.2979713563454</v>
      </c>
      <c r="L74" s="13">
        <v>4790.6243186112188</v>
      </c>
      <c r="M74" s="13">
        <v>4706.3175010789691</v>
      </c>
      <c r="N74" s="13">
        <v>5759.3908159613329</v>
      </c>
      <c r="O74" s="13">
        <v>5719.1126558800133</v>
      </c>
      <c r="P74" s="13">
        <v>6280.2453688609266</v>
      </c>
      <c r="Q74" s="13"/>
      <c r="R74" s="13">
        <v>9522.2986620996999</v>
      </c>
      <c r="S74" s="13">
        <v>9850.2005186340266</v>
      </c>
      <c r="T74" s="13">
        <v>10315.558054608515</v>
      </c>
      <c r="U74" s="13">
        <v>10539.158235675721</v>
      </c>
      <c r="V74" s="13">
        <v>10265.159221353535</v>
      </c>
      <c r="W74" s="13">
        <v>10351.981225737316</v>
      </c>
      <c r="X74" s="13">
        <v>10537.118475548881</v>
      </c>
      <c r="Y74" s="13">
        <v>10360.294555247194</v>
      </c>
      <c r="Z74" s="13">
        <v>10100.607321083822</v>
      </c>
      <c r="AA74" s="13">
        <v>10157.262116500517</v>
      </c>
      <c r="AB74" s="13">
        <v>10223.483110422547</v>
      </c>
      <c r="AC74" s="13"/>
      <c r="AD74" s="14">
        <f t="shared" si="62"/>
        <v>13793.386656696153</v>
      </c>
      <c r="AE74" s="14">
        <f t="shared" si="63"/>
        <v>14518.948612630944</v>
      </c>
      <c r="AF74" s="14">
        <f t="shared" si="64"/>
        <v>15340.451839473826</v>
      </c>
      <c r="AG74" s="14">
        <f t="shared" si="65"/>
        <v>15756.278729808877</v>
      </c>
      <c r="AH74" s="165">
        <v>14935.019054452945</v>
      </c>
      <c r="AI74" s="165">
        <v>15199.27919709366</v>
      </c>
      <c r="AJ74" s="165">
        <v>15327.742794160102</v>
      </c>
      <c r="AK74" s="165">
        <v>15066.612056326163</v>
      </c>
      <c r="AL74" s="14">
        <f t="shared" si="66"/>
        <v>15859.998137045155</v>
      </c>
      <c r="AM74" s="14">
        <f t="shared" si="67"/>
        <v>15876.37477238053</v>
      </c>
      <c r="AN74" s="14">
        <f t="shared" si="68"/>
        <v>16503.728479283473</v>
      </c>
      <c r="AO74" s="14">
        <f t="shared" si="69"/>
        <v>0</v>
      </c>
      <c r="AP74" s="13">
        <v>552259</v>
      </c>
      <c r="AQ74" s="13">
        <v>557997.0959999999</v>
      </c>
      <c r="AR74" s="13">
        <v>562512.02300000004</v>
      </c>
      <c r="AS74" s="14">
        <f t="shared" si="70"/>
        <v>773.38495064751385</v>
      </c>
      <c r="AT74" s="14">
        <f t="shared" si="71"/>
        <v>845.39103826228586</v>
      </c>
      <c r="AU74" s="14">
        <f t="shared" si="72"/>
        <v>909.87992678531475</v>
      </c>
      <c r="AV74" s="14">
        <f t="shared" si="73"/>
        <v>934.97269636922226</v>
      </c>
      <c r="AW74" s="14">
        <f t="shared" si="74"/>
        <v>836.89679867068855</v>
      </c>
      <c r="AX74" s="14">
        <f t="shared" si="75"/>
        <v>868.69591367126873</v>
      </c>
      <c r="AY74" s="14">
        <f t="shared" si="76"/>
        <v>858.53929222083605</v>
      </c>
      <c r="AZ74" s="14">
        <f t="shared" si="77"/>
        <v>836.66078388496385</v>
      </c>
      <c r="BA74" s="14">
        <f t="shared" si="78"/>
        <v>1032.1542633908857</v>
      </c>
      <c r="BB74" s="14">
        <f t="shared" si="79"/>
        <v>1024.9359175661398</v>
      </c>
      <c r="BC74" s="14">
        <f t="shared" si="80"/>
        <v>1125.4978590176977</v>
      </c>
      <c r="BD74" s="14">
        <f t="shared" si="81"/>
        <v>0</v>
      </c>
      <c r="BE74" s="14">
        <f t="shared" si="82"/>
        <v>1724.2450846613092</v>
      </c>
      <c r="BF74" s="14">
        <f t="shared" si="83"/>
        <v>1783.6197361444588</v>
      </c>
      <c r="BG74" s="14">
        <f t="shared" si="84"/>
        <v>1867.8841005051099</v>
      </c>
      <c r="BH74" s="14">
        <f t="shared" si="85"/>
        <v>1888.747864679877</v>
      </c>
      <c r="BI74" s="14">
        <f t="shared" si="86"/>
        <v>1839.6438431202043</v>
      </c>
      <c r="BJ74" s="14">
        <f t="shared" si="87"/>
        <v>1855.2034230904524</v>
      </c>
      <c r="BK74" s="14">
        <f t="shared" si="88"/>
        <v>1888.3823143676152</v>
      </c>
      <c r="BL74" s="14">
        <f t="shared" si="89"/>
        <v>1841.7907763097169</v>
      </c>
      <c r="BM74" s="14">
        <f t="shared" si="90"/>
        <v>1810.1541017847562</v>
      </c>
      <c r="BN74" s="14">
        <f t="shared" si="91"/>
        <v>1820.3073437680612</v>
      </c>
      <c r="BO74" s="14">
        <f t="shared" si="92"/>
        <v>1832.1749671655189</v>
      </c>
      <c r="BP74" s="14">
        <f t="shared" si="93"/>
        <v>0</v>
      </c>
      <c r="BQ74" s="14">
        <f t="shared" si="94"/>
        <v>2497.6300353088232</v>
      </c>
      <c r="BR74" s="14">
        <f t="shared" si="95"/>
        <v>2629.0107744067445</v>
      </c>
      <c r="BS74" s="14">
        <f t="shared" si="96"/>
        <v>2777.7640272904246</v>
      </c>
      <c r="BT74" s="14">
        <f t="shared" si="97"/>
        <v>2823.7205610490987</v>
      </c>
      <c r="BU74" s="14">
        <f t="shared" si="98"/>
        <v>2676.5406417908935</v>
      </c>
      <c r="BV74" s="14">
        <f t="shared" si="99"/>
        <v>2723.8993367617209</v>
      </c>
      <c r="BW74" s="14">
        <f t="shared" si="100"/>
        <v>2746.9216065884516</v>
      </c>
      <c r="BX74" s="14">
        <f t="shared" si="101"/>
        <v>2678.4515601946805</v>
      </c>
      <c r="BY74" s="14">
        <f t="shared" si="102"/>
        <v>2842.3083651756419</v>
      </c>
      <c r="BZ74" s="14">
        <f t="shared" si="103"/>
        <v>2845.2432613342007</v>
      </c>
      <c r="CA74" s="14">
        <f t="shared" si="104"/>
        <v>2957.6728261832163</v>
      </c>
      <c r="CB74" s="14">
        <f t="shared" si="105"/>
        <v>0</v>
      </c>
    </row>
    <row r="75" spans="1:80" x14ac:dyDescent="0.3">
      <c r="A75" t="s">
        <v>163</v>
      </c>
      <c r="B75" t="s">
        <v>198</v>
      </c>
      <c r="C75" t="s">
        <v>239</v>
      </c>
      <c r="D75" t="s">
        <v>325</v>
      </c>
      <c r="E75" t="s">
        <v>326</v>
      </c>
      <c r="F75" s="13">
        <v>2276.9168463947772</v>
      </c>
      <c r="G75" s="13">
        <v>2492.8805792052508</v>
      </c>
      <c r="H75" s="13">
        <v>2827.1023258331179</v>
      </c>
      <c r="I75" s="13">
        <v>2673.7099234011712</v>
      </c>
      <c r="J75" s="13">
        <v>2686.0464778472888</v>
      </c>
      <c r="K75" s="13">
        <v>2713.5783914173344</v>
      </c>
      <c r="L75" s="13">
        <v>2714.1177707086717</v>
      </c>
      <c r="M75" s="13">
        <v>2651.4600740930068</v>
      </c>
      <c r="N75" s="13">
        <v>2762.0018314008748</v>
      </c>
      <c r="O75" s="13">
        <v>2752.3956372565985</v>
      </c>
      <c r="P75" s="13">
        <v>3182.0242993476754</v>
      </c>
      <c r="Q75" s="13"/>
      <c r="R75" s="13">
        <v>5404.7585154578464</v>
      </c>
      <c r="S75" s="13">
        <v>5075.4211110562237</v>
      </c>
      <c r="T75" s="13">
        <v>5371.2366327214113</v>
      </c>
      <c r="U75" s="13">
        <v>5448.3591070273351</v>
      </c>
      <c r="V75" s="13">
        <v>5355.6590141647948</v>
      </c>
      <c r="W75" s="13">
        <v>5412.4337188495037</v>
      </c>
      <c r="X75" s="13">
        <v>5416.4456263238544</v>
      </c>
      <c r="Y75" s="13">
        <v>5298.3284863058043</v>
      </c>
      <c r="Z75" s="13">
        <v>5196.2258151675096</v>
      </c>
      <c r="AA75" s="13">
        <v>5256.8769349966187</v>
      </c>
      <c r="AB75" s="13">
        <v>5564.0082282319563</v>
      </c>
      <c r="AC75" s="13"/>
      <c r="AD75" s="14">
        <f t="shared" si="62"/>
        <v>7681.6753618526236</v>
      </c>
      <c r="AE75" s="14">
        <f t="shared" si="63"/>
        <v>7568.3016902614745</v>
      </c>
      <c r="AF75" s="14">
        <f t="shared" si="64"/>
        <v>8198.3389585545301</v>
      </c>
      <c r="AG75" s="14">
        <f t="shared" si="65"/>
        <v>8122.0690304285063</v>
      </c>
      <c r="AH75" s="165">
        <v>8041.7054920120827</v>
      </c>
      <c r="AI75" s="165">
        <v>8126.0121102668381</v>
      </c>
      <c r="AJ75" s="165">
        <v>8130.5633970325252</v>
      </c>
      <c r="AK75" s="165">
        <v>7949.7885603988116</v>
      </c>
      <c r="AL75" s="14">
        <f t="shared" si="66"/>
        <v>7958.2276465683844</v>
      </c>
      <c r="AM75" s="14">
        <f t="shared" si="67"/>
        <v>8009.2725722532177</v>
      </c>
      <c r="AN75" s="14">
        <f t="shared" si="68"/>
        <v>8746.0325275796313</v>
      </c>
      <c r="AO75" s="14">
        <f t="shared" si="69"/>
        <v>0</v>
      </c>
      <c r="AP75" s="13">
        <v>332705</v>
      </c>
      <c r="AQ75" s="13">
        <v>339086.75</v>
      </c>
      <c r="AR75" s="13">
        <v>342464.40299999999</v>
      </c>
      <c r="AS75" s="14">
        <f t="shared" si="70"/>
        <v>684.36508209818817</v>
      </c>
      <c r="AT75" s="14">
        <f t="shared" si="71"/>
        <v>749.27656007732105</v>
      </c>
      <c r="AU75" s="14">
        <f t="shared" si="72"/>
        <v>849.73244340575525</v>
      </c>
      <c r="AV75" s="14">
        <f t="shared" si="73"/>
        <v>788.50321441376616</v>
      </c>
      <c r="AW75" s="14">
        <f t="shared" si="74"/>
        <v>792.14138501350726</v>
      </c>
      <c r="AX75" s="14">
        <f t="shared" si="75"/>
        <v>800.26081568133657</v>
      </c>
      <c r="AY75" s="14">
        <f t="shared" si="76"/>
        <v>800.41988391132122</v>
      </c>
      <c r="AZ75" s="14">
        <f t="shared" si="77"/>
        <v>774.22939460747602</v>
      </c>
      <c r="BA75" s="14">
        <f t="shared" si="78"/>
        <v>814.5413618788923</v>
      </c>
      <c r="BB75" s="14">
        <f t="shared" si="79"/>
        <v>811.70840124440099</v>
      </c>
      <c r="BC75" s="14">
        <f t="shared" si="80"/>
        <v>938.41009692878754</v>
      </c>
      <c r="BD75" s="14">
        <f t="shared" si="81"/>
        <v>0</v>
      </c>
      <c r="BE75" s="14">
        <f t="shared" si="82"/>
        <v>1624.4897177553228</v>
      </c>
      <c r="BF75" s="14">
        <f t="shared" si="83"/>
        <v>1525.5019044066737</v>
      </c>
      <c r="BG75" s="14">
        <f t="shared" si="84"/>
        <v>1614.4141605089831</v>
      </c>
      <c r="BH75" s="14">
        <f t="shared" si="85"/>
        <v>1606.7744041981396</v>
      </c>
      <c r="BI75" s="14">
        <f t="shared" si="86"/>
        <v>1579.4362398898793</v>
      </c>
      <c r="BJ75" s="14">
        <f t="shared" si="87"/>
        <v>1596.1796557516634</v>
      </c>
      <c r="BK75" s="14">
        <f t="shared" si="88"/>
        <v>1597.3628065159887</v>
      </c>
      <c r="BL75" s="14">
        <f t="shared" si="89"/>
        <v>1547.1180186589506</v>
      </c>
      <c r="BM75" s="14">
        <f t="shared" si="90"/>
        <v>1532.4178297050858</v>
      </c>
      <c r="BN75" s="14">
        <f t="shared" si="91"/>
        <v>1550.3044383175156</v>
      </c>
      <c r="BO75" s="14">
        <f t="shared" si="92"/>
        <v>1640.8804614842534</v>
      </c>
      <c r="BP75" s="14">
        <f t="shared" si="93"/>
        <v>0</v>
      </c>
      <c r="BQ75" s="14">
        <f t="shared" si="94"/>
        <v>2308.8547998535109</v>
      </c>
      <c r="BR75" s="14">
        <f t="shared" si="95"/>
        <v>2274.7784644839944</v>
      </c>
      <c r="BS75" s="14">
        <f t="shared" si="96"/>
        <v>2464.1466039147385</v>
      </c>
      <c r="BT75" s="14">
        <f t="shared" si="97"/>
        <v>2395.2776186119058</v>
      </c>
      <c r="BU75" s="14">
        <f t="shared" si="98"/>
        <v>2371.5776249033861</v>
      </c>
      <c r="BV75" s="14">
        <f t="shared" si="99"/>
        <v>2396.4404714329999</v>
      </c>
      <c r="BW75" s="14">
        <f t="shared" si="100"/>
        <v>2397.7826904273093</v>
      </c>
      <c r="BX75" s="14">
        <f t="shared" si="101"/>
        <v>2321.3474132664269</v>
      </c>
      <c r="BY75" s="14">
        <f t="shared" si="102"/>
        <v>2346.9591915839778</v>
      </c>
      <c r="BZ75" s="14">
        <f t="shared" si="103"/>
        <v>2362.0128395619167</v>
      </c>
      <c r="CA75" s="14">
        <f t="shared" si="104"/>
        <v>2579.2905584130408</v>
      </c>
      <c r="CB75" s="14">
        <f t="shared" si="105"/>
        <v>0</v>
      </c>
    </row>
    <row r="76" spans="1:80" x14ac:dyDescent="0.3">
      <c r="A76" t="s">
        <v>154</v>
      </c>
      <c r="B76" t="s">
        <v>192</v>
      </c>
      <c r="C76" t="s">
        <v>211</v>
      </c>
      <c r="D76" t="s">
        <v>329</v>
      </c>
      <c r="E76" t="s">
        <v>330</v>
      </c>
      <c r="F76" s="13">
        <v>11124.443911486538</v>
      </c>
      <c r="G76" s="13">
        <v>11736.424762871175</v>
      </c>
      <c r="H76" s="13">
        <v>12166.405940744284</v>
      </c>
      <c r="I76" s="13">
        <v>9440.1393046384128</v>
      </c>
      <c r="J76" s="13">
        <v>12393.155504608954</v>
      </c>
      <c r="K76" s="13">
        <v>12571.285656950302</v>
      </c>
      <c r="L76" s="13">
        <v>12917.904018116169</v>
      </c>
      <c r="M76" s="13">
        <v>12622.337013204216</v>
      </c>
      <c r="N76" s="13">
        <v>10212.782545204942</v>
      </c>
      <c r="O76" s="13">
        <v>10987.393552503545</v>
      </c>
      <c r="P76" s="13">
        <v>15354.901670752861</v>
      </c>
      <c r="Q76" s="13"/>
      <c r="R76" s="13">
        <v>26651.849890763318</v>
      </c>
      <c r="S76" s="13">
        <v>26877.35542243101</v>
      </c>
      <c r="T76" s="13">
        <v>27392.434597398747</v>
      </c>
      <c r="U76" s="13">
        <v>23580.703069267485</v>
      </c>
      <c r="V76" s="13">
        <v>27385.184143287166</v>
      </c>
      <c r="W76" s="13">
        <v>27842.025902311136</v>
      </c>
      <c r="X76" s="13">
        <v>28801.340026234335</v>
      </c>
      <c r="Y76" s="13">
        <v>28432.05841942245</v>
      </c>
      <c r="Z76" s="13">
        <v>23186.918934657668</v>
      </c>
      <c r="AA76" s="13">
        <v>23432.987347783797</v>
      </c>
      <c r="AB76" s="13">
        <v>28943.233311779612</v>
      </c>
      <c r="AC76" s="13"/>
      <c r="AD76" s="14">
        <f t="shared" si="62"/>
        <v>37776.293802249857</v>
      </c>
      <c r="AE76" s="14">
        <f t="shared" si="63"/>
        <v>38613.780185302181</v>
      </c>
      <c r="AF76" s="14">
        <f t="shared" si="64"/>
        <v>39558.840538143035</v>
      </c>
      <c r="AG76" s="14">
        <f t="shared" si="65"/>
        <v>33020.8423739059</v>
      </c>
      <c r="AH76" s="165">
        <v>39778.339647896122</v>
      </c>
      <c r="AI76" s="165">
        <v>40413.311559261441</v>
      </c>
      <c r="AJ76" s="165">
        <v>41719.244044350504</v>
      </c>
      <c r="AK76" s="165">
        <v>41054.395432626668</v>
      </c>
      <c r="AL76" s="14">
        <f t="shared" si="66"/>
        <v>33399.701479862611</v>
      </c>
      <c r="AM76" s="14">
        <f t="shared" si="67"/>
        <v>34420.380900287346</v>
      </c>
      <c r="AN76" s="14">
        <f t="shared" si="68"/>
        <v>44298.134982532472</v>
      </c>
      <c r="AO76" s="14">
        <f t="shared" si="69"/>
        <v>0</v>
      </c>
      <c r="AP76" s="13">
        <v>1468177</v>
      </c>
      <c r="AQ76" s="13">
        <v>1480463.7879999997</v>
      </c>
      <c r="AR76" s="13">
        <v>1492227.2909999997</v>
      </c>
      <c r="AS76" s="14">
        <f t="shared" si="70"/>
        <v>757.70454866726141</v>
      </c>
      <c r="AT76" s="14">
        <f t="shared" si="71"/>
        <v>799.38759174617053</v>
      </c>
      <c r="AU76" s="14">
        <f t="shared" si="72"/>
        <v>828.67433155159654</v>
      </c>
      <c r="AV76" s="14">
        <f t="shared" si="73"/>
        <v>637.64743056575287</v>
      </c>
      <c r="AW76" s="14">
        <f t="shared" si="74"/>
        <v>837.11304559169366</v>
      </c>
      <c r="AX76" s="14">
        <f t="shared" si="75"/>
        <v>849.14509620888509</v>
      </c>
      <c r="AY76" s="14">
        <f t="shared" si="76"/>
        <v>872.55791886455597</v>
      </c>
      <c r="AZ76" s="14">
        <f t="shared" si="77"/>
        <v>845.87228027075537</v>
      </c>
      <c r="BA76" s="14">
        <f t="shared" si="78"/>
        <v>689.83670036277476</v>
      </c>
      <c r="BB76" s="14">
        <f t="shared" si="79"/>
        <v>742.15888571963819</v>
      </c>
      <c r="BC76" s="14">
        <f t="shared" si="80"/>
        <v>1037.1683384094272</v>
      </c>
      <c r="BD76" s="14">
        <f t="shared" si="81"/>
        <v>0</v>
      </c>
      <c r="BE76" s="14">
        <f t="shared" si="82"/>
        <v>1815.3022347280553</v>
      </c>
      <c r="BF76" s="14">
        <f t="shared" si="83"/>
        <v>1830.661795030913</v>
      </c>
      <c r="BG76" s="14">
        <f t="shared" si="84"/>
        <v>1865.7447022667395</v>
      </c>
      <c r="BH76" s="14">
        <f t="shared" si="85"/>
        <v>1592.7916143847951</v>
      </c>
      <c r="BI76" s="14">
        <f t="shared" si="86"/>
        <v>1849.7706168337006</v>
      </c>
      <c r="BJ76" s="14">
        <f t="shared" si="87"/>
        <v>1880.6286332692889</v>
      </c>
      <c r="BK76" s="14">
        <f t="shared" si="88"/>
        <v>1945.4268493215143</v>
      </c>
      <c r="BL76" s="14">
        <f t="shared" si="89"/>
        <v>1905.3436826215006</v>
      </c>
      <c r="BM76" s="14">
        <f t="shared" si="90"/>
        <v>1566.1929135045939</v>
      </c>
      <c r="BN76" s="14">
        <f t="shared" si="91"/>
        <v>1582.8139490963219</v>
      </c>
      <c r="BO76" s="14">
        <f t="shared" si="92"/>
        <v>1955.011230020009</v>
      </c>
      <c r="BP76" s="14">
        <f t="shared" si="93"/>
        <v>0</v>
      </c>
      <c r="BQ76" s="14">
        <f t="shared" si="94"/>
        <v>2573.0067833953167</v>
      </c>
      <c r="BR76" s="14">
        <f t="shared" si="95"/>
        <v>2630.0493867770833</v>
      </c>
      <c r="BS76" s="14">
        <f t="shared" si="96"/>
        <v>2694.4190338183362</v>
      </c>
      <c r="BT76" s="14">
        <f t="shared" si="97"/>
        <v>2230.4390449505481</v>
      </c>
      <c r="BU76" s="14">
        <f t="shared" si="98"/>
        <v>2686.8836624253945</v>
      </c>
      <c r="BV76" s="14">
        <f t="shared" si="99"/>
        <v>2729.7737294781741</v>
      </c>
      <c r="BW76" s="14">
        <f t="shared" si="100"/>
        <v>2817.9847681860701</v>
      </c>
      <c r="BX76" s="14">
        <f t="shared" si="101"/>
        <v>2751.2159628922559</v>
      </c>
      <c r="BY76" s="14">
        <f t="shared" si="102"/>
        <v>2256.0296138673684</v>
      </c>
      <c r="BZ76" s="14">
        <f t="shared" si="103"/>
        <v>2324.9728348159606</v>
      </c>
      <c r="CA76" s="14">
        <f t="shared" si="104"/>
        <v>2992.1795684294361</v>
      </c>
      <c r="CB76" s="14">
        <f t="shared" si="105"/>
        <v>0</v>
      </c>
    </row>
    <row r="77" spans="1:80" x14ac:dyDescent="0.3">
      <c r="A77" t="s">
        <v>148</v>
      </c>
      <c r="B77" t="s">
        <v>143</v>
      </c>
      <c r="C77" t="s">
        <v>156</v>
      </c>
      <c r="D77" t="s">
        <v>332</v>
      </c>
      <c r="E77" t="s">
        <v>333</v>
      </c>
      <c r="F77" s="13">
        <v>1293.3211685622759</v>
      </c>
      <c r="G77" s="13">
        <v>1310.4818395222426</v>
      </c>
      <c r="H77" s="13">
        <v>1348.9267377608942</v>
      </c>
      <c r="I77" s="13">
        <v>1229.5593446917026</v>
      </c>
      <c r="J77" s="13">
        <v>1283.5727427510158</v>
      </c>
      <c r="K77" s="13">
        <v>1342.524471883519</v>
      </c>
      <c r="L77" s="13">
        <v>1338.6009997188276</v>
      </c>
      <c r="M77" s="13">
        <v>1228.8602999943034</v>
      </c>
      <c r="N77" s="13">
        <v>1365.1835139461646</v>
      </c>
      <c r="O77" s="13">
        <v>1408.4896945002133</v>
      </c>
      <c r="P77" s="13">
        <v>1495.8615587699142</v>
      </c>
      <c r="Q77" s="13"/>
      <c r="R77" s="13">
        <v>3987.1293399524093</v>
      </c>
      <c r="S77" s="13">
        <v>3954.7500970893366</v>
      </c>
      <c r="T77" s="13">
        <v>4140.7889536805878</v>
      </c>
      <c r="U77" s="13">
        <v>4182.8305311331178</v>
      </c>
      <c r="V77" s="13">
        <v>4098.3945793310477</v>
      </c>
      <c r="W77" s="13">
        <v>4089.266251677026</v>
      </c>
      <c r="X77" s="13">
        <v>4265.3713287155606</v>
      </c>
      <c r="Y77" s="13">
        <v>4174.8031375299643</v>
      </c>
      <c r="Z77" s="13">
        <v>4025.2995876788</v>
      </c>
      <c r="AA77" s="13">
        <v>3983.7614287904812</v>
      </c>
      <c r="AB77" s="13">
        <v>4233.7931445931454</v>
      </c>
      <c r="AC77" s="13"/>
      <c r="AD77" s="14">
        <f t="shared" si="62"/>
        <v>5280.4505085146848</v>
      </c>
      <c r="AE77" s="14">
        <f t="shared" si="63"/>
        <v>5265.2319366115789</v>
      </c>
      <c r="AF77" s="14">
        <f t="shared" si="64"/>
        <v>5489.7156914414818</v>
      </c>
      <c r="AG77" s="14">
        <f t="shared" si="65"/>
        <v>5412.3898758248206</v>
      </c>
      <c r="AH77" s="165">
        <v>5381.9673220820632</v>
      </c>
      <c r="AI77" s="165">
        <v>5431.7907235605453</v>
      </c>
      <c r="AJ77" s="165">
        <v>5603.9723284343881</v>
      </c>
      <c r="AK77" s="165">
        <v>5403.6634375242684</v>
      </c>
      <c r="AL77" s="14">
        <f t="shared" si="66"/>
        <v>5390.4831016249645</v>
      </c>
      <c r="AM77" s="14">
        <f t="shared" si="67"/>
        <v>5392.2511232906945</v>
      </c>
      <c r="AN77" s="14">
        <f t="shared" si="68"/>
        <v>5729.6547033630595</v>
      </c>
      <c r="AO77" s="14">
        <f t="shared" si="69"/>
        <v>0</v>
      </c>
      <c r="AP77" s="13">
        <v>202419</v>
      </c>
      <c r="AQ77" s="13">
        <v>203704.73800000001</v>
      </c>
      <c r="AR77" s="13">
        <v>204300.601</v>
      </c>
      <c r="AS77" s="14">
        <f t="shared" si="70"/>
        <v>638.93269335500918</v>
      </c>
      <c r="AT77" s="14">
        <f t="shared" si="71"/>
        <v>647.41048988595071</v>
      </c>
      <c r="AU77" s="14">
        <f t="shared" si="72"/>
        <v>666.40322191142832</v>
      </c>
      <c r="AV77" s="14">
        <f t="shared" si="73"/>
        <v>603.59879537593406</v>
      </c>
      <c r="AW77" s="14">
        <f t="shared" si="74"/>
        <v>630.11432888272623</v>
      </c>
      <c r="AX77" s="14">
        <f t="shared" si="75"/>
        <v>659.05412169819976</v>
      </c>
      <c r="AY77" s="14">
        <f t="shared" si="76"/>
        <v>657.12806332409775</v>
      </c>
      <c r="AZ77" s="14">
        <f t="shared" si="77"/>
        <v>601.49617474414742</v>
      </c>
      <c r="BA77" s="14">
        <f t="shared" si="78"/>
        <v>670.177594959114</v>
      </c>
      <c r="BB77" s="14">
        <f t="shared" si="79"/>
        <v>691.43688474256953</v>
      </c>
      <c r="BC77" s="14">
        <f t="shared" si="80"/>
        <v>734.32830942298165</v>
      </c>
      <c r="BD77" s="14">
        <f t="shared" si="81"/>
        <v>0</v>
      </c>
      <c r="BE77" s="14">
        <f t="shared" si="82"/>
        <v>1969.7406567330188</v>
      </c>
      <c r="BF77" s="14">
        <f t="shared" si="83"/>
        <v>1953.744508711799</v>
      </c>
      <c r="BG77" s="14">
        <f t="shared" si="84"/>
        <v>2045.6523121251403</v>
      </c>
      <c r="BH77" s="14">
        <f t="shared" si="85"/>
        <v>2053.3791075262657</v>
      </c>
      <c r="BI77" s="14">
        <f t="shared" si="86"/>
        <v>2011.9289416484005</v>
      </c>
      <c r="BJ77" s="14">
        <f t="shared" si="87"/>
        <v>2007.4477853711119</v>
      </c>
      <c r="BK77" s="14">
        <f t="shared" si="88"/>
        <v>2093.8989296928185</v>
      </c>
      <c r="BL77" s="14">
        <f t="shared" si="89"/>
        <v>2043.4610163138796</v>
      </c>
      <c r="BM77" s="14">
        <f t="shared" si="90"/>
        <v>1976.0461279397437</v>
      </c>
      <c r="BN77" s="14">
        <f t="shared" si="91"/>
        <v>1955.6547716580264</v>
      </c>
      <c r="BO77" s="14">
        <f t="shared" si="92"/>
        <v>2078.3969907431142</v>
      </c>
      <c r="BP77" s="14">
        <f t="shared" si="93"/>
        <v>0</v>
      </c>
      <c r="BQ77" s="14">
        <f t="shared" si="94"/>
        <v>2608.6733500880277</v>
      </c>
      <c r="BR77" s="14">
        <f t="shared" si="95"/>
        <v>2601.1549985977495</v>
      </c>
      <c r="BS77" s="14">
        <f t="shared" si="96"/>
        <v>2712.0555340365686</v>
      </c>
      <c r="BT77" s="14">
        <f t="shared" si="97"/>
        <v>2656.9779029021997</v>
      </c>
      <c r="BU77" s="14">
        <f t="shared" si="98"/>
        <v>2642.0432705311268</v>
      </c>
      <c r="BV77" s="14">
        <f t="shared" si="99"/>
        <v>2666.5019070693115</v>
      </c>
      <c r="BW77" s="14">
        <f t="shared" si="100"/>
        <v>2751.0269930169165</v>
      </c>
      <c r="BX77" s="14">
        <f t="shared" si="101"/>
        <v>2644.9571910580275</v>
      </c>
      <c r="BY77" s="14">
        <f t="shared" si="102"/>
        <v>2646.2237228988579</v>
      </c>
      <c r="BZ77" s="14">
        <f t="shared" si="103"/>
        <v>2647.0916564005961</v>
      </c>
      <c r="CA77" s="14">
        <f t="shared" si="104"/>
        <v>2812.7253001660956</v>
      </c>
      <c r="CB77" s="14">
        <f t="shared" si="105"/>
        <v>0</v>
      </c>
    </row>
    <row r="78" spans="1:80" x14ac:dyDescent="0.3">
      <c r="A78" t="s">
        <v>172</v>
      </c>
      <c r="B78" t="s">
        <v>213</v>
      </c>
      <c r="C78" t="s">
        <v>224</v>
      </c>
      <c r="D78" t="s">
        <v>336</v>
      </c>
      <c r="E78" t="s">
        <v>337</v>
      </c>
      <c r="F78" s="13">
        <v>3366.6293500429783</v>
      </c>
      <c r="G78" s="13">
        <v>3324.5765672185598</v>
      </c>
      <c r="H78" s="13">
        <v>3665.3007662774412</v>
      </c>
      <c r="I78" s="13">
        <v>3444.2754276326095</v>
      </c>
      <c r="J78" s="13">
        <v>3629.4714344386339</v>
      </c>
      <c r="K78" s="13">
        <v>3589.8453117018898</v>
      </c>
      <c r="L78" s="13">
        <v>3964.8572479430541</v>
      </c>
      <c r="M78" s="13">
        <v>3153.9968012633467</v>
      </c>
      <c r="N78" s="13">
        <v>3455.7731729482339</v>
      </c>
      <c r="O78" s="13">
        <v>4138.9266486251363</v>
      </c>
      <c r="P78" s="13">
        <v>4903.2528319941202</v>
      </c>
      <c r="Q78" s="13"/>
      <c r="R78" s="13">
        <v>10786.240526350592</v>
      </c>
      <c r="S78" s="13">
        <v>10919.126447080653</v>
      </c>
      <c r="T78" s="13">
        <v>11594.992004746133</v>
      </c>
      <c r="U78" s="13">
        <v>12219.380334778569</v>
      </c>
      <c r="V78" s="13">
        <v>10578.982728968806</v>
      </c>
      <c r="W78" s="13">
        <v>10735.114801793132</v>
      </c>
      <c r="X78" s="13">
        <v>11382.074902536591</v>
      </c>
      <c r="Y78" s="13">
        <v>10266.42488441664</v>
      </c>
      <c r="Z78" s="13">
        <v>11706.625876144144</v>
      </c>
      <c r="AA78" s="13">
        <v>11562.442175354821</v>
      </c>
      <c r="AB78" s="13">
        <v>12369.391206853277</v>
      </c>
      <c r="AC78" s="13"/>
      <c r="AD78" s="14">
        <f t="shared" si="62"/>
        <v>14152.86987639357</v>
      </c>
      <c r="AE78" s="14">
        <f t="shared" si="63"/>
        <v>14243.703014299212</v>
      </c>
      <c r="AF78" s="14">
        <f t="shared" si="64"/>
        <v>15260.292771023574</v>
      </c>
      <c r="AG78" s="14">
        <f t="shared" si="65"/>
        <v>15663.655762411177</v>
      </c>
      <c r="AH78" s="165">
        <v>14208.454163407441</v>
      </c>
      <c r="AI78" s="165">
        <v>14324.960113495021</v>
      </c>
      <c r="AJ78" s="165">
        <v>15346.932150479646</v>
      </c>
      <c r="AK78" s="165">
        <v>13420.421685679987</v>
      </c>
      <c r="AL78" s="14">
        <f t="shared" si="66"/>
        <v>15162.399049092379</v>
      </c>
      <c r="AM78" s="14">
        <f t="shared" si="67"/>
        <v>15701.368823979958</v>
      </c>
      <c r="AN78" s="14">
        <f t="shared" si="68"/>
        <v>17272.644038847397</v>
      </c>
      <c r="AO78" s="14">
        <f t="shared" si="69"/>
        <v>0</v>
      </c>
      <c r="AP78" s="13">
        <v>628139</v>
      </c>
      <c r="AQ78" s="13">
        <v>632145.022</v>
      </c>
      <c r="AR78" s="13">
        <v>636745.94799999997</v>
      </c>
      <c r="AS78" s="14">
        <f t="shared" si="70"/>
        <v>535.96884607435277</v>
      </c>
      <c r="AT78" s="14">
        <f t="shared" si="71"/>
        <v>529.27402489235021</v>
      </c>
      <c r="AU78" s="14">
        <f t="shared" si="72"/>
        <v>583.51746449073232</v>
      </c>
      <c r="AV78" s="14">
        <f t="shared" si="73"/>
        <v>544.85526386579852</v>
      </c>
      <c r="AW78" s="14">
        <f t="shared" si="74"/>
        <v>574.15170698577992</v>
      </c>
      <c r="AX78" s="14">
        <f t="shared" si="75"/>
        <v>567.88318926315765</v>
      </c>
      <c r="AY78" s="14">
        <f t="shared" si="76"/>
        <v>627.2069082184521</v>
      </c>
      <c r="AZ78" s="14">
        <f t="shared" si="77"/>
        <v>495.33048638471229</v>
      </c>
      <c r="BA78" s="14">
        <f t="shared" si="78"/>
        <v>546.67411000323182</v>
      </c>
      <c r="BB78" s="14">
        <f t="shared" si="79"/>
        <v>654.74321628449616</v>
      </c>
      <c r="BC78" s="14">
        <f t="shared" si="80"/>
        <v>775.65315890348347</v>
      </c>
      <c r="BD78" s="14">
        <f t="shared" si="81"/>
        <v>0</v>
      </c>
      <c r="BE78" s="14">
        <f t="shared" si="82"/>
        <v>1717.1741487713059</v>
      </c>
      <c r="BF78" s="14">
        <f t="shared" si="83"/>
        <v>1738.3296447252362</v>
      </c>
      <c r="BG78" s="14">
        <f t="shared" si="84"/>
        <v>1845.9277333115972</v>
      </c>
      <c r="BH78" s="14">
        <f t="shared" si="85"/>
        <v>1933.0026986716614</v>
      </c>
      <c r="BI78" s="14">
        <f t="shared" si="86"/>
        <v>1673.5056610109325</v>
      </c>
      <c r="BJ78" s="14">
        <f t="shared" si="87"/>
        <v>1698.2044354045599</v>
      </c>
      <c r="BK78" s="14">
        <f t="shared" si="88"/>
        <v>1800.548055654323</v>
      </c>
      <c r="BL78" s="14">
        <f t="shared" si="89"/>
        <v>1612.3266927199418</v>
      </c>
      <c r="BM78" s="14">
        <f t="shared" si="90"/>
        <v>1851.8892767843618</v>
      </c>
      <c r="BN78" s="14">
        <f t="shared" si="91"/>
        <v>1829.080633866768</v>
      </c>
      <c r="BO78" s="14">
        <f t="shared" si="92"/>
        <v>1956.7331508391246</v>
      </c>
      <c r="BP78" s="14">
        <f t="shared" si="93"/>
        <v>0</v>
      </c>
      <c r="BQ78" s="14">
        <f t="shared" si="94"/>
        <v>2253.1429948456584</v>
      </c>
      <c r="BR78" s="14">
        <f t="shared" si="95"/>
        <v>2267.6036696175865</v>
      </c>
      <c r="BS78" s="14">
        <f t="shared" si="96"/>
        <v>2429.4451978023294</v>
      </c>
      <c r="BT78" s="14">
        <f t="shared" si="97"/>
        <v>2477.8579625374596</v>
      </c>
      <c r="BU78" s="14">
        <f t="shared" si="98"/>
        <v>2247.6573679967128</v>
      </c>
      <c r="BV78" s="14">
        <f t="shared" si="99"/>
        <v>2266.0876246677176</v>
      </c>
      <c r="BW78" s="14">
        <f t="shared" si="100"/>
        <v>2427.7549638727751</v>
      </c>
      <c r="BX78" s="14">
        <f t="shared" si="101"/>
        <v>2107.657179104654</v>
      </c>
      <c r="BY78" s="14">
        <f t="shared" si="102"/>
        <v>2398.5633867875936</v>
      </c>
      <c r="BZ78" s="14">
        <f t="shared" si="103"/>
        <v>2483.8238501512647</v>
      </c>
      <c r="CA78" s="14">
        <f t="shared" si="104"/>
        <v>2732.3863097426079</v>
      </c>
      <c r="CB78" s="14">
        <f t="shared" si="105"/>
        <v>0</v>
      </c>
    </row>
    <row r="79" spans="1:80" x14ac:dyDescent="0.3">
      <c r="A79" t="s">
        <v>163</v>
      </c>
      <c r="B79" t="s">
        <v>198</v>
      </c>
      <c r="C79" t="s">
        <v>239</v>
      </c>
      <c r="D79" t="s">
        <v>338</v>
      </c>
      <c r="E79" t="s">
        <v>339</v>
      </c>
      <c r="F79" s="13">
        <v>2657.7022983442212</v>
      </c>
      <c r="G79" s="13">
        <v>2790.0802228519296</v>
      </c>
      <c r="H79" s="13">
        <v>2940.3094298409892</v>
      </c>
      <c r="I79" s="13">
        <v>2539.6444250580766</v>
      </c>
      <c r="J79" s="13">
        <v>2881.54968867364</v>
      </c>
      <c r="K79" s="13">
        <v>2913.3382537183143</v>
      </c>
      <c r="L79" s="13">
        <v>2913.1927621389568</v>
      </c>
      <c r="M79" s="13">
        <v>2854.1234872217083</v>
      </c>
      <c r="N79" s="13">
        <v>2764.2951493141118</v>
      </c>
      <c r="O79" s="13">
        <v>2671.8145008877541</v>
      </c>
      <c r="P79" s="13">
        <v>3163.8039386626169</v>
      </c>
      <c r="Q79" s="13"/>
      <c r="R79" s="13">
        <v>4637.2067627819015</v>
      </c>
      <c r="S79" s="13">
        <v>4595.8701011702069</v>
      </c>
      <c r="T79" s="13">
        <v>4571.2548932546151</v>
      </c>
      <c r="U79" s="13">
        <v>4580.1156457204997</v>
      </c>
      <c r="V79" s="13">
        <v>4735.2257169861987</v>
      </c>
      <c r="W79" s="13">
        <v>4787.5871872704274</v>
      </c>
      <c r="X79" s="13">
        <v>4787.9402904293165</v>
      </c>
      <c r="Y79" s="13">
        <v>4682.4207930921748</v>
      </c>
      <c r="Z79" s="13">
        <v>4524.0417254348413</v>
      </c>
      <c r="AA79" s="13">
        <v>4446.0926986380491</v>
      </c>
      <c r="AB79" s="13">
        <v>4540.3370946468294</v>
      </c>
      <c r="AC79" s="13"/>
      <c r="AD79" s="14">
        <f t="shared" si="62"/>
        <v>7294.9090611261227</v>
      </c>
      <c r="AE79" s="14">
        <f t="shared" si="63"/>
        <v>7385.9503240221366</v>
      </c>
      <c r="AF79" s="14">
        <f t="shared" si="64"/>
        <v>7511.5643230956048</v>
      </c>
      <c r="AG79" s="14">
        <f t="shared" si="65"/>
        <v>7119.7600707785768</v>
      </c>
      <c r="AH79" s="165">
        <v>7616.7754056598387</v>
      </c>
      <c r="AI79" s="165">
        <v>7700.9254409887417</v>
      </c>
      <c r="AJ79" s="165">
        <v>7701.1330525682743</v>
      </c>
      <c r="AK79" s="165">
        <v>7536.5442803138831</v>
      </c>
      <c r="AL79" s="14">
        <f t="shared" si="66"/>
        <v>7288.3368747489531</v>
      </c>
      <c r="AM79" s="14">
        <f t="shared" si="67"/>
        <v>7117.9071995258037</v>
      </c>
      <c r="AN79" s="14">
        <f t="shared" si="68"/>
        <v>7704.1410333094464</v>
      </c>
      <c r="AO79" s="14">
        <f t="shared" si="69"/>
        <v>0</v>
      </c>
      <c r="AP79" s="13">
        <v>282849</v>
      </c>
      <c r="AQ79" s="13">
        <v>287595.234</v>
      </c>
      <c r="AR79" s="13">
        <v>291591.158</v>
      </c>
      <c r="AS79" s="14">
        <f t="shared" si="70"/>
        <v>939.61877126813999</v>
      </c>
      <c r="AT79" s="14">
        <f t="shared" si="71"/>
        <v>986.420394928718</v>
      </c>
      <c r="AU79" s="14">
        <f t="shared" si="72"/>
        <v>1039.5332597396452</v>
      </c>
      <c r="AV79" s="14">
        <f t="shared" si="73"/>
        <v>883.06206947020428</v>
      </c>
      <c r="AW79" s="14">
        <f t="shared" si="74"/>
        <v>1001.9462591906652</v>
      </c>
      <c r="AX79" s="14">
        <f t="shared" si="75"/>
        <v>1012.9994900118248</v>
      </c>
      <c r="AY79" s="14">
        <f t="shared" si="76"/>
        <v>1012.9489010026351</v>
      </c>
      <c r="AZ79" s="14">
        <f t="shared" si="77"/>
        <v>978.81002524147459</v>
      </c>
      <c r="BA79" s="14">
        <f t="shared" si="78"/>
        <v>961.17557682270626</v>
      </c>
      <c r="BB79" s="14">
        <f t="shared" si="79"/>
        <v>929.0190465700673</v>
      </c>
      <c r="BC79" s="14">
        <f t="shared" si="80"/>
        <v>1100.0891407896615</v>
      </c>
      <c r="BD79" s="14">
        <f t="shared" si="81"/>
        <v>0</v>
      </c>
      <c r="BE79" s="14">
        <f t="shared" si="82"/>
        <v>1639.4637289797388</v>
      </c>
      <c r="BF79" s="14">
        <f t="shared" si="83"/>
        <v>1624.8493369855319</v>
      </c>
      <c r="BG79" s="14">
        <f t="shared" si="84"/>
        <v>1616.1467402234459</v>
      </c>
      <c r="BH79" s="14">
        <f t="shared" si="85"/>
        <v>1592.5561707050056</v>
      </c>
      <c r="BI79" s="14">
        <f t="shared" si="86"/>
        <v>1646.4896344513827</v>
      </c>
      <c r="BJ79" s="14">
        <f t="shared" si="87"/>
        <v>1664.6962888371188</v>
      </c>
      <c r="BK79" s="14">
        <f t="shared" si="88"/>
        <v>1664.8190666571743</v>
      </c>
      <c r="BL79" s="14">
        <f t="shared" si="89"/>
        <v>1605.81713972691</v>
      </c>
      <c r="BM79" s="14">
        <f t="shared" si="90"/>
        <v>1573.0586569577304</v>
      </c>
      <c r="BN79" s="14">
        <f t="shared" si="91"/>
        <v>1545.9549300591154</v>
      </c>
      <c r="BO79" s="14">
        <f t="shared" si="92"/>
        <v>1578.7247345854241</v>
      </c>
      <c r="BP79" s="14">
        <f t="shared" si="93"/>
        <v>0</v>
      </c>
      <c r="BQ79" s="14">
        <f t="shared" si="94"/>
        <v>2579.0825002478787</v>
      </c>
      <c r="BR79" s="14">
        <f t="shared" si="95"/>
        <v>2611.2697319142499</v>
      </c>
      <c r="BS79" s="14">
        <f t="shared" si="96"/>
        <v>2655.6799999630916</v>
      </c>
      <c r="BT79" s="14">
        <f t="shared" si="97"/>
        <v>2475.6182401752098</v>
      </c>
      <c r="BU79" s="14">
        <f t="shared" si="98"/>
        <v>2648.4358936420481</v>
      </c>
      <c r="BV79" s="14">
        <f t="shared" si="99"/>
        <v>2677.6957788489435</v>
      </c>
      <c r="BW79" s="14">
        <f t="shared" si="100"/>
        <v>2677.76796765981</v>
      </c>
      <c r="BX79" s="14">
        <f t="shared" si="101"/>
        <v>2584.6271649683845</v>
      </c>
      <c r="BY79" s="14">
        <f t="shared" si="102"/>
        <v>2534.2342337804366</v>
      </c>
      <c r="BZ79" s="14">
        <f t="shared" si="103"/>
        <v>2474.9739766291827</v>
      </c>
      <c r="CA79" s="14">
        <f t="shared" si="104"/>
        <v>2678.8138753750859</v>
      </c>
      <c r="CB79" s="14">
        <f t="shared" si="105"/>
        <v>0</v>
      </c>
    </row>
    <row r="80" spans="1:80" x14ac:dyDescent="0.3">
      <c r="A80" t="s">
        <v>163</v>
      </c>
      <c r="B80" t="s">
        <v>198</v>
      </c>
      <c r="C80" t="s">
        <v>239</v>
      </c>
      <c r="D80" t="s">
        <v>340</v>
      </c>
      <c r="E80" t="s">
        <v>341</v>
      </c>
      <c r="F80" s="13">
        <v>1542.9286817295833</v>
      </c>
      <c r="G80" s="13">
        <v>1467.3674462499571</v>
      </c>
      <c r="H80" s="13">
        <v>1555.2270789096854</v>
      </c>
      <c r="I80" s="13">
        <v>1456.0924889880578</v>
      </c>
      <c r="J80" s="13">
        <v>1572.8297605268879</v>
      </c>
      <c r="K80" s="13">
        <v>1541.3730287174726</v>
      </c>
      <c r="L80" s="13">
        <v>1621.0024305063891</v>
      </c>
      <c r="M80" s="13">
        <v>1570.6677173040209</v>
      </c>
      <c r="N80" s="13">
        <v>1504.2439371983992</v>
      </c>
      <c r="O80" s="13">
        <v>1551.699789934838</v>
      </c>
      <c r="P80" s="13">
        <v>1659.4874766657331</v>
      </c>
      <c r="Q80" s="13"/>
      <c r="R80" s="13">
        <v>4107.6066582237818</v>
      </c>
      <c r="S80" s="13">
        <v>3899.7896926557705</v>
      </c>
      <c r="T80" s="13">
        <v>4216.4423317653955</v>
      </c>
      <c r="U80" s="13">
        <v>4249.3316513273367</v>
      </c>
      <c r="V80" s="13">
        <v>4018.2405908050569</v>
      </c>
      <c r="W80" s="13">
        <v>3932.1571157785793</v>
      </c>
      <c r="X80" s="13">
        <v>4172.5304159252864</v>
      </c>
      <c r="Y80" s="13">
        <v>4051.307106381571</v>
      </c>
      <c r="Z80" s="13">
        <v>4186.1367768192031</v>
      </c>
      <c r="AA80" s="13">
        <v>4016.0217523725505</v>
      </c>
      <c r="AB80" s="13">
        <v>4304.5943894971369</v>
      </c>
      <c r="AC80" s="13"/>
      <c r="AD80" s="14">
        <f t="shared" si="62"/>
        <v>5650.5353399533651</v>
      </c>
      <c r="AE80" s="14">
        <f t="shared" si="63"/>
        <v>5367.1571389057281</v>
      </c>
      <c r="AF80" s="14">
        <f t="shared" si="64"/>
        <v>5771.6694106750811</v>
      </c>
      <c r="AG80" s="14">
        <f t="shared" si="65"/>
        <v>5705.4241403153947</v>
      </c>
      <c r="AH80" s="165">
        <v>5591.0703513319449</v>
      </c>
      <c r="AI80" s="165">
        <v>5473.5301444960514</v>
      </c>
      <c r="AJ80" s="165">
        <v>5793.5328464316754</v>
      </c>
      <c r="AK80" s="165">
        <v>5621.9748236855912</v>
      </c>
      <c r="AL80" s="14">
        <f t="shared" si="66"/>
        <v>5690.3807140176023</v>
      </c>
      <c r="AM80" s="14">
        <f t="shared" si="67"/>
        <v>5567.7215423073885</v>
      </c>
      <c r="AN80" s="14">
        <f t="shared" si="68"/>
        <v>5964.08186616287</v>
      </c>
      <c r="AO80" s="14">
        <f t="shared" si="69"/>
        <v>0</v>
      </c>
      <c r="AP80" s="13">
        <v>275929</v>
      </c>
      <c r="AQ80" s="13">
        <v>282283.96999999997</v>
      </c>
      <c r="AR80" s="13">
        <v>286485.48700000002</v>
      </c>
      <c r="AS80" s="14">
        <f t="shared" si="70"/>
        <v>559.1759770555409</v>
      </c>
      <c r="AT80" s="14">
        <f t="shared" si="71"/>
        <v>531.7916733108724</v>
      </c>
      <c r="AU80" s="14">
        <f t="shared" si="72"/>
        <v>563.63306463245453</v>
      </c>
      <c r="AV80" s="14">
        <f t="shared" si="73"/>
        <v>515.82542536441508</v>
      </c>
      <c r="AW80" s="14">
        <f t="shared" si="74"/>
        <v>557.17997749815129</v>
      </c>
      <c r="AX80" s="14">
        <f t="shared" si="75"/>
        <v>546.03632955759861</v>
      </c>
      <c r="AY80" s="14">
        <f t="shared" si="76"/>
        <v>574.2453000453371</v>
      </c>
      <c r="AZ80" s="14">
        <f t="shared" si="77"/>
        <v>548.25385179250657</v>
      </c>
      <c r="BA80" s="14">
        <f t="shared" si="78"/>
        <v>532.88323003194239</v>
      </c>
      <c r="BB80" s="14">
        <f t="shared" si="79"/>
        <v>549.69461777614868</v>
      </c>
      <c r="BC80" s="14">
        <f t="shared" si="80"/>
        <v>587.87875084289522</v>
      </c>
      <c r="BD80" s="14">
        <f t="shared" si="81"/>
        <v>0</v>
      </c>
      <c r="BE80" s="14">
        <f t="shared" si="82"/>
        <v>1488.6462308143696</v>
      </c>
      <c r="BF80" s="14">
        <f t="shared" si="83"/>
        <v>1413.3308541892191</v>
      </c>
      <c r="BG80" s="14">
        <f t="shared" si="84"/>
        <v>1528.0895925275688</v>
      </c>
      <c r="BH80" s="14">
        <f t="shared" si="85"/>
        <v>1505.3393401429548</v>
      </c>
      <c r="BI80" s="14">
        <f t="shared" si="86"/>
        <v>1423.474592200562</v>
      </c>
      <c r="BJ80" s="14">
        <f t="shared" si="87"/>
        <v>1392.9792456080943</v>
      </c>
      <c r="BK80" s="14">
        <f t="shared" si="88"/>
        <v>1478.1322566510903</v>
      </c>
      <c r="BL80" s="14">
        <f t="shared" si="89"/>
        <v>1414.1404330131286</v>
      </c>
      <c r="BM80" s="14">
        <f t="shared" si="90"/>
        <v>1482.9523535534815</v>
      </c>
      <c r="BN80" s="14">
        <f t="shared" si="91"/>
        <v>1422.6885615830579</v>
      </c>
      <c r="BO80" s="14">
        <f t="shared" si="92"/>
        <v>1524.9163420427797</v>
      </c>
      <c r="BP80" s="14">
        <f t="shared" si="93"/>
        <v>0</v>
      </c>
      <c r="BQ80" s="14">
        <f t="shared" si="94"/>
        <v>2047.8222078699102</v>
      </c>
      <c r="BR80" s="14">
        <f t="shared" si="95"/>
        <v>1945.1225275000918</v>
      </c>
      <c r="BS80" s="14">
        <f t="shared" si="96"/>
        <v>2091.7226571600231</v>
      </c>
      <c r="BT80" s="14">
        <f t="shared" si="97"/>
        <v>2021.1647655073702</v>
      </c>
      <c r="BU80" s="14">
        <f t="shared" si="98"/>
        <v>1980.6545696987137</v>
      </c>
      <c r="BV80" s="14">
        <f t="shared" si="99"/>
        <v>1939.015575165693</v>
      </c>
      <c r="BW80" s="14">
        <f t="shared" si="100"/>
        <v>2052.3775566964273</v>
      </c>
      <c r="BX80" s="14">
        <f t="shared" si="101"/>
        <v>1962.3942848056354</v>
      </c>
      <c r="BY80" s="14">
        <f t="shared" si="102"/>
        <v>2015.8355835854238</v>
      </c>
      <c r="BZ80" s="14">
        <f t="shared" si="103"/>
        <v>1972.3831793592067</v>
      </c>
      <c r="CA80" s="14">
        <f t="shared" si="104"/>
        <v>2112.7950928856749</v>
      </c>
      <c r="CB80" s="14">
        <f t="shared" si="105"/>
        <v>0</v>
      </c>
    </row>
    <row r="81" spans="1:80" x14ac:dyDescent="0.3">
      <c r="A81" t="s">
        <v>148</v>
      </c>
      <c r="B81" t="s">
        <v>158</v>
      </c>
      <c r="C81" t="s">
        <v>165</v>
      </c>
      <c r="D81" t="s">
        <v>344</v>
      </c>
      <c r="E81" t="s">
        <v>345</v>
      </c>
      <c r="F81" s="13">
        <v>1933.9874258724215</v>
      </c>
      <c r="G81" s="13">
        <v>1959.4869641375085</v>
      </c>
      <c r="H81" s="13">
        <v>1823.5230155567697</v>
      </c>
      <c r="I81" s="13">
        <v>1661.4687323241358</v>
      </c>
      <c r="J81" s="13">
        <v>2004.3969325357893</v>
      </c>
      <c r="K81" s="13">
        <v>2010.223203702416</v>
      </c>
      <c r="L81" s="13">
        <v>2068.0043071732212</v>
      </c>
      <c r="M81" s="13">
        <v>1995.1801164127357</v>
      </c>
      <c r="N81" s="13">
        <v>1907.6450800717228</v>
      </c>
      <c r="O81" s="13">
        <v>2047.7662227235405</v>
      </c>
      <c r="P81" s="13">
        <v>1890.5763335281513</v>
      </c>
      <c r="Q81" s="13"/>
      <c r="R81" s="13">
        <v>2744.4371853446141</v>
      </c>
      <c r="S81" s="13">
        <v>2937.7973995924849</v>
      </c>
      <c r="T81" s="13">
        <v>2919.5414562442506</v>
      </c>
      <c r="U81" s="13">
        <v>2924.7926589592416</v>
      </c>
      <c r="V81" s="13">
        <v>2825.1675472886154</v>
      </c>
      <c r="W81" s="13">
        <v>2839.0640769611873</v>
      </c>
      <c r="X81" s="13">
        <v>2880.5370032116602</v>
      </c>
      <c r="Y81" s="13">
        <v>2867.4581678297991</v>
      </c>
      <c r="Z81" s="13">
        <v>2894.1500201011777</v>
      </c>
      <c r="AA81" s="13">
        <v>2879.6294060557534</v>
      </c>
      <c r="AB81" s="13">
        <v>2895.940772690084</v>
      </c>
      <c r="AC81" s="13"/>
      <c r="AD81" s="14">
        <f t="shared" si="62"/>
        <v>4678.4246112170358</v>
      </c>
      <c r="AE81" s="14">
        <f t="shared" si="63"/>
        <v>4897.2843637299939</v>
      </c>
      <c r="AF81" s="14">
        <f t="shared" si="64"/>
        <v>4743.0644718010208</v>
      </c>
      <c r="AG81" s="14">
        <f t="shared" si="65"/>
        <v>4586.2613912833776</v>
      </c>
      <c r="AH81" s="165">
        <v>4829.564479824403</v>
      </c>
      <c r="AI81" s="165">
        <v>4849.2872806636033</v>
      </c>
      <c r="AJ81" s="165">
        <v>4948.5413103848814</v>
      </c>
      <c r="AK81" s="165">
        <v>4862.6382842425346</v>
      </c>
      <c r="AL81" s="14">
        <f t="shared" si="66"/>
        <v>4801.7951001729007</v>
      </c>
      <c r="AM81" s="14">
        <f t="shared" si="67"/>
        <v>4927.3956287792935</v>
      </c>
      <c r="AN81" s="14">
        <f t="shared" si="68"/>
        <v>4786.5171062182353</v>
      </c>
      <c r="AO81" s="14">
        <f t="shared" si="69"/>
        <v>0</v>
      </c>
      <c r="AP81" s="13">
        <v>127595</v>
      </c>
      <c r="AQ81" s="13">
        <v>127761.109</v>
      </c>
      <c r="AR81" s="13">
        <v>128023.50199999999</v>
      </c>
      <c r="AS81" s="14">
        <f t="shared" si="70"/>
        <v>1515.7235204141396</v>
      </c>
      <c r="AT81" s="14">
        <f t="shared" si="71"/>
        <v>1535.7082676731131</v>
      </c>
      <c r="AU81" s="14">
        <f t="shared" si="72"/>
        <v>1429.1492735269953</v>
      </c>
      <c r="AV81" s="14">
        <f t="shared" si="73"/>
        <v>1300.4495228075516</v>
      </c>
      <c r="AW81" s="14">
        <f t="shared" si="74"/>
        <v>1568.8631291825977</v>
      </c>
      <c r="AX81" s="14">
        <f t="shared" si="75"/>
        <v>1573.4234145560022</v>
      </c>
      <c r="AY81" s="14">
        <f t="shared" si="76"/>
        <v>1618.6493083534685</v>
      </c>
      <c r="AZ81" s="14">
        <f t="shared" si="77"/>
        <v>1558.4483202254034</v>
      </c>
      <c r="BA81" s="14">
        <f t="shared" si="78"/>
        <v>1493.1344092134664</v>
      </c>
      <c r="BB81" s="14">
        <f t="shared" si="79"/>
        <v>1602.8087410571404</v>
      </c>
      <c r="BC81" s="14">
        <f t="shared" si="80"/>
        <v>1479.7745169292098</v>
      </c>
      <c r="BD81" s="14">
        <f t="shared" si="81"/>
        <v>0</v>
      </c>
      <c r="BE81" s="14">
        <f t="shared" si="82"/>
        <v>2150.8971239818284</v>
      </c>
      <c r="BF81" s="14">
        <f t="shared" si="83"/>
        <v>2302.4392802166894</v>
      </c>
      <c r="BG81" s="14">
        <f t="shared" si="84"/>
        <v>2288.1315539356956</v>
      </c>
      <c r="BH81" s="14">
        <f t="shared" si="85"/>
        <v>2289.2668057219521</v>
      </c>
      <c r="BI81" s="14">
        <f t="shared" si="86"/>
        <v>2211.2891547369204</v>
      </c>
      <c r="BJ81" s="14">
        <f t="shared" si="87"/>
        <v>2222.1661186121887</v>
      </c>
      <c r="BK81" s="14">
        <f t="shared" si="88"/>
        <v>2254.6274259498332</v>
      </c>
      <c r="BL81" s="14">
        <f t="shared" si="89"/>
        <v>2239.7904470929088</v>
      </c>
      <c r="BM81" s="14">
        <f t="shared" si="90"/>
        <v>2265.2824813074985</v>
      </c>
      <c r="BN81" s="14">
        <f t="shared" si="91"/>
        <v>2253.917039852678</v>
      </c>
      <c r="BO81" s="14">
        <f t="shared" si="92"/>
        <v>2266.6841227012865</v>
      </c>
      <c r="BP81" s="14">
        <f t="shared" si="93"/>
        <v>0</v>
      </c>
      <c r="BQ81" s="14">
        <f t="shared" si="94"/>
        <v>3666.6206443959682</v>
      </c>
      <c r="BR81" s="14">
        <f t="shared" si="95"/>
        <v>3838.1475478898033</v>
      </c>
      <c r="BS81" s="14">
        <f t="shared" si="96"/>
        <v>3717.2808274626914</v>
      </c>
      <c r="BT81" s="14">
        <f t="shared" si="97"/>
        <v>3589.7163285295042</v>
      </c>
      <c r="BU81" s="14">
        <f t="shared" si="98"/>
        <v>3780.1522839195168</v>
      </c>
      <c r="BV81" s="14">
        <f t="shared" si="99"/>
        <v>3795.5895331681909</v>
      </c>
      <c r="BW81" s="14">
        <f t="shared" si="100"/>
        <v>3873.2767343033015</v>
      </c>
      <c r="BX81" s="14">
        <f t="shared" si="101"/>
        <v>3798.2387673183121</v>
      </c>
      <c r="BY81" s="14">
        <f t="shared" si="102"/>
        <v>3758.4168905209654</v>
      </c>
      <c r="BZ81" s="14">
        <f t="shared" si="103"/>
        <v>3856.7257809098178</v>
      </c>
      <c r="CA81" s="14">
        <f t="shared" si="104"/>
        <v>3746.4586396304962</v>
      </c>
      <c r="CB81" s="14">
        <f t="shared" si="105"/>
        <v>0</v>
      </c>
    </row>
    <row r="82" spans="1:80" x14ac:dyDescent="0.3">
      <c r="A82" t="s">
        <v>163</v>
      </c>
      <c r="B82" t="s">
        <v>198</v>
      </c>
      <c r="C82" t="s">
        <v>239</v>
      </c>
      <c r="D82" t="s">
        <v>346</v>
      </c>
      <c r="E82" t="s">
        <v>347</v>
      </c>
      <c r="F82" s="13">
        <v>1051.6281385090763</v>
      </c>
      <c r="G82" s="13">
        <v>967.32004294294302</v>
      </c>
      <c r="H82" s="13">
        <v>1020.8746442827595</v>
      </c>
      <c r="I82" s="13">
        <v>1008.0699518857409</v>
      </c>
      <c r="J82" s="13">
        <v>1187.2815049600822</v>
      </c>
      <c r="K82" s="13">
        <v>1201.8860165050723</v>
      </c>
      <c r="L82" s="13">
        <v>1126.1468566115798</v>
      </c>
      <c r="M82" s="13">
        <v>1077.8770212459854</v>
      </c>
      <c r="N82" s="13">
        <v>1168.9272139026587</v>
      </c>
      <c r="O82" s="13">
        <v>1180.8558949110416</v>
      </c>
      <c r="P82" s="13">
        <v>1234.2576223892916</v>
      </c>
      <c r="Q82" s="13"/>
      <c r="R82" s="13">
        <v>2841.4949344199822</v>
      </c>
      <c r="S82" s="13">
        <v>2773.8375754411118</v>
      </c>
      <c r="T82" s="13">
        <v>2958.6146542309725</v>
      </c>
      <c r="U82" s="13">
        <v>2974.8737625135914</v>
      </c>
      <c r="V82" s="13">
        <v>3230.8517889700402</v>
      </c>
      <c r="W82" s="13">
        <v>3100.5849540231648</v>
      </c>
      <c r="X82" s="13">
        <v>3309.4278616579722</v>
      </c>
      <c r="Y82" s="13">
        <v>3247.7388001460731</v>
      </c>
      <c r="Z82" s="13">
        <v>2853.5156231336896</v>
      </c>
      <c r="AA82" s="13">
        <v>2823.0915456162729</v>
      </c>
      <c r="AB82" s="13">
        <v>3043.6511201981284</v>
      </c>
      <c r="AC82" s="13"/>
      <c r="AD82" s="14">
        <f t="shared" si="62"/>
        <v>3893.1230729290583</v>
      </c>
      <c r="AE82" s="14">
        <f t="shared" si="63"/>
        <v>3741.1576183840548</v>
      </c>
      <c r="AF82" s="14">
        <f t="shared" si="64"/>
        <v>3979.4892985137321</v>
      </c>
      <c r="AG82" s="14">
        <f t="shared" si="65"/>
        <v>3982.9437143993323</v>
      </c>
      <c r="AH82" s="165">
        <v>4418.1332939301228</v>
      </c>
      <c r="AI82" s="165">
        <v>4302.4709705282366</v>
      </c>
      <c r="AJ82" s="165">
        <v>4435.5747182695522</v>
      </c>
      <c r="AK82" s="165">
        <v>4325.615821392058</v>
      </c>
      <c r="AL82" s="14">
        <f t="shared" si="66"/>
        <v>4022.4428370363485</v>
      </c>
      <c r="AM82" s="14">
        <f t="shared" si="67"/>
        <v>4003.9474405273145</v>
      </c>
      <c r="AN82" s="14">
        <f t="shared" si="68"/>
        <v>4277.9087425874204</v>
      </c>
      <c r="AO82" s="14">
        <f t="shared" si="69"/>
        <v>0</v>
      </c>
      <c r="AP82" s="13">
        <v>182998</v>
      </c>
      <c r="AQ82" s="13">
        <v>181803.28200000001</v>
      </c>
      <c r="AR82" s="13">
        <v>181934.65</v>
      </c>
      <c r="AS82" s="14">
        <f t="shared" si="70"/>
        <v>574.6664654854568</v>
      </c>
      <c r="AT82" s="14">
        <f t="shared" si="71"/>
        <v>528.59596440559085</v>
      </c>
      <c r="AU82" s="14">
        <f t="shared" si="72"/>
        <v>557.86109371837915</v>
      </c>
      <c r="AV82" s="14">
        <f t="shared" si="73"/>
        <v>554.48391293933889</v>
      </c>
      <c r="AW82" s="14">
        <f t="shared" si="74"/>
        <v>653.05834520637654</v>
      </c>
      <c r="AX82" s="14">
        <f t="shared" si="75"/>
        <v>661.0914848638829</v>
      </c>
      <c r="AY82" s="14">
        <f t="shared" si="76"/>
        <v>619.43153293106104</v>
      </c>
      <c r="AZ82" s="14">
        <f t="shared" si="77"/>
        <v>592.45285120013443</v>
      </c>
      <c r="BA82" s="14">
        <f t="shared" si="78"/>
        <v>642.96265779330577</v>
      </c>
      <c r="BB82" s="14">
        <f t="shared" si="79"/>
        <v>649.52397004089369</v>
      </c>
      <c r="BC82" s="14">
        <f t="shared" si="80"/>
        <v>678.89732727118292</v>
      </c>
      <c r="BD82" s="14">
        <f t="shared" si="81"/>
        <v>0</v>
      </c>
      <c r="BE82" s="14">
        <f t="shared" si="82"/>
        <v>1552.7464422671189</v>
      </c>
      <c r="BF82" s="14">
        <f t="shared" si="83"/>
        <v>1515.7748037908129</v>
      </c>
      <c r="BG82" s="14">
        <f t="shared" si="84"/>
        <v>1616.7469886178933</v>
      </c>
      <c r="BH82" s="14">
        <f t="shared" si="85"/>
        <v>1636.3146637328537</v>
      </c>
      <c r="BI82" s="14">
        <f t="shared" si="86"/>
        <v>1777.1141166582679</v>
      </c>
      <c r="BJ82" s="14">
        <f t="shared" si="87"/>
        <v>1705.4614855760219</v>
      </c>
      <c r="BK82" s="14">
        <f t="shared" si="88"/>
        <v>1820.3344985037024</v>
      </c>
      <c r="BL82" s="14">
        <f t="shared" si="89"/>
        <v>1785.1128414219465</v>
      </c>
      <c r="BM82" s="14">
        <f t="shared" si="90"/>
        <v>1569.5622167776321</v>
      </c>
      <c r="BN82" s="14">
        <f t="shared" si="91"/>
        <v>1552.8276027581685</v>
      </c>
      <c r="BO82" s="14">
        <f t="shared" si="92"/>
        <v>1674.1453106430326</v>
      </c>
      <c r="BP82" s="14">
        <f t="shared" si="93"/>
        <v>0</v>
      </c>
      <c r="BQ82" s="14">
        <f t="shared" si="94"/>
        <v>2127.4129077525754</v>
      </c>
      <c r="BR82" s="14">
        <f t="shared" si="95"/>
        <v>2044.3707681964036</v>
      </c>
      <c r="BS82" s="14">
        <f t="shared" si="96"/>
        <v>2174.6080823362727</v>
      </c>
      <c r="BT82" s="14">
        <f t="shared" si="97"/>
        <v>2190.7985766721922</v>
      </c>
      <c r="BU82" s="14">
        <f t="shared" si="98"/>
        <v>2430.1724618646449</v>
      </c>
      <c r="BV82" s="14">
        <f t="shared" si="99"/>
        <v>2366.5529704399046</v>
      </c>
      <c r="BW82" s="14">
        <f t="shared" si="100"/>
        <v>2439.7660314347636</v>
      </c>
      <c r="BX82" s="14">
        <f t="shared" si="101"/>
        <v>2377.5656926220809</v>
      </c>
      <c r="BY82" s="14">
        <f t="shared" si="102"/>
        <v>2212.5248745709378</v>
      </c>
      <c r="BZ82" s="14">
        <f t="shared" si="103"/>
        <v>2202.3515727990625</v>
      </c>
      <c r="CA82" s="14">
        <f t="shared" si="104"/>
        <v>2353.0426379142154</v>
      </c>
      <c r="CB82" s="14">
        <f t="shared" si="105"/>
        <v>0</v>
      </c>
    </row>
    <row r="83" spans="1:80" x14ac:dyDescent="0.3">
      <c r="A83" t="s">
        <v>181</v>
      </c>
      <c r="B83" t="s">
        <v>205</v>
      </c>
      <c r="C83" t="s">
        <v>229</v>
      </c>
      <c r="D83" t="s">
        <v>348</v>
      </c>
      <c r="E83" t="s">
        <v>349</v>
      </c>
      <c r="F83" s="13">
        <v>10186.845833175776</v>
      </c>
      <c r="G83" s="13">
        <v>10552.848735974358</v>
      </c>
      <c r="H83" s="13">
        <v>10558.346356275397</v>
      </c>
      <c r="I83" s="13">
        <v>10413.958683584317</v>
      </c>
      <c r="J83" s="13">
        <v>11081.913281852616</v>
      </c>
      <c r="K83" s="13">
        <v>11285.802972063892</v>
      </c>
      <c r="L83" s="13">
        <v>11062.294805696052</v>
      </c>
      <c r="M83" s="13">
        <v>11050.969648986957</v>
      </c>
      <c r="N83" s="13">
        <v>11237.345810350205</v>
      </c>
      <c r="O83" s="13">
        <v>10917.959690443669</v>
      </c>
      <c r="P83" s="13">
        <v>11659.881553842622</v>
      </c>
      <c r="Q83" s="13"/>
      <c r="R83" s="13">
        <v>22939.60648830585</v>
      </c>
      <c r="S83" s="13">
        <v>22441.194445954319</v>
      </c>
      <c r="T83" s="13">
        <v>23353.198464659985</v>
      </c>
      <c r="U83" s="13">
        <v>23541.162125269373</v>
      </c>
      <c r="V83" s="13">
        <v>22812.940132723503</v>
      </c>
      <c r="W83" s="13">
        <v>22662.885179524674</v>
      </c>
      <c r="X83" s="13">
        <v>23257.52175409441</v>
      </c>
      <c r="Y83" s="13">
        <v>22712.592665724722</v>
      </c>
      <c r="Z83" s="13">
        <v>23435.835755625329</v>
      </c>
      <c r="AA83" s="13">
        <v>23443.082392005173</v>
      </c>
      <c r="AB83" s="13">
        <v>24826.618787900999</v>
      </c>
      <c r="AC83" s="13"/>
      <c r="AD83" s="14">
        <f t="shared" si="62"/>
        <v>33126.452321481629</v>
      </c>
      <c r="AE83" s="14">
        <f t="shared" si="63"/>
        <v>32994.043181928675</v>
      </c>
      <c r="AF83" s="14">
        <f t="shared" si="64"/>
        <v>33911.544820935378</v>
      </c>
      <c r="AG83" s="14">
        <f t="shared" si="65"/>
        <v>33955.120808853688</v>
      </c>
      <c r="AH83" s="165">
        <v>33894.853414576115</v>
      </c>
      <c r="AI83" s="165">
        <v>33948.688151588562</v>
      </c>
      <c r="AJ83" s="165">
        <v>34319.816559790459</v>
      </c>
      <c r="AK83" s="165">
        <v>33763.562314711671</v>
      </c>
      <c r="AL83" s="14">
        <f t="shared" si="66"/>
        <v>34673.181565975538</v>
      </c>
      <c r="AM83" s="14">
        <f t="shared" si="67"/>
        <v>34361.042082448839</v>
      </c>
      <c r="AN83" s="14">
        <f t="shared" si="68"/>
        <v>36486.500341743624</v>
      </c>
      <c r="AO83" s="14">
        <f t="shared" si="69"/>
        <v>0</v>
      </c>
      <c r="AP83" s="13">
        <v>1370728</v>
      </c>
      <c r="AQ83" s="13">
        <v>1378406.2159999998</v>
      </c>
      <c r="AR83" s="13">
        <v>1385436.6239999998</v>
      </c>
      <c r="AS83" s="14">
        <f t="shared" si="70"/>
        <v>743.17047825504233</v>
      </c>
      <c r="AT83" s="14">
        <f t="shared" si="71"/>
        <v>769.87182985788263</v>
      </c>
      <c r="AU83" s="14">
        <f t="shared" si="72"/>
        <v>770.27290288630547</v>
      </c>
      <c r="AV83" s="14">
        <f t="shared" si="73"/>
        <v>755.50723456577316</v>
      </c>
      <c r="AW83" s="14">
        <f t="shared" si="74"/>
        <v>803.96570714917743</v>
      </c>
      <c r="AX83" s="14">
        <f t="shared" si="75"/>
        <v>818.7574055501716</v>
      </c>
      <c r="AY83" s="14">
        <f t="shared" si="76"/>
        <v>802.54243468211791</v>
      </c>
      <c r="AZ83" s="14">
        <f t="shared" si="77"/>
        <v>797.65248424578658</v>
      </c>
      <c r="BA83" s="14">
        <f t="shared" si="78"/>
        <v>815.24195697258858</v>
      </c>
      <c r="BB83" s="14">
        <f t="shared" si="79"/>
        <v>792.07127505029109</v>
      </c>
      <c r="BC83" s="14">
        <f t="shared" si="80"/>
        <v>845.89589182777047</v>
      </c>
      <c r="BD83" s="14">
        <f t="shared" si="81"/>
        <v>0</v>
      </c>
      <c r="BE83" s="14">
        <f t="shared" si="82"/>
        <v>1673.5345369982849</v>
      </c>
      <c r="BF83" s="14">
        <f t="shared" si="83"/>
        <v>1637.1734177717476</v>
      </c>
      <c r="BG83" s="14">
        <f t="shared" si="84"/>
        <v>1703.7076987308924</v>
      </c>
      <c r="BH83" s="14">
        <f t="shared" si="85"/>
        <v>1707.8537409373796</v>
      </c>
      <c r="BI83" s="14">
        <f t="shared" si="86"/>
        <v>1655.023016286478</v>
      </c>
      <c r="BJ83" s="14">
        <f t="shared" si="87"/>
        <v>1644.1368963998257</v>
      </c>
      <c r="BK83" s="14">
        <f t="shared" si="88"/>
        <v>1687.2763256672963</v>
      </c>
      <c r="BL83" s="14">
        <f t="shared" si="89"/>
        <v>1639.3815691221923</v>
      </c>
      <c r="BM83" s="14">
        <f t="shared" si="90"/>
        <v>1700.2125704013317</v>
      </c>
      <c r="BN83" s="14">
        <f t="shared" si="91"/>
        <v>1700.738296148628</v>
      </c>
      <c r="BO83" s="14">
        <f t="shared" si="92"/>
        <v>1801.1104781539236</v>
      </c>
      <c r="BP83" s="14">
        <f t="shared" si="93"/>
        <v>0</v>
      </c>
      <c r="BQ83" s="14">
        <f t="shared" si="94"/>
        <v>2416.7050152533275</v>
      </c>
      <c r="BR83" s="14">
        <f t="shared" si="95"/>
        <v>2407.04524762963</v>
      </c>
      <c r="BS83" s="14">
        <f t="shared" si="96"/>
        <v>2473.9806016171974</v>
      </c>
      <c r="BT83" s="14">
        <f t="shared" si="97"/>
        <v>2463.360975503153</v>
      </c>
      <c r="BU83" s="14">
        <f t="shared" si="98"/>
        <v>2458.9887234356552</v>
      </c>
      <c r="BV83" s="14">
        <f t="shared" si="99"/>
        <v>2462.8943019499966</v>
      </c>
      <c r="BW83" s="14">
        <f t="shared" si="100"/>
        <v>2489.8187603494139</v>
      </c>
      <c r="BX83" s="14">
        <f t="shared" si="101"/>
        <v>2437.0340533679782</v>
      </c>
      <c r="BY83" s="14">
        <f t="shared" si="102"/>
        <v>2515.4545273739204</v>
      </c>
      <c r="BZ83" s="14">
        <f t="shared" si="103"/>
        <v>2492.809571198919</v>
      </c>
      <c r="CA83" s="14">
        <f t="shared" si="104"/>
        <v>2647.0063699816942</v>
      </c>
      <c r="CB83" s="14">
        <f t="shared" si="105"/>
        <v>0</v>
      </c>
    </row>
    <row r="84" spans="1:80" x14ac:dyDescent="0.3">
      <c r="A84" t="s">
        <v>163</v>
      </c>
      <c r="B84" t="s">
        <v>198</v>
      </c>
      <c r="C84" t="s">
        <v>239</v>
      </c>
      <c r="D84" t="s">
        <v>350</v>
      </c>
      <c r="E84" t="s">
        <v>351</v>
      </c>
      <c r="F84" s="13">
        <v>1701.6055993166688</v>
      </c>
      <c r="G84" s="13">
        <v>1815.8880744274879</v>
      </c>
      <c r="H84" s="13">
        <v>2005.8884444620116</v>
      </c>
      <c r="I84" s="13">
        <v>1791.1769035055804</v>
      </c>
      <c r="J84" s="13">
        <v>1906.4776056177275</v>
      </c>
      <c r="K84" s="13">
        <v>1924.0152065279904</v>
      </c>
      <c r="L84" s="13">
        <v>1926.7544592443346</v>
      </c>
      <c r="M84" s="13">
        <v>1881.8666286843102</v>
      </c>
      <c r="N84" s="13">
        <v>1891.0151490030782</v>
      </c>
      <c r="O84" s="13">
        <v>1917.1180598621227</v>
      </c>
      <c r="P84" s="13">
        <v>2245.1438520978973</v>
      </c>
      <c r="Q84" s="13"/>
      <c r="R84" s="13">
        <v>4044.0297740154501</v>
      </c>
      <c r="S84" s="13">
        <v>4101.8623620406215</v>
      </c>
      <c r="T84" s="13">
        <v>3963.4355211678831</v>
      </c>
      <c r="U84" s="13">
        <v>4114.6525455596075</v>
      </c>
      <c r="V84" s="13">
        <v>4055.9783270163175</v>
      </c>
      <c r="W84" s="13">
        <v>4092.0116023804844</v>
      </c>
      <c r="X84" s="13">
        <v>4104.5731343949401</v>
      </c>
      <c r="Y84" s="13">
        <v>4011.058094240414</v>
      </c>
      <c r="Z84" s="13">
        <v>4129.3673274353077</v>
      </c>
      <c r="AA84" s="13">
        <v>3914.4963639525104</v>
      </c>
      <c r="AB84" s="13">
        <v>4181.0209234032864</v>
      </c>
      <c r="AC84" s="13"/>
      <c r="AD84" s="14">
        <f t="shared" si="62"/>
        <v>5745.6353733321193</v>
      </c>
      <c r="AE84" s="14">
        <f t="shared" si="63"/>
        <v>5917.7504364681099</v>
      </c>
      <c r="AF84" s="14">
        <f t="shared" si="64"/>
        <v>5969.3239656298947</v>
      </c>
      <c r="AG84" s="14">
        <f t="shared" si="65"/>
        <v>5905.8294490651879</v>
      </c>
      <c r="AH84" s="165">
        <v>5962.4559326340459</v>
      </c>
      <c r="AI84" s="165">
        <v>6016.0268089084748</v>
      </c>
      <c r="AJ84" s="165">
        <v>6031.3275936392756</v>
      </c>
      <c r="AK84" s="165">
        <v>5892.9247229247239</v>
      </c>
      <c r="AL84" s="14">
        <f t="shared" si="66"/>
        <v>6020.3824764383862</v>
      </c>
      <c r="AM84" s="14">
        <f t="shared" si="67"/>
        <v>5831.6144238146335</v>
      </c>
      <c r="AN84" s="14">
        <f t="shared" si="68"/>
        <v>6426.1647755011836</v>
      </c>
      <c r="AO84" s="14">
        <f t="shared" si="69"/>
        <v>0</v>
      </c>
      <c r="AP84" s="13">
        <v>271224</v>
      </c>
      <c r="AQ84" s="13">
        <v>277848.364</v>
      </c>
      <c r="AR84" s="13">
        <v>280560.61099999998</v>
      </c>
      <c r="AS84" s="14">
        <f t="shared" si="70"/>
        <v>627.38017259411731</v>
      </c>
      <c r="AT84" s="14">
        <f t="shared" si="71"/>
        <v>669.51599947920829</v>
      </c>
      <c r="AU84" s="14">
        <f t="shared" si="72"/>
        <v>739.56893359806338</v>
      </c>
      <c r="AV84" s="14">
        <f t="shared" si="73"/>
        <v>644.65987048445618</v>
      </c>
      <c r="AW84" s="14">
        <f t="shared" si="74"/>
        <v>686.15757824571085</v>
      </c>
      <c r="AX84" s="14">
        <f t="shared" si="75"/>
        <v>692.46951064573852</v>
      </c>
      <c r="AY84" s="14">
        <f t="shared" si="76"/>
        <v>693.45539110114555</v>
      </c>
      <c r="AZ84" s="14">
        <f t="shared" si="77"/>
        <v>670.75225634018534</v>
      </c>
      <c r="BA84" s="14">
        <f t="shared" si="78"/>
        <v>680.59250800666155</v>
      </c>
      <c r="BB84" s="14">
        <f t="shared" si="79"/>
        <v>689.98716863494747</v>
      </c>
      <c r="BC84" s="14">
        <f t="shared" si="80"/>
        <v>808.04645374766267</v>
      </c>
      <c r="BD84" s="14">
        <f t="shared" si="81"/>
        <v>0</v>
      </c>
      <c r="BE84" s="14">
        <f t="shared" si="82"/>
        <v>1491.0294715863827</v>
      </c>
      <c r="BF84" s="14">
        <f t="shared" si="83"/>
        <v>1512.3522852109775</v>
      </c>
      <c r="BG84" s="14">
        <f t="shared" si="84"/>
        <v>1461.3144563784483</v>
      </c>
      <c r="BH84" s="14">
        <f t="shared" si="85"/>
        <v>1480.898604664668</v>
      </c>
      <c r="BI84" s="14">
        <f t="shared" si="86"/>
        <v>1459.7812521279834</v>
      </c>
      <c r="BJ84" s="14">
        <f t="shared" si="87"/>
        <v>1472.7499357816928</v>
      </c>
      <c r="BK84" s="14">
        <f t="shared" si="88"/>
        <v>1477.2709384730947</v>
      </c>
      <c r="BL84" s="14">
        <f t="shared" si="89"/>
        <v>1429.6583116011302</v>
      </c>
      <c r="BM84" s="14">
        <f t="shared" si="90"/>
        <v>1486.1945803774131</v>
      </c>
      <c r="BN84" s="14">
        <f t="shared" si="91"/>
        <v>1408.860684870727</v>
      </c>
      <c r="BO84" s="14">
        <f t="shared" si="92"/>
        <v>1504.7851508685819</v>
      </c>
      <c r="BP84" s="14">
        <f t="shared" si="93"/>
        <v>0</v>
      </c>
      <c r="BQ84" s="14">
        <f t="shared" si="94"/>
        <v>2118.4096441805</v>
      </c>
      <c r="BR84" s="14">
        <f t="shared" si="95"/>
        <v>2181.8682846901861</v>
      </c>
      <c r="BS84" s="14">
        <f t="shared" si="96"/>
        <v>2200.8833899765118</v>
      </c>
      <c r="BT84" s="14">
        <f t="shared" si="97"/>
        <v>2125.5584751491242</v>
      </c>
      <c r="BU84" s="14">
        <f t="shared" si="98"/>
        <v>2145.9388303736946</v>
      </c>
      <c r="BV84" s="14">
        <f t="shared" si="99"/>
        <v>2165.2194464274312</v>
      </c>
      <c r="BW84" s="14">
        <f t="shared" si="100"/>
        <v>2170.7263295742409</v>
      </c>
      <c r="BX84" s="14">
        <f t="shared" si="101"/>
        <v>2100.4105679413151</v>
      </c>
      <c r="BY84" s="14">
        <f t="shared" si="102"/>
        <v>2166.7870883840751</v>
      </c>
      <c r="BZ84" s="14">
        <f t="shared" si="103"/>
        <v>2098.8478535056747</v>
      </c>
      <c r="CA84" s="14">
        <f t="shared" si="104"/>
        <v>2312.8316046162445</v>
      </c>
      <c r="CB84" s="14">
        <f t="shared" si="105"/>
        <v>0</v>
      </c>
    </row>
    <row r="85" spans="1:80" x14ac:dyDescent="0.3">
      <c r="A85" t="s">
        <v>163</v>
      </c>
      <c r="B85" t="s">
        <v>198</v>
      </c>
      <c r="C85" t="s">
        <v>239</v>
      </c>
      <c r="D85" t="s">
        <v>352</v>
      </c>
      <c r="E85" t="s">
        <v>353</v>
      </c>
      <c r="F85" s="13">
        <v>1521.9060112550312</v>
      </c>
      <c r="G85" s="13">
        <v>1666.2073446842194</v>
      </c>
      <c r="H85" s="13">
        <v>2141.802248204317</v>
      </c>
      <c r="I85" s="13">
        <v>2381.9681023061544</v>
      </c>
      <c r="J85" s="13">
        <v>2417.895605997544</v>
      </c>
      <c r="K85" s="13">
        <v>2368.1645285854388</v>
      </c>
      <c r="L85" s="13">
        <v>2359.7675141244481</v>
      </c>
      <c r="M85" s="13">
        <v>2289.0518408151456</v>
      </c>
      <c r="N85" s="13">
        <v>2475.9209048517669</v>
      </c>
      <c r="O85" s="13">
        <v>2617.8411045329458</v>
      </c>
      <c r="P85" s="13">
        <v>2914.3269868626016</v>
      </c>
      <c r="Q85" s="13"/>
      <c r="R85" s="13">
        <v>4054.6065167001043</v>
      </c>
      <c r="S85" s="13">
        <v>3990.8857278624955</v>
      </c>
      <c r="T85" s="13">
        <v>4182.6701985732416</v>
      </c>
      <c r="U85" s="13">
        <v>4348.4189480349924</v>
      </c>
      <c r="V85" s="13">
        <v>4325.6258300257887</v>
      </c>
      <c r="W85" s="13">
        <v>4138.3792968833459</v>
      </c>
      <c r="X85" s="13">
        <v>4316.2402591436658</v>
      </c>
      <c r="Y85" s="13">
        <v>4117.9983667178458</v>
      </c>
      <c r="Z85" s="13">
        <v>4136.7457178480881</v>
      </c>
      <c r="AA85" s="13">
        <v>4176.8142961806661</v>
      </c>
      <c r="AB85" s="13">
        <v>4423.0443438019211</v>
      </c>
      <c r="AC85" s="13"/>
      <c r="AD85" s="14">
        <f t="shared" si="62"/>
        <v>5576.5125279551357</v>
      </c>
      <c r="AE85" s="14">
        <f t="shared" si="63"/>
        <v>5657.0930725467151</v>
      </c>
      <c r="AF85" s="14">
        <f t="shared" si="64"/>
        <v>6324.4724467775586</v>
      </c>
      <c r="AG85" s="14">
        <f t="shared" si="65"/>
        <v>6730.3870503411472</v>
      </c>
      <c r="AH85" s="165">
        <v>6743.5214360233313</v>
      </c>
      <c r="AI85" s="165">
        <v>6506.5438254687851</v>
      </c>
      <c r="AJ85" s="165">
        <v>6676.0077732681139</v>
      </c>
      <c r="AK85" s="165">
        <v>6407.0502075329923</v>
      </c>
      <c r="AL85" s="14">
        <f t="shared" si="66"/>
        <v>6612.666622699855</v>
      </c>
      <c r="AM85" s="14">
        <f t="shared" si="67"/>
        <v>6794.6554007136119</v>
      </c>
      <c r="AN85" s="14">
        <f t="shared" si="68"/>
        <v>7337.3713306645222</v>
      </c>
      <c r="AO85" s="14">
        <f t="shared" si="69"/>
        <v>0</v>
      </c>
      <c r="AP85" s="13">
        <v>248880</v>
      </c>
      <c r="AQ85" s="13">
        <v>251023.95499999999</v>
      </c>
      <c r="AR85" s="13">
        <v>252275.03899999999</v>
      </c>
      <c r="AS85" s="14">
        <f t="shared" si="70"/>
        <v>611.50193316258083</v>
      </c>
      <c r="AT85" s="14">
        <f t="shared" si="71"/>
        <v>669.48221821127424</v>
      </c>
      <c r="AU85" s="14">
        <f t="shared" si="72"/>
        <v>860.57628102069941</v>
      </c>
      <c r="AV85" s="14">
        <f t="shared" si="73"/>
        <v>948.90071439841449</v>
      </c>
      <c r="AW85" s="14">
        <f t="shared" si="74"/>
        <v>963.21309494049842</v>
      </c>
      <c r="AX85" s="14">
        <f t="shared" si="75"/>
        <v>943.40180744321344</v>
      </c>
      <c r="AY85" s="14">
        <f t="shared" si="76"/>
        <v>940.05670260611123</v>
      </c>
      <c r="AZ85" s="14">
        <f t="shared" si="77"/>
        <v>907.36358614343351</v>
      </c>
      <c r="BA85" s="14">
        <f t="shared" si="78"/>
        <v>986.32853778905962</v>
      </c>
      <c r="BB85" s="14">
        <f t="shared" si="79"/>
        <v>1042.8650542666121</v>
      </c>
      <c r="BC85" s="14">
        <f t="shared" si="80"/>
        <v>1160.9756474686258</v>
      </c>
      <c r="BD85" s="14">
        <f t="shared" si="81"/>
        <v>0</v>
      </c>
      <c r="BE85" s="14">
        <f t="shared" si="82"/>
        <v>1629.1411590726873</v>
      </c>
      <c r="BF85" s="14">
        <f t="shared" si="83"/>
        <v>1603.5381420212532</v>
      </c>
      <c r="BG85" s="14">
        <f t="shared" si="84"/>
        <v>1680.5971546822732</v>
      </c>
      <c r="BH85" s="14">
        <f t="shared" si="85"/>
        <v>1732.2725028513685</v>
      </c>
      <c r="BI85" s="14">
        <f t="shared" si="86"/>
        <v>1723.192445926441</v>
      </c>
      <c r="BJ85" s="14">
        <f t="shared" si="87"/>
        <v>1648.599352553164</v>
      </c>
      <c r="BK85" s="14">
        <f t="shared" si="88"/>
        <v>1719.4535314941022</v>
      </c>
      <c r="BL85" s="14">
        <f t="shared" si="89"/>
        <v>1632.3447547729231</v>
      </c>
      <c r="BM85" s="14">
        <f t="shared" si="90"/>
        <v>1647.9485863602495</v>
      </c>
      <c r="BN85" s="14">
        <f t="shared" si="91"/>
        <v>1663.9106399947632</v>
      </c>
      <c r="BO85" s="14">
        <f t="shared" si="92"/>
        <v>1762.0008989986318</v>
      </c>
      <c r="BP85" s="14">
        <f t="shared" si="93"/>
        <v>0</v>
      </c>
      <c r="BQ85" s="14">
        <f t="shared" si="94"/>
        <v>2240.6430922352683</v>
      </c>
      <c r="BR85" s="14">
        <f t="shared" si="95"/>
        <v>2273.0203602325278</v>
      </c>
      <c r="BS85" s="14">
        <f t="shared" si="96"/>
        <v>2541.1734357029727</v>
      </c>
      <c r="BT85" s="14">
        <f t="shared" si="97"/>
        <v>2681.1732172497832</v>
      </c>
      <c r="BU85" s="14">
        <f t="shared" si="98"/>
        <v>2686.4055408669392</v>
      </c>
      <c r="BV85" s="14">
        <f t="shared" si="99"/>
        <v>2592.0011599963782</v>
      </c>
      <c r="BW85" s="14">
        <f t="shared" si="100"/>
        <v>2659.510234100213</v>
      </c>
      <c r="BX85" s="14">
        <f t="shared" si="101"/>
        <v>2539.708340916357</v>
      </c>
      <c r="BY85" s="14">
        <f t="shared" si="102"/>
        <v>2634.2771241493092</v>
      </c>
      <c r="BZ85" s="14">
        <f t="shared" si="103"/>
        <v>2706.7756942613751</v>
      </c>
      <c r="CA85" s="14">
        <f t="shared" si="104"/>
        <v>2922.9765464672578</v>
      </c>
      <c r="CB85" s="14">
        <f t="shared" si="105"/>
        <v>0</v>
      </c>
    </row>
    <row r="86" spans="1:80" x14ac:dyDescent="0.3">
      <c r="A86" t="s">
        <v>148</v>
      </c>
      <c r="B86" t="s">
        <v>143</v>
      </c>
      <c r="C86" t="s">
        <v>156</v>
      </c>
      <c r="D86" t="s">
        <v>354</v>
      </c>
      <c r="E86" t="s">
        <v>355</v>
      </c>
      <c r="F86" s="13">
        <v>1196.6942565156603</v>
      </c>
      <c r="G86" s="13">
        <v>1190.0589245017018</v>
      </c>
      <c r="H86" s="13">
        <v>1208.7473831373313</v>
      </c>
      <c r="I86" s="13">
        <v>1233.5635220022914</v>
      </c>
      <c r="J86" s="13">
        <v>1280.3859512948397</v>
      </c>
      <c r="K86" s="13">
        <v>1257.6159297328563</v>
      </c>
      <c r="L86" s="13">
        <v>1314.9890344873379</v>
      </c>
      <c r="M86" s="13">
        <v>1342.675871232196</v>
      </c>
      <c r="N86" s="13">
        <v>1305.9426440600682</v>
      </c>
      <c r="O86" s="13">
        <v>1229.7347022458105</v>
      </c>
      <c r="P86" s="13">
        <v>1260.464952683596</v>
      </c>
      <c r="Q86" s="13"/>
      <c r="R86" s="13">
        <v>2029.0243105861757</v>
      </c>
      <c r="S86" s="13">
        <v>2009.1363217236055</v>
      </c>
      <c r="T86" s="13">
        <v>2137.6806880993454</v>
      </c>
      <c r="U86" s="13">
        <v>2110.7964254322928</v>
      </c>
      <c r="V86" s="13">
        <v>2092.1012944368731</v>
      </c>
      <c r="W86" s="13">
        <v>2059.1323698288488</v>
      </c>
      <c r="X86" s="13">
        <v>2132.6339993666606</v>
      </c>
      <c r="Y86" s="13">
        <v>2127.8947384816802</v>
      </c>
      <c r="Z86" s="13">
        <v>2141.3649633066061</v>
      </c>
      <c r="AA86" s="13">
        <v>2157.0555235525089</v>
      </c>
      <c r="AB86" s="13">
        <v>2192.7457630063464</v>
      </c>
      <c r="AC86" s="13"/>
      <c r="AD86" s="14">
        <f t="shared" si="62"/>
        <v>3225.718567101836</v>
      </c>
      <c r="AE86" s="14">
        <f t="shared" si="63"/>
        <v>3199.1952462253075</v>
      </c>
      <c r="AF86" s="14">
        <f t="shared" si="64"/>
        <v>3346.4280712366767</v>
      </c>
      <c r="AG86" s="14">
        <f t="shared" si="65"/>
        <v>3344.3599474345842</v>
      </c>
      <c r="AH86" s="165">
        <v>3372.4872457317124</v>
      </c>
      <c r="AI86" s="165">
        <v>3316.7482995617052</v>
      </c>
      <c r="AJ86" s="165">
        <v>3447.623033853999</v>
      </c>
      <c r="AK86" s="165">
        <v>3470.5706097138764</v>
      </c>
      <c r="AL86" s="14">
        <f t="shared" si="66"/>
        <v>3447.3076073666743</v>
      </c>
      <c r="AM86" s="14">
        <f t="shared" si="67"/>
        <v>3386.7902257983196</v>
      </c>
      <c r="AN86" s="14">
        <f t="shared" si="68"/>
        <v>3453.2107156899424</v>
      </c>
      <c r="AO86" s="14">
        <f t="shared" si="69"/>
        <v>0</v>
      </c>
      <c r="AP86" s="13">
        <v>93019</v>
      </c>
      <c r="AQ86" s="13">
        <v>93065.596999999994</v>
      </c>
      <c r="AR86" s="13">
        <v>93172.046000000002</v>
      </c>
      <c r="AS86" s="14">
        <f t="shared" si="70"/>
        <v>1286.5051833664738</v>
      </c>
      <c r="AT86" s="14">
        <f t="shared" si="71"/>
        <v>1279.3718751026154</v>
      </c>
      <c r="AU86" s="14">
        <f t="shared" si="72"/>
        <v>1299.4628872997253</v>
      </c>
      <c r="AV86" s="14">
        <f t="shared" si="73"/>
        <v>1325.4774715540605</v>
      </c>
      <c r="AW86" s="14">
        <f t="shared" si="74"/>
        <v>1375.788683002635</v>
      </c>
      <c r="AX86" s="14">
        <f t="shared" si="75"/>
        <v>1351.3220462475047</v>
      </c>
      <c r="AY86" s="14">
        <f t="shared" si="76"/>
        <v>1412.9700736646412</v>
      </c>
      <c r="AZ86" s="14">
        <f t="shared" si="77"/>
        <v>1441.0715755154672</v>
      </c>
      <c r="BA86" s="14">
        <f t="shared" si="78"/>
        <v>1403.2496283885314</v>
      </c>
      <c r="BB86" s="14">
        <f t="shared" si="79"/>
        <v>1321.3633629254111</v>
      </c>
      <c r="BC86" s="14">
        <f t="shared" si="80"/>
        <v>1354.3833525116656</v>
      </c>
      <c r="BD86" s="14">
        <f t="shared" si="81"/>
        <v>0</v>
      </c>
      <c r="BE86" s="14">
        <f t="shared" si="82"/>
        <v>2181.300928397613</v>
      </c>
      <c r="BF86" s="14">
        <f t="shared" si="83"/>
        <v>2159.9203622094469</v>
      </c>
      <c r="BG86" s="14">
        <f t="shared" si="84"/>
        <v>2298.11187832523</v>
      </c>
      <c r="BH86" s="14">
        <f t="shared" si="85"/>
        <v>2268.0738032898375</v>
      </c>
      <c r="BI86" s="14">
        <f t="shared" si="86"/>
        <v>2247.985680935215</v>
      </c>
      <c r="BJ86" s="14">
        <f t="shared" si="87"/>
        <v>2212.560211512799</v>
      </c>
      <c r="BK86" s="14">
        <f t="shared" si="88"/>
        <v>2291.5385148892997</v>
      </c>
      <c r="BL86" s="14">
        <f t="shared" si="89"/>
        <v>2283.8338641631631</v>
      </c>
      <c r="BM86" s="14">
        <f t="shared" si="90"/>
        <v>2300.9200309611792</v>
      </c>
      <c r="BN86" s="14">
        <f t="shared" si="91"/>
        <v>2317.7797092436949</v>
      </c>
      <c r="BO86" s="14">
        <f t="shared" si="92"/>
        <v>2356.1292611773033</v>
      </c>
      <c r="BP86" s="14">
        <f t="shared" si="93"/>
        <v>0</v>
      </c>
      <c r="BQ86" s="14">
        <f t="shared" si="94"/>
        <v>3467.8061117640873</v>
      </c>
      <c r="BR86" s="14">
        <f t="shared" si="95"/>
        <v>3439.2922373120623</v>
      </c>
      <c r="BS86" s="14">
        <f t="shared" si="96"/>
        <v>3597.574765624955</v>
      </c>
      <c r="BT86" s="14">
        <f t="shared" si="97"/>
        <v>3593.5512748438982</v>
      </c>
      <c r="BU86" s="14">
        <f t="shared" si="98"/>
        <v>3623.7743639378496</v>
      </c>
      <c r="BV86" s="14">
        <f t="shared" si="99"/>
        <v>3563.8822577603037</v>
      </c>
      <c r="BW86" s="14">
        <f t="shared" si="100"/>
        <v>3704.5085885539411</v>
      </c>
      <c r="BX86" s="14">
        <f t="shared" si="101"/>
        <v>3724.905439678631</v>
      </c>
      <c r="BY86" s="14">
        <f t="shared" si="102"/>
        <v>3704.1696593497104</v>
      </c>
      <c r="BZ86" s="14">
        <f t="shared" si="103"/>
        <v>3639.1430721691063</v>
      </c>
      <c r="CA86" s="14">
        <f t="shared" si="104"/>
        <v>3710.5126136889689</v>
      </c>
      <c r="CB86" s="14">
        <f t="shared" si="105"/>
        <v>0</v>
      </c>
    </row>
    <row r="87" spans="1:80" x14ac:dyDescent="0.3">
      <c r="A87" t="s">
        <v>163</v>
      </c>
      <c r="B87" t="s">
        <v>198</v>
      </c>
      <c r="C87" t="s">
        <v>239</v>
      </c>
      <c r="D87" t="s">
        <v>356</v>
      </c>
      <c r="E87" t="s">
        <v>357</v>
      </c>
      <c r="F87" s="13">
        <v>2227.5316848032808</v>
      </c>
      <c r="G87" s="13">
        <v>2232.1138336489926</v>
      </c>
      <c r="H87" s="13">
        <v>2248.4081987282684</v>
      </c>
      <c r="I87" s="13">
        <v>2184.6649995553748</v>
      </c>
      <c r="J87" s="13">
        <v>1305.2030539766602</v>
      </c>
      <c r="K87" s="13">
        <v>1319.4538689815868</v>
      </c>
      <c r="L87" s="13">
        <v>1322.3340683552349</v>
      </c>
      <c r="M87" s="13">
        <v>1290.0182435707231</v>
      </c>
      <c r="N87" s="13">
        <v>2399.0224102010789</v>
      </c>
      <c r="O87" s="13">
        <v>2352.5339475665933</v>
      </c>
      <c r="P87" s="13">
        <v>2185.7604372749797</v>
      </c>
      <c r="Q87" s="13"/>
      <c r="R87" s="13">
        <v>4356.7529090713206</v>
      </c>
      <c r="S87" s="13">
        <v>4493.5881571188565</v>
      </c>
      <c r="T87" s="13">
        <v>4552.6031131992777</v>
      </c>
      <c r="U87" s="13">
        <v>4514.0622243464113</v>
      </c>
      <c r="V87" s="13">
        <v>5523.437933137965</v>
      </c>
      <c r="W87" s="13">
        <v>5584.8514781139229</v>
      </c>
      <c r="X87" s="13">
        <v>5582.2864132593613</v>
      </c>
      <c r="Y87" s="13">
        <v>5463.8820835946835</v>
      </c>
      <c r="Z87" s="13">
        <v>4503.4111791977639</v>
      </c>
      <c r="AA87" s="13">
        <v>4487.3913249578636</v>
      </c>
      <c r="AB87" s="13">
        <v>4667.86443813187</v>
      </c>
      <c r="AC87" s="13"/>
      <c r="AD87" s="14">
        <f t="shared" si="62"/>
        <v>6584.2845938746013</v>
      </c>
      <c r="AE87" s="14">
        <f t="shared" si="63"/>
        <v>6725.7019907678496</v>
      </c>
      <c r="AF87" s="14">
        <f t="shared" si="64"/>
        <v>6801.0113119275466</v>
      </c>
      <c r="AG87" s="14">
        <f t="shared" si="65"/>
        <v>6698.7272239017857</v>
      </c>
      <c r="AH87" s="165">
        <v>6828.6409871146243</v>
      </c>
      <c r="AI87" s="165">
        <v>6904.3053470955092</v>
      </c>
      <c r="AJ87" s="165">
        <v>6904.6204816145964</v>
      </c>
      <c r="AK87" s="165">
        <v>6753.9003271654055</v>
      </c>
      <c r="AL87" s="14">
        <f t="shared" si="66"/>
        <v>6902.4335893988427</v>
      </c>
      <c r="AM87" s="14">
        <f t="shared" si="67"/>
        <v>6839.9252725244569</v>
      </c>
      <c r="AN87" s="14">
        <f t="shared" si="68"/>
        <v>6853.6248754068492</v>
      </c>
      <c r="AO87" s="14">
        <f t="shared" si="69"/>
        <v>0</v>
      </c>
      <c r="AP87" s="13">
        <v>256039</v>
      </c>
      <c r="AQ87" s="13">
        <v>259567.34</v>
      </c>
      <c r="AR87" s="13">
        <v>262828.66100000002</v>
      </c>
      <c r="AS87" s="14">
        <f t="shared" si="70"/>
        <v>869.99702576688742</v>
      </c>
      <c r="AT87" s="14">
        <f t="shared" si="71"/>
        <v>871.78665502091189</v>
      </c>
      <c r="AU87" s="14">
        <f t="shared" si="72"/>
        <v>878.15067186181329</v>
      </c>
      <c r="AV87" s="14">
        <f t="shared" si="73"/>
        <v>841.65634996890401</v>
      </c>
      <c r="AW87" s="14">
        <f t="shared" si="74"/>
        <v>502.83793561110588</v>
      </c>
      <c r="AX87" s="14">
        <f t="shared" si="75"/>
        <v>508.3281544517838</v>
      </c>
      <c r="AY87" s="14">
        <f t="shared" si="76"/>
        <v>509.43776992715448</v>
      </c>
      <c r="AZ87" s="14">
        <f t="shared" si="77"/>
        <v>490.82099290941602</v>
      </c>
      <c r="BA87" s="14">
        <f t="shared" si="78"/>
        <v>924.23893167802964</v>
      </c>
      <c r="BB87" s="14">
        <f t="shared" si="79"/>
        <v>906.32895015474344</v>
      </c>
      <c r="BC87" s="14">
        <f t="shared" si="80"/>
        <v>842.07837444995187</v>
      </c>
      <c r="BD87" s="14">
        <f t="shared" si="81"/>
        <v>0</v>
      </c>
      <c r="BE87" s="14">
        <f t="shared" si="82"/>
        <v>1701.5973773805242</v>
      </c>
      <c r="BF87" s="14">
        <f t="shared" si="83"/>
        <v>1755.040504422708</v>
      </c>
      <c r="BG87" s="14">
        <f t="shared" si="84"/>
        <v>1778.0897102391734</v>
      </c>
      <c r="BH87" s="14">
        <f t="shared" si="85"/>
        <v>1739.0717277244553</v>
      </c>
      <c r="BI87" s="14">
        <f t="shared" si="86"/>
        <v>2127.9402613356388</v>
      </c>
      <c r="BJ87" s="14">
        <f t="shared" si="87"/>
        <v>2151.6002275609571</v>
      </c>
      <c r="BK87" s="14">
        <f t="shared" si="88"/>
        <v>2150.6120197014625</v>
      </c>
      <c r="BL87" s="14">
        <f t="shared" si="89"/>
        <v>2078.8760490602217</v>
      </c>
      <c r="BM87" s="14">
        <f t="shared" si="90"/>
        <v>1734.9683435511433</v>
      </c>
      <c r="BN87" s="14">
        <f t="shared" si="91"/>
        <v>1728.7965908799865</v>
      </c>
      <c r="BO87" s="14">
        <f t="shared" si="92"/>
        <v>1798.3250273828248</v>
      </c>
      <c r="BP87" s="14">
        <f t="shared" si="93"/>
        <v>0</v>
      </c>
      <c r="BQ87" s="14">
        <f t="shared" si="94"/>
        <v>2571.5944031474114</v>
      </c>
      <c r="BR87" s="14">
        <f t="shared" si="95"/>
        <v>2626.8271594436196</v>
      </c>
      <c r="BS87" s="14">
        <f t="shared" si="96"/>
        <v>2656.2403821009875</v>
      </c>
      <c r="BT87" s="14">
        <f t="shared" si="97"/>
        <v>2580.7280776933594</v>
      </c>
      <c r="BU87" s="14">
        <f t="shared" si="98"/>
        <v>2630.7781969467437</v>
      </c>
      <c r="BV87" s="14">
        <f t="shared" si="99"/>
        <v>2659.9283820127403</v>
      </c>
      <c r="BW87" s="14">
        <f t="shared" si="100"/>
        <v>2660.049789628617</v>
      </c>
      <c r="BX87" s="14">
        <f t="shared" si="101"/>
        <v>2569.6970419696372</v>
      </c>
      <c r="BY87" s="14">
        <f t="shared" si="102"/>
        <v>2659.2072752291729</v>
      </c>
      <c r="BZ87" s="14">
        <f t="shared" si="103"/>
        <v>2635.1255410347298</v>
      </c>
      <c r="CA87" s="14">
        <f t="shared" si="104"/>
        <v>2640.4034018327766</v>
      </c>
      <c r="CB87" s="14">
        <f t="shared" si="105"/>
        <v>0</v>
      </c>
    </row>
    <row r="88" spans="1:80" x14ac:dyDescent="0.3">
      <c r="A88" t="s">
        <v>154</v>
      </c>
      <c r="B88" t="s">
        <v>185</v>
      </c>
      <c r="C88" t="s">
        <v>196</v>
      </c>
      <c r="D88" t="s">
        <v>358</v>
      </c>
      <c r="E88" t="s">
        <v>359</v>
      </c>
      <c r="F88" s="13">
        <v>1399.8589985163005</v>
      </c>
      <c r="G88" s="13">
        <v>1466.8733975854275</v>
      </c>
      <c r="H88" s="13">
        <v>1488.9641370767838</v>
      </c>
      <c r="I88" s="13">
        <v>1368.2606673613011</v>
      </c>
      <c r="J88" s="13">
        <v>1459.749968791026</v>
      </c>
      <c r="K88" s="13">
        <v>1442.7811935419197</v>
      </c>
      <c r="L88" s="13">
        <v>1679.0046789186244</v>
      </c>
      <c r="M88" s="13">
        <v>1591.8938883440519</v>
      </c>
      <c r="N88" s="13">
        <v>1316.2034295967032</v>
      </c>
      <c r="O88" s="13">
        <v>1386.2250449617288</v>
      </c>
      <c r="P88" s="13">
        <v>1564.384821700959</v>
      </c>
      <c r="Q88" s="13"/>
      <c r="R88" s="13">
        <v>3340.0923441495115</v>
      </c>
      <c r="S88" s="13">
        <v>3347.6012853489492</v>
      </c>
      <c r="T88" s="13">
        <v>3492.1508866950408</v>
      </c>
      <c r="U88" s="13">
        <v>3580.9318544453231</v>
      </c>
      <c r="V88" s="13">
        <v>3278.0739900953158</v>
      </c>
      <c r="W88" s="13">
        <v>3314.3391572655</v>
      </c>
      <c r="X88" s="13">
        <v>3464.4506752844081</v>
      </c>
      <c r="Y88" s="13">
        <v>3468.3725635806586</v>
      </c>
      <c r="Z88" s="13">
        <v>3425.7207732363818</v>
      </c>
      <c r="AA88" s="13">
        <v>3333.3229541049532</v>
      </c>
      <c r="AB88" s="13">
        <v>3415.8564065749224</v>
      </c>
      <c r="AC88" s="13"/>
      <c r="AD88" s="14">
        <f t="shared" si="62"/>
        <v>4739.9513426658123</v>
      </c>
      <c r="AE88" s="14">
        <f t="shared" si="63"/>
        <v>4814.4746829343767</v>
      </c>
      <c r="AF88" s="14">
        <f t="shared" si="64"/>
        <v>4981.1150237718248</v>
      </c>
      <c r="AG88" s="14">
        <f t="shared" si="65"/>
        <v>4949.1925218066244</v>
      </c>
      <c r="AH88" s="165">
        <v>4737.8239588863416</v>
      </c>
      <c r="AI88" s="165">
        <v>4757.1203508074195</v>
      </c>
      <c r="AJ88" s="165">
        <v>5143.4553542030317</v>
      </c>
      <c r="AK88" s="165">
        <v>5060.2664519247101</v>
      </c>
      <c r="AL88" s="14">
        <f t="shared" si="66"/>
        <v>4741.9242028330846</v>
      </c>
      <c r="AM88" s="14">
        <f t="shared" si="67"/>
        <v>4719.5479990666818</v>
      </c>
      <c r="AN88" s="14">
        <f t="shared" si="68"/>
        <v>4980.2412282758814</v>
      </c>
      <c r="AO88" s="14">
        <f t="shared" si="69"/>
        <v>0</v>
      </c>
      <c r="AP88" s="13">
        <v>191041</v>
      </c>
      <c r="AQ88" s="13">
        <v>191339.755</v>
      </c>
      <c r="AR88" s="13">
        <v>192256.872</v>
      </c>
      <c r="AS88" s="14">
        <f t="shared" si="70"/>
        <v>732.75317786040716</v>
      </c>
      <c r="AT88" s="14">
        <f t="shared" si="71"/>
        <v>767.83172072247703</v>
      </c>
      <c r="AU88" s="14">
        <f t="shared" si="72"/>
        <v>779.39507073182392</v>
      </c>
      <c r="AV88" s="14">
        <f t="shared" si="73"/>
        <v>715.09481516859944</v>
      </c>
      <c r="AW88" s="14">
        <f t="shared" si="74"/>
        <v>762.90991842809979</v>
      </c>
      <c r="AX88" s="14">
        <f t="shared" si="75"/>
        <v>754.04151821032679</v>
      </c>
      <c r="AY88" s="14">
        <f t="shared" si="76"/>
        <v>877.49912657650498</v>
      </c>
      <c r="AZ88" s="14">
        <f t="shared" si="77"/>
        <v>828.00363481626391</v>
      </c>
      <c r="BA88" s="14">
        <f t="shared" si="78"/>
        <v>687.88811274306443</v>
      </c>
      <c r="BB88" s="14">
        <f t="shared" si="79"/>
        <v>724.48354758357914</v>
      </c>
      <c r="BC88" s="14">
        <f t="shared" si="80"/>
        <v>817.59528839208497</v>
      </c>
      <c r="BD88" s="14">
        <f t="shared" si="81"/>
        <v>0</v>
      </c>
      <c r="BE88" s="14">
        <f t="shared" si="82"/>
        <v>1748.3641439007918</v>
      </c>
      <c r="BF88" s="14">
        <f t="shared" si="83"/>
        <v>1752.2946829994341</v>
      </c>
      <c r="BG88" s="14">
        <f t="shared" si="84"/>
        <v>1827.9588605037877</v>
      </c>
      <c r="BH88" s="14">
        <f t="shared" si="85"/>
        <v>1871.5043585402957</v>
      </c>
      <c r="BI88" s="14">
        <f t="shared" si="86"/>
        <v>1713.2215885273374</v>
      </c>
      <c r="BJ88" s="14">
        <f t="shared" si="87"/>
        <v>1732.1748725274053</v>
      </c>
      <c r="BK88" s="14">
        <f t="shared" si="88"/>
        <v>1810.6277366584943</v>
      </c>
      <c r="BL88" s="14">
        <f t="shared" si="89"/>
        <v>1804.0304762581693</v>
      </c>
      <c r="BM88" s="14">
        <f t="shared" si="90"/>
        <v>1790.3863069315532</v>
      </c>
      <c r="BN88" s="14">
        <f t="shared" si="91"/>
        <v>1742.0963845725387</v>
      </c>
      <c r="BO88" s="14">
        <f t="shared" si="92"/>
        <v>1785.2308876296629</v>
      </c>
      <c r="BP88" s="14">
        <f t="shared" si="93"/>
        <v>0</v>
      </c>
      <c r="BQ88" s="14">
        <f t="shared" si="94"/>
        <v>2481.117321761199</v>
      </c>
      <c r="BR88" s="14">
        <f t="shared" si="95"/>
        <v>2520.1264037219116</v>
      </c>
      <c r="BS88" s="14">
        <f t="shared" si="96"/>
        <v>2607.3539312356115</v>
      </c>
      <c r="BT88" s="14">
        <f t="shared" si="97"/>
        <v>2586.5991737088953</v>
      </c>
      <c r="BU88" s="14">
        <f t="shared" si="98"/>
        <v>2476.1315069554371</v>
      </c>
      <c r="BV88" s="14">
        <f t="shared" si="99"/>
        <v>2486.2163907377321</v>
      </c>
      <c r="BW88" s="14">
        <f t="shared" si="100"/>
        <v>2688.1268632349988</v>
      </c>
      <c r="BX88" s="14">
        <f t="shared" si="101"/>
        <v>2632.0341110744325</v>
      </c>
      <c r="BY88" s="14">
        <f t="shared" si="102"/>
        <v>2478.2744196746175</v>
      </c>
      <c r="BZ88" s="14">
        <f t="shared" si="103"/>
        <v>2466.5799321561176</v>
      </c>
      <c r="CA88" s="14">
        <f t="shared" si="104"/>
        <v>2602.8261760217479</v>
      </c>
      <c r="CB88" s="14">
        <f t="shared" si="105"/>
        <v>0</v>
      </c>
    </row>
    <row r="89" spans="1:80" x14ac:dyDescent="0.3">
      <c r="A89" t="s">
        <v>154</v>
      </c>
      <c r="B89" t="s">
        <v>192</v>
      </c>
      <c r="C89" t="s">
        <v>203</v>
      </c>
      <c r="D89" t="s">
        <v>360</v>
      </c>
      <c r="E89" t="s">
        <v>361</v>
      </c>
      <c r="F89" s="13">
        <v>8672.5234981724134</v>
      </c>
      <c r="G89" s="13">
        <v>8845.3926190262355</v>
      </c>
      <c r="H89" s="13">
        <v>9118.5622666787531</v>
      </c>
      <c r="I89" s="13">
        <v>7917.611336950833</v>
      </c>
      <c r="J89" s="13">
        <v>9349.2071905716293</v>
      </c>
      <c r="K89" s="13">
        <v>9807.2036670560101</v>
      </c>
      <c r="L89" s="13">
        <v>10143.317076047879</v>
      </c>
      <c r="M89" s="13">
        <v>8781.3345414891428</v>
      </c>
      <c r="N89" s="13">
        <v>9240.060448073873</v>
      </c>
      <c r="O89" s="13">
        <v>9572.8999685746276</v>
      </c>
      <c r="P89" s="13">
        <v>10462.198404134731</v>
      </c>
      <c r="Q89" s="13"/>
      <c r="R89" s="13">
        <v>19029.669927623705</v>
      </c>
      <c r="S89" s="13">
        <v>18713.038092965999</v>
      </c>
      <c r="T89" s="13">
        <v>19370.49959444956</v>
      </c>
      <c r="U89" s="13">
        <v>19611.670644545382</v>
      </c>
      <c r="V89" s="13">
        <v>18040.660014338959</v>
      </c>
      <c r="W89" s="13">
        <v>18742.734616437323</v>
      </c>
      <c r="X89" s="13">
        <v>19018.474990469153</v>
      </c>
      <c r="Y89" s="13">
        <v>18794.222579619989</v>
      </c>
      <c r="Z89" s="13">
        <v>19473.805355762812</v>
      </c>
      <c r="AA89" s="13">
        <v>19298.122007931586</v>
      </c>
      <c r="AB89" s="13">
        <v>20454.894382251641</v>
      </c>
      <c r="AC89" s="13"/>
      <c r="AD89" s="14">
        <f t="shared" si="62"/>
        <v>27702.193425796118</v>
      </c>
      <c r="AE89" s="14">
        <f t="shared" si="63"/>
        <v>27558.430711992234</v>
      </c>
      <c r="AF89" s="14">
        <f t="shared" si="64"/>
        <v>28489.061861128313</v>
      </c>
      <c r="AG89" s="14">
        <f t="shared" si="65"/>
        <v>27529.281981496213</v>
      </c>
      <c r="AH89" s="165">
        <v>27389.867204910581</v>
      </c>
      <c r="AI89" s="165">
        <v>28549.938283493342</v>
      </c>
      <c r="AJ89" s="165">
        <v>29161.792066517035</v>
      </c>
      <c r="AK89" s="165">
        <v>27575.557121109137</v>
      </c>
      <c r="AL89" s="14">
        <f t="shared" si="66"/>
        <v>28713.865803836685</v>
      </c>
      <c r="AM89" s="14">
        <f t="shared" si="67"/>
        <v>28871.021976506214</v>
      </c>
      <c r="AN89" s="14">
        <f t="shared" si="68"/>
        <v>30917.092786386373</v>
      </c>
      <c r="AO89" s="14">
        <f t="shared" si="69"/>
        <v>0</v>
      </c>
      <c r="AP89" s="13">
        <v>1180934</v>
      </c>
      <c r="AQ89" s="13">
        <v>1194974.379</v>
      </c>
      <c r="AR89" s="13">
        <v>1204851.064</v>
      </c>
      <c r="AS89" s="14">
        <f t="shared" si="70"/>
        <v>734.37833936294601</v>
      </c>
      <c r="AT89" s="14">
        <f t="shared" si="71"/>
        <v>749.01667824164906</v>
      </c>
      <c r="AU89" s="14">
        <f t="shared" si="72"/>
        <v>772.14833908404307</v>
      </c>
      <c r="AV89" s="14">
        <f t="shared" si="73"/>
        <v>662.57582389143704</v>
      </c>
      <c r="AW89" s="14">
        <f t="shared" si="74"/>
        <v>782.37720865575386</v>
      </c>
      <c r="AX89" s="14">
        <f t="shared" si="75"/>
        <v>820.70409536839202</v>
      </c>
      <c r="AY89" s="14">
        <f t="shared" si="76"/>
        <v>848.831343525222</v>
      </c>
      <c r="AZ89" s="14">
        <f t="shared" si="77"/>
        <v>728.83153809366956</v>
      </c>
      <c r="BA89" s="14">
        <f t="shared" si="78"/>
        <v>773.24339420618435</v>
      </c>
      <c r="BB89" s="14">
        <f t="shared" si="79"/>
        <v>801.09667092491088</v>
      </c>
      <c r="BC89" s="14">
        <f t="shared" si="80"/>
        <v>875.51654562584827</v>
      </c>
      <c r="BD89" s="14">
        <f t="shared" si="81"/>
        <v>0</v>
      </c>
      <c r="BE89" s="14">
        <f t="shared" si="82"/>
        <v>1611.4084214379216</v>
      </c>
      <c r="BF89" s="14">
        <f t="shared" si="83"/>
        <v>1584.5964374779621</v>
      </c>
      <c r="BG89" s="14">
        <f t="shared" si="84"/>
        <v>1640.2694472722064</v>
      </c>
      <c r="BH89" s="14">
        <f t="shared" si="85"/>
        <v>1641.1791741474135</v>
      </c>
      <c r="BI89" s="14">
        <f t="shared" si="86"/>
        <v>1509.7110307449495</v>
      </c>
      <c r="BJ89" s="14">
        <f t="shared" si="87"/>
        <v>1568.463303131399</v>
      </c>
      <c r="BK89" s="14">
        <f t="shared" si="88"/>
        <v>1591.5383061505081</v>
      </c>
      <c r="BL89" s="14">
        <f t="shared" si="89"/>
        <v>1559.8793196251838</v>
      </c>
      <c r="BM89" s="14">
        <f t="shared" si="90"/>
        <v>1629.642082540651</v>
      </c>
      <c r="BN89" s="14">
        <f t="shared" si="91"/>
        <v>1614.9402319471478</v>
      </c>
      <c r="BO89" s="14">
        <f t="shared" si="92"/>
        <v>1711.7433429300027</v>
      </c>
      <c r="BP89" s="14">
        <f t="shared" si="93"/>
        <v>0</v>
      </c>
      <c r="BQ89" s="14">
        <f t="shared" si="94"/>
        <v>2345.7867608008673</v>
      </c>
      <c r="BR89" s="14">
        <f t="shared" si="95"/>
        <v>2333.6131157196114</v>
      </c>
      <c r="BS89" s="14">
        <f t="shared" si="96"/>
        <v>2412.4177863562495</v>
      </c>
      <c r="BT89" s="14">
        <f t="shared" si="97"/>
        <v>2303.7549980388503</v>
      </c>
      <c r="BU89" s="14">
        <f t="shared" si="98"/>
        <v>2292.0882394007031</v>
      </c>
      <c r="BV89" s="14">
        <f t="shared" si="99"/>
        <v>2389.1673984997919</v>
      </c>
      <c r="BW89" s="14">
        <f t="shared" si="100"/>
        <v>2440.3696496757307</v>
      </c>
      <c r="BX89" s="14">
        <f t="shared" si="101"/>
        <v>2288.7108577188542</v>
      </c>
      <c r="BY89" s="14">
        <f t="shared" si="102"/>
        <v>2402.8854767468356</v>
      </c>
      <c r="BZ89" s="14">
        <f t="shared" si="103"/>
        <v>2416.0369028720588</v>
      </c>
      <c r="CA89" s="14">
        <f t="shared" si="104"/>
        <v>2587.2598885558514</v>
      </c>
      <c r="CB89" s="14">
        <f t="shared" si="105"/>
        <v>0</v>
      </c>
    </row>
    <row r="90" spans="1:80" x14ac:dyDescent="0.3">
      <c r="A90" t="s">
        <v>163</v>
      </c>
      <c r="B90" t="s">
        <v>198</v>
      </c>
      <c r="C90" t="s">
        <v>239</v>
      </c>
      <c r="D90" t="s">
        <v>363</v>
      </c>
      <c r="E90" t="s">
        <v>364</v>
      </c>
      <c r="F90" s="13">
        <v>1794.3981492275309</v>
      </c>
      <c r="G90" s="13">
        <v>1876.1708553717203</v>
      </c>
      <c r="H90" s="13">
        <v>1899.3299077967783</v>
      </c>
      <c r="I90" s="13">
        <v>1883.0181041704327</v>
      </c>
      <c r="J90" s="13">
        <v>2427.6552554886657</v>
      </c>
      <c r="K90" s="13">
        <v>2365.0528077298432</v>
      </c>
      <c r="L90" s="13">
        <v>2429.1753025011385</v>
      </c>
      <c r="M90" s="13">
        <v>2390.2171740157746</v>
      </c>
      <c r="N90" s="13">
        <v>1978.9206759136155</v>
      </c>
      <c r="O90" s="13">
        <v>2143.8190356494019</v>
      </c>
      <c r="P90" s="13">
        <v>2053.256891273857</v>
      </c>
      <c r="Q90" s="13"/>
      <c r="R90" s="13">
        <v>5118.5524135937703</v>
      </c>
      <c r="S90" s="13">
        <v>5185.752547285083</v>
      </c>
      <c r="T90" s="13">
        <v>5280.635705898615</v>
      </c>
      <c r="U90" s="13">
        <v>5328.8541116731012</v>
      </c>
      <c r="V90" s="13">
        <v>5079.1001158608078</v>
      </c>
      <c r="W90" s="13">
        <v>5030.7917058354969</v>
      </c>
      <c r="X90" s="13">
        <v>5170.4240366372642</v>
      </c>
      <c r="Y90" s="13">
        <v>5152.8626963537135</v>
      </c>
      <c r="Z90" s="13">
        <v>5098.6676826936664</v>
      </c>
      <c r="AA90" s="13">
        <v>5137.4490436389797</v>
      </c>
      <c r="AB90" s="13">
        <v>5425.5479414229249</v>
      </c>
      <c r="AC90" s="13"/>
      <c r="AD90" s="14">
        <f t="shared" si="62"/>
        <v>6912.950562821301</v>
      </c>
      <c r="AE90" s="14">
        <f t="shared" si="63"/>
        <v>7061.9234026568029</v>
      </c>
      <c r="AF90" s="14">
        <f t="shared" si="64"/>
        <v>7179.9656136953936</v>
      </c>
      <c r="AG90" s="14">
        <f t="shared" si="65"/>
        <v>7211.8722158435339</v>
      </c>
      <c r="AH90" s="165">
        <v>7506.7553713494726</v>
      </c>
      <c r="AI90" s="165">
        <v>7395.8445135653401</v>
      </c>
      <c r="AJ90" s="165">
        <v>7599.5993391384018</v>
      </c>
      <c r="AK90" s="165">
        <v>7543.0798703694891</v>
      </c>
      <c r="AL90" s="14">
        <f t="shared" si="66"/>
        <v>7077.5883586072814</v>
      </c>
      <c r="AM90" s="14">
        <f t="shared" si="67"/>
        <v>7281.2680792883821</v>
      </c>
      <c r="AN90" s="14">
        <f t="shared" si="68"/>
        <v>7478.8048326967819</v>
      </c>
      <c r="AO90" s="14">
        <f t="shared" si="69"/>
        <v>0</v>
      </c>
      <c r="AP90" s="13">
        <v>302343</v>
      </c>
      <c r="AQ90" s="13">
        <v>308635.31300000002</v>
      </c>
      <c r="AR90" s="13">
        <v>312581.68800000002</v>
      </c>
      <c r="AS90" s="14">
        <f t="shared" si="70"/>
        <v>593.49750092693751</v>
      </c>
      <c r="AT90" s="14">
        <f t="shared" si="71"/>
        <v>620.5438377510709</v>
      </c>
      <c r="AU90" s="14">
        <f t="shared" si="72"/>
        <v>628.20369838123531</v>
      </c>
      <c r="AV90" s="14">
        <f t="shared" si="73"/>
        <v>610.11103553481985</v>
      </c>
      <c r="AW90" s="14">
        <f t="shared" si="74"/>
        <v>786.57728174114197</v>
      </c>
      <c r="AX90" s="14">
        <f t="shared" si="75"/>
        <v>766.29365082726065</v>
      </c>
      <c r="AY90" s="14">
        <f t="shared" si="76"/>
        <v>787.06978760435561</v>
      </c>
      <c r="AZ90" s="14">
        <f t="shared" si="77"/>
        <v>764.66960982556805</v>
      </c>
      <c r="BA90" s="14">
        <f t="shared" si="78"/>
        <v>641.18413951990499</v>
      </c>
      <c r="BB90" s="14">
        <f t="shared" si="79"/>
        <v>694.61236136948526</v>
      </c>
      <c r="BC90" s="14">
        <f t="shared" si="80"/>
        <v>665.26959320233618</v>
      </c>
      <c r="BD90" s="14">
        <f t="shared" si="81"/>
        <v>0</v>
      </c>
      <c r="BE90" s="14">
        <f t="shared" si="82"/>
        <v>1692.9621038336493</v>
      </c>
      <c r="BF90" s="14">
        <f t="shared" si="83"/>
        <v>1715.1885597765065</v>
      </c>
      <c r="BG90" s="14">
        <f t="shared" si="84"/>
        <v>1746.5711810422647</v>
      </c>
      <c r="BH90" s="14">
        <f t="shared" si="85"/>
        <v>1726.586002060335</v>
      </c>
      <c r="BI90" s="14">
        <f t="shared" si="86"/>
        <v>1645.6639606436763</v>
      </c>
      <c r="BJ90" s="14">
        <f t="shared" si="87"/>
        <v>1630.0116979276108</v>
      </c>
      <c r="BK90" s="14">
        <f t="shared" si="88"/>
        <v>1675.2535496925666</v>
      </c>
      <c r="BL90" s="14">
        <f t="shared" si="89"/>
        <v>1648.4851461784008</v>
      </c>
      <c r="BM90" s="14">
        <f t="shared" si="90"/>
        <v>1652.0039891526174</v>
      </c>
      <c r="BN90" s="14">
        <f t="shared" si="91"/>
        <v>1664.5694213348099</v>
      </c>
      <c r="BO90" s="14">
        <f t="shared" si="92"/>
        <v>1757.9154791736109</v>
      </c>
      <c r="BP90" s="14">
        <f t="shared" si="93"/>
        <v>0</v>
      </c>
      <c r="BQ90" s="14">
        <f t="shared" si="94"/>
        <v>2286.4596047605869</v>
      </c>
      <c r="BR90" s="14">
        <f t="shared" si="95"/>
        <v>2335.7323975275772</v>
      </c>
      <c r="BS90" s="14">
        <f t="shared" si="96"/>
        <v>2374.7748794235004</v>
      </c>
      <c r="BT90" s="14">
        <f t="shared" si="97"/>
        <v>2336.6970375951551</v>
      </c>
      <c r="BU90" s="14">
        <f t="shared" si="98"/>
        <v>2432.2412423848182</v>
      </c>
      <c r="BV90" s="14">
        <f t="shared" si="99"/>
        <v>2396.3053487548714</v>
      </c>
      <c r="BW90" s="14">
        <f t="shared" si="100"/>
        <v>2462.3233372969221</v>
      </c>
      <c r="BX90" s="14">
        <f t="shared" si="101"/>
        <v>2413.1547560039689</v>
      </c>
      <c r="BY90" s="14">
        <f t="shared" si="102"/>
        <v>2293.188128672522</v>
      </c>
      <c r="BZ90" s="14">
        <f t="shared" si="103"/>
        <v>2359.1817827042951</v>
      </c>
      <c r="CA90" s="14">
        <f t="shared" si="104"/>
        <v>2423.1850723759471</v>
      </c>
      <c r="CB90" s="14">
        <f t="shared" si="105"/>
        <v>0</v>
      </c>
    </row>
    <row r="91" spans="1:80" x14ac:dyDescent="0.3">
      <c r="A91" t="s">
        <v>163</v>
      </c>
      <c r="B91" t="s">
        <v>198</v>
      </c>
      <c r="C91" t="s">
        <v>239</v>
      </c>
      <c r="D91" t="s">
        <v>367</v>
      </c>
      <c r="E91" t="s">
        <v>368</v>
      </c>
      <c r="F91" s="13">
        <v>2980.5079868661187</v>
      </c>
      <c r="G91" s="13">
        <v>3200.2977821068871</v>
      </c>
      <c r="H91" s="13">
        <v>2916.3970543751757</v>
      </c>
      <c r="I91" s="13">
        <v>2974.5718482173406</v>
      </c>
      <c r="J91" s="13">
        <v>3060.4709558401855</v>
      </c>
      <c r="K91" s="13">
        <v>3017.5084059556975</v>
      </c>
      <c r="L91" s="13">
        <v>3226.4402077469031</v>
      </c>
      <c r="M91" s="13">
        <v>3003.9070889298719</v>
      </c>
      <c r="N91" s="13">
        <v>2888.5726841058695</v>
      </c>
      <c r="O91" s="13">
        <v>3205.887349223708</v>
      </c>
      <c r="P91" s="13">
        <v>3074.5520965172063</v>
      </c>
      <c r="Q91" s="13"/>
      <c r="R91" s="13">
        <v>4676.2068680989851</v>
      </c>
      <c r="S91" s="13">
        <v>4735.4786373833513</v>
      </c>
      <c r="T91" s="13">
        <v>4858.5922888382274</v>
      </c>
      <c r="U91" s="13">
        <v>4792.3362476184739</v>
      </c>
      <c r="V91" s="13">
        <v>4872.9994448507787</v>
      </c>
      <c r="W91" s="13">
        <v>4713.4421168117806</v>
      </c>
      <c r="X91" s="13">
        <v>5032.0012809189275</v>
      </c>
      <c r="Y91" s="13">
        <v>4961.5654635609972</v>
      </c>
      <c r="Z91" s="13">
        <v>4404.6560597103871</v>
      </c>
      <c r="AA91" s="13">
        <v>4390.2466996194325</v>
      </c>
      <c r="AB91" s="13">
        <v>4689.6476917477621</v>
      </c>
      <c r="AC91" s="13"/>
      <c r="AD91" s="14">
        <f t="shared" si="62"/>
        <v>7656.7148549651038</v>
      </c>
      <c r="AE91" s="14">
        <f t="shared" si="63"/>
        <v>7935.7764194902384</v>
      </c>
      <c r="AF91" s="14">
        <f t="shared" si="64"/>
        <v>7774.9893432134031</v>
      </c>
      <c r="AG91" s="14">
        <f t="shared" si="65"/>
        <v>7766.9080958358145</v>
      </c>
      <c r="AH91" s="165">
        <v>7933.4704006909651</v>
      </c>
      <c r="AI91" s="165">
        <v>7730.9505227674781</v>
      </c>
      <c r="AJ91" s="165">
        <v>8258.4414886658305</v>
      </c>
      <c r="AK91" s="165">
        <v>7965.4725524908681</v>
      </c>
      <c r="AL91" s="14">
        <f t="shared" si="66"/>
        <v>7293.2287438162566</v>
      </c>
      <c r="AM91" s="14">
        <f t="shared" si="67"/>
        <v>7596.1340488431406</v>
      </c>
      <c r="AN91" s="14">
        <f t="shared" si="68"/>
        <v>7764.1997882649684</v>
      </c>
      <c r="AO91" s="14">
        <f t="shared" si="69"/>
        <v>0</v>
      </c>
      <c r="AP91" s="13">
        <v>269100</v>
      </c>
      <c r="AQ91" s="13">
        <v>272564.57199999999</v>
      </c>
      <c r="AR91" s="13">
        <v>274552.212</v>
      </c>
      <c r="AS91" s="14">
        <f t="shared" si="70"/>
        <v>1107.5837929639981</v>
      </c>
      <c r="AT91" s="14">
        <f t="shared" si="71"/>
        <v>1189.2596737669592</v>
      </c>
      <c r="AU91" s="14">
        <f t="shared" si="72"/>
        <v>1083.7595891397903</v>
      </c>
      <c r="AV91" s="14">
        <f t="shared" si="73"/>
        <v>1091.327396803918</v>
      </c>
      <c r="AW91" s="14">
        <f t="shared" si="74"/>
        <v>1122.842537231943</v>
      </c>
      <c r="AX91" s="14">
        <f t="shared" si="75"/>
        <v>1107.0801989466547</v>
      </c>
      <c r="AY91" s="14">
        <f t="shared" si="76"/>
        <v>1183.734255729649</v>
      </c>
      <c r="AZ91" s="14">
        <f t="shared" si="77"/>
        <v>1094.1114140176267</v>
      </c>
      <c r="BA91" s="14">
        <f t="shared" si="78"/>
        <v>1059.7755470971001</v>
      </c>
      <c r="BB91" s="14">
        <f t="shared" si="79"/>
        <v>1176.1937091456289</v>
      </c>
      <c r="BC91" s="14">
        <f t="shared" si="80"/>
        <v>1128.0087041235888</v>
      </c>
      <c r="BD91" s="14">
        <f t="shared" si="81"/>
        <v>0</v>
      </c>
      <c r="BE91" s="14">
        <f t="shared" si="82"/>
        <v>1737.7208725748737</v>
      </c>
      <c r="BF91" s="14">
        <f t="shared" si="83"/>
        <v>1759.7467994735605</v>
      </c>
      <c r="BG91" s="14">
        <f t="shared" si="84"/>
        <v>1805.4969486578327</v>
      </c>
      <c r="BH91" s="14">
        <f t="shared" si="85"/>
        <v>1758.2388688499377</v>
      </c>
      <c r="BI91" s="14">
        <f t="shared" si="86"/>
        <v>1787.8330294704547</v>
      </c>
      <c r="BJ91" s="14">
        <f t="shared" si="87"/>
        <v>1729.2937531190887</v>
      </c>
      <c r="BK91" s="14">
        <f t="shared" si="88"/>
        <v>1846.1685038505032</v>
      </c>
      <c r="BL91" s="14">
        <f t="shared" si="89"/>
        <v>1807.1482387331839</v>
      </c>
      <c r="BM91" s="14">
        <f t="shared" si="90"/>
        <v>1616.0046140223931</v>
      </c>
      <c r="BN91" s="14">
        <f t="shared" si="91"/>
        <v>1610.7180281740477</v>
      </c>
      <c r="BO91" s="14">
        <f t="shared" si="92"/>
        <v>1720.5639226464702</v>
      </c>
      <c r="BP91" s="14">
        <f t="shared" si="93"/>
        <v>0</v>
      </c>
      <c r="BQ91" s="14">
        <f t="shared" si="94"/>
        <v>2845.3046655388716</v>
      </c>
      <c r="BR91" s="14">
        <f t="shared" si="95"/>
        <v>2949.0064732405194</v>
      </c>
      <c r="BS91" s="14">
        <f t="shared" si="96"/>
        <v>2889.256537797623</v>
      </c>
      <c r="BT91" s="14">
        <f t="shared" si="97"/>
        <v>2849.5662656538557</v>
      </c>
      <c r="BU91" s="14">
        <f t="shared" si="98"/>
        <v>2910.6755667023981</v>
      </c>
      <c r="BV91" s="14">
        <f t="shared" si="99"/>
        <v>2836.3739520657432</v>
      </c>
      <c r="BW91" s="14">
        <f t="shared" si="100"/>
        <v>3029.9027595801522</v>
      </c>
      <c r="BX91" s="14">
        <f t="shared" si="101"/>
        <v>2901.2596527508103</v>
      </c>
      <c r="BY91" s="14">
        <f t="shared" si="102"/>
        <v>2675.7801611194932</v>
      </c>
      <c r="BZ91" s="14">
        <f t="shared" si="103"/>
        <v>2786.9117373196768</v>
      </c>
      <c r="CA91" s="14">
        <f t="shared" si="104"/>
        <v>2848.5726267700588</v>
      </c>
      <c r="CB91" s="14">
        <f t="shared" si="105"/>
        <v>0</v>
      </c>
    </row>
    <row r="92" spans="1:80" x14ac:dyDescent="0.3">
      <c r="A92" t="s">
        <v>181</v>
      </c>
      <c r="B92" t="s">
        <v>205</v>
      </c>
      <c r="C92" t="s">
        <v>229</v>
      </c>
      <c r="D92" t="s">
        <v>371</v>
      </c>
      <c r="E92" t="s">
        <v>372</v>
      </c>
      <c r="F92" s="13">
        <v>567.99999999999989</v>
      </c>
      <c r="G92" s="13">
        <v>661.99999999999989</v>
      </c>
      <c r="H92" s="13">
        <v>673.99999999999989</v>
      </c>
      <c r="I92" s="13">
        <v>502.99999999999989</v>
      </c>
      <c r="J92" s="13">
        <v>568.99999999999989</v>
      </c>
      <c r="K92" s="13">
        <v>605.99999999999989</v>
      </c>
      <c r="L92" s="13">
        <v>590.99999999999989</v>
      </c>
      <c r="M92" s="13">
        <v>578.99999999999989</v>
      </c>
      <c r="N92" s="13">
        <v>625.99999999999989</v>
      </c>
      <c r="O92" s="13">
        <v>710.99999999999989</v>
      </c>
      <c r="P92" s="13">
        <v>792.99999999999977</v>
      </c>
      <c r="Q92" s="13"/>
      <c r="R92" s="13">
        <v>2576.9999999999995</v>
      </c>
      <c r="S92" s="13">
        <v>2579.9999999999995</v>
      </c>
      <c r="T92" s="13">
        <v>2859.9999999999995</v>
      </c>
      <c r="U92" s="13">
        <v>2791.9999999999995</v>
      </c>
      <c r="V92" s="13">
        <v>2575.9999999999995</v>
      </c>
      <c r="W92" s="13">
        <v>2560.9999999999995</v>
      </c>
      <c r="X92" s="13">
        <v>2634.9999999999995</v>
      </c>
      <c r="Y92" s="13">
        <v>2508.9999999999995</v>
      </c>
      <c r="Z92" s="13">
        <v>2684.9999999999995</v>
      </c>
      <c r="AA92" s="13">
        <v>2704.9999999999995</v>
      </c>
      <c r="AB92" s="13">
        <v>2838.9999999999995</v>
      </c>
      <c r="AC92" s="13"/>
      <c r="AD92" s="14">
        <f t="shared" si="62"/>
        <v>3144.9999999999995</v>
      </c>
      <c r="AE92" s="14">
        <f t="shared" si="63"/>
        <v>3241.9999999999995</v>
      </c>
      <c r="AF92" s="14">
        <f t="shared" si="64"/>
        <v>3533.9999999999995</v>
      </c>
      <c r="AG92" s="14">
        <f t="shared" si="65"/>
        <v>3294.9999999999995</v>
      </c>
      <c r="AH92" s="165">
        <v>3144.9999999999991</v>
      </c>
      <c r="AI92" s="165">
        <v>3166.9999999999991</v>
      </c>
      <c r="AJ92" s="165">
        <v>3225.9999999999991</v>
      </c>
      <c r="AK92" s="165">
        <v>3087.9999999999991</v>
      </c>
      <c r="AL92" s="14">
        <f t="shared" si="66"/>
        <v>3310.9999999999995</v>
      </c>
      <c r="AM92" s="14">
        <f t="shared" si="67"/>
        <v>3415.9999999999995</v>
      </c>
      <c r="AN92" s="14">
        <f t="shared" si="68"/>
        <v>3631.9999999999991</v>
      </c>
      <c r="AO92" s="14">
        <f t="shared" si="69"/>
        <v>0</v>
      </c>
      <c r="AP92" s="13">
        <v>140984</v>
      </c>
      <c r="AQ92" s="13">
        <v>141101.32399999999</v>
      </c>
      <c r="AR92" s="13">
        <v>141637.27799999999</v>
      </c>
      <c r="AS92" s="14">
        <f t="shared" si="70"/>
        <v>402.88259660670707</v>
      </c>
      <c r="AT92" s="14">
        <f t="shared" si="71"/>
        <v>469.55682914373256</v>
      </c>
      <c r="AU92" s="14">
        <f t="shared" si="72"/>
        <v>478.06843329739536</v>
      </c>
      <c r="AV92" s="14">
        <f t="shared" si="73"/>
        <v>356.48141756628723</v>
      </c>
      <c r="AW92" s="14">
        <f t="shared" si="74"/>
        <v>403.25631529864302</v>
      </c>
      <c r="AX92" s="14">
        <f t="shared" si="75"/>
        <v>429.47860645163041</v>
      </c>
      <c r="AY92" s="14">
        <f t="shared" si="76"/>
        <v>418.84794787609502</v>
      </c>
      <c r="AZ92" s="14">
        <f t="shared" si="77"/>
        <v>408.79068574023285</v>
      </c>
      <c r="BA92" s="14">
        <f t="shared" si="78"/>
        <v>443.65281788567762</v>
      </c>
      <c r="BB92" s="14">
        <f t="shared" si="79"/>
        <v>503.89321648037827</v>
      </c>
      <c r="BC92" s="14">
        <f t="shared" si="80"/>
        <v>562.00748335997173</v>
      </c>
      <c r="BD92" s="14">
        <f t="shared" si="81"/>
        <v>0</v>
      </c>
      <c r="BE92" s="14">
        <f t="shared" si="82"/>
        <v>1827.8669919990919</v>
      </c>
      <c r="BF92" s="14">
        <f t="shared" si="83"/>
        <v>1829.9948930375076</v>
      </c>
      <c r="BG92" s="14">
        <f t="shared" si="84"/>
        <v>2028.5989899563067</v>
      </c>
      <c r="BH92" s="14">
        <f t="shared" si="85"/>
        <v>1978.7199161929902</v>
      </c>
      <c r="BI92" s="14">
        <f t="shared" si="86"/>
        <v>1825.6384327052806</v>
      </c>
      <c r="BJ92" s="14">
        <f t="shared" si="87"/>
        <v>1815.007774129745</v>
      </c>
      <c r="BK92" s="14">
        <f t="shared" si="88"/>
        <v>1867.4523564357198</v>
      </c>
      <c r="BL92" s="14">
        <f t="shared" si="89"/>
        <v>1771.4263048743423</v>
      </c>
      <c r="BM92" s="14">
        <f t="shared" si="90"/>
        <v>1902.8878850208378</v>
      </c>
      <c r="BN92" s="14">
        <f t="shared" si="91"/>
        <v>1917.062096454885</v>
      </c>
      <c r="BO92" s="14">
        <f t="shared" si="92"/>
        <v>2012.0293130630012</v>
      </c>
      <c r="BP92" s="14">
        <f t="shared" si="93"/>
        <v>0</v>
      </c>
      <c r="BQ92" s="14">
        <f t="shared" si="94"/>
        <v>2230.7495886057986</v>
      </c>
      <c r="BR92" s="14">
        <f t="shared" si="95"/>
        <v>2299.5517221812402</v>
      </c>
      <c r="BS92" s="14">
        <f t="shared" si="96"/>
        <v>2506.6674232537021</v>
      </c>
      <c r="BT92" s="14">
        <f t="shared" si="97"/>
        <v>2335.201333759278</v>
      </c>
      <c r="BU92" s="14">
        <f t="shared" si="98"/>
        <v>2228.8947480039233</v>
      </c>
      <c r="BV92" s="14">
        <f t="shared" si="99"/>
        <v>2244.4863805813752</v>
      </c>
      <c r="BW92" s="14">
        <f t="shared" si="100"/>
        <v>2286.3003043118142</v>
      </c>
      <c r="BX92" s="14">
        <f t="shared" si="101"/>
        <v>2180.216990614575</v>
      </c>
      <c r="BY92" s="14">
        <f t="shared" si="102"/>
        <v>2346.5407029065154</v>
      </c>
      <c r="BZ92" s="14">
        <f t="shared" si="103"/>
        <v>2420.955312935263</v>
      </c>
      <c r="CA92" s="14">
        <f t="shared" si="104"/>
        <v>2574.0367964229727</v>
      </c>
      <c r="CB92" s="14">
        <f t="shared" si="105"/>
        <v>0</v>
      </c>
    </row>
    <row r="93" spans="1:80" x14ac:dyDescent="0.3">
      <c r="A93" t="s">
        <v>163</v>
      </c>
      <c r="B93" t="s">
        <v>198</v>
      </c>
      <c r="C93" t="s">
        <v>239</v>
      </c>
      <c r="D93" t="s">
        <v>373</v>
      </c>
      <c r="E93" t="s">
        <v>374</v>
      </c>
      <c r="F93" s="13">
        <v>1579.6659004530752</v>
      </c>
      <c r="G93" s="13">
        <v>1514.0867644717482</v>
      </c>
      <c r="H93" s="13">
        <v>1550.9732355171961</v>
      </c>
      <c r="I93" s="13">
        <v>1492.9747367755763</v>
      </c>
      <c r="J93" s="13">
        <v>1598.6034086374252</v>
      </c>
      <c r="K93" s="13">
        <v>1611.729979491518</v>
      </c>
      <c r="L93" s="13">
        <v>1615.4040791478001</v>
      </c>
      <c r="M93" s="13">
        <v>1578.3885968928271</v>
      </c>
      <c r="N93" s="13">
        <v>1675.9328664947432</v>
      </c>
      <c r="O93" s="13">
        <v>1667.7124906798522</v>
      </c>
      <c r="P93" s="13">
        <v>1799.5111101957109</v>
      </c>
      <c r="Q93" s="13"/>
      <c r="R93" s="13">
        <v>3423.8863600021377</v>
      </c>
      <c r="S93" s="13">
        <v>3349.8716027201353</v>
      </c>
      <c r="T93" s="13">
        <v>3482.6332092874595</v>
      </c>
      <c r="U93" s="13">
        <v>3350.5936980153147</v>
      </c>
      <c r="V93" s="13">
        <v>3425.5885270808003</v>
      </c>
      <c r="W93" s="13">
        <v>3460.126960266035</v>
      </c>
      <c r="X93" s="13">
        <v>3472.773610504576</v>
      </c>
      <c r="Y93" s="13">
        <v>3394.8049666260004</v>
      </c>
      <c r="Z93" s="13">
        <v>3252.0695663066399</v>
      </c>
      <c r="AA93" s="13">
        <v>3098.6232396625996</v>
      </c>
      <c r="AB93" s="13">
        <v>3371.7208374208662</v>
      </c>
      <c r="AC93" s="13"/>
      <c r="AD93" s="14">
        <f t="shared" si="62"/>
        <v>5003.5522604552134</v>
      </c>
      <c r="AE93" s="14">
        <f t="shared" si="63"/>
        <v>4863.9583671918836</v>
      </c>
      <c r="AF93" s="14">
        <f t="shared" si="64"/>
        <v>5033.6064448046554</v>
      </c>
      <c r="AG93" s="14">
        <f t="shared" si="65"/>
        <v>4843.5684347908909</v>
      </c>
      <c r="AH93" s="165">
        <v>5024.1919357182251</v>
      </c>
      <c r="AI93" s="165">
        <v>5071.856939757552</v>
      </c>
      <c r="AJ93" s="165">
        <v>5088.1776896523761</v>
      </c>
      <c r="AK93" s="165">
        <v>4973.1935635188274</v>
      </c>
      <c r="AL93" s="14">
        <f t="shared" si="66"/>
        <v>4928.0024328013833</v>
      </c>
      <c r="AM93" s="14">
        <f t="shared" si="67"/>
        <v>4766.3357303424518</v>
      </c>
      <c r="AN93" s="14">
        <f t="shared" si="68"/>
        <v>5171.2319476165776</v>
      </c>
      <c r="AO93" s="14">
        <f t="shared" si="69"/>
        <v>0</v>
      </c>
      <c r="AP93" s="13">
        <v>235000</v>
      </c>
      <c r="AQ93" s="13">
        <v>239606.924</v>
      </c>
      <c r="AR93" s="13">
        <v>242802.63099999999</v>
      </c>
      <c r="AS93" s="14">
        <f t="shared" si="70"/>
        <v>672.19825551194685</v>
      </c>
      <c r="AT93" s="14">
        <f t="shared" si="71"/>
        <v>644.29224020074389</v>
      </c>
      <c r="AU93" s="14">
        <f t="shared" si="72"/>
        <v>659.98861085838132</v>
      </c>
      <c r="AV93" s="14">
        <f t="shared" si="73"/>
        <v>623.0933196135752</v>
      </c>
      <c r="AW93" s="14">
        <f t="shared" si="74"/>
        <v>667.1774679756021</v>
      </c>
      <c r="AX93" s="14">
        <f t="shared" si="75"/>
        <v>672.65584507546112</v>
      </c>
      <c r="AY93" s="14">
        <f t="shared" si="76"/>
        <v>674.18923133782232</v>
      </c>
      <c r="AZ93" s="14">
        <f t="shared" si="77"/>
        <v>650.070631603999</v>
      </c>
      <c r="BA93" s="14">
        <f t="shared" si="78"/>
        <v>699.45093343577298</v>
      </c>
      <c r="BB93" s="14">
        <f t="shared" si="79"/>
        <v>696.02015786482536</v>
      </c>
      <c r="BC93" s="14">
        <f t="shared" si="80"/>
        <v>751.02633937060637</v>
      </c>
      <c r="BD93" s="14">
        <f t="shared" si="81"/>
        <v>0</v>
      </c>
      <c r="BE93" s="14">
        <f t="shared" si="82"/>
        <v>1456.9729191498457</v>
      </c>
      <c r="BF93" s="14">
        <f t="shared" si="83"/>
        <v>1425.4772777532489</v>
      </c>
      <c r="BG93" s="14">
        <f t="shared" si="84"/>
        <v>1481.9715784201956</v>
      </c>
      <c r="BH93" s="14">
        <f t="shared" si="85"/>
        <v>1398.3709828082074</v>
      </c>
      <c r="BI93" s="14">
        <f t="shared" si="86"/>
        <v>1429.6700904523111</v>
      </c>
      <c r="BJ93" s="14">
        <f t="shared" si="87"/>
        <v>1444.0847127881975</v>
      </c>
      <c r="BK93" s="14">
        <f t="shared" si="88"/>
        <v>1449.3627949184706</v>
      </c>
      <c r="BL93" s="14">
        <f t="shared" si="89"/>
        <v>1398.1747037271602</v>
      </c>
      <c r="BM93" s="14">
        <f t="shared" si="90"/>
        <v>1357.2519157696127</v>
      </c>
      <c r="BN93" s="14">
        <f t="shared" si="91"/>
        <v>1293.2110591522805</v>
      </c>
      <c r="BO93" s="14">
        <f t="shared" si="92"/>
        <v>1407.188398871506</v>
      </c>
      <c r="BP93" s="14">
        <f t="shared" si="93"/>
        <v>0</v>
      </c>
      <c r="BQ93" s="14">
        <f t="shared" si="94"/>
        <v>2129.171174661793</v>
      </c>
      <c r="BR93" s="14">
        <f t="shared" si="95"/>
        <v>2069.7695179539928</v>
      </c>
      <c r="BS93" s="14">
        <f t="shared" si="96"/>
        <v>2141.9601892785768</v>
      </c>
      <c r="BT93" s="14">
        <f t="shared" si="97"/>
        <v>2021.4643024217826</v>
      </c>
      <c r="BU93" s="14">
        <f t="shared" si="98"/>
        <v>2096.8475584279131</v>
      </c>
      <c r="BV93" s="14">
        <f t="shared" si="99"/>
        <v>2116.7405578636585</v>
      </c>
      <c r="BW93" s="14">
        <f t="shared" si="100"/>
        <v>2123.5520262562932</v>
      </c>
      <c r="BX93" s="14">
        <f t="shared" si="101"/>
        <v>2048.2453353311594</v>
      </c>
      <c r="BY93" s="14">
        <f t="shared" si="102"/>
        <v>2056.7028492053855</v>
      </c>
      <c r="BZ93" s="14">
        <f t="shared" si="103"/>
        <v>1989.231217017106</v>
      </c>
      <c r="CA93" s="14">
        <f t="shared" si="104"/>
        <v>2158.2147382421126</v>
      </c>
      <c r="CB93" s="14">
        <f t="shared" si="105"/>
        <v>0</v>
      </c>
    </row>
    <row r="94" spans="1:80" x14ac:dyDescent="0.3">
      <c r="A94" t="s">
        <v>163</v>
      </c>
      <c r="B94" t="s">
        <v>198</v>
      </c>
      <c r="C94" t="s">
        <v>239</v>
      </c>
      <c r="D94" t="s">
        <v>375</v>
      </c>
      <c r="E94" t="s">
        <v>376</v>
      </c>
      <c r="F94" s="13">
        <v>801.03025447077687</v>
      </c>
      <c r="G94" s="13">
        <v>788.71699956323891</v>
      </c>
      <c r="H94" s="13">
        <v>793.10498364993191</v>
      </c>
      <c r="I94" s="13">
        <v>760.38672780255217</v>
      </c>
      <c r="J94" s="13">
        <v>815.76379587041379</v>
      </c>
      <c r="K94" s="13">
        <v>855.65199442021913</v>
      </c>
      <c r="L94" s="13">
        <v>813.79835745015544</v>
      </c>
      <c r="M94" s="13">
        <v>785.7288324377696</v>
      </c>
      <c r="N94" s="13">
        <v>840.78607955352322</v>
      </c>
      <c r="O94" s="13">
        <v>881.18621254646905</v>
      </c>
      <c r="P94" s="13">
        <v>926.41151142620322</v>
      </c>
      <c r="Q94" s="13"/>
      <c r="R94" s="13">
        <v>2036.8198212503717</v>
      </c>
      <c r="S94" s="13">
        <v>2047.0976515800544</v>
      </c>
      <c r="T94" s="13">
        <v>2114.7282801787437</v>
      </c>
      <c r="U94" s="13">
        <v>2046.5036059574136</v>
      </c>
      <c r="V94" s="13">
        <v>2060.8965960801993</v>
      </c>
      <c r="W94" s="13">
        <v>2020.5468932156323</v>
      </c>
      <c r="X94" s="13">
        <v>2103.9474537115789</v>
      </c>
      <c r="Y94" s="13">
        <v>2099.7957153728903</v>
      </c>
      <c r="Z94" s="13">
        <v>1984.1832721739784</v>
      </c>
      <c r="AA94" s="13">
        <v>2090.4341759491344</v>
      </c>
      <c r="AB94" s="13">
        <v>2189.07066006781</v>
      </c>
      <c r="AC94" s="13"/>
      <c r="AD94" s="14">
        <f t="shared" si="62"/>
        <v>2837.8500757211486</v>
      </c>
      <c r="AE94" s="14">
        <f t="shared" si="63"/>
        <v>2835.8146511432933</v>
      </c>
      <c r="AF94" s="14">
        <f t="shared" si="64"/>
        <v>2907.8332638286756</v>
      </c>
      <c r="AG94" s="14">
        <f t="shared" si="65"/>
        <v>2806.8903337599659</v>
      </c>
      <c r="AH94" s="165">
        <v>2876.6603919506128</v>
      </c>
      <c r="AI94" s="165">
        <v>2876.198887635851</v>
      </c>
      <c r="AJ94" s="165">
        <v>2917.7458111617343</v>
      </c>
      <c r="AK94" s="165">
        <v>2885.5245478106599</v>
      </c>
      <c r="AL94" s="14">
        <f t="shared" si="66"/>
        <v>2824.9693517275018</v>
      </c>
      <c r="AM94" s="14">
        <f t="shared" si="67"/>
        <v>2971.6203884956035</v>
      </c>
      <c r="AN94" s="14">
        <f t="shared" si="68"/>
        <v>3115.4821714940131</v>
      </c>
      <c r="AO94" s="14">
        <f t="shared" si="69"/>
        <v>0</v>
      </c>
      <c r="AP94" s="13">
        <v>155741</v>
      </c>
      <c r="AQ94" s="13">
        <v>156345.32699999999</v>
      </c>
      <c r="AR94" s="13">
        <v>156182.81400000001</v>
      </c>
      <c r="AS94" s="14">
        <f t="shared" si="70"/>
        <v>514.33486010156412</v>
      </c>
      <c r="AT94" s="14">
        <f t="shared" si="71"/>
        <v>506.42862159819117</v>
      </c>
      <c r="AU94" s="14">
        <f t="shared" si="72"/>
        <v>509.24610966279397</v>
      </c>
      <c r="AV94" s="14">
        <f t="shared" si="73"/>
        <v>486.35078668040535</v>
      </c>
      <c r="AW94" s="14">
        <f t="shared" si="74"/>
        <v>521.77050093119431</v>
      </c>
      <c r="AX94" s="14">
        <f t="shared" si="75"/>
        <v>547.28338277754813</v>
      </c>
      <c r="AY94" s="14">
        <f t="shared" si="76"/>
        <v>520.51338729820532</v>
      </c>
      <c r="AZ94" s="14">
        <f t="shared" si="77"/>
        <v>503.08277352319283</v>
      </c>
      <c r="BA94" s="14">
        <f t="shared" si="78"/>
        <v>537.77499825979658</v>
      </c>
      <c r="BB94" s="14">
        <f t="shared" si="79"/>
        <v>563.61531838202563</v>
      </c>
      <c r="BC94" s="14">
        <f t="shared" si="80"/>
        <v>592.54186178919394</v>
      </c>
      <c r="BD94" s="14">
        <f t="shared" si="81"/>
        <v>0</v>
      </c>
      <c r="BE94" s="14">
        <f t="shared" si="82"/>
        <v>1307.8250565043063</v>
      </c>
      <c r="BF94" s="14">
        <f t="shared" si="83"/>
        <v>1314.4243658253474</v>
      </c>
      <c r="BG94" s="14">
        <f t="shared" si="84"/>
        <v>1357.8494296163142</v>
      </c>
      <c r="BH94" s="14">
        <f t="shared" si="85"/>
        <v>1308.9637184726432</v>
      </c>
      <c r="BI94" s="14">
        <f t="shared" si="86"/>
        <v>1318.1696156996104</v>
      </c>
      <c r="BJ94" s="14">
        <f t="shared" si="87"/>
        <v>1292.3615511806327</v>
      </c>
      <c r="BK94" s="14">
        <f t="shared" si="88"/>
        <v>1345.7053652211678</v>
      </c>
      <c r="BL94" s="14">
        <f t="shared" si="89"/>
        <v>1344.4473572955922</v>
      </c>
      <c r="BM94" s="14">
        <f t="shared" si="90"/>
        <v>1269.1030235742053</v>
      </c>
      <c r="BN94" s="14">
        <f t="shared" si="91"/>
        <v>1337.0621406222999</v>
      </c>
      <c r="BO94" s="14">
        <f t="shared" si="92"/>
        <v>1400.1510003991423</v>
      </c>
      <c r="BP94" s="14">
        <f t="shared" si="93"/>
        <v>0</v>
      </c>
      <c r="BQ94" s="14">
        <f t="shared" si="94"/>
        <v>1822.1599166058702</v>
      </c>
      <c r="BR94" s="14">
        <f t="shared" si="95"/>
        <v>1820.8529874235387</v>
      </c>
      <c r="BS94" s="14">
        <f t="shared" si="96"/>
        <v>1867.0955392791082</v>
      </c>
      <c r="BT94" s="14">
        <f t="shared" si="97"/>
        <v>1795.3145051530489</v>
      </c>
      <c r="BU94" s="14">
        <f t="shared" si="98"/>
        <v>1839.9401166308046</v>
      </c>
      <c r="BV94" s="14">
        <f t="shared" si="99"/>
        <v>1839.6449339581802</v>
      </c>
      <c r="BW94" s="14">
        <f t="shared" si="100"/>
        <v>1866.2187525193729</v>
      </c>
      <c r="BX94" s="14">
        <f t="shared" si="101"/>
        <v>1847.530130818785</v>
      </c>
      <c r="BY94" s="14">
        <f t="shared" si="102"/>
        <v>1806.8780218340023</v>
      </c>
      <c r="BZ94" s="14">
        <f t="shared" si="103"/>
        <v>1900.6774590043256</v>
      </c>
      <c r="CA94" s="14">
        <f t="shared" si="104"/>
        <v>1992.692862188336</v>
      </c>
      <c r="CB94" s="14">
        <f t="shared" si="105"/>
        <v>0</v>
      </c>
    </row>
    <row r="95" spans="1:80" x14ac:dyDescent="0.3">
      <c r="A95" t="s">
        <v>181</v>
      </c>
      <c r="B95" t="s">
        <v>205</v>
      </c>
      <c r="C95" t="s">
        <v>235</v>
      </c>
      <c r="D95" t="s">
        <v>379</v>
      </c>
      <c r="E95" t="s">
        <v>380</v>
      </c>
      <c r="F95" s="13">
        <v>14480.868250907897</v>
      </c>
      <c r="G95" s="13">
        <v>15234.91361013773</v>
      </c>
      <c r="H95" s="13">
        <v>15869.661908966213</v>
      </c>
      <c r="I95" s="13">
        <v>15415.810947496229</v>
      </c>
      <c r="J95" s="13">
        <v>14898.016712125864</v>
      </c>
      <c r="K95" s="13">
        <v>14902.212277992825</v>
      </c>
      <c r="L95" s="13">
        <v>15534.439578548292</v>
      </c>
      <c r="M95" s="13">
        <v>15505.947669284727</v>
      </c>
      <c r="N95" s="13">
        <v>16069.563610502086</v>
      </c>
      <c r="O95" s="13">
        <v>16421.050106258517</v>
      </c>
      <c r="P95" s="13">
        <v>16862.138114512418</v>
      </c>
      <c r="Q95" s="13"/>
      <c r="R95" s="13">
        <v>26286.462715205234</v>
      </c>
      <c r="S95" s="13">
        <v>24596.313648028769</v>
      </c>
      <c r="T95" s="13">
        <v>25721.170686481855</v>
      </c>
      <c r="U95" s="13">
        <v>26218.099036199728</v>
      </c>
      <c r="V95" s="13">
        <v>25666.525105254885</v>
      </c>
      <c r="W95" s="13">
        <v>25701.728302216383</v>
      </c>
      <c r="X95" s="13">
        <v>26350.348422555035</v>
      </c>
      <c r="Y95" s="13">
        <v>26581.211990145755</v>
      </c>
      <c r="Z95" s="13">
        <v>25931.26975941395</v>
      </c>
      <c r="AA95" s="13">
        <v>25488.533421606378</v>
      </c>
      <c r="AB95" s="13">
        <v>26179.456294429307</v>
      </c>
      <c r="AC95" s="13"/>
      <c r="AD95" s="14">
        <f t="shared" si="62"/>
        <v>40767.330966113135</v>
      </c>
      <c r="AE95" s="14">
        <f t="shared" si="63"/>
        <v>39831.227258166502</v>
      </c>
      <c r="AF95" s="14">
        <f t="shared" si="64"/>
        <v>41590.832595448068</v>
      </c>
      <c r="AG95" s="14">
        <f t="shared" si="65"/>
        <v>41633.909983695958</v>
      </c>
      <c r="AH95" s="165">
        <v>40564.541817380756</v>
      </c>
      <c r="AI95" s="165">
        <v>40603.940580209208</v>
      </c>
      <c r="AJ95" s="165">
        <v>41884.788001103327</v>
      </c>
      <c r="AK95" s="165">
        <v>42087.159659430486</v>
      </c>
      <c r="AL95" s="14">
        <f t="shared" si="66"/>
        <v>42000.833369916036</v>
      </c>
      <c r="AM95" s="14">
        <f t="shared" si="67"/>
        <v>41909.583527864896</v>
      </c>
      <c r="AN95" s="14">
        <f t="shared" si="68"/>
        <v>43041.594408941724</v>
      </c>
      <c r="AO95" s="14">
        <f t="shared" si="69"/>
        <v>0</v>
      </c>
      <c r="AP95" s="13">
        <v>1554636</v>
      </c>
      <c r="AQ95" s="13">
        <v>1565757.5989999999</v>
      </c>
      <c r="AR95" s="13">
        <v>1578851.1499999997</v>
      </c>
      <c r="AS95" s="14">
        <f t="shared" si="70"/>
        <v>931.46358703309943</v>
      </c>
      <c r="AT95" s="14">
        <f t="shared" si="71"/>
        <v>979.96660376690943</v>
      </c>
      <c r="AU95" s="14">
        <f t="shared" si="72"/>
        <v>1020.7959875473238</v>
      </c>
      <c r="AV95" s="14">
        <f t="shared" si="73"/>
        <v>984.55922917709756</v>
      </c>
      <c r="AW95" s="14">
        <f t="shared" si="74"/>
        <v>951.4893443046841</v>
      </c>
      <c r="AX95" s="14">
        <f t="shared" si="75"/>
        <v>951.75730186526948</v>
      </c>
      <c r="AY95" s="14">
        <f t="shared" si="76"/>
        <v>992.13566572946229</v>
      </c>
      <c r="AZ95" s="14">
        <f t="shared" si="77"/>
        <v>982.10320012020964</v>
      </c>
      <c r="BA95" s="14">
        <f t="shared" si="78"/>
        <v>1026.312350057583</v>
      </c>
      <c r="BB95" s="14">
        <f t="shared" si="79"/>
        <v>1048.7606840769047</v>
      </c>
      <c r="BC95" s="14">
        <f t="shared" si="80"/>
        <v>1076.9315841278199</v>
      </c>
      <c r="BD95" s="14">
        <f t="shared" si="81"/>
        <v>0</v>
      </c>
      <c r="BE95" s="14">
        <f t="shared" si="82"/>
        <v>1690.8435617858609</v>
      </c>
      <c r="BF95" s="14">
        <f t="shared" si="83"/>
        <v>1582.1268546482115</v>
      </c>
      <c r="BG95" s="14">
        <f t="shared" si="84"/>
        <v>1654.4818649820186</v>
      </c>
      <c r="BH95" s="14">
        <f t="shared" si="85"/>
        <v>1674.4673027896783</v>
      </c>
      <c r="BI95" s="14">
        <f t="shared" si="86"/>
        <v>1639.2400152901885</v>
      </c>
      <c r="BJ95" s="14">
        <f t="shared" si="87"/>
        <v>1641.4883324616319</v>
      </c>
      <c r="BK95" s="14">
        <f t="shared" si="88"/>
        <v>1682.9136540281952</v>
      </c>
      <c r="BL95" s="14">
        <f t="shared" si="89"/>
        <v>1683.5793538957589</v>
      </c>
      <c r="BM95" s="14">
        <f t="shared" si="90"/>
        <v>1656.1484214399111</v>
      </c>
      <c r="BN95" s="14">
        <f t="shared" si="91"/>
        <v>1627.8722477786539</v>
      </c>
      <c r="BO95" s="14">
        <f t="shared" si="92"/>
        <v>1671.9993127384023</v>
      </c>
      <c r="BP95" s="14">
        <f t="shared" si="93"/>
        <v>0</v>
      </c>
      <c r="BQ95" s="14">
        <f t="shared" si="94"/>
        <v>2622.3071488189603</v>
      </c>
      <c r="BR95" s="14">
        <f t="shared" si="95"/>
        <v>2562.0934584151209</v>
      </c>
      <c r="BS95" s="14">
        <f t="shared" si="96"/>
        <v>2675.2778525293425</v>
      </c>
      <c r="BT95" s="14">
        <f t="shared" si="97"/>
        <v>2659.026531966776</v>
      </c>
      <c r="BU95" s="14">
        <f t="shared" si="98"/>
        <v>2590.7293595948731</v>
      </c>
      <c r="BV95" s="14">
        <f t="shared" si="99"/>
        <v>2593.2456343269014</v>
      </c>
      <c r="BW95" s="14">
        <f t="shared" si="100"/>
        <v>2675.0493197576575</v>
      </c>
      <c r="BX95" s="14">
        <f t="shared" si="101"/>
        <v>2665.6825540159689</v>
      </c>
      <c r="BY95" s="14">
        <f t="shared" si="102"/>
        <v>2682.4607714974941</v>
      </c>
      <c r="BZ95" s="14">
        <f t="shared" si="103"/>
        <v>2676.6329318555581</v>
      </c>
      <c r="CA95" s="14">
        <f t="shared" si="104"/>
        <v>2748.9308968662222</v>
      </c>
      <c r="CB95" s="14">
        <f t="shared" si="105"/>
        <v>0</v>
      </c>
    </row>
    <row r="96" spans="1:80" x14ac:dyDescent="0.3">
      <c r="A96" t="s">
        <v>148</v>
      </c>
      <c r="B96" t="s">
        <v>167</v>
      </c>
      <c r="C96" t="s">
        <v>142</v>
      </c>
      <c r="D96" t="s">
        <v>381</v>
      </c>
      <c r="E96" t="s">
        <v>382</v>
      </c>
      <c r="F96" s="13">
        <v>1768.2150907297735</v>
      </c>
      <c r="G96" s="13">
        <v>1575.5700922671163</v>
      </c>
      <c r="H96" s="13">
        <v>1586.0125032258907</v>
      </c>
      <c r="I96" s="13">
        <v>1338.0208048816476</v>
      </c>
      <c r="J96" s="13">
        <v>1549.3653740500329</v>
      </c>
      <c r="K96" s="13">
        <v>1572.5811068975238</v>
      </c>
      <c r="L96" s="13">
        <v>1600.6587004293024</v>
      </c>
      <c r="M96" s="13">
        <v>1548.9277820756461</v>
      </c>
      <c r="N96" s="13">
        <v>1665.9346807761019</v>
      </c>
      <c r="O96" s="13">
        <v>1544.6572990642062</v>
      </c>
      <c r="P96" s="13">
        <v>1636.6422863692787</v>
      </c>
      <c r="Q96" s="13"/>
      <c r="R96" s="13">
        <v>5399.0754489091341</v>
      </c>
      <c r="S96" s="13">
        <v>4985.3328745162853</v>
      </c>
      <c r="T96" s="13">
        <v>5302.1564353567401</v>
      </c>
      <c r="U96" s="13">
        <v>5248.5015840622418</v>
      </c>
      <c r="V96" s="13">
        <v>5289.3865379001691</v>
      </c>
      <c r="W96" s="13">
        <v>5374.6054594489406</v>
      </c>
      <c r="X96" s="13">
        <v>5462.4812626013518</v>
      </c>
      <c r="Y96" s="13">
        <v>5293.3106065970514</v>
      </c>
      <c r="Z96" s="13">
        <v>5111.6075548101589</v>
      </c>
      <c r="AA96" s="13">
        <v>4924.4076687242978</v>
      </c>
      <c r="AB96" s="13">
        <v>5283.9591090281156</v>
      </c>
      <c r="AC96" s="13"/>
      <c r="AD96" s="14">
        <f t="shared" si="62"/>
        <v>7167.2905396389078</v>
      </c>
      <c r="AE96" s="14">
        <f t="shared" si="63"/>
        <v>6560.902966783402</v>
      </c>
      <c r="AF96" s="14">
        <f t="shared" si="64"/>
        <v>6888.1689385826303</v>
      </c>
      <c r="AG96" s="14">
        <f t="shared" si="65"/>
        <v>6586.5223889438894</v>
      </c>
      <c r="AH96" s="165">
        <v>6838.7519119502003</v>
      </c>
      <c r="AI96" s="165">
        <v>6947.186566346465</v>
      </c>
      <c r="AJ96" s="165">
        <v>7063.1399630306532</v>
      </c>
      <c r="AK96" s="165">
        <v>6842.2383886726975</v>
      </c>
      <c r="AL96" s="14">
        <f t="shared" si="66"/>
        <v>6777.5422355862611</v>
      </c>
      <c r="AM96" s="14">
        <f t="shared" si="67"/>
        <v>6469.064967788504</v>
      </c>
      <c r="AN96" s="14">
        <f t="shared" si="68"/>
        <v>6920.6013953973943</v>
      </c>
      <c r="AO96" s="14">
        <f t="shared" si="69"/>
        <v>0</v>
      </c>
      <c r="AP96" s="13">
        <v>260673</v>
      </c>
      <c r="AQ96" s="13">
        <v>261155.21</v>
      </c>
      <c r="AR96" s="13">
        <v>261615.91500000001</v>
      </c>
      <c r="AS96" s="14">
        <f t="shared" si="70"/>
        <v>678.32690410198734</v>
      </c>
      <c r="AT96" s="14">
        <f t="shared" si="71"/>
        <v>604.42396882957428</v>
      </c>
      <c r="AU96" s="14">
        <f t="shared" si="72"/>
        <v>608.42991150824628</v>
      </c>
      <c r="AV96" s="14">
        <f t="shared" si="73"/>
        <v>512.34696978920988</v>
      </c>
      <c r="AW96" s="14">
        <f t="shared" si="74"/>
        <v>593.27377541119438</v>
      </c>
      <c r="AX96" s="14">
        <f t="shared" si="75"/>
        <v>602.16340577602261</v>
      </c>
      <c r="AY96" s="14">
        <f t="shared" si="76"/>
        <v>612.91471092202312</v>
      </c>
      <c r="AZ96" s="14">
        <f t="shared" si="77"/>
        <v>592.06175666937008</v>
      </c>
      <c r="BA96" s="14">
        <f t="shared" si="78"/>
        <v>637.90980113936916</v>
      </c>
      <c r="BB96" s="14">
        <f t="shared" si="79"/>
        <v>591.47098733515838</v>
      </c>
      <c r="BC96" s="14">
        <f t="shared" si="80"/>
        <v>626.69333166636</v>
      </c>
      <c r="BD96" s="14">
        <f t="shared" si="81"/>
        <v>0</v>
      </c>
      <c r="BE96" s="14">
        <f t="shared" si="82"/>
        <v>2071.2062426523398</v>
      </c>
      <c r="BF96" s="14">
        <f t="shared" si="83"/>
        <v>1912.4853262579115</v>
      </c>
      <c r="BG96" s="14">
        <f t="shared" si="84"/>
        <v>2034.025938764943</v>
      </c>
      <c r="BH96" s="14">
        <f t="shared" si="85"/>
        <v>2009.7250152743429</v>
      </c>
      <c r="BI96" s="14">
        <f t="shared" si="86"/>
        <v>2025.3804386671702</v>
      </c>
      <c r="BJ96" s="14">
        <f t="shared" si="87"/>
        <v>2058.0119613347715</v>
      </c>
      <c r="BK96" s="14">
        <f t="shared" si="88"/>
        <v>2091.660841306345</v>
      </c>
      <c r="BL96" s="14">
        <f t="shared" si="89"/>
        <v>2023.3136835719843</v>
      </c>
      <c r="BM96" s="14">
        <f t="shared" si="90"/>
        <v>1957.3063676616518</v>
      </c>
      <c r="BN96" s="14">
        <f t="shared" si="91"/>
        <v>1885.624900504301</v>
      </c>
      <c r="BO96" s="14">
        <f t="shared" si="92"/>
        <v>2023.3021998788061</v>
      </c>
      <c r="BP96" s="14">
        <f t="shared" si="93"/>
        <v>0</v>
      </c>
      <c r="BQ96" s="14">
        <f t="shared" si="94"/>
        <v>2749.5331467543274</v>
      </c>
      <c r="BR96" s="14">
        <f t="shared" si="95"/>
        <v>2516.909295087486</v>
      </c>
      <c r="BS96" s="14">
        <f t="shared" si="96"/>
        <v>2642.4558502731893</v>
      </c>
      <c r="BT96" s="14">
        <f t="shared" si="97"/>
        <v>2522.0719850635528</v>
      </c>
      <c r="BU96" s="14">
        <f t="shared" si="98"/>
        <v>2618.654214078364</v>
      </c>
      <c r="BV96" s="14">
        <f t="shared" si="99"/>
        <v>2660.175367110794</v>
      </c>
      <c r="BW96" s="14">
        <f t="shared" si="100"/>
        <v>2704.5755522283675</v>
      </c>
      <c r="BX96" s="14">
        <f t="shared" si="101"/>
        <v>2615.3754402413547</v>
      </c>
      <c r="BY96" s="14">
        <f t="shared" si="102"/>
        <v>2595.2161688010215</v>
      </c>
      <c r="BZ96" s="14">
        <f t="shared" si="103"/>
        <v>2477.095887839459</v>
      </c>
      <c r="CA96" s="14">
        <f t="shared" si="104"/>
        <v>2649.9955315451662</v>
      </c>
      <c r="CB96" s="14">
        <f t="shared" si="105"/>
        <v>0</v>
      </c>
    </row>
    <row r="97" spans="1:80" x14ac:dyDescent="0.3">
      <c r="A97" t="s">
        <v>163</v>
      </c>
      <c r="B97" t="s">
        <v>198</v>
      </c>
      <c r="C97" t="s">
        <v>239</v>
      </c>
      <c r="D97" t="s">
        <v>385</v>
      </c>
      <c r="E97" t="s">
        <v>386</v>
      </c>
      <c r="F97" s="13">
        <v>1434.6850937061254</v>
      </c>
      <c r="G97" s="13">
        <v>1419.5011893200601</v>
      </c>
      <c r="H97" s="13">
        <v>1584.1561835905934</v>
      </c>
      <c r="I97" s="13">
        <v>1418.2801909229556</v>
      </c>
      <c r="J97" s="13">
        <v>1666.5710893649564</v>
      </c>
      <c r="K97" s="13">
        <v>1683.8982160589003</v>
      </c>
      <c r="L97" s="13">
        <v>1684.2498446719583</v>
      </c>
      <c r="M97" s="13">
        <v>1649.4981715294277</v>
      </c>
      <c r="N97" s="13">
        <v>1539.1239086661099</v>
      </c>
      <c r="O97" s="13">
        <v>1520.1178020027864</v>
      </c>
      <c r="P97" s="13">
        <v>1679.5150300490529</v>
      </c>
      <c r="Q97" s="13"/>
      <c r="R97" s="13">
        <v>2471.578575395436</v>
      </c>
      <c r="S97" s="13">
        <v>2407.9462893607833</v>
      </c>
      <c r="T97" s="13">
        <v>2523.41090433723</v>
      </c>
      <c r="U97" s="13">
        <v>2696.7999731054338</v>
      </c>
      <c r="V97" s="13">
        <v>2606.8371627511065</v>
      </c>
      <c r="W97" s="13">
        <v>2635.0439233821753</v>
      </c>
      <c r="X97" s="13">
        <v>2637.0706733883017</v>
      </c>
      <c r="Y97" s="13">
        <v>2580.1866028281843</v>
      </c>
      <c r="Z97" s="13">
        <v>2562.0773051808901</v>
      </c>
      <c r="AA97" s="13">
        <v>2627.0246578871602</v>
      </c>
      <c r="AB97" s="13">
        <v>2748.9300715561494</v>
      </c>
      <c r="AC97" s="13"/>
      <c r="AD97" s="14">
        <f t="shared" si="62"/>
        <v>3906.2636691015614</v>
      </c>
      <c r="AE97" s="14">
        <f t="shared" si="63"/>
        <v>3827.4474786808432</v>
      </c>
      <c r="AF97" s="14">
        <f t="shared" si="64"/>
        <v>4107.5670879278232</v>
      </c>
      <c r="AG97" s="14">
        <f t="shared" si="65"/>
        <v>4115.0801640283898</v>
      </c>
      <c r="AH97" s="165">
        <v>4273.4082521160626</v>
      </c>
      <c r="AI97" s="165">
        <v>4318.9421394410756</v>
      </c>
      <c r="AJ97" s="165">
        <v>4321.3205180602599</v>
      </c>
      <c r="AK97" s="165">
        <v>4229.6847743576127</v>
      </c>
      <c r="AL97" s="14">
        <f t="shared" si="66"/>
        <v>4101.201213847</v>
      </c>
      <c r="AM97" s="14">
        <f t="shared" si="67"/>
        <v>4147.1424598899466</v>
      </c>
      <c r="AN97" s="14">
        <f t="shared" si="68"/>
        <v>4428.4451016052026</v>
      </c>
      <c r="AO97" s="14">
        <f t="shared" si="69"/>
        <v>0</v>
      </c>
      <c r="AP97" s="13">
        <v>174609</v>
      </c>
      <c r="AQ97" s="13">
        <v>178700.57699999999</v>
      </c>
      <c r="AR97" s="13">
        <v>180972.655</v>
      </c>
      <c r="AS97" s="14">
        <f t="shared" si="70"/>
        <v>821.6558675132012</v>
      </c>
      <c r="AT97" s="14">
        <f t="shared" si="71"/>
        <v>812.9599214931992</v>
      </c>
      <c r="AU97" s="14">
        <f t="shared" si="72"/>
        <v>907.25918113647822</v>
      </c>
      <c r="AV97" s="14">
        <f t="shared" si="73"/>
        <v>793.66290514157424</v>
      </c>
      <c r="AW97" s="14">
        <f t="shared" si="74"/>
        <v>932.60532077910216</v>
      </c>
      <c r="AX97" s="14">
        <f t="shared" si="75"/>
        <v>942.30149914899289</v>
      </c>
      <c r="AY97" s="14">
        <f t="shared" si="76"/>
        <v>942.49826886230949</v>
      </c>
      <c r="AZ97" s="14">
        <f t="shared" si="77"/>
        <v>911.4626580073259</v>
      </c>
      <c r="BA97" s="14">
        <f t="shared" si="78"/>
        <v>861.28647959883756</v>
      </c>
      <c r="BB97" s="14">
        <f t="shared" si="79"/>
        <v>850.65075195744134</v>
      </c>
      <c r="BC97" s="14">
        <f t="shared" si="80"/>
        <v>939.84868893235466</v>
      </c>
      <c r="BD97" s="14">
        <f t="shared" si="81"/>
        <v>0</v>
      </c>
      <c r="BE97" s="14">
        <f t="shared" si="82"/>
        <v>1415.493230815958</v>
      </c>
      <c r="BF97" s="14">
        <f t="shared" si="83"/>
        <v>1379.050501039914</v>
      </c>
      <c r="BG97" s="14">
        <f t="shared" si="84"/>
        <v>1445.1780288170885</v>
      </c>
      <c r="BH97" s="14">
        <f t="shared" si="85"/>
        <v>1509.1165447694295</v>
      </c>
      <c r="BI97" s="14">
        <f t="shared" si="86"/>
        <v>1458.7737804288715</v>
      </c>
      <c r="BJ97" s="14">
        <f t="shared" si="87"/>
        <v>1474.558150633266</v>
      </c>
      <c r="BK97" s="14">
        <f t="shared" si="88"/>
        <v>1475.6923103769843</v>
      </c>
      <c r="BL97" s="14">
        <f t="shared" si="89"/>
        <v>1425.7328560650139</v>
      </c>
      <c r="BM97" s="14">
        <f t="shared" si="90"/>
        <v>1433.7263752544516</v>
      </c>
      <c r="BN97" s="14">
        <f t="shared" si="91"/>
        <v>1470.0706074872719</v>
      </c>
      <c r="BO97" s="14">
        <f t="shared" si="92"/>
        <v>1538.2883019768592</v>
      </c>
      <c r="BP97" s="14">
        <f t="shared" si="93"/>
        <v>0</v>
      </c>
      <c r="BQ97" s="14">
        <f t="shared" si="94"/>
        <v>2237.1490983291592</v>
      </c>
      <c r="BR97" s="14">
        <f t="shared" si="95"/>
        <v>2192.0104225331129</v>
      </c>
      <c r="BS97" s="14">
        <f t="shared" si="96"/>
        <v>2352.4372099535667</v>
      </c>
      <c r="BT97" s="14">
        <f t="shared" si="97"/>
        <v>2302.7794499110037</v>
      </c>
      <c r="BU97" s="14">
        <f t="shared" si="98"/>
        <v>2391.3791012079737</v>
      </c>
      <c r="BV97" s="14">
        <f t="shared" si="99"/>
        <v>2416.8596497822591</v>
      </c>
      <c r="BW97" s="14">
        <f t="shared" si="100"/>
        <v>2418.1905792392936</v>
      </c>
      <c r="BX97" s="14">
        <f t="shared" si="101"/>
        <v>2337.1955140723403</v>
      </c>
      <c r="BY97" s="14">
        <f t="shared" si="102"/>
        <v>2295.0128548532894</v>
      </c>
      <c r="BZ97" s="14">
        <f t="shared" si="103"/>
        <v>2320.7213594447135</v>
      </c>
      <c r="CA97" s="14">
        <f t="shared" si="104"/>
        <v>2478.1369909092141</v>
      </c>
      <c r="CB97" s="14">
        <f t="shared" si="105"/>
        <v>0</v>
      </c>
    </row>
    <row r="98" spans="1:80" x14ac:dyDescent="0.3">
      <c r="A98" t="s">
        <v>148</v>
      </c>
      <c r="B98" t="s">
        <v>167</v>
      </c>
      <c r="C98" t="s">
        <v>142</v>
      </c>
      <c r="D98" t="s">
        <v>387</v>
      </c>
      <c r="E98" t="s">
        <v>388</v>
      </c>
      <c r="F98" s="13">
        <v>4107.2608013932659</v>
      </c>
      <c r="G98" s="13">
        <v>4152.3492545912441</v>
      </c>
      <c r="H98" s="13">
        <v>4142.3684504426619</v>
      </c>
      <c r="I98" s="13">
        <v>3821.9669640831403</v>
      </c>
      <c r="J98" s="13">
        <v>4191.0962692200374</v>
      </c>
      <c r="K98" s="13">
        <v>4082.3513779051559</v>
      </c>
      <c r="L98" s="13">
        <v>4457.8636359200937</v>
      </c>
      <c r="M98" s="13">
        <v>4417.4101017628218</v>
      </c>
      <c r="N98" s="13">
        <v>4079.6984617455573</v>
      </c>
      <c r="O98" s="13">
        <v>3857.327911573856</v>
      </c>
      <c r="P98" s="13">
        <v>4126.7241819690189</v>
      </c>
      <c r="Q98" s="13"/>
      <c r="R98" s="13">
        <v>8467.7061719881585</v>
      </c>
      <c r="S98" s="13">
        <v>8274.917618317726</v>
      </c>
      <c r="T98" s="13">
        <v>8870.7289327895614</v>
      </c>
      <c r="U98" s="13">
        <v>8395.8318376352254</v>
      </c>
      <c r="V98" s="13">
        <v>8125.3234841015728</v>
      </c>
      <c r="W98" s="13">
        <v>8045.4567515005492</v>
      </c>
      <c r="X98" s="13">
        <v>8394.7638460527978</v>
      </c>
      <c r="Y98" s="13">
        <v>8102.1197447419363</v>
      </c>
      <c r="Z98" s="13">
        <v>8721.9005373747768</v>
      </c>
      <c r="AA98" s="13">
        <v>8411.2025774494959</v>
      </c>
      <c r="AB98" s="13">
        <v>8918.4458432152333</v>
      </c>
      <c r="AC98" s="13"/>
      <c r="AD98" s="14">
        <f t="shared" si="62"/>
        <v>12574.966973381424</v>
      </c>
      <c r="AE98" s="14">
        <f t="shared" si="63"/>
        <v>12427.266872908971</v>
      </c>
      <c r="AF98" s="14">
        <f t="shared" si="64"/>
        <v>13013.097383232223</v>
      </c>
      <c r="AG98" s="14">
        <f t="shared" si="65"/>
        <v>12217.798801718365</v>
      </c>
      <c r="AH98" s="165">
        <v>12316.41975332161</v>
      </c>
      <c r="AI98" s="165">
        <v>12127.808129405706</v>
      </c>
      <c r="AJ98" s="165">
        <v>12852.627481972893</v>
      </c>
      <c r="AK98" s="165">
        <v>12519.529846504758</v>
      </c>
      <c r="AL98" s="14">
        <f t="shared" si="66"/>
        <v>12801.598999120335</v>
      </c>
      <c r="AM98" s="14">
        <f t="shared" si="67"/>
        <v>12268.530489023353</v>
      </c>
      <c r="AN98" s="14">
        <f t="shared" si="68"/>
        <v>13045.170025184252</v>
      </c>
      <c r="AO98" s="14">
        <f t="shared" si="69"/>
        <v>0</v>
      </c>
      <c r="AP98" s="13">
        <v>437145</v>
      </c>
      <c r="AQ98" s="13">
        <v>439645.446</v>
      </c>
      <c r="AR98" s="13">
        <v>441781.71899999998</v>
      </c>
      <c r="AS98" s="14">
        <f t="shared" si="70"/>
        <v>939.56485866091703</v>
      </c>
      <c r="AT98" s="14">
        <f t="shared" si="71"/>
        <v>949.87916013936899</v>
      </c>
      <c r="AU98" s="14">
        <f t="shared" si="72"/>
        <v>947.59598083991852</v>
      </c>
      <c r="AV98" s="14">
        <f t="shared" si="73"/>
        <v>869.32936502727705</v>
      </c>
      <c r="AW98" s="14">
        <f t="shared" si="74"/>
        <v>953.29004481944241</v>
      </c>
      <c r="AX98" s="14">
        <f t="shared" si="75"/>
        <v>928.55536547628799</v>
      </c>
      <c r="AY98" s="14">
        <f t="shared" si="76"/>
        <v>1013.9678862771829</v>
      </c>
      <c r="AZ98" s="14">
        <f t="shared" si="77"/>
        <v>999.90785308226441</v>
      </c>
      <c r="BA98" s="14">
        <f t="shared" si="78"/>
        <v>927.95194374549646</v>
      </c>
      <c r="BB98" s="14">
        <f t="shared" si="79"/>
        <v>877.37242513683532</v>
      </c>
      <c r="BC98" s="14">
        <f t="shared" si="80"/>
        <v>938.64822654594707</v>
      </c>
      <c r="BD98" s="14">
        <f t="shared" si="81"/>
        <v>0</v>
      </c>
      <c r="BE98" s="14">
        <f t="shared" si="82"/>
        <v>1937.047472117526</v>
      </c>
      <c r="BF98" s="14">
        <f t="shared" si="83"/>
        <v>1892.9457315805341</v>
      </c>
      <c r="BG98" s="14">
        <f t="shared" si="84"/>
        <v>2029.2417693876314</v>
      </c>
      <c r="BH98" s="14">
        <f t="shared" si="85"/>
        <v>1909.6824302452176</v>
      </c>
      <c r="BI98" s="14">
        <f t="shared" si="86"/>
        <v>1848.1536788400108</v>
      </c>
      <c r="BJ98" s="14">
        <f t="shared" si="87"/>
        <v>1829.9875103222494</v>
      </c>
      <c r="BK98" s="14">
        <f t="shared" si="88"/>
        <v>1909.439509138643</v>
      </c>
      <c r="BL98" s="14">
        <f t="shared" si="89"/>
        <v>1833.9644662258959</v>
      </c>
      <c r="BM98" s="14">
        <f t="shared" si="90"/>
        <v>1983.8487164438357</v>
      </c>
      <c r="BN98" s="14">
        <f t="shared" si="91"/>
        <v>1913.1785974304157</v>
      </c>
      <c r="BO98" s="14">
        <f t="shared" si="92"/>
        <v>2028.5541279586535</v>
      </c>
      <c r="BP98" s="14">
        <f t="shared" si="93"/>
        <v>0</v>
      </c>
      <c r="BQ98" s="14">
        <f t="shared" si="94"/>
        <v>2876.6123307784433</v>
      </c>
      <c r="BR98" s="14">
        <f t="shared" si="95"/>
        <v>2842.824891719903</v>
      </c>
      <c r="BS98" s="14">
        <f t="shared" si="96"/>
        <v>2976.8377502275503</v>
      </c>
      <c r="BT98" s="14">
        <f t="shared" si="97"/>
        <v>2779.0117952724945</v>
      </c>
      <c r="BU98" s="14">
        <f t="shared" si="98"/>
        <v>2801.4437236594531</v>
      </c>
      <c r="BV98" s="14">
        <f t="shared" si="99"/>
        <v>2758.5428757985374</v>
      </c>
      <c r="BW98" s="14">
        <f t="shared" si="100"/>
        <v>2923.4073954158262</v>
      </c>
      <c r="BX98" s="14">
        <f t="shared" si="101"/>
        <v>2833.8723193081601</v>
      </c>
      <c r="BY98" s="14">
        <f t="shared" si="102"/>
        <v>2911.8006601893326</v>
      </c>
      <c r="BZ98" s="14">
        <f t="shared" si="103"/>
        <v>2790.5510225672515</v>
      </c>
      <c r="CA98" s="14">
        <f t="shared" si="104"/>
        <v>2967.2023545046009</v>
      </c>
      <c r="CB98" s="14">
        <f t="shared" si="105"/>
        <v>0</v>
      </c>
    </row>
    <row r="99" spans="1:80" x14ac:dyDescent="0.3">
      <c r="A99" t="s">
        <v>148</v>
      </c>
      <c r="B99" t="s">
        <v>158</v>
      </c>
      <c r="C99" t="s">
        <v>165</v>
      </c>
      <c r="D99" t="s">
        <v>389</v>
      </c>
      <c r="E99" t="s">
        <v>390</v>
      </c>
      <c r="F99" s="13">
        <v>2384.8487202335432</v>
      </c>
      <c r="G99" s="13">
        <v>2316.0633988603518</v>
      </c>
      <c r="H99" s="13">
        <v>2548.8648388561778</v>
      </c>
      <c r="I99" s="13">
        <v>2631.7049525176458</v>
      </c>
      <c r="J99" s="13">
        <v>2537.5581908030381</v>
      </c>
      <c r="K99" s="13">
        <v>2656.8523392267402</v>
      </c>
      <c r="L99" s="13">
        <v>2556.1312125536797</v>
      </c>
      <c r="M99" s="13">
        <v>3157.1244553440529</v>
      </c>
      <c r="N99" s="13">
        <v>2811.8891777445942</v>
      </c>
      <c r="O99" s="13">
        <v>2937.4904936342027</v>
      </c>
      <c r="P99" s="13">
        <v>2929.6578047969765</v>
      </c>
      <c r="Q99" s="13"/>
      <c r="R99" s="13">
        <v>3836.0454244734601</v>
      </c>
      <c r="S99" s="13">
        <v>3818.9048519952889</v>
      </c>
      <c r="T99" s="13">
        <v>3759.1012614193169</v>
      </c>
      <c r="U99" s="13">
        <v>4077.0786455971202</v>
      </c>
      <c r="V99" s="13">
        <v>3686.2231127179648</v>
      </c>
      <c r="W99" s="13">
        <v>3633.9515509164712</v>
      </c>
      <c r="X99" s="13">
        <v>3691.5916796818055</v>
      </c>
      <c r="Y99" s="13">
        <v>3628.4565263428785</v>
      </c>
      <c r="Z99" s="13">
        <v>4103.6490096841762</v>
      </c>
      <c r="AA99" s="13">
        <v>3973.2371641478235</v>
      </c>
      <c r="AB99" s="13">
        <v>4152.0073503562198</v>
      </c>
      <c r="AC99" s="13"/>
      <c r="AD99" s="14">
        <f t="shared" ref="AD99:AD162" si="106">SUM(F99,R99)</f>
        <v>6220.8941447070029</v>
      </c>
      <c r="AE99" s="14">
        <f t="shared" ref="AE99:AE162" si="107">SUM(G99,S99)</f>
        <v>6134.9682508556407</v>
      </c>
      <c r="AF99" s="14">
        <f t="shared" ref="AF99:AF162" si="108">SUM(H99,T99)</f>
        <v>6307.9661002754947</v>
      </c>
      <c r="AG99" s="14">
        <f t="shared" ref="AG99:AG162" si="109">SUM(I99,U99)</f>
        <v>6708.7835981147655</v>
      </c>
      <c r="AH99" s="165">
        <v>6223.781303521002</v>
      </c>
      <c r="AI99" s="165">
        <v>6290.8038901432119</v>
      </c>
      <c r="AJ99" s="165">
        <v>6247.7228922354861</v>
      </c>
      <c r="AK99" s="165">
        <v>6785.5809816869314</v>
      </c>
      <c r="AL99" s="14">
        <f t="shared" ref="AL99:AL162" si="110">SUM(N99,Z99)</f>
        <v>6915.5381874287705</v>
      </c>
      <c r="AM99" s="14">
        <f t="shared" ref="AM99:AM162" si="111">SUM(O99,AA99)</f>
        <v>6910.7276577820267</v>
      </c>
      <c r="AN99" s="14">
        <f t="shared" ref="AN99:AN162" si="112">SUM(P99,AB99)</f>
        <v>7081.6651551531959</v>
      </c>
      <c r="AO99" s="14">
        <f t="shared" ref="AO99:AO162" si="113">SUM(Q99,AC99)</f>
        <v>0</v>
      </c>
      <c r="AP99" s="13">
        <v>148560</v>
      </c>
      <c r="AQ99" s="13">
        <v>148773.19699999999</v>
      </c>
      <c r="AR99" s="13">
        <v>149243.253</v>
      </c>
      <c r="AS99" s="14">
        <f t="shared" si="70"/>
        <v>1605.3101240128858</v>
      </c>
      <c r="AT99" s="14">
        <f t="shared" si="71"/>
        <v>1559.0087499059987</v>
      </c>
      <c r="AU99" s="14">
        <f t="shared" si="72"/>
        <v>1715.7140810825106</v>
      </c>
      <c r="AV99" s="14">
        <f t="shared" si="73"/>
        <v>1768.9375543349022</v>
      </c>
      <c r="AW99" s="14">
        <f t="shared" si="74"/>
        <v>1705.6554822862606</v>
      </c>
      <c r="AX99" s="14">
        <f t="shared" si="75"/>
        <v>1785.8407245404162</v>
      </c>
      <c r="AY99" s="14">
        <f t="shared" si="76"/>
        <v>1718.1396004776855</v>
      </c>
      <c r="AZ99" s="14">
        <f t="shared" si="77"/>
        <v>2115.4218980633268</v>
      </c>
      <c r="BA99" s="14">
        <f t="shared" si="78"/>
        <v>1890.0509194170199</v>
      </c>
      <c r="BB99" s="14">
        <f t="shared" si="79"/>
        <v>1974.4756131268744</v>
      </c>
      <c r="BC99" s="14">
        <f t="shared" si="80"/>
        <v>1969.2107609927727</v>
      </c>
      <c r="BD99" s="14">
        <f t="shared" si="81"/>
        <v>0</v>
      </c>
      <c r="BE99" s="14">
        <f t="shared" si="82"/>
        <v>2582.1522781862277</v>
      </c>
      <c r="BF99" s="14">
        <f t="shared" si="83"/>
        <v>2570.6144668788966</v>
      </c>
      <c r="BG99" s="14">
        <f t="shared" si="84"/>
        <v>2530.3589535671226</v>
      </c>
      <c r="BH99" s="14">
        <f t="shared" si="85"/>
        <v>2740.4658418391859</v>
      </c>
      <c r="BI99" s="14">
        <f t="shared" si="86"/>
        <v>2477.7467897782458</v>
      </c>
      <c r="BJ99" s="14">
        <f t="shared" si="87"/>
        <v>2442.6117232101101</v>
      </c>
      <c r="BK99" s="14">
        <f t="shared" si="88"/>
        <v>2481.3553476852458</v>
      </c>
      <c r="BL99" s="14">
        <f t="shared" si="89"/>
        <v>2431.2365573691154</v>
      </c>
      <c r="BM99" s="14">
        <f t="shared" si="90"/>
        <v>2758.3254863335205</v>
      </c>
      <c r="BN99" s="14">
        <f t="shared" si="91"/>
        <v>2670.6673273599304</v>
      </c>
      <c r="BO99" s="14">
        <f t="shared" si="92"/>
        <v>2790.8302261974113</v>
      </c>
      <c r="BP99" s="14">
        <f t="shared" si="93"/>
        <v>0</v>
      </c>
      <c r="BQ99" s="14">
        <f t="shared" si="94"/>
        <v>4187.462402199114</v>
      </c>
      <c r="BR99" s="14">
        <f t="shared" si="95"/>
        <v>4129.6232167848948</v>
      </c>
      <c r="BS99" s="14">
        <f t="shared" si="96"/>
        <v>4246.073034649633</v>
      </c>
      <c r="BT99" s="14">
        <f t="shared" si="97"/>
        <v>4509.4033961740879</v>
      </c>
      <c r="BU99" s="14">
        <f t="shared" si="98"/>
        <v>4183.4022720645053</v>
      </c>
      <c r="BV99" s="14">
        <f t="shared" si="99"/>
        <v>4228.4524477505265</v>
      </c>
      <c r="BW99" s="14">
        <f t="shared" si="100"/>
        <v>4199.4949481629319</v>
      </c>
      <c r="BX99" s="14">
        <f t="shared" si="101"/>
        <v>4546.6584554324418</v>
      </c>
      <c r="BY99" s="14">
        <f t="shared" si="102"/>
        <v>4648.3764057505405</v>
      </c>
      <c r="BZ99" s="14">
        <f t="shared" si="103"/>
        <v>4645.1429404868049</v>
      </c>
      <c r="CA99" s="14">
        <f t="shared" si="104"/>
        <v>4760.0409871901838</v>
      </c>
      <c r="CB99" s="14">
        <f t="shared" si="105"/>
        <v>0</v>
      </c>
    </row>
    <row r="100" spans="1:80" x14ac:dyDescent="0.3">
      <c r="A100" t="s">
        <v>163</v>
      </c>
      <c r="B100" t="s">
        <v>198</v>
      </c>
      <c r="C100" t="s">
        <v>239</v>
      </c>
      <c r="D100" t="s">
        <v>393</v>
      </c>
      <c r="E100" t="s">
        <v>394</v>
      </c>
      <c r="F100" s="13">
        <v>2001.1293823797662</v>
      </c>
      <c r="G100" s="13">
        <v>1921.6160710397749</v>
      </c>
      <c r="H100" s="13">
        <v>1936.8694825784814</v>
      </c>
      <c r="I100" s="13">
        <v>1822.4942793744503</v>
      </c>
      <c r="J100" s="13">
        <v>2115.265044914438</v>
      </c>
      <c r="K100" s="13">
        <v>2137.6625672029804</v>
      </c>
      <c r="L100" s="13">
        <v>2140.3689076859646</v>
      </c>
      <c r="M100" s="13">
        <v>2092.7054245756649</v>
      </c>
      <c r="N100" s="13">
        <v>1961.9384822660966</v>
      </c>
      <c r="O100" s="13">
        <v>2117.2922736551172</v>
      </c>
      <c r="P100" s="13">
        <v>2485.6414665850648</v>
      </c>
      <c r="Q100" s="13"/>
      <c r="R100" s="13">
        <v>4505.5047297517995</v>
      </c>
      <c r="S100" s="13">
        <v>4375.728946703086</v>
      </c>
      <c r="T100" s="13">
        <v>4766.7785298589333</v>
      </c>
      <c r="U100" s="13">
        <v>4806.1386664405154</v>
      </c>
      <c r="V100" s="13">
        <v>4399.0468122679285</v>
      </c>
      <c r="W100" s="13">
        <v>4445.1424056694414</v>
      </c>
      <c r="X100" s="13">
        <v>4453.5084525790844</v>
      </c>
      <c r="Y100" s="13">
        <v>4360.3200432069816</v>
      </c>
      <c r="Z100" s="13">
        <v>4711.342625918006</v>
      </c>
      <c r="AA100" s="13">
        <v>4795.3146886874038</v>
      </c>
      <c r="AB100" s="13">
        <v>4967.971945888301</v>
      </c>
      <c r="AC100" s="13"/>
      <c r="AD100" s="14">
        <f t="shared" si="106"/>
        <v>6506.6341121315654</v>
      </c>
      <c r="AE100" s="14">
        <f t="shared" si="107"/>
        <v>6297.3450177428604</v>
      </c>
      <c r="AF100" s="14">
        <f t="shared" si="108"/>
        <v>6703.6480124374148</v>
      </c>
      <c r="AG100" s="14">
        <f t="shared" si="109"/>
        <v>6628.6329458149658</v>
      </c>
      <c r="AH100" s="165">
        <v>6514.311857182367</v>
      </c>
      <c r="AI100" s="165">
        <v>6582.8049728724218</v>
      </c>
      <c r="AJ100" s="165">
        <v>6593.877360265049</v>
      </c>
      <c r="AK100" s="165">
        <v>6453.025467782646</v>
      </c>
      <c r="AL100" s="14">
        <f t="shared" si="110"/>
        <v>6673.2811081841028</v>
      </c>
      <c r="AM100" s="14">
        <f t="shared" si="111"/>
        <v>6912.606962342521</v>
      </c>
      <c r="AN100" s="14">
        <f t="shared" si="112"/>
        <v>7453.6134124733653</v>
      </c>
      <c r="AO100" s="14">
        <f t="shared" si="113"/>
        <v>0</v>
      </c>
      <c r="AP100" s="13">
        <v>324048</v>
      </c>
      <c r="AQ100" s="13">
        <v>328361.83199999999</v>
      </c>
      <c r="AR100" s="13">
        <v>330661.81400000001</v>
      </c>
      <c r="AS100" s="14">
        <f t="shared" si="70"/>
        <v>617.54103786468863</v>
      </c>
      <c r="AT100" s="14">
        <f t="shared" si="71"/>
        <v>593.00352757609198</v>
      </c>
      <c r="AU100" s="14">
        <f t="shared" si="72"/>
        <v>597.71067328867377</v>
      </c>
      <c r="AV100" s="14">
        <f t="shared" si="73"/>
        <v>555.02622466013361</v>
      </c>
      <c r="AW100" s="14">
        <f t="shared" si="74"/>
        <v>644.1872467426233</v>
      </c>
      <c r="AX100" s="14">
        <f t="shared" si="75"/>
        <v>651.00823508713415</v>
      </c>
      <c r="AY100" s="14">
        <f t="shared" si="76"/>
        <v>651.83242968566594</v>
      </c>
      <c r="AZ100" s="14">
        <f t="shared" si="77"/>
        <v>632.88391219424716</v>
      </c>
      <c r="BA100" s="14">
        <f t="shared" si="78"/>
        <v>597.49285424442894</v>
      </c>
      <c r="BB100" s="14">
        <f t="shared" si="79"/>
        <v>644.80462322890116</v>
      </c>
      <c r="BC100" s="14">
        <f t="shared" si="80"/>
        <v>756.98245787137182</v>
      </c>
      <c r="BD100" s="14">
        <f t="shared" si="81"/>
        <v>0</v>
      </c>
      <c r="BE100" s="14">
        <f t="shared" si="82"/>
        <v>1390.3818970497578</v>
      </c>
      <c r="BF100" s="14">
        <f t="shared" si="83"/>
        <v>1350.3335761069613</v>
      </c>
      <c r="BG100" s="14">
        <f t="shared" si="84"/>
        <v>1471.0100139050182</v>
      </c>
      <c r="BH100" s="14">
        <f t="shared" si="85"/>
        <v>1463.6715348940177</v>
      </c>
      <c r="BI100" s="14">
        <f t="shared" si="86"/>
        <v>1339.6949290586028</v>
      </c>
      <c r="BJ100" s="14">
        <f t="shared" si="87"/>
        <v>1353.7329776103336</v>
      </c>
      <c r="BK100" s="14">
        <f t="shared" si="88"/>
        <v>1356.2807910570691</v>
      </c>
      <c r="BL100" s="14">
        <f t="shared" si="89"/>
        <v>1318.6645262905929</v>
      </c>
      <c r="BM100" s="14">
        <f t="shared" si="90"/>
        <v>1434.8021501835226</v>
      </c>
      <c r="BN100" s="14">
        <f t="shared" si="91"/>
        <v>1460.3751780406085</v>
      </c>
      <c r="BO100" s="14">
        <f t="shared" si="92"/>
        <v>1512.95658074179</v>
      </c>
      <c r="BP100" s="14">
        <f t="shared" si="93"/>
        <v>0</v>
      </c>
      <c r="BQ100" s="14">
        <f t="shared" si="94"/>
        <v>2007.9229349144464</v>
      </c>
      <c r="BR100" s="14">
        <f t="shared" si="95"/>
        <v>1943.3371036830533</v>
      </c>
      <c r="BS100" s="14">
        <f t="shared" si="96"/>
        <v>2068.7206871936919</v>
      </c>
      <c r="BT100" s="14">
        <f t="shared" si="97"/>
        <v>2018.6977595541509</v>
      </c>
      <c r="BU100" s="14">
        <f t="shared" si="98"/>
        <v>1983.8821758012264</v>
      </c>
      <c r="BV100" s="14">
        <f t="shared" si="99"/>
        <v>2004.7412126974677</v>
      </c>
      <c r="BW100" s="14">
        <f t="shared" si="100"/>
        <v>2008.1132207427352</v>
      </c>
      <c r="BX100" s="14">
        <f t="shared" si="101"/>
        <v>1951.5484384848398</v>
      </c>
      <c r="BY100" s="14">
        <f t="shared" si="102"/>
        <v>2032.2950044279517</v>
      </c>
      <c r="BZ100" s="14">
        <f t="shared" si="103"/>
        <v>2105.1798012695094</v>
      </c>
      <c r="CA100" s="14">
        <f t="shared" si="104"/>
        <v>2269.9390386131618</v>
      </c>
      <c r="CB100" s="14">
        <f t="shared" si="105"/>
        <v>0</v>
      </c>
    </row>
    <row r="101" spans="1:80" x14ac:dyDescent="0.3">
      <c r="A101" t="s">
        <v>148</v>
      </c>
      <c r="B101" t="s">
        <v>158</v>
      </c>
      <c r="C101" t="s">
        <v>183</v>
      </c>
      <c r="D101" t="s">
        <v>395</v>
      </c>
      <c r="E101" t="s">
        <v>396</v>
      </c>
      <c r="F101" s="13">
        <v>9188.0979372430811</v>
      </c>
      <c r="G101" s="13">
        <v>9279.5156243738893</v>
      </c>
      <c r="H101" s="13">
        <v>11584.930477987671</v>
      </c>
      <c r="I101" s="13">
        <v>10776.003346288857</v>
      </c>
      <c r="J101" s="13">
        <v>9949.6853054242492</v>
      </c>
      <c r="K101" s="13">
        <v>9779.6779353800339</v>
      </c>
      <c r="L101" s="13">
        <v>10730.837109148133</v>
      </c>
      <c r="M101" s="13">
        <v>10508.380689278076</v>
      </c>
      <c r="N101" s="13">
        <v>11239.431458791918</v>
      </c>
      <c r="O101" s="13">
        <v>11181.639158256092</v>
      </c>
      <c r="P101" s="13">
        <v>13287.115329644203</v>
      </c>
      <c r="Q101" s="13"/>
      <c r="R101" s="13">
        <v>23704.35193273082</v>
      </c>
      <c r="S101" s="13">
        <v>23322.258157024811</v>
      </c>
      <c r="T101" s="13">
        <v>25171.400446361949</v>
      </c>
      <c r="U101" s="13">
        <v>25142.096072921737</v>
      </c>
      <c r="V101" s="13">
        <v>23379.12424345265</v>
      </c>
      <c r="W101" s="13">
        <v>22716.073494793571</v>
      </c>
      <c r="X101" s="13">
        <v>24831.433443915619</v>
      </c>
      <c r="Y101" s="13">
        <v>23993.340216313914</v>
      </c>
      <c r="Z101" s="13">
        <v>24371.103049310634</v>
      </c>
      <c r="AA101" s="13">
        <v>23681.943885616573</v>
      </c>
      <c r="AB101" s="13">
        <v>25380.079470203564</v>
      </c>
      <c r="AC101" s="13"/>
      <c r="AD101" s="14">
        <f t="shared" si="106"/>
        <v>32892.449869973905</v>
      </c>
      <c r="AE101" s="14">
        <f t="shared" si="107"/>
        <v>32601.773781398701</v>
      </c>
      <c r="AF101" s="14">
        <f t="shared" si="108"/>
        <v>36756.330924349619</v>
      </c>
      <c r="AG101" s="14">
        <f t="shared" si="109"/>
        <v>35918.099419210594</v>
      </c>
      <c r="AH101" s="165">
        <v>33328.809548876896</v>
      </c>
      <c r="AI101" s="165">
        <v>32495.751430173608</v>
      </c>
      <c r="AJ101" s="165">
        <v>35562.270553063754</v>
      </c>
      <c r="AK101" s="165">
        <v>34501.720905591988</v>
      </c>
      <c r="AL101" s="14">
        <f t="shared" si="110"/>
        <v>35610.534508102552</v>
      </c>
      <c r="AM101" s="14">
        <f t="shared" si="111"/>
        <v>34863.583043872663</v>
      </c>
      <c r="AN101" s="14">
        <f t="shared" si="112"/>
        <v>38667.19479984777</v>
      </c>
      <c r="AO101" s="14">
        <f t="shared" si="113"/>
        <v>0</v>
      </c>
      <c r="AP101" s="13">
        <v>1201855</v>
      </c>
      <c r="AQ101" s="13">
        <v>1201500.3620000002</v>
      </c>
      <c r="AR101" s="13">
        <v>1204655.9070000001</v>
      </c>
      <c r="AS101" s="14">
        <f t="shared" si="70"/>
        <v>764.49304926493471</v>
      </c>
      <c r="AT101" s="14">
        <f t="shared" si="71"/>
        <v>772.09943165971674</v>
      </c>
      <c r="AU101" s="14">
        <f t="shared" si="72"/>
        <v>963.92081224337971</v>
      </c>
      <c r="AV101" s="14">
        <f t="shared" si="73"/>
        <v>896.87890966185614</v>
      </c>
      <c r="AW101" s="14">
        <f t="shared" si="74"/>
        <v>828.10506098076803</v>
      </c>
      <c r="AX101" s="14">
        <f t="shared" si="75"/>
        <v>813.95547139918654</v>
      </c>
      <c r="AY101" s="14">
        <f t="shared" si="76"/>
        <v>893.11975664208182</v>
      </c>
      <c r="AZ101" s="14">
        <f t="shared" si="77"/>
        <v>872.31388052107684</v>
      </c>
      <c r="BA101" s="14">
        <f t="shared" si="78"/>
        <v>935.44969392126711</v>
      </c>
      <c r="BB101" s="14">
        <f t="shared" si="79"/>
        <v>930.63968284148473</v>
      </c>
      <c r="BC101" s="14">
        <f t="shared" si="80"/>
        <v>1105.8769310336838</v>
      </c>
      <c r="BD101" s="14">
        <f t="shared" si="81"/>
        <v>0</v>
      </c>
      <c r="BE101" s="14">
        <f t="shared" si="82"/>
        <v>1972.3137926564202</v>
      </c>
      <c r="BF101" s="14">
        <f t="shared" si="83"/>
        <v>1940.5217898186395</v>
      </c>
      <c r="BG101" s="14">
        <f t="shared" si="84"/>
        <v>2094.3791427719611</v>
      </c>
      <c r="BH101" s="14">
        <f t="shared" si="85"/>
        <v>2092.5583435589288</v>
      </c>
      <c r="BI101" s="14">
        <f t="shared" si="86"/>
        <v>1945.8274822769174</v>
      </c>
      <c r="BJ101" s="14">
        <f t="shared" si="87"/>
        <v>1890.6422514081246</v>
      </c>
      <c r="BK101" s="14">
        <f t="shared" si="88"/>
        <v>2066.7021192221346</v>
      </c>
      <c r="BL101" s="14">
        <f t="shared" si="89"/>
        <v>1991.7173092244598</v>
      </c>
      <c r="BM101" s="14">
        <f t="shared" si="90"/>
        <v>2028.389155767115</v>
      </c>
      <c r="BN101" s="14">
        <f t="shared" si="91"/>
        <v>1971.0309405313826</v>
      </c>
      <c r="BO101" s="14">
        <f t="shared" si="92"/>
        <v>2112.365528376225</v>
      </c>
      <c r="BP101" s="14">
        <f t="shared" si="93"/>
        <v>0</v>
      </c>
      <c r="BQ101" s="14">
        <f t="shared" si="94"/>
        <v>2736.806841921355</v>
      </c>
      <c r="BR101" s="14">
        <f t="shared" si="95"/>
        <v>2712.6212214783563</v>
      </c>
      <c r="BS101" s="14">
        <f t="shared" si="96"/>
        <v>3058.2999550153404</v>
      </c>
      <c r="BT101" s="14">
        <f t="shared" si="97"/>
        <v>2989.4372532207849</v>
      </c>
      <c r="BU101" s="14">
        <f t="shared" si="98"/>
        <v>2773.9325432576848</v>
      </c>
      <c r="BV101" s="14">
        <f t="shared" si="99"/>
        <v>2704.5977228073116</v>
      </c>
      <c r="BW101" s="14">
        <f t="shared" si="100"/>
        <v>2959.8218758642161</v>
      </c>
      <c r="BX101" s="14">
        <f t="shared" si="101"/>
        <v>2864.0311897455367</v>
      </c>
      <c r="BY101" s="14">
        <f t="shared" si="102"/>
        <v>2963.8388496883822</v>
      </c>
      <c r="BZ101" s="14">
        <f t="shared" si="103"/>
        <v>2901.6706233728673</v>
      </c>
      <c r="CA101" s="14">
        <f t="shared" si="104"/>
        <v>3218.2424594099089</v>
      </c>
      <c r="CB101" s="14">
        <f t="shared" si="105"/>
        <v>0</v>
      </c>
    </row>
    <row r="102" spans="1:80" x14ac:dyDescent="0.3">
      <c r="A102" t="s">
        <v>148</v>
      </c>
      <c r="B102" t="s">
        <v>167</v>
      </c>
      <c r="C102" t="s">
        <v>142</v>
      </c>
      <c r="D102" t="s">
        <v>399</v>
      </c>
      <c r="E102" t="s">
        <v>400</v>
      </c>
      <c r="F102" s="13">
        <v>5069.636600411699</v>
      </c>
      <c r="G102" s="13">
        <v>5117.8061752372269</v>
      </c>
      <c r="H102" s="13">
        <v>4526.02150254146</v>
      </c>
      <c r="I102" s="13">
        <v>4611.7856197942037</v>
      </c>
      <c r="J102" s="13">
        <v>5453.7742890992113</v>
      </c>
      <c r="K102" s="13">
        <v>5381.3887377973524</v>
      </c>
      <c r="L102" s="13">
        <v>5491.7442023495232</v>
      </c>
      <c r="M102" s="13">
        <v>5415.6938029440025</v>
      </c>
      <c r="N102" s="13">
        <v>5583.5890739351098</v>
      </c>
      <c r="O102" s="13">
        <v>5056.9931898991845</v>
      </c>
      <c r="P102" s="13">
        <v>4462.4827926222242</v>
      </c>
      <c r="Q102" s="13"/>
      <c r="R102" s="13">
        <v>14910.772983960876</v>
      </c>
      <c r="S102" s="13">
        <v>14110.398893089336</v>
      </c>
      <c r="T102" s="13">
        <v>13925.157819384785</v>
      </c>
      <c r="U102" s="13">
        <v>13602.176232239077</v>
      </c>
      <c r="V102" s="13">
        <v>14696.694998047304</v>
      </c>
      <c r="W102" s="13">
        <v>14475.569731172229</v>
      </c>
      <c r="X102" s="13">
        <v>14940.915339141087</v>
      </c>
      <c r="Y102" s="13">
        <v>14892.523407846751</v>
      </c>
      <c r="Z102" s="13">
        <v>14135.802402964546</v>
      </c>
      <c r="AA102" s="13">
        <v>14073.427650701953</v>
      </c>
      <c r="AB102" s="13">
        <v>13693.18408047302</v>
      </c>
      <c r="AC102" s="13"/>
      <c r="AD102" s="14">
        <f t="shared" si="106"/>
        <v>19980.409584372574</v>
      </c>
      <c r="AE102" s="14">
        <f t="shared" si="107"/>
        <v>19228.205068326562</v>
      </c>
      <c r="AF102" s="14">
        <f t="shared" si="108"/>
        <v>18451.179321926247</v>
      </c>
      <c r="AG102" s="14">
        <f t="shared" si="109"/>
        <v>18213.961852033281</v>
      </c>
      <c r="AH102" s="165">
        <v>20150.469287146516</v>
      </c>
      <c r="AI102" s="165">
        <v>19856.958468969584</v>
      </c>
      <c r="AJ102" s="165">
        <v>20432.659541490611</v>
      </c>
      <c r="AK102" s="165">
        <v>20308.217210790754</v>
      </c>
      <c r="AL102" s="14">
        <f t="shared" si="110"/>
        <v>19719.391476899655</v>
      </c>
      <c r="AM102" s="14">
        <f t="shared" si="111"/>
        <v>19130.420840601138</v>
      </c>
      <c r="AN102" s="14">
        <f t="shared" si="112"/>
        <v>18155.666873095244</v>
      </c>
      <c r="AO102" s="14">
        <f t="shared" si="113"/>
        <v>0</v>
      </c>
      <c r="AP102" s="13">
        <v>784846</v>
      </c>
      <c r="AQ102" s="13">
        <v>791125.299</v>
      </c>
      <c r="AR102" s="13">
        <v>795639.55599999998</v>
      </c>
      <c r="AS102" s="14">
        <f t="shared" si="70"/>
        <v>645.94029916846102</v>
      </c>
      <c r="AT102" s="14">
        <f t="shared" si="71"/>
        <v>652.07775477446876</v>
      </c>
      <c r="AU102" s="14">
        <f t="shared" si="72"/>
        <v>576.67638014864826</v>
      </c>
      <c r="AV102" s="14">
        <f t="shared" si="73"/>
        <v>582.93997494753398</v>
      </c>
      <c r="AW102" s="14">
        <f t="shared" si="74"/>
        <v>689.36921825062393</v>
      </c>
      <c r="AX102" s="14">
        <f t="shared" si="75"/>
        <v>680.21952332955948</v>
      </c>
      <c r="AY102" s="14">
        <f t="shared" si="76"/>
        <v>694.16869986223548</v>
      </c>
      <c r="AZ102" s="14">
        <f t="shared" si="77"/>
        <v>680.67176425602486</v>
      </c>
      <c r="BA102" s="14">
        <f t="shared" si="78"/>
        <v>705.77809621217921</v>
      </c>
      <c r="BB102" s="14">
        <f t="shared" si="79"/>
        <v>639.21520349448269</v>
      </c>
      <c r="BC102" s="14">
        <f t="shared" si="80"/>
        <v>564.06776502570483</v>
      </c>
      <c r="BD102" s="14">
        <f t="shared" si="81"/>
        <v>0</v>
      </c>
      <c r="BE102" s="14">
        <f t="shared" si="82"/>
        <v>1899.8342329528184</v>
      </c>
      <c r="BF102" s="14">
        <f t="shared" si="83"/>
        <v>1797.8557440681786</v>
      </c>
      <c r="BG102" s="14">
        <f t="shared" si="84"/>
        <v>1774.2535248169429</v>
      </c>
      <c r="BH102" s="14">
        <f t="shared" si="85"/>
        <v>1719.345374169241</v>
      </c>
      <c r="BI102" s="14">
        <f t="shared" si="86"/>
        <v>1857.6949841730827</v>
      </c>
      <c r="BJ102" s="14">
        <f t="shared" si="87"/>
        <v>1829.7442578905857</v>
      </c>
      <c r="BK102" s="14">
        <f t="shared" si="88"/>
        <v>1888.5649792803663</v>
      </c>
      <c r="BL102" s="14">
        <f t="shared" si="89"/>
        <v>1871.7675982221717</v>
      </c>
      <c r="BM102" s="14">
        <f t="shared" si="90"/>
        <v>1786.7969107842355</v>
      </c>
      <c r="BN102" s="14">
        <f t="shared" si="91"/>
        <v>1778.9126031604701</v>
      </c>
      <c r="BO102" s="14">
        <f t="shared" si="92"/>
        <v>1730.8489689030939</v>
      </c>
      <c r="BP102" s="14">
        <f t="shared" si="93"/>
        <v>0</v>
      </c>
      <c r="BQ102" s="14">
        <f t="shared" si="94"/>
        <v>2545.7745321212788</v>
      </c>
      <c r="BR102" s="14">
        <f t="shared" si="95"/>
        <v>2449.9334988426472</v>
      </c>
      <c r="BS102" s="14">
        <f t="shared" si="96"/>
        <v>2350.9299049655915</v>
      </c>
      <c r="BT102" s="14">
        <f t="shared" si="97"/>
        <v>2302.2853491167753</v>
      </c>
      <c r="BU102" s="14">
        <f t="shared" si="98"/>
        <v>2547.0642024237068</v>
      </c>
      <c r="BV102" s="14">
        <f t="shared" si="99"/>
        <v>2509.9637812201458</v>
      </c>
      <c r="BW102" s="14">
        <f t="shared" si="100"/>
        <v>2582.7336791426023</v>
      </c>
      <c r="BX102" s="14">
        <f t="shared" si="101"/>
        <v>2552.4393624781965</v>
      </c>
      <c r="BY102" s="14">
        <f t="shared" si="102"/>
        <v>2492.5750069964147</v>
      </c>
      <c r="BZ102" s="14">
        <f t="shared" si="103"/>
        <v>2418.127806654953</v>
      </c>
      <c r="CA102" s="14">
        <f t="shared" si="104"/>
        <v>2294.9167339287987</v>
      </c>
      <c r="CB102" s="14">
        <f t="shared" si="105"/>
        <v>0</v>
      </c>
    </row>
    <row r="103" spans="1:80" x14ac:dyDescent="0.3">
      <c r="A103" t="s">
        <v>154</v>
      </c>
      <c r="B103" t="s">
        <v>176</v>
      </c>
      <c r="C103" t="s">
        <v>203</v>
      </c>
      <c r="D103" t="s">
        <v>403</v>
      </c>
      <c r="E103" t="s">
        <v>404</v>
      </c>
      <c r="F103" s="13">
        <v>3521.9852267191327</v>
      </c>
      <c r="G103" s="13">
        <v>3456.477579002536</v>
      </c>
      <c r="H103" s="13">
        <v>3523.6125254415683</v>
      </c>
      <c r="I103" s="13">
        <v>3448.3585800907622</v>
      </c>
      <c r="J103" s="13">
        <v>3734.8548072137364</v>
      </c>
      <c r="K103" s="13">
        <v>3681.1917174044502</v>
      </c>
      <c r="L103" s="13">
        <v>3686.2391066729797</v>
      </c>
      <c r="M103" s="13">
        <v>3588.8935142851487</v>
      </c>
      <c r="N103" s="13">
        <v>3688.3572559858158</v>
      </c>
      <c r="O103" s="13">
        <v>3226.7899797603832</v>
      </c>
      <c r="P103" s="13">
        <v>3367.3605015232329</v>
      </c>
      <c r="Q103" s="13"/>
      <c r="R103" s="13">
        <v>6525.6022674423293</v>
      </c>
      <c r="S103" s="13">
        <v>6644.7535028532075</v>
      </c>
      <c r="T103" s="13">
        <v>6548.6726262454376</v>
      </c>
      <c r="U103" s="13">
        <v>6767.6342111599424</v>
      </c>
      <c r="V103" s="13">
        <v>6593.286140221644</v>
      </c>
      <c r="W103" s="13">
        <v>6604.5542875581086</v>
      </c>
      <c r="X103" s="13">
        <v>6678.86344516596</v>
      </c>
      <c r="Y103" s="13">
        <v>6728.2300831931479</v>
      </c>
      <c r="Z103" s="13">
        <v>6662.8310294650273</v>
      </c>
      <c r="AA103" s="13">
        <v>6398.9525324671267</v>
      </c>
      <c r="AB103" s="13">
        <v>7028.4933001707177</v>
      </c>
      <c r="AC103" s="13"/>
      <c r="AD103" s="14">
        <f t="shared" si="106"/>
        <v>10047.587494161462</v>
      </c>
      <c r="AE103" s="14">
        <f t="shared" si="107"/>
        <v>10101.231081855743</v>
      </c>
      <c r="AF103" s="14">
        <f t="shared" si="108"/>
        <v>10072.285151687007</v>
      </c>
      <c r="AG103" s="14">
        <f t="shared" si="109"/>
        <v>10215.992791250705</v>
      </c>
      <c r="AH103" s="165">
        <v>10328.140947435379</v>
      </c>
      <c r="AI103" s="165">
        <v>10285.746004962559</v>
      </c>
      <c r="AJ103" s="165">
        <v>10365.10255183894</v>
      </c>
      <c r="AK103" s="165">
        <v>10317.123597478296</v>
      </c>
      <c r="AL103" s="14">
        <f t="shared" si="110"/>
        <v>10351.188285450844</v>
      </c>
      <c r="AM103" s="14">
        <f t="shared" si="111"/>
        <v>9625.742512227509</v>
      </c>
      <c r="AN103" s="14">
        <f t="shared" si="112"/>
        <v>10395.853801693951</v>
      </c>
      <c r="AO103" s="14">
        <f t="shared" si="113"/>
        <v>0</v>
      </c>
      <c r="AP103" s="13">
        <v>353540</v>
      </c>
      <c r="AQ103" s="13">
        <v>356460.18699999998</v>
      </c>
      <c r="AR103" s="13">
        <v>359496.11599999998</v>
      </c>
      <c r="AS103" s="14">
        <f t="shared" si="70"/>
        <v>996.20558542714616</v>
      </c>
      <c r="AT103" s="14">
        <f t="shared" si="71"/>
        <v>977.67652288355941</v>
      </c>
      <c r="AU103" s="14">
        <f t="shared" si="72"/>
        <v>996.66587244486288</v>
      </c>
      <c r="AV103" s="14">
        <f t="shared" si="73"/>
        <v>967.38954470973283</v>
      </c>
      <c r="AW103" s="14">
        <f t="shared" si="74"/>
        <v>1047.7621185823305</v>
      </c>
      <c r="AX103" s="14">
        <f t="shared" si="75"/>
        <v>1032.7076772263631</v>
      </c>
      <c r="AY103" s="14">
        <f t="shared" si="76"/>
        <v>1034.1236528254922</v>
      </c>
      <c r="AZ103" s="14">
        <f t="shared" si="77"/>
        <v>998.31218045347373</v>
      </c>
      <c r="BA103" s="14">
        <f t="shared" si="78"/>
        <v>1034.7178704660826</v>
      </c>
      <c r="BB103" s="14">
        <f t="shared" si="79"/>
        <v>905.23152302570702</v>
      </c>
      <c r="BC103" s="14">
        <f t="shared" si="80"/>
        <v>944.666648430848</v>
      </c>
      <c r="BD103" s="14">
        <f t="shared" si="81"/>
        <v>0</v>
      </c>
      <c r="BE103" s="14">
        <f t="shared" si="82"/>
        <v>1845.7889538502939</v>
      </c>
      <c r="BF103" s="14">
        <f t="shared" si="83"/>
        <v>1879.4912889215386</v>
      </c>
      <c r="BG103" s="14">
        <f t="shared" si="84"/>
        <v>1852.3144838619216</v>
      </c>
      <c r="BH103" s="14">
        <f t="shared" si="85"/>
        <v>1898.5666444594956</v>
      </c>
      <c r="BI103" s="14">
        <f t="shared" si="86"/>
        <v>1849.6556924663353</v>
      </c>
      <c r="BJ103" s="14">
        <f t="shared" si="87"/>
        <v>1852.8168161338335</v>
      </c>
      <c r="BK103" s="14">
        <f t="shared" si="88"/>
        <v>1873.6632276877419</v>
      </c>
      <c r="BL103" s="14">
        <f t="shared" si="89"/>
        <v>1871.5723991836253</v>
      </c>
      <c r="BM103" s="14">
        <f t="shared" si="90"/>
        <v>1869.1655540945526</v>
      </c>
      <c r="BN103" s="14">
        <f t="shared" si="91"/>
        <v>1795.1380731523677</v>
      </c>
      <c r="BO103" s="14">
        <f t="shared" si="92"/>
        <v>1971.7470720427798</v>
      </c>
      <c r="BP103" s="14">
        <f t="shared" si="93"/>
        <v>0</v>
      </c>
      <c r="BQ103" s="14">
        <f t="shared" si="94"/>
        <v>2841.9945392774403</v>
      </c>
      <c r="BR103" s="14">
        <f t="shared" si="95"/>
        <v>2857.1678118050977</v>
      </c>
      <c r="BS103" s="14">
        <f t="shared" si="96"/>
        <v>2848.9803563067849</v>
      </c>
      <c r="BT103" s="14">
        <f t="shared" si="97"/>
        <v>2865.9561891692283</v>
      </c>
      <c r="BU103" s="14">
        <f t="shared" si="98"/>
        <v>2897.4178110486655</v>
      </c>
      <c r="BV103" s="14">
        <f t="shared" si="99"/>
        <v>2885.5244933601966</v>
      </c>
      <c r="BW103" s="14">
        <f t="shared" si="100"/>
        <v>2907.7868805132339</v>
      </c>
      <c r="BX103" s="14">
        <f t="shared" si="101"/>
        <v>2869.8845796370988</v>
      </c>
      <c r="BY103" s="14">
        <f t="shared" si="102"/>
        <v>2903.8834245606354</v>
      </c>
      <c r="BZ103" s="14">
        <f t="shared" si="103"/>
        <v>2700.3695961780745</v>
      </c>
      <c r="CA103" s="14">
        <f t="shared" si="104"/>
        <v>2916.413720473628</v>
      </c>
      <c r="CB103" s="14">
        <f t="shared" si="105"/>
        <v>0</v>
      </c>
    </row>
    <row r="104" spans="1:80" x14ac:dyDescent="0.3">
      <c r="A104" t="s">
        <v>154</v>
      </c>
      <c r="B104" t="s">
        <v>176</v>
      </c>
      <c r="C104" t="s">
        <v>203</v>
      </c>
      <c r="D104" t="s">
        <v>407</v>
      </c>
      <c r="E104" t="s">
        <v>408</v>
      </c>
      <c r="F104" s="13">
        <v>4905.2717991804047</v>
      </c>
      <c r="G104" s="13">
        <v>4884.538248240875</v>
      </c>
      <c r="H104" s="13">
        <v>5077.7792745194665</v>
      </c>
      <c r="I104" s="13">
        <v>5130.5798470609325</v>
      </c>
      <c r="J104" s="13">
        <v>5132.528418581569</v>
      </c>
      <c r="K104" s="13">
        <v>5198.293163007058</v>
      </c>
      <c r="L104" s="13">
        <v>5172.0825918614155</v>
      </c>
      <c r="M104" s="13">
        <v>5186.0879045446163</v>
      </c>
      <c r="N104" s="13">
        <v>5186.167628700061</v>
      </c>
      <c r="O104" s="13">
        <v>4811.6262149861741</v>
      </c>
      <c r="P104" s="13">
        <v>4962.0985741364366</v>
      </c>
      <c r="Q104" s="13"/>
      <c r="R104" s="13">
        <v>11773.770248764058</v>
      </c>
      <c r="S104" s="13">
        <v>12141.237809907836</v>
      </c>
      <c r="T104" s="13">
        <v>12432.117396018901</v>
      </c>
      <c r="U104" s="13">
        <v>12831.71296166197</v>
      </c>
      <c r="V104" s="13">
        <v>12271.941855956049</v>
      </c>
      <c r="W104" s="13">
        <v>12218.454239745854</v>
      </c>
      <c r="X104" s="13">
        <v>12653.838804884646</v>
      </c>
      <c r="Y104" s="13">
        <v>12735.611815940028</v>
      </c>
      <c r="Z104" s="13">
        <v>12368.17640216618</v>
      </c>
      <c r="AA104" s="13">
        <v>12263.219301198935</v>
      </c>
      <c r="AB104" s="13">
        <v>12804.681319078769</v>
      </c>
      <c r="AC104" s="13"/>
      <c r="AD104" s="14">
        <f t="shared" si="106"/>
        <v>16679.042047944462</v>
      </c>
      <c r="AE104" s="14">
        <f t="shared" si="107"/>
        <v>17025.776058148709</v>
      </c>
      <c r="AF104" s="14">
        <f t="shared" si="108"/>
        <v>17509.896670538368</v>
      </c>
      <c r="AG104" s="14">
        <f t="shared" si="109"/>
        <v>17962.292808722901</v>
      </c>
      <c r="AH104" s="165">
        <v>17404.47027453762</v>
      </c>
      <c r="AI104" s="165">
        <v>17416.74740275291</v>
      </c>
      <c r="AJ104" s="165">
        <v>17825.92139674606</v>
      </c>
      <c r="AK104" s="165">
        <v>17921.699720484645</v>
      </c>
      <c r="AL104" s="14">
        <f t="shared" si="110"/>
        <v>17554.344030866239</v>
      </c>
      <c r="AM104" s="14">
        <f t="shared" si="111"/>
        <v>17074.845516185109</v>
      </c>
      <c r="AN104" s="14">
        <f t="shared" si="112"/>
        <v>17766.779893215207</v>
      </c>
      <c r="AO104" s="14">
        <f t="shared" si="113"/>
        <v>0</v>
      </c>
      <c r="AP104" s="13">
        <v>690212</v>
      </c>
      <c r="AQ104" s="13">
        <v>690345.42599999998</v>
      </c>
      <c r="AR104" s="13">
        <v>695430.21099999989</v>
      </c>
      <c r="AS104" s="14">
        <f t="shared" si="70"/>
        <v>710.69059929129094</v>
      </c>
      <c r="AT104" s="14">
        <f t="shared" si="71"/>
        <v>707.68665978581578</v>
      </c>
      <c r="AU104" s="14">
        <f t="shared" si="72"/>
        <v>735.68400354086373</v>
      </c>
      <c r="AV104" s="14">
        <f t="shared" si="73"/>
        <v>743.19024271494663</v>
      </c>
      <c r="AW104" s="14">
        <f t="shared" si="74"/>
        <v>743.47250308015646</v>
      </c>
      <c r="AX104" s="14">
        <f t="shared" si="75"/>
        <v>752.99885640251318</v>
      </c>
      <c r="AY104" s="14">
        <f t="shared" si="76"/>
        <v>749.20212361360893</v>
      </c>
      <c r="AZ104" s="14">
        <f t="shared" si="77"/>
        <v>745.73808018596662</v>
      </c>
      <c r="BA104" s="14">
        <f t="shared" si="78"/>
        <v>751.24241189657153</v>
      </c>
      <c r="BB104" s="14">
        <f t="shared" si="79"/>
        <v>696.98820818813886</v>
      </c>
      <c r="BC104" s="14">
        <f t="shared" si="80"/>
        <v>718.78488467546345</v>
      </c>
      <c r="BD104" s="14">
        <f t="shared" si="81"/>
        <v>0</v>
      </c>
      <c r="BE104" s="14">
        <f t="shared" si="82"/>
        <v>1705.8194074811881</v>
      </c>
      <c r="BF104" s="14">
        <f t="shared" si="83"/>
        <v>1759.0592180240037</v>
      </c>
      <c r="BG104" s="14">
        <f t="shared" si="84"/>
        <v>1801.2027313374588</v>
      </c>
      <c r="BH104" s="14">
        <f t="shared" si="85"/>
        <v>1858.7380285854128</v>
      </c>
      <c r="BI104" s="14">
        <f t="shared" si="86"/>
        <v>1777.6523742703914</v>
      </c>
      <c r="BJ104" s="14">
        <f t="shared" si="87"/>
        <v>1769.9044245924872</v>
      </c>
      <c r="BK104" s="14">
        <f t="shared" si="88"/>
        <v>1832.9720641742397</v>
      </c>
      <c r="BL104" s="14">
        <f t="shared" si="89"/>
        <v>1831.3285236237789</v>
      </c>
      <c r="BM104" s="14">
        <f t="shared" si="90"/>
        <v>1791.5924313180255</v>
      </c>
      <c r="BN104" s="14">
        <f t="shared" si="91"/>
        <v>1776.3888684327915</v>
      </c>
      <c r="BO104" s="14">
        <f t="shared" si="92"/>
        <v>1854.8223594775825</v>
      </c>
      <c r="BP104" s="14">
        <f t="shared" si="93"/>
        <v>0</v>
      </c>
      <c r="BQ104" s="14">
        <f t="shared" si="94"/>
        <v>2416.5100067724788</v>
      </c>
      <c r="BR104" s="14">
        <f t="shared" si="95"/>
        <v>2466.7458778098194</v>
      </c>
      <c r="BS104" s="14">
        <f t="shared" si="96"/>
        <v>2536.8867348783228</v>
      </c>
      <c r="BT104" s="14">
        <f t="shared" si="97"/>
        <v>2601.9282713003595</v>
      </c>
      <c r="BU104" s="14">
        <f t="shared" si="98"/>
        <v>2521.1248773505486</v>
      </c>
      <c r="BV104" s="14">
        <f t="shared" si="99"/>
        <v>2522.9032809949999</v>
      </c>
      <c r="BW104" s="14">
        <f t="shared" si="100"/>
        <v>2582.174187787848</v>
      </c>
      <c r="BX104" s="14">
        <f t="shared" si="101"/>
        <v>2577.0666038097456</v>
      </c>
      <c r="BY104" s="14">
        <f t="shared" si="102"/>
        <v>2542.8348432145967</v>
      </c>
      <c r="BZ104" s="14">
        <f t="shared" si="103"/>
        <v>2473.3770766209304</v>
      </c>
      <c r="CA104" s="14">
        <f t="shared" si="104"/>
        <v>2573.6072441530464</v>
      </c>
      <c r="CB104" s="14">
        <f t="shared" si="105"/>
        <v>0</v>
      </c>
    </row>
    <row r="105" spans="1:80" x14ac:dyDescent="0.3">
      <c r="A105" t="s">
        <v>163</v>
      </c>
      <c r="B105" t="s">
        <v>198</v>
      </c>
      <c r="C105" t="s">
        <v>239</v>
      </c>
      <c r="D105" t="s">
        <v>409</v>
      </c>
      <c r="E105" t="s">
        <v>410</v>
      </c>
      <c r="F105" s="13">
        <v>1825.2125988332029</v>
      </c>
      <c r="G105" s="13">
        <v>1826.3451551873959</v>
      </c>
      <c r="H105" s="13">
        <v>1808.7594062702537</v>
      </c>
      <c r="I105" s="13">
        <v>1571.3219726357261</v>
      </c>
      <c r="J105" s="13">
        <v>1777.9490669790227</v>
      </c>
      <c r="K105" s="13">
        <v>1798.1013524459454</v>
      </c>
      <c r="L105" s="13">
        <v>1798.3842878614487</v>
      </c>
      <c r="M105" s="13">
        <v>1758.008587579659</v>
      </c>
      <c r="N105" s="13">
        <v>1819.5038574849823</v>
      </c>
      <c r="O105" s="13">
        <v>1845.6671305590435</v>
      </c>
      <c r="P105" s="13">
        <v>2204.3799880139891</v>
      </c>
      <c r="Q105" s="13"/>
      <c r="R105" s="13">
        <v>4879.4530128739752</v>
      </c>
      <c r="S105" s="13">
        <v>4804.9881468832264</v>
      </c>
      <c r="T105" s="13">
        <v>4874.3613230279088</v>
      </c>
      <c r="U105" s="13">
        <v>4721.73111474699</v>
      </c>
      <c r="V105" s="13">
        <v>4995.1708344932467</v>
      </c>
      <c r="W105" s="13">
        <v>5050.0288314549616</v>
      </c>
      <c r="X105" s="13">
        <v>5051.9300503888962</v>
      </c>
      <c r="Y105" s="13">
        <v>4940.3952953356302</v>
      </c>
      <c r="Z105" s="13">
        <v>4773.6907222503032</v>
      </c>
      <c r="AA105" s="13">
        <v>4763.5795027343884</v>
      </c>
      <c r="AB105" s="13">
        <v>4839.9227203334312</v>
      </c>
      <c r="AC105" s="13"/>
      <c r="AD105" s="14">
        <f t="shared" si="106"/>
        <v>6704.665611707178</v>
      </c>
      <c r="AE105" s="14">
        <f t="shared" si="107"/>
        <v>6631.3333020706223</v>
      </c>
      <c r="AF105" s="14">
        <f t="shared" si="108"/>
        <v>6683.1207292981626</v>
      </c>
      <c r="AG105" s="14">
        <f t="shared" si="109"/>
        <v>6293.0530873827156</v>
      </c>
      <c r="AH105" s="165">
        <v>6773.1199014722697</v>
      </c>
      <c r="AI105" s="165">
        <v>6848.1301839009066</v>
      </c>
      <c r="AJ105" s="165">
        <v>6850.314338250344</v>
      </c>
      <c r="AK105" s="165">
        <v>6698.4038829152896</v>
      </c>
      <c r="AL105" s="14">
        <f t="shared" si="110"/>
        <v>6593.1945797352855</v>
      </c>
      <c r="AM105" s="14">
        <f t="shared" si="111"/>
        <v>6609.2466332934318</v>
      </c>
      <c r="AN105" s="14">
        <f t="shared" si="112"/>
        <v>7044.3027083474208</v>
      </c>
      <c r="AO105" s="14">
        <f t="shared" si="113"/>
        <v>0</v>
      </c>
      <c r="AP105" s="13">
        <v>301307</v>
      </c>
      <c r="AQ105" s="13">
        <v>307105.93800000002</v>
      </c>
      <c r="AR105" s="13">
        <v>310952.94</v>
      </c>
      <c r="AS105" s="14">
        <f t="shared" si="70"/>
        <v>605.76508306584412</v>
      </c>
      <c r="AT105" s="14">
        <f t="shared" si="71"/>
        <v>606.14096426149933</v>
      </c>
      <c r="AU105" s="14">
        <f t="shared" si="72"/>
        <v>600.30447559142465</v>
      </c>
      <c r="AV105" s="14">
        <f t="shared" si="73"/>
        <v>511.65470224015206</v>
      </c>
      <c r="AW105" s="14">
        <f t="shared" si="74"/>
        <v>578.93672735791347</v>
      </c>
      <c r="AX105" s="14">
        <f t="shared" si="75"/>
        <v>585.49872534406848</v>
      </c>
      <c r="AY105" s="14">
        <f t="shared" si="76"/>
        <v>585.5908549255887</v>
      </c>
      <c r="AZ105" s="14">
        <f t="shared" si="77"/>
        <v>565.36162275219499</v>
      </c>
      <c r="BA105" s="14">
        <f t="shared" si="78"/>
        <v>592.46782049684168</v>
      </c>
      <c r="BB105" s="14">
        <f t="shared" si="79"/>
        <v>600.98711948677578</v>
      </c>
      <c r="BC105" s="14">
        <f t="shared" si="80"/>
        <v>717.79139223742027</v>
      </c>
      <c r="BD105" s="14">
        <f t="shared" si="81"/>
        <v>0</v>
      </c>
      <c r="BE105" s="14">
        <f t="shared" si="82"/>
        <v>1619.4290251716607</v>
      </c>
      <c r="BF105" s="14">
        <f t="shared" si="83"/>
        <v>1594.7150736236551</v>
      </c>
      <c r="BG105" s="14">
        <f t="shared" si="84"/>
        <v>1617.7391574135047</v>
      </c>
      <c r="BH105" s="14">
        <f t="shared" si="85"/>
        <v>1537.4926142740326</v>
      </c>
      <c r="BI105" s="14">
        <f t="shared" si="86"/>
        <v>1626.5302022565406</v>
      </c>
      <c r="BJ105" s="14">
        <f t="shared" si="87"/>
        <v>1644.3930926060314</v>
      </c>
      <c r="BK105" s="14">
        <f t="shared" si="88"/>
        <v>1645.0121685334836</v>
      </c>
      <c r="BL105" s="14">
        <f t="shared" si="89"/>
        <v>1588.7919552507303</v>
      </c>
      <c r="BM105" s="14">
        <f t="shared" si="90"/>
        <v>1554.4117294958662</v>
      </c>
      <c r="BN105" s="14">
        <f t="shared" si="91"/>
        <v>1551.1193087821011</v>
      </c>
      <c r="BO105" s="14">
        <f t="shared" si="92"/>
        <v>1575.9782281817784</v>
      </c>
      <c r="BP105" s="14">
        <f t="shared" si="93"/>
        <v>0</v>
      </c>
      <c r="BQ105" s="14">
        <f t="shared" si="94"/>
        <v>2225.1941082375047</v>
      </c>
      <c r="BR105" s="14">
        <f t="shared" si="95"/>
        <v>2200.8560378851544</v>
      </c>
      <c r="BS105" s="14">
        <f t="shared" si="96"/>
        <v>2218.0436330049297</v>
      </c>
      <c r="BT105" s="14">
        <f t="shared" si="97"/>
        <v>2049.1473165141842</v>
      </c>
      <c r="BU105" s="14">
        <f t="shared" si="98"/>
        <v>2205.4669296144543</v>
      </c>
      <c r="BV105" s="14">
        <f t="shared" si="99"/>
        <v>2229.8918179500997</v>
      </c>
      <c r="BW105" s="14">
        <f t="shared" si="100"/>
        <v>2230.6030234590721</v>
      </c>
      <c r="BX105" s="14">
        <f t="shared" si="101"/>
        <v>2154.1535780029253</v>
      </c>
      <c r="BY105" s="14">
        <f t="shared" si="102"/>
        <v>2146.8795499927082</v>
      </c>
      <c r="BZ105" s="14">
        <f t="shared" si="103"/>
        <v>2152.1064282688767</v>
      </c>
      <c r="CA105" s="14">
        <f t="shared" si="104"/>
        <v>2293.7696204191989</v>
      </c>
      <c r="CB105" s="14">
        <f t="shared" si="105"/>
        <v>0</v>
      </c>
    </row>
    <row r="106" spans="1:80" x14ac:dyDescent="0.3">
      <c r="A106" t="s">
        <v>154</v>
      </c>
      <c r="B106" t="s">
        <v>176</v>
      </c>
      <c r="C106" t="s">
        <v>203</v>
      </c>
      <c r="D106" t="s">
        <v>413</v>
      </c>
      <c r="E106" t="s">
        <v>414</v>
      </c>
      <c r="F106" s="13">
        <v>4369.6724103096922</v>
      </c>
      <c r="G106" s="13">
        <v>4385.9729684169033</v>
      </c>
      <c r="H106" s="13">
        <v>4778.9683898076692</v>
      </c>
      <c r="I106" s="13">
        <v>4259.0069499719675</v>
      </c>
      <c r="J106" s="13">
        <v>4755.5124870189675</v>
      </c>
      <c r="K106" s="13">
        <v>4996.7016852735696</v>
      </c>
      <c r="L106" s="13">
        <v>4879.0656793973749</v>
      </c>
      <c r="M106" s="13">
        <v>4634.9627189502044</v>
      </c>
      <c r="N106" s="13">
        <v>4502.0015152465749</v>
      </c>
      <c r="O106" s="13">
        <v>4496.5918917782019</v>
      </c>
      <c r="P106" s="13">
        <v>5139.4532989571262</v>
      </c>
      <c r="Q106" s="13"/>
      <c r="R106" s="13">
        <v>13946.755108453026</v>
      </c>
      <c r="S106" s="13">
        <v>14272.567065772077</v>
      </c>
      <c r="T106" s="13">
        <v>14945.45779669814</v>
      </c>
      <c r="U106" s="13">
        <v>14896.027378704543</v>
      </c>
      <c r="V106" s="13">
        <v>14237.982421658522</v>
      </c>
      <c r="W106" s="13">
        <v>14047.36633092468</v>
      </c>
      <c r="X106" s="13">
        <v>14792.892940312711</v>
      </c>
      <c r="Y106" s="13">
        <v>14533.938409208762</v>
      </c>
      <c r="Z106" s="13">
        <v>14344.998462498173</v>
      </c>
      <c r="AA106" s="13">
        <v>14377.248027790065</v>
      </c>
      <c r="AB106" s="13">
        <v>15004.873943697683</v>
      </c>
      <c r="AC106" s="13"/>
      <c r="AD106" s="14">
        <f t="shared" si="106"/>
        <v>18316.427518762717</v>
      </c>
      <c r="AE106" s="14">
        <f t="shared" si="107"/>
        <v>18658.54003418898</v>
      </c>
      <c r="AF106" s="14">
        <f t="shared" si="108"/>
        <v>19724.426186505807</v>
      </c>
      <c r="AG106" s="14">
        <f t="shared" si="109"/>
        <v>19155.034328676509</v>
      </c>
      <c r="AH106" s="165">
        <v>18993.494908677487</v>
      </c>
      <c r="AI106" s="165">
        <v>19044.068016198245</v>
      </c>
      <c r="AJ106" s="165">
        <v>19671.958619710087</v>
      </c>
      <c r="AK106" s="165">
        <v>19168.901128158966</v>
      </c>
      <c r="AL106" s="14">
        <f t="shared" si="110"/>
        <v>18846.999977744748</v>
      </c>
      <c r="AM106" s="14">
        <f t="shared" si="111"/>
        <v>18873.839919568265</v>
      </c>
      <c r="AN106" s="14">
        <f t="shared" si="112"/>
        <v>20144.32724265481</v>
      </c>
      <c r="AO106" s="14">
        <f t="shared" si="113"/>
        <v>0</v>
      </c>
      <c r="AP106" s="13">
        <v>751171</v>
      </c>
      <c r="AQ106" s="13">
        <v>753424.50400000007</v>
      </c>
      <c r="AR106" s="13">
        <v>757781.80900000012</v>
      </c>
      <c r="AS106" s="14">
        <f t="shared" si="70"/>
        <v>581.71473743124966</v>
      </c>
      <c r="AT106" s="14">
        <f t="shared" si="71"/>
        <v>583.88475705490532</v>
      </c>
      <c r="AU106" s="14">
        <f t="shared" si="72"/>
        <v>636.20246119827164</v>
      </c>
      <c r="AV106" s="14">
        <f t="shared" si="73"/>
        <v>565.28649219138845</v>
      </c>
      <c r="AW106" s="14">
        <f t="shared" si="74"/>
        <v>631.18633144681564</v>
      </c>
      <c r="AX106" s="14">
        <f t="shared" si="75"/>
        <v>663.19872246596981</v>
      </c>
      <c r="AY106" s="14">
        <f t="shared" si="76"/>
        <v>647.58521304974363</v>
      </c>
      <c r="AZ106" s="14">
        <f t="shared" si="77"/>
        <v>611.6487178633505</v>
      </c>
      <c r="BA106" s="14">
        <f t="shared" si="78"/>
        <v>597.53850470021007</v>
      </c>
      <c r="BB106" s="14">
        <f t="shared" si="79"/>
        <v>596.82049998445518</v>
      </c>
      <c r="BC106" s="14">
        <f t="shared" si="80"/>
        <v>682.14575868866689</v>
      </c>
      <c r="BD106" s="14">
        <f t="shared" si="81"/>
        <v>0</v>
      </c>
      <c r="BE106" s="14">
        <f t="shared" si="82"/>
        <v>1856.6684694234771</v>
      </c>
      <c r="BF106" s="14">
        <f t="shared" si="83"/>
        <v>1900.042342658606</v>
      </c>
      <c r="BG106" s="14">
        <f t="shared" si="84"/>
        <v>1989.6212442570518</v>
      </c>
      <c r="BH106" s="14">
        <f t="shared" si="85"/>
        <v>1977.1094913452059</v>
      </c>
      <c r="BI106" s="14">
        <f t="shared" si="86"/>
        <v>1889.7689610661403</v>
      </c>
      <c r="BJ106" s="14">
        <f t="shared" si="87"/>
        <v>1864.4690020494318</v>
      </c>
      <c r="BK106" s="14">
        <f t="shared" si="88"/>
        <v>1963.4207358236799</v>
      </c>
      <c r="BL106" s="14">
        <f t="shared" si="89"/>
        <v>1917.9582086284629</v>
      </c>
      <c r="BM106" s="14">
        <f t="shared" si="90"/>
        <v>1903.9729111993645</v>
      </c>
      <c r="BN106" s="14">
        <f t="shared" si="91"/>
        <v>1908.2533089194646</v>
      </c>
      <c r="BO106" s="14">
        <f t="shared" si="92"/>
        <v>1991.5564020064951</v>
      </c>
      <c r="BP106" s="14">
        <f t="shared" si="93"/>
        <v>0</v>
      </c>
      <c r="BQ106" s="14">
        <f t="shared" si="94"/>
        <v>2438.3832068547267</v>
      </c>
      <c r="BR106" s="14">
        <f t="shared" si="95"/>
        <v>2483.9270997135113</v>
      </c>
      <c r="BS106" s="14">
        <f t="shared" si="96"/>
        <v>2625.8237054553233</v>
      </c>
      <c r="BT106" s="14">
        <f t="shared" si="97"/>
        <v>2542.395983536594</v>
      </c>
      <c r="BU106" s="14">
        <f t="shared" si="98"/>
        <v>2520.9552925129556</v>
      </c>
      <c r="BV106" s="14">
        <f t="shared" si="99"/>
        <v>2527.6677245154006</v>
      </c>
      <c r="BW106" s="14">
        <f t="shared" si="100"/>
        <v>2611.0059488734237</v>
      </c>
      <c r="BX106" s="14">
        <f t="shared" si="101"/>
        <v>2529.6069264918133</v>
      </c>
      <c r="BY106" s="14">
        <f t="shared" si="102"/>
        <v>2501.5114158995743</v>
      </c>
      <c r="BZ106" s="14">
        <f t="shared" si="103"/>
        <v>2505.0738089039196</v>
      </c>
      <c r="CA106" s="14">
        <f t="shared" si="104"/>
        <v>2673.7021606951621</v>
      </c>
      <c r="CB106" s="14">
        <f t="shared" si="105"/>
        <v>0</v>
      </c>
    </row>
    <row r="107" spans="1:80" x14ac:dyDescent="0.3">
      <c r="A107" t="s">
        <v>148</v>
      </c>
      <c r="B107" t="s">
        <v>158</v>
      </c>
      <c r="C107" t="s">
        <v>165</v>
      </c>
      <c r="D107" t="s">
        <v>417</v>
      </c>
      <c r="E107" t="s">
        <v>418</v>
      </c>
      <c r="F107" s="13">
        <v>5276.6361405189828</v>
      </c>
      <c r="G107" s="13">
        <v>5679.6937097568734</v>
      </c>
      <c r="H107" s="13">
        <v>6552.09092590607</v>
      </c>
      <c r="I107" s="13">
        <v>6482.3443651455373</v>
      </c>
      <c r="J107" s="13">
        <v>6860.1511835826686</v>
      </c>
      <c r="K107" s="13">
        <v>6896.4471747697344</v>
      </c>
      <c r="L107" s="13">
        <v>6907.2155247300907</v>
      </c>
      <c r="M107" s="13">
        <v>6954.415720554106</v>
      </c>
      <c r="N107" s="13">
        <v>7140.2093323013924</v>
      </c>
      <c r="O107" s="13">
        <v>7403.5885985428358</v>
      </c>
      <c r="P107" s="13">
        <v>7584.229984834561</v>
      </c>
      <c r="Q107" s="13"/>
      <c r="R107" s="13">
        <v>10048.341902971542</v>
      </c>
      <c r="S107" s="13">
        <v>10076.019174616935</v>
      </c>
      <c r="T107" s="13">
        <v>10257.623699303314</v>
      </c>
      <c r="U107" s="13">
        <v>10741.450471036082</v>
      </c>
      <c r="V107" s="13">
        <v>10268.834326631048</v>
      </c>
      <c r="W107" s="13">
        <v>10312.311980698389</v>
      </c>
      <c r="X107" s="13">
        <v>10341.198496358507</v>
      </c>
      <c r="Y107" s="13">
        <v>10307.472862526971</v>
      </c>
      <c r="Z107" s="13">
        <v>10540.251549673601</v>
      </c>
      <c r="AA107" s="13">
        <v>10378.002673665966</v>
      </c>
      <c r="AB107" s="13">
        <v>10803.009756827556</v>
      </c>
      <c r="AC107" s="13"/>
      <c r="AD107" s="14">
        <f t="shared" si="106"/>
        <v>15324.978043490526</v>
      </c>
      <c r="AE107" s="14">
        <f t="shared" si="107"/>
        <v>15755.712884373808</v>
      </c>
      <c r="AF107" s="14">
        <f t="shared" si="108"/>
        <v>16809.714625209384</v>
      </c>
      <c r="AG107" s="14">
        <f t="shared" si="109"/>
        <v>17223.79483618162</v>
      </c>
      <c r="AH107" s="165">
        <v>17128.985510213715</v>
      </c>
      <c r="AI107" s="165">
        <v>17208.759155468128</v>
      </c>
      <c r="AJ107" s="165">
        <v>17248.4140210886</v>
      </c>
      <c r="AK107" s="165">
        <v>17261.888583081076</v>
      </c>
      <c r="AL107" s="14">
        <f t="shared" si="110"/>
        <v>17680.460881974992</v>
      </c>
      <c r="AM107" s="14">
        <f t="shared" si="111"/>
        <v>17781.591272208803</v>
      </c>
      <c r="AN107" s="14">
        <f t="shared" si="112"/>
        <v>18387.239741662117</v>
      </c>
      <c r="AO107" s="14">
        <f t="shared" si="113"/>
        <v>0</v>
      </c>
      <c r="AP107" s="13">
        <v>491549</v>
      </c>
      <c r="AQ107" s="13">
        <v>495262.02500000002</v>
      </c>
      <c r="AR107" s="13">
        <v>498610.54800000001</v>
      </c>
      <c r="AS107" s="14">
        <f t="shared" si="70"/>
        <v>1073.4710355466052</v>
      </c>
      <c r="AT107" s="14">
        <f t="shared" si="71"/>
        <v>1155.468470031853</v>
      </c>
      <c r="AU107" s="14">
        <f t="shared" si="72"/>
        <v>1332.9476666428106</v>
      </c>
      <c r="AV107" s="14">
        <f t="shared" si="73"/>
        <v>1308.8716755833514</v>
      </c>
      <c r="AW107" s="14">
        <f t="shared" si="74"/>
        <v>1385.155904812744</v>
      </c>
      <c r="AX107" s="14">
        <f t="shared" si="75"/>
        <v>1392.4845489152403</v>
      </c>
      <c r="AY107" s="14">
        <f t="shared" si="76"/>
        <v>1394.6588222123612</v>
      </c>
      <c r="AZ107" s="14">
        <f t="shared" si="77"/>
        <v>1394.7590456016799</v>
      </c>
      <c r="BA107" s="14">
        <f t="shared" si="78"/>
        <v>1441.7033755619345</v>
      </c>
      <c r="BB107" s="14">
        <f t="shared" si="79"/>
        <v>1494.8831577674132</v>
      </c>
      <c r="BC107" s="14">
        <f t="shared" si="80"/>
        <v>1531.3570598986589</v>
      </c>
      <c r="BD107" s="14">
        <f t="shared" si="81"/>
        <v>0</v>
      </c>
      <c r="BE107" s="14">
        <f t="shared" si="82"/>
        <v>2044.2197833728769</v>
      </c>
      <c r="BF107" s="14">
        <f t="shared" si="83"/>
        <v>2049.850406493948</v>
      </c>
      <c r="BG107" s="14">
        <f t="shared" si="84"/>
        <v>2086.7957618270639</v>
      </c>
      <c r="BH107" s="14">
        <f t="shared" si="85"/>
        <v>2168.8419319119171</v>
      </c>
      <c r="BI107" s="14">
        <f t="shared" si="86"/>
        <v>2073.4144368591651</v>
      </c>
      <c r="BJ107" s="14">
        <f t="shared" si="87"/>
        <v>2082.1931543607425</v>
      </c>
      <c r="BK107" s="14">
        <f t="shared" si="88"/>
        <v>2088.0257266562089</v>
      </c>
      <c r="BL107" s="14">
        <f t="shared" si="89"/>
        <v>2067.2392318758107</v>
      </c>
      <c r="BM107" s="14">
        <f t="shared" si="90"/>
        <v>2128.2171896126301</v>
      </c>
      <c r="BN107" s="14">
        <f t="shared" si="91"/>
        <v>2095.4569803057211</v>
      </c>
      <c r="BO107" s="14">
        <f t="shared" si="92"/>
        <v>2181.2715717155083</v>
      </c>
      <c r="BP107" s="14">
        <f t="shared" si="93"/>
        <v>0</v>
      </c>
      <c r="BQ107" s="14">
        <f t="shared" si="94"/>
        <v>3117.6908189194824</v>
      </c>
      <c r="BR107" s="14">
        <f t="shared" si="95"/>
        <v>3205.3188765258005</v>
      </c>
      <c r="BS107" s="14">
        <f t="shared" si="96"/>
        <v>3419.7434284698747</v>
      </c>
      <c r="BT107" s="14">
        <f t="shared" si="97"/>
        <v>3477.7136074952682</v>
      </c>
      <c r="BU107" s="14">
        <f t="shared" si="98"/>
        <v>3458.5703416719084</v>
      </c>
      <c r="BV107" s="14">
        <f t="shared" si="99"/>
        <v>3474.6777032759837</v>
      </c>
      <c r="BW107" s="14">
        <f t="shared" si="100"/>
        <v>3482.6845488685713</v>
      </c>
      <c r="BX107" s="14">
        <f t="shared" si="101"/>
        <v>3461.9982774774903</v>
      </c>
      <c r="BY107" s="14">
        <f t="shared" si="102"/>
        <v>3569.9205651745642</v>
      </c>
      <c r="BZ107" s="14">
        <f t="shared" si="103"/>
        <v>3590.3401380731343</v>
      </c>
      <c r="CA107" s="14">
        <f t="shared" si="104"/>
        <v>3712.6286316141677</v>
      </c>
      <c r="CB107" s="14">
        <f t="shared" si="105"/>
        <v>0</v>
      </c>
    </row>
    <row r="108" spans="1:80" x14ac:dyDescent="0.3">
      <c r="A108" t="s">
        <v>154</v>
      </c>
      <c r="B108" t="s">
        <v>192</v>
      </c>
      <c r="C108" t="s">
        <v>203</v>
      </c>
      <c r="D108" t="s">
        <v>419</v>
      </c>
      <c r="E108" t="s">
        <v>420</v>
      </c>
      <c r="F108" s="13">
        <v>2410.9408106401679</v>
      </c>
      <c r="G108" s="13">
        <v>2470.3680756883018</v>
      </c>
      <c r="H108" s="13">
        <v>2645.6376638414322</v>
      </c>
      <c r="I108" s="13">
        <v>2732.9867839778153</v>
      </c>
      <c r="J108" s="13">
        <v>2670.0083569893695</v>
      </c>
      <c r="K108" s="13">
        <v>2649.3254829973826</v>
      </c>
      <c r="L108" s="13">
        <v>2822.4334351148723</v>
      </c>
      <c r="M108" s="13">
        <v>2770.535141080542</v>
      </c>
      <c r="N108" s="13">
        <v>2575.6167482322235</v>
      </c>
      <c r="O108" s="13">
        <v>2615.379306331095</v>
      </c>
      <c r="P108" s="13">
        <v>3013.2948772373529</v>
      </c>
      <c r="Q108" s="13"/>
      <c r="R108" s="13">
        <v>4498.9491875128133</v>
      </c>
      <c r="S108" s="13">
        <v>4416.3766556772389</v>
      </c>
      <c r="T108" s="13">
        <v>4742.5572673331981</v>
      </c>
      <c r="U108" s="13">
        <v>4498.4864660963776</v>
      </c>
      <c r="V108" s="13">
        <v>4442.1246538277046</v>
      </c>
      <c r="W108" s="13">
        <v>4413.5558981541699</v>
      </c>
      <c r="X108" s="13">
        <v>4707.7878696353073</v>
      </c>
      <c r="Y108" s="13">
        <v>4611.7426409201071</v>
      </c>
      <c r="Z108" s="13">
        <v>4353.0974719289788</v>
      </c>
      <c r="AA108" s="13">
        <v>4429.1067272374776</v>
      </c>
      <c r="AB108" s="13">
        <v>4691.1705783238776</v>
      </c>
      <c r="AC108" s="13"/>
      <c r="AD108" s="14">
        <f t="shared" si="106"/>
        <v>6909.8899981529812</v>
      </c>
      <c r="AE108" s="14">
        <f t="shared" si="107"/>
        <v>6886.7447313655412</v>
      </c>
      <c r="AF108" s="14">
        <f t="shared" si="108"/>
        <v>7388.1949311746303</v>
      </c>
      <c r="AG108" s="14">
        <f t="shared" si="109"/>
        <v>7231.4732500741929</v>
      </c>
      <c r="AH108" s="165">
        <v>7112.1330108170741</v>
      </c>
      <c r="AI108" s="165">
        <v>7062.881381151552</v>
      </c>
      <c r="AJ108" s="165">
        <v>7530.2213047501791</v>
      </c>
      <c r="AK108" s="165">
        <v>7382.2777820006486</v>
      </c>
      <c r="AL108" s="14">
        <f t="shared" si="110"/>
        <v>6928.7142201612023</v>
      </c>
      <c r="AM108" s="14">
        <f t="shared" si="111"/>
        <v>7044.4860335685726</v>
      </c>
      <c r="AN108" s="14">
        <f t="shared" si="112"/>
        <v>7704.4654555612306</v>
      </c>
      <c r="AO108" s="14">
        <f t="shared" si="113"/>
        <v>0</v>
      </c>
      <c r="AP108" s="13">
        <v>214658</v>
      </c>
      <c r="AQ108" s="13">
        <v>220057.49400000001</v>
      </c>
      <c r="AR108" s="13">
        <v>222008.035</v>
      </c>
      <c r="AS108" s="14">
        <f t="shared" si="70"/>
        <v>1123.154418023166</v>
      </c>
      <c r="AT108" s="14">
        <f t="shared" si="71"/>
        <v>1150.8390442882639</v>
      </c>
      <c r="AU108" s="14">
        <f t="shared" si="72"/>
        <v>1232.4896644156902</v>
      </c>
      <c r="AV108" s="14">
        <f t="shared" si="73"/>
        <v>1241.9421553431921</v>
      </c>
      <c r="AW108" s="14">
        <f t="shared" si="74"/>
        <v>1213.3230768270812</v>
      </c>
      <c r="AX108" s="14">
        <f t="shared" si="75"/>
        <v>1203.9242267283942</v>
      </c>
      <c r="AY108" s="14">
        <f t="shared" si="76"/>
        <v>1282.5891015167483</v>
      </c>
      <c r="AZ108" s="14">
        <f t="shared" si="77"/>
        <v>1247.9436345988747</v>
      </c>
      <c r="BA108" s="14">
        <f t="shared" si="78"/>
        <v>1170.4290098987601</v>
      </c>
      <c r="BB108" s="14">
        <f t="shared" si="79"/>
        <v>1188.498177813065</v>
      </c>
      <c r="BC108" s="14">
        <f t="shared" si="80"/>
        <v>1369.3216361163109</v>
      </c>
      <c r="BD108" s="14">
        <f t="shared" si="81"/>
        <v>0</v>
      </c>
      <c r="BE108" s="14">
        <f t="shared" si="82"/>
        <v>2095.8683988077842</v>
      </c>
      <c r="BF108" s="14">
        <f t="shared" si="83"/>
        <v>2057.4013806507278</v>
      </c>
      <c r="BG108" s="14">
        <f t="shared" si="84"/>
        <v>2209.3550053262393</v>
      </c>
      <c r="BH108" s="14">
        <f t="shared" si="85"/>
        <v>2044.2323432513401</v>
      </c>
      <c r="BI108" s="14">
        <f t="shared" si="86"/>
        <v>2018.6200311031916</v>
      </c>
      <c r="BJ108" s="14">
        <f t="shared" si="87"/>
        <v>2005.6376258443486</v>
      </c>
      <c r="BK108" s="14">
        <f t="shared" si="88"/>
        <v>2139.3444885977419</v>
      </c>
      <c r="BL108" s="14">
        <f t="shared" si="89"/>
        <v>2077.2863652975925</v>
      </c>
      <c r="BM108" s="14">
        <f t="shared" si="90"/>
        <v>1978.1637029498204</v>
      </c>
      <c r="BN108" s="14">
        <f t="shared" si="91"/>
        <v>2012.7043377297923</v>
      </c>
      <c r="BO108" s="14">
        <f t="shared" si="92"/>
        <v>2131.7931478052178</v>
      </c>
      <c r="BP108" s="14">
        <f t="shared" si="93"/>
        <v>0</v>
      </c>
      <c r="BQ108" s="14">
        <f t="shared" si="94"/>
        <v>3219.02281683095</v>
      </c>
      <c r="BR108" s="14">
        <f t="shared" si="95"/>
        <v>3208.240424938992</v>
      </c>
      <c r="BS108" s="14">
        <f t="shared" si="96"/>
        <v>3441.8446697419295</v>
      </c>
      <c r="BT108" s="14">
        <f t="shared" si="97"/>
        <v>3286.1744985945325</v>
      </c>
      <c r="BU108" s="14">
        <f t="shared" si="98"/>
        <v>3231.9431079302726</v>
      </c>
      <c r="BV108" s="14">
        <f t="shared" si="99"/>
        <v>3209.5618525727427</v>
      </c>
      <c r="BW108" s="14">
        <f t="shared" si="100"/>
        <v>3421.9335901144905</v>
      </c>
      <c r="BX108" s="14">
        <f t="shared" si="101"/>
        <v>3325.2299998964668</v>
      </c>
      <c r="BY108" s="14">
        <f t="shared" si="102"/>
        <v>3148.59271284858</v>
      </c>
      <c r="BZ108" s="14">
        <f t="shared" si="103"/>
        <v>3201.2025155428573</v>
      </c>
      <c r="CA108" s="14">
        <f t="shared" si="104"/>
        <v>3501.1147839215287</v>
      </c>
      <c r="CB108" s="14">
        <f t="shared" si="105"/>
        <v>0</v>
      </c>
    </row>
    <row r="109" spans="1:80" x14ac:dyDescent="0.3">
      <c r="A109" t="s">
        <v>148</v>
      </c>
      <c r="B109" t="s">
        <v>158</v>
      </c>
      <c r="C109" t="s">
        <v>174</v>
      </c>
      <c r="D109" t="s">
        <v>423</v>
      </c>
      <c r="E109" t="s">
        <v>424</v>
      </c>
      <c r="F109" s="13">
        <v>5766.1303630275524</v>
      </c>
      <c r="G109" s="13">
        <v>5810.6493226414896</v>
      </c>
      <c r="H109" s="13">
        <v>6639.0204350329914</v>
      </c>
      <c r="I109" s="13">
        <v>6421.2052188023918</v>
      </c>
      <c r="J109" s="13">
        <v>6694.7575350952957</v>
      </c>
      <c r="K109" s="13">
        <v>6564.7372466144952</v>
      </c>
      <c r="L109" s="13">
        <v>6880.1094398502146</v>
      </c>
      <c r="M109" s="13">
        <v>6566.2161545841464</v>
      </c>
      <c r="N109" s="13">
        <v>6677.3505045729235</v>
      </c>
      <c r="O109" s="13">
        <v>6843.6772581026544</v>
      </c>
      <c r="P109" s="13">
        <v>7280.3591165649814</v>
      </c>
      <c r="Q109" s="13"/>
      <c r="R109" s="13">
        <v>9881.6131741993777</v>
      </c>
      <c r="S109" s="13">
        <v>10283.984123970093</v>
      </c>
      <c r="T109" s="13">
        <v>10662.772001415451</v>
      </c>
      <c r="U109" s="13">
        <v>10537.394161167589</v>
      </c>
      <c r="V109" s="13">
        <v>10132.119157511917</v>
      </c>
      <c r="W109" s="13">
        <v>9946.2996294921904</v>
      </c>
      <c r="X109" s="13">
        <v>10419.163871591823</v>
      </c>
      <c r="Y109" s="13">
        <v>9944.9442919648482</v>
      </c>
      <c r="Z109" s="13">
        <v>10521.306685264784</v>
      </c>
      <c r="AA109" s="13">
        <v>10562.626788258971</v>
      </c>
      <c r="AB109" s="13">
        <v>10928.367438654219</v>
      </c>
      <c r="AC109" s="13"/>
      <c r="AD109" s="14">
        <f t="shared" si="106"/>
        <v>15647.74353722693</v>
      </c>
      <c r="AE109" s="14">
        <f t="shared" si="107"/>
        <v>16094.633446611582</v>
      </c>
      <c r="AF109" s="14">
        <f t="shared" si="108"/>
        <v>17301.792436448442</v>
      </c>
      <c r="AG109" s="14">
        <f t="shared" si="109"/>
        <v>16958.599379969979</v>
      </c>
      <c r="AH109" s="165">
        <v>16826.876692607213</v>
      </c>
      <c r="AI109" s="165">
        <v>16511.036876106686</v>
      </c>
      <c r="AJ109" s="165">
        <v>17299.273311442037</v>
      </c>
      <c r="AK109" s="165">
        <v>16511.160446548995</v>
      </c>
      <c r="AL109" s="14">
        <f t="shared" si="110"/>
        <v>17198.657189837708</v>
      </c>
      <c r="AM109" s="14">
        <f t="shared" si="111"/>
        <v>17406.304046361627</v>
      </c>
      <c r="AN109" s="14">
        <f t="shared" si="112"/>
        <v>18208.7265552192</v>
      </c>
      <c r="AO109" s="14">
        <f t="shared" si="113"/>
        <v>0</v>
      </c>
      <c r="AP109" s="13">
        <v>545501</v>
      </c>
      <c r="AQ109" s="13">
        <v>553536.61199999996</v>
      </c>
      <c r="AR109" s="13">
        <v>558704.93000000005</v>
      </c>
      <c r="AS109" s="14">
        <f t="shared" si="70"/>
        <v>1057.0338758366258</v>
      </c>
      <c r="AT109" s="14">
        <f t="shared" si="71"/>
        <v>1065.1949900442878</v>
      </c>
      <c r="AU109" s="14">
        <f t="shared" si="72"/>
        <v>1217.0500943230152</v>
      </c>
      <c r="AV109" s="14">
        <f t="shared" si="73"/>
        <v>1160.0326120438069</v>
      </c>
      <c r="AW109" s="14">
        <f t="shared" si="74"/>
        <v>1209.4516225234431</v>
      </c>
      <c r="AX109" s="14">
        <f t="shared" si="75"/>
        <v>1185.9626092112035</v>
      </c>
      <c r="AY109" s="14">
        <f t="shared" si="76"/>
        <v>1242.9366532760105</v>
      </c>
      <c r="AZ109" s="14">
        <f t="shared" si="77"/>
        <v>1175.2565266578454</v>
      </c>
      <c r="BA109" s="14">
        <f t="shared" si="78"/>
        <v>1206.3069289033629</v>
      </c>
      <c r="BB109" s="14">
        <f t="shared" si="79"/>
        <v>1236.3549419749411</v>
      </c>
      <c r="BC109" s="14">
        <f t="shared" si="80"/>
        <v>1315.2443684366415</v>
      </c>
      <c r="BD109" s="14">
        <f t="shared" si="81"/>
        <v>0</v>
      </c>
      <c r="BE109" s="14">
        <f t="shared" si="82"/>
        <v>1811.4748046656887</v>
      </c>
      <c r="BF109" s="14">
        <f t="shared" si="83"/>
        <v>1885.2365300833715</v>
      </c>
      <c r="BG109" s="14">
        <f t="shared" si="84"/>
        <v>1954.6750604335191</v>
      </c>
      <c r="BH109" s="14">
        <f t="shared" si="85"/>
        <v>1903.6489967835389</v>
      </c>
      <c r="BI109" s="14">
        <f t="shared" si="86"/>
        <v>1830.4334235278943</v>
      </c>
      <c r="BJ109" s="14">
        <f t="shared" si="87"/>
        <v>1796.8639135819603</v>
      </c>
      <c r="BK109" s="14">
        <f t="shared" si="88"/>
        <v>1882.2899236865337</v>
      </c>
      <c r="BL109" s="14">
        <f t="shared" si="89"/>
        <v>1779.9993803464108</v>
      </c>
      <c r="BM109" s="14">
        <f t="shared" si="90"/>
        <v>1900.7426893137078</v>
      </c>
      <c r="BN109" s="14">
        <f t="shared" si="91"/>
        <v>1908.2074354747417</v>
      </c>
      <c r="BO109" s="14">
        <f t="shared" si="92"/>
        <v>1974.2808699082439</v>
      </c>
      <c r="BP109" s="14">
        <f t="shared" si="93"/>
        <v>0</v>
      </c>
      <c r="BQ109" s="14">
        <f t="shared" si="94"/>
        <v>2868.5086805023143</v>
      </c>
      <c r="BR109" s="14">
        <f t="shared" si="95"/>
        <v>2950.431520127659</v>
      </c>
      <c r="BS109" s="14">
        <f t="shared" si="96"/>
        <v>3171.7251547565343</v>
      </c>
      <c r="BT109" s="14">
        <f t="shared" si="97"/>
        <v>3063.6816088273454</v>
      </c>
      <c r="BU109" s="14">
        <f t="shared" si="98"/>
        <v>3039.8850460513377</v>
      </c>
      <c r="BV109" s="14">
        <f t="shared" si="99"/>
        <v>2982.8265227931638</v>
      </c>
      <c r="BW109" s="14">
        <f t="shared" si="100"/>
        <v>3125.2265769625442</v>
      </c>
      <c r="BX109" s="14">
        <f t="shared" si="101"/>
        <v>2955.2559070042557</v>
      </c>
      <c r="BY109" s="14">
        <f t="shared" si="102"/>
        <v>3107.0496182170709</v>
      </c>
      <c r="BZ109" s="14">
        <f t="shared" si="103"/>
        <v>3144.5623774496835</v>
      </c>
      <c r="CA109" s="14">
        <f t="shared" si="104"/>
        <v>3289.5252383448851</v>
      </c>
      <c r="CB109" s="14">
        <f t="shared" si="105"/>
        <v>0</v>
      </c>
    </row>
    <row r="110" spans="1:80" x14ac:dyDescent="0.3">
      <c r="A110" t="s">
        <v>181</v>
      </c>
      <c r="B110" t="s">
        <v>205</v>
      </c>
      <c r="C110" t="s">
        <v>235</v>
      </c>
      <c r="D110" t="s">
        <v>427</v>
      </c>
      <c r="E110" t="s">
        <v>428</v>
      </c>
      <c r="F110" s="13">
        <v>2506.4501909960627</v>
      </c>
      <c r="G110" s="13">
        <v>2426.8703427755281</v>
      </c>
      <c r="H110" s="13">
        <v>2681.7564189497907</v>
      </c>
      <c r="I110" s="13">
        <v>2385.6035209676074</v>
      </c>
      <c r="J110" s="13">
        <v>2676.6419661543164</v>
      </c>
      <c r="K110" s="13">
        <v>2489.0457131900039</v>
      </c>
      <c r="L110" s="13">
        <v>2686.1270650008037</v>
      </c>
      <c r="M110" s="13">
        <v>2469.1702859854204</v>
      </c>
      <c r="N110" s="13">
        <v>2375.5828752410935</v>
      </c>
      <c r="O110" s="13">
        <v>2268.1231086126541</v>
      </c>
      <c r="P110" s="13">
        <v>2760.9433812719471</v>
      </c>
      <c r="Q110" s="13"/>
      <c r="R110" s="13">
        <v>5017.7123065677042</v>
      </c>
      <c r="S110" s="13">
        <v>5127.9657051570521</v>
      </c>
      <c r="T110" s="13">
        <v>5276.6338168140801</v>
      </c>
      <c r="U110" s="13">
        <v>4881.6399766608483</v>
      </c>
      <c r="V110" s="13">
        <v>5087.2463654468656</v>
      </c>
      <c r="W110" s="13">
        <v>5060.3474690656303</v>
      </c>
      <c r="X110" s="13">
        <v>5259.7462765012988</v>
      </c>
      <c r="Y110" s="13">
        <v>5016.5127633769935</v>
      </c>
      <c r="Z110" s="13">
        <v>4897.4928832954611</v>
      </c>
      <c r="AA110" s="13">
        <v>4935.3693891736057</v>
      </c>
      <c r="AB110" s="13">
        <v>4934.7518786284218</v>
      </c>
      <c r="AC110" s="13"/>
      <c r="AD110" s="14">
        <f t="shared" si="106"/>
        <v>7524.1624975637669</v>
      </c>
      <c r="AE110" s="14">
        <f t="shared" si="107"/>
        <v>7554.8360479325802</v>
      </c>
      <c r="AF110" s="14">
        <f t="shared" si="108"/>
        <v>7958.3902357638708</v>
      </c>
      <c r="AG110" s="14">
        <f t="shared" si="109"/>
        <v>7267.2434976284558</v>
      </c>
      <c r="AH110" s="165">
        <v>7763.8883316011834</v>
      </c>
      <c r="AI110" s="165">
        <v>7549.3931822556342</v>
      </c>
      <c r="AJ110" s="165">
        <v>7945.8733415021034</v>
      </c>
      <c r="AK110" s="165">
        <v>7485.6830493624129</v>
      </c>
      <c r="AL110" s="14">
        <f t="shared" si="110"/>
        <v>7273.0757585365545</v>
      </c>
      <c r="AM110" s="14">
        <f t="shared" si="111"/>
        <v>7203.4924977862593</v>
      </c>
      <c r="AN110" s="14">
        <f t="shared" si="112"/>
        <v>7695.6952599003689</v>
      </c>
      <c r="AO110" s="14">
        <f t="shared" si="113"/>
        <v>0</v>
      </c>
      <c r="AP110" s="13">
        <v>277616</v>
      </c>
      <c r="AQ110" s="13">
        <v>281567.391</v>
      </c>
      <c r="AR110" s="13">
        <v>283928.70699999999</v>
      </c>
      <c r="AS110" s="14">
        <f t="shared" si="70"/>
        <v>902.84788736818575</v>
      </c>
      <c r="AT110" s="14">
        <f t="shared" si="71"/>
        <v>874.18244725647219</v>
      </c>
      <c r="AU110" s="14">
        <f t="shared" si="72"/>
        <v>965.99490625532781</v>
      </c>
      <c r="AV110" s="14">
        <f t="shared" si="73"/>
        <v>847.25845293910743</v>
      </c>
      <c r="AW110" s="14">
        <f t="shared" si="74"/>
        <v>950.62214294350451</v>
      </c>
      <c r="AX110" s="14">
        <f t="shared" si="75"/>
        <v>883.99644019502375</v>
      </c>
      <c r="AY110" s="14">
        <f t="shared" si="76"/>
        <v>953.99082097571579</v>
      </c>
      <c r="AZ110" s="14">
        <f t="shared" si="77"/>
        <v>869.64446535708009</v>
      </c>
      <c r="BA110" s="14">
        <f t="shared" si="78"/>
        <v>843.69957288168132</v>
      </c>
      <c r="BB110" s="14">
        <f t="shared" si="79"/>
        <v>805.53472494002483</v>
      </c>
      <c r="BC110" s="14">
        <f t="shared" si="80"/>
        <v>980.56219204444278</v>
      </c>
      <c r="BD110" s="14">
        <f t="shared" si="81"/>
        <v>0</v>
      </c>
      <c r="BE110" s="14">
        <f t="shared" si="82"/>
        <v>1807.4290770588527</v>
      </c>
      <c r="BF110" s="14">
        <f t="shared" si="83"/>
        <v>1847.1434301902816</v>
      </c>
      <c r="BG110" s="14">
        <f t="shared" si="84"/>
        <v>1900.6951389019655</v>
      </c>
      <c r="BH110" s="14">
        <f t="shared" si="85"/>
        <v>1733.7376886305874</v>
      </c>
      <c r="BI110" s="14">
        <f t="shared" si="86"/>
        <v>1806.7597768971996</v>
      </c>
      <c r="BJ110" s="14">
        <f t="shared" si="87"/>
        <v>1797.2065057297884</v>
      </c>
      <c r="BK110" s="14">
        <f t="shared" si="88"/>
        <v>1868.023941913536</v>
      </c>
      <c r="BL110" s="14">
        <f t="shared" si="89"/>
        <v>1766.8212617109525</v>
      </c>
      <c r="BM110" s="14">
        <f t="shared" si="90"/>
        <v>1739.3679239281871</v>
      </c>
      <c r="BN110" s="14">
        <f t="shared" si="91"/>
        <v>1752.8199453940338</v>
      </c>
      <c r="BO110" s="14">
        <f t="shared" si="92"/>
        <v>1752.6006335827508</v>
      </c>
      <c r="BP110" s="14">
        <f t="shared" si="93"/>
        <v>0</v>
      </c>
      <c r="BQ110" s="14">
        <f t="shared" si="94"/>
        <v>2710.2769644270384</v>
      </c>
      <c r="BR110" s="14">
        <f t="shared" si="95"/>
        <v>2721.325877446754</v>
      </c>
      <c r="BS110" s="14">
        <f t="shared" si="96"/>
        <v>2866.6900451572928</v>
      </c>
      <c r="BT110" s="14">
        <f t="shared" si="97"/>
        <v>2580.9961415696944</v>
      </c>
      <c r="BU110" s="14">
        <f t="shared" si="98"/>
        <v>2757.3819198407045</v>
      </c>
      <c r="BV110" s="14">
        <f t="shared" si="99"/>
        <v>2681.202945924812</v>
      </c>
      <c r="BW110" s="14">
        <f t="shared" si="100"/>
        <v>2822.0147628892523</v>
      </c>
      <c r="BX110" s="14">
        <f t="shared" si="101"/>
        <v>2636.4657270680323</v>
      </c>
      <c r="BY110" s="14">
        <f t="shared" si="102"/>
        <v>2583.0674968098683</v>
      </c>
      <c r="BZ110" s="14">
        <f t="shared" si="103"/>
        <v>2558.354670334058</v>
      </c>
      <c r="CA110" s="14">
        <f t="shared" si="104"/>
        <v>2733.1628256271938</v>
      </c>
      <c r="CB110" s="14">
        <f t="shared" si="105"/>
        <v>0</v>
      </c>
    </row>
    <row r="111" spans="1:80" x14ac:dyDescent="0.3">
      <c r="A111" t="s">
        <v>163</v>
      </c>
      <c r="B111" t="s">
        <v>198</v>
      </c>
      <c r="C111" t="s">
        <v>239</v>
      </c>
      <c r="D111" t="s">
        <v>431</v>
      </c>
      <c r="E111" t="s">
        <v>432</v>
      </c>
      <c r="F111" s="13">
        <v>1997.716259361689</v>
      </c>
      <c r="G111" s="13">
        <v>1987.9501114840573</v>
      </c>
      <c r="H111" s="13">
        <v>1906.8125081525477</v>
      </c>
      <c r="I111" s="13">
        <v>1846.9632183802796</v>
      </c>
      <c r="J111" s="13">
        <v>2686.063983098717</v>
      </c>
      <c r="K111" s="13">
        <v>2711.687650806869</v>
      </c>
      <c r="L111" s="13">
        <v>2714.9546505562889</v>
      </c>
      <c r="M111" s="13">
        <v>2655.5166327567213</v>
      </c>
      <c r="N111" s="13">
        <v>2024.7260151390992</v>
      </c>
      <c r="O111" s="13">
        <v>2099.1970202611756</v>
      </c>
      <c r="P111" s="13">
        <v>2246.5020206851254</v>
      </c>
      <c r="Q111" s="13"/>
      <c r="R111" s="13">
        <v>3394.7855754684865</v>
      </c>
      <c r="S111" s="13">
        <v>3349.8777424826048</v>
      </c>
      <c r="T111" s="13">
        <v>3480.4489430254716</v>
      </c>
      <c r="U111" s="13">
        <v>3546.0982111597486</v>
      </c>
      <c r="V111" s="13">
        <v>3303.4558855502728</v>
      </c>
      <c r="W111" s="13">
        <v>3335.9866781142287</v>
      </c>
      <c r="X111" s="13">
        <v>3340.8201746970976</v>
      </c>
      <c r="Y111" s="13">
        <v>3269.1034051340002</v>
      </c>
      <c r="Z111" s="13">
        <v>3386.6780225265434</v>
      </c>
      <c r="AA111" s="13">
        <v>3238.0959474781566</v>
      </c>
      <c r="AB111" s="13">
        <v>3480.036406331737</v>
      </c>
      <c r="AC111" s="13"/>
      <c r="AD111" s="14">
        <f t="shared" si="106"/>
        <v>5392.5018348301755</v>
      </c>
      <c r="AE111" s="14">
        <f t="shared" si="107"/>
        <v>5337.8278539666626</v>
      </c>
      <c r="AF111" s="14">
        <f t="shared" si="108"/>
        <v>5387.2614511780193</v>
      </c>
      <c r="AG111" s="14">
        <f t="shared" si="109"/>
        <v>5393.0614295400283</v>
      </c>
      <c r="AH111" s="165">
        <v>5989.5198686489903</v>
      </c>
      <c r="AI111" s="165">
        <v>6047.674328921099</v>
      </c>
      <c r="AJ111" s="165">
        <v>6055.7748252533875</v>
      </c>
      <c r="AK111" s="165">
        <v>5924.6200378907215</v>
      </c>
      <c r="AL111" s="14">
        <f t="shared" si="110"/>
        <v>5411.404037665643</v>
      </c>
      <c r="AM111" s="14">
        <f t="shared" si="111"/>
        <v>5337.2929677393322</v>
      </c>
      <c r="AN111" s="14">
        <f t="shared" si="112"/>
        <v>5726.5384270168624</v>
      </c>
      <c r="AO111" s="14">
        <f t="shared" si="113"/>
        <v>0</v>
      </c>
      <c r="AP111" s="13">
        <v>206052</v>
      </c>
      <c r="AQ111" s="13">
        <v>209192.79300000001</v>
      </c>
      <c r="AR111" s="13">
        <v>210465.15700000001</v>
      </c>
      <c r="AS111" s="14">
        <f t="shared" si="70"/>
        <v>969.52044113218449</v>
      </c>
      <c r="AT111" s="14">
        <f t="shared" si="71"/>
        <v>964.78078906492397</v>
      </c>
      <c r="AU111" s="14">
        <f t="shared" si="72"/>
        <v>925.40354286905631</v>
      </c>
      <c r="AV111" s="14">
        <f t="shared" si="73"/>
        <v>882.90002341537627</v>
      </c>
      <c r="AW111" s="14">
        <f t="shared" si="74"/>
        <v>1284.0136338247164</v>
      </c>
      <c r="AX111" s="14">
        <f t="shared" si="75"/>
        <v>1296.2624629266595</v>
      </c>
      <c r="AY111" s="14">
        <f t="shared" si="76"/>
        <v>1297.8241800884073</v>
      </c>
      <c r="AZ111" s="14">
        <f t="shared" si="77"/>
        <v>1261.7369405030406</v>
      </c>
      <c r="BA111" s="14">
        <f t="shared" si="78"/>
        <v>967.87560704306827</v>
      </c>
      <c r="BB111" s="14">
        <f t="shared" si="79"/>
        <v>1003.4748282466765</v>
      </c>
      <c r="BC111" s="14">
        <f t="shared" si="80"/>
        <v>1073.8907342210043</v>
      </c>
      <c r="BD111" s="14">
        <f t="shared" si="81"/>
        <v>0</v>
      </c>
      <c r="BE111" s="14">
        <f t="shared" si="82"/>
        <v>1647.5382793996109</v>
      </c>
      <c r="BF111" s="14">
        <f t="shared" si="83"/>
        <v>1625.7438619778527</v>
      </c>
      <c r="BG111" s="14">
        <f t="shared" si="84"/>
        <v>1689.1119440847319</v>
      </c>
      <c r="BH111" s="14">
        <f t="shared" si="85"/>
        <v>1695.1340246027257</v>
      </c>
      <c r="BI111" s="14">
        <f t="shared" si="86"/>
        <v>1579.1442134195668</v>
      </c>
      <c r="BJ111" s="14">
        <f t="shared" si="87"/>
        <v>1594.6948411909336</v>
      </c>
      <c r="BK111" s="14">
        <f t="shared" si="88"/>
        <v>1597.0053876077354</v>
      </c>
      <c r="BL111" s="14">
        <f t="shared" si="89"/>
        <v>1553.275350529399</v>
      </c>
      <c r="BM111" s="14">
        <f t="shared" si="90"/>
        <v>1618.9267201602606</v>
      </c>
      <c r="BN111" s="14">
        <f t="shared" si="91"/>
        <v>1547.9003368333806</v>
      </c>
      <c r="BO111" s="14">
        <f t="shared" si="92"/>
        <v>1663.5546360967305</v>
      </c>
      <c r="BP111" s="14">
        <f t="shared" si="93"/>
        <v>0</v>
      </c>
      <c r="BQ111" s="14">
        <f t="shared" si="94"/>
        <v>2617.0587205317956</v>
      </c>
      <c r="BR111" s="14">
        <f t="shared" si="95"/>
        <v>2590.5246510427769</v>
      </c>
      <c r="BS111" s="14">
        <f t="shared" si="96"/>
        <v>2614.5154869537878</v>
      </c>
      <c r="BT111" s="14">
        <f t="shared" si="97"/>
        <v>2578.0340480181017</v>
      </c>
      <c r="BU111" s="14">
        <f t="shared" si="98"/>
        <v>2863.1578472442834</v>
      </c>
      <c r="BV111" s="14">
        <f t="shared" si="99"/>
        <v>2890.957304117594</v>
      </c>
      <c r="BW111" s="14">
        <f t="shared" si="100"/>
        <v>2894.8295676961429</v>
      </c>
      <c r="BX111" s="14">
        <f t="shared" si="101"/>
        <v>2815.0122910324399</v>
      </c>
      <c r="BY111" s="14">
        <f t="shared" si="102"/>
        <v>2586.8023272033292</v>
      </c>
      <c r="BZ111" s="14">
        <f t="shared" si="103"/>
        <v>2551.3751650800573</v>
      </c>
      <c r="CA111" s="14">
        <f t="shared" si="104"/>
        <v>2737.4453703177346</v>
      </c>
      <c r="CB111" s="14">
        <f t="shared" si="105"/>
        <v>0</v>
      </c>
    </row>
    <row r="112" spans="1:80" x14ac:dyDescent="0.3">
      <c r="A112" t="s">
        <v>148</v>
      </c>
      <c r="B112" t="s">
        <v>143</v>
      </c>
      <c r="C112" t="s">
        <v>156</v>
      </c>
      <c r="D112" t="s">
        <v>435</v>
      </c>
      <c r="E112" t="s">
        <v>436</v>
      </c>
      <c r="F112" s="13">
        <v>1675.1135432201731</v>
      </c>
      <c r="G112" s="13">
        <v>1784.5458316942229</v>
      </c>
      <c r="H112" s="13">
        <v>1815.5259770644484</v>
      </c>
      <c r="I112" s="13">
        <v>1853.5099214885427</v>
      </c>
      <c r="J112" s="13">
        <v>1916.1110617322961</v>
      </c>
      <c r="K112" s="13">
        <v>1862.8093759092062</v>
      </c>
      <c r="L112" s="13">
        <v>1906.4407802028163</v>
      </c>
      <c r="M112" s="13">
        <v>1904.4389363307173</v>
      </c>
      <c r="N112" s="13">
        <v>1917.7285705785207</v>
      </c>
      <c r="O112" s="13">
        <v>1887.2275944859509</v>
      </c>
      <c r="P112" s="13">
        <v>2013.2131513009354</v>
      </c>
      <c r="Q112" s="13"/>
      <c r="R112" s="13">
        <v>2813.6294511576798</v>
      </c>
      <c r="S112" s="13">
        <v>2803.5508240148311</v>
      </c>
      <c r="T112" s="13">
        <v>3082.5338285740163</v>
      </c>
      <c r="U112" s="13">
        <v>2978.8832196989633</v>
      </c>
      <c r="V112" s="13">
        <v>2844.2054898911529</v>
      </c>
      <c r="W112" s="13">
        <v>2807.1571693944579</v>
      </c>
      <c r="X112" s="13">
        <v>2913.0295634128424</v>
      </c>
      <c r="Y112" s="13">
        <v>2841.8709209969602</v>
      </c>
      <c r="Z112" s="13">
        <v>2942.5124302266208</v>
      </c>
      <c r="AA112" s="13">
        <v>2932.2815622271155</v>
      </c>
      <c r="AB112" s="13">
        <v>3115.6240164392643</v>
      </c>
      <c r="AC112" s="13"/>
      <c r="AD112" s="14">
        <f t="shared" si="106"/>
        <v>4488.7429943778534</v>
      </c>
      <c r="AE112" s="14">
        <f t="shared" si="107"/>
        <v>4588.0966557090542</v>
      </c>
      <c r="AF112" s="14">
        <f t="shared" si="108"/>
        <v>4898.0598056384642</v>
      </c>
      <c r="AG112" s="14">
        <f t="shared" si="109"/>
        <v>4832.3931411875055</v>
      </c>
      <c r="AH112" s="165">
        <v>4760.3165516234494</v>
      </c>
      <c r="AI112" s="165">
        <v>4669.9665453036641</v>
      </c>
      <c r="AJ112" s="165">
        <v>4819.4703436156578</v>
      </c>
      <c r="AK112" s="165">
        <v>4746.3098573276775</v>
      </c>
      <c r="AL112" s="14">
        <f t="shared" si="110"/>
        <v>4860.2410008051411</v>
      </c>
      <c r="AM112" s="14">
        <f t="shared" si="111"/>
        <v>4819.5091567130667</v>
      </c>
      <c r="AN112" s="14">
        <f t="shared" si="112"/>
        <v>5128.8371677401992</v>
      </c>
      <c r="AO112" s="14">
        <f t="shared" si="113"/>
        <v>0</v>
      </c>
      <c r="AP112" s="13">
        <v>140639</v>
      </c>
      <c r="AQ112" s="13">
        <v>140903.55499999999</v>
      </c>
      <c r="AR112" s="13">
        <v>141117.16500000001</v>
      </c>
      <c r="AS112" s="14">
        <f t="shared" si="70"/>
        <v>1191.0732749949682</v>
      </c>
      <c r="AT112" s="14">
        <f t="shared" si="71"/>
        <v>1268.8840447487701</v>
      </c>
      <c r="AU112" s="14">
        <f t="shared" si="72"/>
        <v>1290.9121773223987</v>
      </c>
      <c r="AV112" s="14">
        <f t="shared" si="73"/>
        <v>1315.4458178777268</v>
      </c>
      <c r="AW112" s="14">
        <f t="shared" si="74"/>
        <v>1359.874178995907</v>
      </c>
      <c r="AX112" s="14">
        <f t="shared" si="75"/>
        <v>1322.0456899822054</v>
      </c>
      <c r="AY112" s="14">
        <f t="shared" si="76"/>
        <v>1353.0111289263186</v>
      </c>
      <c r="AZ112" s="14">
        <f t="shared" si="77"/>
        <v>1349.5444982406761</v>
      </c>
      <c r="BA112" s="14">
        <f t="shared" si="78"/>
        <v>1361.0221335994827</v>
      </c>
      <c r="BB112" s="14">
        <f t="shared" si="79"/>
        <v>1339.3754291621321</v>
      </c>
      <c r="BC112" s="14">
        <f t="shared" si="80"/>
        <v>1428.7880467607333</v>
      </c>
      <c r="BD112" s="14">
        <f t="shared" si="81"/>
        <v>0</v>
      </c>
      <c r="BE112" s="14">
        <f t="shared" si="82"/>
        <v>2000.6039940256117</v>
      </c>
      <c r="BF112" s="14">
        <f t="shared" si="83"/>
        <v>1993.4376837255891</v>
      </c>
      <c r="BG112" s="14">
        <f t="shared" si="84"/>
        <v>2191.8058494258466</v>
      </c>
      <c r="BH112" s="14">
        <f t="shared" si="85"/>
        <v>2114.1292139144134</v>
      </c>
      <c r="BI112" s="14">
        <f t="shared" si="86"/>
        <v>2018.547715060243</v>
      </c>
      <c r="BJ112" s="14">
        <f t="shared" si="87"/>
        <v>1992.2543255877808</v>
      </c>
      <c r="BK112" s="14">
        <f t="shared" si="88"/>
        <v>2067.3925249173753</v>
      </c>
      <c r="BL112" s="14">
        <f t="shared" si="89"/>
        <v>2013.8378779058949</v>
      </c>
      <c r="BM112" s="14">
        <f t="shared" si="90"/>
        <v>2088.3166718019434</v>
      </c>
      <c r="BN112" s="14">
        <f t="shared" si="91"/>
        <v>2081.055770542564</v>
      </c>
      <c r="BO112" s="14">
        <f t="shared" si="92"/>
        <v>2211.1748823081607</v>
      </c>
      <c r="BP112" s="14">
        <f t="shared" si="93"/>
        <v>0</v>
      </c>
      <c r="BQ112" s="14">
        <f t="shared" si="94"/>
        <v>3191.6772690205798</v>
      </c>
      <c r="BR112" s="14">
        <f t="shared" si="95"/>
        <v>3262.3217284743591</v>
      </c>
      <c r="BS112" s="14">
        <f t="shared" si="96"/>
        <v>3482.7180267482454</v>
      </c>
      <c r="BT112" s="14">
        <f t="shared" si="97"/>
        <v>3429.5750317921406</v>
      </c>
      <c r="BU112" s="14">
        <f t="shared" si="98"/>
        <v>3378.42189405615</v>
      </c>
      <c r="BV112" s="14">
        <f t="shared" si="99"/>
        <v>3314.300015569986</v>
      </c>
      <c r="BW112" s="14">
        <f t="shared" si="100"/>
        <v>3420.4036538436935</v>
      </c>
      <c r="BX112" s="14">
        <f t="shared" si="101"/>
        <v>3363.382376146571</v>
      </c>
      <c r="BY112" s="14">
        <f t="shared" si="102"/>
        <v>3449.3388054014258</v>
      </c>
      <c r="BZ112" s="14">
        <f t="shared" si="103"/>
        <v>3420.4311997046966</v>
      </c>
      <c r="CA112" s="14">
        <f t="shared" si="104"/>
        <v>3639.9629290688936</v>
      </c>
      <c r="CB112" s="14">
        <f t="shared" si="105"/>
        <v>0</v>
      </c>
    </row>
    <row r="113" spans="1:80" x14ac:dyDescent="0.3">
      <c r="A113" t="s">
        <v>154</v>
      </c>
      <c r="B113" t="s">
        <v>205</v>
      </c>
      <c r="C113" t="s">
        <v>203</v>
      </c>
      <c r="D113" t="s">
        <v>437</v>
      </c>
      <c r="E113" t="s">
        <v>438</v>
      </c>
      <c r="F113" s="13">
        <v>2062.8335348439841</v>
      </c>
      <c r="G113" s="13">
        <v>2057.0001836484234</v>
      </c>
      <c r="H113" s="13">
        <v>2179.4966105670851</v>
      </c>
      <c r="I113" s="13">
        <v>1938.1732043498871</v>
      </c>
      <c r="J113" s="13">
        <v>2188.5268289940973</v>
      </c>
      <c r="K113" s="13">
        <v>2186.444399337749</v>
      </c>
      <c r="L113" s="13">
        <v>2285.8695606370825</v>
      </c>
      <c r="M113" s="13">
        <v>2225.4020550537234</v>
      </c>
      <c r="N113" s="13">
        <v>3032.6070787325257</v>
      </c>
      <c r="O113" s="13">
        <v>3407.7718901096591</v>
      </c>
      <c r="P113" s="13">
        <v>3961.1443573286215</v>
      </c>
      <c r="Q113" s="13"/>
      <c r="R113" s="13">
        <v>4782.7153590412681</v>
      </c>
      <c r="S113" s="13">
        <v>4800.8243028910892</v>
      </c>
      <c r="T113" s="13">
        <v>5017.9696692550988</v>
      </c>
      <c r="U113" s="13">
        <v>5009.8453783706063</v>
      </c>
      <c r="V113" s="13">
        <v>4884.1442142832257</v>
      </c>
      <c r="W113" s="13">
        <v>4884.0569337744655</v>
      </c>
      <c r="X113" s="13">
        <v>5112.0095215673027</v>
      </c>
      <c r="Y113" s="13">
        <v>4964.45439427157</v>
      </c>
      <c r="Z113" s="13">
        <v>4994.2638884246335</v>
      </c>
      <c r="AA113" s="13">
        <v>4839.3187335670646</v>
      </c>
      <c r="AB113" s="13">
        <v>5429.6180127203315</v>
      </c>
      <c r="AC113" s="13"/>
      <c r="AD113" s="14">
        <f t="shared" si="106"/>
        <v>6845.5488938852523</v>
      </c>
      <c r="AE113" s="14">
        <f t="shared" si="107"/>
        <v>6857.8244865395127</v>
      </c>
      <c r="AF113" s="14">
        <f t="shared" si="108"/>
        <v>7197.4662798221834</v>
      </c>
      <c r="AG113" s="14">
        <f t="shared" si="109"/>
        <v>6948.0185827204932</v>
      </c>
      <c r="AH113" s="165">
        <v>7072.6710432773225</v>
      </c>
      <c r="AI113" s="165">
        <v>7070.5013331122136</v>
      </c>
      <c r="AJ113" s="165">
        <v>7397.8790822043848</v>
      </c>
      <c r="AK113" s="165">
        <v>7189.8564493252934</v>
      </c>
      <c r="AL113" s="14">
        <f t="shared" si="110"/>
        <v>8026.8709671571596</v>
      </c>
      <c r="AM113" s="14">
        <f t="shared" si="111"/>
        <v>8247.0906236767241</v>
      </c>
      <c r="AN113" s="14">
        <f t="shared" si="112"/>
        <v>9390.762370048953</v>
      </c>
      <c r="AO113" s="14">
        <f t="shared" si="113"/>
        <v>0</v>
      </c>
      <c r="AP113" s="13">
        <v>267521</v>
      </c>
      <c r="AQ113" s="13">
        <v>271938.49099999998</v>
      </c>
      <c r="AR113" s="13">
        <v>274759.549</v>
      </c>
      <c r="AS113" s="14">
        <f t="shared" si="70"/>
        <v>771.092188966094</v>
      </c>
      <c r="AT113" s="14">
        <f t="shared" si="71"/>
        <v>768.91166811144672</v>
      </c>
      <c r="AU113" s="14">
        <f t="shared" si="72"/>
        <v>814.70113021672501</v>
      </c>
      <c r="AV113" s="14">
        <f t="shared" si="73"/>
        <v>712.72485083764309</v>
      </c>
      <c r="AW113" s="14">
        <f t="shared" si="74"/>
        <v>804.7874432730074</v>
      </c>
      <c r="AX113" s="14">
        <f t="shared" si="75"/>
        <v>804.02167096593519</v>
      </c>
      <c r="AY113" s="14">
        <f t="shared" si="76"/>
        <v>840.58330699389035</v>
      </c>
      <c r="AZ113" s="14">
        <f t="shared" si="77"/>
        <v>809.94530059216379</v>
      </c>
      <c r="BA113" s="14">
        <f t="shared" si="78"/>
        <v>1115.1812557246726</v>
      </c>
      <c r="BB113" s="14">
        <f t="shared" si="79"/>
        <v>1253.1406928008803</v>
      </c>
      <c r="BC113" s="14">
        <f t="shared" si="80"/>
        <v>1456.6324696302818</v>
      </c>
      <c r="BD113" s="14">
        <f t="shared" si="81"/>
        <v>0</v>
      </c>
      <c r="BE113" s="14">
        <f t="shared" si="82"/>
        <v>1787.7906254242725</v>
      </c>
      <c r="BF113" s="14">
        <f t="shared" si="83"/>
        <v>1794.5597926484609</v>
      </c>
      <c r="BG113" s="14">
        <f t="shared" si="84"/>
        <v>1875.7292583591936</v>
      </c>
      <c r="BH113" s="14">
        <f t="shared" si="85"/>
        <v>1842.2715224857986</v>
      </c>
      <c r="BI113" s="14">
        <f t="shared" si="86"/>
        <v>1796.0474062802773</v>
      </c>
      <c r="BJ113" s="14">
        <f t="shared" si="87"/>
        <v>1796.0153105999498</v>
      </c>
      <c r="BK113" s="14">
        <f t="shared" si="88"/>
        <v>1879.8403649181473</v>
      </c>
      <c r="BL113" s="14">
        <f t="shared" si="89"/>
        <v>1806.8359816209952</v>
      </c>
      <c r="BM113" s="14">
        <f t="shared" si="90"/>
        <v>1836.5417378243205</v>
      </c>
      <c r="BN113" s="14">
        <f t="shared" si="91"/>
        <v>1779.563722579848</v>
      </c>
      <c r="BO113" s="14">
        <f t="shared" si="92"/>
        <v>1996.6346039334064</v>
      </c>
      <c r="BP113" s="14">
        <f t="shared" si="93"/>
        <v>0</v>
      </c>
      <c r="BQ113" s="14">
        <f t="shared" si="94"/>
        <v>2558.8828143903665</v>
      </c>
      <c r="BR113" s="14">
        <f t="shared" si="95"/>
        <v>2563.4714607599076</v>
      </c>
      <c r="BS113" s="14">
        <f t="shared" si="96"/>
        <v>2690.4303885759186</v>
      </c>
      <c r="BT113" s="14">
        <f t="shared" si="97"/>
        <v>2554.9963733234417</v>
      </c>
      <c r="BU113" s="14">
        <f t="shared" si="98"/>
        <v>2600.8348495532846</v>
      </c>
      <c r="BV113" s="14">
        <f t="shared" si="99"/>
        <v>2600.0369815658846</v>
      </c>
      <c r="BW113" s="14">
        <f t="shared" si="100"/>
        <v>2720.4236719120372</v>
      </c>
      <c r="BX113" s="14">
        <f t="shared" si="101"/>
        <v>2616.7812822131591</v>
      </c>
      <c r="BY113" s="14">
        <f t="shared" si="102"/>
        <v>2951.7229935489936</v>
      </c>
      <c r="BZ113" s="14">
        <f t="shared" si="103"/>
        <v>3032.7044153807283</v>
      </c>
      <c r="CA113" s="14">
        <f t="shared" si="104"/>
        <v>3453.267073563688</v>
      </c>
      <c r="CB113" s="14">
        <f t="shared" si="105"/>
        <v>0</v>
      </c>
    </row>
    <row r="114" spans="1:80" x14ac:dyDescent="0.3">
      <c r="A114" t="s">
        <v>148</v>
      </c>
      <c r="B114" t="s">
        <v>143</v>
      </c>
      <c r="C114" t="s">
        <v>156</v>
      </c>
      <c r="D114" t="s">
        <v>440</v>
      </c>
      <c r="E114" t="s">
        <v>441</v>
      </c>
      <c r="F114" s="13">
        <v>2078.6366268792008</v>
      </c>
      <c r="G114" s="13">
        <v>2111.1279030392461</v>
      </c>
      <c r="H114" s="13">
        <v>2174.7351997433097</v>
      </c>
      <c r="I114" s="13">
        <v>1998.0112581488538</v>
      </c>
      <c r="J114" s="13">
        <v>2077.7402983942648</v>
      </c>
      <c r="K114" s="13">
        <v>2181.6806260645249</v>
      </c>
      <c r="L114" s="13">
        <v>2167.3475431639208</v>
      </c>
      <c r="M114" s="13">
        <v>2001.961445670282</v>
      </c>
      <c r="N114" s="13">
        <v>2191.2469647384783</v>
      </c>
      <c r="O114" s="13">
        <v>2274.5782097701717</v>
      </c>
      <c r="P114" s="13">
        <v>2421.9376775944338</v>
      </c>
      <c r="Q114" s="13"/>
      <c r="R114" s="13">
        <v>6267.3711044651773</v>
      </c>
      <c r="S114" s="13">
        <v>6212.3171809898213</v>
      </c>
      <c r="T114" s="13">
        <v>6501.7938834888864</v>
      </c>
      <c r="U114" s="13">
        <v>6577.8504072077976</v>
      </c>
      <c r="V114" s="13">
        <v>6431.5763910733904</v>
      </c>
      <c r="W114" s="13">
        <v>6414.7421283944459</v>
      </c>
      <c r="X114" s="13">
        <v>6689.9040839655172</v>
      </c>
      <c r="Y114" s="13">
        <v>6561.2767331264604</v>
      </c>
      <c r="Z114" s="13">
        <v>6317.9318538492453</v>
      </c>
      <c r="AA114" s="13">
        <v>6260.259670310882</v>
      </c>
      <c r="AB114" s="13">
        <v>6651.8052326416855</v>
      </c>
      <c r="AC114" s="13"/>
      <c r="AD114" s="14">
        <f t="shared" si="106"/>
        <v>8346.007731344378</v>
      </c>
      <c r="AE114" s="14">
        <f t="shared" si="107"/>
        <v>8323.4450840290665</v>
      </c>
      <c r="AF114" s="14">
        <f t="shared" si="108"/>
        <v>8676.5290832321953</v>
      </c>
      <c r="AG114" s="14">
        <f t="shared" si="109"/>
        <v>8575.8616653566514</v>
      </c>
      <c r="AH114" s="165">
        <v>8509.316689467656</v>
      </c>
      <c r="AI114" s="165">
        <v>8596.4227544589685</v>
      </c>
      <c r="AJ114" s="165">
        <v>8857.2516271294371</v>
      </c>
      <c r="AK114" s="165">
        <v>8563.2381787967424</v>
      </c>
      <c r="AL114" s="14">
        <f t="shared" si="110"/>
        <v>8509.1788185877231</v>
      </c>
      <c r="AM114" s="14">
        <f t="shared" si="111"/>
        <v>8534.8378800810533</v>
      </c>
      <c r="AN114" s="14">
        <f t="shared" si="112"/>
        <v>9073.7429102361202</v>
      </c>
      <c r="AO114" s="14">
        <f t="shared" si="113"/>
        <v>0</v>
      </c>
      <c r="AP114" s="13">
        <v>295842</v>
      </c>
      <c r="AQ114" s="13">
        <v>297417.38900000002</v>
      </c>
      <c r="AR114" s="13">
        <v>298872.42800000001</v>
      </c>
      <c r="AS114" s="14">
        <f t="shared" si="70"/>
        <v>702.61714931591894</v>
      </c>
      <c r="AT114" s="14">
        <f t="shared" si="71"/>
        <v>713.59979416014164</v>
      </c>
      <c r="AU114" s="14">
        <f t="shared" si="72"/>
        <v>735.10022232925337</v>
      </c>
      <c r="AV114" s="14">
        <f t="shared" si="73"/>
        <v>671.78696742202033</v>
      </c>
      <c r="AW114" s="14">
        <f t="shared" si="74"/>
        <v>698.59408872500876</v>
      </c>
      <c r="AX114" s="14">
        <f t="shared" si="75"/>
        <v>733.54171839109404</v>
      </c>
      <c r="AY114" s="14">
        <f t="shared" si="76"/>
        <v>728.72253718961963</v>
      </c>
      <c r="AZ114" s="14">
        <f t="shared" si="77"/>
        <v>669.83811757646708</v>
      </c>
      <c r="BA114" s="14">
        <f t="shared" si="78"/>
        <v>736.7581875780902</v>
      </c>
      <c r="BB114" s="14">
        <f t="shared" si="79"/>
        <v>764.77647033952394</v>
      </c>
      <c r="BC114" s="14">
        <f t="shared" si="80"/>
        <v>814.32282279716787</v>
      </c>
      <c r="BD114" s="14">
        <f t="shared" si="81"/>
        <v>0</v>
      </c>
      <c r="BE114" s="14">
        <f t="shared" si="82"/>
        <v>2118.4859162881462</v>
      </c>
      <c r="BF114" s="14">
        <f t="shared" si="83"/>
        <v>2099.8766845105906</v>
      </c>
      <c r="BG114" s="14">
        <f t="shared" si="84"/>
        <v>2197.7250976835226</v>
      </c>
      <c r="BH114" s="14">
        <f t="shared" si="85"/>
        <v>2211.6562953243451</v>
      </c>
      <c r="BI114" s="14">
        <f t="shared" si="86"/>
        <v>2162.4749019208793</v>
      </c>
      <c r="BJ114" s="14">
        <f t="shared" si="87"/>
        <v>2156.8147544979106</v>
      </c>
      <c r="BK114" s="14">
        <f t="shared" si="88"/>
        <v>2249.3318586579067</v>
      </c>
      <c r="BL114" s="14">
        <f t="shared" si="89"/>
        <v>2195.3436043041283</v>
      </c>
      <c r="BM114" s="14">
        <f t="shared" si="90"/>
        <v>2124.2644470425516</v>
      </c>
      <c r="BN114" s="14">
        <f t="shared" si="91"/>
        <v>2104.8734545614889</v>
      </c>
      <c r="BO114" s="14">
        <f t="shared" si="92"/>
        <v>2236.5219649755195</v>
      </c>
      <c r="BP114" s="14">
        <f t="shared" si="93"/>
        <v>0</v>
      </c>
      <c r="BQ114" s="14">
        <f t="shared" si="94"/>
        <v>2821.1030656040653</v>
      </c>
      <c r="BR114" s="14">
        <f t="shared" si="95"/>
        <v>2813.4764786707319</v>
      </c>
      <c r="BS114" s="14">
        <f t="shared" si="96"/>
        <v>2932.8253200127751</v>
      </c>
      <c r="BT114" s="14">
        <f t="shared" si="97"/>
        <v>2883.4432627463657</v>
      </c>
      <c r="BU114" s="14">
        <f t="shared" si="98"/>
        <v>2861.0689906458883</v>
      </c>
      <c r="BV114" s="14">
        <f t="shared" si="99"/>
        <v>2890.3564728890037</v>
      </c>
      <c r="BW114" s="14">
        <f t="shared" si="100"/>
        <v>2978.0543958475259</v>
      </c>
      <c r="BX114" s="14">
        <f t="shared" si="101"/>
        <v>2865.1817218805954</v>
      </c>
      <c r="BY114" s="14">
        <f t="shared" si="102"/>
        <v>2861.0226346206418</v>
      </c>
      <c r="BZ114" s="14">
        <f t="shared" si="103"/>
        <v>2869.6499249010126</v>
      </c>
      <c r="CA114" s="14">
        <f t="shared" si="104"/>
        <v>3050.8447877726881</v>
      </c>
      <c r="CB114" s="14">
        <f t="shared" si="105"/>
        <v>0</v>
      </c>
    </row>
    <row r="115" spans="1:80" x14ac:dyDescent="0.3">
      <c r="A115" t="s">
        <v>163</v>
      </c>
      <c r="B115" t="s">
        <v>198</v>
      </c>
      <c r="C115" t="s">
        <v>239</v>
      </c>
      <c r="D115" t="s">
        <v>442</v>
      </c>
      <c r="E115" t="s">
        <v>443</v>
      </c>
      <c r="F115" s="13">
        <v>2302.4357384515697</v>
      </c>
      <c r="G115" s="13">
        <v>2154.6512736206173</v>
      </c>
      <c r="H115" s="13">
        <v>2157.0999509792982</v>
      </c>
      <c r="I115" s="13">
        <v>2421.381882983756</v>
      </c>
      <c r="J115" s="13">
        <v>1278.1187886675648</v>
      </c>
      <c r="K115" s="13">
        <v>1292.0205175402425</v>
      </c>
      <c r="L115" s="13">
        <v>1299.027760000698</v>
      </c>
      <c r="M115" s="13">
        <v>1270.9166591888852</v>
      </c>
      <c r="N115" s="13">
        <v>3039.606275872241</v>
      </c>
      <c r="O115" s="13">
        <v>2967.6724307871309</v>
      </c>
      <c r="P115" s="13">
        <v>3152.3880099365574</v>
      </c>
      <c r="Q115" s="13"/>
      <c r="R115" s="13">
        <v>4661.1274101736872</v>
      </c>
      <c r="S115" s="13">
        <v>4704.534073924382</v>
      </c>
      <c r="T115" s="13">
        <v>4693.4290797886088</v>
      </c>
      <c r="U115" s="13">
        <v>4948.496038833232</v>
      </c>
      <c r="V115" s="13">
        <v>5586.5441568924216</v>
      </c>
      <c r="W115" s="13">
        <v>5647.6892417877934</v>
      </c>
      <c r="X115" s="13">
        <v>5682.0824797694113</v>
      </c>
      <c r="Y115" s="13">
        <v>5558.0859204508051</v>
      </c>
      <c r="Z115" s="13">
        <v>4876.8388980489544</v>
      </c>
      <c r="AA115" s="13">
        <v>4901.2346079018362</v>
      </c>
      <c r="AB115" s="13">
        <v>5088.9900513558432</v>
      </c>
      <c r="AC115" s="13"/>
      <c r="AD115" s="14">
        <f t="shared" si="106"/>
        <v>6963.5631486252569</v>
      </c>
      <c r="AE115" s="14">
        <f t="shared" si="107"/>
        <v>6859.1853475449989</v>
      </c>
      <c r="AF115" s="14">
        <f t="shared" si="108"/>
        <v>6850.529030767907</v>
      </c>
      <c r="AG115" s="14">
        <f t="shared" si="109"/>
        <v>7369.8779218169875</v>
      </c>
      <c r="AH115" s="165">
        <v>6864.6629455599868</v>
      </c>
      <c r="AI115" s="165">
        <v>6939.7097593280359</v>
      </c>
      <c r="AJ115" s="165">
        <v>6981.1102397701088</v>
      </c>
      <c r="AK115" s="165">
        <v>6829.0025796396894</v>
      </c>
      <c r="AL115" s="14">
        <f t="shared" si="110"/>
        <v>7916.4451739211954</v>
      </c>
      <c r="AM115" s="14">
        <f t="shared" si="111"/>
        <v>7868.9070386889671</v>
      </c>
      <c r="AN115" s="14">
        <f t="shared" si="112"/>
        <v>8241.3780612924002</v>
      </c>
      <c r="AO115" s="14">
        <f t="shared" si="113"/>
        <v>0</v>
      </c>
      <c r="AP115" s="13">
        <v>347996</v>
      </c>
      <c r="AQ115" s="13">
        <v>355186.66</v>
      </c>
      <c r="AR115" s="13">
        <v>359775.22100000002</v>
      </c>
      <c r="AS115" s="14">
        <f t="shared" si="70"/>
        <v>661.62706998114049</v>
      </c>
      <c r="AT115" s="14">
        <f t="shared" si="71"/>
        <v>619.15978161260978</v>
      </c>
      <c r="AU115" s="14">
        <f t="shared" si="72"/>
        <v>619.86343261971354</v>
      </c>
      <c r="AV115" s="14">
        <f t="shared" si="73"/>
        <v>681.72095286004151</v>
      </c>
      <c r="AW115" s="14">
        <f t="shared" si="74"/>
        <v>359.84425447384905</v>
      </c>
      <c r="AX115" s="14">
        <f t="shared" si="75"/>
        <v>363.75817648676406</v>
      </c>
      <c r="AY115" s="14">
        <f t="shared" si="76"/>
        <v>365.73101028081913</v>
      </c>
      <c r="AZ115" s="14">
        <f t="shared" si="77"/>
        <v>353.25297157940878</v>
      </c>
      <c r="BA115" s="14">
        <f t="shared" si="78"/>
        <v>855.7771499279396</v>
      </c>
      <c r="BB115" s="14">
        <f t="shared" si="79"/>
        <v>835.52474374660665</v>
      </c>
      <c r="BC115" s="14">
        <f t="shared" si="80"/>
        <v>887.52995676598823</v>
      </c>
      <c r="BD115" s="14">
        <f t="shared" si="81"/>
        <v>0</v>
      </c>
      <c r="BE115" s="14">
        <f t="shared" si="82"/>
        <v>1339.4198238409888</v>
      </c>
      <c r="BF115" s="14">
        <f t="shared" si="83"/>
        <v>1351.8931464512184</v>
      </c>
      <c r="BG115" s="14">
        <f t="shared" si="84"/>
        <v>1348.702019502698</v>
      </c>
      <c r="BH115" s="14">
        <f t="shared" si="85"/>
        <v>1393.2099924116612</v>
      </c>
      <c r="BI115" s="14">
        <f t="shared" si="86"/>
        <v>1572.8474027972845</v>
      </c>
      <c r="BJ115" s="14">
        <f t="shared" si="87"/>
        <v>1590.0623187221599</v>
      </c>
      <c r="BK115" s="14">
        <f t="shared" si="88"/>
        <v>1599.7454633485986</v>
      </c>
      <c r="BL115" s="14">
        <f t="shared" si="89"/>
        <v>1544.8773556450139</v>
      </c>
      <c r="BM115" s="14">
        <f t="shared" si="90"/>
        <v>1373.0354901417058</v>
      </c>
      <c r="BN115" s="14">
        <f t="shared" si="91"/>
        <v>1379.9039096518536</v>
      </c>
      <c r="BO115" s="14">
        <f t="shared" si="92"/>
        <v>1432.7649724671089</v>
      </c>
      <c r="BP115" s="14">
        <f t="shared" si="93"/>
        <v>0</v>
      </c>
      <c r="BQ115" s="14">
        <f t="shared" si="94"/>
        <v>2001.0468938221293</v>
      </c>
      <c r="BR115" s="14">
        <f t="shared" si="95"/>
        <v>1971.0529280638282</v>
      </c>
      <c r="BS115" s="14">
        <f t="shared" si="96"/>
        <v>1968.5654521224117</v>
      </c>
      <c r="BT115" s="14">
        <f t="shared" si="97"/>
        <v>2074.9309452717025</v>
      </c>
      <c r="BU115" s="14">
        <f t="shared" si="98"/>
        <v>1932.6916572711339</v>
      </c>
      <c r="BV115" s="14">
        <f t="shared" si="99"/>
        <v>1953.8204952089238</v>
      </c>
      <c r="BW115" s="14">
        <f t="shared" si="100"/>
        <v>1965.4764736294176</v>
      </c>
      <c r="BX115" s="14">
        <f t="shared" si="101"/>
        <v>1898.1303272244224</v>
      </c>
      <c r="BY115" s="14">
        <f t="shared" si="102"/>
        <v>2228.8126400696456</v>
      </c>
      <c r="BZ115" s="14">
        <f t="shared" si="103"/>
        <v>2215.42865339846</v>
      </c>
      <c r="CA115" s="14">
        <f t="shared" si="104"/>
        <v>2320.2949292330968</v>
      </c>
      <c r="CB115" s="14">
        <f t="shared" si="105"/>
        <v>0</v>
      </c>
    </row>
    <row r="116" spans="1:80" x14ac:dyDescent="0.3">
      <c r="A116" t="s">
        <v>154</v>
      </c>
      <c r="B116" t="s">
        <v>192</v>
      </c>
      <c r="C116" t="s">
        <v>211</v>
      </c>
      <c r="D116" t="s">
        <v>444</v>
      </c>
      <c r="E116" t="s">
        <v>445</v>
      </c>
      <c r="F116" s="13">
        <v>6707.3159789271867</v>
      </c>
      <c r="G116" s="13">
        <v>6454.7862040073251</v>
      </c>
      <c r="H116" s="13">
        <v>7147.859114575147</v>
      </c>
      <c r="I116" s="13">
        <v>6817.1301366999332</v>
      </c>
      <c r="J116" s="13">
        <v>7356.4135638884745</v>
      </c>
      <c r="K116" s="13">
        <v>7560.2625040600269</v>
      </c>
      <c r="L116" s="13">
        <v>7697.99937026108</v>
      </c>
      <c r="M116" s="13">
        <v>7826.8376342784104</v>
      </c>
      <c r="N116" s="13">
        <v>7239.3890569669329</v>
      </c>
      <c r="O116" s="13">
        <v>7383.9135964651668</v>
      </c>
      <c r="P116" s="13">
        <v>7926.6896792941106</v>
      </c>
      <c r="Q116" s="13"/>
      <c r="R116" s="13">
        <v>17321.830160417849</v>
      </c>
      <c r="S116" s="13">
        <v>17036.823699689368</v>
      </c>
      <c r="T116" s="13">
        <v>17790.643395541854</v>
      </c>
      <c r="U116" s="13">
        <v>17927.250604691173</v>
      </c>
      <c r="V116" s="13">
        <v>17778.577340019747</v>
      </c>
      <c r="W116" s="13">
        <v>17857.778656229439</v>
      </c>
      <c r="X116" s="13">
        <v>18082.513258481515</v>
      </c>
      <c r="Y116" s="13">
        <v>18135.823985760366</v>
      </c>
      <c r="Z116" s="13">
        <v>17469.792109873029</v>
      </c>
      <c r="AA116" s="13">
        <v>17161.704246056735</v>
      </c>
      <c r="AB116" s="13">
        <v>17728.429680030094</v>
      </c>
      <c r="AC116" s="13"/>
      <c r="AD116" s="14">
        <f t="shared" si="106"/>
        <v>24029.146139345037</v>
      </c>
      <c r="AE116" s="14">
        <f t="shared" si="107"/>
        <v>23491.609903696692</v>
      </c>
      <c r="AF116" s="14">
        <f t="shared" si="108"/>
        <v>24938.502510117003</v>
      </c>
      <c r="AG116" s="14">
        <f t="shared" si="109"/>
        <v>24744.380741391105</v>
      </c>
      <c r="AH116" s="165">
        <v>25134.990903908219</v>
      </c>
      <c r="AI116" s="165">
        <v>25418.041160289464</v>
      </c>
      <c r="AJ116" s="165">
        <v>25780.512628742596</v>
      </c>
      <c r="AK116" s="165">
        <v>25962.66162003878</v>
      </c>
      <c r="AL116" s="14">
        <f t="shared" si="110"/>
        <v>24709.18116683996</v>
      </c>
      <c r="AM116" s="14">
        <f t="shared" si="111"/>
        <v>24545.617842521904</v>
      </c>
      <c r="AN116" s="14">
        <f t="shared" si="112"/>
        <v>25655.119359324206</v>
      </c>
      <c r="AO116" s="14">
        <f t="shared" si="113"/>
        <v>0</v>
      </c>
      <c r="AP116" s="13">
        <v>898390</v>
      </c>
      <c r="AQ116" s="13">
        <v>902780.21000000008</v>
      </c>
      <c r="AR116" s="13">
        <v>908253.15600000008</v>
      </c>
      <c r="AS116" s="14">
        <f t="shared" si="70"/>
        <v>746.59290274014484</v>
      </c>
      <c r="AT116" s="14">
        <f t="shared" si="71"/>
        <v>718.48375471758652</v>
      </c>
      <c r="AU116" s="14">
        <f t="shared" si="72"/>
        <v>795.62986170540034</v>
      </c>
      <c r="AV116" s="14">
        <f t="shared" si="73"/>
        <v>755.12622686976408</v>
      </c>
      <c r="AW116" s="14">
        <f t="shared" si="74"/>
        <v>814.86207632846481</v>
      </c>
      <c r="AX116" s="14">
        <f t="shared" si="75"/>
        <v>837.44220579004786</v>
      </c>
      <c r="AY116" s="14">
        <f t="shared" si="76"/>
        <v>852.6991714030903</v>
      </c>
      <c r="AZ116" s="14">
        <f t="shared" si="77"/>
        <v>861.74626342596594</v>
      </c>
      <c r="BA116" s="14">
        <f t="shared" si="78"/>
        <v>801.89939663907035</v>
      </c>
      <c r="BB116" s="14">
        <f t="shared" si="79"/>
        <v>817.90822557631896</v>
      </c>
      <c r="BC116" s="14">
        <f t="shared" si="80"/>
        <v>878.03095277134059</v>
      </c>
      <c r="BD116" s="14">
        <f t="shared" si="81"/>
        <v>0</v>
      </c>
      <c r="BE116" s="14">
        <f t="shared" si="82"/>
        <v>1928.0969468068267</v>
      </c>
      <c r="BF116" s="14">
        <f t="shared" si="83"/>
        <v>1896.3728113279722</v>
      </c>
      <c r="BG116" s="14">
        <f t="shared" si="84"/>
        <v>1980.2806571246178</v>
      </c>
      <c r="BH116" s="14">
        <f t="shared" si="85"/>
        <v>1985.7824092855526</v>
      </c>
      <c r="BI116" s="14">
        <f t="shared" si="86"/>
        <v>1969.3140304902945</v>
      </c>
      <c r="BJ116" s="14">
        <f t="shared" si="87"/>
        <v>1978.0870757268192</v>
      </c>
      <c r="BK116" s="14">
        <f t="shared" si="88"/>
        <v>2002.9806876782905</v>
      </c>
      <c r="BL116" s="14">
        <f t="shared" si="89"/>
        <v>1996.7807285836025</v>
      </c>
      <c r="BM116" s="14">
        <f t="shared" si="90"/>
        <v>1935.1102202243696</v>
      </c>
      <c r="BN116" s="14">
        <f t="shared" si="91"/>
        <v>1900.9836564823163</v>
      </c>
      <c r="BO116" s="14">
        <f t="shared" si="92"/>
        <v>1963.7592277338572</v>
      </c>
      <c r="BP116" s="14">
        <f t="shared" si="93"/>
        <v>0</v>
      </c>
      <c r="BQ116" s="14">
        <f t="shared" si="94"/>
        <v>2674.6898495469713</v>
      </c>
      <c r="BR116" s="14">
        <f t="shared" si="95"/>
        <v>2614.8565660455583</v>
      </c>
      <c r="BS116" s="14">
        <f t="shared" si="96"/>
        <v>2775.9105188300182</v>
      </c>
      <c r="BT116" s="14">
        <f t="shared" si="97"/>
        <v>2740.9086361553163</v>
      </c>
      <c r="BU116" s="14">
        <f t="shared" si="98"/>
        <v>2784.1761068187589</v>
      </c>
      <c r="BV116" s="14">
        <f t="shared" si="99"/>
        <v>2815.5292815168668</v>
      </c>
      <c r="BW116" s="14">
        <f t="shared" si="100"/>
        <v>2855.679859081381</v>
      </c>
      <c r="BX116" s="14">
        <f t="shared" si="101"/>
        <v>2858.5269920095689</v>
      </c>
      <c r="BY116" s="14">
        <f t="shared" si="102"/>
        <v>2737.00961686344</v>
      </c>
      <c r="BZ116" s="14">
        <f t="shared" si="103"/>
        <v>2718.8918820586355</v>
      </c>
      <c r="CA116" s="14">
        <f t="shared" si="104"/>
        <v>2841.7901805051979</v>
      </c>
      <c r="CB116" s="14">
        <f t="shared" si="105"/>
        <v>0</v>
      </c>
    </row>
    <row r="117" spans="1:80" x14ac:dyDescent="0.3">
      <c r="A117" t="s">
        <v>148</v>
      </c>
      <c r="B117" t="s">
        <v>167</v>
      </c>
      <c r="C117" t="s">
        <v>142</v>
      </c>
      <c r="D117" t="s">
        <v>448</v>
      </c>
      <c r="E117" t="s">
        <v>449</v>
      </c>
      <c r="F117" s="13">
        <v>383.32266099662661</v>
      </c>
      <c r="G117" s="13">
        <v>504.71041038923477</v>
      </c>
      <c r="H117" s="13">
        <v>918.68887467969091</v>
      </c>
      <c r="I117" s="13">
        <v>896.43060231040454</v>
      </c>
      <c r="J117" s="13">
        <v>1007.094625287193</v>
      </c>
      <c r="K117" s="13">
        <v>1008.5033616956187</v>
      </c>
      <c r="L117" s="13">
        <v>1053.3062600099395</v>
      </c>
      <c r="M117" s="13">
        <v>1007.7050624589674</v>
      </c>
      <c r="N117" s="13">
        <v>898.78343624709464</v>
      </c>
      <c r="O117" s="13">
        <v>1162.1326771231049</v>
      </c>
      <c r="P117" s="13">
        <v>1104.5426055304629</v>
      </c>
      <c r="Q117" s="13"/>
      <c r="R117" s="13">
        <v>3032.4960831191688</v>
      </c>
      <c r="S117" s="13">
        <v>3137.8292413935901</v>
      </c>
      <c r="T117" s="13">
        <v>3253.1897461238786</v>
      </c>
      <c r="U117" s="13">
        <v>3306.2202584458969</v>
      </c>
      <c r="V117" s="13">
        <v>3125.5666058441516</v>
      </c>
      <c r="W117" s="13">
        <v>3168.1059809426397</v>
      </c>
      <c r="X117" s="13">
        <v>3102.3701547166975</v>
      </c>
      <c r="Y117" s="13">
        <v>3108.9447212287628</v>
      </c>
      <c r="Z117" s="13">
        <v>3137.2374589880737</v>
      </c>
      <c r="AA117" s="13">
        <v>3193.2196917034621</v>
      </c>
      <c r="AB117" s="13">
        <v>3525.8519211589401</v>
      </c>
      <c r="AC117" s="13"/>
      <c r="AD117" s="14">
        <f t="shared" si="106"/>
        <v>3415.8187441157952</v>
      </c>
      <c r="AE117" s="14">
        <f t="shared" si="107"/>
        <v>3642.5396517828249</v>
      </c>
      <c r="AF117" s="14">
        <f t="shared" si="108"/>
        <v>4171.8786208035699</v>
      </c>
      <c r="AG117" s="14">
        <f t="shared" si="109"/>
        <v>4202.650860756301</v>
      </c>
      <c r="AH117" s="165">
        <v>4132.6612311313438</v>
      </c>
      <c r="AI117" s="165">
        <v>4176.6093426382577</v>
      </c>
      <c r="AJ117" s="165">
        <v>4155.6764147266367</v>
      </c>
      <c r="AK117" s="165">
        <v>4116.6497836877306</v>
      </c>
      <c r="AL117" s="14">
        <f t="shared" si="110"/>
        <v>4036.0208952351686</v>
      </c>
      <c r="AM117" s="14">
        <f t="shared" si="111"/>
        <v>4355.3523688265668</v>
      </c>
      <c r="AN117" s="14">
        <f t="shared" si="112"/>
        <v>4630.3945266894025</v>
      </c>
      <c r="AO117" s="14">
        <f t="shared" si="113"/>
        <v>0</v>
      </c>
      <c r="AP117" s="13">
        <v>159826</v>
      </c>
      <c r="AQ117" s="13">
        <v>159589.68900000001</v>
      </c>
      <c r="AR117" s="13">
        <v>159541.51999999999</v>
      </c>
      <c r="AS117" s="14">
        <f t="shared" si="70"/>
        <v>239.83748638934003</v>
      </c>
      <c r="AT117" s="14">
        <f t="shared" si="71"/>
        <v>315.7874253183054</v>
      </c>
      <c r="AU117" s="14">
        <f t="shared" si="72"/>
        <v>574.80564781680755</v>
      </c>
      <c r="AV117" s="14">
        <f t="shared" si="73"/>
        <v>561.70959911476768</v>
      </c>
      <c r="AW117" s="14">
        <f t="shared" si="74"/>
        <v>631.0524392883508</v>
      </c>
      <c r="AX117" s="14">
        <f t="shared" si="75"/>
        <v>631.93516323953645</v>
      </c>
      <c r="AY117" s="14">
        <f t="shared" si="76"/>
        <v>660.00896838011852</v>
      </c>
      <c r="AZ117" s="14">
        <f t="shared" si="77"/>
        <v>631.62558715685259</v>
      </c>
      <c r="BA117" s="14">
        <f t="shared" si="78"/>
        <v>563.18390108968424</v>
      </c>
      <c r="BB117" s="14">
        <f t="shared" si="79"/>
        <v>728.20035204348619</v>
      </c>
      <c r="BC117" s="14">
        <f t="shared" si="80"/>
        <v>692.11401591895003</v>
      </c>
      <c r="BD117" s="14">
        <f t="shared" si="81"/>
        <v>0</v>
      </c>
      <c r="BE117" s="14">
        <f t="shared" si="82"/>
        <v>1897.3734455715396</v>
      </c>
      <c r="BF117" s="14">
        <f t="shared" si="83"/>
        <v>1963.2783410669042</v>
      </c>
      <c r="BG117" s="14">
        <f t="shared" si="84"/>
        <v>2035.4571509791137</v>
      </c>
      <c r="BH117" s="14">
        <f t="shared" si="85"/>
        <v>2071.7004207244845</v>
      </c>
      <c r="BI117" s="14">
        <f t="shared" si="86"/>
        <v>1958.5015958293845</v>
      </c>
      <c r="BJ117" s="14">
        <f t="shared" si="87"/>
        <v>1985.1570617088171</v>
      </c>
      <c r="BK117" s="14">
        <f t="shared" si="88"/>
        <v>1943.9665395404693</v>
      </c>
      <c r="BL117" s="14">
        <f t="shared" si="89"/>
        <v>1948.6743771958313</v>
      </c>
      <c r="BM117" s="14">
        <f t="shared" si="90"/>
        <v>1965.8146329165872</v>
      </c>
      <c r="BN117" s="14">
        <f t="shared" si="91"/>
        <v>2000.8934861095329</v>
      </c>
      <c r="BO117" s="14">
        <f t="shared" si="92"/>
        <v>2209.3231356312372</v>
      </c>
      <c r="BP117" s="14">
        <f t="shared" si="93"/>
        <v>0</v>
      </c>
      <c r="BQ117" s="14">
        <f t="shared" si="94"/>
        <v>2137.2109319608794</v>
      </c>
      <c r="BR117" s="14">
        <f t="shared" si="95"/>
        <v>2279.0657663852094</v>
      </c>
      <c r="BS117" s="14">
        <f t="shared" si="96"/>
        <v>2610.2627987959218</v>
      </c>
      <c r="BT117" s="14">
        <f t="shared" si="97"/>
        <v>2633.4100198392521</v>
      </c>
      <c r="BU117" s="14">
        <f t="shared" si="98"/>
        <v>2589.5540351177347</v>
      </c>
      <c r="BV117" s="14">
        <f t="shared" si="99"/>
        <v>2617.0922249483533</v>
      </c>
      <c r="BW117" s="14">
        <f t="shared" si="100"/>
        <v>2603.9755079205879</v>
      </c>
      <c r="BX117" s="14">
        <f t="shared" si="101"/>
        <v>2580.2999643526841</v>
      </c>
      <c r="BY117" s="14">
        <f t="shared" si="102"/>
        <v>2528.9985340062717</v>
      </c>
      <c r="BZ117" s="14">
        <f t="shared" si="103"/>
        <v>2729.0938381530191</v>
      </c>
      <c r="CA117" s="14">
        <f t="shared" si="104"/>
        <v>2901.4371515501871</v>
      </c>
      <c r="CB117" s="14">
        <f t="shared" si="105"/>
        <v>0</v>
      </c>
    </row>
    <row r="118" spans="1:80" x14ac:dyDescent="0.3">
      <c r="A118" t="s">
        <v>148</v>
      </c>
      <c r="B118" t="s">
        <v>167</v>
      </c>
      <c r="C118" t="s">
        <v>142</v>
      </c>
      <c r="D118" t="s">
        <v>450</v>
      </c>
      <c r="E118" t="s">
        <v>451</v>
      </c>
      <c r="F118" s="13">
        <v>1031.0471432745221</v>
      </c>
      <c r="G118" s="13">
        <v>1095.1693060000071</v>
      </c>
      <c r="H118" s="13">
        <v>1224.4586727146634</v>
      </c>
      <c r="I118" s="13">
        <v>1191.4793041152705</v>
      </c>
      <c r="J118" s="13">
        <v>1160.110221256826</v>
      </c>
      <c r="K118" s="13">
        <v>1131.4971470670541</v>
      </c>
      <c r="L118" s="13">
        <v>1148.6937879798827</v>
      </c>
      <c r="M118" s="13">
        <v>1122.0615877076345</v>
      </c>
      <c r="N118" s="13">
        <v>1375.3858425365408</v>
      </c>
      <c r="O118" s="13">
        <v>1345.4007160988033</v>
      </c>
      <c r="P118" s="13">
        <v>1463.3574304178348</v>
      </c>
      <c r="Q118" s="13"/>
      <c r="R118" s="13">
        <v>3422.7918818655517</v>
      </c>
      <c r="S118" s="13">
        <v>3478.5055358800228</v>
      </c>
      <c r="T118" s="13">
        <v>3649.5417907473047</v>
      </c>
      <c r="U118" s="13">
        <v>3561.7399234816658</v>
      </c>
      <c r="V118" s="13">
        <v>3504.3329705290971</v>
      </c>
      <c r="W118" s="13">
        <v>3415.2343520219865</v>
      </c>
      <c r="X118" s="13">
        <v>3470.4194122439289</v>
      </c>
      <c r="Y118" s="13">
        <v>3392.2958399531199</v>
      </c>
      <c r="Z118" s="13">
        <v>3616.5381820163661</v>
      </c>
      <c r="AA118" s="13">
        <v>3685.8030995325807</v>
      </c>
      <c r="AB118" s="13">
        <v>3887.341835583944</v>
      </c>
      <c r="AC118" s="13"/>
      <c r="AD118" s="14">
        <f t="shared" si="106"/>
        <v>4453.8390251400742</v>
      </c>
      <c r="AE118" s="14">
        <f t="shared" si="107"/>
        <v>4573.6748418800298</v>
      </c>
      <c r="AF118" s="14">
        <f t="shared" si="108"/>
        <v>4874.0004634619681</v>
      </c>
      <c r="AG118" s="14">
        <f t="shared" si="109"/>
        <v>4753.2192275969364</v>
      </c>
      <c r="AH118" s="165">
        <v>4664.4431917859238</v>
      </c>
      <c r="AI118" s="165">
        <v>4546.7314990890409</v>
      </c>
      <c r="AJ118" s="165">
        <v>4619.1132002238119</v>
      </c>
      <c r="AK118" s="165">
        <v>4514.3574276607542</v>
      </c>
      <c r="AL118" s="14">
        <f t="shared" si="110"/>
        <v>4991.9240245529072</v>
      </c>
      <c r="AM118" s="14">
        <f t="shared" si="111"/>
        <v>5031.2038156313838</v>
      </c>
      <c r="AN118" s="14">
        <f t="shared" si="112"/>
        <v>5350.6992660017786</v>
      </c>
      <c r="AO118" s="14">
        <f t="shared" si="113"/>
        <v>0</v>
      </c>
      <c r="AP118" s="13">
        <v>171294</v>
      </c>
      <c r="AQ118" s="13">
        <v>171815.88099999999</v>
      </c>
      <c r="AR118" s="13">
        <v>172317.429</v>
      </c>
      <c r="AS118" s="14">
        <f t="shared" si="70"/>
        <v>601.91667149726322</v>
      </c>
      <c r="AT118" s="14">
        <f t="shared" si="71"/>
        <v>639.35065209523225</v>
      </c>
      <c r="AU118" s="14">
        <f t="shared" si="72"/>
        <v>714.82869961274969</v>
      </c>
      <c r="AV118" s="14">
        <f t="shared" si="73"/>
        <v>693.46284940637736</v>
      </c>
      <c r="AW118" s="14">
        <f t="shared" si="74"/>
        <v>675.20546675008814</v>
      </c>
      <c r="AX118" s="14">
        <f t="shared" si="75"/>
        <v>658.55213178289046</v>
      </c>
      <c r="AY118" s="14">
        <f t="shared" si="76"/>
        <v>668.56089279656442</v>
      </c>
      <c r="AZ118" s="14">
        <f t="shared" si="77"/>
        <v>651.15966168903003</v>
      </c>
      <c r="BA118" s="14">
        <f t="shared" si="78"/>
        <v>800.49983420132207</v>
      </c>
      <c r="BB118" s="14">
        <f t="shared" si="79"/>
        <v>783.04793961322082</v>
      </c>
      <c r="BC118" s="14">
        <f t="shared" si="80"/>
        <v>851.70091489845163</v>
      </c>
      <c r="BD118" s="14">
        <f t="shared" si="81"/>
        <v>0</v>
      </c>
      <c r="BE118" s="14">
        <f t="shared" si="82"/>
        <v>1998.1971825432015</v>
      </c>
      <c r="BF118" s="14">
        <f t="shared" si="83"/>
        <v>2030.722346305196</v>
      </c>
      <c r="BG118" s="14">
        <f t="shared" si="84"/>
        <v>2130.5718768592619</v>
      </c>
      <c r="BH118" s="14">
        <f t="shared" si="85"/>
        <v>2072.9980853642196</v>
      </c>
      <c r="BI118" s="14">
        <f t="shared" si="86"/>
        <v>2039.5861838458911</v>
      </c>
      <c r="BJ118" s="14">
        <f t="shared" si="87"/>
        <v>1987.7291506144222</v>
      </c>
      <c r="BK118" s="14">
        <f t="shared" si="88"/>
        <v>2019.8478697344217</v>
      </c>
      <c r="BL118" s="14">
        <f t="shared" si="89"/>
        <v>1968.6318787597045</v>
      </c>
      <c r="BM118" s="14">
        <f t="shared" si="90"/>
        <v>2104.8916787944454</v>
      </c>
      <c r="BN118" s="14">
        <f t="shared" si="91"/>
        <v>2145.2051335886586</v>
      </c>
      <c r="BO118" s="14">
        <f t="shared" si="92"/>
        <v>2262.5043814104379</v>
      </c>
      <c r="BP118" s="14">
        <f t="shared" si="93"/>
        <v>0</v>
      </c>
      <c r="BQ118" s="14">
        <f t="shared" si="94"/>
        <v>2600.113854040465</v>
      </c>
      <c r="BR118" s="14">
        <f t="shared" si="95"/>
        <v>2670.0729984004283</v>
      </c>
      <c r="BS118" s="14">
        <f t="shared" si="96"/>
        <v>2845.4005764720118</v>
      </c>
      <c r="BT118" s="14">
        <f t="shared" si="97"/>
        <v>2766.4609347705973</v>
      </c>
      <c r="BU118" s="14">
        <f t="shared" si="98"/>
        <v>2714.7916505959797</v>
      </c>
      <c r="BV118" s="14">
        <f t="shared" si="99"/>
        <v>2646.2812823973127</v>
      </c>
      <c r="BW118" s="14">
        <f t="shared" si="100"/>
        <v>2688.4087625309862</v>
      </c>
      <c r="BX118" s="14">
        <f t="shared" si="101"/>
        <v>2619.7915404487344</v>
      </c>
      <c r="BY118" s="14">
        <f t="shared" si="102"/>
        <v>2905.3915129957677</v>
      </c>
      <c r="BZ118" s="14">
        <f t="shared" si="103"/>
        <v>2928.2530732018795</v>
      </c>
      <c r="CA118" s="14">
        <f t="shared" si="104"/>
        <v>3114.2052963088895</v>
      </c>
      <c r="CB118" s="14">
        <f t="shared" si="105"/>
        <v>0</v>
      </c>
    </row>
    <row r="119" spans="1:80" x14ac:dyDescent="0.3">
      <c r="A119" t="s">
        <v>172</v>
      </c>
      <c r="B119" t="s">
        <v>213</v>
      </c>
      <c r="C119" t="s">
        <v>224</v>
      </c>
      <c r="D119" t="s">
        <v>452</v>
      </c>
      <c r="E119" t="s">
        <v>453</v>
      </c>
      <c r="F119" s="13">
        <v>1759.7425126478756</v>
      </c>
      <c r="G119" s="13">
        <v>1782.8027601990211</v>
      </c>
      <c r="H119" s="13">
        <v>1842.2781634596495</v>
      </c>
      <c r="I119" s="13">
        <v>1794.6800427310968</v>
      </c>
      <c r="J119" s="13">
        <v>1559.7678912141312</v>
      </c>
      <c r="K119" s="13">
        <v>1614.90242302922</v>
      </c>
      <c r="L119" s="13">
        <v>1617.9818906407809</v>
      </c>
      <c r="M119" s="13">
        <v>1611.5170939319764</v>
      </c>
      <c r="N119" s="13">
        <v>1895.8513759289904</v>
      </c>
      <c r="O119" s="13">
        <v>2138.2482567303427</v>
      </c>
      <c r="P119" s="13">
        <v>2299.5982715087812</v>
      </c>
      <c r="Q119" s="13"/>
      <c r="R119" s="13">
        <v>3332.5281714025559</v>
      </c>
      <c r="S119" s="13">
        <v>3298.7437510608647</v>
      </c>
      <c r="T119" s="13">
        <v>3543.4487670004291</v>
      </c>
      <c r="U119" s="13">
        <v>3661.9641987962023</v>
      </c>
      <c r="V119" s="13">
        <v>3666.3240073413263</v>
      </c>
      <c r="W119" s="13">
        <v>3709.0629209645995</v>
      </c>
      <c r="X119" s="13">
        <v>3799.3683097917042</v>
      </c>
      <c r="Y119" s="13">
        <v>3650.5977566874144</v>
      </c>
      <c r="Z119" s="13">
        <v>3588.7547585494372</v>
      </c>
      <c r="AA119" s="13">
        <v>3584.0819596747933</v>
      </c>
      <c r="AB119" s="13">
        <v>3809.2486155520146</v>
      </c>
      <c r="AC119" s="13"/>
      <c r="AD119" s="14">
        <f t="shared" si="106"/>
        <v>5092.2706840504316</v>
      </c>
      <c r="AE119" s="14">
        <f t="shared" si="107"/>
        <v>5081.5465112598858</v>
      </c>
      <c r="AF119" s="14">
        <f t="shared" si="108"/>
        <v>5385.7269304600786</v>
      </c>
      <c r="AG119" s="14">
        <f t="shared" si="109"/>
        <v>5456.6442415272995</v>
      </c>
      <c r="AH119" s="165">
        <v>5226.0918985554572</v>
      </c>
      <c r="AI119" s="165">
        <v>5323.9653439938193</v>
      </c>
      <c r="AJ119" s="165">
        <v>5417.3502004324846</v>
      </c>
      <c r="AK119" s="165">
        <v>5262.1148506193904</v>
      </c>
      <c r="AL119" s="14">
        <f t="shared" si="110"/>
        <v>5484.6061344784275</v>
      </c>
      <c r="AM119" s="14">
        <f t="shared" si="111"/>
        <v>5722.3302164051365</v>
      </c>
      <c r="AN119" s="14">
        <f t="shared" si="112"/>
        <v>6108.8468870607958</v>
      </c>
      <c r="AO119" s="14">
        <f t="shared" si="113"/>
        <v>0</v>
      </c>
      <c r="AP119" s="13">
        <v>212834</v>
      </c>
      <c r="AQ119" s="13">
        <v>215162.519</v>
      </c>
      <c r="AR119" s="13">
        <v>216934.74</v>
      </c>
      <c r="AS119" s="14">
        <f t="shared" si="70"/>
        <v>826.81456564640791</v>
      </c>
      <c r="AT119" s="14">
        <f t="shared" si="71"/>
        <v>837.64941700998008</v>
      </c>
      <c r="AU119" s="14">
        <f t="shared" si="72"/>
        <v>865.59391989045434</v>
      </c>
      <c r="AV119" s="14">
        <f t="shared" si="73"/>
        <v>834.10440213850484</v>
      </c>
      <c r="AW119" s="14">
        <f t="shared" si="74"/>
        <v>724.92546492920133</v>
      </c>
      <c r="AX119" s="14">
        <f t="shared" si="75"/>
        <v>750.55006352162104</v>
      </c>
      <c r="AY119" s="14">
        <f t="shared" si="76"/>
        <v>751.98129216956272</v>
      </c>
      <c r="AZ119" s="14">
        <f t="shared" si="77"/>
        <v>742.85801063120482</v>
      </c>
      <c r="BA119" s="14">
        <f t="shared" si="78"/>
        <v>881.12529298329628</v>
      </c>
      <c r="BB119" s="14">
        <f t="shared" si="79"/>
        <v>993.7828701151908</v>
      </c>
      <c r="BC119" s="14">
        <f t="shared" si="80"/>
        <v>1068.7727036272433</v>
      </c>
      <c r="BD119" s="14">
        <f t="shared" si="81"/>
        <v>0</v>
      </c>
      <c r="BE119" s="14">
        <f t="shared" si="82"/>
        <v>1565.7875017161523</v>
      </c>
      <c r="BF119" s="14">
        <f t="shared" si="83"/>
        <v>1549.9139005332158</v>
      </c>
      <c r="BG119" s="14">
        <f t="shared" si="84"/>
        <v>1664.888489151371</v>
      </c>
      <c r="BH119" s="14">
        <f t="shared" si="85"/>
        <v>1701.9526522629169</v>
      </c>
      <c r="BI119" s="14">
        <f t="shared" si="86"/>
        <v>1703.9789385163901</v>
      </c>
      <c r="BJ119" s="14">
        <f t="shared" si="87"/>
        <v>1723.8424880890148</v>
      </c>
      <c r="BK119" s="14">
        <f t="shared" si="88"/>
        <v>1765.8132687095488</v>
      </c>
      <c r="BL119" s="14">
        <f t="shared" si="89"/>
        <v>1682.8091972209775</v>
      </c>
      <c r="BM119" s="14">
        <f t="shared" si="90"/>
        <v>1667.9274695373115</v>
      </c>
      <c r="BN119" s="14">
        <f t="shared" si="91"/>
        <v>1665.7557163451843</v>
      </c>
      <c r="BO119" s="14">
        <f t="shared" si="92"/>
        <v>1770.4052886423096</v>
      </c>
      <c r="BP119" s="14">
        <f t="shared" si="93"/>
        <v>0</v>
      </c>
      <c r="BQ119" s="14">
        <f t="shared" si="94"/>
        <v>2392.6020673625603</v>
      </c>
      <c r="BR119" s="14">
        <f t="shared" si="95"/>
        <v>2387.5633175431963</v>
      </c>
      <c r="BS119" s="14">
        <f t="shared" si="96"/>
        <v>2530.4824090418251</v>
      </c>
      <c r="BT119" s="14">
        <f t="shared" si="97"/>
        <v>2536.0570544014217</v>
      </c>
      <c r="BU119" s="14">
        <f t="shared" si="98"/>
        <v>2428.9044034455915</v>
      </c>
      <c r="BV119" s="14">
        <f t="shared" si="99"/>
        <v>2474.392551610636</v>
      </c>
      <c r="BW119" s="14">
        <f t="shared" si="100"/>
        <v>2517.7945608791115</v>
      </c>
      <c r="BX119" s="14">
        <f t="shared" si="101"/>
        <v>2425.6672078521819</v>
      </c>
      <c r="BY119" s="14">
        <f t="shared" si="102"/>
        <v>2549.0527625206078</v>
      </c>
      <c r="BZ119" s="14">
        <f t="shared" si="103"/>
        <v>2659.5385864603754</v>
      </c>
      <c r="CA119" s="14">
        <f t="shared" si="104"/>
        <v>2839.1779922695532</v>
      </c>
      <c r="CB119" s="14">
        <f t="shared" si="105"/>
        <v>0</v>
      </c>
    </row>
    <row r="120" spans="1:80" x14ac:dyDescent="0.3">
      <c r="A120" t="s">
        <v>148</v>
      </c>
      <c r="B120" t="s">
        <v>143</v>
      </c>
      <c r="C120" t="s">
        <v>156</v>
      </c>
      <c r="D120" t="s">
        <v>454</v>
      </c>
      <c r="E120" t="s">
        <v>455</v>
      </c>
      <c r="F120" s="13">
        <v>2362.3893482276376</v>
      </c>
      <c r="G120" s="13">
        <v>2439.6569609608391</v>
      </c>
      <c r="H120" s="13">
        <v>2604.3389854112611</v>
      </c>
      <c r="I120" s="13">
        <v>2630.8813528211331</v>
      </c>
      <c r="J120" s="13">
        <v>2624.389271599016</v>
      </c>
      <c r="K120" s="13">
        <v>2827.1912974987954</v>
      </c>
      <c r="L120" s="13">
        <v>2710.1716434725936</v>
      </c>
      <c r="M120" s="13">
        <v>2728.7966471406744</v>
      </c>
      <c r="N120" s="13">
        <v>2469.9919089516161</v>
      </c>
      <c r="O120" s="13">
        <v>2752.3865866688657</v>
      </c>
      <c r="P120" s="13">
        <v>2996.2966477874297</v>
      </c>
      <c r="Q120" s="13"/>
      <c r="R120" s="13">
        <v>4156.4091150373624</v>
      </c>
      <c r="S120" s="13">
        <v>4083.149316002171</v>
      </c>
      <c r="T120" s="13">
        <v>4253.2276999404721</v>
      </c>
      <c r="U120" s="13">
        <v>4368.0521994306664</v>
      </c>
      <c r="V120" s="13">
        <v>4128.8178152734763</v>
      </c>
      <c r="W120" s="13">
        <v>4062.8252599782973</v>
      </c>
      <c r="X120" s="13">
        <v>4219.5185043761358</v>
      </c>
      <c r="Y120" s="13">
        <v>4365.4110352173348</v>
      </c>
      <c r="Z120" s="13">
        <v>4029.3929625844021</v>
      </c>
      <c r="AA120" s="13">
        <v>4109.437205860354</v>
      </c>
      <c r="AB120" s="13">
        <v>4342.6304948912366</v>
      </c>
      <c r="AC120" s="13"/>
      <c r="AD120" s="14">
        <f t="shared" si="106"/>
        <v>6518.7984632650005</v>
      </c>
      <c r="AE120" s="14">
        <f t="shared" si="107"/>
        <v>6522.8062769630105</v>
      </c>
      <c r="AF120" s="14">
        <f t="shared" si="108"/>
        <v>6857.5666853517332</v>
      </c>
      <c r="AG120" s="14">
        <f t="shared" si="109"/>
        <v>6998.9335522517995</v>
      </c>
      <c r="AH120" s="165">
        <v>6753.2070868724913</v>
      </c>
      <c r="AI120" s="165">
        <v>6890.0165574770926</v>
      </c>
      <c r="AJ120" s="165">
        <v>6929.6901478487289</v>
      </c>
      <c r="AK120" s="165">
        <v>7094.2076823580082</v>
      </c>
      <c r="AL120" s="14">
        <f t="shared" si="110"/>
        <v>6499.3848715360182</v>
      </c>
      <c r="AM120" s="14">
        <f t="shared" si="111"/>
        <v>6861.8237925292196</v>
      </c>
      <c r="AN120" s="14">
        <f t="shared" si="112"/>
        <v>7338.9271426786663</v>
      </c>
      <c r="AO120" s="14">
        <f t="shared" si="113"/>
        <v>0</v>
      </c>
      <c r="AP120" s="13">
        <v>204473</v>
      </c>
      <c r="AQ120" s="13">
        <v>204685.14799999999</v>
      </c>
      <c r="AR120" s="13">
        <v>205317.003</v>
      </c>
      <c r="AS120" s="14">
        <f t="shared" si="70"/>
        <v>1155.3551560487876</v>
      </c>
      <c r="AT120" s="14">
        <f t="shared" si="71"/>
        <v>1193.1438189691742</v>
      </c>
      <c r="AU120" s="14">
        <f t="shared" si="72"/>
        <v>1273.6835598887194</v>
      </c>
      <c r="AV120" s="14">
        <f t="shared" si="73"/>
        <v>1285.3308501020961</v>
      </c>
      <c r="AW120" s="14">
        <f t="shared" si="74"/>
        <v>1282.1591098534498</v>
      </c>
      <c r="AX120" s="14">
        <f t="shared" si="75"/>
        <v>1381.2391006985986</v>
      </c>
      <c r="AY120" s="14">
        <f t="shared" si="76"/>
        <v>1324.0685364590272</v>
      </c>
      <c r="AZ120" s="14">
        <f t="shared" si="77"/>
        <v>1329.0651077449609</v>
      </c>
      <c r="BA120" s="14">
        <f t="shared" si="78"/>
        <v>1206.7274705009943</v>
      </c>
      <c r="BB120" s="14">
        <f t="shared" si="79"/>
        <v>1344.692867832729</v>
      </c>
      <c r="BC120" s="14">
        <f t="shared" si="80"/>
        <v>1463.8564043676631</v>
      </c>
      <c r="BD120" s="14">
        <f t="shared" si="81"/>
        <v>0</v>
      </c>
      <c r="BE120" s="14">
        <f t="shared" si="82"/>
        <v>2032.7422765046545</v>
      </c>
      <c r="BF120" s="14">
        <f t="shared" si="83"/>
        <v>1996.9136834702729</v>
      </c>
      <c r="BG120" s="14">
        <f t="shared" si="84"/>
        <v>2080.0925794312561</v>
      </c>
      <c r="BH120" s="14">
        <f t="shared" si="85"/>
        <v>2134.0347563618375</v>
      </c>
      <c r="BI120" s="14">
        <f t="shared" si="86"/>
        <v>2017.1555462702534</v>
      </c>
      <c r="BJ120" s="14">
        <f t="shared" si="87"/>
        <v>1984.9145380974576</v>
      </c>
      <c r="BK120" s="14">
        <f t="shared" si="88"/>
        <v>2061.467842491501</v>
      </c>
      <c r="BL120" s="14">
        <f t="shared" si="89"/>
        <v>2126.1809647676064</v>
      </c>
      <c r="BM120" s="14">
        <f t="shared" si="90"/>
        <v>1968.581014282679</v>
      </c>
      <c r="BN120" s="14">
        <f t="shared" si="91"/>
        <v>2007.6870481391031</v>
      </c>
      <c r="BO120" s="14">
        <f t="shared" si="92"/>
        <v>2121.6148495987782</v>
      </c>
      <c r="BP120" s="14">
        <f t="shared" si="93"/>
        <v>0</v>
      </c>
      <c r="BQ120" s="14">
        <f t="shared" si="94"/>
        <v>3188.0974325534426</v>
      </c>
      <c r="BR120" s="14">
        <f t="shared" si="95"/>
        <v>3190.0575024394475</v>
      </c>
      <c r="BS120" s="14">
        <f t="shared" si="96"/>
        <v>3353.7761393199758</v>
      </c>
      <c r="BT120" s="14">
        <f t="shared" si="97"/>
        <v>3419.365606463934</v>
      </c>
      <c r="BU120" s="14">
        <f t="shared" si="98"/>
        <v>3299.3146561237022</v>
      </c>
      <c r="BV120" s="14">
        <f t="shared" si="99"/>
        <v>3366.1536387960564</v>
      </c>
      <c r="BW120" s="14">
        <f t="shared" si="100"/>
        <v>3385.5363789505282</v>
      </c>
      <c r="BX120" s="14">
        <f t="shared" si="101"/>
        <v>3455.2460725125666</v>
      </c>
      <c r="BY120" s="14">
        <f t="shared" si="102"/>
        <v>3175.3084847836731</v>
      </c>
      <c r="BZ120" s="14">
        <f t="shared" si="103"/>
        <v>3352.3799159718324</v>
      </c>
      <c r="CA120" s="14">
        <f t="shared" si="104"/>
        <v>3585.4712539664415</v>
      </c>
      <c r="CB120" s="14">
        <f t="shared" si="105"/>
        <v>0</v>
      </c>
    </row>
    <row r="121" spans="1:80" x14ac:dyDescent="0.3">
      <c r="A121" t="s">
        <v>148</v>
      </c>
      <c r="B121" t="s">
        <v>167</v>
      </c>
      <c r="C121" t="s">
        <v>142</v>
      </c>
      <c r="D121" t="s">
        <v>456</v>
      </c>
      <c r="E121" t="s">
        <v>457</v>
      </c>
      <c r="F121" s="13">
        <v>4998.7143603759096</v>
      </c>
      <c r="G121" s="13">
        <v>5143.9113164774371</v>
      </c>
      <c r="H121" s="13">
        <v>5626.3220585420531</v>
      </c>
      <c r="I121" s="13">
        <v>5234.6963059083273</v>
      </c>
      <c r="J121" s="13">
        <v>5350.3343976186952</v>
      </c>
      <c r="K121" s="13">
        <v>5339.8603733756063</v>
      </c>
      <c r="L121" s="13">
        <v>5632.9036017583649</v>
      </c>
      <c r="M121" s="13">
        <v>5552.2688116830914</v>
      </c>
      <c r="N121" s="13">
        <v>5544.528241140586</v>
      </c>
      <c r="O121" s="13">
        <v>5297.3272484689242</v>
      </c>
      <c r="P121" s="13">
        <v>5783.0956399529177</v>
      </c>
      <c r="Q121" s="13"/>
      <c r="R121" s="13">
        <v>11536.373669935727</v>
      </c>
      <c r="S121" s="13">
        <v>11211.826891831861</v>
      </c>
      <c r="T121" s="13">
        <v>12086.907348464993</v>
      </c>
      <c r="U121" s="13">
        <v>11996.150297729593</v>
      </c>
      <c r="V121" s="13">
        <v>11510.977516981897</v>
      </c>
      <c r="W121" s="13">
        <v>11487.287775594499</v>
      </c>
      <c r="X121" s="13">
        <v>11944.599966499674</v>
      </c>
      <c r="Y121" s="13">
        <v>11963.564578693453</v>
      </c>
      <c r="Z121" s="13">
        <v>11893.920410793011</v>
      </c>
      <c r="AA121" s="13">
        <v>11654.293931277196</v>
      </c>
      <c r="AB121" s="13">
        <v>12460.187533540309</v>
      </c>
      <c r="AC121" s="13"/>
      <c r="AD121" s="14">
        <f t="shared" si="106"/>
        <v>16535.088030311636</v>
      </c>
      <c r="AE121" s="14">
        <f t="shared" si="107"/>
        <v>16355.738208309298</v>
      </c>
      <c r="AF121" s="14">
        <f t="shared" si="108"/>
        <v>17713.229407007046</v>
      </c>
      <c r="AG121" s="14">
        <f t="shared" si="109"/>
        <v>17230.846603637921</v>
      </c>
      <c r="AH121" s="165">
        <v>16861.311914600592</v>
      </c>
      <c r="AI121" s="165">
        <v>16827.148148970104</v>
      </c>
      <c r="AJ121" s="165">
        <v>17577.503568258042</v>
      </c>
      <c r="AK121" s="165">
        <v>17515.833390376545</v>
      </c>
      <c r="AL121" s="14">
        <f t="shared" si="110"/>
        <v>17438.448651933599</v>
      </c>
      <c r="AM121" s="14">
        <f t="shared" si="111"/>
        <v>16951.621179746122</v>
      </c>
      <c r="AN121" s="14">
        <f t="shared" si="112"/>
        <v>18243.283173493226</v>
      </c>
      <c r="AO121" s="14">
        <f t="shared" si="113"/>
        <v>0</v>
      </c>
      <c r="AP121" s="13">
        <v>611633</v>
      </c>
      <c r="AQ121" s="13">
        <v>611851.24699999997</v>
      </c>
      <c r="AR121" s="13">
        <v>613061.28800000006</v>
      </c>
      <c r="AS121" s="14">
        <f t="shared" si="70"/>
        <v>817.27348922898364</v>
      </c>
      <c r="AT121" s="14">
        <f t="shared" si="71"/>
        <v>841.01271783527659</v>
      </c>
      <c r="AU121" s="14">
        <f t="shared" si="72"/>
        <v>919.88530026045896</v>
      </c>
      <c r="AV121" s="14">
        <f t="shared" si="73"/>
        <v>855.55048413725433</v>
      </c>
      <c r="AW121" s="14">
        <f t="shared" si="74"/>
        <v>874.45019093320491</v>
      </c>
      <c r="AX121" s="14">
        <f t="shared" si="75"/>
        <v>872.73833297844146</v>
      </c>
      <c r="AY121" s="14">
        <f t="shared" si="76"/>
        <v>920.63285469750224</v>
      </c>
      <c r="AZ121" s="14">
        <f t="shared" si="77"/>
        <v>905.66292805672811</v>
      </c>
      <c r="BA121" s="14">
        <f t="shared" si="78"/>
        <v>906.18892554787681</v>
      </c>
      <c r="BB121" s="14">
        <f t="shared" si="79"/>
        <v>865.78678632143487</v>
      </c>
      <c r="BC121" s="14">
        <f t="shared" si="80"/>
        <v>945.18000385033429</v>
      </c>
      <c r="BD121" s="14">
        <f t="shared" si="81"/>
        <v>0</v>
      </c>
      <c r="BE121" s="14">
        <f t="shared" si="82"/>
        <v>1886.1594567225325</v>
      </c>
      <c r="BF121" s="14">
        <f t="shared" si="83"/>
        <v>1833.0971173615321</v>
      </c>
      <c r="BG121" s="14">
        <f t="shared" si="84"/>
        <v>1976.1699170033326</v>
      </c>
      <c r="BH121" s="14">
        <f t="shared" si="85"/>
        <v>1960.63182947629</v>
      </c>
      <c r="BI121" s="14">
        <f t="shared" si="86"/>
        <v>1881.3359576240102</v>
      </c>
      <c r="BJ121" s="14">
        <f t="shared" si="87"/>
        <v>1877.464143763443</v>
      </c>
      <c r="BK121" s="14">
        <f t="shared" si="88"/>
        <v>1952.2065248809856</v>
      </c>
      <c r="BL121" s="14">
        <f t="shared" si="89"/>
        <v>1951.4467497568453</v>
      </c>
      <c r="BM121" s="14">
        <f t="shared" si="90"/>
        <v>1943.9235384598328</v>
      </c>
      <c r="BN121" s="14">
        <f t="shared" si="91"/>
        <v>1904.7593656824231</v>
      </c>
      <c r="BO121" s="14">
        <f t="shared" si="92"/>
        <v>2036.4733412957005</v>
      </c>
      <c r="BP121" s="14">
        <f t="shared" si="93"/>
        <v>0</v>
      </c>
      <c r="BQ121" s="14">
        <f t="shared" si="94"/>
        <v>2703.4329459515156</v>
      </c>
      <c r="BR121" s="14">
        <f t="shared" si="95"/>
        <v>2674.1098351968089</v>
      </c>
      <c r="BS121" s="14">
        <f t="shared" si="96"/>
        <v>2896.0552172637913</v>
      </c>
      <c r="BT121" s="14">
        <f t="shared" si="97"/>
        <v>2816.182313613544</v>
      </c>
      <c r="BU121" s="14">
        <f t="shared" si="98"/>
        <v>2755.7861485572153</v>
      </c>
      <c r="BV121" s="14">
        <f t="shared" si="99"/>
        <v>2750.2024767418843</v>
      </c>
      <c r="BW121" s="14">
        <f t="shared" si="100"/>
        <v>2872.8393795784882</v>
      </c>
      <c r="BX121" s="14">
        <f t="shared" si="101"/>
        <v>2857.1096778135734</v>
      </c>
      <c r="BY121" s="14">
        <f t="shared" si="102"/>
        <v>2850.1124640077096</v>
      </c>
      <c r="BZ121" s="14">
        <f t="shared" si="103"/>
        <v>2770.5461520038584</v>
      </c>
      <c r="CA121" s="14">
        <f t="shared" si="104"/>
        <v>2981.6533451460346</v>
      </c>
      <c r="CB121" s="14">
        <f t="shared" si="105"/>
        <v>0</v>
      </c>
    </row>
    <row r="122" spans="1:80" x14ac:dyDescent="0.3">
      <c r="A122" t="s">
        <v>154</v>
      </c>
      <c r="B122" t="s">
        <v>176</v>
      </c>
      <c r="C122" t="s">
        <v>203</v>
      </c>
      <c r="D122" t="s">
        <v>458</v>
      </c>
      <c r="E122" t="s">
        <v>459</v>
      </c>
      <c r="F122" s="13">
        <v>7632.2574283383947</v>
      </c>
      <c r="G122" s="13">
        <v>7230.9603532093279</v>
      </c>
      <c r="H122" s="13">
        <v>7919.634186555938</v>
      </c>
      <c r="I122" s="13">
        <v>7024.8632976643785</v>
      </c>
      <c r="J122" s="13">
        <v>8302.0093715535113</v>
      </c>
      <c r="K122" s="13">
        <v>8143.5227627760978</v>
      </c>
      <c r="L122" s="13">
        <v>8541.9992372863362</v>
      </c>
      <c r="M122" s="13">
        <v>8617.3957932588855</v>
      </c>
      <c r="N122" s="13">
        <v>7928.2375687717104</v>
      </c>
      <c r="O122" s="13">
        <v>8249.7417308869844</v>
      </c>
      <c r="P122" s="13">
        <v>9018.7743434984895</v>
      </c>
      <c r="Q122" s="13"/>
      <c r="R122" s="13">
        <v>14127.082613501665</v>
      </c>
      <c r="S122" s="13">
        <v>13789.603080588262</v>
      </c>
      <c r="T122" s="13">
        <v>13603.303802907481</v>
      </c>
      <c r="U122" s="13">
        <v>13772.338579137253</v>
      </c>
      <c r="V122" s="13">
        <v>13939.710010638948</v>
      </c>
      <c r="W122" s="13">
        <v>13681.287142895788</v>
      </c>
      <c r="X122" s="13">
        <v>14350.681010729568</v>
      </c>
      <c r="Y122" s="13">
        <v>14478.520122373713</v>
      </c>
      <c r="Z122" s="13">
        <v>13796.753664843836</v>
      </c>
      <c r="AA122" s="13">
        <v>14122.268801509646</v>
      </c>
      <c r="AB122" s="13">
        <v>15058.36287834802</v>
      </c>
      <c r="AC122" s="13"/>
      <c r="AD122" s="14">
        <f t="shared" si="106"/>
        <v>21759.34004184006</v>
      </c>
      <c r="AE122" s="14">
        <f t="shared" si="107"/>
        <v>21020.56343379759</v>
      </c>
      <c r="AF122" s="14">
        <f t="shared" si="108"/>
        <v>21522.937989463418</v>
      </c>
      <c r="AG122" s="14">
        <f t="shared" si="109"/>
        <v>20797.201876801631</v>
      </c>
      <c r="AH122" s="165">
        <v>22241.719382192456</v>
      </c>
      <c r="AI122" s="165">
        <v>21824.809905671886</v>
      </c>
      <c r="AJ122" s="165">
        <v>22892.680248015902</v>
      </c>
      <c r="AK122" s="165">
        <v>23095.915915632602</v>
      </c>
      <c r="AL122" s="14">
        <f t="shared" si="110"/>
        <v>21724.991233615547</v>
      </c>
      <c r="AM122" s="14">
        <f t="shared" si="111"/>
        <v>22372.010532396631</v>
      </c>
      <c r="AN122" s="14">
        <f t="shared" si="112"/>
        <v>24077.137221846511</v>
      </c>
      <c r="AO122" s="14">
        <f t="shared" si="113"/>
        <v>0</v>
      </c>
      <c r="AP122" s="13">
        <v>741209</v>
      </c>
      <c r="AQ122" s="13">
        <v>745608.93</v>
      </c>
      <c r="AR122" s="13">
        <v>752153.14199999999</v>
      </c>
      <c r="AS122" s="14">
        <f t="shared" si="70"/>
        <v>1029.7038255523603</v>
      </c>
      <c r="AT122" s="14">
        <f t="shared" si="71"/>
        <v>975.56294556721889</v>
      </c>
      <c r="AU122" s="14">
        <f t="shared" si="72"/>
        <v>1068.475178600899</v>
      </c>
      <c r="AV122" s="14">
        <f t="shared" si="73"/>
        <v>942.16458722729863</v>
      </c>
      <c r="AW122" s="14">
        <f t="shared" si="74"/>
        <v>1113.4535863932733</v>
      </c>
      <c r="AX122" s="14">
        <f t="shared" si="75"/>
        <v>1092.1975897976567</v>
      </c>
      <c r="AY122" s="14">
        <f t="shared" si="76"/>
        <v>1145.6406828826925</v>
      </c>
      <c r="AZ122" s="14">
        <f t="shared" si="77"/>
        <v>1145.6969747337553</v>
      </c>
      <c r="BA122" s="14">
        <f t="shared" si="78"/>
        <v>1063.3238484377744</v>
      </c>
      <c r="BB122" s="14">
        <f t="shared" si="79"/>
        <v>1106.4435254131122</v>
      </c>
      <c r="BC122" s="14">
        <f t="shared" si="80"/>
        <v>1209.5850761200631</v>
      </c>
      <c r="BD122" s="14">
        <f t="shared" si="81"/>
        <v>0</v>
      </c>
      <c r="BE122" s="14">
        <f t="shared" si="82"/>
        <v>1905.9513057048234</v>
      </c>
      <c r="BF122" s="14">
        <f t="shared" si="83"/>
        <v>1860.4203511544331</v>
      </c>
      <c r="BG122" s="14">
        <f t="shared" si="84"/>
        <v>1835.2858374503658</v>
      </c>
      <c r="BH122" s="14">
        <f t="shared" si="85"/>
        <v>1847.1262916791047</v>
      </c>
      <c r="BI122" s="14">
        <f t="shared" si="86"/>
        <v>1869.5739079518464</v>
      </c>
      <c r="BJ122" s="14">
        <f t="shared" si="87"/>
        <v>1834.9146036778002</v>
      </c>
      <c r="BK122" s="14">
        <f t="shared" si="88"/>
        <v>1924.6927488823887</v>
      </c>
      <c r="BL122" s="14">
        <f t="shared" si="89"/>
        <v>1924.9431151580184</v>
      </c>
      <c r="BM122" s="14">
        <f t="shared" si="90"/>
        <v>1850.4008079468463</v>
      </c>
      <c r="BN122" s="14">
        <f t="shared" si="91"/>
        <v>1894.0584310745373</v>
      </c>
      <c r="BO122" s="14">
        <f t="shared" si="92"/>
        <v>2019.6060256880266</v>
      </c>
      <c r="BP122" s="14">
        <f t="shared" si="93"/>
        <v>0</v>
      </c>
      <c r="BQ122" s="14">
        <f t="shared" si="94"/>
        <v>2935.6551312571837</v>
      </c>
      <c r="BR122" s="14">
        <f t="shared" si="95"/>
        <v>2835.9832967216521</v>
      </c>
      <c r="BS122" s="14">
        <f t="shared" si="96"/>
        <v>2903.7610160512645</v>
      </c>
      <c r="BT122" s="14">
        <f t="shared" si="97"/>
        <v>2789.2908789064036</v>
      </c>
      <c r="BU122" s="14">
        <f t="shared" si="98"/>
        <v>2983.0274943451191</v>
      </c>
      <c r="BV122" s="14">
        <f t="shared" si="99"/>
        <v>2927.1121934754569</v>
      </c>
      <c r="BW122" s="14">
        <f t="shared" si="100"/>
        <v>3070.3334317650811</v>
      </c>
      <c r="BX122" s="14">
        <f t="shared" si="101"/>
        <v>3070.6400898917741</v>
      </c>
      <c r="BY122" s="14">
        <f t="shared" si="102"/>
        <v>2913.7246563846206</v>
      </c>
      <c r="BZ122" s="14">
        <f t="shared" si="103"/>
        <v>3000.5019564876497</v>
      </c>
      <c r="CA122" s="14">
        <f t="shared" si="104"/>
        <v>3229.1911018080896</v>
      </c>
      <c r="CB122" s="14">
        <f t="shared" si="105"/>
        <v>0</v>
      </c>
    </row>
    <row r="123" spans="1:80" x14ac:dyDescent="0.3">
      <c r="A123" t="s">
        <v>148</v>
      </c>
      <c r="B123" t="s">
        <v>143</v>
      </c>
      <c r="C123" t="s">
        <v>156</v>
      </c>
      <c r="D123" t="s">
        <v>460</v>
      </c>
      <c r="E123" t="s">
        <v>461</v>
      </c>
      <c r="F123" s="13">
        <v>3611.8440317350273</v>
      </c>
      <c r="G123" s="13">
        <v>3673.3252435750628</v>
      </c>
      <c r="H123" s="13">
        <v>3916.1305201389532</v>
      </c>
      <c r="I123" s="13">
        <v>3900.1775044650144</v>
      </c>
      <c r="J123" s="13">
        <v>3839.0865851305962</v>
      </c>
      <c r="K123" s="13">
        <v>4110.8555209528495</v>
      </c>
      <c r="L123" s="13">
        <v>3911.2196508714569</v>
      </c>
      <c r="M123" s="13">
        <v>3677.1555627053594</v>
      </c>
      <c r="N123" s="13">
        <v>3814.7097495673142</v>
      </c>
      <c r="O123" s="13">
        <v>3958.8172134281149</v>
      </c>
      <c r="P123" s="13">
        <v>4407.303763165507</v>
      </c>
      <c r="Q123" s="13"/>
      <c r="R123" s="13">
        <v>6203.0395268075199</v>
      </c>
      <c r="S123" s="13">
        <v>6234.2893544214649</v>
      </c>
      <c r="T123" s="13">
        <v>6419.5763210898731</v>
      </c>
      <c r="U123" s="13">
        <v>6552.600554182749</v>
      </c>
      <c r="V123" s="13">
        <v>6359.0008916099669</v>
      </c>
      <c r="W123" s="13">
        <v>6401.906093642664</v>
      </c>
      <c r="X123" s="13">
        <v>6444.986779553722</v>
      </c>
      <c r="Y123" s="13">
        <v>6486.9030646823148</v>
      </c>
      <c r="Z123" s="13">
        <v>6258.830146563374</v>
      </c>
      <c r="AA123" s="13">
        <v>6280.730414101954</v>
      </c>
      <c r="AB123" s="13">
        <v>6586.5823362845513</v>
      </c>
      <c r="AC123" s="13"/>
      <c r="AD123" s="14">
        <f t="shared" si="106"/>
        <v>9814.8835585425477</v>
      </c>
      <c r="AE123" s="14">
        <f t="shared" si="107"/>
        <v>9907.6145979965277</v>
      </c>
      <c r="AF123" s="14">
        <f t="shared" si="108"/>
        <v>10335.706841228826</v>
      </c>
      <c r="AG123" s="14">
        <f t="shared" si="109"/>
        <v>10452.778058647764</v>
      </c>
      <c r="AH123" s="165">
        <v>10198.087476740564</v>
      </c>
      <c r="AI123" s="165">
        <v>10512.761614595514</v>
      </c>
      <c r="AJ123" s="165">
        <v>10356.206430425178</v>
      </c>
      <c r="AK123" s="165">
        <v>10164.058627387674</v>
      </c>
      <c r="AL123" s="14">
        <f t="shared" si="110"/>
        <v>10073.539896130689</v>
      </c>
      <c r="AM123" s="14">
        <f t="shared" si="111"/>
        <v>10239.547627530068</v>
      </c>
      <c r="AN123" s="14">
        <f t="shared" si="112"/>
        <v>10993.886099450057</v>
      </c>
      <c r="AO123" s="14">
        <f t="shared" si="113"/>
        <v>0</v>
      </c>
      <c r="AP123" s="13">
        <v>319030</v>
      </c>
      <c r="AQ123" s="13">
        <v>317516.79800000001</v>
      </c>
      <c r="AR123" s="13">
        <v>317687.495</v>
      </c>
      <c r="AS123" s="14">
        <f t="shared" si="70"/>
        <v>1132.1330381892071</v>
      </c>
      <c r="AT123" s="14">
        <f t="shared" si="71"/>
        <v>1151.4043330016182</v>
      </c>
      <c r="AU123" s="14">
        <f t="shared" si="72"/>
        <v>1227.511682330487</v>
      </c>
      <c r="AV123" s="14">
        <f t="shared" si="73"/>
        <v>1228.3373758590922</v>
      </c>
      <c r="AW123" s="14">
        <f t="shared" si="74"/>
        <v>1209.0971593668553</v>
      </c>
      <c r="AX123" s="14">
        <f t="shared" si="75"/>
        <v>1294.6891461638038</v>
      </c>
      <c r="AY123" s="14">
        <f t="shared" si="76"/>
        <v>1231.815033254227</v>
      </c>
      <c r="AZ123" s="14">
        <f t="shared" si="77"/>
        <v>1157.4757019332346</v>
      </c>
      <c r="BA123" s="14">
        <f t="shared" si="78"/>
        <v>1201.4198220679066</v>
      </c>
      <c r="BB123" s="14">
        <f t="shared" si="79"/>
        <v>1246.8055984326581</v>
      </c>
      <c r="BC123" s="14">
        <f t="shared" si="80"/>
        <v>1388.0537316219429</v>
      </c>
      <c r="BD123" s="14">
        <f t="shared" si="81"/>
        <v>0</v>
      </c>
      <c r="BE123" s="14">
        <f t="shared" si="82"/>
        <v>1944.3436437976115</v>
      </c>
      <c r="BF123" s="14">
        <f t="shared" si="83"/>
        <v>1954.1389068179999</v>
      </c>
      <c r="BG123" s="14">
        <f t="shared" si="84"/>
        <v>2012.217133526588</v>
      </c>
      <c r="BH123" s="14">
        <f t="shared" si="85"/>
        <v>2063.7020137066097</v>
      </c>
      <c r="BI123" s="14">
        <f t="shared" si="86"/>
        <v>2002.7289679363569</v>
      </c>
      <c r="BJ123" s="14">
        <f t="shared" si="87"/>
        <v>2016.2417024760573</v>
      </c>
      <c r="BK123" s="14">
        <f t="shared" si="88"/>
        <v>2029.8097046045805</v>
      </c>
      <c r="BL123" s="14">
        <f t="shared" si="89"/>
        <v>2041.913253363125</v>
      </c>
      <c r="BM123" s="14">
        <f t="shared" si="90"/>
        <v>1971.1807960986598</v>
      </c>
      <c r="BN123" s="14">
        <f t="shared" si="91"/>
        <v>1978.0781532389835</v>
      </c>
      <c r="BO123" s="14">
        <f t="shared" si="92"/>
        <v>2074.4043709726975</v>
      </c>
      <c r="BP123" s="14">
        <f t="shared" si="93"/>
        <v>0</v>
      </c>
      <c r="BQ123" s="14">
        <f t="shared" si="94"/>
        <v>3076.4766819868187</v>
      </c>
      <c r="BR123" s="14">
        <f t="shared" si="95"/>
        <v>3105.5432398196181</v>
      </c>
      <c r="BS123" s="14">
        <f t="shared" si="96"/>
        <v>3239.728815857075</v>
      </c>
      <c r="BT123" s="14">
        <f t="shared" si="97"/>
        <v>3292.0393895657021</v>
      </c>
      <c r="BU123" s="14">
        <f t="shared" si="98"/>
        <v>3211.8261273032126</v>
      </c>
      <c r="BV123" s="14">
        <f t="shared" si="99"/>
        <v>3310.9308486398613</v>
      </c>
      <c r="BW123" s="14">
        <f t="shared" si="100"/>
        <v>3261.6247378588073</v>
      </c>
      <c r="BX123" s="14">
        <f t="shared" si="101"/>
        <v>3199.3889552963597</v>
      </c>
      <c r="BY123" s="14">
        <f t="shared" si="102"/>
        <v>3172.6006181665671</v>
      </c>
      <c r="BZ123" s="14">
        <f t="shared" si="103"/>
        <v>3224.8837516716417</v>
      </c>
      <c r="CA123" s="14">
        <f t="shared" si="104"/>
        <v>3462.4581025946404</v>
      </c>
      <c r="CB123" s="14">
        <f t="shared" si="105"/>
        <v>0</v>
      </c>
    </row>
    <row r="124" spans="1:80" x14ac:dyDescent="0.3">
      <c r="A124" t="s">
        <v>154</v>
      </c>
      <c r="B124" t="s">
        <v>176</v>
      </c>
      <c r="C124" t="s">
        <v>190</v>
      </c>
      <c r="D124" t="s">
        <v>464</v>
      </c>
      <c r="E124" t="s">
        <v>465</v>
      </c>
      <c r="F124" s="13">
        <v>1843.8437940289532</v>
      </c>
      <c r="G124" s="13">
        <v>1918.5313822629014</v>
      </c>
      <c r="H124" s="13">
        <v>2090.8110411185071</v>
      </c>
      <c r="I124" s="13">
        <v>2254.1945104865999</v>
      </c>
      <c r="J124" s="13">
        <v>1927.6741027879343</v>
      </c>
      <c r="K124" s="13">
        <v>1949.3970597701291</v>
      </c>
      <c r="L124" s="13">
        <v>1949.3538303526529</v>
      </c>
      <c r="M124" s="13">
        <v>1906.8018158301647</v>
      </c>
      <c r="N124" s="13">
        <v>2335.779750349549</v>
      </c>
      <c r="O124" s="13">
        <v>2344.3311543707723</v>
      </c>
      <c r="P124" s="13">
        <v>2417.6330577964536</v>
      </c>
      <c r="Q124" s="13"/>
      <c r="R124" s="13">
        <v>5444.6774724732959</v>
      </c>
      <c r="S124" s="13">
        <v>5311.4326413046992</v>
      </c>
      <c r="T124" s="13">
        <v>5523.3762021486991</v>
      </c>
      <c r="U124" s="13">
        <v>5654.1459749648257</v>
      </c>
      <c r="V124" s="13">
        <v>5476.0237996383948</v>
      </c>
      <c r="W124" s="13">
        <v>5535.7659616453666</v>
      </c>
      <c r="X124" s="13">
        <v>5534.8759645322225</v>
      </c>
      <c r="Y124" s="13">
        <v>5416.4487018081882</v>
      </c>
      <c r="Z124" s="13">
        <v>5516.5347992623701</v>
      </c>
      <c r="AA124" s="13">
        <v>5597.5325835318627</v>
      </c>
      <c r="AB124" s="13">
        <v>5803.0918521148033</v>
      </c>
      <c r="AC124" s="13"/>
      <c r="AD124" s="14">
        <f t="shared" si="106"/>
        <v>7288.5212665022491</v>
      </c>
      <c r="AE124" s="14">
        <f t="shared" si="107"/>
        <v>7229.9640235676006</v>
      </c>
      <c r="AF124" s="14">
        <f t="shared" si="108"/>
        <v>7614.1872432672062</v>
      </c>
      <c r="AG124" s="14">
        <f t="shared" si="109"/>
        <v>7908.3404854514256</v>
      </c>
      <c r="AH124" s="165">
        <v>7403.6979024263292</v>
      </c>
      <c r="AI124" s="165">
        <v>7485.1630214154957</v>
      </c>
      <c r="AJ124" s="165">
        <v>7484.2297948848754</v>
      </c>
      <c r="AK124" s="165">
        <v>7323.2505176383529</v>
      </c>
      <c r="AL124" s="14">
        <f t="shared" si="110"/>
        <v>7852.3145496119196</v>
      </c>
      <c r="AM124" s="14">
        <f t="shared" si="111"/>
        <v>7941.863737902635</v>
      </c>
      <c r="AN124" s="14">
        <f t="shared" si="112"/>
        <v>8220.724909911256</v>
      </c>
      <c r="AO124" s="14">
        <f t="shared" si="113"/>
        <v>0</v>
      </c>
      <c r="AP124" s="13">
        <v>329209</v>
      </c>
      <c r="AQ124" s="13">
        <v>329462.48800000001</v>
      </c>
      <c r="AR124" s="13">
        <v>331286.11099999998</v>
      </c>
      <c r="AS124" s="14">
        <f t="shared" si="70"/>
        <v>560.08304573354712</v>
      </c>
      <c r="AT124" s="14">
        <f t="shared" si="71"/>
        <v>582.7700282382624</v>
      </c>
      <c r="AU124" s="14">
        <f t="shared" si="72"/>
        <v>635.10142223283901</v>
      </c>
      <c r="AV124" s="14">
        <f t="shared" si="73"/>
        <v>684.20369316418191</v>
      </c>
      <c r="AW124" s="14">
        <f t="shared" si="74"/>
        <v>585.09668717973568</v>
      </c>
      <c r="AX124" s="14">
        <f t="shared" si="75"/>
        <v>591.69014099417871</v>
      </c>
      <c r="AY124" s="14">
        <f t="shared" si="76"/>
        <v>591.67701979857964</v>
      </c>
      <c r="AZ124" s="14">
        <f t="shared" si="77"/>
        <v>575.57553803701865</v>
      </c>
      <c r="BA124" s="14">
        <f t="shared" si="78"/>
        <v>708.96682791685498</v>
      </c>
      <c r="BB124" s="14">
        <f t="shared" si="79"/>
        <v>711.56239018348344</v>
      </c>
      <c r="BC124" s="14">
        <f t="shared" si="80"/>
        <v>733.81132780022392</v>
      </c>
      <c r="BD124" s="14">
        <f t="shared" si="81"/>
        <v>0</v>
      </c>
      <c r="BE124" s="14">
        <f t="shared" si="82"/>
        <v>1653.8665323467146</v>
      </c>
      <c r="BF124" s="14">
        <f t="shared" si="83"/>
        <v>1613.3922952606699</v>
      </c>
      <c r="BG124" s="14">
        <f t="shared" si="84"/>
        <v>1677.7719327687576</v>
      </c>
      <c r="BH124" s="14">
        <f t="shared" si="85"/>
        <v>1716.1729122147665</v>
      </c>
      <c r="BI124" s="14">
        <f t="shared" si="86"/>
        <v>1662.1084339162749</v>
      </c>
      <c r="BJ124" s="14">
        <f t="shared" si="87"/>
        <v>1680.2416552033585</v>
      </c>
      <c r="BK124" s="14">
        <f t="shared" si="88"/>
        <v>1679.9715191042394</v>
      </c>
      <c r="BL124" s="14">
        <f t="shared" si="89"/>
        <v>1634.9760892355032</v>
      </c>
      <c r="BM124" s="14">
        <f t="shared" si="90"/>
        <v>1674.404522575684</v>
      </c>
      <c r="BN124" s="14">
        <f t="shared" si="91"/>
        <v>1698.9893500506384</v>
      </c>
      <c r="BO124" s="14">
        <f t="shared" si="92"/>
        <v>1761.3816636128856</v>
      </c>
      <c r="BP124" s="14">
        <f t="shared" si="93"/>
        <v>0</v>
      </c>
      <c r="BQ124" s="14">
        <f t="shared" si="94"/>
        <v>2213.9495780802617</v>
      </c>
      <c r="BR124" s="14">
        <f t="shared" si="95"/>
        <v>2196.1623234989324</v>
      </c>
      <c r="BS124" s="14">
        <f t="shared" si="96"/>
        <v>2312.8733550015963</v>
      </c>
      <c r="BT124" s="14">
        <f t="shared" si="97"/>
        <v>2400.3766053789482</v>
      </c>
      <c r="BU124" s="14">
        <f t="shared" si="98"/>
        <v>2247.2051210960103</v>
      </c>
      <c r="BV124" s="14">
        <f t="shared" si="99"/>
        <v>2271.9317961975371</v>
      </c>
      <c r="BW124" s="14">
        <f t="shared" si="100"/>
        <v>2271.6485389028189</v>
      </c>
      <c r="BX124" s="14">
        <f t="shared" si="101"/>
        <v>2210.5516272725217</v>
      </c>
      <c r="BY124" s="14">
        <f t="shared" si="102"/>
        <v>2383.371350492539</v>
      </c>
      <c r="BZ124" s="14">
        <f t="shared" si="103"/>
        <v>2410.551740234122</v>
      </c>
      <c r="CA124" s="14">
        <f t="shared" si="104"/>
        <v>2495.1929914131092</v>
      </c>
      <c r="CB124" s="14">
        <f t="shared" si="105"/>
        <v>0</v>
      </c>
    </row>
    <row r="125" spans="1:80" x14ac:dyDescent="0.3">
      <c r="A125" t="s">
        <v>154</v>
      </c>
      <c r="B125" t="s">
        <v>176</v>
      </c>
      <c r="C125" t="s">
        <v>190</v>
      </c>
      <c r="D125" t="s">
        <v>466</v>
      </c>
      <c r="E125" t="s">
        <v>467</v>
      </c>
      <c r="F125" s="13">
        <v>5696.0513584066075</v>
      </c>
      <c r="G125" s="13">
        <v>5716.8652022595834</v>
      </c>
      <c r="H125" s="13">
        <v>5770.6391692634388</v>
      </c>
      <c r="I125" s="13">
        <v>5923.4327828074529</v>
      </c>
      <c r="J125" s="13">
        <v>5931.766151914786</v>
      </c>
      <c r="K125" s="13">
        <v>5891.4432858827286</v>
      </c>
      <c r="L125" s="13">
        <v>6123.8486774316261</v>
      </c>
      <c r="M125" s="13">
        <v>6084.6179860578559</v>
      </c>
      <c r="N125" s="13">
        <v>6265.9445724390116</v>
      </c>
      <c r="O125" s="13">
        <v>6561.1150587829488</v>
      </c>
      <c r="P125" s="13">
        <v>7081.5120718165244</v>
      </c>
      <c r="Q125" s="13"/>
      <c r="R125" s="13">
        <v>14899.254424204668</v>
      </c>
      <c r="S125" s="13">
        <v>14621.701498092709</v>
      </c>
      <c r="T125" s="13">
        <v>14984.242645992465</v>
      </c>
      <c r="U125" s="13">
        <v>15480.480074311718</v>
      </c>
      <c r="V125" s="13">
        <v>14802.216650878017</v>
      </c>
      <c r="W125" s="13">
        <v>14847.253998603865</v>
      </c>
      <c r="X125" s="13">
        <v>15335.544478994623</v>
      </c>
      <c r="Y125" s="13">
        <v>15466.358237944532</v>
      </c>
      <c r="Z125" s="13">
        <v>15341.758625062299</v>
      </c>
      <c r="AA125" s="13">
        <v>15178.885554382958</v>
      </c>
      <c r="AB125" s="13">
        <v>15977.186089676296</v>
      </c>
      <c r="AC125" s="13"/>
      <c r="AD125" s="14">
        <f t="shared" si="106"/>
        <v>20595.305782611274</v>
      </c>
      <c r="AE125" s="14">
        <f t="shared" si="107"/>
        <v>20338.56670035229</v>
      </c>
      <c r="AF125" s="14">
        <f t="shared" si="108"/>
        <v>20754.881815255903</v>
      </c>
      <c r="AG125" s="14">
        <f t="shared" si="109"/>
        <v>21403.912857119169</v>
      </c>
      <c r="AH125" s="165">
        <v>20733.982802792802</v>
      </c>
      <c r="AI125" s="165">
        <v>20738.697284486592</v>
      </c>
      <c r="AJ125" s="165">
        <v>21459.393156426249</v>
      </c>
      <c r="AK125" s="165">
        <v>21550.976224002388</v>
      </c>
      <c r="AL125" s="14">
        <f t="shared" si="110"/>
        <v>21607.703197501309</v>
      </c>
      <c r="AM125" s="14">
        <f t="shared" si="111"/>
        <v>21740.000613165907</v>
      </c>
      <c r="AN125" s="14">
        <f t="shared" si="112"/>
        <v>23058.698161492819</v>
      </c>
      <c r="AO125" s="14">
        <f t="shared" si="113"/>
        <v>0</v>
      </c>
      <c r="AP125" s="13">
        <v>817851</v>
      </c>
      <c r="AQ125" s="13">
        <v>821135.88199999998</v>
      </c>
      <c r="AR125" s="13">
        <v>826113.85399999982</v>
      </c>
      <c r="AS125" s="14">
        <f t="shared" si="70"/>
        <v>696.46565919789884</v>
      </c>
      <c r="AT125" s="14">
        <f t="shared" si="71"/>
        <v>699.01060245198494</v>
      </c>
      <c r="AU125" s="14">
        <f t="shared" si="72"/>
        <v>705.58563470160686</v>
      </c>
      <c r="AV125" s="14">
        <f t="shared" si="73"/>
        <v>721.37059318124557</v>
      </c>
      <c r="AW125" s="14">
        <f t="shared" si="74"/>
        <v>722.38545190195282</v>
      </c>
      <c r="AX125" s="14">
        <f t="shared" si="75"/>
        <v>717.47483151427161</v>
      </c>
      <c r="AY125" s="14">
        <f t="shared" si="76"/>
        <v>745.77774661558715</v>
      </c>
      <c r="AZ125" s="14">
        <f t="shared" si="77"/>
        <v>736.53503770654083</v>
      </c>
      <c r="BA125" s="14">
        <f t="shared" si="78"/>
        <v>763.08254331516503</v>
      </c>
      <c r="BB125" s="14">
        <f t="shared" si="79"/>
        <v>799.02915006008095</v>
      </c>
      <c r="BC125" s="14">
        <f t="shared" si="80"/>
        <v>862.40441162654304</v>
      </c>
      <c r="BD125" s="14">
        <f t="shared" si="81"/>
        <v>0</v>
      </c>
      <c r="BE125" s="14">
        <f t="shared" si="82"/>
        <v>1821.7565820919297</v>
      </c>
      <c r="BF125" s="14">
        <f t="shared" si="83"/>
        <v>1787.8197248756449</v>
      </c>
      <c r="BG125" s="14">
        <f t="shared" si="84"/>
        <v>1832.148233112445</v>
      </c>
      <c r="BH125" s="14">
        <f t="shared" si="85"/>
        <v>1885.2519313376829</v>
      </c>
      <c r="BI125" s="14">
        <f t="shared" si="86"/>
        <v>1802.651299907269</v>
      </c>
      <c r="BJ125" s="14">
        <f t="shared" si="87"/>
        <v>1808.1360617734965</v>
      </c>
      <c r="BK125" s="14">
        <f t="shared" si="88"/>
        <v>1867.6013087678737</v>
      </c>
      <c r="BL125" s="14">
        <f t="shared" si="89"/>
        <v>1872.1824071896674</v>
      </c>
      <c r="BM125" s="14">
        <f t="shared" si="90"/>
        <v>1868.3580831585555</v>
      </c>
      <c r="BN125" s="14">
        <f t="shared" si="91"/>
        <v>1848.5229895705568</v>
      </c>
      <c r="BO125" s="14">
        <f t="shared" si="92"/>
        <v>1945.7420434193493</v>
      </c>
      <c r="BP125" s="14">
        <f t="shared" si="93"/>
        <v>0</v>
      </c>
      <c r="BQ125" s="14">
        <f t="shared" si="94"/>
        <v>2518.2222412898286</v>
      </c>
      <c r="BR125" s="14">
        <f t="shared" si="95"/>
        <v>2486.8303273276297</v>
      </c>
      <c r="BS125" s="14">
        <f t="shared" si="96"/>
        <v>2537.7338678140522</v>
      </c>
      <c r="BT125" s="14">
        <f t="shared" si="97"/>
        <v>2606.6225245189285</v>
      </c>
      <c r="BU125" s="14">
        <f t="shared" si="98"/>
        <v>2525.0367518092216</v>
      </c>
      <c r="BV125" s="14">
        <f t="shared" si="99"/>
        <v>2525.6108932877682</v>
      </c>
      <c r="BW125" s="14">
        <f t="shared" si="100"/>
        <v>2613.3790553834606</v>
      </c>
      <c r="BX125" s="14">
        <f t="shared" si="101"/>
        <v>2608.7174448962082</v>
      </c>
      <c r="BY125" s="14">
        <f t="shared" si="102"/>
        <v>2631.4406264737204</v>
      </c>
      <c r="BZ125" s="14">
        <f t="shared" si="103"/>
        <v>2647.5521396306376</v>
      </c>
      <c r="CA125" s="14">
        <f t="shared" si="104"/>
        <v>2808.1464550458923</v>
      </c>
      <c r="CB125" s="14">
        <f t="shared" si="105"/>
        <v>0</v>
      </c>
    </row>
    <row r="126" spans="1:80" x14ac:dyDescent="0.3">
      <c r="A126" t="s">
        <v>148</v>
      </c>
      <c r="B126" t="s">
        <v>158</v>
      </c>
      <c r="C126" t="s">
        <v>174</v>
      </c>
      <c r="D126" t="s">
        <v>470</v>
      </c>
      <c r="E126" t="s">
        <v>471</v>
      </c>
      <c r="F126" s="13">
        <v>2510.6874165750046</v>
      </c>
      <c r="G126" s="13">
        <v>2639.9335080550063</v>
      </c>
      <c r="H126" s="13">
        <v>3345.6470325019509</v>
      </c>
      <c r="I126" s="13">
        <v>3108.8243586010367</v>
      </c>
      <c r="J126" s="13">
        <v>2867.9230991659551</v>
      </c>
      <c r="K126" s="13">
        <v>2683.9427922080567</v>
      </c>
      <c r="L126" s="13">
        <v>3198.7984923114336</v>
      </c>
      <c r="M126" s="13">
        <v>2914.7133487300375</v>
      </c>
      <c r="N126" s="13">
        <v>3542.8252018556345</v>
      </c>
      <c r="O126" s="13">
        <v>3226.364323105799</v>
      </c>
      <c r="P126" s="13">
        <v>3712.5120235319309</v>
      </c>
      <c r="Q126" s="13"/>
      <c r="R126" s="13">
        <v>5049.5815590601742</v>
      </c>
      <c r="S126" s="13">
        <v>5128.9561287201795</v>
      </c>
      <c r="T126" s="13">
        <v>5499.0091966285036</v>
      </c>
      <c r="U126" s="13">
        <v>5337.7287470698648</v>
      </c>
      <c r="V126" s="13">
        <v>5078.1828164097842</v>
      </c>
      <c r="W126" s="13">
        <v>5050.9103347154696</v>
      </c>
      <c r="X126" s="13">
        <v>5183.2483543941134</v>
      </c>
      <c r="Y126" s="13">
        <v>5283.3825438284621</v>
      </c>
      <c r="Z126" s="13">
        <v>5425.2434154900739</v>
      </c>
      <c r="AA126" s="13">
        <v>5225.811857552364</v>
      </c>
      <c r="AB126" s="13">
        <v>5525.4943560649572</v>
      </c>
      <c r="AC126" s="13"/>
      <c r="AD126" s="14">
        <f t="shared" si="106"/>
        <v>7560.2689756351792</v>
      </c>
      <c r="AE126" s="14">
        <f t="shared" si="107"/>
        <v>7768.8896367751859</v>
      </c>
      <c r="AF126" s="14">
        <f t="shared" si="108"/>
        <v>8844.6562291304544</v>
      </c>
      <c r="AG126" s="14">
        <f t="shared" si="109"/>
        <v>8446.5531056709005</v>
      </c>
      <c r="AH126" s="165">
        <v>7946.1059155757393</v>
      </c>
      <c r="AI126" s="165">
        <v>7734.8531269235264</v>
      </c>
      <c r="AJ126" s="165">
        <v>8382.0468467055471</v>
      </c>
      <c r="AK126" s="165">
        <v>8198.0958925585001</v>
      </c>
      <c r="AL126" s="14">
        <f t="shared" si="110"/>
        <v>8968.0686173457088</v>
      </c>
      <c r="AM126" s="14">
        <f t="shared" si="111"/>
        <v>8452.1761806581635</v>
      </c>
      <c r="AN126" s="14">
        <f t="shared" si="112"/>
        <v>9238.006379596889</v>
      </c>
      <c r="AO126" s="14">
        <f t="shared" si="113"/>
        <v>0</v>
      </c>
      <c r="AP126" s="13">
        <v>233759</v>
      </c>
      <c r="AQ126" s="13">
        <v>235099.179</v>
      </c>
      <c r="AR126" s="13">
        <v>236458.59099999999</v>
      </c>
      <c r="AS126" s="14">
        <f t="shared" si="70"/>
        <v>1074.049519622776</v>
      </c>
      <c r="AT126" s="14">
        <f t="shared" si="71"/>
        <v>1129.3398363506888</v>
      </c>
      <c r="AU126" s="14">
        <f t="shared" si="72"/>
        <v>1431.2377416492845</v>
      </c>
      <c r="AV126" s="14">
        <f t="shared" si="73"/>
        <v>1322.3459017698385</v>
      </c>
      <c r="AW126" s="14">
        <f t="shared" si="74"/>
        <v>1219.8779729324172</v>
      </c>
      <c r="AX126" s="14">
        <f t="shared" si="75"/>
        <v>1141.6215078352343</v>
      </c>
      <c r="AY126" s="14">
        <f t="shared" si="76"/>
        <v>1360.6166154716489</v>
      </c>
      <c r="AZ126" s="14">
        <f t="shared" si="77"/>
        <v>1232.6527602162857</v>
      </c>
      <c r="BA126" s="14">
        <f t="shared" si="78"/>
        <v>1506.9492020028001</v>
      </c>
      <c r="BB126" s="14">
        <f t="shared" si="79"/>
        <v>1372.3418077550152</v>
      </c>
      <c r="BC126" s="14">
        <f t="shared" si="80"/>
        <v>1579.1258988326499</v>
      </c>
      <c r="BD126" s="14">
        <f t="shared" si="81"/>
        <v>0</v>
      </c>
      <c r="BE126" s="14">
        <f t="shared" si="82"/>
        <v>2160.1656231675247</v>
      </c>
      <c r="BF126" s="14">
        <f t="shared" si="83"/>
        <v>2194.1213509298805</v>
      </c>
      <c r="BG126" s="14">
        <f t="shared" si="84"/>
        <v>2352.4267286515187</v>
      </c>
      <c r="BH126" s="14">
        <f t="shared" si="85"/>
        <v>2270.4157325321262</v>
      </c>
      <c r="BI126" s="14">
        <f t="shared" si="86"/>
        <v>2160.0172480439774</v>
      </c>
      <c r="BJ126" s="14">
        <f t="shared" si="87"/>
        <v>2148.4168325043233</v>
      </c>
      <c r="BK126" s="14">
        <f t="shared" si="88"/>
        <v>2204.7071267714264</v>
      </c>
      <c r="BL126" s="14">
        <f t="shared" si="89"/>
        <v>2234.3796101823436</v>
      </c>
      <c r="BM126" s="14">
        <f t="shared" si="90"/>
        <v>2307.6403067703072</v>
      </c>
      <c r="BN126" s="14">
        <f t="shared" si="91"/>
        <v>2222.8116149875468</v>
      </c>
      <c r="BO126" s="14">
        <f t="shared" si="92"/>
        <v>2350.282284935141</v>
      </c>
      <c r="BP126" s="14">
        <f t="shared" si="93"/>
        <v>0</v>
      </c>
      <c r="BQ126" s="14">
        <f t="shared" si="94"/>
        <v>3234.2151427903013</v>
      </c>
      <c r="BR126" s="14">
        <f t="shared" si="95"/>
        <v>3323.4611872805694</v>
      </c>
      <c r="BS126" s="14">
        <f t="shared" si="96"/>
        <v>3783.6644703008028</v>
      </c>
      <c r="BT126" s="14">
        <f t="shared" si="97"/>
        <v>3592.7616343019645</v>
      </c>
      <c r="BU126" s="14">
        <f t="shared" si="98"/>
        <v>3379.8952209763943</v>
      </c>
      <c r="BV126" s="14">
        <f t="shared" si="99"/>
        <v>3290.0383403395581</v>
      </c>
      <c r="BW126" s="14">
        <f t="shared" si="100"/>
        <v>3565.3237422430752</v>
      </c>
      <c r="BX126" s="14">
        <f t="shared" si="101"/>
        <v>3467.0323703986296</v>
      </c>
      <c r="BY126" s="14">
        <f t="shared" si="102"/>
        <v>3814.5895087731078</v>
      </c>
      <c r="BZ126" s="14">
        <f t="shared" si="103"/>
        <v>3595.1534227425618</v>
      </c>
      <c r="CA126" s="14">
        <f t="shared" si="104"/>
        <v>3929.4081837677913</v>
      </c>
      <c r="CB126" s="14">
        <f t="shared" si="105"/>
        <v>0</v>
      </c>
    </row>
    <row r="127" spans="1:80" x14ac:dyDescent="0.3">
      <c r="A127" t="s">
        <v>181</v>
      </c>
      <c r="B127" t="s">
        <v>205</v>
      </c>
      <c r="C127" t="s">
        <v>229</v>
      </c>
      <c r="D127" t="s">
        <v>472</v>
      </c>
      <c r="E127" t="s">
        <v>473</v>
      </c>
      <c r="F127" s="13">
        <v>6296.6812528251148</v>
      </c>
      <c r="G127" s="13">
        <v>6110.3071199759925</v>
      </c>
      <c r="H127" s="13">
        <v>6446.0723986210032</v>
      </c>
      <c r="I127" s="13">
        <v>6349.8444358764154</v>
      </c>
      <c r="J127" s="13">
        <v>6127.0487819326718</v>
      </c>
      <c r="K127" s="13">
        <v>6108.4631595923238</v>
      </c>
      <c r="L127" s="13">
        <v>6342.5597248580825</v>
      </c>
      <c r="M127" s="13">
        <v>6207.1490452476492</v>
      </c>
      <c r="N127" s="13">
        <v>6896.2639242814048</v>
      </c>
      <c r="O127" s="13">
        <v>6839.8734141346267</v>
      </c>
      <c r="P127" s="13">
        <v>7594.9399226489004</v>
      </c>
      <c r="Q127" s="13"/>
      <c r="R127" s="13">
        <v>9809.3026772519461</v>
      </c>
      <c r="S127" s="13">
        <v>9906.5209493062976</v>
      </c>
      <c r="T127" s="13">
        <v>10170.580806910428</v>
      </c>
      <c r="U127" s="13">
        <v>10200.478778996494</v>
      </c>
      <c r="V127" s="13">
        <v>9489.012797865933</v>
      </c>
      <c r="W127" s="13">
        <v>9466.0578370715248</v>
      </c>
      <c r="X127" s="13">
        <v>9833.0357628912589</v>
      </c>
      <c r="Y127" s="13">
        <v>9641.7675698179555</v>
      </c>
      <c r="Z127" s="13">
        <v>10046.652621786938</v>
      </c>
      <c r="AA127" s="13">
        <v>9812.6761247153718</v>
      </c>
      <c r="AB127" s="13">
        <v>10420.436098229497</v>
      </c>
      <c r="AC127" s="13"/>
      <c r="AD127" s="14">
        <f t="shared" si="106"/>
        <v>16105.983930077062</v>
      </c>
      <c r="AE127" s="14">
        <f t="shared" si="107"/>
        <v>16016.82806928229</v>
      </c>
      <c r="AF127" s="14">
        <f t="shared" si="108"/>
        <v>16616.653205531431</v>
      </c>
      <c r="AG127" s="14">
        <f t="shared" si="109"/>
        <v>16550.323214872908</v>
      </c>
      <c r="AH127" s="165">
        <v>15616.061579798603</v>
      </c>
      <c r="AI127" s="165">
        <v>15574.520996663847</v>
      </c>
      <c r="AJ127" s="165">
        <v>16175.595487749342</v>
      </c>
      <c r="AK127" s="165">
        <v>15848.916615065602</v>
      </c>
      <c r="AL127" s="14">
        <f t="shared" si="110"/>
        <v>16942.916546068343</v>
      </c>
      <c r="AM127" s="14">
        <f t="shared" si="111"/>
        <v>16652.549538849998</v>
      </c>
      <c r="AN127" s="14">
        <f t="shared" si="112"/>
        <v>18015.376020878397</v>
      </c>
      <c r="AO127" s="14">
        <f t="shared" si="113"/>
        <v>0</v>
      </c>
      <c r="AP127" s="13">
        <v>682444</v>
      </c>
      <c r="AQ127" s="13">
        <v>684317.86100000003</v>
      </c>
      <c r="AR127" s="13">
        <v>687149.55800000008</v>
      </c>
      <c r="AS127" s="14">
        <f t="shared" si="70"/>
        <v>922.66636571280787</v>
      </c>
      <c r="AT127" s="14">
        <f t="shared" si="71"/>
        <v>895.35655965558965</v>
      </c>
      <c r="AU127" s="14">
        <f t="shared" si="72"/>
        <v>944.55697443614463</v>
      </c>
      <c r="AV127" s="14">
        <f t="shared" si="73"/>
        <v>927.90862225886212</v>
      </c>
      <c r="AW127" s="14">
        <f t="shared" si="74"/>
        <v>895.35128792037642</v>
      </c>
      <c r="AX127" s="14">
        <f t="shared" si="75"/>
        <v>892.63535379099562</v>
      </c>
      <c r="AY127" s="14">
        <f t="shared" si="76"/>
        <v>926.84410072091953</v>
      </c>
      <c r="AZ127" s="14">
        <f t="shared" si="77"/>
        <v>903.31849493056768</v>
      </c>
      <c r="BA127" s="14">
        <f t="shared" si="78"/>
        <v>1007.7574059230064</v>
      </c>
      <c r="BB127" s="14">
        <f t="shared" si="79"/>
        <v>999.51700868065268</v>
      </c>
      <c r="BC127" s="14">
        <f t="shared" si="80"/>
        <v>1109.8555737753718</v>
      </c>
      <c r="BD127" s="14">
        <f t="shared" si="81"/>
        <v>0</v>
      </c>
      <c r="BE127" s="14">
        <f t="shared" si="82"/>
        <v>1437.3784042722839</v>
      </c>
      <c r="BF127" s="14">
        <f t="shared" si="83"/>
        <v>1451.6240086082225</v>
      </c>
      <c r="BG127" s="14">
        <f t="shared" si="84"/>
        <v>1490.317272466375</v>
      </c>
      <c r="BH127" s="14">
        <f t="shared" si="85"/>
        <v>1490.6053692783116</v>
      </c>
      <c r="BI127" s="14">
        <f t="shared" si="86"/>
        <v>1386.6381894518361</v>
      </c>
      <c r="BJ127" s="14">
        <f t="shared" si="87"/>
        <v>1383.2837598654355</v>
      </c>
      <c r="BK127" s="14">
        <f t="shared" si="88"/>
        <v>1436.9105825357462</v>
      </c>
      <c r="BL127" s="14">
        <f t="shared" si="89"/>
        <v>1403.1541543708531</v>
      </c>
      <c r="BM127" s="14">
        <f t="shared" si="90"/>
        <v>1468.1266110905933</v>
      </c>
      <c r="BN127" s="14">
        <f t="shared" si="91"/>
        <v>1433.9354098365952</v>
      </c>
      <c r="BO127" s="14">
        <f t="shared" si="92"/>
        <v>1522.7479351484435</v>
      </c>
      <c r="BP127" s="14">
        <f t="shared" si="93"/>
        <v>0</v>
      </c>
      <c r="BQ127" s="14">
        <f t="shared" si="94"/>
        <v>2360.044769985092</v>
      </c>
      <c r="BR127" s="14">
        <f t="shared" si="95"/>
        <v>2346.9805682638121</v>
      </c>
      <c r="BS127" s="14">
        <f t="shared" si="96"/>
        <v>2434.8742469025196</v>
      </c>
      <c r="BT127" s="14">
        <f t="shared" si="97"/>
        <v>2418.5139915371733</v>
      </c>
      <c r="BU127" s="14">
        <f t="shared" si="98"/>
        <v>2281.9894773722121</v>
      </c>
      <c r="BV127" s="14">
        <f t="shared" si="99"/>
        <v>2275.9191136564305</v>
      </c>
      <c r="BW127" s="14">
        <f t="shared" si="100"/>
        <v>2363.7546832566659</v>
      </c>
      <c r="BX127" s="14">
        <f t="shared" si="101"/>
        <v>2306.4726493014205</v>
      </c>
      <c r="BY127" s="14">
        <f t="shared" si="102"/>
        <v>2475.8840170136</v>
      </c>
      <c r="BZ127" s="14">
        <f t="shared" si="103"/>
        <v>2433.4524185172477</v>
      </c>
      <c r="CA127" s="14">
        <f t="shared" si="104"/>
        <v>2632.6035089238153</v>
      </c>
      <c r="CB127" s="14">
        <f t="shared" si="105"/>
        <v>0</v>
      </c>
    </row>
    <row r="128" spans="1:80" x14ac:dyDescent="0.3">
      <c r="A128" t="s">
        <v>154</v>
      </c>
      <c r="B128" t="s">
        <v>192</v>
      </c>
      <c r="C128" t="s">
        <v>211</v>
      </c>
      <c r="D128" t="s">
        <v>474</v>
      </c>
      <c r="E128" t="s">
        <v>475</v>
      </c>
      <c r="F128" s="13">
        <v>1493.5201349956524</v>
      </c>
      <c r="G128" s="13">
        <v>1389.630726587113</v>
      </c>
      <c r="H128" s="13">
        <v>1476.9626641449668</v>
      </c>
      <c r="I128" s="13">
        <v>1381.7637576162729</v>
      </c>
      <c r="J128" s="13">
        <v>1484.8266058982647</v>
      </c>
      <c r="K128" s="13">
        <v>1481.1810039447569</v>
      </c>
      <c r="L128" s="13">
        <v>1580.2634377608292</v>
      </c>
      <c r="M128" s="13">
        <v>1530.5042287553727</v>
      </c>
      <c r="N128" s="13">
        <v>1522.9122725875932</v>
      </c>
      <c r="O128" s="13">
        <v>1576.3170835465576</v>
      </c>
      <c r="P128" s="13">
        <v>1743.1750466871213</v>
      </c>
      <c r="Q128" s="13"/>
      <c r="R128" s="13">
        <v>3669.1953203090879</v>
      </c>
      <c r="S128" s="13">
        <v>3593.2949634434344</v>
      </c>
      <c r="T128" s="13">
        <v>3731.3663298036427</v>
      </c>
      <c r="U128" s="13">
        <v>3739.8300061472719</v>
      </c>
      <c r="V128" s="13">
        <v>3766.5090707434206</v>
      </c>
      <c r="W128" s="13">
        <v>3763.955711853062</v>
      </c>
      <c r="X128" s="13">
        <v>3884.6072170531916</v>
      </c>
      <c r="Y128" s="13">
        <v>3821.3959398385587</v>
      </c>
      <c r="Z128" s="13">
        <v>3730.9707085093651</v>
      </c>
      <c r="AA128" s="13">
        <v>3638.8257419239599</v>
      </c>
      <c r="AB128" s="13">
        <v>3809.0116487383593</v>
      </c>
      <c r="AC128" s="13"/>
      <c r="AD128" s="14">
        <f t="shared" si="106"/>
        <v>5162.7154553047403</v>
      </c>
      <c r="AE128" s="14">
        <f t="shared" si="107"/>
        <v>4982.9256900305472</v>
      </c>
      <c r="AF128" s="14">
        <f t="shared" si="108"/>
        <v>5208.3289939486094</v>
      </c>
      <c r="AG128" s="14">
        <f t="shared" si="109"/>
        <v>5121.5937637635452</v>
      </c>
      <c r="AH128" s="165">
        <v>5251.3356766416846</v>
      </c>
      <c r="AI128" s="165">
        <v>5245.1367157978193</v>
      </c>
      <c r="AJ128" s="165">
        <v>5464.8706548140217</v>
      </c>
      <c r="AK128" s="165">
        <v>5351.9001685939302</v>
      </c>
      <c r="AL128" s="14">
        <f t="shared" si="110"/>
        <v>5253.8829810969582</v>
      </c>
      <c r="AM128" s="14">
        <f t="shared" si="111"/>
        <v>5215.142825470517</v>
      </c>
      <c r="AN128" s="14">
        <f t="shared" si="112"/>
        <v>5552.1866954254801</v>
      </c>
      <c r="AO128" s="14">
        <f t="shared" si="113"/>
        <v>0</v>
      </c>
      <c r="AP128" s="13">
        <v>198914</v>
      </c>
      <c r="AQ128" s="13">
        <v>200724.56200000001</v>
      </c>
      <c r="AR128" s="13">
        <v>202616.58600000001</v>
      </c>
      <c r="AS128" s="14">
        <f t="shared" si="70"/>
        <v>750.83711302153313</v>
      </c>
      <c r="AT128" s="14">
        <f t="shared" si="71"/>
        <v>698.60880912711673</v>
      </c>
      <c r="AU128" s="14">
        <f t="shared" si="72"/>
        <v>742.51317863245765</v>
      </c>
      <c r="AV128" s="14">
        <f t="shared" si="73"/>
        <v>688.38797995049197</v>
      </c>
      <c r="AW128" s="14">
        <f t="shared" si="74"/>
        <v>739.73338942857663</v>
      </c>
      <c r="AX128" s="14">
        <f t="shared" si="75"/>
        <v>737.91716827597645</v>
      </c>
      <c r="AY128" s="14">
        <f t="shared" si="76"/>
        <v>787.27955463707974</v>
      </c>
      <c r="AZ128" s="14">
        <f t="shared" si="77"/>
        <v>755.36966591440466</v>
      </c>
      <c r="BA128" s="14">
        <f t="shared" si="78"/>
        <v>758.70748323645273</v>
      </c>
      <c r="BB128" s="14">
        <f t="shared" si="79"/>
        <v>785.31350017172178</v>
      </c>
      <c r="BC128" s="14">
        <f t="shared" si="80"/>
        <v>868.44132542539614</v>
      </c>
      <c r="BD128" s="14">
        <f t="shared" si="81"/>
        <v>0</v>
      </c>
      <c r="BE128" s="14">
        <f t="shared" si="82"/>
        <v>1844.6139137059672</v>
      </c>
      <c r="BF128" s="14">
        <f t="shared" si="83"/>
        <v>1806.4565407379243</v>
      </c>
      <c r="BG128" s="14">
        <f t="shared" si="84"/>
        <v>1875.8691343010762</v>
      </c>
      <c r="BH128" s="14">
        <f t="shared" si="85"/>
        <v>1863.1651098819045</v>
      </c>
      <c r="BI128" s="14">
        <f t="shared" si="86"/>
        <v>1876.4564900350465</v>
      </c>
      <c r="BJ128" s="14">
        <f t="shared" si="87"/>
        <v>1875.1844190613115</v>
      </c>
      <c r="BK128" s="14">
        <f t="shared" si="88"/>
        <v>1935.2924118241153</v>
      </c>
      <c r="BL128" s="14">
        <f t="shared" si="89"/>
        <v>1886.0232596351016</v>
      </c>
      <c r="BM128" s="14">
        <f t="shared" si="90"/>
        <v>1858.7514509108082</v>
      </c>
      <c r="BN128" s="14">
        <f t="shared" si="91"/>
        <v>1812.8452769641412</v>
      </c>
      <c r="BO128" s="14">
        <f t="shared" si="92"/>
        <v>1897.6310675613079</v>
      </c>
      <c r="BP128" s="14">
        <f t="shared" si="93"/>
        <v>0</v>
      </c>
      <c r="BQ128" s="14">
        <f t="shared" si="94"/>
        <v>2595.4510267275004</v>
      </c>
      <c r="BR128" s="14">
        <f t="shared" si="95"/>
        <v>2505.0653498650408</v>
      </c>
      <c r="BS128" s="14">
        <f t="shared" si="96"/>
        <v>2618.3823129335337</v>
      </c>
      <c r="BT128" s="14">
        <f t="shared" si="97"/>
        <v>2551.5530898323968</v>
      </c>
      <c r="BU128" s="14">
        <f t="shared" si="98"/>
        <v>2616.1898794636227</v>
      </c>
      <c r="BV128" s="14">
        <f t="shared" si="99"/>
        <v>2613.101587337288</v>
      </c>
      <c r="BW128" s="14">
        <f t="shared" si="100"/>
        <v>2722.5719664611956</v>
      </c>
      <c r="BX128" s="14">
        <f t="shared" si="101"/>
        <v>2641.3929255495054</v>
      </c>
      <c r="BY128" s="14">
        <f t="shared" si="102"/>
        <v>2617.4589341472611</v>
      </c>
      <c r="BZ128" s="14">
        <f t="shared" si="103"/>
        <v>2598.1587771358631</v>
      </c>
      <c r="CA128" s="14">
        <f t="shared" si="104"/>
        <v>2766.072392986704</v>
      </c>
      <c r="CB128" s="14">
        <f t="shared" si="105"/>
        <v>0</v>
      </c>
    </row>
    <row r="129" spans="1:80" x14ac:dyDescent="0.3">
      <c r="A129" t="s">
        <v>172</v>
      </c>
      <c r="B129" t="s">
        <v>213</v>
      </c>
      <c r="C129" t="s">
        <v>218</v>
      </c>
      <c r="D129" t="s">
        <v>478</v>
      </c>
      <c r="E129" t="s">
        <v>479</v>
      </c>
      <c r="F129" s="13">
        <v>1895.2960398978039</v>
      </c>
      <c r="G129" s="13">
        <v>1961.2522258638935</v>
      </c>
      <c r="H129" s="13">
        <v>2129.4840834602187</v>
      </c>
      <c r="I129" s="13">
        <v>1903.4316046865727</v>
      </c>
      <c r="J129" s="13">
        <v>1965.9011200289042</v>
      </c>
      <c r="K129" s="13">
        <v>1916.7971754109785</v>
      </c>
      <c r="L129" s="13">
        <v>2146.6268806936955</v>
      </c>
      <c r="M129" s="13">
        <v>2053.6489973934813</v>
      </c>
      <c r="N129" s="13">
        <v>1969.0972347673489</v>
      </c>
      <c r="O129" s="13">
        <v>1830.5020774729669</v>
      </c>
      <c r="P129" s="13">
        <v>2039.4117590131359</v>
      </c>
      <c r="Q129" s="13"/>
      <c r="R129" s="13">
        <v>4871.7505290459112</v>
      </c>
      <c r="S129" s="13">
        <v>4695.9642184314434</v>
      </c>
      <c r="T129" s="13">
        <v>5060.0307427288444</v>
      </c>
      <c r="U129" s="13">
        <v>5079.4979870448269</v>
      </c>
      <c r="V129" s="13">
        <v>4928.1183707966657</v>
      </c>
      <c r="W129" s="13">
        <v>4925.79392371416</v>
      </c>
      <c r="X129" s="13">
        <v>5093.7352254251728</v>
      </c>
      <c r="Y129" s="13">
        <v>5133.5413817130775</v>
      </c>
      <c r="Z129" s="13">
        <v>4983.3239890061677</v>
      </c>
      <c r="AA129" s="13">
        <v>4860.9999612893234</v>
      </c>
      <c r="AB129" s="13">
        <v>5312.8143629513024</v>
      </c>
      <c r="AC129" s="13"/>
      <c r="AD129" s="14">
        <f t="shared" si="106"/>
        <v>6767.0465689437151</v>
      </c>
      <c r="AE129" s="14">
        <f t="shared" si="107"/>
        <v>6657.2164442953372</v>
      </c>
      <c r="AF129" s="14">
        <f t="shared" si="108"/>
        <v>7189.5148261890627</v>
      </c>
      <c r="AG129" s="14">
        <f t="shared" si="109"/>
        <v>6982.9295917313993</v>
      </c>
      <c r="AH129" s="165">
        <v>6894.0194908255708</v>
      </c>
      <c r="AI129" s="165">
        <v>6842.5910991251394</v>
      </c>
      <c r="AJ129" s="165">
        <v>7240.3621061188678</v>
      </c>
      <c r="AK129" s="165">
        <v>7187.1903791065579</v>
      </c>
      <c r="AL129" s="14">
        <f t="shared" si="110"/>
        <v>6952.4212237735164</v>
      </c>
      <c r="AM129" s="14">
        <f t="shared" si="111"/>
        <v>6691.5020387622899</v>
      </c>
      <c r="AN129" s="14">
        <f t="shared" si="112"/>
        <v>7352.2261219644388</v>
      </c>
      <c r="AO129" s="14">
        <f t="shared" si="113"/>
        <v>0</v>
      </c>
      <c r="AP129" s="13">
        <v>263070</v>
      </c>
      <c r="AQ129" s="13">
        <v>264264.74699999997</v>
      </c>
      <c r="AR129" s="13">
        <v>265071.79599999997</v>
      </c>
      <c r="AS129" s="14">
        <f t="shared" si="70"/>
        <v>720.45312650541825</v>
      </c>
      <c r="AT129" s="14">
        <f t="shared" si="71"/>
        <v>745.52485112855641</v>
      </c>
      <c r="AU129" s="14">
        <f t="shared" si="72"/>
        <v>809.47431613647268</v>
      </c>
      <c r="AV129" s="14">
        <f t="shared" si="73"/>
        <v>720.27450740017662</v>
      </c>
      <c r="AW129" s="14">
        <f t="shared" si="74"/>
        <v>743.91349672868182</v>
      </c>
      <c r="AX129" s="14">
        <f t="shared" si="75"/>
        <v>725.33215162860097</v>
      </c>
      <c r="AY129" s="14">
        <f t="shared" si="76"/>
        <v>812.30164259998537</v>
      </c>
      <c r="AZ129" s="14">
        <f t="shared" si="77"/>
        <v>774.75198356956901</v>
      </c>
      <c r="BA129" s="14">
        <f t="shared" si="78"/>
        <v>745.12293339200073</v>
      </c>
      <c r="BB129" s="14">
        <f t="shared" si="79"/>
        <v>692.67736171899128</v>
      </c>
      <c r="BC129" s="14">
        <f t="shared" si="80"/>
        <v>771.73053998501587</v>
      </c>
      <c r="BD129" s="14">
        <f t="shared" si="81"/>
        <v>0</v>
      </c>
      <c r="BE129" s="14">
        <f t="shared" si="82"/>
        <v>1851.8837302033342</v>
      </c>
      <c r="BF129" s="14">
        <f t="shared" si="83"/>
        <v>1785.062613916997</v>
      </c>
      <c r="BG129" s="14">
        <f t="shared" si="84"/>
        <v>1923.4541159116754</v>
      </c>
      <c r="BH129" s="14">
        <f t="shared" si="85"/>
        <v>1922.1247043764135</v>
      </c>
      <c r="BI129" s="14">
        <f t="shared" si="86"/>
        <v>1864.8413860501287</v>
      </c>
      <c r="BJ129" s="14">
        <f t="shared" si="87"/>
        <v>1863.9617957495329</v>
      </c>
      <c r="BK129" s="14">
        <f t="shared" si="88"/>
        <v>1927.5121949675615</v>
      </c>
      <c r="BL129" s="14">
        <f t="shared" si="89"/>
        <v>1936.6607308583964</v>
      </c>
      <c r="BM129" s="14">
        <f t="shared" si="90"/>
        <v>1885.7316556892729</v>
      </c>
      <c r="BN129" s="14">
        <f t="shared" si="91"/>
        <v>1839.4432161204322</v>
      </c>
      <c r="BO129" s="14">
        <f t="shared" si="92"/>
        <v>2010.4135807986916</v>
      </c>
      <c r="BP129" s="14">
        <f t="shared" si="93"/>
        <v>0</v>
      </c>
      <c r="BQ129" s="14">
        <f t="shared" si="94"/>
        <v>2572.3368567087527</v>
      </c>
      <c r="BR129" s="14">
        <f t="shared" si="95"/>
        <v>2530.587465045553</v>
      </c>
      <c r="BS129" s="14">
        <f t="shared" si="96"/>
        <v>2732.9284320481479</v>
      </c>
      <c r="BT129" s="14">
        <f t="shared" si="97"/>
        <v>2642.3992117765902</v>
      </c>
      <c r="BU129" s="14">
        <f t="shared" si="98"/>
        <v>2608.754882778811</v>
      </c>
      <c r="BV129" s="14">
        <f t="shared" si="99"/>
        <v>2589.2939473781344</v>
      </c>
      <c r="BW129" s="14">
        <f t="shared" si="100"/>
        <v>2739.8138375675467</v>
      </c>
      <c r="BX129" s="14">
        <f t="shared" si="101"/>
        <v>2711.4127144279651</v>
      </c>
      <c r="BY129" s="14">
        <f t="shared" si="102"/>
        <v>2630.8545890812734</v>
      </c>
      <c r="BZ129" s="14">
        <f t="shared" si="103"/>
        <v>2532.1205778394233</v>
      </c>
      <c r="CA129" s="14">
        <f t="shared" si="104"/>
        <v>2782.1441207837074</v>
      </c>
      <c r="CB129" s="14">
        <f t="shared" si="105"/>
        <v>0</v>
      </c>
    </row>
    <row r="130" spans="1:80" x14ac:dyDescent="0.3">
      <c r="A130" t="s">
        <v>181</v>
      </c>
      <c r="B130" t="s">
        <v>205</v>
      </c>
      <c r="C130" t="s">
        <v>229</v>
      </c>
      <c r="D130" t="s">
        <v>482</v>
      </c>
      <c r="E130" t="s">
        <v>483</v>
      </c>
      <c r="F130" s="13">
        <v>1502.1546315134392</v>
      </c>
      <c r="G130" s="13">
        <v>1428.9204644899448</v>
      </c>
      <c r="H130" s="13">
        <v>1514.9920278379536</v>
      </c>
      <c r="I130" s="13">
        <v>1436.2161229931194</v>
      </c>
      <c r="J130" s="13">
        <v>1530.5767248162538</v>
      </c>
      <c r="K130" s="13">
        <v>1548.0308145086458</v>
      </c>
      <c r="L130" s="13">
        <v>1548.0308145086458</v>
      </c>
      <c r="M130" s="13">
        <v>1515.0442829483884</v>
      </c>
      <c r="N130" s="13">
        <v>1717.738793783232</v>
      </c>
      <c r="O130" s="13">
        <v>1598.2927422223956</v>
      </c>
      <c r="P130" s="13">
        <v>1666.9765271818405</v>
      </c>
      <c r="Q130" s="13"/>
      <c r="R130" s="13">
        <v>3228.085561082376</v>
      </c>
      <c r="S130" s="13">
        <v>3266.7062563355707</v>
      </c>
      <c r="T130" s="13">
        <v>3369.2327229416605</v>
      </c>
      <c r="U130" s="13">
        <v>3270.6157004049351</v>
      </c>
      <c r="V130" s="13">
        <v>3254.8917343848702</v>
      </c>
      <c r="W130" s="13">
        <v>3289.9007935929858</v>
      </c>
      <c r="X130" s="13">
        <v>3289.9007935929858</v>
      </c>
      <c r="Y130" s="13">
        <v>3217.9585886683717</v>
      </c>
      <c r="Z130" s="13">
        <v>3541.7211184997936</v>
      </c>
      <c r="AA130" s="13">
        <v>3481.6731519097721</v>
      </c>
      <c r="AB130" s="13">
        <v>3685.2810942733586</v>
      </c>
      <c r="AC130" s="13"/>
      <c r="AD130" s="14">
        <f t="shared" si="106"/>
        <v>4730.2401925958147</v>
      </c>
      <c r="AE130" s="14">
        <f t="shared" si="107"/>
        <v>4695.6267208255158</v>
      </c>
      <c r="AF130" s="14">
        <f t="shared" si="108"/>
        <v>4884.2247507796146</v>
      </c>
      <c r="AG130" s="14">
        <f t="shared" si="109"/>
        <v>4706.8318233980544</v>
      </c>
      <c r="AH130" s="165">
        <v>4785.4684592011236</v>
      </c>
      <c r="AI130" s="165">
        <v>4837.9316081016314</v>
      </c>
      <c r="AJ130" s="165">
        <v>4837.9316081016314</v>
      </c>
      <c r="AK130" s="165">
        <v>4733.0028716167599</v>
      </c>
      <c r="AL130" s="14">
        <f t="shared" si="110"/>
        <v>5259.4599122830259</v>
      </c>
      <c r="AM130" s="14">
        <f t="shared" si="111"/>
        <v>5079.9658941321677</v>
      </c>
      <c r="AN130" s="14">
        <f t="shared" si="112"/>
        <v>5352.2576214551991</v>
      </c>
      <c r="AO130" s="14">
        <f t="shared" si="113"/>
        <v>0</v>
      </c>
      <c r="AP130" s="13">
        <v>214718</v>
      </c>
      <c r="AQ130" s="13">
        <v>215772.75</v>
      </c>
      <c r="AR130" s="13">
        <v>216811.74400000001</v>
      </c>
      <c r="AS130" s="14">
        <f t="shared" si="70"/>
        <v>699.59418004705674</v>
      </c>
      <c r="AT130" s="14">
        <f t="shared" si="71"/>
        <v>665.48704090478896</v>
      </c>
      <c r="AU130" s="14">
        <f t="shared" si="72"/>
        <v>705.57290391953802</v>
      </c>
      <c r="AV130" s="14">
        <f t="shared" si="73"/>
        <v>665.61515436639684</v>
      </c>
      <c r="AW130" s="14">
        <f t="shared" si="74"/>
        <v>709.34662732724769</v>
      </c>
      <c r="AX130" s="14">
        <f t="shared" si="75"/>
        <v>717.43573482223587</v>
      </c>
      <c r="AY130" s="14">
        <f t="shared" si="76"/>
        <v>717.43573482223587</v>
      </c>
      <c r="AZ130" s="14">
        <f t="shared" si="77"/>
        <v>698.78331081013232</v>
      </c>
      <c r="BA130" s="14">
        <f t="shared" si="78"/>
        <v>796.08699142186958</v>
      </c>
      <c r="BB130" s="14">
        <f t="shared" si="79"/>
        <v>740.72965294384744</v>
      </c>
      <c r="BC130" s="14">
        <f t="shared" si="80"/>
        <v>772.56119096681141</v>
      </c>
      <c r="BD130" s="14">
        <f t="shared" si="81"/>
        <v>0</v>
      </c>
      <c r="BE130" s="14">
        <f t="shared" si="82"/>
        <v>1503.4070553388053</v>
      </c>
      <c r="BF130" s="14">
        <f t="shared" si="83"/>
        <v>1521.3937612755199</v>
      </c>
      <c r="BG130" s="14">
        <f t="shared" si="84"/>
        <v>1569.1431193200665</v>
      </c>
      <c r="BH130" s="14">
        <f t="shared" si="85"/>
        <v>1515.7686503068321</v>
      </c>
      <c r="BI130" s="14">
        <f t="shared" si="86"/>
        <v>1508.4813695820581</v>
      </c>
      <c r="BJ130" s="14">
        <f t="shared" si="87"/>
        <v>1524.7063373817991</v>
      </c>
      <c r="BK130" s="14">
        <f t="shared" si="88"/>
        <v>1524.7063373817991</v>
      </c>
      <c r="BL130" s="14">
        <f t="shared" si="89"/>
        <v>1484.2178423085659</v>
      </c>
      <c r="BM130" s="14">
        <f t="shared" si="90"/>
        <v>1641.412605854907</v>
      </c>
      <c r="BN130" s="14">
        <f t="shared" si="91"/>
        <v>1613.5833426184593</v>
      </c>
      <c r="BO130" s="14">
        <f t="shared" si="92"/>
        <v>1707.9455558096927</v>
      </c>
      <c r="BP130" s="14">
        <f t="shared" si="93"/>
        <v>0</v>
      </c>
      <c r="BQ130" s="14">
        <f t="shared" si="94"/>
        <v>2203.0012353858619</v>
      </c>
      <c r="BR130" s="14">
        <f t="shared" si="95"/>
        <v>2186.8808021803093</v>
      </c>
      <c r="BS130" s="14">
        <f t="shared" si="96"/>
        <v>2274.716023239605</v>
      </c>
      <c r="BT130" s="14">
        <f t="shared" si="97"/>
        <v>2181.383804673229</v>
      </c>
      <c r="BU130" s="14">
        <f t="shared" si="98"/>
        <v>2217.8279969093055</v>
      </c>
      <c r="BV130" s="14">
        <f t="shared" si="99"/>
        <v>2242.1420722040348</v>
      </c>
      <c r="BW130" s="14">
        <f t="shared" si="100"/>
        <v>2242.1420722040348</v>
      </c>
      <c r="BX130" s="14">
        <f t="shared" si="101"/>
        <v>2183.0011531186979</v>
      </c>
      <c r="BY130" s="14">
        <f t="shared" si="102"/>
        <v>2437.4995972767765</v>
      </c>
      <c r="BZ130" s="14">
        <f t="shared" si="103"/>
        <v>2354.3129955623072</v>
      </c>
      <c r="CA130" s="14">
        <f t="shared" si="104"/>
        <v>2480.5067467765043</v>
      </c>
      <c r="CB130" s="14">
        <f t="shared" si="105"/>
        <v>0</v>
      </c>
    </row>
    <row r="131" spans="1:80" x14ac:dyDescent="0.3">
      <c r="A131" t="s">
        <v>181</v>
      </c>
      <c r="B131" t="s">
        <v>205</v>
      </c>
      <c r="C131" t="s">
        <v>229</v>
      </c>
      <c r="D131" t="s">
        <v>485</v>
      </c>
      <c r="E131" t="s">
        <v>486</v>
      </c>
      <c r="F131" s="13">
        <v>1242.6997390645172</v>
      </c>
      <c r="G131" s="13">
        <v>1143.7183963667785</v>
      </c>
      <c r="H131" s="13">
        <v>1197.2996619552628</v>
      </c>
      <c r="I131" s="13">
        <v>1164.9386387197681</v>
      </c>
      <c r="J131" s="13">
        <v>1239.5537063556544</v>
      </c>
      <c r="K131" s="13">
        <v>1206.6355761515288</v>
      </c>
      <c r="L131" s="13">
        <v>1281.9919117496747</v>
      </c>
      <c r="M131" s="13">
        <v>1247.4828049541466</v>
      </c>
      <c r="N131" s="13">
        <v>1288.1621675693773</v>
      </c>
      <c r="O131" s="13">
        <v>1290.2204499445554</v>
      </c>
      <c r="P131" s="13">
        <v>1351.2119069488017</v>
      </c>
      <c r="Q131" s="13"/>
      <c r="R131" s="13">
        <v>2764.0506062825825</v>
      </c>
      <c r="S131" s="13">
        <v>2751.1333620068453</v>
      </c>
      <c r="T131" s="13">
        <v>2868.614415226426</v>
      </c>
      <c r="U131" s="13">
        <v>2870.0698736661375</v>
      </c>
      <c r="V131" s="13">
        <v>2720.7320096544527</v>
      </c>
      <c r="W131" s="13">
        <v>2793.5451364792016</v>
      </c>
      <c r="X131" s="13">
        <v>2867.6892932111527</v>
      </c>
      <c r="Y131" s="13">
        <v>2782.5006877768142</v>
      </c>
      <c r="Z131" s="13">
        <v>2720.9275998897897</v>
      </c>
      <c r="AA131" s="13">
        <v>2690.8299388170885</v>
      </c>
      <c r="AB131" s="13">
        <v>2943.2520017232014</v>
      </c>
      <c r="AC131" s="13"/>
      <c r="AD131" s="14">
        <f t="shared" si="106"/>
        <v>4006.7503453470999</v>
      </c>
      <c r="AE131" s="14">
        <f t="shared" si="107"/>
        <v>3894.8517583736239</v>
      </c>
      <c r="AF131" s="14">
        <f t="shared" si="108"/>
        <v>4065.9140771816888</v>
      </c>
      <c r="AG131" s="14">
        <f t="shared" si="109"/>
        <v>4035.0085123859053</v>
      </c>
      <c r="AH131" s="165">
        <v>3960.2857160101066</v>
      </c>
      <c r="AI131" s="165">
        <v>4000.1807126307303</v>
      </c>
      <c r="AJ131" s="165">
        <v>4149.681204960827</v>
      </c>
      <c r="AK131" s="165">
        <v>4029.9834927309607</v>
      </c>
      <c r="AL131" s="14">
        <f t="shared" si="110"/>
        <v>4009.089767459167</v>
      </c>
      <c r="AM131" s="14">
        <f t="shared" si="111"/>
        <v>3981.0503887616442</v>
      </c>
      <c r="AN131" s="14">
        <f t="shared" si="112"/>
        <v>4294.4639086720035</v>
      </c>
      <c r="AO131" s="14">
        <f t="shared" si="113"/>
        <v>0</v>
      </c>
      <c r="AP131" s="13">
        <v>163075</v>
      </c>
      <c r="AQ131" s="13">
        <v>165388.348</v>
      </c>
      <c r="AR131" s="13">
        <v>166496.14799999999</v>
      </c>
      <c r="AS131" s="14">
        <f t="shared" si="70"/>
        <v>762.04184520283138</v>
      </c>
      <c r="AT131" s="14">
        <f t="shared" si="71"/>
        <v>701.34502306716456</v>
      </c>
      <c r="AU131" s="14">
        <f t="shared" si="72"/>
        <v>734.20184697547916</v>
      </c>
      <c r="AV131" s="14">
        <f t="shared" si="73"/>
        <v>704.36560544142321</v>
      </c>
      <c r="AW131" s="14">
        <f t="shared" si="74"/>
        <v>749.48067463353243</v>
      </c>
      <c r="AX131" s="14">
        <f t="shared" si="75"/>
        <v>729.57713813764485</v>
      </c>
      <c r="AY131" s="14">
        <f t="shared" si="76"/>
        <v>775.14040574954811</v>
      </c>
      <c r="AZ131" s="14">
        <f t="shared" si="77"/>
        <v>749.25625603911669</v>
      </c>
      <c r="BA131" s="14">
        <f t="shared" si="78"/>
        <v>778.87117390481308</v>
      </c>
      <c r="BB131" s="14">
        <f t="shared" si="79"/>
        <v>780.11568864848653</v>
      </c>
      <c r="BC131" s="14">
        <f t="shared" si="80"/>
        <v>816.99341174192136</v>
      </c>
      <c r="BD131" s="14">
        <f t="shared" si="81"/>
        <v>0</v>
      </c>
      <c r="BE131" s="14">
        <f t="shared" si="82"/>
        <v>1694.956680228473</v>
      </c>
      <c r="BF131" s="14">
        <f t="shared" si="83"/>
        <v>1687.0356351414043</v>
      </c>
      <c r="BG131" s="14">
        <f t="shared" si="84"/>
        <v>1759.0767531665958</v>
      </c>
      <c r="BH131" s="14">
        <f t="shared" si="85"/>
        <v>1735.3519207206409</v>
      </c>
      <c r="BI131" s="14">
        <f t="shared" si="86"/>
        <v>1645.0566454986615</v>
      </c>
      <c r="BJ131" s="14">
        <f t="shared" si="87"/>
        <v>1689.0821936737657</v>
      </c>
      <c r="BK131" s="14">
        <f t="shared" si="88"/>
        <v>1733.912532466406</v>
      </c>
      <c r="BL131" s="14">
        <f t="shared" si="89"/>
        <v>1671.210247925264</v>
      </c>
      <c r="BM131" s="14">
        <f t="shared" si="90"/>
        <v>1645.174906692816</v>
      </c>
      <c r="BN131" s="14">
        <f t="shared" si="91"/>
        <v>1626.9767316480413</v>
      </c>
      <c r="BO131" s="14">
        <f t="shared" si="92"/>
        <v>1779.6005808844534</v>
      </c>
      <c r="BP131" s="14">
        <f t="shared" si="93"/>
        <v>0</v>
      </c>
      <c r="BQ131" s="14">
        <f t="shared" si="94"/>
        <v>2456.9985254313046</v>
      </c>
      <c r="BR131" s="14">
        <f t="shared" si="95"/>
        <v>2388.380658208569</v>
      </c>
      <c r="BS131" s="14">
        <f t="shared" si="96"/>
        <v>2493.278600142075</v>
      </c>
      <c r="BT131" s="14">
        <f t="shared" si="97"/>
        <v>2439.7175261620637</v>
      </c>
      <c r="BU131" s="14">
        <f t="shared" si="98"/>
        <v>2394.5373201321936</v>
      </c>
      <c r="BV131" s="14">
        <f t="shared" si="99"/>
        <v>2418.6593318114105</v>
      </c>
      <c r="BW131" s="14">
        <f t="shared" si="100"/>
        <v>2509.0529382159539</v>
      </c>
      <c r="BX131" s="14">
        <f t="shared" si="101"/>
        <v>2420.4665039643805</v>
      </c>
      <c r="BY131" s="14">
        <f t="shared" si="102"/>
        <v>2424.046080597629</v>
      </c>
      <c r="BZ131" s="14">
        <f t="shared" si="103"/>
        <v>2407.092420296528</v>
      </c>
      <c r="CA131" s="14">
        <f t="shared" si="104"/>
        <v>2596.593992626375</v>
      </c>
      <c r="CB131" s="14">
        <f t="shared" si="105"/>
        <v>0</v>
      </c>
    </row>
    <row r="132" spans="1:80" x14ac:dyDescent="0.3">
      <c r="A132" t="s">
        <v>163</v>
      </c>
      <c r="B132" t="s">
        <v>198</v>
      </c>
      <c r="C132" t="s">
        <v>239</v>
      </c>
      <c r="D132" t="s">
        <v>487</v>
      </c>
      <c r="E132" t="s">
        <v>488</v>
      </c>
      <c r="F132" s="13">
        <v>1830.3526200334422</v>
      </c>
      <c r="G132" s="13">
        <v>2095.1310869582535</v>
      </c>
      <c r="H132" s="13">
        <v>2132.049278213166</v>
      </c>
      <c r="I132" s="13">
        <v>2282.8885424548789</v>
      </c>
      <c r="J132" s="13">
        <v>1462.6172634121976</v>
      </c>
      <c r="K132" s="13">
        <v>1478.888867736965</v>
      </c>
      <c r="L132" s="13">
        <v>1481.8553789109294</v>
      </c>
      <c r="M132" s="13">
        <v>1452.420589054133</v>
      </c>
      <c r="N132" s="13">
        <v>2454.4591897476244</v>
      </c>
      <c r="O132" s="13">
        <v>2328.7262394113982</v>
      </c>
      <c r="P132" s="13">
        <v>2450.9485602735986</v>
      </c>
      <c r="Q132" s="13"/>
      <c r="R132" s="13">
        <v>4480.3539553582805</v>
      </c>
      <c r="S132" s="13">
        <v>4391.3321464566598</v>
      </c>
      <c r="T132" s="13">
        <v>4673.5922690193074</v>
      </c>
      <c r="U132" s="13">
        <v>4563.834269928805</v>
      </c>
      <c r="V132" s="13">
        <v>5272.728798780845</v>
      </c>
      <c r="W132" s="13">
        <v>5331.3508816884569</v>
      </c>
      <c r="X132" s="13">
        <v>5344.3539588581289</v>
      </c>
      <c r="Y132" s="13">
        <v>5230.8790538071598</v>
      </c>
      <c r="Z132" s="13">
        <v>4572.7706456596152</v>
      </c>
      <c r="AA132" s="13">
        <v>4463.3545848788617</v>
      </c>
      <c r="AB132" s="13">
        <v>4785.0104824236432</v>
      </c>
      <c r="AC132" s="13"/>
      <c r="AD132" s="14">
        <f t="shared" si="106"/>
        <v>6310.7065753917232</v>
      </c>
      <c r="AE132" s="14">
        <f t="shared" si="107"/>
        <v>6486.4632334149137</v>
      </c>
      <c r="AF132" s="14">
        <f t="shared" si="108"/>
        <v>6805.6415472324734</v>
      </c>
      <c r="AG132" s="14">
        <f t="shared" si="109"/>
        <v>6846.722812383684</v>
      </c>
      <c r="AH132" s="165">
        <v>6735.3460621930426</v>
      </c>
      <c r="AI132" s="165">
        <v>6810.2397494254219</v>
      </c>
      <c r="AJ132" s="165">
        <v>6826.2093377690599</v>
      </c>
      <c r="AK132" s="165">
        <v>6683.2996428612933</v>
      </c>
      <c r="AL132" s="14">
        <f t="shared" si="110"/>
        <v>7027.2298354072391</v>
      </c>
      <c r="AM132" s="14">
        <f t="shared" si="111"/>
        <v>6792.0808242902604</v>
      </c>
      <c r="AN132" s="14">
        <f t="shared" si="112"/>
        <v>7235.9590426972418</v>
      </c>
      <c r="AO132" s="14">
        <f t="shared" si="113"/>
        <v>0</v>
      </c>
      <c r="AP132" s="13">
        <v>301785</v>
      </c>
      <c r="AQ132" s="13">
        <v>309013.31900000002</v>
      </c>
      <c r="AR132" s="13">
        <v>312744.15600000002</v>
      </c>
      <c r="AS132" s="14">
        <f t="shared" si="70"/>
        <v>606.50881257631829</v>
      </c>
      <c r="AT132" s="14">
        <f t="shared" si="71"/>
        <v>694.24626371696854</v>
      </c>
      <c r="AU132" s="14">
        <f t="shared" si="72"/>
        <v>706.47953947782889</v>
      </c>
      <c r="AV132" s="14">
        <f t="shared" si="73"/>
        <v>738.76703756412485</v>
      </c>
      <c r="AW132" s="14">
        <f t="shared" si="74"/>
        <v>473.31851848502282</v>
      </c>
      <c r="AX132" s="14">
        <f t="shared" si="75"/>
        <v>478.58418288338078</v>
      </c>
      <c r="AY132" s="14">
        <f t="shared" si="76"/>
        <v>479.54417748282538</v>
      </c>
      <c r="AZ132" s="14">
        <f t="shared" si="77"/>
        <v>464.41174397328558</v>
      </c>
      <c r="BA132" s="14">
        <f t="shared" si="78"/>
        <v>794.28912568898829</v>
      </c>
      <c r="BB132" s="14">
        <f t="shared" si="79"/>
        <v>753.60060431938791</v>
      </c>
      <c r="BC132" s="14">
        <f t="shared" si="80"/>
        <v>793.15304861458037</v>
      </c>
      <c r="BD132" s="14">
        <f t="shared" si="81"/>
        <v>0</v>
      </c>
      <c r="BE132" s="14">
        <f t="shared" si="82"/>
        <v>1484.6178422911278</v>
      </c>
      <c r="BF132" s="14">
        <f t="shared" si="83"/>
        <v>1455.1194215937371</v>
      </c>
      <c r="BG132" s="14">
        <f t="shared" si="84"/>
        <v>1548.6496244078755</v>
      </c>
      <c r="BH132" s="14">
        <f t="shared" si="85"/>
        <v>1476.9053595158482</v>
      </c>
      <c r="BI132" s="14">
        <f t="shared" si="86"/>
        <v>1706.311176438594</v>
      </c>
      <c r="BJ132" s="14">
        <f t="shared" si="87"/>
        <v>1725.2819065991316</v>
      </c>
      <c r="BK132" s="14">
        <f t="shared" si="88"/>
        <v>1729.489840811078</v>
      </c>
      <c r="BL132" s="14">
        <f t="shared" si="89"/>
        <v>1672.5745160869319</v>
      </c>
      <c r="BM132" s="14">
        <f t="shared" si="90"/>
        <v>1479.7972658452352</v>
      </c>
      <c r="BN132" s="14">
        <f t="shared" si="91"/>
        <v>1444.3890636567874</v>
      </c>
      <c r="BO132" s="14">
        <f t="shared" si="92"/>
        <v>1548.4803366755991</v>
      </c>
      <c r="BP132" s="14">
        <f t="shared" si="93"/>
        <v>0</v>
      </c>
      <c r="BQ132" s="14">
        <f t="shared" si="94"/>
        <v>2091.1266548674466</v>
      </c>
      <c r="BR132" s="14">
        <f t="shared" si="95"/>
        <v>2149.3656853107059</v>
      </c>
      <c r="BS132" s="14">
        <f t="shared" si="96"/>
        <v>2255.1291638857047</v>
      </c>
      <c r="BT132" s="14">
        <f t="shared" si="97"/>
        <v>2215.6723970799731</v>
      </c>
      <c r="BU132" s="14">
        <f t="shared" si="98"/>
        <v>2179.6296949236166</v>
      </c>
      <c r="BV132" s="14">
        <f t="shared" si="99"/>
        <v>2203.8660894825125</v>
      </c>
      <c r="BW132" s="14">
        <f t="shared" si="100"/>
        <v>2209.034018293904</v>
      </c>
      <c r="BX132" s="14">
        <f t="shared" si="101"/>
        <v>2136.9862600602178</v>
      </c>
      <c r="BY132" s="14">
        <f t="shared" si="102"/>
        <v>2274.0863915342234</v>
      </c>
      <c r="BZ132" s="14">
        <f t="shared" si="103"/>
        <v>2197.9896679761755</v>
      </c>
      <c r="CA132" s="14">
        <f t="shared" si="104"/>
        <v>2341.6333852901794</v>
      </c>
      <c r="CB132" s="14">
        <f t="shared" si="105"/>
        <v>0</v>
      </c>
    </row>
    <row r="133" spans="1:80" x14ac:dyDescent="0.3">
      <c r="A133" t="s">
        <v>148</v>
      </c>
      <c r="B133" t="s">
        <v>143</v>
      </c>
      <c r="C133" t="s">
        <v>156</v>
      </c>
      <c r="D133" t="s">
        <v>489</v>
      </c>
      <c r="E133" t="s">
        <v>490</v>
      </c>
      <c r="F133" s="13">
        <v>1520.8993278028447</v>
      </c>
      <c r="G133" s="13">
        <v>1621.0651525439293</v>
      </c>
      <c r="H133" s="13">
        <v>1649.295447218879</v>
      </c>
      <c r="I133" s="13">
        <v>1682.6723966453512</v>
      </c>
      <c r="J133" s="13">
        <v>1739.9168660854602</v>
      </c>
      <c r="K133" s="13">
        <v>1692.0346879413732</v>
      </c>
      <c r="L133" s="13">
        <v>1731.3114536402254</v>
      </c>
      <c r="M133" s="13">
        <v>1729.2150576389586</v>
      </c>
      <c r="N133" s="13">
        <v>1741.0258421735084</v>
      </c>
      <c r="O133" s="13">
        <v>1712.4885987828438</v>
      </c>
      <c r="P133" s="13">
        <v>1828.1060803306723</v>
      </c>
      <c r="Q133" s="13"/>
      <c r="R133" s="13">
        <v>2561.0910132788963</v>
      </c>
      <c r="S133" s="13">
        <v>2551.8535561201079</v>
      </c>
      <c r="T133" s="13">
        <v>2805.628113436238</v>
      </c>
      <c r="U133" s="13">
        <v>2711.5353655887166</v>
      </c>
      <c r="V133" s="13">
        <v>2588.4517268855275</v>
      </c>
      <c r="W133" s="13">
        <v>2555.7105395025392</v>
      </c>
      <c r="X133" s="13">
        <v>2651.2997765045648</v>
      </c>
      <c r="Y133" s="13">
        <v>2586.5355867977773</v>
      </c>
      <c r="Z133" s="13">
        <v>2676.8160604168875</v>
      </c>
      <c r="AA133" s="13">
        <v>2667.9516863723607</v>
      </c>
      <c r="AB133" s="13">
        <v>2835.0870817091009</v>
      </c>
      <c r="AC133" s="13"/>
      <c r="AD133" s="14">
        <f t="shared" si="106"/>
        <v>4081.990341081741</v>
      </c>
      <c r="AE133" s="14">
        <f t="shared" si="107"/>
        <v>4172.9187086640377</v>
      </c>
      <c r="AF133" s="14">
        <f t="shared" si="108"/>
        <v>4454.9235606551174</v>
      </c>
      <c r="AG133" s="14">
        <f t="shared" si="109"/>
        <v>4394.2077622340676</v>
      </c>
      <c r="AH133" s="165">
        <v>4328.3685929709873</v>
      </c>
      <c r="AI133" s="165">
        <v>4247.7452274439129</v>
      </c>
      <c r="AJ133" s="165">
        <v>4382.6112301447902</v>
      </c>
      <c r="AK133" s="165">
        <v>4315.7506444367355</v>
      </c>
      <c r="AL133" s="14">
        <f t="shared" si="110"/>
        <v>4417.8419025903959</v>
      </c>
      <c r="AM133" s="14">
        <f t="shared" si="111"/>
        <v>4380.440285155204</v>
      </c>
      <c r="AN133" s="14">
        <f t="shared" si="112"/>
        <v>4663.1931620397736</v>
      </c>
      <c r="AO133" s="14">
        <f t="shared" si="113"/>
        <v>0</v>
      </c>
      <c r="AP133" s="13">
        <v>136005</v>
      </c>
      <c r="AQ133" s="13">
        <v>135518.166</v>
      </c>
      <c r="AR133" s="13">
        <v>135565.08100000001</v>
      </c>
      <c r="AS133" s="14">
        <f t="shared" si="70"/>
        <v>1118.2672165014851</v>
      </c>
      <c r="AT133" s="14">
        <f t="shared" si="71"/>
        <v>1191.9158505525013</v>
      </c>
      <c r="AU133" s="14">
        <f t="shared" si="72"/>
        <v>1212.6726570485489</v>
      </c>
      <c r="AV133" s="14">
        <f t="shared" si="73"/>
        <v>1241.6581823025492</v>
      </c>
      <c r="AW133" s="14">
        <f t="shared" si="74"/>
        <v>1283.8993600942476</v>
      </c>
      <c r="AX133" s="14">
        <f t="shared" si="75"/>
        <v>1248.5666961736874</v>
      </c>
      <c r="AY133" s="14">
        <f t="shared" si="76"/>
        <v>1277.5493535237376</v>
      </c>
      <c r="AZ133" s="14">
        <f t="shared" si="77"/>
        <v>1275.5608191160661</v>
      </c>
      <c r="BA133" s="14">
        <f t="shared" si="78"/>
        <v>1284.7176829219402</v>
      </c>
      <c r="BB133" s="14">
        <f t="shared" si="79"/>
        <v>1263.6598098463373</v>
      </c>
      <c r="BC133" s="14">
        <f t="shared" si="80"/>
        <v>1348.9749266018493</v>
      </c>
      <c r="BD133" s="14">
        <f t="shared" si="81"/>
        <v>0</v>
      </c>
      <c r="BE133" s="14">
        <f t="shared" si="82"/>
        <v>1883.0859257225077</v>
      </c>
      <c r="BF133" s="14">
        <f t="shared" si="83"/>
        <v>1876.2939275174501</v>
      </c>
      <c r="BG133" s="14">
        <f t="shared" si="84"/>
        <v>2062.8860067175751</v>
      </c>
      <c r="BH133" s="14">
        <f t="shared" si="85"/>
        <v>2000.8648623452568</v>
      </c>
      <c r="BI133" s="14">
        <f t="shared" si="86"/>
        <v>1910.040405125854</v>
      </c>
      <c r="BJ133" s="14">
        <f t="shared" si="87"/>
        <v>1885.8804062494021</v>
      </c>
      <c r="BK133" s="14">
        <f t="shared" si="88"/>
        <v>1956.4165120892833</v>
      </c>
      <c r="BL133" s="14">
        <f t="shared" si="89"/>
        <v>1907.9659509057331</v>
      </c>
      <c r="BM133" s="14">
        <f t="shared" si="90"/>
        <v>1975.2451936346952</v>
      </c>
      <c r="BN133" s="14">
        <f t="shared" si="91"/>
        <v>1968.7040971114975</v>
      </c>
      <c r="BO133" s="14">
        <f t="shared" si="92"/>
        <v>2092.0347178466841</v>
      </c>
      <c r="BP133" s="14">
        <f t="shared" si="93"/>
        <v>0</v>
      </c>
      <c r="BQ133" s="14">
        <f t="shared" si="94"/>
        <v>3001.3531422239926</v>
      </c>
      <c r="BR133" s="14">
        <f t="shared" si="95"/>
        <v>3068.2097780699519</v>
      </c>
      <c r="BS133" s="14">
        <f t="shared" si="96"/>
        <v>3275.5586637661245</v>
      </c>
      <c r="BT133" s="14">
        <f t="shared" si="97"/>
        <v>3242.5230446478054</v>
      </c>
      <c r="BU133" s="14">
        <f t="shared" si="98"/>
        <v>3193.9397652201019</v>
      </c>
      <c r="BV133" s="14">
        <f t="shared" si="99"/>
        <v>3134.4471024230902</v>
      </c>
      <c r="BW133" s="14">
        <f t="shared" si="100"/>
        <v>3233.9658656130205</v>
      </c>
      <c r="BX133" s="14">
        <f t="shared" si="101"/>
        <v>3183.5267700217987</v>
      </c>
      <c r="BY133" s="14">
        <f t="shared" si="102"/>
        <v>3259.9628765566354</v>
      </c>
      <c r="BZ133" s="14">
        <f t="shared" si="103"/>
        <v>3232.3639069578353</v>
      </c>
      <c r="CA133" s="14">
        <f t="shared" si="104"/>
        <v>3441.0096444485339</v>
      </c>
      <c r="CB133" s="14">
        <f t="shared" si="105"/>
        <v>0</v>
      </c>
    </row>
    <row r="134" spans="1:80" x14ac:dyDescent="0.3">
      <c r="A134" t="s">
        <v>163</v>
      </c>
      <c r="B134" t="s">
        <v>198</v>
      </c>
      <c r="C134" t="s">
        <v>239</v>
      </c>
      <c r="D134" t="s">
        <v>493</v>
      </c>
      <c r="E134" t="s">
        <v>494</v>
      </c>
      <c r="F134" s="13">
        <v>1636.448643065612</v>
      </c>
      <c r="G134" s="13">
        <v>1768.0091799349643</v>
      </c>
      <c r="H134" s="13">
        <v>1728.0854713829335</v>
      </c>
      <c r="I134" s="13">
        <v>1649.7177835982002</v>
      </c>
      <c r="J134" s="13">
        <v>1795.1016390387765</v>
      </c>
      <c r="K134" s="13">
        <v>1811.5022280928331</v>
      </c>
      <c r="L134" s="13">
        <v>1823.3067155700014</v>
      </c>
      <c r="M134" s="13">
        <v>1774.2452204950052</v>
      </c>
      <c r="N134" s="13">
        <v>1739.6824696056885</v>
      </c>
      <c r="O134" s="13">
        <v>1769.6322579757102</v>
      </c>
      <c r="P134" s="13">
        <v>1869.3866241196006</v>
      </c>
      <c r="Q134" s="13"/>
      <c r="R134" s="13">
        <v>2929.4040206466216</v>
      </c>
      <c r="S134" s="13">
        <v>2746.6221922701266</v>
      </c>
      <c r="T134" s="13">
        <v>2941.0063886853686</v>
      </c>
      <c r="U134" s="13">
        <v>2912.6688591918901</v>
      </c>
      <c r="V134" s="13">
        <v>2920.5874923341134</v>
      </c>
      <c r="W134" s="13">
        <v>2940.317729252949</v>
      </c>
      <c r="X134" s="13">
        <v>2958.3886210662081</v>
      </c>
      <c r="Y134" s="13">
        <v>2899.4545207707506</v>
      </c>
      <c r="Z134" s="13">
        <v>2925.7153009147328</v>
      </c>
      <c r="AA134" s="13">
        <v>2939.8791530086337</v>
      </c>
      <c r="AB134" s="13">
        <v>3050.8216064079875</v>
      </c>
      <c r="AC134" s="13"/>
      <c r="AD134" s="14">
        <f t="shared" si="106"/>
        <v>4565.8526637122341</v>
      </c>
      <c r="AE134" s="14">
        <f t="shared" si="107"/>
        <v>4514.6313722050909</v>
      </c>
      <c r="AF134" s="14">
        <f t="shared" si="108"/>
        <v>4669.0918600683017</v>
      </c>
      <c r="AG134" s="14">
        <f t="shared" si="109"/>
        <v>4562.3866427900903</v>
      </c>
      <c r="AH134" s="165">
        <v>4715.6891313728902</v>
      </c>
      <c r="AI134" s="165">
        <v>4751.8199573457823</v>
      </c>
      <c r="AJ134" s="165">
        <v>4781.6953366362104</v>
      </c>
      <c r="AK134" s="165">
        <v>4673.6997412657556</v>
      </c>
      <c r="AL134" s="14">
        <f t="shared" si="110"/>
        <v>4665.3977705204215</v>
      </c>
      <c r="AM134" s="14">
        <f t="shared" si="111"/>
        <v>4709.5114109843435</v>
      </c>
      <c r="AN134" s="14">
        <f t="shared" si="112"/>
        <v>4920.2082305275881</v>
      </c>
      <c r="AO134" s="14">
        <f t="shared" si="113"/>
        <v>0</v>
      </c>
      <c r="AP134" s="13">
        <v>195680</v>
      </c>
      <c r="AQ134" s="13">
        <v>198554.554</v>
      </c>
      <c r="AR134" s="13">
        <v>200219.201</v>
      </c>
      <c r="AS134" s="14">
        <f t="shared" ref="AS134:AS183" si="114">IFERROR((F134/$AP134)*100000,"")</f>
        <v>836.28814547506749</v>
      </c>
      <c r="AT134" s="14">
        <f t="shared" ref="AT134:AT183" si="115">IFERROR((G134/$AP134)*100000,"")</f>
        <v>903.52063569857125</v>
      </c>
      <c r="AU134" s="14">
        <f t="shared" ref="AU134:AU183" si="116">IFERROR((H134/$AP134)*100000,"")</f>
        <v>883.11808635677301</v>
      </c>
      <c r="AV134" s="14">
        <f t="shared" ref="AV134:AV183" si="117">IFERROR((I134/$AQ134)*100000,"")</f>
        <v>830.86373511140937</v>
      </c>
      <c r="AW134" s="14">
        <f t="shared" ref="AW134:AW183" si="118">IFERROR((J134/$AQ134)*100000,"")</f>
        <v>904.08484866017045</v>
      </c>
      <c r="AX134" s="14">
        <f t="shared" ref="AX134:AX183" si="119">IFERROR((K134/$AQ134)*100000,"")</f>
        <v>912.34484004473313</v>
      </c>
      <c r="AY134" s="14">
        <f t="shared" ref="AY134:AY183" si="120">IFERROR((L134/$AQ134)*100000,"")</f>
        <v>918.29005119167471</v>
      </c>
      <c r="AZ134" s="14">
        <f t="shared" ref="AZ134:AZ183" si="121">IFERROR((M134/$AR134)*100000,"")</f>
        <v>886.15138389999129</v>
      </c>
      <c r="BA134" s="14">
        <f t="shared" ref="BA134:BA183" si="122">IFERROR((N134/$AQ134)*100000,"")</f>
        <v>876.17354251451127</v>
      </c>
      <c r="BB134" s="14">
        <f t="shared" ref="BB134:BB183" si="123">IFERROR((O134/$AQ134)*100000,"")</f>
        <v>891.2574515796349</v>
      </c>
      <c r="BC134" s="14">
        <f t="shared" ref="BC134:BC183" si="124">IFERROR((P134/$AQ134)*100000,"")</f>
        <v>941.49773271863648</v>
      </c>
      <c r="BD134" s="14">
        <f t="shared" ref="BD134:BD183" si="125">IFERROR((Q134/$AR134)*100000,"")</f>
        <v>0</v>
      </c>
      <c r="BE134" s="14">
        <f t="shared" ref="BE134:BE183" si="126">IFERROR((R134/$AP134)*100000,"")</f>
        <v>1497.0380318104158</v>
      </c>
      <c r="BF134" s="14">
        <f t="shared" ref="BF134:BF183" si="127">IFERROR((S134/$AP134)*100000,"")</f>
        <v>1403.6294931879224</v>
      </c>
      <c r="BG134" s="14">
        <f t="shared" ref="BG134:BG183" si="128">IFERROR((T134/$AP134)*100000,"")</f>
        <v>1502.9672877582627</v>
      </c>
      <c r="BH134" s="14">
        <f t="shared" ref="BH134:BH183" si="129">IFERROR((U134/$AQ134)*100000,"")</f>
        <v>1466.936315745188</v>
      </c>
      <c r="BI134" s="14">
        <f t="shared" ref="BI134:BI183" si="130">IFERROR((V134/$AQ134)*100000,"")</f>
        <v>1470.9244555197224</v>
      </c>
      <c r="BJ134" s="14">
        <f t="shared" ref="BJ134:BJ183" si="131">IFERROR((W134/$AQ134)*100000,"")</f>
        <v>1480.8613904936922</v>
      </c>
      <c r="BK134" s="14">
        <f t="shared" ref="BK134:BK183" si="132">IFERROR((X134/$AQ134)*100000,"")</f>
        <v>1489.9626130288646</v>
      </c>
      <c r="BL134" s="14">
        <f t="shared" ref="BL134:BL183" si="133">IFERROR((Y134/$AR134)*100000,"")</f>
        <v>1448.1400916042767</v>
      </c>
      <c r="BM134" s="14">
        <f t="shared" ref="BM134:BM183" si="134">IFERROR((Z134/$AQ134)*100000,"")</f>
        <v>1473.5070246309901</v>
      </c>
      <c r="BN134" s="14">
        <f t="shared" ref="BN134:BN183" si="135">IFERROR((AA134/$AQ134)*100000,"")</f>
        <v>1480.6405059884114</v>
      </c>
      <c r="BO134" s="14">
        <f t="shared" ref="BO134:BO183" si="136">IFERROR((AB134/$AQ134)*100000,"")</f>
        <v>1536.5155545150515</v>
      </c>
      <c r="BP134" s="14">
        <f t="shared" ref="BP134:BP183" si="137">IFERROR((AC134/$AR134)*100000,"")</f>
        <v>0</v>
      </c>
      <c r="BQ134" s="14">
        <f t="shared" ref="BQ134:BQ183" si="138">IFERROR((AD134/$AP134)*100000,"")</f>
        <v>2333.3261772854835</v>
      </c>
      <c r="BR134" s="14">
        <f t="shared" ref="BR134:BR183" si="139">IFERROR((AE134/$AP134)*100000,"")</f>
        <v>2307.1501288864938</v>
      </c>
      <c r="BS134" s="14">
        <f t="shared" ref="BS134:BS183" si="140">IFERROR((AF134/$AP134)*100000,"")</f>
        <v>2386.0853741150358</v>
      </c>
      <c r="BT134" s="14">
        <f t="shared" ref="BT134:BT183" si="141">IFERROR((AG134/$AQ134)*100000,"")</f>
        <v>2297.8000508565974</v>
      </c>
      <c r="BU134" s="14">
        <f t="shared" ref="BU134:BU183" si="142">IFERROR((AH134/$AQ134)*100000,"")</f>
        <v>2375.0093041798932</v>
      </c>
      <c r="BV134" s="14">
        <f t="shared" ref="BV134:BV183" si="143">IFERROR((AI134/$AQ134)*100000,"")</f>
        <v>2393.2062305384252</v>
      </c>
      <c r="BW134" s="14">
        <f t="shared" ref="BW134:BW183" si="144">IFERROR((AJ134/$AQ134)*100000,"")</f>
        <v>2408.2526642205398</v>
      </c>
      <c r="BX134" s="14">
        <f t="shared" ref="BX134:BX183" si="145">IFERROR((AK134/$AR134)*100000,"")</f>
        <v>2334.2914755042675</v>
      </c>
      <c r="BY134" s="14">
        <f t="shared" ref="BY134:BY183" si="146">IFERROR((AL134/$AQ134)*100000,"")</f>
        <v>2349.6805671455018</v>
      </c>
      <c r="BZ134" s="14">
        <f t="shared" ref="BZ134:BZ183" si="147">IFERROR((AM134/$AQ134)*100000,"")</f>
        <v>2371.8979575680464</v>
      </c>
      <c r="CA134" s="14">
        <f t="shared" ref="CA134:CA183" si="148">IFERROR((AN134/$AQ134)*100000,"")</f>
        <v>2478.0132872336881</v>
      </c>
      <c r="CB134" s="14">
        <f t="shared" ref="CB134:CB183" si="149">IFERROR((AO134/$AR134)*100000,"")</f>
        <v>0</v>
      </c>
    </row>
    <row r="135" spans="1:80" x14ac:dyDescent="0.3">
      <c r="A135" t="s">
        <v>148</v>
      </c>
      <c r="B135" t="s">
        <v>158</v>
      </c>
      <c r="C135" t="s">
        <v>174</v>
      </c>
      <c r="D135" t="s">
        <v>495</v>
      </c>
      <c r="E135" t="s">
        <v>496</v>
      </c>
      <c r="F135" s="13">
        <v>2336.6069861263768</v>
      </c>
      <c r="G135" s="13">
        <v>2600.3156638948544</v>
      </c>
      <c r="H135" s="13">
        <v>2818.0409881120872</v>
      </c>
      <c r="I135" s="13">
        <v>2665.8466789972899</v>
      </c>
      <c r="J135" s="13">
        <v>2776.5035235882306</v>
      </c>
      <c r="K135" s="13">
        <v>2613.2725783141668</v>
      </c>
      <c r="L135" s="13">
        <v>2530.5182637123212</v>
      </c>
      <c r="M135" s="13">
        <v>2448.3494213027388</v>
      </c>
      <c r="N135" s="13">
        <v>2783.1681623419322</v>
      </c>
      <c r="O135" s="13">
        <v>2609.3074614517445</v>
      </c>
      <c r="P135" s="13">
        <v>3050.4320929280493</v>
      </c>
      <c r="Q135" s="13"/>
      <c r="R135" s="13">
        <v>4726.4598273185984</v>
      </c>
      <c r="S135" s="13">
        <v>4708.9643752411812</v>
      </c>
      <c r="T135" s="13">
        <v>5109.3147499844636</v>
      </c>
      <c r="U135" s="13">
        <v>4910.4216838312304</v>
      </c>
      <c r="V135" s="13">
        <v>4987.0250026970762</v>
      </c>
      <c r="W135" s="13">
        <v>4792.6085473152307</v>
      </c>
      <c r="X135" s="13">
        <v>4708.2210689549138</v>
      </c>
      <c r="Y135" s="13">
        <v>4366.8045505595774</v>
      </c>
      <c r="Z135" s="13">
        <v>4877.8056881125422</v>
      </c>
      <c r="AA135" s="13">
        <v>4750.3785399469216</v>
      </c>
      <c r="AB135" s="13">
        <v>4992.2903206413412</v>
      </c>
      <c r="AC135" s="13"/>
      <c r="AD135" s="14">
        <f t="shared" si="106"/>
        <v>7063.0668134449752</v>
      </c>
      <c r="AE135" s="14">
        <f t="shared" si="107"/>
        <v>7309.2800391360361</v>
      </c>
      <c r="AF135" s="14">
        <f t="shared" si="108"/>
        <v>7927.3557380965503</v>
      </c>
      <c r="AG135" s="14">
        <f t="shared" si="109"/>
        <v>7576.2683628285204</v>
      </c>
      <c r="AH135" s="165">
        <v>7763.5285262853067</v>
      </c>
      <c r="AI135" s="165">
        <v>7405.8811256293984</v>
      </c>
      <c r="AJ135" s="165">
        <v>7238.7393326672354</v>
      </c>
      <c r="AK135" s="165">
        <v>6815.1539718623153</v>
      </c>
      <c r="AL135" s="14">
        <f t="shared" si="110"/>
        <v>7660.9738504544748</v>
      </c>
      <c r="AM135" s="14">
        <f t="shared" si="111"/>
        <v>7359.6860013986661</v>
      </c>
      <c r="AN135" s="14">
        <f t="shared" si="112"/>
        <v>8042.7224135693905</v>
      </c>
      <c r="AO135" s="14">
        <f t="shared" si="113"/>
        <v>0</v>
      </c>
      <c r="AP135" s="13">
        <v>218459</v>
      </c>
      <c r="AQ135" s="13">
        <v>218073.16800000001</v>
      </c>
      <c r="AR135" s="13">
        <v>218984.845</v>
      </c>
      <c r="AS135" s="14">
        <f t="shared" si="114"/>
        <v>1069.5860486985553</v>
      </c>
      <c r="AT135" s="14">
        <f t="shared" si="115"/>
        <v>1190.2991700478601</v>
      </c>
      <c r="AU135" s="14">
        <f t="shared" si="116"/>
        <v>1289.9633286392811</v>
      </c>
      <c r="AV135" s="14">
        <f t="shared" si="117"/>
        <v>1222.4551527573947</v>
      </c>
      <c r="AW135" s="14">
        <f t="shared" si="118"/>
        <v>1273.1981421887861</v>
      </c>
      <c r="AX135" s="14">
        <f t="shared" si="119"/>
        <v>1198.3466844092286</v>
      </c>
      <c r="AY135" s="14">
        <f t="shared" si="120"/>
        <v>1160.3987262258331</v>
      </c>
      <c r="AZ135" s="14">
        <f t="shared" si="121"/>
        <v>1118.0451420292297</v>
      </c>
      <c r="BA135" s="14">
        <f t="shared" si="122"/>
        <v>1276.2542901848119</v>
      </c>
      <c r="BB135" s="14">
        <f t="shared" si="123"/>
        <v>1196.5284337281441</v>
      </c>
      <c r="BC135" s="14">
        <f t="shared" si="124"/>
        <v>1398.811289304537</v>
      </c>
      <c r="BD135" s="14">
        <f t="shared" si="125"/>
        <v>0</v>
      </c>
      <c r="BE135" s="14">
        <f t="shared" si="126"/>
        <v>2163.5454832799742</v>
      </c>
      <c r="BF135" s="14">
        <f t="shared" si="127"/>
        <v>2155.5369086378591</v>
      </c>
      <c r="BG135" s="14">
        <f t="shared" si="128"/>
        <v>2338.7980124345822</v>
      </c>
      <c r="BH135" s="14">
        <f t="shared" si="129"/>
        <v>2251.7312555532876</v>
      </c>
      <c r="BI135" s="14">
        <f t="shared" si="130"/>
        <v>2286.8586027498241</v>
      </c>
      <c r="BJ135" s="14">
        <f t="shared" si="131"/>
        <v>2197.7066648177597</v>
      </c>
      <c r="BK135" s="14">
        <f t="shared" si="132"/>
        <v>2159.009800304691</v>
      </c>
      <c r="BL135" s="14">
        <f t="shared" si="133"/>
        <v>1994.1126750390315</v>
      </c>
      <c r="BM135" s="14">
        <f t="shared" si="134"/>
        <v>2236.7748095045522</v>
      </c>
      <c r="BN135" s="14">
        <f t="shared" si="135"/>
        <v>2178.3416013596511</v>
      </c>
      <c r="BO135" s="14">
        <f t="shared" si="136"/>
        <v>2289.2730758335847</v>
      </c>
      <c r="BP135" s="14">
        <f t="shared" si="137"/>
        <v>0</v>
      </c>
      <c r="BQ135" s="14">
        <f t="shared" si="138"/>
        <v>3233.1315319785294</v>
      </c>
      <c r="BR135" s="14">
        <f t="shared" si="139"/>
        <v>3345.8360786857197</v>
      </c>
      <c r="BS135" s="14">
        <f t="shared" si="140"/>
        <v>3628.7613410738627</v>
      </c>
      <c r="BT135" s="14">
        <f t="shared" si="141"/>
        <v>3474.1864083106825</v>
      </c>
      <c r="BU135" s="14">
        <f t="shared" si="142"/>
        <v>3560.0567449386099</v>
      </c>
      <c r="BV135" s="14">
        <f t="shared" si="143"/>
        <v>3396.0533492269892</v>
      </c>
      <c r="BW135" s="14">
        <f t="shared" si="144"/>
        <v>3319.4085265305248</v>
      </c>
      <c r="BX135" s="14">
        <f t="shared" si="145"/>
        <v>3112.157817068261</v>
      </c>
      <c r="BY135" s="14">
        <f t="shared" si="146"/>
        <v>3513.0290996893636</v>
      </c>
      <c r="BZ135" s="14">
        <f t="shared" si="147"/>
        <v>3374.8700350877953</v>
      </c>
      <c r="CA135" s="14">
        <f t="shared" si="148"/>
        <v>3688.0843651381224</v>
      </c>
      <c r="CB135" s="14">
        <f t="shared" si="149"/>
        <v>0</v>
      </c>
    </row>
    <row r="136" spans="1:80" x14ac:dyDescent="0.3">
      <c r="A136" t="s">
        <v>148</v>
      </c>
      <c r="B136" t="s">
        <v>167</v>
      </c>
      <c r="C136" t="s">
        <v>142</v>
      </c>
      <c r="D136" t="s">
        <v>497</v>
      </c>
      <c r="E136" t="s">
        <v>498</v>
      </c>
      <c r="F136" s="13">
        <v>1342.8971132505765</v>
      </c>
      <c r="G136" s="13">
        <v>1344.4992802586128</v>
      </c>
      <c r="H136" s="13">
        <v>1102.0908175679167</v>
      </c>
      <c r="I136" s="13">
        <v>1185.1383253013082</v>
      </c>
      <c r="J136" s="13">
        <v>3667.2552532845907</v>
      </c>
      <c r="K136" s="13">
        <v>3673.2964896183476</v>
      </c>
      <c r="L136" s="13">
        <v>3460.7909012269415</v>
      </c>
      <c r="M136" s="13">
        <v>3465.2423844888854</v>
      </c>
      <c r="N136" s="13">
        <v>1313.122933086564</v>
      </c>
      <c r="O136" s="13">
        <v>1368.4577595095245</v>
      </c>
      <c r="P136" s="13">
        <v>1410.9466999304539</v>
      </c>
      <c r="Q136" s="13"/>
      <c r="R136" s="13">
        <v>6046.9081973955017</v>
      </c>
      <c r="S136" s="13">
        <v>5786.0870631016351</v>
      </c>
      <c r="T136" s="13">
        <v>5900.4603534749549</v>
      </c>
      <c r="U136" s="13">
        <v>6144.5315649093463</v>
      </c>
      <c r="V136" s="13">
        <v>6149.2565005958531</v>
      </c>
      <c r="W136" s="13">
        <v>6154.5049248876367</v>
      </c>
      <c r="X136" s="13">
        <v>5828.0317891402356</v>
      </c>
      <c r="Y136" s="13">
        <v>5813.8603801949021</v>
      </c>
      <c r="Z136" s="13">
        <v>5988.7614635447571</v>
      </c>
      <c r="AA136" s="13">
        <v>5838.6789889822558</v>
      </c>
      <c r="AB136" s="13">
        <v>6131.6991554939459</v>
      </c>
      <c r="AC136" s="13"/>
      <c r="AD136" s="14">
        <f t="shared" si="106"/>
        <v>7389.8053106460784</v>
      </c>
      <c r="AE136" s="14">
        <f t="shared" si="107"/>
        <v>7130.5863433602481</v>
      </c>
      <c r="AF136" s="14">
        <f t="shared" si="108"/>
        <v>7002.5511710428718</v>
      </c>
      <c r="AG136" s="14">
        <f t="shared" si="109"/>
        <v>7329.6698902106546</v>
      </c>
      <c r="AH136" s="165">
        <v>9816.5117538804443</v>
      </c>
      <c r="AI136" s="165">
        <v>9827.801414505986</v>
      </c>
      <c r="AJ136" s="165">
        <v>9288.8226903671748</v>
      </c>
      <c r="AK136" s="165">
        <v>9279.1027646837865</v>
      </c>
      <c r="AL136" s="14">
        <f t="shared" si="110"/>
        <v>7301.8843966313216</v>
      </c>
      <c r="AM136" s="14">
        <f t="shared" si="111"/>
        <v>7207.1367484917801</v>
      </c>
      <c r="AN136" s="14">
        <f t="shared" si="112"/>
        <v>7542.6458554244</v>
      </c>
      <c r="AO136" s="14">
        <f t="shared" si="113"/>
        <v>0</v>
      </c>
      <c r="AP136" s="13">
        <v>263375</v>
      </c>
      <c r="AQ136" s="13">
        <v>263756.68</v>
      </c>
      <c r="AR136" s="13">
        <v>264655.29700000002</v>
      </c>
      <c r="AS136" s="14">
        <f t="shared" si="114"/>
        <v>509.88025182746139</v>
      </c>
      <c r="AT136" s="14">
        <f t="shared" si="115"/>
        <v>510.4885734251971</v>
      </c>
      <c r="AU136" s="14">
        <f t="shared" si="116"/>
        <v>418.44929001154878</v>
      </c>
      <c r="AV136" s="14">
        <f t="shared" si="117"/>
        <v>449.33016494646063</v>
      </c>
      <c r="AW136" s="14">
        <f t="shared" si="118"/>
        <v>1390.3933175397078</v>
      </c>
      <c r="AX136" s="14">
        <f t="shared" si="119"/>
        <v>1392.6837756747423</v>
      </c>
      <c r="AY136" s="14">
        <f t="shared" si="120"/>
        <v>1312.1149770413176</v>
      </c>
      <c r="AZ136" s="14">
        <f t="shared" si="121"/>
        <v>1309.3417829792709</v>
      </c>
      <c r="BA136" s="14">
        <f t="shared" si="122"/>
        <v>497.85390576138735</v>
      </c>
      <c r="BB136" s="14">
        <f t="shared" si="123"/>
        <v>518.83340338888263</v>
      </c>
      <c r="BC136" s="14">
        <f t="shared" si="124"/>
        <v>534.94254626288659</v>
      </c>
      <c r="BD136" s="14">
        <f t="shared" si="125"/>
        <v>0</v>
      </c>
      <c r="BE136" s="14">
        <f t="shared" si="126"/>
        <v>2295.9309719584248</v>
      </c>
      <c r="BF136" s="14">
        <f t="shared" si="127"/>
        <v>2196.9006409498375</v>
      </c>
      <c r="BG136" s="14">
        <f t="shared" si="128"/>
        <v>2240.3266648220047</v>
      </c>
      <c r="BH136" s="14">
        <f t="shared" si="129"/>
        <v>2329.6212118340836</v>
      </c>
      <c r="BI136" s="14">
        <f t="shared" si="130"/>
        <v>2331.4126112733347</v>
      </c>
      <c r="BJ136" s="14">
        <f t="shared" si="131"/>
        <v>2333.4024847778783</v>
      </c>
      <c r="BK136" s="14">
        <f t="shared" si="132"/>
        <v>2209.6243360131148</v>
      </c>
      <c r="BL136" s="14">
        <f t="shared" si="133"/>
        <v>2196.7670574131384</v>
      </c>
      <c r="BM136" s="14">
        <f t="shared" si="134"/>
        <v>2270.5629535315493</v>
      </c>
      <c r="BN136" s="14">
        <f t="shared" si="135"/>
        <v>2213.6610867949416</v>
      </c>
      <c r="BO136" s="14">
        <f t="shared" si="136"/>
        <v>2324.75596655749</v>
      </c>
      <c r="BP136" s="14">
        <f t="shared" si="137"/>
        <v>0</v>
      </c>
      <c r="BQ136" s="14">
        <f t="shared" si="138"/>
        <v>2805.8112237858863</v>
      </c>
      <c r="BR136" s="14">
        <f t="shared" si="139"/>
        <v>2707.3892143750345</v>
      </c>
      <c r="BS136" s="14">
        <f t="shared" si="140"/>
        <v>2658.7759548335534</v>
      </c>
      <c r="BT136" s="14">
        <f t="shared" si="141"/>
        <v>2778.9513767805443</v>
      </c>
      <c r="BU136" s="14">
        <f t="shared" si="142"/>
        <v>3721.8059288130426</v>
      </c>
      <c r="BV136" s="14">
        <f t="shared" si="143"/>
        <v>3726.0862604526214</v>
      </c>
      <c r="BW136" s="14">
        <f t="shared" si="144"/>
        <v>3521.7393130544319</v>
      </c>
      <c r="BX136" s="14">
        <f t="shared" si="145"/>
        <v>3506.1088403924086</v>
      </c>
      <c r="BY136" s="14">
        <f t="shared" si="146"/>
        <v>2768.4168592929368</v>
      </c>
      <c r="BZ136" s="14">
        <f t="shared" si="147"/>
        <v>2732.4944901838239</v>
      </c>
      <c r="CA136" s="14">
        <f t="shared" si="148"/>
        <v>2859.6985128203769</v>
      </c>
      <c r="CB136" s="14">
        <f t="shared" si="149"/>
        <v>0</v>
      </c>
    </row>
    <row r="137" spans="1:80" x14ac:dyDescent="0.3">
      <c r="A137" t="s">
        <v>154</v>
      </c>
      <c r="B137" t="s">
        <v>176</v>
      </c>
      <c r="C137" t="s">
        <v>203</v>
      </c>
      <c r="D137" t="s">
        <v>499</v>
      </c>
      <c r="E137" t="s">
        <v>500</v>
      </c>
      <c r="F137" s="13">
        <v>258.08251489290262</v>
      </c>
      <c r="G137" s="13">
        <v>257.62216808467679</v>
      </c>
      <c r="H137" s="13">
        <v>274.88808673048021</v>
      </c>
      <c r="I137" s="13">
        <v>275.84646815504158</v>
      </c>
      <c r="J137" s="13">
        <v>282.97257905052277</v>
      </c>
      <c r="K137" s="13">
        <v>274.17720413057918</v>
      </c>
      <c r="L137" s="13">
        <v>270.29806339456695</v>
      </c>
      <c r="M137" s="13">
        <v>266.52281788989171</v>
      </c>
      <c r="N137" s="13">
        <v>279.99594674521688</v>
      </c>
      <c r="O137" s="13">
        <v>251.39392142078799</v>
      </c>
      <c r="P137" s="13">
        <v>270.91558496466683</v>
      </c>
      <c r="Q137" s="13"/>
      <c r="R137" s="13">
        <v>651.08953004658019</v>
      </c>
      <c r="S137" s="13">
        <v>668.66574459675996</v>
      </c>
      <c r="T137" s="13">
        <v>684.98178524449713</v>
      </c>
      <c r="U137" s="13">
        <v>700.16267171148058</v>
      </c>
      <c r="V137" s="13">
        <v>660.42506986915714</v>
      </c>
      <c r="W137" s="13">
        <v>660.04879442146557</v>
      </c>
      <c r="X137" s="13">
        <v>690.21302128262448</v>
      </c>
      <c r="Y137" s="13">
        <v>688.16960610025558</v>
      </c>
      <c r="Z137" s="13">
        <v>668.89409601408374</v>
      </c>
      <c r="AA137" s="13">
        <v>665.60996627811551</v>
      </c>
      <c r="AB137" s="13">
        <v>694.2980999723552</v>
      </c>
      <c r="AC137" s="13"/>
      <c r="AD137" s="14">
        <f t="shared" si="106"/>
        <v>909.17204493948282</v>
      </c>
      <c r="AE137" s="14">
        <f t="shared" si="107"/>
        <v>926.28791268143675</v>
      </c>
      <c r="AF137" s="14">
        <f t="shared" si="108"/>
        <v>959.86987197497729</v>
      </c>
      <c r="AG137" s="14">
        <f t="shared" si="109"/>
        <v>976.00913986652222</v>
      </c>
      <c r="AH137" s="165">
        <v>943.3976489196798</v>
      </c>
      <c r="AI137" s="165">
        <v>934.22599855204476</v>
      </c>
      <c r="AJ137" s="165">
        <v>960.51108467719143</v>
      </c>
      <c r="AK137" s="165">
        <v>954.69242399014729</v>
      </c>
      <c r="AL137" s="14">
        <f t="shared" si="110"/>
        <v>948.89004275930063</v>
      </c>
      <c r="AM137" s="14">
        <f t="shared" si="111"/>
        <v>917.00388769890355</v>
      </c>
      <c r="AN137" s="14">
        <f t="shared" si="112"/>
        <v>965.21368493702198</v>
      </c>
      <c r="AO137" s="14">
        <f t="shared" si="113"/>
        <v>0</v>
      </c>
      <c r="AP137" s="13">
        <v>39474</v>
      </c>
      <c r="AQ137" s="13">
        <v>39192.385000000002</v>
      </c>
      <c r="AR137" s="13">
        <v>39289.71</v>
      </c>
      <c r="AS137" s="14">
        <f t="shared" si="114"/>
        <v>653.80380729822832</v>
      </c>
      <c r="AT137" s="14">
        <f t="shared" si="115"/>
        <v>652.63760471367675</v>
      </c>
      <c r="AU137" s="14">
        <f t="shared" si="116"/>
        <v>696.37758202989369</v>
      </c>
      <c r="AV137" s="14">
        <f t="shared" si="117"/>
        <v>703.82669530073656</v>
      </c>
      <c r="AW137" s="14">
        <f t="shared" si="118"/>
        <v>722.00908174004405</v>
      </c>
      <c r="AX137" s="14">
        <f t="shared" si="119"/>
        <v>699.56754132359936</v>
      </c>
      <c r="AY137" s="14">
        <f t="shared" si="120"/>
        <v>689.66985141263274</v>
      </c>
      <c r="AZ137" s="14">
        <f t="shared" si="121"/>
        <v>678.35272362634316</v>
      </c>
      <c r="BA137" s="14">
        <f t="shared" si="122"/>
        <v>714.41415658990093</v>
      </c>
      <c r="BB137" s="14">
        <f t="shared" si="123"/>
        <v>641.43562944890436</v>
      </c>
      <c r="BC137" s="14">
        <f t="shared" si="124"/>
        <v>691.24546761996453</v>
      </c>
      <c r="BD137" s="14">
        <f t="shared" si="125"/>
        <v>0</v>
      </c>
      <c r="BE137" s="14">
        <f t="shared" si="126"/>
        <v>1649.4136141424233</v>
      </c>
      <c r="BF137" s="14">
        <f t="shared" si="127"/>
        <v>1693.9396681277804</v>
      </c>
      <c r="BG137" s="14">
        <f t="shared" si="128"/>
        <v>1735.2733070996028</v>
      </c>
      <c r="BH137" s="14">
        <f t="shared" si="129"/>
        <v>1786.4763058218596</v>
      </c>
      <c r="BI137" s="14">
        <f t="shared" si="130"/>
        <v>1685.0851762891111</v>
      </c>
      <c r="BJ137" s="14">
        <f t="shared" si="131"/>
        <v>1684.1251034390114</v>
      </c>
      <c r="BK137" s="14">
        <f t="shared" si="132"/>
        <v>1761.0896128996089</v>
      </c>
      <c r="BL137" s="14">
        <f t="shared" si="133"/>
        <v>1751.5263057432992</v>
      </c>
      <c r="BM137" s="14">
        <f t="shared" si="134"/>
        <v>1706.6940325629168</v>
      </c>
      <c r="BN137" s="14">
        <f t="shared" si="135"/>
        <v>1698.3145227781251</v>
      </c>
      <c r="BO137" s="14">
        <f t="shared" si="136"/>
        <v>1771.5127568081277</v>
      </c>
      <c r="BP137" s="14">
        <f t="shared" si="137"/>
        <v>0</v>
      </c>
      <c r="BQ137" s="14">
        <f t="shared" si="138"/>
        <v>2303.2174214406514</v>
      </c>
      <c r="BR137" s="14">
        <f t="shared" si="139"/>
        <v>2346.5772728414572</v>
      </c>
      <c r="BS137" s="14">
        <f t="shared" si="140"/>
        <v>2431.6508891294961</v>
      </c>
      <c r="BT137" s="14">
        <f t="shared" si="141"/>
        <v>2490.303001122596</v>
      </c>
      <c r="BU137" s="14">
        <f t="shared" si="142"/>
        <v>2407.0942580291548</v>
      </c>
      <c r="BV137" s="14">
        <f t="shared" si="143"/>
        <v>2383.6926447626106</v>
      </c>
      <c r="BW137" s="14">
        <f t="shared" si="144"/>
        <v>2450.7594643122416</v>
      </c>
      <c r="BX137" s="14">
        <f t="shared" si="145"/>
        <v>2429.879029369642</v>
      </c>
      <c r="BY137" s="14">
        <f t="shared" si="146"/>
        <v>2421.1081891528174</v>
      </c>
      <c r="BZ137" s="14">
        <f t="shared" si="147"/>
        <v>2339.7501522270295</v>
      </c>
      <c r="CA137" s="14">
        <f t="shared" si="148"/>
        <v>2462.758224428092</v>
      </c>
      <c r="CB137" s="14">
        <f t="shared" si="149"/>
        <v>0</v>
      </c>
    </row>
    <row r="138" spans="1:80" x14ac:dyDescent="0.3">
      <c r="A138" t="s">
        <v>148</v>
      </c>
      <c r="B138" t="s">
        <v>158</v>
      </c>
      <c r="C138" t="s">
        <v>174</v>
      </c>
      <c r="D138" t="s">
        <v>501</v>
      </c>
      <c r="E138" t="s">
        <v>502</v>
      </c>
      <c r="F138" s="13">
        <v>3177.5166120501913</v>
      </c>
      <c r="G138" s="13">
        <v>3158.6737603741512</v>
      </c>
      <c r="H138" s="13">
        <v>3347.1481902218393</v>
      </c>
      <c r="I138" s="13">
        <v>3321.7221685946333</v>
      </c>
      <c r="J138" s="13">
        <v>3219.5965722375968</v>
      </c>
      <c r="K138" s="13">
        <v>3168.3998423294793</v>
      </c>
      <c r="L138" s="13">
        <v>3330.989230404075</v>
      </c>
      <c r="M138" s="13">
        <v>3061.1192167514737</v>
      </c>
      <c r="N138" s="13">
        <v>3432.2883798507496</v>
      </c>
      <c r="O138" s="13">
        <v>3493.1113835516599</v>
      </c>
      <c r="P138" s="13">
        <v>3087.6737008340774</v>
      </c>
      <c r="Q138" s="13"/>
      <c r="R138" s="13">
        <v>4988.3083192997756</v>
      </c>
      <c r="S138" s="13">
        <v>5217.1636945708178</v>
      </c>
      <c r="T138" s="13">
        <v>5650.1832225266126</v>
      </c>
      <c r="U138" s="13">
        <v>5161.6531966563762</v>
      </c>
      <c r="V138" s="13">
        <v>5167.5995717246178</v>
      </c>
      <c r="W138" s="13">
        <v>5413.6105102362371</v>
      </c>
      <c r="X138" s="13">
        <v>5840.2226105840855</v>
      </c>
      <c r="Y138" s="13">
        <v>5275.1552121436653</v>
      </c>
      <c r="Z138" s="13">
        <v>5138.6006105669949</v>
      </c>
      <c r="AA138" s="13">
        <v>5240.2956078152401</v>
      </c>
      <c r="AB138" s="13">
        <v>5018.2000873457364</v>
      </c>
      <c r="AC138" s="13"/>
      <c r="AD138" s="14">
        <f t="shared" si="106"/>
        <v>8165.8249313499673</v>
      </c>
      <c r="AE138" s="14">
        <f t="shared" si="107"/>
        <v>8375.8374549449691</v>
      </c>
      <c r="AF138" s="14">
        <f t="shared" si="108"/>
        <v>8997.3314127484518</v>
      </c>
      <c r="AG138" s="14">
        <f t="shared" si="109"/>
        <v>8483.3753652510095</v>
      </c>
      <c r="AH138" s="165">
        <v>8387.1961439622137</v>
      </c>
      <c r="AI138" s="165">
        <v>8582.0103525657178</v>
      </c>
      <c r="AJ138" s="165">
        <v>9171.2118409881605</v>
      </c>
      <c r="AK138" s="165">
        <v>8336.2744288951399</v>
      </c>
      <c r="AL138" s="14">
        <f t="shared" si="110"/>
        <v>8570.8889904177449</v>
      </c>
      <c r="AM138" s="14">
        <f t="shared" si="111"/>
        <v>8733.4069913669009</v>
      </c>
      <c r="AN138" s="14">
        <f t="shared" si="112"/>
        <v>8105.8737881798133</v>
      </c>
      <c r="AO138" s="14">
        <f t="shared" si="113"/>
        <v>0</v>
      </c>
      <c r="AP138" s="13">
        <v>251332</v>
      </c>
      <c r="AQ138" s="13">
        <v>253322.084</v>
      </c>
      <c r="AR138" s="13">
        <v>255799.098</v>
      </c>
      <c r="AS138" s="14">
        <f t="shared" si="114"/>
        <v>1264.2706110046438</v>
      </c>
      <c r="AT138" s="14">
        <f t="shared" si="115"/>
        <v>1256.7734153924496</v>
      </c>
      <c r="AU138" s="14">
        <f t="shared" si="116"/>
        <v>1331.7636394179171</v>
      </c>
      <c r="AV138" s="14">
        <f t="shared" si="117"/>
        <v>1311.2643462204555</v>
      </c>
      <c r="AW138" s="14">
        <f t="shared" si="118"/>
        <v>1270.9498206392445</v>
      </c>
      <c r="AX138" s="14">
        <f t="shared" si="119"/>
        <v>1250.7396877129272</v>
      </c>
      <c r="AY138" s="14">
        <f t="shared" si="120"/>
        <v>1314.9225593786268</v>
      </c>
      <c r="AZ138" s="14">
        <f t="shared" si="121"/>
        <v>1196.6888236452944</v>
      </c>
      <c r="BA138" s="14">
        <f t="shared" si="122"/>
        <v>1354.9108414293441</v>
      </c>
      <c r="BB138" s="14">
        <f t="shared" si="123"/>
        <v>1378.9209880144756</v>
      </c>
      <c r="BC138" s="14">
        <f t="shared" si="124"/>
        <v>1218.8726904812916</v>
      </c>
      <c r="BD138" s="14">
        <f t="shared" si="125"/>
        <v>0</v>
      </c>
      <c r="BE138" s="14">
        <f t="shared" si="126"/>
        <v>1984.7485872470579</v>
      </c>
      <c r="BF138" s="14">
        <f t="shared" si="127"/>
        <v>2075.8055856678884</v>
      </c>
      <c r="BG138" s="14">
        <f t="shared" si="128"/>
        <v>2248.0954365248404</v>
      </c>
      <c r="BH138" s="14">
        <f t="shared" si="129"/>
        <v>2037.5851623960175</v>
      </c>
      <c r="BI138" s="14">
        <f t="shared" si="130"/>
        <v>2039.9325199474586</v>
      </c>
      <c r="BJ138" s="14">
        <f t="shared" si="131"/>
        <v>2137.0464133068781</v>
      </c>
      <c r="BK138" s="14">
        <f t="shared" si="132"/>
        <v>2305.4534047588545</v>
      </c>
      <c r="BL138" s="14">
        <f t="shared" si="133"/>
        <v>2062.2258848401666</v>
      </c>
      <c r="BM138" s="14">
        <f t="shared" si="134"/>
        <v>2028.485053267995</v>
      </c>
      <c r="BN138" s="14">
        <f t="shared" si="135"/>
        <v>2068.6295979687425</v>
      </c>
      <c r="BO138" s="14">
        <f t="shared" si="136"/>
        <v>1980.956420422365</v>
      </c>
      <c r="BP138" s="14">
        <f t="shared" si="137"/>
        <v>0</v>
      </c>
      <c r="BQ138" s="14">
        <f t="shared" si="138"/>
        <v>3249.0191982517022</v>
      </c>
      <c r="BR138" s="14">
        <f t="shared" si="139"/>
        <v>3332.5790010603382</v>
      </c>
      <c r="BS138" s="14">
        <f t="shared" si="140"/>
        <v>3579.8590759427575</v>
      </c>
      <c r="BT138" s="14">
        <f t="shared" si="141"/>
        <v>3348.8495086164735</v>
      </c>
      <c r="BU138" s="14">
        <f t="shared" si="142"/>
        <v>3310.8823405867029</v>
      </c>
      <c r="BV138" s="14">
        <f t="shared" si="143"/>
        <v>3387.7861010198062</v>
      </c>
      <c r="BW138" s="14">
        <f t="shared" si="144"/>
        <v>3620.3759641374818</v>
      </c>
      <c r="BX138" s="14">
        <f t="shared" si="145"/>
        <v>3258.9147084854617</v>
      </c>
      <c r="BY138" s="14">
        <f t="shared" si="146"/>
        <v>3383.3958946973394</v>
      </c>
      <c r="BZ138" s="14">
        <f t="shared" si="147"/>
        <v>3447.5505859832183</v>
      </c>
      <c r="CA138" s="14">
        <f t="shared" si="148"/>
        <v>3199.8291109036563</v>
      </c>
      <c r="CB138" s="14">
        <f t="shared" si="149"/>
        <v>0</v>
      </c>
    </row>
    <row r="139" spans="1:80" x14ac:dyDescent="0.3">
      <c r="A139" t="s">
        <v>154</v>
      </c>
      <c r="B139" t="s">
        <v>185</v>
      </c>
      <c r="C139" t="s">
        <v>196</v>
      </c>
      <c r="D139" t="s">
        <v>503</v>
      </c>
      <c r="E139" t="s">
        <v>504</v>
      </c>
      <c r="F139" s="13">
        <v>2733.9301748783678</v>
      </c>
      <c r="G139" s="13">
        <v>2554.4084959698939</v>
      </c>
      <c r="H139" s="13">
        <v>2456.926474340089</v>
      </c>
      <c r="I139" s="13">
        <v>2558.8103019956493</v>
      </c>
      <c r="J139" s="13">
        <v>2791.161348054613</v>
      </c>
      <c r="K139" s="13">
        <v>2781.4078406702979</v>
      </c>
      <c r="L139" s="13">
        <v>2864.4070990160976</v>
      </c>
      <c r="M139" s="13">
        <v>2831.7454435386171</v>
      </c>
      <c r="N139" s="13">
        <v>2720.4360564596464</v>
      </c>
      <c r="O139" s="13">
        <v>2610.6672664354887</v>
      </c>
      <c r="P139" s="13">
        <v>2785.5403800073013</v>
      </c>
      <c r="Q139" s="13"/>
      <c r="R139" s="13">
        <v>6514.8836764347861</v>
      </c>
      <c r="S139" s="13">
        <v>6306.3171221573321</v>
      </c>
      <c r="T139" s="13">
        <v>6684.026901101879</v>
      </c>
      <c r="U139" s="13">
        <v>6864.4638052173541</v>
      </c>
      <c r="V139" s="13">
        <v>6382.7443014034088</v>
      </c>
      <c r="W139" s="13">
        <v>6232.9549596587185</v>
      </c>
      <c r="X139" s="13">
        <v>6753.1519427077992</v>
      </c>
      <c r="Y139" s="13">
        <v>6693.9365532370366</v>
      </c>
      <c r="Z139" s="13">
        <v>6676.6905154518226</v>
      </c>
      <c r="AA139" s="13">
        <v>6763.8679553018255</v>
      </c>
      <c r="AB139" s="13">
        <v>7128.7634874797131</v>
      </c>
      <c r="AC139" s="13"/>
      <c r="AD139" s="14">
        <f t="shared" si="106"/>
        <v>9248.8138513131544</v>
      </c>
      <c r="AE139" s="14">
        <f t="shared" si="107"/>
        <v>8860.725618127226</v>
      </c>
      <c r="AF139" s="14">
        <f t="shared" si="108"/>
        <v>9140.9533754419681</v>
      </c>
      <c r="AG139" s="14">
        <f t="shared" si="109"/>
        <v>9423.2741072130029</v>
      </c>
      <c r="AH139" s="165">
        <v>9173.9056494580218</v>
      </c>
      <c r="AI139" s="165">
        <v>9014.362800329016</v>
      </c>
      <c r="AJ139" s="165">
        <v>9617.5590417238964</v>
      </c>
      <c r="AK139" s="165">
        <v>9525.6819967756546</v>
      </c>
      <c r="AL139" s="14">
        <f t="shared" si="110"/>
        <v>9397.126571911469</v>
      </c>
      <c r="AM139" s="14">
        <f t="shared" si="111"/>
        <v>9374.5352217373147</v>
      </c>
      <c r="AN139" s="14">
        <f t="shared" si="112"/>
        <v>9914.3038674870149</v>
      </c>
      <c r="AO139" s="14">
        <f t="shared" si="113"/>
        <v>0</v>
      </c>
      <c r="AP139" s="13">
        <v>325460</v>
      </c>
      <c r="AQ139" s="13">
        <v>327716.897</v>
      </c>
      <c r="AR139" s="13">
        <v>330221.31300000002</v>
      </c>
      <c r="AS139" s="14">
        <f t="shared" si="114"/>
        <v>840.02033272241374</v>
      </c>
      <c r="AT139" s="14">
        <f t="shared" si="115"/>
        <v>784.86096477904925</v>
      </c>
      <c r="AU139" s="14">
        <f t="shared" si="116"/>
        <v>754.90889029069285</v>
      </c>
      <c r="AV139" s="14">
        <f t="shared" si="117"/>
        <v>780.79901446023064</v>
      </c>
      <c r="AW139" s="14">
        <f t="shared" si="118"/>
        <v>851.69894308336904</v>
      </c>
      <c r="AX139" s="14">
        <f t="shared" si="119"/>
        <v>848.7227439695605</v>
      </c>
      <c r="AY139" s="14">
        <f t="shared" si="120"/>
        <v>874.04925569525869</v>
      </c>
      <c r="AZ139" s="14">
        <f t="shared" si="121"/>
        <v>857.52958154418604</v>
      </c>
      <c r="BA139" s="14">
        <f t="shared" si="122"/>
        <v>830.1177270269485</v>
      </c>
      <c r="BB139" s="14">
        <f t="shared" si="123"/>
        <v>796.62272233570218</v>
      </c>
      <c r="BC139" s="14">
        <f t="shared" si="124"/>
        <v>849.98375289977844</v>
      </c>
      <c r="BD139" s="14">
        <f t="shared" si="125"/>
        <v>0</v>
      </c>
      <c r="BE139" s="14">
        <f t="shared" si="126"/>
        <v>2001.7463517589831</v>
      </c>
      <c r="BF139" s="14">
        <f t="shared" si="127"/>
        <v>1937.6627303377779</v>
      </c>
      <c r="BG139" s="14">
        <f t="shared" si="128"/>
        <v>2053.7168626257849</v>
      </c>
      <c r="BH139" s="14">
        <f t="shared" si="129"/>
        <v>2094.6322475454645</v>
      </c>
      <c r="BI139" s="14">
        <f t="shared" si="130"/>
        <v>1947.6396730936362</v>
      </c>
      <c r="BJ139" s="14">
        <f t="shared" si="131"/>
        <v>1901.9327403367665</v>
      </c>
      <c r="BK139" s="14">
        <f t="shared" si="132"/>
        <v>2060.666387521605</v>
      </c>
      <c r="BL139" s="14">
        <f t="shared" si="133"/>
        <v>2027.1061526658748</v>
      </c>
      <c r="BM139" s="14">
        <f t="shared" si="134"/>
        <v>2037.3348388721693</v>
      </c>
      <c r="BN139" s="14">
        <f t="shared" si="135"/>
        <v>2063.936286843893</v>
      </c>
      <c r="BO139" s="14">
        <f t="shared" si="136"/>
        <v>2175.2810284541761</v>
      </c>
      <c r="BP139" s="14">
        <f t="shared" si="137"/>
        <v>0</v>
      </c>
      <c r="BQ139" s="14">
        <f t="shared" si="138"/>
        <v>2841.7666844813971</v>
      </c>
      <c r="BR139" s="14">
        <f t="shared" si="139"/>
        <v>2722.5236951168272</v>
      </c>
      <c r="BS139" s="14">
        <f t="shared" si="140"/>
        <v>2808.6257529164777</v>
      </c>
      <c r="BT139" s="14">
        <f t="shared" si="141"/>
        <v>2875.4312620056949</v>
      </c>
      <c r="BU139" s="14">
        <f t="shared" si="142"/>
        <v>2799.3386161770054</v>
      </c>
      <c r="BV139" s="14">
        <f t="shared" si="143"/>
        <v>2750.6554843063268</v>
      </c>
      <c r="BW139" s="14">
        <f t="shared" si="144"/>
        <v>2934.7156432168636</v>
      </c>
      <c r="BX139" s="14">
        <f t="shared" si="145"/>
        <v>2884.6357342100609</v>
      </c>
      <c r="BY139" s="14">
        <f t="shared" si="146"/>
        <v>2867.4525658991179</v>
      </c>
      <c r="BZ139" s="14">
        <f t="shared" si="147"/>
        <v>2860.5590091795953</v>
      </c>
      <c r="CA139" s="14">
        <f t="shared" si="148"/>
        <v>3025.2647813539547</v>
      </c>
      <c r="CB139" s="14">
        <f t="shared" si="149"/>
        <v>0</v>
      </c>
    </row>
    <row r="140" spans="1:80" x14ac:dyDescent="0.3">
      <c r="A140" t="s">
        <v>148</v>
      </c>
      <c r="B140" t="s">
        <v>158</v>
      </c>
      <c r="C140" t="s">
        <v>165</v>
      </c>
      <c r="D140" t="s">
        <v>505</v>
      </c>
      <c r="E140" t="s">
        <v>506</v>
      </c>
      <c r="F140" s="13">
        <v>2813.9090670574001</v>
      </c>
      <c r="G140" s="13">
        <v>2931.2686218359459</v>
      </c>
      <c r="H140" s="13">
        <v>3365.6467257925324</v>
      </c>
      <c r="I140" s="13">
        <v>3334.5545304435773</v>
      </c>
      <c r="J140" s="13">
        <v>3273.4537287135036</v>
      </c>
      <c r="K140" s="13">
        <v>3020.0632227881301</v>
      </c>
      <c r="L140" s="13">
        <v>3230.4631302235466</v>
      </c>
      <c r="M140" s="13">
        <v>3352.9442895543179</v>
      </c>
      <c r="N140" s="13">
        <v>4116.7731766200541</v>
      </c>
      <c r="O140" s="13">
        <v>4808.9567455661536</v>
      </c>
      <c r="P140" s="13">
        <v>5438.2916254755473</v>
      </c>
      <c r="Q140" s="13"/>
      <c r="R140" s="13">
        <v>6399.4562660659376</v>
      </c>
      <c r="S140" s="13">
        <v>6381.3035304616478</v>
      </c>
      <c r="T140" s="13">
        <v>6442.7764971715987</v>
      </c>
      <c r="U140" s="13">
        <v>6548.8319412765168</v>
      </c>
      <c r="V140" s="13">
        <v>6437.4642075933925</v>
      </c>
      <c r="W140" s="13">
        <v>6507.7083274714787</v>
      </c>
      <c r="X140" s="13">
        <v>6660.8694639070945</v>
      </c>
      <c r="Y140" s="13">
        <v>6604.011965883019</v>
      </c>
      <c r="Z140" s="13">
        <v>6701.1597969267686</v>
      </c>
      <c r="AA140" s="13">
        <v>6662.6391924155432</v>
      </c>
      <c r="AB140" s="13">
        <v>6895.5893961053434</v>
      </c>
      <c r="AC140" s="13"/>
      <c r="AD140" s="14">
        <f t="shared" si="106"/>
        <v>9213.3653331233381</v>
      </c>
      <c r="AE140" s="14">
        <f t="shared" si="107"/>
        <v>9312.5721522975946</v>
      </c>
      <c r="AF140" s="14">
        <f t="shared" si="108"/>
        <v>9808.4232229641311</v>
      </c>
      <c r="AG140" s="14">
        <f t="shared" si="109"/>
        <v>9883.3864717200941</v>
      </c>
      <c r="AH140" s="165">
        <v>9710.9179363068961</v>
      </c>
      <c r="AI140" s="165">
        <v>9527.7715502596075</v>
      </c>
      <c r="AJ140" s="165">
        <v>9891.332594130643</v>
      </c>
      <c r="AK140" s="165">
        <v>9956.9562554373369</v>
      </c>
      <c r="AL140" s="14">
        <f t="shared" si="110"/>
        <v>10817.932973546824</v>
      </c>
      <c r="AM140" s="14">
        <f t="shared" si="111"/>
        <v>11471.595937981696</v>
      </c>
      <c r="AN140" s="14">
        <f t="shared" si="112"/>
        <v>12333.881021580892</v>
      </c>
      <c r="AO140" s="14">
        <f t="shared" si="113"/>
        <v>0</v>
      </c>
      <c r="AP140" s="13">
        <v>274589</v>
      </c>
      <c r="AQ140" s="13">
        <v>275263.17</v>
      </c>
      <c r="AR140" s="13">
        <v>275671.88799999998</v>
      </c>
      <c r="AS140" s="14">
        <f t="shared" si="114"/>
        <v>1024.7712279287955</v>
      </c>
      <c r="AT140" s="14">
        <f t="shared" si="115"/>
        <v>1067.5113066568383</v>
      </c>
      <c r="AU140" s="14">
        <f t="shared" si="116"/>
        <v>1225.7034061060465</v>
      </c>
      <c r="AV140" s="14">
        <f t="shared" si="117"/>
        <v>1211.4059902905201</v>
      </c>
      <c r="AW140" s="14">
        <f t="shared" si="118"/>
        <v>1189.2087592806199</v>
      </c>
      <c r="AX140" s="14">
        <f t="shared" si="119"/>
        <v>1097.1548510424152</v>
      </c>
      <c r="AY140" s="14">
        <f t="shared" si="120"/>
        <v>1173.5907605160353</v>
      </c>
      <c r="AZ140" s="14">
        <f t="shared" si="121"/>
        <v>1216.2808162558522</v>
      </c>
      <c r="BA140" s="14">
        <f t="shared" si="122"/>
        <v>1495.5771876855354</v>
      </c>
      <c r="BB140" s="14">
        <f t="shared" si="123"/>
        <v>1747.039658653264</v>
      </c>
      <c r="BC140" s="14">
        <f t="shared" si="124"/>
        <v>1975.6699108985583</v>
      </c>
      <c r="BD140" s="14">
        <f t="shared" si="125"/>
        <v>0</v>
      </c>
      <c r="BE140" s="14">
        <f t="shared" si="126"/>
        <v>2330.5581309032546</v>
      </c>
      <c r="BF140" s="14">
        <f t="shared" si="127"/>
        <v>2323.9472558848488</v>
      </c>
      <c r="BG140" s="14">
        <f t="shared" si="128"/>
        <v>2346.334520746133</v>
      </c>
      <c r="BH140" s="14">
        <f t="shared" si="129"/>
        <v>2379.1166618027823</v>
      </c>
      <c r="BI140" s="14">
        <f t="shared" si="130"/>
        <v>2338.6580222822372</v>
      </c>
      <c r="BJ140" s="14">
        <f t="shared" si="131"/>
        <v>2364.1769174828146</v>
      </c>
      <c r="BK140" s="14">
        <f t="shared" si="132"/>
        <v>2419.8186280812993</v>
      </c>
      <c r="BL140" s="14">
        <f t="shared" si="133"/>
        <v>2395.6058827017646</v>
      </c>
      <c r="BM140" s="14">
        <f t="shared" si="134"/>
        <v>2434.4556509055569</v>
      </c>
      <c r="BN140" s="14">
        <f t="shared" si="135"/>
        <v>2420.4615504557123</v>
      </c>
      <c r="BO140" s="14">
        <f t="shared" si="136"/>
        <v>2505.089727806791</v>
      </c>
      <c r="BP140" s="14">
        <f t="shared" si="137"/>
        <v>0</v>
      </c>
      <c r="BQ140" s="14">
        <f t="shared" si="138"/>
        <v>3355.3293588320503</v>
      </c>
      <c r="BR140" s="14">
        <f t="shared" si="139"/>
        <v>3391.4585625416876</v>
      </c>
      <c r="BS140" s="14">
        <f t="shared" si="140"/>
        <v>3572.0379268521792</v>
      </c>
      <c r="BT140" s="14">
        <f t="shared" si="141"/>
        <v>3590.5226520933015</v>
      </c>
      <c r="BU140" s="14">
        <f t="shared" si="142"/>
        <v>3527.8667815628573</v>
      </c>
      <c r="BV140" s="14">
        <f t="shared" si="143"/>
        <v>3461.3317685252291</v>
      </c>
      <c r="BW140" s="14">
        <f t="shared" si="144"/>
        <v>3593.4093885973352</v>
      </c>
      <c r="BX140" s="14">
        <f t="shared" si="145"/>
        <v>3611.8866989576163</v>
      </c>
      <c r="BY140" s="14">
        <f t="shared" si="146"/>
        <v>3930.0328385910925</v>
      </c>
      <c r="BZ140" s="14">
        <f t="shared" si="147"/>
        <v>4167.5012091089766</v>
      </c>
      <c r="CA140" s="14">
        <f t="shared" si="148"/>
        <v>4480.75963870535</v>
      </c>
      <c r="CB140" s="14">
        <f t="shared" si="149"/>
        <v>0</v>
      </c>
    </row>
    <row r="141" spans="1:80" x14ac:dyDescent="0.3">
      <c r="A141" t="s">
        <v>148</v>
      </c>
      <c r="B141" t="s">
        <v>167</v>
      </c>
      <c r="C141" t="s">
        <v>142</v>
      </c>
      <c r="D141" t="s">
        <v>507</v>
      </c>
      <c r="E141" t="s">
        <v>508</v>
      </c>
      <c r="F141" s="13">
        <v>3355.8850338315506</v>
      </c>
      <c r="G141" s="13">
        <v>3508.2886414963477</v>
      </c>
      <c r="H141" s="13">
        <v>3469.5520326060987</v>
      </c>
      <c r="I141" s="13">
        <v>3333.4088603148048</v>
      </c>
      <c r="J141" s="13">
        <v>3767.5985122079378</v>
      </c>
      <c r="K141" s="13">
        <v>3798.9742195357312</v>
      </c>
      <c r="L141" s="13">
        <v>3387.5714539376158</v>
      </c>
      <c r="M141" s="13">
        <v>3519.2335492689508</v>
      </c>
      <c r="N141" s="13">
        <v>3401.0725344948323</v>
      </c>
      <c r="O141" s="13">
        <v>3418.5992219336595</v>
      </c>
      <c r="P141" s="13">
        <v>3466.8558125582781</v>
      </c>
      <c r="Q141" s="13"/>
      <c r="R141" s="13">
        <v>10134.050140553831</v>
      </c>
      <c r="S141" s="13">
        <v>10534.379161607278</v>
      </c>
      <c r="T141" s="13">
        <v>10737.658994961159</v>
      </c>
      <c r="U141" s="13">
        <v>10648.967575629942</v>
      </c>
      <c r="V141" s="13">
        <v>10472.70275337889</v>
      </c>
      <c r="W141" s="13">
        <v>10426.779558400816</v>
      </c>
      <c r="X141" s="13">
        <v>10463.689912884282</v>
      </c>
      <c r="Y141" s="13">
        <v>10589.918937796279</v>
      </c>
      <c r="Z141" s="13">
        <v>10628.288726478884</v>
      </c>
      <c r="AA141" s="13">
        <v>10342.682524432375</v>
      </c>
      <c r="AB141" s="13">
        <v>11011.934819386521</v>
      </c>
      <c r="AC141" s="13"/>
      <c r="AD141" s="14">
        <f t="shared" si="106"/>
        <v>13489.93517438538</v>
      </c>
      <c r="AE141" s="14">
        <f t="shared" si="107"/>
        <v>14042.667803103624</v>
      </c>
      <c r="AF141" s="14">
        <f t="shared" si="108"/>
        <v>14207.211027567257</v>
      </c>
      <c r="AG141" s="14">
        <f t="shared" si="109"/>
        <v>13982.376435944747</v>
      </c>
      <c r="AH141" s="165">
        <v>14240.30126558683</v>
      </c>
      <c r="AI141" s="165">
        <v>14225.753777936548</v>
      </c>
      <c r="AJ141" s="165">
        <v>13851.261366821898</v>
      </c>
      <c r="AK141" s="165">
        <v>14109.152487065228</v>
      </c>
      <c r="AL141" s="14">
        <f t="shared" si="110"/>
        <v>14029.361260973717</v>
      </c>
      <c r="AM141" s="14">
        <f t="shared" si="111"/>
        <v>13761.281746366036</v>
      </c>
      <c r="AN141" s="14">
        <f t="shared" si="112"/>
        <v>14478.790631944799</v>
      </c>
      <c r="AO141" s="14">
        <f t="shared" si="113"/>
        <v>0</v>
      </c>
      <c r="AP141" s="13">
        <v>577789</v>
      </c>
      <c r="AQ141" s="13">
        <v>581887.19700000004</v>
      </c>
      <c r="AR141" s="13">
        <v>585242.87600000005</v>
      </c>
      <c r="AS141" s="14">
        <f t="shared" si="114"/>
        <v>580.81497464153017</v>
      </c>
      <c r="AT141" s="14">
        <f t="shared" si="115"/>
        <v>607.19200979879292</v>
      </c>
      <c r="AU141" s="14">
        <f t="shared" si="116"/>
        <v>600.48772693943613</v>
      </c>
      <c r="AV141" s="14">
        <f t="shared" si="117"/>
        <v>572.86169510184368</v>
      </c>
      <c r="AW141" s="14">
        <f t="shared" si="118"/>
        <v>647.47919040534202</v>
      </c>
      <c r="AX141" s="14">
        <f t="shared" si="119"/>
        <v>652.87125049698091</v>
      </c>
      <c r="AY141" s="14">
        <f t="shared" si="120"/>
        <v>582.16978675638666</v>
      </c>
      <c r="AZ141" s="14">
        <f t="shared" si="121"/>
        <v>601.32872924863261</v>
      </c>
      <c r="BA141" s="14">
        <f t="shared" si="122"/>
        <v>584.49000975266904</v>
      </c>
      <c r="BB141" s="14">
        <f t="shared" si="123"/>
        <v>587.50205186825224</v>
      </c>
      <c r="BC141" s="14">
        <f t="shared" si="124"/>
        <v>595.79516965352263</v>
      </c>
      <c r="BD141" s="14">
        <f t="shared" si="125"/>
        <v>0</v>
      </c>
      <c r="BE141" s="14">
        <f t="shared" si="126"/>
        <v>1753.9361497975613</v>
      </c>
      <c r="BF141" s="14">
        <f t="shared" si="127"/>
        <v>1823.2225192254054</v>
      </c>
      <c r="BG141" s="14">
        <f t="shared" si="128"/>
        <v>1858.4048839561083</v>
      </c>
      <c r="BH141" s="14">
        <f t="shared" si="129"/>
        <v>1830.0742189434941</v>
      </c>
      <c r="BI141" s="14">
        <f t="shared" si="130"/>
        <v>1799.7822958422796</v>
      </c>
      <c r="BJ141" s="14">
        <f t="shared" si="131"/>
        <v>1791.8901828666314</v>
      </c>
      <c r="BK141" s="14">
        <f t="shared" si="132"/>
        <v>1798.2333976123348</v>
      </c>
      <c r="BL141" s="14">
        <f t="shared" si="133"/>
        <v>1809.4913021711484</v>
      </c>
      <c r="BM141" s="14">
        <f t="shared" si="134"/>
        <v>1826.5204632915963</v>
      </c>
      <c r="BN141" s="14">
        <f t="shared" si="135"/>
        <v>1777.4377195022516</v>
      </c>
      <c r="BO141" s="14">
        <f t="shared" si="136"/>
        <v>1892.4518147434887</v>
      </c>
      <c r="BP141" s="14">
        <f t="shared" si="137"/>
        <v>0</v>
      </c>
      <c r="BQ141" s="14">
        <f t="shared" si="138"/>
        <v>2334.7511244390912</v>
      </c>
      <c r="BR141" s="14">
        <f t="shared" si="139"/>
        <v>2430.4145290241981</v>
      </c>
      <c r="BS141" s="14">
        <f t="shared" si="140"/>
        <v>2458.8926108955443</v>
      </c>
      <c r="BT141" s="14">
        <f t="shared" si="141"/>
        <v>2402.935914045338</v>
      </c>
      <c r="BU141" s="14">
        <f t="shared" si="142"/>
        <v>2447.2614862476221</v>
      </c>
      <c r="BV141" s="14">
        <f t="shared" si="143"/>
        <v>2444.7614333636125</v>
      </c>
      <c r="BW141" s="14">
        <f t="shared" si="144"/>
        <v>2380.4031843687217</v>
      </c>
      <c r="BX141" s="14">
        <f t="shared" si="145"/>
        <v>2410.8200314197807</v>
      </c>
      <c r="BY141" s="14">
        <f t="shared" si="146"/>
        <v>2411.0104730442654</v>
      </c>
      <c r="BZ141" s="14">
        <f t="shared" si="147"/>
        <v>2364.9397713705043</v>
      </c>
      <c r="CA141" s="14">
        <f t="shared" si="148"/>
        <v>2488.2469843970116</v>
      </c>
      <c r="CB141" s="14">
        <f t="shared" si="149"/>
        <v>0</v>
      </c>
    </row>
    <row r="142" spans="1:80" x14ac:dyDescent="0.3">
      <c r="A142" t="s">
        <v>154</v>
      </c>
      <c r="B142" t="s">
        <v>185</v>
      </c>
      <c r="C142" t="s">
        <v>190</v>
      </c>
      <c r="D142" t="s">
        <v>511</v>
      </c>
      <c r="E142" t="s">
        <v>512</v>
      </c>
      <c r="F142" s="13">
        <v>2257.4653914189303</v>
      </c>
      <c r="G142" s="13">
        <v>2091.6188568509356</v>
      </c>
      <c r="H142" s="13">
        <v>2260.1610940672322</v>
      </c>
      <c r="I142" s="13">
        <v>2362.6542860775689</v>
      </c>
      <c r="J142" s="13">
        <v>2198.8500558546289</v>
      </c>
      <c r="K142" s="13">
        <v>2150.3960215007687</v>
      </c>
      <c r="L142" s="13">
        <v>2381.4538390443377</v>
      </c>
      <c r="M142" s="13">
        <v>2279.9398246542405</v>
      </c>
      <c r="N142" s="13">
        <v>2512.6870703296731</v>
      </c>
      <c r="O142" s="13">
        <v>2480.9255720466672</v>
      </c>
      <c r="P142" s="13">
        <v>2704.1173325415884</v>
      </c>
      <c r="Q142" s="13"/>
      <c r="R142" s="13">
        <v>6325.7803781934435</v>
      </c>
      <c r="S142" s="13">
        <v>6315.6593114776579</v>
      </c>
      <c r="T142" s="13">
        <v>6455.4693642738512</v>
      </c>
      <c r="U142" s="13">
        <v>6561.0332548476636</v>
      </c>
      <c r="V142" s="13">
        <v>6311.9736089068538</v>
      </c>
      <c r="W142" s="13">
        <v>6160.7297337365817</v>
      </c>
      <c r="X142" s="13">
        <v>6451.4710375676405</v>
      </c>
      <c r="Y142" s="13">
        <v>6283.6737033230002</v>
      </c>
      <c r="Z142" s="13">
        <v>6416.7735258848788</v>
      </c>
      <c r="AA142" s="13">
        <v>6554.0674437135822</v>
      </c>
      <c r="AB142" s="13">
        <v>6705.3883131286902</v>
      </c>
      <c r="AC142" s="13"/>
      <c r="AD142" s="14">
        <f t="shared" si="106"/>
        <v>8583.2457696123747</v>
      </c>
      <c r="AE142" s="14">
        <f t="shared" si="107"/>
        <v>8407.2781683285939</v>
      </c>
      <c r="AF142" s="14">
        <f t="shared" si="108"/>
        <v>8715.6304583410838</v>
      </c>
      <c r="AG142" s="14">
        <f t="shared" si="109"/>
        <v>8923.6875409252316</v>
      </c>
      <c r="AH142" s="165">
        <v>8510.8236647614831</v>
      </c>
      <c r="AI142" s="165">
        <v>8311.1257552373499</v>
      </c>
      <c r="AJ142" s="165">
        <v>8832.9248766119781</v>
      </c>
      <c r="AK142" s="165">
        <v>8563.6135279772388</v>
      </c>
      <c r="AL142" s="14">
        <f t="shared" si="110"/>
        <v>8929.4605962145524</v>
      </c>
      <c r="AM142" s="14">
        <f t="shared" si="111"/>
        <v>9034.9930157602503</v>
      </c>
      <c r="AN142" s="14">
        <f t="shared" si="112"/>
        <v>9409.5056456702787</v>
      </c>
      <c r="AO142" s="14">
        <f t="shared" si="113"/>
        <v>0</v>
      </c>
      <c r="AP142" s="13">
        <v>317459</v>
      </c>
      <c r="AQ142" s="13">
        <v>316693.57</v>
      </c>
      <c r="AR142" s="13">
        <v>318003.29300000001</v>
      </c>
      <c r="AS142" s="14">
        <f t="shared" si="114"/>
        <v>711.10454938084297</v>
      </c>
      <c r="AT142" s="14">
        <f t="shared" si="115"/>
        <v>658.86267418814259</v>
      </c>
      <c r="AU142" s="14">
        <f t="shared" si="116"/>
        <v>711.9536992390299</v>
      </c>
      <c r="AV142" s="14">
        <f t="shared" si="117"/>
        <v>746.03797168271171</v>
      </c>
      <c r="AW142" s="14">
        <f t="shared" si="118"/>
        <v>694.31471433241563</v>
      </c>
      <c r="AX142" s="14">
        <f t="shared" si="119"/>
        <v>679.01474017952705</v>
      </c>
      <c r="AY142" s="14">
        <f t="shared" si="120"/>
        <v>751.97416829281929</v>
      </c>
      <c r="AZ142" s="14">
        <f t="shared" si="121"/>
        <v>716.95478469596867</v>
      </c>
      <c r="BA142" s="14">
        <f t="shared" si="122"/>
        <v>793.41272079811188</v>
      </c>
      <c r="BB142" s="14">
        <f t="shared" si="123"/>
        <v>783.38362602267784</v>
      </c>
      <c r="BC142" s="14">
        <f t="shared" si="124"/>
        <v>853.85924713962095</v>
      </c>
      <c r="BD142" s="14">
        <f t="shared" si="125"/>
        <v>0</v>
      </c>
      <c r="BE142" s="14">
        <f t="shared" si="126"/>
        <v>1992.629088541652</v>
      </c>
      <c r="BF142" s="14">
        <f t="shared" si="127"/>
        <v>1989.4409392953603</v>
      </c>
      <c r="BG142" s="14">
        <f t="shared" si="128"/>
        <v>2033.4812886936113</v>
      </c>
      <c r="BH142" s="14">
        <f t="shared" si="129"/>
        <v>2071.7292286192178</v>
      </c>
      <c r="BI142" s="14">
        <f t="shared" si="130"/>
        <v>1993.0854955175926</v>
      </c>
      <c r="BJ142" s="14">
        <f t="shared" si="131"/>
        <v>1945.328329127927</v>
      </c>
      <c r="BK142" s="14">
        <f t="shared" si="132"/>
        <v>2037.1335728627646</v>
      </c>
      <c r="BL142" s="14">
        <f t="shared" si="133"/>
        <v>1975.977557981766</v>
      </c>
      <c r="BM142" s="14">
        <f t="shared" si="134"/>
        <v>2026.1773947241425</v>
      </c>
      <c r="BN142" s="14">
        <f t="shared" si="135"/>
        <v>2069.5296856559426</v>
      </c>
      <c r="BO142" s="14">
        <f t="shared" si="136"/>
        <v>2117.311163952173</v>
      </c>
      <c r="BP142" s="14">
        <f t="shared" si="137"/>
        <v>0</v>
      </c>
      <c r="BQ142" s="14">
        <f t="shared" si="138"/>
        <v>2703.7336379224957</v>
      </c>
      <c r="BR142" s="14">
        <f t="shared" si="139"/>
        <v>2648.3036134835029</v>
      </c>
      <c r="BS142" s="14">
        <f t="shared" si="140"/>
        <v>2745.4349879326414</v>
      </c>
      <c r="BT142" s="14">
        <f t="shared" si="141"/>
        <v>2817.7672003019293</v>
      </c>
      <c r="BU142" s="14">
        <f t="shared" si="142"/>
        <v>2687.4002098500082</v>
      </c>
      <c r="BV142" s="14">
        <f t="shared" si="143"/>
        <v>2624.3430693074538</v>
      </c>
      <c r="BW142" s="14">
        <f t="shared" si="144"/>
        <v>2789.1077411555839</v>
      </c>
      <c r="BX142" s="14">
        <f t="shared" si="145"/>
        <v>2692.9323426777341</v>
      </c>
      <c r="BY142" s="14">
        <f t="shared" si="146"/>
        <v>2819.5901155222546</v>
      </c>
      <c r="BZ142" s="14">
        <f t="shared" si="147"/>
        <v>2852.9133116786202</v>
      </c>
      <c r="CA142" s="14">
        <f t="shared" si="148"/>
        <v>2971.170411091794</v>
      </c>
      <c r="CB142" s="14">
        <f t="shared" si="149"/>
        <v>0</v>
      </c>
    </row>
    <row r="143" spans="1:80" x14ac:dyDescent="0.3">
      <c r="A143" t="s">
        <v>181</v>
      </c>
      <c r="B143" t="s">
        <v>205</v>
      </c>
      <c r="C143" t="s">
        <v>229</v>
      </c>
      <c r="D143" t="s">
        <v>513</v>
      </c>
      <c r="E143" t="s">
        <v>514</v>
      </c>
      <c r="F143" s="13">
        <v>1573.6189913478827</v>
      </c>
      <c r="G143" s="13">
        <v>1528.590259886118</v>
      </c>
      <c r="H143" s="13">
        <v>1709.9579744055698</v>
      </c>
      <c r="I143" s="13">
        <v>1736.0603179784976</v>
      </c>
      <c r="J143" s="13">
        <v>1649.7717713058055</v>
      </c>
      <c r="K143" s="13">
        <v>1644.0077228973487</v>
      </c>
      <c r="L143" s="13">
        <v>1816.676166983749</v>
      </c>
      <c r="M143" s="13">
        <v>1671.9922584588082</v>
      </c>
      <c r="N143" s="13">
        <v>1909.3029694089837</v>
      </c>
      <c r="O143" s="13">
        <v>1780.0822072402834</v>
      </c>
      <c r="P143" s="13">
        <v>1749.1263136891248</v>
      </c>
      <c r="Q143" s="13"/>
      <c r="R143" s="13">
        <v>2692.5267439758372</v>
      </c>
      <c r="S143" s="13">
        <v>2587.1547030656488</v>
      </c>
      <c r="T143" s="13">
        <v>2632.7932700719939</v>
      </c>
      <c r="U143" s="13">
        <v>2579.0732983916459</v>
      </c>
      <c r="V143" s="13">
        <v>2481.2139932124396</v>
      </c>
      <c r="W143" s="13">
        <v>2516.9406427837489</v>
      </c>
      <c r="X143" s="13">
        <v>2598.3414969638279</v>
      </c>
      <c r="Y143" s="13">
        <v>2432.7636757803875</v>
      </c>
      <c r="Z143" s="13">
        <v>2587.4538520593933</v>
      </c>
      <c r="AA143" s="13">
        <v>2646.0118304555772</v>
      </c>
      <c r="AB143" s="13">
        <v>2727.1160556611039</v>
      </c>
      <c r="AC143" s="13"/>
      <c r="AD143" s="14">
        <f t="shared" si="106"/>
        <v>4266.1457353237201</v>
      </c>
      <c r="AE143" s="14">
        <f t="shared" si="107"/>
        <v>4115.7449629517669</v>
      </c>
      <c r="AF143" s="14">
        <f t="shared" si="108"/>
        <v>4342.7512444775639</v>
      </c>
      <c r="AG143" s="14">
        <f t="shared" si="109"/>
        <v>4315.1336163701435</v>
      </c>
      <c r="AH143" s="165">
        <v>4130.9857645182447</v>
      </c>
      <c r="AI143" s="165">
        <v>4160.948365681098</v>
      </c>
      <c r="AJ143" s="165">
        <v>4415.0176639475767</v>
      </c>
      <c r="AK143" s="165">
        <v>4104.755934239196</v>
      </c>
      <c r="AL143" s="14">
        <f t="shared" si="110"/>
        <v>4496.756821468377</v>
      </c>
      <c r="AM143" s="14">
        <f t="shared" si="111"/>
        <v>4426.0940376958606</v>
      </c>
      <c r="AN143" s="14">
        <f t="shared" si="112"/>
        <v>4476.2423693502287</v>
      </c>
      <c r="AO143" s="14">
        <f t="shared" si="113"/>
        <v>0</v>
      </c>
      <c r="AP143" s="13">
        <v>148768</v>
      </c>
      <c r="AQ143" s="13">
        <v>149889.04699999999</v>
      </c>
      <c r="AR143" s="13">
        <v>150916.397</v>
      </c>
      <c r="AS143" s="14">
        <f t="shared" si="114"/>
        <v>1057.767121523367</v>
      </c>
      <c r="AT143" s="14">
        <f t="shared" si="115"/>
        <v>1027.4993680671369</v>
      </c>
      <c r="AU143" s="14">
        <f t="shared" si="116"/>
        <v>1149.4124908619931</v>
      </c>
      <c r="AV143" s="14">
        <f t="shared" si="117"/>
        <v>1158.2302728087247</v>
      </c>
      <c r="AW143" s="14">
        <f t="shared" si="118"/>
        <v>1100.6619925375905</v>
      </c>
      <c r="AX143" s="14">
        <f t="shared" si="119"/>
        <v>1096.8164491014134</v>
      </c>
      <c r="AY143" s="14">
        <f t="shared" si="120"/>
        <v>1212.0139552183216</v>
      </c>
      <c r="AZ143" s="14">
        <f t="shared" si="121"/>
        <v>1107.8930399185242</v>
      </c>
      <c r="BA143" s="14">
        <f t="shared" si="122"/>
        <v>1273.8108671869691</v>
      </c>
      <c r="BB143" s="14">
        <f t="shared" si="123"/>
        <v>1187.5999233221382</v>
      </c>
      <c r="BC143" s="14">
        <f t="shared" si="124"/>
        <v>1166.9473845471343</v>
      </c>
      <c r="BD143" s="14">
        <f t="shared" si="125"/>
        <v>0</v>
      </c>
      <c r="BE143" s="14">
        <f t="shared" si="126"/>
        <v>1809.8830017045584</v>
      </c>
      <c r="BF143" s="14">
        <f t="shared" si="127"/>
        <v>1739.0532258722633</v>
      </c>
      <c r="BG143" s="14">
        <f t="shared" si="128"/>
        <v>1769.7309031996087</v>
      </c>
      <c r="BH143" s="14">
        <f t="shared" si="129"/>
        <v>1720.6549444481066</v>
      </c>
      <c r="BI143" s="14">
        <f t="shared" si="130"/>
        <v>1655.3671151251228</v>
      </c>
      <c r="BJ143" s="14">
        <f t="shared" si="131"/>
        <v>1679.2025122314299</v>
      </c>
      <c r="BK143" s="14">
        <f t="shared" si="132"/>
        <v>1733.5099188160348</v>
      </c>
      <c r="BL143" s="14">
        <f t="shared" si="133"/>
        <v>1611.994272418515</v>
      </c>
      <c r="BM143" s="14">
        <f t="shared" si="134"/>
        <v>1726.2461159416096</v>
      </c>
      <c r="BN143" s="14">
        <f t="shared" si="135"/>
        <v>1765.3136659515737</v>
      </c>
      <c r="BO143" s="14">
        <f t="shared" si="136"/>
        <v>1819.4231735032006</v>
      </c>
      <c r="BP143" s="14">
        <f t="shared" si="137"/>
        <v>0</v>
      </c>
      <c r="BQ143" s="14">
        <f t="shared" si="138"/>
        <v>2867.6501232279256</v>
      </c>
      <c r="BR143" s="14">
        <f t="shared" si="139"/>
        <v>2766.5525939394001</v>
      </c>
      <c r="BS143" s="14">
        <f t="shared" si="140"/>
        <v>2919.1433940616016</v>
      </c>
      <c r="BT143" s="14">
        <f t="shared" si="141"/>
        <v>2878.8852172568309</v>
      </c>
      <c r="BU143" s="14">
        <f t="shared" si="142"/>
        <v>2756.0291076627132</v>
      </c>
      <c r="BV143" s="14">
        <f t="shared" si="143"/>
        <v>2776.0189613328439</v>
      </c>
      <c r="BW143" s="14">
        <f t="shared" si="144"/>
        <v>2945.5238740343561</v>
      </c>
      <c r="BX143" s="14">
        <f t="shared" si="145"/>
        <v>2719.887312337039</v>
      </c>
      <c r="BY143" s="14">
        <f t="shared" si="146"/>
        <v>3000.0569831285784</v>
      </c>
      <c r="BZ143" s="14">
        <f t="shared" si="147"/>
        <v>2952.9135892737118</v>
      </c>
      <c r="CA143" s="14">
        <f t="shared" si="148"/>
        <v>2986.3705580503351</v>
      </c>
      <c r="CB143" s="14">
        <f t="shared" si="149"/>
        <v>0</v>
      </c>
    </row>
    <row r="144" spans="1:80" x14ac:dyDescent="0.3">
      <c r="A144" t="s">
        <v>154</v>
      </c>
      <c r="B144" t="s">
        <v>185</v>
      </c>
      <c r="C144" t="s">
        <v>196</v>
      </c>
      <c r="D144" t="s">
        <v>515</v>
      </c>
      <c r="E144" t="s">
        <v>516</v>
      </c>
      <c r="F144" s="13">
        <v>2309.3134543258639</v>
      </c>
      <c r="G144" s="13">
        <v>2248.9425311148066</v>
      </c>
      <c r="H144" s="13">
        <v>2462.1464211324924</v>
      </c>
      <c r="I144" s="13">
        <v>2707.5947898122313</v>
      </c>
      <c r="J144" s="13">
        <v>2818.2327819202233</v>
      </c>
      <c r="K144" s="13">
        <v>2789.5273939941262</v>
      </c>
      <c r="L144" s="13">
        <v>2875.9320881519507</v>
      </c>
      <c r="M144" s="13">
        <v>2849.429627268391</v>
      </c>
      <c r="N144" s="13">
        <v>2870.432385254715</v>
      </c>
      <c r="O144" s="13">
        <v>2919.0857650332955</v>
      </c>
      <c r="P144" s="13">
        <v>3032.205326302188</v>
      </c>
      <c r="Q144" s="13"/>
      <c r="R144" s="13">
        <v>3976.5672566636722</v>
      </c>
      <c r="S144" s="13">
        <v>4008.8870945250446</v>
      </c>
      <c r="T144" s="13">
        <v>4331.2535633187235</v>
      </c>
      <c r="U144" s="13">
        <v>4370.6702685038135</v>
      </c>
      <c r="V144" s="13">
        <v>4129.8989388213813</v>
      </c>
      <c r="W144" s="13">
        <v>4088.0595047039728</v>
      </c>
      <c r="X144" s="13">
        <v>4214.4414110228627</v>
      </c>
      <c r="Y144" s="13">
        <v>4175.1460757050763</v>
      </c>
      <c r="Z144" s="13">
        <v>4446.2192270918003</v>
      </c>
      <c r="AA144" s="13">
        <v>4435.7554340015631</v>
      </c>
      <c r="AB144" s="13">
        <v>4471.3406984219782</v>
      </c>
      <c r="AC144" s="13"/>
      <c r="AD144" s="14">
        <f t="shared" si="106"/>
        <v>6285.8807109895361</v>
      </c>
      <c r="AE144" s="14">
        <f t="shared" si="107"/>
        <v>6257.8296256398517</v>
      </c>
      <c r="AF144" s="14">
        <f t="shared" si="108"/>
        <v>6793.3999844512164</v>
      </c>
      <c r="AG144" s="14">
        <f t="shared" si="109"/>
        <v>7078.2650583160448</v>
      </c>
      <c r="AH144" s="165">
        <v>6948.131720741605</v>
      </c>
      <c r="AI144" s="165">
        <v>6877.5868986980986</v>
      </c>
      <c r="AJ144" s="165">
        <v>7090.3734991748133</v>
      </c>
      <c r="AK144" s="165">
        <v>7024.5757029734668</v>
      </c>
      <c r="AL144" s="14">
        <f t="shared" si="110"/>
        <v>7316.6516123465153</v>
      </c>
      <c r="AM144" s="14">
        <f t="shared" si="111"/>
        <v>7354.8411990348586</v>
      </c>
      <c r="AN144" s="14">
        <f t="shared" si="112"/>
        <v>7503.5460247241663</v>
      </c>
      <c r="AO144" s="14">
        <f t="shared" si="113"/>
        <v>0</v>
      </c>
      <c r="AP144" s="13">
        <v>213933</v>
      </c>
      <c r="AQ144" s="13">
        <v>214078.40599999999</v>
      </c>
      <c r="AR144" s="13">
        <v>215186.351</v>
      </c>
      <c r="AS144" s="14">
        <f t="shared" si="114"/>
        <v>1079.4563972486076</v>
      </c>
      <c r="AT144" s="14">
        <f t="shared" si="115"/>
        <v>1051.2368503759619</v>
      </c>
      <c r="AU144" s="14">
        <f t="shared" si="116"/>
        <v>1150.8960380738326</v>
      </c>
      <c r="AV144" s="14">
        <f t="shared" si="117"/>
        <v>1264.7678205396537</v>
      </c>
      <c r="AW144" s="14">
        <f t="shared" si="118"/>
        <v>1316.4488817803619</v>
      </c>
      <c r="AX144" s="14">
        <f t="shared" si="119"/>
        <v>1303.0400618706617</v>
      </c>
      <c r="AY144" s="14">
        <f t="shared" si="120"/>
        <v>1343.401299499563</v>
      </c>
      <c r="AZ144" s="14">
        <f t="shared" si="121"/>
        <v>1324.168384298868</v>
      </c>
      <c r="BA144" s="14">
        <f t="shared" si="122"/>
        <v>1340.8322861179727</v>
      </c>
      <c r="BB144" s="14">
        <f t="shared" si="123"/>
        <v>1363.5591835606697</v>
      </c>
      <c r="BC144" s="14">
        <f t="shared" si="124"/>
        <v>1416.3994318521729</v>
      </c>
      <c r="BD144" s="14">
        <f t="shared" si="125"/>
        <v>0</v>
      </c>
      <c r="BE144" s="14">
        <f t="shared" si="126"/>
        <v>1858.7909563572109</v>
      </c>
      <c r="BF144" s="14">
        <f t="shared" si="127"/>
        <v>1873.8984142348515</v>
      </c>
      <c r="BG144" s="14">
        <f t="shared" si="128"/>
        <v>2024.584128357347</v>
      </c>
      <c r="BH144" s="14">
        <f t="shared" si="129"/>
        <v>2041.6212686597703</v>
      </c>
      <c r="BI144" s="14">
        <f t="shared" si="130"/>
        <v>1929.1525081802888</v>
      </c>
      <c r="BJ144" s="14">
        <f t="shared" si="131"/>
        <v>1909.6085313265894</v>
      </c>
      <c r="BK144" s="14">
        <f t="shared" si="132"/>
        <v>1968.6438673421655</v>
      </c>
      <c r="BL144" s="14">
        <f t="shared" si="133"/>
        <v>1940.2467007329271</v>
      </c>
      <c r="BM144" s="14">
        <f t="shared" si="134"/>
        <v>2076.9115905561257</v>
      </c>
      <c r="BN144" s="14">
        <f t="shared" si="135"/>
        <v>2072.0237584362262</v>
      </c>
      <c r="BO144" s="14">
        <f t="shared" si="136"/>
        <v>2088.6462964517677</v>
      </c>
      <c r="BP144" s="14">
        <f t="shared" si="137"/>
        <v>0</v>
      </c>
      <c r="BQ144" s="14">
        <f t="shared" si="138"/>
        <v>2938.2473536058187</v>
      </c>
      <c r="BR144" s="14">
        <f t="shared" si="139"/>
        <v>2925.1352646108135</v>
      </c>
      <c r="BS144" s="14">
        <f t="shared" si="140"/>
        <v>3175.4801664311799</v>
      </c>
      <c r="BT144" s="14">
        <f t="shared" si="141"/>
        <v>3306.3890891994242</v>
      </c>
      <c r="BU144" s="14">
        <f t="shared" si="142"/>
        <v>3245.6013899606505</v>
      </c>
      <c r="BV144" s="14">
        <f t="shared" si="143"/>
        <v>3212.6485931972511</v>
      </c>
      <c r="BW144" s="14">
        <f t="shared" si="144"/>
        <v>3312.045166841729</v>
      </c>
      <c r="BX144" s="14">
        <f t="shared" si="145"/>
        <v>3264.4150850317951</v>
      </c>
      <c r="BY144" s="14">
        <f t="shared" si="146"/>
        <v>3417.7438766740988</v>
      </c>
      <c r="BZ144" s="14">
        <f t="shared" si="147"/>
        <v>3435.5829419968959</v>
      </c>
      <c r="CA144" s="14">
        <f t="shared" si="148"/>
        <v>3505.0457283039405</v>
      </c>
      <c r="CB144" s="14">
        <f t="shared" si="149"/>
        <v>0</v>
      </c>
    </row>
    <row r="145" spans="1:80" x14ac:dyDescent="0.3">
      <c r="A145" t="s">
        <v>172</v>
      </c>
      <c r="B145" t="s">
        <v>213</v>
      </c>
      <c r="C145" t="s">
        <v>218</v>
      </c>
      <c r="D145" t="s">
        <v>517</v>
      </c>
      <c r="E145" t="s">
        <v>518</v>
      </c>
      <c r="F145" s="13">
        <v>5486.5826388918558</v>
      </c>
      <c r="G145" s="13">
        <v>5481.8063230160069</v>
      </c>
      <c r="H145" s="13">
        <v>5810.1667193537742</v>
      </c>
      <c r="I145" s="13">
        <v>5650.412234747685</v>
      </c>
      <c r="J145" s="13">
        <v>5614.1596852634657</v>
      </c>
      <c r="K145" s="13">
        <v>5696.6355746049894</v>
      </c>
      <c r="L145" s="13">
        <v>5859.0903699189912</v>
      </c>
      <c r="M145" s="13">
        <v>5640.7661336809324</v>
      </c>
      <c r="N145" s="13">
        <v>5914.3680037858448</v>
      </c>
      <c r="O145" s="13">
        <v>5923.8799407713677</v>
      </c>
      <c r="P145" s="13">
        <v>5994.9377299848375</v>
      </c>
      <c r="Q145" s="13"/>
      <c r="R145" s="13">
        <v>11607.796136269097</v>
      </c>
      <c r="S145" s="13">
        <v>11663.383825123225</v>
      </c>
      <c r="T145" s="13">
        <v>12559.828259845992</v>
      </c>
      <c r="U145" s="13">
        <v>12955.481179270246</v>
      </c>
      <c r="V145" s="13">
        <v>12125.704529738523</v>
      </c>
      <c r="W145" s="13">
        <v>12059.898625118421</v>
      </c>
      <c r="X145" s="13">
        <v>12667.26509440747</v>
      </c>
      <c r="Y145" s="13">
        <v>12681.943186826938</v>
      </c>
      <c r="Z145" s="13">
        <v>12373.783736408081</v>
      </c>
      <c r="AA145" s="13">
        <v>12051.762508051137</v>
      </c>
      <c r="AB145" s="13">
        <v>12997.919237199409</v>
      </c>
      <c r="AC145" s="13"/>
      <c r="AD145" s="14">
        <f t="shared" si="106"/>
        <v>17094.378775160953</v>
      </c>
      <c r="AE145" s="14">
        <f t="shared" si="107"/>
        <v>17145.190148139231</v>
      </c>
      <c r="AF145" s="14">
        <f t="shared" si="108"/>
        <v>18369.994979199764</v>
      </c>
      <c r="AG145" s="14">
        <f t="shared" si="109"/>
        <v>18605.89341401793</v>
      </c>
      <c r="AH145" s="165">
        <v>17739.864215001991</v>
      </c>
      <c r="AI145" s="165">
        <v>17756.53419972341</v>
      </c>
      <c r="AJ145" s="165">
        <v>18526.355464326462</v>
      </c>
      <c r="AK145" s="165">
        <v>18322.709320507871</v>
      </c>
      <c r="AL145" s="14">
        <f t="shared" si="110"/>
        <v>18288.151740193927</v>
      </c>
      <c r="AM145" s="14">
        <f t="shared" si="111"/>
        <v>17975.642448822506</v>
      </c>
      <c r="AN145" s="14">
        <f t="shared" si="112"/>
        <v>18992.856967184245</v>
      </c>
      <c r="AO145" s="14">
        <f t="shared" si="113"/>
        <v>0</v>
      </c>
      <c r="AP145" s="13">
        <v>555195</v>
      </c>
      <c r="AQ145" s="13">
        <v>558214.576</v>
      </c>
      <c r="AR145" s="13">
        <v>561858.04600000009</v>
      </c>
      <c r="AS145" s="14">
        <f t="shared" si="114"/>
        <v>988.2262338262874</v>
      </c>
      <c r="AT145" s="14">
        <f t="shared" si="115"/>
        <v>987.36593863705673</v>
      </c>
      <c r="AU145" s="14">
        <f t="shared" si="116"/>
        <v>1046.5091939505533</v>
      </c>
      <c r="AV145" s="14">
        <f t="shared" si="117"/>
        <v>1012.2294324947338</v>
      </c>
      <c r="AW145" s="14">
        <f t="shared" si="118"/>
        <v>1005.7350572055764</v>
      </c>
      <c r="AX145" s="14">
        <f t="shared" si="119"/>
        <v>1020.5100009077853</v>
      </c>
      <c r="AY145" s="14">
        <f t="shared" si="120"/>
        <v>1049.6125722662948</v>
      </c>
      <c r="AZ145" s="14">
        <f t="shared" si="121"/>
        <v>1003.948626141225</v>
      </c>
      <c r="BA145" s="14">
        <f t="shared" si="122"/>
        <v>1059.5151502790291</v>
      </c>
      <c r="BB145" s="14">
        <f t="shared" si="123"/>
        <v>1061.2191432226894</v>
      </c>
      <c r="BC145" s="14">
        <f t="shared" si="124"/>
        <v>1073.9486189957242</v>
      </c>
      <c r="BD145" s="14">
        <f t="shared" si="125"/>
        <v>0</v>
      </c>
      <c r="BE145" s="14">
        <f t="shared" si="126"/>
        <v>2090.7602079033668</v>
      </c>
      <c r="BF145" s="14">
        <f t="shared" si="127"/>
        <v>2100.7724898681049</v>
      </c>
      <c r="BG145" s="14">
        <f t="shared" si="128"/>
        <v>2262.237278766198</v>
      </c>
      <c r="BH145" s="14">
        <f t="shared" si="129"/>
        <v>2320.8783389544178</v>
      </c>
      <c r="BI145" s="14">
        <f t="shared" si="130"/>
        <v>2172.2300081498629</v>
      </c>
      <c r="BJ145" s="14">
        <f t="shared" si="131"/>
        <v>2160.4413685389723</v>
      </c>
      <c r="BK145" s="14">
        <f t="shared" si="132"/>
        <v>2269.2465655729256</v>
      </c>
      <c r="BL145" s="14">
        <f t="shared" si="133"/>
        <v>2257.1436463556379</v>
      </c>
      <c r="BM145" s="14">
        <f t="shared" si="134"/>
        <v>2216.6715575710946</v>
      </c>
      <c r="BN145" s="14">
        <f t="shared" si="135"/>
        <v>2158.9838435267116</v>
      </c>
      <c r="BO145" s="14">
        <f t="shared" si="136"/>
        <v>2328.4808021923473</v>
      </c>
      <c r="BP145" s="14">
        <f t="shared" si="137"/>
        <v>0</v>
      </c>
      <c r="BQ145" s="14">
        <f t="shared" si="138"/>
        <v>3078.986441729654</v>
      </c>
      <c r="BR145" s="14">
        <f t="shared" si="139"/>
        <v>3088.1384285051613</v>
      </c>
      <c r="BS145" s="14">
        <f t="shared" si="140"/>
        <v>3308.7464727167512</v>
      </c>
      <c r="BT145" s="14">
        <f t="shared" si="141"/>
        <v>3333.1077714491516</v>
      </c>
      <c r="BU145" s="14">
        <f t="shared" si="142"/>
        <v>3177.9650653554399</v>
      </c>
      <c r="BV145" s="14">
        <f t="shared" si="143"/>
        <v>3180.9513694467573</v>
      </c>
      <c r="BW145" s="14">
        <f t="shared" si="144"/>
        <v>3318.8591378392211</v>
      </c>
      <c r="BX145" s="14">
        <f t="shared" si="145"/>
        <v>3261.0922724968627</v>
      </c>
      <c r="BY145" s="14">
        <f t="shared" si="146"/>
        <v>3276.1867078501241</v>
      </c>
      <c r="BZ145" s="14">
        <f t="shared" si="147"/>
        <v>3220.2029867494016</v>
      </c>
      <c r="CA145" s="14">
        <f t="shared" si="148"/>
        <v>3402.429421188071</v>
      </c>
      <c r="CB145" s="14">
        <f t="shared" si="149"/>
        <v>0</v>
      </c>
    </row>
    <row r="146" spans="1:80" x14ac:dyDescent="0.3">
      <c r="A146" t="s">
        <v>172</v>
      </c>
      <c r="B146" t="s">
        <v>213</v>
      </c>
      <c r="C146" t="s">
        <v>224</v>
      </c>
      <c r="D146" t="s">
        <v>519</v>
      </c>
      <c r="E146" t="s">
        <v>520</v>
      </c>
      <c r="F146" s="13">
        <v>2280.2484044822945</v>
      </c>
      <c r="G146" s="13">
        <v>2310.4919591705475</v>
      </c>
      <c r="H146" s="13">
        <v>2389.5288996617169</v>
      </c>
      <c r="I146" s="13">
        <v>2327.8486809596652</v>
      </c>
      <c r="J146" s="13">
        <v>2023.9843650971977</v>
      </c>
      <c r="K146" s="13">
        <v>2094.6225873755689</v>
      </c>
      <c r="L146" s="13">
        <v>2101.2947080478934</v>
      </c>
      <c r="M146" s="13">
        <v>2086.8725824141297</v>
      </c>
      <c r="N146" s="13">
        <v>2457.3133290541045</v>
      </c>
      <c r="O146" s="13">
        <v>2775.6284380815609</v>
      </c>
      <c r="P146" s="13">
        <v>2986.8196607436757</v>
      </c>
      <c r="Q146" s="13"/>
      <c r="R146" s="13">
        <v>4352.2536297449997</v>
      </c>
      <c r="S146" s="13">
        <v>4309.3020957206345</v>
      </c>
      <c r="T146" s="13">
        <v>4628.0599772634323</v>
      </c>
      <c r="U146" s="13">
        <v>4787.3257819758128</v>
      </c>
      <c r="V146" s="13">
        <v>4782.8279556434572</v>
      </c>
      <c r="W146" s="13">
        <v>4838.6697087836728</v>
      </c>
      <c r="X146" s="13">
        <v>4960.010929641343</v>
      </c>
      <c r="Y146" s="13">
        <v>4759.8466003986887</v>
      </c>
      <c r="Z146" s="13">
        <v>4687.8108752688986</v>
      </c>
      <c r="AA146" s="13">
        <v>4682.6190690154381</v>
      </c>
      <c r="AB146" s="13">
        <v>4976.2348952289258</v>
      </c>
      <c r="AC146" s="13"/>
      <c r="AD146" s="14">
        <f t="shared" si="106"/>
        <v>6632.5020342272946</v>
      </c>
      <c r="AE146" s="14">
        <f t="shared" si="107"/>
        <v>6619.794054891182</v>
      </c>
      <c r="AF146" s="14">
        <f t="shared" si="108"/>
        <v>7017.5888769251487</v>
      </c>
      <c r="AG146" s="14">
        <f t="shared" si="109"/>
        <v>7115.174462935478</v>
      </c>
      <c r="AH146" s="165">
        <v>6806.8123207406552</v>
      </c>
      <c r="AI146" s="165">
        <v>6933.2922961592412</v>
      </c>
      <c r="AJ146" s="165">
        <v>7061.3056376892355</v>
      </c>
      <c r="AK146" s="165">
        <v>6846.719182812818</v>
      </c>
      <c r="AL146" s="14">
        <f t="shared" si="110"/>
        <v>7145.1242043230031</v>
      </c>
      <c r="AM146" s="14">
        <f t="shared" si="111"/>
        <v>7458.2475070969995</v>
      </c>
      <c r="AN146" s="14">
        <f t="shared" si="112"/>
        <v>7963.0545559726015</v>
      </c>
      <c r="AO146" s="14">
        <f t="shared" si="113"/>
        <v>0</v>
      </c>
      <c r="AP146" s="13">
        <v>279027</v>
      </c>
      <c r="AQ146" s="13">
        <v>281871.674</v>
      </c>
      <c r="AR146" s="13">
        <v>284501.386</v>
      </c>
      <c r="AS146" s="14">
        <f t="shared" si="114"/>
        <v>817.21424968992039</v>
      </c>
      <c r="AT146" s="14">
        <f t="shared" si="115"/>
        <v>828.05318451997391</v>
      </c>
      <c r="AU146" s="14">
        <f t="shared" si="116"/>
        <v>856.37909580854785</v>
      </c>
      <c r="AV146" s="14">
        <f t="shared" si="117"/>
        <v>825.85406611650706</v>
      </c>
      <c r="AW146" s="14">
        <f t="shared" si="118"/>
        <v>718.05170642907444</v>
      </c>
      <c r="AX146" s="14">
        <f t="shared" si="119"/>
        <v>743.11212533387402</v>
      </c>
      <c r="AY146" s="14">
        <f t="shared" si="120"/>
        <v>745.47920272680312</v>
      </c>
      <c r="AZ146" s="14">
        <f t="shared" si="121"/>
        <v>733.51930257876836</v>
      </c>
      <c r="BA146" s="14">
        <f t="shared" si="122"/>
        <v>871.78441671088399</v>
      </c>
      <c r="BB146" s="14">
        <f t="shared" si="123"/>
        <v>984.71350408965225</v>
      </c>
      <c r="BC146" s="14">
        <f t="shared" si="124"/>
        <v>1059.6381035235472</v>
      </c>
      <c r="BD146" s="14">
        <f t="shared" si="125"/>
        <v>0</v>
      </c>
      <c r="BE146" s="14">
        <f t="shared" si="126"/>
        <v>1559.7965894859635</v>
      </c>
      <c r="BF146" s="14">
        <f t="shared" si="127"/>
        <v>1544.4032641001174</v>
      </c>
      <c r="BG146" s="14">
        <f t="shared" si="128"/>
        <v>1658.642345458838</v>
      </c>
      <c r="BH146" s="14">
        <f t="shared" si="129"/>
        <v>1698.4061271711228</v>
      </c>
      <c r="BI146" s="14">
        <f t="shared" si="130"/>
        <v>1696.8104271603599</v>
      </c>
      <c r="BJ146" s="14">
        <f t="shared" si="131"/>
        <v>1716.6214824351853</v>
      </c>
      <c r="BK146" s="14">
        <f t="shared" si="132"/>
        <v>1759.6698736182136</v>
      </c>
      <c r="BL146" s="14">
        <f t="shared" si="133"/>
        <v>1673.0486509470604</v>
      </c>
      <c r="BM146" s="14">
        <f t="shared" si="134"/>
        <v>1663.1010873653443</v>
      </c>
      <c r="BN146" s="14">
        <f t="shared" si="135"/>
        <v>1661.2591831470934</v>
      </c>
      <c r="BO146" s="14">
        <f t="shared" si="136"/>
        <v>1765.4256721194788</v>
      </c>
      <c r="BP146" s="14">
        <f t="shared" si="137"/>
        <v>0</v>
      </c>
      <c r="BQ146" s="14">
        <f t="shared" si="138"/>
        <v>2377.010839175884</v>
      </c>
      <c r="BR146" s="14">
        <f t="shared" si="139"/>
        <v>2372.4564486200911</v>
      </c>
      <c r="BS146" s="14">
        <f t="shared" si="140"/>
        <v>2515.0214412673859</v>
      </c>
      <c r="BT146" s="14">
        <f t="shared" si="141"/>
        <v>2524.26019328763</v>
      </c>
      <c r="BU146" s="14">
        <f t="shared" si="142"/>
        <v>2414.8621335894345</v>
      </c>
      <c r="BV146" s="14">
        <f t="shared" si="143"/>
        <v>2459.7336077690593</v>
      </c>
      <c r="BW146" s="14">
        <f t="shared" si="144"/>
        <v>2505.1490763450165</v>
      </c>
      <c r="BX146" s="14">
        <f t="shared" si="145"/>
        <v>2406.5679535258287</v>
      </c>
      <c r="BY146" s="14">
        <f t="shared" si="146"/>
        <v>2534.8855040762282</v>
      </c>
      <c r="BZ146" s="14">
        <f t="shared" si="147"/>
        <v>2645.9726872367455</v>
      </c>
      <c r="CA146" s="14">
        <f t="shared" si="148"/>
        <v>2825.063775643026</v>
      </c>
      <c r="CB146" s="14">
        <f t="shared" si="149"/>
        <v>0</v>
      </c>
    </row>
    <row r="147" spans="1:80" x14ac:dyDescent="0.3">
      <c r="A147" t="s">
        <v>148</v>
      </c>
      <c r="B147" t="s">
        <v>143</v>
      </c>
      <c r="C147" t="s">
        <v>156</v>
      </c>
      <c r="D147" t="s">
        <v>521</v>
      </c>
      <c r="E147" t="s">
        <v>522</v>
      </c>
      <c r="F147" s="13">
        <v>1443.8444741554415</v>
      </c>
      <c r="G147" s="13">
        <v>1495.5089412552716</v>
      </c>
      <c r="H147" s="13">
        <v>1608.3741523346798</v>
      </c>
      <c r="I147" s="13">
        <v>1838.1753714888314</v>
      </c>
      <c r="J147" s="13">
        <v>1631.0571780644455</v>
      </c>
      <c r="K147" s="13">
        <v>1612.0239821886676</v>
      </c>
      <c r="L147" s="13">
        <v>1532.2355940654595</v>
      </c>
      <c r="M147" s="13">
        <v>1517.2971070205213</v>
      </c>
      <c r="N147" s="13">
        <v>2123.336693001922</v>
      </c>
      <c r="O147" s="13">
        <v>2056.7272913357501</v>
      </c>
      <c r="P147" s="13">
        <v>2042.2691446353842</v>
      </c>
      <c r="Q147" s="13"/>
      <c r="R147" s="13">
        <v>3468.4776568095313</v>
      </c>
      <c r="S147" s="13">
        <v>3550.4407378958813</v>
      </c>
      <c r="T147" s="13">
        <v>3908.4267316924916</v>
      </c>
      <c r="U147" s="13">
        <v>3706.1633818692808</v>
      </c>
      <c r="V147" s="13">
        <v>3749.621639748626</v>
      </c>
      <c r="W147" s="13">
        <v>3672.261948928709</v>
      </c>
      <c r="X147" s="13">
        <v>3729.4453543342906</v>
      </c>
      <c r="Y147" s="13">
        <v>3681.8562535010897</v>
      </c>
      <c r="Z147" s="13">
        <v>3494.2348047382493</v>
      </c>
      <c r="AA147" s="13">
        <v>3314.2708531212875</v>
      </c>
      <c r="AB147" s="13">
        <v>3561.6011174140549</v>
      </c>
      <c r="AC147" s="13"/>
      <c r="AD147" s="14">
        <f t="shared" si="106"/>
        <v>4912.3221309649725</v>
      </c>
      <c r="AE147" s="14">
        <f t="shared" si="107"/>
        <v>5045.9496791511528</v>
      </c>
      <c r="AF147" s="14">
        <f t="shared" si="108"/>
        <v>5516.8008840271714</v>
      </c>
      <c r="AG147" s="14">
        <f t="shared" si="109"/>
        <v>5544.3387533581117</v>
      </c>
      <c r="AH147" s="165">
        <v>5380.6788178130719</v>
      </c>
      <c r="AI147" s="165">
        <v>5284.2859311173761</v>
      </c>
      <c r="AJ147" s="165">
        <v>5261.6809483997504</v>
      </c>
      <c r="AK147" s="165">
        <v>5199.1533605216109</v>
      </c>
      <c r="AL147" s="14">
        <f t="shared" si="110"/>
        <v>5617.5714977401713</v>
      </c>
      <c r="AM147" s="14">
        <f t="shared" si="111"/>
        <v>5370.9981444570376</v>
      </c>
      <c r="AN147" s="14">
        <f t="shared" si="112"/>
        <v>5603.8702620494387</v>
      </c>
      <c r="AO147" s="14">
        <f t="shared" si="113"/>
        <v>0</v>
      </c>
      <c r="AP147" s="13">
        <v>149555</v>
      </c>
      <c r="AQ147" s="13">
        <v>149469.95199999999</v>
      </c>
      <c r="AR147" s="13">
        <v>149663.31200000001</v>
      </c>
      <c r="AS147" s="14">
        <f t="shared" si="114"/>
        <v>965.42708311687443</v>
      </c>
      <c r="AT147" s="14">
        <f t="shared" si="115"/>
        <v>999.97254605681633</v>
      </c>
      <c r="AU147" s="14">
        <f t="shared" si="116"/>
        <v>1075.4399066127378</v>
      </c>
      <c r="AV147" s="14">
        <f t="shared" si="117"/>
        <v>1229.7959201116432</v>
      </c>
      <c r="AW147" s="14">
        <f t="shared" si="118"/>
        <v>1091.2274716355337</v>
      </c>
      <c r="AX147" s="14">
        <f t="shared" si="119"/>
        <v>1078.4936775711735</v>
      </c>
      <c r="AY147" s="14">
        <f t="shared" si="120"/>
        <v>1025.1127892684808</v>
      </c>
      <c r="AZ147" s="14">
        <f t="shared" si="121"/>
        <v>1013.8069823154264</v>
      </c>
      <c r="BA147" s="14">
        <f t="shared" si="122"/>
        <v>1420.5776241915983</v>
      </c>
      <c r="BB147" s="14">
        <f t="shared" si="123"/>
        <v>1376.0138836036758</v>
      </c>
      <c r="BC147" s="14">
        <f t="shared" si="124"/>
        <v>1366.3409383013545</v>
      </c>
      <c r="BD147" s="14">
        <f t="shared" si="125"/>
        <v>0</v>
      </c>
      <c r="BE147" s="14">
        <f t="shared" si="126"/>
        <v>2319.1987274310663</v>
      </c>
      <c r="BF147" s="14">
        <f t="shared" si="127"/>
        <v>2374.0033685907401</v>
      </c>
      <c r="BG147" s="14">
        <f t="shared" si="128"/>
        <v>2613.3708212313136</v>
      </c>
      <c r="BH147" s="14">
        <f t="shared" si="129"/>
        <v>2479.5374135594029</v>
      </c>
      <c r="BI147" s="14">
        <f t="shared" si="130"/>
        <v>2508.6123261407261</v>
      </c>
      <c r="BJ147" s="14">
        <f t="shared" si="131"/>
        <v>2456.8563111124231</v>
      </c>
      <c r="BK147" s="14">
        <f t="shared" si="132"/>
        <v>2495.1137699798624</v>
      </c>
      <c r="BL147" s="14">
        <f t="shared" si="133"/>
        <v>2460.0927270011834</v>
      </c>
      <c r="BM147" s="14">
        <f t="shared" si="134"/>
        <v>2337.7506702740156</v>
      </c>
      <c r="BN147" s="14">
        <f t="shared" si="135"/>
        <v>2217.3492456338568</v>
      </c>
      <c r="BO147" s="14">
        <f t="shared" si="136"/>
        <v>2382.8208076323294</v>
      </c>
      <c r="BP147" s="14">
        <f t="shared" si="137"/>
        <v>0</v>
      </c>
      <c r="BQ147" s="14">
        <f t="shared" si="138"/>
        <v>3284.6258105479405</v>
      </c>
      <c r="BR147" s="14">
        <f t="shared" si="139"/>
        <v>3373.9759146475562</v>
      </c>
      <c r="BS147" s="14">
        <f t="shared" si="140"/>
        <v>3688.8107278440516</v>
      </c>
      <c r="BT147" s="14">
        <f t="shared" si="141"/>
        <v>3709.3333336710457</v>
      </c>
      <c r="BU147" s="14">
        <f t="shared" si="142"/>
        <v>3599.8397977762593</v>
      </c>
      <c r="BV147" s="14">
        <f t="shared" si="143"/>
        <v>3535.3499886835962</v>
      </c>
      <c r="BW147" s="14">
        <f t="shared" si="144"/>
        <v>3520.2265592483432</v>
      </c>
      <c r="BX147" s="14">
        <f t="shared" si="145"/>
        <v>3473.8997093166099</v>
      </c>
      <c r="BY147" s="14">
        <f t="shared" si="146"/>
        <v>3758.3282944656139</v>
      </c>
      <c r="BZ147" s="14">
        <f t="shared" si="147"/>
        <v>3593.3631292375326</v>
      </c>
      <c r="CA147" s="14">
        <f t="shared" si="148"/>
        <v>3749.1617459336835</v>
      </c>
      <c r="CB147" s="14">
        <f t="shared" si="149"/>
        <v>0</v>
      </c>
    </row>
    <row r="148" spans="1:80" x14ac:dyDescent="0.3">
      <c r="A148" t="s">
        <v>181</v>
      </c>
      <c r="B148" t="s">
        <v>205</v>
      </c>
      <c r="C148" t="s">
        <v>229</v>
      </c>
      <c r="D148" t="s">
        <v>525</v>
      </c>
      <c r="E148" t="s">
        <v>526</v>
      </c>
      <c r="F148" s="13">
        <v>2863.6761642771285</v>
      </c>
      <c r="G148" s="13">
        <v>2688.4130654040582</v>
      </c>
      <c r="H148" s="13">
        <v>2540.9313004160358</v>
      </c>
      <c r="I148" s="13">
        <v>2427.9610168132849</v>
      </c>
      <c r="J148" s="13">
        <v>2938.6935290724432</v>
      </c>
      <c r="K148" s="13">
        <v>2971.0326001899994</v>
      </c>
      <c r="L148" s="13">
        <v>2970.7936603410581</v>
      </c>
      <c r="M148" s="13">
        <v>2905.3723454284891</v>
      </c>
      <c r="N148" s="13">
        <v>2552.8254748224331</v>
      </c>
      <c r="O148" s="13">
        <v>2554.2526766503815</v>
      </c>
      <c r="P148" s="13">
        <v>2895.9510304067935</v>
      </c>
      <c r="Q148" s="13"/>
      <c r="R148" s="13">
        <v>4520.2380536495657</v>
      </c>
      <c r="S148" s="13">
        <v>4322.0054823556729</v>
      </c>
      <c r="T148" s="13">
        <v>4352.8794997880232</v>
      </c>
      <c r="U148" s="13">
        <v>4482.7136639561295</v>
      </c>
      <c r="V148" s="13">
        <v>4470.0219048274657</v>
      </c>
      <c r="W148" s="13">
        <v>4517.6516386930898</v>
      </c>
      <c r="X148" s="13">
        <v>4518.6286897585633</v>
      </c>
      <c r="Y148" s="13">
        <v>4418.4238332366804</v>
      </c>
      <c r="Z148" s="13">
        <v>4415.4065234251266</v>
      </c>
      <c r="AA148" s="13">
        <v>4358.5923786244375</v>
      </c>
      <c r="AB148" s="13">
        <v>4648.4368307748045</v>
      </c>
      <c r="AC148" s="13"/>
      <c r="AD148" s="14">
        <f t="shared" si="106"/>
        <v>7383.9142179266946</v>
      </c>
      <c r="AE148" s="14">
        <f t="shared" si="107"/>
        <v>7010.4185477597312</v>
      </c>
      <c r="AF148" s="14">
        <f t="shared" si="108"/>
        <v>6893.810800204059</v>
      </c>
      <c r="AG148" s="14">
        <f t="shared" si="109"/>
        <v>6910.6746807694144</v>
      </c>
      <c r="AH148" s="165">
        <v>7408.7154338999107</v>
      </c>
      <c r="AI148" s="165">
        <v>7488.6842388830901</v>
      </c>
      <c r="AJ148" s="165">
        <v>7489.4223500996213</v>
      </c>
      <c r="AK148" s="165">
        <v>7323.7961786651704</v>
      </c>
      <c r="AL148" s="14">
        <f t="shared" si="110"/>
        <v>6968.2319982475601</v>
      </c>
      <c r="AM148" s="14">
        <f t="shared" si="111"/>
        <v>6912.8450552748191</v>
      </c>
      <c r="AN148" s="14">
        <f t="shared" si="112"/>
        <v>7544.3878611815981</v>
      </c>
      <c r="AO148" s="14">
        <f t="shared" si="113"/>
        <v>0</v>
      </c>
      <c r="AP148" s="13">
        <v>252359</v>
      </c>
      <c r="AQ148" s="13">
        <v>254248.74400000001</v>
      </c>
      <c r="AR148" s="13">
        <v>255756.22700000001</v>
      </c>
      <c r="AS148" s="14">
        <f t="shared" si="114"/>
        <v>1134.7628435194024</v>
      </c>
      <c r="AT148" s="14">
        <f t="shared" si="115"/>
        <v>1065.3129333227894</v>
      </c>
      <c r="AU148" s="14">
        <f t="shared" si="116"/>
        <v>1006.8716790033387</v>
      </c>
      <c r="AV148" s="14">
        <f t="shared" si="117"/>
        <v>954.95496993026825</v>
      </c>
      <c r="AW148" s="14">
        <f t="shared" si="118"/>
        <v>1155.8340398615474</v>
      </c>
      <c r="AX148" s="14">
        <f t="shared" si="119"/>
        <v>1168.5535013655758</v>
      </c>
      <c r="AY148" s="14">
        <f t="shared" si="120"/>
        <v>1168.4595225929841</v>
      </c>
      <c r="AZ148" s="14">
        <f t="shared" si="121"/>
        <v>1135.9928082722649</v>
      </c>
      <c r="BA148" s="14">
        <f t="shared" si="122"/>
        <v>1004.0661104789697</v>
      </c>
      <c r="BB148" s="14">
        <f t="shared" si="123"/>
        <v>1004.6274512374313</v>
      </c>
      <c r="BC148" s="14">
        <f t="shared" si="124"/>
        <v>1139.0227478987244</v>
      </c>
      <c r="BD148" s="14">
        <f t="shared" si="125"/>
        <v>0</v>
      </c>
      <c r="BE148" s="14">
        <f t="shared" si="126"/>
        <v>1791.1935194106672</v>
      </c>
      <c r="BF148" s="14">
        <f t="shared" si="127"/>
        <v>1712.6417058062809</v>
      </c>
      <c r="BG148" s="14">
        <f t="shared" si="128"/>
        <v>1724.8758711946168</v>
      </c>
      <c r="BH148" s="14">
        <f t="shared" si="129"/>
        <v>1763.121262048842</v>
      </c>
      <c r="BI148" s="14">
        <f t="shared" si="130"/>
        <v>1758.1293950570964</v>
      </c>
      <c r="BJ148" s="14">
        <f t="shared" si="131"/>
        <v>1776.8629129169228</v>
      </c>
      <c r="BK148" s="14">
        <f t="shared" si="132"/>
        <v>1777.2472023533628</v>
      </c>
      <c r="BL148" s="14">
        <f t="shared" si="133"/>
        <v>1727.5918889891504</v>
      </c>
      <c r="BM148" s="14">
        <f t="shared" si="134"/>
        <v>1736.6483129706733</v>
      </c>
      <c r="BN148" s="14">
        <f t="shared" si="135"/>
        <v>1714.3024229155828</v>
      </c>
      <c r="BO148" s="14">
        <f t="shared" si="136"/>
        <v>1828.3027706027938</v>
      </c>
      <c r="BP148" s="14">
        <f t="shared" si="137"/>
        <v>0</v>
      </c>
      <c r="BQ148" s="14">
        <f t="shared" si="138"/>
        <v>2925.9563629300696</v>
      </c>
      <c r="BR148" s="14">
        <f t="shared" si="139"/>
        <v>2777.9546391290705</v>
      </c>
      <c r="BS148" s="14">
        <f t="shared" si="140"/>
        <v>2731.7475501979557</v>
      </c>
      <c r="BT148" s="14">
        <f t="shared" si="141"/>
        <v>2718.0762319791106</v>
      </c>
      <c r="BU148" s="14">
        <f t="shared" si="142"/>
        <v>2913.9634349186445</v>
      </c>
      <c r="BV148" s="14">
        <f t="shared" si="143"/>
        <v>2945.4164142824989</v>
      </c>
      <c r="BW148" s="14">
        <f t="shared" si="144"/>
        <v>2945.7067249463466</v>
      </c>
      <c r="BX148" s="14">
        <f t="shared" si="145"/>
        <v>2863.5846972614158</v>
      </c>
      <c r="BY148" s="14">
        <f t="shared" si="146"/>
        <v>2740.7144234496436</v>
      </c>
      <c r="BZ148" s="14">
        <f t="shared" si="147"/>
        <v>2718.9298741530142</v>
      </c>
      <c r="CA148" s="14">
        <f t="shared" si="148"/>
        <v>2967.3255185015182</v>
      </c>
      <c r="CB148" s="14">
        <f t="shared" si="149"/>
        <v>0</v>
      </c>
    </row>
    <row r="149" spans="1:80" x14ac:dyDescent="0.3">
      <c r="A149" t="s">
        <v>154</v>
      </c>
      <c r="B149" t="s">
        <v>192</v>
      </c>
      <c r="C149" t="s">
        <v>211</v>
      </c>
      <c r="D149" t="s">
        <v>529</v>
      </c>
      <c r="E149" t="s">
        <v>530</v>
      </c>
      <c r="F149" s="13">
        <v>1600.2403922989913</v>
      </c>
      <c r="G149" s="13">
        <v>1777.2324114026751</v>
      </c>
      <c r="H149" s="13">
        <v>1806.5137599677723</v>
      </c>
      <c r="I149" s="13">
        <v>1929.6444900289619</v>
      </c>
      <c r="J149" s="13">
        <v>1744.3555316912716</v>
      </c>
      <c r="K149" s="13">
        <v>1763.4749981186242</v>
      </c>
      <c r="L149" s="13">
        <v>1763.4749981186244</v>
      </c>
      <c r="M149" s="13">
        <v>1725.1879836577716</v>
      </c>
      <c r="N149" s="13">
        <v>2008.8713389090899</v>
      </c>
      <c r="O149" s="13">
        <v>2122.0014444703374</v>
      </c>
      <c r="P149" s="13">
        <v>2056.6660139566879</v>
      </c>
      <c r="Q149" s="13"/>
      <c r="R149" s="13">
        <v>3699.1361124206287</v>
      </c>
      <c r="S149" s="13">
        <v>3667.5116121635083</v>
      </c>
      <c r="T149" s="13">
        <v>3957.5792317176902</v>
      </c>
      <c r="U149" s="13">
        <v>4052.2921740087318</v>
      </c>
      <c r="V149" s="13">
        <v>3748.8226333485977</v>
      </c>
      <c r="W149" s="13">
        <v>3790.2955312456506</v>
      </c>
      <c r="X149" s="13">
        <v>3790.2955312456506</v>
      </c>
      <c r="Y149" s="13">
        <v>3708.3155333846507</v>
      </c>
      <c r="Z149" s="13">
        <v>3833.2377803037616</v>
      </c>
      <c r="AA149" s="13">
        <v>3795.4838293206858</v>
      </c>
      <c r="AB149" s="13">
        <v>4052.5995845806833</v>
      </c>
      <c r="AC149" s="13"/>
      <c r="AD149" s="14">
        <f t="shared" si="106"/>
        <v>5299.3765047196202</v>
      </c>
      <c r="AE149" s="14">
        <f t="shared" si="107"/>
        <v>5444.7440235661834</v>
      </c>
      <c r="AF149" s="14">
        <f t="shared" si="108"/>
        <v>5764.092991685462</v>
      </c>
      <c r="AG149" s="14">
        <f t="shared" si="109"/>
        <v>5981.9366640376938</v>
      </c>
      <c r="AH149" s="165">
        <v>5493.1781650398698</v>
      </c>
      <c r="AI149" s="165">
        <v>5553.7705293642748</v>
      </c>
      <c r="AJ149" s="165">
        <v>5553.7705293642748</v>
      </c>
      <c r="AK149" s="165">
        <v>5433.5035170424217</v>
      </c>
      <c r="AL149" s="14">
        <f t="shared" si="110"/>
        <v>5842.1091192128515</v>
      </c>
      <c r="AM149" s="14">
        <f t="shared" si="111"/>
        <v>5917.4852737910232</v>
      </c>
      <c r="AN149" s="14">
        <f t="shared" si="112"/>
        <v>6109.2655985373713</v>
      </c>
      <c r="AO149" s="14">
        <f t="shared" si="113"/>
        <v>0</v>
      </c>
      <c r="AP149" s="13">
        <v>181808</v>
      </c>
      <c r="AQ149" s="13">
        <v>183087.916</v>
      </c>
      <c r="AR149" s="13">
        <v>184414.64499999999</v>
      </c>
      <c r="AS149" s="14">
        <f t="shared" si="114"/>
        <v>880.18150592877714</v>
      </c>
      <c r="AT149" s="14">
        <f t="shared" si="115"/>
        <v>977.53256809528455</v>
      </c>
      <c r="AU149" s="14">
        <f t="shared" si="116"/>
        <v>993.63821172213136</v>
      </c>
      <c r="AV149" s="14">
        <f t="shared" si="117"/>
        <v>1053.9442100749902</v>
      </c>
      <c r="AW149" s="14">
        <f t="shared" si="118"/>
        <v>952.74203224382745</v>
      </c>
      <c r="AX149" s="14">
        <f t="shared" si="119"/>
        <v>963.1848112349611</v>
      </c>
      <c r="AY149" s="14">
        <f t="shared" si="120"/>
        <v>963.18481123496122</v>
      </c>
      <c r="AZ149" s="14">
        <f t="shared" si="121"/>
        <v>935.49402416373812</v>
      </c>
      <c r="BA149" s="14">
        <f t="shared" si="122"/>
        <v>1097.2167813134593</v>
      </c>
      <c r="BB149" s="14">
        <f t="shared" si="123"/>
        <v>1159.0068262453419</v>
      </c>
      <c r="BC149" s="14">
        <f t="shared" si="124"/>
        <v>1123.3215489528473</v>
      </c>
      <c r="BD149" s="14">
        <f t="shared" si="125"/>
        <v>0</v>
      </c>
      <c r="BE149" s="14">
        <f t="shared" si="126"/>
        <v>2034.6388016042356</v>
      </c>
      <c r="BF149" s="14">
        <f t="shared" si="127"/>
        <v>2017.2443523736624</v>
      </c>
      <c r="BG149" s="14">
        <f t="shared" si="128"/>
        <v>2176.7904777114813</v>
      </c>
      <c r="BH149" s="14">
        <f t="shared" si="129"/>
        <v>2213.3040030936459</v>
      </c>
      <c r="BI149" s="14">
        <f t="shared" si="130"/>
        <v>2047.5532821885404</v>
      </c>
      <c r="BJ149" s="14">
        <f t="shared" si="131"/>
        <v>2070.2051856036478</v>
      </c>
      <c r="BK149" s="14">
        <f t="shared" si="132"/>
        <v>2070.2051856036478</v>
      </c>
      <c r="BL149" s="14">
        <f t="shared" si="133"/>
        <v>2010.8573987627994</v>
      </c>
      <c r="BM149" s="14">
        <f t="shared" si="134"/>
        <v>2093.6596275986676</v>
      </c>
      <c r="BN149" s="14">
        <f t="shared" si="135"/>
        <v>2073.038959775306</v>
      </c>
      <c r="BO149" s="14">
        <f t="shared" si="136"/>
        <v>2213.4719063494517</v>
      </c>
      <c r="BP149" s="14">
        <f t="shared" si="137"/>
        <v>0</v>
      </c>
      <c r="BQ149" s="14">
        <f t="shared" si="138"/>
        <v>2914.820307533013</v>
      </c>
      <c r="BR149" s="14">
        <f t="shared" si="139"/>
        <v>2994.7769204689471</v>
      </c>
      <c r="BS149" s="14">
        <f t="shared" si="140"/>
        <v>3170.4286894336124</v>
      </c>
      <c r="BT149" s="14">
        <f t="shared" si="141"/>
        <v>3267.2482131686365</v>
      </c>
      <c r="BU149" s="14">
        <f t="shared" si="142"/>
        <v>3000.2953144323678</v>
      </c>
      <c r="BV149" s="14">
        <f t="shared" si="143"/>
        <v>3033.3899968386086</v>
      </c>
      <c r="BW149" s="14">
        <f t="shared" si="144"/>
        <v>3033.3899968386086</v>
      </c>
      <c r="BX149" s="14">
        <f t="shared" si="145"/>
        <v>2946.351422926537</v>
      </c>
      <c r="BY149" s="14">
        <f t="shared" si="146"/>
        <v>3190.8764089121273</v>
      </c>
      <c r="BZ149" s="14">
        <f t="shared" si="147"/>
        <v>3232.0457860206479</v>
      </c>
      <c r="CA149" s="14">
        <f t="shared" si="148"/>
        <v>3336.7934553022992</v>
      </c>
      <c r="CB149" s="14">
        <f t="shared" si="149"/>
        <v>0</v>
      </c>
    </row>
    <row r="150" spans="1:80" x14ac:dyDescent="0.3">
      <c r="A150" t="s">
        <v>163</v>
      </c>
      <c r="B150" t="s">
        <v>198</v>
      </c>
      <c r="C150" t="s">
        <v>239</v>
      </c>
      <c r="D150" t="s">
        <v>531</v>
      </c>
      <c r="E150" t="s">
        <v>532</v>
      </c>
      <c r="F150" s="13">
        <v>1885.0977890687791</v>
      </c>
      <c r="G150" s="13">
        <v>1848.8057139240063</v>
      </c>
      <c r="H150" s="13">
        <v>1872.1774228066251</v>
      </c>
      <c r="I150" s="13">
        <v>1771.8316074951213</v>
      </c>
      <c r="J150" s="13">
        <v>1948.4913966479558</v>
      </c>
      <c r="K150" s="13">
        <v>1969.5766168406399</v>
      </c>
      <c r="L150" s="13">
        <v>1973.9869741323175</v>
      </c>
      <c r="M150" s="13">
        <v>1927.6244677949003</v>
      </c>
      <c r="N150" s="13">
        <v>1949.6819587986981</v>
      </c>
      <c r="O150" s="13">
        <v>2079.8867999739464</v>
      </c>
      <c r="P150" s="13">
        <v>2322.8389265264254</v>
      </c>
      <c r="Q150" s="13"/>
      <c r="R150" s="13">
        <v>4430.823163262341</v>
      </c>
      <c r="S150" s="13">
        <v>4572.5167318104177</v>
      </c>
      <c r="T150" s="13">
        <v>4734.1357958721683</v>
      </c>
      <c r="U150" s="13">
        <v>4657.4177888772456</v>
      </c>
      <c r="V150" s="13">
        <v>4399.002236168426</v>
      </c>
      <c r="W150" s="13">
        <v>4447.72877826484</v>
      </c>
      <c r="X150" s="13">
        <v>4463.2601347419577</v>
      </c>
      <c r="Y150" s="13">
        <v>4361.9328987237723</v>
      </c>
      <c r="Z150" s="13">
        <v>4773.9996821902669</v>
      </c>
      <c r="AA150" s="13">
        <v>4872.3926734788429</v>
      </c>
      <c r="AB150" s="13">
        <v>5050.9587901976838</v>
      </c>
      <c r="AC150" s="13"/>
      <c r="AD150" s="14">
        <f t="shared" si="106"/>
        <v>6315.9209523311201</v>
      </c>
      <c r="AE150" s="14">
        <f t="shared" si="107"/>
        <v>6421.322445734424</v>
      </c>
      <c r="AF150" s="14">
        <f t="shared" si="108"/>
        <v>6606.3132186787934</v>
      </c>
      <c r="AG150" s="14">
        <f t="shared" si="109"/>
        <v>6429.2493963723664</v>
      </c>
      <c r="AH150" s="165">
        <v>6347.4936328163803</v>
      </c>
      <c r="AI150" s="165">
        <v>6417.305395105479</v>
      </c>
      <c r="AJ150" s="165">
        <v>6437.247108874275</v>
      </c>
      <c r="AK150" s="165">
        <v>6289.5573665186721</v>
      </c>
      <c r="AL150" s="14">
        <f t="shared" si="110"/>
        <v>6723.6816409889652</v>
      </c>
      <c r="AM150" s="14">
        <f t="shared" si="111"/>
        <v>6952.2794734527888</v>
      </c>
      <c r="AN150" s="14">
        <f t="shared" si="112"/>
        <v>7373.7977167241097</v>
      </c>
      <c r="AO150" s="14">
        <f t="shared" si="113"/>
        <v>0</v>
      </c>
      <c r="AP150" s="13">
        <v>314232</v>
      </c>
      <c r="AQ150" s="13">
        <v>319623.90700000001</v>
      </c>
      <c r="AR150" s="13">
        <v>323049.36800000002</v>
      </c>
      <c r="AS150" s="14">
        <f t="shared" si="114"/>
        <v>599.90637142900118</v>
      </c>
      <c r="AT150" s="14">
        <f t="shared" si="115"/>
        <v>588.35691906744262</v>
      </c>
      <c r="AU150" s="14">
        <f t="shared" si="116"/>
        <v>595.79464306837792</v>
      </c>
      <c r="AV150" s="14">
        <f t="shared" si="117"/>
        <v>554.34889840550045</v>
      </c>
      <c r="AW150" s="14">
        <f t="shared" si="118"/>
        <v>609.62004217286403</v>
      </c>
      <c r="AX150" s="14">
        <f t="shared" si="119"/>
        <v>616.21692673966334</v>
      </c>
      <c r="AY150" s="14">
        <f t="shared" si="120"/>
        <v>617.59678512794017</v>
      </c>
      <c r="AZ150" s="14">
        <f t="shared" si="121"/>
        <v>596.69656056869303</v>
      </c>
      <c r="BA150" s="14">
        <f t="shared" si="122"/>
        <v>609.99253062715934</v>
      </c>
      <c r="BB150" s="14">
        <f t="shared" si="123"/>
        <v>650.72942117998275</v>
      </c>
      <c r="BC150" s="14">
        <f t="shared" si="124"/>
        <v>726.74129677240489</v>
      </c>
      <c r="BD150" s="14">
        <f t="shared" si="125"/>
        <v>0</v>
      </c>
      <c r="BE150" s="14">
        <f t="shared" si="126"/>
        <v>1410.0483602123084</v>
      </c>
      <c r="BF150" s="14">
        <f t="shared" si="127"/>
        <v>1455.1403841144179</v>
      </c>
      <c r="BG150" s="14">
        <f t="shared" si="128"/>
        <v>1506.5734221442019</v>
      </c>
      <c r="BH150" s="14">
        <f t="shared" si="129"/>
        <v>1457.1556403874524</v>
      </c>
      <c r="BI150" s="14">
        <f t="shared" si="130"/>
        <v>1376.3057580572111</v>
      </c>
      <c r="BJ150" s="14">
        <f t="shared" si="131"/>
        <v>1391.5507197228646</v>
      </c>
      <c r="BK150" s="14">
        <f t="shared" si="132"/>
        <v>1396.409979664618</v>
      </c>
      <c r="BL150" s="14">
        <f t="shared" si="133"/>
        <v>1350.2372487921944</v>
      </c>
      <c r="BM150" s="14">
        <f t="shared" si="134"/>
        <v>1493.6303504325372</v>
      </c>
      <c r="BN150" s="14">
        <f t="shared" si="135"/>
        <v>1524.4143403449614</v>
      </c>
      <c r="BO150" s="14">
        <f t="shared" si="136"/>
        <v>1580.2819124533396</v>
      </c>
      <c r="BP150" s="14">
        <f t="shared" si="137"/>
        <v>0</v>
      </c>
      <c r="BQ150" s="14">
        <f t="shared" si="138"/>
        <v>2009.9547316413095</v>
      </c>
      <c r="BR150" s="14">
        <f t="shared" si="139"/>
        <v>2043.4973031818606</v>
      </c>
      <c r="BS150" s="14">
        <f t="shared" si="140"/>
        <v>2102.3680652125799</v>
      </c>
      <c r="BT150" s="14">
        <f t="shared" si="141"/>
        <v>2011.5045387929526</v>
      </c>
      <c r="BU150" s="14">
        <f t="shared" si="142"/>
        <v>1985.9258002300749</v>
      </c>
      <c r="BV150" s="14">
        <f t="shared" si="143"/>
        <v>2007.7676464625279</v>
      </c>
      <c r="BW150" s="14">
        <f t="shared" si="144"/>
        <v>2014.0067647925582</v>
      </c>
      <c r="BX150" s="14">
        <f t="shared" si="145"/>
        <v>1946.9338093608874</v>
      </c>
      <c r="BY150" s="14">
        <f t="shared" si="146"/>
        <v>2103.6228810596967</v>
      </c>
      <c r="BZ150" s="14">
        <f t="shared" si="147"/>
        <v>2175.1437615249442</v>
      </c>
      <c r="CA150" s="14">
        <f t="shared" si="148"/>
        <v>2307.0232092257447</v>
      </c>
      <c r="CB150" s="14">
        <f t="shared" si="149"/>
        <v>0</v>
      </c>
    </row>
    <row r="151" spans="1:80" x14ac:dyDescent="0.3">
      <c r="A151" t="s">
        <v>148</v>
      </c>
      <c r="B151" t="s">
        <v>158</v>
      </c>
      <c r="C151" t="s">
        <v>165</v>
      </c>
      <c r="D151" t="s">
        <v>533</v>
      </c>
      <c r="E151" t="s">
        <v>534</v>
      </c>
      <c r="F151" s="13">
        <v>2578.6806871806202</v>
      </c>
      <c r="G151" s="13">
        <v>2482.5311258475376</v>
      </c>
      <c r="H151" s="13">
        <v>2736.1194668196326</v>
      </c>
      <c r="I151" s="13">
        <v>2518.2064388968856</v>
      </c>
      <c r="J151" s="13">
        <v>2660.9645329974865</v>
      </c>
      <c r="K151" s="13">
        <v>2686.3193936520702</v>
      </c>
      <c r="L151" s="13">
        <v>2840.2824985949869</v>
      </c>
      <c r="M151" s="13">
        <v>2794.2543349951852</v>
      </c>
      <c r="N151" s="13">
        <v>2709.7770651189562</v>
      </c>
      <c r="O151" s="13">
        <v>2830.1375273741396</v>
      </c>
      <c r="P151" s="13">
        <v>2735.8881224352581</v>
      </c>
      <c r="Q151" s="13"/>
      <c r="R151" s="13">
        <v>4243.5514434953802</v>
      </c>
      <c r="S151" s="13">
        <v>4206.0677991375542</v>
      </c>
      <c r="T151" s="13">
        <v>4369.6894984133778</v>
      </c>
      <c r="U151" s="13">
        <v>4229.801242800334</v>
      </c>
      <c r="V151" s="13">
        <v>4115.8156627211201</v>
      </c>
      <c r="W151" s="13">
        <v>4153.3536673674316</v>
      </c>
      <c r="X151" s="13">
        <v>4399.7830437962884</v>
      </c>
      <c r="Y151" s="13">
        <v>4299.5350080388571</v>
      </c>
      <c r="Z151" s="13">
        <v>4267.7380231650586</v>
      </c>
      <c r="AA151" s="13">
        <v>4272.3376936344912</v>
      </c>
      <c r="AB151" s="13">
        <v>4399.2207082978721</v>
      </c>
      <c r="AC151" s="13"/>
      <c r="AD151" s="14">
        <f t="shared" si="106"/>
        <v>6822.2321306760005</v>
      </c>
      <c r="AE151" s="14">
        <f t="shared" si="107"/>
        <v>6688.5989249850918</v>
      </c>
      <c r="AF151" s="14">
        <f t="shared" si="108"/>
        <v>7105.8089652330109</v>
      </c>
      <c r="AG151" s="14">
        <f t="shared" si="109"/>
        <v>6748.0076816972196</v>
      </c>
      <c r="AH151" s="165">
        <v>6776.7801957186066</v>
      </c>
      <c r="AI151" s="165">
        <v>6839.6730610195027</v>
      </c>
      <c r="AJ151" s="165">
        <v>7240.065542391274</v>
      </c>
      <c r="AK151" s="165">
        <v>7093.7893430340428</v>
      </c>
      <c r="AL151" s="14">
        <f t="shared" si="110"/>
        <v>6977.5150882840153</v>
      </c>
      <c r="AM151" s="14">
        <f t="shared" si="111"/>
        <v>7102.4752210086308</v>
      </c>
      <c r="AN151" s="14">
        <f t="shared" si="112"/>
        <v>7135.1088307331302</v>
      </c>
      <c r="AO151" s="14">
        <f t="shared" si="113"/>
        <v>0</v>
      </c>
      <c r="AP151" s="13">
        <v>179331</v>
      </c>
      <c r="AQ151" s="13">
        <v>179498.663</v>
      </c>
      <c r="AR151" s="13">
        <v>180049.01</v>
      </c>
      <c r="AS151" s="14">
        <f t="shared" si="114"/>
        <v>1437.9447430620587</v>
      </c>
      <c r="AT151" s="14">
        <f t="shared" si="115"/>
        <v>1384.3290484342015</v>
      </c>
      <c r="AU151" s="14">
        <f t="shared" si="116"/>
        <v>1525.7370264034844</v>
      </c>
      <c r="AV151" s="14">
        <f t="shared" si="117"/>
        <v>1402.9109725997712</v>
      </c>
      <c r="AW151" s="14">
        <f t="shared" si="118"/>
        <v>1482.4425366318671</v>
      </c>
      <c r="AX151" s="14">
        <f t="shared" si="119"/>
        <v>1496.5679124039327</v>
      </c>
      <c r="AY151" s="14">
        <f t="shared" si="120"/>
        <v>1582.3418688054446</v>
      </c>
      <c r="AZ151" s="14">
        <f t="shared" si="121"/>
        <v>1551.9409604058278</v>
      </c>
      <c r="BA151" s="14">
        <f t="shared" si="122"/>
        <v>1509.6363503938501</v>
      </c>
      <c r="BB151" s="14">
        <f t="shared" si="123"/>
        <v>1576.6900321559162</v>
      </c>
      <c r="BC151" s="14">
        <f t="shared" si="124"/>
        <v>1524.1830087811061</v>
      </c>
      <c r="BD151" s="14">
        <f t="shared" si="125"/>
        <v>0</v>
      </c>
      <c r="BE151" s="14">
        <f t="shared" si="126"/>
        <v>2366.3234150790327</v>
      </c>
      <c r="BF151" s="14">
        <f t="shared" si="127"/>
        <v>2345.4214826982252</v>
      </c>
      <c r="BG151" s="14">
        <f t="shared" si="128"/>
        <v>2436.6615356036477</v>
      </c>
      <c r="BH151" s="14">
        <f t="shared" si="129"/>
        <v>2356.4527847209279</v>
      </c>
      <c r="BI151" s="14">
        <f t="shared" si="130"/>
        <v>2292.9505958053405</v>
      </c>
      <c r="BJ151" s="14">
        <f t="shared" si="131"/>
        <v>2313.8632889802816</v>
      </c>
      <c r="BK151" s="14">
        <f t="shared" si="132"/>
        <v>2451.1508722470476</v>
      </c>
      <c r="BL151" s="14">
        <f t="shared" si="133"/>
        <v>2387.9803660341463</v>
      </c>
      <c r="BM151" s="14">
        <f t="shared" si="134"/>
        <v>2377.5876387252306</v>
      </c>
      <c r="BN151" s="14">
        <f t="shared" si="135"/>
        <v>2380.1501483242196</v>
      </c>
      <c r="BO151" s="14">
        <f t="shared" si="136"/>
        <v>2450.8375910843815</v>
      </c>
      <c r="BP151" s="14">
        <f t="shared" si="137"/>
        <v>0</v>
      </c>
      <c r="BQ151" s="14">
        <f t="shared" si="138"/>
        <v>3804.2681581410916</v>
      </c>
      <c r="BR151" s="14">
        <f t="shared" si="139"/>
        <v>3729.7505311324267</v>
      </c>
      <c r="BS151" s="14">
        <f t="shared" si="140"/>
        <v>3962.398562007133</v>
      </c>
      <c r="BT151" s="14">
        <f t="shared" si="141"/>
        <v>3759.3637573206988</v>
      </c>
      <c r="BU151" s="14">
        <f t="shared" si="142"/>
        <v>3775.3931324372074</v>
      </c>
      <c r="BV151" s="14">
        <f t="shared" si="143"/>
        <v>3810.4312013842145</v>
      </c>
      <c r="BW151" s="14">
        <f t="shared" si="144"/>
        <v>4033.4927410524911</v>
      </c>
      <c r="BX151" s="14">
        <f t="shared" si="145"/>
        <v>3939.9213264399746</v>
      </c>
      <c r="BY151" s="14">
        <f t="shared" si="146"/>
        <v>3887.2239891190807</v>
      </c>
      <c r="BZ151" s="14">
        <f t="shared" si="147"/>
        <v>3956.840180480136</v>
      </c>
      <c r="CA151" s="14">
        <f t="shared" si="148"/>
        <v>3975.0205998654878</v>
      </c>
      <c r="CB151" s="14">
        <f t="shared" si="149"/>
        <v>0</v>
      </c>
    </row>
    <row r="152" spans="1:80" x14ac:dyDescent="0.3">
      <c r="A152" t="s">
        <v>154</v>
      </c>
      <c r="B152" t="s">
        <v>185</v>
      </c>
      <c r="C152" t="s">
        <v>190</v>
      </c>
      <c r="D152" t="s">
        <v>535</v>
      </c>
      <c r="E152" t="s">
        <v>536</v>
      </c>
      <c r="F152" s="13">
        <v>8744.6160778861849</v>
      </c>
      <c r="G152" s="13">
        <v>8230.4476062508729</v>
      </c>
      <c r="H152" s="13">
        <v>8786.5011353183309</v>
      </c>
      <c r="I152" s="13">
        <v>8526.7233968170567</v>
      </c>
      <c r="J152" s="13">
        <v>9053.217701275953</v>
      </c>
      <c r="K152" s="13">
        <v>9177.380874066821</v>
      </c>
      <c r="L152" s="13">
        <v>9193.0140397167306</v>
      </c>
      <c r="M152" s="13">
        <v>8995.2238422213886</v>
      </c>
      <c r="N152" s="13">
        <v>9885.5229806781317</v>
      </c>
      <c r="O152" s="13">
        <v>10130.711155307326</v>
      </c>
      <c r="P152" s="13">
        <v>11258.851276525733</v>
      </c>
      <c r="Q152" s="13"/>
      <c r="R152" s="13">
        <v>15365.400693372265</v>
      </c>
      <c r="S152" s="13">
        <v>15226.800774227766</v>
      </c>
      <c r="T152" s="13">
        <v>15926.690707473948</v>
      </c>
      <c r="U152" s="13">
        <v>16295.00548100874</v>
      </c>
      <c r="V152" s="13">
        <v>15447.413888110348</v>
      </c>
      <c r="W152" s="13">
        <v>15655.210095410879</v>
      </c>
      <c r="X152" s="13">
        <v>15676.811858445137</v>
      </c>
      <c r="Y152" s="13">
        <v>15360.650466041716</v>
      </c>
      <c r="Z152" s="13">
        <v>16148.893924463839</v>
      </c>
      <c r="AA152" s="13">
        <v>16349.069996556555</v>
      </c>
      <c r="AB152" s="13">
        <v>17052.250764799745</v>
      </c>
      <c r="AC152" s="13"/>
      <c r="AD152" s="14">
        <f t="shared" si="106"/>
        <v>24110.016771258452</v>
      </c>
      <c r="AE152" s="14">
        <f t="shared" si="107"/>
        <v>23457.248380478639</v>
      </c>
      <c r="AF152" s="14">
        <f t="shared" si="108"/>
        <v>24713.191842792279</v>
      </c>
      <c r="AG152" s="14">
        <f t="shared" si="109"/>
        <v>24821.728877825797</v>
      </c>
      <c r="AH152" s="165">
        <v>24500.631589386299</v>
      </c>
      <c r="AI152" s="165">
        <v>24832.5909694777</v>
      </c>
      <c r="AJ152" s="165">
        <v>24869.825898161871</v>
      </c>
      <c r="AK152" s="165">
        <v>24355.874308263112</v>
      </c>
      <c r="AL152" s="14">
        <f t="shared" si="110"/>
        <v>26034.41690514197</v>
      </c>
      <c r="AM152" s="14">
        <f t="shared" si="111"/>
        <v>26479.781151863881</v>
      </c>
      <c r="AN152" s="14">
        <f t="shared" si="112"/>
        <v>28311.102041325477</v>
      </c>
      <c r="AO152" s="14">
        <f t="shared" si="113"/>
        <v>0</v>
      </c>
      <c r="AP152" s="13">
        <v>870825</v>
      </c>
      <c r="AQ152" s="13">
        <v>870683.29599999986</v>
      </c>
      <c r="AR152" s="13">
        <v>873014.68599999999</v>
      </c>
      <c r="AS152" s="14">
        <f t="shared" si="114"/>
        <v>1004.1760489060586</v>
      </c>
      <c r="AT152" s="14">
        <f t="shared" si="115"/>
        <v>945.1322144232048</v>
      </c>
      <c r="AU152" s="14">
        <f t="shared" si="116"/>
        <v>1008.9858622936102</v>
      </c>
      <c r="AV152" s="14">
        <f t="shared" si="117"/>
        <v>979.31399809662344</v>
      </c>
      <c r="AW152" s="14">
        <f t="shared" si="118"/>
        <v>1039.7830925282794</v>
      </c>
      <c r="AX152" s="14">
        <f t="shared" si="119"/>
        <v>1054.0435214765878</v>
      </c>
      <c r="AY152" s="14">
        <f t="shared" si="120"/>
        <v>1055.8390268827129</v>
      </c>
      <c r="AZ152" s="14">
        <f t="shared" si="121"/>
        <v>1030.3634047023797</v>
      </c>
      <c r="BA152" s="14">
        <f t="shared" si="122"/>
        <v>1135.3752881321079</v>
      </c>
      <c r="BB152" s="14">
        <f t="shared" si="123"/>
        <v>1163.5357198017646</v>
      </c>
      <c r="BC152" s="14">
        <f t="shared" si="124"/>
        <v>1293.1052345037449</v>
      </c>
      <c r="BD152" s="14">
        <f t="shared" si="125"/>
        <v>0</v>
      </c>
      <c r="BE152" s="14">
        <f t="shared" si="126"/>
        <v>1764.4648113423784</v>
      </c>
      <c r="BF152" s="14">
        <f t="shared" si="127"/>
        <v>1748.5488788479622</v>
      </c>
      <c r="BG152" s="14">
        <f t="shared" si="128"/>
        <v>1828.9197838226908</v>
      </c>
      <c r="BH152" s="14">
        <f t="shared" si="129"/>
        <v>1871.5192488324415</v>
      </c>
      <c r="BI152" s="14">
        <f t="shared" si="130"/>
        <v>1774.1713845984189</v>
      </c>
      <c r="BJ152" s="14">
        <f t="shared" si="131"/>
        <v>1798.0372619220298</v>
      </c>
      <c r="BK152" s="14">
        <f t="shared" si="132"/>
        <v>1800.5182746086746</v>
      </c>
      <c r="BL152" s="14">
        <f t="shared" si="133"/>
        <v>1759.4950820840734</v>
      </c>
      <c r="BM152" s="14">
        <f t="shared" si="134"/>
        <v>1854.7379970022812</v>
      </c>
      <c r="BN152" s="14">
        <f t="shared" si="135"/>
        <v>1877.7286840881989</v>
      </c>
      <c r="BO152" s="14">
        <f t="shared" si="136"/>
        <v>1958.4906295020673</v>
      </c>
      <c r="BP152" s="14">
        <f t="shared" si="137"/>
        <v>0</v>
      </c>
      <c r="BQ152" s="14">
        <f t="shared" si="138"/>
        <v>2768.6408602484371</v>
      </c>
      <c r="BR152" s="14">
        <f t="shared" si="139"/>
        <v>2693.6810932711669</v>
      </c>
      <c r="BS152" s="14">
        <f t="shared" si="140"/>
        <v>2837.9056461163009</v>
      </c>
      <c r="BT152" s="14">
        <f t="shared" si="141"/>
        <v>2850.8332469290649</v>
      </c>
      <c r="BU152" s="14">
        <f t="shared" si="142"/>
        <v>2813.9544771266983</v>
      </c>
      <c r="BV152" s="14">
        <f t="shared" si="143"/>
        <v>2852.0807833986173</v>
      </c>
      <c r="BW152" s="14">
        <f t="shared" si="144"/>
        <v>2856.3573014913882</v>
      </c>
      <c r="BX152" s="14">
        <f t="shared" si="145"/>
        <v>2789.8584867864538</v>
      </c>
      <c r="BY152" s="14">
        <f t="shared" si="146"/>
        <v>2990.1132851343887</v>
      </c>
      <c r="BZ152" s="14">
        <f t="shared" si="147"/>
        <v>3041.2644038899634</v>
      </c>
      <c r="CA152" s="14">
        <f t="shared" si="148"/>
        <v>3251.595864005812</v>
      </c>
      <c r="CB152" s="14">
        <f t="shared" si="149"/>
        <v>0</v>
      </c>
    </row>
    <row r="153" spans="1:80" x14ac:dyDescent="0.3">
      <c r="A153" t="s">
        <v>148</v>
      </c>
      <c r="B153" t="s">
        <v>158</v>
      </c>
      <c r="C153" t="s">
        <v>174</v>
      </c>
      <c r="D153" t="s">
        <v>538</v>
      </c>
      <c r="E153" t="s">
        <v>539</v>
      </c>
      <c r="F153" s="13">
        <v>4240.4121074509267</v>
      </c>
      <c r="G153" s="13">
        <v>4056.4811778541916</v>
      </c>
      <c r="H153" s="13">
        <v>4313.6279184151554</v>
      </c>
      <c r="I153" s="13">
        <v>4033.6304920147118</v>
      </c>
      <c r="J153" s="13">
        <v>4181.9249675847041</v>
      </c>
      <c r="K153" s="13">
        <v>4160.483974309619</v>
      </c>
      <c r="L153" s="13">
        <v>4370.6718611064161</v>
      </c>
      <c r="M153" s="13">
        <v>4217.2856593477436</v>
      </c>
      <c r="N153" s="13">
        <v>4280.5912062142661</v>
      </c>
      <c r="O153" s="13">
        <v>4250.0198402883589</v>
      </c>
      <c r="P153" s="13">
        <v>4208.3128973244211</v>
      </c>
      <c r="Q153" s="13"/>
      <c r="R153" s="13">
        <v>6427.6064994110502</v>
      </c>
      <c r="S153" s="13">
        <v>6272.4115940553693</v>
      </c>
      <c r="T153" s="13">
        <v>6537.8433945593542</v>
      </c>
      <c r="U153" s="13">
        <v>6435.3478315574603</v>
      </c>
      <c r="V153" s="13">
        <v>6215.9338905575223</v>
      </c>
      <c r="W153" s="13">
        <v>6242.4098245745517</v>
      </c>
      <c r="X153" s="13">
        <v>6511.3493490665078</v>
      </c>
      <c r="Y153" s="13">
        <v>6198.3688075408118</v>
      </c>
      <c r="Z153" s="13">
        <v>6683.2680131607158</v>
      </c>
      <c r="AA153" s="13">
        <v>6458.1866912788728</v>
      </c>
      <c r="AB153" s="13">
        <v>6365.3649893505044</v>
      </c>
      <c r="AC153" s="13"/>
      <c r="AD153" s="14">
        <f t="shared" si="106"/>
        <v>10668.018606861977</v>
      </c>
      <c r="AE153" s="14">
        <f t="shared" si="107"/>
        <v>10328.892771909561</v>
      </c>
      <c r="AF153" s="14">
        <f t="shared" si="108"/>
        <v>10851.471312974511</v>
      </c>
      <c r="AG153" s="14">
        <f t="shared" si="109"/>
        <v>10468.978323572172</v>
      </c>
      <c r="AH153" s="165">
        <v>10397.858858142226</v>
      </c>
      <c r="AI153" s="165">
        <v>10402.89379888417</v>
      </c>
      <c r="AJ153" s="165">
        <v>10882.021210172925</v>
      </c>
      <c r="AK153" s="165">
        <v>10415.654466888556</v>
      </c>
      <c r="AL153" s="14">
        <f t="shared" si="110"/>
        <v>10963.859219374983</v>
      </c>
      <c r="AM153" s="14">
        <f t="shared" si="111"/>
        <v>10708.206531567232</v>
      </c>
      <c r="AN153" s="14">
        <f t="shared" si="112"/>
        <v>10573.677886674926</v>
      </c>
      <c r="AO153" s="14">
        <f t="shared" si="113"/>
        <v>0</v>
      </c>
      <c r="AP153" s="13">
        <v>291045</v>
      </c>
      <c r="AQ153" s="13">
        <v>292413.67700000003</v>
      </c>
      <c r="AR153" s="13">
        <v>293877.11200000002</v>
      </c>
      <c r="AS153" s="14">
        <f t="shared" si="114"/>
        <v>1456.9609879746865</v>
      </c>
      <c r="AT153" s="14">
        <f t="shared" si="115"/>
        <v>1393.7642556491921</v>
      </c>
      <c r="AU153" s="14">
        <f t="shared" si="116"/>
        <v>1482.1171703396917</v>
      </c>
      <c r="AV153" s="14">
        <f t="shared" si="117"/>
        <v>1379.4260697370567</v>
      </c>
      <c r="AW153" s="14">
        <f t="shared" si="118"/>
        <v>1430.1400025090836</v>
      </c>
      <c r="AX153" s="14">
        <f t="shared" si="119"/>
        <v>1422.8075844446971</v>
      </c>
      <c r="AY153" s="14">
        <f t="shared" si="120"/>
        <v>1494.6879044602335</v>
      </c>
      <c r="AZ153" s="14">
        <f t="shared" si="121"/>
        <v>1435.0507362232902</v>
      </c>
      <c r="BA153" s="14">
        <f t="shared" si="122"/>
        <v>1463.8820078905767</v>
      </c>
      <c r="BB153" s="14">
        <f t="shared" si="123"/>
        <v>1453.4271734110298</v>
      </c>
      <c r="BC153" s="14">
        <f t="shared" si="124"/>
        <v>1439.1641801776668</v>
      </c>
      <c r="BD153" s="14">
        <f t="shared" si="125"/>
        <v>0</v>
      </c>
      <c r="BE153" s="14">
        <f t="shared" si="126"/>
        <v>2208.4579702145888</v>
      </c>
      <c r="BF153" s="14">
        <f t="shared" si="127"/>
        <v>2155.1346334949471</v>
      </c>
      <c r="BG153" s="14">
        <f t="shared" si="128"/>
        <v>2246.3342076171571</v>
      </c>
      <c r="BH153" s="14">
        <f t="shared" si="129"/>
        <v>2200.7684105547019</v>
      </c>
      <c r="BI153" s="14">
        <f t="shared" si="130"/>
        <v>2125.7329528254322</v>
      </c>
      <c r="BJ153" s="14">
        <f t="shared" si="131"/>
        <v>2134.7872263083477</v>
      </c>
      <c r="BK153" s="14">
        <f t="shared" si="132"/>
        <v>2226.7595058717129</v>
      </c>
      <c r="BL153" s="14">
        <f t="shared" si="133"/>
        <v>2109.1703145431793</v>
      </c>
      <c r="BM153" s="14">
        <f t="shared" si="134"/>
        <v>2285.5524685874097</v>
      </c>
      <c r="BN153" s="14">
        <f t="shared" si="135"/>
        <v>2208.5788727587019</v>
      </c>
      <c r="BO153" s="14">
        <f t="shared" si="136"/>
        <v>2176.8355894483361</v>
      </c>
      <c r="BP153" s="14">
        <f t="shared" si="137"/>
        <v>0</v>
      </c>
      <c r="BQ153" s="14">
        <f t="shared" si="138"/>
        <v>3665.4189581892751</v>
      </c>
      <c r="BR153" s="14">
        <f t="shared" si="139"/>
        <v>3548.898889144139</v>
      </c>
      <c r="BS153" s="14">
        <f t="shared" si="140"/>
        <v>3728.4513779568483</v>
      </c>
      <c r="BT153" s="14">
        <f t="shared" si="141"/>
        <v>3580.1944802917583</v>
      </c>
      <c r="BU153" s="14">
        <f t="shared" si="142"/>
        <v>3555.8729553345161</v>
      </c>
      <c r="BV153" s="14">
        <f t="shared" si="143"/>
        <v>3557.5948107530444</v>
      </c>
      <c r="BW153" s="14">
        <f t="shared" si="144"/>
        <v>3721.4474103319467</v>
      </c>
      <c r="BX153" s="14">
        <f t="shared" si="145"/>
        <v>3544.2210507664695</v>
      </c>
      <c r="BY153" s="14">
        <f t="shared" si="146"/>
        <v>3749.4344764779871</v>
      </c>
      <c r="BZ153" s="14">
        <f t="shared" si="147"/>
        <v>3662.0060461697321</v>
      </c>
      <c r="CA153" s="14">
        <f t="shared" si="148"/>
        <v>3615.9997696260034</v>
      </c>
      <c r="CB153" s="14">
        <f t="shared" si="149"/>
        <v>0</v>
      </c>
    </row>
    <row r="154" spans="1:80" x14ac:dyDescent="0.3">
      <c r="A154" t="s">
        <v>148</v>
      </c>
      <c r="B154" t="s">
        <v>143</v>
      </c>
      <c r="C154" t="s">
        <v>156</v>
      </c>
      <c r="D154" t="s">
        <v>540</v>
      </c>
      <c r="E154" t="s">
        <v>541</v>
      </c>
      <c r="F154" s="13">
        <v>2487.7754976803944</v>
      </c>
      <c r="G154" s="13">
        <v>2474.8153722499583</v>
      </c>
      <c r="H154" s="13">
        <v>2514.2469195502081</v>
      </c>
      <c r="I154" s="13">
        <v>2565.9208798482359</v>
      </c>
      <c r="J154" s="13">
        <v>2662.7013087695996</v>
      </c>
      <c r="K154" s="13">
        <v>2615.2665908457197</v>
      </c>
      <c r="L154" s="13">
        <v>2734.4902133659334</v>
      </c>
      <c r="M154" s="13">
        <v>2791.1242465332989</v>
      </c>
      <c r="N154" s="13">
        <v>2715.3801666712925</v>
      </c>
      <c r="O154" s="13">
        <v>2557.3739052923688</v>
      </c>
      <c r="P154" s="13">
        <v>2622.9192359634262</v>
      </c>
      <c r="Q154" s="13"/>
      <c r="R154" s="13">
        <v>4220.7484082885876</v>
      </c>
      <c r="S154" s="13">
        <v>4179.3141762527539</v>
      </c>
      <c r="T154" s="13">
        <v>4447.8143724157926</v>
      </c>
      <c r="U154" s="13">
        <v>4391.2247383161557</v>
      </c>
      <c r="V154" s="13">
        <v>4351.1467838341496</v>
      </c>
      <c r="W154" s="13">
        <v>4282.9202096155841</v>
      </c>
      <c r="X154" s="13">
        <v>4435.8502446165694</v>
      </c>
      <c r="Y154" s="13">
        <v>4425.0619220217495</v>
      </c>
      <c r="Z154" s="13">
        <v>4453.3007300035924</v>
      </c>
      <c r="AA154" s="13">
        <v>4485.9298148631324</v>
      </c>
      <c r="AB154" s="13">
        <v>4562.0320189688655</v>
      </c>
      <c r="AC154" s="13"/>
      <c r="AD154" s="14">
        <f t="shared" si="106"/>
        <v>6708.523905968982</v>
      </c>
      <c r="AE154" s="14">
        <f t="shared" si="107"/>
        <v>6654.1295485027122</v>
      </c>
      <c r="AF154" s="14">
        <f t="shared" si="108"/>
        <v>6962.0612919660007</v>
      </c>
      <c r="AG154" s="14">
        <f t="shared" si="109"/>
        <v>6957.1456181643916</v>
      </c>
      <c r="AH154" s="165">
        <v>7013.84809260375</v>
      </c>
      <c r="AI154" s="165">
        <v>6898.1868004613025</v>
      </c>
      <c r="AJ154" s="165">
        <v>7170.3404579825019</v>
      </c>
      <c r="AK154" s="165">
        <v>7216.1861685550484</v>
      </c>
      <c r="AL154" s="14">
        <f t="shared" si="110"/>
        <v>7168.6808966748849</v>
      </c>
      <c r="AM154" s="14">
        <f t="shared" si="111"/>
        <v>7043.3037201555017</v>
      </c>
      <c r="AN154" s="14">
        <f t="shared" si="112"/>
        <v>7184.9512549322917</v>
      </c>
      <c r="AO154" s="14">
        <f t="shared" si="113"/>
        <v>0</v>
      </c>
      <c r="AP154" s="13">
        <v>196487</v>
      </c>
      <c r="AQ154" s="13">
        <v>197596.49400000001</v>
      </c>
      <c r="AR154" s="13">
        <v>198356.33900000001</v>
      </c>
      <c r="AS154" s="14">
        <f t="shared" si="114"/>
        <v>1266.1272744153021</v>
      </c>
      <c r="AT154" s="14">
        <f t="shared" si="115"/>
        <v>1259.5313543643897</v>
      </c>
      <c r="AU154" s="14">
        <f t="shared" si="116"/>
        <v>1279.5996272273526</v>
      </c>
      <c r="AV154" s="14">
        <f t="shared" si="117"/>
        <v>1298.5659957348412</v>
      </c>
      <c r="AW154" s="14">
        <f t="shared" si="118"/>
        <v>1347.5448146208503</v>
      </c>
      <c r="AX154" s="14">
        <f t="shared" si="119"/>
        <v>1323.5389646365486</v>
      </c>
      <c r="AY154" s="14">
        <f t="shared" si="120"/>
        <v>1383.87587654563</v>
      </c>
      <c r="AZ154" s="14">
        <f t="shared" si="121"/>
        <v>1407.1263165092489</v>
      </c>
      <c r="BA154" s="14">
        <f t="shared" si="122"/>
        <v>1374.2046286870316</v>
      </c>
      <c r="BB154" s="14">
        <f t="shared" si="123"/>
        <v>1294.2405270067031</v>
      </c>
      <c r="BC154" s="14">
        <f t="shared" si="124"/>
        <v>1327.4118294646596</v>
      </c>
      <c r="BD154" s="14">
        <f t="shared" si="125"/>
        <v>0</v>
      </c>
      <c r="BE154" s="14">
        <f t="shared" si="126"/>
        <v>2148.105680420887</v>
      </c>
      <c r="BF154" s="14">
        <f t="shared" si="127"/>
        <v>2127.018162144444</v>
      </c>
      <c r="BG154" s="14">
        <f t="shared" si="128"/>
        <v>2263.6685238289515</v>
      </c>
      <c r="BH154" s="14">
        <f t="shared" si="129"/>
        <v>2222.3191562883476</v>
      </c>
      <c r="BI154" s="14">
        <f t="shared" si="130"/>
        <v>2202.0364307851278</v>
      </c>
      <c r="BJ154" s="14">
        <f t="shared" si="131"/>
        <v>2167.5081996219951</v>
      </c>
      <c r="BK154" s="14">
        <f t="shared" si="132"/>
        <v>2244.9033152463571</v>
      </c>
      <c r="BL154" s="14">
        <f t="shared" si="133"/>
        <v>2230.8648890831514</v>
      </c>
      <c r="BM154" s="14">
        <f t="shared" si="134"/>
        <v>2253.7346892418</v>
      </c>
      <c r="BN154" s="14">
        <f t="shared" si="135"/>
        <v>2270.2476769973114</v>
      </c>
      <c r="BO154" s="14">
        <f t="shared" si="136"/>
        <v>2308.7616215340672</v>
      </c>
      <c r="BP154" s="14">
        <f t="shared" si="137"/>
        <v>0</v>
      </c>
      <c r="BQ154" s="14">
        <f t="shared" si="138"/>
        <v>3414.232954836189</v>
      </c>
      <c r="BR154" s="14">
        <f t="shared" si="139"/>
        <v>3386.5495165088332</v>
      </c>
      <c r="BS154" s="14">
        <f t="shared" si="140"/>
        <v>3543.2681510563043</v>
      </c>
      <c r="BT154" s="14">
        <f t="shared" si="141"/>
        <v>3520.8851520231892</v>
      </c>
      <c r="BU154" s="14">
        <f t="shared" si="142"/>
        <v>3549.5812454059783</v>
      </c>
      <c r="BV154" s="14">
        <f t="shared" si="143"/>
        <v>3491.0471642585426</v>
      </c>
      <c r="BW154" s="14">
        <f t="shared" si="144"/>
        <v>3628.7791917919867</v>
      </c>
      <c r="BX154" s="14">
        <f t="shared" si="145"/>
        <v>3637.9912055924001</v>
      </c>
      <c r="BY154" s="14">
        <f t="shared" si="146"/>
        <v>3627.9393179288313</v>
      </c>
      <c r="BZ154" s="14">
        <f t="shared" si="147"/>
        <v>3564.4882040040147</v>
      </c>
      <c r="CA154" s="14">
        <f t="shared" si="148"/>
        <v>3636.1734509987268</v>
      </c>
      <c r="CB154" s="14">
        <f t="shared" si="149"/>
        <v>0</v>
      </c>
    </row>
    <row r="155" spans="1:80" x14ac:dyDescent="0.3">
      <c r="A155" t="s">
        <v>154</v>
      </c>
      <c r="B155" t="s">
        <v>185</v>
      </c>
      <c r="C155" t="s">
        <v>190</v>
      </c>
      <c r="D155" t="s">
        <v>544</v>
      </c>
      <c r="E155" t="s">
        <v>545</v>
      </c>
      <c r="F155" s="13">
        <v>4137.9974655952828</v>
      </c>
      <c r="G155" s="13">
        <v>4090.9556780210523</v>
      </c>
      <c r="H155" s="13">
        <v>4061.356925518463</v>
      </c>
      <c r="I155" s="13">
        <v>4269.2111122318129</v>
      </c>
      <c r="J155" s="13">
        <v>4447.8101544828678</v>
      </c>
      <c r="K155" s="13">
        <v>4496.3293905593764</v>
      </c>
      <c r="L155" s="13">
        <v>4496.3293905593764</v>
      </c>
      <c r="M155" s="13">
        <v>4401.0382918686046</v>
      </c>
      <c r="N155" s="13">
        <v>4779.2806659496591</v>
      </c>
      <c r="O155" s="13">
        <v>5068.2625912651229</v>
      </c>
      <c r="P155" s="13">
        <v>5908.7421277287031</v>
      </c>
      <c r="Q155" s="13"/>
      <c r="R155" s="13">
        <v>4969.8096334581141</v>
      </c>
      <c r="S155" s="13">
        <v>4756.6550219906021</v>
      </c>
      <c r="T155" s="13">
        <v>4949.8462290156185</v>
      </c>
      <c r="U155" s="13">
        <v>5202.0984657745785</v>
      </c>
      <c r="V155" s="13">
        <v>4748.1437283712667</v>
      </c>
      <c r="W155" s="13">
        <v>4800.6022290819501</v>
      </c>
      <c r="X155" s="13">
        <v>4800.6022290819501</v>
      </c>
      <c r="Y155" s="13">
        <v>4698.4783368136032</v>
      </c>
      <c r="Z155" s="13">
        <v>5188.0819986486185</v>
      </c>
      <c r="AA155" s="13">
        <v>5344.96230420141</v>
      </c>
      <c r="AB155" s="13">
        <v>5422.9019461013195</v>
      </c>
      <c r="AC155" s="13"/>
      <c r="AD155" s="14">
        <f t="shared" si="106"/>
        <v>9107.8070990533961</v>
      </c>
      <c r="AE155" s="14">
        <f t="shared" si="107"/>
        <v>8847.6107000116535</v>
      </c>
      <c r="AF155" s="14">
        <f t="shared" si="108"/>
        <v>9011.2031545340815</v>
      </c>
      <c r="AG155" s="14">
        <f t="shared" si="109"/>
        <v>9471.3095780063923</v>
      </c>
      <c r="AH155" s="165">
        <v>9195.9538828541336</v>
      </c>
      <c r="AI155" s="165">
        <v>9296.9316196413256</v>
      </c>
      <c r="AJ155" s="165">
        <v>9296.9316196413274</v>
      </c>
      <c r="AK155" s="165">
        <v>9099.5166286822077</v>
      </c>
      <c r="AL155" s="14">
        <f t="shared" si="110"/>
        <v>9967.3626645982768</v>
      </c>
      <c r="AM155" s="14">
        <f t="shared" si="111"/>
        <v>10413.224895466534</v>
      </c>
      <c r="AN155" s="14">
        <f t="shared" si="112"/>
        <v>11331.644073830023</v>
      </c>
      <c r="AO155" s="14">
        <f t="shared" si="113"/>
        <v>0</v>
      </c>
      <c r="AP155" s="13">
        <v>255378</v>
      </c>
      <c r="AQ155" s="13">
        <v>255545.68</v>
      </c>
      <c r="AR155" s="13">
        <v>256453.106</v>
      </c>
      <c r="AS155" s="14">
        <f t="shared" si="114"/>
        <v>1620.3421851511416</v>
      </c>
      <c r="AT155" s="14">
        <f t="shared" si="115"/>
        <v>1601.9217309325986</v>
      </c>
      <c r="AU155" s="14">
        <f t="shared" si="116"/>
        <v>1590.3315577373396</v>
      </c>
      <c r="AV155" s="14">
        <f t="shared" si="117"/>
        <v>1670.6254287811921</v>
      </c>
      <c r="AW155" s="14">
        <f t="shared" si="118"/>
        <v>1740.5147112965744</v>
      </c>
      <c r="AX155" s="14">
        <f t="shared" si="119"/>
        <v>1759.5012330317522</v>
      </c>
      <c r="AY155" s="14">
        <f t="shared" si="120"/>
        <v>1759.5012330317522</v>
      </c>
      <c r="AZ155" s="14">
        <f t="shared" si="121"/>
        <v>1716.1181474903271</v>
      </c>
      <c r="BA155" s="14">
        <f t="shared" si="122"/>
        <v>1870.2255760886503</v>
      </c>
      <c r="BB155" s="14">
        <f t="shared" si="123"/>
        <v>1983.3098298766477</v>
      </c>
      <c r="BC155" s="14">
        <f t="shared" si="124"/>
        <v>2312.2058364393806</v>
      </c>
      <c r="BD155" s="14">
        <f t="shared" si="125"/>
        <v>0</v>
      </c>
      <c r="BE155" s="14">
        <f t="shared" si="126"/>
        <v>1946.0602062268927</v>
      </c>
      <c r="BF155" s="14">
        <f t="shared" si="127"/>
        <v>1862.5938890548921</v>
      </c>
      <c r="BG155" s="14">
        <f t="shared" si="128"/>
        <v>1938.2430080177689</v>
      </c>
      <c r="BH155" s="14">
        <f t="shared" si="129"/>
        <v>2035.6824133260943</v>
      </c>
      <c r="BI155" s="14">
        <f t="shared" si="130"/>
        <v>1858.0410861851656</v>
      </c>
      <c r="BJ155" s="14">
        <f t="shared" si="131"/>
        <v>1878.5691188682786</v>
      </c>
      <c r="BK155" s="14">
        <f t="shared" si="132"/>
        <v>1878.5691188682786</v>
      </c>
      <c r="BL155" s="14">
        <f t="shared" si="133"/>
        <v>1832.1003828331889</v>
      </c>
      <c r="BM155" s="14">
        <f t="shared" si="134"/>
        <v>2030.197496842294</v>
      </c>
      <c r="BN155" s="14">
        <f t="shared" si="135"/>
        <v>2091.5878148288048</v>
      </c>
      <c r="BO155" s="14">
        <f t="shared" si="136"/>
        <v>2122.0871141712587</v>
      </c>
      <c r="BP155" s="14">
        <f t="shared" si="137"/>
        <v>0</v>
      </c>
      <c r="BQ155" s="14">
        <f t="shared" si="138"/>
        <v>3566.4023913780338</v>
      </c>
      <c r="BR155" s="14">
        <f t="shared" si="139"/>
        <v>3464.5156199874905</v>
      </c>
      <c r="BS155" s="14">
        <f t="shared" si="140"/>
        <v>3528.5745657551092</v>
      </c>
      <c r="BT155" s="14">
        <f t="shared" si="141"/>
        <v>3706.3078421072869</v>
      </c>
      <c r="BU155" s="14">
        <f t="shared" si="142"/>
        <v>3598.5557974817393</v>
      </c>
      <c r="BV155" s="14">
        <f t="shared" si="143"/>
        <v>3638.0703519000308</v>
      </c>
      <c r="BW155" s="14">
        <f t="shared" si="144"/>
        <v>3638.0703519000317</v>
      </c>
      <c r="BX155" s="14">
        <f t="shared" si="145"/>
        <v>3548.218530323516</v>
      </c>
      <c r="BY155" s="14">
        <f t="shared" si="146"/>
        <v>3900.4230729309438</v>
      </c>
      <c r="BZ155" s="14">
        <f t="shared" si="147"/>
        <v>4074.8976447054533</v>
      </c>
      <c r="CA155" s="14">
        <f t="shared" si="148"/>
        <v>4434.2929506106393</v>
      </c>
      <c r="CB155" s="14">
        <f t="shared" si="149"/>
        <v>0</v>
      </c>
    </row>
    <row r="156" spans="1:80" x14ac:dyDescent="0.3">
      <c r="A156" t="s">
        <v>154</v>
      </c>
      <c r="B156" t="s">
        <v>192</v>
      </c>
      <c r="C156" t="s">
        <v>211</v>
      </c>
      <c r="D156" t="s">
        <v>546</v>
      </c>
      <c r="E156" t="s">
        <v>547</v>
      </c>
      <c r="F156" s="13">
        <v>5045.4068642429838</v>
      </c>
      <c r="G156" s="13">
        <v>4673.1632335094337</v>
      </c>
      <c r="H156" s="13">
        <v>5009.8908957897329</v>
      </c>
      <c r="I156" s="13">
        <v>4680.4573387375958</v>
      </c>
      <c r="J156" s="13">
        <v>5130.7481730131931</v>
      </c>
      <c r="K156" s="13">
        <v>5020.2743259352173</v>
      </c>
      <c r="L156" s="13">
        <v>5424.3394374277868</v>
      </c>
      <c r="M156" s="13">
        <v>5445.309239118169</v>
      </c>
      <c r="N156" s="13">
        <v>4596.0639585328954</v>
      </c>
      <c r="O156" s="13">
        <v>4591.5692283240451</v>
      </c>
      <c r="P156" s="13">
        <v>5205.0768061285235</v>
      </c>
      <c r="Q156" s="13"/>
      <c r="R156" s="13">
        <v>13913.550461175462</v>
      </c>
      <c r="S156" s="13">
        <v>13635.89310227472</v>
      </c>
      <c r="T156" s="13">
        <v>14079.994280228082</v>
      </c>
      <c r="U156" s="13">
        <v>14652.274676559444</v>
      </c>
      <c r="V156" s="13">
        <v>14069.76202394609</v>
      </c>
      <c r="W156" s="13">
        <v>13719.780042962104</v>
      </c>
      <c r="X156" s="13">
        <v>14573.018037728873</v>
      </c>
      <c r="Y156" s="13">
        <v>14694.945507075208</v>
      </c>
      <c r="Z156" s="13">
        <v>14095.395857143132</v>
      </c>
      <c r="AA156" s="13">
        <v>14087.599988335416</v>
      </c>
      <c r="AB156" s="13">
        <v>14951.558182099221</v>
      </c>
      <c r="AC156" s="13"/>
      <c r="AD156" s="14">
        <f t="shared" si="106"/>
        <v>18958.957325418447</v>
      </c>
      <c r="AE156" s="14">
        <f t="shared" si="107"/>
        <v>18309.056335784153</v>
      </c>
      <c r="AF156" s="14">
        <f t="shared" si="108"/>
        <v>19089.885176017815</v>
      </c>
      <c r="AG156" s="14">
        <f t="shared" si="109"/>
        <v>19332.732015297039</v>
      </c>
      <c r="AH156" s="165">
        <v>19200.51019695928</v>
      </c>
      <c r="AI156" s="165">
        <v>18740.054368897319</v>
      </c>
      <c r="AJ156" s="165">
        <v>19997.357475156659</v>
      </c>
      <c r="AK156" s="165">
        <v>20140.254746193375</v>
      </c>
      <c r="AL156" s="14">
        <f t="shared" si="110"/>
        <v>18691.459815676026</v>
      </c>
      <c r="AM156" s="14">
        <f t="shared" si="111"/>
        <v>18679.169216659462</v>
      </c>
      <c r="AN156" s="14">
        <f t="shared" si="112"/>
        <v>20156.634988227743</v>
      </c>
      <c r="AO156" s="14">
        <f t="shared" si="113"/>
        <v>0</v>
      </c>
      <c r="AP156" s="13">
        <v>756978</v>
      </c>
      <c r="AQ156" s="13">
        <v>758468.36199999996</v>
      </c>
      <c r="AR156" s="13">
        <v>762361.92299999995</v>
      </c>
      <c r="AS156" s="14">
        <f t="shared" si="114"/>
        <v>666.51961671844936</v>
      </c>
      <c r="AT156" s="14">
        <f t="shared" si="115"/>
        <v>617.34465645097134</v>
      </c>
      <c r="AU156" s="14">
        <f t="shared" si="116"/>
        <v>661.82780685696719</v>
      </c>
      <c r="AV156" s="14">
        <f t="shared" si="117"/>
        <v>617.09328605292512</v>
      </c>
      <c r="AW156" s="14">
        <f t="shared" si="118"/>
        <v>676.46172603481557</v>
      </c>
      <c r="AX156" s="14">
        <f t="shared" si="119"/>
        <v>661.89633970984505</v>
      </c>
      <c r="AY156" s="14">
        <f t="shared" si="120"/>
        <v>715.17016518980222</v>
      </c>
      <c r="AZ156" s="14">
        <f t="shared" si="121"/>
        <v>714.26825958071481</v>
      </c>
      <c r="BA156" s="14">
        <f t="shared" si="122"/>
        <v>605.96646990173281</v>
      </c>
      <c r="BB156" s="14">
        <f t="shared" si="123"/>
        <v>605.37386374516234</v>
      </c>
      <c r="BC156" s="14">
        <f t="shared" si="124"/>
        <v>686.26155907192924</v>
      </c>
      <c r="BD156" s="14">
        <f t="shared" si="125"/>
        <v>0</v>
      </c>
      <c r="BE156" s="14">
        <f t="shared" si="126"/>
        <v>1838.0389471260014</v>
      </c>
      <c r="BF156" s="14">
        <f t="shared" si="127"/>
        <v>1801.3592339902507</v>
      </c>
      <c r="BG156" s="14">
        <f t="shared" si="128"/>
        <v>1860.0268805999754</v>
      </c>
      <c r="BH156" s="14">
        <f t="shared" si="129"/>
        <v>1931.824109040351</v>
      </c>
      <c r="BI156" s="14">
        <f t="shared" si="130"/>
        <v>1855.0229289519255</v>
      </c>
      <c r="BJ156" s="14">
        <f t="shared" si="131"/>
        <v>1808.8796751896823</v>
      </c>
      <c r="BK156" s="14">
        <f t="shared" si="132"/>
        <v>1921.3745447867307</v>
      </c>
      <c r="BL156" s="14">
        <f t="shared" si="133"/>
        <v>1927.5550186515818</v>
      </c>
      <c r="BM156" s="14">
        <f t="shared" si="134"/>
        <v>1858.4026128624641</v>
      </c>
      <c r="BN156" s="14">
        <f t="shared" si="135"/>
        <v>1857.3747692241138</v>
      </c>
      <c r="BO156" s="14">
        <f t="shared" si="136"/>
        <v>1971.2830397662945</v>
      </c>
      <c r="BP156" s="14">
        <f t="shared" si="137"/>
        <v>0</v>
      </c>
      <c r="BQ156" s="14">
        <f t="shared" si="138"/>
        <v>2504.5585638444509</v>
      </c>
      <c r="BR156" s="14">
        <f t="shared" si="139"/>
        <v>2418.703890441222</v>
      </c>
      <c r="BS156" s="14">
        <f t="shared" si="140"/>
        <v>2521.8546874569424</v>
      </c>
      <c r="BT156" s="14">
        <f t="shared" si="141"/>
        <v>2548.9173950932759</v>
      </c>
      <c r="BU156" s="14">
        <f t="shared" si="142"/>
        <v>2531.4846549867402</v>
      </c>
      <c r="BV156" s="14">
        <f t="shared" si="143"/>
        <v>2470.7760148995271</v>
      </c>
      <c r="BW156" s="14">
        <f t="shared" si="144"/>
        <v>2636.5447099765329</v>
      </c>
      <c r="BX156" s="14">
        <f t="shared" si="145"/>
        <v>2641.8232782322966</v>
      </c>
      <c r="BY156" s="14">
        <f t="shared" si="146"/>
        <v>2464.3690827641967</v>
      </c>
      <c r="BZ156" s="14">
        <f t="shared" si="147"/>
        <v>2462.7486329692765</v>
      </c>
      <c r="CA156" s="14">
        <f t="shared" si="148"/>
        <v>2657.5445988382235</v>
      </c>
      <c r="CB156" s="14">
        <f t="shared" si="149"/>
        <v>0</v>
      </c>
    </row>
    <row r="157" spans="1:80" x14ac:dyDescent="0.3">
      <c r="A157" t="s">
        <v>148</v>
      </c>
      <c r="B157" t="s">
        <v>143</v>
      </c>
      <c r="C157" t="s">
        <v>156</v>
      </c>
      <c r="D157" t="s">
        <v>548</v>
      </c>
      <c r="E157" t="s">
        <v>549</v>
      </c>
      <c r="F157" s="13">
        <v>2269.2296402706697</v>
      </c>
      <c r="G157" s="13">
        <v>2288.7441140296428</v>
      </c>
      <c r="H157" s="13">
        <v>2525.2215384896031</v>
      </c>
      <c r="I157" s="13">
        <v>2394.5647459330276</v>
      </c>
      <c r="J157" s="13">
        <v>2479.7094541726592</v>
      </c>
      <c r="K157" s="13">
        <v>2423.3123941866247</v>
      </c>
      <c r="L157" s="13">
        <v>2604.676905721572</v>
      </c>
      <c r="M157" s="13">
        <v>2584.3945218543881</v>
      </c>
      <c r="N157" s="13">
        <v>2520.8471283252848</v>
      </c>
      <c r="O157" s="13">
        <v>2481.721506264756</v>
      </c>
      <c r="P157" s="13">
        <v>2616.477872825245</v>
      </c>
      <c r="Q157" s="13"/>
      <c r="R157" s="13">
        <v>5853.9586651433301</v>
      </c>
      <c r="S157" s="13">
        <v>5735.7634810069458</v>
      </c>
      <c r="T157" s="13">
        <v>6286.691738145103</v>
      </c>
      <c r="U157" s="13">
        <v>6329.687664103827</v>
      </c>
      <c r="V157" s="13">
        <v>5969.6118530888962</v>
      </c>
      <c r="W157" s="13">
        <v>5977.3799275480214</v>
      </c>
      <c r="X157" s="13">
        <v>6175.3758317954698</v>
      </c>
      <c r="Y157" s="13">
        <v>6186.5985941171639</v>
      </c>
      <c r="Z157" s="13">
        <v>6146.6218570169667</v>
      </c>
      <c r="AA157" s="13">
        <v>6030.7584409190549</v>
      </c>
      <c r="AB157" s="13">
        <v>6125.3652442773528</v>
      </c>
      <c r="AC157" s="13"/>
      <c r="AD157" s="14">
        <f t="shared" si="106"/>
        <v>8123.1883054139998</v>
      </c>
      <c r="AE157" s="14">
        <f t="shared" si="107"/>
        <v>8024.5075950365881</v>
      </c>
      <c r="AF157" s="14">
        <f t="shared" si="108"/>
        <v>8811.9132766347066</v>
      </c>
      <c r="AG157" s="14">
        <f t="shared" si="109"/>
        <v>8724.2524100368537</v>
      </c>
      <c r="AH157" s="165">
        <v>8449.3213072615545</v>
      </c>
      <c r="AI157" s="165">
        <v>8400.6923217346466</v>
      </c>
      <c r="AJ157" s="165">
        <v>8780.0527375170423</v>
      </c>
      <c r="AK157" s="165">
        <v>8770.9931159715525</v>
      </c>
      <c r="AL157" s="14">
        <f t="shared" si="110"/>
        <v>8667.4689853422515</v>
      </c>
      <c r="AM157" s="14">
        <f t="shared" si="111"/>
        <v>8512.4799471838105</v>
      </c>
      <c r="AN157" s="14">
        <f t="shared" si="112"/>
        <v>8741.8431171025986</v>
      </c>
      <c r="AO157" s="14">
        <f t="shared" si="113"/>
        <v>0</v>
      </c>
      <c r="AP157" s="13">
        <v>277249</v>
      </c>
      <c r="AQ157" s="13">
        <v>277764.14</v>
      </c>
      <c r="AR157" s="13">
        <v>277994.21000000002</v>
      </c>
      <c r="AS157" s="14">
        <f t="shared" si="114"/>
        <v>818.48073041586065</v>
      </c>
      <c r="AT157" s="14">
        <f t="shared" si="115"/>
        <v>825.51933966565889</v>
      </c>
      <c r="AU157" s="14">
        <f t="shared" si="116"/>
        <v>910.8135785844504</v>
      </c>
      <c r="AV157" s="14">
        <f t="shared" si="117"/>
        <v>862.08563349215171</v>
      </c>
      <c r="AW157" s="14">
        <f t="shared" si="118"/>
        <v>892.73923342756166</v>
      </c>
      <c r="AX157" s="14">
        <f t="shared" si="119"/>
        <v>872.43529499042768</v>
      </c>
      <c r="AY157" s="14">
        <f t="shared" si="120"/>
        <v>937.72972483833655</v>
      </c>
      <c r="AZ157" s="14">
        <f t="shared" si="121"/>
        <v>929.65767950864438</v>
      </c>
      <c r="BA157" s="14">
        <f t="shared" si="122"/>
        <v>907.54952324849592</v>
      </c>
      <c r="BB157" s="14">
        <f t="shared" si="123"/>
        <v>893.46360774459799</v>
      </c>
      <c r="BC157" s="14">
        <f t="shared" si="124"/>
        <v>941.97828158280072</v>
      </c>
      <c r="BD157" s="14">
        <f t="shared" si="125"/>
        <v>0</v>
      </c>
      <c r="BE157" s="14">
        <f t="shared" si="126"/>
        <v>2111.4444651354306</v>
      </c>
      <c r="BF157" s="14">
        <f t="shared" si="127"/>
        <v>2068.8130456762497</v>
      </c>
      <c r="BG157" s="14">
        <f t="shared" si="128"/>
        <v>2267.5254872497658</v>
      </c>
      <c r="BH157" s="14">
        <f t="shared" si="129"/>
        <v>2278.7994390146355</v>
      </c>
      <c r="BI157" s="14">
        <f t="shared" si="130"/>
        <v>2149.1657825552629</v>
      </c>
      <c r="BJ157" s="14">
        <f t="shared" si="131"/>
        <v>2151.9624266645869</v>
      </c>
      <c r="BK157" s="14">
        <f t="shared" si="132"/>
        <v>2223.2444518559773</v>
      </c>
      <c r="BL157" s="14">
        <f t="shared" si="133"/>
        <v>2225.4415277631729</v>
      </c>
      <c r="BM157" s="14">
        <f t="shared" si="134"/>
        <v>2212.8925126969111</v>
      </c>
      <c r="BN157" s="14">
        <f t="shared" si="135"/>
        <v>2171.1796349662181</v>
      </c>
      <c r="BO157" s="14">
        <f t="shared" si="136"/>
        <v>2205.2397563909267</v>
      </c>
      <c r="BP157" s="14">
        <f t="shared" si="137"/>
        <v>0</v>
      </c>
      <c r="BQ157" s="14">
        <f t="shared" si="138"/>
        <v>2929.9251955512914</v>
      </c>
      <c r="BR157" s="14">
        <f t="shared" si="139"/>
        <v>2894.3323853419083</v>
      </c>
      <c r="BS157" s="14">
        <f t="shared" si="140"/>
        <v>3178.3390658342169</v>
      </c>
      <c r="BT157" s="14">
        <f t="shared" si="141"/>
        <v>3140.8850725067869</v>
      </c>
      <c r="BU157" s="14">
        <f t="shared" si="142"/>
        <v>3041.9050159828239</v>
      </c>
      <c r="BV157" s="14">
        <f t="shared" si="143"/>
        <v>3024.3977216550152</v>
      </c>
      <c r="BW157" s="14">
        <f t="shared" si="144"/>
        <v>3160.9741766943139</v>
      </c>
      <c r="BX157" s="14">
        <f t="shared" si="145"/>
        <v>3155.0992072718177</v>
      </c>
      <c r="BY157" s="14">
        <f t="shared" si="146"/>
        <v>3120.442035945407</v>
      </c>
      <c r="BZ157" s="14">
        <f t="shared" si="147"/>
        <v>3064.6432427108157</v>
      </c>
      <c r="CA157" s="14">
        <f t="shared" si="148"/>
        <v>3147.2180379737279</v>
      </c>
      <c r="CB157" s="14">
        <f t="shared" si="149"/>
        <v>0</v>
      </c>
    </row>
    <row r="158" spans="1:80" x14ac:dyDescent="0.3">
      <c r="A158" t="s">
        <v>181</v>
      </c>
      <c r="B158" t="s">
        <v>205</v>
      </c>
      <c r="C158" t="s">
        <v>235</v>
      </c>
      <c r="D158" t="s">
        <v>550</v>
      </c>
      <c r="E158" t="s">
        <v>551</v>
      </c>
      <c r="F158" s="13">
        <v>8498.348845680508</v>
      </c>
      <c r="G158" s="13">
        <v>8670.607152219105</v>
      </c>
      <c r="H158" s="13">
        <v>9090.4375806407916</v>
      </c>
      <c r="I158" s="13">
        <v>8900.1494727743484</v>
      </c>
      <c r="J158" s="13">
        <v>9008.7888438923474</v>
      </c>
      <c r="K158" s="13">
        <v>8832.0484486422847</v>
      </c>
      <c r="L158" s="13">
        <v>9025.002907060818</v>
      </c>
      <c r="M158" s="13">
        <v>8802.741089602303</v>
      </c>
      <c r="N158" s="13">
        <v>9089.94220016092</v>
      </c>
      <c r="O158" s="13">
        <v>9384.4052362728726</v>
      </c>
      <c r="P158" s="13">
        <v>9767.4868152339095</v>
      </c>
      <c r="Q158" s="13"/>
      <c r="R158" s="13">
        <v>20129.659584879737</v>
      </c>
      <c r="S158" s="13">
        <v>19643.270919812145</v>
      </c>
      <c r="T158" s="13">
        <v>20365.420558411126</v>
      </c>
      <c r="U158" s="13">
        <v>20331.847926538987</v>
      </c>
      <c r="V158" s="13">
        <v>19753.76788975122</v>
      </c>
      <c r="W158" s="13">
        <v>19560.163151625864</v>
      </c>
      <c r="X158" s="13">
        <v>20109.065597447268</v>
      </c>
      <c r="Y158" s="13">
        <v>19766.652295115462</v>
      </c>
      <c r="Z158" s="13">
        <v>19392.327296151383</v>
      </c>
      <c r="AA158" s="13">
        <v>19111.714429616452</v>
      </c>
      <c r="AB158" s="13">
        <v>20668.499531417496</v>
      </c>
      <c r="AC158" s="13"/>
      <c r="AD158" s="14">
        <f t="shared" si="106"/>
        <v>28628.008430560243</v>
      </c>
      <c r="AE158" s="14">
        <f t="shared" si="107"/>
        <v>28313.87807203125</v>
      </c>
      <c r="AF158" s="14">
        <f t="shared" si="108"/>
        <v>29455.858139051918</v>
      </c>
      <c r="AG158" s="14">
        <f t="shared" si="109"/>
        <v>29231.997399313335</v>
      </c>
      <c r="AH158" s="165">
        <v>28762.556733643571</v>
      </c>
      <c r="AI158" s="165">
        <v>28392.211600268151</v>
      </c>
      <c r="AJ158" s="165">
        <v>29134.06850450809</v>
      </c>
      <c r="AK158" s="165">
        <v>28569.393384717769</v>
      </c>
      <c r="AL158" s="14">
        <f t="shared" si="110"/>
        <v>28482.269496312303</v>
      </c>
      <c r="AM158" s="14">
        <f t="shared" si="111"/>
        <v>28496.119665889324</v>
      </c>
      <c r="AN158" s="14">
        <f t="shared" si="112"/>
        <v>30435.986346651407</v>
      </c>
      <c r="AO158" s="14">
        <f t="shared" si="113"/>
        <v>0</v>
      </c>
      <c r="AP158" s="13">
        <v>1185321</v>
      </c>
      <c r="AQ158" s="13">
        <v>1194509.423</v>
      </c>
      <c r="AR158" s="13">
        <v>1201472.148</v>
      </c>
      <c r="AS158" s="14">
        <f t="shared" si="114"/>
        <v>716.96602402897679</v>
      </c>
      <c r="AT158" s="14">
        <f t="shared" si="115"/>
        <v>731.49865329468605</v>
      </c>
      <c r="AU158" s="14">
        <f t="shared" si="116"/>
        <v>766.91778688142642</v>
      </c>
      <c r="AV158" s="14">
        <f t="shared" si="117"/>
        <v>745.08825978297443</v>
      </c>
      <c r="AW158" s="14">
        <f t="shared" si="118"/>
        <v>754.18315422467356</v>
      </c>
      <c r="AX158" s="14">
        <f t="shared" si="119"/>
        <v>739.38708884025982</v>
      </c>
      <c r="AY158" s="14">
        <f t="shared" si="120"/>
        <v>755.54053683348945</v>
      </c>
      <c r="AZ158" s="14">
        <f t="shared" si="121"/>
        <v>732.66293390617182</v>
      </c>
      <c r="BA158" s="14">
        <f t="shared" si="122"/>
        <v>760.97701911229876</v>
      </c>
      <c r="BB158" s="14">
        <f t="shared" si="123"/>
        <v>785.62839736366595</v>
      </c>
      <c r="BC158" s="14">
        <f t="shared" si="124"/>
        <v>817.69859886939628</v>
      </c>
      <c r="BD158" s="14">
        <f t="shared" si="125"/>
        <v>0</v>
      </c>
      <c r="BE158" s="14">
        <f t="shared" si="126"/>
        <v>1698.2454191632255</v>
      </c>
      <c r="BF158" s="14">
        <f t="shared" si="127"/>
        <v>1657.2110778271999</v>
      </c>
      <c r="BG158" s="14">
        <f t="shared" si="128"/>
        <v>1718.1354720291909</v>
      </c>
      <c r="BH158" s="14">
        <f t="shared" si="129"/>
        <v>1702.1086259391516</v>
      </c>
      <c r="BI158" s="14">
        <f t="shared" si="130"/>
        <v>1653.7138602171763</v>
      </c>
      <c r="BJ158" s="14">
        <f t="shared" si="131"/>
        <v>1637.5059731635004</v>
      </c>
      <c r="BK158" s="14">
        <f t="shared" si="132"/>
        <v>1683.4580967091517</v>
      </c>
      <c r="BL158" s="14">
        <f t="shared" si="133"/>
        <v>1645.202706364814</v>
      </c>
      <c r="BM158" s="14">
        <f t="shared" si="134"/>
        <v>1623.4553635791103</v>
      </c>
      <c r="BN158" s="14">
        <f t="shared" si="135"/>
        <v>1599.9634713318167</v>
      </c>
      <c r="BO158" s="14">
        <f t="shared" si="136"/>
        <v>1730.2918782765848</v>
      </c>
      <c r="BP158" s="14">
        <f t="shared" si="137"/>
        <v>0</v>
      </c>
      <c r="BQ158" s="14">
        <f t="shared" si="138"/>
        <v>2415.2114431922023</v>
      </c>
      <c r="BR158" s="14">
        <f t="shared" si="139"/>
        <v>2388.7097311218859</v>
      </c>
      <c r="BS158" s="14">
        <f t="shared" si="140"/>
        <v>2485.0532589106174</v>
      </c>
      <c r="BT158" s="14">
        <f t="shared" si="141"/>
        <v>2447.1968857221259</v>
      </c>
      <c r="BU158" s="14">
        <f t="shared" si="142"/>
        <v>2407.8970144418504</v>
      </c>
      <c r="BV158" s="14">
        <f t="shared" si="143"/>
        <v>2376.8930620037604</v>
      </c>
      <c r="BW158" s="14">
        <f t="shared" si="144"/>
        <v>2438.9986335426415</v>
      </c>
      <c r="BX158" s="14">
        <f t="shared" si="145"/>
        <v>2377.8656402709862</v>
      </c>
      <c r="BY158" s="14">
        <f t="shared" si="146"/>
        <v>2384.4323826914092</v>
      </c>
      <c r="BZ158" s="14">
        <f t="shared" si="147"/>
        <v>2385.5918686954824</v>
      </c>
      <c r="CA158" s="14">
        <f t="shared" si="148"/>
        <v>2547.9904771459815</v>
      </c>
      <c r="CB158" s="14">
        <f t="shared" si="149"/>
        <v>0</v>
      </c>
    </row>
    <row r="159" spans="1:80" x14ac:dyDescent="0.3">
      <c r="A159" t="s">
        <v>163</v>
      </c>
      <c r="B159" t="s">
        <v>198</v>
      </c>
      <c r="C159" t="s">
        <v>239</v>
      </c>
      <c r="D159" t="s">
        <v>552</v>
      </c>
      <c r="E159" t="s">
        <v>553</v>
      </c>
      <c r="F159" s="13">
        <v>2337.8552119688784</v>
      </c>
      <c r="G159" s="13">
        <v>2313.6749063499337</v>
      </c>
      <c r="H159" s="13">
        <v>2204.0343452658526</v>
      </c>
      <c r="I159" s="13">
        <v>2056.3698062877197</v>
      </c>
      <c r="J159" s="13">
        <v>2356.5574973364733</v>
      </c>
      <c r="K159" s="13">
        <v>2358.4134422894176</v>
      </c>
      <c r="L159" s="13">
        <v>2382.5112580975306</v>
      </c>
      <c r="M159" s="13">
        <v>2309.6710411211679</v>
      </c>
      <c r="N159" s="13">
        <v>2122.8592738154543</v>
      </c>
      <c r="O159" s="13">
        <v>2421.5807138193441</v>
      </c>
      <c r="P159" s="13">
        <v>2483.6240544002085</v>
      </c>
      <c r="Q159" s="13"/>
      <c r="R159" s="13">
        <v>3482.9223287704845</v>
      </c>
      <c r="S159" s="13">
        <v>3450.5168883707183</v>
      </c>
      <c r="T159" s="13">
        <v>3660.7671763124708</v>
      </c>
      <c r="U159" s="13">
        <v>3774.8331304670769</v>
      </c>
      <c r="V159" s="13">
        <v>3510.3550592750125</v>
      </c>
      <c r="W159" s="13">
        <v>3514.1082547944234</v>
      </c>
      <c r="X159" s="13">
        <v>3551.5724128477386</v>
      </c>
      <c r="Y159" s="13">
        <v>3473.589659254073</v>
      </c>
      <c r="Z159" s="13">
        <v>3586.7421737798536</v>
      </c>
      <c r="AA159" s="13">
        <v>3579.2463304654252</v>
      </c>
      <c r="AB159" s="13">
        <v>3735.2942292812268</v>
      </c>
      <c r="AC159" s="13"/>
      <c r="AD159" s="14">
        <f t="shared" si="106"/>
        <v>5820.7775407393628</v>
      </c>
      <c r="AE159" s="14">
        <f t="shared" si="107"/>
        <v>5764.1917947206521</v>
      </c>
      <c r="AF159" s="14">
        <f t="shared" si="108"/>
        <v>5864.8015215783234</v>
      </c>
      <c r="AG159" s="14">
        <f t="shared" si="109"/>
        <v>5831.2029367547966</v>
      </c>
      <c r="AH159" s="165">
        <v>5866.9125566114853</v>
      </c>
      <c r="AI159" s="165">
        <v>5872.521697083841</v>
      </c>
      <c r="AJ159" s="165">
        <v>5934.0836709452688</v>
      </c>
      <c r="AK159" s="165">
        <v>5783.260700375241</v>
      </c>
      <c r="AL159" s="14">
        <f t="shared" si="110"/>
        <v>5709.6014475953079</v>
      </c>
      <c r="AM159" s="14">
        <f t="shared" si="111"/>
        <v>6000.8270442847697</v>
      </c>
      <c r="AN159" s="14">
        <f t="shared" si="112"/>
        <v>6218.9182836814352</v>
      </c>
      <c r="AO159" s="14">
        <f t="shared" si="113"/>
        <v>0</v>
      </c>
      <c r="AP159" s="13">
        <v>203243</v>
      </c>
      <c r="AQ159" s="13">
        <v>205898.62100000001</v>
      </c>
      <c r="AR159" s="13">
        <v>207910.26800000001</v>
      </c>
      <c r="AS159" s="14">
        <f t="shared" si="114"/>
        <v>1150.2758825489086</v>
      </c>
      <c r="AT159" s="14">
        <f t="shared" si="115"/>
        <v>1138.3786434710833</v>
      </c>
      <c r="AU159" s="14">
        <f t="shared" si="116"/>
        <v>1084.4330900773225</v>
      </c>
      <c r="AV159" s="14">
        <f t="shared" si="117"/>
        <v>998.72927574766004</v>
      </c>
      <c r="AW159" s="14">
        <f t="shared" si="118"/>
        <v>1144.5232055908102</v>
      </c>
      <c r="AX159" s="14">
        <f t="shared" si="119"/>
        <v>1145.4245933436423</v>
      </c>
      <c r="AY159" s="14">
        <f t="shared" si="120"/>
        <v>1157.1283219509908</v>
      </c>
      <c r="AZ159" s="14">
        <f t="shared" si="121"/>
        <v>1110.8980154463404</v>
      </c>
      <c r="BA159" s="14">
        <f t="shared" si="122"/>
        <v>1031.0216083552373</v>
      </c>
      <c r="BB159" s="14">
        <f t="shared" si="123"/>
        <v>1176.1034153887529</v>
      </c>
      <c r="BC159" s="14">
        <f t="shared" si="124"/>
        <v>1206.236371248066</v>
      </c>
      <c r="BD159" s="14">
        <f t="shared" si="125"/>
        <v>0</v>
      </c>
      <c r="BE159" s="14">
        <f t="shared" si="126"/>
        <v>1713.6739414250355</v>
      </c>
      <c r="BF159" s="14">
        <f t="shared" si="127"/>
        <v>1697.7297561887583</v>
      </c>
      <c r="BG159" s="14">
        <f t="shared" si="128"/>
        <v>1801.1774950736169</v>
      </c>
      <c r="BH159" s="14">
        <f t="shared" si="129"/>
        <v>1833.3455135025292</v>
      </c>
      <c r="BI159" s="14">
        <f t="shared" si="130"/>
        <v>1704.894885757886</v>
      </c>
      <c r="BJ159" s="14">
        <f t="shared" si="131"/>
        <v>1706.7177224049613</v>
      </c>
      <c r="BK159" s="14">
        <f t="shared" si="132"/>
        <v>1724.913161437705</v>
      </c>
      <c r="BL159" s="14">
        <f t="shared" si="133"/>
        <v>1670.7157817015909</v>
      </c>
      <c r="BM159" s="14">
        <f t="shared" si="134"/>
        <v>1741.9942670620671</v>
      </c>
      <c r="BN159" s="14">
        <f t="shared" si="135"/>
        <v>1738.353716543553</v>
      </c>
      <c r="BO159" s="14">
        <f t="shared" si="136"/>
        <v>1814.1424217121039</v>
      </c>
      <c r="BP159" s="14">
        <f t="shared" si="137"/>
        <v>0</v>
      </c>
      <c r="BQ159" s="14">
        <f t="shared" si="138"/>
        <v>2863.9498239739441</v>
      </c>
      <c r="BR159" s="14">
        <f t="shared" si="139"/>
        <v>2836.1083996598418</v>
      </c>
      <c r="BS159" s="14">
        <f t="shared" si="140"/>
        <v>2885.6105851509392</v>
      </c>
      <c r="BT159" s="14">
        <f t="shared" si="141"/>
        <v>2832.0747892501895</v>
      </c>
      <c r="BU159" s="14">
        <f t="shared" si="142"/>
        <v>2849.4180913486957</v>
      </c>
      <c r="BV159" s="14">
        <f t="shared" si="143"/>
        <v>2852.1423157486033</v>
      </c>
      <c r="BW159" s="14">
        <f t="shared" si="144"/>
        <v>2882.0414833886957</v>
      </c>
      <c r="BX159" s="14">
        <f t="shared" si="145"/>
        <v>2781.6137971479316</v>
      </c>
      <c r="BY159" s="14">
        <f t="shared" si="146"/>
        <v>2773.0158754173044</v>
      </c>
      <c r="BZ159" s="14">
        <f t="shared" si="147"/>
        <v>2914.4571319323063</v>
      </c>
      <c r="CA159" s="14">
        <f t="shared" si="148"/>
        <v>3020.3787929601699</v>
      </c>
      <c r="CB159" s="14">
        <f t="shared" si="149"/>
        <v>0</v>
      </c>
    </row>
    <row r="160" spans="1:80" x14ac:dyDescent="0.3">
      <c r="A160" t="s">
        <v>172</v>
      </c>
      <c r="B160" t="s">
        <v>213</v>
      </c>
      <c r="C160" t="s">
        <v>224</v>
      </c>
      <c r="D160" t="s">
        <v>554</v>
      </c>
      <c r="E160" t="s">
        <v>555</v>
      </c>
      <c r="F160" s="13">
        <v>2249.8967777419393</v>
      </c>
      <c r="G160" s="13">
        <v>2343.3858067508545</v>
      </c>
      <c r="H160" s="13">
        <v>2750.8556947464467</v>
      </c>
      <c r="I160" s="13">
        <v>2940.1807978914471</v>
      </c>
      <c r="J160" s="13">
        <v>2621.7874469807275</v>
      </c>
      <c r="K160" s="13">
        <v>2664.3357000319365</v>
      </c>
      <c r="L160" s="13">
        <v>2513.479295529457</v>
      </c>
      <c r="M160" s="13">
        <v>2579.3566020727194</v>
      </c>
      <c r="N160" s="13">
        <v>3044.6550121604755</v>
      </c>
      <c r="O160" s="13">
        <v>2754.698117902893</v>
      </c>
      <c r="P160" s="13">
        <v>2898.6357756480652</v>
      </c>
      <c r="Q160" s="13"/>
      <c r="R160" s="13">
        <v>4061.6481751084193</v>
      </c>
      <c r="S160" s="13">
        <v>4215.0372051353334</v>
      </c>
      <c r="T160" s="13">
        <v>4279.9488030513039</v>
      </c>
      <c r="U160" s="13">
        <v>4328.5597175001667</v>
      </c>
      <c r="V160" s="13">
        <v>3944.0471599828597</v>
      </c>
      <c r="W160" s="13">
        <v>4016.8270813130653</v>
      </c>
      <c r="X160" s="13">
        <v>4327.3345746419036</v>
      </c>
      <c r="Y160" s="13">
        <v>4446.1044129596667</v>
      </c>
      <c r="Z160" s="13">
        <v>4347.6820591482474</v>
      </c>
      <c r="AA160" s="13">
        <v>4296.0649577691074</v>
      </c>
      <c r="AB160" s="13">
        <v>4493.8332219070235</v>
      </c>
      <c r="AC160" s="13"/>
      <c r="AD160" s="14">
        <f t="shared" si="106"/>
        <v>6311.5449528503586</v>
      </c>
      <c r="AE160" s="14">
        <f t="shared" si="107"/>
        <v>6558.4230118861879</v>
      </c>
      <c r="AF160" s="14">
        <f t="shared" si="108"/>
        <v>7030.8044977977506</v>
      </c>
      <c r="AG160" s="14">
        <f t="shared" si="109"/>
        <v>7268.7405153916134</v>
      </c>
      <c r="AH160" s="165">
        <v>6565.8346069635863</v>
      </c>
      <c r="AI160" s="165">
        <v>6681.1627813450013</v>
      </c>
      <c r="AJ160" s="165">
        <v>6840.8138701713597</v>
      </c>
      <c r="AK160" s="165">
        <v>7025.4610150323861</v>
      </c>
      <c r="AL160" s="14">
        <f t="shared" si="110"/>
        <v>7392.3370713087224</v>
      </c>
      <c r="AM160" s="14">
        <f t="shared" si="111"/>
        <v>7050.7630756720009</v>
      </c>
      <c r="AN160" s="14">
        <f t="shared" si="112"/>
        <v>7392.4689975550882</v>
      </c>
      <c r="AO160" s="14">
        <f t="shared" si="113"/>
        <v>0</v>
      </c>
      <c r="AP160" s="13">
        <v>220363</v>
      </c>
      <c r="AQ160" s="13">
        <v>221575.33799999999</v>
      </c>
      <c r="AR160" s="13">
        <v>223051.19699999999</v>
      </c>
      <c r="AS160" s="14">
        <f t="shared" si="114"/>
        <v>1020.995710596579</v>
      </c>
      <c r="AT160" s="14">
        <f t="shared" si="115"/>
        <v>1063.4207225127877</v>
      </c>
      <c r="AU160" s="14">
        <f t="shared" si="116"/>
        <v>1248.3292089626873</v>
      </c>
      <c r="AV160" s="14">
        <f t="shared" si="117"/>
        <v>1326.9440653595877</v>
      </c>
      <c r="AW160" s="14">
        <f t="shared" si="118"/>
        <v>1183.2487634434874</v>
      </c>
      <c r="AX160" s="14">
        <f t="shared" si="119"/>
        <v>1202.4513757176067</v>
      </c>
      <c r="AY160" s="14">
        <f t="shared" si="120"/>
        <v>1134.3678038435203</v>
      </c>
      <c r="AZ160" s="14">
        <f t="shared" si="121"/>
        <v>1156.3966644270999</v>
      </c>
      <c r="BA160" s="14">
        <f t="shared" si="122"/>
        <v>1374.0947163354776</v>
      </c>
      <c r="BB160" s="14">
        <f t="shared" si="123"/>
        <v>1243.2331787316932</v>
      </c>
      <c r="BC160" s="14">
        <f t="shared" si="124"/>
        <v>1308.1942249584044</v>
      </c>
      <c r="BD160" s="14">
        <f t="shared" si="125"/>
        <v>0</v>
      </c>
      <c r="BE160" s="14">
        <f t="shared" si="126"/>
        <v>1843.1624978369414</v>
      </c>
      <c r="BF160" s="14">
        <f t="shared" si="127"/>
        <v>1912.7699319465307</v>
      </c>
      <c r="BG160" s="14">
        <f t="shared" si="128"/>
        <v>1942.2266002238596</v>
      </c>
      <c r="BH160" s="14">
        <f t="shared" si="129"/>
        <v>1953.5385826649022</v>
      </c>
      <c r="BI160" s="14">
        <f t="shared" si="130"/>
        <v>1780.0027726835106</v>
      </c>
      <c r="BJ160" s="14">
        <f t="shared" si="131"/>
        <v>1812.84935298759</v>
      </c>
      <c r="BK160" s="14">
        <f t="shared" si="132"/>
        <v>1952.9856588290093</v>
      </c>
      <c r="BL160" s="14">
        <f t="shared" si="133"/>
        <v>1993.3111647724836</v>
      </c>
      <c r="BM160" s="14">
        <f t="shared" si="134"/>
        <v>1962.1687586676492</v>
      </c>
      <c r="BN160" s="14">
        <f t="shared" si="135"/>
        <v>1938.8732503114168</v>
      </c>
      <c r="BO160" s="14">
        <f t="shared" si="136"/>
        <v>2028.1287901756575</v>
      </c>
      <c r="BP160" s="14">
        <f t="shared" si="137"/>
        <v>0</v>
      </c>
      <c r="BQ160" s="14">
        <f t="shared" si="138"/>
        <v>2864.1582084335205</v>
      </c>
      <c r="BR160" s="14">
        <f t="shared" si="139"/>
        <v>2976.1906544593185</v>
      </c>
      <c r="BS160" s="14">
        <f t="shared" si="140"/>
        <v>3190.5558091865469</v>
      </c>
      <c r="BT160" s="14">
        <f t="shared" si="141"/>
        <v>3280.4826480244901</v>
      </c>
      <c r="BU160" s="14">
        <f t="shared" si="142"/>
        <v>2963.2515361269975</v>
      </c>
      <c r="BV160" s="14">
        <f t="shared" si="143"/>
        <v>3015.300728705196</v>
      </c>
      <c r="BW160" s="14">
        <f t="shared" si="144"/>
        <v>3087.3534626725291</v>
      </c>
      <c r="BX160" s="14">
        <f t="shared" si="145"/>
        <v>3149.7078291995836</v>
      </c>
      <c r="BY160" s="14">
        <f t="shared" si="146"/>
        <v>3336.2634750031261</v>
      </c>
      <c r="BZ160" s="14">
        <f t="shared" si="147"/>
        <v>3182.10642904311</v>
      </c>
      <c r="CA160" s="14">
        <f t="shared" si="148"/>
        <v>3336.3230151340622</v>
      </c>
      <c r="CB160" s="14">
        <f t="shared" si="149"/>
        <v>0</v>
      </c>
    </row>
    <row r="161" spans="1:80" x14ac:dyDescent="0.3">
      <c r="A161" t="s">
        <v>148</v>
      </c>
      <c r="B161" t="s">
        <v>158</v>
      </c>
      <c r="C161" t="s">
        <v>174</v>
      </c>
      <c r="D161" t="s">
        <v>556</v>
      </c>
      <c r="E161" t="s">
        <v>557</v>
      </c>
      <c r="F161" s="13">
        <v>2122.8717842812803</v>
      </c>
      <c r="G161" s="13">
        <v>2129.5834666110404</v>
      </c>
      <c r="H161" s="13">
        <v>2286.495700248046</v>
      </c>
      <c r="I161" s="13">
        <v>2236.9144965423234</v>
      </c>
      <c r="J161" s="13">
        <v>2171.3242167790759</v>
      </c>
      <c r="K161" s="13">
        <v>2264.0540623872776</v>
      </c>
      <c r="L161" s="13">
        <v>2290.5245638336446</v>
      </c>
      <c r="M161" s="13">
        <v>2160.7945123985746</v>
      </c>
      <c r="N161" s="13">
        <v>2569.3462480664348</v>
      </c>
      <c r="O161" s="13">
        <v>2412.486737828327</v>
      </c>
      <c r="P161" s="13">
        <v>2396.0581008820486</v>
      </c>
      <c r="Q161" s="13"/>
      <c r="R161" s="13">
        <v>4887.4566994062716</v>
      </c>
      <c r="S161" s="13">
        <v>4700.3657238142414</v>
      </c>
      <c r="T161" s="13">
        <v>4955.5435895546707</v>
      </c>
      <c r="U161" s="13">
        <v>4826.6771067296295</v>
      </c>
      <c r="V161" s="13">
        <v>4784.7765315323995</v>
      </c>
      <c r="W161" s="13">
        <v>4827.4624774007325</v>
      </c>
      <c r="X161" s="13">
        <v>4870.3665457812722</v>
      </c>
      <c r="Y161" s="13">
        <v>4729.2726675732483</v>
      </c>
      <c r="Z161" s="13">
        <v>4931.2276626811199</v>
      </c>
      <c r="AA161" s="13">
        <v>4795.5828964040511</v>
      </c>
      <c r="AB161" s="13">
        <v>5046.9755255885193</v>
      </c>
      <c r="AC161" s="13"/>
      <c r="AD161" s="14">
        <f t="shared" si="106"/>
        <v>7010.3284836875519</v>
      </c>
      <c r="AE161" s="14">
        <f t="shared" si="107"/>
        <v>6829.9491904252818</v>
      </c>
      <c r="AF161" s="14">
        <f t="shared" si="108"/>
        <v>7242.0392898027167</v>
      </c>
      <c r="AG161" s="14">
        <f t="shared" si="109"/>
        <v>7063.5916032719524</v>
      </c>
      <c r="AH161" s="165">
        <v>6956.1007483114754</v>
      </c>
      <c r="AI161" s="165">
        <v>7091.51653978801</v>
      </c>
      <c r="AJ161" s="165">
        <v>7160.8911096149168</v>
      </c>
      <c r="AK161" s="165">
        <v>6890.067179971822</v>
      </c>
      <c r="AL161" s="14">
        <f t="shared" si="110"/>
        <v>7500.5739107475547</v>
      </c>
      <c r="AM161" s="14">
        <f t="shared" si="111"/>
        <v>7208.0696342323781</v>
      </c>
      <c r="AN161" s="14">
        <f t="shared" si="112"/>
        <v>7443.0336264705675</v>
      </c>
      <c r="AO161" s="14">
        <f t="shared" si="113"/>
        <v>0</v>
      </c>
      <c r="AP161" s="13">
        <v>224119</v>
      </c>
      <c r="AQ161" s="13">
        <v>224357.83799999999</v>
      </c>
      <c r="AR161" s="13">
        <v>225089.14</v>
      </c>
      <c r="AS161" s="14">
        <f t="shared" si="114"/>
        <v>947.20741404400349</v>
      </c>
      <c r="AT161" s="14">
        <f t="shared" si="115"/>
        <v>950.20210986620521</v>
      </c>
      <c r="AU161" s="14">
        <f t="shared" si="116"/>
        <v>1020.2150198100321</v>
      </c>
      <c r="AV161" s="14">
        <f t="shared" si="117"/>
        <v>997.02979690075438</v>
      </c>
      <c r="AW161" s="14">
        <f t="shared" si="118"/>
        <v>967.7951241351667</v>
      </c>
      <c r="AX161" s="14">
        <f t="shared" si="119"/>
        <v>1009.1263503739405</v>
      </c>
      <c r="AY161" s="14">
        <f t="shared" si="120"/>
        <v>1020.9246907761897</v>
      </c>
      <c r="AZ161" s="14">
        <f t="shared" si="121"/>
        <v>959.97279673225216</v>
      </c>
      <c r="BA161" s="14">
        <f t="shared" si="122"/>
        <v>1145.2001280500995</v>
      </c>
      <c r="BB161" s="14">
        <f t="shared" si="123"/>
        <v>1075.2852493739608</v>
      </c>
      <c r="BC161" s="14">
        <f t="shared" si="124"/>
        <v>1067.9627341042788</v>
      </c>
      <c r="BD161" s="14">
        <f t="shared" si="125"/>
        <v>0</v>
      </c>
      <c r="BE161" s="14">
        <f t="shared" si="126"/>
        <v>2180.7417931573277</v>
      </c>
      <c r="BF161" s="14">
        <f t="shared" si="127"/>
        <v>2097.2633841014108</v>
      </c>
      <c r="BG161" s="14">
        <f t="shared" si="128"/>
        <v>2211.121586993816</v>
      </c>
      <c r="BH161" s="14">
        <f t="shared" si="129"/>
        <v>2151.3298353007081</v>
      </c>
      <c r="BI161" s="14">
        <f t="shared" si="130"/>
        <v>2132.6540557644344</v>
      </c>
      <c r="BJ161" s="14">
        <f t="shared" si="131"/>
        <v>2151.6798880013866</v>
      </c>
      <c r="BK161" s="14">
        <f t="shared" si="132"/>
        <v>2170.8029410504805</v>
      </c>
      <c r="BL161" s="14">
        <f t="shared" si="133"/>
        <v>2101.0665674822194</v>
      </c>
      <c r="BM161" s="14">
        <f t="shared" si="134"/>
        <v>2197.9297476922202</v>
      </c>
      <c r="BN161" s="14">
        <f t="shared" si="135"/>
        <v>2137.4706313599131</v>
      </c>
      <c r="BO161" s="14">
        <f t="shared" si="136"/>
        <v>2249.5204850336095</v>
      </c>
      <c r="BP161" s="14">
        <f t="shared" si="137"/>
        <v>0</v>
      </c>
      <c r="BQ161" s="14">
        <f t="shared" si="138"/>
        <v>3127.9492072013313</v>
      </c>
      <c r="BR161" s="14">
        <f t="shared" si="139"/>
        <v>3047.4654939676166</v>
      </c>
      <c r="BS161" s="14">
        <f t="shared" si="140"/>
        <v>3231.3366068038481</v>
      </c>
      <c r="BT161" s="14">
        <f t="shared" si="141"/>
        <v>3148.3596322014628</v>
      </c>
      <c r="BU161" s="14">
        <f t="shared" si="142"/>
        <v>3100.4491798996009</v>
      </c>
      <c r="BV161" s="14">
        <f t="shared" si="143"/>
        <v>3160.8062383753272</v>
      </c>
      <c r="BW161" s="14">
        <f t="shared" si="144"/>
        <v>3191.7276318266699</v>
      </c>
      <c r="BX161" s="14">
        <f t="shared" si="145"/>
        <v>3061.0393642144713</v>
      </c>
      <c r="BY161" s="14">
        <f t="shared" si="146"/>
        <v>3343.1298757423197</v>
      </c>
      <c r="BZ161" s="14">
        <f t="shared" si="147"/>
        <v>3212.7558807338737</v>
      </c>
      <c r="CA161" s="14">
        <f t="shared" si="148"/>
        <v>3317.4832191378878</v>
      </c>
      <c r="CB161" s="14">
        <f t="shared" si="149"/>
        <v>0</v>
      </c>
    </row>
    <row r="162" spans="1:80" x14ac:dyDescent="0.3">
      <c r="A162" t="s">
        <v>154</v>
      </c>
      <c r="B162" t="s">
        <v>185</v>
      </c>
      <c r="C162" t="s">
        <v>190</v>
      </c>
      <c r="D162" t="s">
        <v>560</v>
      </c>
      <c r="E162" t="s">
        <v>561</v>
      </c>
      <c r="F162" s="13">
        <v>1322.6719479329026</v>
      </c>
      <c r="G162" s="13">
        <v>1337.1359985526572</v>
      </c>
      <c r="H162" s="13">
        <v>1458.9984958249181</v>
      </c>
      <c r="I162" s="13">
        <v>1495.7536312447803</v>
      </c>
      <c r="J162" s="13">
        <v>1300.2143761549853</v>
      </c>
      <c r="K162" s="13">
        <v>1325.4203328829815</v>
      </c>
      <c r="L162" s="13">
        <v>1544.2090185157972</v>
      </c>
      <c r="M162" s="13">
        <v>1422.5023302939917</v>
      </c>
      <c r="N162" s="13">
        <v>1842.6407946031422</v>
      </c>
      <c r="O162" s="13">
        <v>1879.6655778392942</v>
      </c>
      <c r="P162" s="13">
        <v>1956.1130059020654</v>
      </c>
      <c r="Q162" s="13"/>
      <c r="R162" s="13">
        <v>3348.2559847463058</v>
      </c>
      <c r="S162" s="13">
        <v>3337.4747086591383</v>
      </c>
      <c r="T162" s="13">
        <v>3572.923255996157</v>
      </c>
      <c r="U162" s="13">
        <v>3642.5157385747625</v>
      </c>
      <c r="V162" s="13">
        <v>3308.4541245085034</v>
      </c>
      <c r="W162" s="13">
        <v>3234.1323099142137</v>
      </c>
      <c r="X162" s="13">
        <v>3363.0252467105579</v>
      </c>
      <c r="Y162" s="13">
        <v>3380.3387075334008</v>
      </c>
      <c r="Z162" s="13">
        <v>3654.4287188592907</v>
      </c>
      <c r="AA162" s="13">
        <v>3729.3844475827568</v>
      </c>
      <c r="AB162" s="13">
        <v>3922.5327125587219</v>
      </c>
      <c r="AC162" s="13"/>
      <c r="AD162" s="14">
        <f t="shared" si="106"/>
        <v>4670.9279326792084</v>
      </c>
      <c r="AE162" s="14">
        <f t="shared" si="107"/>
        <v>4674.6107072117957</v>
      </c>
      <c r="AF162" s="14">
        <f t="shared" si="108"/>
        <v>5031.9217518210753</v>
      </c>
      <c r="AG162" s="14">
        <f t="shared" si="109"/>
        <v>5138.2693698195426</v>
      </c>
      <c r="AH162" s="165">
        <v>4608.6685006634889</v>
      </c>
      <c r="AI162" s="165">
        <v>4559.5526427971945</v>
      </c>
      <c r="AJ162" s="165">
        <v>4907.2342652263551</v>
      </c>
      <c r="AK162" s="165">
        <v>4802.8410378273929</v>
      </c>
      <c r="AL162" s="14">
        <f t="shared" si="110"/>
        <v>5497.069513462433</v>
      </c>
      <c r="AM162" s="14">
        <f t="shared" si="111"/>
        <v>5609.0500254220515</v>
      </c>
      <c r="AN162" s="14">
        <f t="shared" si="112"/>
        <v>5878.6457184607871</v>
      </c>
      <c r="AO162" s="14">
        <f t="shared" si="113"/>
        <v>0</v>
      </c>
      <c r="AP162" s="13">
        <v>175768</v>
      </c>
      <c r="AQ162" s="13">
        <v>176003.07500000001</v>
      </c>
      <c r="AR162" s="13">
        <v>177095.538</v>
      </c>
      <c r="AS162" s="14">
        <f t="shared" si="114"/>
        <v>752.51009736294577</v>
      </c>
      <c r="AT162" s="14">
        <f t="shared" si="115"/>
        <v>760.7391553369539</v>
      </c>
      <c r="AU162" s="14">
        <f t="shared" si="116"/>
        <v>830.07060205777964</v>
      </c>
      <c r="AV162" s="14">
        <f t="shared" si="117"/>
        <v>849.84516960557653</v>
      </c>
      <c r="AW162" s="14">
        <f t="shared" si="118"/>
        <v>738.74526121488805</v>
      </c>
      <c r="AX162" s="14">
        <f t="shared" si="119"/>
        <v>753.06657732143685</v>
      </c>
      <c r="AY162" s="14">
        <f t="shared" si="120"/>
        <v>877.37615863574956</v>
      </c>
      <c r="AZ162" s="14">
        <f t="shared" si="121"/>
        <v>803.24007389389533</v>
      </c>
      <c r="BA162" s="14">
        <f t="shared" si="122"/>
        <v>1046.9367052837811</v>
      </c>
      <c r="BB162" s="14">
        <f t="shared" si="123"/>
        <v>1067.9731464005922</v>
      </c>
      <c r="BC162" s="14">
        <f t="shared" si="124"/>
        <v>1111.4084261891819</v>
      </c>
      <c r="BD162" s="14">
        <f t="shared" si="125"/>
        <v>0</v>
      </c>
      <c r="BE162" s="14">
        <f t="shared" si="126"/>
        <v>1904.9292162090403</v>
      </c>
      <c r="BF162" s="14">
        <f t="shared" si="127"/>
        <v>1898.7954056820001</v>
      </c>
      <c r="BG162" s="14">
        <f t="shared" si="128"/>
        <v>2032.7495653339383</v>
      </c>
      <c r="BH162" s="14">
        <f t="shared" si="129"/>
        <v>2069.5750563305569</v>
      </c>
      <c r="BI162" s="14">
        <f t="shared" si="130"/>
        <v>1879.7706372507998</v>
      </c>
      <c r="BJ162" s="14">
        <f t="shared" si="131"/>
        <v>1837.5430712868019</v>
      </c>
      <c r="BK162" s="14">
        <f t="shared" si="132"/>
        <v>1910.7764149635213</v>
      </c>
      <c r="BL162" s="14">
        <f t="shared" si="133"/>
        <v>1908.7655994660922</v>
      </c>
      <c r="BM162" s="14">
        <f t="shared" si="134"/>
        <v>2076.3436768700153</v>
      </c>
      <c r="BN162" s="14">
        <f t="shared" si="135"/>
        <v>2118.9314150237183</v>
      </c>
      <c r="BO162" s="14">
        <f t="shared" si="136"/>
        <v>2228.672830039317</v>
      </c>
      <c r="BP162" s="14">
        <f t="shared" si="137"/>
        <v>0</v>
      </c>
      <c r="BQ162" s="14">
        <f t="shared" si="138"/>
        <v>2657.4393135719861</v>
      </c>
      <c r="BR162" s="14">
        <f t="shared" si="139"/>
        <v>2659.5345610189543</v>
      </c>
      <c r="BS162" s="14">
        <f t="shared" si="140"/>
        <v>2862.8201673917183</v>
      </c>
      <c r="BT162" s="14">
        <f t="shared" si="141"/>
        <v>2919.4202259361332</v>
      </c>
      <c r="BU162" s="14">
        <f t="shared" si="142"/>
        <v>2618.5158984656882</v>
      </c>
      <c r="BV162" s="14">
        <f t="shared" si="143"/>
        <v>2590.6096486082383</v>
      </c>
      <c r="BW162" s="14">
        <f t="shared" si="144"/>
        <v>2788.1525735992709</v>
      </c>
      <c r="BX162" s="14">
        <f t="shared" si="145"/>
        <v>2712.0056733599877</v>
      </c>
      <c r="BY162" s="14">
        <f t="shared" si="146"/>
        <v>3123.2803821537964</v>
      </c>
      <c r="BZ162" s="14">
        <f t="shared" si="147"/>
        <v>3186.9045614243105</v>
      </c>
      <c r="CA162" s="14">
        <f t="shared" si="148"/>
        <v>3340.0812562284987</v>
      </c>
      <c r="CB162" s="14">
        <f t="shared" si="149"/>
        <v>0</v>
      </c>
    </row>
    <row r="163" spans="1:80" x14ac:dyDescent="0.3">
      <c r="A163" t="s">
        <v>154</v>
      </c>
      <c r="B163" t="s">
        <v>192</v>
      </c>
      <c r="C163" t="s">
        <v>211</v>
      </c>
      <c r="D163" t="s">
        <v>562</v>
      </c>
      <c r="E163" t="s">
        <v>563</v>
      </c>
      <c r="F163" s="13">
        <v>1093.2810732326966</v>
      </c>
      <c r="G163" s="13">
        <v>1365.6267975876067</v>
      </c>
      <c r="H163" s="13">
        <v>1498.8939038007857</v>
      </c>
      <c r="I163" s="13">
        <v>207.02852320113965</v>
      </c>
      <c r="J163" s="13">
        <v>1372.4547266178818</v>
      </c>
      <c r="K163" s="13">
        <v>1350.9082556259805</v>
      </c>
      <c r="L163" s="13">
        <v>1394.2435360811592</v>
      </c>
      <c r="M163" s="13">
        <v>1393.9893270088835</v>
      </c>
      <c r="N163" s="13">
        <v>250.60034970188423</v>
      </c>
      <c r="O163" s="13">
        <v>269.85173303792874</v>
      </c>
      <c r="P163" s="13">
        <v>2150.8922569849069</v>
      </c>
      <c r="Q163" s="13"/>
      <c r="R163" s="13">
        <v>2840.496265345997</v>
      </c>
      <c r="S163" s="13">
        <v>2827.8611488430147</v>
      </c>
      <c r="T163" s="13">
        <v>2820.4948969462557</v>
      </c>
      <c r="U163" s="13">
        <v>298.5075741815827</v>
      </c>
      <c r="V163" s="13">
        <v>2947.7026407032972</v>
      </c>
      <c r="W163" s="13">
        <v>2901.7805547121538</v>
      </c>
      <c r="X163" s="13">
        <v>2994.3306474639307</v>
      </c>
      <c r="Y163" s="13">
        <v>2993.6348845899447</v>
      </c>
      <c r="Z163" s="13">
        <v>364.78102525141094</v>
      </c>
      <c r="AA163" s="13">
        <v>358.45788963153257</v>
      </c>
      <c r="AB163" s="13">
        <v>2970.0326720834928</v>
      </c>
      <c r="AC163" s="13"/>
      <c r="AD163" s="14">
        <f t="shared" ref="AD163:AD183" si="150">SUM(F163,R163)</f>
        <v>3933.7773385786936</v>
      </c>
      <c r="AE163" s="14">
        <f t="shared" ref="AE163:AE183" si="151">SUM(G163,S163)</f>
        <v>4193.4879464306214</v>
      </c>
      <c r="AF163" s="14">
        <f t="shared" ref="AF163:AF183" si="152">SUM(H163,T163)</f>
        <v>4319.3888007470414</v>
      </c>
      <c r="AG163" s="14">
        <f t="shared" ref="AG163:AG183" si="153">SUM(I163,U163)</f>
        <v>505.53609738272235</v>
      </c>
      <c r="AH163" s="165">
        <v>4320.1573673211788</v>
      </c>
      <c r="AI163" s="165">
        <v>4252.6888103381343</v>
      </c>
      <c r="AJ163" s="165">
        <v>4388.5741835450899</v>
      </c>
      <c r="AK163" s="165">
        <v>4387.6242115988271</v>
      </c>
      <c r="AL163" s="14">
        <f t="shared" ref="AL163:AL183" si="154">SUM(N163,Z163)</f>
        <v>615.38137495329511</v>
      </c>
      <c r="AM163" s="14">
        <f t="shared" ref="AM163:AM183" si="155">SUM(O163,AA163)</f>
        <v>628.30962266946131</v>
      </c>
      <c r="AN163" s="14">
        <f t="shared" ref="AN163:AN183" si="156">SUM(P163,AB163)</f>
        <v>5120.9249290684002</v>
      </c>
      <c r="AO163" s="14">
        <f t="shared" ref="AO163:AO183" si="157">SUM(Q163,AC163)</f>
        <v>0</v>
      </c>
      <c r="AP163" s="13">
        <v>170394</v>
      </c>
      <c r="AQ163" s="13">
        <v>172323.80799999999</v>
      </c>
      <c r="AR163" s="13">
        <v>174314.40100000001</v>
      </c>
      <c r="AS163" s="14">
        <f t="shared" si="114"/>
        <v>641.61946619757543</v>
      </c>
      <c r="AT163" s="14">
        <f t="shared" si="115"/>
        <v>801.45239714286106</v>
      </c>
      <c r="AU163" s="14">
        <f t="shared" si="116"/>
        <v>879.6635467215898</v>
      </c>
      <c r="AV163" s="14">
        <f t="shared" si="117"/>
        <v>120.13924576291841</v>
      </c>
      <c r="AW163" s="14">
        <f t="shared" si="118"/>
        <v>796.4394140001142</v>
      </c>
      <c r="AX163" s="14">
        <f t="shared" si="119"/>
        <v>783.93593508912033</v>
      </c>
      <c r="AY163" s="14">
        <f t="shared" si="120"/>
        <v>809.08352262106416</v>
      </c>
      <c r="AZ163" s="14">
        <f t="shared" si="121"/>
        <v>799.69831466126743</v>
      </c>
      <c r="BA163" s="14">
        <f t="shared" si="122"/>
        <v>145.42410164350841</v>
      </c>
      <c r="BB163" s="14">
        <f t="shared" si="123"/>
        <v>156.59573460559133</v>
      </c>
      <c r="BC163" s="14">
        <f t="shared" si="124"/>
        <v>1248.1689453989475</v>
      </c>
      <c r="BD163" s="14">
        <f t="shared" si="125"/>
        <v>0</v>
      </c>
      <c r="BE163" s="14">
        <f t="shared" si="126"/>
        <v>1667.0165999659596</v>
      </c>
      <c r="BF163" s="14">
        <f t="shared" si="127"/>
        <v>1659.6013643925344</v>
      </c>
      <c r="BG163" s="14">
        <f t="shared" si="128"/>
        <v>1655.2782943919715</v>
      </c>
      <c r="BH163" s="14">
        <f t="shared" si="129"/>
        <v>173.22480140502856</v>
      </c>
      <c r="BI163" s="14">
        <f t="shared" si="130"/>
        <v>1710.5602962901662</v>
      </c>
      <c r="BJ163" s="14">
        <f t="shared" si="131"/>
        <v>1683.9115780868503</v>
      </c>
      <c r="BK163" s="14">
        <f t="shared" si="132"/>
        <v>1737.6186623405692</v>
      </c>
      <c r="BL163" s="14">
        <f t="shared" si="133"/>
        <v>1717.3766868463981</v>
      </c>
      <c r="BM163" s="14">
        <f t="shared" si="134"/>
        <v>211.68347513038418</v>
      </c>
      <c r="BN163" s="14">
        <f t="shared" si="135"/>
        <v>208.01414139567561</v>
      </c>
      <c r="BO163" s="14">
        <f t="shared" si="136"/>
        <v>1723.518477541706</v>
      </c>
      <c r="BP163" s="14">
        <f t="shared" si="137"/>
        <v>0</v>
      </c>
      <c r="BQ163" s="14">
        <f t="shared" si="138"/>
        <v>2308.6360661635349</v>
      </c>
      <c r="BR163" s="14">
        <f t="shared" si="139"/>
        <v>2461.0537615353956</v>
      </c>
      <c r="BS163" s="14">
        <f t="shared" si="140"/>
        <v>2534.9418411135612</v>
      </c>
      <c r="BT163" s="14">
        <f t="shared" si="141"/>
        <v>293.36404716794698</v>
      </c>
      <c r="BU163" s="14">
        <f t="shared" si="142"/>
        <v>2506.9997102902803</v>
      </c>
      <c r="BV163" s="14">
        <f t="shared" si="143"/>
        <v>2467.847513175971</v>
      </c>
      <c r="BW163" s="14">
        <f t="shared" si="144"/>
        <v>2546.7021849616335</v>
      </c>
      <c r="BX163" s="14">
        <f t="shared" si="145"/>
        <v>2517.0750015076646</v>
      </c>
      <c r="BY163" s="14">
        <f t="shared" si="146"/>
        <v>357.10757677389256</v>
      </c>
      <c r="BZ163" s="14">
        <f t="shared" si="147"/>
        <v>364.60987600126697</v>
      </c>
      <c r="CA163" s="14">
        <f t="shared" si="148"/>
        <v>2971.687422940654</v>
      </c>
      <c r="CB163" s="14">
        <f t="shared" si="149"/>
        <v>0</v>
      </c>
    </row>
    <row r="164" spans="1:80" x14ac:dyDescent="0.3">
      <c r="A164" t="s">
        <v>172</v>
      </c>
      <c r="B164" t="s">
        <v>213</v>
      </c>
      <c r="C164" t="s">
        <v>218</v>
      </c>
      <c r="D164" t="s">
        <v>566</v>
      </c>
      <c r="E164" t="s">
        <v>567</v>
      </c>
      <c r="F164" s="13">
        <v>1497.3815810570627</v>
      </c>
      <c r="G164" s="13">
        <v>1518.8214735290808</v>
      </c>
      <c r="H164" s="13">
        <v>1684.4933699037638</v>
      </c>
      <c r="I164" s="13">
        <v>1631.3809090071745</v>
      </c>
      <c r="J164" s="13">
        <v>1732.7331279658038</v>
      </c>
      <c r="K164" s="13">
        <v>1723.4749925801598</v>
      </c>
      <c r="L164" s="13">
        <v>1747.8385067529075</v>
      </c>
      <c r="M164" s="13">
        <v>1654.7698826130118</v>
      </c>
      <c r="N164" s="13">
        <v>1692.2896944390432</v>
      </c>
      <c r="O164" s="13">
        <v>1663.0534774317462</v>
      </c>
      <c r="P164" s="13">
        <v>1617.7373410704358</v>
      </c>
      <c r="Q164" s="13"/>
      <c r="R164" s="13">
        <v>2999.6358649486751</v>
      </c>
      <c r="S164" s="13">
        <v>2938.7270795168065</v>
      </c>
      <c r="T164" s="13">
        <v>3084.9081645532915</v>
      </c>
      <c r="U164" s="13">
        <v>3028.8720819559726</v>
      </c>
      <c r="V164" s="13">
        <v>3025.4611899717879</v>
      </c>
      <c r="W164" s="13">
        <v>3037.1556767747065</v>
      </c>
      <c r="X164" s="13">
        <v>3138.0206254498812</v>
      </c>
      <c r="Y164" s="13">
        <v>3172.1295452917275</v>
      </c>
      <c r="Z164" s="13">
        <v>3014.2539734523239</v>
      </c>
      <c r="AA164" s="13">
        <v>2953.8324583039098</v>
      </c>
      <c r="AB164" s="13">
        <v>3042.5156498927108</v>
      </c>
      <c r="AC164" s="13"/>
      <c r="AD164" s="14">
        <f t="shared" si="150"/>
        <v>4497.0174460057378</v>
      </c>
      <c r="AE164" s="14">
        <f t="shared" si="151"/>
        <v>4457.5485530458873</v>
      </c>
      <c r="AF164" s="14">
        <f t="shared" si="152"/>
        <v>4769.4015344570553</v>
      </c>
      <c r="AG164" s="14">
        <f t="shared" si="153"/>
        <v>4660.2529909631467</v>
      </c>
      <c r="AH164" s="165">
        <v>4758.1943179375921</v>
      </c>
      <c r="AI164" s="165">
        <v>4760.6306693548668</v>
      </c>
      <c r="AJ164" s="165">
        <v>4885.8591322027878</v>
      </c>
      <c r="AK164" s="165">
        <v>4826.8994279047392</v>
      </c>
      <c r="AL164" s="14">
        <f t="shared" si="154"/>
        <v>4706.5436678913666</v>
      </c>
      <c r="AM164" s="14">
        <f t="shared" si="155"/>
        <v>4616.8859357356559</v>
      </c>
      <c r="AN164" s="14">
        <f t="shared" si="156"/>
        <v>4660.2529909631467</v>
      </c>
      <c r="AO164" s="14">
        <f t="shared" si="157"/>
        <v>0</v>
      </c>
      <c r="AP164" s="13">
        <v>135247</v>
      </c>
      <c r="AQ164" s="13">
        <v>135643.56599999999</v>
      </c>
      <c r="AR164" s="13">
        <v>136322.91</v>
      </c>
      <c r="AS164" s="14">
        <f t="shared" si="114"/>
        <v>1107.1458746272101</v>
      </c>
      <c r="AT164" s="14">
        <f t="shared" si="115"/>
        <v>1122.9982724415927</v>
      </c>
      <c r="AU164" s="14">
        <f t="shared" si="116"/>
        <v>1245.4940737345478</v>
      </c>
      <c r="AV164" s="14">
        <f t="shared" si="117"/>
        <v>1202.6968599507143</v>
      </c>
      <c r="AW164" s="14">
        <f t="shared" si="118"/>
        <v>1277.4163781316422</v>
      </c>
      <c r="AX164" s="14">
        <f t="shared" si="119"/>
        <v>1270.5910375285769</v>
      </c>
      <c r="AY164" s="14">
        <f t="shared" si="120"/>
        <v>1288.5524601682232</v>
      </c>
      <c r="AZ164" s="14">
        <f t="shared" si="121"/>
        <v>1213.8604454768547</v>
      </c>
      <c r="BA164" s="14">
        <f t="shared" si="122"/>
        <v>1247.6004165498298</v>
      </c>
      <c r="BB164" s="14">
        <f t="shared" si="123"/>
        <v>1226.0467093822542</v>
      </c>
      <c r="BC164" s="14">
        <f t="shared" si="124"/>
        <v>1192.6384632725121</v>
      </c>
      <c r="BD164" s="14">
        <f t="shared" si="125"/>
        <v>0</v>
      </c>
      <c r="BE164" s="14">
        <f t="shared" si="126"/>
        <v>2217.8945669395071</v>
      </c>
      <c r="BF164" s="14">
        <f t="shared" si="127"/>
        <v>2172.859345875921</v>
      </c>
      <c r="BG164" s="14">
        <f t="shared" si="128"/>
        <v>2280.9438764285283</v>
      </c>
      <c r="BH164" s="14">
        <f t="shared" si="129"/>
        <v>2232.964062560824</v>
      </c>
      <c r="BI164" s="14">
        <f t="shared" si="130"/>
        <v>2230.4494633912736</v>
      </c>
      <c r="BJ164" s="14">
        <f t="shared" si="131"/>
        <v>2239.0709462583036</v>
      </c>
      <c r="BK164" s="14">
        <f t="shared" si="132"/>
        <v>2313.4312359864393</v>
      </c>
      <c r="BL164" s="14">
        <f t="shared" si="133"/>
        <v>2326.9232921243593</v>
      </c>
      <c r="BM164" s="14">
        <f t="shared" si="134"/>
        <v>2222.1872089770363</v>
      </c>
      <c r="BN164" s="14">
        <f t="shared" si="135"/>
        <v>2177.6428808307132</v>
      </c>
      <c r="BO164" s="14">
        <f t="shared" si="136"/>
        <v>2243.0224592390259</v>
      </c>
      <c r="BP164" s="14">
        <f t="shared" si="137"/>
        <v>0</v>
      </c>
      <c r="BQ164" s="14">
        <f t="shared" si="138"/>
        <v>3325.0404415667172</v>
      </c>
      <c r="BR164" s="14">
        <f t="shared" si="139"/>
        <v>3295.8576183175132</v>
      </c>
      <c r="BS164" s="14">
        <f t="shared" si="140"/>
        <v>3526.4379501630756</v>
      </c>
      <c r="BT164" s="14">
        <f t="shared" si="141"/>
        <v>3435.660922511538</v>
      </c>
      <c r="BU164" s="14">
        <f t="shared" si="142"/>
        <v>3507.8658415229161</v>
      </c>
      <c r="BV164" s="14">
        <f t="shared" si="143"/>
        <v>3509.6619837868811</v>
      </c>
      <c r="BW164" s="14">
        <f t="shared" si="144"/>
        <v>3601.9836961546621</v>
      </c>
      <c r="BX164" s="14">
        <f t="shared" si="145"/>
        <v>3540.7837376012144</v>
      </c>
      <c r="BY164" s="14">
        <f t="shared" si="146"/>
        <v>3469.7876255268657</v>
      </c>
      <c r="BZ164" s="14">
        <f t="shared" si="147"/>
        <v>3403.6895902129672</v>
      </c>
      <c r="CA164" s="14">
        <f t="shared" si="148"/>
        <v>3435.660922511538</v>
      </c>
      <c r="CB164" s="14">
        <f t="shared" si="149"/>
        <v>0</v>
      </c>
    </row>
    <row r="165" spans="1:80" x14ac:dyDescent="0.3">
      <c r="A165" t="s">
        <v>163</v>
      </c>
      <c r="B165" t="s">
        <v>198</v>
      </c>
      <c r="C165" t="s">
        <v>239</v>
      </c>
      <c r="D165" t="s">
        <v>568</v>
      </c>
      <c r="E165" t="s">
        <v>569</v>
      </c>
      <c r="F165" s="13">
        <v>1672.8293365247914</v>
      </c>
      <c r="G165" s="13">
        <v>1881.7079387242675</v>
      </c>
      <c r="H165" s="13">
        <v>2054.8593504414948</v>
      </c>
      <c r="I165" s="13">
        <v>2049.9742709587695</v>
      </c>
      <c r="J165" s="13">
        <v>1185.39875543371</v>
      </c>
      <c r="K165" s="13">
        <v>1198.1920309037355</v>
      </c>
      <c r="L165" s="13">
        <v>1205.4535942381976</v>
      </c>
      <c r="M165" s="13">
        <v>1178.4993434280577</v>
      </c>
      <c r="N165" s="13">
        <v>2264.8207459499586</v>
      </c>
      <c r="O165" s="13">
        <v>2737.9088594033055</v>
      </c>
      <c r="P165" s="13">
        <v>2867.4019379365259</v>
      </c>
      <c r="Q165" s="13"/>
      <c r="R165" s="13">
        <v>3860.6697735427088</v>
      </c>
      <c r="S165" s="13">
        <v>3999.1854384529024</v>
      </c>
      <c r="T165" s="13">
        <v>4256.818360016563</v>
      </c>
      <c r="U165" s="13">
        <v>4000.3227543199819</v>
      </c>
      <c r="V165" s="13">
        <v>4911.601539425531</v>
      </c>
      <c r="W165" s="13">
        <v>4963.2661774661556</v>
      </c>
      <c r="X165" s="13">
        <v>4995.3144374469402</v>
      </c>
      <c r="Y165" s="13">
        <v>4886.1527926252238</v>
      </c>
      <c r="Z165" s="13">
        <v>4112.3176722795943</v>
      </c>
      <c r="AA165" s="13">
        <v>3964.570560260624</v>
      </c>
      <c r="AB165" s="13">
        <v>4386.4307666668328</v>
      </c>
      <c r="AC165" s="13"/>
      <c r="AD165" s="14">
        <f t="shared" si="150"/>
        <v>5533.4991100674997</v>
      </c>
      <c r="AE165" s="14">
        <f t="shared" si="151"/>
        <v>5880.8933771771699</v>
      </c>
      <c r="AF165" s="14">
        <f t="shared" si="152"/>
        <v>6311.6777104580578</v>
      </c>
      <c r="AG165" s="14">
        <f t="shared" si="153"/>
        <v>6050.2970252787509</v>
      </c>
      <c r="AH165" s="165">
        <v>6097.000294859241</v>
      </c>
      <c r="AI165" s="165">
        <v>6161.4582083698915</v>
      </c>
      <c r="AJ165" s="165">
        <v>6200.7680316851383</v>
      </c>
      <c r="AK165" s="165">
        <v>6064.6521360532824</v>
      </c>
      <c r="AL165" s="14">
        <f t="shared" si="154"/>
        <v>6377.1384182295533</v>
      </c>
      <c r="AM165" s="14">
        <f t="shared" si="155"/>
        <v>6702.4794196639295</v>
      </c>
      <c r="AN165" s="14">
        <f t="shared" si="156"/>
        <v>7253.8327046033592</v>
      </c>
      <c r="AO165" s="14">
        <f t="shared" si="157"/>
        <v>0</v>
      </c>
      <c r="AP165" s="13">
        <v>307964</v>
      </c>
      <c r="AQ165" s="13">
        <v>315589.80499999999</v>
      </c>
      <c r="AR165" s="13">
        <v>321995.5</v>
      </c>
      <c r="AS165" s="14">
        <f t="shared" si="114"/>
        <v>543.18989769089615</v>
      </c>
      <c r="AT165" s="14">
        <f t="shared" si="115"/>
        <v>611.01555335177738</v>
      </c>
      <c r="AU165" s="14">
        <f t="shared" si="116"/>
        <v>667.2401158711715</v>
      </c>
      <c r="AV165" s="14">
        <f t="shared" si="117"/>
        <v>649.56923147716054</v>
      </c>
      <c r="AW165" s="14">
        <f t="shared" si="118"/>
        <v>375.61376719178554</v>
      </c>
      <c r="AX165" s="14">
        <f t="shared" si="119"/>
        <v>379.66753422333636</v>
      </c>
      <c r="AY165" s="14">
        <f t="shared" si="120"/>
        <v>381.96848413344583</v>
      </c>
      <c r="AZ165" s="14">
        <f t="shared" si="121"/>
        <v>365.99869980420772</v>
      </c>
      <c r="BA165" s="14">
        <f t="shared" si="122"/>
        <v>717.64699304844737</v>
      </c>
      <c r="BB165" s="14">
        <f t="shared" si="123"/>
        <v>867.55301217772399</v>
      </c>
      <c r="BC165" s="14">
        <f t="shared" si="124"/>
        <v>908.58509765121403</v>
      </c>
      <c r="BD165" s="14">
        <f t="shared" si="125"/>
        <v>0</v>
      </c>
      <c r="BE165" s="14">
        <f t="shared" si="126"/>
        <v>1253.6107381196207</v>
      </c>
      <c r="BF165" s="14">
        <f t="shared" si="127"/>
        <v>1298.5886137512509</v>
      </c>
      <c r="BG165" s="14">
        <f t="shared" si="128"/>
        <v>1382.2454442780854</v>
      </c>
      <c r="BH165" s="14">
        <f t="shared" si="129"/>
        <v>1267.5703368554578</v>
      </c>
      <c r="BI165" s="14">
        <f t="shared" si="130"/>
        <v>1556.3245268412682</v>
      </c>
      <c r="BJ165" s="14">
        <f t="shared" si="131"/>
        <v>1572.6953465642387</v>
      </c>
      <c r="BK165" s="14">
        <f t="shared" si="132"/>
        <v>1582.8503830936304</v>
      </c>
      <c r="BL165" s="14">
        <f t="shared" si="133"/>
        <v>1517.4599622122744</v>
      </c>
      <c r="BM165" s="14">
        <f t="shared" si="134"/>
        <v>1303.0578323908765</v>
      </c>
      <c r="BN165" s="14">
        <f t="shared" si="135"/>
        <v>1256.241645784668</v>
      </c>
      <c r="BO165" s="14">
        <f t="shared" si="136"/>
        <v>1389.9152308379648</v>
      </c>
      <c r="BP165" s="14">
        <f t="shared" si="137"/>
        <v>0</v>
      </c>
      <c r="BQ165" s="14">
        <f t="shared" si="138"/>
        <v>1796.800635810517</v>
      </c>
      <c r="BR165" s="14">
        <f t="shared" si="139"/>
        <v>1909.6041671030282</v>
      </c>
      <c r="BS165" s="14">
        <f t="shared" si="140"/>
        <v>2049.4855601492573</v>
      </c>
      <c r="BT165" s="14">
        <f t="shared" si="141"/>
        <v>1917.1395683326182</v>
      </c>
      <c r="BU165" s="14">
        <f t="shared" si="142"/>
        <v>1931.9382940330538</v>
      </c>
      <c r="BV165" s="14">
        <f t="shared" si="143"/>
        <v>1952.3628807875752</v>
      </c>
      <c r="BW165" s="14">
        <f t="shared" si="144"/>
        <v>1964.818867227076</v>
      </c>
      <c r="BX165" s="14">
        <f t="shared" si="145"/>
        <v>1883.4586620164823</v>
      </c>
      <c r="BY165" s="14">
        <f t="shared" si="146"/>
        <v>2020.7048254393242</v>
      </c>
      <c r="BZ165" s="14">
        <f t="shared" si="147"/>
        <v>2123.7946579623917</v>
      </c>
      <c r="CA165" s="14">
        <f t="shared" si="148"/>
        <v>2298.5003284891791</v>
      </c>
      <c r="CB165" s="14">
        <f t="shared" si="149"/>
        <v>0</v>
      </c>
    </row>
    <row r="166" spans="1:80" x14ac:dyDescent="0.3">
      <c r="A166" t="s">
        <v>148</v>
      </c>
      <c r="B166" t="s">
        <v>158</v>
      </c>
      <c r="C166" t="s">
        <v>174</v>
      </c>
      <c r="D166" t="s">
        <v>570</v>
      </c>
      <c r="E166" t="s">
        <v>571</v>
      </c>
      <c r="F166" s="13">
        <v>2248.8951345240953</v>
      </c>
      <c r="G166" s="13">
        <v>2313.185752351681</v>
      </c>
      <c r="H166" s="13">
        <v>2553.0499011898569</v>
      </c>
      <c r="I166" s="13">
        <v>2447.423591819937</v>
      </c>
      <c r="J166" s="13">
        <v>2420.6876707581405</v>
      </c>
      <c r="K166" s="13">
        <v>2441.7638736468016</v>
      </c>
      <c r="L166" s="13">
        <v>2450.9286390134403</v>
      </c>
      <c r="M166" s="13">
        <v>2392.7137930237086</v>
      </c>
      <c r="N166" s="13">
        <v>2461.0942739269422</v>
      </c>
      <c r="O166" s="13">
        <v>2667.2366625686636</v>
      </c>
      <c r="P166" s="13">
        <v>2742.1488261026366</v>
      </c>
      <c r="Q166" s="13"/>
      <c r="R166" s="13">
        <v>4489.0901714435549</v>
      </c>
      <c r="S166" s="13">
        <v>4520.1095749579108</v>
      </c>
      <c r="T166" s="13">
        <v>4695.4666153691942</v>
      </c>
      <c r="U166" s="13">
        <v>4738.5701290794159</v>
      </c>
      <c r="V166" s="13">
        <v>4550.3398662824166</v>
      </c>
      <c r="W166" s="13">
        <v>4591.7943999803665</v>
      </c>
      <c r="X166" s="13">
        <v>4605.7958863923841</v>
      </c>
      <c r="Y166" s="13">
        <v>4498.7185878623395</v>
      </c>
      <c r="Z166" s="13">
        <v>4668.3274878780694</v>
      </c>
      <c r="AA166" s="13">
        <v>4573.8993647465777</v>
      </c>
      <c r="AB166" s="13">
        <v>4721.4606721825257</v>
      </c>
      <c r="AC166" s="13"/>
      <c r="AD166" s="14">
        <f t="shared" si="150"/>
        <v>6737.9853059676498</v>
      </c>
      <c r="AE166" s="14">
        <f t="shared" si="151"/>
        <v>6833.2953273095918</v>
      </c>
      <c r="AF166" s="14">
        <f t="shared" si="152"/>
        <v>7248.5165165590515</v>
      </c>
      <c r="AG166" s="14">
        <f t="shared" si="153"/>
        <v>7185.9937208993524</v>
      </c>
      <c r="AH166" s="165">
        <v>6971.027537040557</v>
      </c>
      <c r="AI166" s="165">
        <v>7033.5582736271681</v>
      </c>
      <c r="AJ166" s="165">
        <v>7056.7245254058244</v>
      </c>
      <c r="AK166" s="165">
        <v>6891.4323808860481</v>
      </c>
      <c r="AL166" s="14">
        <f t="shared" si="154"/>
        <v>7129.4217618050116</v>
      </c>
      <c r="AM166" s="14">
        <f t="shared" si="155"/>
        <v>7241.1360273152413</v>
      </c>
      <c r="AN166" s="14">
        <f t="shared" si="156"/>
        <v>7463.6094982851628</v>
      </c>
      <c r="AO166" s="14">
        <f t="shared" si="157"/>
        <v>0</v>
      </c>
      <c r="AP166" s="13">
        <v>235493</v>
      </c>
      <c r="AQ166" s="13">
        <v>237122.68400000001</v>
      </c>
      <c r="AR166" s="13">
        <v>238729.32500000001</v>
      </c>
      <c r="AS166" s="14">
        <f t="shared" si="114"/>
        <v>954.97324104075085</v>
      </c>
      <c r="AT166" s="14">
        <f t="shared" si="115"/>
        <v>982.2736779231999</v>
      </c>
      <c r="AU166" s="14">
        <f t="shared" si="116"/>
        <v>1084.1298472522992</v>
      </c>
      <c r="AV166" s="14">
        <f t="shared" si="117"/>
        <v>1032.1338939550535</v>
      </c>
      <c r="AW166" s="14">
        <f t="shared" si="118"/>
        <v>1020.8587512269135</v>
      </c>
      <c r="AX166" s="14">
        <f t="shared" si="119"/>
        <v>1029.7470627680655</v>
      </c>
      <c r="AY166" s="14">
        <f t="shared" si="120"/>
        <v>1033.6120516472561</v>
      </c>
      <c r="AZ166" s="14">
        <f t="shared" si="121"/>
        <v>1002.2705811377418</v>
      </c>
      <c r="BA166" s="14">
        <f t="shared" si="122"/>
        <v>1037.8991298558944</v>
      </c>
      <c r="BB166" s="14">
        <f t="shared" si="123"/>
        <v>1124.8340384712681</v>
      </c>
      <c r="BC166" s="14">
        <f t="shared" si="124"/>
        <v>1156.4261924863488</v>
      </c>
      <c r="BD166" s="14">
        <f t="shared" si="125"/>
        <v>0</v>
      </c>
      <c r="BE166" s="14">
        <f t="shared" si="126"/>
        <v>1906.2520633070005</v>
      </c>
      <c r="BF166" s="14">
        <f t="shared" si="127"/>
        <v>1919.4241760722871</v>
      </c>
      <c r="BG166" s="14">
        <f t="shared" si="128"/>
        <v>1993.8879777187408</v>
      </c>
      <c r="BH166" s="14">
        <f t="shared" si="129"/>
        <v>1998.3622187236274</v>
      </c>
      <c r="BI166" s="14">
        <f t="shared" si="130"/>
        <v>1918.9812587826545</v>
      </c>
      <c r="BJ166" s="14">
        <f t="shared" si="131"/>
        <v>1936.4635734219198</v>
      </c>
      <c r="BK166" s="14">
        <f t="shared" si="132"/>
        <v>1942.3683169815943</v>
      </c>
      <c r="BL166" s="14">
        <f t="shared" si="133"/>
        <v>1884.4432236644323</v>
      </c>
      <c r="BM166" s="14">
        <f t="shared" si="134"/>
        <v>1968.7393079095161</v>
      </c>
      <c r="BN166" s="14">
        <f t="shared" si="135"/>
        <v>1928.9168322447706</v>
      </c>
      <c r="BO166" s="14">
        <f t="shared" si="136"/>
        <v>1991.1467737023952</v>
      </c>
      <c r="BP166" s="14">
        <f t="shared" si="137"/>
        <v>0</v>
      </c>
      <c r="BQ166" s="14">
        <f t="shared" si="138"/>
        <v>2861.2253043477513</v>
      </c>
      <c r="BR166" s="14">
        <f t="shared" si="139"/>
        <v>2901.6978539954866</v>
      </c>
      <c r="BS166" s="14">
        <f t="shared" si="140"/>
        <v>3078.0178249710398</v>
      </c>
      <c r="BT166" s="14">
        <f t="shared" si="141"/>
        <v>3030.4961126786807</v>
      </c>
      <c r="BU166" s="14">
        <f t="shared" si="142"/>
        <v>2939.8400100095682</v>
      </c>
      <c r="BV166" s="14">
        <f t="shared" si="143"/>
        <v>2966.2106361899851</v>
      </c>
      <c r="BW166" s="14">
        <f t="shared" si="144"/>
        <v>2975.9803686288501</v>
      </c>
      <c r="BX166" s="14">
        <f t="shared" si="145"/>
        <v>2886.7138048021739</v>
      </c>
      <c r="BY166" s="14">
        <f t="shared" si="146"/>
        <v>3006.6384377654108</v>
      </c>
      <c r="BZ166" s="14">
        <f t="shared" si="147"/>
        <v>3053.7508707160387</v>
      </c>
      <c r="CA166" s="14">
        <f t="shared" si="148"/>
        <v>3147.572966188744</v>
      </c>
      <c r="CB166" s="14">
        <f t="shared" si="149"/>
        <v>0</v>
      </c>
    </row>
    <row r="167" spans="1:80" x14ac:dyDescent="0.3">
      <c r="A167" t="s">
        <v>148</v>
      </c>
      <c r="B167" t="s">
        <v>167</v>
      </c>
      <c r="C167" t="s">
        <v>142</v>
      </c>
      <c r="D167" t="s">
        <v>572</v>
      </c>
      <c r="E167" t="s">
        <v>573</v>
      </c>
      <c r="F167" s="13">
        <v>3807.4352700562663</v>
      </c>
      <c r="G167" s="13">
        <v>3492.7139042714102</v>
      </c>
      <c r="H167" s="13">
        <v>3054.2358066261922</v>
      </c>
      <c r="I167" s="13">
        <v>3020.277215117902</v>
      </c>
      <c r="J167" s="13">
        <v>3852.3353140203626</v>
      </c>
      <c r="K167" s="13">
        <v>3522.5093659540989</v>
      </c>
      <c r="L167" s="13">
        <v>3392.6579227463594</v>
      </c>
      <c r="M167" s="13">
        <v>4525.3063478925078</v>
      </c>
      <c r="N167" s="13">
        <v>3143.8571944794458</v>
      </c>
      <c r="O167" s="13">
        <v>2995.7132662371537</v>
      </c>
      <c r="P167" s="13">
        <v>3233.8829704204195</v>
      </c>
      <c r="Q167" s="13"/>
      <c r="R167" s="13">
        <v>7008.9971826322908</v>
      </c>
      <c r="S167" s="13">
        <v>6552.022628253877</v>
      </c>
      <c r="T167" s="13">
        <v>6927.5276748536617</v>
      </c>
      <c r="U167" s="13">
        <v>6916.2700709270339</v>
      </c>
      <c r="V167" s="13">
        <v>6907.4093875093495</v>
      </c>
      <c r="W167" s="13">
        <v>6674.4387406020378</v>
      </c>
      <c r="X167" s="13">
        <v>7022.7766919582282</v>
      </c>
      <c r="Y167" s="13">
        <v>6969.3397980860536</v>
      </c>
      <c r="Z167" s="13">
        <v>6992.0588668601486</v>
      </c>
      <c r="AA167" s="13">
        <v>6681.1354196762422</v>
      </c>
      <c r="AB167" s="13">
        <v>6956.4584600961289</v>
      </c>
      <c r="AC167" s="13"/>
      <c r="AD167" s="14">
        <f t="shared" si="150"/>
        <v>10816.432452688558</v>
      </c>
      <c r="AE167" s="14">
        <f t="shared" si="151"/>
        <v>10044.736532525287</v>
      </c>
      <c r="AF167" s="14">
        <f t="shared" si="152"/>
        <v>9981.7634814798548</v>
      </c>
      <c r="AG167" s="14">
        <f t="shared" si="153"/>
        <v>9936.5472860449354</v>
      </c>
      <c r="AH167" s="165">
        <v>10759.744701529711</v>
      </c>
      <c r="AI167" s="165">
        <v>10196.948106556138</v>
      </c>
      <c r="AJ167" s="165">
        <v>10415.434614704589</v>
      </c>
      <c r="AK167" s="165">
        <v>11494.646145978561</v>
      </c>
      <c r="AL167" s="14">
        <f t="shared" si="154"/>
        <v>10135.916061339594</v>
      </c>
      <c r="AM167" s="14">
        <f t="shared" si="155"/>
        <v>9676.8486859133955</v>
      </c>
      <c r="AN167" s="14">
        <f t="shared" si="156"/>
        <v>10190.341430516548</v>
      </c>
      <c r="AO167" s="14">
        <f t="shared" si="157"/>
        <v>0</v>
      </c>
      <c r="AP167" s="13">
        <v>340790</v>
      </c>
      <c r="AQ167" s="13">
        <v>340881.44699999999</v>
      </c>
      <c r="AR167" s="13">
        <v>342836.83799999999</v>
      </c>
      <c r="AS167" s="14">
        <f t="shared" si="114"/>
        <v>1117.237967679881</v>
      </c>
      <c r="AT167" s="14">
        <f t="shared" si="115"/>
        <v>1024.8874392650637</v>
      </c>
      <c r="AU167" s="14">
        <f t="shared" si="116"/>
        <v>896.22225024977035</v>
      </c>
      <c r="AV167" s="14">
        <f t="shared" si="117"/>
        <v>886.01982938599235</v>
      </c>
      <c r="AW167" s="14">
        <f t="shared" si="118"/>
        <v>1130.1099980429155</v>
      </c>
      <c r="AX167" s="14">
        <f t="shared" si="119"/>
        <v>1033.3532073847653</v>
      </c>
      <c r="AY167" s="14">
        <f t="shared" si="120"/>
        <v>995.26036180735866</v>
      </c>
      <c r="AZ167" s="14">
        <f t="shared" si="121"/>
        <v>1319.9591894184102</v>
      </c>
      <c r="BA167" s="14">
        <f t="shared" si="122"/>
        <v>922.27289638307764</v>
      </c>
      <c r="BB167" s="14">
        <f t="shared" si="123"/>
        <v>878.8138200543234</v>
      </c>
      <c r="BC167" s="14">
        <f t="shared" si="124"/>
        <v>948.6825988568454</v>
      </c>
      <c r="BD167" s="14">
        <f t="shared" si="125"/>
        <v>0</v>
      </c>
      <c r="BE167" s="14">
        <f t="shared" si="126"/>
        <v>2056.6909776203206</v>
      </c>
      <c r="BF167" s="14">
        <f t="shared" si="127"/>
        <v>1922.5982652818091</v>
      </c>
      <c r="BG167" s="14">
        <f t="shared" si="128"/>
        <v>2032.784904150257</v>
      </c>
      <c r="BH167" s="14">
        <f t="shared" si="129"/>
        <v>2028.9370782115443</v>
      </c>
      <c r="BI167" s="14">
        <f t="shared" si="130"/>
        <v>2026.3377336312908</v>
      </c>
      <c r="BJ167" s="14">
        <f t="shared" si="131"/>
        <v>1957.9941353047702</v>
      </c>
      <c r="BK167" s="14">
        <f t="shared" si="132"/>
        <v>2060.1815539577397</v>
      </c>
      <c r="BL167" s="14">
        <f t="shared" si="133"/>
        <v>2032.8444979083763</v>
      </c>
      <c r="BM167" s="14">
        <f t="shared" si="134"/>
        <v>2051.1702612140548</v>
      </c>
      <c r="BN167" s="14">
        <f t="shared" si="135"/>
        <v>1959.9586538003175</v>
      </c>
      <c r="BO167" s="14">
        <f t="shared" si="136"/>
        <v>2040.7266283682868</v>
      </c>
      <c r="BP167" s="14">
        <f t="shared" si="137"/>
        <v>0</v>
      </c>
      <c r="BQ167" s="14">
        <f t="shared" si="138"/>
        <v>3173.9289453002016</v>
      </c>
      <c r="BR167" s="14">
        <f t="shared" si="139"/>
        <v>2947.4857045468725</v>
      </c>
      <c r="BS167" s="14">
        <f t="shared" si="140"/>
        <v>2929.007154400028</v>
      </c>
      <c r="BT167" s="14">
        <f t="shared" si="141"/>
        <v>2914.9569075975364</v>
      </c>
      <c r="BU167" s="14">
        <f t="shared" si="142"/>
        <v>3156.4477316742064</v>
      </c>
      <c r="BV167" s="14">
        <f t="shared" si="143"/>
        <v>2991.3473426895357</v>
      </c>
      <c r="BW167" s="14">
        <f t="shared" si="144"/>
        <v>3055.4419157650987</v>
      </c>
      <c r="BX167" s="14">
        <f t="shared" si="145"/>
        <v>3352.8036873267865</v>
      </c>
      <c r="BY167" s="14">
        <f t="shared" si="146"/>
        <v>2973.4431575971321</v>
      </c>
      <c r="BZ167" s="14">
        <f t="shared" si="147"/>
        <v>2838.7724738546408</v>
      </c>
      <c r="CA167" s="14">
        <f t="shared" si="148"/>
        <v>2989.4092272251323</v>
      </c>
      <c r="CB167" s="14">
        <f t="shared" si="149"/>
        <v>0</v>
      </c>
    </row>
    <row r="168" spans="1:80" x14ac:dyDescent="0.3">
      <c r="A168" t="s">
        <v>154</v>
      </c>
      <c r="B168" t="s">
        <v>185</v>
      </c>
      <c r="C168" t="s">
        <v>196</v>
      </c>
      <c r="D168" t="s">
        <v>574</v>
      </c>
      <c r="E168" t="s">
        <v>575</v>
      </c>
      <c r="F168" s="13">
        <v>2774.4785571309567</v>
      </c>
      <c r="G168" s="13">
        <v>2909.8469344835112</v>
      </c>
      <c r="H168" s="13">
        <v>3101.8876280454406</v>
      </c>
      <c r="I168" s="13">
        <v>3009.904008040955</v>
      </c>
      <c r="J168" s="13">
        <v>3055.0739263175446</v>
      </c>
      <c r="K168" s="13">
        <v>3232.3555930112798</v>
      </c>
      <c r="L168" s="13">
        <v>3273.5909440455989</v>
      </c>
      <c r="M168" s="13">
        <v>3200.3520160263624</v>
      </c>
      <c r="N168" s="13">
        <v>3030.7958495818175</v>
      </c>
      <c r="O168" s="13">
        <v>3105.468916586904</v>
      </c>
      <c r="P168" s="13">
        <v>3455.0208878863036</v>
      </c>
      <c r="Q168" s="13"/>
      <c r="R168" s="13">
        <v>5747.7852601531777</v>
      </c>
      <c r="S168" s="13">
        <v>5906.6751520667331</v>
      </c>
      <c r="T168" s="13">
        <v>5930.2130206909569</v>
      </c>
      <c r="U168" s="13">
        <v>5915.3553924299704</v>
      </c>
      <c r="V168" s="13">
        <v>5808.4402424761229</v>
      </c>
      <c r="W168" s="13">
        <v>5660.198175437934</v>
      </c>
      <c r="X168" s="13">
        <v>6027.2005155616498</v>
      </c>
      <c r="Y168" s="13">
        <v>5889.0779420924555</v>
      </c>
      <c r="Z168" s="13">
        <v>5705.281324652382</v>
      </c>
      <c r="AA168" s="13">
        <v>5688.3012169736921</v>
      </c>
      <c r="AB168" s="13">
        <v>6083.4741325964442</v>
      </c>
      <c r="AC168" s="13"/>
      <c r="AD168" s="14">
        <f t="shared" si="150"/>
        <v>8522.2638172841343</v>
      </c>
      <c r="AE168" s="14">
        <f t="shared" si="151"/>
        <v>8816.5220865502451</v>
      </c>
      <c r="AF168" s="14">
        <f t="shared" si="152"/>
        <v>9032.1006487363975</v>
      </c>
      <c r="AG168" s="14">
        <f t="shared" si="153"/>
        <v>8925.2594004709244</v>
      </c>
      <c r="AH168" s="165">
        <v>8863.5141687936684</v>
      </c>
      <c r="AI168" s="165">
        <v>8892.5537684492137</v>
      </c>
      <c r="AJ168" s="165">
        <v>9300.7914596072496</v>
      </c>
      <c r="AK168" s="165">
        <v>9089.4299581188188</v>
      </c>
      <c r="AL168" s="14">
        <f t="shared" si="154"/>
        <v>8736.0771742342004</v>
      </c>
      <c r="AM168" s="14">
        <f t="shared" si="155"/>
        <v>8793.7701335605962</v>
      </c>
      <c r="AN168" s="14">
        <f t="shared" si="156"/>
        <v>9538.4950204827473</v>
      </c>
      <c r="AO168" s="14">
        <f t="shared" si="157"/>
        <v>0</v>
      </c>
      <c r="AP168" s="13">
        <v>281293</v>
      </c>
      <c r="AQ168" s="13">
        <v>282302.35100000002</v>
      </c>
      <c r="AR168" s="13">
        <v>284044.96799999999</v>
      </c>
      <c r="AS168" s="14">
        <f t="shared" si="114"/>
        <v>986.33046578868175</v>
      </c>
      <c r="AT168" s="14">
        <f t="shared" si="115"/>
        <v>1034.4540868359722</v>
      </c>
      <c r="AU168" s="14">
        <f t="shared" si="116"/>
        <v>1102.7247844935498</v>
      </c>
      <c r="AV168" s="14">
        <f t="shared" si="117"/>
        <v>1066.198704112441</v>
      </c>
      <c r="AW168" s="14">
        <f t="shared" si="118"/>
        <v>1082.1992503766091</v>
      </c>
      <c r="AX168" s="14">
        <f t="shared" si="119"/>
        <v>1144.9977591618708</v>
      </c>
      <c r="AY168" s="14">
        <f t="shared" si="120"/>
        <v>1159.6045631393267</v>
      </c>
      <c r="AZ168" s="14">
        <f t="shared" si="121"/>
        <v>1126.7061122611974</v>
      </c>
      <c r="BA168" s="14">
        <f t="shared" si="122"/>
        <v>1073.5992239688492</v>
      </c>
      <c r="BB168" s="14">
        <f t="shared" si="123"/>
        <v>1100.0506745999091</v>
      </c>
      <c r="BC168" s="14">
        <f t="shared" si="124"/>
        <v>1223.8725166997647</v>
      </c>
      <c r="BD168" s="14">
        <f t="shared" si="125"/>
        <v>0</v>
      </c>
      <c r="BE168" s="14">
        <f t="shared" si="126"/>
        <v>2043.3445767058467</v>
      </c>
      <c r="BF168" s="14">
        <f t="shared" si="127"/>
        <v>2099.8301244846948</v>
      </c>
      <c r="BG168" s="14">
        <f t="shared" si="128"/>
        <v>2108.1978651054087</v>
      </c>
      <c r="BH168" s="14">
        <f t="shared" si="129"/>
        <v>2095.3971412126039</v>
      </c>
      <c r="BI168" s="14">
        <f t="shared" si="130"/>
        <v>2057.5245731751352</v>
      </c>
      <c r="BJ168" s="14">
        <f t="shared" si="131"/>
        <v>2005.0127657059199</v>
      </c>
      <c r="BK168" s="14">
        <f t="shared" si="132"/>
        <v>2135.0160543160509</v>
      </c>
      <c r="BL168" s="14">
        <f t="shared" si="133"/>
        <v>2073.2907129312198</v>
      </c>
      <c r="BM168" s="14">
        <f t="shared" si="134"/>
        <v>2020.9825757534629</v>
      </c>
      <c r="BN168" s="14">
        <f t="shared" si="135"/>
        <v>2014.9677099124449</v>
      </c>
      <c r="BO168" s="14">
        <f t="shared" si="136"/>
        <v>2154.9498652940524</v>
      </c>
      <c r="BP168" s="14">
        <f t="shared" si="137"/>
        <v>0</v>
      </c>
      <c r="BQ168" s="14">
        <f t="shared" si="138"/>
        <v>3029.6750424945285</v>
      </c>
      <c r="BR168" s="14">
        <f t="shared" si="139"/>
        <v>3134.2842113206675</v>
      </c>
      <c r="BS168" s="14">
        <f t="shared" si="140"/>
        <v>3210.9226495989578</v>
      </c>
      <c r="BT168" s="14">
        <f t="shared" si="141"/>
        <v>3161.5958453250446</v>
      </c>
      <c r="BU168" s="14">
        <f t="shared" si="142"/>
        <v>3139.7238235517448</v>
      </c>
      <c r="BV168" s="14">
        <f t="shared" si="143"/>
        <v>3150.0105248677905</v>
      </c>
      <c r="BW168" s="14">
        <f t="shared" si="144"/>
        <v>3294.6206174553781</v>
      </c>
      <c r="BX168" s="14">
        <f t="shared" si="145"/>
        <v>3199.9968251924179</v>
      </c>
      <c r="BY168" s="14">
        <f t="shared" si="146"/>
        <v>3094.5817997223126</v>
      </c>
      <c r="BZ168" s="14">
        <f t="shared" si="147"/>
        <v>3115.0183845123543</v>
      </c>
      <c r="CA168" s="14">
        <f t="shared" si="148"/>
        <v>3378.8223819938171</v>
      </c>
      <c r="CB168" s="14">
        <f t="shared" si="149"/>
        <v>0</v>
      </c>
    </row>
    <row r="169" spans="1:80" x14ac:dyDescent="0.3">
      <c r="A169" t="s">
        <v>163</v>
      </c>
      <c r="B169" t="s">
        <v>198</v>
      </c>
      <c r="C169" t="s">
        <v>239</v>
      </c>
      <c r="D169" t="s">
        <v>578</v>
      </c>
      <c r="E169" t="s">
        <v>579</v>
      </c>
      <c r="F169" s="13">
        <v>1350.6542362888558</v>
      </c>
      <c r="G169" s="13">
        <v>1987.1825679064502</v>
      </c>
      <c r="H169" s="13">
        <v>2216.2010690794668</v>
      </c>
      <c r="I169" s="13">
        <v>2670.9071579046172</v>
      </c>
      <c r="J169" s="13">
        <v>1164.9287826675413</v>
      </c>
      <c r="K169" s="13">
        <v>1177.4838076296769</v>
      </c>
      <c r="L169" s="13">
        <v>1183.3768390752798</v>
      </c>
      <c r="M169" s="13">
        <v>1156.8476830155225</v>
      </c>
      <c r="N169" s="13">
        <v>2854.983346979172</v>
      </c>
      <c r="O169" s="13">
        <v>2828.8300645315894</v>
      </c>
      <c r="P169" s="13">
        <v>3023.8318277989338</v>
      </c>
      <c r="Q169" s="13"/>
      <c r="R169" s="13">
        <v>4138.292736985215</v>
      </c>
      <c r="S169" s="13">
        <v>4338.3105780936185</v>
      </c>
      <c r="T169" s="13">
        <v>4529.3344265436372</v>
      </c>
      <c r="U169" s="13">
        <v>4676.3759559736609</v>
      </c>
      <c r="V169" s="13">
        <v>5196.4151759432507</v>
      </c>
      <c r="W169" s="13">
        <v>5252.0349592406092</v>
      </c>
      <c r="X169" s="13">
        <v>5281.1482363115592</v>
      </c>
      <c r="Y169" s="13">
        <v>5166.140960540637</v>
      </c>
      <c r="Z169" s="13">
        <v>4490.3368277251993</v>
      </c>
      <c r="AA169" s="13">
        <v>4328.3867120372279</v>
      </c>
      <c r="AB169" s="13">
        <v>4596.8892123483838</v>
      </c>
      <c r="AC169" s="13"/>
      <c r="AD169" s="14">
        <f t="shared" si="150"/>
        <v>5488.9469732740708</v>
      </c>
      <c r="AE169" s="14">
        <f t="shared" si="151"/>
        <v>6325.4931460000689</v>
      </c>
      <c r="AF169" s="14">
        <f t="shared" si="152"/>
        <v>6745.535495623104</v>
      </c>
      <c r="AG169" s="14">
        <f t="shared" si="153"/>
        <v>7347.2831138782785</v>
      </c>
      <c r="AH169" s="165">
        <v>6361.3439586107916</v>
      </c>
      <c r="AI169" s="165">
        <v>6429.5187668702856</v>
      </c>
      <c r="AJ169" s="165">
        <v>6464.5250753868395</v>
      </c>
      <c r="AK169" s="165">
        <v>6322.9886435561593</v>
      </c>
      <c r="AL169" s="14">
        <f t="shared" si="154"/>
        <v>7345.3201747043713</v>
      </c>
      <c r="AM169" s="14">
        <f t="shared" si="155"/>
        <v>7157.2167765688173</v>
      </c>
      <c r="AN169" s="14">
        <f t="shared" si="156"/>
        <v>7620.7210401473176</v>
      </c>
      <c r="AO169" s="14">
        <f t="shared" si="157"/>
        <v>0</v>
      </c>
      <c r="AP169" s="13">
        <v>275505</v>
      </c>
      <c r="AQ169" s="13">
        <v>279477.03499999997</v>
      </c>
      <c r="AR169" s="13">
        <v>281966.26799999998</v>
      </c>
      <c r="AS169" s="14">
        <f t="shared" si="114"/>
        <v>490.24672375777419</v>
      </c>
      <c r="AT169" s="14">
        <f t="shared" si="115"/>
        <v>721.28729711128665</v>
      </c>
      <c r="AU169" s="14">
        <f t="shared" si="116"/>
        <v>804.41410104334466</v>
      </c>
      <c r="AV169" s="14">
        <f t="shared" si="117"/>
        <v>955.68036847987082</v>
      </c>
      <c r="AW169" s="14">
        <f t="shared" si="118"/>
        <v>416.82451034573967</v>
      </c>
      <c r="AX169" s="14">
        <f t="shared" si="119"/>
        <v>421.31683829752848</v>
      </c>
      <c r="AY169" s="14">
        <f t="shared" si="120"/>
        <v>423.42543067099592</v>
      </c>
      <c r="AZ169" s="14">
        <f t="shared" si="121"/>
        <v>410.2787511503052</v>
      </c>
      <c r="BA169" s="14">
        <f t="shared" si="122"/>
        <v>1021.5448818466148</v>
      </c>
      <c r="BB169" s="14">
        <f t="shared" si="123"/>
        <v>1012.1869457115107</v>
      </c>
      <c r="BC169" s="14">
        <f t="shared" si="124"/>
        <v>1081.9607513722672</v>
      </c>
      <c r="BD169" s="14">
        <f t="shared" si="125"/>
        <v>0</v>
      </c>
      <c r="BE169" s="14">
        <f t="shared" si="126"/>
        <v>1502.0753659589536</v>
      </c>
      <c r="BF169" s="14">
        <f t="shared" si="127"/>
        <v>1574.6758055547518</v>
      </c>
      <c r="BG169" s="14">
        <f t="shared" si="128"/>
        <v>1644.0116972627129</v>
      </c>
      <c r="BH169" s="14">
        <f t="shared" si="129"/>
        <v>1673.2594704869621</v>
      </c>
      <c r="BI169" s="14">
        <f t="shared" si="130"/>
        <v>1859.3353031469119</v>
      </c>
      <c r="BJ169" s="14">
        <f t="shared" si="131"/>
        <v>1879.2366819122042</v>
      </c>
      <c r="BK169" s="14">
        <f t="shared" si="132"/>
        <v>1889.6537371349887</v>
      </c>
      <c r="BL169" s="14">
        <f t="shared" si="133"/>
        <v>1832.1840400216372</v>
      </c>
      <c r="BM169" s="14">
        <f t="shared" si="134"/>
        <v>1606.6925955920492</v>
      </c>
      <c r="BN169" s="14">
        <f t="shared" si="135"/>
        <v>1548.7450380447997</v>
      </c>
      <c r="BO169" s="14">
        <f t="shared" si="136"/>
        <v>1644.8182271392654</v>
      </c>
      <c r="BP169" s="14">
        <f t="shared" si="137"/>
        <v>0</v>
      </c>
      <c r="BQ169" s="14">
        <f t="shared" si="138"/>
        <v>1992.3220897167275</v>
      </c>
      <c r="BR169" s="14">
        <f t="shared" si="139"/>
        <v>2295.9631026660381</v>
      </c>
      <c r="BS169" s="14">
        <f t="shared" si="140"/>
        <v>2448.4257983060575</v>
      </c>
      <c r="BT169" s="14">
        <f t="shared" si="141"/>
        <v>2628.9398389668327</v>
      </c>
      <c r="BU169" s="14">
        <f t="shared" si="142"/>
        <v>2276.1598134926517</v>
      </c>
      <c r="BV169" s="14">
        <f t="shared" si="143"/>
        <v>2300.5535202097326</v>
      </c>
      <c r="BW169" s="14">
        <f t="shared" si="144"/>
        <v>2313.0791678059845</v>
      </c>
      <c r="BX169" s="14">
        <f t="shared" si="145"/>
        <v>2242.4627911719426</v>
      </c>
      <c r="BY169" s="14">
        <f t="shared" si="146"/>
        <v>2628.237477438664</v>
      </c>
      <c r="BZ169" s="14">
        <f t="shared" si="147"/>
        <v>2560.9319837563103</v>
      </c>
      <c r="CA169" s="14">
        <f t="shared" si="148"/>
        <v>2726.7789785115324</v>
      </c>
      <c r="CB169" s="14">
        <f t="shared" si="149"/>
        <v>0</v>
      </c>
    </row>
    <row r="170" spans="1:80" x14ac:dyDescent="0.3">
      <c r="A170" t="s">
        <v>163</v>
      </c>
      <c r="B170" t="s">
        <v>198</v>
      </c>
      <c r="C170" t="s">
        <v>239</v>
      </c>
      <c r="D170" t="s">
        <v>580</v>
      </c>
      <c r="E170" t="s">
        <v>581</v>
      </c>
      <c r="F170" s="13">
        <v>2309.8874281685776</v>
      </c>
      <c r="G170" s="13">
        <v>2362.1626332586793</v>
      </c>
      <c r="H170" s="13">
        <v>2298.2754709251149</v>
      </c>
      <c r="I170" s="13">
        <v>2324.8144045513959</v>
      </c>
      <c r="J170" s="13">
        <v>3291.5290346677893</v>
      </c>
      <c r="K170" s="13">
        <v>3293.0442006487019</v>
      </c>
      <c r="L170" s="13">
        <v>3327.9429657578944</v>
      </c>
      <c r="M170" s="13">
        <v>3258.0322606124892</v>
      </c>
      <c r="N170" s="13">
        <v>2463.5240992690524</v>
      </c>
      <c r="O170" s="13">
        <v>2637.5999453994027</v>
      </c>
      <c r="P170" s="13">
        <v>2889.6766989710477</v>
      </c>
      <c r="Q170" s="13"/>
      <c r="R170" s="13">
        <v>4493.3144509253843</v>
      </c>
      <c r="S170" s="13">
        <v>4404.820395771093</v>
      </c>
      <c r="T170" s="13">
        <v>4786.9682769463143</v>
      </c>
      <c r="U170" s="13">
        <v>4708.2310375231373</v>
      </c>
      <c r="V170" s="13">
        <v>4321.8045493987102</v>
      </c>
      <c r="W170" s="13">
        <v>4323.6728982801169</v>
      </c>
      <c r="X170" s="13">
        <v>4375.4977851686781</v>
      </c>
      <c r="Y170" s="13">
        <v>4306.9255833728785</v>
      </c>
      <c r="Z170" s="13">
        <v>4470.4595622628894</v>
      </c>
      <c r="AA170" s="13">
        <v>4549.579504680838</v>
      </c>
      <c r="AB170" s="13">
        <v>4730.9592638584454</v>
      </c>
      <c r="AC170" s="13"/>
      <c r="AD170" s="14">
        <f t="shared" si="150"/>
        <v>6803.2018790939619</v>
      </c>
      <c r="AE170" s="14">
        <f t="shared" si="151"/>
        <v>6766.9830290297723</v>
      </c>
      <c r="AF170" s="14">
        <f t="shared" si="152"/>
        <v>7085.2437478714292</v>
      </c>
      <c r="AG170" s="14">
        <f t="shared" si="153"/>
        <v>7033.0454420745336</v>
      </c>
      <c r="AH170" s="165">
        <v>7613.3335840664986</v>
      </c>
      <c r="AI170" s="165">
        <v>7616.7170989288188</v>
      </c>
      <c r="AJ170" s="165">
        <v>7703.4407509265711</v>
      </c>
      <c r="AK170" s="165">
        <v>7564.9578439853676</v>
      </c>
      <c r="AL170" s="14">
        <f t="shared" si="154"/>
        <v>6933.9836615319418</v>
      </c>
      <c r="AM170" s="14">
        <f t="shared" si="155"/>
        <v>7187.1794500802407</v>
      </c>
      <c r="AN170" s="14">
        <f t="shared" si="156"/>
        <v>7620.6359628294931</v>
      </c>
      <c r="AO170" s="14">
        <f t="shared" si="157"/>
        <v>0</v>
      </c>
      <c r="AP170" s="13">
        <v>323257</v>
      </c>
      <c r="AQ170" s="13">
        <v>326359.99300000002</v>
      </c>
      <c r="AR170" s="13">
        <v>328469.98300000001</v>
      </c>
      <c r="AS170" s="14">
        <f t="shared" si="114"/>
        <v>714.56687037514348</v>
      </c>
      <c r="AT170" s="14">
        <f t="shared" si="115"/>
        <v>730.73827736404144</v>
      </c>
      <c r="AU170" s="14">
        <f t="shared" si="116"/>
        <v>710.97469534305981</v>
      </c>
      <c r="AV170" s="14">
        <f t="shared" si="117"/>
        <v>712.34662777780966</v>
      </c>
      <c r="AW170" s="14">
        <f t="shared" si="118"/>
        <v>1008.5577599175242</v>
      </c>
      <c r="AX170" s="14">
        <f t="shared" si="119"/>
        <v>1009.0220220861146</v>
      </c>
      <c r="AY170" s="14">
        <f t="shared" si="120"/>
        <v>1019.7153563972206</v>
      </c>
      <c r="AZ170" s="14">
        <f t="shared" si="121"/>
        <v>991.88127659521604</v>
      </c>
      <c r="BA170" s="14">
        <f t="shared" si="122"/>
        <v>754.84868001852544</v>
      </c>
      <c r="BB170" s="14">
        <f t="shared" si="123"/>
        <v>808.18727845707565</v>
      </c>
      <c r="BC170" s="14">
        <f t="shared" si="124"/>
        <v>885.42614320102871</v>
      </c>
      <c r="BD170" s="14">
        <f t="shared" si="125"/>
        <v>0</v>
      </c>
      <c r="BE170" s="14">
        <f t="shared" si="126"/>
        <v>1390.0130394470605</v>
      </c>
      <c r="BF170" s="14">
        <f t="shared" si="127"/>
        <v>1362.6372811017529</v>
      </c>
      <c r="BG170" s="14">
        <f t="shared" si="128"/>
        <v>1480.8552566367671</v>
      </c>
      <c r="BH170" s="14">
        <f t="shared" si="129"/>
        <v>1442.6495705688831</v>
      </c>
      <c r="BI170" s="14">
        <f t="shared" si="130"/>
        <v>1324.2445894398306</v>
      </c>
      <c r="BJ170" s="14">
        <f t="shared" si="131"/>
        <v>1324.8170704183453</v>
      </c>
      <c r="BK170" s="14">
        <f t="shared" si="132"/>
        <v>1340.6967394954804</v>
      </c>
      <c r="BL170" s="14">
        <f t="shared" si="133"/>
        <v>1311.2082705508219</v>
      </c>
      <c r="BM170" s="14">
        <f t="shared" si="134"/>
        <v>1369.7939876665241</v>
      </c>
      <c r="BN170" s="14">
        <f t="shared" si="135"/>
        <v>1394.0371375975724</v>
      </c>
      <c r="BO170" s="14">
        <f t="shared" si="136"/>
        <v>1449.6137288060443</v>
      </c>
      <c r="BP170" s="14">
        <f t="shared" si="137"/>
        <v>0</v>
      </c>
      <c r="BQ170" s="14">
        <f t="shared" si="138"/>
        <v>2104.5799098222037</v>
      </c>
      <c r="BR170" s="14">
        <f t="shared" si="139"/>
        <v>2093.3755584657943</v>
      </c>
      <c r="BS170" s="14">
        <f t="shared" si="140"/>
        <v>2191.829951979827</v>
      </c>
      <c r="BT170" s="14">
        <f t="shared" si="141"/>
        <v>2154.9961983466928</v>
      </c>
      <c r="BU170" s="14">
        <f t="shared" si="142"/>
        <v>2332.8023493573546</v>
      </c>
      <c r="BV170" s="14">
        <f t="shared" si="143"/>
        <v>2333.8390925044596</v>
      </c>
      <c r="BW170" s="14">
        <f t="shared" si="144"/>
        <v>2360.4120958927006</v>
      </c>
      <c r="BX170" s="14">
        <f t="shared" si="145"/>
        <v>2303.0895471460376</v>
      </c>
      <c r="BY170" s="14">
        <f t="shared" si="146"/>
        <v>2124.6426676850497</v>
      </c>
      <c r="BZ170" s="14">
        <f t="shared" si="147"/>
        <v>2202.2244160546484</v>
      </c>
      <c r="CA170" s="14">
        <f t="shared" si="148"/>
        <v>2335.039872007073</v>
      </c>
      <c r="CB170" s="14">
        <f t="shared" si="149"/>
        <v>0</v>
      </c>
    </row>
    <row r="171" spans="1:80" x14ac:dyDescent="0.3">
      <c r="A171" t="s">
        <v>148</v>
      </c>
      <c r="B171" t="s">
        <v>158</v>
      </c>
      <c r="C171" t="s">
        <v>165</v>
      </c>
      <c r="D171" t="s">
        <v>582</v>
      </c>
      <c r="E171" t="s">
        <v>583</v>
      </c>
      <c r="F171" s="13">
        <v>3040.4740574459811</v>
      </c>
      <c r="G171" s="13">
        <v>2982.3171610745767</v>
      </c>
      <c r="H171" s="13">
        <v>2791.5717160543281</v>
      </c>
      <c r="I171" s="13">
        <v>2093.4996500320276</v>
      </c>
      <c r="J171" s="13">
        <v>3134.7938965664557</v>
      </c>
      <c r="K171" s="13">
        <v>3155.7698429968355</v>
      </c>
      <c r="L171" s="13">
        <v>3166.1293044943623</v>
      </c>
      <c r="M171" s="13">
        <v>2974.6961678034081</v>
      </c>
      <c r="N171" s="13">
        <v>2540.095644736261</v>
      </c>
      <c r="O171" s="13">
        <v>2802.8394871330834</v>
      </c>
      <c r="P171" s="13">
        <v>2285.369744275838</v>
      </c>
      <c r="Q171" s="13"/>
      <c r="R171" s="13">
        <v>3839.5608712573503</v>
      </c>
      <c r="S171" s="13">
        <v>3714.5459053290979</v>
      </c>
      <c r="T171" s="13">
        <v>3725.1567683049066</v>
      </c>
      <c r="U171" s="13">
        <v>3737.6495768989835</v>
      </c>
      <c r="V171" s="13">
        <v>3971.0550376715391</v>
      </c>
      <c r="W171" s="13">
        <v>3998.6810911451876</v>
      </c>
      <c r="X171" s="13">
        <v>4015.2860976386801</v>
      </c>
      <c r="Y171" s="13">
        <v>3770.3686563197061</v>
      </c>
      <c r="Z171" s="13">
        <v>3848.9188527963688</v>
      </c>
      <c r="AA171" s="13">
        <v>3591.5068793427545</v>
      </c>
      <c r="AB171" s="13">
        <v>3797.2436902211466</v>
      </c>
      <c r="AC171" s="13"/>
      <c r="AD171" s="14">
        <f t="shared" si="150"/>
        <v>6880.0349287033314</v>
      </c>
      <c r="AE171" s="14">
        <f t="shared" si="151"/>
        <v>6696.8630664036746</v>
      </c>
      <c r="AF171" s="14">
        <f t="shared" si="152"/>
        <v>6516.7284843592352</v>
      </c>
      <c r="AG171" s="14">
        <f t="shared" si="153"/>
        <v>5831.1492269310111</v>
      </c>
      <c r="AH171" s="165">
        <v>7105.8489342379962</v>
      </c>
      <c r="AI171" s="165">
        <v>7154.4509341420226</v>
      </c>
      <c r="AJ171" s="165">
        <v>7181.4154021330432</v>
      </c>
      <c r="AK171" s="165">
        <v>6745.0648241231138</v>
      </c>
      <c r="AL171" s="14">
        <f t="shared" si="154"/>
        <v>6389.0144975326293</v>
      </c>
      <c r="AM171" s="14">
        <f t="shared" si="155"/>
        <v>6394.3463664758383</v>
      </c>
      <c r="AN171" s="14">
        <f t="shared" si="156"/>
        <v>6082.6134344969851</v>
      </c>
      <c r="AO171" s="14">
        <f t="shared" si="157"/>
        <v>0</v>
      </c>
      <c r="AP171" s="13">
        <v>209704</v>
      </c>
      <c r="AQ171" s="13">
        <v>210989.59599999999</v>
      </c>
      <c r="AR171" s="13">
        <v>212063.41699999999</v>
      </c>
      <c r="AS171" s="14">
        <f t="shared" si="114"/>
        <v>1449.8884415394944</v>
      </c>
      <c r="AT171" s="14">
        <f t="shared" si="115"/>
        <v>1422.1555912498459</v>
      </c>
      <c r="AU171" s="14">
        <f t="shared" si="116"/>
        <v>1331.1962175515623</v>
      </c>
      <c r="AV171" s="14">
        <f t="shared" si="117"/>
        <v>992.22885380188495</v>
      </c>
      <c r="AW171" s="14">
        <f t="shared" si="118"/>
        <v>1485.7575709877449</v>
      </c>
      <c r="AX171" s="14">
        <f t="shared" si="119"/>
        <v>1495.6992680325507</v>
      </c>
      <c r="AY171" s="14">
        <f t="shared" si="120"/>
        <v>1500.6092075243191</v>
      </c>
      <c r="AZ171" s="14">
        <f t="shared" si="121"/>
        <v>1402.7389588857791</v>
      </c>
      <c r="BA171" s="14">
        <f t="shared" si="122"/>
        <v>1203.8961602335412</v>
      </c>
      <c r="BB171" s="14">
        <f t="shared" si="123"/>
        <v>1328.4254485861395</v>
      </c>
      <c r="BC171" s="14">
        <f t="shared" si="124"/>
        <v>1083.1670317411472</v>
      </c>
      <c r="BD171" s="14">
        <f t="shared" si="125"/>
        <v>0</v>
      </c>
      <c r="BE171" s="14">
        <f t="shared" si="126"/>
        <v>1830.9430775079877</v>
      </c>
      <c r="BF171" s="14">
        <f t="shared" si="127"/>
        <v>1771.3281126392903</v>
      </c>
      <c r="BG171" s="14">
        <f t="shared" si="128"/>
        <v>1776.3880366158523</v>
      </c>
      <c r="BH171" s="14">
        <f t="shared" si="129"/>
        <v>1771.4852522391595</v>
      </c>
      <c r="BI171" s="14">
        <f t="shared" si="130"/>
        <v>1882.1094086892983</v>
      </c>
      <c r="BJ171" s="14">
        <f t="shared" si="131"/>
        <v>1895.2029706456181</v>
      </c>
      <c r="BK171" s="14">
        <f t="shared" si="132"/>
        <v>1903.0730300268838</v>
      </c>
      <c r="BL171" s="14">
        <f t="shared" si="133"/>
        <v>1777.9439328376504</v>
      </c>
      <c r="BM171" s="14">
        <f t="shared" si="134"/>
        <v>1824.2221065707758</v>
      </c>
      <c r="BN171" s="14">
        <f t="shared" si="135"/>
        <v>1702.2198949292053</v>
      </c>
      <c r="BO171" s="14">
        <f t="shared" si="136"/>
        <v>1799.7303005505289</v>
      </c>
      <c r="BP171" s="14">
        <f t="shared" si="137"/>
        <v>0</v>
      </c>
      <c r="BQ171" s="14">
        <f t="shared" si="138"/>
        <v>3280.8315190474823</v>
      </c>
      <c r="BR171" s="14">
        <f t="shared" si="139"/>
        <v>3193.4837038891365</v>
      </c>
      <c r="BS171" s="14">
        <f t="shared" si="140"/>
        <v>3107.5842541674147</v>
      </c>
      <c r="BT171" s="14">
        <f t="shared" si="141"/>
        <v>2763.7141060410445</v>
      </c>
      <c r="BU171" s="14">
        <f t="shared" si="142"/>
        <v>3367.8669796770437</v>
      </c>
      <c r="BV171" s="14">
        <f t="shared" si="143"/>
        <v>3390.902238678168</v>
      </c>
      <c r="BW171" s="14">
        <f t="shared" si="144"/>
        <v>3403.6822375512033</v>
      </c>
      <c r="BX171" s="14">
        <f t="shared" si="145"/>
        <v>3180.6828917234293</v>
      </c>
      <c r="BY171" s="14">
        <f t="shared" si="146"/>
        <v>3028.1182668043166</v>
      </c>
      <c r="BZ171" s="14">
        <f t="shared" si="147"/>
        <v>3030.6453435153448</v>
      </c>
      <c r="CA171" s="14">
        <f t="shared" si="148"/>
        <v>2882.8973322916763</v>
      </c>
      <c r="CB171" s="14">
        <f t="shared" si="149"/>
        <v>0</v>
      </c>
    </row>
    <row r="172" spans="1:80" x14ac:dyDescent="0.3">
      <c r="A172" t="s">
        <v>154</v>
      </c>
      <c r="B172" t="s">
        <v>185</v>
      </c>
      <c r="C172" t="s">
        <v>196</v>
      </c>
      <c r="D172" t="s">
        <v>584</v>
      </c>
      <c r="E172" t="s">
        <v>585</v>
      </c>
      <c r="F172" s="13">
        <v>4208.0576370030431</v>
      </c>
      <c r="G172" s="13">
        <v>4095.8360704340803</v>
      </c>
      <c r="H172" s="13">
        <v>4224.4926484564876</v>
      </c>
      <c r="I172" s="13">
        <v>3671.6218369479452</v>
      </c>
      <c r="J172" s="13">
        <v>4489.2625755221379</v>
      </c>
      <c r="K172" s="13">
        <v>4540.0623017815242</v>
      </c>
      <c r="L172" s="13">
        <v>4547.0001297223098</v>
      </c>
      <c r="M172" s="13">
        <v>4453.8315917054842</v>
      </c>
      <c r="N172" s="13">
        <v>4209.7995043941546</v>
      </c>
      <c r="O172" s="13">
        <v>4060.0065017242841</v>
      </c>
      <c r="P172" s="13">
        <v>4446.2261695935777</v>
      </c>
      <c r="Q172" s="13"/>
      <c r="R172" s="13">
        <v>10202.847046449182</v>
      </c>
      <c r="S172" s="13">
        <v>10241.726826368253</v>
      </c>
      <c r="T172" s="13">
        <v>10540.985167804209</v>
      </c>
      <c r="U172" s="13">
        <v>10544.166961437903</v>
      </c>
      <c r="V172" s="13">
        <v>10301.266717104612</v>
      </c>
      <c r="W172" s="13">
        <v>10419.929611095311</v>
      </c>
      <c r="X172" s="13">
        <v>10428.124468327689</v>
      </c>
      <c r="Y172" s="13">
        <v>10211.393943954095</v>
      </c>
      <c r="Z172" s="13">
        <v>10787.161644584392</v>
      </c>
      <c r="AA172" s="13">
        <v>10844.507145359266</v>
      </c>
      <c r="AB172" s="13">
        <v>11159.551435229627</v>
      </c>
      <c r="AC172" s="13"/>
      <c r="AD172" s="14">
        <f t="shared" si="150"/>
        <v>14410.904683452225</v>
      </c>
      <c r="AE172" s="14">
        <f t="shared" si="151"/>
        <v>14337.562896802334</v>
      </c>
      <c r="AF172" s="14">
        <f t="shared" si="152"/>
        <v>14765.477816260696</v>
      </c>
      <c r="AG172" s="14">
        <f t="shared" si="153"/>
        <v>14215.788798385847</v>
      </c>
      <c r="AH172" s="165">
        <v>14790.52929262675</v>
      </c>
      <c r="AI172" s="165">
        <v>14959.991912876834</v>
      </c>
      <c r="AJ172" s="165">
        <v>14975.124598049997</v>
      </c>
      <c r="AK172" s="165">
        <v>14665.225535659582</v>
      </c>
      <c r="AL172" s="14">
        <f t="shared" si="154"/>
        <v>14996.961148978546</v>
      </c>
      <c r="AM172" s="14">
        <f t="shared" si="155"/>
        <v>14904.51364708355</v>
      </c>
      <c r="AN172" s="14">
        <f t="shared" si="156"/>
        <v>15605.777604823204</v>
      </c>
      <c r="AO172" s="14">
        <f t="shared" si="157"/>
        <v>0</v>
      </c>
      <c r="AP172" s="13">
        <v>564562</v>
      </c>
      <c r="AQ172" s="13">
        <v>563026.01600000006</v>
      </c>
      <c r="AR172" s="13">
        <v>565237.85000000009</v>
      </c>
      <c r="AS172" s="14">
        <f t="shared" si="114"/>
        <v>745.36678646509029</v>
      </c>
      <c r="AT172" s="14">
        <f t="shared" si="115"/>
        <v>725.48915272974102</v>
      </c>
      <c r="AU172" s="14">
        <f t="shared" si="116"/>
        <v>748.27789480278295</v>
      </c>
      <c r="AV172" s="14">
        <f t="shared" si="117"/>
        <v>652.12294505196451</v>
      </c>
      <c r="AW172" s="14">
        <f t="shared" si="118"/>
        <v>797.3454952252398</v>
      </c>
      <c r="AX172" s="14">
        <f t="shared" si="119"/>
        <v>806.36812025779</v>
      </c>
      <c r="AY172" s="14">
        <f t="shared" si="120"/>
        <v>807.60035957597904</v>
      </c>
      <c r="AZ172" s="14">
        <f t="shared" si="121"/>
        <v>787.95706828647155</v>
      </c>
      <c r="BA172" s="14">
        <f t="shared" si="122"/>
        <v>747.70958796940465</v>
      </c>
      <c r="BB172" s="14">
        <f t="shared" si="123"/>
        <v>721.10460020452842</v>
      </c>
      <c r="BC172" s="14">
        <f t="shared" si="124"/>
        <v>789.70172660610717</v>
      </c>
      <c r="BD172" s="14">
        <f t="shared" si="125"/>
        <v>0</v>
      </c>
      <c r="BE172" s="14">
        <f t="shared" si="126"/>
        <v>1807.2146277023926</v>
      </c>
      <c r="BF172" s="14">
        <f t="shared" si="127"/>
        <v>1814.1013434075005</v>
      </c>
      <c r="BG172" s="14">
        <f t="shared" si="128"/>
        <v>1867.1085138220797</v>
      </c>
      <c r="BH172" s="14">
        <f t="shared" si="129"/>
        <v>1872.7672721677395</v>
      </c>
      <c r="BI172" s="14">
        <f t="shared" si="130"/>
        <v>1829.6253502261984</v>
      </c>
      <c r="BJ172" s="14">
        <f t="shared" si="131"/>
        <v>1850.7012669011922</v>
      </c>
      <c r="BK172" s="14">
        <f t="shared" si="132"/>
        <v>1852.1567693112938</v>
      </c>
      <c r="BL172" s="14">
        <f t="shared" si="133"/>
        <v>1806.5658455027549</v>
      </c>
      <c r="BM172" s="14">
        <f t="shared" si="134"/>
        <v>1915.9259675461233</v>
      </c>
      <c r="BN172" s="14">
        <f t="shared" si="135"/>
        <v>1926.1111986269682</v>
      </c>
      <c r="BO172" s="14">
        <f t="shared" si="136"/>
        <v>1982.0667461358705</v>
      </c>
      <c r="BP172" s="14">
        <f t="shared" si="137"/>
        <v>0</v>
      </c>
      <c r="BQ172" s="14">
        <f t="shared" si="138"/>
        <v>2552.5814141674828</v>
      </c>
      <c r="BR172" s="14">
        <f t="shared" si="139"/>
        <v>2539.5904961372416</v>
      </c>
      <c r="BS172" s="14">
        <f t="shared" si="140"/>
        <v>2615.3864086248627</v>
      </c>
      <c r="BT172" s="14">
        <f t="shared" si="141"/>
        <v>2524.890217219704</v>
      </c>
      <c r="BU172" s="14">
        <f t="shared" si="142"/>
        <v>2626.970845451438</v>
      </c>
      <c r="BV172" s="14">
        <f t="shared" si="143"/>
        <v>2657.069387158982</v>
      </c>
      <c r="BW172" s="14">
        <f t="shared" si="144"/>
        <v>2659.7571288872723</v>
      </c>
      <c r="BX172" s="14">
        <f t="shared" si="145"/>
        <v>2594.5229137892265</v>
      </c>
      <c r="BY172" s="14">
        <f t="shared" si="146"/>
        <v>2663.6355555155278</v>
      </c>
      <c r="BZ172" s="14">
        <f t="shared" si="147"/>
        <v>2647.2157988314966</v>
      </c>
      <c r="CA172" s="14">
        <f t="shared" si="148"/>
        <v>2771.7684727419778</v>
      </c>
      <c r="CB172" s="14">
        <f t="shared" si="149"/>
        <v>0</v>
      </c>
    </row>
    <row r="173" spans="1:80" x14ac:dyDescent="0.3">
      <c r="A173" t="s">
        <v>181</v>
      </c>
      <c r="B173" t="s">
        <v>205</v>
      </c>
      <c r="C173" t="s">
        <v>229</v>
      </c>
      <c r="D173" t="s">
        <v>587</v>
      </c>
      <c r="E173" t="s">
        <v>588</v>
      </c>
      <c r="F173" s="13">
        <v>1077.6161950709602</v>
      </c>
      <c r="G173" s="13">
        <v>994.51491654859456</v>
      </c>
      <c r="H173" s="13">
        <v>1040.0173408416001</v>
      </c>
      <c r="I173" s="13">
        <v>1012.3496986765975</v>
      </c>
      <c r="J173" s="13">
        <v>1075.4116446992707</v>
      </c>
      <c r="K173" s="13">
        <v>1048.3593013080483</v>
      </c>
      <c r="L173" s="13">
        <v>1112.4655926467983</v>
      </c>
      <c r="M173" s="13">
        <v>1082.7221103443021</v>
      </c>
      <c r="N173" s="13">
        <v>1118.8728050700615</v>
      </c>
      <c r="O173" s="13">
        <v>1119.4548616358941</v>
      </c>
      <c r="P173" s="13">
        <v>1172.7678246162257</v>
      </c>
      <c r="Q173" s="13"/>
      <c r="R173" s="13">
        <v>2392.0798082319825</v>
      </c>
      <c r="S173" s="13">
        <v>2380.9266656056807</v>
      </c>
      <c r="T173" s="13">
        <v>2482.7601516627656</v>
      </c>
      <c r="U173" s="13">
        <v>2483.7723606481077</v>
      </c>
      <c r="V173" s="13">
        <v>2354.9314751046086</v>
      </c>
      <c r="W173" s="13">
        <v>2417.1957900292196</v>
      </c>
      <c r="X173" s="13">
        <v>2483.0173656459797</v>
      </c>
      <c r="Y173" s="13">
        <v>2409.3593878789625</v>
      </c>
      <c r="Z173" s="13">
        <v>2355.4829009004916</v>
      </c>
      <c r="AA173" s="13">
        <v>2330.5563250579225</v>
      </c>
      <c r="AB173" s="13">
        <v>2547.3759792032947</v>
      </c>
      <c r="AC173" s="13"/>
      <c r="AD173" s="14">
        <f t="shared" si="150"/>
        <v>3469.6960033029427</v>
      </c>
      <c r="AE173" s="14">
        <f t="shared" si="151"/>
        <v>3375.4415821542752</v>
      </c>
      <c r="AF173" s="14">
        <f t="shared" si="152"/>
        <v>3522.7774925043659</v>
      </c>
      <c r="AG173" s="14">
        <f t="shared" si="153"/>
        <v>3496.1220593247053</v>
      </c>
      <c r="AH173" s="165">
        <v>3430.3431198038797</v>
      </c>
      <c r="AI173" s="165">
        <v>3465.5550913372676</v>
      </c>
      <c r="AJ173" s="165">
        <v>3595.4829582927778</v>
      </c>
      <c r="AK173" s="165">
        <v>3492.0814982232646</v>
      </c>
      <c r="AL173" s="14">
        <f t="shared" si="154"/>
        <v>3474.3557059705531</v>
      </c>
      <c r="AM173" s="14">
        <f t="shared" si="155"/>
        <v>3450.0111866938169</v>
      </c>
      <c r="AN173" s="14">
        <f t="shared" si="156"/>
        <v>3720.1438038195201</v>
      </c>
      <c r="AO173" s="14">
        <f t="shared" si="157"/>
        <v>0</v>
      </c>
      <c r="AP173" s="13">
        <v>158473</v>
      </c>
      <c r="AQ173" s="13">
        <v>159809.78899999999</v>
      </c>
      <c r="AR173" s="13">
        <v>160479.18900000001</v>
      </c>
      <c r="AS173" s="14">
        <f t="shared" si="114"/>
        <v>679.99987068520204</v>
      </c>
      <c r="AT173" s="14">
        <f t="shared" si="115"/>
        <v>627.56110917859485</v>
      </c>
      <c r="AU173" s="14">
        <f t="shared" si="116"/>
        <v>656.27415448789395</v>
      </c>
      <c r="AV173" s="14">
        <f t="shared" si="117"/>
        <v>633.47164464161676</v>
      </c>
      <c r="AW173" s="14">
        <f t="shared" si="118"/>
        <v>672.93227244000093</v>
      </c>
      <c r="AX173" s="14">
        <f t="shared" si="119"/>
        <v>656.00443368838216</v>
      </c>
      <c r="AY173" s="14">
        <f t="shared" si="120"/>
        <v>696.11855419369738</v>
      </c>
      <c r="AZ173" s="14">
        <f t="shared" si="121"/>
        <v>674.68069666298106</v>
      </c>
      <c r="BA173" s="14">
        <f t="shared" si="122"/>
        <v>700.12782825841896</v>
      </c>
      <c r="BB173" s="14">
        <f t="shared" si="123"/>
        <v>700.49204660165981</v>
      </c>
      <c r="BC173" s="14">
        <f t="shared" si="124"/>
        <v>733.8523077683468</v>
      </c>
      <c r="BD173" s="14">
        <f t="shared" si="125"/>
        <v>0</v>
      </c>
      <c r="BE173" s="14">
        <f t="shared" si="126"/>
        <v>1509.4557484442034</v>
      </c>
      <c r="BF173" s="14">
        <f t="shared" si="127"/>
        <v>1502.4178665171232</v>
      </c>
      <c r="BG173" s="14">
        <f t="shared" si="128"/>
        <v>1566.6770690671381</v>
      </c>
      <c r="BH173" s="14">
        <f t="shared" si="129"/>
        <v>1554.2053939187092</v>
      </c>
      <c r="BI173" s="14">
        <f t="shared" si="130"/>
        <v>1473.5839962247924</v>
      </c>
      <c r="BJ173" s="14">
        <f t="shared" si="131"/>
        <v>1512.5455112322436</v>
      </c>
      <c r="BK173" s="14">
        <f t="shared" si="132"/>
        <v>1553.7329604045594</v>
      </c>
      <c r="BL173" s="14">
        <f t="shared" si="133"/>
        <v>1501.3531679045077</v>
      </c>
      <c r="BM173" s="14">
        <f t="shared" si="134"/>
        <v>1473.9290475507053</v>
      </c>
      <c r="BN173" s="14">
        <f t="shared" si="135"/>
        <v>1458.3313948671334</v>
      </c>
      <c r="BO173" s="14">
        <f t="shared" si="136"/>
        <v>1594.0049699979861</v>
      </c>
      <c r="BP173" s="14">
        <f t="shared" si="137"/>
        <v>0</v>
      </c>
      <c r="BQ173" s="14">
        <f t="shared" si="138"/>
        <v>2189.4556191294055</v>
      </c>
      <c r="BR173" s="14">
        <f t="shared" si="139"/>
        <v>2129.978975695718</v>
      </c>
      <c r="BS173" s="14">
        <f t="shared" si="140"/>
        <v>2222.9512235550319</v>
      </c>
      <c r="BT173" s="14">
        <f t="shared" si="141"/>
        <v>2187.6770385603259</v>
      </c>
      <c r="BU173" s="14">
        <f t="shared" si="142"/>
        <v>2146.5162686647936</v>
      </c>
      <c r="BV173" s="14">
        <f t="shared" si="143"/>
        <v>2168.5499449206254</v>
      </c>
      <c r="BW173" s="14">
        <f t="shared" si="144"/>
        <v>2249.8515145982565</v>
      </c>
      <c r="BX173" s="14">
        <f t="shared" si="145"/>
        <v>2176.0338645674888</v>
      </c>
      <c r="BY173" s="14">
        <f t="shared" si="146"/>
        <v>2174.056875809124</v>
      </c>
      <c r="BZ173" s="14">
        <f t="shared" si="147"/>
        <v>2158.8234414687936</v>
      </c>
      <c r="CA173" s="14">
        <f t="shared" si="148"/>
        <v>2327.8572777663326</v>
      </c>
      <c r="CB173" s="14">
        <f t="shared" si="149"/>
        <v>0</v>
      </c>
    </row>
    <row r="174" spans="1:80" x14ac:dyDescent="0.3">
      <c r="A174" t="s">
        <v>181</v>
      </c>
      <c r="B174" t="s">
        <v>205</v>
      </c>
      <c r="C174" t="s">
        <v>235</v>
      </c>
      <c r="D174" t="s">
        <v>589</v>
      </c>
      <c r="E174" t="s">
        <v>590</v>
      </c>
      <c r="F174" s="13">
        <v>6447.3929959329671</v>
      </c>
      <c r="G174" s="13">
        <v>6640.27274042106</v>
      </c>
      <c r="H174" s="13">
        <v>7030.864821836909</v>
      </c>
      <c r="I174" s="13">
        <v>7111.930794868169</v>
      </c>
      <c r="J174" s="13">
        <v>6430.4082325081699</v>
      </c>
      <c r="K174" s="13">
        <v>6450.5800702834622</v>
      </c>
      <c r="L174" s="13">
        <v>6736.5461062398244</v>
      </c>
      <c r="M174" s="13">
        <v>6703.5909909321563</v>
      </c>
      <c r="N174" s="13">
        <v>7517.7663732042502</v>
      </c>
      <c r="O174" s="13">
        <v>7444.004732898894</v>
      </c>
      <c r="P174" s="13">
        <v>7833.4457418930997</v>
      </c>
      <c r="Q174" s="13"/>
      <c r="R174" s="13">
        <v>16139.978821142442</v>
      </c>
      <c r="S174" s="13">
        <v>15737.00790304998</v>
      </c>
      <c r="T174" s="13">
        <v>16376.554838313041</v>
      </c>
      <c r="U174" s="13">
        <v>16516.161280865716</v>
      </c>
      <c r="V174" s="13">
        <v>16460.993606704073</v>
      </c>
      <c r="W174" s="13">
        <v>16275.295687134461</v>
      </c>
      <c r="X174" s="13">
        <v>17018.23538473302</v>
      </c>
      <c r="Y174" s="13">
        <v>17185.356053160991</v>
      </c>
      <c r="Z174" s="13">
        <v>16343.901086737387</v>
      </c>
      <c r="AA174" s="13">
        <v>15911.533790357911</v>
      </c>
      <c r="AB174" s="13">
        <v>16622.927777154146</v>
      </c>
      <c r="AC174" s="13"/>
      <c r="AD174" s="14">
        <f t="shared" si="150"/>
        <v>22587.371817075407</v>
      </c>
      <c r="AE174" s="14">
        <f t="shared" si="151"/>
        <v>22377.28064347104</v>
      </c>
      <c r="AF174" s="14">
        <f t="shared" si="152"/>
        <v>23407.41966014995</v>
      </c>
      <c r="AG174" s="14">
        <f t="shared" si="153"/>
        <v>23628.092075733883</v>
      </c>
      <c r="AH174" s="165">
        <v>22891.401839212245</v>
      </c>
      <c r="AI174" s="165">
        <v>22725.875757417918</v>
      </c>
      <c r="AJ174" s="165">
        <v>23754.781490972844</v>
      </c>
      <c r="AK174" s="165">
        <v>23888.947044093147</v>
      </c>
      <c r="AL174" s="14">
        <f t="shared" si="154"/>
        <v>23861.667459941636</v>
      </c>
      <c r="AM174" s="14">
        <f t="shared" si="155"/>
        <v>23355.538523256804</v>
      </c>
      <c r="AN174" s="14">
        <f t="shared" si="156"/>
        <v>24456.373519047243</v>
      </c>
      <c r="AO174" s="14">
        <f t="shared" si="157"/>
        <v>0</v>
      </c>
      <c r="AP174" s="13">
        <v>852353</v>
      </c>
      <c r="AQ174" s="13">
        <v>860453.73200000008</v>
      </c>
      <c r="AR174" s="13">
        <v>867419.625</v>
      </c>
      <c r="AS174" s="14">
        <f t="shared" si="114"/>
        <v>756.42286657440843</v>
      </c>
      <c r="AT174" s="14">
        <f t="shared" si="115"/>
        <v>779.05195856893329</v>
      </c>
      <c r="AU174" s="14">
        <f t="shared" si="116"/>
        <v>824.87711333648247</v>
      </c>
      <c r="AV174" s="14">
        <f t="shared" si="117"/>
        <v>826.53262231050087</v>
      </c>
      <c r="AW174" s="14">
        <f t="shared" si="118"/>
        <v>747.32760093463912</v>
      </c>
      <c r="AX174" s="14">
        <f t="shared" si="119"/>
        <v>749.67192661132663</v>
      </c>
      <c r="AY174" s="14">
        <f t="shared" si="120"/>
        <v>782.90625697929158</v>
      </c>
      <c r="AZ174" s="14">
        <f t="shared" si="121"/>
        <v>772.81984379038647</v>
      </c>
      <c r="BA174" s="14">
        <f t="shared" si="122"/>
        <v>873.69792164539649</v>
      </c>
      <c r="BB174" s="14">
        <f t="shared" si="123"/>
        <v>865.12550949095009</v>
      </c>
      <c r="BC174" s="14">
        <f t="shared" si="124"/>
        <v>910.385468802069</v>
      </c>
      <c r="BD174" s="14">
        <f t="shared" si="125"/>
        <v>0</v>
      </c>
      <c r="BE174" s="14">
        <f t="shared" si="126"/>
        <v>1893.579165104416</v>
      </c>
      <c r="BF174" s="14">
        <f t="shared" si="127"/>
        <v>1846.3016969553673</v>
      </c>
      <c r="BG174" s="14">
        <f t="shared" si="128"/>
        <v>1921.3348035746974</v>
      </c>
      <c r="BH174" s="14">
        <f t="shared" si="129"/>
        <v>1919.4711658087983</v>
      </c>
      <c r="BI174" s="14">
        <f t="shared" si="130"/>
        <v>1913.0597026341993</v>
      </c>
      <c r="BJ174" s="14">
        <f t="shared" si="131"/>
        <v>1891.4783075325729</v>
      </c>
      <c r="BK174" s="14">
        <f t="shared" si="132"/>
        <v>1977.8210904119849</v>
      </c>
      <c r="BL174" s="14">
        <f t="shared" si="133"/>
        <v>1981.2044318412777</v>
      </c>
      <c r="BM174" s="14">
        <f t="shared" si="134"/>
        <v>1899.4514729744221</v>
      </c>
      <c r="BN174" s="14">
        <f t="shared" si="135"/>
        <v>1849.2027169635089</v>
      </c>
      <c r="BO174" s="14">
        <f t="shared" si="136"/>
        <v>1931.8793281907858</v>
      </c>
      <c r="BP174" s="14">
        <f t="shared" si="137"/>
        <v>0</v>
      </c>
      <c r="BQ174" s="14">
        <f t="shared" si="138"/>
        <v>2650.0020316788241</v>
      </c>
      <c r="BR174" s="14">
        <f t="shared" si="139"/>
        <v>2625.3536555243004</v>
      </c>
      <c r="BS174" s="14">
        <f t="shared" si="140"/>
        <v>2746.2119169111802</v>
      </c>
      <c r="BT174" s="14">
        <f t="shared" si="141"/>
        <v>2746.0037881192989</v>
      </c>
      <c r="BU174" s="14">
        <f t="shared" si="142"/>
        <v>2660.3873035688389</v>
      </c>
      <c r="BV174" s="14">
        <f t="shared" si="143"/>
        <v>2641.1502341438986</v>
      </c>
      <c r="BW174" s="14">
        <f t="shared" si="144"/>
        <v>2760.7273473912765</v>
      </c>
      <c r="BX174" s="14">
        <f t="shared" si="145"/>
        <v>2754.0242756316643</v>
      </c>
      <c r="BY174" s="14">
        <f t="shared" si="146"/>
        <v>2773.1493946198184</v>
      </c>
      <c r="BZ174" s="14">
        <f t="shared" si="147"/>
        <v>2714.3282264544587</v>
      </c>
      <c r="CA174" s="14">
        <f t="shared" si="148"/>
        <v>2842.2647969928548</v>
      </c>
      <c r="CB174" s="14">
        <f t="shared" si="149"/>
        <v>0</v>
      </c>
    </row>
    <row r="175" spans="1:80" x14ac:dyDescent="0.3">
      <c r="A175" t="s">
        <v>163</v>
      </c>
      <c r="B175" t="s">
        <v>198</v>
      </c>
      <c r="C175" t="s">
        <v>239</v>
      </c>
      <c r="D175" t="s">
        <v>591</v>
      </c>
      <c r="E175" t="s">
        <v>592</v>
      </c>
      <c r="F175" s="13">
        <v>1199.9581241323051</v>
      </c>
      <c r="G175" s="13">
        <v>1130.0546571660755</v>
      </c>
      <c r="H175" s="13">
        <v>1158.1078966834284</v>
      </c>
      <c r="I175" s="13">
        <v>1176.2690546391614</v>
      </c>
      <c r="J175" s="13">
        <v>1107.4364329530315</v>
      </c>
      <c r="K175" s="13">
        <v>1124.1516253939487</v>
      </c>
      <c r="L175" s="13">
        <v>1258.7258872673428</v>
      </c>
      <c r="M175" s="13">
        <v>1235.0677368599775</v>
      </c>
      <c r="N175" s="13">
        <v>1264.4679349564913</v>
      </c>
      <c r="O175" s="13">
        <v>1333.5092905874262</v>
      </c>
      <c r="P175" s="13">
        <v>1477.9328300838426</v>
      </c>
      <c r="Q175" s="13"/>
      <c r="R175" s="13">
        <v>2749.5433228142379</v>
      </c>
      <c r="S175" s="13">
        <v>2673.7710358104841</v>
      </c>
      <c r="T175" s="13">
        <v>2893.5235000935359</v>
      </c>
      <c r="U175" s="13">
        <v>2891.0312720423244</v>
      </c>
      <c r="V175" s="13">
        <v>2569.232993969526</v>
      </c>
      <c r="W175" s="13">
        <v>2595.9951583690254</v>
      </c>
      <c r="X175" s="13">
        <v>3085.9995403729072</v>
      </c>
      <c r="Y175" s="13">
        <v>2981.2248270625278</v>
      </c>
      <c r="Z175" s="13">
        <v>2725.8551830455704</v>
      </c>
      <c r="AA175" s="13">
        <v>2831.882600220616</v>
      </c>
      <c r="AB175" s="13">
        <v>2969.6648864618955</v>
      </c>
      <c r="AC175" s="13"/>
      <c r="AD175" s="14">
        <f t="shared" si="150"/>
        <v>3949.5014469465432</v>
      </c>
      <c r="AE175" s="14">
        <f t="shared" si="151"/>
        <v>3803.8256929765594</v>
      </c>
      <c r="AF175" s="14">
        <f t="shared" si="152"/>
        <v>4051.6313967769643</v>
      </c>
      <c r="AG175" s="14">
        <f t="shared" si="153"/>
        <v>4067.3003266814858</v>
      </c>
      <c r="AH175" s="165">
        <v>3676.6694269225582</v>
      </c>
      <c r="AI175" s="165">
        <v>3720.1467837629743</v>
      </c>
      <c r="AJ175" s="165">
        <v>4344.7254276402509</v>
      </c>
      <c r="AK175" s="165">
        <v>4216.292563922505</v>
      </c>
      <c r="AL175" s="14">
        <f t="shared" si="154"/>
        <v>3990.3231180020616</v>
      </c>
      <c r="AM175" s="14">
        <f t="shared" si="155"/>
        <v>4165.3918908080423</v>
      </c>
      <c r="AN175" s="14">
        <f t="shared" si="156"/>
        <v>4447.597716545738</v>
      </c>
      <c r="AO175" s="14">
        <f t="shared" si="157"/>
        <v>0</v>
      </c>
      <c r="AP175" s="13">
        <v>244796</v>
      </c>
      <c r="AQ175" s="13">
        <v>248341.15599999999</v>
      </c>
      <c r="AR175" s="13">
        <v>250861.43599999999</v>
      </c>
      <c r="AS175" s="14">
        <f t="shared" si="114"/>
        <v>490.18698186747542</v>
      </c>
      <c r="AT175" s="14">
        <f t="shared" si="115"/>
        <v>461.6311774563618</v>
      </c>
      <c r="AU175" s="14">
        <f t="shared" si="116"/>
        <v>473.09102137429875</v>
      </c>
      <c r="AV175" s="14">
        <f t="shared" si="117"/>
        <v>473.65047082214659</v>
      </c>
      <c r="AW175" s="14">
        <f t="shared" si="118"/>
        <v>445.93350968899875</v>
      </c>
      <c r="AX175" s="14">
        <f t="shared" si="119"/>
        <v>452.66424764244425</v>
      </c>
      <c r="AY175" s="14">
        <f t="shared" si="120"/>
        <v>506.85351857963599</v>
      </c>
      <c r="AZ175" s="14">
        <f t="shared" si="121"/>
        <v>492.33064936293255</v>
      </c>
      <c r="BA175" s="14">
        <f t="shared" si="122"/>
        <v>509.16567971379311</v>
      </c>
      <c r="BB175" s="14">
        <f t="shared" si="123"/>
        <v>536.96669213677433</v>
      </c>
      <c r="BC175" s="14">
        <f t="shared" si="124"/>
        <v>595.12199020441176</v>
      </c>
      <c r="BD175" s="14">
        <f t="shared" si="125"/>
        <v>0</v>
      </c>
      <c r="BE175" s="14">
        <f t="shared" si="126"/>
        <v>1123.1978148393919</v>
      </c>
      <c r="BF175" s="14">
        <f t="shared" si="127"/>
        <v>1092.2445774483588</v>
      </c>
      <c r="BG175" s="14">
        <f t="shared" si="128"/>
        <v>1182.0142077867024</v>
      </c>
      <c r="BH175" s="14">
        <f t="shared" si="129"/>
        <v>1164.1369954975664</v>
      </c>
      <c r="BI175" s="14">
        <f t="shared" si="130"/>
        <v>1034.5578781027846</v>
      </c>
      <c r="BJ175" s="14">
        <f t="shared" si="131"/>
        <v>1045.3342491363073</v>
      </c>
      <c r="BK175" s="14">
        <f t="shared" si="132"/>
        <v>1242.6452345147768</v>
      </c>
      <c r="BL175" s="14">
        <f t="shared" si="133"/>
        <v>1188.3950257952472</v>
      </c>
      <c r="BM175" s="14">
        <f t="shared" si="134"/>
        <v>1097.6252293218649</v>
      </c>
      <c r="BN175" s="14">
        <f t="shared" si="135"/>
        <v>1140.3194886556041</v>
      </c>
      <c r="BO175" s="14">
        <f t="shared" si="136"/>
        <v>1195.8005407939295</v>
      </c>
      <c r="BP175" s="14">
        <f t="shared" si="137"/>
        <v>0</v>
      </c>
      <c r="BQ175" s="14">
        <f t="shared" si="138"/>
        <v>1613.3847967068675</v>
      </c>
      <c r="BR175" s="14">
        <f t="shared" si="139"/>
        <v>1553.8757549047205</v>
      </c>
      <c r="BS175" s="14">
        <f t="shared" si="140"/>
        <v>1655.105229161001</v>
      </c>
      <c r="BT175" s="14">
        <f t="shared" si="141"/>
        <v>1637.7874663197131</v>
      </c>
      <c r="BU175" s="14">
        <f t="shared" si="142"/>
        <v>1480.4913877917836</v>
      </c>
      <c r="BV175" s="14">
        <f t="shared" si="143"/>
        <v>1497.9984967787516</v>
      </c>
      <c r="BW175" s="14">
        <f t="shared" si="144"/>
        <v>1749.4987530944129</v>
      </c>
      <c r="BX175" s="14">
        <f t="shared" si="145"/>
        <v>1680.7256751581799</v>
      </c>
      <c r="BY175" s="14">
        <f t="shared" si="146"/>
        <v>1606.7909090356582</v>
      </c>
      <c r="BZ175" s="14">
        <f t="shared" si="147"/>
        <v>1677.2861807923784</v>
      </c>
      <c r="CA175" s="14">
        <f t="shared" si="148"/>
        <v>1790.9225309983408</v>
      </c>
      <c r="CB175" s="14">
        <f t="shared" si="149"/>
        <v>0</v>
      </c>
    </row>
    <row r="176" spans="1:80" x14ac:dyDescent="0.3">
      <c r="A176" t="s">
        <v>148</v>
      </c>
      <c r="B176" t="s">
        <v>158</v>
      </c>
      <c r="C176" t="s">
        <v>174</v>
      </c>
      <c r="D176" t="s">
        <v>593</v>
      </c>
      <c r="E176" t="s">
        <v>594</v>
      </c>
      <c r="F176" s="13">
        <v>2227.3404049149462</v>
      </c>
      <c r="G176" s="13">
        <v>2754.2071360679511</v>
      </c>
      <c r="H176" s="13">
        <v>3297.8787343117119</v>
      </c>
      <c r="I176" s="13">
        <v>3161.8739458269329</v>
      </c>
      <c r="J176" s="13">
        <v>3079.9605015771231</v>
      </c>
      <c r="K176" s="13">
        <v>2546.8306185339861</v>
      </c>
      <c r="L176" s="13">
        <v>2975.556102183029</v>
      </c>
      <c r="M176" s="13">
        <v>3006.7373047808487</v>
      </c>
      <c r="N176" s="13">
        <v>3579.0517778361909</v>
      </c>
      <c r="O176" s="13">
        <v>3293.9309761264276</v>
      </c>
      <c r="P176" s="13">
        <v>3132.815158252547</v>
      </c>
      <c r="Q176" s="13"/>
      <c r="R176" s="13">
        <v>6439.7615484294874</v>
      </c>
      <c r="S176" s="13">
        <v>6465.4606791123897</v>
      </c>
      <c r="T176" s="13">
        <v>6842.8279351863648</v>
      </c>
      <c r="U176" s="13">
        <v>6893.579362303306</v>
      </c>
      <c r="V176" s="13">
        <v>6247.8559558354955</v>
      </c>
      <c r="W176" s="13">
        <v>6236.9825419328909</v>
      </c>
      <c r="X176" s="13">
        <v>6593.2942700071326</v>
      </c>
      <c r="Y176" s="13">
        <v>6223.7282912864848</v>
      </c>
      <c r="Z176" s="13">
        <v>7096.7263954578693</v>
      </c>
      <c r="AA176" s="13">
        <v>6761.3235251168262</v>
      </c>
      <c r="AB176" s="13">
        <v>6714.482329019861</v>
      </c>
      <c r="AC176" s="13"/>
      <c r="AD176" s="14">
        <f t="shared" si="150"/>
        <v>8667.1019533444342</v>
      </c>
      <c r="AE176" s="14">
        <f t="shared" si="151"/>
        <v>9219.6678151803408</v>
      </c>
      <c r="AF176" s="14">
        <f t="shared" si="152"/>
        <v>10140.706669498077</v>
      </c>
      <c r="AG176" s="14">
        <f t="shared" si="153"/>
        <v>10055.45330813024</v>
      </c>
      <c r="AH176" s="165">
        <v>9327.8164574126185</v>
      </c>
      <c r="AI176" s="165">
        <v>8783.8131604668761</v>
      </c>
      <c r="AJ176" s="165">
        <v>9568.8503721901634</v>
      </c>
      <c r="AK176" s="165">
        <v>9230.4655960673335</v>
      </c>
      <c r="AL176" s="14">
        <f t="shared" si="154"/>
        <v>10675.77817329406</v>
      </c>
      <c r="AM176" s="14">
        <f t="shared" si="155"/>
        <v>10055.254501243253</v>
      </c>
      <c r="AN176" s="14">
        <f t="shared" si="156"/>
        <v>9847.297487272408</v>
      </c>
      <c r="AO176" s="14">
        <f t="shared" si="157"/>
        <v>0</v>
      </c>
      <c r="AP176" s="13">
        <v>324650</v>
      </c>
      <c r="AQ176" s="13">
        <v>325316.674</v>
      </c>
      <c r="AR176" s="13">
        <v>326254.97399999999</v>
      </c>
      <c r="AS176" s="14">
        <f t="shared" si="114"/>
        <v>686.07435851376749</v>
      </c>
      <c r="AT176" s="14">
        <f t="shared" si="115"/>
        <v>848.36197014260006</v>
      </c>
      <c r="AU176" s="14">
        <f t="shared" si="116"/>
        <v>1015.8258845870051</v>
      </c>
      <c r="AV176" s="14">
        <f t="shared" si="117"/>
        <v>971.9372533075059</v>
      </c>
      <c r="AW176" s="14">
        <f t="shared" si="118"/>
        <v>946.75765115474019</v>
      </c>
      <c r="AX176" s="14">
        <f t="shared" si="119"/>
        <v>782.87736906285534</v>
      </c>
      <c r="AY176" s="14">
        <f t="shared" si="120"/>
        <v>914.66449155416763</v>
      </c>
      <c r="AZ176" s="14">
        <f t="shared" si="121"/>
        <v>921.59125358832034</v>
      </c>
      <c r="BA176" s="14">
        <f t="shared" si="122"/>
        <v>1100.1747109452469</v>
      </c>
      <c r="BB176" s="14">
        <f t="shared" si="123"/>
        <v>1012.5306322683072</v>
      </c>
      <c r="BC176" s="14">
        <f t="shared" si="124"/>
        <v>963.00479152585558</v>
      </c>
      <c r="BD176" s="14">
        <f t="shared" si="125"/>
        <v>0</v>
      </c>
      <c r="BE176" s="14">
        <f t="shared" si="126"/>
        <v>1983.6012778159516</v>
      </c>
      <c r="BF176" s="14">
        <f t="shared" si="127"/>
        <v>1991.5172275103619</v>
      </c>
      <c r="BG176" s="14">
        <f t="shared" si="128"/>
        <v>2107.7554089592991</v>
      </c>
      <c r="BH176" s="14">
        <f t="shared" si="129"/>
        <v>2119.0365921124921</v>
      </c>
      <c r="BI176" s="14">
        <f t="shared" si="130"/>
        <v>1920.545872737988</v>
      </c>
      <c r="BJ176" s="14">
        <f t="shared" si="131"/>
        <v>1917.2034637034592</v>
      </c>
      <c r="BK176" s="14">
        <f t="shared" si="132"/>
        <v>2026.7311198463599</v>
      </c>
      <c r="BL176" s="14">
        <f t="shared" si="133"/>
        <v>1907.6270975983603</v>
      </c>
      <c r="BM176" s="14">
        <f t="shared" si="134"/>
        <v>2181.4825253801373</v>
      </c>
      <c r="BN176" s="14">
        <f t="shared" si="135"/>
        <v>2078.3821013480624</v>
      </c>
      <c r="BO176" s="14">
        <f t="shared" si="136"/>
        <v>2063.9834554007093</v>
      </c>
      <c r="BP176" s="14">
        <f t="shared" si="137"/>
        <v>0</v>
      </c>
      <c r="BQ176" s="14">
        <f t="shared" si="138"/>
        <v>2669.6756363297195</v>
      </c>
      <c r="BR176" s="14">
        <f t="shared" si="139"/>
        <v>2839.8791976529619</v>
      </c>
      <c r="BS176" s="14">
        <f t="shared" si="140"/>
        <v>3123.5812935463041</v>
      </c>
      <c r="BT176" s="14">
        <f t="shared" si="141"/>
        <v>3090.9738454199983</v>
      </c>
      <c r="BU176" s="14">
        <f t="shared" si="142"/>
        <v>2867.3035238927282</v>
      </c>
      <c r="BV176" s="14">
        <f t="shared" si="143"/>
        <v>2700.0808327663144</v>
      </c>
      <c r="BW176" s="14">
        <f t="shared" si="144"/>
        <v>2941.3956114005282</v>
      </c>
      <c r="BX176" s="14">
        <f t="shared" si="145"/>
        <v>2829.2183511866806</v>
      </c>
      <c r="BY176" s="14">
        <f t="shared" si="146"/>
        <v>3281.6572363253845</v>
      </c>
      <c r="BZ176" s="14">
        <f t="shared" si="147"/>
        <v>3090.9127336163697</v>
      </c>
      <c r="CA176" s="14">
        <f t="shared" si="148"/>
        <v>3026.9882469265649</v>
      </c>
      <c r="CB176" s="14">
        <f t="shared" si="149"/>
        <v>0</v>
      </c>
    </row>
    <row r="177" spans="1:80" x14ac:dyDescent="0.3">
      <c r="A177" t="s">
        <v>172</v>
      </c>
      <c r="B177" t="s">
        <v>213</v>
      </c>
      <c r="C177" t="s">
        <v>224</v>
      </c>
      <c r="D177" t="s">
        <v>595</v>
      </c>
      <c r="E177" t="s">
        <v>596</v>
      </c>
      <c r="F177" s="13">
        <v>3328.4222054627039</v>
      </c>
      <c r="G177" s="13">
        <v>3515.5042515447858</v>
      </c>
      <c r="H177" s="13">
        <v>3864.1942152248484</v>
      </c>
      <c r="I177" s="13">
        <v>3637.6783533134922</v>
      </c>
      <c r="J177" s="13">
        <v>3399.8790506290597</v>
      </c>
      <c r="K177" s="13">
        <v>3577.1603089079972</v>
      </c>
      <c r="L177" s="13">
        <v>3945.1917495058383</v>
      </c>
      <c r="M177" s="13">
        <v>3632.5687839401089</v>
      </c>
      <c r="N177" s="13">
        <v>4018.9560605508841</v>
      </c>
      <c r="O177" s="13">
        <v>4002.516224203664</v>
      </c>
      <c r="P177" s="13">
        <v>4274.7233082760813</v>
      </c>
      <c r="Q177" s="13"/>
      <c r="R177" s="13">
        <v>8038.9098257305068</v>
      </c>
      <c r="S177" s="13">
        <v>8149.1072759878207</v>
      </c>
      <c r="T177" s="13">
        <v>8639.7491217049192</v>
      </c>
      <c r="U177" s="13">
        <v>8863.2931512159248</v>
      </c>
      <c r="V177" s="13">
        <v>8102.7519276400781</v>
      </c>
      <c r="W177" s="13">
        <v>8345.193064936866</v>
      </c>
      <c r="X177" s="13">
        <v>8954.982109265613</v>
      </c>
      <c r="Y177" s="13">
        <v>9047.3281564830686</v>
      </c>
      <c r="Z177" s="13">
        <v>8584.0246387832121</v>
      </c>
      <c r="AA177" s="13">
        <v>8607.2901624788137</v>
      </c>
      <c r="AB177" s="13">
        <v>9030.2946286368169</v>
      </c>
      <c r="AC177" s="13"/>
      <c r="AD177" s="14">
        <f t="shared" si="150"/>
        <v>11367.332031193211</v>
      </c>
      <c r="AE177" s="14">
        <f t="shared" si="151"/>
        <v>11664.611527532606</v>
      </c>
      <c r="AF177" s="14">
        <f t="shared" si="152"/>
        <v>12503.943336929768</v>
      </c>
      <c r="AG177" s="14">
        <f t="shared" si="153"/>
        <v>12500.971504529418</v>
      </c>
      <c r="AH177" s="165">
        <v>11502.630978269139</v>
      </c>
      <c r="AI177" s="165">
        <v>11922.353373844864</v>
      </c>
      <c r="AJ177" s="165">
        <v>12900.17385877145</v>
      </c>
      <c r="AK177" s="165">
        <v>12679.896940423179</v>
      </c>
      <c r="AL177" s="14">
        <f t="shared" si="154"/>
        <v>12602.980699334097</v>
      </c>
      <c r="AM177" s="14">
        <f t="shared" si="155"/>
        <v>12609.806386682478</v>
      </c>
      <c r="AN177" s="14">
        <f t="shared" si="156"/>
        <v>13305.017936912898</v>
      </c>
      <c r="AO177" s="14">
        <f t="shared" si="157"/>
        <v>0</v>
      </c>
      <c r="AP177" s="13">
        <v>496043</v>
      </c>
      <c r="AQ177" s="13">
        <v>498500.06599999999</v>
      </c>
      <c r="AR177" s="13">
        <v>503644.45699999999</v>
      </c>
      <c r="AS177" s="14">
        <f t="shared" si="114"/>
        <v>670.99469309368419</v>
      </c>
      <c r="AT177" s="14">
        <f t="shared" si="115"/>
        <v>708.70957790852515</v>
      </c>
      <c r="AU177" s="14">
        <f t="shared" si="116"/>
        <v>779.00387974930572</v>
      </c>
      <c r="AV177" s="14">
        <f t="shared" si="117"/>
        <v>729.72474858478597</v>
      </c>
      <c r="AW177" s="14">
        <f t="shared" si="118"/>
        <v>682.02178545530217</v>
      </c>
      <c r="AX177" s="14">
        <f t="shared" si="119"/>
        <v>717.58472122408853</v>
      </c>
      <c r="AY177" s="14">
        <f t="shared" si="120"/>
        <v>791.4124828833701</v>
      </c>
      <c r="AZ177" s="14">
        <f t="shared" si="121"/>
        <v>721.25657960732985</v>
      </c>
      <c r="BA177" s="14">
        <f t="shared" si="122"/>
        <v>806.20973489517746</v>
      </c>
      <c r="BB177" s="14">
        <f t="shared" si="123"/>
        <v>802.91187447980474</v>
      </c>
      <c r="BC177" s="14">
        <f t="shared" si="124"/>
        <v>857.51709976224583</v>
      </c>
      <c r="BD177" s="14">
        <f t="shared" si="125"/>
        <v>0</v>
      </c>
      <c r="BE177" s="14">
        <f t="shared" si="126"/>
        <v>1620.6074525253873</v>
      </c>
      <c r="BF177" s="14">
        <f t="shared" si="127"/>
        <v>1642.8227544764911</v>
      </c>
      <c r="BG177" s="14">
        <f t="shared" si="128"/>
        <v>1741.7339064768416</v>
      </c>
      <c r="BH177" s="14">
        <f t="shared" si="129"/>
        <v>1777.9923726661905</v>
      </c>
      <c r="BI177" s="14">
        <f t="shared" si="130"/>
        <v>1625.4264503226923</v>
      </c>
      <c r="BJ177" s="14">
        <f t="shared" si="131"/>
        <v>1674.0605737325752</v>
      </c>
      <c r="BK177" s="14">
        <f t="shared" si="132"/>
        <v>1796.385340752515</v>
      </c>
      <c r="BL177" s="14">
        <f t="shared" si="133"/>
        <v>1796.3720300575192</v>
      </c>
      <c r="BM177" s="14">
        <f t="shared" si="134"/>
        <v>1721.9706122934019</v>
      </c>
      <c r="BN177" s="14">
        <f t="shared" si="135"/>
        <v>1726.6377177327824</v>
      </c>
      <c r="BO177" s="14">
        <f t="shared" si="136"/>
        <v>1811.4931661085911</v>
      </c>
      <c r="BP177" s="14">
        <f t="shared" si="137"/>
        <v>0</v>
      </c>
      <c r="BQ177" s="14">
        <f t="shared" si="138"/>
        <v>2291.6021456190715</v>
      </c>
      <c r="BR177" s="14">
        <f t="shared" si="139"/>
        <v>2351.5323323850162</v>
      </c>
      <c r="BS177" s="14">
        <f t="shared" si="140"/>
        <v>2520.7377862261474</v>
      </c>
      <c r="BT177" s="14">
        <f t="shared" si="141"/>
        <v>2507.7171212509766</v>
      </c>
      <c r="BU177" s="14">
        <f t="shared" si="142"/>
        <v>2307.4482357779943</v>
      </c>
      <c r="BV177" s="14">
        <f t="shared" si="143"/>
        <v>2391.6452949566637</v>
      </c>
      <c r="BW177" s="14">
        <f t="shared" si="144"/>
        <v>2587.7978236358849</v>
      </c>
      <c r="BX177" s="14">
        <f t="shared" si="145"/>
        <v>2517.6286096648496</v>
      </c>
      <c r="BY177" s="14">
        <f t="shared" si="146"/>
        <v>2528.1803471885792</v>
      </c>
      <c r="BZ177" s="14">
        <f t="shared" si="147"/>
        <v>2529.5495922125874</v>
      </c>
      <c r="CA177" s="14">
        <f t="shared" si="148"/>
        <v>2669.010265870837</v>
      </c>
      <c r="CB177" s="14">
        <f t="shared" si="149"/>
        <v>0</v>
      </c>
    </row>
    <row r="178" spans="1:80" x14ac:dyDescent="0.3">
      <c r="A178" t="s">
        <v>181</v>
      </c>
      <c r="B178" t="s">
        <v>205</v>
      </c>
      <c r="C178" t="s">
        <v>229</v>
      </c>
      <c r="D178" t="s">
        <v>597</v>
      </c>
      <c r="E178" t="s">
        <v>598</v>
      </c>
      <c r="F178" s="13">
        <v>1536.0479987333447</v>
      </c>
      <c r="G178" s="13">
        <v>1491.3618974473509</v>
      </c>
      <c r="H178" s="13">
        <v>1672.4732383896267</v>
      </c>
      <c r="I178" s="13">
        <v>1692.8992157111825</v>
      </c>
      <c r="J178" s="13">
        <v>1609.1933705769102</v>
      </c>
      <c r="K178" s="13">
        <v>1604.7053839631972</v>
      </c>
      <c r="L178" s="13">
        <v>1773.9083833192717</v>
      </c>
      <c r="M178" s="13">
        <v>1635.9691816125637</v>
      </c>
      <c r="N178" s="13">
        <v>1850.8932585334101</v>
      </c>
      <c r="O178" s="13">
        <v>1727.7564544351512</v>
      </c>
      <c r="P178" s="13">
        <v>1687.0528085412818</v>
      </c>
      <c r="Q178" s="13"/>
      <c r="R178" s="13">
        <v>2638.6945994809348</v>
      </c>
      <c r="S178" s="13">
        <v>2536.0200108037952</v>
      </c>
      <c r="T178" s="13">
        <v>2579.1094009872177</v>
      </c>
      <c r="U178" s="13">
        <v>2523.1590945884427</v>
      </c>
      <c r="V178" s="13">
        <v>2425.8827658421487</v>
      </c>
      <c r="W178" s="13">
        <v>2463.9656705572324</v>
      </c>
      <c r="X178" s="13">
        <v>2542.2267556200759</v>
      </c>
      <c r="Y178" s="13">
        <v>2377.5394909126453</v>
      </c>
      <c r="Z178" s="13">
        <v>2530.3876563338968</v>
      </c>
      <c r="AA178" s="13">
        <v>2588.7186547529445</v>
      </c>
      <c r="AB178" s="13">
        <v>2663.1565248515012</v>
      </c>
      <c r="AC178" s="13"/>
      <c r="AD178" s="14">
        <f t="shared" si="150"/>
        <v>4174.7425982142795</v>
      </c>
      <c r="AE178" s="14">
        <f t="shared" si="151"/>
        <v>4027.3819082511463</v>
      </c>
      <c r="AF178" s="14">
        <f t="shared" si="152"/>
        <v>4251.5826393768439</v>
      </c>
      <c r="AG178" s="14">
        <f t="shared" si="153"/>
        <v>4216.0583102996252</v>
      </c>
      <c r="AH178" s="165">
        <v>4035.0761364190585</v>
      </c>
      <c r="AI178" s="165">
        <v>4068.6710545204296</v>
      </c>
      <c r="AJ178" s="165">
        <v>4316.1351389393476</v>
      </c>
      <c r="AK178" s="165">
        <v>4013.5086725252095</v>
      </c>
      <c r="AL178" s="14">
        <f t="shared" si="154"/>
        <v>4381.2809148673068</v>
      </c>
      <c r="AM178" s="14">
        <f t="shared" si="155"/>
        <v>4316.4751091880953</v>
      </c>
      <c r="AN178" s="14">
        <f t="shared" si="156"/>
        <v>4350.2093333927833</v>
      </c>
      <c r="AO178" s="14">
        <f t="shared" si="157"/>
        <v>0</v>
      </c>
      <c r="AP178" s="13">
        <v>150140</v>
      </c>
      <c r="AQ178" s="13">
        <v>150646.95800000001</v>
      </c>
      <c r="AR178" s="13">
        <v>151246.22399999999</v>
      </c>
      <c r="AS178" s="14">
        <f t="shared" si="114"/>
        <v>1023.0771271702042</v>
      </c>
      <c r="AT178" s="14">
        <f t="shared" si="115"/>
        <v>993.31417173794523</v>
      </c>
      <c r="AU178" s="14">
        <f t="shared" si="116"/>
        <v>1113.9424792790905</v>
      </c>
      <c r="AV178" s="14">
        <f t="shared" si="117"/>
        <v>1123.7526719332641</v>
      </c>
      <c r="AW178" s="14">
        <f t="shared" si="118"/>
        <v>1068.1884267300704</v>
      </c>
      <c r="AX178" s="14">
        <f t="shared" si="119"/>
        <v>1065.2092848520692</v>
      </c>
      <c r="AY178" s="14">
        <f t="shared" si="120"/>
        <v>1177.5268527621192</v>
      </c>
      <c r="AZ178" s="14">
        <f t="shared" si="121"/>
        <v>1081.6595207114485</v>
      </c>
      <c r="BA178" s="14">
        <f t="shared" si="122"/>
        <v>1228.629693626744</v>
      </c>
      <c r="BB178" s="14">
        <f t="shared" si="123"/>
        <v>1146.8910340925377</v>
      </c>
      <c r="BC178" s="14">
        <f t="shared" si="124"/>
        <v>1119.8718055370766</v>
      </c>
      <c r="BD178" s="14">
        <f t="shared" si="125"/>
        <v>0</v>
      </c>
      <c r="BE178" s="14">
        <f t="shared" si="126"/>
        <v>1757.4894095383875</v>
      </c>
      <c r="BF178" s="14">
        <f t="shared" si="127"/>
        <v>1689.1035105926437</v>
      </c>
      <c r="BG178" s="14">
        <f t="shared" si="128"/>
        <v>1717.8029845392416</v>
      </c>
      <c r="BH178" s="14">
        <f t="shared" si="129"/>
        <v>1674.8822067740941</v>
      </c>
      <c r="BI178" s="14">
        <f t="shared" si="130"/>
        <v>1610.309825069384</v>
      </c>
      <c r="BJ178" s="14">
        <f t="shared" si="131"/>
        <v>1635.5893960747833</v>
      </c>
      <c r="BK178" s="14">
        <f t="shared" si="132"/>
        <v>1687.539389690216</v>
      </c>
      <c r="BL178" s="14">
        <f t="shared" si="133"/>
        <v>1571.9661807309951</v>
      </c>
      <c r="BM178" s="14">
        <f t="shared" si="134"/>
        <v>1679.68055241706</v>
      </c>
      <c r="BN178" s="14">
        <f t="shared" si="135"/>
        <v>1718.4008818504944</v>
      </c>
      <c r="BO178" s="14">
        <f t="shared" si="136"/>
        <v>1767.8130114326643</v>
      </c>
      <c r="BP178" s="14">
        <f t="shared" si="137"/>
        <v>0</v>
      </c>
      <c r="BQ178" s="14">
        <f t="shared" si="138"/>
        <v>2780.5665367085917</v>
      </c>
      <c r="BR178" s="14">
        <f t="shared" si="139"/>
        <v>2682.4176823305888</v>
      </c>
      <c r="BS178" s="14">
        <f t="shared" si="140"/>
        <v>2831.7454638183322</v>
      </c>
      <c r="BT178" s="14">
        <f t="shared" si="141"/>
        <v>2798.634878707358</v>
      </c>
      <c r="BU178" s="14">
        <f t="shared" si="142"/>
        <v>2678.498251799454</v>
      </c>
      <c r="BV178" s="14">
        <f t="shared" si="143"/>
        <v>2700.7986809268523</v>
      </c>
      <c r="BW178" s="14">
        <f t="shared" si="144"/>
        <v>2865.0662424523352</v>
      </c>
      <c r="BX178" s="14">
        <f t="shared" si="145"/>
        <v>2653.6257014424436</v>
      </c>
      <c r="BY178" s="14">
        <f t="shared" si="146"/>
        <v>2908.310246043804</v>
      </c>
      <c r="BZ178" s="14">
        <f t="shared" si="147"/>
        <v>2865.2919159430321</v>
      </c>
      <c r="CA178" s="14">
        <f t="shared" si="148"/>
        <v>2887.6848169697414</v>
      </c>
      <c r="CB178" s="14">
        <f t="shared" si="149"/>
        <v>0</v>
      </c>
    </row>
    <row r="179" spans="1:80" x14ac:dyDescent="0.3">
      <c r="A179" t="s">
        <v>148</v>
      </c>
      <c r="B179" t="s">
        <v>158</v>
      </c>
      <c r="C179" t="s">
        <v>165</v>
      </c>
      <c r="D179" t="s">
        <v>601</v>
      </c>
      <c r="E179" t="s">
        <v>602</v>
      </c>
      <c r="F179" s="13">
        <v>3225.2642984368272</v>
      </c>
      <c r="G179" s="13">
        <v>3389.0698925193642</v>
      </c>
      <c r="H179" s="13">
        <v>3817.8695888343773</v>
      </c>
      <c r="I179" s="13">
        <v>3631.1859870295052</v>
      </c>
      <c r="J179" s="13">
        <v>3427.9369755091566</v>
      </c>
      <c r="K179" s="13">
        <v>3594.777396624113</v>
      </c>
      <c r="L179" s="13">
        <v>3811.1585260513357</v>
      </c>
      <c r="M179" s="13">
        <v>3667.4130268926629</v>
      </c>
      <c r="N179" s="13">
        <v>3667.6770048437975</v>
      </c>
      <c r="O179" s="13">
        <v>3692.0517207803687</v>
      </c>
      <c r="P179" s="13">
        <v>3732.6534602274592</v>
      </c>
      <c r="Q179" s="13"/>
      <c r="R179" s="13">
        <v>8482.9959694404697</v>
      </c>
      <c r="S179" s="13">
        <v>8463.8115506074719</v>
      </c>
      <c r="T179" s="13">
        <v>8734.5512503824266</v>
      </c>
      <c r="U179" s="13">
        <v>8994.9630727806634</v>
      </c>
      <c r="V179" s="13">
        <v>8592.6649031081797</v>
      </c>
      <c r="W179" s="13">
        <v>8656.2140628324687</v>
      </c>
      <c r="X179" s="13">
        <v>9027.1488035658876</v>
      </c>
      <c r="Y179" s="13">
        <v>8786.4803813099516</v>
      </c>
      <c r="Z179" s="13">
        <v>8614.9709146671757</v>
      </c>
      <c r="AA179" s="13">
        <v>8567.8750266709903</v>
      </c>
      <c r="AB179" s="13">
        <v>8770.5570377269596</v>
      </c>
      <c r="AC179" s="13"/>
      <c r="AD179" s="14">
        <f t="shared" si="150"/>
        <v>11708.260267877296</v>
      </c>
      <c r="AE179" s="14">
        <f t="shared" si="151"/>
        <v>11852.881443126837</v>
      </c>
      <c r="AF179" s="14">
        <f t="shared" si="152"/>
        <v>12552.420839216804</v>
      </c>
      <c r="AG179" s="14">
        <f t="shared" si="153"/>
        <v>12626.149059810168</v>
      </c>
      <c r="AH179" s="165">
        <v>12020.601878617335</v>
      </c>
      <c r="AI179" s="165">
        <v>12250.99145945658</v>
      </c>
      <c r="AJ179" s="165">
        <v>12838.307329617222</v>
      </c>
      <c r="AK179" s="165">
        <v>12453.893408202614</v>
      </c>
      <c r="AL179" s="14">
        <f t="shared" si="154"/>
        <v>12282.647919510973</v>
      </c>
      <c r="AM179" s="14">
        <f t="shared" si="155"/>
        <v>12259.926747451358</v>
      </c>
      <c r="AN179" s="14">
        <f t="shared" si="156"/>
        <v>12503.210497954418</v>
      </c>
      <c r="AO179" s="14">
        <f t="shared" si="157"/>
        <v>0</v>
      </c>
      <c r="AP179" s="13">
        <v>322796</v>
      </c>
      <c r="AQ179" s="13">
        <v>322775.647</v>
      </c>
      <c r="AR179" s="13">
        <v>323221.85499999998</v>
      </c>
      <c r="AS179" s="14">
        <f t="shared" si="114"/>
        <v>999.16489003482911</v>
      </c>
      <c r="AT179" s="14">
        <f t="shared" si="115"/>
        <v>1049.9107462667951</v>
      </c>
      <c r="AU179" s="14">
        <f t="shared" si="116"/>
        <v>1182.7499686595797</v>
      </c>
      <c r="AV179" s="14">
        <f t="shared" si="117"/>
        <v>1124.9875945658023</v>
      </c>
      <c r="AW179" s="14">
        <f t="shared" si="118"/>
        <v>1062.0184661915205</v>
      </c>
      <c r="AX179" s="14">
        <f t="shared" si="119"/>
        <v>1113.7077502703023</v>
      </c>
      <c r="AY179" s="14">
        <f t="shared" si="120"/>
        <v>1180.7453757660148</v>
      </c>
      <c r="AZ179" s="14">
        <f t="shared" si="121"/>
        <v>1134.6426518382129</v>
      </c>
      <c r="BA179" s="14">
        <f t="shared" si="122"/>
        <v>1136.2929759207632</v>
      </c>
      <c r="BB179" s="14">
        <f t="shared" si="123"/>
        <v>1143.8445728776958</v>
      </c>
      <c r="BC179" s="14">
        <f t="shared" si="124"/>
        <v>1156.4235080682711</v>
      </c>
      <c r="BD179" s="14">
        <f t="shared" si="125"/>
        <v>0</v>
      </c>
      <c r="BE179" s="14">
        <f t="shared" si="126"/>
        <v>2627.9743148739358</v>
      </c>
      <c r="BF179" s="14">
        <f t="shared" si="127"/>
        <v>2622.0311127174659</v>
      </c>
      <c r="BG179" s="14">
        <f t="shared" si="128"/>
        <v>2705.9044258238723</v>
      </c>
      <c r="BH179" s="14">
        <f t="shared" si="129"/>
        <v>2786.7539439184097</v>
      </c>
      <c r="BI179" s="14">
        <f t="shared" si="130"/>
        <v>2662.1168551505311</v>
      </c>
      <c r="BJ179" s="14">
        <f t="shared" si="131"/>
        <v>2681.8051929526359</v>
      </c>
      <c r="BK179" s="14">
        <f t="shared" si="132"/>
        <v>2796.7254926038108</v>
      </c>
      <c r="BL179" s="14">
        <f t="shared" si="133"/>
        <v>2718.4054065001119</v>
      </c>
      <c r="BM179" s="14">
        <f t="shared" si="134"/>
        <v>2669.027541184721</v>
      </c>
      <c r="BN179" s="14">
        <f t="shared" si="135"/>
        <v>2654.4366361911407</v>
      </c>
      <c r="BO179" s="14">
        <f t="shared" si="136"/>
        <v>2717.2301006113266</v>
      </c>
      <c r="BP179" s="14">
        <f t="shared" si="137"/>
        <v>0</v>
      </c>
      <c r="BQ179" s="14">
        <f t="shared" si="138"/>
        <v>3627.1392049087649</v>
      </c>
      <c r="BR179" s="14">
        <f t="shared" si="139"/>
        <v>3671.9418589842617</v>
      </c>
      <c r="BS179" s="14">
        <f t="shared" si="140"/>
        <v>3888.6543944834521</v>
      </c>
      <c r="BT179" s="14">
        <f t="shared" si="141"/>
        <v>3911.741538484212</v>
      </c>
      <c r="BU179" s="14">
        <f t="shared" si="142"/>
        <v>3724.1353213420516</v>
      </c>
      <c r="BV179" s="14">
        <f t="shared" si="143"/>
        <v>3795.5129432229373</v>
      </c>
      <c r="BW179" s="14">
        <f t="shared" si="144"/>
        <v>3977.4708683698254</v>
      </c>
      <c r="BX179" s="14">
        <f t="shared" si="145"/>
        <v>3853.0480583383242</v>
      </c>
      <c r="BY179" s="14">
        <f t="shared" si="146"/>
        <v>3805.3205171054842</v>
      </c>
      <c r="BZ179" s="14">
        <f t="shared" si="147"/>
        <v>3798.2812090688358</v>
      </c>
      <c r="CA179" s="14">
        <f t="shared" si="148"/>
        <v>3873.6536086795977</v>
      </c>
      <c r="CB179" s="14">
        <f t="shared" si="149"/>
        <v>0</v>
      </c>
    </row>
    <row r="180" spans="1:80" x14ac:dyDescent="0.3">
      <c r="A180" t="s">
        <v>181</v>
      </c>
      <c r="B180" t="s">
        <v>205</v>
      </c>
      <c r="C180" t="s">
        <v>229</v>
      </c>
      <c r="D180" t="s">
        <v>603</v>
      </c>
      <c r="E180" t="s">
        <v>604</v>
      </c>
      <c r="F180" s="13">
        <v>1147.6078940794887</v>
      </c>
      <c r="G180" s="13">
        <v>1058.2966326166904</v>
      </c>
      <c r="H180" s="13">
        <v>1111.1411302449924</v>
      </c>
      <c r="I180" s="13">
        <v>1082.9612579948518</v>
      </c>
      <c r="J180" s="13">
        <v>1147.0023417750499</v>
      </c>
      <c r="K180" s="13">
        <v>1117.5966372611579</v>
      </c>
      <c r="L180" s="13">
        <v>1189.4737108286226</v>
      </c>
      <c r="M180" s="13">
        <v>1154.8329386281193</v>
      </c>
      <c r="N180" s="13">
        <v>1196.9038331187328</v>
      </c>
      <c r="O180" s="13">
        <v>1195.1782810176521</v>
      </c>
      <c r="P180" s="13">
        <v>1247.8614858641558</v>
      </c>
      <c r="Q180" s="13"/>
      <c r="R180" s="13">
        <v>2531.6420373786573</v>
      </c>
      <c r="S180" s="13">
        <v>2517.1361281130685</v>
      </c>
      <c r="T180" s="13">
        <v>2622.7867333648169</v>
      </c>
      <c r="U180" s="13">
        <v>2622.4197178478321</v>
      </c>
      <c r="V180" s="13">
        <v>2487.0302850850285</v>
      </c>
      <c r="W180" s="13">
        <v>2552.9584309690854</v>
      </c>
      <c r="X180" s="13">
        <v>2621.0405602457695</v>
      </c>
      <c r="Y180" s="13">
        <v>2540.5229734137838</v>
      </c>
      <c r="Z180" s="13">
        <v>2490.0132304187582</v>
      </c>
      <c r="AA180" s="13">
        <v>2465.0447363927101</v>
      </c>
      <c r="AB180" s="13">
        <v>2691.4938937506327</v>
      </c>
      <c r="AC180" s="13"/>
      <c r="AD180" s="14">
        <f t="shared" si="150"/>
        <v>3679.249931458146</v>
      </c>
      <c r="AE180" s="14">
        <f t="shared" si="151"/>
        <v>3575.4327607297591</v>
      </c>
      <c r="AF180" s="14">
        <f t="shared" si="152"/>
        <v>3733.9278636098093</v>
      </c>
      <c r="AG180" s="14">
        <f t="shared" si="153"/>
        <v>3705.3809758426842</v>
      </c>
      <c r="AH180" s="165">
        <v>3634.0326268600784</v>
      </c>
      <c r="AI180" s="165">
        <v>3670.5550682302433</v>
      </c>
      <c r="AJ180" s="165">
        <v>3810.5142710743926</v>
      </c>
      <c r="AK180" s="165">
        <v>3695.3559120419022</v>
      </c>
      <c r="AL180" s="14">
        <f t="shared" si="154"/>
        <v>3686.9170635374912</v>
      </c>
      <c r="AM180" s="14">
        <f t="shared" si="155"/>
        <v>3660.2230174103624</v>
      </c>
      <c r="AN180" s="14">
        <f t="shared" si="156"/>
        <v>3939.3553796147885</v>
      </c>
      <c r="AO180" s="14">
        <f t="shared" si="157"/>
        <v>0</v>
      </c>
      <c r="AP180" s="13">
        <v>164980</v>
      </c>
      <c r="AQ180" s="13">
        <v>165833.296</v>
      </c>
      <c r="AR180" s="13">
        <v>167181.51800000001</v>
      </c>
      <c r="AS180" s="14">
        <f t="shared" si="114"/>
        <v>695.60425147259593</v>
      </c>
      <c r="AT180" s="14">
        <f t="shared" si="115"/>
        <v>641.46965245283695</v>
      </c>
      <c r="AU180" s="14">
        <f t="shared" si="116"/>
        <v>673.50050323978201</v>
      </c>
      <c r="AV180" s="14">
        <f t="shared" si="117"/>
        <v>653.04211163652667</v>
      </c>
      <c r="AW180" s="14">
        <f t="shared" si="118"/>
        <v>691.65985929330498</v>
      </c>
      <c r="AX180" s="14">
        <f t="shared" si="119"/>
        <v>673.92777217740274</v>
      </c>
      <c r="AY180" s="14">
        <f t="shared" si="120"/>
        <v>717.27074087017036</v>
      </c>
      <c r="AZ180" s="14">
        <f t="shared" si="121"/>
        <v>690.76591266991568</v>
      </c>
      <c r="BA180" s="14">
        <f t="shared" si="122"/>
        <v>721.75121763167078</v>
      </c>
      <c r="BB180" s="14">
        <f t="shared" si="123"/>
        <v>720.71068346712002</v>
      </c>
      <c r="BC180" s="14">
        <f t="shared" si="124"/>
        <v>752.47945736069539</v>
      </c>
      <c r="BD180" s="14">
        <f t="shared" si="125"/>
        <v>0</v>
      </c>
      <c r="BE180" s="14">
        <f t="shared" si="126"/>
        <v>1534.5145092609148</v>
      </c>
      <c r="BF180" s="14">
        <f t="shared" si="127"/>
        <v>1525.7219833392342</v>
      </c>
      <c r="BG180" s="14">
        <f t="shared" si="128"/>
        <v>1589.7604154229705</v>
      </c>
      <c r="BH180" s="14">
        <f t="shared" si="129"/>
        <v>1581.3589798322721</v>
      </c>
      <c r="BI180" s="14">
        <f t="shared" si="130"/>
        <v>1499.7170924498953</v>
      </c>
      <c r="BJ180" s="14">
        <f t="shared" si="131"/>
        <v>1539.4727672596493</v>
      </c>
      <c r="BK180" s="14">
        <f t="shared" si="132"/>
        <v>1580.5273268196813</v>
      </c>
      <c r="BL180" s="14">
        <f t="shared" si="133"/>
        <v>1519.6195152467653</v>
      </c>
      <c r="BM180" s="14">
        <f t="shared" si="134"/>
        <v>1501.5158538601067</v>
      </c>
      <c r="BN180" s="14">
        <f t="shared" si="135"/>
        <v>1486.4594721633648</v>
      </c>
      <c r="BO180" s="14">
        <f t="shared" si="136"/>
        <v>1623.0117585980033</v>
      </c>
      <c r="BP180" s="14">
        <f t="shared" si="137"/>
        <v>0</v>
      </c>
      <c r="BQ180" s="14">
        <f t="shared" si="138"/>
        <v>2230.1187607335105</v>
      </c>
      <c r="BR180" s="14">
        <f t="shared" si="139"/>
        <v>2167.1916357920713</v>
      </c>
      <c r="BS180" s="14">
        <f t="shared" si="140"/>
        <v>2263.2609186627528</v>
      </c>
      <c r="BT180" s="14">
        <f t="shared" si="141"/>
        <v>2234.4010914687988</v>
      </c>
      <c r="BU180" s="14">
        <f t="shared" si="142"/>
        <v>2191.3769517432002</v>
      </c>
      <c r="BV180" s="14">
        <f t="shared" si="143"/>
        <v>2213.400539437052</v>
      </c>
      <c r="BW180" s="14">
        <f t="shared" si="144"/>
        <v>2297.7980676898519</v>
      </c>
      <c r="BX180" s="14">
        <f t="shared" si="145"/>
        <v>2210.3854279166803</v>
      </c>
      <c r="BY180" s="14">
        <f t="shared" si="146"/>
        <v>2223.2670714917776</v>
      </c>
      <c r="BZ180" s="14">
        <f t="shared" si="147"/>
        <v>2207.1701556304847</v>
      </c>
      <c r="CA180" s="14">
        <f t="shared" si="148"/>
        <v>2375.4912159586988</v>
      </c>
      <c r="CB180" s="14">
        <f t="shared" si="149"/>
        <v>0</v>
      </c>
    </row>
    <row r="181" spans="1:80" x14ac:dyDescent="0.3">
      <c r="A181" t="s">
        <v>154</v>
      </c>
      <c r="B181" t="s">
        <v>185</v>
      </c>
      <c r="C181" t="s">
        <v>196</v>
      </c>
      <c r="D181" t="s">
        <v>607</v>
      </c>
      <c r="E181" t="s">
        <v>608</v>
      </c>
      <c r="F181" s="13">
        <v>2365.6280967502125</v>
      </c>
      <c r="G181" s="13">
        <v>2149.9482221466774</v>
      </c>
      <c r="H181" s="13">
        <v>2300.5564739395668</v>
      </c>
      <c r="I181" s="13">
        <v>2077.7819396287368</v>
      </c>
      <c r="J181" s="13">
        <v>2656.5630919157966</v>
      </c>
      <c r="K181" s="13">
        <v>2553.9168196047049</v>
      </c>
      <c r="L181" s="13">
        <v>2888.1760680104921</v>
      </c>
      <c r="M181" s="13">
        <v>2748.4862429773675</v>
      </c>
      <c r="N181" s="13">
        <v>2119.7919935878285</v>
      </c>
      <c r="O181" s="13">
        <v>2279.3273163886106</v>
      </c>
      <c r="P181" s="13">
        <v>2599.287694724942</v>
      </c>
      <c r="Q181" s="13"/>
      <c r="R181" s="13">
        <v>5016.9596337280864</v>
      </c>
      <c r="S181" s="13">
        <v>4853.9960158162285</v>
      </c>
      <c r="T181" s="13">
        <v>4955.4517596899332</v>
      </c>
      <c r="U181" s="13">
        <v>5033.1393866923609</v>
      </c>
      <c r="V181" s="13">
        <v>4295.9419956118118</v>
      </c>
      <c r="W181" s="13">
        <v>4187.0655609658252</v>
      </c>
      <c r="X181" s="13">
        <v>4422.4229993303934</v>
      </c>
      <c r="Y181" s="13">
        <v>4388.9079095195048</v>
      </c>
      <c r="Z181" s="13">
        <v>4934.3516360858648</v>
      </c>
      <c r="AA181" s="13">
        <v>4863.1135769351986</v>
      </c>
      <c r="AB181" s="13">
        <v>5150.7797124923145</v>
      </c>
      <c r="AC181" s="13"/>
      <c r="AD181" s="14">
        <f t="shared" si="150"/>
        <v>7382.5877304782989</v>
      </c>
      <c r="AE181" s="14">
        <f t="shared" si="151"/>
        <v>7003.9442379629054</v>
      </c>
      <c r="AF181" s="14">
        <f t="shared" si="152"/>
        <v>7256.0082336295</v>
      </c>
      <c r="AG181" s="14">
        <f t="shared" si="153"/>
        <v>7110.9213263210977</v>
      </c>
      <c r="AH181" s="165">
        <v>6952.5050875276083</v>
      </c>
      <c r="AI181" s="165">
        <v>6740.98238057053</v>
      </c>
      <c r="AJ181" s="165">
        <v>7310.5990673408851</v>
      </c>
      <c r="AK181" s="165">
        <v>7137.3941524968723</v>
      </c>
      <c r="AL181" s="14">
        <f t="shared" si="154"/>
        <v>7054.1436296736938</v>
      </c>
      <c r="AM181" s="14">
        <f t="shared" si="155"/>
        <v>7142.4408933238092</v>
      </c>
      <c r="AN181" s="14">
        <f t="shared" si="156"/>
        <v>7750.0674072172569</v>
      </c>
      <c r="AO181" s="14">
        <f t="shared" si="157"/>
        <v>0</v>
      </c>
      <c r="AP181" s="13">
        <v>259926</v>
      </c>
      <c r="AQ181" s="13">
        <v>260993.07800000001</v>
      </c>
      <c r="AR181" s="13">
        <v>262473.90000000002</v>
      </c>
      <c r="AS181" s="14">
        <f t="shared" si="114"/>
        <v>910.11599330202159</v>
      </c>
      <c r="AT181" s="14">
        <f t="shared" si="115"/>
        <v>827.13857872882181</v>
      </c>
      <c r="AU181" s="14">
        <f t="shared" si="116"/>
        <v>885.081320814219</v>
      </c>
      <c r="AV181" s="14">
        <f t="shared" si="117"/>
        <v>796.10614792961553</v>
      </c>
      <c r="AW181" s="14">
        <f t="shared" si="118"/>
        <v>1017.8672600335387</v>
      </c>
      <c r="AX181" s="14">
        <f t="shared" si="119"/>
        <v>978.53814330076011</v>
      </c>
      <c r="AY181" s="14">
        <f t="shared" si="120"/>
        <v>1106.6102174596722</v>
      </c>
      <c r="AZ181" s="14">
        <f t="shared" si="121"/>
        <v>1047.1464945571224</v>
      </c>
      <c r="BA181" s="14">
        <f t="shared" si="122"/>
        <v>812.20238093357727</v>
      </c>
      <c r="BB181" s="14">
        <f t="shared" si="123"/>
        <v>873.32864681898218</v>
      </c>
      <c r="BC181" s="14">
        <f t="shared" si="124"/>
        <v>995.92208139901004</v>
      </c>
      <c r="BD181" s="14">
        <f t="shared" si="125"/>
        <v>0</v>
      </c>
      <c r="BE181" s="14">
        <f t="shared" si="126"/>
        <v>1930.1492092857532</v>
      </c>
      <c r="BF181" s="14">
        <f t="shared" si="127"/>
        <v>1867.4530504128977</v>
      </c>
      <c r="BG181" s="14">
        <f t="shared" si="128"/>
        <v>1906.4855996283302</v>
      </c>
      <c r="BH181" s="14">
        <f t="shared" si="129"/>
        <v>1928.4570400339737</v>
      </c>
      <c r="BI181" s="14">
        <f t="shared" si="130"/>
        <v>1645.998441235216</v>
      </c>
      <c r="BJ181" s="14">
        <f t="shared" si="131"/>
        <v>1604.2822258166652</v>
      </c>
      <c r="BK181" s="14">
        <f t="shared" si="132"/>
        <v>1694.459881166041</v>
      </c>
      <c r="BL181" s="14">
        <f t="shared" si="133"/>
        <v>1672.1311755262157</v>
      </c>
      <c r="BM181" s="14">
        <f t="shared" si="134"/>
        <v>1890.6063233163084</v>
      </c>
      <c r="BN181" s="14">
        <f t="shared" si="135"/>
        <v>1863.3113238869878</v>
      </c>
      <c r="BO181" s="14">
        <f t="shared" si="136"/>
        <v>1973.5311572103512</v>
      </c>
      <c r="BP181" s="14">
        <f t="shared" si="137"/>
        <v>0</v>
      </c>
      <c r="BQ181" s="14">
        <f t="shared" si="138"/>
        <v>2840.2652025877746</v>
      </c>
      <c r="BR181" s="14">
        <f t="shared" si="139"/>
        <v>2694.5916291417193</v>
      </c>
      <c r="BS181" s="14">
        <f t="shared" si="140"/>
        <v>2791.566920442549</v>
      </c>
      <c r="BT181" s="14">
        <f t="shared" si="141"/>
        <v>2724.5631879635894</v>
      </c>
      <c r="BU181" s="14">
        <f t="shared" si="142"/>
        <v>2663.8657012687549</v>
      </c>
      <c r="BV181" s="14">
        <f t="shared" si="143"/>
        <v>2582.8203691174253</v>
      </c>
      <c r="BW181" s="14">
        <f t="shared" si="144"/>
        <v>2801.0700986257134</v>
      </c>
      <c r="BX181" s="14">
        <f t="shared" si="145"/>
        <v>2719.2776700833383</v>
      </c>
      <c r="BY181" s="14">
        <f t="shared" si="146"/>
        <v>2702.808704249886</v>
      </c>
      <c r="BZ181" s="14">
        <f t="shared" si="147"/>
        <v>2736.63997070597</v>
      </c>
      <c r="CA181" s="14">
        <f t="shared" si="148"/>
        <v>2969.4532386093615</v>
      </c>
      <c r="CB181" s="14">
        <f t="shared" si="149"/>
        <v>0</v>
      </c>
    </row>
    <row r="182" spans="1:80" x14ac:dyDescent="0.3">
      <c r="A182" t="s">
        <v>154</v>
      </c>
      <c r="B182" t="s">
        <v>185</v>
      </c>
      <c r="C182" t="s">
        <v>196</v>
      </c>
      <c r="D182" t="s">
        <v>609</v>
      </c>
      <c r="E182" t="s">
        <v>610</v>
      </c>
      <c r="F182" s="13">
        <v>4178.5982370343854</v>
      </c>
      <c r="G182" s="13">
        <v>3851.7291381524974</v>
      </c>
      <c r="H182" s="13">
        <v>4242.690429826509</v>
      </c>
      <c r="I182" s="13">
        <v>3869.1613115753662</v>
      </c>
      <c r="J182" s="13">
        <v>4282.7344650416844</v>
      </c>
      <c r="K182" s="13">
        <v>4276.3533870285155</v>
      </c>
      <c r="L182" s="13">
        <v>4782.9541091538968</v>
      </c>
      <c r="M182" s="13">
        <v>4739.6498047545938</v>
      </c>
      <c r="N182" s="13">
        <v>4312.9858961598857</v>
      </c>
      <c r="O182" s="13">
        <v>4501.6583029644989</v>
      </c>
      <c r="P182" s="13">
        <v>4805.533276995995</v>
      </c>
      <c r="Q182" s="13"/>
      <c r="R182" s="13">
        <v>9922.4667667305785</v>
      </c>
      <c r="S182" s="13">
        <v>9673.4904872003681</v>
      </c>
      <c r="T182" s="13">
        <v>9971.4680600050815</v>
      </c>
      <c r="U182" s="13">
        <v>9910.9377931424206</v>
      </c>
      <c r="V182" s="13">
        <v>9325.5893057909525</v>
      </c>
      <c r="W182" s="13">
        <v>9313.7846547574773</v>
      </c>
      <c r="X182" s="13">
        <v>10417.325824250365</v>
      </c>
      <c r="Y182" s="13">
        <v>10329.525071521244</v>
      </c>
      <c r="Z182" s="13">
        <v>10056.300022882595</v>
      </c>
      <c r="AA182" s="13">
        <v>10162.562214527299</v>
      </c>
      <c r="AB182" s="13">
        <v>10398.745835083642</v>
      </c>
      <c r="AC182" s="13"/>
      <c r="AD182" s="14">
        <f t="shared" si="150"/>
        <v>14101.065003764965</v>
      </c>
      <c r="AE182" s="14">
        <f t="shared" si="151"/>
        <v>13525.219625352865</v>
      </c>
      <c r="AF182" s="14">
        <f t="shared" si="152"/>
        <v>14214.15848983159</v>
      </c>
      <c r="AG182" s="14">
        <f t="shared" si="153"/>
        <v>13780.099104717787</v>
      </c>
      <c r="AH182" s="165">
        <v>13608.323770832638</v>
      </c>
      <c r="AI182" s="165">
        <v>13590.138041785991</v>
      </c>
      <c r="AJ182" s="165">
        <v>15200.279933404265</v>
      </c>
      <c r="AK182" s="165">
        <v>15069.17487627584</v>
      </c>
      <c r="AL182" s="14">
        <f t="shared" si="154"/>
        <v>14369.285919042481</v>
      </c>
      <c r="AM182" s="14">
        <f t="shared" si="155"/>
        <v>14664.220517491798</v>
      </c>
      <c r="AN182" s="14">
        <f t="shared" si="156"/>
        <v>15204.279112079637</v>
      </c>
      <c r="AO182" s="14">
        <f t="shared" si="157"/>
        <v>0</v>
      </c>
      <c r="AP182" s="13">
        <v>588370</v>
      </c>
      <c r="AQ182" s="13">
        <v>589170.25399999996</v>
      </c>
      <c r="AR182" s="13">
        <v>592144.25199999998</v>
      </c>
      <c r="AS182" s="14">
        <f t="shared" si="114"/>
        <v>710.19906471002696</v>
      </c>
      <c r="AT182" s="14">
        <f t="shared" si="115"/>
        <v>654.64404000076445</v>
      </c>
      <c r="AU182" s="14">
        <f t="shared" si="116"/>
        <v>721.09224294687169</v>
      </c>
      <c r="AV182" s="14">
        <f t="shared" si="117"/>
        <v>656.71362145437956</v>
      </c>
      <c r="AW182" s="14">
        <f t="shared" si="118"/>
        <v>726.90948600430954</v>
      </c>
      <c r="AX182" s="14">
        <f t="shared" si="119"/>
        <v>725.82642419495198</v>
      </c>
      <c r="AY182" s="14">
        <f t="shared" si="120"/>
        <v>811.81187894015727</v>
      </c>
      <c r="AZ182" s="14">
        <f t="shared" si="121"/>
        <v>800.42148323591164</v>
      </c>
      <c r="BA182" s="14">
        <f t="shared" si="122"/>
        <v>732.04406822614067</v>
      </c>
      <c r="BB182" s="14">
        <f t="shared" si="123"/>
        <v>764.06747835651925</v>
      </c>
      <c r="BC182" s="14">
        <f t="shared" si="124"/>
        <v>815.64424618694261</v>
      </c>
      <c r="BD182" s="14">
        <f t="shared" si="125"/>
        <v>0</v>
      </c>
      <c r="BE182" s="14">
        <f t="shared" si="126"/>
        <v>1686.4331571512109</v>
      </c>
      <c r="BF182" s="14">
        <f t="shared" si="127"/>
        <v>1644.1168800585292</v>
      </c>
      <c r="BG182" s="14">
        <f t="shared" si="128"/>
        <v>1694.7614698242742</v>
      </c>
      <c r="BH182" s="14">
        <f t="shared" si="129"/>
        <v>1682.1857053805743</v>
      </c>
      <c r="BI182" s="14">
        <f t="shared" si="130"/>
        <v>1582.8343746951884</v>
      </c>
      <c r="BJ182" s="14">
        <f t="shared" si="131"/>
        <v>1580.8307686147168</v>
      </c>
      <c r="BK182" s="14">
        <f t="shared" si="132"/>
        <v>1768.1350600314533</v>
      </c>
      <c r="BL182" s="14">
        <f t="shared" si="133"/>
        <v>1744.4271453505969</v>
      </c>
      <c r="BM182" s="14">
        <f t="shared" si="134"/>
        <v>1706.8580693964559</v>
      </c>
      <c r="BN182" s="14">
        <f t="shared" si="135"/>
        <v>1724.8939751339346</v>
      </c>
      <c r="BO182" s="14">
        <f t="shared" si="136"/>
        <v>1764.9814742825836</v>
      </c>
      <c r="BP182" s="14">
        <f t="shared" si="137"/>
        <v>0</v>
      </c>
      <c r="BQ182" s="14">
        <f t="shared" si="138"/>
        <v>2396.6322218612377</v>
      </c>
      <c r="BR182" s="14">
        <f t="shared" si="139"/>
        <v>2298.7609200592938</v>
      </c>
      <c r="BS182" s="14">
        <f t="shared" si="140"/>
        <v>2415.8537127711456</v>
      </c>
      <c r="BT182" s="14">
        <f t="shared" si="141"/>
        <v>2338.8993268349536</v>
      </c>
      <c r="BU182" s="14">
        <f t="shared" si="142"/>
        <v>2309.7438606994979</v>
      </c>
      <c r="BV182" s="14">
        <f t="shared" si="143"/>
        <v>2306.6571928096682</v>
      </c>
      <c r="BW182" s="14">
        <f t="shared" si="144"/>
        <v>2579.9469389716114</v>
      </c>
      <c r="BX182" s="14">
        <f t="shared" si="145"/>
        <v>2544.8486285865088</v>
      </c>
      <c r="BY182" s="14">
        <f t="shared" si="146"/>
        <v>2438.9021376225965</v>
      </c>
      <c r="BZ182" s="14">
        <f t="shared" si="147"/>
        <v>2488.961453490454</v>
      </c>
      <c r="CA182" s="14">
        <f t="shared" si="148"/>
        <v>2580.6257204695262</v>
      </c>
      <c r="CB182" s="14">
        <f t="shared" si="149"/>
        <v>0</v>
      </c>
    </row>
    <row r="183" spans="1:80" x14ac:dyDescent="0.3">
      <c r="A183" t="s">
        <v>148</v>
      </c>
      <c r="B183" t="s">
        <v>167</v>
      </c>
      <c r="C183" t="s">
        <v>142</v>
      </c>
      <c r="D183" t="s">
        <v>613</v>
      </c>
      <c r="E183" t="s">
        <v>614</v>
      </c>
      <c r="F183" s="13">
        <v>1954.1163325175096</v>
      </c>
      <c r="G183" s="13">
        <v>1866.1629070273952</v>
      </c>
      <c r="H183" s="13">
        <v>2156.3635453461916</v>
      </c>
      <c r="I183" s="13">
        <v>2065.7793595585863</v>
      </c>
      <c r="J183" s="13">
        <v>2051.4033749442092</v>
      </c>
      <c r="K183" s="13">
        <v>1969.9261895767891</v>
      </c>
      <c r="L183" s="13">
        <v>2146.6610633071159</v>
      </c>
      <c r="M183" s="13">
        <v>2138.3095091056339</v>
      </c>
      <c r="N183" s="13">
        <v>2063.8981208649902</v>
      </c>
      <c r="O183" s="13">
        <v>2071.1949779692727</v>
      </c>
      <c r="P183" s="13">
        <v>2302.2682177118068</v>
      </c>
      <c r="Q183" s="13"/>
      <c r="R183" s="13">
        <v>3715.667140262884</v>
      </c>
      <c r="S183" s="13">
        <v>3644.3901624090995</v>
      </c>
      <c r="T183" s="13">
        <v>3817.7565456369566</v>
      </c>
      <c r="U183" s="13">
        <v>3879.7384165504063</v>
      </c>
      <c r="V183" s="13">
        <v>3598.2640643196901</v>
      </c>
      <c r="W183" s="13">
        <v>3640.2884429934556</v>
      </c>
      <c r="X183" s="13">
        <v>3741.7512625208974</v>
      </c>
      <c r="Y183" s="13">
        <v>3674.4070947300315</v>
      </c>
      <c r="Z183" s="13">
        <v>3947.7728597970881</v>
      </c>
      <c r="AA183" s="13">
        <v>3829.0366298607255</v>
      </c>
      <c r="AB183" s="13">
        <v>4056.8050687099731</v>
      </c>
      <c r="AC183" s="13"/>
      <c r="AD183" s="14">
        <f t="shared" si="150"/>
        <v>5669.7834727803938</v>
      </c>
      <c r="AE183" s="14">
        <f t="shared" si="151"/>
        <v>5510.5530694364952</v>
      </c>
      <c r="AF183" s="14">
        <f t="shared" si="152"/>
        <v>5974.1200909831477</v>
      </c>
      <c r="AG183" s="14">
        <f t="shared" si="153"/>
        <v>5945.5177761089926</v>
      </c>
      <c r="AH183" s="165">
        <v>5649.6674392638997</v>
      </c>
      <c r="AI183" s="165">
        <v>5610.2146325702461</v>
      </c>
      <c r="AJ183" s="165">
        <v>5888.4123258280133</v>
      </c>
      <c r="AK183" s="165">
        <v>5812.7166038356645</v>
      </c>
      <c r="AL183" s="14">
        <f t="shared" si="154"/>
        <v>6011.6709806620784</v>
      </c>
      <c r="AM183" s="14">
        <f t="shared" si="155"/>
        <v>5900.2316078299982</v>
      </c>
      <c r="AN183" s="14">
        <f t="shared" si="156"/>
        <v>6359.0732864217798</v>
      </c>
      <c r="AO183" s="14">
        <f t="shared" si="157"/>
        <v>0</v>
      </c>
      <c r="AP183" s="13">
        <v>208163</v>
      </c>
      <c r="AQ183" s="13">
        <v>209432.00700000001</v>
      </c>
      <c r="AR183" s="13">
        <v>210410.12100000001</v>
      </c>
      <c r="AS183" s="14">
        <f t="shared" si="114"/>
        <v>938.74335617641441</v>
      </c>
      <c r="AT183" s="14">
        <f t="shared" si="115"/>
        <v>896.49116655092178</v>
      </c>
      <c r="AU183" s="14">
        <f t="shared" si="116"/>
        <v>1035.9014547956128</v>
      </c>
      <c r="AV183" s="14">
        <f t="shared" si="117"/>
        <v>986.37232634579414</v>
      </c>
      <c r="AW183" s="14">
        <f t="shared" si="118"/>
        <v>979.50805339138503</v>
      </c>
      <c r="AX183" s="14">
        <f t="shared" si="119"/>
        <v>940.60416924562492</v>
      </c>
      <c r="AY183" s="14">
        <f t="shared" si="120"/>
        <v>1024.9918787757765</v>
      </c>
      <c r="AZ183" s="14">
        <f t="shared" si="121"/>
        <v>1016.2579152291033</v>
      </c>
      <c r="BA183" s="14">
        <f t="shared" si="122"/>
        <v>985.47406885375938</v>
      </c>
      <c r="BB183" s="14">
        <f t="shared" si="123"/>
        <v>988.95818630495796</v>
      </c>
      <c r="BC183" s="14">
        <f t="shared" si="124"/>
        <v>1099.2914839954747</v>
      </c>
      <c r="BD183" s="14">
        <f t="shared" si="125"/>
        <v>0</v>
      </c>
      <c r="BE183" s="14">
        <f t="shared" si="126"/>
        <v>1784.9796266689489</v>
      </c>
      <c r="BF183" s="14">
        <f t="shared" si="127"/>
        <v>1750.7386819026915</v>
      </c>
      <c r="BG183" s="14">
        <f t="shared" si="128"/>
        <v>1834.0226388152346</v>
      </c>
      <c r="BH183" s="14">
        <f t="shared" si="129"/>
        <v>1852.5050072935635</v>
      </c>
      <c r="BI183" s="14">
        <f t="shared" si="130"/>
        <v>1718.1060888747966</v>
      </c>
      <c r="BJ183" s="14">
        <f t="shared" si="131"/>
        <v>1738.1719705304909</v>
      </c>
      <c r="BK183" s="14">
        <f t="shared" si="132"/>
        <v>1786.6186339516373</v>
      </c>
      <c r="BL183" s="14">
        <f t="shared" si="133"/>
        <v>1746.3072010352732</v>
      </c>
      <c r="BM183" s="14">
        <f t="shared" si="134"/>
        <v>1884.9902249168094</v>
      </c>
      <c r="BN183" s="14">
        <f t="shared" si="135"/>
        <v>1828.2958200657101</v>
      </c>
      <c r="BO183" s="14">
        <f t="shared" si="136"/>
        <v>1937.0511350301736</v>
      </c>
      <c r="BP183" s="14">
        <f t="shared" si="137"/>
        <v>0</v>
      </c>
      <c r="BQ183" s="14">
        <f t="shared" si="138"/>
        <v>2723.7229828453633</v>
      </c>
      <c r="BR183" s="14">
        <f t="shared" si="139"/>
        <v>2647.2298484536136</v>
      </c>
      <c r="BS183" s="14">
        <f t="shared" si="140"/>
        <v>2869.9240936108472</v>
      </c>
      <c r="BT183" s="14">
        <f t="shared" si="141"/>
        <v>2838.8773336393574</v>
      </c>
      <c r="BU183" s="14">
        <f t="shared" si="142"/>
        <v>2697.6141422661817</v>
      </c>
      <c r="BV183" s="14">
        <f t="shared" si="143"/>
        <v>2678.7761397761165</v>
      </c>
      <c r="BW183" s="14">
        <f t="shared" si="144"/>
        <v>2811.6105127274136</v>
      </c>
      <c r="BX183" s="14">
        <f t="shared" si="145"/>
        <v>2762.5651162643762</v>
      </c>
      <c r="BY183" s="14">
        <f t="shared" si="146"/>
        <v>2870.4642937705685</v>
      </c>
      <c r="BZ183" s="14">
        <f t="shared" si="147"/>
        <v>2817.2540063706683</v>
      </c>
      <c r="CA183" s="14">
        <f t="shared" si="148"/>
        <v>3036.3426190256482</v>
      </c>
      <c r="CB183" s="14">
        <f t="shared" si="149"/>
        <v>0</v>
      </c>
    </row>
  </sheetData>
  <mergeCells count="19">
    <mergeCell ref="BI3:BL3"/>
    <mergeCell ref="BM3:BP3"/>
    <mergeCell ref="BQ3:BT3"/>
    <mergeCell ref="BU3:BX3"/>
    <mergeCell ref="BY3:CB3"/>
    <mergeCell ref="F3:I3"/>
    <mergeCell ref="N3:Q3"/>
    <mergeCell ref="J3:M3"/>
    <mergeCell ref="R3:U3"/>
    <mergeCell ref="V3:Y3"/>
    <mergeCell ref="AS3:AV3"/>
    <mergeCell ref="AW3:AZ3"/>
    <mergeCell ref="BA3:BD3"/>
    <mergeCell ref="BE3:BH3"/>
    <mergeCell ref="Z3:AC3"/>
    <mergeCell ref="AD3:AG3"/>
    <mergeCell ref="AH3:AK3"/>
    <mergeCell ref="AL3:AO3"/>
    <mergeCell ref="AP3:AR3"/>
  </mergeCells>
  <pageMargins left="0.7" right="0.7" top="0.75" bottom="0.75" header="0.3" footer="0.3"/>
  <ignoredErrors>
    <ignoredError sqref="AD34 AZ5:AZ183 BL5:BL183 BX5:BX183" formula="1"/>
  </ignoredError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U191"/>
  <sheetViews>
    <sheetView showGridLines="0" zoomScale="70" zoomScaleNormal="70" workbookViewId="0"/>
  </sheetViews>
  <sheetFormatPr defaultColWidth="9.109375" defaultRowHeight="14.4" outlineLevelCol="1" x14ac:dyDescent="0.3"/>
  <cols>
    <col min="1" max="1" width="4.6640625" style="163" customWidth="1"/>
    <col min="2" max="4" width="25.6640625" style="163" hidden="1" customWidth="1" outlineLevel="1"/>
    <col min="5" max="5" width="25.6640625" style="163" customWidth="1" collapsed="1"/>
    <col min="6" max="6" width="50.6640625" style="163" customWidth="1"/>
    <col min="7" max="18" width="17.6640625" style="163" customWidth="1"/>
    <col min="19" max="20" width="4.6640625" style="163" customWidth="1"/>
    <col min="21" max="21" width="9.109375" style="1" hidden="1" customWidth="1"/>
    <col min="22" max="22" width="4.6640625" style="163" customWidth="1"/>
    <col min="23" max="16384" width="9.109375" style="163"/>
  </cols>
  <sheetData>
    <row r="1" spans="1:21" ht="21" x14ac:dyDescent="0.4">
      <c r="A1" s="37"/>
      <c r="B1" s="265" t="s">
        <v>1043</v>
      </c>
      <c r="C1" s="265"/>
      <c r="D1" s="265"/>
      <c r="E1" s="265"/>
      <c r="F1" s="265"/>
      <c r="G1" s="265"/>
      <c r="H1" s="265"/>
      <c r="I1" s="265"/>
      <c r="J1" s="265"/>
      <c r="K1" s="265"/>
      <c r="L1" s="265"/>
      <c r="M1" s="37"/>
      <c r="N1" s="37"/>
      <c r="O1" s="37"/>
      <c r="P1" s="37"/>
      <c r="Q1" s="37"/>
      <c r="R1" s="37"/>
      <c r="S1" s="37"/>
    </row>
    <row r="2" spans="1:21" x14ac:dyDescent="0.3">
      <c r="A2" s="37"/>
      <c r="B2" s="261"/>
      <c r="C2" s="261"/>
      <c r="D2" s="261"/>
      <c r="E2" s="261"/>
      <c r="F2" s="261"/>
      <c r="G2" s="261"/>
      <c r="H2" s="261"/>
      <c r="I2" s="261"/>
      <c r="J2" s="261"/>
      <c r="K2" s="261"/>
      <c r="L2" s="261"/>
      <c r="M2" s="37"/>
      <c r="N2" s="37"/>
      <c r="O2" s="37"/>
      <c r="P2" s="37"/>
      <c r="Q2" s="37"/>
      <c r="R2" s="37"/>
      <c r="S2" s="37"/>
    </row>
    <row r="3" spans="1:21" x14ac:dyDescent="0.3">
      <c r="A3" s="37"/>
      <c r="B3" s="37"/>
      <c r="C3" s="37"/>
      <c r="D3" s="37"/>
      <c r="E3" s="37"/>
      <c r="F3" s="37"/>
      <c r="G3" s="37"/>
      <c r="H3" s="37"/>
      <c r="I3" s="37"/>
      <c r="J3" s="37"/>
      <c r="K3" s="37"/>
      <c r="L3" s="37"/>
      <c r="M3" s="37"/>
      <c r="N3" s="37"/>
      <c r="O3" s="37"/>
      <c r="P3" s="37"/>
      <c r="Q3" s="37"/>
      <c r="R3" s="37"/>
      <c r="S3" s="37"/>
    </row>
    <row r="4" spans="1:21" x14ac:dyDescent="0.3">
      <c r="A4" s="37"/>
      <c r="B4" s="37"/>
      <c r="C4" s="37"/>
      <c r="D4" s="37"/>
      <c r="E4" s="38" t="s">
        <v>929</v>
      </c>
      <c r="F4" s="37"/>
      <c r="G4" s="39" t="str">
        <f ca="1">'Org List'!J7</f>
        <v>HWB</v>
      </c>
      <c r="H4" s="37"/>
      <c r="I4" s="37"/>
      <c r="J4" s="37"/>
      <c r="K4" s="37"/>
      <c r="L4" s="37"/>
      <c r="M4" s="37"/>
      <c r="N4" s="37"/>
      <c r="O4" s="37"/>
      <c r="P4" s="37"/>
      <c r="Q4" s="167"/>
      <c r="R4" s="167"/>
      <c r="S4" s="37"/>
      <c r="U4" s="1">
        <f ca="1">MATCH($G$4, 'Comms by AT'!$B:$B, 0)</f>
        <v>4</v>
      </c>
    </row>
    <row r="5" spans="1:21" x14ac:dyDescent="0.3">
      <c r="A5" s="37"/>
      <c r="B5" s="37"/>
      <c r="C5" s="37"/>
      <c r="D5" s="37"/>
      <c r="E5" s="37"/>
      <c r="F5" s="37"/>
      <c r="G5" s="37"/>
      <c r="H5" s="37"/>
      <c r="I5" s="37"/>
      <c r="J5" s="37"/>
      <c r="K5" s="37"/>
      <c r="L5" s="37"/>
      <c r="M5" s="37"/>
      <c r="N5" s="37"/>
      <c r="O5" s="37"/>
      <c r="P5" s="37"/>
      <c r="Q5" s="37"/>
      <c r="R5" s="37"/>
      <c r="S5" s="37"/>
      <c r="U5" s="1">
        <f ca="1">COUNTIF('Comms by AT'!$C:$C, $G$4)</f>
        <v>179</v>
      </c>
    </row>
    <row r="6" spans="1:21" ht="20.100000000000001" customHeight="1" x14ac:dyDescent="0.3">
      <c r="E6" s="209" t="s">
        <v>1082</v>
      </c>
    </row>
    <row r="7" spans="1:21" x14ac:dyDescent="0.3">
      <c r="A7" s="37"/>
      <c r="B7" s="37"/>
      <c r="C7" s="37"/>
      <c r="D7" s="37"/>
      <c r="E7" s="38" t="s">
        <v>930</v>
      </c>
      <c r="F7" s="37"/>
      <c r="G7" s="37"/>
      <c r="H7" s="37"/>
      <c r="I7" s="37"/>
      <c r="J7" s="37"/>
      <c r="K7" s="37"/>
      <c r="L7" s="37"/>
      <c r="M7" s="37"/>
      <c r="N7" s="37"/>
      <c r="O7" s="37"/>
      <c r="P7" s="37"/>
      <c r="Q7" s="37"/>
      <c r="R7" s="37"/>
      <c r="S7" s="37"/>
    </row>
    <row r="9" spans="1:21" s="1" customFormat="1" hidden="1" x14ac:dyDescent="0.3">
      <c r="G9" s="1">
        <v>6</v>
      </c>
      <c r="H9" s="1">
        <v>11</v>
      </c>
      <c r="I9" s="1">
        <v>12</v>
      </c>
      <c r="J9" s="1">
        <v>13</v>
      </c>
      <c r="K9" s="1">
        <v>18</v>
      </c>
      <c r="L9" s="1">
        <v>23</v>
      </c>
      <c r="M9" s="1">
        <v>24</v>
      </c>
      <c r="N9" s="1">
        <v>25</v>
      </c>
      <c r="O9" s="1">
        <v>30</v>
      </c>
      <c r="P9" s="1">
        <v>35</v>
      </c>
      <c r="Q9" s="1">
        <v>36</v>
      </c>
      <c r="R9" s="1">
        <v>37</v>
      </c>
    </row>
    <row r="10" spans="1:21" ht="15" thickBot="1" x14ac:dyDescent="0.35"/>
    <row r="11" spans="1:21" ht="15" customHeight="1" x14ac:dyDescent="0.3">
      <c r="B11" s="198"/>
      <c r="C11" s="199"/>
      <c r="D11" s="200"/>
      <c r="E11" s="193"/>
      <c r="F11" s="195"/>
      <c r="G11" s="298" t="s">
        <v>1046</v>
      </c>
      <c r="H11" s="299"/>
      <c r="I11" s="299"/>
      <c r="J11" s="300"/>
      <c r="K11" s="298" t="s">
        <v>1045</v>
      </c>
      <c r="L11" s="299"/>
      <c r="M11" s="299"/>
      <c r="N11" s="300"/>
      <c r="O11" s="298" t="s">
        <v>1044</v>
      </c>
      <c r="P11" s="299"/>
      <c r="Q11" s="299"/>
      <c r="R11" s="300"/>
    </row>
    <row r="12" spans="1:21" ht="15" thickBot="1" x14ac:dyDescent="0.35">
      <c r="B12" s="201" t="s">
        <v>942</v>
      </c>
      <c r="C12" s="202" t="s">
        <v>1023</v>
      </c>
      <c r="D12" s="203" t="s">
        <v>944</v>
      </c>
      <c r="E12" s="194" t="s">
        <v>117</v>
      </c>
      <c r="F12" s="196" t="s">
        <v>931</v>
      </c>
      <c r="G12" s="87" t="s">
        <v>801</v>
      </c>
      <c r="H12" s="88" t="s">
        <v>803</v>
      </c>
      <c r="I12" s="86" t="s">
        <v>804</v>
      </c>
      <c r="J12" s="89" t="s">
        <v>805</v>
      </c>
      <c r="K12" s="87" t="s">
        <v>801</v>
      </c>
      <c r="L12" s="88" t="s">
        <v>803</v>
      </c>
      <c r="M12" s="86" t="s">
        <v>804</v>
      </c>
      <c r="N12" s="89" t="s">
        <v>805</v>
      </c>
      <c r="O12" s="87" t="s">
        <v>801</v>
      </c>
      <c r="P12" s="88" t="s">
        <v>803</v>
      </c>
      <c r="Q12" s="86" t="s">
        <v>804</v>
      </c>
      <c r="R12" s="89" t="s">
        <v>805</v>
      </c>
    </row>
    <row r="13" spans="1:21" ht="15" customHeight="1" x14ac:dyDescent="0.3">
      <c r="A13" s="57">
        <v>0</v>
      </c>
      <c r="B13" s="95" t="str">
        <f ca="1">IFERROR(IF((VLOOKUP($E13,'Org List'!$AJ$10:$AL$188,3,FALSE))="","",(VLOOKUP($E13,'Org List'!$AJ$10:$AL$188,3,FALSE))),"")</f>
        <v/>
      </c>
      <c r="C13" s="96" t="str">
        <f ca="1">IFERROR(IF((VLOOKUP($E13,'Org List'!$AO$10:$AQ$188,3,FALSE))="","",(VLOOKUP($E13,'Org List'!$AO$10:$AQ$188,3,FALSE))),"")</f>
        <v/>
      </c>
      <c r="D13" s="113" t="str">
        <f ca="1">IFERROR(IF((VLOOKUP($E13,'Org List'!$AT$10:$AV$188,3,FALSE))="","",(VLOOKUP($E13,'Org List'!$AT$10:$AV$188,3,FALSE))),"")</f>
        <v/>
      </c>
      <c r="E13" s="95" t="str">
        <f t="shared" ref="E13:E44" ca="1" si="0">IF($A13&gt;$U$5-1,"",INDIRECT("'Comms by AT'!D"&amp;$A13+$U$4))</f>
        <v>HWB</v>
      </c>
      <c r="F13" s="97" t="str">
        <f ca="1">IF(E13="","",VLOOKUP(E13,'Org List'!$J$9:$K$488,2,0))</f>
        <v>Health and Wellbeing Board</v>
      </c>
      <c r="G13" s="116">
        <f ca="1">IFERROR(IF((VLOOKUP($E13,'NEA Backsheet'!$D$5:$CB$183,G$9,FALSE))="","",(VLOOKUP($E13,'NEA Backsheet'!$D$5:$CB$183,G$9,FALSE))),"")</f>
        <v>470617.00000000012</v>
      </c>
      <c r="H13" s="117">
        <f ca="1">IFERROR(IF((VLOOKUP($E13,'NEA Backsheet'!$D$5:$CB$183,H$9,FALSE))="","",(VLOOKUP($E13,'NEA Backsheet'!$D$5:$CB$183,H$9,FALSE))),"")</f>
        <v>511189.99999999994</v>
      </c>
      <c r="I13" s="117">
        <f ca="1">IFERROR(IF((VLOOKUP($E13,'NEA Backsheet'!$D$5:$CB$183,I$9,FALSE))="","",(VLOOKUP($E13,'NEA Backsheet'!$D$5:$CB$183,I$9,FALSE))),"")</f>
        <v>509510.00000000012</v>
      </c>
      <c r="J13" s="118">
        <f ca="1">IFERROR(IF((VLOOKUP($E13,'NEA Backsheet'!$D$5:$CB$183,J$9,FALSE))="","",(VLOOKUP($E13,'NEA Backsheet'!$D$5:$CB$183,J$9,FALSE))),"")</f>
        <v>550126.00000000023</v>
      </c>
      <c r="K13" s="116">
        <f ca="1">IFERROR(IF((VLOOKUP($E13,'NEA Backsheet'!$D$5:$CB$183,K$9,FALSE))="","",(VLOOKUP($E13,'NEA Backsheet'!$D$5:$CB$183,K$9,FALSE))),"")</f>
        <v>1044193.0000000002</v>
      </c>
      <c r="L13" s="117">
        <f ca="1">IFERROR(IF((VLOOKUP($E13,'NEA Backsheet'!$D$5:$CB$183,L$9,FALSE))="","",(VLOOKUP($E13,'NEA Backsheet'!$D$5:$CB$183,L$9,FALSE))),"")</f>
        <v>1035401.9999999998</v>
      </c>
      <c r="M13" s="117">
        <f ca="1">IFERROR(IF((VLOOKUP($E13,'NEA Backsheet'!$D$5:$CB$183,M$9,FALSE))="","",(VLOOKUP($E13,'NEA Backsheet'!$D$5:$CB$183,M$9,FALSE))),"")</f>
        <v>1016961.0000000002</v>
      </c>
      <c r="N13" s="119">
        <f ca="1">IFERROR(IF((VLOOKUP($E13,'NEA Backsheet'!$D$5:$CB$183,N$9,FALSE))="","",(VLOOKUP($E13,'NEA Backsheet'!$D$5:$CB$183,N$9,FALSE))),"")</f>
        <v>1076507.9999999998</v>
      </c>
      <c r="O13" s="116">
        <f ca="1">IFERROR(IF((VLOOKUP($E13,'NEA Backsheet'!$D$5:$CB$183,O$9,FALSE))="","",(VLOOKUP($E13,'NEA Backsheet'!$D$5:$CB$183,O$9,FALSE))),"")</f>
        <v>1514809.9999999998</v>
      </c>
      <c r="P13" s="120">
        <f ca="1">IFERROR(IF((VLOOKUP($E13,'NEA Backsheet'!$D$5:$CB$183,P$9,FALSE))="","",(VLOOKUP($E13,'NEA Backsheet'!$D$5:$CB$183,P$9,FALSE))),"")</f>
        <v>1546592.0000000007</v>
      </c>
      <c r="Q13" s="117">
        <f ca="1">IFERROR(IF((VLOOKUP($E13,'NEA Backsheet'!$D$5:$CB$183,Q$9,FALSE))="","",(VLOOKUP($E13,'NEA Backsheet'!$D$5:$CB$183,Q$9,FALSE))),"")</f>
        <v>1526471</v>
      </c>
      <c r="R13" s="119">
        <f ca="1">IFERROR(IF((VLOOKUP($E13,'NEA Backsheet'!$D$5:$CB$183,R$9,FALSE))="","",(VLOOKUP($E13,'NEA Backsheet'!$D$5:$CB$183,R$9,FALSE))),"")</f>
        <v>1626634</v>
      </c>
    </row>
    <row r="14" spans="1:21" ht="15" customHeight="1" x14ac:dyDescent="0.3">
      <c r="A14" s="57">
        <v>1</v>
      </c>
      <c r="B14" s="98" t="str">
        <f ca="1">IFERROR(IF((VLOOKUP($E14,'Org List'!$AJ$10:$AL$188,3,FALSE))="","",(VLOOKUP($E14,'Org List'!$AJ$10:$AL$188,3,FALSE))),"")</f>
        <v>North of England Commissioning Region</v>
      </c>
      <c r="C14" s="99" t="str">
        <f ca="1">IFERROR(IF((VLOOKUP($E14,'Org List'!$AO$10:$AQ$188,3,FALSE))="","",(VLOOKUP($E14,'Org List'!$AO$10:$AQ$188,3,FALSE))),"")</f>
        <v/>
      </c>
      <c r="D14" s="114" t="str">
        <f ca="1">IFERROR(IF((VLOOKUP($E14,'Org List'!$AT$10:$AV$188,3,FALSE))="","",(VLOOKUP($E14,'Org List'!$AT$10:$AV$188,3,FALSE))),"")</f>
        <v/>
      </c>
      <c r="E14" s="98" t="str">
        <f t="shared" ca="1" si="0"/>
        <v>Y54</v>
      </c>
      <c r="F14" s="100" t="str">
        <f ca="1">IF(E14="","",VLOOKUP(E14,'Org List'!$J$9:$K$488,2,0))</f>
        <v>North of England Commissioning Region</v>
      </c>
      <c r="G14" s="121">
        <f ca="1">IFERROR(IF((VLOOKUP($E14,'NEA Backsheet'!$D$5:$CB$183,G$9,FALSE))="","",(VLOOKUP($E14,'NEA Backsheet'!$D$5:$CB$183,G$9,FALSE))),"")</f>
        <v>150835.38874550429</v>
      </c>
      <c r="H14" s="122">
        <f ca="1">IFERROR(IF((VLOOKUP($E14,'NEA Backsheet'!$D$5:$CB$183,H$9,FALSE))="","",(VLOOKUP($E14,'NEA Backsheet'!$D$5:$CB$183,H$9,FALSE))),"")</f>
        <v>166844.24169306073</v>
      </c>
      <c r="I14" s="122">
        <f ca="1">IFERROR(IF((VLOOKUP($E14,'NEA Backsheet'!$D$5:$CB$183,I$9,FALSE))="","",(VLOOKUP($E14,'NEA Backsheet'!$D$5:$CB$183,I$9,FALSE))),"")</f>
        <v>159845.39078035561</v>
      </c>
      <c r="J14" s="123">
        <f ca="1">IFERROR(IF((VLOOKUP($E14,'NEA Backsheet'!$D$5:$CB$183,J$9,FALSE))="","",(VLOOKUP($E14,'NEA Backsheet'!$D$5:$CB$183,J$9,FALSE))),"")</f>
        <v>168592.90300051885</v>
      </c>
      <c r="K14" s="121">
        <f ca="1">IFERROR(IF((VLOOKUP($E14,'NEA Backsheet'!$D$5:$CB$183,K$9,FALSE))="","",(VLOOKUP($E14,'NEA Backsheet'!$D$5:$CB$183,K$9,FALSE))),"")</f>
        <v>324397.89866923465</v>
      </c>
      <c r="L14" s="122">
        <f ca="1">IFERROR(IF((VLOOKUP($E14,'NEA Backsheet'!$D$5:$CB$183,L$9,FALSE))="","",(VLOOKUP($E14,'NEA Backsheet'!$D$5:$CB$183,L$9,FALSE))),"")</f>
        <v>329591.75349630241</v>
      </c>
      <c r="M14" s="122">
        <f ca="1">IFERROR(IF((VLOOKUP($E14,'NEA Backsheet'!$D$5:$CB$183,M$9,FALSE))="","",(VLOOKUP($E14,'NEA Backsheet'!$D$5:$CB$183,M$9,FALSE))),"")</f>
        <v>315067.10129744199</v>
      </c>
      <c r="N14" s="124">
        <f ca="1">IFERROR(IF((VLOOKUP($E14,'NEA Backsheet'!$D$5:$CB$183,N$9,FALSE))="","",(VLOOKUP($E14,'NEA Backsheet'!$D$5:$CB$183,N$9,FALSE))),"")</f>
        <v>330245.22726578539</v>
      </c>
      <c r="O14" s="121">
        <f ca="1">IFERROR(IF((VLOOKUP($E14,'NEA Backsheet'!$D$5:$CB$183,O$9,FALSE))="","",(VLOOKUP($E14,'NEA Backsheet'!$D$5:$CB$183,O$9,FALSE))),"")</f>
        <v>475233.28741473914</v>
      </c>
      <c r="P14" s="125">
        <f ca="1">IFERROR(IF((VLOOKUP($E14,'NEA Backsheet'!$D$5:$CB$183,P$9,FALSE))="","",(VLOOKUP($E14,'NEA Backsheet'!$D$5:$CB$183,P$9,FALSE))),"")</f>
        <v>496435.99518936302</v>
      </c>
      <c r="Q14" s="122">
        <f ca="1">IFERROR(IF((VLOOKUP($E14,'NEA Backsheet'!$D$5:$CB$183,Q$9,FALSE))="","",(VLOOKUP($E14,'NEA Backsheet'!$D$5:$CB$183,Q$9,FALSE))),"")</f>
        <v>474912.49207779748</v>
      </c>
      <c r="R14" s="124">
        <f ca="1">IFERROR(IF((VLOOKUP($E14,'NEA Backsheet'!$D$5:$CB$183,R$9,FALSE))="","",(VLOOKUP($E14,'NEA Backsheet'!$D$5:$CB$183,R$9,FALSE))),"")</f>
        <v>498838.13026630419</v>
      </c>
    </row>
    <row r="15" spans="1:21" ht="15" customHeight="1" x14ac:dyDescent="0.3">
      <c r="A15" s="57">
        <v>2</v>
      </c>
      <c r="B15" s="98" t="str">
        <f ca="1">IFERROR(IF((VLOOKUP($E15,'Org List'!$AJ$10:$AL$188,3,FALSE))="","",(VLOOKUP($E15,'Org List'!$AJ$10:$AL$188,3,FALSE))),"")</f>
        <v>Midlands and East of England Commissioning Region</v>
      </c>
      <c r="C15" s="99" t="str">
        <f ca="1">IFERROR(IF((VLOOKUP($E15,'Org List'!$AO$10:$AQ$188,3,FALSE))="","",(VLOOKUP($E15,'Org List'!$AO$10:$AQ$188,3,FALSE))),"")</f>
        <v/>
      </c>
      <c r="D15" s="114" t="str">
        <f ca="1">IFERROR(IF((VLOOKUP($E15,'Org List'!$AT$10:$AV$188,3,FALSE))="","",(VLOOKUP($E15,'Org List'!$AT$10:$AV$188,3,FALSE))),"")</f>
        <v/>
      </c>
      <c r="E15" s="98" t="str">
        <f t="shared" ca="1" si="0"/>
        <v>Y55</v>
      </c>
      <c r="F15" s="100" t="str">
        <f ca="1">IF(E15="","",VLOOKUP(E15,'Org List'!$J$9:$K$488,2,0))</f>
        <v>Midlands and East of England Commissioning Region</v>
      </c>
      <c r="G15" s="121">
        <f ca="1">IFERROR(IF((VLOOKUP($E15,'NEA Backsheet'!$D$5:$CB$183,G$9,FALSE))="","",(VLOOKUP($E15,'NEA Backsheet'!$D$5:$CB$183,G$9,FALSE))),"")</f>
        <v>135123.9863146226</v>
      </c>
      <c r="H15" s="122">
        <f ca="1">IFERROR(IF((VLOOKUP($E15,'NEA Backsheet'!$D$5:$CB$183,H$9,FALSE))="","",(VLOOKUP($E15,'NEA Backsheet'!$D$5:$CB$183,H$9,FALSE))),"")</f>
        <v>146430.46544996664</v>
      </c>
      <c r="I15" s="122">
        <f ca="1">IFERROR(IF((VLOOKUP($E15,'NEA Backsheet'!$D$5:$CB$183,I$9,FALSE))="","",(VLOOKUP($E15,'NEA Backsheet'!$D$5:$CB$183,I$9,FALSE))),"")</f>
        <v>149658.96133025445</v>
      </c>
      <c r="J15" s="123">
        <f ca="1">IFERROR(IF((VLOOKUP($E15,'NEA Backsheet'!$D$5:$CB$183,J$9,FALSE))="","",(VLOOKUP($E15,'NEA Backsheet'!$D$5:$CB$183,J$9,FALSE))),"")</f>
        <v>167355.96476456986</v>
      </c>
      <c r="K15" s="121">
        <f ca="1">IFERROR(IF((VLOOKUP($E15,'NEA Backsheet'!$D$5:$CB$183,K$9,FALSE))="","",(VLOOKUP($E15,'NEA Backsheet'!$D$5:$CB$183,K$9,FALSE))),"")</f>
        <v>321489.00150700693</v>
      </c>
      <c r="L15" s="122">
        <f ca="1">IFERROR(IF((VLOOKUP($E15,'NEA Backsheet'!$D$5:$CB$183,L$9,FALSE))="","",(VLOOKUP($E15,'NEA Backsheet'!$D$5:$CB$183,L$9,FALSE))),"")</f>
        <v>316252.90600880532</v>
      </c>
      <c r="M15" s="122">
        <f ca="1">IFERROR(IF((VLOOKUP($E15,'NEA Backsheet'!$D$5:$CB$183,M$9,FALSE))="","",(VLOOKUP($E15,'NEA Backsheet'!$D$5:$CB$183,M$9,FALSE))),"")</f>
        <v>316406.25478704413</v>
      </c>
      <c r="N15" s="124">
        <f ca="1">IFERROR(IF((VLOOKUP($E15,'NEA Backsheet'!$D$5:$CB$183,N$9,FALSE))="","",(VLOOKUP($E15,'NEA Backsheet'!$D$5:$CB$183,N$9,FALSE))),"")</f>
        <v>338691.97858203581</v>
      </c>
      <c r="O15" s="121">
        <f ca="1">IFERROR(IF((VLOOKUP($E15,'NEA Backsheet'!$D$5:$CB$183,O$9,FALSE))="","",(VLOOKUP($E15,'NEA Backsheet'!$D$5:$CB$183,O$9,FALSE))),"")</f>
        <v>456612.98782162945</v>
      </c>
      <c r="P15" s="125">
        <f ca="1">IFERROR(IF((VLOOKUP($E15,'NEA Backsheet'!$D$5:$CB$183,P$9,FALSE))="","",(VLOOKUP($E15,'NEA Backsheet'!$D$5:$CB$183,P$9,FALSE))),"")</f>
        <v>462683.37145877205</v>
      </c>
      <c r="Q15" s="122">
        <f ca="1">IFERROR(IF((VLOOKUP($E15,'NEA Backsheet'!$D$5:$CB$183,Q$9,FALSE))="","",(VLOOKUP($E15,'NEA Backsheet'!$D$5:$CB$183,Q$9,FALSE))),"")</f>
        <v>466065.21611729875</v>
      </c>
      <c r="R15" s="124">
        <f ca="1">IFERROR(IF((VLOOKUP($E15,'NEA Backsheet'!$D$5:$CB$183,R$9,FALSE))="","",(VLOOKUP($E15,'NEA Backsheet'!$D$5:$CB$183,R$9,FALSE))),"")</f>
        <v>506047.94334660581</v>
      </c>
    </row>
    <row r="16" spans="1:21" ht="15" customHeight="1" x14ac:dyDescent="0.3">
      <c r="A16" s="57">
        <v>3</v>
      </c>
      <c r="B16" s="98" t="str">
        <f ca="1">IFERROR(IF((VLOOKUP($E16,'Org List'!$AJ$10:$AL$188,3,FALSE))="","",(VLOOKUP($E16,'Org List'!$AJ$10:$AL$188,3,FALSE))),"")</f>
        <v>London Commissioning Region</v>
      </c>
      <c r="C16" s="99" t="str">
        <f ca="1">IFERROR(IF((VLOOKUP($E16,'Org List'!$AO$10:$AQ$188,3,FALSE))="","",(VLOOKUP($E16,'Org List'!$AO$10:$AQ$188,3,FALSE))),"")</f>
        <v/>
      </c>
      <c r="D16" s="114" t="str">
        <f ca="1">IFERROR(IF((VLOOKUP($E16,'Org List'!$AT$10:$AV$188,3,FALSE))="","",(VLOOKUP($E16,'Org List'!$AT$10:$AV$188,3,FALSE))),"")</f>
        <v/>
      </c>
      <c r="E16" s="98" t="str">
        <f t="shared" ca="1" si="0"/>
        <v>Y56</v>
      </c>
      <c r="F16" s="100" t="str">
        <f ca="1">IF(E16="","",VLOOKUP(E16,'Org List'!$J$9:$K$488,2,0))</f>
        <v>London Commissioning Region</v>
      </c>
      <c r="G16" s="121">
        <f ca="1">IFERROR(IF((VLOOKUP($E16,'NEA Backsheet'!$D$5:$CB$183,G$9,FALSE))="","",(VLOOKUP($E16,'NEA Backsheet'!$D$5:$CB$183,G$9,FALSE))),"")</f>
        <v>62852.228051256345</v>
      </c>
      <c r="H16" s="122">
        <f ca="1">IFERROR(IF((VLOOKUP($E16,'NEA Backsheet'!$D$5:$CB$183,H$9,FALSE))="","",(VLOOKUP($E16,'NEA Backsheet'!$D$5:$CB$183,H$9,FALSE))),"")</f>
        <v>68138.638682938923</v>
      </c>
      <c r="I16" s="122">
        <f ca="1">IFERROR(IF((VLOOKUP($E16,'NEA Backsheet'!$D$5:$CB$183,I$9,FALSE))="","",(VLOOKUP($E16,'NEA Backsheet'!$D$5:$CB$183,I$9,FALSE))),"")</f>
        <v>70173.672681106691</v>
      </c>
      <c r="J16" s="123">
        <f ca="1">IFERROR(IF((VLOOKUP($E16,'NEA Backsheet'!$D$5:$CB$183,J$9,FALSE))="","",(VLOOKUP($E16,'NEA Backsheet'!$D$5:$CB$183,J$9,FALSE))),"")</f>
        <v>75144.181295466202</v>
      </c>
      <c r="K16" s="121">
        <f ca="1">IFERROR(IF((VLOOKUP($E16,'NEA Backsheet'!$D$5:$CB$183,K$9,FALSE))="","",(VLOOKUP($E16,'NEA Backsheet'!$D$5:$CB$183,K$9,FALSE))),"")</f>
        <v>138669.26033323305</v>
      </c>
      <c r="L16" s="122">
        <f ca="1">IFERROR(IF((VLOOKUP($E16,'NEA Backsheet'!$D$5:$CB$183,L$9,FALSE))="","",(VLOOKUP($E16,'NEA Backsheet'!$D$5:$CB$183,L$9,FALSE))),"")</f>
        <v>135257.93491199162</v>
      </c>
      <c r="M16" s="122">
        <f ca="1">IFERROR(IF((VLOOKUP($E16,'NEA Backsheet'!$D$5:$CB$183,M$9,FALSE))="","",(VLOOKUP($E16,'NEA Backsheet'!$D$5:$CB$183,M$9,FALSE))),"")</f>
        <v>134582.91318795888</v>
      </c>
      <c r="N16" s="124">
        <f ca="1">IFERROR(IF((VLOOKUP($E16,'NEA Backsheet'!$D$5:$CB$183,N$9,FALSE))="","",(VLOOKUP($E16,'NEA Backsheet'!$D$5:$CB$183,N$9,FALSE))),"")</f>
        <v>141793.88014130935</v>
      </c>
      <c r="O16" s="121">
        <f ca="1">IFERROR(IF((VLOOKUP($E16,'NEA Backsheet'!$D$5:$CB$183,O$9,FALSE))="","",(VLOOKUP($E16,'NEA Backsheet'!$D$5:$CB$183,O$9,FALSE))),"")</f>
        <v>201521.48838448938</v>
      </c>
      <c r="P16" s="125">
        <f ca="1">IFERROR(IF((VLOOKUP($E16,'NEA Backsheet'!$D$5:$CB$183,P$9,FALSE))="","",(VLOOKUP($E16,'NEA Backsheet'!$D$5:$CB$183,P$9,FALSE))),"")</f>
        <v>203396.57359493049</v>
      </c>
      <c r="Q16" s="122">
        <f ca="1">IFERROR(IF((VLOOKUP($E16,'NEA Backsheet'!$D$5:$CB$183,Q$9,FALSE))="","",(VLOOKUP($E16,'NEA Backsheet'!$D$5:$CB$183,Q$9,FALSE))),"")</f>
        <v>204756.5858690656</v>
      </c>
      <c r="R16" s="124">
        <f ca="1">IFERROR(IF((VLOOKUP($E16,'NEA Backsheet'!$D$5:$CB$183,R$9,FALSE))="","",(VLOOKUP($E16,'NEA Backsheet'!$D$5:$CB$183,R$9,FALSE))),"")</f>
        <v>216938.06143677558</v>
      </c>
    </row>
    <row r="17" spans="1:18" ht="15" customHeight="1" x14ac:dyDescent="0.3">
      <c r="A17" s="57">
        <v>4</v>
      </c>
      <c r="B17" s="98" t="str">
        <f ca="1">IFERROR(IF((VLOOKUP($E17,'Org List'!$AJ$10:$AL$188,3,FALSE))="","",(VLOOKUP($E17,'Org List'!$AJ$10:$AL$188,3,FALSE))),"")</f>
        <v>South West England Commissioning Region</v>
      </c>
      <c r="C17" s="99" t="str">
        <f ca="1">IFERROR(IF((VLOOKUP($E17,'Org List'!$AO$10:$AQ$188,3,FALSE))="","",(VLOOKUP($E17,'Org List'!$AO$10:$AQ$188,3,FALSE))),"")</f>
        <v/>
      </c>
      <c r="D17" s="114" t="str">
        <f ca="1">IFERROR(IF((VLOOKUP($E17,'Org List'!$AT$10:$AV$188,3,FALSE))="","",(VLOOKUP($E17,'Org List'!$AT$10:$AV$188,3,FALSE))),"")</f>
        <v/>
      </c>
      <c r="E17" s="98" t="str">
        <f t="shared" ca="1" si="0"/>
        <v>Y58</v>
      </c>
      <c r="F17" s="100" t="str">
        <f ca="1">IF(E17="","",VLOOKUP(E17,'Org List'!$J$9:$K$488,2,0))</f>
        <v>South West England Commissioning Region</v>
      </c>
      <c r="G17" s="121">
        <f ca="1">IFERROR(IF((VLOOKUP($E17,'NEA Backsheet'!$D$5:$CB$183,G$9,FALSE))="","",(VLOOKUP($E17,'NEA Backsheet'!$D$5:$CB$183,G$9,FALSE))),"")</f>
        <v>47212.507798850609</v>
      </c>
      <c r="H17" s="122">
        <f ca="1">IFERROR(IF((VLOOKUP($E17,'NEA Backsheet'!$D$5:$CB$183,H$9,FALSE))="","",(VLOOKUP($E17,'NEA Backsheet'!$D$5:$CB$183,H$9,FALSE))),"")</f>
        <v>49596.534148217739</v>
      </c>
      <c r="I17" s="122">
        <f ca="1">IFERROR(IF((VLOOKUP($E17,'NEA Backsheet'!$D$5:$CB$183,I$9,FALSE))="","",(VLOOKUP($E17,'NEA Backsheet'!$D$5:$CB$183,I$9,FALSE))),"")</f>
        <v>50396.949617953593</v>
      </c>
      <c r="J17" s="123">
        <f ca="1">IFERROR(IF((VLOOKUP($E17,'NEA Backsheet'!$D$5:$CB$183,J$9,FALSE))="","",(VLOOKUP($E17,'NEA Backsheet'!$D$5:$CB$183,J$9,FALSE))),"")</f>
        <v>54544.796210532018</v>
      </c>
      <c r="K17" s="121">
        <f ca="1">IFERROR(IF((VLOOKUP($E17,'NEA Backsheet'!$D$5:$CB$183,K$9,FALSE))="","",(VLOOKUP($E17,'NEA Backsheet'!$D$5:$CB$183,K$9,FALSE))),"")</f>
        <v>109591.88641392453</v>
      </c>
      <c r="L17" s="122">
        <f ca="1">IFERROR(IF((VLOOKUP($E17,'NEA Backsheet'!$D$5:$CB$183,L$9,FALSE))="","",(VLOOKUP($E17,'NEA Backsheet'!$D$5:$CB$183,L$9,FALSE))),"")</f>
        <v>106598.18302526738</v>
      </c>
      <c r="M17" s="122">
        <f ca="1">IFERROR(IF((VLOOKUP($E17,'NEA Backsheet'!$D$5:$CB$183,M$9,FALSE))="","",(VLOOKUP($E17,'NEA Backsheet'!$D$5:$CB$183,M$9,FALSE))),"")</f>
        <v>104821.90666709148</v>
      </c>
      <c r="N17" s="124">
        <f ca="1">IFERROR(IF((VLOOKUP($E17,'NEA Backsheet'!$D$5:$CB$183,N$9,FALSE))="","",(VLOOKUP($E17,'NEA Backsheet'!$D$5:$CB$183,N$9,FALSE))),"")</f>
        <v>112131.94181975379</v>
      </c>
      <c r="O17" s="121">
        <f ca="1">IFERROR(IF((VLOOKUP($E17,'NEA Backsheet'!$D$5:$CB$183,O$9,FALSE))="","",(VLOOKUP($E17,'NEA Backsheet'!$D$5:$CB$183,O$9,FALSE))),"")</f>
        <v>156804.39421277511</v>
      </c>
      <c r="P17" s="125">
        <f ca="1">IFERROR(IF((VLOOKUP($E17,'NEA Backsheet'!$D$5:$CB$183,P$9,FALSE))="","",(VLOOKUP($E17,'NEA Backsheet'!$D$5:$CB$183,P$9,FALSE))),"")</f>
        <v>156194.71717348511</v>
      </c>
      <c r="Q17" s="122">
        <f ca="1">IFERROR(IF((VLOOKUP($E17,'NEA Backsheet'!$D$5:$CB$183,Q$9,FALSE))="","",(VLOOKUP($E17,'NEA Backsheet'!$D$5:$CB$183,Q$9,FALSE))),"")</f>
        <v>155218.85628504507</v>
      </c>
      <c r="R17" s="124">
        <f ca="1">IFERROR(IF((VLOOKUP($E17,'NEA Backsheet'!$D$5:$CB$183,R$9,FALSE))="","",(VLOOKUP($E17,'NEA Backsheet'!$D$5:$CB$183,R$9,FALSE))),"")</f>
        <v>166676.73803028578</v>
      </c>
    </row>
    <row r="18" spans="1:18" ht="15" customHeight="1" x14ac:dyDescent="0.3">
      <c r="A18" s="57">
        <v>5</v>
      </c>
      <c r="B18" s="98" t="str">
        <f ca="1">IFERROR(IF((VLOOKUP($E18,'Org List'!$AJ$10:$AL$188,3,FALSE))="","",(VLOOKUP($E18,'Org List'!$AJ$10:$AL$188,3,FALSE))),"")</f>
        <v>South East England Commissioning Region</v>
      </c>
      <c r="C18" s="99" t="str">
        <f ca="1">IFERROR(IF((VLOOKUP($E18,'Org List'!$AO$10:$AQ$188,3,FALSE))="","",(VLOOKUP($E18,'Org List'!$AO$10:$AQ$188,3,FALSE))),"")</f>
        <v/>
      </c>
      <c r="D18" s="114" t="str">
        <f ca="1">IFERROR(IF((VLOOKUP($E18,'Org List'!$AT$10:$AV$188,3,FALSE))="","",(VLOOKUP($E18,'Org List'!$AT$10:$AV$188,3,FALSE))),"")</f>
        <v/>
      </c>
      <c r="E18" s="98" t="str">
        <f t="shared" ca="1" si="0"/>
        <v>Y59</v>
      </c>
      <c r="F18" s="100" t="str">
        <f ca="1">IF(E18="","",VLOOKUP(E18,'Org List'!$J$9:$K$488,2,0))</f>
        <v>South East England Commissioning Region</v>
      </c>
      <c r="G18" s="121">
        <f ca="1">IFERROR(IF((VLOOKUP($E18,'NEA Backsheet'!$D$5:$CB$183,G$9,FALSE))="","",(VLOOKUP($E18,'NEA Backsheet'!$D$5:$CB$183,G$9,FALSE))),"")</f>
        <v>74592.889089766162</v>
      </c>
      <c r="H18" s="122">
        <f ca="1">IFERROR(IF((VLOOKUP($E18,'NEA Backsheet'!$D$5:$CB$183,H$9,FALSE))="","",(VLOOKUP($E18,'NEA Backsheet'!$D$5:$CB$183,H$9,FALSE))),"")</f>
        <v>80180.12002581601</v>
      </c>
      <c r="I18" s="122">
        <f ca="1">IFERROR(IF((VLOOKUP($E18,'NEA Backsheet'!$D$5:$CB$183,I$9,FALSE))="","",(VLOOKUP($E18,'NEA Backsheet'!$D$5:$CB$183,I$9,FALSE))),"")</f>
        <v>79435.025590329664</v>
      </c>
      <c r="J18" s="123">
        <f ca="1">IFERROR(IF((VLOOKUP($E18,'NEA Backsheet'!$D$5:$CB$183,J$9,FALSE))="","",(VLOOKUP($E18,'NEA Backsheet'!$D$5:$CB$183,J$9,FALSE))),"")</f>
        <v>84488.154728912967</v>
      </c>
      <c r="K18" s="121">
        <f ca="1">IFERROR(IF((VLOOKUP($E18,'NEA Backsheet'!$D$5:$CB$183,K$9,FALSE))="","",(VLOOKUP($E18,'NEA Backsheet'!$D$5:$CB$183,K$9,FALSE))),"")</f>
        <v>150044.95307660085</v>
      </c>
      <c r="L18" s="122">
        <f ca="1">IFERROR(IF((VLOOKUP($E18,'NEA Backsheet'!$D$5:$CB$183,L$9,FALSE))="","",(VLOOKUP($E18,'NEA Backsheet'!$D$5:$CB$183,L$9,FALSE))),"")</f>
        <v>147701.22255763342</v>
      </c>
      <c r="M18" s="122">
        <f ca="1">IFERROR(IF((VLOOKUP($E18,'NEA Backsheet'!$D$5:$CB$183,M$9,FALSE))="","",(VLOOKUP($E18,'NEA Backsheet'!$D$5:$CB$183,M$9,FALSE))),"")</f>
        <v>146082.8240604634</v>
      </c>
      <c r="N18" s="124">
        <f ca="1">IFERROR(IF((VLOOKUP($E18,'NEA Backsheet'!$D$5:$CB$183,N$9,FALSE))="","",(VLOOKUP($E18,'NEA Backsheet'!$D$5:$CB$183,N$9,FALSE))),"")</f>
        <v>153644.97219111561</v>
      </c>
      <c r="O18" s="121">
        <f ca="1">IFERROR(IF((VLOOKUP($E18,'NEA Backsheet'!$D$5:$CB$183,O$9,FALSE))="","",(VLOOKUP($E18,'NEA Backsheet'!$D$5:$CB$183,O$9,FALSE))),"")</f>
        <v>224637.84216636699</v>
      </c>
      <c r="P18" s="125">
        <f ca="1">IFERROR(IF((VLOOKUP($E18,'NEA Backsheet'!$D$5:$CB$183,P$9,FALSE))="","",(VLOOKUP($E18,'NEA Backsheet'!$D$5:$CB$183,P$9,FALSE))),"")</f>
        <v>227881.34258344944</v>
      </c>
      <c r="Q18" s="122">
        <f ca="1">IFERROR(IF((VLOOKUP($E18,'NEA Backsheet'!$D$5:$CB$183,Q$9,FALSE))="","",(VLOOKUP($E18,'NEA Backsheet'!$D$5:$CB$183,Q$9,FALSE))),"")</f>
        <v>225517.8496507931</v>
      </c>
      <c r="R18" s="124">
        <f ca="1">IFERROR(IF((VLOOKUP($E18,'NEA Backsheet'!$D$5:$CB$183,R$9,FALSE))="","",(VLOOKUP($E18,'NEA Backsheet'!$D$5:$CB$183,R$9,FALSE))),"")</f>
        <v>238133.12692002862</v>
      </c>
    </row>
    <row r="19" spans="1:18" ht="15" customHeight="1" x14ac:dyDescent="0.3">
      <c r="A19" s="57">
        <v>6</v>
      </c>
      <c r="B19" s="98" t="str">
        <f ca="1">IFERROR(IF((VLOOKUP($E19,'Org List'!$AJ$10:$AL$188,3,FALSE))="","",(VLOOKUP($E19,'Org List'!$AJ$10:$AL$188,3,FALSE))),"")</f>
        <v/>
      </c>
      <c r="C19" s="99" t="str">
        <f ca="1">IFERROR(IF((VLOOKUP($E19,'Org List'!$AO$10:$AQ$188,3,FALSE))="","",(VLOOKUP($E19,'Org List'!$AO$10:$AQ$188,3,FALSE))),"")</f>
        <v>North East Region</v>
      </c>
      <c r="D19" s="114" t="str">
        <f ca="1">IFERROR(IF((VLOOKUP($E19,'Org List'!$AT$10:$AV$188,3,FALSE))="","",(VLOOKUP($E19,'Org List'!$AT$10:$AV$188,3,FALSE))),"")</f>
        <v/>
      </c>
      <c r="E19" s="98" t="str">
        <f t="shared" ca="1" si="0"/>
        <v>E12000001</v>
      </c>
      <c r="F19" s="100" t="str">
        <f ca="1">IF(E19="","",VLOOKUP(E19,'Org List'!$J$9:$K$488,2,0))</f>
        <v>North East Region</v>
      </c>
      <c r="G19" s="121">
        <f ca="1">IFERROR(IF((VLOOKUP($E19,'NEA Backsheet'!$D$5:$CB$183,G$9,FALSE))="","",(VLOOKUP($E19,'NEA Backsheet'!$D$5:$CB$183,G$9,FALSE))),"")</f>
        <v>27903.733581655681</v>
      </c>
      <c r="H19" s="122">
        <f ca="1">IFERROR(IF((VLOOKUP($E19,'NEA Backsheet'!$D$5:$CB$183,H$9,FALSE))="","",(VLOOKUP($E19,'NEA Backsheet'!$D$5:$CB$183,H$9,FALSE))),"")</f>
        <v>28992.315035474858</v>
      </c>
      <c r="I19" s="122">
        <f ca="1">IFERROR(IF((VLOOKUP($E19,'NEA Backsheet'!$D$5:$CB$183,I$9,FALSE))="","",(VLOOKUP($E19,'NEA Backsheet'!$D$5:$CB$183,I$9,FALSE))),"")</f>
        <v>28956.724178677319</v>
      </c>
      <c r="J19" s="123">
        <f ca="1">IFERROR(IF((VLOOKUP($E19,'NEA Backsheet'!$D$5:$CB$183,J$9,FALSE))="","",(VLOOKUP($E19,'NEA Backsheet'!$D$5:$CB$183,J$9,FALSE))),"")</f>
        <v>30782.282620721886</v>
      </c>
      <c r="K19" s="121">
        <f ca="1">IFERROR(IF((VLOOKUP($E19,'NEA Backsheet'!$D$5:$CB$183,K$9,FALSE))="","",(VLOOKUP($E19,'NEA Backsheet'!$D$5:$CB$183,K$9,FALSE))),"")</f>
        <v>56841.688699624763</v>
      </c>
      <c r="L19" s="122">
        <f ca="1">IFERROR(IF((VLOOKUP($E19,'NEA Backsheet'!$D$5:$CB$183,L$9,FALSE))="","",(VLOOKUP($E19,'NEA Backsheet'!$D$5:$CB$183,L$9,FALSE))),"")</f>
        <v>55129.580356974388</v>
      </c>
      <c r="M19" s="122">
        <f ca="1">IFERROR(IF((VLOOKUP($E19,'NEA Backsheet'!$D$5:$CB$183,M$9,FALSE))="","",(VLOOKUP($E19,'NEA Backsheet'!$D$5:$CB$183,M$9,FALSE))),"")</f>
        <v>54672.961380696819</v>
      </c>
      <c r="N19" s="124">
        <f ca="1">IFERROR(IF((VLOOKUP($E19,'NEA Backsheet'!$D$5:$CB$183,N$9,FALSE))="","",(VLOOKUP($E19,'NEA Backsheet'!$D$5:$CB$183,N$9,FALSE))),"")</f>
        <v>57611.089233743121</v>
      </c>
      <c r="O19" s="121">
        <f ca="1">IFERROR(IF((VLOOKUP($E19,'NEA Backsheet'!$D$5:$CB$183,O$9,FALSE))="","",(VLOOKUP($E19,'NEA Backsheet'!$D$5:$CB$183,O$9,FALSE))),"")</f>
        <v>84745.422281280451</v>
      </c>
      <c r="P19" s="125">
        <f ca="1">IFERROR(IF((VLOOKUP($E19,'NEA Backsheet'!$D$5:$CB$183,P$9,FALSE))="","",(VLOOKUP($E19,'NEA Backsheet'!$D$5:$CB$183,P$9,FALSE))),"")</f>
        <v>84121.895392449238</v>
      </c>
      <c r="Q19" s="122">
        <f ca="1">IFERROR(IF((VLOOKUP($E19,'NEA Backsheet'!$D$5:$CB$183,Q$9,FALSE))="","",(VLOOKUP($E19,'NEA Backsheet'!$D$5:$CB$183,Q$9,FALSE))),"")</f>
        <v>83629.685559374135</v>
      </c>
      <c r="R19" s="124">
        <f ca="1">IFERROR(IF((VLOOKUP($E19,'NEA Backsheet'!$D$5:$CB$183,R$9,FALSE))="","",(VLOOKUP($E19,'NEA Backsheet'!$D$5:$CB$183,R$9,FALSE))),"")</f>
        <v>88393.371854465033</v>
      </c>
    </row>
    <row r="20" spans="1:18" ht="15" customHeight="1" x14ac:dyDescent="0.3">
      <c r="A20" s="57">
        <v>7</v>
      </c>
      <c r="B20" s="98" t="str">
        <f ca="1">IFERROR(IF((VLOOKUP($E20,'Org List'!$AJ$10:$AL$188,3,FALSE))="","",(VLOOKUP($E20,'Org List'!$AJ$10:$AL$188,3,FALSE))),"")</f>
        <v/>
      </c>
      <c r="C20" s="99" t="str">
        <f ca="1">IFERROR(IF((VLOOKUP($E20,'Org List'!$AO$10:$AQ$188,3,FALSE))="","",(VLOOKUP($E20,'Org List'!$AO$10:$AQ$188,3,FALSE))),"")</f>
        <v>North West Region</v>
      </c>
      <c r="D20" s="114" t="str">
        <f ca="1">IFERROR(IF((VLOOKUP($E20,'Org List'!$AT$10:$AV$188,3,FALSE))="","",(VLOOKUP($E20,'Org List'!$AT$10:$AV$188,3,FALSE))),"")</f>
        <v/>
      </c>
      <c r="E20" s="98" t="str">
        <f t="shared" ca="1" si="0"/>
        <v>E12000002</v>
      </c>
      <c r="F20" s="100" t="str">
        <f ca="1">IF(E20="","",VLOOKUP(E20,'Org List'!$J$9:$K$488,2,0))</f>
        <v>North West Region</v>
      </c>
      <c r="G20" s="121">
        <f ca="1">IFERROR(IF((VLOOKUP($E20,'NEA Backsheet'!$D$5:$CB$183,G$9,FALSE))="","",(VLOOKUP($E20,'NEA Backsheet'!$D$5:$CB$183,G$9,FALSE))),"")</f>
        <v>78993.29174316932</v>
      </c>
      <c r="H20" s="122">
        <f ca="1">IFERROR(IF((VLOOKUP($E20,'NEA Backsheet'!$D$5:$CB$183,H$9,FALSE))="","",(VLOOKUP($E20,'NEA Backsheet'!$D$5:$CB$183,H$9,FALSE))),"")</f>
        <v>84619.88649730719</v>
      </c>
      <c r="I20" s="122">
        <f ca="1">IFERROR(IF((VLOOKUP($E20,'NEA Backsheet'!$D$5:$CB$183,I$9,FALSE))="","",(VLOOKUP($E20,'NEA Backsheet'!$D$5:$CB$183,I$9,FALSE))),"")</f>
        <v>85386.321350328377</v>
      </c>
      <c r="J20" s="123">
        <f ca="1">IFERROR(IF((VLOOKUP($E20,'NEA Backsheet'!$D$5:$CB$183,J$9,FALSE))="","",(VLOOKUP($E20,'NEA Backsheet'!$D$5:$CB$183,J$9,FALSE))),"")</f>
        <v>90955.379361310057</v>
      </c>
      <c r="K20" s="121">
        <f ca="1">IFERROR(IF((VLOOKUP($E20,'NEA Backsheet'!$D$5:$CB$183,K$9,FALSE))="","",(VLOOKUP($E20,'NEA Backsheet'!$D$5:$CB$183,K$9,FALSE))),"")</f>
        <v>156204.75887628403</v>
      </c>
      <c r="L20" s="122">
        <f ca="1">IFERROR(IF((VLOOKUP($E20,'NEA Backsheet'!$D$5:$CB$183,L$9,FALSE))="","",(VLOOKUP($E20,'NEA Backsheet'!$D$5:$CB$183,L$9,FALSE))),"")</f>
        <v>155210.82649930619</v>
      </c>
      <c r="M20" s="122">
        <f ca="1">IFERROR(IF((VLOOKUP($E20,'NEA Backsheet'!$D$5:$CB$183,M$9,FALSE))="","",(VLOOKUP($E20,'NEA Backsheet'!$D$5:$CB$183,M$9,FALSE))),"")</f>
        <v>151821.28963995902</v>
      </c>
      <c r="N20" s="124">
        <f ca="1">IFERROR(IF((VLOOKUP($E20,'NEA Backsheet'!$D$5:$CB$183,N$9,FALSE))="","",(VLOOKUP($E20,'NEA Backsheet'!$D$5:$CB$183,N$9,FALSE))),"")</f>
        <v>158412.93036028824</v>
      </c>
      <c r="O20" s="121">
        <f ca="1">IFERROR(IF((VLOOKUP($E20,'NEA Backsheet'!$D$5:$CB$183,O$9,FALSE))="","",(VLOOKUP($E20,'NEA Backsheet'!$D$5:$CB$183,O$9,FALSE))),"")</f>
        <v>235198.05061945342</v>
      </c>
      <c r="P20" s="125">
        <f ca="1">IFERROR(IF((VLOOKUP($E20,'NEA Backsheet'!$D$5:$CB$183,P$9,FALSE))="","",(VLOOKUP($E20,'NEA Backsheet'!$D$5:$CB$183,P$9,FALSE))),"")</f>
        <v>239830.71299661335</v>
      </c>
      <c r="Q20" s="122">
        <f ca="1">IFERROR(IF((VLOOKUP($E20,'NEA Backsheet'!$D$5:$CB$183,Q$9,FALSE))="","",(VLOOKUP($E20,'NEA Backsheet'!$D$5:$CB$183,Q$9,FALSE))),"")</f>
        <v>237207.61099028745</v>
      </c>
      <c r="R20" s="124">
        <f ca="1">IFERROR(IF((VLOOKUP($E20,'NEA Backsheet'!$D$5:$CB$183,R$9,FALSE))="","",(VLOOKUP($E20,'NEA Backsheet'!$D$5:$CB$183,R$9,FALSE))),"")</f>
        <v>249368.30972159837</v>
      </c>
    </row>
    <row r="21" spans="1:18" ht="15" customHeight="1" x14ac:dyDescent="0.3">
      <c r="A21" s="57">
        <v>8</v>
      </c>
      <c r="B21" s="98" t="str">
        <f ca="1">IFERROR(IF((VLOOKUP($E21,'Org List'!$AJ$10:$AL$188,3,FALSE))="","",(VLOOKUP($E21,'Org List'!$AJ$10:$AL$188,3,FALSE))),"")</f>
        <v/>
      </c>
      <c r="C21" s="99" t="str">
        <f ca="1">IFERROR(IF((VLOOKUP($E21,'Org List'!$AO$10:$AQ$188,3,FALSE))="","",(VLOOKUP($E21,'Org List'!$AO$10:$AQ$188,3,FALSE))),"")</f>
        <v>Yorkshire and The Humber Region</v>
      </c>
      <c r="D21" s="114" t="str">
        <f ca="1">IFERROR(IF((VLOOKUP($E21,'Org List'!$AT$10:$AV$188,3,FALSE))="","",(VLOOKUP($E21,'Org List'!$AT$10:$AV$188,3,FALSE))),"")</f>
        <v/>
      </c>
      <c r="E21" s="98" t="str">
        <f t="shared" ca="1" si="0"/>
        <v>E12000003</v>
      </c>
      <c r="F21" s="100" t="str">
        <f ca="1">IF(E21="","",VLOOKUP(E21,'Org List'!$J$9:$K$488,2,0))</f>
        <v>Yorkshire and The Humber Region</v>
      </c>
      <c r="G21" s="121">
        <f ca="1">IFERROR(IF((VLOOKUP($E21,'NEA Backsheet'!$D$5:$CB$183,G$9,FALSE))="","",(VLOOKUP($E21,'NEA Backsheet'!$D$5:$CB$183,G$9,FALSE))),"")</f>
        <v>43938.363420679249</v>
      </c>
      <c r="H21" s="122">
        <f ca="1">IFERROR(IF((VLOOKUP($E21,'NEA Backsheet'!$D$5:$CB$183,H$9,FALSE))="","",(VLOOKUP($E21,'NEA Backsheet'!$D$5:$CB$183,H$9,FALSE))),"")</f>
        <v>53232.040160278659</v>
      </c>
      <c r="I21" s="122">
        <f ca="1">IFERROR(IF((VLOOKUP($E21,'NEA Backsheet'!$D$5:$CB$183,I$9,FALSE))="","",(VLOOKUP($E21,'NEA Backsheet'!$D$5:$CB$183,I$9,FALSE))),"")</f>
        <v>45502.3452513499</v>
      </c>
      <c r="J21" s="123">
        <f ca="1">IFERROR(IF((VLOOKUP($E21,'NEA Backsheet'!$D$5:$CB$183,J$9,FALSE))="","",(VLOOKUP($E21,'NEA Backsheet'!$D$5:$CB$183,J$9,FALSE))),"")</f>
        <v>46855.241018486959</v>
      </c>
      <c r="K21" s="121">
        <f ca="1">IFERROR(IF((VLOOKUP($E21,'NEA Backsheet'!$D$5:$CB$183,K$9,FALSE))="","",(VLOOKUP($E21,'NEA Backsheet'!$D$5:$CB$183,K$9,FALSE))),"")</f>
        <v>111351.45109332594</v>
      </c>
      <c r="L21" s="122">
        <f ca="1">IFERROR(IF((VLOOKUP($E21,'NEA Backsheet'!$D$5:$CB$183,L$9,FALSE))="","",(VLOOKUP($E21,'NEA Backsheet'!$D$5:$CB$183,L$9,FALSE))),"")</f>
        <v>119251.34664002166</v>
      </c>
      <c r="M21" s="122">
        <f ca="1">IFERROR(IF((VLOOKUP($E21,'NEA Backsheet'!$D$5:$CB$183,M$9,FALSE))="","",(VLOOKUP($E21,'NEA Backsheet'!$D$5:$CB$183,M$9,FALSE))),"")</f>
        <v>108572.85027678611</v>
      </c>
      <c r="N21" s="124">
        <f ca="1">IFERROR(IF((VLOOKUP($E21,'NEA Backsheet'!$D$5:$CB$183,N$9,FALSE))="","",(VLOOKUP($E21,'NEA Backsheet'!$D$5:$CB$183,N$9,FALSE))),"")</f>
        <v>114221.20767175402</v>
      </c>
      <c r="O21" s="121">
        <f ca="1">IFERROR(IF((VLOOKUP($E21,'NEA Backsheet'!$D$5:$CB$183,O$9,FALSE))="","",(VLOOKUP($E21,'NEA Backsheet'!$D$5:$CB$183,O$9,FALSE))),"")</f>
        <v>155289.81451400518</v>
      </c>
      <c r="P21" s="125">
        <f ca="1">IFERROR(IF((VLOOKUP($E21,'NEA Backsheet'!$D$5:$CB$183,P$9,FALSE))="","",(VLOOKUP($E21,'NEA Backsheet'!$D$5:$CB$183,P$9,FALSE))),"")</f>
        <v>172483.38680030036</v>
      </c>
      <c r="Q21" s="122">
        <f ca="1">IFERROR(IF((VLOOKUP($E21,'NEA Backsheet'!$D$5:$CB$183,Q$9,FALSE))="","",(VLOOKUP($E21,'NEA Backsheet'!$D$5:$CB$183,Q$9,FALSE))),"")</f>
        <v>154075.19552813604</v>
      </c>
      <c r="R21" s="124">
        <f ca="1">IFERROR(IF((VLOOKUP($E21,'NEA Backsheet'!$D$5:$CB$183,R$9,FALSE))="","",(VLOOKUP($E21,'NEA Backsheet'!$D$5:$CB$183,R$9,FALSE))),"")</f>
        <v>161076.44869024097</v>
      </c>
    </row>
    <row r="22" spans="1:18" ht="15" customHeight="1" x14ac:dyDescent="0.3">
      <c r="A22" s="57">
        <v>9</v>
      </c>
      <c r="B22" s="98" t="str">
        <f ca="1">IFERROR(IF((VLOOKUP($E22,'Org List'!$AJ$10:$AL$188,3,FALSE))="","",(VLOOKUP($E22,'Org List'!$AJ$10:$AL$188,3,FALSE))),"")</f>
        <v/>
      </c>
      <c r="C22" s="99" t="str">
        <f ca="1">IFERROR(IF((VLOOKUP($E22,'Org List'!$AO$10:$AQ$188,3,FALSE))="","",(VLOOKUP($E22,'Org List'!$AO$10:$AQ$188,3,FALSE))),"")</f>
        <v>East Midlands Region</v>
      </c>
      <c r="D22" s="114" t="str">
        <f ca="1">IFERROR(IF((VLOOKUP($E22,'Org List'!$AT$10:$AV$188,3,FALSE))="","",(VLOOKUP($E22,'Org List'!$AT$10:$AV$188,3,FALSE))),"")</f>
        <v/>
      </c>
      <c r="E22" s="98" t="str">
        <f t="shared" ca="1" si="0"/>
        <v>E12000004</v>
      </c>
      <c r="F22" s="100" t="str">
        <f ca="1">IF(E22="","",VLOOKUP(E22,'Org List'!$J$9:$K$488,2,0))</f>
        <v>East Midlands Region</v>
      </c>
      <c r="G22" s="121">
        <f ca="1">IFERROR(IF((VLOOKUP($E22,'NEA Backsheet'!$D$5:$CB$183,G$9,FALSE))="","",(VLOOKUP($E22,'NEA Backsheet'!$D$5:$CB$183,G$9,FALSE))),"")</f>
        <v>35375.156889404105</v>
      </c>
      <c r="H22" s="122">
        <f ca="1">IFERROR(IF((VLOOKUP($E22,'NEA Backsheet'!$D$5:$CB$183,H$9,FALSE))="","",(VLOOKUP($E22,'NEA Backsheet'!$D$5:$CB$183,H$9,FALSE))),"")</f>
        <v>37396.482953809071</v>
      </c>
      <c r="I22" s="122">
        <f ca="1">IFERROR(IF((VLOOKUP($E22,'NEA Backsheet'!$D$5:$CB$183,I$9,FALSE))="","",(VLOOKUP($E22,'NEA Backsheet'!$D$5:$CB$183,I$9,FALSE))),"")</f>
        <v>37438.71205277212</v>
      </c>
      <c r="J22" s="123">
        <f ca="1">IFERROR(IF((VLOOKUP($E22,'NEA Backsheet'!$D$5:$CB$183,J$9,FALSE))="","",(VLOOKUP($E22,'NEA Backsheet'!$D$5:$CB$183,J$9,FALSE))),"")</f>
        <v>39993.899083036638</v>
      </c>
      <c r="K22" s="121">
        <f ca="1">IFERROR(IF((VLOOKUP($E22,'NEA Backsheet'!$D$5:$CB$183,K$9,FALSE))="","",(VLOOKUP($E22,'NEA Backsheet'!$D$5:$CB$183,K$9,FALSE))),"")</f>
        <v>93112.748644001142</v>
      </c>
      <c r="L22" s="122">
        <f ca="1">IFERROR(IF((VLOOKUP($E22,'NEA Backsheet'!$D$5:$CB$183,L$9,FALSE))="","",(VLOOKUP($E22,'NEA Backsheet'!$D$5:$CB$183,L$9,FALSE))),"")</f>
        <v>90554.312437857108</v>
      </c>
      <c r="M22" s="122">
        <f ca="1">IFERROR(IF((VLOOKUP($E22,'NEA Backsheet'!$D$5:$CB$183,M$9,FALSE))="","",(VLOOKUP($E22,'NEA Backsheet'!$D$5:$CB$183,M$9,FALSE))),"")</f>
        <v>90630.719739647495</v>
      </c>
      <c r="N22" s="124">
        <f ca="1">IFERROR(IF((VLOOKUP($E22,'NEA Backsheet'!$D$5:$CB$183,N$9,FALSE))="","",(VLOOKUP($E22,'NEA Backsheet'!$D$5:$CB$183,N$9,FALSE))),"")</f>
        <v>95858.19547443802</v>
      </c>
      <c r="O22" s="121">
        <f ca="1">IFERROR(IF((VLOOKUP($E22,'NEA Backsheet'!$D$5:$CB$183,O$9,FALSE))="","",(VLOOKUP($E22,'NEA Backsheet'!$D$5:$CB$183,O$9,FALSE))),"")</f>
        <v>128487.90553340524</v>
      </c>
      <c r="P22" s="125">
        <f ca="1">IFERROR(IF((VLOOKUP($E22,'NEA Backsheet'!$D$5:$CB$183,P$9,FALSE))="","",(VLOOKUP($E22,'NEA Backsheet'!$D$5:$CB$183,P$9,FALSE))),"")</f>
        <v>127950.79539166616</v>
      </c>
      <c r="Q22" s="122">
        <f ca="1">IFERROR(IF((VLOOKUP($E22,'NEA Backsheet'!$D$5:$CB$183,Q$9,FALSE))="","",(VLOOKUP($E22,'NEA Backsheet'!$D$5:$CB$183,Q$9,FALSE))),"")</f>
        <v>128069.43179241959</v>
      </c>
      <c r="R22" s="124">
        <f ca="1">IFERROR(IF((VLOOKUP($E22,'NEA Backsheet'!$D$5:$CB$183,R$9,FALSE))="","",(VLOOKUP($E22,'NEA Backsheet'!$D$5:$CB$183,R$9,FALSE))),"")</f>
        <v>135852.09455747466</v>
      </c>
    </row>
    <row r="23" spans="1:18" ht="15" customHeight="1" x14ac:dyDescent="0.3">
      <c r="A23" s="57">
        <v>10</v>
      </c>
      <c r="B23" s="98" t="str">
        <f ca="1">IFERROR(IF((VLOOKUP($E23,'Org List'!$AJ$10:$AL$188,3,FALSE))="","",(VLOOKUP($E23,'Org List'!$AJ$10:$AL$188,3,FALSE))),"")</f>
        <v/>
      </c>
      <c r="C23" s="99" t="str">
        <f ca="1">IFERROR(IF((VLOOKUP($E23,'Org List'!$AO$10:$AQ$188,3,FALSE))="","",(VLOOKUP($E23,'Org List'!$AO$10:$AQ$188,3,FALSE))),"")</f>
        <v>West Midlands Region</v>
      </c>
      <c r="D23" s="114" t="str">
        <f ca="1">IFERROR(IF((VLOOKUP($E23,'Org List'!$AT$10:$AV$188,3,FALSE))="","",(VLOOKUP($E23,'Org List'!$AT$10:$AV$188,3,FALSE))),"")</f>
        <v/>
      </c>
      <c r="E23" s="98" t="str">
        <f t="shared" ca="1" si="0"/>
        <v>E12000005</v>
      </c>
      <c r="F23" s="100" t="str">
        <f ca="1">IF(E23="","",VLOOKUP(E23,'Org List'!$J$9:$K$488,2,0))</f>
        <v>West Midlands Region</v>
      </c>
      <c r="G23" s="121">
        <f ca="1">IFERROR(IF((VLOOKUP($E23,'NEA Backsheet'!$D$5:$CB$183,G$9,FALSE))="","",(VLOOKUP($E23,'NEA Backsheet'!$D$5:$CB$183,G$9,FALSE))),"")</f>
        <v>54539.257904997809</v>
      </c>
      <c r="H23" s="122">
        <f ca="1">IFERROR(IF((VLOOKUP($E23,'NEA Backsheet'!$D$5:$CB$183,H$9,FALSE))="","",(VLOOKUP($E23,'NEA Backsheet'!$D$5:$CB$183,H$9,FALSE))),"")</f>
        <v>59557.674661001263</v>
      </c>
      <c r="I23" s="122">
        <f ca="1">IFERROR(IF((VLOOKUP($E23,'NEA Backsheet'!$D$5:$CB$183,I$9,FALSE))="","",(VLOOKUP($E23,'NEA Backsheet'!$D$5:$CB$183,I$9,FALSE))),"")</f>
        <v>60682.593692603186</v>
      </c>
      <c r="J23" s="123">
        <f ca="1">IFERROR(IF((VLOOKUP($E23,'NEA Backsheet'!$D$5:$CB$183,J$9,FALSE))="","",(VLOOKUP($E23,'NEA Backsheet'!$D$5:$CB$183,J$9,FALSE))),"")</f>
        <v>65566.888466207834</v>
      </c>
      <c r="K23" s="121">
        <f ca="1">IFERROR(IF((VLOOKUP($E23,'NEA Backsheet'!$D$5:$CB$183,K$9,FALSE))="","",(VLOOKUP($E23,'NEA Backsheet'!$D$5:$CB$183,K$9,FALSE))),"")</f>
        <v>114864.90997097692</v>
      </c>
      <c r="L23" s="122">
        <f ca="1">IFERROR(IF((VLOOKUP($E23,'NEA Backsheet'!$D$5:$CB$183,L$9,FALSE))="","",(VLOOKUP($E23,'NEA Backsheet'!$D$5:$CB$183,L$9,FALSE))),"")</f>
        <v>114367.20093840655</v>
      </c>
      <c r="M23" s="122">
        <f ca="1">IFERROR(IF((VLOOKUP($E23,'NEA Backsheet'!$D$5:$CB$183,M$9,FALSE))="","",(VLOOKUP($E23,'NEA Backsheet'!$D$5:$CB$183,M$9,FALSE))),"")</f>
        <v>115223.07543672682</v>
      </c>
      <c r="N23" s="124">
        <f ca="1">IFERROR(IF((VLOOKUP($E23,'NEA Backsheet'!$D$5:$CB$183,N$9,FALSE))="","",(VLOOKUP($E23,'NEA Backsheet'!$D$5:$CB$183,N$9,FALSE))),"")</f>
        <v>119054.55422308009</v>
      </c>
      <c r="O23" s="121">
        <f ca="1">IFERROR(IF((VLOOKUP($E23,'NEA Backsheet'!$D$5:$CB$183,O$9,FALSE))="","",(VLOOKUP($E23,'NEA Backsheet'!$D$5:$CB$183,O$9,FALSE))),"")</f>
        <v>169404.1678759747</v>
      </c>
      <c r="P23" s="125">
        <f ca="1">IFERROR(IF((VLOOKUP($E23,'NEA Backsheet'!$D$5:$CB$183,P$9,FALSE))="","",(VLOOKUP($E23,'NEA Backsheet'!$D$5:$CB$183,P$9,FALSE))),"")</f>
        <v>173924.87559940782</v>
      </c>
      <c r="Q23" s="122">
        <f ca="1">IFERROR(IF((VLOOKUP($E23,'NEA Backsheet'!$D$5:$CB$183,Q$9,FALSE))="","",(VLOOKUP($E23,'NEA Backsheet'!$D$5:$CB$183,Q$9,FALSE))),"")</f>
        <v>175905.66912933</v>
      </c>
      <c r="R23" s="124">
        <f ca="1">IFERROR(IF((VLOOKUP($E23,'NEA Backsheet'!$D$5:$CB$183,R$9,FALSE))="","",(VLOOKUP($E23,'NEA Backsheet'!$D$5:$CB$183,R$9,FALSE))),"")</f>
        <v>184621.44268928791</v>
      </c>
    </row>
    <row r="24" spans="1:18" ht="15" customHeight="1" x14ac:dyDescent="0.3">
      <c r="A24" s="57">
        <v>11</v>
      </c>
      <c r="B24" s="98" t="str">
        <f ca="1">IFERROR(IF((VLOOKUP($E24,'Org List'!$AJ$10:$AL$188,3,FALSE))="","",(VLOOKUP($E24,'Org List'!$AJ$10:$AL$188,3,FALSE))),"")</f>
        <v/>
      </c>
      <c r="C24" s="99" t="str">
        <f ca="1">IFERROR(IF((VLOOKUP($E24,'Org List'!$AO$10:$AQ$188,3,FALSE))="","",(VLOOKUP($E24,'Org List'!$AO$10:$AQ$188,3,FALSE))),"")</f>
        <v>East Region</v>
      </c>
      <c r="D24" s="114" t="str">
        <f ca="1">IFERROR(IF((VLOOKUP($E24,'Org List'!$AT$10:$AV$188,3,FALSE))="","",(VLOOKUP($E24,'Org List'!$AT$10:$AV$188,3,FALSE))),"")</f>
        <v/>
      </c>
      <c r="E24" s="98" t="str">
        <f t="shared" ca="1" si="0"/>
        <v>E12000006</v>
      </c>
      <c r="F24" s="100" t="str">
        <f ca="1">IF(E24="","",VLOOKUP(E24,'Org List'!$J$9:$K$488,2,0))</f>
        <v>East Region</v>
      </c>
      <c r="G24" s="121">
        <f ca="1">IFERROR(IF((VLOOKUP($E24,'NEA Backsheet'!$D$5:$CB$183,G$9,FALSE))="","",(VLOOKUP($E24,'NEA Backsheet'!$D$5:$CB$183,G$9,FALSE))),"")</f>
        <v>43271.398315870807</v>
      </c>
      <c r="H24" s="122">
        <f ca="1">IFERROR(IF((VLOOKUP($E24,'NEA Backsheet'!$D$5:$CB$183,H$9,FALSE))="","",(VLOOKUP($E24,'NEA Backsheet'!$D$5:$CB$183,H$9,FALSE))),"")</f>
        <v>46443.700756423757</v>
      </c>
      <c r="I24" s="122">
        <f ca="1">IFERROR(IF((VLOOKUP($E24,'NEA Backsheet'!$D$5:$CB$183,I$9,FALSE))="","",(VLOOKUP($E24,'NEA Backsheet'!$D$5:$CB$183,I$9,FALSE))),"")</f>
        <v>48129.883694769502</v>
      </c>
      <c r="J24" s="123">
        <f ca="1">IFERROR(IF((VLOOKUP($E24,'NEA Backsheet'!$D$5:$CB$183,J$9,FALSE))="","",(VLOOKUP($E24,'NEA Backsheet'!$D$5:$CB$183,J$9,FALSE))),"")</f>
        <v>57834.032857996819</v>
      </c>
      <c r="K24" s="121">
        <f ca="1">IFERROR(IF((VLOOKUP($E24,'NEA Backsheet'!$D$5:$CB$183,K$9,FALSE))="","",(VLOOKUP($E24,'NEA Backsheet'!$D$5:$CB$183,K$9,FALSE))),"")</f>
        <v>108501.49751365819</v>
      </c>
      <c r="L24" s="122">
        <f ca="1">IFERROR(IF((VLOOKUP($E24,'NEA Backsheet'!$D$5:$CB$183,L$9,FALSE))="","",(VLOOKUP($E24,'NEA Backsheet'!$D$5:$CB$183,L$9,FALSE))),"")</f>
        <v>106337.12874411713</v>
      </c>
      <c r="M24" s="122">
        <f ca="1">IFERROR(IF((VLOOKUP($E24,'NEA Backsheet'!$D$5:$CB$183,M$9,FALSE))="","",(VLOOKUP($E24,'NEA Backsheet'!$D$5:$CB$183,M$9,FALSE))),"")</f>
        <v>105713.14087710285</v>
      </c>
      <c r="N24" s="124">
        <f ca="1">IFERROR(IF((VLOOKUP($E24,'NEA Backsheet'!$D$5:$CB$183,N$9,FALSE))="","",(VLOOKUP($E24,'NEA Backsheet'!$D$5:$CB$183,N$9,FALSE))),"")</f>
        <v>118349.61087179737</v>
      </c>
      <c r="O24" s="121">
        <f ca="1">IFERROR(IF((VLOOKUP($E24,'NEA Backsheet'!$D$5:$CB$183,O$9,FALSE))="","",(VLOOKUP($E24,'NEA Backsheet'!$D$5:$CB$183,O$9,FALSE))),"")</f>
        <v>151772.89582952901</v>
      </c>
      <c r="P24" s="125">
        <f ca="1">IFERROR(IF((VLOOKUP($E24,'NEA Backsheet'!$D$5:$CB$183,P$9,FALSE))="","",(VLOOKUP($E24,'NEA Backsheet'!$D$5:$CB$183,P$9,FALSE))),"")</f>
        <v>152780.82950054086</v>
      </c>
      <c r="Q24" s="122">
        <f ca="1">IFERROR(IF((VLOOKUP($E24,'NEA Backsheet'!$D$5:$CB$183,Q$9,FALSE))="","",(VLOOKUP($E24,'NEA Backsheet'!$D$5:$CB$183,Q$9,FALSE))),"")</f>
        <v>153843.02457187235</v>
      </c>
      <c r="R24" s="124">
        <f ca="1">IFERROR(IF((VLOOKUP($E24,'NEA Backsheet'!$D$5:$CB$183,R$9,FALSE))="","",(VLOOKUP($E24,'NEA Backsheet'!$D$5:$CB$183,R$9,FALSE))),"")</f>
        <v>176183.64372979419</v>
      </c>
    </row>
    <row r="25" spans="1:18" ht="15" customHeight="1" x14ac:dyDescent="0.3">
      <c r="A25" s="57">
        <v>12</v>
      </c>
      <c r="B25" s="98" t="str">
        <f ca="1">IFERROR(IF((VLOOKUP($E25,'Org List'!$AJ$10:$AL$188,3,FALSE))="","",(VLOOKUP($E25,'Org List'!$AJ$10:$AL$188,3,FALSE))),"")</f>
        <v/>
      </c>
      <c r="C25" s="99" t="str">
        <f ca="1">IFERROR(IF((VLOOKUP($E25,'Org List'!$AO$10:$AQ$188,3,FALSE))="","",(VLOOKUP($E25,'Org List'!$AO$10:$AQ$188,3,FALSE))),"")</f>
        <v>London Region</v>
      </c>
      <c r="D25" s="114" t="str">
        <f ca="1">IFERROR(IF((VLOOKUP($E25,'Org List'!$AT$10:$AV$188,3,FALSE))="","",(VLOOKUP($E25,'Org List'!$AT$10:$AV$188,3,FALSE))),"")</f>
        <v/>
      </c>
      <c r="E25" s="98" t="str">
        <f t="shared" ca="1" si="0"/>
        <v>E12000007</v>
      </c>
      <c r="F25" s="100" t="str">
        <f ca="1">IF(E25="","",VLOOKUP(E25,'Org List'!$J$9:$K$488,2,0))</f>
        <v>London Region</v>
      </c>
      <c r="G25" s="121">
        <f ca="1">IFERROR(IF((VLOOKUP($E25,'NEA Backsheet'!$D$5:$CB$183,G$9,FALSE))="","",(VLOOKUP($E25,'NEA Backsheet'!$D$5:$CB$183,G$9,FALSE))),"")</f>
        <v>62852.228051256345</v>
      </c>
      <c r="H25" s="122">
        <f ca="1">IFERROR(IF((VLOOKUP($E25,'NEA Backsheet'!$D$5:$CB$183,H$9,FALSE))="","",(VLOOKUP($E25,'NEA Backsheet'!$D$5:$CB$183,H$9,FALSE))),"")</f>
        <v>68138.638682938923</v>
      </c>
      <c r="I25" s="122">
        <f ca="1">IFERROR(IF((VLOOKUP($E25,'NEA Backsheet'!$D$5:$CB$183,I$9,FALSE))="","",(VLOOKUP($E25,'NEA Backsheet'!$D$5:$CB$183,I$9,FALSE))),"")</f>
        <v>70173.672681106691</v>
      </c>
      <c r="J25" s="123">
        <f ca="1">IFERROR(IF((VLOOKUP($E25,'NEA Backsheet'!$D$5:$CB$183,J$9,FALSE))="","",(VLOOKUP($E25,'NEA Backsheet'!$D$5:$CB$183,J$9,FALSE))),"")</f>
        <v>75144.181295466202</v>
      </c>
      <c r="K25" s="121">
        <f ca="1">IFERROR(IF((VLOOKUP($E25,'NEA Backsheet'!$D$5:$CB$183,K$9,FALSE))="","",(VLOOKUP($E25,'NEA Backsheet'!$D$5:$CB$183,K$9,FALSE))),"")</f>
        <v>138669.26033323305</v>
      </c>
      <c r="L25" s="122">
        <f ca="1">IFERROR(IF((VLOOKUP($E25,'NEA Backsheet'!$D$5:$CB$183,L$9,FALSE))="","",(VLOOKUP($E25,'NEA Backsheet'!$D$5:$CB$183,L$9,FALSE))),"")</f>
        <v>135257.93491199162</v>
      </c>
      <c r="M25" s="122">
        <f ca="1">IFERROR(IF((VLOOKUP($E25,'NEA Backsheet'!$D$5:$CB$183,M$9,FALSE))="","",(VLOOKUP($E25,'NEA Backsheet'!$D$5:$CB$183,M$9,FALSE))),"")</f>
        <v>134582.91318795888</v>
      </c>
      <c r="N25" s="124">
        <f ca="1">IFERROR(IF((VLOOKUP($E25,'NEA Backsheet'!$D$5:$CB$183,N$9,FALSE))="","",(VLOOKUP($E25,'NEA Backsheet'!$D$5:$CB$183,N$9,FALSE))),"")</f>
        <v>141793.88014130935</v>
      </c>
      <c r="O25" s="121">
        <f ca="1">IFERROR(IF((VLOOKUP($E25,'NEA Backsheet'!$D$5:$CB$183,O$9,FALSE))="","",(VLOOKUP($E25,'NEA Backsheet'!$D$5:$CB$183,O$9,FALSE))),"")</f>
        <v>201521.48838448938</v>
      </c>
      <c r="P25" s="125">
        <f ca="1">IFERROR(IF((VLOOKUP($E25,'NEA Backsheet'!$D$5:$CB$183,P$9,FALSE))="","",(VLOOKUP($E25,'NEA Backsheet'!$D$5:$CB$183,P$9,FALSE))),"")</f>
        <v>203396.57359493049</v>
      </c>
      <c r="Q25" s="122">
        <f ca="1">IFERROR(IF((VLOOKUP($E25,'NEA Backsheet'!$D$5:$CB$183,Q$9,FALSE))="","",(VLOOKUP($E25,'NEA Backsheet'!$D$5:$CB$183,Q$9,FALSE))),"")</f>
        <v>204756.5858690656</v>
      </c>
      <c r="R25" s="124">
        <f ca="1">IFERROR(IF((VLOOKUP($E25,'NEA Backsheet'!$D$5:$CB$183,R$9,FALSE))="","",(VLOOKUP($E25,'NEA Backsheet'!$D$5:$CB$183,R$9,FALSE))),"")</f>
        <v>216938.06143677558</v>
      </c>
    </row>
    <row r="26" spans="1:18" ht="15" customHeight="1" x14ac:dyDescent="0.3">
      <c r="A26" s="57">
        <v>13</v>
      </c>
      <c r="B26" s="98" t="str">
        <f ca="1">IFERROR(IF((VLOOKUP($E26,'Org List'!$AJ$10:$AL$188,3,FALSE))="","",(VLOOKUP($E26,'Org List'!$AJ$10:$AL$188,3,FALSE))),"")</f>
        <v/>
      </c>
      <c r="C26" s="99" t="str">
        <f ca="1">IFERROR(IF((VLOOKUP($E26,'Org List'!$AO$10:$AQ$188,3,FALSE))="","",(VLOOKUP($E26,'Org List'!$AO$10:$AQ$188,3,FALSE))),"")</f>
        <v>South East Region</v>
      </c>
      <c r="D26" s="114" t="str">
        <f ca="1">IFERROR(IF((VLOOKUP($E26,'Org List'!$AT$10:$AV$188,3,FALSE))="","",(VLOOKUP($E26,'Org List'!$AT$10:$AV$188,3,FALSE))),"")</f>
        <v/>
      </c>
      <c r="E26" s="98" t="str">
        <f t="shared" ca="1" si="0"/>
        <v>E12000008</v>
      </c>
      <c r="F26" s="100" t="str">
        <f ca="1">IF(E26="","",VLOOKUP(E26,'Org List'!$J$9:$K$488,2,0))</f>
        <v>South East Region</v>
      </c>
      <c r="G26" s="121">
        <f ca="1">IFERROR(IF((VLOOKUP($E26,'NEA Backsheet'!$D$5:$CB$183,G$9,FALSE))="","",(VLOOKUP($E26,'NEA Backsheet'!$D$5:$CB$183,G$9,FALSE))),"")</f>
        <v>76531.06229411604</v>
      </c>
      <c r="H26" s="122">
        <f ca="1">IFERROR(IF((VLOOKUP($E26,'NEA Backsheet'!$D$5:$CB$183,H$9,FALSE))="","",(VLOOKUP($E26,'NEA Backsheet'!$D$5:$CB$183,H$9,FALSE))),"")</f>
        <v>83212.72710454854</v>
      </c>
      <c r="I26" s="122">
        <f ca="1">IFERROR(IF((VLOOKUP($E26,'NEA Backsheet'!$D$5:$CB$183,I$9,FALSE))="","",(VLOOKUP($E26,'NEA Backsheet'!$D$5:$CB$183,I$9,FALSE))),"")</f>
        <v>82842.797480439316</v>
      </c>
      <c r="J26" s="123">
        <f ca="1">IFERROR(IF((VLOOKUP($E26,'NEA Backsheet'!$D$5:$CB$183,J$9,FALSE))="","",(VLOOKUP($E26,'NEA Backsheet'!$D$5:$CB$183,J$9,FALSE))),"")</f>
        <v>88449.29908624159</v>
      </c>
      <c r="K26" s="121">
        <f ca="1">IFERROR(IF((VLOOKUP($E26,'NEA Backsheet'!$D$5:$CB$183,K$9,FALSE))="","",(VLOOKUP($E26,'NEA Backsheet'!$D$5:$CB$183,K$9,FALSE))),"")</f>
        <v>155054.79845497146</v>
      </c>
      <c r="L26" s="122">
        <f ca="1">IFERROR(IF((VLOOKUP($E26,'NEA Backsheet'!$D$5:$CB$183,L$9,FALSE))="","",(VLOOKUP($E26,'NEA Backsheet'!$D$5:$CB$183,L$9,FALSE))),"")</f>
        <v>152695.48644605809</v>
      </c>
      <c r="M26" s="122">
        <f ca="1">IFERROR(IF((VLOOKUP($E26,'NEA Backsheet'!$D$5:$CB$183,M$9,FALSE))="","",(VLOOKUP($E26,'NEA Backsheet'!$D$5:$CB$183,M$9,FALSE))),"")</f>
        <v>150922.14279403049</v>
      </c>
      <c r="N26" s="124">
        <f ca="1">IFERROR(IF((VLOOKUP($E26,'NEA Backsheet'!$D$5:$CB$183,N$9,FALSE))="","",(VLOOKUP($E26,'NEA Backsheet'!$D$5:$CB$183,N$9,FALSE))),"")</f>
        <v>159074.59020383595</v>
      </c>
      <c r="O26" s="121">
        <f ca="1">IFERROR(IF((VLOOKUP($E26,'NEA Backsheet'!$D$5:$CB$183,O$9,FALSE))="","",(VLOOKUP($E26,'NEA Backsheet'!$D$5:$CB$183,O$9,FALSE))),"")</f>
        <v>231585.86074908747</v>
      </c>
      <c r="P26" s="125">
        <f ca="1">IFERROR(IF((VLOOKUP($E26,'NEA Backsheet'!$D$5:$CB$183,P$9,FALSE))="","",(VLOOKUP($E26,'NEA Backsheet'!$D$5:$CB$183,P$9,FALSE))),"")</f>
        <v>235908.21355060663</v>
      </c>
      <c r="Q26" s="122">
        <f ca="1">IFERROR(IF((VLOOKUP($E26,'NEA Backsheet'!$D$5:$CB$183,Q$9,FALSE))="","",(VLOOKUP($E26,'NEA Backsheet'!$D$5:$CB$183,Q$9,FALSE))),"")</f>
        <v>233764.94027446982</v>
      </c>
      <c r="R26" s="124">
        <f ca="1">IFERROR(IF((VLOOKUP($E26,'NEA Backsheet'!$D$5:$CB$183,R$9,FALSE))="","",(VLOOKUP($E26,'NEA Backsheet'!$D$5:$CB$183,R$9,FALSE))),"")</f>
        <v>247523.88929007758</v>
      </c>
    </row>
    <row r="27" spans="1:18" ht="15" customHeight="1" x14ac:dyDescent="0.3">
      <c r="A27" s="57">
        <v>14</v>
      </c>
      <c r="B27" s="98" t="str">
        <f ca="1">IFERROR(IF((VLOOKUP($E27,'Org List'!$AJ$10:$AL$188,3,FALSE))="","",(VLOOKUP($E27,'Org List'!$AJ$10:$AL$188,3,FALSE))),"")</f>
        <v/>
      </c>
      <c r="C27" s="99" t="str">
        <f ca="1">IFERROR(IF((VLOOKUP($E27,'Org List'!$AO$10:$AQ$188,3,FALSE))="","",(VLOOKUP($E27,'Org List'!$AO$10:$AQ$188,3,FALSE))),"")</f>
        <v>South West Region</v>
      </c>
      <c r="D27" s="114" t="str">
        <f ca="1">IFERROR(IF((VLOOKUP($E27,'Org List'!$AT$10:$AV$188,3,FALSE))="","",(VLOOKUP($E27,'Org List'!$AT$10:$AV$188,3,FALSE))),"")</f>
        <v/>
      </c>
      <c r="E27" s="98" t="str">
        <f t="shared" ca="1" si="0"/>
        <v>E12000009</v>
      </c>
      <c r="F27" s="100" t="str">
        <f ca="1">IF(E27="","",VLOOKUP(E27,'Org List'!$J$9:$K$488,2,0))</f>
        <v>South West Region</v>
      </c>
      <c r="G27" s="121">
        <f ca="1">IFERROR(IF((VLOOKUP($E27,'NEA Backsheet'!$D$5:$CB$183,G$9,FALSE))="","",(VLOOKUP($E27,'NEA Backsheet'!$D$5:$CB$183,G$9,FALSE))),"")</f>
        <v>47212.507798850609</v>
      </c>
      <c r="H27" s="122">
        <f ca="1">IFERROR(IF((VLOOKUP($E27,'NEA Backsheet'!$D$5:$CB$183,H$9,FALSE))="","",(VLOOKUP($E27,'NEA Backsheet'!$D$5:$CB$183,H$9,FALSE))),"")</f>
        <v>49596.534148217739</v>
      </c>
      <c r="I27" s="122">
        <f ca="1">IFERROR(IF((VLOOKUP($E27,'NEA Backsheet'!$D$5:$CB$183,I$9,FALSE))="","",(VLOOKUP($E27,'NEA Backsheet'!$D$5:$CB$183,I$9,FALSE))),"")</f>
        <v>50396.949617953593</v>
      </c>
      <c r="J27" s="123">
        <f ca="1">IFERROR(IF((VLOOKUP($E27,'NEA Backsheet'!$D$5:$CB$183,J$9,FALSE))="","",(VLOOKUP($E27,'NEA Backsheet'!$D$5:$CB$183,J$9,FALSE))),"")</f>
        <v>54544.796210532018</v>
      </c>
      <c r="K27" s="121">
        <f ca="1">IFERROR(IF((VLOOKUP($E27,'NEA Backsheet'!$D$5:$CB$183,K$9,FALSE))="","",(VLOOKUP($E27,'NEA Backsheet'!$D$5:$CB$183,K$9,FALSE))),"")</f>
        <v>109591.88641392453</v>
      </c>
      <c r="L27" s="122">
        <f ca="1">IFERROR(IF((VLOOKUP($E27,'NEA Backsheet'!$D$5:$CB$183,L$9,FALSE))="","",(VLOOKUP($E27,'NEA Backsheet'!$D$5:$CB$183,L$9,FALSE))),"")</f>
        <v>106598.18302526738</v>
      </c>
      <c r="M27" s="122">
        <f ca="1">IFERROR(IF((VLOOKUP($E27,'NEA Backsheet'!$D$5:$CB$183,M$9,FALSE))="","",(VLOOKUP($E27,'NEA Backsheet'!$D$5:$CB$183,M$9,FALSE))),"")</f>
        <v>104821.90666709148</v>
      </c>
      <c r="N27" s="124">
        <f ca="1">IFERROR(IF((VLOOKUP($E27,'NEA Backsheet'!$D$5:$CB$183,N$9,FALSE))="","",(VLOOKUP($E27,'NEA Backsheet'!$D$5:$CB$183,N$9,FALSE))),"")</f>
        <v>112131.94181975379</v>
      </c>
      <c r="O27" s="121">
        <f ca="1">IFERROR(IF((VLOOKUP($E27,'NEA Backsheet'!$D$5:$CB$183,O$9,FALSE))="","",(VLOOKUP($E27,'NEA Backsheet'!$D$5:$CB$183,O$9,FALSE))),"")</f>
        <v>156804.39421277511</v>
      </c>
      <c r="P27" s="125">
        <f ca="1">IFERROR(IF((VLOOKUP($E27,'NEA Backsheet'!$D$5:$CB$183,P$9,FALSE))="","",(VLOOKUP($E27,'NEA Backsheet'!$D$5:$CB$183,P$9,FALSE))),"")</f>
        <v>156194.71717348511</v>
      </c>
      <c r="Q27" s="122">
        <f ca="1">IFERROR(IF((VLOOKUP($E27,'NEA Backsheet'!$D$5:$CB$183,Q$9,FALSE))="","",(VLOOKUP($E27,'NEA Backsheet'!$D$5:$CB$183,Q$9,FALSE))),"")</f>
        <v>155218.85628504507</v>
      </c>
      <c r="R27" s="124">
        <f ca="1">IFERROR(IF((VLOOKUP($E27,'NEA Backsheet'!$D$5:$CB$183,R$9,FALSE))="","",(VLOOKUP($E27,'NEA Backsheet'!$D$5:$CB$183,R$9,FALSE))),"")</f>
        <v>166676.73803028578</v>
      </c>
    </row>
    <row r="28" spans="1:18" ht="15" customHeight="1" x14ac:dyDescent="0.3">
      <c r="A28" s="57">
        <v>15</v>
      </c>
      <c r="B28" s="98" t="str">
        <f ca="1">IFERROR(IF((VLOOKUP($E28,'Org List'!$AJ$10:$AL$188,3,FALSE))="","",(VLOOKUP($E28,'Org List'!$AJ$10:$AL$188,3,FALSE))),"")</f>
        <v>NHS England North (Yorkshire And Humber)</v>
      </c>
      <c r="C28" s="99" t="str">
        <f ca="1">IFERROR(IF((VLOOKUP($E28,'Org List'!$AO$10:$AQ$188,3,FALSE))="","",(VLOOKUP($E28,'Org List'!$AO$10:$AQ$188,3,FALSE))),"")</f>
        <v/>
      </c>
      <c r="D28" s="114" t="str">
        <f ca="1">IFERROR(IF((VLOOKUP($E28,'Org List'!$AT$10:$AV$188,3,FALSE))="","",(VLOOKUP($E28,'Org List'!$AT$10:$AV$188,3,FALSE))),"")</f>
        <v>NHS England North (Yorkshire And Humber)</v>
      </c>
      <c r="E28" s="98" t="str">
        <f t="shared" ca="1" si="0"/>
        <v>Q72</v>
      </c>
      <c r="F28" s="100" t="str">
        <f ca="1">IF(E28="","",VLOOKUP(E28,'Org List'!$J$9:$K$488,2,0))</f>
        <v>NHS England North (Yorkshire And Humber)</v>
      </c>
      <c r="G28" s="121">
        <f ca="1">IFERROR(IF((VLOOKUP($E28,'NEA Backsheet'!$D$5:$CB$183,G$9,FALSE))="","",(VLOOKUP($E28,'NEA Backsheet'!$D$5:$CB$183,G$9,FALSE))),"")</f>
        <v>43938.363420679249</v>
      </c>
      <c r="H28" s="122">
        <f ca="1">IFERROR(IF((VLOOKUP($E28,'NEA Backsheet'!$D$5:$CB$183,H$9,FALSE))="","",(VLOOKUP($E28,'NEA Backsheet'!$D$5:$CB$183,H$9,FALSE))),"")</f>
        <v>53232.040160278659</v>
      </c>
      <c r="I28" s="122">
        <f ca="1">IFERROR(IF((VLOOKUP($E28,'NEA Backsheet'!$D$5:$CB$183,I$9,FALSE))="","",(VLOOKUP($E28,'NEA Backsheet'!$D$5:$CB$183,I$9,FALSE))),"")</f>
        <v>45502.3452513499</v>
      </c>
      <c r="J28" s="123">
        <f ca="1">IFERROR(IF((VLOOKUP($E28,'NEA Backsheet'!$D$5:$CB$183,J$9,FALSE))="","",(VLOOKUP($E28,'NEA Backsheet'!$D$5:$CB$183,J$9,FALSE))),"")</f>
        <v>46855.241018486959</v>
      </c>
      <c r="K28" s="121">
        <f ca="1">IFERROR(IF((VLOOKUP($E28,'NEA Backsheet'!$D$5:$CB$183,K$9,FALSE))="","",(VLOOKUP($E28,'NEA Backsheet'!$D$5:$CB$183,K$9,FALSE))),"")</f>
        <v>111351.45109332594</v>
      </c>
      <c r="L28" s="122">
        <f ca="1">IFERROR(IF((VLOOKUP($E28,'NEA Backsheet'!$D$5:$CB$183,L$9,FALSE))="","",(VLOOKUP($E28,'NEA Backsheet'!$D$5:$CB$183,L$9,FALSE))),"")</f>
        <v>119251.34664002166</v>
      </c>
      <c r="M28" s="122">
        <f ca="1">IFERROR(IF((VLOOKUP($E28,'NEA Backsheet'!$D$5:$CB$183,M$9,FALSE))="","",(VLOOKUP($E28,'NEA Backsheet'!$D$5:$CB$183,M$9,FALSE))),"")</f>
        <v>108572.85027678611</v>
      </c>
      <c r="N28" s="124">
        <f ca="1">IFERROR(IF((VLOOKUP($E28,'NEA Backsheet'!$D$5:$CB$183,N$9,FALSE))="","",(VLOOKUP($E28,'NEA Backsheet'!$D$5:$CB$183,N$9,FALSE))),"")</f>
        <v>114221.20767175402</v>
      </c>
      <c r="O28" s="121">
        <f ca="1">IFERROR(IF((VLOOKUP($E28,'NEA Backsheet'!$D$5:$CB$183,O$9,FALSE))="","",(VLOOKUP($E28,'NEA Backsheet'!$D$5:$CB$183,O$9,FALSE))),"")</f>
        <v>155289.81451400518</v>
      </c>
      <c r="P28" s="125">
        <f ca="1">IFERROR(IF((VLOOKUP($E28,'NEA Backsheet'!$D$5:$CB$183,P$9,FALSE))="","",(VLOOKUP($E28,'NEA Backsheet'!$D$5:$CB$183,P$9,FALSE))),"")</f>
        <v>172483.38680030036</v>
      </c>
      <c r="Q28" s="122">
        <f ca="1">IFERROR(IF((VLOOKUP($E28,'NEA Backsheet'!$D$5:$CB$183,Q$9,FALSE))="","",(VLOOKUP($E28,'NEA Backsheet'!$D$5:$CB$183,Q$9,FALSE))),"")</f>
        <v>154075.19552813604</v>
      </c>
      <c r="R28" s="124">
        <f ca="1">IFERROR(IF((VLOOKUP($E28,'NEA Backsheet'!$D$5:$CB$183,R$9,FALSE))="","",(VLOOKUP($E28,'NEA Backsheet'!$D$5:$CB$183,R$9,FALSE))),"")</f>
        <v>161076.44869024097</v>
      </c>
    </row>
    <row r="29" spans="1:18" ht="15" customHeight="1" x14ac:dyDescent="0.3">
      <c r="A29" s="57">
        <v>16</v>
      </c>
      <c r="B29" s="98" t="str">
        <f ca="1">IFERROR(IF((VLOOKUP($E29,'Org List'!$AJ$10:$AL$188,3,FALSE))="","",(VLOOKUP($E29,'Org List'!$AJ$10:$AL$188,3,FALSE))),"")</f>
        <v>NHS England North (Cumbria And North East)</v>
      </c>
      <c r="C29" s="99" t="str">
        <f ca="1">IFERROR(IF((VLOOKUP($E29,'Org List'!$AO$10:$AQ$188,3,FALSE))="","",(VLOOKUP($E29,'Org List'!$AO$10:$AQ$188,3,FALSE))),"")</f>
        <v/>
      </c>
      <c r="D29" s="114" t="str">
        <f ca="1">IFERROR(IF((VLOOKUP($E29,'Org List'!$AT$10:$AV$188,3,FALSE))="","",(VLOOKUP($E29,'Org List'!$AT$10:$AV$188,3,FALSE))),"")</f>
        <v>NHS England North (Cumbria And North East)</v>
      </c>
      <c r="E29" s="98" t="str">
        <f t="shared" ca="1" si="0"/>
        <v>Q74</v>
      </c>
      <c r="F29" s="100" t="str">
        <f ca="1">IF(E29="","",VLOOKUP(E29,'Org List'!$J$9:$K$488,2,0))</f>
        <v>NHS England North (Cumbria And North East)</v>
      </c>
      <c r="G29" s="121">
        <f ca="1">IFERROR(IF((VLOOKUP($E29,'NEA Backsheet'!$D$5:$CB$183,G$9,FALSE))="","",(VLOOKUP($E29,'NEA Backsheet'!$D$5:$CB$183,G$9,FALSE))),"")</f>
        <v>32016.771989171597</v>
      </c>
      <c r="H29" s="122">
        <f ca="1">IFERROR(IF((VLOOKUP($E29,'NEA Backsheet'!$D$5:$CB$183,H$9,FALSE))="","",(VLOOKUP($E29,'NEA Backsheet'!$D$5:$CB$183,H$9,FALSE))),"")</f>
        <v>33352.515905950182</v>
      </c>
      <c r="I29" s="122">
        <f ca="1">IFERROR(IF((VLOOKUP($E29,'NEA Backsheet'!$D$5:$CB$183,I$9,FALSE))="","",(VLOOKUP($E29,'NEA Backsheet'!$D$5:$CB$183,I$9,FALSE))),"")</f>
        <v>33104.901889963265</v>
      </c>
      <c r="J29" s="123">
        <f ca="1">IFERROR(IF((VLOOKUP($E29,'NEA Backsheet'!$D$5:$CB$183,J$9,FALSE))="","",(VLOOKUP($E29,'NEA Backsheet'!$D$5:$CB$183,J$9,FALSE))),"")</f>
        <v>35587.453343778012</v>
      </c>
      <c r="K29" s="121">
        <f ca="1">IFERROR(IF((VLOOKUP($E29,'NEA Backsheet'!$D$5:$CB$183,K$9,FALSE))="","",(VLOOKUP($E29,'NEA Backsheet'!$D$5:$CB$183,K$9,FALSE))),"")</f>
        <v>67224.763356804353</v>
      </c>
      <c r="L29" s="122">
        <f ca="1">IFERROR(IF((VLOOKUP($E29,'NEA Backsheet'!$D$5:$CB$183,L$9,FALSE))="","",(VLOOKUP($E29,'NEA Backsheet'!$D$5:$CB$183,L$9,FALSE))),"")</f>
        <v>65345.073912204927</v>
      </c>
      <c r="M29" s="122">
        <f ca="1">IFERROR(IF((VLOOKUP($E29,'NEA Backsheet'!$D$5:$CB$183,M$9,FALSE))="","",(VLOOKUP($E29,'NEA Backsheet'!$D$5:$CB$183,M$9,FALSE))),"")</f>
        <v>64548.693125983023</v>
      </c>
      <c r="N29" s="124">
        <f ca="1">IFERROR(IF((VLOOKUP($E29,'NEA Backsheet'!$D$5:$CB$183,N$9,FALSE))="","",(VLOOKUP($E29,'NEA Backsheet'!$D$5:$CB$183,N$9,FALSE))),"")</f>
        <v>68232.1567184249</v>
      </c>
      <c r="O29" s="121">
        <f ca="1">IFERROR(IF((VLOOKUP($E29,'NEA Backsheet'!$D$5:$CB$183,O$9,FALSE))="","",(VLOOKUP($E29,'NEA Backsheet'!$D$5:$CB$183,O$9,FALSE))),"")</f>
        <v>99241.53534597595</v>
      </c>
      <c r="P29" s="125">
        <f ca="1">IFERROR(IF((VLOOKUP($E29,'NEA Backsheet'!$D$5:$CB$183,P$9,FALSE))="","",(VLOOKUP($E29,'NEA Backsheet'!$D$5:$CB$183,P$9,FALSE))),"")</f>
        <v>98697.589818155102</v>
      </c>
      <c r="Q29" s="122">
        <f ca="1">IFERROR(IF((VLOOKUP($E29,'NEA Backsheet'!$D$5:$CB$183,Q$9,FALSE))="","",(VLOOKUP($E29,'NEA Backsheet'!$D$5:$CB$183,Q$9,FALSE))),"")</f>
        <v>97653.595015946266</v>
      </c>
      <c r="R29" s="124">
        <f ca="1">IFERROR(IF((VLOOKUP($E29,'NEA Backsheet'!$D$5:$CB$183,R$9,FALSE))="","",(VLOOKUP($E29,'NEA Backsheet'!$D$5:$CB$183,R$9,FALSE))),"")</f>
        <v>103819.61006220295</v>
      </c>
    </row>
    <row r="30" spans="1:18" ht="15" customHeight="1" x14ac:dyDescent="0.3">
      <c r="A30" s="57">
        <v>17</v>
      </c>
      <c r="B30" s="98" t="str">
        <f ca="1">IFERROR(IF((VLOOKUP($E30,'Org List'!$AJ$10:$AL$188,3,FALSE))="","",(VLOOKUP($E30,'Org List'!$AJ$10:$AL$188,3,FALSE))),"")</f>
        <v>NHS England North (Cheshire And Merseyside)</v>
      </c>
      <c r="C30" s="99" t="str">
        <f ca="1">IFERROR(IF((VLOOKUP($E30,'Org List'!$AO$10:$AQ$188,3,FALSE))="","",(VLOOKUP($E30,'Org List'!$AO$10:$AQ$188,3,FALSE))),"")</f>
        <v/>
      </c>
      <c r="D30" s="114" t="str">
        <f ca="1">IFERROR(IF((VLOOKUP($E30,'Org List'!$AT$10:$AV$188,3,FALSE))="","",(VLOOKUP($E30,'Org List'!$AT$10:$AV$188,3,FALSE))),"")</f>
        <v>NHS England North (Cheshire And Merseyside)</v>
      </c>
      <c r="E30" s="98" t="str">
        <f t="shared" ca="1" si="0"/>
        <v>Q75</v>
      </c>
      <c r="F30" s="100" t="str">
        <f ca="1">IF(E30="","",VLOOKUP(E30,'Org List'!$J$9:$K$488,2,0))</f>
        <v>NHS England North (Cheshire And Merseyside)</v>
      </c>
      <c r="G30" s="121">
        <f ca="1">IFERROR(IF((VLOOKUP($E30,'NEA Backsheet'!$D$5:$CB$183,G$9,FALSE))="","",(VLOOKUP($E30,'NEA Backsheet'!$D$5:$CB$183,G$9,FALSE))),"")</f>
        <v>29498.745474595748</v>
      </c>
      <c r="H30" s="122">
        <f ca="1">IFERROR(IF((VLOOKUP($E30,'NEA Backsheet'!$D$5:$CB$183,H$9,FALSE))="","",(VLOOKUP($E30,'NEA Backsheet'!$D$5:$CB$183,H$9,FALSE))),"")</f>
        <v>32390.976274264503</v>
      </c>
      <c r="I30" s="122">
        <f ca="1">IFERROR(IF((VLOOKUP($E30,'NEA Backsheet'!$D$5:$CB$183,I$9,FALSE))="","",(VLOOKUP($E30,'NEA Backsheet'!$D$5:$CB$183,I$9,FALSE))),"")</f>
        <v>34252.548600750211</v>
      </c>
      <c r="J30" s="123">
        <f ca="1">IFERROR(IF((VLOOKUP($E30,'NEA Backsheet'!$D$5:$CB$183,J$9,FALSE))="","",(VLOOKUP($E30,'NEA Backsheet'!$D$5:$CB$183,J$9,FALSE))),"")</f>
        <v>35029.962656027485</v>
      </c>
      <c r="K30" s="121">
        <f ca="1">IFERROR(IF((VLOOKUP($E30,'NEA Backsheet'!$D$5:$CB$183,K$9,FALSE))="","",(VLOOKUP($E30,'NEA Backsheet'!$D$5:$CB$183,K$9,FALSE))),"")</f>
        <v>55879.723815233141</v>
      </c>
      <c r="L30" s="122">
        <f ca="1">IFERROR(IF((VLOOKUP($E30,'NEA Backsheet'!$D$5:$CB$183,L$9,FALSE))="","",(VLOOKUP($E30,'NEA Backsheet'!$D$5:$CB$183,L$9,FALSE))),"")</f>
        <v>55195.863401954237</v>
      </c>
      <c r="M30" s="122">
        <f ca="1">IFERROR(IF((VLOOKUP($E30,'NEA Backsheet'!$D$5:$CB$183,M$9,FALSE))="","",(VLOOKUP($E30,'NEA Backsheet'!$D$5:$CB$183,M$9,FALSE))),"")</f>
        <v>54422.57520275651</v>
      </c>
      <c r="N30" s="124">
        <f ca="1">IFERROR(IF((VLOOKUP($E30,'NEA Backsheet'!$D$5:$CB$183,N$9,FALSE))="","",(VLOOKUP($E30,'NEA Backsheet'!$D$5:$CB$183,N$9,FALSE))),"")</f>
        <v>56632.228688965559</v>
      </c>
      <c r="O30" s="121">
        <f ca="1">IFERROR(IF((VLOOKUP($E30,'NEA Backsheet'!$D$5:$CB$183,O$9,FALSE))="","",(VLOOKUP($E30,'NEA Backsheet'!$D$5:$CB$183,O$9,FALSE))),"")</f>
        <v>85378.469289828878</v>
      </c>
      <c r="P30" s="125">
        <f ca="1">IFERROR(IF((VLOOKUP($E30,'NEA Backsheet'!$D$5:$CB$183,P$9,FALSE))="","",(VLOOKUP($E30,'NEA Backsheet'!$D$5:$CB$183,P$9,FALSE))),"")</f>
        <v>87586.839676218719</v>
      </c>
      <c r="Q30" s="122">
        <f ca="1">IFERROR(IF((VLOOKUP($E30,'NEA Backsheet'!$D$5:$CB$183,Q$9,FALSE))="","",(VLOOKUP($E30,'NEA Backsheet'!$D$5:$CB$183,Q$9,FALSE))),"")</f>
        <v>88675.123803506722</v>
      </c>
      <c r="R30" s="124">
        <f ca="1">IFERROR(IF((VLOOKUP($E30,'NEA Backsheet'!$D$5:$CB$183,R$9,FALSE))="","",(VLOOKUP($E30,'NEA Backsheet'!$D$5:$CB$183,R$9,FALSE))),"")</f>
        <v>91662.191344993058</v>
      </c>
    </row>
    <row r="31" spans="1:18" ht="15" customHeight="1" x14ac:dyDescent="0.3">
      <c r="A31" s="57">
        <v>18</v>
      </c>
      <c r="B31" s="98" t="str">
        <f ca="1">IFERROR(IF((VLOOKUP($E31,'Org List'!$AJ$10:$AL$188,3,FALSE))="","",(VLOOKUP($E31,'Org List'!$AJ$10:$AL$188,3,FALSE))),"")</f>
        <v>NHS England North (Greater Manchester)</v>
      </c>
      <c r="C31" s="99" t="str">
        <f ca="1">IFERROR(IF((VLOOKUP($E31,'Org List'!$AO$10:$AQ$188,3,FALSE))="","",(VLOOKUP($E31,'Org List'!$AO$10:$AQ$188,3,FALSE))),"")</f>
        <v/>
      </c>
      <c r="D31" s="114" t="str">
        <f ca="1">IFERROR(IF((VLOOKUP($E31,'Org List'!$AT$10:$AV$188,3,FALSE))="","",(VLOOKUP($E31,'Org List'!$AT$10:$AV$188,3,FALSE))),"")</f>
        <v>NHS England North (Greater Manchester)</v>
      </c>
      <c r="E31" s="98" t="str">
        <f t="shared" ca="1" si="0"/>
        <v>Q83</v>
      </c>
      <c r="F31" s="100" t="str">
        <f ca="1">IF(E31="","",VLOOKUP(E31,'Org List'!$J$9:$K$488,2,0))</f>
        <v>NHS England North (Greater Manchester)</v>
      </c>
      <c r="G31" s="121">
        <f ca="1">IFERROR(IF((VLOOKUP($E31,'NEA Backsheet'!$D$5:$CB$183,G$9,FALSE))="","",(VLOOKUP($E31,'NEA Backsheet'!$D$5:$CB$183,G$9,FALSE))),"")</f>
        <v>32017.133825221183</v>
      </c>
      <c r="H31" s="122">
        <f ca="1">IFERROR(IF((VLOOKUP($E31,'NEA Backsheet'!$D$5:$CB$183,H$9,FALSE))="","",(VLOOKUP($E31,'NEA Backsheet'!$D$5:$CB$183,H$9,FALSE))),"")</f>
        <v>33858.458590165268</v>
      </c>
      <c r="I31" s="122">
        <f ca="1">IFERROR(IF((VLOOKUP($E31,'NEA Backsheet'!$D$5:$CB$183,I$9,FALSE))="","",(VLOOKUP($E31,'NEA Backsheet'!$D$5:$CB$183,I$9,FALSE))),"")</f>
        <v>33068.300661771114</v>
      </c>
      <c r="J31" s="123">
        <f ca="1">IFERROR(IF((VLOOKUP($E31,'NEA Backsheet'!$D$5:$CB$183,J$9,FALSE))="","",(VLOOKUP($E31,'NEA Backsheet'!$D$5:$CB$183,J$9,FALSE))),"")</f>
        <v>34451.942295752116</v>
      </c>
      <c r="K31" s="121">
        <f ca="1">IFERROR(IF((VLOOKUP($E31,'NEA Backsheet'!$D$5:$CB$183,K$9,FALSE))="","",(VLOOKUP($E31,'NEA Backsheet'!$D$5:$CB$183,K$9,FALSE))),"")</f>
        <v>58172.64608336825</v>
      </c>
      <c r="L31" s="122">
        <f ca="1">IFERROR(IF((VLOOKUP($E31,'NEA Backsheet'!$D$5:$CB$183,L$9,FALSE))="","",(VLOOKUP($E31,'NEA Backsheet'!$D$5:$CB$183,L$9,FALSE))),"")</f>
        <v>58833.773949562143</v>
      </c>
      <c r="M31" s="122">
        <f ca="1">IFERROR(IF((VLOOKUP($E31,'NEA Backsheet'!$D$5:$CB$183,M$9,FALSE))="","",(VLOOKUP($E31,'NEA Backsheet'!$D$5:$CB$183,M$9,FALSE))),"")</f>
        <v>57362.564383058925</v>
      </c>
      <c r="N31" s="124">
        <f ca="1">IFERROR(IF((VLOOKUP($E31,'NEA Backsheet'!$D$5:$CB$183,N$9,FALSE))="","",(VLOOKUP($E31,'NEA Backsheet'!$D$5:$CB$183,N$9,FALSE))),"")</f>
        <v>58886.125746007689</v>
      </c>
      <c r="O31" s="121">
        <f ca="1">IFERROR(IF((VLOOKUP($E31,'NEA Backsheet'!$D$5:$CB$183,O$9,FALSE))="","",(VLOOKUP($E31,'NEA Backsheet'!$D$5:$CB$183,O$9,FALSE))),"")</f>
        <v>90189.779908589437</v>
      </c>
      <c r="P31" s="125">
        <f ca="1">IFERROR(IF((VLOOKUP($E31,'NEA Backsheet'!$D$5:$CB$183,P$9,FALSE))="","",(VLOOKUP($E31,'NEA Backsheet'!$D$5:$CB$183,P$9,FALSE))),"")</f>
        <v>92692.232539727425</v>
      </c>
      <c r="Q31" s="122">
        <f ca="1">IFERROR(IF((VLOOKUP($E31,'NEA Backsheet'!$D$5:$CB$183,Q$9,FALSE))="","",(VLOOKUP($E31,'NEA Backsheet'!$D$5:$CB$183,Q$9,FALSE))),"")</f>
        <v>90430.865044830032</v>
      </c>
      <c r="R31" s="124">
        <f ca="1">IFERROR(IF((VLOOKUP($E31,'NEA Backsheet'!$D$5:$CB$183,R$9,FALSE))="","",(VLOOKUP($E31,'NEA Backsheet'!$D$5:$CB$183,R$9,FALSE))),"")</f>
        <v>93338.068041759805</v>
      </c>
    </row>
    <row r="32" spans="1:18" ht="15" customHeight="1" x14ac:dyDescent="0.3">
      <c r="A32" s="57">
        <v>19</v>
      </c>
      <c r="B32" s="98" t="str">
        <f ca="1">IFERROR(IF((VLOOKUP($E32,'Org List'!$AJ$10:$AL$188,3,FALSE))="","",(VLOOKUP($E32,'Org List'!$AJ$10:$AL$188,3,FALSE))),"")</f>
        <v>NHS England North (Lancashire)</v>
      </c>
      <c r="C32" s="99" t="str">
        <f ca="1">IFERROR(IF((VLOOKUP($E32,'Org List'!$AO$10:$AQ$188,3,FALSE))="","",(VLOOKUP($E32,'Org List'!$AO$10:$AQ$188,3,FALSE))),"")</f>
        <v/>
      </c>
      <c r="D32" s="114" t="str">
        <f ca="1">IFERROR(IF((VLOOKUP($E32,'Org List'!$AT$10:$AV$188,3,FALSE))="","",(VLOOKUP($E32,'Org List'!$AT$10:$AV$188,3,FALSE))),"")</f>
        <v>NHS England North (Lancashire)</v>
      </c>
      <c r="E32" s="98" t="str">
        <f t="shared" ca="1" si="0"/>
        <v>Q84</v>
      </c>
      <c r="F32" s="100" t="str">
        <f ca="1">IF(E32="","",VLOOKUP(E32,'Org List'!$J$9:$K$488,2,0))</f>
        <v>NHS England North (Lancashire)</v>
      </c>
      <c r="G32" s="121">
        <f ca="1">IFERROR(IF((VLOOKUP($E32,'NEA Backsheet'!$D$5:$CB$183,G$9,FALSE))="","",(VLOOKUP($E32,'NEA Backsheet'!$D$5:$CB$183,G$9,FALSE))),"")</f>
        <v>13364.374035836488</v>
      </c>
      <c r="H32" s="122">
        <f ca="1">IFERROR(IF((VLOOKUP($E32,'NEA Backsheet'!$D$5:$CB$183,H$9,FALSE))="","",(VLOOKUP($E32,'NEA Backsheet'!$D$5:$CB$183,H$9,FALSE))),"")</f>
        <v>14010.250762402109</v>
      </c>
      <c r="I32" s="122">
        <f ca="1">IFERROR(IF((VLOOKUP($E32,'NEA Backsheet'!$D$5:$CB$183,I$9,FALSE))="","",(VLOOKUP($E32,'NEA Backsheet'!$D$5:$CB$183,I$9,FALSE))),"")</f>
        <v>13917.294376521102</v>
      </c>
      <c r="J32" s="123">
        <f ca="1">IFERROR(IF((VLOOKUP($E32,'NEA Backsheet'!$D$5:$CB$183,J$9,FALSE))="","",(VLOOKUP($E32,'NEA Backsheet'!$D$5:$CB$183,J$9,FALSE))),"")</f>
        <v>16668.303686474326</v>
      </c>
      <c r="K32" s="121">
        <f ca="1">IFERROR(IF((VLOOKUP($E32,'NEA Backsheet'!$D$5:$CB$183,K$9,FALSE))="","",(VLOOKUP($E32,'NEA Backsheet'!$D$5:$CB$183,K$9,FALSE))),"")</f>
        <v>31769.314320503076</v>
      </c>
      <c r="L32" s="122">
        <f ca="1">IFERROR(IF((VLOOKUP($E32,'NEA Backsheet'!$D$5:$CB$183,L$9,FALSE))="","",(VLOOKUP($E32,'NEA Backsheet'!$D$5:$CB$183,L$9,FALSE))),"")</f>
        <v>30965.695592559237</v>
      </c>
      <c r="M32" s="122">
        <f ca="1">IFERROR(IF((VLOOKUP($E32,'NEA Backsheet'!$D$5:$CB$183,M$9,FALSE))="","",(VLOOKUP($E32,'NEA Backsheet'!$D$5:$CB$183,M$9,FALSE))),"")</f>
        <v>30160.418308857403</v>
      </c>
      <c r="N32" s="124">
        <f ca="1">IFERROR(IF((VLOOKUP($E32,'NEA Backsheet'!$D$5:$CB$183,N$9,FALSE))="","",(VLOOKUP($E32,'NEA Backsheet'!$D$5:$CB$183,N$9,FALSE))),"")</f>
        <v>32273.508440633268</v>
      </c>
      <c r="O32" s="121">
        <f ca="1">IFERROR(IF((VLOOKUP($E32,'NEA Backsheet'!$D$5:$CB$183,O$9,FALSE))="","",(VLOOKUP($E32,'NEA Backsheet'!$D$5:$CB$183,O$9,FALSE))),"")</f>
        <v>45133.688356339568</v>
      </c>
      <c r="P32" s="125">
        <f ca="1">IFERROR(IF((VLOOKUP($E32,'NEA Backsheet'!$D$5:$CB$183,P$9,FALSE))="","",(VLOOKUP($E32,'NEA Backsheet'!$D$5:$CB$183,P$9,FALSE))),"")</f>
        <v>44975.946354961343</v>
      </c>
      <c r="Q32" s="122">
        <f ca="1">IFERROR(IF((VLOOKUP($E32,'NEA Backsheet'!$D$5:$CB$183,Q$9,FALSE))="","",(VLOOKUP($E32,'NEA Backsheet'!$D$5:$CB$183,Q$9,FALSE))),"")</f>
        <v>44077.712685378501</v>
      </c>
      <c r="R32" s="124">
        <f ca="1">IFERROR(IF((VLOOKUP($E32,'NEA Backsheet'!$D$5:$CB$183,R$9,FALSE))="","",(VLOOKUP($E32,'NEA Backsheet'!$D$5:$CB$183,R$9,FALSE))),"")</f>
        <v>48941.812127107594</v>
      </c>
    </row>
    <row r="33" spans="1:18" ht="15" customHeight="1" x14ac:dyDescent="0.3">
      <c r="A33" s="57">
        <v>20</v>
      </c>
      <c r="B33" s="98" t="str">
        <f ca="1">IFERROR(IF((VLOOKUP($E33,'Org List'!$AJ$10:$AL$188,3,FALSE))="","",(VLOOKUP($E33,'Org List'!$AJ$10:$AL$188,3,FALSE))),"")</f>
        <v>NHS England Midlands And East (North Midlands)</v>
      </c>
      <c r="C33" s="99" t="str">
        <f ca="1">IFERROR(IF((VLOOKUP($E33,'Org List'!$AO$10:$AQ$188,3,FALSE))="","",(VLOOKUP($E33,'Org List'!$AO$10:$AQ$188,3,FALSE))),"")</f>
        <v/>
      </c>
      <c r="D33" s="114" t="str">
        <f ca="1">IFERROR(IF((VLOOKUP($E33,'Org List'!$AT$10:$AV$188,3,FALSE))="","",(VLOOKUP($E33,'Org List'!$AT$10:$AV$188,3,FALSE))),"")</f>
        <v>NHS England Midlands And East (North Midlands)</v>
      </c>
      <c r="E33" s="98" t="str">
        <f t="shared" ca="1" si="0"/>
        <v>Q76</v>
      </c>
      <c r="F33" s="100" t="str">
        <f ca="1">IF(E33="","",VLOOKUP(E33,'Org List'!$J$9:$K$488,2,0))</f>
        <v>NHS England Midlands And East (North Midlands)</v>
      </c>
      <c r="G33" s="121">
        <f ca="1">IFERROR(IF((VLOOKUP($E33,'NEA Backsheet'!$D$5:$CB$183,G$9,FALSE))="","",(VLOOKUP($E33,'NEA Backsheet'!$D$5:$CB$183,G$9,FALSE))),"")</f>
        <v>31890.844172832243</v>
      </c>
      <c r="H33" s="122">
        <f ca="1">IFERROR(IF((VLOOKUP($E33,'NEA Backsheet'!$D$5:$CB$183,H$9,FALSE))="","",(VLOOKUP($E33,'NEA Backsheet'!$D$5:$CB$183,H$9,FALSE))),"")</f>
        <v>34831.854549920296</v>
      </c>
      <c r="I33" s="122">
        <f ca="1">IFERROR(IF((VLOOKUP($E33,'NEA Backsheet'!$D$5:$CB$183,I$9,FALSE))="","",(VLOOKUP($E33,'NEA Backsheet'!$D$5:$CB$183,I$9,FALSE))),"")</f>
        <v>35962.133210398002</v>
      </c>
      <c r="J33" s="123">
        <f ca="1">IFERROR(IF((VLOOKUP($E33,'NEA Backsheet'!$D$5:$CB$183,J$9,FALSE))="","",(VLOOKUP($E33,'NEA Backsheet'!$D$5:$CB$183,J$9,FALSE))),"")</f>
        <v>39063.120522654768</v>
      </c>
      <c r="K33" s="121">
        <f ca="1">IFERROR(IF((VLOOKUP($E33,'NEA Backsheet'!$D$5:$CB$183,K$9,FALSE))="","",(VLOOKUP($E33,'NEA Backsheet'!$D$5:$CB$183,K$9,FALSE))),"")</f>
        <v>75845.52578183169</v>
      </c>
      <c r="L33" s="122">
        <f ca="1">IFERROR(IF((VLOOKUP($E33,'NEA Backsheet'!$D$5:$CB$183,L$9,FALSE))="","",(VLOOKUP($E33,'NEA Backsheet'!$D$5:$CB$183,L$9,FALSE))),"")</f>
        <v>74120.836950726414</v>
      </c>
      <c r="M33" s="122">
        <f ca="1">IFERROR(IF((VLOOKUP($E33,'NEA Backsheet'!$D$5:$CB$183,M$9,FALSE))="","",(VLOOKUP($E33,'NEA Backsheet'!$D$5:$CB$183,M$9,FALSE))),"")</f>
        <v>74780.90530245789</v>
      </c>
      <c r="N33" s="124">
        <f ca="1">IFERROR(IF((VLOOKUP($E33,'NEA Backsheet'!$D$5:$CB$183,N$9,FALSE))="","",(VLOOKUP($E33,'NEA Backsheet'!$D$5:$CB$183,N$9,FALSE))),"")</f>
        <v>78370.559669758964</v>
      </c>
      <c r="O33" s="121">
        <f ca="1">IFERROR(IF((VLOOKUP($E33,'NEA Backsheet'!$D$5:$CB$183,O$9,FALSE))="","",(VLOOKUP($E33,'NEA Backsheet'!$D$5:$CB$183,O$9,FALSE))),"")</f>
        <v>107736.36995466391</v>
      </c>
      <c r="P33" s="125">
        <f ca="1">IFERROR(IF((VLOOKUP($E33,'NEA Backsheet'!$D$5:$CB$183,P$9,FALSE))="","",(VLOOKUP($E33,'NEA Backsheet'!$D$5:$CB$183,P$9,FALSE))),"")</f>
        <v>108952.69150064673</v>
      </c>
      <c r="Q33" s="122">
        <f ca="1">IFERROR(IF((VLOOKUP($E33,'NEA Backsheet'!$D$5:$CB$183,Q$9,FALSE))="","",(VLOOKUP($E33,'NEA Backsheet'!$D$5:$CB$183,Q$9,FALSE))),"")</f>
        <v>110743.0385128559</v>
      </c>
      <c r="R33" s="124">
        <f ca="1">IFERROR(IF((VLOOKUP($E33,'NEA Backsheet'!$D$5:$CB$183,R$9,FALSE))="","",(VLOOKUP($E33,'NEA Backsheet'!$D$5:$CB$183,R$9,FALSE))),"")</f>
        <v>117433.68019241371</v>
      </c>
    </row>
    <row r="34" spans="1:18" ht="15" customHeight="1" x14ac:dyDescent="0.3">
      <c r="A34" s="57">
        <v>21</v>
      </c>
      <c r="B34" s="98" t="str">
        <f ca="1">IFERROR(IF((VLOOKUP($E34,'Org List'!$AJ$10:$AL$188,3,FALSE))="","",(VLOOKUP($E34,'Org List'!$AJ$10:$AL$188,3,FALSE))),"")</f>
        <v>NHS England Midlands And East (West Midlands)</v>
      </c>
      <c r="C34" s="99" t="str">
        <f ca="1">IFERROR(IF((VLOOKUP($E34,'Org List'!$AO$10:$AQ$188,3,FALSE))="","",(VLOOKUP($E34,'Org List'!$AO$10:$AQ$188,3,FALSE))),"")</f>
        <v/>
      </c>
      <c r="D34" s="114" t="str">
        <f ca="1">IFERROR(IF((VLOOKUP($E34,'Org List'!$AT$10:$AV$188,3,FALSE))="","",(VLOOKUP($E34,'Org List'!$AT$10:$AV$188,3,FALSE))),"")</f>
        <v>NHS England Midlands And East (West Midlands)</v>
      </c>
      <c r="E34" s="98" t="str">
        <f t="shared" ca="1" si="0"/>
        <v>Q77</v>
      </c>
      <c r="F34" s="100" t="str">
        <f ca="1">IF(E34="","",VLOOKUP(E34,'Org List'!$J$9:$K$488,2,0))</f>
        <v>NHS England Midlands And East (West Midlands)</v>
      </c>
      <c r="G34" s="121">
        <f ca="1">IFERROR(IF((VLOOKUP($E34,'NEA Backsheet'!$D$5:$CB$183,G$9,FALSE))="","",(VLOOKUP($E34,'NEA Backsheet'!$D$5:$CB$183,G$9,FALSE))),"")</f>
        <v>37884.915478626586</v>
      </c>
      <c r="H34" s="122">
        <f ca="1">IFERROR(IF((VLOOKUP($E34,'NEA Backsheet'!$D$5:$CB$183,H$9,FALSE))="","",(VLOOKUP($E34,'NEA Backsheet'!$D$5:$CB$183,H$9,FALSE))),"")</f>
        <v>40537.543149440666</v>
      </c>
      <c r="I34" s="122">
        <f ca="1">IFERROR(IF((VLOOKUP($E34,'NEA Backsheet'!$D$5:$CB$183,I$9,FALSE))="","",(VLOOKUP($E34,'NEA Backsheet'!$D$5:$CB$183,I$9,FALSE))),"")</f>
        <v>41123.028796144768</v>
      </c>
      <c r="J34" s="123">
        <f ca="1">IFERROR(IF((VLOOKUP($E34,'NEA Backsheet'!$D$5:$CB$183,J$9,FALSE))="","",(VLOOKUP($E34,'NEA Backsheet'!$D$5:$CB$183,J$9,FALSE))),"")</f>
        <v>43739.064723509735</v>
      </c>
      <c r="K34" s="121">
        <f ca="1">IFERROR(IF((VLOOKUP($E34,'NEA Backsheet'!$D$5:$CB$183,K$9,FALSE))="","",(VLOOKUP($E34,'NEA Backsheet'!$D$5:$CB$183,K$9,FALSE))),"")</f>
        <v>83164.257030771187</v>
      </c>
      <c r="L34" s="122">
        <f ca="1">IFERROR(IF((VLOOKUP($E34,'NEA Backsheet'!$D$5:$CB$183,L$9,FALSE))="","",(VLOOKUP($E34,'NEA Backsheet'!$D$5:$CB$183,L$9,FALSE))),"")</f>
        <v>82959.022770549913</v>
      </c>
      <c r="M34" s="122">
        <f ca="1">IFERROR(IF((VLOOKUP($E34,'NEA Backsheet'!$D$5:$CB$183,M$9,FALSE))="","",(VLOOKUP($E34,'NEA Backsheet'!$D$5:$CB$183,M$9,FALSE))),"")</f>
        <v>83245.591244672512</v>
      </c>
      <c r="N34" s="124">
        <f ca="1">IFERROR(IF((VLOOKUP($E34,'NEA Backsheet'!$D$5:$CB$183,N$9,FALSE))="","",(VLOOKUP($E34,'NEA Backsheet'!$D$5:$CB$183,N$9,FALSE))),"")</f>
        <v>85951.480486491608</v>
      </c>
      <c r="O34" s="121">
        <f ca="1">IFERROR(IF((VLOOKUP($E34,'NEA Backsheet'!$D$5:$CB$183,O$9,FALSE))="","",(VLOOKUP($E34,'NEA Backsheet'!$D$5:$CB$183,O$9,FALSE))),"")</f>
        <v>121049.17250939777</v>
      </c>
      <c r="P34" s="125">
        <f ca="1">IFERROR(IF((VLOOKUP($E34,'NEA Backsheet'!$D$5:$CB$183,P$9,FALSE))="","",(VLOOKUP($E34,'NEA Backsheet'!$D$5:$CB$183,P$9,FALSE))),"")</f>
        <v>123496.56591999058</v>
      </c>
      <c r="Q34" s="122">
        <f ca="1">IFERROR(IF((VLOOKUP($E34,'NEA Backsheet'!$D$5:$CB$183,Q$9,FALSE))="","",(VLOOKUP($E34,'NEA Backsheet'!$D$5:$CB$183,Q$9,FALSE))),"")</f>
        <v>124368.6200408173</v>
      </c>
      <c r="R34" s="124">
        <f ca="1">IFERROR(IF((VLOOKUP($E34,'NEA Backsheet'!$D$5:$CB$183,R$9,FALSE))="","",(VLOOKUP($E34,'NEA Backsheet'!$D$5:$CB$183,R$9,FALSE))),"")</f>
        <v>129690.54521000135</v>
      </c>
    </row>
    <row r="35" spans="1:18" ht="15" customHeight="1" x14ac:dyDescent="0.3">
      <c r="A35" s="57">
        <v>22</v>
      </c>
      <c r="B35" s="98" t="str">
        <f ca="1">IFERROR(IF((VLOOKUP($E35,'Org List'!$AJ$10:$AL$188,3,FALSE))="","",(VLOOKUP($E35,'Org List'!$AJ$10:$AL$188,3,FALSE))),"")</f>
        <v>NHS England Midlands And East (Central Midlands)</v>
      </c>
      <c r="C35" s="99" t="str">
        <f ca="1">IFERROR(IF((VLOOKUP($E35,'Org List'!$AO$10:$AQ$188,3,FALSE))="","",(VLOOKUP($E35,'Org List'!$AO$10:$AQ$188,3,FALSE))),"")</f>
        <v/>
      </c>
      <c r="D35" s="114" t="str">
        <f ca="1">IFERROR(IF((VLOOKUP($E35,'Org List'!$AT$10:$AV$188,3,FALSE))="","",(VLOOKUP($E35,'Org List'!$AT$10:$AV$188,3,FALSE))),"")</f>
        <v>NHS England Midlands And East (Central Midlands)</v>
      </c>
      <c r="E35" s="98" t="str">
        <f t="shared" ca="1" si="0"/>
        <v>Q78</v>
      </c>
      <c r="F35" s="100" t="str">
        <f ca="1">IF(E35="","",VLOOKUP(E35,'Org List'!$J$9:$K$488,2,0))</f>
        <v>NHS England Midlands And East (Central Midlands)</v>
      </c>
      <c r="G35" s="121">
        <f ca="1">IFERROR(IF((VLOOKUP($E35,'NEA Backsheet'!$D$5:$CB$183,G$9,FALSE))="","",(VLOOKUP($E35,'NEA Backsheet'!$D$5:$CB$183,G$9,FALSE))),"")</f>
        <v>36561.779817566261</v>
      </c>
      <c r="H35" s="122">
        <f ca="1">IFERROR(IF((VLOOKUP($E35,'NEA Backsheet'!$D$5:$CB$183,H$9,FALSE))="","",(VLOOKUP($E35,'NEA Backsheet'!$D$5:$CB$183,H$9,FALSE))),"")</f>
        <v>40456.722612158068</v>
      </c>
      <c r="I35" s="122">
        <f ca="1">IFERROR(IF((VLOOKUP($E35,'NEA Backsheet'!$D$5:$CB$183,I$9,FALSE))="","",(VLOOKUP($E35,'NEA Backsheet'!$D$5:$CB$183,I$9,FALSE))),"")</f>
        <v>40692.073822951446</v>
      </c>
      <c r="J35" s="123">
        <f ca="1">IFERROR(IF((VLOOKUP($E35,'NEA Backsheet'!$D$5:$CB$183,J$9,FALSE))="","",(VLOOKUP($E35,'NEA Backsheet'!$D$5:$CB$183,J$9,FALSE))),"")</f>
        <v>44647.867634636401</v>
      </c>
      <c r="K35" s="121">
        <f ca="1">IFERROR(IF((VLOOKUP($E35,'NEA Backsheet'!$D$5:$CB$183,K$9,FALSE))="","",(VLOOKUP($E35,'NEA Backsheet'!$D$5:$CB$183,K$9,FALSE))),"")</f>
        <v>86550.209908673249</v>
      </c>
      <c r="L35" s="122">
        <f ca="1">IFERROR(IF((VLOOKUP($E35,'NEA Backsheet'!$D$5:$CB$183,L$9,FALSE))="","",(VLOOKUP($E35,'NEA Backsheet'!$D$5:$CB$183,L$9,FALSE))),"")</f>
        <v>84855.692815431525</v>
      </c>
      <c r="M35" s="122">
        <f ca="1">IFERROR(IF((VLOOKUP($E35,'NEA Backsheet'!$D$5:$CB$183,M$9,FALSE))="","",(VLOOKUP($E35,'NEA Backsheet'!$D$5:$CB$183,M$9,FALSE))),"")</f>
        <v>84551.238296973635</v>
      </c>
      <c r="N35" s="124">
        <f ca="1">IFERROR(IF((VLOOKUP($E35,'NEA Backsheet'!$D$5:$CB$183,N$9,FALSE))="","",(VLOOKUP($E35,'NEA Backsheet'!$D$5:$CB$183,N$9,FALSE))),"")</f>
        <v>90017.768982843045</v>
      </c>
      <c r="O35" s="121">
        <f ca="1">IFERROR(IF((VLOOKUP($E35,'NEA Backsheet'!$D$5:$CB$183,O$9,FALSE))="","",(VLOOKUP($E35,'NEA Backsheet'!$D$5:$CB$183,O$9,FALSE))),"")</f>
        <v>123111.98972623951</v>
      </c>
      <c r="P35" s="125">
        <f ca="1">IFERROR(IF((VLOOKUP($E35,'NEA Backsheet'!$D$5:$CB$183,P$9,FALSE))="","",(VLOOKUP($E35,'NEA Backsheet'!$D$5:$CB$183,P$9,FALSE))),"")</f>
        <v>125312.41542758959</v>
      </c>
      <c r="Q35" s="122">
        <f ca="1">IFERROR(IF((VLOOKUP($E35,'NEA Backsheet'!$D$5:$CB$183,Q$9,FALSE))="","",(VLOOKUP($E35,'NEA Backsheet'!$D$5:$CB$183,Q$9,FALSE))),"")</f>
        <v>125243.31211992506</v>
      </c>
      <c r="R35" s="124">
        <f ca="1">IFERROR(IF((VLOOKUP($E35,'NEA Backsheet'!$D$5:$CB$183,R$9,FALSE))="","",(VLOOKUP($E35,'NEA Backsheet'!$D$5:$CB$183,R$9,FALSE))),"")</f>
        <v>134665.63661747944</v>
      </c>
    </row>
    <row r="36" spans="1:18" ht="15" customHeight="1" x14ac:dyDescent="0.3">
      <c r="A36" s="57">
        <v>23</v>
      </c>
      <c r="B36" s="98" t="str">
        <f ca="1">IFERROR(IF((VLOOKUP($E36,'Org List'!$AJ$10:$AL$188,3,FALSE))="","",(VLOOKUP($E36,'Org List'!$AJ$10:$AL$188,3,FALSE))),"")</f>
        <v>NHS England Midlands And East (East)</v>
      </c>
      <c r="C36" s="99" t="str">
        <f ca="1">IFERROR(IF((VLOOKUP($E36,'Org List'!$AO$10:$AQ$188,3,FALSE))="","",(VLOOKUP($E36,'Org List'!$AO$10:$AQ$188,3,FALSE))),"")</f>
        <v/>
      </c>
      <c r="D36" s="114" t="str">
        <f ca="1">IFERROR(IF((VLOOKUP($E36,'Org List'!$AT$10:$AV$188,3,FALSE))="","",(VLOOKUP($E36,'Org List'!$AT$10:$AV$188,3,FALSE))),"")</f>
        <v>NHS England Midlands And East (East)</v>
      </c>
      <c r="E36" s="98" t="str">
        <f t="shared" ca="1" si="0"/>
        <v>Q79</v>
      </c>
      <c r="F36" s="100" t="str">
        <f ca="1">IF(E36="","",VLOOKUP(E36,'Org List'!$J$9:$K$488,2,0))</f>
        <v>NHS England Midlands And East (East)</v>
      </c>
      <c r="G36" s="121">
        <f ca="1">IFERROR(IF((VLOOKUP($E36,'NEA Backsheet'!$D$5:$CB$183,G$9,FALSE))="","",(VLOOKUP($E36,'NEA Backsheet'!$D$5:$CB$183,G$9,FALSE))),"")</f>
        <v>28786.446845597526</v>
      </c>
      <c r="H36" s="122">
        <f ca="1">IFERROR(IF((VLOOKUP($E36,'NEA Backsheet'!$D$5:$CB$183,H$9,FALSE))="","",(VLOOKUP($E36,'NEA Backsheet'!$D$5:$CB$183,H$9,FALSE))),"")</f>
        <v>30604.345138447592</v>
      </c>
      <c r="I36" s="122">
        <f ca="1">IFERROR(IF((VLOOKUP($E36,'NEA Backsheet'!$D$5:$CB$183,I$9,FALSE))="","",(VLOOKUP($E36,'NEA Backsheet'!$D$5:$CB$183,I$9,FALSE))),"")</f>
        <v>31881.725500760254</v>
      </c>
      <c r="J36" s="123">
        <f ca="1">IFERROR(IF((VLOOKUP($E36,'NEA Backsheet'!$D$5:$CB$183,J$9,FALSE))="","",(VLOOKUP($E36,'NEA Backsheet'!$D$5:$CB$183,J$9,FALSE))),"")</f>
        <v>39905.911883768989</v>
      </c>
      <c r="K36" s="121">
        <f ca="1">IFERROR(IF((VLOOKUP($E36,'NEA Backsheet'!$D$5:$CB$183,K$9,FALSE))="","",(VLOOKUP($E36,'NEA Backsheet'!$D$5:$CB$183,K$9,FALSE))),"")</f>
        <v>75929.008785730737</v>
      </c>
      <c r="L36" s="122">
        <f ca="1">IFERROR(IF((VLOOKUP($E36,'NEA Backsheet'!$D$5:$CB$183,L$9,FALSE))="","",(VLOOKUP($E36,'NEA Backsheet'!$D$5:$CB$183,L$9,FALSE))),"")</f>
        <v>74317.353472097529</v>
      </c>
      <c r="M36" s="122">
        <f ca="1">IFERROR(IF((VLOOKUP($E36,'NEA Backsheet'!$D$5:$CB$183,M$9,FALSE))="","",(VLOOKUP($E36,'NEA Backsheet'!$D$5:$CB$183,M$9,FALSE))),"")</f>
        <v>73828.519942940184</v>
      </c>
      <c r="N36" s="124">
        <f ca="1">IFERROR(IF((VLOOKUP($E36,'NEA Backsheet'!$D$5:$CB$183,N$9,FALSE))="","",(VLOOKUP($E36,'NEA Backsheet'!$D$5:$CB$183,N$9,FALSE))),"")</f>
        <v>84352.169442942191</v>
      </c>
      <c r="O36" s="121">
        <f ca="1">IFERROR(IF((VLOOKUP($E36,'NEA Backsheet'!$D$5:$CB$183,O$9,FALSE))="","",(VLOOKUP($E36,'NEA Backsheet'!$D$5:$CB$183,O$9,FALSE))),"")</f>
        <v>104715.45563132827</v>
      </c>
      <c r="P36" s="125">
        <f ca="1">IFERROR(IF((VLOOKUP($E36,'NEA Backsheet'!$D$5:$CB$183,P$9,FALSE))="","",(VLOOKUP($E36,'NEA Backsheet'!$D$5:$CB$183,P$9,FALSE))),"")</f>
        <v>104921.69861054512</v>
      </c>
      <c r="Q36" s="122">
        <f ca="1">IFERROR(IF((VLOOKUP($E36,'NEA Backsheet'!$D$5:$CB$183,Q$9,FALSE))="","",(VLOOKUP($E36,'NEA Backsheet'!$D$5:$CB$183,Q$9,FALSE))),"")</f>
        <v>105710.24544370042</v>
      </c>
      <c r="R36" s="124">
        <f ca="1">IFERROR(IF((VLOOKUP($E36,'NEA Backsheet'!$D$5:$CB$183,R$9,FALSE))="","",(VLOOKUP($E36,'NEA Backsheet'!$D$5:$CB$183,R$9,FALSE))),"")</f>
        <v>124258.08132671117</v>
      </c>
    </row>
    <row r="37" spans="1:18" ht="15" customHeight="1" x14ac:dyDescent="0.3">
      <c r="A37" s="57">
        <v>24</v>
      </c>
      <c r="B37" s="98" t="str">
        <f ca="1">IFERROR(IF((VLOOKUP($E37,'Org List'!$AJ$10:$AL$188,3,FALSE))="","",(VLOOKUP($E37,'Org List'!$AJ$10:$AL$188,3,FALSE))),"")</f>
        <v>NHS England South West (South West South)</v>
      </c>
      <c r="C37" s="99" t="str">
        <f ca="1">IFERROR(IF((VLOOKUP($E37,'Org List'!$AO$10:$AQ$188,3,FALSE))="","",(VLOOKUP($E37,'Org List'!$AO$10:$AQ$188,3,FALSE))),"")</f>
        <v/>
      </c>
      <c r="D37" s="114" t="str">
        <f ca="1">IFERROR(IF((VLOOKUP($E37,'Org List'!$AT$10:$AV$188,3,FALSE))="","",(VLOOKUP($E37,'Org List'!$AT$10:$AV$188,3,FALSE))),"")</f>
        <v>NHS England South West (South West South)</v>
      </c>
      <c r="E37" s="98" t="str">
        <f t="shared" ca="1" si="0"/>
        <v>Q85</v>
      </c>
      <c r="F37" s="100" t="str">
        <f ca="1">IF(E37="","",VLOOKUP(E37,'Org List'!$J$9:$K$488,2,0))</f>
        <v>NHS England South West (South West South)</v>
      </c>
      <c r="G37" s="121">
        <f ca="1">IFERROR(IF((VLOOKUP($E37,'NEA Backsheet'!$D$5:$CB$183,G$9,FALSE))="","",(VLOOKUP($E37,'NEA Backsheet'!$D$5:$CB$183,G$9,FALSE))),"")</f>
        <v>27731.008161668262</v>
      </c>
      <c r="H37" s="122">
        <f ca="1">IFERROR(IF((VLOOKUP($E37,'NEA Backsheet'!$D$5:$CB$183,H$9,FALSE))="","",(VLOOKUP($E37,'NEA Backsheet'!$D$5:$CB$183,H$9,FALSE))),"")</f>
        <v>29070.612180015814</v>
      </c>
      <c r="I37" s="122">
        <f ca="1">IFERROR(IF((VLOOKUP($E37,'NEA Backsheet'!$D$5:$CB$183,I$9,FALSE))="","",(VLOOKUP($E37,'NEA Backsheet'!$D$5:$CB$183,I$9,FALSE))),"")</f>
        <v>28350.935374166213</v>
      </c>
      <c r="J37" s="123">
        <f ca="1">IFERROR(IF((VLOOKUP($E37,'NEA Backsheet'!$D$5:$CB$183,J$9,FALSE))="","",(VLOOKUP($E37,'NEA Backsheet'!$D$5:$CB$183,J$9,FALSE))),"")</f>
        <v>30343.212560028584</v>
      </c>
      <c r="K37" s="121">
        <f ca="1">IFERROR(IF((VLOOKUP($E37,'NEA Backsheet'!$D$5:$CB$183,K$9,FALSE))="","",(VLOOKUP($E37,'NEA Backsheet'!$D$5:$CB$183,K$9,FALSE))),"")</f>
        <v>64475.594410659432</v>
      </c>
      <c r="L37" s="122">
        <f ca="1">IFERROR(IF((VLOOKUP($E37,'NEA Backsheet'!$D$5:$CB$183,L$9,FALSE))="","",(VLOOKUP($E37,'NEA Backsheet'!$D$5:$CB$183,L$9,FALSE))),"")</f>
        <v>62548.964403591752</v>
      </c>
      <c r="M37" s="122">
        <f ca="1">IFERROR(IF((VLOOKUP($E37,'NEA Backsheet'!$D$5:$CB$183,M$9,FALSE))="","",(VLOOKUP($E37,'NEA Backsheet'!$D$5:$CB$183,M$9,FALSE))),"")</f>
        <v>61102.857714260193</v>
      </c>
      <c r="N37" s="124">
        <f ca="1">IFERROR(IF((VLOOKUP($E37,'NEA Backsheet'!$D$5:$CB$183,N$9,FALSE))="","",(VLOOKUP($E37,'NEA Backsheet'!$D$5:$CB$183,N$9,FALSE))),"")</f>
        <v>65691.39110862487</v>
      </c>
      <c r="O37" s="121">
        <f ca="1">IFERROR(IF((VLOOKUP($E37,'NEA Backsheet'!$D$5:$CB$183,O$9,FALSE))="","",(VLOOKUP($E37,'NEA Backsheet'!$D$5:$CB$183,O$9,FALSE))),"")</f>
        <v>92206.602572327683</v>
      </c>
      <c r="P37" s="125">
        <f ca="1">IFERROR(IF((VLOOKUP($E37,'NEA Backsheet'!$D$5:$CB$183,P$9,FALSE))="","",(VLOOKUP($E37,'NEA Backsheet'!$D$5:$CB$183,P$9,FALSE))),"")</f>
        <v>91619.576583607573</v>
      </c>
      <c r="Q37" s="122">
        <f ca="1">IFERROR(IF((VLOOKUP($E37,'NEA Backsheet'!$D$5:$CB$183,Q$9,FALSE))="","",(VLOOKUP($E37,'NEA Backsheet'!$D$5:$CB$183,Q$9,FALSE))),"")</f>
        <v>89453.793088426406</v>
      </c>
      <c r="R37" s="124">
        <f ca="1">IFERROR(IF((VLOOKUP($E37,'NEA Backsheet'!$D$5:$CB$183,R$9,FALSE))="","",(VLOOKUP($E37,'NEA Backsheet'!$D$5:$CB$183,R$9,FALSE))),"")</f>
        <v>96034.60366865345</v>
      </c>
    </row>
    <row r="38" spans="1:18" ht="15" customHeight="1" x14ac:dyDescent="0.3">
      <c r="A38" s="57">
        <v>25</v>
      </c>
      <c r="B38" s="98" t="str">
        <f ca="1">IFERROR(IF((VLOOKUP($E38,'Org List'!$AJ$10:$AL$188,3,FALSE))="","",(VLOOKUP($E38,'Org List'!$AJ$10:$AL$188,3,FALSE))),"")</f>
        <v>NHS England South West (South West North)</v>
      </c>
      <c r="C38" s="99" t="str">
        <f ca="1">IFERROR(IF((VLOOKUP($E38,'Org List'!$AO$10:$AQ$188,3,FALSE))="","",(VLOOKUP($E38,'Org List'!$AO$10:$AQ$188,3,FALSE))),"")</f>
        <v/>
      </c>
      <c r="D38" s="114" t="str">
        <f ca="1">IFERROR(IF((VLOOKUP($E38,'Org List'!$AT$10:$AV$188,3,FALSE))="","",(VLOOKUP($E38,'Org List'!$AT$10:$AV$188,3,FALSE))),"")</f>
        <v>NHS England South West (South West North)</v>
      </c>
      <c r="E38" s="98" t="str">
        <f t="shared" ca="1" si="0"/>
        <v>Q86</v>
      </c>
      <c r="F38" s="100" t="str">
        <f ca="1">IF(E38="","",VLOOKUP(E38,'Org List'!$J$9:$K$488,2,0))</f>
        <v>NHS England South West (South West North)</v>
      </c>
      <c r="G38" s="121">
        <f ca="1">IFERROR(IF((VLOOKUP($E38,'NEA Backsheet'!$D$5:$CB$183,G$9,FALSE))="","",(VLOOKUP($E38,'NEA Backsheet'!$D$5:$CB$183,G$9,FALSE))),"")</f>
        <v>19481.499637182347</v>
      </c>
      <c r="H38" s="122">
        <f ca="1">IFERROR(IF((VLOOKUP($E38,'NEA Backsheet'!$D$5:$CB$183,H$9,FALSE))="","",(VLOOKUP($E38,'NEA Backsheet'!$D$5:$CB$183,H$9,FALSE))),"")</f>
        <v>20525.921968201936</v>
      </c>
      <c r="I38" s="122">
        <f ca="1">IFERROR(IF((VLOOKUP($E38,'NEA Backsheet'!$D$5:$CB$183,I$9,FALSE))="","",(VLOOKUP($E38,'NEA Backsheet'!$D$5:$CB$183,I$9,FALSE))),"")</f>
        <v>22046.01424378738</v>
      </c>
      <c r="J38" s="123">
        <f ca="1">IFERROR(IF((VLOOKUP($E38,'NEA Backsheet'!$D$5:$CB$183,J$9,FALSE))="","",(VLOOKUP($E38,'NEA Backsheet'!$D$5:$CB$183,J$9,FALSE))),"")</f>
        <v>24201.583650503431</v>
      </c>
      <c r="K38" s="121">
        <f ca="1">IFERROR(IF((VLOOKUP($E38,'NEA Backsheet'!$D$5:$CB$183,K$9,FALSE))="","",(VLOOKUP($E38,'NEA Backsheet'!$D$5:$CB$183,K$9,FALSE))),"")</f>
        <v>45116.292003265095</v>
      </c>
      <c r="L38" s="122">
        <f ca="1">IFERROR(IF((VLOOKUP($E38,'NEA Backsheet'!$D$5:$CB$183,L$9,FALSE))="","",(VLOOKUP($E38,'NEA Backsheet'!$D$5:$CB$183,L$9,FALSE))),"")</f>
        <v>44049.218621675609</v>
      </c>
      <c r="M38" s="122">
        <f ca="1">IFERROR(IF((VLOOKUP($E38,'NEA Backsheet'!$D$5:$CB$183,M$9,FALSE))="","",(VLOOKUP($E38,'NEA Backsheet'!$D$5:$CB$183,M$9,FALSE))),"")</f>
        <v>43719.04895283129</v>
      </c>
      <c r="N38" s="124">
        <f ca="1">IFERROR(IF((VLOOKUP($E38,'NEA Backsheet'!$D$5:$CB$183,N$9,FALSE))="","",(VLOOKUP($E38,'NEA Backsheet'!$D$5:$CB$183,N$9,FALSE))),"")</f>
        <v>46440.550711128897</v>
      </c>
      <c r="O38" s="121">
        <f ca="1">IFERROR(IF((VLOOKUP($E38,'NEA Backsheet'!$D$5:$CB$183,O$9,FALSE))="","",(VLOOKUP($E38,'NEA Backsheet'!$D$5:$CB$183,O$9,FALSE))),"")</f>
        <v>64597.791640447438</v>
      </c>
      <c r="P38" s="125">
        <f ca="1">IFERROR(IF((VLOOKUP($E38,'NEA Backsheet'!$D$5:$CB$183,P$9,FALSE))="","",(VLOOKUP($E38,'NEA Backsheet'!$D$5:$CB$183,P$9,FALSE))),"")</f>
        <v>64575.140589877541</v>
      </c>
      <c r="Q38" s="122">
        <f ca="1">IFERROR(IF((VLOOKUP($E38,'NEA Backsheet'!$D$5:$CB$183,Q$9,FALSE))="","",(VLOOKUP($E38,'NEA Backsheet'!$D$5:$CB$183,Q$9,FALSE))),"")</f>
        <v>65765.063196618677</v>
      </c>
      <c r="R38" s="124">
        <f ca="1">IFERROR(IF((VLOOKUP($E38,'NEA Backsheet'!$D$5:$CB$183,R$9,FALSE))="","",(VLOOKUP($E38,'NEA Backsheet'!$D$5:$CB$183,R$9,FALSE))),"")</f>
        <v>70642.134361632328</v>
      </c>
    </row>
    <row r="39" spans="1:18" ht="15" customHeight="1" x14ac:dyDescent="0.3">
      <c r="A39" s="57">
        <v>26</v>
      </c>
      <c r="B39" s="98" t="str">
        <f ca="1">IFERROR(IF((VLOOKUP($E39,'Org List'!$AJ$10:$AL$188,3,FALSE))="","",(VLOOKUP($E39,'Org List'!$AJ$10:$AL$188,3,FALSE))),"")</f>
        <v>NHS England South East (Hampshire, Isle of Wight and Thames Valley)</v>
      </c>
      <c r="C39" s="99" t="str">
        <f ca="1">IFERROR(IF((VLOOKUP($E39,'Org List'!$AO$10:$AQ$188,3,FALSE))="","",(VLOOKUP($E39,'Org List'!$AO$10:$AQ$188,3,FALSE))),"")</f>
        <v/>
      </c>
      <c r="D39" s="114" t="str">
        <f ca="1">IFERROR(IF((VLOOKUP($E39,'Org List'!$AT$10:$AV$188,3,FALSE))="","",(VLOOKUP($E39,'Org List'!$AT$10:$AV$188,3,FALSE))),"")</f>
        <v>NHS England South East (Hampshire, Isle of Wight and Thames Valley)</v>
      </c>
      <c r="E39" s="98" t="str">
        <f t="shared" ca="1" si="0"/>
        <v>Q87</v>
      </c>
      <c r="F39" s="100" t="str">
        <f ca="1">IF(E39="","",VLOOKUP(E39,'Org List'!$J$9:$K$488,2,0))</f>
        <v>NHS England South East (Hampshire, Isle of Wight and Thames Valley)</v>
      </c>
      <c r="G39" s="121">
        <f ca="1">IFERROR(IF((VLOOKUP($E39,'NEA Backsheet'!$D$5:$CB$183,G$9,FALSE))="","",(VLOOKUP($E39,'NEA Backsheet'!$D$5:$CB$183,G$9,FALSE))),"")</f>
        <v>34058.740954954854</v>
      </c>
      <c r="H39" s="122">
        <f ca="1">IFERROR(IF((VLOOKUP($E39,'NEA Backsheet'!$D$5:$CB$183,H$9,FALSE))="","",(VLOOKUP($E39,'NEA Backsheet'!$D$5:$CB$183,H$9,FALSE))),"")</f>
        <v>37907.638785805546</v>
      </c>
      <c r="I39" s="122">
        <f ca="1">IFERROR(IF((VLOOKUP($E39,'NEA Backsheet'!$D$5:$CB$183,I$9,FALSE))="","",(VLOOKUP($E39,'NEA Backsheet'!$D$5:$CB$183,I$9,FALSE))),"")</f>
        <v>36728.374637322719</v>
      </c>
      <c r="J39" s="123">
        <f ca="1">IFERROR(IF((VLOOKUP($E39,'NEA Backsheet'!$D$5:$CB$183,J$9,FALSE))="","",(VLOOKUP($E39,'NEA Backsheet'!$D$5:$CB$183,J$9,FALSE))),"")</f>
        <v>39440.057776495902</v>
      </c>
      <c r="K39" s="121">
        <f ca="1">IFERROR(IF((VLOOKUP($E39,'NEA Backsheet'!$D$5:$CB$183,K$9,FALSE))="","",(VLOOKUP($E39,'NEA Backsheet'!$D$5:$CB$183,K$9,FALSE))),"")</f>
        <v>67466.534972065929</v>
      </c>
      <c r="L39" s="122">
        <f ca="1">IFERROR(IF((VLOOKUP($E39,'NEA Backsheet'!$D$5:$CB$183,L$9,FALSE))="","",(VLOOKUP($E39,'NEA Backsheet'!$D$5:$CB$183,L$9,FALSE))),"")</f>
        <v>66840.509971861611</v>
      </c>
      <c r="M39" s="122">
        <f ca="1">IFERROR(IF((VLOOKUP($E39,'NEA Backsheet'!$D$5:$CB$183,M$9,FALSE))="","",(VLOOKUP($E39,'NEA Backsheet'!$D$5:$CB$183,M$9,FALSE))),"")</f>
        <v>66614.556940682553</v>
      </c>
      <c r="N39" s="124">
        <f ca="1">IFERROR(IF((VLOOKUP($E39,'NEA Backsheet'!$D$5:$CB$183,N$9,FALSE))="","",(VLOOKUP($E39,'NEA Backsheet'!$D$5:$CB$183,N$9,FALSE))),"")</f>
        <v>70851.973568864312</v>
      </c>
      <c r="O39" s="121">
        <f ca="1">IFERROR(IF((VLOOKUP($E39,'NEA Backsheet'!$D$5:$CB$183,O$9,FALSE))="","",(VLOOKUP($E39,'NEA Backsheet'!$D$5:$CB$183,O$9,FALSE))),"")</f>
        <v>101525.27592702078</v>
      </c>
      <c r="P39" s="125">
        <f ca="1">IFERROR(IF((VLOOKUP($E39,'NEA Backsheet'!$D$5:$CB$183,P$9,FALSE))="","",(VLOOKUP($E39,'NEA Backsheet'!$D$5:$CB$183,P$9,FALSE))),"")</f>
        <v>104748.14875766715</v>
      </c>
      <c r="Q39" s="122">
        <f ca="1">IFERROR(IF((VLOOKUP($E39,'NEA Backsheet'!$D$5:$CB$183,Q$9,FALSE))="","",(VLOOKUP($E39,'NEA Backsheet'!$D$5:$CB$183,Q$9,FALSE))),"")</f>
        <v>103342.93157800527</v>
      </c>
      <c r="R39" s="124">
        <f ca="1">IFERROR(IF((VLOOKUP($E39,'NEA Backsheet'!$D$5:$CB$183,R$9,FALSE))="","",(VLOOKUP($E39,'NEA Backsheet'!$D$5:$CB$183,R$9,FALSE))),"")</f>
        <v>110292.03134536021</v>
      </c>
    </row>
    <row r="40" spans="1:18" ht="15" customHeight="1" x14ac:dyDescent="0.3">
      <c r="A40" s="57">
        <v>27</v>
      </c>
      <c r="B40" s="98" t="str">
        <f ca="1">IFERROR(IF((VLOOKUP($E40,'Org List'!$AJ$10:$AL$188,3,FALSE))="","",(VLOOKUP($E40,'Org List'!$AJ$10:$AL$188,3,FALSE))),"")</f>
        <v>NHS England South East (Kent, Surrey and Sussex)</v>
      </c>
      <c r="C40" s="99" t="str">
        <f ca="1">IFERROR(IF((VLOOKUP($E40,'Org List'!$AO$10:$AQ$188,3,FALSE))="","",(VLOOKUP($E40,'Org List'!$AO$10:$AQ$188,3,FALSE))),"")</f>
        <v/>
      </c>
      <c r="D40" s="114" t="str">
        <f ca="1">IFERROR(IF((VLOOKUP($E40,'Org List'!$AT$10:$AV$188,3,FALSE))="","",(VLOOKUP($E40,'Org List'!$AT$10:$AV$188,3,FALSE))),"")</f>
        <v>NHS England South East (Kent, Surrey and Sussex)</v>
      </c>
      <c r="E40" s="98" t="str">
        <f t="shared" ca="1" si="0"/>
        <v>Q88</v>
      </c>
      <c r="F40" s="100" t="str">
        <f ca="1">IF(E40="","",VLOOKUP(E40,'Org List'!$J$9:$K$488,2,0))</f>
        <v>NHS England South East (Kent, Surrey and Sussex)</v>
      </c>
      <c r="G40" s="121">
        <f ca="1">IFERROR(IF((VLOOKUP($E40,'NEA Backsheet'!$D$5:$CB$183,G$9,FALSE))="","",(VLOOKUP($E40,'NEA Backsheet'!$D$5:$CB$183,G$9,FALSE))),"")</f>
        <v>40534.148134811301</v>
      </c>
      <c r="H40" s="122">
        <f ca="1">IFERROR(IF((VLOOKUP($E40,'NEA Backsheet'!$D$5:$CB$183,H$9,FALSE))="","",(VLOOKUP($E40,'NEA Backsheet'!$D$5:$CB$183,H$9,FALSE))),"")</f>
        <v>42272.481240010449</v>
      </c>
      <c r="I40" s="122">
        <f ca="1">IFERROR(IF((VLOOKUP($E40,'NEA Backsheet'!$D$5:$CB$183,I$9,FALSE))="","",(VLOOKUP($E40,'NEA Backsheet'!$D$5:$CB$183,I$9,FALSE))),"")</f>
        <v>42706.650953006945</v>
      </c>
      <c r="J40" s="123">
        <f ca="1">IFERROR(IF((VLOOKUP($E40,'NEA Backsheet'!$D$5:$CB$183,J$9,FALSE))="","",(VLOOKUP($E40,'NEA Backsheet'!$D$5:$CB$183,J$9,FALSE))),"")</f>
        <v>45048.096952417058</v>
      </c>
      <c r="K40" s="121">
        <f ca="1">IFERROR(IF((VLOOKUP($E40,'NEA Backsheet'!$D$5:$CB$183,K$9,FALSE))="","",(VLOOKUP($E40,'NEA Backsheet'!$D$5:$CB$183,K$9,FALSE))),"")</f>
        <v>82578.418104534911</v>
      </c>
      <c r="L40" s="122">
        <f ca="1">IFERROR(IF((VLOOKUP($E40,'NEA Backsheet'!$D$5:$CB$183,L$9,FALSE))="","",(VLOOKUP($E40,'NEA Backsheet'!$D$5:$CB$183,L$9,FALSE))),"")</f>
        <v>80860.712585771835</v>
      </c>
      <c r="M40" s="122">
        <f ca="1">IFERROR(IF((VLOOKUP($E40,'NEA Backsheet'!$D$5:$CB$183,M$9,FALSE))="","",(VLOOKUP($E40,'NEA Backsheet'!$D$5:$CB$183,M$9,FALSE))),"")</f>
        <v>79468.267119780852</v>
      </c>
      <c r="N40" s="124">
        <f ca="1">IFERROR(IF((VLOOKUP($E40,'NEA Backsheet'!$D$5:$CB$183,N$9,FALSE))="","",(VLOOKUP($E40,'NEA Backsheet'!$D$5:$CB$183,N$9,FALSE))),"")</f>
        <v>82792.998622251296</v>
      </c>
      <c r="O40" s="121">
        <f ca="1">IFERROR(IF((VLOOKUP($E40,'NEA Backsheet'!$D$5:$CB$183,O$9,FALSE))="","",(VLOOKUP($E40,'NEA Backsheet'!$D$5:$CB$183,O$9,FALSE))),"")</f>
        <v>123112.5662393462</v>
      </c>
      <c r="P40" s="125">
        <f ca="1">IFERROR(IF((VLOOKUP($E40,'NEA Backsheet'!$D$5:$CB$183,P$9,FALSE))="","",(VLOOKUP($E40,'NEA Backsheet'!$D$5:$CB$183,P$9,FALSE))),"")</f>
        <v>123133.19382578228</v>
      </c>
      <c r="Q40" s="122">
        <f ca="1">IFERROR(IF((VLOOKUP($E40,'NEA Backsheet'!$D$5:$CB$183,Q$9,FALSE))="","",(VLOOKUP($E40,'NEA Backsheet'!$D$5:$CB$183,Q$9,FALSE))),"")</f>
        <v>122174.91807278781</v>
      </c>
      <c r="R40" s="124">
        <f ca="1">IFERROR(IF((VLOOKUP($E40,'NEA Backsheet'!$D$5:$CB$183,R$9,FALSE))="","",(VLOOKUP($E40,'NEA Backsheet'!$D$5:$CB$183,R$9,FALSE))),"")</f>
        <v>127841.09557466838</v>
      </c>
    </row>
    <row r="41" spans="1:18" ht="15" customHeight="1" x14ac:dyDescent="0.3">
      <c r="A41" s="57">
        <v>28</v>
      </c>
      <c r="B41" s="98" t="str">
        <f ca="1">IFERROR(IF((VLOOKUP($E41,'Org List'!$AJ$10:$AL$188,3,FALSE))="","",(VLOOKUP($E41,'Org List'!$AJ$10:$AL$188,3,FALSE))),"")</f>
        <v>NHS England London</v>
      </c>
      <c r="C41" s="99" t="str">
        <f ca="1">IFERROR(IF((VLOOKUP($E41,'Org List'!$AO$10:$AQ$188,3,FALSE))="","",(VLOOKUP($E41,'Org List'!$AO$10:$AQ$188,3,FALSE))),"")</f>
        <v/>
      </c>
      <c r="D41" s="114" t="str">
        <f ca="1">IFERROR(IF((VLOOKUP($E41,'Org List'!$AT$10:$AV$188,3,FALSE))="","",(VLOOKUP($E41,'Org List'!$AT$10:$AV$188,3,FALSE))),"")</f>
        <v>NHS England London</v>
      </c>
      <c r="E41" s="98" t="str">
        <f t="shared" ca="1" si="0"/>
        <v>Q71</v>
      </c>
      <c r="F41" s="100" t="str">
        <f ca="1">IF(E41="","",VLOOKUP(E41,'Org List'!$J$9:$K$488,2,0))</f>
        <v>NHS England London</v>
      </c>
      <c r="G41" s="121">
        <f ca="1">IFERROR(IF((VLOOKUP($E41,'NEA Backsheet'!$D$5:$CB$183,G$9,FALSE))="","",(VLOOKUP($E41,'NEA Backsheet'!$D$5:$CB$183,G$9,FALSE))),"")</f>
        <v>62852.228051256345</v>
      </c>
      <c r="H41" s="122">
        <f ca="1">IFERROR(IF((VLOOKUP($E41,'NEA Backsheet'!$D$5:$CB$183,H$9,FALSE))="","",(VLOOKUP($E41,'NEA Backsheet'!$D$5:$CB$183,H$9,FALSE))),"")</f>
        <v>68138.638682938923</v>
      </c>
      <c r="I41" s="122">
        <f ca="1">IFERROR(IF((VLOOKUP($E41,'NEA Backsheet'!$D$5:$CB$183,I$9,FALSE))="","",(VLOOKUP($E41,'NEA Backsheet'!$D$5:$CB$183,I$9,FALSE))),"")</f>
        <v>70173.672681106691</v>
      </c>
      <c r="J41" s="123">
        <f ca="1">IFERROR(IF((VLOOKUP($E41,'NEA Backsheet'!$D$5:$CB$183,J$9,FALSE))="","",(VLOOKUP($E41,'NEA Backsheet'!$D$5:$CB$183,J$9,FALSE))),"")</f>
        <v>75144.181295466202</v>
      </c>
      <c r="K41" s="121">
        <f ca="1">IFERROR(IF((VLOOKUP($E41,'NEA Backsheet'!$D$5:$CB$183,K$9,FALSE))="","",(VLOOKUP($E41,'NEA Backsheet'!$D$5:$CB$183,K$9,FALSE))),"")</f>
        <v>138669.26033323305</v>
      </c>
      <c r="L41" s="122">
        <f ca="1">IFERROR(IF((VLOOKUP($E41,'NEA Backsheet'!$D$5:$CB$183,L$9,FALSE))="","",(VLOOKUP($E41,'NEA Backsheet'!$D$5:$CB$183,L$9,FALSE))),"")</f>
        <v>135257.93491199162</v>
      </c>
      <c r="M41" s="122">
        <f ca="1">IFERROR(IF((VLOOKUP($E41,'NEA Backsheet'!$D$5:$CB$183,M$9,FALSE))="","",(VLOOKUP($E41,'NEA Backsheet'!$D$5:$CB$183,M$9,FALSE))),"")</f>
        <v>134582.91318795888</v>
      </c>
      <c r="N41" s="124">
        <f ca="1">IFERROR(IF((VLOOKUP($E41,'NEA Backsheet'!$D$5:$CB$183,N$9,FALSE))="","",(VLOOKUP($E41,'NEA Backsheet'!$D$5:$CB$183,N$9,FALSE))),"")</f>
        <v>141793.88014130935</v>
      </c>
      <c r="O41" s="121">
        <f ca="1">IFERROR(IF((VLOOKUP($E41,'NEA Backsheet'!$D$5:$CB$183,O$9,FALSE))="","",(VLOOKUP($E41,'NEA Backsheet'!$D$5:$CB$183,O$9,FALSE))),"")</f>
        <v>201521.48838448938</v>
      </c>
      <c r="P41" s="125">
        <f ca="1">IFERROR(IF((VLOOKUP($E41,'NEA Backsheet'!$D$5:$CB$183,P$9,FALSE))="","",(VLOOKUP($E41,'NEA Backsheet'!$D$5:$CB$183,P$9,FALSE))),"")</f>
        <v>203396.57359493049</v>
      </c>
      <c r="Q41" s="122">
        <f ca="1">IFERROR(IF((VLOOKUP($E41,'NEA Backsheet'!$D$5:$CB$183,Q$9,FALSE))="","",(VLOOKUP($E41,'NEA Backsheet'!$D$5:$CB$183,Q$9,FALSE))),"")</f>
        <v>204756.5858690656</v>
      </c>
      <c r="R41" s="124">
        <f ca="1">IFERROR(IF((VLOOKUP($E41,'NEA Backsheet'!$D$5:$CB$183,R$9,FALSE))="","",(VLOOKUP($E41,'NEA Backsheet'!$D$5:$CB$183,R$9,FALSE))),"")</f>
        <v>216938.06143677558</v>
      </c>
    </row>
    <row r="42" spans="1:18" ht="15" customHeight="1" x14ac:dyDescent="0.3">
      <c r="A42" s="57">
        <v>29</v>
      </c>
      <c r="B42" s="98" t="str">
        <f ca="1">IFERROR(IF((VLOOKUP($E42,'Org List'!$AJ$10:$AL$188,3,FALSE))="","",(VLOOKUP($E42,'Org List'!$AJ$10:$AL$188,3,FALSE))),"")</f>
        <v>London Commissioning Region</v>
      </c>
      <c r="C42" s="99" t="str">
        <f ca="1">IFERROR(IF((VLOOKUP($E42,'Org List'!$AO$10:$AQ$188,3,FALSE))="","",(VLOOKUP($E42,'Org List'!$AO$10:$AQ$188,3,FALSE))),"")</f>
        <v>London Region</v>
      </c>
      <c r="D42" s="114" t="str">
        <f ca="1">IFERROR(IF((VLOOKUP($E42,'Org List'!$AT$10:$AV$188,3,FALSE))="","",(VLOOKUP($E42,'Org List'!$AT$10:$AV$188,3,FALSE))),"")</f>
        <v>NHS England London</v>
      </c>
      <c r="E42" s="98" t="str">
        <f t="shared" ca="1" si="0"/>
        <v>E09000002</v>
      </c>
      <c r="F42" s="100" t="str">
        <f ca="1">IF(E42="","",VLOOKUP(E42,'Org List'!$J$9:$K$488,2,0))</f>
        <v>Barking and Dagenham</v>
      </c>
      <c r="G42" s="121">
        <f ca="1">IFERROR(IF((VLOOKUP($E42,'NEA Backsheet'!$D$5:$CB$183,G$9,FALSE))="","",(VLOOKUP($E42,'NEA Backsheet'!$D$5:$CB$183,G$9,FALSE))),"")</f>
        <v>1669.491663479851</v>
      </c>
      <c r="H42" s="122">
        <f ca="1">IFERROR(IF((VLOOKUP($E42,'NEA Backsheet'!$D$5:$CB$183,H$9,FALSE))="","",(VLOOKUP($E42,'NEA Backsheet'!$D$5:$CB$183,H$9,FALSE))),"")</f>
        <v>2007.2483317960136</v>
      </c>
      <c r="I42" s="122">
        <f ca="1">IFERROR(IF((VLOOKUP($E42,'NEA Backsheet'!$D$5:$CB$183,I$9,FALSE))="","",(VLOOKUP($E42,'NEA Backsheet'!$D$5:$CB$183,I$9,FALSE))),"")</f>
        <v>1812.8909510120402</v>
      </c>
      <c r="J42" s="123">
        <f ca="1">IFERROR(IF((VLOOKUP($E42,'NEA Backsheet'!$D$5:$CB$183,J$9,FALSE))="","",(VLOOKUP($E42,'NEA Backsheet'!$D$5:$CB$183,J$9,FALSE))),"")</f>
        <v>1752.4686270208026</v>
      </c>
      <c r="K42" s="121">
        <f ca="1">IFERROR(IF((VLOOKUP($E42,'NEA Backsheet'!$D$5:$CB$183,K$9,FALSE))="","",(VLOOKUP($E42,'NEA Backsheet'!$D$5:$CB$183,K$9,FALSE))),"")</f>
        <v>3466.2938975417524</v>
      </c>
      <c r="L42" s="122">
        <f ca="1">IFERROR(IF((VLOOKUP($E42,'NEA Backsheet'!$D$5:$CB$183,L$9,FALSE))="","",(VLOOKUP($E42,'NEA Backsheet'!$D$5:$CB$183,L$9,FALSE))),"")</f>
        <v>3592.8109640290641</v>
      </c>
      <c r="M42" s="122">
        <f ca="1">IFERROR(IF((VLOOKUP($E42,'NEA Backsheet'!$D$5:$CB$183,M$9,FALSE))="","",(VLOOKUP($E42,'NEA Backsheet'!$D$5:$CB$183,M$9,FALSE))),"")</f>
        <v>3376.4649029964385</v>
      </c>
      <c r="N42" s="124">
        <f ca="1">IFERROR(IF((VLOOKUP($E42,'NEA Backsheet'!$D$5:$CB$183,N$9,FALSE))="","",(VLOOKUP($E42,'NEA Backsheet'!$D$5:$CB$183,N$9,FALSE))),"")</f>
        <v>3529.0712597369229</v>
      </c>
      <c r="O42" s="121">
        <f ca="1">IFERROR(IF((VLOOKUP($E42,'NEA Backsheet'!$D$5:$CB$183,O$9,FALSE))="","",(VLOOKUP($E42,'NEA Backsheet'!$D$5:$CB$183,O$9,FALSE))),"")</f>
        <v>5135.7855610216029</v>
      </c>
      <c r="P42" s="125">
        <f ca="1">IFERROR(IF((VLOOKUP($E42,'NEA Backsheet'!$D$5:$CB$183,P$9,FALSE))="","",(VLOOKUP($E42,'NEA Backsheet'!$D$5:$CB$183,P$9,FALSE))),"")</f>
        <v>5600.0592958250782</v>
      </c>
      <c r="Q42" s="122">
        <f ca="1">IFERROR(IF((VLOOKUP($E42,'NEA Backsheet'!$D$5:$CB$183,Q$9,FALSE))="","",(VLOOKUP($E42,'NEA Backsheet'!$D$5:$CB$183,Q$9,FALSE))),"")</f>
        <v>5189.3558540084787</v>
      </c>
      <c r="R42" s="124">
        <f ca="1">IFERROR(IF((VLOOKUP($E42,'NEA Backsheet'!$D$5:$CB$183,R$9,FALSE))="","",(VLOOKUP($E42,'NEA Backsheet'!$D$5:$CB$183,R$9,FALSE))),"")</f>
        <v>5281.539886757726</v>
      </c>
    </row>
    <row r="43" spans="1:18" ht="15" customHeight="1" x14ac:dyDescent="0.3">
      <c r="A43" s="57">
        <v>30</v>
      </c>
      <c r="B43" s="98" t="str">
        <f ca="1">IFERROR(IF((VLOOKUP($E43,'Org List'!$AJ$10:$AL$188,3,FALSE))="","",(VLOOKUP($E43,'Org List'!$AJ$10:$AL$188,3,FALSE))),"")</f>
        <v>London Commissioning Region</v>
      </c>
      <c r="C43" s="99" t="str">
        <f ca="1">IFERROR(IF((VLOOKUP($E43,'Org List'!$AO$10:$AQ$188,3,FALSE))="","",(VLOOKUP($E43,'Org List'!$AO$10:$AQ$188,3,FALSE))),"")</f>
        <v>London Region</v>
      </c>
      <c r="D43" s="114" t="str">
        <f ca="1">IFERROR(IF((VLOOKUP($E43,'Org List'!$AT$10:$AV$188,3,FALSE))="","",(VLOOKUP($E43,'Org List'!$AT$10:$AV$188,3,FALSE))),"")</f>
        <v>NHS England London</v>
      </c>
      <c r="E43" s="98" t="str">
        <f t="shared" ca="1" si="0"/>
        <v>E09000003</v>
      </c>
      <c r="F43" s="100" t="str">
        <f ca="1">IF(E43="","",VLOOKUP(E43,'Org List'!$J$9:$K$488,2,0))</f>
        <v>Barnet</v>
      </c>
      <c r="G43" s="121">
        <f ca="1">IFERROR(IF((VLOOKUP($E43,'NEA Backsheet'!$D$5:$CB$183,G$9,FALSE))="","",(VLOOKUP($E43,'NEA Backsheet'!$D$5:$CB$183,G$9,FALSE))),"")</f>
        <v>2540.1743893203393</v>
      </c>
      <c r="H43" s="122">
        <f ca="1">IFERROR(IF((VLOOKUP($E43,'NEA Backsheet'!$D$5:$CB$183,H$9,FALSE))="","",(VLOOKUP($E43,'NEA Backsheet'!$D$5:$CB$183,H$9,FALSE))),"")</f>
        <v>2898.8157836016085</v>
      </c>
      <c r="I43" s="122">
        <f ca="1">IFERROR(IF((VLOOKUP($E43,'NEA Backsheet'!$D$5:$CB$183,I$9,FALSE))="","",(VLOOKUP($E43,'NEA Backsheet'!$D$5:$CB$183,I$9,FALSE))),"")</f>
        <v>2786.001972073278</v>
      </c>
      <c r="J43" s="123">
        <f ca="1">IFERROR(IF((VLOOKUP($E43,'NEA Backsheet'!$D$5:$CB$183,J$9,FALSE))="","",(VLOOKUP($E43,'NEA Backsheet'!$D$5:$CB$183,J$9,FALSE))),"")</f>
        <v>2798.4927887844306</v>
      </c>
      <c r="K43" s="121">
        <f ca="1">IFERROR(IF((VLOOKUP($E43,'NEA Backsheet'!$D$5:$CB$183,K$9,FALSE))="","",(VLOOKUP($E43,'NEA Backsheet'!$D$5:$CB$183,K$9,FALSE))),"")</f>
        <v>5342.6537381803273</v>
      </c>
      <c r="L43" s="122">
        <f ca="1">IFERROR(IF((VLOOKUP($E43,'NEA Backsheet'!$D$5:$CB$183,L$9,FALSE))="","",(VLOOKUP($E43,'NEA Backsheet'!$D$5:$CB$183,L$9,FALSE))),"")</f>
        <v>5260.3364313062712</v>
      </c>
      <c r="M43" s="122">
        <f ca="1">IFERROR(IF((VLOOKUP($E43,'NEA Backsheet'!$D$5:$CB$183,M$9,FALSE))="","",(VLOOKUP($E43,'NEA Backsheet'!$D$5:$CB$183,M$9,FALSE))),"")</f>
        <v>5393.9542215103465</v>
      </c>
      <c r="N43" s="124">
        <f ca="1">IFERROR(IF((VLOOKUP($E43,'NEA Backsheet'!$D$5:$CB$183,N$9,FALSE))="","",(VLOOKUP($E43,'NEA Backsheet'!$D$5:$CB$183,N$9,FALSE))),"")</f>
        <v>5594.6910313512089</v>
      </c>
      <c r="O43" s="121">
        <f ca="1">IFERROR(IF((VLOOKUP($E43,'NEA Backsheet'!$D$5:$CB$183,O$9,FALSE))="","",(VLOOKUP($E43,'NEA Backsheet'!$D$5:$CB$183,O$9,FALSE))),"")</f>
        <v>7882.8281275006666</v>
      </c>
      <c r="P43" s="125">
        <f ca="1">IFERROR(IF((VLOOKUP($E43,'NEA Backsheet'!$D$5:$CB$183,P$9,FALSE))="","",(VLOOKUP($E43,'NEA Backsheet'!$D$5:$CB$183,P$9,FALSE))),"")</f>
        <v>8159.1522149078792</v>
      </c>
      <c r="Q43" s="122">
        <f ca="1">IFERROR(IF((VLOOKUP($E43,'NEA Backsheet'!$D$5:$CB$183,Q$9,FALSE))="","",(VLOOKUP($E43,'NEA Backsheet'!$D$5:$CB$183,Q$9,FALSE))),"")</f>
        <v>8179.9561935836246</v>
      </c>
      <c r="R43" s="124">
        <f ca="1">IFERROR(IF((VLOOKUP($E43,'NEA Backsheet'!$D$5:$CB$183,R$9,FALSE))="","",(VLOOKUP($E43,'NEA Backsheet'!$D$5:$CB$183,R$9,FALSE))),"")</f>
        <v>8393.1838201356404</v>
      </c>
    </row>
    <row r="44" spans="1:18" ht="15" customHeight="1" x14ac:dyDescent="0.3">
      <c r="A44" s="57">
        <v>31</v>
      </c>
      <c r="B44" s="98" t="str">
        <f ca="1">IFERROR(IF((VLOOKUP($E44,'Org List'!$AJ$10:$AL$188,3,FALSE))="","",(VLOOKUP($E44,'Org List'!$AJ$10:$AL$188,3,FALSE))),"")</f>
        <v>North of England Commissioning Region</v>
      </c>
      <c r="C44" s="99" t="str">
        <f ca="1">IFERROR(IF((VLOOKUP($E44,'Org List'!$AO$10:$AQ$188,3,FALSE))="","",(VLOOKUP($E44,'Org List'!$AO$10:$AQ$188,3,FALSE))),"")</f>
        <v>Yorkshire and The Humber Region</v>
      </c>
      <c r="D44" s="114" t="str">
        <f ca="1">IFERROR(IF((VLOOKUP($E44,'Org List'!$AT$10:$AV$188,3,FALSE))="","",(VLOOKUP($E44,'Org List'!$AT$10:$AV$188,3,FALSE))),"")</f>
        <v>NHS England North (Yorkshire And Humber)</v>
      </c>
      <c r="E44" s="98" t="str">
        <f t="shared" ca="1" si="0"/>
        <v>E08000016</v>
      </c>
      <c r="F44" s="100" t="str">
        <f ca="1">IF(E44="","",VLOOKUP(E44,'Org List'!$J$9:$K$488,2,0))</f>
        <v>Barnsley</v>
      </c>
      <c r="G44" s="121">
        <f ca="1">IFERROR(IF((VLOOKUP($E44,'NEA Backsheet'!$D$5:$CB$183,G$9,FALSE))="","",(VLOOKUP($E44,'NEA Backsheet'!$D$5:$CB$183,G$9,FALSE))),"")</f>
        <v>2178.4310054266393</v>
      </c>
      <c r="H44" s="122">
        <f ca="1">IFERROR(IF((VLOOKUP($E44,'NEA Backsheet'!$D$5:$CB$183,H$9,FALSE))="","",(VLOOKUP($E44,'NEA Backsheet'!$D$5:$CB$183,H$9,FALSE))),"")</f>
        <v>2286.4567871353752</v>
      </c>
      <c r="I44" s="122">
        <f ca="1">IFERROR(IF((VLOOKUP($E44,'NEA Backsheet'!$D$5:$CB$183,I$9,FALSE))="","",(VLOOKUP($E44,'NEA Backsheet'!$D$5:$CB$183,I$9,FALSE))),"")</f>
        <v>2302.512361393347</v>
      </c>
      <c r="J44" s="123">
        <f ca="1">IFERROR(IF((VLOOKUP($E44,'NEA Backsheet'!$D$5:$CB$183,J$9,FALSE))="","",(VLOOKUP($E44,'NEA Backsheet'!$D$5:$CB$183,J$9,FALSE))),"")</f>
        <v>2422.6893815336812</v>
      </c>
      <c r="K44" s="121">
        <f ca="1">IFERROR(IF((VLOOKUP($E44,'NEA Backsheet'!$D$5:$CB$183,K$9,FALSE))="","",(VLOOKUP($E44,'NEA Backsheet'!$D$5:$CB$183,K$9,FALSE))),"")</f>
        <v>6414.1708656243245</v>
      </c>
      <c r="L44" s="122">
        <f ca="1">IFERROR(IF((VLOOKUP($E44,'NEA Backsheet'!$D$5:$CB$183,L$9,FALSE))="","",(VLOOKUP($E44,'NEA Backsheet'!$D$5:$CB$183,L$9,FALSE))),"")</f>
        <v>6167.5901294596488</v>
      </c>
      <c r="M44" s="122">
        <f ca="1">IFERROR(IF((VLOOKUP($E44,'NEA Backsheet'!$D$5:$CB$183,M$9,FALSE))="","",(VLOOKUP($E44,'NEA Backsheet'!$D$5:$CB$183,M$9,FALSE))),"")</f>
        <v>6173.4088665325562</v>
      </c>
      <c r="N44" s="124">
        <f ca="1">IFERROR(IF((VLOOKUP($E44,'NEA Backsheet'!$D$5:$CB$183,N$9,FALSE))="","",(VLOOKUP($E44,'NEA Backsheet'!$D$5:$CB$183,N$9,FALSE))),"")</f>
        <v>6653.1560873908602</v>
      </c>
      <c r="O44" s="121">
        <f ca="1">IFERROR(IF((VLOOKUP($E44,'NEA Backsheet'!$D$5:$CB$183,O$9,FALSE))="","",(VLOOKUP($E44,'NEA Backsheet'!$D$5:$CB$183,O$9,FALSE))),"")</f>
        <v>8592.6018710509634</v>
      </c>
      <c r="P44" s="125">
        <f ca="1">IFERROR(IF((VLOOKUP($E44,'NEA Backsheet'!$D$5:$CB$183,P$9,FALSE))="","",(VLOOKUP($E44,'NEA Backsheet'!$D$5:$CB$183,P$9,FALSE))),"")</f>
        <v>8454.0469165950235</v>
      </c>
      <c r="Q44" s="122">
        <f ca="1">IFERROR(IF((VLOOKUP($E44,'NEA Backsheet'!$D$5:$CB$183,Q$9,FALSE))="","",(VLOOKUP($E44,'NEA Backsheet'!$D$5:$CB$183,Q$9,FALSE))),"")</f>
        <v>8475.9212279259027</v>
      </c>
      <c r="R44" s="124">
        <f ca="1">IFERROR(IF((VLOOKUP($E44,'NEA Backsheet'!$D$5:$CB$183,R$9,FALSE))="","",(VLOOKUP($E44,'NEA Backsheet'!$D$5:$CB$183,R$9,FALSE))),"")</f>
        <v>9075.8454689245409</v>
      </c>
    </row>
    <row r="45" spans="1:18" ht="15" customHeight="1" x14ac:dyDescent="0.3">
      <c r="A45" s="57">
        <v>32</v>
      </c>
      <c r="B45" s="98" t="str">
        <f ca="1">IFERROR(IF((VLOOKUP($E45,'Org List'!$AJ$10:$AL$188,3,FALSE))="","",(VLOOKUP($E45,'Org List'!$AJ$10:$AL$188,3,FALSE))),"")</f>
        <v>South West England Commissioning Region</v>
      </c>
      <c r="C45" s="99" t="str">
        <f ca="1">IFERROR(IF((VLOOKUP($E45,'Org List'!$AO$10:$AQ$188,3,FALSE))="","",(VLOOKUP($E45,'Org List'!$AO$10:$AQ$188,3,FALSE))),"")</f>
        <v>South West Region</v>
      </c>
      <c r="D45" s="114" t="str">
        <f ca="1">IFERROR(IF((VLOOKUP($E45,'Org List'!$AT$10:$AV$188,3,FALSE))="","",(VLOOKUP($E45,'Org List'!$AT$10:$AV$188,3,FALSE))),"")</f>
        <v>NHS England South West (South West North)</v>
      </c>
      <c r="E45" s="98" t="str">
        <f t="shared" ref="E45:E76" ca="1" si="1">IF($A45&gt;$U$5-1,"",INDIRECT("'Comms by AT'!D"&amp;$A45+$U$4))</f>
        <v>E06000022</v>
      </c>
      <c r="F45" s="100" t="str">
        <f ca="1">IF(E45="","",VLOOKUP(E45,'Org List'!$J$9:$K$488,2,0))</f>
        <v>Bath and North East Somerset</v>
      </c>
      <c r="G45" s="121">
        <f ca="1">IFERROR(IF((VLOOKUP($E45,'NEA Backsheet'!$D$5:$CB$183,G$9,FALSE))="","",(VLOOKUP($E45,'NEA Backsheet'!$D$5:$CB$183,G$9,FALSE))),"")</f>
        <v>1333.9930616051963</v>
      </c>
      <c r="H45" s="122">
        <f ca="1">IFERROR(IF((VLOOKUP($E45,'NEA Backsheet'!$D$5:$CB$183,H$9,FALSE))="","",(VLOOKUP($E45,'NEA Backsheet'!$D$5:$CB$183,H$9,FALSE))),"")</f>
        <v>1425.4942780222987</v>
      </c>
      <c r="I45" s="122">
        <f ca="1">IFERROR(IF((VLOOKUP($E45,'NEA Backsheet'!$D$5:$CB$183,I$9,FALSE))="","",(VLOOKUP($E45,'NEA Backsheet'!$D$5:$CB$183,I$9,FALSE))),"")</f>
        <v>1462.0782287161605</v>
      </c>
      <c r="J45" s="123">
        <f ca="1">IFERROR(IF((VLOOKUP($E45,'NEA Backsheet'!$D$5:$CB$183,J$9,FALSE))="","",(VLOOKUP($E45,'NEA Backsheet'!$D$5:$CB$183,J$9,FALSE))),"")</f>
        <v>1709.659712794514</v>
      </c>
      <c r="K45" s="121">
        <f ca="1">IFERROR(IF((VLOOKUP($E45,'NEA Backsheet'!$D$5:$CB$183,K$9,FALSE))="","",(VLOOKUP($E45,'NEA Backsheet'!$D$5:$CB$183,K$9,FALSE))),"")</f>
        <v>3102.4868011197732</v>
      </c>
      <c r="L45" s="122">
        <f ca="1">IFERROR(IF((VLOOKUP($E45,'NEA Backsheet'!$D$5:$CB$183,L$9,FALSE))="","",(VLOOKUP($E45,'NEA Backsheet'!$D$5:$CB$183,L$9,FALSE))),"")</f>
        <v>3148.1699611580689</v>
      </c>
      <c r="M45" s="122">
        <f ca="1">IFERROR(IF((VLOOKUP($E45,'NEA Backsheet'!$D$5:$CB$183,M$9,FALSE))="","",(VLOOKUP($E45,'NEA Backsheet'!$D$5:$CB$183,M$9,FALSE))),"")</f>
        <v>3005.5367145669657</v>
      </c>
      <c r="N45" s="124">
        <f ca="1">IFERROR(IF((VLOOKUP($E45,'NEA Backsheet'!$D$5:$CB$183,N$9,FALSE))="","",(VLOOKUP($E45,'NEA Backsheet'!$D$5:$CB$183,N$9,FALSE))),"")</f>
        <v>3282.4869066360943</v>
      </c>
      <c r="O45" s="121">
        <f ca="1">IFERROR(IF((VLOOKUP($E45,'NEA Backsheet'!$D$5:$CB$183,O$9,FALSE))="","",(VLOOKUP($E45,'NEA Backsheet'!$D$5:$CB$183,O$9,FALSE))),"")</f>
        <v>4436.4798627249693</v>
      </c>
      <c r="P45" s="125">
        <f ca="1">IFERROR(IF((VLOOKUP($E45,'NEA Backsheet'!$D$5:$CB$183,P$9,FALSE))="","",(VLOOKUP($E45,'NEA Backsheet'!$D$5:$CB$183,P$9,FALSE))),"")</f>
        <v>4573.6642391803671</v>
      </c>
      <c r="Q45" s="122">
        <f ca="1">IFERROR(IF((VLOOKUP($E45,'NEA Backsheet'!$D$5:$CB$183,Q$9,FALSE))="","",(VLOOKUP($E45,'NEA Backsheet'!$D$5:$CB$183,Q$9,FALSE))),"")</f>
        <v>4467.6149432831262</v>
      </c>
      <c r="R45" s="124">
        <f ca="1">IFERROR(IF((VLOOKUP($E45,'NEA Backsheet'!$D$5:$CB$183,R$9,FALSE))="","",(VLOOKUP($E45,'NEA Backsheet'!$D$5:$CB$183,R$9,FALSE))),"")</f>
        <v>4992.1466194306086</v>
      </c>
    </row>
    <row r="46" spans="1:18" ht="15" customHeight="1" x14ac:dyDescent="0.3">
      <c r="A46" s="57">
        <v>33</v>
      </c>
      <c r="B46" s="98" t="str">
        <f ca="1">IFERROR(IF((VLOOKUP($E46,'Org List'!$AJ$10:$AL$188,3,FALSE))="","",(VLOOKUP($E46,'Org List'!$AJ$10:$AL$188,3,FALSE))),"")</f>
        <v>Midlands and East of England Commissioning Region</v>
      </c>
      <c r="C46" s="99" t="str">
        <f ca="1">IFERROR(IF((VLOOKUP($E46,'Org List'!$AO$10:$AQ$188,3,FALSE))="","",(VLOOKUP($E46,'Org List'!$AO$10:$AQ$188,3,FALSE))),"")</f>
        <v>East Region</v>
      </c>
      <c r="D46" s="114" t="str">
        <f ca="1">IFERROR(IF((VLOOKUP($E46,'Org List'!$AT$10:$AV$188,3,FALSE))="","",(VLOOKUP($E46,'Org List'!$AT$10:$AV$188,3,FALSE))),"")</f>
        <v>NHS England Midlands And East (Central Midlands)</v>
      </c>
      <c r="E46" s="98" t="str">
        <f t="shared" ca="1" si="1"/>
        <v>E06000055</v>
      </c>
      <c r="F46" s="100" t="str">
        <f ca="1">IF(E46="","",VLOOKUP(E46,'Org List'!$J$9:$K$488,2,0))</f>
        <v>Bedford</v>
      </c>
      <c r="G46" s="121">
        <f ca="1">IFERROR(IF((VLOOKUP($E46,'NEA Backsheet'!$D$5:$CB$183,G$9,FALSE))="","",(VLOOKUP($E46,'NEA Backsheet'!$D$5:$CB$183,G$9,FALSE))),"")</f>
        <v>1498.0138833740971</v>
      </c>
      <c r="H46" s="122">
        <f ca="1">IFERROR(IF((VLOOKUP($E46,'NEA Backsheet'!$D$5:$CB$183,H$9,FALSE))="","",(VLOOKUP($E46,'NEA Backsheet'!$D$5:$CB$183,H$9,FALSE))),"")</f>
        <v>1571.2351422431475</v>
      </c>
      <c r="I46" s="122">
        <f ca="1">IFERROR(IF((VLOOKUP($E46,'NEA Backsheet'!$D$5:$CB$183,I$9,FALSE))="","",(VLOOKUP($E46,'NEA Backsheet'!$D$5:$CB$183,I$9,FALSE))),"")</f>
        <v>1587.128865109114</v>
      </c>
      <c r="J46" s="123">
        <f ca="1">IFERROR(IF((VLOOKUP($E46,'NEA Backsheet'!$D$5:$CB$183,J$9,FALSE))="","",(VLOOKUP($E46,'NEA Backsheet'!$D$5:$CB$183,J$9,FALSE))),"")</f>
        <v>1739.0828608070801</v>
      </c>
      <c r="K46" s="121">
        <f ca="1">IFERROR(IF((VLOOKUP($E46,'NEA Backsheet'!$D$5:$CB$183,K$9,FALSE))="","",(VLOOKUP($E46,'NEA Backsheet'!$D$5:$CB$183,K$9,FALSE))),"")</f>
        <v>3331.4143694625373</v>
      </c>
      <c r="L46" s="122">
        <f ca="1">IFERROR(IF((VLOOKUP($E46,'NEA Backsheet'!$D$5:$CB$183,L$9,FALSE))="","",(VLOOKUP($E46,'NEA Backsheet'!$D$5:$CB$183,L$9,FALSE))),"")</f>
        <v>3225.4735562157075</v>
      </c>
      <c r="M46" s="122">
        <f ca="1">IFERROR(IF((VLOOKUP($E46,'NEA Backsheet'!$D$5:$CB$183,M$9,FALSE))="","",(VLOOKUP($E46,'NEA Backsheet'!$D$5:$CB$183,M$9,FALSE))),"")</f>
        <v>3210.3500234868666</v>
      </c>
      <c r="N46" s="124">
        <f ca="1">IFERROR(IF((VLOOKUP($E46,'NEA Backsheet'!$D$5:$CB$183,N$9,FALSE))="","",(VLOOKUP($E46,'NEA Backsheet'!$D$5:$CB$183,N$9,FALSE))),"")</f>
        <v>3483.5174082797666</v>
      </c>
      <c r="O46" s="121">
        <f ca="1">IFERROR(IF((VLOOKUP($E46,'NEA Backsheet'!$D$5:$CB$183,O$9,FALSE))="","",(VLOOKUP($E46,'NEA Backsheet'!$D$5:$CB$183,O$9,FALSE))),"")</f>
        <v>4829.4282528366348</v>
      </c>
      <c r="P46" s="125">
        <f ca="1">IFERROR(IF((VLOOKUP($E46,'NEA Backsheet'!$D$5:$CB$183,P$9,FALSE))="","",(VLOOKUP($E46,'NEA Backsheet'!$D$5:$CB$183,P$9,FALSE))),"")</f>
        <v>4796.708698458855</v>
      </c>
      <c r="Q46" s="122">
        <f ca="1">IFERROR(IF((VLOOKUP($E46,'NEA Backsheet'!$D$5:$CB$183,Q$9,FALSE))="","",(VLOOKUP($E46,'NEA Backsheet'!$D$5:$CB$183,Q$9,FALSE))),"")</f>
        <v>4797.4788885959806</v>
      </c>
      <c r="R46" s="124">
        <f ca="1">IFERROR(IF((VLOOKUP($E46,'NEA Backsheet'!$D$5:$CB$183,R$9,FALSE))="","",(VLOOKUP($E46,'NEA Backsheet'!$D$5:$CB$183,R$9,FALSE))),"")</f>
        <v>5222.6002690868463</v>
      </c>
    </row>
    <row r="47" spans="1:18" ht="15" customHeight="1" x14ac:dyDescent="0.3">
      <c r="A47" s="57">
        <v>34</v>
      </c>
      <c r="B47" s="98" t="str">
        <f ca="1">IFERROR(IF((VLOOKUP($E47,'Org List'!$AJ$10:$AL$188,3,FALSE))="","",(VLOOKUP($E47,'Org List'!$AJ$10:$AL$188,3,FALSE))),"")</f>
        <v>London Commissioning Region</v>
      </c>
      <c r="C47" s="99" t="str">
        <f ca="1">IFERROR(IF((VLOOKUP($E47,'Org List'!$AO$10:$AQ$188,3,FALSE))="","",(VLOOKUP($E47,'Org List'!$AO$10:$AQ$188,3,FALSE))),"")</f>
        <v>London Region</v>
      </c>
      <c r="D47" s="114" t="str">
        <f ca="1">IFERROR(IF((VLOOKUP($E47,'Org List'!$AT$10:$AV$188,3,FALSE))="","",(VLOOKUP($E47,'Org List'!$AT$10:$AV$188,3,FALSE))),"")</f>
        <v>NHS England London</v>
      </c>
      <c r="E47" s="98" t="str">
        <f t="shared" ca="1" si="1"/>
        <v>E09000004</v>
      </c>
      <c r="F47" s="100" t="str">
        <f ca="1">IF(E47="","",VLOOKUP(E47,'Org List'!$J$9:$K$488,2,0))</f>
        <v>Bexley</v>
      </c>
      <c r="G47" s="121">
        <f ca="1">IFERROR(IF((VLOOKUP($E47,'NEA Backsheet'!$D$5:$CB$183,G$9,FALSE))="","",(VLOOKUP($E47,'NEA Backsheet'!$D$5:$CB$183,G$9,FALSE))),"")</f>
        <v>2266.7952429164116</v>
      </c>
      <c r="H47" s="122">
        <f ca="1">IFERROR(IF((VLOOKUP($E47,'NEA Backsheet'!$D$5:$CB$183,H$9,FALSE))="","",(VLOOKUP($E47,'NEA Backsheet'!$D$5:$CB$183,H$9,FALSE))),"")</f>
        <v>2514.5530521171568</v>
      </c>
      <c r="I47" s="122">
        <f ca="1">IFERROR(IF((VLOOKUP($E47,'NEA Backsheet'!$D$5:$CB$183,I$9,FALSE))="","",(VLOOKUP($E47,'NEA Backsheet'!$D$5:$CB$183,I$9,FALSE))),"")</f>
        <v>2329.1410392012508</v>
      </c>
      <c r="J47" s="123">
        <f ca="1">IFERROR(IF((VLOOKUP($E47,'NEA Backsheet'!$D$5:$CB$183,J$9,FALSE))="","",(VLOOKUP($E47,'NEA Backsheet'!$D$5:$CB$183,J$9,FALSE))),"")</f>
        <v>2677.8237336868851</v>
      </c>
      <c r="K47" s="121">
        <f ca="1">IFERROR(IF((VLOOKUP($E47,'NEA Backsheet'!$D$5:$CB$183,K$9,FALSE))="","",(VLOOKUP($E47,'NEA Backsheet'!$D$5:$CB$183,K$9,FALSE))),"")</f>
        <v>4306.8957958600422</v>
      </c>
      <c r="L47" s="122">
        <f ca="1">IFERROR(IF((VLOOKUP($E47,'NEA Backsheet'!$D$5:$CB$183,L$9,FALSE))="","",(VLOOKUP($E47,'NEA Backsheet'!$D$5:$CB$183,L$9,FALSE))),"")</f>
        <v>4243.5612889269496</v>
      </c>
      <c r="M47" s="122">
        <f ca="1">IFERROR(IF((VLOOKUP($E47,'NEA Backsheet'!$D$5:$CB$183,M$9,FALSE))="","",(VLOOKUP($E47,'NEA Backsheet'!$D$5:$CB$183,M$9,FALSE))),"")</f>
        <v>4040.6210847926277</v>
      </c>
      <c r="N47" s="124">
        <f ca="1">IFERROR(IF((VLOOKUP($E47,'NEA Backsheet'!$D$5:$CB$183,N$9,FALSE))="","",(VLOOKUP($E47,'NEA Backsheet'!$D$5:$CB$183,N$9,FALSE))),"")</f>
        <v>4270.9041628836267</v>
      </c>
      <c r="O47" s="121">
        <f ca="1">IFERROR(IF((VLOOKUP($E47,'NEA Backsheet'!$D$5:$CB$183,O$9,FALSE))="","",(VLOOKUP($E47,'NEA Backsheet'!$D$5:$CB$183,O$9,FALSE))),"")</f>
        <v>6573.6910387764538</v>
      </c>
      <c r="P47" s="125">
        <f ca="1">IFERROR(IF((VLOOKUP($E47,'NEA Backsheet'!$D$5:$CB$183,P$9,FALSE))="","",(VLOOKUP($E47,'NEA Backsheet'!$D$5:$CB$183,P$9,FALSE))),"")</f>
        <v>6758.1143410441064</v>
      </c>
      <c r="Q47" s="122">
        <f ca="1">IFERROR(IF((VLOOKUP($E47,'NEA Backsheet'!$D$5:$CB$183,Q$9,FALSE))="","",(VLOOKUP($E47,'NEA Backsheet'!$D$5:$CB$183,Q$9,FALSE))),"")</f>
        <v>6369.762123993878</v>
      </c>
      <c r="R47" s="124">
        <f ca="1">IFERROR(IF((VLOOKUP($E47,'NEA Backsheet'!$D$5:$CB$183,R$9,FALSE))="","",(VLOOKUP($E47,'NEA Backsheet'!$D$5:$CB$183,R$9,FALSE))),"")</f>
        <v>6948.7278965705118</v>
      </c>
    </row>
    <row r="48" spans="1:18" ht="15" customHeight="1" x14ac:dyDescent="0.3">
      <c r="A48" s="57">
        <v>35</v>
      </c>
      <c r="B48" s="98" t="str">
        <f ca="1">IFERROR(IF((VLOOKUP($E48,'Org List'!$AJ$10:$AL$188,3,FALSE))="","",(VLOOKUP($E48,'Org List'!$AJ$10:$AL$188,3,FALSE))),"")</f>
        <v>Midlands and East of England Commissioning Region</v>
      </c>
      <c r="C48" s="99" t="str">
        <f ca="1">IFERROR(IF((VLOOKUP($E48,'Org List'!$AO$10:$AQ$188,3,FALSE))="","",(VLOOKUP($E48,'Org List'!$AO$10:$AQ$188,3,FALSE))),"")</f>
        <v>West Midlands Region</v>
      </c>
      <c r="D48" s="114" t="str">
        <f ca="1">IFERROR(IF((VLOOKUP($E48,'Org List'!$AT$10:$AV$188,3,FALSE))="","",(VLOOKUP($E48,'Org List'!$AT$10:$AV$188,3,FALSE))),"")</f>
        <v>NHS England Midlands And East (West Midlands)</v>
      </c>
      <c r="E48" s="98" t="str">
        <f t="shared" ca="1" si="1"/>
        <v>E08000025</v>
      </c>
      <c r="F48" s="100" t="str">
        <f ca="1">IF(E48="","",VLOOKUP(E48,'Org List'!$J$9:$K$488,2,0))</f>
        <v>Birmingham</v>
      </c>
      <c r="G48" s="121">
        <f ca="1">IFERROR(IF((VLOOKUP($E48,'NEA Backsheet'!$D$5:$CB$183,G$9,FALSE))="","",(VLOOKUP($E48,'NEA Backsheet'!$D$5:$CB$183,G$9,FALSE))),"")</f>
        <v>13984.886163743395</v>
      </c>
      <c r="H48" s="122">
        <f ca="1">IFERROR(IF((VLOOKUP($E48,'NEA Backsheet'!$D$5:$CB$183,H$9,FALSE))="","",(VLOOKUP($E48,'NEA Backsheet'!$D$5:$CB$183,H$9,FALSE))),"")</f>
        <v>14827.077353037903</v>
      </c>
      <c r="I48" s="122">
        <f ca="1">IFERROR(IF((VLOOKUP($E48,'NEA Backsheet'!$D$5:$CB$183,I$9,FALSE))="","",(VLOOKUP($E48,'NEA Backsheet'!$D$5:$CB$183,I$9,FALSE))),"")</f>
        <v>14964.728212111775</v>
      </c>
      <c r="J48" s="123">
        <f ca="1">IFERROR(IF((VLOOKUP($E48,'NEA Backsheet'!$D$5:$CB$183,J$9,FALSE))="","",(VLOOKUP($E48,'NEA Backsheet'!$D$5:$CB$183,J$9,FALSE))),"")</f>
        <v>15593.964452810589</v>
      </c>
      <c r="K48" s="121">
        <f ca="1">IFERROR(IF((VLOOKUP($E48,'NEA Backsheet'!$D$5:$CB$183,K$9,FALSE))="","",(VLOOKUP($E48,'NEA Backsheet'!$D$5:$CB$183,K$9,FALSE))),"")</f>
        <v>24389.854047011751</v>
      </c>
      <c r="L48" s="122">
        <f ca="1">IFERROR(IF((VLOOKUP($E48,'NEA Backsheet'!$D$5:$CB$183,L$9,FALSE))="","",(VLOOKUP($E48,'NEA Backsheet'!$D$5:$CB$183,L$9,FALSE))),"")</f>
        <v>24601.248305999496</v>
      </c>
      <c r="M48" s="122">
        <f ca="1">IFERROR(IF((VLOOKUP($E48,'NEA Backsheet'!$D$5:$CB$183,M$9,FALSE))="","",(VLOOKUP($E48,'NEA Backsheet'!$D$5:$CB$183,M$9,FALSE))),"")</f>
        <v>24614.493656711602</v>
      </c>
      <c r="N48" s="124">
        <f ca="1">IFERROR(IF((VLOOKUP($E48,'NEA Backsheet'!$D$5:$CB$183,N$9,FALSE))="","",(VLOOKUP($E48,'NEA Backsheet'!$D$5:$CB$183,N$9,FALSE))),"")</f>
        <v>25023.08504004966</v>
      </c>
      <c r="O48" s="121">
        <f ca="1">IFERROR(IF((VLOOKUP($E48,'NEA Backsheet'!$D$5:$CB$183,O$9,FALSE))="","",(VLOOKUP($E48,'NEA Backsheet'!$D$5:$CB$183,O$9,FALSE))),"")</f>
        <v>38374.740210755146</v>
      </c>
      <c r="P48" s="125">
        <f ca="1">IFERROR(IF((VLOOKUP($E48,'NEA Backsheet'!$D$5:$CB$183,P$9,FALSE))="","",(VLOOKUP($E48,'NEA Backsheet'!$D$5:$CB$183,P$9,FALSE))),"")</f>
        <v>39428.3256590374</v>
      </c>
      <c r="Q48" s="122">
        <f ca="1">IFERROR(IF((VLOOKUP($E48,'NEA Backsheet'!$D$5:$CB$183,Q$9,FALSE))="","",(VLOOKUP($E48,'NEA Backsheet'!$D$5:$CB$183,Q$9,FALSE))),"")</f>
        <v>39579.221868823377</v>
      </c>
      <c r="R48" s="124">
        <f ca="1">IFERROR(IF((VLOOKUP($E48,'NEA Backsheet'!$D$5:$CB$183,R$9,FALSE))="","",(VLOOKUP($E48,'NEA Backsheet'!$D$5:$CB$183,R$9,FALSE))),"")</f>
        <v>40617.049492860249</v>
      </c>
    </row>
    <row r="49" spans="1:18" ht="15" customHeight="1" x14ac:dyDescent="0.3">
      <c r="A49" s="57">
        <v>36</v>
      </c>
      <c r="B49" s="98" t="str">
        <f ca="1">IFERROR(IF((VLOOKUP($E49,'Org List'!$AJ$10:$AL$188,3,FALSE))="","",(VLOOKUP($E49,'Org List'!$AJ$10:$AL$188,3,FALSE))),"")</f>
        <v>North of England Commissioning Region</v>
      </c>
      <c r="C49" s="99" t="str">
        <f ca="1">IFERROR(IF((VLOOKUP($E49,'Org List'!$AO$10:$AQ$188,3,FALSE))="","",(VLOOKUP($E49,'Org List'!$AO$10:$AQ$188,3,FALSE))),"")</f>
        <v>North West Region</v>
      </c>
      <c r="D49" s="114" t="str">
        <f ca="1">IFERROR(IF((VLOOKUP($E49,'Org List'!$AT$10:$AV$188,3,FALSE))="","",(VLOOKUP($E49,'Org List'!$AT$10:$AV$188,3,FALSE))),"")</f>
        <v>NHS England North (Lancashire)</v>
      </c>
      <c r="E49" s="98" t="str">
        <f t="shared" ca="1" si="1"/>
        <v>E06000008</v>
      </c>
      <c r="F49" s="100" t="str">
        <f ca="1">IF(E49="","",VLOOKUP(E49,'Org List'!$J$9:$K$488,2,0))</f>
        <v>Blackburn with Darwen</v>
      </c>
      <c r="G49" s="121">
        <f ca="1">IFERROR(IF((VLOOKUP($E49,'NEA Backsheet'!$D$5:$CB$183,G$9,FALSE))="","",(VLOOKUP($E49,'NEA Backsheet'!$D$5:$CB$183,G$9,FALSE))),"")</f>
        <v>1377.2065512398779</v>
      </c>
      <c r="H49" s="122">
        <f ca="1">IFERROR(IF((VLOOKUP($E49,'NEA Backsheet'!$D$5:$CB$183,H$9,FALSE))="","",(VLOOKUP($E49,'NEA Backsheet'!$D$5:$CB$183,H$9,FALSE))),"")</f>
        <v>1469.7199508742303</v>
      </c>
      <c r="I49" s="122">
        <f ca="1">IFERROR(IF((VLOOKUP($E49,'NEA Backsheet'!$D$5:$CB$183,I$9,FALSE))="","",(VLOOKUP($E49,'NEA Backsheet'!$D$5:$CB$183,I$9,FALSE))),"")</f>
        <v>1540.4893569134963</v>
      </c>
      <c r="J49" s="123">
        <f ca="1">IFERROR(IF((VLOOKUP($E49,'NEA Backsheet'!$D$5:$CB$183,J$9,FALSE))="","",(VLOOKUP($E49,'NEA Backsheet'!$D$5:$CB$183,J$9,FALSE))),"")</f>
        <v>1951.5055645641819</v>
      </c>
      <c r="K49" s="121">
        <f ca="1">IFERROR(IF((VLOOKUP($E49,'NEA Backsheet'!$D$5:$CB$183,K$9,FALSE))="","",(VLOOKUP($E49,'NEA Backsheet'!$D$5:$CB$183,K$9,FALSE))),"")</f>
        <v>3121.2749078242323</v>
      </c>
      <c r="L49" s="122">
        <f ca="1">IFERROR(IF((VLOOKUP($E49,'NEA Backsheet'!$D$5:$CB$183,L$9,FALSE))="","",(VLOOKUP($E49,'NEA Backsheet'!$D$5:$CB$183,L$9,FALSE))),"")</f>
        <v>3041.9730927852006</v>
      </c>
      <c r="M49" s="122">
        <f ca="1">IFERROR(IF((VLOOKUP($E49,'NEA Backsheet'!$D$5:$CB$183,M$9,FALSE))="","",(VLOOKUP($E49,'NEA Backsheet'!$D$5:$CB$183,M$9,FALSE))),"")</f>
        <v>2993.4356071285129</v>
      </c>
      <c r="N49" s="124">
        <f ca="1">IFERROR(IF((VLOOKUP($E49,'NEA Backsheet'!$D$5:$CB$183,N$9,FALSE))="","",(VLOOKUP($E49,'NEA Backsheet'!$D$5:$CB$183,N$9,FALSE))),"")</f>
        <v>3161.7205145487628</v>
      </c>
      <c r="O49" s="121">
        <f ca="1">IFERROR(IF((VLOOKUP($E49,'NEA Backsheet'!$D$5:$CB$183,O$9,FALSE))="","",(VLOOKUP($E49,'NEA Backsheet'!$D$5:$CB$183,O$9,FALSE))),"")</f>
        <v>4498.4814590641099</v>
      </c>
      <c r="P49" s="125">
        <f ca="1">IFERROR(IF((VLOOKUP($E49,'NEA Backsheet'!$D$5:$CB$183,P$9,FALSE))="","",(VLOOKUP($E49,'NEA Backsheet'!$D$5:$CB$183,P$9,FALSE))),"")</f>
        <v>4511.6930436594312</v>
      </c>
      <c r="Q49" s="122">
        <f ca="1">IFERROR(IF((VLOOKUP($E49,'NEA Backsheet'!$D$5:$CB$183,Q$9,FALSE))="","",(VLOOKUP($E49,'NEA Backsheet'!$D$5:$CB$183,Q$9,FALSE))),"")</f>
        <v>4533.9249640420094</v>
      </c>
      <c r="R49" s="124">
        <f ca="1">IFERROR(IF((VLOOKUP($E49,'NEA Backsheet'!$D$5:$CB$183,R$9,FALSE))="","",(VLOOKUP($E49,'NEA Backsheet'!$D$5:$CB$183,R$9,FALSE))),"")</f>
        <v>5113.2260791129447</v>
      </c>
    </row>
    <row r="50" spans="1:18" ht="15" customHeight="1" x14ac:dyDescent="0.3">
      <c r="A50" s="57">
        <v>37</v>
      </c>
      <c r="B50" s="98" t="str">
        <f ca="1">IFERROR(IF((VLOOKUP($E50,'Org List'!$AJ$10:$AL$188,3,FALSE))="","",(VLOOKUP($E50,'Org List'!$AJ$10:$AL$188,3,FALSE))),"")</f>
        <v>North of England Commissioning Region</v>
      </c>
      <c r="C50" s="99" t="str">
        <f ca="1">IFERROR(IF((VLOOKUP($E50,'Org List'!$AO$10:$AQ$188,3,FALSE))="","",(VLOOKUP($E50,'Org List'!$AO$10:$AQ$188,3,FALSE))),"")</f>
        <v>North West Region</v>
      </c>
      <c r="D50" s="114" t="str">
        <f ca="1">IFERROR(IF((VLOOKUP($E50,'Org List'!$AT$10:$AV$188,3,FALSE))="","",(VLOOKUP($E50,'Org List'!$AT$10:$AV$188,3,FALSE))),"")</f>
        <v>NHS England North (Lancashire)</v>
      </c>
      <c r="E50" s="98" t="str">
        <f t="shared" ca="1" si="1"/>
        <v>E06000009</v>
      </c>
      <c r="F50" s="100" t="str">
        <f ca="1">IF(E50="","",VLOOKUP(E50,'Org List'!$J$9:$K$488,2,0))</f>
        <v>Blackpool</v>
      </c>
      <c r="G50" s="121">
        <f ca="1">IFERROR(IF((VLOOKUP($E50,'NEA Backsheet'!$D$5:$CB$183,G$9,FALSE))="","",(VLOOKUP($E50,'NEA Backsheet'!$D$5:$CB$183,G$9,FALSE))),"")</f>
        <v>1211.1641383077533</v>
      </c>
      <c r="H50" s="122">
        <f ca="1">IFERROR(IF((VLOOKUP($E50,'NEA Backsheet'!$D$5:$CB$183,H$9,FALSE))="","",(VLOOKUP($E50,'NEA Backsheet'!$D$5:$CB$183,H$9,FALSE))),"")</f>
        <v>1301.0993527359612</v>
      </c>
      <c r="I50" s="122">
        <f ca="1">IFERROR(IF((VLOOKUP($E50,'NEA Backsheet'!$D$5:$CB$183,I$9,FALSE))="","",(VLOOKUP($E50,'NEA Backsheet'!$D$5:$CB$183,I$9,FALSE))),"")</f>
        <v>1195.1658613515151</v>
      </c>
      <c r="J50" s="123">
        <f ca="1">IFERROR(IF((VLOOKUP($E50,'NEA Backsheet'!$D$5:$CB$183,J$9,FALSE))="","",(VLOOKUP($E50,'NEA Backsheet'!$D$5:$CB$183,J$9,FALSE))),"")</f>
        <v>1429.6827922659409</v>
      </c>
      <c r="K50" s="121">
        <f ca="1">IFERROR(IF((VLOOKUP($E50,'NEA Backsheet'!$D$5:$CB$183,K$9,FALSE))="","",(VLOOKUP($E50,'NEA Backsheet'!$D$5:$CB$183,K$9,FALSE))),"")</f>
        <v>3505.9433397571074</v>
      </c>
      <c r="L50" s="122">
        <f ca="1">IFERROR(IF((VLOOKUP($E50,'NEA Backsheet'!$D$5:$CB$183,L$9,FALSE))="","",(VLOOKUP($E50,'NEA Backsheet'!$D$5:$CB$183,L$9,FALSE))),"")</f>
        <v>3552.6194504634036</v>
      </c>
      <c r="M50" s="122">
        <f ca="1">IFERROR(IF((VLOOKUP($E50,'NEA Backsheet'!$D$5:$CB$183,M$9,FALSE))="","",(VLOOKUP($E50,'NEA Backsheet'!$D$5:$CB$183,M$9,FALSE))),"")</f>
        <v>3485.0388161123178</v>
      </c>
      <c r="N50" s="124">
        <f ca="1">IFERROR(IF((VLOOKUP($E50,'NEA Backsheet'!$D$5:$CB$183,N$9,FALSE))="","",(VLOOKUP($E50,'NEA Backsheet'!$D$5:$CB$183,N$9,FALSE))),"")</f>
        <v>3731.7084558809429</v>
      </c>
      <c r="O50" s="121">
        <f ca="1">IFERROR(IF((VLOOKUP($E50,'NEA Backsheet'!$D$5:$CB$183,O$9,FALSE))="","",(VLOOKUP($E50,'NEA Backsheet'!$D$5:$CB$183,O$9,FALSE))),"")</f>
        <v>4717.1074780648605</v>
      </c>
      <c r="P50" s="125">
        <f ca="1">IFERROR(IF((VLOOKUP($E50,'NEA Backsheet'!$D$5:$CB$183,P$9,FALSE))="","",(VLOOKUP($E50,'NEA Backsheet'!$D$5:$CB$183,P$9,FALSE))),"")</f>
        <v>4853.7188031993646</v>
      </c>
      <c r="Q50" s="122">
        <f ca="1">IFERROR(IF((VLOOKUP($E50,'NEA Backsheet'!$D$5:$CB$183,Q$9,FALSE))="","",(VLOOKUP($E50,'NEA Backsheet'!$D$5:$CB$183,Q$9,FALSE))),"")</f>
        <v>4680.2046774638329</v>
      </c>
      <c r="R50" s="124">
        <f ca="1">IFERROR(IF((VLOOKUP($E50,'NEA Backsheet'!$D$5:$CB$183,R$9,FALSE))="","",(VLOOKUP($E50,'NEA Backsheet'!$D$5:$CB$183,R$9,FALSE))),"")</f>
        <v>5161.3912481468833</v>
      </c>
    </row>
    <row r="51" spans="1:18" ht="15" customHeight="1" x14ac:dyDescent="0.3">
      <c r="A51" s="57">
        <v>38</v>
      </c>
      <c r="B51" s="98" t="str">
        <f ca="1">IFERROR(IF((VLOOKUP($E51,'Org List'!$AJ$10:$AL$188,3,FALSE))="","",(VLOOKUP($E51,'Org List'!$AJ$10:$AL$188,3,FALSE))),"")</f>
        <v>North of England Commissioning Region</v>
      </c>
      <c r="C51" s="99" t="str">
        <f ca="1">IFERROR(IF((VLOOKUP($E51,'Org List'!$AO$10:$AQ$188,3,FALSE))="","",(VLOOKUP($E51,'Org List'!$AO$10:$AQ$188,3,FALSE))),"")</f>
        <v>North West Region</v>
      </c>
      <c r="D51" s="114" t="str">
        <f ca="1">IFERROR(IF((VLOOKUP($E51,'Org List'!$AT$10:$AV$188,3,FALSE))="","",(VLOOKUP($E51,'Org List'!$AT$10:$AV$188,3,FALSE))),"")</f>
        <v>NHS England North (Greater Manchester)</v>
      </c>
      <c r="E51" s="98" t="str">
        <f t="shared" ca="1" si="1"/>
        <v>E08000001</v>
      </c>
      <c r="F51" s="100" t="str">
        <f ca="1">IF(E51="","",VLOOKUP(E51,'Org List'!$J$9:$K$488,2,0))</f>
        <v>Bolton</v>
      </c>
      <c r="G51" s="121">
        <f ca="1">IFERROR(IF((VLOOKUP($E51,'NEA Backsheet'!$D$5:$CB$183,G$9,FALSE))="","",(VLOOKUP($E51,'NEA Backsheet'!$D$5:$CB$183,G$9,FALSE))),"")</f>
        <v>2596.8065133588734</v>
      </c>
      <c r="H51" s="122">
        <f ca="1">IFERROR(IF((VLOOKUP($E51,'NEA Backsheet'!$D$5:$CB$183,H$9,FALSE))="","",(VLOOKUP($E51,'NEA Backsheet'!$D$5:$CB$183,H$9,FALSE))),"")</f>
        <v>2300.7298316505517</v>
      </c>
      <c r="I51" s="122">
        <f ca="1">IFERROR(IF((VLOOKUP($E51,'NEA Backsheet'!$D$5:$CB$183,I$9,FALSE))="","",(VLOOKUP($E51,'NEA Backsheet'!$D$5:$CB$183,I$9,FALSE))),"")</f>
        <v>2156.5179427024286</v>
      </c>
      <c r="J51" s="123">
        <f ca="1">IFERROR(IF((VLOOKUP($E51,'NEA Backsheet'!$D$5:$CB$183,J$9,FALSE))="","",(VLOOKUP($E51,'NEA Backsheet'!$D$5:$CB$183,J$9,FALSE))),"")</f>
        <v>2451.1082619117851</v>
      </c>
      <c r="K51" s="121">
        <f ca="1">IFERROR(IF((VLOOKUP($E51,'NEA Backsheet'!$D$5:$CB$183,K$9,FALSE))="","",(VLOOKUP($E51,'NEA Backsheet'!$D$5:$CB$183,K$9,FALSE))),"")</f>
        <v>5708.1237020439967</v>
      </c>
      <c r="L51" s="122">
        <f ca="1">IFERROR(IF((VLOOKUP($E51,'NEA Backsheet'!$D$5:$CB$183,L$9,FALSE))="","",(VLOOKUP($E51,'NEA Backsheet'!$D$5:$CB$183,L$9,FALSE))),"")</f>
        <v>5789.1921163045708</v>
      </c>
      <c r="M51" s="122">
        <f ca="1">IFERROR(IF((VLOOKUP($E51,'NEA Backsheet'!$D$5:$CB$183,M$9,FALSE))="","",(VLOOKUP($E51,'NEA Backsheet'!$D$5:$CB$183,M$9,FALSE))),"")</f>
        <v>5445.0455987622663</v>
      </c>
      <c r="N51" s="124">
        <f ca="1">IFERROR(IF((VLOOKUP($E51,'NEA Backsheet'!$D$5:$CB$183,N$9,FALSE))="","",(VLOOKUP($E51,'NEA Backsheet'!$D$5:$CB$183,N$9,FALSE))),"")</f>
        <v>5831.8040569085861</v>
      </c>
      <c r="O51" s="121">
        <f ca="1">IFERROR(IF((VLOOKUP($E51,'NEA Backsheet'!$D$5:$CB$183,O$9,FALSE))="","",(VLOOKUP($E51,'NEA Backsheet'!$D$5:$CB$183,O$9,FALSE))),"")</f>
        <v>8304.9302154028701</v>
      </c>
      <c r="P51" s="125">
        <f ca="1">IFERROR(IF((VLOOKUP($E51,'NEA Backsheet'!$D$5:$CB$183,P$9,FALSE))="","",(VLOOKUP($E51,'NEA Backsheet'!$D$5:$CB$183,P$9,FALSE))),"")</f>
        <v>8089.921947955123</v>
      </c>
      <c r="Q51" s="122">
        <f ca="1">IFERROR(IF((VLOOKUP($E51,'NEA Backsheet'!$D$5:$CB$183,Q$9,FALSE))="","",(VLOOKUP($E51,'NEA Backsheet'!$D$5:$CB$183,Q$9,FALSE))),"")</f>
        <v>7601.5635414646949</v>
      </c>
      <c r="R51" s="124">
        <f ca="1">IFERROR(IF((VLOOKUP($E51,'NEA Backsheet'!$D$5:$CB$183,R$9,FALSE))="","",(VLOOKUP($E51,'NEA Backsheet'!$D$5:$CB$183,R$9,FALSE))),"")</f>
        <v>8282.9123188203703</v>
      </c>
    </row>
    <row r="52" spans="1:18" ht="15" customHeight="1" x14ac:dyDescent="0.3">
      <c r="A52" s="57">
        <v>39</v>
      </c>
      <c r="B52" s="98" t="str">
        <f ca="1">IFERROR(IF((VLOOKUP($E52,'Org List'!$AJ$10:$AL$188,3,FALSE))="","",(VLOOKUP($E52,'Org List'!$AJ$10:$AL$188,3,FALSE))),"")</f>
        <v>South West England Commissioning Region</v>
      </c>
      <c r="C52" s="99" t="str">
        <f ca="1">IFERROR(IF((VLOOKUP($E52,'Org List'!$AO$10:$AQ$188,3,FALSE))="","",(VLOOKUP($E52,'Org List'!$AO$10:$AQ$188,3,FALSE))),"")</f>
        <v>South West Region</v>
      </c>
      <c r="D52" s="114" t="str">
        <f ca="1">IFERROR(IF((VLOOKUP($E52,'Org List'!$AT$10:$AV$188,3,FALSE))="","",(VLOOKUP($E52,'Org List'!$AT$10:$AV$188,3,FALSE))),"")</f>
        <v>NHS England South West (South West South)</v>
      </c>
      <c r="E52" s="98" t="str">
        <f t="shared" ca="1" si="1"/>
        <v>E06000028 &amp; E06000029</v>
      </c>
      <c r="F52" s="100" t="str">
        <f ca="1">IF(E52="","",VLOOKUP(E52,'Org List'!$J$9:$K$488,2,0))</f>
        <v>Bournemouth &amp; Poole</v>
      </c>
      <c r="G52" s="121">
        <f ca="1">IFERROR(IF((VLOOKUP($E52,'NEA Backsheet'!$D$5:$CB$183,G$9,FALSE))="","",(VLOOKUP($E52,'NEA Backsheet'!$D$5:$CB$183,G$9,FALSE))),"")</f>
        <v>3696.427146982559</v>
      </c>
      <c r="H52" s="122">
        <f ca="1">IFERROR(IF((VLOOKUP($E52,'NEA Backsheet'!$D$5:$CB$183,H$9,FALSE))="","",(VLOOKUP($E52,'NEA Backsheet'!$D$5:$CB$183,H$9,FALSE))),"")</f>
        <v>3863.2941662128478</v>
      </c>
      <c r="I52" s="122">
        <f ca="1">IFERROR(IF((VLOOKUP($E52,'NEA Backsheet'!$D$5:$CB$183,I$9,FALSE))="","",(VLOOKUP($E52,'NEA Backsheet'!$D$5:$CB$183,I$9,FALSE))),"")</f>
        <v>3923.6797449950795</v>
      </c>
      <c r="J52" s="123">
        <f ca="1">IFERROR(IF((VLOOKUP($E52,'NEA Backsheet'!$D$5:$CB$183,J$9,FALSE))="","",(VLOOKUP($E52,'NEA Backsheet'!$D$5:$CB$183,J$9,FALSE))),"")</f>
        <v>4267.554873022139</v>
      </c>
      <c r="K52" s="121">
        <f ca="1">IFERROR(IF((VLOOKUP($E52,'NEA Backsheet'!$D$5:$CB$183,K$9,FALSE))="","",(VLOOKUP($E52,'NEA Backsheet'!$D$5:$CB$183,K$9,FALSE))),"")</f>
        <v>7550.9630994788995</v>
      </c>
      <c r="L52" s="122">
        <f ca="1">IFERROR(IF((VLOOKUP($E52,'NEA Backsheet'!$D$5:$CB$183,L$9,FALSE))="","",(VLOOKUP($E52,'NEA Backsheet'!$D$5:$CB$183,L$9,FALSE))),"")</f>
        <v>7185.8838750855612</v>
      </c>
      <c r="M52" s="122">
        <f ca="1">IFERROR(IF((VLOOKUP($E52,'NEA Backsheet'!$D$5:$CB$183,M$9,FALSE))="","",(VLOOKUP($E52,'NEA Backsheet'!$D$5:$CB$183,M$9,FALSE))),"")</f>
        <v>7021.7826075552211</v>
      </c>
      <c r="N52" s="124">
        <f ca="1">IFERROR(IF((VLOOKUP($E52,'NEA Backsheet'!$D$5:$CB$183,N$9,FALSE))="","",(VLOOKUP($E52,'NEA Backsheet'!$D$5:$CB$183,N$9,FALSE))),"")</f>
        <v>7649.6082434437658</v>
      </c>
      <c r="O52" s="121">
        <f ca="1">IFERROR(IF((VLOOKUP($E52,'NEA Backsheet'!$D$5:$CB$183,O$9,FALSE))="","",(VLOOKUP($E52,'NEA Backsheet'!$D$5:$CB$183,O$9,FALSE))),"")</f>
        <v>11247.390246461458</v>
      </c>
      <c r="P52" s="125">
        <f ca="1">IFERROR(IF((VLOOKUP($E52,'NEA Backsheet'!$D$5:$CB$183,P$9,FALSE))="","",(VLOOKUP($E52,'NEA Backsheet'!$D$5:$CB$183,P$9,FALSE))),"")</f>
        <v>11049.178041298408</v>
      </c>
      <c r="Q52" s="122">
        <f ca="1">IFERROR(IF((VLOOKUP($E52,'NEA Backsheet'!$D$5:$CB$183,Q$9,FALSE))="","",(VLOOKUP($E52,'NEA Backsheet'!$D$5:$CB$183,Q$9,FALSE))),"")</f>
        <v>10945.462352550301</v>
      </c>
      <c r="R52" s="124">
        <f ca="1">IFERROR(IF((VLOOKUP($E52,'NEA Backsheet'!$D$5:$CB$183,R$9,FALSE))="","",(VLOOKUP($E52,'NEA Backsheet'!$D$5:$CB$183,R$9,FALSE))),"")</f>
        <v>11917.163116465905</v>
      </c>
    </row>
    <row r="53" spans="1:18" ht="15" customHeight="1" x14ac:dyDescent="0.3">
      <c r="A53" s="57">
        <v>40</v>
      </c>
      <c r="B53" s="98" t="str">
        <f ca="1">IFERROR(IF((VLOOKUP($E53,'Org List'!$AJ$10:$AL$188,3,FALSE))="","",(VLOOKUP($E53,'Org List'!$AJ$10:$AL$188,3,FALSE))),"")</f>
        <v>South East England Commissioning Region</v>
      </c>
      <c r="C53" s="99" t="str">
        <f ca="1">IFERROR(IF((VLOOKUP($E53,'Org List'!$AO$10:$AQ$188,3,FALSE))="","",(VLOOKUP($E53,'Org List'!$AO$10:$AQ$188,3,FALSE))),"")</f>
        <v>South East Region</v>
      </c>
      <c r="D53" s="114" t="str">
        <f ca="1">IFERROR(IF((VLOOKUP($E53,'Org List'!$AT$10:$AV$188,3,FALSE))="","",(VLOOKUP($E53,'Org List'!$AT$10:$AV$188,3,FALSE))),"")</f>
        <v>NHS England South East (Hampshire, Isle of Wight and Thames Valley)</v>
      </c>
      <c r="E53" s="98" t="str">
        <f t="shared" ca="1" si="1"/>
        <v>E06000036</v>
      </c>
      <c r="F53" s="100" t="str">
        <f ca="1">IF(E53="","",VLOOKUP(E53,'Org List'!$J$9:$K$488,2,0))</f>
        <v>Bracknell Forest</v>
      </c>
      <c r="G53" s="121">
        <f ca="1">IFERROR(IF((VLOOKUP($E53,'NEA Backsheet'!$D$5:$CB$183,G$9,FALSE))="","",(VLOOKUP($E53,'NEA Backsheet'!$D$5:$CB$183,G$9,FALSE))),"")</f>
        <v>1292.025942413632</v>
      </c>
      <c r="H53" s="122">
        <f ca="1">IFERROR(IF((VLOOKUP($E53,'NEA Backsheet'!$D$5:$CB$183,H$9,FALSE))="","",(VLOOKUP($E53,'NEA Backsheet'!$D$5:$CB$183,H$9,FALSE))),"")</f>
        <v>1411.3796106913937</v>
      </c>
      <c r="I53" s="122">
        <f ca="1">IFERROR(IF((VLOOKUP($E53,'NEA Backsheet'!$D$5:$CB$183,I$9,FALSE))="","",(VLOOKUP($E53,'NEA Backsheet'!$D$5:$CB$183,I$9,FALSE))),"")</f>
        <v>1318.8945645232661</v>
      </c>
      <c r="J53" s="123">
        <f ca="1">IFERROR(IF((VLOOKUP($E53,'NEA Backsheet'!$D$5:$CB$183,J$9,FALSE))="","",(VLOOKUP($E53,'NEA Backsheet'!$D$5:$CB$183,J$9,FALSE))),"")</f>
        <v>1285.9807329132755</v>
      </c>
      <c r="K53" s="121">
        <f ca="1">IFERROR(IF((VLOOKUP($E53,'NEA Backsheet'!$D$5:$CB$183,K$9,FALSE))="","",(VLOOKUP($E53,'NEA Backsheet'!$D$5:$CB$183,K$9,FALSE))),"")</f>
        <v>1927.0396983751564</v>
      </c>
      <c r="L53" s="122">
        <f ca="1">IFERROR(IF((VLOOKUP($E53,'NEA Backsheet'!$D$5:$CB$183,L$9,FALSE))="","",(VLOOKUP($E53,'NEA Backsheet'!$D$5:$CB$183,L$9,FALSE))),"")</f>
        <v>1932.9315381495451</v>
      </c>
      <c r="M53" s="122">
        <f ca="1">IFERROR(IF((VLOOKUP($E53,'NEA Backsheet'!$D$5:$CB$183,M$9,FALSE))="","",(VLOOKUP($E53,'NEA Backsheet'!$D$5:$CB$183,M$9,FALSE))),"")</f>
        <v>1976.9898551351862</v>
      </c>
      <c r="N53" s="124">
        <f ca="1">IFERROR(IF((VLOOKUP($E53,'NEA Backsheet'!$D$5:$CB$183,N$9,FALSE))="","",(VLOOKUP($E53,'NEA Backsheet'!$D$5:$CB$183,N$9,FALSE))),"")</f>
        <v>2033.1021178127214</v>
      </c>
      <c r="O53" s="121">
        <f ca="1">IFERROR(IF((VLOOKUP($E53,'NEA Backsheet'!$D$5:$CB$183,O$9,FALSE))="","",(VLOOKUP($E53,'NEA Backsheet'!$D$5:$CB$183,O$9,FALSE))),"")</f>
        <v>3219.0656407887882</v>
      </c>
      <c r="P53" s="125">
        <f ca="1">IFERROR(IF((VLOOKUP($E53,'NEA Backsheet'!$D$5:$CB$183,P$9,FALSE))="","",(VLOOKUP($E53,'NEA Backsheet'!$D$5:$CB$183,P$9,FALSE))),"")</f>
        <v>3344.3111488409386</v>
      </c>
      <c r="Q53" s="122">
        <f ca="1">IFERROR(IF((VLOOKUP($E53,'NEA Backsheet'!$D$5:$CB$183,Q$9,FALSE))="","",(VLOOKUP($E53,'NEA Backsheet'!$D$5:$CB$183,Q$9,FALSE))),"")</f>
        <v>3295.8844196584523</v>
      </c>
      <c r="R53" s="124">
        <f ca="1">IFERROR(IF((VLOOKUP($E53,'NEA Backsheet'!$D$5:$CB$183,R$9,FALSE))="","",(VLOOKUP($E53,'NEA Backsheet'!$D$5:$CB$183,R$9,FALSE))),"")</f>
        <v>3319.0828507259966</v>
      </c>
    </row>
    <row r="54" spans="1:18" ht="15" customHeight="1" x14ac:dyDescent="0.3">
      <c r="A54" s="57">
        <v>41</v>
      </c>
      <c r="B54" s="98" t="str">
        <f ca="1">IFERROR(IF((VLOOKUP($E54,'Org List'!$AJ$10:$AL$188,3,FALSE))="","",(VLOOKUP($E54,'Org List'!$AJ$10:$AL$188,3,FALSE))),"")</f>
        <v>North of England Commissioning Region</v>
      </c>
      <c r="C54" s="99" t="str">
        <f ca="1">IFERROR(IF((VLOOKUP($E54,'Org List'!$AO$10:$AQ$188,3,FALSE))="","",(VLOOKUP($E54,'Org List'!$AO$10:$AQ$188,3,FALSE))),"")</f>
        <v>Yorkshire and The Humber Region</v>
      </c>
      <c r="D54" s="114" t="str">
        <f ca="1">IFERROR(IF((VLOOKUP($E54,'Org List'!$AT$10:$AV$188,3,FALSE))="","",(VLOOKUP($E54,'Org List'!$AT$10:$AV$188,3,FALSE))),"")</f>
        <v>NHS England North (Yorkshire And Humber)</v>
      </c>
      <c r="E54" s="98" t="str">
        <f t="shared" ca="1" si="1"/>
        <v>E08000032</v>
      </c>
      <c r="F54" s="100" t="str">
        <f ca="1">IF(E54="","",VLOOKUP(E54,'Org List'!$J$9:$K$488,2,0))</f>
        <v>Bradford</v>
      </c>
      <c r="G54" s="121">
        <f ca="1">IFERROR(IF((VLOOKUP($E54,'NEA Backsheet'!$D$5:$CB$183,G$9,FALSE))="","",(VLOOKUP($E54,'NEA Backsheet'!$D$5:$CB$183,G$9,FALSE))),"")</f>
        <v>7863.5498043645948</v>
      </c>
      <c r="H54" s="122">
        <f ca="1">IFERROR(IF((VLOOKUP($E54,'NEA Backsheet'!$D$5:$CB$183,H$9,FALSE))="","",(VLOOKUP($E54,'NEA Backsheet'!$D$5:$CB$183,H$9,FALSE))),"")</f>
        <v>14246.933469980524</v>
      </c>
      <c r="I54" s="122">
        <f ca="1">IFERROR(IF((VLOOKUP($E54,'NEA Backsheet'!$D$5:$CB$183,I$9,FALSE))="","",(VLOOKUP($E54,'NEA Backsheet'!$D$5:$CB$183,I$9,FALSE))),"")</f>
        <v>7432.9654274185195</v>
      </c>
      <c r="J54" s="123">
        <f ca="1">IFERROR(IF((VLOOKUP($E54,'NEA Backsheet'!$D$5:$CB$183,J$9,FALSE))="","",(VLOOKUP($E54,'NEA Backsheet'!$D$5:$CB$183,J$9,FALSE))),"")</f>
        <v>7688.025787183391</v>
      </c>
      <c r="K54" s="121">
        <f ca="1">IFERROR(IF((VLOOKUP($E54,'NEA Backsheet'!$D$5:$CB$183,K$9,FALSE))="","",(VLOOKUP($E54,'NEA Backsheet'!$D$5:$CB$183,K$9,FALSE))),"")</f>
        <v>13080.056129683089</v>
      </c>
      <c r="L54" s="122">
        <f ca="1">IFERROR(IF((VLOOKUP($E54,'NEA Backsheet'!$D$5:$CB$183,L$9,FALSE))="","",(VLOOKUP($E54,'NEA Backsheet'!$D$5:$CB$183,L$9,FALSE))),"")</f>
        <v>21681.355991672939</v>
      </c>
      <c r="M54" s="122">
        <f ca="1">IFERROR(IF((VLOOKUP($E54,'NEA Backsheet'!$D$5:$CB$183,M$9,FALSE))="","",(VLOOKUP($E54,'NEA Backsheet'!$D$5:$CB$183,M$9,FALSE))),"")</f>
        <v>12795.778420799239</v>
      </c>
      <c r="N54" s="124">
        <f ca="1">IFERROR(IF((VLOOKUP($E54,'NEA Backsheet'!$D$5:$CB$183,N$9,FALSE))="","",(VLOOKUP($E54,'NEA Backsheet'!$D$5:$CB$183,N$9,FALSE))),"")</f>
        <v>13448.812340708988</v>
      </c>
      <c r="O54" s="121">
        <f ca="1">IFERROR(IF((VLOOKUP($E54,'NEA Backsheet'!$D$5:$CB$183,O$9,FALSE))="","",(VLOOKUP($E54,'NEA Backsheet'!$D$5:$CB$183,O$9,FALSE))),"")</f>
        <v>20943.605934047686</v>
      </c>
      <c r="P54" s="125">
        <f ca="1">IFERROR(IF((VLOOKUP($E54,'NEA Backsheet'!$D$5:$CB$183,P$9,FALSE))="","",(VLOOKUP($E54,'NEA Backsheet'!$D$5:$CB$183,P$9,FALSE))),"")</f>
        <v>35928.289461653461</v>
      </c>
      <c r="Q54" s="122">
        <f ca="1">IFERROR(IF((VLOOKUP($E54,'NEA Backsheet'!$D$5:$CB$183,Q$9,FALSE))="","",(VLOOKUP($E54,'NEA Backsheet'!$D$5:$CB$183,Q$9,FALSE))),"")</f>
        <v>20228.74384821776</v>
      </c>
      <c r="R54" s="124">
        <f ca="1">IFERROR(IF((VLOOKUP($E54,'NEA Backsheet'!$D$5:$CB$183,R$9,FALSE))="","",(VLOOKUP($E54,'NEA Backsheet'!$D$5:$CB$183,R$9,FALSE))),"")</f>
        <v>21136.838127892377</v>
      </c>
    </row>
    <row r="55" spans="1:18" ht="15" customHeight="1" x14ac:dyDescent="0.3">
      <c r="A55" s="57">
        <v>42</v>
      </c>
      <c r="B55" s="98" t="str">
        <f ca="1">IFERROR(IF((VLOOKUP($E55,'Org List'!$AJ$10:$AL$188,3,FALSE))="","",(VLOOKUP($E55,'Org List'!$AJ$10:$AL$188,3,FALSE))),"")</f>
        <v>London Commissioning Region</v>
      </c>
      <c r="C55" s="99" t="str">
        <f ca="1">IFERROR(IF((VLOOKUP($E55,'Org List'!$AO$10:$AQ$188,3,FALSE))="","",(VLOOKUP($E55,'Org List'!$AO$10:$AQ$188,3,FALSE))),"")</f>
        <v>London Region</v>
      </c>
      <c r="D55" s="114" t="str">
        <f ca="1">IFERROR(IF((VLOOKUP($E55,'Org List'!$AT$10:$AV$188,3,FALSE))="","",(VLOOKUP($E55,'Org List'!$AT$10:$AV$188,3,FALSE))),"")</f>
        <v>NHS England London</v>
      </c>
      <c r="E55" s="98" t="str">
        <f t="shared" ca="1" si="1"/>
        <v>E09000005</v>
      </c>
      <c r="F55" s="100" t="str">
        <f ca="1">IF(E55="","",VLOOKUP(E55,'Org List'!$J$9:$K$488,2,0))</f>
        <v>Brent</v>
      </c>
      <c r="G55" s="121">
        <f ca="1">IFERROR(IF((VLOOKUP($E55,'NEA Backsheet'!$D$5:$CB$183,G$9,FALSE))="","",(VLOOKUP($E55,'NEA Backsheet'!$D$5:$CB$183,G$9,FALSE))),"")</f>
        <v>2657.3594325017993</v>
      </c>
      <c r="H55" s="122">
        <f ca="1">IFERROR(IF((VLOOKUP($E55,'NEA Backsheet'!$D$5:$CB$183,H$9,FALSE))="","",(VLOOKUP($E55,'NEA Backsheet'!$D$5:$CB$183,H$9,FALSE))),"")</f>
        <v>2880.226540611709</v>
      </c>
      <c r="I55" s="122">
        <f ca="1">IFERROR(IF((VLOOKUP($E55,'NEA Backsheet'!$D$5:$CB$183,I$9,FALSE))="","",(VLOOKUP($E55,'NEA Backsheet'!$D$5:$CB$183,I$9,FALSE))),"")</f>
        <v>3001.7134854391661</v>
      </c>
      <c r="J55" s="123">
        <f ca="1">IFERROR(IF((VLOOKUP($E55,'NEA Backsheet'!$D$5:$CB$183,J$9,FALSE))="","",(VLOOKUP($E55,'NEA Backsheet'!$D$5:$CB$183,J$9,FALSE))),"")</f>
        <v>3435.8822619731986</v>
      </c>
      <c r="K55" s="121">
        <f ca="1">IFERROR(IF((VLOOKUP($E55,'NEA Backsheet'!$D$5:$CB$183,K$9,FALSE))="","",(VLOOKUP($E55,'NEA Backsheet'!$D$5:$CB$183,K$9,FALSE))),"")</f>
        <v>5454.3560762459419</v>
      </c>
      <c r="L55" s="122">
        <f ca="1">IFERROR(IF((VLOOKUP($E55,'NEA Backsheet'!$D$5:$CB$183,L$9,FALSE))="","",(VLOOKUP($E55,'NEA Backsheet'!$D$5:$CB$183,L$9,FALSE))),"")</f>
        <v>5239.7325334848465</v>
      </c>
      <c r="M55" s="122">
        <f ca="1">IFERROR(IF((VLOOKUP($E55,'NEA Backsheet'!$D$5:$CB$183,M$9,FALSE))="","",(VLOOKUP($E55,'NEA Backsheet'!$D$5:$CB$183,M$9,FALSE))),"")</f>
        <v>5382.2100207729054</v>
      </c>
      <c r="N55" s="124">
        <f ca="1">IFERROR(IF((VLOOKUP($E55,'NEA Backsheet'!$D$5:$CB$183,N$9,FALSE))="","",(VLOOKUP($E55,'NEA Backsheet'!$D$5:$CB$183,N$9,FALSE))),"")</f>
        <v>5666.5641202938559</v>
      </c>
      <c r="O55" s="121">
        <f ca="1">IFERROR(IF((VLOOKUP($E55,'NEA Backsheet'!$D$5:$CB$183,O$9,FALSE))="","",(VLOOKUP($E55,'NEA Backsheet'!$D$5:$CB$183,O$9,FALSE))),"")</f>
        <v>8111.7155087477413</v>
      </c>
      <c r="P55" s="125">
        <f ca="1">IFERROR(IF((VLOOKUP($E55,'NEA Backsheet'!$D$5:$CB$183,P$9,FALSE))="","",(VLOOKUP($E55,'NEA Backsheet'!$D$5:$CB$183,P$9,FALSE))),"")</f>
        <v>8119.9590740965559</v>
      </c>
      <c r="Q55" s="122">
        <f ca="1">IFERROR(IF((VLOOKUP($E55,'NEA Backsheet'!$D$5:$CB$183,Q$9,FALSE))="","",(VLOOKUP($E55,'NEA Backsheet'!$D$5:$CB$183,Q$9,FALSE))),"")</f>
        <v>8383.9235062120715</v>
      </c>
      <c r="R55" s="124">
        <f ca="1">IFERROR(IF((VLOOKUP($E55,'NEA Backsheet'!$D$5:$CB$183,R$9,FALSE))="","",(VLOOKUP($E55,'NEA Backsheet'!$D$5:$CB$183,R$9,FALSE))),"")</f>
        <v>9102.446382267055</v>
      </c>
    </row>
    <row r="56" spans="1:18" ht="15" customHeight="1" x14ac:dyDescent="0.3">
      <c r="A56" s="57">
        <v>43</v>
      </c>
      <c r="B56" s="98" t="str">
        <f ca="1">IFERROR(IF((VLOOKUP($E56,'Org List'!$AJ$10:$AL$188,3,FALSE))="","",(VLOOKUP($E56,'Org List'!$AJ$10:$AL$188,3,FALSE))),"")</f>
        <v>South East England Commissioning Region</v>
      </c>
      <c r="C56" s="99" t="str">
        <f ca="1">IFERROR(IF((VLOOKUP($E56,'Org List'!$AO$10:$AQ$188,3,FALSE))="","",(VLOOKUP($E56,'Org List'!$AO$10:$AQ$188,3,FALSE))),"")</f>
        <v>South East Region</v>
      </c>
      <c r="D56" s="114" t="str">
        <f ca="1">IFERROR(IF((VLOOKUP($E56,'Org List'!$AT$10:$AV$188,3,FALSE))="","",(VLOOKUP($E56,'Org List'!$AT$10:$AV$188,3,FALSE))),"")</f>
        <v>NHS England South East (Kent, Surrey and Sussex)</v>
      </c>
      <c r="E56" s="98" t="str">
        <f t="shared" ca="1" si="1"/>
        <v>E06000043</v>
      </c>
      <c r="F56" s="100" t="str">
        <f ca="1">IF(E56="","",VLOOKUP(E56,'Org List'!$J$9:$K$488,2,0))</f>
        <v>Brighton and Hove</v>
      </c>
      <c r="G56" s="121">
        <f ca="1">IFERROR(IF((VLOOKUP($E56,'NEA Backsheet'!$D$5:$CB$183,G$9,FALSE))="","",(VLOOKUP($E56,'NEA Backsheet'!$D$5:$CB$183,G$9,FALSE))),"")</f>
        <v>1503.5329045717922</v>
      </c>
      <c r="H56" s="122">
        <f ca="1">IFERROR(IF((VLOOKUP($E56,'NEA Backsheet'!$D$5:$CB$183,H$9,FALSE))="","",(VLOOKUP($E56,'NEA Backsheet'!$D$5:$CB$183,H$9,FALSE))),"")</f>
        <v>1460.2353649407637</v>
      </c>
      <c r="I56" s="122">
        <f ca="1">IFERROR(IF((VLOOKUP($E56,'NEA Backsheet'!$D$5:$CB$183,I$9,FALSE))="","",(VLOOKUP($E56,'NEA Backsheet'!$D$5:$CB$183,I$9,FALSE))),"")</f>
        <v>1469.9551130839957</v>
      </c>
      <c r="J56" s="123">
        <f ca="1">IFERROR(IF((VLOOKUP($E56,'NEA Backsheet'!$D$5:$CB$183,J$9,FALSE))="","",(VLOOKUP($E56,'NEA Backsheet'!$D$5:$CB$183,J$9,FALSE))),"")</f>
        <v>1543.8375306447613</v>
      </c>
      <c r="K56" s="121">
        <f ca="1">IFERROR(IF((VLOOKUP($E56,'NEA Backsheet'!$D$5:$CB$183,K$9,FALSE))="","",(VLOOKUP($E56,'NEA Backsheet'!$D$5:$CB$183,K$9,FALSE))),"")</f>
        <v>4091.5116485938929</v>
      </c>
      <c r="L56" s="122">
        <f ca="1">IFERROR(IF((VLOOKUP($E56,'NEA Backsheet'!$D$5:$CB$183,L$9,FALSE))="","",(VLOOKUP($E56,'NEA Backsheet'!$D$5:$CB$183,L$9,FALSE))),"")</f>
        <v>4195.1142390898312</v>
      </c>
      <c r="M56" s="122">
        <f ca="1">IFERROR(IF((VLOOKUP($E56,'NEA Backsheet'!$D$5:$CB$183,M$9,FALSE))="","",(VLOOKUP($E56,'NEA Backsheet'!$D$5:$CB$183,M$9,FALSE))),"")</f>
        <v>3863.8539725259971</v>
      </c>
      <c r="N56" s="124">
        <f ca="1">IFERROR(IF((VLOOKUP($E56,'NEA Backsheet'!$D$5:$CB$183,N$9,FALSE))="","",(VLOOKUP($E56,'NEA Backsheet'!$D$5:$CB$183,N$9,FALSE))),"")</f>
        <v>4163.8800301993952</v>
      </c>
      <c r="O56" s="121">
        <f ca="1">IFERROR(IF((VLOOKUP($E56,'NEA Backsheet'!$D$5:$CB$183,O$9,FALSE))="","",(VLOOKUP($E56,'NEA Backsheet'!$D$5:$CB$183,O$9,FALSE))),"")</f>
        <v>5595.0445531656851</v>
      </c>
      <c r="P56" s="125">
        <f ca="1">IFERROR(IF((VLOOKUP($E56,'NEA Backsheet'!$D$5:$CB$183,P$9,FALSE))="","",(VLOOKUP($E56,'NEA Backsheet'!$D$5:$CB$183,P$9,FALSE))),"")</f>
        <v>5655.3496040305945</v>
      </c>
      <c r="Q56" s="122">
        <f ca="1">IFERROR(IF((VLOOKUP($E56,'NEA Backsheet'!$D$5:$CB$183,Q$9,FALSE))="","",(VLOOKUP($E56,'NEA Backsheet'!$D$5:$CB$183,Q$9,FALSE))),"")</f>
        <v>5333.8090856099925</v>
      </c>
      <c r="R56" s="124">
        <f ca="1">IFERROR(IF((VLOOKUP($E56,'NEA Backsheet'!$D$5:$CB$183,R$9,FALSE))="","",(VLOOKUP($E56,'NEA Backsheet'!$D$5:$CB$183,R$9,FALSE))),"")</f>
        <v>5707.7175608441567</v>
      </c>
    </row>
    <row r="57" spans="1:18" ht="15" customHeight="1" x14ac:dyDescent="0.3">
      <c r="A57" s="57">
        <v>44</v>
      </c>
      <c r="B57" s="98" t="str">
        <f ca="1">IFERROR(IF((VLOOKUP($E57,'Org List'!$AJ$10:$AL$188,3,FALSE))="","",(VLOOKUP($E57,'Org List'!$AJ$10:$AL$188,3,FALSE))),"")</f>
        <v>South West England Commissioning Region</v>
      </c>
      <c r="C57" s="99" t="str">
        <f ca="1">IFERROR(IF((VLOOKUP($E57,'Org List'!$AO$10:$AQ$188,3,FALSE))="","",(VLOOKUP($E57,'Org List'!$AO$10:$AQ$188,3,FALSE))),"")</f>
        <v>South West Region</v>
      </c>
      <c r="D57" s="114" t="str">
        <f ca="1">IFERROR(IF((VLOOKUP($E57,'Org List'!$AT$10:$AV$188,3,FALSE))="","",(VLOOKUP($E57,'Org List'!$AT$10:$AV$188,3,FALSE))),"")</f>
        <v>NHS England South West (South West North)</v>
      </c>
      <c r="E57" s="98" t="str">
        <f t="shared" ca="1" si="1"/>
        <v>E06000023</v>
      </c>
      <c r="F57" s="100" t="str">
        <f ca="1">IF(E57="","",VLOOKUP(E57,'Org List'!$J$9:$K$488,2,0))</f>
        <v>Bristol, City of</v>
      </c>
      <c r="G57" s="121">
        <f ca="1">IFERROR(IF((VLOOKUP($E57,'NEA Backsheet'!$D$5:$CB$183,G$9,FALSE))="","",(VLOOKUP($E57,'NEA Backsheet'!$D$5:$CB$183,G$9,FALSE))),"")</f>
        <v>4002.8432730488389</v>
      </c>
      <c r="H57" s="122">
        <f ca="1">IFERROR(IF((VLOOKUP($E57,'NEA Backsheet'!$D$5:$CB$183,H$9,FALSE))="","",(VLOOKUP($E57,'NEA Backsheet'!$D$5:$CB$183,H$9,FALSE))),"")</f>
        <v>4227.8787395369454</v>
      </c>
      <c r="I57" s="122">
        <f ca="1">IFERROR(IF((VLOOKUP($E57,'NEA Backsheet'!$D$5:$CB$183,I$9,FALSE))="","",(VLOOKUP($E57,'NEA Backsheet'!$D$5:$CB$183,I$9,FALSE))),"")</f>
        <v>4773.9183295276207</v>
      </c>
      <c r="J57" s="123">
        <f ca="1">IFERROR(IF((VLOOKUP($E57,'NEA Backsheet'!$D$5:$CB$183,J$9,FALSE))="","",(VLOOKUP($E57,'NEA Backsheet'!$D$5:$CB$183,J$9,FALSE))),"")</f>
        <v>5128.8940895381966</v>
      </c>
      <c r="K57" s="121">
        <f ca="1">IFERROR(IF((VLOOKUP($E57,'NEA Backsheet'!$D$5:$CB$183,K$9,FALSE))="","",(VLOOKUP($E57,'NEA Backsheet'!$D$5:$CB$183,K$9,FALSE))),"")</f>
        <v>8153.2820178786433</v>
      </c>
      <c r="L57" s="122">
        <f ca="1">IFERROR(IF((VLOOKUP($E57,'NEA Backsheet'!$D$5:$CB$183,L$9,FALSE))="","",(VLOOKUP($E57,'NEA Backsheet'!$D$5:$CB$183,L$9,FALSE))),"")</f>
        <v>7986.1504526236058</v>
      </c>
      <c r="M57" s="122">
        <f ca="1">IFERROR(IF((VLOOKUP($E57,'NEA Backsheet'!$D$5:$CB$183,M$9,FALSE))="","",(VLOOKUP($E57,'NEA Backsheet'!$D$5:$CB$183,M$9,FALSE))),"")</f>
        <v>7981.0139139713519</v>
      </c>
      <c r="N57" s="124">
        <f ca="1">IFERROR(IF((VLOOKUP($E57,'NEA Backsheet'!$D$5:$CB$183,N$9,FALSE))="","",(VLOOKUP($E57,'NEA Backsheet'!$D$5:$CB$183,N$9,FALSE))),"")</f>
        <v>8479.0612363147466</v>
      </c>
      <c r="O57" s="121">
        <f ca="1">IFERROR(IF((VLOOKUP($E57,'NEA Backsheet'!$D$5:$CB$183,O$9,FALSE))="","",(VLOOKUP($E57,'NEA Backsheet'!$D$5:$CB$183,O$9,FALSE))),"")</f>
        <v>12156.125290927483</v>
      </c>
      <c r="P57" s="125">
        <f ca="1">IFERROR(IF((VLOOKUP($E57,'NEA Backsheet'!$D$5:$CB$183,P$9,FALSE))="","",(VLOOKUP($E57,'NEA Backsheet'!$D$5:$CB$183,P$9,FALSE))),"")</f>
        <v>12214.029192160551</v>
      </c>
      <c r="Q57" s="122">
        <f ca="1">IFERROR(IF((VLOOKUP($E57,'NEA Backsheet'!$D$5:$CB$183,Q$9,FALSE))="","",(VLOOKUP($E57,'NEA Backsheet'!$D$5:$CB$183,Q$9,FALSE))),"")</f>
        <v>12754.932243498974</v>
      </c>
      <c r="R57" s="124">
        <f ca="1">IFERROR(IF((VLOOKUP($E57,'NEA Backsheet'!$D$5:$CB$183,R$9,FALSE))="","",(VLOOKUP($E57,'NEA Backsheet'!$D$5:$CB$183,R$9,FALSE))),"")</f>
        <v>13607.955325852943</v>
      </c>
    </row>
    <row r="58" spans="1:18" ht="15" customHeight="1" x14ac:dyDescent="0.3">
      <c r="A58" s="57">
        <v>45</v>
      </c>
      <c r="B58" s="98" t="str">
        <f ca="1">IFERROR(IF((VLOOKUP($E58,'Org List'!$AJ$10:$AL$188,3,FALSE))="","",(VLOOKUP($E58,'Org List'!$AJ$10:$AL$188,3,FALSE))),"")</f>
        <v>London Commissioning Region</v>
      </c>
      <c r="C58" s="99" t="str">
        <f ca="1">IFERROR(IF((VLOOKUP($E58,'Org List'!$AO$10:$AQ$188,3,FALSE))="","",(VLOOKUP($E58,'Org List'!$AO$10:$AQ$188,3,FALSE))),"")</f>
        <v>London Region</v>
      </c>
      <c r="D58" s="114" t="str">
        <f ca="1">IFERROR(IF((VLOOKUP($E58,'Org List'!$AT$10:$AV$188,3,FALSE))="","",(VLOOKUP($E58,'Org List'!$AT$10:$AV$188,3,FALSE))),"")</f>
        <v>NHS England London</v>
      </c>
      <c r="E58" s="98" t="str">
        <f t="shared" ca="1" si="1"/>
        <v>E09000006</v>
      </c>
      <c r="F58" s="100" t="str">
        <f ca="1">IF(E58="","",VLOOKUP(E58,'Org List'!$J$9:$K$488,2,0))</f>
        <v>Bromley</v>
      </c>
      <c r="G58" s="121">
        <f ca="1">IFERROR(IF((VLOOKUP($E58,'NEA Backsheet'!$D$5:$CB$183,G$9,FALSE))="","",(VLOOKUP($E58,'NEA Backsheet'!$D$5:$CB$183,G$9,FALSE))),"")</f>
        <v>1355.3027174769595</v>
      </c>
      <c r="H58" s="122">
        <f ca="1">IFERROR(IF((VLOOKUP($E58,'NEA Backsheet'!$D$5:$CB$183,H$9,FALSE))="","",(VLOOKUP($E58,'NEA Backsheet'!$D$5:$CB$183,H$9,FALSE))),"")</f>
        <v>1549.194696007773</v>
      </c>
      <c r="I58" s="122">
        <f ca="1">IFERROR(IF((VLOOKUP($E58,'NEA Backsheet'!$D$5:$CB$183,I$9,FALSE))="","",(VLOOKUP($E58,'NEA Backsheet'!$D$5:$CB$183,I$9,FALSE))),"")</f>
        <v>1602.2124762595329</v>
      </c>
      <c r="J58" s="123">
        <f ca="1">IFERROR(IF((VLOOKUP($E58,'NEA Backsheet'!$D$5:$CB$183,J$9,FALSE))="","",(VLOOKUP($E58,'NEA Backsheet'!$D$5:$CB$183,J$9,FALSE))),"")</f>
        <v>1646.6123090039962</v>
      </c>
      <c r="K58" s="121">
        <f ca="1">IFERROR(IF((VLOOKUP($E58,'NEA Backsheet'!$D$5:$CB$183,K$9,FALSE))="","",(VLOOKUP($E58,'NEA Backsheet'!$D$5:$CB$183,K$9,FALSE))),"")</f>
        <v>5204.4795846602929</v>
      </c>
      <c r="L58" s="122">
        <f ca="1">IFERROR(IF((VLOOKUP($E58,'NEA Backsheet'!$D$5:$CB$183,L$9,FALSE))="","",(VLOOKUP($E58,'NEA Backsheet'!$D$5:$CB$183,L$9,FALSE))),"")</f>
        <v>5232.9552038982774</v>
      </c>
      <c r="M58" s="122">
        <f ca="1">IFERROR(IF((VLOOKUP($E58,'NEA Backsheet'!$D$5:$CB$183,M$9,FALSE))="","",(VLOOKUP($E58,'NEA Backsheet'!$D$5:$CB$183,M$9,FALSE))),"")</f>
        <v>5243.1231166342804</v>
      </c>
      <c r="N58" s="124">
        <f ca="1">IFERROR(IF((VLOOKUP($E58,'NEA Backsheet'!$D$5:$CB$183,N$9,FALSE))="","",(VLOOKUP($E58,'NEA Backsheet'!$D$5:$CB$183,N$9,FALSE))),"")</f>
        <v>5433.2054357260249</v>
      </c>
      <c r="O58" s="121">
        <f ca="1">IFERROR(IF((VLOOKUP($E58,'NEA Backsheet'!$D$5:$CB$183,O$9,FALSE))="","",(VLOOKUP($E58,'NEA Backsheet'!$D$5:$CB$183,O$9,FALSE))),"")</f>
        <v>6559.7823021372524</v>
      </c>
      <c r="P58" s="125">
        <f ca="1">IFERROR(IF((VLOOKUP($E58,'NEA Backsheet'!$D$5:$CB$183,P$9,FALSE))="","",(VLOOKUP($E58,'NEA Backsheet'!$D$5:$CB$183,P$9,FALSE))),"")</f>
        <v>6782.1498999060505</v>
      </c>
      <c r="Q58" s="122">
        <f ca="1">IFERROR(IF((VLOOKUP($E58,'NEA Backsheet'!$D$5:$CB$183,Q$9,FALSE))="","",(VLOOKUP($E58,'NEA Backsheet'!$D$5:$CB$183,Q$9,FALSE))),"")</f>
        <v>6845.3355928938136</v>
      </c>
      <c r="R58" s="124">
        <f ca="1">IFERROR(IF((VLOOKUP($E58,'NEA Backsheet'!$D$5:$CB$183,R$9,FALSE))="","",(VLOOKUP($E58,'NEA Backsheet'!$D$5:$CB$183,R$9,FALSE))),"")</f>
        <v>7079.8177447300213</v>
      </c>
    </row>
    <row r="59" spans="1:18" ht="15" customHeight="1" x14ac:dyDescent="0.3">
      <c r="A59" s="57">
        <v>46</v>
      </c>
      <c r="B59" s="98" t="str">
        <f ca="1">IFERROR(IF((VLOOKUP($E59,'Org List'!$AJ$10:$AL$188,3,FALSE))="","",(VLOOKUP($E59,'Org List'!$AJ$10:$AL$188,3,FALSE))),"")</f>
        <v>South East England Commissioning Region</v>
      </c>
      <c r="C59" s="99" t="str">
        <f ca="1">IFERROR(IF((VLOOKUP($E59,'Org List'!$AO$10:$AQ$188,3,FALSE))="","",(VLOOKUP($E59,'Org List'!$AO$10:$AQ$188,3,FALSE))),"")</f>
        <v>South East Region</v>
      </c>
      <c r="D59" s="114" t="str">
        <f ca="1">IFERROR(IF((VLOOKUP($E59,'Org List'!$AT$10:$AV$188,3,FALSE))="","",(VLOOKUP($E59,'Org List'!$AT$10:$AV$188,3,FALSE))),"")</f>
        <v>NHS England South East (Hampshire, Isle of Wight and Thames Valley)</v>
      </c>
      <c r="E59" s="98" t="str">
        <f t="shared" ca="1" si="1"/>
        <v>E10000002</v>
      </c>
      <c r="F59" s="100" t="str">
        <f ca="1">IF(E59="","",VLOOKUP(E59,'Org List'!$J$9:$K$488,2,0))</f>
        <v>Buckinghamshire</v>
      </c>
      <c r="G59" s="121">
        <f ca="1">IFERROR(IF((VLOOKUP($E59,'NEA Backsheet'!$D$5:$CB$183,G$9,FALSE))="","",(VLOOKUP($E59,'NEA Backsheet'!$D$5:$CB$183,G$9,FALSE))),"")</f>
        <v>4946.5256241931856</v>
      </c>
      <c r="H59" s="122">
        <f ca="1">IFERROR(IF((VLOOKUP($E59,'NEA Backsheet'!$D$5:$CB$183,H$9,FALSE))="","",(VLOOKUP($E59,'NEA Backsheet'!$D$5:$CB$183,H$9,FALSE))),"")</f>
        <v>6101.9501381763139</v>
      </c>
      <c r="I59" s="122">
        <f ca="1">IFERROR(IF((VLOOKUP($E59,'NEA Backsheet'!$D$5:$CB$183,I$9,FALSE))="","",(VLOOKUP($E59,'NEA Backsheet'!$D$5:$CB$183,I$9,FALSE))),"")</f>
        <v>5675.4092950748454</v>
      </c>
      <c r="J59" s="123">
        <f ca="1">IFERROR(IF((VLOOKUP($E59,'NEA Backsheet'!$D$5:$CB$183,J$9,FALSE))="","",(VLOOKUP($E59,'NEA Backsheet'!$D$5:$CB$183,J$9,FALSE))),"")</f>
        <v>6335.3076698428868</v>
      </c>
      <c r="K59" s="121">
        <f ca="1">IFERROR(IF((VLOOKUP($E59,'NEA Backsheet'!$D$5:$CB$183,K$9,FALSE))="","",(VLOOKUP($E59,'NEA Backsheet'!$D$5:$CB$183,K$9,FALSE))),"")</f>
        <v>8174.0306599216729</v>
      </c>
      <c r="L59" s="122">
        <f ca="1">IFERROR(IF((VLOOKUP($E59,'NEA Backsheet'!$D$5:$CB$183,L$9,FALSE))="","",(VLOOKUP($E59,'NEA Backsheet'!$D$5:$CB$183,L$9,FALSE))),"")</f>
        <v>8098.6971747725438</v>
      </c>
      <c r="M59" s="122">
        <f ca="1">IFERROR(IF((VLOOKUP($E59,'NEA Backsheet'!$D$5:$CB$183,M$9,FALSE))="","",(VLOOKUP($E59,'NEA Backsheet'!$D$5:$CB$183,M$9,FALSE))),"")</f>
        <v>8115.3815528163686</v>
      </c>
      <c r="N59" s="124">
        <f ca="1">IFERROR(IF((VLOOKUP($E59,'NEA Backsheet'!$D$5:$CB$183,N$9,FALSE))="","",(VLOOKUP($E59,'NEA Backsheet'!$D$5:$CB$183,N$9,FALSE))),"")</f>
        <v>8826.7041846831962</v>
      </c>
      <c r="O59" s="121">
        <f ca="1">IFERROR(IF((VLOOKUP($E59,'NEA Backsheet'!$D$5:$CB$183,O$9,FALSE))="","",(VLOOKUP($E59,'NEA Backsheet'!$D$5:$CB$183,O$9,FALSE))),"")</f>
        <v>13120.556284114858</v>
      </c>
      <c r="P59" s="125">
        <f ca="1">IFERROR(IF((VLOOKUP($E59,'NEA Backsheet'!$D$5:$CB$183,P$9,FALSE))="","",(VLOOKUP($E59,'NEA Backsheet'!$D$5:$CB$183,P$9,FALSE))),"")</f>
        <v>14200.647312948859</v>
      </c>
      <c r="Q59" s="122">
        <f ca="1">IFERROR(IF((VLOOKUP($E59,'NEA Backsheet'!$D$5:$CB$183,Q$9,FALSE))="","",(VLOOKUP($E59,'NEA Backsheet'!$D$5:$CB$183,Q$9,FALSE))),"")</f>
        <v>13790.790847891214</v>
      </c>
      <c r="R59" s="124">
        <f ca="1">IFERROR(IF((VLOOKUP($E59,'NEA Backsheet'!$D$5:$CB$183,R$9,FALSE))="","",(VLOOKUP($E59,'NEA Backsheet'!$D$5:$CB$183,R$9,FALSE))),"")</f>
        <v>15162.011854526083</v>
      </c>
    </row>
    <row r="60" spans="1:18" ht="15" customHeight="1" x14ac:dyDescent="0.3">
      <c r="A60" s="57">
        <v>47</v>
      </c>
      <c r="B60" s="98" t="str">
        <f ca="1">IFERROR(IF((VLOOKUP($E60,'Org List'!$AJ$10:$AL$188,3,FALSE))="","",(VLOOKUP($E60,'Org List'!$AJ$10:$AL$188,3,FALSE))),"")</f>
        <v>North of England Commissioning Region</v>
      </c>
      <c r="C60" s="99" t="str">
        <f ca="1">IFERROR(IF((VLOOKUP($E60,'Org List'!$AO$10:$AQ$188,3,FALSE))="","",(VLOOKUP($E60,'Org List'!$AO$10:$AQ$188,3,FALSE))),"")</f>
        <v>North West Region</v>
      </c>
      <c r="D60" s="114" t="str">
        <f ca="1">IFERROR(IF((VLOOKUP($E60,'Org List'!$AT$10:$AV$188,3,FALSE))="","",(VLOOKUP($E60,'Org List'!$AT$10:$AV$188,3,FALSE))),"")</f>
        <v>NHS England North (Greater Manchester)</v>
      </c>
      <c r="E60" s="98" t="str">
        <f t="shared" ca="1" si="1"/>
        <v>E08000002</v>
      </c>
      <c r="F60" s="100" t="str">
        <f ca="1">IF(E60="","",VLOOKUP(E60,'Org List'!$J$9:$K$488,2,0))</f>
        <v>Bury</v>
      </c>
      <c r="G60" s="121">
        <f ca="1">IFERROR(IF((VLOOKUP($E60,'NEA Backsheet'!$D$5:$CB$183,G$9,FALSE))="","",(VLOOKUP($E60,'NEA Backsheet'!$D$5:$CB$183,G$9,FALSE))),"")</f>
        <v>2022.8863606630523</v>
      </c>
      <c r="H60" s="122">
        <f ca="1">IFERROR(IF((VLOOKUP($E60,'NEA Backsheet'!$D$5:$CB$183,H$9,FALSE))="","",(VLOOKUP($E60,'NEA Backsheet'!$D$5:$CB$183,H$9,FALSE))),"")</f>
        <v>2232.0130038496427</v>
      </c>
      <c r="I60" s="122">
        <f ca="1">IFERROR(IF((VLOOKUP($E60,'NEA Backsheet'!$D$5:$CB$183,I$9,FALSE))="","",(VLOOKUP($E60,'NEA Backsheet'!$D$5:$CB$183,I$9,FALSE))),"")</f>
        <v>2115.6480760450486</v>
      </c>
      <c r="J60" s="123">
        <f ca="1">IFERROR(IF((VLOOKUP($E60,'NEA Backsheet'!$D$5:$CB$183,J$9,FALSE))="","",(VLOOKUP($E60,'NEA Backsheet'!$D$5:$CB$183,J$9,FALSE))),"")</f>
        <v>2390.5221174196354</v>
      </c>
      <c r="K60" s="121">
        <f ca="1">IFERROR(IF((VLOOKUP($E60,'NEA Backsheet'!$D$5:$CB$183,K$9,FALSE))="","",(VLOOKUP($E60,'NEA Backsheet'!$D$5:$CB$183,K$9,FALSE))),"")</f>
        <v>3623.150162929388</v>
      </c>
      <c r="L60" s="122">
        <f ca="1">IFERROR(IF((VLOOKUP($E60,'NEA Backsheet'!$D$5:$CB$183,L$9,FALSE))="","",(VLOOKUP($E60,'NEA Backsheet'!$D$5:$CB$183,L$9,FALSE))),"")</f>
        <v>3702.0758746454085</v>
      </c>
      <c r="M60" s="122">
        <f ca="1">IFERROR(IF((VLOOKUP($E60,'NEA Backsheet'!$D$5:$CB$183,M$9,FALSE))="","",(VLOOKUP($E60,'NEA Backsheet'!$D$5:$CB$183,M$9,FALSE))),"")</f>
        <v>3549.4135131768307</v>
      </c>
      <c r="N60" s="124">
        <f ca="1">IFERROR(IF((VLOOKUP($E60,'NEA Backsheet'!$D$5:$CB$183,N$9,FALSE))="","",(VLOOKUP($E60,'NEA Backsheet'!$D$5:$CB$183,N$9,FALSE))),"")</f>
        <v>3741.6859702514384</v>
      </c>
      <c r="O60" s="121">
        <f ca="1">IFERROR(IF((VLOOKUP($E60,'NEA Backsheet'!$D$5:$CB$183,O$9,FALSE))="","",(VLOOKUP($E60,'NEA Backsheet'!$D$5:$CB$183,O$9,FALSE))),"")</f>
        <v>5646.0365235924401</v>
      </c>
      <c r="P60" s="125">
        <f ca="1">IFERROR(IF((VLOOKUP($E60,'NEA Backsheet'!$D$5:$CB$183,P$9,FALSE))="","",(VLOOKUP($E60,'NEA Backsheet'!$D$5:$CB$183,P$9,FALSE))),"")</f>
        <v>5934.0888784950512</v>
      </c>
      <c r="Q60" s="122">
        <f ca="1">IFERROR(IF((VLOOKUP($E60,'NEA Backsheet'!$D$5:$CB$183,Q$9,FALSE))="","",(VLOOKUP($E60,'NEA Backsheet'!$D$5:$CB$183,Q$9,FALSE))),"")</f>
        <v>5665.0615892218793</v>
      </c>
      <c r="R60" s="124">
        <f ca="1">IFERROR(IF((VLOOKUP($E60,'NEA Backsheet'!$D$5:$CB$183,R$9,FALSE))="","",(VLOOKUP($E60,'NEA Backsheet'!$D$5:$CB$183,R$9,FALSE))),"")</f>
        <v>6132.2080876710734</v>
      </c>
    </row>
    <row r="61" spans="1:18" ht="15" customHeight="1" x14ac:dyDescent="0.3">
      <c r="A61" s="57">
        <v>48</v>
      </c>
      <c r="B61" s="98" t="str">
        <f ca="1">IFERROR(IF((VLOOKUP($E61,'Org List'!$AJ$10:$AL$188,3,FALSE))="","",(VLOOKUP($E61,'Org List'!$AJ$10:$AL$188,3,FALSE))),"")</f>
        <v>North of England Commissioning Region</v>
      </c>
      <c r="C61" s="99" t="str">
        <f ca="1">IFERROR(IF((VLOOKUP($E61,'Org List'!$AO$10:$AQ$188,3,FALSE))="","",(VLOOKUP($E61,'Org List'!$AO$10:$AQ$188,3,FALSE))),"")</f>
        <v>Yorkshire and The Humber Region</v>
      </c>
      <c r="D61" s="114" t="str">
        <f ca="1">IFERROR(IF((VLOOKUP($E61,'Org List'!$AT$10:$AV$188,3,FALSE))="","",(VLOOKUP($E61,'Org List'!$AT$10:$AV$188,3,FALSE))),"")</f>
        <v>NHS England North (Yorkshire And Humber)</v>
      </c>
      <c r="E61" s="98" t="str">
        <f t="shared" ca="1" si="1"/>
        <v>E08000033</v>
      </c>
      <c r="F61" s="100" t="str">
        <f ca="1">IF(E61="","",VLOOKUP(E61,'Org List'!$J$9:$K$488,2,0))</f>
        <v>Calderdale</v>
      </c>
      <c r="G61" s="121">
        <f ca="1">IFERROR(IF((VLOOKUP($E61,'NEA Backsheet'!$D$5:$CB$183,G$9,FALSE))="","",(VLOOKUP($E61,'NEA Backsheet'!$D$5:$CB$183,G$9,FALSE))),"")</f>
        <v>2284.6909774829624</v>
      </c>
      <c r="H61" s="122">
        <f ca="1">IFERROR(IF((VLOOKUP($E61,'NEA Backsheet'!$D$5:$CB$183,H$9,FALSE))="","",(VLOOKUP($E61,'NEA Backsheet'!$D$5:$CB$183,H$9,FALSE))),"")</f>
        <v>2518.8777697289242</v>
      </c>
      <c r="I61" s="122">
        <f ca="1">IFERROR(IF((VLOOKUP($E61,'NEA Backsheet'!$D$5:$CB$183,I$9,FALSE))="","",(VLOOKUP($E61,'NEA Backsheet'!$D$5:$CB$183,I$9,FALSE))),"")</f>
        <v>2379.8413203913101</v>
      </c>
      <c r="J61" s="123">
        <f ca="1">IFERROR(IF((VLOOKUP($E61,'NEA Backsheet'!$D$5:$CB$183,J$9,FALSE))="","",(VLOOKUP($E61,'NEA Backsheet'!$D$5:$CB$183,J$9,FALSE))),"")</f>
        <v>2494.6890135364401</v>
      </c>
      <c r="K61" s="121">
        <f ca="1">IFERROR(IF((VLOOKUP($E61,'NEA Backsheet'!$D$5:$CB$183,K$9,FALSE))="","",(VLOOKUP($E61,'NEA Backsheet'!$D$5:$CB$183,K$9,FALSE))),"")</f>
        <v>4906.2899278297336</v>
      </c>
      <c r="L61" s="122">
        <f ca="1">IFERROR(IF((VLOOKUP($E61,'NEA Backsheet'!$D$5:$CB$183,L$9,FALSE))="","",(VLOOKUP($E61,'NEA Backsheet'!$D$5:$CB$183,L$9,FALSE))),"")</f>
        <v>4863.8792324328761</v>
      </c>
      <c r="M61" s="122">
        <f ca="1">IFERROR(IF((VLOOKUP($E61,'NEA Backsheet'!$D$5:$CB$183,M$9,FALSE))="","",(VLOOKUP($E61,'NEA Backsheet'!$D$5:$CB$183,M$9,FALSE))),"")</f>
        <v>4821.6807855840934</v>
      </c>
      <c r="N61" s="124">
        <f ca="1">IFERROR(IF((VLOOKUP($E61,'NEA Backsheet'!$D$5:$CB$183,N$9,FALSE))="","",(VLOOKUP($E61,'NEA Backsheet'!$D$5:$CB$183,N$9,FALSE))),"")</f>
        <v>5041.6964275676928</v>
      </c>
      <c r="O61" s="121">
        <f ca="1">IFERROR(IF((VLOOKUP($E61,'NEA Backsheet'!$D$5:$CB$183,O$9,FALSE))="","",(VLOOKUP($E61,'NEA Backsheet'!$D$5:$CB$183,O$9,FALSE))),"")</f>
        <v>7190.9809053126955</v>
      </c>
      <c r="P61" s="125">
        <f ca="1">IFERROR(IF((VLOOKUP($E61,'NEA Backsheet'!$D$5:$CB$183,P$9,FALSE))="","",(VLOOKUP($E61,'NEA Backsheet'!$D$5:$CB$183,P$9,FALSE))),"")</f>
        <v>7382.7570021618003</v>
      </c>
      <c r="Q61" s="122">
        <f ca="1">IFERROR(IF((VLOOKUP($E61,'NEA Backsheet'!$D$5:$CB$183,Q$9,FALSE))="","",(VLOOKUP($E61,'NEA Backsheet'!$D$5:$CB$183,Q$9,FALSE))),"")</f>
        <v>7201.522105975404</v>
      </c>
      <c r="R61" s="124">
        <f ca="1">IFERROR(IF((VLOOKUP($E61,'NEA Backsheet'!$D$5:$CB$183,R$9,FALSE))="","",(VLOOKUP($E61,'NEA Backsheet'!$D$5:$CB$183,R$9,FALSE))),"")</f>
        <v>7536.385441104133</v>
      </c>
    </row>
    <row r="62" spans="1:18" ht="15" customHeight="1" x14ac:dyDescent="0.3">
      <c r="A62" s="57">
        <v>49</v>
      </c>
      <c r="B62" s="98" t="str">
        <f ca="1">IFERROR(IF((VLOOKUP($E62,'Org List'!$AJ$10:$AL$188,3,FALSE))="","",(VLOOKUP($E62,'Org List'!$AJ$10:$AL$188,3,FALSE))),"")</f>
        <v>Midlands and East of England Commissioning Region</v>
      </c>
      <c r="C62" s="99" t="str">
        <f ca="1">IFERROR(IF((VLOOKUP($E62,'Org List'!$AO$10:$AQ$188,3,FALSE))="","",(VLOOKUP($E62,'Org List'!$AO$10:$AQ$188,3,FALSE))),"")</f>
        <v>East Region</v>
      </c>
      <c r="D62" s="114" t="str">
        <f ca="1">IFERROR(IF((VLOOKUP($E62,'Org List'!$AT$10:$AV$188,3,FALSE))="","",(VLOOKUP($E62,'Org List'!$AT$10:$AV$188,3,FALSE))),"")</f>
        <v>NHS England Midlands And East (East)</v>
      </c>
      <c r="E62" s="98" t="str">
        <f t="shared" ca="1" si="1"/>
        <v>E10000003</v>
      </c>
      <c r="F62" s="100" t="str">
        <f ca="1">IF(E62="","",VLOOKUP(E62,'Org List'!$J$9:$K$488,2,0))</f>
        <v>Cambridgeshire</v>
      </c>
      <c r="G62" s="121">
        <f ca="1">IFERROR(IF((VLOOKUP($E62,'NEA Backsheet'!$D$5:$CB$183,G$9,FALSE))="","",(VLOOKUP($E62,'NEA Backsheet'!$D$5:$CB$183,G$9,FALSE))),"")</f>
        <v>4330.2832946752087</v>
      </c>
      <c r="H62" s="122">
        <f ca="1">IFERROR(IF((VLOOKUP($E62,'NEA Backsheet'!$D$5:$CB$183,H$9,FALSE))="","",(VLOOKUP($E62,'NEA Backsheet'!$D$5:$CB$183,H$9,FALSE))),"")</f>
        <v>4773.7256165442523</v>
      </c>
      <c r="I62" s="122">
        <f ca="1">IFERROR(IF((VLOOKUP($E62,'NEA Backsheet'!$D$5:$CB$183,I$9,FALSE))="","",(VLOOKUP($E62,'NEA Backsheet'!$D$5:$CB$183,I$9,FALSE))),"")</f>
        <v>4950.678862412673</v>
      </c>
      <c r="J62" s="123">
        <f ca="1">IFERROR(IF((VLOOKUP($E62,'NEA Backsheet'!$D$5:$CB$183,J$9,FALSE))="","",(VLOOKUP($E62,'NEA Backsheet'!$D$5:$CB$183,J$9,FALSE))),"")</f>
        <v>5468.5104099647751</v>
      </c>
      <c r="K62" s="121">
        <f ca="1">IFERROR(IF((VLOOKUP($E62,'NEA Backsheet'!$D$5:$CB$183,K$9,FALSE))="","",(VLOOKUP($E62,'NEA Backsheet'!$D$5:$CB$183,K$9,FALSE))),"")</f>
        <v>11678.150680875053</v>
      </c>
      <c r="L62" s="122">
        <f ca="1">IFERROR(IF((VLOOKUP($E62,'NEA Backsheet'!$D$5:$CB$183,L$9,FALSE))="","",(VLOOKUP($E62,'NEA Backsheet'!$D$5:$CB$183,L$9,FALSE))),"")</f>
        <v>11636.257056359154</v>
      </c>
      <c r="M62" s="122">
        <f ca="1">IFERROR(IF((VLOOKUP($E62,'NEA Backsheet'!$D$5:$CB$183,M$9,FALSE))="","",(VLOOKUP($E62,'NEA Backsheet'!$D$5:$CB$183,M$9,FALSE))),"")</f>
        <v>11353.46089988805</v>
      </c>
      <c r="N62" s="124">
        <f ca="1">IFERROR(IF((VLOOKUP($E62,'NEA Backsheet'!$D$5:$CB$183,N$9,FALSE))="","",(VLOOKUP($E62,'NEA Backsheet'!$D$5:$CB$183,N$9,FALSE))),"")</f>
        <v>11897.304363630725</v>
      </c>
      <c r="O62" s="121">
        <f ca="1">IFERROR(IF((VLOOKUP($E62,'NEA Backsheet'!$D$5:$CB$183,O$9,FALSE))="","",(VLOOKUP($E62,'NEA Backsheet'!$D$5:$CB$183,O$9,FALSE))),"")</f>
        <v>16008.433975550262</v>
      </c>
      <c r="P62" s="125">
        <f ca="1">IFERROR(IF((VLOOKUP($E62,'NEA Backsheet'!$D$5:$CB$183,P$9,FALSE))="","",(VLOOKUP($E62,'NEA Backsheet'!$D$5:$CB$183,P$9,FALSE))),"")</f>
        <v>16409.982672903407</v>
      </c>
      <c r="Q62" s="122">
        <f ca="1">IFERROR(IF((VLOOKUP($E62,'NEA Backsheet'!$D$5:$CB$183,Q$9,FALSE))="","",(VLOOKUP($E62,'NEA Backsheet'!$D$5:$CB$183,Q$9,FALSE))),"")</f>
        <v>16304.139762300723</v>
      </c>
      <c r="R62" s="124">
        <f ca="1">IFERROR(IF((VLOOKUP($E62,'NEA Backsheet'!$D$5:$CB$183,R$9,FALSE))="","",(VLOOKUP($E62,'NEA Backsheet'!$D$5:$CB$183,R$9,FALSE))),"")</f>
        <v>17365.814773595499</v>
      </c>
    </row>
    <row r="63" spans="1:18" ht="15" customHeight="1" x14ac:dyDescent="0.3">
      <c r="A63" s="57">
        <v>50</v>
      </c>
      <c r="B63" s="98" t="str">
        <f ca="1">IFERROR(IF((VLOOKUP($E63,'Org List'!$AJ$10:$AL$188,3,FALSE))="","",(VLOOKUP($E63,'Org List'!$AJ$10:$AL$188,3,FALSE))),"")</f>
        <v>London Commissioning Region</v>
      </c>
      <c r="C63" s="99" t="str">
        <f ca="1">IFERROR(IF((VLOOKUP($E63,'Org List'!$AO$10:$AQ$188,3,FALSE))="","",(VLOOKUP($E63,'Org List'!$AO$10:$AQ$188,3,FALSE))),"")</f>
        <v>London Region</v>
      </c>
      <c r="D63" s="114" t="str">
        <f ca="1">IFERROR(IF((VLOOKUP($E63,'Org List'!$AT$10:$AV$188,3,FALSE))="","",(VLOOKUP($E63,'Org List'!$AT$10:$AV$188,3,FALSE))),"")</f>
        <v>NHS England London</v>
      </c>
      <c r="E63" s="98" t="str">
        <f t="shared" ca="1" si="1"/>
        <v>E09000007</v>
      </c>
      <c r="F63" s="100" t="str">
        <f ca="1">IF(E63="","",VLOOKUP(E63,'Org List'!$J$9:$K$488,2,0))</f>
        <v>Camden</v>
      </c>
      <c r="G63" s="121">
        <f ca="1">IFERROR(IF((VLOOKUP($E63,'NEA Backsheet'!$D$5:$CB$183,G$9,FALSE))="","",(VLOOKUP($E63,'NEA Backsheet'!$D$5:$CB$183,G$9,FALSE))),"")</f>
        <v>1183.3479059537171</v>
      </c>
      <c r="H63" s="122">
        <f ca="1">IFERROR(IF((VLOOKUP($E63,'NEA Backsheet'!$D$5:$CB$183,H$9,FALSE))="","",(VLOOKUP($E63,'NEA Backsheet'!$D$5:$CB$183,H$9,FALSE))),"")</f>
        <v>1433.2250772536117</v>
      </c>
      <c r="I63" s="122">
        <f ca="1">IFERROR(IF((VLOOKUP($E63,'NEA Backsheet'!$D$5:$CB$183,I$9,FALSE))="","",(VLOOKUP($E63,'NEA Backsheet'!$D$5:$CB$183,I$9,FALSE))),"")</f>
        <v>1424.1302497654433</v>
      </c>
      <c r="J63" s="123">
        <f ca="1">IFERROR(IF((VLOOKUP($E63,'NEA Backsheet'!$D$5:$CB$183,J$9,FALSE))="","",(VLOOKUP($E63,'NEA Backsheet'!$D$5:$CB$183,J$9,FALSE))),"")</f>
        <v>1547.899325515355</v>
      </c>
      <c r="K63" s="121">
        <f ca="1">IFERROR(IF((VLOOKUP($E63,'NEA Backsheet'!$D$5:$CB$183,K$9,FALSE))="","",(VLOOKUP($E63,'NEA Backsheet'!$D$5:$CB$183,K$9,FALSE))),"")</f>
        <v>3030.4809804112365</v>
      </c>
      <c r="L63" s="122">
        <f ca="1">IFERROR(IF((VLOOKUP($E63,'NEA Backsheet'!$D$5:$CB$183,L$9,FALSE))="","",(VLOOKUP($E63,'NEA Backsheet'!$D$5:$CB$183,L$9,FALSE))),"")</f>
        <v>2906.7863590674733</v>
      </c>
      <c r="M63" s="122">
        <f ca="1">IFERROR(IF((VLOOKUP($E63,'NEA Backsheet'!$D$5:$CB$183,M$9,FALSE))="","",(VLOOKUP($E63,'NEA Backsheet'!$D$5:$CB$183,M$9,FALSE))),"")</f>
        <v>2930.9551688490974</v>
      </c>
      <c r="N63" s="124">
        <f ca="1">IFERROR(IF((VLOOKUP($E63,'NEA Backsheet'!$D$5:$CB$183,N$9,FALSE))="","",(VLOOKUP($E63,'NEA Backsheet'!$D$5:$CB$183,N$9,FALSE))),"")</f>
        <v>3209.1014163666332</v>
      </c>
      <c r="O63" s="121">
        <f ca="1">IFERROR(IF((VLOOKUP($E63,'NEA Backsheet'!$D$5:$CB$183,O$9,FALSE))="","",(VLOOKUP($E63,'NEA Backsheet'!$D$5:$CB$183,O$9,FALSE))),"")</f>
        <v>4213.8288863649541</v>
      </c>
      <c r="P63" s="125">
        <f ca="1">IFERROR(IF((VLOOKUP($E63,'NEA Backsheet'!$D$5:$CB$183,P$9,FALSE))="","",(VLOOKUP($E63,'NEA Backsheet'!$D$5:$CB$183,P$9,FALSE))),"")</f>
        <v>4340.0114363210851</v>
      </c>
      <c r="Q63" s="122">
        <f ca="1">IFERROR(IF((VLOOKUP($E63,'NEA Backsheet'!$D$5:$CB$183,Q$9,FALSE))="","",(VLOOKUP($E63,'NEA Backsheet'!$D$5:$CB$183,Q$9,FALSE))),"")</f>
        <v>4355.0854186145407</v>
      </c>
      <c r="R63" s="124">
        <f ca="1">IFERROR(IF((VLOOKUP($E63,'NEA Backsheet'!$D$5:$CB$183,R$9,FALSE))="","",(VLOOKUP($E63,'NEA Backsheet'!$D$5:$CB$183,R$9,FALSE))),"")</f>
        <v>4757.0007418819878</v>
      </c>
    </row>
    <row r="64" spans="1:18" ht="15" customHeight="1" x14ac:dyDescent="0.3">
      <c r="A64" s="57">
        <v>51</v>
      </c>
      <c r="B64" s="98" t="str">
        <f ca="1">IFERROR(IF((VLOOKUP($E64,'Org List'!$AJ$10:$AL$188,3,FALSE))="","",(VLOOKUP($E64,'Org List'!$AJ$10:$AL$188,3,FALSE))),"")</f>
        <v>Midlands and East of England Commissioning Region</v>
      </c>
      <c r="C64" s="99" t="str">
        <f ca="1">IFERROR(IF((VLOOKUP($E64,'Org List'!$AO$10:$AQ$188,3,FALSE))="","",(VLOOKUP($E64,'Org List'!$AO$10:$AQ$188,3,FALSE))),"")</f>
        <v>East Region</v>
      </c>
      <c r="D64" s="114" t="str">
        <f ca="1">IFERROR(IF((VLOOKUP($E64,'Org List'!$AT$10:$AV$188,3,FALSE))="","",(VLOOKUP($E64,'Org List'!$AT$10:$AV$188,3,FALSE))),"")</f>
        <v>NHS England Midlands And East (Central Midlands)</v>
      </c>
      <c r="E64" s="98" t="str">
        <f t="shared" ca="1" si="1"/>
        <v>E06000056</v>
      </c>
      <c r="F64" s="100" t="str">
        <f ca="1">IF(E64="","",VLOOKUP(E64,'Org List'!$J$9:$K$488,2,0))</f>
        <v>Central Bedfordshire</v>
      </c>
      <c r="G64" s="121">
        <f ca="1">IFERROR(IF((VLOOKUP($E64,'NEA Backsheet'!$D$5:$CB$183,G$9,FALSE))="","",(VLOOKUP($E64,'NEA Backsheet'!$D$5:$CB$183,G$9,FALSE))),"")</f>
        <v>2336.3394659705414</v>
      </c>
      <c r="H64" s="122">
        <f ca="1">IFERROR(IF((VLOOKUP($E64,'NEA Backsheet'!$D$5:$CB$183,H$9,FALSE))="","",(VLOOKUP($E64,'NEA Backsheet'!$D$5:$CB$183,H$9,FALSE))),"")</f>
        <v>2452.4432794269246</v>
      </c>
      <c r="I64" s="122">
        <f ca="1">IFERROR(IF((VLOOKUP($E64,'NEA Backsheet'!$D$5:$CB$183,I$9,FALSE))="","",(VLOOKUP($E64,'NEA Backsheet'!$D$5:$CB$183,I$9,FALSE))),"")</f>
        <v>2472.7500539944213</v>
      </c>
      <c r="J64" s="123">
        <f ca="1">IFERROR(IF((VLOOKUP($E64,'NEA Backsheet'!$D$5:$CB$183,J$9,FALSE))="","",(VLOOKUP($E64,'NEA Backsheet'!$D$5:$CB$183,J$9,FALSE))),"")</f>
        <v>2713.5448320486616</v>
      </c>
      <c r="K64" s="121">
        <f ca="1">IFERROR(IF((VLOOKUP($E64,'NEA Backsheet'!$D$5:$CB$183,K$9,FALSE))="","",(VLOOKUP($E64,'NEA Backsheet'!$D$5:$CB$183,K$9,FALSE))),"")</f>
        <v>5130.917247823153</v>
      </c>
      <c r="L64" s="122">
        <f ca="1">IFERROR(IF((VLOOKUP($E64,'NEA Backsheet'!$D$5:$CB$183,L$9,FALSE))="","",(VLOOKUP($E64,'NEA Backsheet'!$D$5:$CB$183,L$9,FALSE))),"")</f>
        <v>4967.3988881120886</v>
      </c>
      <c r="M64" s="122">
        <f ca="1">IFERROR(IF((VLOOKUP($E64,'NEA Backsheet'!$D$5:$CB$183,M$9,FALSE))="","",(VLOOKUP($E64,'NEA Backsheet'!$D$5:$CB$183,M$9,FALSE))),"")</f>
        <v>4947.0421755067418</v>
      </c>
      <c r="N64" s="124">
        <f ca="1">IFERROR(IF((VLOOKUP($E64,'NEA Backsheet'!$D$5:$CB$183,N$9,FALSE))="","",(VLOOKUP($E64,'NEA Backsheet'!$D$5:$CB$183,N$9,FALSE))),"")</f>
        <v>5367.8590599998843</v>
      </c>
      <c r="O64" s="121">
        <f ca="1">IFERROR(IF((VLOOKUP($E64,'NEA Backsheet'!$D$5:$CB$183,O$9,FALSE))="","",(VLOOKUP($E64,'NEA Backsheet'!$D$5:$CB$183,O$9,FALSE))),"")</f>
        <v>7467.2567137936949</v>
      </c>
      <c r="P64" s="125">
        <f ca="1">IFERROR(IF((VLOOKUP($E64,'NEA Backsheet'!$D$5:$CB$183,P$9,FALSE))="","",(VLOOKUP($E64,'NEA Backsheet'!$D$5:$CB$183,P$9,FALSE))),"")</f>
        <v>7419.8421675390127</v>
      </c>
      <c r="Q64" s="122">
        <f ca="1">IFERROR(IF((VLOOKUP($E64,'NEA Backsheet'!$D$5:$CB$183,Q$9,FALSE))="","",(VLOOKUP($E64,'NEA Backsheet'!$D$5:$CB$183,Q$9,FALSE))),"")</f>
        <v>7419.7922295011631</v>
      </c>
      <c r="R64" s="124">
        <f ca="1">IFERROR(IF((VLOOKUP($E64,'NEA Backsheet'!$D$5:$CB$183,R$9,FALSE))="","",(VLOOKUP($E64,'NEA Backsheet'!$D$5:$CB$183,R$9,FALSE))),"")</f>
        <v>8081.4038920485455</v>
      </c>
    </row>
    <row r="65" spans="1:18" ht="15" customHeight="1" x14ac:dyDescent="0.3">
      <c r="A65" s="57">
        <v>52</v>
      </c>
      <c r="B65" s="98" t="str">
        <f ca="1">IFERROR(IF((VLOOKUP($E65,'Org List'!$AJ$10:$AL$188,3,FALSE))="","",(VLOOKUP($E65,'Org List'!$AJ$10:$AL$188,3,FALSE))),"")</f>
        <v>North of England Commissioning Region</v>
      </c>
      <c r="C65" s="99" t="str">
        <f ca="1">IFERROR(IF((VLOOKUP($E65,'Org List'!$AO$10:$AQ$188,3,FALSE))="","",(VLOOKUP($E65,'Org List'!$AO$10:$AQ$188,3,FALSE))),"")</f>
        <v>North West Region</v>
      </c>
      <c r="D65" s="114" t="str">
        <f ca="1">IFERROR(IF((VLOOKUP($E65,'Org List'!$AT$10:$AV$188,3,FALSE))="","",(VLOOKUP($E65,'Org List'!$AT$10:$AV$188,3,FALSE))),"")</f>
        <v>NHS England North (Cheshire And Merseyside)</v>
      </c>
      <c r="E65" s="98" t="str">
        <f t="shared" ca="1" si="1"/>
        <v>E06000049</v>
      </c>
      <c r="F65" s="100" t="str">
        <f ca="1">IF(E65="","",VLOOKUP(E65,'Org List'!$J$9:$K$488,2,0))</f>
        <v>Cheshire East</v>
      </c>
      <c r="G65" s="121">
        <f ca="1">IFERROR(IF((VLOOKUP($E65,'NEA Backsheet'!$D$5:$CB$183,G$9,FALSE))="","",(VLOOKUP($E65,'NEA Backsheet'!$D$5:$CB$183,G$9,FALSE))),"")</f>
        <v>3699.2284183891406</v>
      </c>
      <c r="H65" s="122">
        <f ca="1">IFERROR(IF((VLOOKUP($E65,'NEA Backsheet'!$D$5:$CB$183,H$9,FALSE))="","",(VLOOKUP($E65,'NEA Backsheet'!$D$5:$CB$183,H$9,FALSE))),"")</f>
        <v>3918.3222856785269</v>
      </c>
      <c r="I65" s="122">
        <f ca="1">IFERROR(IF((VLOOKUP($E65,'NEA Backsheet'!$D$5:$CB$183,I$9,FALSE))="","",(VLOOKUP($E65,'NEA Backsheet'!$D$5:$CB$183,I$9,FALSE))),"")</f>
        <v>3888.8409722563883</v>
      </c>
      <c r="J65" s="123">
        <f ca="1">IFERROR(IF((VLOOKUP($E65,'NEA Backsheet'!$D$5:$CB$183,J$9,FALSE))="","",(VLOOKUP($E65,'NEA Backsheet'!$D$5:$CB$183,J$9,FALSE))),"")</f>
        <v>4308.0691228724545</v>
      </c>
      <c r="K65" s="121">
        <f ca="1">IFERROR(IF((VLOOKUP($E65,'NEA Backsheet'!$D$5:$CB$183,K$9,FALSE))="","",(VLOOKUP($E65,'NEA Backsheet'!$D$5:$CB$183,K$9,FALSE))),"")</f>
        <v>7269.3121499777644</v>
      </c>
      <c r="L65" s="122">
        <f ca="1">IFERROR(IF((VLOOKUP($E65,'NEA Backsheet'!$D$5:$CB$183,L$9,FALSE))="","",(VLOOKUP($E65,'NEA Backsheet'!$D$5:$CB$183,L$9,FALSE))),"")</f>
        <v>7120.3575248907982</v>
      </c>
      <c r="M65" s="122">
        <f ca="1">IFERROR(IF((VLOOKUP($E65,'NEA Backsheet'!$D$5:$CB$183,M$9,FALSE))="","",(VLOOKUP($E65,'NEA Backsheet'!$D$5:$CB$183,M$9,FALSE))),"")</f>
        <v>7078.329879903984</v>
      </c>
      <c r="N65" s="124">
        <f ca="1">IFERROR(IF((VLOOKUP($E65,'NEA Backsheet'!$D$5:$CB$183,N$9,FALSE))="","",(VLOOKUP($E65,'NEA Backsheet'!$D$5:$CB$183,N$9,FALSE))),"")</f>
        <v>7488.2266955706891</v>
      </c>
      <c r="O65" s="121">
        <f ca="1">IFERROR(IF((VLOOKUP($E65,'NEA Backsheet'!$D$5:$CB$183,O$9,FALSE))="","",(VLOOKUP($E65,'NEA Backsheet'!$D$5:$CB$183,O$9,FALSE))),"")</f>
        <v>10968.540568366905</v>
      </c>
      <c r="P65" s="125">
        <f ca="1">IFERROR(IF((VLOOKUP($E65,'NEA Backsheet'!$D$5:$CB$183,P$9,FALSE))="","",(VLOOKUP($E65,'NEA Backsheet'!$D$5:$CB$183,P$9,FALSE))),"")</f>
        <v>11038.679810569325</v>
      </c>
      <c r="Q65" s="122">
        <f ca="1">IFERROR(IF((VLOOKUP($E65,'NEA Backsheet'!$D$5:$CB$183,Q$9,FALSE))="","",(VLOOKUP($E65,'NEA Backsheet'!$D$5:$CB$183,Q$9,FALSE))),"")</f>
        <v>10967.170852160372</v>
      </c>
      <c r="R65" s="124">
        <f ca="1">IFERROR(IF((VLOOKUP($E65,'NEA Backsheet'!$D$5:$CB$183,R$9,FALSE))="","",(VLOOKUP($E65,'NEA Backsheet'!$D$5:$CB$183,R$9,FALSE))),"")</f>
        <v>11796.295818443145</v>
      </c>
    </row>
    <row r="66" spans="1:18" ht="15" customHeight="1" x14ac:dyDescent="0.3">
      <c r="A66" s="57">
        <v>53</v>
      </c>
      <c r="B66" s="98" t="str">
        <f ca="1">IFERROR(IF((VLOOKUP($E66,'Org List'!$AJ$10:$AL$188,3,FALSE))="","",(VLOOKUP($E66,'Org List'!$AJ$10:$AL$188,3,FALSE))),"")</f>
        <v>North of England Commissioning Region</v>
      </c>
      <c r="C66" s="99" t="str">
        <f ca="1">IFERROR(IF((VLOOKUP($E66,'Org List'!$AO$10:$AQ$188,3,FALSE))="","",(VLOOKUP($E66,'Org List'!$AO$10:$AQ$188,3,FALSE))),"")</f>
        <v>North West Region</v>
      </c>
      <c r="D66" s="114" t="str">
        <f ca="1">IFERROR(IF((VLOOKUP($E66,'Org List'!$AT$10:$AV$188,3,FALSE))="","",(VLOOKUP($E66,'Org List'!$AT$10:$AV$188,3,FALSE))),"")</f>
        <v>NHS England North (Cheshire And Merseyside)</v>
      </c>
      <c r="E66" s="98" t="str">
        <f t="shared" ca="1" si="1"/>
        <v>E06000050</v>
      </c>
      <c r="F66" s="100" t="str">
        <f ca="1">IF(E66="","",VLOOKUP(E66,'Org List'!$J$9:$K$488,2,0))</f>
        <v>Cheshire West and Chester</v>
      </c>
      <c r="G66" s="121">
        <f ca="1">IFERROR(IF((VLOOKUP($E66,'NEA Backsheet'!$D$5:$CB$183,G$9,FALSE))="","",(VLOOKUP($E66,'NEA Backsheet'!$D$5:$CB$183,G$9,FALSE))),"")</f>
        <v>3446.5523998172939</v>
      </c>
      <c r="H66" s="122">
        <f ca="1">IFERROR(IF((VLOOKUP($E66,'NEA Backsheet'!$D$5:$CB$183,H$9,FALSE))="","",(VLOOKUP($E66,'NEA Backsheet'!$D$5:$CB$183,H$9,FALSE))),"")</f>
        <v>3578.5875071491996</v>
      </c>
      <c r="I66" s="122">
        <f ca="1">IFERROR(IF((VLOOKUP($E66,'NEA Backsheet'!$D$5:$CB$183,I$9,FALSE))="","",(VLOOKUP($E66,'NEA Backsheet'!$D$5:$CB$183,I$9,FALSE))),"")</f>
        <v>3840.876832739501</v>
      </c>
      <c r="J66" s="123">
        <f ca="1">IFERROR(IF((VLOOKUP($E66,'NEA Backsheet'!$D$5:$CB$183,J$9,FALSE))="","",(VLOOKUP($E66,'NEA Backsheet'!$D$5:$CB$183,J$9,FALSE))),"")</f>
        <v>4125.2264575812342</v>
      </c>
      <c r="K66" s="121">
        <f ca="1">IFERROR(IF((VLOOKUP($E66,'NEA Backsheet'!$D$5:$CB$183,K$9,FALSE))="","",(VLOOKUP($E66,'NEA Backsheet'!$D$5:$CB$183,K$9,FALSE))),"")</f>
        <v>7355.8440559064302</v>
      </c>
      <c r="L66" s="122">
        <f ca="1">IFERROR(IF((VLOOKUP($E66,'NEA Backsheet'!$D$5:$CB$183,L$9,FALSE))="","",(VLOOKUP($E66,'NEA Backsheet'!$D$5:$CB$183,L$9,FALSE))),"")</f>
        <v>7104.6677100491052</v>
      </c>
      <c r="M66" s="122">
        <f ca="1">IFERROR(IF((VLOOKUP($E66,'NEA Backsheet'!$D$5:$CB$183,M$9,FALSE))="","",(VLOOKUP($E66,'NEA Backsheet'!$D$5:$CB$183,M$9,FALSE))),"")</f>
        <v>7019.0172869191947</v>
      </c>
      <c r="N66" s="124">
        <f ca="1">IFERROR(IF((VLOOKUP($E66,'NEA Backsheet'!$D$5:$CB$183,N$9,FALSE))="","",(VLOOKUP($E66,'NEA Backsheet'!$D$5:$CB$183,N$9,FALSE))),"")</f>
        <v>7430.4332811696831</v>
      </c>
      <c r="O66" s="121">
        <f ca="1">IFERROR(IF((VLOOKUP($E66,'NEA Backsheet'!$D$5:$CB$183,O$9,FALSE))="","",(VLOOKUP($E66,'NEA Backsheet'!$D$5:$CB$183,O$9,FALSE))),"")</f>
        <v>10802.396455723723</v>
      </c>
      <c r="P66" s="125">
        <f ca="1">IFERROR(IF((VLOOKUP($E66,'NEA Backsheet'!$D$5:$CB$183,P$9,FALSE))="","",(VLOOKUP($E66,'NEA Backsheet'!$D$5:$CB$183,P$9,FALSE))),"")</f>
        <v>10683.255217198304</v>
      </c>
      <c r="Q66" s="122">
        <f ca="1">IFERROR(IF((VLOOKUP($E66,'NEA Backsheet'!$D$5:$CB$183,Q$9,FALSE))="","",(VLOOKUP($E66,'NEA Backsheet'!$D$5:$CB$183,Q$9,FALSE))),"")</f>
        <v>10859.894119658697</v>
      </c>
      <c r="R66" s="124">
        <f ca="1">IFERROR(IF((VLOOKUP($E66,'NEA Backsheet'!$D$5:$CB$183,R$9,FALSE))="","",(VLOOKUP($E66,'NEA Backsheet'!$D$5:$CB$183,R$9,FALSE))),"")</f>
        <v>11555.659738750917</v>
      </c>
    </row>
    <row r="67" spans="1:18" ht="15" customHeight="1" x14ac:dyDescent="0.3">
      <c r="A67" s="57">
        <v>54</v>
      </c>
      <c r="B67" s="98" t="str">
        <f ca="1">IFERROR(IF((VLOOKUP($E67,'Org List'!$AJ$10:$AL$188,3,FALSE))="","",(VLOOKUP($E67,'Org List'!$AJ$10:$AL$188,3,FALSE))),"")</f>
        <v>London Commissioning Region</v>
      </c>
      <c r="C67" s="99" t="str">
        <f ca="1">IFERROR(IF((VLOOKUP($E67,'Org List'!$AO$10:$AQ$188,3,FALSE))="","",(VLOOKUP($E67,'Org List'!$AO$10:$AQ$188,3,FALSE))),"")</f>
        <v>London Region</v>
      </c>
      <c r="D67" s="114" t="str">
        <f ca="1">IFERROR(IF((VLOOKUP($E67,'Org List'!$AT$10:$AV$188,3,FALSE))="","",(VLOOKUP($E67,'Org List'!$AT$10:$AV$188,3,FALSE))),"")</f>
        <v>NHS England London</v>
      </c>
      <c r="E67" s="98" t="str">
        <f t="shared" ca="1" si="1"/>
        <v>E09000001</v>
      </c>
      <c r="F67" s="100" t="str">
        <f ca="1">IF(E67="","",VLOOKUP(E67,'Org List'!$J$9:$K$488,2,0))</f>
        <v>City of London</v>
      </c>
      <c r="G67" s="121">
        <f ca="1">IFERROR(IF((VLOOKUP($E67,'NEA Backsheet'!$D$5:$CB$183,G$9,FALSE))="","",(VLOOKUP($E67,'NEA Backsheet'!$D$5:$CB$183,G$9,FALSE))),"")</f>
        <v>39.14836908736573</v>
      </c>
      <c r="H67" s="122">
        <f ca="1">IFERROR(IF((VLOOKUP($E67,'NEA Backsheet'!$D$5:$CB$183,H$9,FALSE))="","",(VLOOKUP($E67,'NEA Backsheet'!$D$5:$CB$183,H$9,FALSE))),"")</f>
        <v>41.41352748895153</v>
      </c>
      <c r="I67" s="122">
        <f ca="1">IFERROR(IF((VLOOKUP($E67,'NEA Backsheet'!$D$5:$CB$183,I$9,FALSE))="","",(VLOOKUP($E67,'NEA Backsheet'!$D$5:$CB$183,I$9,FALSE))),"")</f>
        <v>44.116473280503314</v>
      </c>
      <c r="J67" s="123">
        <f ca="1">IFERROR(IF((VLOOKUP($E67,'NEA Backsheet'!$D$5:$CB$183,J$9,FALSE))="","",(VLOOKUP($E67,'NEA Backsheet'!$D$5:$CB$183,J$9,FALSE))),"")</f>
        <v>46.959127662896329</v>
      </c>
      <c r="K67" s="121">
        <f ca="1">IFERROR(IF((VLOOKUP($E67,'NEA Backsheet'!$D$5:$CB$183,K$9,FALSE))="","",(VLOOKUP($E67,'NEA Backsheet'!$D$5:$CB$183,K$9,FALSE))),"")</f>
        <v>106.1286962896142</v>
      </c>
      <c r="L67" s="122">
        <f ca="1">IFERROR(IF((VLOOKUP($E67,'NEA Backsheet'!$D$5:$CB$183,L$9,FALSE))="","",(VLOOKUP($E67,'NEA Backsheet'!$D$5:$CB$183,L$9,FALSE))),"")</f>
        <v>105.05130376412902</v>
      </c>
      <c r="M67" s="122">
        <f ca="1">IFERROR(IF((VLOOKUP($E67,'NEA Backsheet'!$D$5:$CB$183,M$9,FALSE))="","",(VLOOKUP($E67,'NEA Backsheet'!$D$5:$CB$183,M$9,FALSE))),"")</f>
        <v>101.09965173505211</v>
      </c>
      <c r="N67" s="124">
        <f ca="1">IFERROR(IF((VLOOKUP($E67,'NEA Backsheet'!$D$5:$CB$183,N$9,FALSE))="","",(VLOOKUP($E67,'NEA Backsheet'!$D$5:$CB$183,N$9,FALSE))),"")</f>
        <v>109.0408306707492</v>
      </c>
      <c r="O67" s="121">
        <f ca="1">IFERROR(IF((VLOOKUP($E67,'NEA Backsheet'!$D$5:$CB$183,O$9,FALSE))="","",(VLOOKUP($E67,'NEA Backsheet'!$D$5:$CB$183,O$9,FALSE))),"")</f>
        <v>145.27706537697992</v>
      </c>
      <c r="P67" s="125">
        <f ca="1">IFERROR(IF((VLOOKUP($E67,'NEA Backsheet'!$D$5:$CB$183,P$9,FALSE))="","",(VLOOKUP($E67,'NEA Backsheet'!$D$5:$CB$183,P$9,FALSE))),"")</f>
        <v>146.46483125308055</v>
      </c>
      <c r="Q67" s="122">
        <f ca="1">IFERROR(IF((VLOOKUP($E67,'NEA Backsheet'!$D$5:$CB$183,Q$9,FALSE))="","",(VLOOKUP($E67,'NEA Backsheet'!$D$5:$CB$183,Q$9,FALSE))),"")</f>
        <v>145.21612501555541</v>
      </c>
      <c r="R67" s="124">
        <f ca="1">IFERROR(IF((VLOOKUP($E67,'NEA Backsheet'!$D$5:$CB$183,R$9,FALSE))="","",(VLOOKUP($E67,'NEA Backsheet'!$D$5:$CB$183,R$9,FALSE))),"")</f>
        <v>155.99995833364554</v>
      </c>
    </row>
    <row r="68" spans="1:18" ht="15" customHeight="1" x14ac:dyDescent="0.3">
      <c r="A68" s="57">
        <v>55</v>
      </c>
      <c r="B68" s="98" t="str">
        <f ca="1">IFERROR(IF((VLOOKUP($E68,'Org List'!$AJ$10:$AL$188,3,FALSE))="","",(VLOOKUP($E68,'Org List'!$AJ$10:$AL$188,3,FALSE))),"")</f>
        <v>South West England Commissioning Region</v>
      </c>
      <c r="C68" s="99" t="str">
        <f ca="1">IFERROR(IF((VLOOKUP($E68,'Org List'!$AO$10:$AQ$188,3,FALSE))="","",(VLOOKUP($E68,'Org List'!$AO$10:$AQ$188,3,FALSE))),"")</f>
        <v>South West Region</v>
      </c>
      <c r="D68" s="114" t="str">
        <f ca="1">IFERROR(IF((VLOOKUP($E68,'Org List'!$AT$10:$AV$188,3,FALSE))="","",(VLOOKUP($E68,'Org List'!$AT$10:$AV$188,3,FALSE))),"")</f>
        <v>NHS England South West (South West South)</v>
      </c>
      <c r="E68" s="98" t="str">
        <f t="shared" ca="1" si="1"/>
        <v>E06000052</v>
      </c>
      <c r="F68" s="100" t="str">
        <f ca="1">IF(E68="","",VLOOKUP(E68,'Org List'!$J$9:$K$488,2,0))</f>
        <v>Cornwall &amp; Scilly</v>
      </c>
      <c r="G68" s="121">
        <f ca="1">IFERROR(IF((VLOOKUP($E68,'NEA Backsheet'!$D$5:$CB$183,G$9,FALSE))="","",(VLOOKUP($E68,'NEA Backsheet'!$D$5:$CB$183,G$9,FALSE))),"")</f>
        <v>4134.1320562643459</v>
      </c>
      <c r="H68" s="122">
        <f ca="1">IFERROR(IF((VLOOKUP($E68,'NEA Backsheet'!$D$5:$CB$183,H$9,FALSE))="","",(VLOOKUP($E68,'NEA Backsheet'!$D$5:$CB$183,H$9,FALSE))),"")</f>
        <v>4491.9967250312502</v>
      </c>
      <c r="I68" s="122">
        <f ca="1">IFERROR(IF((VLOOKUP($E68,'NEA Backsheet'!$D$5:$CB$183,I$9,FALSE))="","",(VLOOKUP($E68,'NEA Backsheet'!$D$5:$CB$183,I$9,FALSE))),"")</f>
        <v>4172.0921580245431</v>
      </c>
      <c r="J68" s="123">
        <f ca="1">IFERROR(IF((VLOOKUP($E68,'NEA Backsheet'!$D$5:$CB$183,J$9,FALSE))="","",(VLOOKUP($E68,'NEA Backsheet'!$D$5:$CB$183,J$9,FALSE))),"")</f>
        <v>4723.2671137939415</v>
      </c>
      <c r="K68" s="121">
        <f ca="1">IFERROR(IF((VLOOKUP($E68,'NEA Backsheet'!$D$5:$CB$183,K$9,FALSE))="","",(VLOOKUP($E68,'NEA Backsheet'!$D$5:$CB$183,K$9,FALSE))),"")</f>
        <v>11352.169966862508</v>
      </c>
      <c r="L68" s="122">
        <f ca="1">IFERROR(IF((VLOOKUP($E68,'NEA Backsheet'!$D$5:$CB$183,L$9,FALSE))="","",(VLOOKUP($E68,'NEA Backsheet'!$D$5:$CB$183,L$9,FALSE))),"")</f>
        <v>11163.451326679964</v>
      </c>
      <c r="M68" s="122">
        <f ca="1">IFERROR(IF((VLOOKUP($E68,'NEA Backsheet'!$D$5:$CB$183,M$9,FALSE))="","",(VLOOKUP($E68,'NEA Backsheet'!$D$5:$CB$183,M$9,FALSE))),"")</f>
        <v>10935.504252006054</v>
      </c>
      <c r="N68" s="124">
        <f ca="1">IFERROR(IF((VLOOKUP($E68,'NEA Backsheet'!$D$5:$CB$183,N$9,FALSE))="","",(VLOOKUP($E68,'NEA Backsheet'!$D$5:$CB$183,N$9,FALSE))),"")</f>
        <v>11481.810477092016</v>
      </c>
      <c r="O68" s="121">
        <f ca="1">IFERROR(IF((VLOOKUP($E68,'NEA Backsheet'!$D$5:$CB$183,O$9,FALSE))="","",(VLOOKUP($E68,'NEA Backsheet'!$D$5:$CB$183,O$9,FALSE))),"")</f>
        <v>15486.302023126853</v>
      </c>
      <c r="P68" s="125">
        <f ca="1">IFERROR(IF((VLOOKUP($E68,'NEA Backsheet'!$D$5:$CB$183,P$9,FALSE))="","",(VLOOKUP($E68,'NEA Backsheet'!$D$5:$CB$183,P$9,FALSE))),"")</f>
        <v>15655.448051711213</v>
      </c>
      <c r="Q68" s="122">
        <f ca="1">IFERROR(IF((VLOOKUP($E68,'NEA Backsheet'!$D$5:$CB$183,Q$9,FALSE))="","",(VLOOKUP($E68,'NEA Backsheet'!$D$5:$CB$183,Q$9,FALSE))),"")</f>
        <v>15107.596410030597</v>
      </c>
      <c r="R68" s="124">
        <f ca="1">IFERROR(IF((VLOOKUP($E68,'NEA Backsheet'!$D$5:$CB$183,R$9,FALSE))="","",(VLOOKUP($E68,'NEA Backsheet'!$D$5:$CB$183,R$9,FALSE))),"")</f>
        <v>16205.077590885958</v>
      </c>
    </row>
    <row r="69" spans="1:18" ht="15" customHeight="1" x14ac:dyDescent="0.3">
      <c r="A69" s="57">
        <v>56</v>
      </c>
      <c r="B69" s="98" t="str">
        <f ca="1">IFERROR(IF((VLOOKUP($E69,'Org List'!$AJ$10:$AL$188,3,FALSE))="","",(VLOOKUP($E69,'Org List'!$AJ$10:$AL$188,3,FALSE))),"")</f>
        <v>North of England Commissioning Region</v>
      </c>
      <c r="C69" s="99" t="str">
        <f ca="1">IFERROR(IF((VLOOKUP($E69,'Org List'!$AO$10:$AQ$188,3,FALSE))="","",(VLOOKUP($E69,'Org List'!$AO$10:$AQ$188,3,FALSE))),"")</f>
        <v>North East Region</v>
      </c>
      <c r="D69" s="114" t="str">
        <f ca="1">IFERROR(IF((VLOOKUP($E69,'Org List'!$AT$10:$AV$188,3,FALSE))="","",(VLOOKUP($E69,'Org List'!$AT$10:$AV$188,3,FALSE))),"")</f>
        <v>NHS England North (Cumbria And North East)</v>
      </c>
      <c r="E69" s="98" t="str">
        <f t="shared" ca="1" si="1"/>
        <v>E06000047</v>
      </c>
      <c r="F69" s="100" t="str">
        <f ca="1">IF(E69="","",VLOOKUP(E69,'Org List'!$J$9:$K$488,2,0))</f>
        <v>County Durham</v>
      </c>
      <c r="G69" s="121">
        <f ca="1">IFERROR(IF((VLOOKUP($E69,'NEA Backsheet'!$D$5:$CB$183,G$9,FALSE))="","",(VLOOKUP($E69,'NEA Backsheet'!$D$5:$CB$183,G$9,FALSE))),"")</f>
        <v>5394.3925246355684</v>
      </c>
      <c r="H69" s="122">
        <f ca="1">IFERROR(IF((VLOOKUP($E69,'NEA Backsheet'!$D$5:$CB$183,H$9,FALSE))="","",(VLOOKUP($E69,'NEA Backsheet'!$D$5:$CB$183,H$9,FALSE))),"")</f>
        <v>5741.7088538900434</v>
      </c>
      <c r="I69" s="122">
        <f ca="1">IFERROR(IF((VLOOKUP($E69,'NEA Backsheet'!$D$5:$CB$183,I$9,FALSE))="","",(VLOOKUP($E69,'NEA Backsheet'!$D$5:$CB$183,I$9,FALSE))),"")</f>
        <v>5644.188364408019</v>
      </c>
      <c r="J69" s="123">
        <f ca="1">IFERROR(IF((VLOOKUP($E69,'NEA Backsheet'!$D$5:$CB$183,J$9,FALSE))="","",(VLOOKUP($E69,'NEA Backsheet'!$D$5:$CB$183,J$9,FALSE))),"")</f>
        <v>5888.8679906336029</v>
      </c>
      <c r="K69" s="121">
        <f ca="1">IFERROR(IF((VLOOKUP($E69,'NEA Backsheet'!$D$5:$CB$183,K$9,FALSE))="","",(VLOOKUP($E69,'NEA Backsheet'!$D$5:$CB$183,K$9,FALSE))),"")</f>
        <v>10661.906790534282</v>
      </c>
      <c r="L69" s="122">
        <f ca="1">IFERROR(IF((VLOOKUP($E69,'NEA Backsheet'!$D$5:$CB$183,L$9,FALSE))="","",(VLOOKUP($E69,'NEA Backsheet'!$D$5:$CB$183,L$9,FALSE))),"")</f>
        <v>10460.138136290017</v>
      </c>
      <c r="M69" s="122">
        <f ca="1">IFERROR(IF((VLOOKUP($E69,'NEA Backsheet'!$D$5:$CB$183,M$9,FALSE))="","",(VLOOKUP($E69,'NEA Backsheet'!$D$5:$CB$183,M$9,FALSE))),"")</f>
        <v>10201.877401922506</v>
      </c>
      <c r="N69" s="124">
        <f ca="1">IFERROR(IF((VLOOKUP($E69,'NEA Backsheet'!$D$5:$CB$183,N$9,FALSE))="","",(VLOOKUP($E69,'NEA Backsheet'!$D$5:$CB$183,N$9,FALSE))),"")</f>
        <v>10979.30754063148</v>
      </c>
      <c r="O69" s="121">
        <f ca="1">IFERROR(IF((VLOOKUP($E69,'NEA Backsheet'!$D$5:$CB$183,O$9,FALSE))="","",(VLOOKUP($E69,'NEA Backsheet'!$D$5:$CB$183,O$9,FALSE))),"")</f>
        <v>16056.29931516985</v>
      </c>
      <c r="P69" s="125">
        <f ca="1">IFERROR(IF((VLOOKUP($E69,'NEA Backsheet'!$D$5:$CB$183,P$9,FALSE))="","",(VLOOKUP($E69,'NEA Backsheet'!$D$5:$CB$183,P$9,FALSE))),"")</f>
        <v>16201.84699018006</v>
      </c>
      <c r="Q69" s="122">
        <f ca="1">IFERROR(IF((VLOOKUP($E69,'NEA Backsheet'!$D$5:$CB$183,Q$9,FALSE))="","",(VLOOKUP($E69,'NEA Backsheet'!$D$5:$CB$183,Q$9,FALSE))),"")</f>
        <v>15846.065766330525</v>
      </c>
      <c r="R69" s="124">
        <f ca="1">IFERROR(IF((VLOOKUP($E69,'NEA Backsheet'!$D$5:$CB$183,R$9,FALSE))="","",(VLOOKUP($E69,'NEA Backsheet'!$D$5:$CB$183,R$9,FALSE))),"")</f>
        <v>16868.175531265082</v>
      </c>
    </row>
    <row r="70" spans="1:18" ht="15" customHeight="1" x14ac:dyDescent="0.3">
      <c r="A70" s="57">
        <v>57</v>
      </c>
      <c r="B70" s="98" t="str">
        <f ca="1">IFERROR(IF((VLOOKUP($E70,'Org List'!$AJ$10:$AL$188,3,FALSE))="","",(VLOOKUP($E70,'Org List'!$AJ$10:$AL$188,3,FALSE))),"")</f>
        <v>Midlands and East of England Commissioning Region</v>
      </c>
      <c r="C70" s="99" t="str">
        <f ca="1">IFERROR(IF((VLOOKUP($E70,'Org List'!$AO$10:$AQ$188,3,FALSE))="","",(VLOOKUP($E70,'Org List'!$AO$10:$AQ$188,3,FALSE))),"")</f>
        <v>West Midlands Region</v>
      </c>
      <c r="D70" s="114" t="str">
        <f ca="1">IFERROR(IF((VLOOKUP($E70,'Org List'!$AT$10:$AV$188,3,FALSE))="","",(VLOOKUP($E70,'Org List'!$AT$10:$AV$188,3,FALSE))),"")</f>
        <v>NHS England Midlands And East (West Midlands)</v>
      </c>
      <c r="E70" s="98" t="str">
        <f t="shared" ca="1" si="1"/>
        <v>E08000026</v>
      </c>
      <c r="F70" s="100" t="str">
        <f ca="1">IF(E70="","",VLOOKUP(E70,'Org List'!$J$9:$K$488,2,0))</f>
        <v>Coventry</v>
      </c>
      <c r="G70" s="121">
        <f ca="1">IFERROR(IF((VLOOKUP($E70,'NEA Backsheet'!$D$5:$CB$183,G$9,FALSE))="","",(VLOOKUP($E70,'NEA Backsheet'!$D$5:$CB$183,G$9,FALSE))),"")</f>
        <v>3065.6844613370176</v>
      </c>
      <c r="H70" s="122">
        <f ca="1">IFERROR(IF((VLOOKUP($E70,'NEA Backsheet'!$D$5:$CB$183,H$9,FALSE))="","",(VLOOKUP($E70,'NEA Backsheet'!$D$5:$CB$183,H$9,FALSE))),"")</f>
        <v>3268.7592371418013</v>
      </c>
      <c r="I70" s="122">
        <f ca="1">IFERROR(IF((VLOOKUP($E70,'NEA Backsheet'!$D$5:$CB$183,I$9,FALSE))="","",(VLOOKUP($E70,'NEA Backsheet'!$D$5:$CB$183,I$9,FALSE))),"")</f>
        <v>3192.8851618059307</v>
      </c>
      <c r="J70" s="123">
        <f ca="1">IFERROR(IF((VLOOKUP($E70,'NEA Backsheet'!$D$5:$CB$183,J$9,FALSE))="","",(VLOOKUP($E70,'NEA Backsheet'!$D$5:$CB$183,J$9,FALSE))),"")</f>
        <v>3391.8695097553327</v>
      </c>
      <c r="K70" s="121">
        <f ca="1">IFERROR(IF((VLOOKUP($E70,'NEA Backsheet'!$D$5:$CB$183,K$9,FALSE))="","",(VLOOKUP($E70,'NEA Backsheet'!$D$5:$CB$183,K$9,FALSE))),"")</f>
        <v>6326.9575432417523</v>
      </c>
      <c r="L70" s="122">
        <f ca="1">IFERROR(IF((VLOOKUP($E70,'NEA Backsheet'!$D$5:$CB$183,L$9,FALSE))="","",(VLOOKUP($E70,'NEA Backsheet'!$D$5:$CB$183,L$9,FALSE))),"")</f>
        <v>6312.1162734093505</v>
      </c>
      <c r="M70" s="122">
        <f ca="1">IFERROR(IF((VLOOKUP($E70,'NEA Backsheet'!$D$5:$CB$183,M$9,FALSE))="","",(VLOOKUP($E70,'NEA Backsheet'!$D$5:$CB$183,M$9,FALSE))),"")</f>
        <v>6462.7746682292782</v>
      </c>
      <c r="N70" s="124">
        <f ca="1">IFERROR(IF((VLOOKUP($E70,'NEA Backsheet'!$D$5:$CB$183,N$9,FALSE))="","",(VLOOKUP($E70,'NEA Backsheet'!$D$5:$CB$183,N$9,FALSE))),"")</f>
        <v>6704.0827550023359</v>
      </c>
      <c r="O70" s="121">
        <f ca="1">IFERROR(IF((VLOOKUP($E70,'NEA Backsheet'!$D$5:$CB$183,O$9,FALSE))="","",(VLOOKUP($E70,'NEA Backsheet'!$D$5:$CB$183,O$9,FALSE))),"")</f>
        <v>9392.6420045787709</v>
      </c>
      <c r="P70" s="125">
        <f ca="1">IFERROR(IF((VLOOKUP($E70,'NEA Backsheet'!$D$5:$CB$183,P$9,FALSE))="","",(VLOOKUP($E70,'NEA Backsheet'!$D$5:$CB$183,P$9,FALSE))),"")</f>
        <v>9580.8755105511518</v>
      </c>
      <c r="Q70" s="122">
        <f ca="1">IFERROR(IF((VLOOKUP($E70,'NEA Backsheet'!$D$5:$CB$183,Q$9,FALSE))="","",(VLOOKUP($E70,'NEA Backsheet'!$D$5:$CB$183,Q$9,FALSE))),"")</f>
        <v>9655.6598300352089</v>
      </c>
      <c r="R70" s="124">
        <f ca="1">IFERROR(IF((VLOOKUP($E70,'NEA Backsheet'!$D$5:$CB$183,R$9,FALSE))="","",(VLOOKUP($E70,'NEA Backsheet'!$D$5:$CB$183,R$9,FALSE))),"")</f>
        <v>10095.952264757669</v>
      </c>
    </row>
    <row r="71" spans="1:18" ht="15" customHeight="1" x14ac:dyDescent="0.3">
      <c r="A71" s="57">
        <v>58</v>
      </c>
      <c r="B71" s="98" t="str">
        <f ca="1">IFERROR(IF((VLOOKUP($E71,'Org List'!$AJ$10:$AL$188,3,FALSE))="","",(VLOOKUP($E71,'Org List'!$AJ$10:$AL$188,3,FALSE))),"")</f>
        <v>London Commissioning Region</v>
      </c>
      <c r="C71" s="99" t="str">
        <f ca="1">IFERROR(IF((VLOOKUP($E71,'Org List'!$AO$10:$AQ$188,3,FALSE))="","",(VLOOKUP($E71,'Org List'!$AO$10:$AQ$188,3,FALSE))),"")</f>
        <v>London Region</v>
      </c>
      <c r="D71" s="114" t="str">
        <f ca="1">IFERROR(IF((VLOOKUP($E71,'Org List'!$AT$10:$AV$188,3,FALSE))="","",(VLOOKUP($E71,'Org List'!$AT$10:$AV$188,3,FALSE))),"")</f>
        <v>NHS England London</v>
      </c>
      <c r="E71" s="98" t="str">
        <f t="shared" ca="1" si="1"/>
        <v>E09000008</v>
      </c>
      <c r="F71" s="100" t="str">
        <f ca="1">IF(E71="","",VLOOKUP(E71,'Org List'!$J$9:$K$488,2,0))</f>
        <v>Croydon</v>
      </c>
      <c r="G71" s="121">
        <f ca="1">IFERROR(IF((VLOOKUP($E71,'NEA Backsheet'!$D$5:$CB$183,G$9,FALSE))="","",(VLOOKUP($E71,'NEA Backsheet'!$D$5:$CB$183,G$9,FALSE))),"")</f>
        <v>2115.7385463995283</v>
      </c>
      <c r="H71" s="122">
        <f ca="1">IFERROR(IF((VLOOKUP($E71,'NEA Backsheet'!$D$5:$CB$183,H$9,FALSE))="","",(VLOOKUP($E71,'NEA Backsheet'!$D$5:$CB$183,H$9,FALSE))),"")</f>
        <v>1910.4788141969759</v>
      </c>
      <c r="I71" s="122">
        <f ca="1">IFERROR(IF((VLOOKUP($E71,'NEA Backsheet'!$D$5:$CB$183,I$9,FALSE))="","",(VLOOKUP($E71,'NEA Backsheet'!$D$5:$CB$183,I$9,FALSE))),"")</f>
        <v>2240.9473973638724</v>
      </c>
      <c r="J71" s="123">
        <f ca="1">IFERROR(IF((VLOOKUP($E71,'NEA Backsheet'!$D$5:$CB$183,J$9,FALSE))="","",(VLOOKUP($E71,'NEA Backsheet'!$D$5:$CB$183,J$9,FALSE))),"")</f>
        <v>2304.6482084013378</v>
      </c>
      <c r="K71" s="121">
        <f ca="1">IFERROR(IF((VLOOKUP($E71,'NEA Backsheet'!$D$5:$CB$183,K$9,FALSE))="","",(VLOOKUP($E71,'NEA Backsheet'!$D$5:$CB$183,K$9,FALSE))),"")</f>
        <v>6993.3357041100517</v>
      </c>
      <c r="L71" s="122">
        <f ca="1">IFERROR(IF((VLOOKUP($E71,'NEA Backsheet'!$D$5:$CB$183,L$9,FALSE))="","",(VLOOKUP($E71,'NEA Backsheet'!$D$5:$CB$183,L$9,FALSE))),"")</f>
        <v>6574.1604139677547</v>
      </c>
      <c r="M71" s="122">
        <f ca="1">IFERROR(IF((VLOOKUP($E71,'NEA Backsheet'!$D$5:$CB$183,M$9,FALSE))="","",(VLOOKUP($E71,'NEA Backsheet'!$D$5:$CB$183,M$9,FALSE))),"")</f>
        <v>6544.0933901622702</v>
      </c>
      <c r="N71" s="124">
        <f ca="1">IFERROR(IF((VLOOKUP($E71,'NEA Backsheet'!$D$5:$CB$183,N$9,FALSE))="","",(VLOOKUP($E71,'NEA Backsheet'!$D$5:$CB$183,N$9,FALSE))),"")</f>
        <v>7061.1719549710915</v>
      </c>
      <c r="O71" s="121">
        <f ca="1">IFERROR(IF((VLOOKUP($E71,'NEA Backsheet'!$D$5:$CB$183,O$9,FALSE))="","",(VLOOKUP($E71,'NEA Backsheet'!$D$5:$CB$183,O$9,FALSE))),"")</f>
        <v>9109.0742505095805</v>
      </c>
      <c r="P71" s="125">
        <f ca="1">IFERROR(IF((VLOOKUP($E71,'NEA Backsheet'!$D$5:$CB$183,P$9,FALSE))="","",(VLOOKUP($E71,'NEA Backsheet'!$D$5:$CB$183,P$9,FALSE))),"")</f>
        <v>8484.6392281647313</v>
      </c>
      <c r="Q71" s="122">
        <f ca="1">IFERROR(IF((VLOOKUP($E71,'NEA Backsheet'!$D$5:$CB$183,Q$9,FALSE))="","",(VLOOKUP($E71,'NEA Backsheet'!$D$5:$CB$183,Q$9,FALSE))),"")</f>
        <v>8785.0407875261426</v>
      </c>
      <c r="R71" s="124">
        <f ca="1">IFERROR(IF((VLOOKUP($E71,'NEA Backsheet'!$D$5:$CB$183,R$9,FALSE))="","",(VLOOKUP($E71,'NEA Backsheet'!$D$5:$CB$183,R$9,FALSE))),"")</f>
        <v>9365.8201633724293</v>
      </c>
    </row>
    <row r="72" spans="1:18" ht="15" customHeight="1" x14ac:dyDescent="0.3">
      <c r="A72" s="57">
        <v>59</v>
      </c>
      <c r="B72" s="98" t="str">
        <f ca="1">IFERROR(IF((VLOOKUP($E72,'Org List'!$AJ$10:$AL$188,3,FALSE))="","",(VLOOKUP($E72,'Org List'!$AJ$10:$AL$188,3,FALSE))),"")</f>
        <v>North of England Commissioning Region</v>
      </c>
      <c r="C72" s="99" t="str">
        <f ca="1">IFERROR(IF((VLOOKUP($E72,'Org List'!$AO$10:$AQ$188,3,FALSE))="","",(VLOOKUP($E72,'Org List'!$AO$10:$AQ$188,3,FALSE))),"")</f>
        <v>North West Region</v>
      </c>
      <c r="D72" s="114" t="str">
        <f ca="1">IFERROR(IF((VLOOKUP($E72,'Org List'!$AT$10:$AV$188,3,FALSE))="","",(VLOOKUP($E72,'Org List'!$AT$10:$AV$188,3,FALSE))),"")</f>
        <v>NHS England North (Cumbria And North East)</v>
      </c>
      <c r="E72" s="98" t="str">
        <f t="shared" ca="1" si="1"/>
        <v>E10000006</v>
      </c>
      <c r="F72" s="100" t="str">
        <f ca="1">IF(E72="","",VLOOKUP(E72,'Org List'!$J$9:$K$488,2,0))</f>
        <v>Cumbria</v>
      </c>
      <c r="G72" s="121">
        <f ca="1">IFERROR(IF((VLOOKUP($E72,'NEA Backsheet'!$D$5:$CB$183,G$9,FALSE))="","",(VLOOKUP($E72,'NEA Backsheet'!$D$5:$CB$183,G$9,FALSE))),"")</f>
        <v>4113.0384075159182</v>
      </c>
      <c r="H72" s="122">
        <f ca="1">IFERROR(IF((VLOOKUP($E72,'NEA Backsheet'!$D$5:$CB$183,H$9,FALSE))="","",(VLOOKUP($E72,'NEA Backsheet'!$D$5:$CB$183,H$9,FALSE))),"")</f>
        <v>4360.2008704753207</v>
      </c>
      <c r="I72" s="122">
        <f ca="1">IFERROR(IF((VLOOKUP($E72,'NEA Backsheet'!$D$5:$CB$183,I$9,FALSE))="","",(VLOOKUP($E72,'NEA Backsheet'!$D$5:$CB$183,I$9,FALSE))),"")</f>
        <v>4148.1777112859409</v>
      </c>
      <c r="J72" s="123">
        <f ca="1">IFERROR(IF((VLOOKUP($E72,'NEA Backsheet'!$D$5:$CB$183,J$9,FALSE))="","",(VLOOKUP($E72,'NEA Backsheet'!$D$5:$CB$183,J$9,FALSE))),"")</f>
        <v>4805.1707230561324</v>
      </c>
      <c r="K72" s="121">
        <f ca="1">IFERROR(IF((VLOOKUP($E72,'NEA Backsheet'!$D$5:$CB$183,K$9,FALSE))="","",(VLOOKUP($E72,'NEA Backsheet'!$D$5:$CB$183,K$9,FALSE))),"")</f>
        <v>10383.074657179583</v>
      </c>
      <c r="L72" s="122">
        <f ca="1">IFERROR(IF((VLOOKUP($E72,'NEA Backsheet'!$D$5:$CB$183,L$9,FALSE))="","",(VLOOKUP($E72,'NEA Backsheet'!$D$5:$CB$183,L$9,FALSE))),"")</f>
        <v>10215.493555230543</v>
      </c>
      <c r="M72" s="122">
        <f ca="1">IFERROR(IF((VLOOKUP($E72,'NEA Backsheet'!$D$5:$CB$183,M$9,FALSE))="","",(VLOOKUP($E72,'NEA Backsheet'!$D$5:$CB$183,M$9,FALSE))),"")</f>
        <v>9875.7317452862044</v>
      </c>
      <c r="N72" s="124">
        <f ca="1">IFERROR(IF((VLOOKUP($E72,'NEA Backsheet'!$D$5:$CB$183,N$9,FALSE))="","",(VLOOKUP($E72,'NEA Backsheet'!$D$5:$CB$183,N$9,FALSE))),"")</f>
        <v>10621.067484681766</v>
      </c>
      <c r="O72" s="121">
        <f ca="1">IFERROR(IF((VLOOKUP($E72,'NEA Backsheet'!$D$5:$CB$183,O$9,FALSE))="","",(VLOOKUP($E72,'NEA Backsheet'!$D$5:$CB$183,O$9,FALSE))),"")</f>
        <v>14496.113064695501</v>
      </c>
      <c r="P72" s="125">
        <f ca="1">IFERROR(IF((VLOOKUP($E72,'NEA Backsheet'!$D$5:$CB$183,P$9,FALSE))="","",(VLOOKUP($E72,'NEA Backsheet'!$D$5:$CB$183,P$9,FALSE))),"")</f>
        <v>14575.694425705864</v>
      </c>
      <c r="Q72" s="122">
        <f ca="1">IFERROR(IF((VLOOKUP($E72,'NEA Backsheet'!$D$5:$CB$183,Q$9,FALSE))="","",(VLOOKUP($E72,'NEA Backsheet'!$D$5:$CB$183,Q$9,FALSE))),"")</f>
        <v>14023.909456572146</v>
      </c>
      <c r="R72" s="124">
        <f ca="1">IFERROR(IF((VLOOKUP($E72,'NEA Backsheet'!$D$5:$CB$183,R$9,FALSE))="","",(VLOOKUP($E72,'NEA Backsheet'!$D$5:$CB$183,R$9,FALSE))),"")</f>
        <v>15426.238207737897</v>
      </c>
    </row>
    <row r="73" spans="1:18" ht="15" customHeight="1" x14ac:dyDescent="0.3">
      <c r="A73" s="57">
        <v>60</v>
      </c>
      <c r="B73" s="98" t="str">
        <f ca="1">IFERROR(IF((VLOOKUP($E73,'Org List'!$AJ$10:$AL$188,3,FALSE))="","",(VLOOKUP($E73,'Org List'!$AJ$10:$AL$188,3,FALSE))),"")</f>
        <v>North of England Commissioning Region</v>
      </c>
      <c r="C73" s="99" t="str">
        <f ca="1">IFERROR(IF((VLOOKUP($E73,'Org List'!$AO$10:$AQ$188,3,FALSE))="","",(VLOOKUP($E73,'Org List'!$AO$10:$AQ$188,3,FALSE))),"")</f>
        <v>North East Region</v>
      </c>
      <c r="D73" s="114" t="str">
        <f ca="1">IFERROR(IF((VLOOKUP($E73,'Org List'!$AT$10:$AV$188,3,FALSE))="","",(VLOOKUP($E73,'Org List'!$AT$10:$AV$188,3,FALSE))),"")</f>
        <v>NHS England North (Cumbria And North East)</v>
      </c>
      <c r="E73" s="98" t="str">
        <f t="shared" ca="1" si="1"/>
        <v>E06000005</v>
      </c>
      <c r="F73" s="100" t="str">
        <f ca="1">IF(E73="","",VLOOKUP(E73,'Org List'!$J$9:$K$488,2,0))</f>
        <v>Darlington</v>
      </c>
      <c r="G73" s="121">
        <f ca="1">IFERROR(IF((VLOOKUP($E73,'NEA Backsheet'!$D$5:$CB$183,G$9,FALSE))="","",(VLOOKUP($E73,'NEA Backsheet'!$D$5:$CB$183,G$9,FALSE))),"")</f>
        <v>1182.3047594871255</v>
      </c>
      <c r="H73" s="122">
        <f ca="1">IFERROR(IF((VLOOKUP($E73,'NEA Backsheet'!$D$5:$CB$183,H$9,FALSE))="","",(VLOOKUP($E73,'NEA Backsheet'!$D$5:$CB$183,H$9,FALSE))),"")</f>
        <v>1085.2129995706421</v>
      </c>
      <c r="I73" s="122">
        <f ca="1">IFERROR(IF((VLOOKUP($E73,'NEA Backsheet'!$D$5:$CB$183,I$9,FALSE))="","",(VLOOKUP($E73,'NEA Backsheet'!$D$5:$CB$183,I$9,FALSE))),"")</f>
        <v>992.99051149445108</v>
      </c>
      <c r="J73" s="123">
        <f ca="1">IFERROR(IF((VLOOKUP($E73,'NEA Backsheet'!$D$5:$CB$183,J$9,FALSE))="","",(VLOOKUP($E73,'NEA Backsheet'!$D$5:$CB$183,J$9,FALSE))),"")</f>
        <v>1188.5645450317377</v>
      </c>
      <c r="K73" s="121">
        <f ca="1">IFERROR(IF((VLOOKUP($E73,'NEA Backsheet'!$D$5:$CB$183,K$9,FALSE))="","",(VLOOKUP($E73,'NEA Backsheet'!$D$5:$CB$183,K$9,FALSE))),"")</f>
        <v>2270.1574221269207</v>
      </c>
      <c r="L73" s="122">
        <f ca="1">IFERROR(IF((VLOOKUP($E73,'NEA Backsheet'!$D$5:$CB$183,L$9,FALSE))="","",(VLOOKUP($E73,'NEA Backsheet'!$D$5:$CB$183,L$9,FALSE))),"")</f>
        <v>2183.1368242996314</v>
      </c>
      <c r="M73" s="122">
        <f ca="1">IFERROR(IF((VLOOKUP($E73,'NEA Backsheet'!$D$5:$CB$183,M$9,FALSE))="","",(VLOOKUP($E73,'NEA Backsheet'!$D$5:$CB$183,M$9,FALSE))),"")</f>
        <v>2248.6473786551837</v>
      </c>
      <c r="N73" s="124">
        <f ca="1">IFERROR(IF((VLOOKUP($E73,'NEA Backsheet'!$D$5:$CB$183,N$9,FALSE))="","",(VLOOKUP($E73,'NEA Backsheet'!$D$5:$CB$183,N$9,FALSE))),"")</f>
        <v>2424.5152428860429</v>
      </c>
      <c r="O73" s="121">
        <f ca="1">IFERROR(IF((VLOOKUP($E73,'NEA Backsheet'!$D$5:$CB$183,O$9,FALSE))="","",(VLOOKUP($E73,'NEA Backsheet'!$D$5:$CB$183,O$9,FALSE))),"")</f>
        <v>3452.4621816140461</v>
      </c>
      <c r="P73" s="125">
        <f ca="1">IFERROR(IF((VLOOKUP($E73,'NEA Backsheet'!$D$5:$CB$183,P$9,FALSE))="","",(VLOOKUP($E73,'NEA Backsheet'!$D$5:$CB$183,P$9,FALSE))),"")</f>
        <v>3268.3498238702732</v>
      </c>
      <c r="Q73" s="122">
        <f ca="1">IFERROR(IF((VLOOKUP($E73,'NEA Backsheet'!$D$5:$CB$183,Q$9,FALSE))="","",(VLOOKUP($E73,'NEA Backsheet'!$D$5:$CB$183,Q$9,FALSE))),"")</f>
        <v>3241.6378901496346</v>
      </c>
      <c r="R73" s="124">
        <f ca="1">IFERROR(IF((VLOOKUP($E73,'NEA Backsheet'!$D$5:$CB$183,R$9,FALSE))="","",(VLOOKUP($E73,'NEA Backsheet'!$D$5:$CB$183,R$9,FALSE))),"")</f>
        <v>3613.0797879177808</v>
      </c>
    </row>
    <row r="74" spans="1:18" ht="15" customHeight="1" x14ac:dyDescent="0.3">
      <c r="A74" s="57">
        <v>61</v>
      </c>
      <c r="B74" s="98" t="str">
        <f ca="1">IFERROR(IF((VLOOKUP($E74,'Org List'!$AJ$10:$AL$188,3,FALSE))="","",(VLOOKUP($E74,'Org List'!$AJ$10:$AL$188,3,FALSE))),"")</f>
        <v>Midlands and East of England Commissioning Region</v>
      </c>
      <c r="C74" s="99" t="str">
        <f ca="1">IFERROR(IF((VLOOKUP($E74,'Org List'!$AO$10:$AQ$188,3,FALSE))="","",(VLOOKUP($E74,'Org List'!$AO$10:$AQ$188,3,FALSE))),"")</f>
        <v>East Midlands Region</v>
      </c>
      <c r="D74" s="114" t="str">
        <f ca="1">IFERROR(IF((VLOOKUP($E74,'Org List'!$AT$10:$AV$188,3,FALSE))="","",(VLOOKUP($E74,'Org List'!$AT$10:$AV$188,3,FALSE))),"")</f>
        <v>NHS England Midlands And East (North Midlands)</v>
      </c>
      <c r="E74" s="98" t="str">
        <f t="shared" ca="1" si="1"/>
        <v>E06000015</v>
      </c>
      <c r="F74" s="100" t="str">
        <f ca="1">IF(E74="","",VLOOKUP(E74,'Org List'!$J$9:$K$488,2,0))</f>
        <v>Derby</v>
      </c>
      <c r="G74" s="121">
        <f ca="1">IFERROR(IF((VLOOKUP($E74,'NEA Backsheet'!$D$5:$CB$183,G$9,FALSE))="","",(VLOOKUP($E74,'NEA Backsheet'!$D$5:$CB$183,G$9,FALSE))),"")</f>
        <v>1179.169258200508</v>
      </c>
      <c r="H74" s="122">
        <f ca="1">IFERROR(IF((VLOOKUP($E74,'NEA Backsheet'!$D$5:$CB$183,H$9,FALSE))="","",(VLOOKUP($E74,'NEA Backsheet'!$D$5:$CB$183,H$9,FALSE))),"")</f>
        <v>1191.6816654394777</v>
      </c>
      <c r="I74" s="122">
        <f ca="1">IFERROR(IF((VLOOKUP($E74,'NEA Backsheet'!$D$5:$CB$183,I$9,FALSE))="","",(VLOOKUP($E74,'NEA Backsheet'!$D$5:$CB$183,I$9,FALSE))),"")</f>
        <v>1234.2238500519748</v>
      </c>
      <c r="J74" s="123">
        <f ca="1">IFERROR(IF((VLOOKUP($E74,'NEA Backsheet'!$D$5:$CB$183,J$9,FALSE))="","",(VLOOKUP($E74,'NEA Backsheet'!$D$5:$CB$183,J$9,FALSE))),"")</f>
        <v>1291.7809233512355</v>
      </c>
      <c r="K74" s="121">
        <f ca="1">IFERROR(IF((VLOOKUP($E74,'NEA Backsheet'!$D$5:$CB$183,K$9,FALSE))="","",(VLOOKUP($E74,'NEA Backsheet'!$D$5:$CB$183,K$9,FALSE))),"")</f>
        <v>5703.1552195224058</v>
      </c>
      <c r="L74" s="122">
        <f ca="1">IFERROR(IF((VLOOKUP($E74,'NEA Backsheet'!$D$5:$CB$183,L$9,FALSE))="","",(VLOOKUP($E74,'NEA Backsheet'!$D$5:$CB$183,L$9,FALSE))),"")</f>
        <v>5438.8931786353651</v>
      </c>
      <c r="M74" s="122">
        <f ca="1">IFERROR(IF((VLOOKUP($E74,'NEA Backsheet'!$D$5:$CB$183,M$9,FALSE))="","",(VLOOKUP($E74,'NEA Backsheet'!$D$5:$CB$183,M$9,FALSE))),"")</f>
        <v>5422.3768010799249</v>
      </c>
      <c r="N74" s="124">
        <f ca="1">IFERROR(IF((VLOOKUP($E74,'NEA Backsheet'!$D$5:$CB$183,N$9,FALSE))="","",(VLOOKUP($E74,'NEA Backsheet'!$D$5:$CB$183,N$9,FALSE))),"")</f>
        <v>5801.7529885654876</v>
      </c>
      <c r="O74" s="121">
        <f ca="1">IFERROR(IF((VLOOKUP($E74,'NEA Backsheet'!$D$5:$CB$183,O$9,FALSE))="","",(VLOOKUP($E74,'NEA Backsheet'!$D$5:$CB$183,O$9,FALSE))),"")</f>
        <v>6882.3244777229138</v>
      </c>
      <c r="P74" s="125">
        <f ca="1">IFERROR(IF((VLOOKUP($E74,'NEA Backsheet'!$D$5:$CB$183,P$9,FALSE))="","",(VLOOKUP($E74,'NEA Backsheet'!$D$5:$CB$183,P$9,FALSE))),"")</f>
        <v>6630.574844074843</v>
      </c>
      <c r="Q74" s="122">
        <f ca="1">IFERROR(IF((VLOOKUP($E74,'NEA Backsheet'!$D$5:$CB$183,Q$9,FALSE))="","",(VLOOKUP($E74,'NEA Backsheet'!$D$5:$CB$183,Q$9,FALSE))),"")</f>
        <v>6656.6006511318992</v>
      </c>
      <c r="R74" s="124">
        <f ca="1">IFERROR(IF((VLOOKUP($E74,'NEA Backsheet'!$D$5:$CB$183,R$9,FALSE))="","",(VLOOKUP($E74,'NEA Backsheet'!$D$5:$CB$183,R$9,FALSE))),"")</f>
        <v>7093.5339119167229</v>
      </c>
    </row>
    <row r="75" spans="1:18" ht="15" customHeight="1" x14ac:dyDescent="0.3">
      <c r="A75" s="57">
        <v>62</v>
      </c>
      <c r="B75" s="98" t="str">
        <f ca="1">IFERROR(IF((VLOOKUP($E75,'Org List'!$AJ$10:$AL$188,3,FALSE))="","",(VLOOKUP($E75,'Org List'!$AJ$10:$AL$188,3,FALSE))),"")</f>
        <v>Midlands and East of England Commissioning Region</v>
      </c>
      <c r="C75" s="99" t="str">
        <f ca="1">IFERROR(IF((VLOOKUP($E75,'Org List'!$AO$10:$AQ$188,3,FALSE))="","",(VLOOKUP($E75,'Org List'!$AO$10:$AQ$188,3,FALSE))),"")</f>
        <v>East Midlands Region</v>
      </c>
      <c r="D75" s="114" t="str">
        <f ca="1">IFERROR(IF((VLOOKUP($E75,'Org List'!$AT$10:$AV$188,3,FALSE))="","",(VLOOKUP($E75,'Org List'!$AT$10:$AV$188,3,FALSE))),"")</f>
        <v>NHS England Midlands And East (North Midlands)</v>
      </c>
      <c r="E75" s="98" t="str">
        <f t="shared" ca="1" si="1"/>
        <v>E10000007</v>
      </c>
      <c r="F75" s="100" t="str">
        <f ca="1">IF(E75="","",VLOOKUP(E75,'Org List'!$J$9:$K$488,2,0))</f>
        <v>Derbyshire</v>
      </c>
      <c r="G75" s="121">
        <f ca="1">IFERROR(IF((VLOOKUP($E75,'NEA Backsheet'!$D$5:$CB$183,G$9,FALSE))="","",(VLOOKUP($E75,'NEA Backsheet'!$D$5:$CB$183,G$9,FALSE))),"")</f>
        <v>5879.7051949664647</v>
      </c>
      <c r="H75" s="122">
        <f ca="1">IFERROR(IF((VLOOKUP($E75,'NEA Backsheet'!$D$5:$CB$183,H$9,FALSE))="","",(VLOOKUP($E75,'NEA Backsheet'!$D$5:$CB$183,H$9,FALSE))),"")</f>
        <v>6018.3170501316581</v>
      </c>
      <c r="I75" s="122">
        <f ca="1">IFERROR(IF((VLOOKUP($E75,'NEA Backsheet'!$D$5:$CB$183,I$9,FALSE))="","",(VLOOKUP($E75,'NEA Backsheet'!$D$5:$CB$183,I$9,FALSE))),"")</f>
        <v>6262.8982507338978</v>
      </c>
      <c r="J75" s="123">
        <f ca="1">IFERROR(IF((VLOOKUP($E75,'NEA Backsheet'!$D$5:$CB$183,J$9,FALSE))="","",(VLOOKUP($E75,'NEA Backsheet'!$D$5:$CB$183,J$9,FALSE))),"")</f>
        <v>6444.3707269924671</v>
      </c>
      <c r="K75" s="121">
        <f ca="1">IFERROR(IF((VLOOKUP($E75,'NEA Backsheet'!$D$5:$CB$183,K$9,FALSE))="","",(VLOOKUP($E75,'NEA Backsheet'!$D$5:$CB$183,K$9,FALSE))),"")</f>
        <v>17307.091572826997</v>
      </c>
      <c r="L75" s="122">
        <f ca="1">IFERROR(IF((VLOOKUP($E75,'NEA Backsheet'!$D$5:$CB$183,L$9,FALSE))="","",(VLOOKUP($E75,'NEA Backsheet'!$D$5:$CB$183,L$9,FALSE))),"")</f>
        <v>16415.472179909761</v>
      </c>
      <c r="M75" s="122">
        <f ca="1">IFERROR(IF((VLOOKUP($E75,'NEA Backsheet'!$D$5:$CB$183,M$9,FALSE))="","",(VLOOKUP($E75,'NEA Backsheet'!$D$5:$CB$183,M$9,FALSE))),"")</f>
        <v>16604.626171408847</v>
      </c>
      <c r="N75" s="124">
        <f ca="1">IFERROR(IF((VLOOKUP($E75,'NEA Backsheet'!$D$5:$CB$183,N$9,FALSE))="","",(VLOOKUP($E75,'NEA Backsheet'!$D$5:$CB$183,N$9,FALSE))),"")</f>
        <v>17685.455002813895</v>
      </c>
      <c r="O75" s="121">
        <f ca="1">IFERROR(IF((VLOOKUP($E75,'NEA Backsheet'!$D$5:$CB$183,O$9,FALSE))="","",(VLOOKUP($E75,'NEA Backsheet'!$D$5:$CB$183,O$9,FALSE))),"")</f>
        <v>23186.796767793461</v>
      </c>
      <c r="P75" s="125">
        <f ca="1">IFERROR(IF((VLOOKUP($E75,'NEA Backsheet'!$D$5:$CB$183,P$9,FALSE))="","",(VLOOKUP($E75,'NEA Backsheet'!$D$5:$CB$183,P$9,FALSE))),"")</f>
        <v>22433.789230041417</v>
      </c>
      <c r="Q75" s="122">
        <f ca="1">IFERROR(IF((VLOOKUP($E75,'NEA Backsheet'!$D$5:$CB$183,Q$9,FALSE))="","",(VLOOKUP($E75,'NEA Backsheet'!$D$5:$CB$183,Q$9,FALSE))),"")</f>
        <v>22867.524422142746</v>
      </c>
      <c r="R75" s="124">
        <f ca="1">IFERROR(IF((VLOOKUP($E75,'NEA Backsheet'!$D$5:$CB$183,R$9,FALSE))="","",(VLOOKUP($E75,'NEA Backsheet'!$D$5:$CB$183,R$9,FALSE))),"")</f>
        <v>24129.825729806362</v>
      </c>
    </row>
    <row r="76" spans="1:18" ht="15" customHeight="1" x14ac:dyDescent="0.3">
      <c r="A76" s="57">
        <v>63</v>
      </c>
      <c r="B76" s="98" t="str">
        <f ca="1">IFERROR(IF((VLOOKUP($E76,'Org List'!$AJ$10:$AL$188,3,FALSE))="","",(VLOOKUP($E76,'Org List'!$AJ$10:$AL$188,3,FALSE))),"")</f>
        <v>South West England Commissioning Region</v>
      </c>
      <c r="C76" s="99" t="str">
        <f ca="1">IFERROR(IF((VLOOKUP($E76,'Org List'!$AO$10:$AQ$188,3,FALSE))="","",(VLOOKUP($E76,'Org List'!$AO$10:$AQ$188,3,FALSE))),"")</f>
        <v>South West Region</v>
      </c>
      <c r="D76" s="114" t="str">
        <f ca="1">IFERROR(IF((VLOOKUP($E76,'Org List'!$AT$10:$AV$188,3,FALSE))="","",(VLOOKUP($E76,'Org List'!$AT$10:$AV$188,3,FALSE))),"")</f>
        <v>NHS England South West (South West South)</v>
      </c>
      <c r="E76" s="98" t="str">
        <f t="shared" ca="1" si="1"/>
        <v>E10000008</v>
      </c>
      <c r="F76" s="100" t="str">
        <f ca="1">IF(E76="","",VLOOKUP(E76,'Org List'!$J$9:$K$488,2,0))</f>
        <v>Devon</v>
      </c>
      <c r="G76" s="121">
        <f ca="1">IFERROR(IF((VLOOKUP($E76,'NEA Backsheet'!$D$5:$CB$183,G$9,FALSE))="","",(VLOOKUP($E76,'NEA Backsheet'!$D$5:$CB$183,G$9,FALSE))),"")</f>
        <v>6379.9569725747715</v>
      </c>
      <c r="H76" s="122">
        <f ca="1">IFERROR(IF((VLOOKUP($E76,'NEA Backsheet'!$D$5:$CB$183,H$9,FALSE))="","",(VLOOKUP($E76,'NEA Backsheet'!$D$5:$CB$183,H$9,FALSE))),"")</f>
        <v>6606.0589883633565</v>
      </c>
      <c r="I76" s="122">
        <f ca="1">IFERROR(IF((VLOOKUP($E76,'NEA Backsheet'!$D$5:$CB$183,I$9,FALSE))="","",(VLOOKUP($E76,'NEA Backsheet'!$D$5:$CB$183,I$9,FALSE))),"")</f>
        <v>6239.6496190350081</v>
      </c>
      <c r="J76" s="123">
        <f ca="1">IFERROR(IF((VLOOKUP($E76,'NEA Backsheet'!$D$5:$CB$183,J$9,FALSE))="","",(VLOOKUP($E76,'NEA Backsheet'!$D$5:$CB$183,J$9,FALSE))),"")</f>
        <v>6701.3857859429172</v>
      </c>
      <c r="K76" s="121">
        <f ca="1">IFERROR(IF((VLOOKUP($E76,'NEA Backsheet'!$D$5:$CB$183,K$9,FALSE))="","",(VLOOKUP($E76,'NEA Backsheet'!$D$5:$CB$183,K$9,FALSE))),"")</f>
        <v>15608.044988878597</v>
      </c>
      <c r="L76" s="122">
        <f ca="1">IFERROR(IF((VLOOKUP($E76,'NEA Backsheet'!$D$5:$CB$183,L$9,FALSE))="","",(VLOOKUP($E76,'NEA Backsheet'!$D$5:$CB$183,L$9,FALSE))),"")</f>
        <v>15354.642650109297</v>
      </c>
      <c r="M76" s="122">
        <f ca="1">IFERROR(IF((VLOOKUP($E76,'NEA Backsheet'!$D$5:$CB$183,M$9,FALSE))="","",(VLOOKUP($E76,'NEA Backsheet'!$D$5:$CB$183,M$9,FALSE))),"")</f>
        <v>14992.156291850708</v>
      </c>
      <c r="N76" s="124">
        <f ca="1">IFERROR(IF((VLOOKUP($E76,'NEA Backsheet'!$D$5:$CB$183,N$9,FALSE))="","",(VLOOKUP($E76,'NEA Backsheet'!$D$5:$CB$183,N$9,FALSE))),"")</f>
        <v>16187.894768677679</v>
      </c>
      <c r="O76" s="121">
        <f ca="1">IFERROR(IF((VLOOKUP($E76,'NEA Backsheet'!$D$5:$CB$183,O$9,FALSE))="","",(VLOOKUP($E76,'NEA Backsheet'!$D$5:$CB$183,O$9,FALSE))),"")</f>
        <v>21988.001961453367</v>
      </c>
      <c r="P76" s="125">
        <f ca="1">IFERROR(IF((VLOOKUP($E76,'NEA Backsheet'!$D$5:$CB$183,P$9,FALSE))="","",(VLOOKUP($E76,'NEA Backsheet'!$D$5:$CB$183,P$9,FALSE))),"")</f>
        <v>21960.701638472652</v>
      </c>
      <c r="Q76" s="122">
        <f ca="1">IFERROR(IF((VLOOKUP($E76,'NEA Backsheet'!$D$5:$CB$183,Q$9,FALSE))="","",(VLOOKUP($E76,'NEA Backsheet'!$D$5:$CB$183,Q$9,FALSE))),"")</f>
        <v>21231.805910885716</v>
      </c>
      <c r="R76" s="124">
        <f ca="1">IFERROR(IF((VLOOKUP($E76,'NEA Backsheet'!$D$5:$CB$183,R$9,FALSE))="","",(VLOOKUP($E76,'NEA Backsheet'!$D$5:$CB$183,R$9,FALSE))),"")</f>
        <v>22889.280554620596</v>
      </c>
    </row>
    <row r="77" spans="1:18" ht="15" customHeight="1" x14ac:dyDescent="0.3">
      <c r="A77" s="57">
        <v>64</v>
      </c>
      <c r="B77" s="98" t="str">
        <f ca="1">IFERROR(IF((VLOOKUP($E77,'Org List'!$AJ$10:$AL$188,3,FALSE))="","",(VLOOKUP($E77,'Org List'!$AJ$10:$AL$188,3,FALSE))),"")</f>
        <v>North of England Commissioning Region</v>
      </c>
      <c r="C77" s="99" t="str">
        <f ca="1">IFERROR(IF((VLOOKUP($E77,'Org List'!$AO$10:$AQ$188,3,FALSE))="","",(VLOOKUP($E77,'Org List'!$AO$10:$AQ$188,3,FALSE))),"")</f>
        <v>Yorkshire and The Humber Region</v>
      </c>
      <c r="D77" s="114" t="str">
        <f ca="1">IFERROR(IF((VLOOKUP($E77,'Org List'!$AT$10:$AV$188,3,FALSE))="","",(VLOOKUP($E77,'Org List'!$AT$10:$AV$188,3,FALSE))),"")</f>
        <v>NHS England North (Yorkshire And Humber)</v>
      </c>
      <c r="E77" s="98" t="str">
        <f t="shared" ref="E77:E108" ca="1" si="2">IF($A77&gt;$U$5-1,"",INDIRECT("'Comms by AT'!D"&amp;$A77+$U$4))</f>
        <v>E08000017</v>
      </c>
      <c r="F77" s="100" t="str">
        <f ca="1">IF(E77="","",VLOOKUP(E77,'Org List'!$J$9:$K$488,2,0))</f>
        <v>Doncaster</v>
      </c>
      <c r="G77" s="121">
        <f ca="1">IFERROR(IF((VLOOKUP($E77,'NEA Backsheet'!$D$5:$CB$183,G$9,FALSE))="","",(VLOOKUP($E77,'NEA Backsheet'!$D$5:$CB$183,G$9,FALSE))),"")</f>
        <v>3185.7434886822193</v>
      </c>
      <c r="H77" s="122">
        <f ca="1">IFERROR(IF((VLOOKUP($E77,'NEA Backsheet'!$D$5:$CB$183,H$9,FALSE))="","",(VLOOKUP($E77,'NEA Backsheet'!$D$5:$CB$183,H$9,FALSE))),"")</f>
        <v>3180.2399482785777</v>
      </c>
      <c r="I77" s="122">
        <f ca="1">IFERROR(IF((VLOOKUP($E77,'NEA Backsheet'!$D$5:$CB$183,I$9,FALSE))="","",(VLOOKUP($E77,'NEA Backsheet'!$D$5:$CB$183,I$9,FALSE))),"")</f>
        <v>3330.1594745586062</v>
      </c>
      <c r="J77" s="123">
        <f ca="1">IFERROR(IF((VLOOKUP($E77,'NEA Backsheet'!$D$5:$CB$183,J$9,FALSE))="","",(VLOOKUP($E77,'NEA Backsheet'!$D$5:$CB$183,J$9,FALSE))),"")</f>
        <v>3189.8499123080437</v>
      </c>
      <c r="K77" s="121">
        <f ca="1">IFERROR(IF((VLOOKUP($E77,'NEA Backsheet'!$D$5:$CB$183,K$9,FALSE))="","",(VLOOKUP($E77,'NEA Backsheet'!$D$5:$CB$183,K$9,FALSE))),"")</f>
        <v>6576.8747383607115</v>
      </c>
      <c r="L77" s="122">
        <f ca="1">IFERROR(IF((VLOOKUP($E77,'NEA Backsheet'!$D$5:$CB$183,L$9,FALSE))="","",(VLOOKUP($E77,'NEA Backsheet'!$D$5:$CB$183,L$9,FALSE))),"")</f>
        <v>6098.8851243286426</v>
      </c>
      <c r="M77" s="122">
        <f ca="1">IFERROR(IF((VLOOKUP($E77,'NEA Backsheet'!$D$5:$CB$183,M$9,FALSE))="","",(VLOOKUP($E77,'NEA Backsheet'!$D$5:$CB$183,M$9,FALSE))),"")</f>
        <v>6007.6575586568943</v>
      </c>
      <c r="N77" s="124">
        <f ca="1">IFERROR(IF((VLOOKUP($E77,'NEA Backsheet'!$D$5:$CB$183,N$9,FALSE))="","",(VLOOKUP($E77,'NEA Backsheet'!$D$5:$CB$183,N$9,FALSE))),"")</f>
        <v>6448.1687591251393</v>
      </c>
      <c r="O77" s="121">
        <f ca="1">IFERROR(IF((VLOOKUP($E77,'NEA Backsheet'!$D$5:$CB$183,O$9,FALSE))="","",(VLOOKUP($E77,'NEA Backsheet'!$D$5:$CB$183,O$9,FALSE))),"")</f>
        <v>9762.6182270429308</v>
      </c>
      <c r="P77" s="125">
        <f ca="1">IFERROR(IF((VLOOKUP($E77,'NEA Backsheet'!$D$5:$CB$183,P$9,FALSE))="","",(VLOOKUP($E77,'NEA Backsheet'!$D$5:$CB$183,P$9,FALSE))),"")</f>
        <v>9279.1250726072212</v>
      </c>
      <c r="Q77" s="122">
        <f ca="1">IFERROR(IF((VLOOKUP($E77,'NEA Backsheet'!$D$5:$CB$183,Q$9,FALSE))="","",(VLOOKUP($E77,'NEA Backsheet'!$D$5:$CB$183,Q$9,FALSE))),"")</f>
        <v>9337.8170332155005</v>
      </c>
      <c r="R77" s="124">
        <f ca="1">IFERROR(IF((VLOOKUP($E77,'NEA Backsheet'!$D$5:$CB$183,R$9,FALSE))="","",(VLOOKUP($E77,'NEA Backsheet'!$D$5:$CB$183,R$9,FALSE))),"")</f>
        <v>9638.018671433183</v>
      </c>
    </row>
    <row r="78" spans="1:18" ht="15" customHeight="1" x14ac:dyDescent="0.3">
      <c r="A78" s="57">
        <v>65</v>
      </c>
      <c r="B78" s="98" t="str">
        <f ca="1">IFERROR(IF((VLOOKUP($E78,'Org List'!$AJ$10:$AL$188,3,FALSE))="","",(VLOOKUP($E78,'Org List'!$AJ$10:$AL$188,3,FALSE))),"")</f>
        <v>South West England Commissioning Region</v>
      </c>
      <c r="C78" s="99" t="str">
        <f ca="1">IFERROR(IF((VLOOKUP($E78,'Org List'!$AO$10:$AQ$188,3,FALSE))="","",(VLOOKUP($E78,'Org List'!$AO$10:$AQ$188,3,FALSE))),"")</f>
        <v>South West Region</v>
      </c>
      <c r="D78" s="114" t="str">
        <f ca="1">IFERROR(IF((VLOOKUP($E78,'Org List'!$AT$10:$AV$188,3,FALSE))="","",(VLOOKUP($E78,'Org List'!$AT$10:$AV$188,3,FALSE))),"")</f>
        <v>NHS England South West (South West South)</v>
      </c>
      <c r="E78" s="98" t="str">
        <f t="shared" ca="1" si="2"/>
        <v>E10000009</v>
      </c>
      <c r="F78" s="100" t="str">
        <f ca="1">IF(E78="","",VLOOKUP(E78,'Org List'!$J$9:$K$488,2,0))</f>
        <v>Dorset</v>
      </c>
      <c r="G78" s="121">
        <f ca="1">IFERROR(IF((VLOOKUP($E78,'NEA Backsheet'!$D$5:$CB$183,G$9,FALSE))="","",(VLOOKUP($E78,'NEA Backsheet'!$D$5:$CB$183,G$9,FALSE))),"")</f>
        <v>4335.2672374051572</v>
      </c>
      <c r="H78" s="122">
        <f ca="1">IFERROR(IF((VLOOKUP($E78,'NEA Backsheet'!$D$5:$CB$183,H$9,FALSE))="","",(VLOOKUP($E78,'NEA Backsheet'!$D$5:$CB$183,H$9,FALSE))),"")</f>
        <v>4533.5073674161176</v>
      </c>
      <c r="I78" s="122">
        <f ca="1">IFERROR(IF((VLOOKUP($E78,'NEA Backsheet'!$D$5:$CB$183,I$9,FALSE))="","",(VLOOKUP($E78,'NEA Backsheet'!$D$5:$CB$183,I$9,FALSE))),"")</f>
        <v>4598.0783564355024</v>
      </c>
      <c r="J78" s="123">
        <f ca="1">IFERROR(IF((VLOOKUP($E78,'NEA Backsheet'!$D$5:$CB$183,J$9,FALSE))="","",(VLOOKUP($E78,'NEA Backsheet'!$D$5:$CB$183,J$9,FALSE))),"")</f>
        <v>4998.9179572011763</v>
      </c>
      <c r="K78" s="121">
        <f ca="1">IFERROR(IF((VLOOKUP($E78,'NEA Backsheet'!$D$5:$CB$183,K$9,FALSE))="","",(VLOOKUP($E78,'NEA Backsheet'!$D$5:$CB$183,K$9,FALSE))),"")</f>
        <v>8900.5651071683751</v>
      </c>
      <c r="L78" s="122">
        <f ca="1">IFERROR(IF((VLOOKUP($E78,'NEA Backsheet'!$D$5:$CB$183,L$9,FALSE))="","",(VLOOKUP($E78,'NEA Backsheet'!$D$5:$CB$183,L$9,FALSE))),"")</f>
        <v>8473.6248528503656</v>
      </c>
      <c r="M78" s="122">
        <f ca="1">IFERROR(IF((VLOOKUP($E78,'NEA Backsheet'!$D$5:$CB$183,M$9,FALSE))="","",(VLOOKUP($E78,'NEA Backsheet'!$D$5:$CB$183,M$9,FALSE))),"")</f>
        <v>8286.8196352038503</v>
      </c>
      <c r="N78" s="124">
        <f ca="1">IFERROR(IF((VLOOKUP($E78,'NEA Backsheet'!$D$5:$CB$183,N$9,FALSE))="","",(VLOOKUP($E78,'NEA Backsheet'!$D$5:$CB$183,N$9,FALSE))),"")</f>
        <v>9018.8283693679896</v>
      </c>
      <c r="O78" s="121">
        <f ca="1">IFERROR(IF((VLOOKUP($E78,'NEA Backsheet'!$D$5:$CB$183,O$9,FALSE))="","",(VLOOKUP($E78,'NEA Backsheet'!$D$5:$CB$183,O$9,FALSE))),"")</f>
        <v>13235.832344573533</v>
      </c>
      <c r="P78" s="125">
        <f ca="1">IFERROR(IF((VLOOKUP($E78,'NEA Backsheet'!$D$5:$CB$183,P$9,FALSE))="","",(VLOOKUP($E78,'NEA Backsheet'!$D$5:$CB$183,P$9,FALSE))),"")</f>
        <v>13007.132220266483</v>
      </c>
      <c r="Q78" s="122">
        <f ca="1">IFERROR(IF((VLOOKUP($E78,'NEA Backsheet'!$D$5:$CB$183,Q$9,FALSE))="","",(VLOOKUP($E78,'NEA Backsheet'!$D$5:$CB$183,Q$9,FALSE))),"")</f>
        <v>12884.897991639353</v>
      </c>
      <c r="R78" s="124">
        <f ca="1">IFERROR(IF((VLOOKUP($E78,'NEA Backsheet'!$D$5:$CB$183,R$9,FALSE))="","",(VLOOKUP($E78,'NEA Backsheet'!$D$5:$CB$183,R$9,FALSE))),"")</f>
        <v>14017.746326569166</v>
      </c>
    </row>
    <row r="79" spans="1:18" ht="15" customHeight="1" x14ac:dyDescent="0.3">
      <c r="A79" s="57">
        <v>66</v>
      </c>
      <c r="B79" s="98" t="str">
        <f ca="1">IFERROR(IF((VLOOKUP($E79,'Org List'!$AJ$10:$AL$188,3,FALSE))="","",(VLOOKUP($E79,'Org List'!$AJ$10:$AL$188,3,FALSE))),"")</f>
        <v>Midlands and East of England Commissioning Region</v>
      </c>
      <c r="C79" s="99" t="str">
        <f ca="1">IFERROR(IF((VLOOKUP($E79,'Org List'!$AO$10:$AQ$188,3,FALSE))="","",(VLOOKUP($E79,'Org List'!$AO$10:$AQ$188,3,FALSE))),"")</f>
        <v>West Midlands Region</v>
      </c>
      <c r="D79" s="114" t="str">
        <f ca="1">IFERROR(IF((VLOOKUP($E79,'Org List'!$AT$10:$AV$188,3,FALSE))="","",(VLOOKUP($E79,'Org List'!$AT$10:$AV$188,3,FALSE))),"")</f>
        <v>NHS England Midlands And East (West Midlands)</v>
      </c>
      <c r="E79" s="98" t="str">
        <f t="shared" ca="1" si="2"/>
        <v>E08000027</v>
      </c>
      <c r="F79" s="100" t="str">
        <f ca="1">IF(E79="","",VLOOKUP(E79,'Org List'!$J$9:$K$488,2,0))</f>
        <v>Dudley</v>
      </c>
      <c r="G79" s="121">
        <f ca="1">IFERROR(IF((VLOOKUP($E79,'NEA Backsheet'!$D$5:$CB$183,G$9,FALSE))="","",(VLOOKUP($E79,'NEA Backsheet'!$D$5:$CB$183,G$9,FALSE))),"")</f>
        <v>1571.2099981839892</v>
      </c>
      <c r="H79" s="122">
        <f ca="1">IFERROR(IF((VLOOKUP($E79,'NEA Backsheet'!$D$5:$CB$183,H$9,FALSE))="","",(VLOOKUP($E79,'NEA Backsheet'!$D$5:$CB$183,H$9,FALSE))),"")</f>
        <v>1861.2614442262106</v>
      </c>
      <c r="I79" s="122">
        <f ca="1">IFERROR(IF((VLOOKUP($E79,'NEA Backsheet'!$D$5:$CB$183,I$9,FALSE))="","",(VLOOKUP($E79,'NEA Backsheet'!$D$5:$CB$183,I$9,FALSE))),"")</f>
        <v>2102.9763081322603</v>
      </c>
      <c r="J79" s="123">
        <f ca="1">IFERROR(IF((VLOOKUP($E79,'NEA Backsheet'!$D$5:$CB$183,J$9,FALSE))="","",(VLOOKUP($E79,'NEA Backsheet'!$D$5:$CB$183,J$9,FALSE))),"")</f>
        <v>2065.0322037325559</v>
      </c>
      <c r="K79" s="121">
        <f ca="1">IFERROR(IF((VLOOKUP($E79,'NEA Backsheet'!$D$5:$CB$183,K$9,FALSE))="","",(VLOOKUP($E79,'NEA Backsheet'!$D$5:$CB$183,K$9,FALSE))),"")</f>
        <v>6227.779978648543</v>
      </c>
      <c r="L79" s="122">
        <f ca="1">IFERROR(IF((VLOOKUP($E79,'NEA Backsheet'!$D$5:$CB$183,L$9,FALSE))="","",(VLOOKUP($E79,'NEA Backsheet'!$D$5:$CB$183,L$9,FALSE))),"")</f>
        <v>6013.9330471558269</v>
      </c>
      <c r="M79" s="122">
        <f ca="1">IFERROR(IF((VLOOKUP($E79,'NEA Backsheet'!$D$5:$CB$183,M$9,FALSE))="","",(VLOOKUP($E79,'NEA Backsheet'!$D$5:$CB$183,M$9,FALSE))),"")</f>
        <v>6076.8924225278552</v>
      </c>
      <c r="N79" s="124">
        <f ca="1">IFERROR(IF((VLOOKUP($E79,'NEA Backsheet'!$D$5:$CB$183,N$9,FALSE))="","",(VLOOKUP($E79,'NEA Backsheet'!$D$5:$CB$183,N$9,FALSE))),"")</f>
        <v>6415.8009835609755</v>
      </c>
      <c r="O79" s="121">
        <f ca="1">IFERROR(IF((VLOOKUP($E79,'NEA Backsheet'!$D$5:$CB$183,O$9,FALSE))="","",(VLOOKUP($E79,'NEA Backsheet'!$D$5:$CB$183,O$9,FALSE))),"")</f>
        <v>7798.9899768325322</v>
      </c>
      <c r="P79" s="125">
        <f ca="1">IFERROR(IF((VLOOKUP($E79,'NEA Backsheet'!$D$5:$CB$183,P$9,FALSE))="","",(VLOOKUP($E79,'NEA Backsheet'!$D$5:$CB$183,P$9,FALSE))),"")</f>
        <v>7875.1944913820371</v>
      </c>
      <c r="Q79" s="122">
        <f ca="1">IFERROR(IF((VLOOKUP($E79,'NEA Backsheet'!$D$5:$CB$183,Q$9,FALSE))="","",(VLOOKUP($E79,'NEA Backsheet'!$D$5:$CB$183,Q$9,FALSE))),"")</f>
        <v>8179.868730660115</v>
      </c>
      <c r="R79" s="124">
        <f ca="1">IFERROR(IF((VLOOKUP($E79,'NEA Backsheet'!$D$5:$CB$183,R$9,FALSE))="","",(VLOOKUP($E79,'NEA Backsheet'!$D$5:$CB$183,R$9,FALSE))),"")</f>
        <v>8480.8331872935305</v>
      </c>
    </row>
    <row r="80" spans="1:18" ht="15" customHeight="1" x14ac:dyDescent="0.3">
      <c r="A80" s="57">
        <v>67</v>
      </c>
      <c r="B80" s="98" t="str">
        <f ca="1">IFERROR(IF((VLOOKUP($E80,'Org List'!$AJ$10:$AL$188,3,FALSE))="","",(VLOOKUP($E80,'Org List'!$AJ$10:$AL$188,3,FALSE))),"")</f>
        <v>London Commissioning Region</v>
      </c>
      <c r="C80" s="99" t="str">
        <f ca="1">IFERROR(IF((VLOOKUP($E80,'Org List'!$AO$10:$AQ$188,3,FALSE))="","",(VLOOKUP($E80,'Org List'!$AO$10:$AQ$188,3,FALSE))),"")</f>
        <v>London Region</v>
      </c>
      <c r="D80" s="114" t="str">
        <f ca="1">IFERROR(IF((VLOOKUP($E80,'Org List'!$AT$10:$AV$188,3,FALSE))="","",(VLOOKUP($E80,'Org List'!$AT$10:$AV$188,3,FALSE))),"")</f>
        <v>NHS England London</v>
      </c>
      <c r="E80" s="98" t="str">
        <f t="shared" ca="1" si="2"/>
        <v>E09000009</v>
      </c>
      <c r="F80" s="100" t="str">
        <f ca="1">IF(E80="","",VLOOKUP(E80,'Org List'!$J$9:$K$488,2,0))</f>
        <v>Ealing</v>
      </c>
      <c r="G80" s="121">
        <f ca="1">IFERROR(IF((VLOOKUP($E80,'NEA Backsheet'!$D$5:$CB$183,G$9,FALSE))="","",(VLOOKUP($E80,'NEA Backsheet'!$D$5:$CB$183,G$9,FALSE))),"")</f>
        <v>2815.3774002672913</v>
      </c>
      <c r="H80" s="122">
        <f ca="1">IFERROR(IF((VLOOKUP($E80,'NEA Backsheet'!$D$5:$CB$183,H$9,FALSE))="","",(VLOOKUP($E80,'NEA Backsheet'!$D$5:$CB$183,H$9,FALSE))),"")</f>
        <v>3054.4663993747217</v>
      </c>
      <c r="I80" s="122">
        <f ca="1">IFERROR(IF((VLOOKUP($E80,'NEA Backsheet'!$D$5:$CB$183,I$9,FALSE))="","",(VLOOKUP($E80,'NEA Backsheet'!$D$5:$CB$183,I$9,FALSE))),"")</f>
        <v>3302.0337852928878</v>
      </c>
      <c r="J80" s="123">
        <f ca="1">IFERROR(IF((VLOOKUP($E80,'NEA Backsheet'!$D$5:$CB$183,J$9,FALSE))="","",(VLOOKUP($E80,'NEA Backsheet'!$D$5:$CB$183,J$9,FALSE))),"")</f>
        <v>3340.7907153235715</v>
      </c>
      <c r="K80" s="121">
        <f ca="1">IFERROR(IF((VLOOKUP($E80,'NEA Backsheet'!$D$5:$CB$183,K$9,FALSE))="","",(VLOOKUP($E80,'NEA Backsheet'!$D$5:$CB$183,K$9,FALSE))),"")</f>
        <v>6112.5552395296409</v>
      </c>
      <c r="L80" s="122">
        <f ca="1">IFERROR(IF((VLOOKUP($E80,'NEA Backsheet'!$D$5:$CB$183,L$9,FALSE))="","",(VLOOKUP($E80,'NEA Backsheet'!$D$5:$CB$183,L$9,FALSE))),"")</f>
        <v>5864.6950458433366</v>
      </c>
      <c r="M80" s="122">
        <f ca="1">IFERROR(IF((VLOOKUP($E80,'NEA Backsheet'!$D$5:$CB$183,M$9,FALSE))="","",(VLOOKUP($E80,'NEA Backsheet'!$D$5:$CB$183,M$9,FALSE))),"")</f>
        <v>5878.3120312011906</v>
      </c>
      <c r="N80" s="124">
        <f ca="1">IFERROR(IF((VLOOKUP($E80,'NEA Backsheet'!$D$5:$CB$183,N$9,FALSE))="","",(VLOOKUP($E80,'NEA Backsheet'!$D$5:$CB$183,N$9,FALSE))),"")</f>
        <v>6087.7418276271947</v>
      </c>
      <c r="O80" s="121">
        <f ca="1">IFERROR(IF((VLOOKUP($E80,'NEA Backsheet'!$D$5:$CB$183,O$9,FALSE))="","",(VLOOKUP($E80,'NEA Backsheet'!$D$5:$CB$183,O$9,FALSE))),"")</f>
        <v>8927.9326397969326</v>
      </c>
      <c r="P80" s="125">
        <f ca="1">IFERROR(IF((VLOOKUP($E80,'NEA Backsheet'!$D$5:$CB$183,P$9,FALSE))="","",(VLOOKUP($E80,'NEA Backsheet'!$D$5:$CB$183,P$9,FALSE))),"")</f>
        <v>8919.1614452180584</v>
      </c>
      <c r="Q80" s="122">
        <f ca="1">IFERROR(IF((VLOOKUP($E80,'NEA Backsheet'!$D$5:$CB$183,Q$9,FALSE))="","",(VLOOKUP($E80,'NEA Backsheet'!$D$5:$CB$183,Q$9,FALSE))),"")</f>
        <v>9180.3458164940785</v>
      </c>
      <c r="R80" s="124">
        <f ca="1">IFERROR(IF((VLOOKUP($E80,'NEA Backsheet'!$D$5:$CB$183,R$9,FALSE))="","",(VLOOKUP($E80,'NEA Backsheet'!$D$5:$CB$183,R$9,FALSE))),"")</f>
        <v>9428.5325429507666</v>
      </c>
    </row>
    <row r="81" spans="1:18" ht="15" customHeight="1" x14ac:dyDescent="0.3">
      <c r="A81" s="57">
        <v>68</v>
      </c>
      <c r="B81" s="98" t="str">
        <f ca="1">IFERROR(IF((VLOOKUP($E81,'Org List'!$AJ$10:$AL$188,3,FALSE))="","",(VLOOKUP($E81,'Org List'!$AJ$10:$AL$188,3,FALSE))),"")</f>
        <v>North of England Commissioning Region</v>
      </c>
      <c r="C81" s="99" t="str">
        <f ca="1">IFERROR(IF((VLOOKUP($E81,'Org List'!$AO$10:$AQ$188,3,FALSE))="","",(VLOOKUP($E81,'Org List'!$AO$10:$AQ$188,3,FALSE))),"")</f>
        <v>Yorkshire and The Humber Region</v>
      </c>
      <c r="D81" s="114" t="str">
        <f ca="1">IFERROR(IF((VLOOKUP($E81,'Org List'!$AT$10:$AV$188,3,FALSE))="","",(VLOOKUP($E81,'Org List'!$AT$10:$AV$188,3,FALSE))),"")</f>
        <v>NHS England North (Yorkshire And Humber)</v>
      </c>
      <c r="E81" s="98" t="str">
        <f t="shared" ca="1" si="2"/>
        <v>E06000011</v>
      </c>
      <c r="F81" s="100" t="str">
        <f ca="1">IF(E81="","",VLOOKUP(E81,'Org List'!$J$9:$K$488,2,0))</f>
        <v>East Riding of Yorkshire</v>
      </c>
      <c r="G81" s="121">
        <f ca="1">IFERROR(IF((VLOOKUP($E81,'NEA Backsheet'!$D$5:$CB$183,G$9,FALSE))="","",(VLOOKUP($E81,'NEA Backsheet'!$D$5:$CB$183,G$9,FALSE))),"")</f>
        <v>1726.9647833372405</v>
      </c>
      <c r="H81" s="122">
        <f ca="1">IFERROR(IF((VLOOKUP($E81,'NEA Backsheet'!$D$5:$CB$183,H$9,FALSE))="","",(VLOOKUP($E81,'NEA Backsheet'!$D$5:$CB$183,H$9,FALSE))),"")</f>
        <v>1929.6616658484354</v>
      </c>
      <c r="I81" s="122">
        <f ca="1">IFERROR(IF((VLOOKUP($E81,'NEA Backsheet'!$D$5:$CB$183,I$9,FALSE))="","",(VLOOKUP($E81,'NEA Backsheet'!$D$5:$CB$183,I$9,FALSE))),"")</f>
        <v>1939.062399710429</v>
      </c>
      <c r="J81" s="123">
        <f ca="1">IFERROR(IF((VLOOKUP($E81,'NEA Backsheet'!$D$5:$CB$183,J$9,FALSE))="","",(VLOOKUP($E81,'NEA Backsheet'!$D$5:$CB$183,J$9,FALSE))),"")</f>
        <v>2069.1882864427066</v>
      </c>
      <c r="K81" s="121">
        <f ca="1">IFERROR(IF((VLOOKUP($E81,'NEA Backsheet'!$D$5:$CB$183,K$9,FALSE))="","",(VLOOKUP($E81,'NEA Backsheet'!$D$5:$CB$183,K$9,FALSE))),"")</f>
        <v>6673.9316702176493</v>
      </c>
      <c r="L81" s="122">
        <f ca="1">IFERROR(IF((VLOOKUP($E81,'NEA Backsheet'!$D$5:$CB$183,L$9,FALSE))="","",(VLOOKUP($E81,'NEA Backsheet'!$D$5:$CB$183,L$9,FALSE))),"")</f>
        <v>6265.7476984997593</v>
      </c>
      <c r="M81" s="122">
        <f ca="1">IFERROR(IF((VLOOKUP($E81,'NEA Backsheet'!$D$5:$CB$183,M$9,FALSE))="","",(VLOOKUP($E81,'NEA Backsheet'!$D$5:$CB$183,M$9,FALSE))),"")</f>
        <v>6140.4364628727462</v>
      </c>
      <c r="N81" s="124">
        <f ca="1">IFERROR(IF((VLOOKUP($E81,'NEA Backsheet'!$D$5:$CB$183,N$9,FALSE))="","",(VLOOKUP($E81,'NEA Backsheet'!$D$5:$CB$183,N$9,FALSE))),"")</f>
        <v>6703.5062302752158</v>
      </c>
      <c r="O81" s="121">
        <f ca="1">IFERROR(IF((VLOOKUP($E81,'NEA Backsheet'!$D$5:$CB$183,O$9,FALSE))="","",(VLOOKUP($E81,'NEA Backsheet'!$D$5:$CB$183,O$9,FALSE))),"")</f>
        <v>8400.8964535548894</v>
      </c>
      <c r="P81" s="125">
        <f ca="1">IFERROR(IF((VLOOKUP($E81,'NEA Backsheet'!$D$5:$CB$183,P$9,FALSE))="","",(VLOOKUP($E81,'NEA Backsheet'!$D$5:$CB$183,P$9,FALSE))),"")</f>
        <v>8195.4093643481938</v>
      </c>
      <c r="Q81" s="122">
        <f ca="1">IFERROR(IF((VLOOKUP($E81,'NEA Backsheet'!$D$5:$CB$183,Q$9,FALSE))="","",(VLOOKUP($E81,'NEA Backsheet'!$D$5:$CB$183,Q$9,FALSE))),"")</f>
        <v>8079.4988625831757</v>
      </c>
      <c r="R81" s="124">
        <f ca="1">IFERROR(IF((VLOOKUP($E81,'NEA Backsheet'!$D$5:$CB$183,R$9,FALSE))="","",(VLOOKUP($E81,'NEA Backsheet'!$D$5:$CB$183,R$9,FALSE))),"")</f>
        <v>8772.6945167179219</v>
      </c>
    </row>
    <row r="82" spans="1:18" ht="15" customHeight="1" x14ac:dyDescent="0.3">
      <c r="A82" s="57">
        <v>69</v>
      </c>
      <c r="B82" s="98" t="str">
        <f ca="1">IFERROR(IF((VLOOKUP($E82,'Org List'!$AJ$10:$AL$188,3,FALSE))="","",(VLOOKUP($E82,'Org List'!$AJ$10:$AL$188,3,FALSE))),"")</f>
        <v>South East England Commissioning Region</v>
      </c>
      <c r="C82" s="99" t="str">
        <f ca="1">IFERROR(IF((VLOOKUP($E82,'Org List'!$AO$10:$AQ$188,3,FALSE))="","",(VLOOKUP($E82,'Org List'!$AO$10:$AQ$188,3,FALSE))),"")</f>
        <v>South East Region</v>
      </c>
      <c r="D82" s="114" t="str">
        <f ca="1">IFERROR(IF((VLOOKUP($E82,'Org List'!$AT$10:$AV$188,3,FALSE))="","",(VLOOKUP($E82,'Org List'!$AT$10:$AV$188,3,FALSE))),"")</f>
        <v>NHS England South East (Kent, Surrey and Sussex)</v>
      </c>
      <c r="E82" s="98" t="str">
        <f t="shared" ca="1" si="2"/>
        <v>E10000011</v>
      </c>
      <c r="F82" s="100" t="str">
        <f ca="1">IF(E82="","",VLOOKUP(E82,'Org List'!$J$9:$K$488,2,0))</f>
        <v>East Sussex</v>
      </c>
      <c r="G82" s="121">
        <f ca="1">IFERROR(IF((VLOOKUP($E82,'NEA Backsheet'!$D$5:$CB$183,G$9,FALSE))="","",(VLOOKUP($E82,'NEA Backsheet'!$D$5:$CB$183,G$9,FALSE))),"")</f>
        <v>5217.1204941331562</v>
      </c>
      <c r="H82" s="122">
        <f ca="1">IFERROR(IF((VLOOKUP($E82,'NEA Backsheet'!$D$5:$CB$183,H$9,FALSE))="","",(VLOOKUP($E82,'NEA Backsheet'!$D$5:$CB$183,H$9,FALSE))),"")</f>
        <v>5759.3908159613329</v>
      </c>
      <c r="I82" s="122">
        <f ca="1">IFERROR(IF((VLOOKUP($E82,'NEA Backsheet'!$D$5:$CB$183,I$9,FALSE))="","",(VLOOKUP($E82,'NEA Backsheet'!$D$5:$CB$183,I$9,FALSE))),"")</f>
        <v>5719.1126558800133</v>
      </c>
      <c r="J82" s="123">
        <f ca="1">IFERROR(IF((VLOOKUP($E82,'NEA Backsheet'!$D$5:$CB$183,J$9,FALSE))="","",(VLOOKUP($E82,'NEA Backsheet'!$D$5:$CB$183,J$9,FALSE))),"")</f>
        <v>6280.2453688609266</v>
      </c>
      <c r="K82" s="121">
        <f ca="1">IFERROR(IF((VLOOKUP($E82,'NEA Backsheet'!$D$5:$CB$183,K$9,FALSE))="","",(VLOOKUP($E82,'NEA Backsheet'!$D$5:$CB$183,K$9,FALSE))),"")</f>
        <v>10539.158235675721</v>
      </c>
      <c r="L82" s="122">
        <f ca="1">IFERROR(IF((VLOOKUP($E82,'NEA Backsheet'!$D$5:$CB$183,L$9,FALSE))="","",(VLOOKUP($E82,'NEA Backsheet'!$D$5:$CB$183,L$9,FALSE))),"")</f>
        <v>10100.607321083822</v>
      </c>
      <c r="M82" s="122">
        <f ca="1">IFERROR(IF((VLOOKUP($E82,'NEA Backsheet'!$D$5:$CB$183,M$9,FALSE))="","",(VLOOKUP($E82,'NEA Backsheet'!$D$5:$CB$183,M$9,FALSE))),"")</f>
        <v>10157.262116500517</v>
      </c>
      <c r="N82" s="124">
        <f ca="1">IFERROR(IF((VLOOKUP($E82,'NEA Backsheet'!$D$5:$CB$183,N$9,FALSE))="","",(VLOOKUP($E82,'NEA Backsheet'!$D$5:$CB$183,N$9,FALSE))),"")</f>
        <v>10223.483110422547</v>
      </c>
      <c r="O82" s="121">
        <f ca="1">IFERROR(IF((VLOOKUP($E82,'NEA Backsheet'!$D$5:$CB$183,O$9,FALSE))="","",(VLOOKUP($E82,'NEA Backsheet'!$D$5:$CB$183,O$9,FALSE))),"")</f>
        <v>15756.278729808877</v>
      </c>
      <c r="P82" s="125">
        <f ca="1">IFERROR(IF((VLOOKUP($E82,'NEA Backsheet'!$D$5:$CB$183,P$9,FALSE))="","",(VLOOKUP($E82,'NEA Backsheet'!$D$5:$CB$183,P$9,FALSE))),"")</f>
        <v>15859.998137045155</v>
      </c>
      <c r="Q82" s="122">
        <f ca="1">IFERROR(IF((VLOOKUP($E82,'NEA Backsheet'!$D$5:$CB$183,Q$9,FALSE))="","",(VLOOKUP($E82,'NEA Backsheet'!$D$5:$CB$183,Q$9,FALSE))),"")</f>
        <v>15876.37477238053</v>
      </c>
      <c r="R82" s="124">
        <f ca="1">IFERROR(IF((VLOOKUP($E82,'NEA Backsheet'!$D$5:$CB$183,R$9,FALSE))="","",(VLOOKUP($E82,'NEA Backsheet'!$D$5:$CB$183,R$9,FALSE))),"")</f>
        <v>16503.728479283473</v>
      </c>
    </row>
    <row r="83" spans="1:18" ht="15" customHeight="1" x14ac:dyDescent="0.3">
      <c r="A83" s="57">
        <v>70</v>
      </c>
      <c r="B83" s="98" t="str">
        <f ca="1">IFERROR(IF((VLOOKUP($E83,'Org List'!$AJ$10:$AL$188,3,FALSE))="","",(VLOOKUP($E83,'Org List'!$AJ$10:$AL$188,3,FALSE))),"")</f>
        <v>London Commissioning Region</v>
      </c>
      <c r="C83" s="99" t="str">
        <f ca="1">IFERROR(IF((VLOOKUP($E83,'Org List'!$AO$10:$AQ$188,3,FALSE))="","",(VLOOKUP($E83,'Org List'!$AO$10:$AQ$188,3,FALSE))),"")</f>
        <v>London Region</v>
      </c>
      <c r="D83" s="114" t="str">
        <f ca="1">IFERROR(IF((VLOOKUP($E83,'Org List'!$AT$10:$AV$188,3,FALSE))="","",(VLOOKUP($E83,'Org List'!$AT$10:$AV$188,3,FALSE))),"")</f>
        <v>NHS England London</v>
      </c>
      <c r="E83" s="98" t="str">
        <f t="shared" ca="1" si="2"/>
        <v>E09000010</v>
      </c>
      <c r="F83" s="100" t="str">
        <f ca="1">IF(E83="","",VLOOKUP(E83,'Org List'!$J$9:$K$488,2,0))</f>
        <v>Enfield</v>
      </c>
      <c r="G83" s="121">
        <f ca="1">IFERROR(IF((VLOOKUP($E83,'NEA Backsheet'!$D$5:$CB$183,G$9,FALSE))="","",(VLOOKUP($E83,'NEA Backsheet'!$D$5:$CB$183,G$9,FALSE))),"")</f>
        <v>2673.7099234011712</v>
      </c>
      <c r="H83" s="122">
        <f ca="1">IFERROR(IF((VLOOKUP($E83,'NEA Backsheet'!$D$5:$CB$183,H$9,FALSE))="","",(VLOOKUP($E83,'NEA Backsheet'!$D$5:$CB$183,H$9,FALSE))),"")</f>
        <v>2762.0018314008748</v>
      </c>
      <c r="I83" s="122">
        <f ca="1">IFERROR(IF((VLOOKUP($E83,'NEA Backsheet'!$D$5:$CB$183,I$9,FALSE))="","",(VLOOKUP($E83,'NEA Backsheet'!$D$5:$CB$183,I$9,FALSE))),"")</f>
        <v>2752.3956372565985</v>
      </c>
      <c r="J83" s="123">
        <f ca="1">IFERROR(IF((VLOOKUP($E83,'NEA Backsheet'!$D$5:$CB$183,J$9,FALSE))="","",(VLOOKUP($E83,'NEA Backsheet'!$D$5:$CB$183,J$9,FALSE))),"")</f>
        <v>3182.0242993476754</v>
      </c>
      <c r="K83" s="121">
        <f ca="1">IFERROR(IF((VLOOKUP($E83,'NEA Backsheet'!$D$5:$CB$183,K$9,FALSE))="","",(VLOOKUP($E83,'NEA Backsheet'!$D$5:$CB$183,K$9,FALSE))),"")</f>
        <v>5448.3591070273351</v>
      </c>
      <c r="L83" s="122">
        <f ca="1">IFERROR(IF((VLOOKUP($E83,'NEA Backsheet'!$D$5:$CB$183,L$9,FALSE))="","",(VLOOKUP($E83,'NEA Backsheet'!$D$5:$CB$183,L$9,FALSE))),"")</f>
        <v>5196.2258151675096</v>
      </c>
      <c r="M83" s="122">
        <f ca="1">IFERROR(IF((VLOOKUP($E83,'NEA Backsheet'!$D$5:$CB$183,M$9,FALSE))="","",(VLOOKUP($E83,'NEA Backsheet'!$D$5:$CB$183,M$9,FALSE))),"")</f>
        <v>5256.8769349966187</v>
      </c>
      <c r="N83" s="124">
        <f ca="1">IFERROR(IF((VLOOKUP($E83,'NEA Backsheet'!$D$5:$CB$183,N$9,FALSE))="","",(VLOOKUP($E83,'NEA Backsheet'!$D$5:$CB$183,N$9,FALSE))),"")</f>
        <v>5564.0082282319563</v>
      </c>
      <c r="O83" s="121">
        <f ca="1">IFERROR(IF((VLOOKUP($E83,'NEA Backsheet'!$D$5:$CB$183,O$9,FALSE))="","",(VLOOKUP($E83,'NEA Backsheet'!$D$5:$CB$183,O$9,FALSE))),"")</f>
        <v>8122.0690304285063</v>
      </c>
      <c r="P83" s="125">
        <f ca="1">IFERROR(IF((VLOOKUP($E83,'NEA Backsheet'!$D$5:$CB$183,P$9,FALSE))="","",(VLOOKUP($E83,'NEA Backsheet'!$D$5:$CB$183,P$9,FALSE))),"")</f>
        <v>7958.2276465683844</v>
      </c>
      <c r="Q83" s="122">
        <f ca="1">IFERROR(IF((VLOOKUP($E83,'NEA Backsheet'!$D$5:$CB$183,Q$9,FALSE))="","",(VLOOKUP($E83,'NEA Backsheet'!$D$5:$CB$183,Q$9,FALSE))),"")</f>
        <v>8009.2725722532177</v>
      </c>
      <c r="R83" s="124">
        <f ca="1">IFERROR(IF((VLOOKUP($E83,'NEA Backsheet'!$D$5:$CB$183,R$9,FALSE))="","",(VLOOKUP($E83,'NEA Backsheet'!$D$5:$CB$183,R$9,FALSE))),"")</f>
        <v>8746.0325275796313</v>
      </c>
    </row>
    <row r="84" spans="1:18" ht="15" customHeight="1" x14ac:dyDescent="0.3">
      <c r="A84" s="57">
        <v>71</v>
      </c>
      <c r="B84" s="98" t="str">
        <f ca="1">IFERROR(IF((VLOOKUP($E84,'Org List'!$AJ$10:$AL$188,3,FALSE))="","",(VLOOKUP($E84,'Org List'!$AJ$10:$AL$188,3,FALSE))),"")</f>
        <v>Midlands and East of England Commissioning Region</v>
      </c>
      <c r="C84" s="99" t="str">
        <f ca="1">IFERROR(IF((VLOOKUP($E84,'Org List'!$AO$10:$AQ$188,3,FALSE))="","",(VLOOKUP($E84,'Org List'!$AO$10:$AQ$188,3,FALSE))),"")</f>
        <v>East Region</v>
      </c>
      <c r="D84" s="114" t="str">
        <f ca="1">IFERROR(IF((VLOOKUP($E84,'Org List'!$AT$10:$AV$188,3,FALSE))="","",(VLOOKUP($E84,'Org List'!$AT$10:$AV$188,3,FALSE))),"")</f>
        <v>NHS England Midlands And East (East)</v>
      </c>
      <c r="E84" s="98" t="str">
        <f t="shared" ca="1" si="2"/>
        <v>E10000012</v>
      </c>
      <c r="F84" s="100" t="str">
        <f ca="1">IF(E84="","",VLOOKUP(E84,'Org List'!$J$9:$K$488,2,0))</f>
        <v>Essex</v>
      </c>
      <c r="G84" s="121">
        <f ca="1">IFERROR(IF((VLOOKUP($E84,'NEA Backsheet'!$D$5:$CB$183,G$9,FALSE))="","",(VLOOKUP($E84,'NEA Backsheet'!$D$5:$CB$183,G$9,FALSE))),"")</f>
        <v>9440.1393046384128</v>
      </c>
      <c r="H84" s="122">
        <f ca="1">IFERROR(IF((VLOOKUP($E84,'NEA Backsheet'!$D$5:$CB$183,H$9,FALSE))="","",(VLOOKUP($E84,'NEA Backsheet'!$D$5:$CB$183,H$9,FALSE))),"")</f>
        <v>10212.782545204942</v>
      </c>
      <c r="I84" s="122">
        <f ca="1">IFERROR(IF((VLOOKUP($E84,'NEA Backsheet'!$D$5:$CB$183,I$9,FALSE))="","",(VLOOKUP($E84,'NEA Backsheet'!$D$5:$CB$183,I$9,FALSE))),"")</f>
        <v>10987.393552503545</v>
      </c>
      <c r="J84" s="123">
        <f ca="1">IFERROR(IF((VLOOKUP($E84,'NEA Backsheet'!$D$5:$CB$183,J$9,FALSE))="","",(VLOOKUP($E84,'NEA Backsheet'!$D$5:$CB$183,J$9,FALSE))),"")</f>
        <v>15354.901670752861</v>
      </c>
      <c r="K84" s="121">
        <f ca="1">IFERROR(IF((VLOOKUP($E84,'NEA Backsheet'!$D$5:$CB$183,K$9,FALSE))="","",(VLOOKUP($E84,'NEA Backsheet'!$D$5:$CB$183,K$9,FALSE))),"")</f>
        <v>23580.703069267485</v>
      </c>
      <c r="L84" s="122">
        <f ca="1">IFERROR(IF((VLOOKUP($E84,'NEA Backsheet'!$D$5:$CB$183,L$9,FALSE))="","",(VLOOKUP($E84,'NEA Backsheet'!$D$5:$CB$183,L$9,FALSE))),"")</f>
        <v>23186.918934657668</v>
      </c>
      <c r="M84" s="122">
        <f ca="1">IFERROR(IF((VLOOKUP($E84,'NEA Backsheet'!$D$5:$CB$183,M$9,FALSE))="","",(VLOOKUP($E84,'NEA Backsheet'!$D$5:$CB$183,M$9,FALSE))),"")</f>
        <v>23432.987347783797</v>
      </c>
      <c r="N84" s="124">
        <f ca="1">IFERROR(IF((VLOOKUP($E84,'NEA Backsheet'!$D$5:$CB$183,N$9,FALSE))="","",(VLOOKUP($E84,'NEA Backsheet'!$D$5:$CB$183,N$9,FALSE))),"")</f>
        <v>28943.233311779612</v>
      </c>
      <c r="O84" s="121">
        <f ca="1">IFERROR(IF((VLOOKUP($E84,'NEA Backsheet'!$D$5:$CB$183,O$9,FALSE))="","",(VLOOKUP($E84,'NEA Backsheet'!$D$5:$CB$183,O$9,FALSE))),"")</f>
        <v>33020.8423739059</v>
      </c>
      <c r="P84" s="125">
        <f ca="1">IFERROR(IF((VLOOKUP($E84,'NEA Backsheet'!$D$5:$CB$183,P$9,FALSE))="","",(VLOOKUP($E84,'NEA Backsheet'!$D$5:$CB$183,P$9,FALSE))),"")</f>
        <v>33399.701479862611</v>
      </c>
      <c r="Q84" s="122">
        <f ca="1">IFERROR(IF((VLOOKUP($E84,'NEA Backsheet'!$D$5:$CB$183,Q$9,FALSE))="","",(VLOOKUP($E84,'NEA Backsheet'!$D$5:$CB$183,Q$9,FALSE))),"")</f>
        <v>34420.380900287346</v>
      </c>
      <c r="R84" s="124">
        <f ca="1">IFERROR(IF((VLOOKUP($E84,'NEA Backsheet'!$D$5:$CB$183,R$9,FALSE))="","",(VLOOKUP($E84,'NEA Backsheet'!$D$5:$CB$183,R$9,FALSE))),"")</f>
        <v>44298.134982532472</v>
      </c>
    </row>
    <row r="85" spans="1:18" ht="15" customHeight="1" x14ac:dyDescent="0.3">
      <c r="A85" s="57">
        <v>72</v>
      </c>
      <c r="B85" s="98" t="str">
        <f ca="1">IFERROR(IF((VLOOKUP($E85,'Org List'!$AJ$10:$AL$188,3,FALSE))="","",(VLOOKUP($E85,'Org List'!$AJ$10:$AL$188,3,FALSE))),"")</f>
        <v>North of England Commissioning Region</v>
      </c>
      <c r="C85" s="99" t="str">
        <f ca="1">IFERROR(IF((VLOOKUP($E85,'Org List'!$AO$10:$AQ$188,3,FALSE))="","",(VLOOKUP($E85,'Org List'!$AO$10:$AQ$188,3,FALSE))),"")</f>
        <v>North East Region</v>
      </c>
      <c r="D85" s="114" t="str">
        <f ca="1">IFERROR(IF((VLOOKUP($E85,'Org List'!$AT$10:$AV$188,3,FALSE))="","",(VLOOKUP($E85,'Org List'!$AT$10:$AV$188,3,FALSE))),"")</f>
        <v>NHS England North (Cumbria And North East)</v>
      </c>
      <c r="E85" s="98" t="str">
        <f t="shared" ca="1" si="2"/>
        <v>E08000037</v>
      </c>
      <c r="F85" s="100" t="str">
        <f ca="1">IF(E85="","",VLOOKUP(E85,'Org List'!$J$9:$K$488,2,0))</f>
        <v>Gateshead</v>
      </c>
      <c r="G85" s="121">
        <f ca="1">IFERROR(IF((VLOOKUP($E85,'NEA Backsheet'!$D$5:$CB$183,G$9,FALSE))="","",(VLOOKUP($E85,'NEA Backsheet'!$D$5:$CB$183,G$9,FALSE))),"")</f>
        <v>1229.5593446917026</v>
      </c>
      <c r="H85" s="122">
        <f ca="1">IFERROR(IF((VLOOKUP($E85,'NEA Backsheet'!$D$5:$CB$183,H$9,FALSE))="","",(VLOOKUP($E85,'NEA Backsheet'!$D$5:$CB$183,H$9,FALSE))),"")</f>
        <v>1365.1835139461646</v>
      </c>
      <c r="I85" s="122">
        <f ca="1">IFERROR(IF((VLOOKUP($E85,'NEA Backsheet'!$D$5:$CB$183,I$9,FALSE))="","",(VLOOKUP($E85,'NEA Backsheet'!$D$5:$CB$183,I$9,FALSE))),"")</f>
        <v>1408.4896945002133</v>
      </c>
      <c r="J85" s="123">
        <f ca="1">IFERROR(IF((VLOOKUP($E85,'NEA Backsheet'!$D$5:$CB$183,J$9,FALSE))="","",(VLOOKUP($E85,'NEA Backsheet'!$D$5:$CB$183,J$9,FALSE))),"")</f>
        <v>1495.8615587699142</v>
      </c>
      <c r="K85" s="121">
        <f ca="1">IFERROR(IF((VLOOKUP($E85,'NEA Backsheet'!$D$5:$CB$183,K$9,FALSE))="","",(VLOOKUP($E85,'NEA Backsheet'!$D$5:$CB$183,K$9,FALSE))),"")</f>
        <v>4182.8305311331178</v>
      </c>
      <c r="L85" s="122">
        <f ca="1">IFERROR(IF((VLOOKUP($E85,'NEA Backsheet'!$D$5:$CB$183,L$9,FALSE))="","",(VLOOKUP($E85,'NEA Backsheet'!$D$5:$CB$183,L$9,FALSE))),"")</f>
        <v>4025.2995876788</v>
      </c>
      <c r="M85" s="122">
        <f ca="1">IFERROR(IF((VLOOKUP($E85,'NEA Backsheet'!$D$5:$CB$183,M$9,FALSE))="","",(VLOOKUP($E85,'NEA Backsheet'!$D$5:$CB$183,M$9,FALSE))),"")</f>
        <v>3983.7614287904812</v>
      </c>
      <c r="N85" s="124">
        <f ca="1">IFERROR(IF((VLOOKUP($E85,'NEA Backsheet'!$D$5:$CB$183,N$9,FALSE))="","",(VLOOKUP($E85,'NEA Backsheet'!$D$5:$CB$183,N$9,FALSE))),"")</f>
        <v>4233.7931445931454</v>
      </c>
      <c r="O85" s="121">
        <f ca="1">IFERROR(IF((VLOOKUP($E85,'NEA Backsheet'!$D$5:$CB$183,O$9,FALSE))="","",(VLOOKUP($E85,'NEA Backsheet'!$D$5:$CB$183,O$9,FALSE))),"")</f>
        <v>5412.3898758248206</v>
      </c>
      <c r="P85" s="125">
        <f ca="1">IFERROR(IF((VLOOKUP($E85,'NEA Backsheet'!$D$5:$CB$183,P$9,FALSE))="","",(VLOOKUP($E85,'NEA Backsheet'!$D$5:$CB$183,P$9,FALSE))),"")</f>
        <v>5390.4831016249645</v>
      </c>
      <c r="Q85" s="122">
        <f ca="1">IFERROR(IF((VLOOKUP($E85,'NEA Backsheet'!$D$5:$CB$183,Q$9,FALSE))="","",(VLOOKUP($E85,'NEA Backsheet'!$D$5:$CB$183,Q$9,FALSE))),"")</f>
        <v>5392.2511232906945</v>
      </c>
      <c r="R85" s="124">
        <f ca="1">IFERROR(IF((VLOOKUP($E85,'NEA Backsheet'!$D$5:$CB$183,R$9,FALSE))="","",(VLOOKUP($E85,'NEA Backsheet'!$D$5:$CB$183,R$9,FALSE))),"")</f>
        <v>5729.6547033630595</v>
      </c>
    </row>
    <row r="86" spans="1:18" ht="15" customHeight="1" x14ac:dyDescent="0.3">
      <c r="A86" s="57">
        <v>73</v>
      </c>
      <c r="B86" s="98" t="str">
        <f ca="1">IFERROR(IF((VLOOKUP($E86,'Org List'!$AJ$10:$AL$188,3,FALSE))="","",(VLOOKUP($E86,'Org List'!$AJ$10:$AL$188,3,FALSE))),"")</f>
        <v>South West England Commissioning Region</v>
      </c>
      <c r="C86" s="99" t="str">
        <f ca="1">IFERROR(IF((VLOOKUP($E86,'Org List'!$AO$10:$AQ$188,3,FALSE))="","",(VLOOKUP($E86,'Org List'!$AO$10:$AQ$188,3,FALSE))),"")</f>
        <v>South West Region</v>
      </c>
      <c r="D86" s="114" t="str">
        <f ca="1">IFERROR(IF((VLOOKUP($E86,'Org List'!$AT$10:$AV$188,3,FALSE))="","",(VLOOKUP($E86,'Org List'!$AT$10:$AV$188,3,FALSE))),"")</f>
        <v>NHS England South West (South West North)</v>
      </c>
      <c r="E86" s="98" t="str">
        <f t="shared" ca="1" si="2"/>
        <v>E10000013</v>
      </c>
      <c r="F86" s="100" t="str">
        <f ca="1">IF(E86="","",VLOOKUP(E86,'Org List'!$J$9:$K$488,2,0))</f>
        <v>Gloucestershire</v>
      </c>
      <c r="G86" s="121">
        <f ca="1">IFERROR(IF((VLOOKUP($E86,'NEA Backsheet'!$D$5:$CB$183,G$9,FALSE))="","",(VLOOKUP($E86,'NEA Backsheet'!$D$5:$CB$183,G$9,FALSE))),"")</f>
        <v>3444.2754276326095</v>
      </c>
      <c r="H86" s="122">
        <f ca="1">IFERROR(IF((VLOOKUP($E86,'NEA Backsheet'!$D$5:$CB$183,H$9,FALSE))="","",(VLOOKUP($E86,'NEA Backsheet'!$D$5:$CB$183,H$9,FALSE))),"")</f>
        <v>3455.7731729482339</v>
      </c>
      <c r="I86" s="122">
        <f ca="1">IFERROR(IF((VLOOKUP($E86,'NEA Backsheet'!$D$5:$CB$183,I$9,FALSE))="","",(VLOOKUP($E86,'NEA Backsheet'!$D$5:$CB$183,I$9,FALSE))),"")</f>
        <v>4138.9266486251363</v>
      </c>
      <c r="J86" s="123">
        <f ca="1">IFERROR(IF((VLOOKUP($E86,'NEA Backsheet'!$D$5:$CB$183,J$9,FALSE))="","",(VLOOKUP($E86,'NEA Backsheet'!$D$5:$CB$183,J$9,FALSE))),"")</f>
        <v>4903.2528319941202</v>
      </c>
      <c r="K86" s="121">
        <f ca="1">IFERROR(IF((VLOOKUP($E86,'NEA Backsheet'!$D$5:$CB$183,K$9,FALSE))="","",(VLOOKUP($E86,'NEA Backsheet'!$D$5:$CB$183,K$9,FALSE))),"")</f>
        <v>12219.380334778569</v>
      </c>
      <c r="L86" s="122">
        <f ca="1">IFERROR(IF((VLOOKUP($E86,'NEA Backsheet'!$D$5:$CB$183,L$9,FALSE))="","",(VLOOKUP($E86,'NEA Backsheet'!$D$5:$CB$183,L$9,FALSE))),"")</f>
        <v>11706.625876144144</v>
      </c>
      <c r="M86" s="122">
        <f ca="1">IFERROR(IF((VLOOKUP($E86,'NEA Backsheet'!$D$5:$CB$183,M$9,FALSE))="","",(VLOOKUP($E86,'NEA Backsheet'!$D$5:$CB$183,M$9,FALSE))),"")</f>
        <v>11562.442175354821</v>
      </c>
      <c r="N86" s="124">
        <f ca="1">IFERROR(IF((VLOOKUP($E86,'NEA Backsheet'!$D$5:$CB$183,N$9,FALSE))="","",(VLOOKUP($E86,'NEA Backsheet'!$D$5:$CB$183,N$9,FALSE))),"")</f>
        <v>12369.391206853277</v>
      </c>
      <c r="O86" s="121">
        <f ca="1">IFERROR(IF((VLOOKUP($E86,'NEA Backsheet'!$D$5:$CB$183,O$9,FALSE))="","",(VLOOKUP($E86,'NEA Backsheet'!$D$5:$CB$183,O$9,FALSE))),"")</f>
        <v>15663.655762411177</v>
      </c>
      <c r="P86" s="125">
        <f ca="1">IFERROR(IF((VLOOKUP($E86,'NEA Backsheet'!$D$5:$CB$183,P$9,FALSE))="","",(VLOOKUP($E86,'NEA Backsheet'!$D$5:$CB$183,P$9,FALSE))),"")</f>
        <v>15162.399049092379</v>
      </c>
      <c r="Q86" s="122">
        <f ca="1">IFERROR(IF((VLOOKUP($E86,'NEA Backsheet'!$D$5:$CB$183,Q$9,FALSE))="","",(VLOOKUP($E86,'NEA Backsheet'!$D$5:$CB$183,Q$9,FALSE))),"")</f>
        <v>15701.368823979958</v>
      </c>
      <c r="R86" s="124">
        <f ca="1">IFERROR(IF((VLOOKUP($E86,'NEA Backsheet'!$D$5:$CB$183,R$9,FALSE))="","",(VLOOKUP($E86,'NEA Backsheet'!$D$5:$CB$183,R$9,FALSE))),"")</f>
        <v>17272.644038847397</v>
      </c>
    </row>
    <row r="87" spans="1:18" ht="15" customHeight="1" x14ac:dyDescent="0.3">
      <c r="A87" s="57">
        <v>74</v>
      </c>
      <c r="B87" s="98" t="str">
        <f ca="1">IFERROR(IF((VLOOKUP($E87,'Org List'!$AJ$10:$AL$188,3,FALSE))="","",(VLOOKUP($E87,'Org List'!$AJ$10:$AL$188,3,FALSE))),"")</f>
        <v>London Commissioning Region</v>
      </c>
      <c r="C87" s="99" t="str">
        <f ca="1">IFERROR(IF((VLOOKUP($E87,'Org List'!$AO$10:$AQ$188,3,FALSE))="","",(VLOOKUP($E87,'Org List'!$AO$10:$AQ$188,3,FALSE))),"")</f>
        <v>London Region</v>
      </c>
      <c r="D87" s="114" t="str">
        <f ca="1">IFERROR(IF((VLOOKUP($E87,'Org List'!$AT$10:$AV$188,3,FALSE))="","",(VLOOKUP($E87,'Org List'!$AT$10:$AV$188,3,FALSE))),"")</f>
        <v>NHS England London</v>
      </c>
      <c r="E87" s="98" t="str">
        <f t="shared" ca="1" si="2"/>
        <v>E09000011</v>
      </c>
      <c r="F87" s="100" t="str">
        <f ca="1">IF(E87="","",VLOOKUP(E87,'Org List'!$J$9:$K$488,2,0))</f>
        <v>Greenwich</v>
      </c>
      <c r="G87" s="121">
        <f ca="1">IFERROR(IF((VLOOKUP($E87,'NEA Backsheet'!$D$5:$CB$183,G$9,FALSE))="","",(VLOOKUP($E87,'NEA Backsheet'!$D$5:$CB$183,G$9,FALSE))),"")</f>
        <v>2539.6444250580766</v>
      </c>
      <c r="H87" s="122">
        <f ca="1">IFERROR(IF((VLOOKUP($E87,'NEA Backsheet'!$D$5:$CB$183,H$9,FALSE))="","",(VLOOKUP($E87,'NEA Backsheet'!$D$5:$CB$183,H$9,FALSE))),"")</f>
        <v>2764.2951493141118</v>
      </c>
      <c r="I87" s="122">
        <f ca="1">IFERROR(IF((VLOOKUP($E87,'NEA Backsheet'!$D$5:$CB$183,I$9,FALSE))="","",(VLOOKUP($E87,'NEA Backsheet'!$D$5:$CB$183,I$9,FALSE))),"")</f>
        <v>2671.8145008877541</v>
      </c>
      <c r="J87" s="123">
        <f ca="1">IFERROR(IF((VLOOKUP($E87,'NEA Backsheet'!$D$5:$CB$183,J$9,FALSE))="","",(VLOOKUP($E87,'NEA Backsheet'!$D$5:$CB$183,J$9,FALSE))),"")</f>
        <v>3163.8039386626169</v>
      </c>
      <c r="K87" s="121">
        <f ca="1">IFERROR(IF((VLOOKUP($E87,'NEA Backsheet'!$D$5:$CB$183,K$9,FALSE))="","",(VLOOKUP($E87,'NEA Backsheet'!$D$5:$CB$183,K$9,FALSE))),"")</f>
        <v>4580.1156457204997</v>
      </c>
      <c r="L87" s="122">
        <f ca="1">IFERROR(IF((VLOOKUP($E87,'NEA Backsheet'!$D$5:$CB$183,L$9,FALSE))="","",(VLOOKUP($E87,'NEA Backsheet'!$D$5:$CB$183,L$9,FALSE))),"")</f>
        <v>4524.0417254348413</v>
      </c>
      <c r="M87" s="122">
        <f ca="1">IFERROR(IF((VLOOKUP($E87,'NEA Backsheet'!$D$5:$CB$183,M$9,FALSE))="","",(VLOOKUP($E87,'NEA Backsheet'!$D$5:$CB$183,M$9,FALSE))),"")</f>
        <v>4446.0926986380491</v>
      </c>
      <c r="N87" s="124">
        <f ca="1">IFERROR(IF((VLOOKUP($E87,'NEA Backsheet'!$D$5:$CB$183,N$9,FALSE))="","",(VLOOKUP($E87,'NEA Backsheet'!$D$5:$CB$183,N$9,FALSE))),"")</f>
        <v>4540.3370946468294</v>
      </c>
      <c r="O87" s="121">
        <f ca="1">IFERROR(IF((VLOOKUP($E87,'NEA Backsheet'!$D$5:$CB$183,O$9,FALSE))="","",(VLOOKUP($E87,'NEA Backsheet'!$D$5:$CB$183,O$9,FALSE))),"")</f>
        <v>7119.7600707785768</v>
      </c>
      <c r="P87" s="125">
        <f ca="1">IFERROR(IF((VLOOKUP($E87,'NEA Backsheet'!$D$5:$CB$183,P$9,FALSE))="","",(VLOOKUP($E87,'NEA Backsheet'!$D$5:$CB$183,P$9,FALSE))),"")</f>
        <v>7288.3368747489531</v>
      </c>
      <c r="Q87" s="122">
        <f ca="1">IFERROR(IF((VLOOKUP($E87,'NEA Backsheet'!$D$5:$CB$183,Q$9,FALSE))="","",(VLOOKUP($E87,'NEA Backsheet'!$D$5:$CB$183,Q$9,FALSE))),"")</f>
        <v>7117.9071995258037</v>
      </c>
      <c r="R87" s="124">
        <f ca="1">IFERROR(IF((VLOOKUP($E87,'NEA Backsheet'!$D$5:$CB$183,R$9,FALSE))="","",(VLOOKUP($E87,'NEA Backsheet'!$D$5:$CB$183,R$9,FALSE))),"")</f>
        <v>7704.1410333094464</v>
      </c>
    </row>
    <row r="88" spans="1:18" ht="15" customHeight="1" x14ac:dyDescent="0.3">
      <c r="A88" s="57">
        <v>75</v>
      </c>
      <c r="B88" s="98" t="str">
        <f ca="1">IFERROR(IF((VLOOKUP($E88,'Org List'!$AJ$10:$AL$188,3,FALSE))="","",(VLOOKUP($E88,'Org List'!$AJ$10:$AL$188,3,FALSE))),"")</f>
        <v>London Commissioning Region</v>
      </c>
      <c r="C88" s="99" t="str">
        <f ca="1">IFERROR(IF((VLOOKUP($E88,'Org List'!$AO$10:$AQ$188,3,FALSE))="","",(VLOOKUP($E88,'Org List'!$AO$10:$AQ$188,3,FALSE))),"")</f>
        <v>London Region</v>
      </c>
      <c r="D88" s="114" t="str">
        <f ca="1">IFERROR(IF((VLOOKUP($E88,'Org List'!$AT$10:$AV$188,3,FALSE))="","",(VLOOKUP($E88,'Org List'!$AT$10:$AV$188,3,FALSE))),"")</f>
        <v>NHS England London</v>
      </c>
      <c r="E88" s="98" t="str">
        <f t="shared" ca="1" si="2"/>
        <v>E09000012</v>
      </c>
      <c r="F88" s="100" t="str">
        <f ca="1">IF(E88="","",VLOOKUP(E88,'Org List'!$J$9:$K$488,2,0))</f>
        <v>Hackney</v>
      </c>
      <c r="G88" s="121">
        <f ca="1">IFERROR(IF((VLOOKUP($E88,'NEA Backsheet'!$D$5:$CB$183,G$9,FALSE))="","",(VLOOKUP($E88,'NEA Backsheet'!$D$5:$CB$183,G$9,FALSE))),"")</f>
        <v>1456.0924889880578</v>
      </c>
      <c r="H88" s="122">
        <f ca="1">IFERROR(IF((VLOOKUP($E88,'NEA Backsheet'!$D$5:$CB$183,H$9,FALSE))="","",(VLOOKUP($E88,'NEA Backsheet'!$D$5:$CB$183,H$9,FALSE))),"")</f>
        <v>1504.2439371983992</v>
      </c>
      <c r="I88" s="122">
        <f ca="1">IFERROR(IF((VLOOKUP($E88,'NEA Backsheet'!$D$5:$CB$183,I$9,FALSE))="","",(VLOOKUP($E88,'NEA Backsheet'!$D$5:$CB$183,I$9,FALSE))),"")</f>
        <v>1551.699789934838</v>
      </c>
      <c r="J88" s="123">
        <f ca="1">IFERROR(IF((VLOOKUP($E88,'NEA Backsheet'!$D$5:$CB$183,J$9,FALSE))="","",(VLOOKUP($E88,'NEA Backsheet'!$D$5:$CB$183,J$9,FALSE))),"")</f>
        <v>1659.4874766657331</v>
      </c>
      <c r="K88" s="121">
        <f ca="1">IFERROR(IF((VLOOKUP($E88,'NEA Backsheet'!$D$5:$CB$183,K$9,FALSE))="","",(VLOOKUP($E88,'NEA Backsheet'!$D$5:$CB$183,K$9,FALSE))),"")</f>
        <v>4249.3316513273367</v>
      </c>
      <c r="L88" s="122">
        <f ca="1">IFERROR(IF((VLOOKUP($E88,'NEA Backsheet'!$D$5:$CB$183,L$9,FALSE))="","",(VLOOKUP($E88,'NEA Backsheet'!$D$5:$CB$183,L$9,FALSE))),"")</f>
        <v>4186.1367768192031</v>
      </c>
      <c r="M88" s="122">
        <f ca="1">IFERROR(IF((VLOOKUP($E88,'NEA Backsheet'!$D$5:$CB$183,M$9,FALSE))="","",(VLOOKUP($E88,'NEA Backsheet'!$D$5:$CB$183,M$9,FALSE))),"")</f>
        <v>4016.0217523725505</v>
      </c>
      <c r="N88" s="124">
        <f ca="1">IFERROR(IF((VLOOKUP($E88,'NEA Backsheet'!$D$5:$CB$183,N$9,FALSE))="","",(VLOOKUP($E88,'NEA Backsheet'!$D$5:$CB$183,N$9,FALSE))),"")</f>
        <v>4304.5943894971369</v>
      </c>
      <c r="O88" s="121">
        <f ca="1">IFERROR(IF((VLOOKUP($E88,'NEA Backsheet'!$D$5:$CB$183,O$9,FALSE))="","",(VLOOKUP($E88,'NEA Backsheet'!$D$5:$CB$183,O$9,FALSE))),"")</f>
        <v>5705.4241403153947</v>
      </c>
      <c r="P88" s="125">
        <f ca="1">IFERROR(IF((VLOOKUP($E88,'NEA Backsheet'!$D$5:$CB$183,P$9,FALSE))="","",(VLOOKUP($E88,'NEA Backsheet'!$D$5:$CB$183,P$9,FALSE))),"")</f>
        <v>5690.3807140176023</v>
      </c>
      <c r="Q88" s="122">
        <f ca="1">IFERROR(IF((VLOOKUP($E88,'NEA Backsheet'!$D$5:$CB$183,Q$9,FALSE))="","",(VLOOKUP($E88,'NEA Backsheet'!$D$5:$CB$183,Q$9,FALSE))),"")</f>
        <v>5567.7215423073885</v>
      </c>
      <c r="R88" s="124">
        <f ca="1">IFERROR(IF((VLOOKUP($E88,'NEA Backsheet'!$D$5:$CB$183,R$9,FALSE))="","",(VLOOKUP($E88,'NEA Backsheet'!$D$5:$CB$183,R$9,FALSE))),"")</f>
        <v>5964.08186616287</v>
      </c>
    </row>
    <row r="89" spans="1:18" ht="15" customHeight="1" x14ac:dyDescent="0.3">
      <c r="A89" s="57">
        <v>76</v>
      </c>
      <c r="B89" s="98" t="str">
        <f ca="1">IFERROR(IF((VLOOKUP($E89,'Org List'!$AJ$10:$AL$188,3,FALSE))="","",(VLOOKUP($E89,'Org List'!$AJ$10:$AL$188,3,FALSE))),"")</f>
        <v>North of England Commissioning Region</v>
      </c>
      <c r="C89" s="99" t="str">
        <f ca="1">IFERROR(IF((VLOOKUP($E89,'Org List'!$AO$10:$AQ$188,3,FALSE))="","",(VLOOKUP($E89,'Org List'!$AO$10:$AQ$188,3,FALSE))),"")</f>
        <v>North West Region</v>
      </c>
      <c r="D89" s="114" t="str">
        <f ca="1">IFERROR(IF((VLOOKUP($E89,'Org List'!$AT$10:$AV$188,3,FALSE))="","",(VLOOKUP($E89,'Org List'!$AT$10:$AV$188,3,FALSE))),"")</f>
        <v>NHS England North (Cheshire And Merseyside)</v>
      </c>
      <c r="E89" s="98" t="str">
        <f t="shared" ca="1" si="2"/>
        <v>E06000006</v>
      </c>
      <c r="F89" s="100" t="str">
        <f ca="1">IF(E89="","",VLOOKUP(E89,'Org List'!$J$9:$K$488,2,0))</f>
        <v>Halton</v>
      </c>
      <c r="G89" s="121">
        <f ca="1">IFERROR(IF((VLOOKUP($E89,'NEA Backsheet'!$D$5:$CB$183,G$9,FALSE))="","",(VLOOKUP($E89,'NEA Backsheet'!$D$5:$CB$183,G$9,FALSE))),"")</f>
        <v>1661.4687323241358</v>
      </c>
      <c r="H89" s="122">
        <f ca="1">IFERROR(IF((VLOOKUP($E89,'NEA Backsheet'!$D$5:$CB$183,H$9,FALSE))="","",(VLOOKUP($E89,'NEA Backsheet'!$D$5:$CB$183,H$9,FALSE))),"")</f>
        <v>1907.6450800717228</v>
      </c>
      <c r="I89" s="122">
        <f ca="1">IFERROR(IF((VLOOKUP($E89,'NEA Backsheet'!$D$5:$CB$183,I$9,FALSE))="","",(VLOOKUP($E89,'NEA Backsheet'!$D$5:$CB$183,I$9,FALSE))),"")</f>
        <v>2047.7662227235405</v>
      </c>
      <c r="J89" s="123">
        <f ca="1">IFERROR(IF((VLOOKUP($E89,'NEA Backsheet'!$D$5:$CB$183,J$9,FALSE))="","",(VLOOKUP($E89,'NEA Backsheet'!$D$5:$CB$183,J$9,FALSE))),"")</f>
        <v>1890.5763335281513</v>
      </c>
      <c r="K89" s="121">
        <f ca="1">IFERROR(IF((VLOOKUP($E89,'NEA Backsheet'!$D$5:$CB$183,K$9,FALSE))="","",(VLOOKUP($E89,'NEA Backsheet'!$D$5:$CB$183,K$9,FALSE))),"")</f>
        <v>2924.7926589592416</v>
      </c>
      <c r="L89" s="122">
        <f ca="1">IFERROR(IF((VLOOKUP($E89,'NEA Backsheet'!$D$5:$CB$183,L$9,FALSE))="","",(VLOOKUP($E89,'NEA Backsheet'!$D$5:$CB$183,L$9,FALSE))),"")</f>
        <v>2894.1500201011777</v>
      </c>
      <c r="M89" s="122">
        <f ca="1">IFERROR(IF((VLOOKUP($E89,'NEA Backsheet'!$D$5:$CB$183,M$9,FALSE))="","",(VLOOKUP($E89,'NEA Backsheet'!$D$5:$CB$183,M$9,FALSE))),"")</f>
        <v>2879.6294060557534</v>
      </c>
      <c r="N89" s="124">
        <f ca="1">IFERROR(IF((VLOOKUP($E89,'NEA Backsheet'!$D$5:$CB$183,N$9,FALSE))="","",(VLOOKUP($E89,'NEA Backsheet'!$D$5:$CB$183,N$9,FALSE))),"")</f>
        <v>2895.940772690084</v>
      </c>
      <c r="O89" s="121">
        <f ca="1">IFERROR(IF((VLOOKUP($E89,'NEA Backsheet'!$D$5:$CB$183,O$9,FALSE))="","",(VLOOKUP($E89,'NEA Backsheet'!$D$5:$CB$183,O$9,FALSE))),"")</f>
        <v>4586.2613912833776</v>
      </c>
      <c r="P89" s="125">
        <f ca="1">IFERROR(IF((VLOOKUP($E89,'NEA Backsheet'!$D$5:$CB$183,P$9,FALSE))="","",(VLOOKUP($E89,'NEA Backsheet'!$D$5:$CB$183,P$9,FALSE))),"")</f>
        <v>4801.7951001729007</v>
      </c>
      <c r="Q89" s="122">
        <f ca="1">IFERROR(IF((VLOOKUP($E89,'NEA Backsheet'!$D$5:$CB$183,Q$9,FALSE))="","",(VLOOKUP($E89,'NEA Backsheet'!$D$5:$CB$183,Q$9,FALSE))),"")</f>
        <v>4927.3956287792935</v>
      </c>
      <c r="R89" s="124">
        <f ca="1">IFERROR(IF((VLOOKUP($E89,'NEA Backsheet'!$D$5:$CB$183,R$9,FALSE))="","",(VLOOKUP($E89,'NEA Backsheet'!$D$5:$CB$183,R$9,FALSE))),"")</f>
        <v>4786.5171062182353</v>
      </c>
    </row>
    <row r="90" spans="1:18" ht="15" customHeight="1" x14ac:dyDescent="0.3">
      <c r="A90" s="57">
        <v>77</v>
      </c>
      <c r="B90" s="98" t="str">
        <f ca="1">IFERROR(IF((VLOOKUP($E90,'Org List'!$AJ$10:$AL$188,3,FALSE))="","",(VLOOKUP($E90,'Org List'!$AJ$10:$AL$188,3,FALSE))),"")</f>
        <v>London Commissioning Region</v>
      </c>
      <c r="C90" s="99" t="str">
        <f ca="1">IFERROR(IF((VLOOKUP($E90,'Org List'!$AO$10:$AQ$188,3,FALSE))="","",(VLOOKUP($E90,'Org List'!$AO$10:$AQ$188,3,FALSE))),"")</f>
        <v>London Region</v>
      </c>
      <c r="D90" s="114" t="str">
        <f ca="1">IFERROR(IF((VLOOKUP($E90,'Org List'!$AT$10:$AV$188,3,FALSE))="","",(VLOOKUP($E90,'Org List'!$AT$10:$AV$188,3,FALSE))),"")</f>
        <v>NHS England London</v>
      </c>
      <c r="E90" s="98" t="str">
        <f t="shared" ca="1" si="2"/>
        <v>E09000013</v>
      </c>
      <c r="F90" s="100" t="str">
        <f ca="1">IF(E90="","",VLOOKUP(E90,'Org List'!$J$9:$K$488,2,0))</f>
        <v>Hammersmith and Fulham</v>
      </c>
      <c r="G90" s="121">
        <f ca="1">IFERROR(IF((VLOOKUP($E90,'NEA Backsheet'!$D$5:$CB$183,G$9,FALSE))="","",(VLOOKUP($E90,'NEA Backsheet'!$D$5:$CB$183,G$9,FALSE))),"")</f>
        <v>1008.0699518857409</v>
      </c>
      <c r="H90" s="122">
        <f ca="1">IFERROR(IF((VLOOKUP($E90,'NEA Backsheet'!$D$5:$CB$183,H$9,FALSE))="","",(VLOOKUP($E90,'NEA Backsheet'!$D$5:$CB$183,H$9,FALSE))),"")</f>
        <v>1168.9272139026587</v>
      </c>
      <c r="I90" s="122">
        <f ca="1">IFERROR(IF((VLOOKUP($E90,'NEA Backsheet'!$D$5:$CB$183,I$9,FALSE))="","",(VLOOKUP($E90,'NEA Backsheet'!$D$5:$CB$183,I$9,FALSE))),"")</f>
        <v>1180.8558949110416</v>
      </c>
      <c r="J90" s="123">
        <f ca="1">IFERROR(IF((VLOOKUP($E90,'NEA Backsheet'!$D$5:$CB$183,J$9,FALSE))="","",(VLOOKUP($E90,'NEA Backsheet'!$D$5:$CB$183,J$9,FALSE))),"")</f>
        <v>1234.2576223892916</v>
      </c>
      <c r="K90" s="121">
        <f ca="1">IFERROR(IF((VLOOKUP($E90,'NEA Backsheet'!$D$5:$CB$183,K$9,FALSE))="","",(VLOOKUP($E90,'NEA Backsheet'!$D$5:$CB$183,K$9,FALSE))),"")</f>
        <v>2974.8737625135914</v>
      </c>
      <c r="L90" s="122">
        <f ca="1">IFERROR(IF((VLOOKUP($E90,'NEA Backsheet'!$D$5:$CB$183,L$9,FALSE))="","",(VLOOKUP($E90,'NEA Backsheet'!$D$5:$CB$183,L$9,FALSE))),"")</f>
        <v>2853.5156231336896</v>
      </c>
      <c r="M90" s="122">
        <f ca="1">IFERROR(IF((VLOOKUP($E90,'NEA Backsheet'!$D$5:$CB$183,M$9,FALSE))="","",(VLOOKUP($E90,'NEA Backsheet'!$D$5:$CB$183,M$9,FALSE))),"")</f>
        <v>2823.0915456162729</v>
      </c>
      <c r="N90" s="124">
        <f ca="1">IFERROR(IF((VLOOKUP($E90,'NEA Backsheet'!$D$5:$CB$183,N$9,FALSE))="","",(VLOOKUP($E90,'NEA Backsheet'!$D$5:$CB$183,N$9,FALSE))),"")</f>
        <v>3043.6511201981284</v>
      </c>
      <c r="O90" s="121">
        <f ca="1">IFERROR(IF((VLOOKUP($E90,'NEA Backsheet'!$D$5:$CB$183,O$9,FALSE))="","",(VLOOKUP($E90,'NEA Backsheet'!$D$5:$CB$183,O$9,FALSE))),"")</f>
        <v>3982.9437143993323</v>
      </c>
      <c r="P90" s="125">
        <f ca="1">IFERROR(IF((VLOOKUP($E90,'NEA Backsheet'!$D$5:$CB$183,P$9,FALSE))="","",(VLOOKUP($E90,'NEA Backsheet'!$D$5:$CB$183,P$9,FALSE))),"")</f>
        <v>4022.4428370363485</v>
      </c>
      <c r="Q90" s="122">
        <f ca="1">IFERROR(IF((VLOOKUP($E90,'NEA Backsheet'!$D$5:$CB$183,Q$9,FALSE))="","",(VLOOKUP($E90,'NEA Backsheet'!$D$5:$CB$183,Q$9,FALSE))),"")</f>
        <v>4003.9474405273145</v>
      </c>
      <c r="R90" s="124">
        <f ca="1">IFERROR(IF((VLOOKUP($E90,'NEA Backsheet'!$D$5:$CB$183,R$9,FALSE))="","",(VLOOKUP($E90,'NEA Backsheet'!$D$5:$CB$183,R$9,FALSE))),"")</f>
        <v>4277.9087425874204</v>
      </c>
    </row>
    <row r="91" spans="1:18" ht="15" customHeight="1" x14ac:dyDescent="0.3">
      <c r="A91" s="57">
        <v>78</v>
      </c>
      <c r="B91" s="98" t="str">
        <f ca="1">IFERROR(IF((VLOOKUP($E91,'Org List'!$AJ$10:$AL$188,3,FALSE))="","",(VLOOKUP($E91,'Org List'!$AJ$10:$AL$188,3,FALSE))),"")</f>
        <v>South East England Commissioning Region</v>
      </c>
      <c r="C91" s="99" t="str">
        <f ca="1">IFERROR(IF((VLOOKUP($E91,'Org List'!$AO$10:$AQ$188,3,FALSE))="","",(VLOOKUP($E91,'Org List'!$AO$10:$AQ$188,3,FALSE))),"")</f>
        <v>South East Region</v>
      </c>
      <c r="D91" s="114" t="str">
        <f ca="1">IFERROR(IF((VLOOKUP($E91,'Org List'!$AT$10:$AV$188,3,FALSE))="","",(VLOOKUP($E91,'Org List'!$AT$10:$AV$188,3,FALSE))),"")</f>
        <v>NHS England South East (Hampshire, Isle of Wight and Thames Valley)</v>
      </c>
      <c r="E91" s="98" t="str">
        <f t="shared" ca="1" si="2"/>
        <v>E10000014</v>
      </c>
      <c r="F91" s="100" t="str">
        <f ca="1">IF(E91="","",VLOOKUP(E91,'Org List'!$J$9:$K$488,2,0))</f>
        <v>Hampshire</v>
      </c>
      <c r="G91" s="121">
        <f ca="1">IFERROR(IF((VLOOKUP($E91,'NEA Backsheet'!$D$5:$CB$183,G$9,FALSE))="","",(VLOOKUP($E91,'NEA Backsheet'!$D$5:$CB$183,G$9,FALSE))),"")</f>
        <v>10413.958683584317</v>
      </c>
      <c r="H91" s="122">
        <f ca="1">IFERROR(IF((VLOOKUP($E91,'NEA Backsheet'!$D$5:$CB$183,H$9,FALSE))="","",(VLOOKUP($E91,'NEA Backsheet'!$D$5:$CB$183,H$9,FALSE))),"")</f>
        <v>11237.345810350205</v>
      </c>
      <c r="I91" s="122">
        <f ca="1">IFERROR(IF((VLOOKUP($E91,'NEA Backsheet'!$D$5:$CB$183,I$9,FALSE))="","",(VLOOKUP($E91,'NEA Backsheet'!$D$5:$CB$183,I$9,FALSE))),"")</f>
        <v>10917.959690443669</v>
      </c>
      <c r="J91" s="123">
        <f ca="1">IFERROR(IF((VLOOKUP($E91,'NEA Backsheet'!$D$5:$CB$183,J$9,FALSE))="","",(VLOOKUP($E91,'NEA Backsheet'!$D$5:$CB$183,J$9,FALSE))),"")</f>
        <v>11659.881553842622</v>
      </c>
      <c r="K91" s="121">
        <f ca="1">IFERROR(IF((VLOOKUP($E91,'NEA Backsheet'!$D$5:$CB$183,K$9,FALSE))="","",(VLOOKUP($E91,'NEA Backsheet'!$D$5:$CB$183,K$9,FALSE))),"")</f>
        <v>23541.162125269373</v>
      </c>
      <c r="L91" s="122">
        <f ca="1">IFERROR(IF((VLOOKUP($E91,'NEA Backsheet'!$D$5:$CB$183,L$9,FALSE))="","",(VLOOKUP($E91,'NEA Backsheet'!$D$5:$CB$183,L$9,FALSE))),"")</f>
        <v>23435.835755625329</v>
      </c>
      <c r="M91" s="122">
        <f ca="1">IFERROR(IF((VLOOKUP($E91,'NEA Backsheet'!$D$5:$CB$183,M$9,FALSE))="","",(VLOOKUP($E91,'NEA Backsheet'!$D$5:$CB$183,M$9,FALSE))),"")</f>
        <v>23443.082392005173</v>
      </c>
      <c r="N91" s="124">
        <f ca="1">IFERROR(IF((VLOOKUP($E91,'NEA Backsheet'!$D$5:$CB$183,N$9,FALSE))="","",(VLOOKUP($E91,'NEA Backsheet'!$D$5:$CB$183,N$9,FALSE))),"")</f>
        <v>24826.618787900999</v>
      </c>
      <c r="O91" s="121">
        <f ca="1">IFERROR(IF((VLOOKUP($E91,'NEA Backsheet'!$D$5:$CB$183,O$9,FALSE))="","",(VLOOKUP($E91,'NEA Backsheet'!$D$5:$CB$183,O$9,FALSE))),"")</f>
        <v>33955.120808853688</v>
      </c>
      <c r="P91" s="125">
        <f ca="1">IFERROR(IF((VLOOKUP($E91,'NEA Backsheet'!$D$5:$CB$183,P$9,FALSE))="","",(VLOOKUP($E91,'NEA Backsheet'!$D$5:$CB$183,P$9,FALSE))),"")</f>
        <v>34673.181565975538</v>
      </c>
      <c r="Q91" s="122">
        <f ca="1">IFERROR(IF((VLOOKUP($E91,'NEA Backsheet'!$D$5:$CB$183,Q$9,FALSE))="","",(VLOOKUP($E91,'NEA Backsheet'!$D$5:$CB$183,Q$9,FALSE))),"")</f>
        <v>34361.042082448839</v>
      </c>
      <c r="R91" s="124">
        <f ca="1">IFERROR(IF((VLOOKUP($E91,'NEA Backsheet'!$D$5:$CB$183,R$9,FALSE))="","",(VLOOKUP($E91,'NEA Backsheet'!$D$5:$CB$183,R$9,FALSE))),"")</f>
        <v>36486.500341743624</v>
      </c>
    </row>
    <row r="92" spans="1:18" ht="15" customHeight="1" x14ac:dyDescent="0.3">
      <c r="A92" s="57">
        <v>79</v>
      </c>
      <c r="B92" s="98" t="str">
        <f ca="1">IFERROR(IF((VLOOKUP($E92,'Org List'!$AJ$10:$AL$188,3,FALSE))="","",(VLOOKUP($E92,'Org List'!$AJ$10:$AL$188,3,FALSE))),"")</f>
        <v>London Commissioning Region</v>
      </c>
      <c r="C92" s="99" t="str">
        <f ca="1">IFERROR(IF((VLOOKUP($E92,'Org List'!$AO$10:$AQ$188,3,FALSE))="","",(VLOOKUP($E92,'Org List'!$AO$10:$AQ$188,3,FALSE))),"")</f>
        <v>London Region</v>
      </c>
      <c r="D92" s="114" t="str">
        <f ca="1">IFERROR(IF((VLOOKUP($E92,'Org List'!$AT$10:$AV$188,3,FALSE))="","",(VLOOKUP($E92,'Org List'!$AT$10:$AV$188,3,FALSE))),"")</f>
        <v>NHS England London</v>
      </c>
      <c r="E92" s="98" t="str">
        <f t="shared" ca="1" si="2"/>
        <v>E09000014</v>
      </c>
      <c r="F92" s="100" t="str">
        <f ca="1">IF(E92="","",VLOOKUP(E92,'Org List'!$J$9:$K$488,2,0))</f>
        <v>Haringey</v>
      </c>
      <c r="G92" s="121">
        <f ca="1">IFERROR(IF((VLOOKUP($E92,'NEA Backsheet'!$D$5:$CB$183,G$9,FALSE))="","",(VLOOKUP($E92,'NEA Backsheet'!$D$5:$CB$183,G$9,FALSE))),"")</f>
        <v>1791.1769035055804</v>
      </c>
      <c r="H92" s="122">
        <f ca="1">IFERROR(IF((VLOOKUP($E92,'NEA Backsheet'!$D$5:$CB$183,H$9,FALSE))="","",(VLOOKUP($E92,'NEA Backsheet'!$D$5:$CB$183,H$9,FALSE))),"")</f>
        <v>1891.0151490030782</v>
      </c>
      <c r="I92" s="122">
        <f ca="1">IFERROR(IF((VLOOKUP($E92,'NEA Backsheet'!$D$5:$CB$183,I$9,FALSE))="","",(VLOOKUP($E92,'NEA Backsheet'!$D$5:$CB$183,I$9,FALSE))),"")</f>
        <v>1917.1180598621227</v>
      </c>
      <c r="J92" s="123">
        <f ca="1">IFERROR(IF((VLOOKUP($E92,'NEA Backsheet'!$D$5:$CB$183,J$9,FALSE))="","",(VLOOKUP($E92,'NEA Backsheet'!$D$5:$CB$183,J$9,FALSE))),"")</f>
        <v>2245.1438520978973</v>
      </c>
      <c r="K92" s="121">
        <f ca="1">IFERROR(IF((VLOOKUP($E92,'NEA Backsheet'!$D$5:$CB$183,K$9,FALSE))="","",(VLOOKUP($E92,'NEA Backsheet'!$D$5:$CB$183,K$9,FALSE))),"")</f>
        <v>4114.6525455596075</v>
      </c>
      <c r="L92" s="122">
        <f ca="1">IFERROR(IF((VLOOKUP($E92,'NEA Backsheet'!$D$5:$CB$183,L$9,FALSE))="","",(VLOOKUP($E92,'NEA Backsheet'!$D$5:$CB$183,L$9,FALSE))),"")</f>
        <v>4129.3673274353077</v>
      </c>
      <c r="M92" s="122">
        <f ca="1">IFERROR(IF((VLOOKUP($E92,'NEA Backsheet'!$D$5:$CB$183,M$9,FALSE))="","",(VLOOKUP($E92,'NEA Backsheet'!$D$5:$CB$183,M$9,FALSE))),"")</f>
        <v>3914.4963639525104</v>
      </c>
      <c r="N92" s="124">
        <f ca="1">IFERROR(IF((VLOOKUP($E92,'NEA Backsheet'!$D$5:$CB$183,N$9,FALSE))="","",(VLOOKUP($E92,'NEA Backsheet'!$D$5:$CB$183,N$9,FALSE))),"")</f>
        <v>4181.0209234032864</v>
      </c>
      <c r="O92" s="121">
        <f ca="1">IFERROR(IF((VLOOKUP($E92,'NEA Backsheet'!$D$5:$CB$183,O$9,FALSE))="","",(VLOOKUP($E92,'NEA Backsheet'!$D$5:$CB$183,O$9,FALSE))),"")</f>
        <v>5905.8294490651879</v>
      </c>
      <c r="P92" s="125">
        <f ca="1">IFERROR(IF((VLOOKUP($E92,'NEA Backsheet'!$D$5:$CB$183,P$9,FALSE))="","",(VLOOKUP($E92,'NEA Backsheet'!$D$5:$CB$183,P$9,FALSE))),"")</f>
        <v>6020.3824764383862</v>
      </c>
      <c r="Q92" s="122">
        <f ca="1">IFERROR(IF((VLOOKUP($E92,'NEA Backsheet'!$D$5:$CB$183,Q$9,FALSE))="","",(VLOOKUP($E92,'NEA Backsheet'!$D$5:$CB$183,Q$9,FALSE))),"")</f>
        <v>5831.6144238146335</v>
      </c>
      <c r="R92" s="124">
        <f ca="1">IFERROR(IF((VLOOKUP($E92,'NEA Backsheet'!$D$5:$CB$183,R$9,FALSE))="","",(VLOOKUP($E92,'NEA Backsheet'!$D$5:$CB$183,R$9,FALSE))),"")</f>
        <v>6426.1647755011836</v>
      </c>
    </row>
    <row r="93" spans="1:18" ht="15" customHeight="1" x14ac:dyDescent="0.3">
      <c r="A93" s="57">
        <v>80</v>
      </c>
      <c r="B93" s="98" t="str">
        <f ca="1">IFERROR(IF((VLOOKUP($E93,'Org List'!$AJ$10:$AL$188,3,FALSE))="","",(VLOOKUP($E93,'Org List'!$AJ$10:$AL$188,3,FALSE))),"")</f>
        <v>London Commissioning Region</v>
      </c>
      <c r="C93" s="99" t="str">
        <f ca="1">IFERROR(IF((VLOOKUP($E93,'Org List'!$AO$10:$AQ$188,3,FALSE))="","",(VLOOKUP($E93,'Org List'!$AO$10:$AQ$188,3,FALSE))),"")</f>
        <v>London Region</v>
      </c>
      <c r="D93" s="114" t="str">
        <f ca="1">IFERROR(IF((VLOOKUP($E93,'Org List'!$AT$10:$AV$188,3,FALSE))="","",(VLOOKUP($E93,'Org List'!$AT$10:$AV$188,3,FALSE))),"")</f>
        <v>NHS England London</v>
      </c>
      <c r="E93" s="98" t="str">
        <f t="shared" ca="1" si="2"/>
        <v>E09000015</v>
      </c>
      <c r="F93" s="100" t="str">
        <f ca="1">IF(E93="","",VLOOKUP(E93,'Org List'!$J$9:$K$488,2,0))</f>
        <v>Harrow</v>
      </c>
      <c r="G93" s="121">
        <f ca="1">IFERROR(IF((VLOOKUP($E93,'NEA Backsheet'!$D$5:$CB$183,G$9,FALSE))="","",(VLOOKUP($E93,'NEA Backsheet'!$D$5:$CB$183,G$9,FALSE))),"")</f>
        <v>2381.9681023061544</v>
      </c>
      <c r="H93" s="122">
        <f ca="1">IFERROR(IF((VLOOKUP($E93,'NEA Backsheet'!$D$5:$CB$183,H$9,FALSE))="","",(VLOOKUP($E93,'NEA Backsheet'!$D$5:$CB$183,H$9,FALSE))),"")</f>
        <v>2475.9209048517669</v>
      </c>
      <c r="I93" s="122">
        <f ca="1">IFERROR(IF((VLOOKUP($E93,'NEA Backsheet'!$D$5:$CB$183,I$9,FALSE))="","",(VLOOKUP($E93,'NEA Backsheet'!$D$5:$CB$183,I$9,FALSE))),"")</f>
        <v>2617.8411045329458</v>
      </c>
      <c r="J93" s="123">
        <f ca="1">IFERROR(IF((VLOOKUP($E93,'NEA Backsheet'!$D$5:$CB$183,J$9,FALSE))="","",(VLOOKUP($E93,'NEA Backsheet'!$D$5:$CB$183,J$9,FALSE))),"")</f>
        <v>2914.3269868626016</v>
      </c>
      <c r="K93" s="121">
        <f ca="1">IFERROR(IF((VLOOKUP($E93,'NEA Backsheet'!$D$5:$CB$183,K$9,FALSE))="","",(VLOOKUP($E93,'NEA Backsheet'!$D$5:$CB$183,K$9,FALSE))),"")</f>
        <v>4348.4189480349924</v>
      </c>
      <c r="L93" s="122">
        <f ca="1">IFERROR(IF((VLOOKUP($E93,'NEA Backsheet'!$D$5:$CB$183,L$9,FALSE))="","",(VLOOKUP($E93,'NEA Backsheet'!$D$5:$CB$183,L$9,FALSE))),"")</f>
        <v>4136.7457178480881</v>
      </c>
      <c r="M93" s="122">
        <f ca="1">IFERROR(IF((VLOOKUP($E93,'NEA Backsheet'!$D$5:$CB$183,M$9,FALSE))="","",(VLOOKUP($E93,'NEA Backsheet'!$D$5:$CB$183,M$9,FALSE))),"")</f>
        <v>4176.8142961806661</v>
      </c>
      <c r="N93" s="124">
        <f ca="1">IFERROR(IF((VLOOKUP($E93,'NEA Backsheet'!$D$5:$CB$183,N$9,FALSE))="","",(VLOOKUP($E93,'NEA Backsheet'!$D$5:$CB$183,N$9,FALSE))),"")</f>
        <v>4423.0443438019211</v>
      </c>
      <c r="O93" s="121">
        <f ca="1">IFERROR(IF((VLOOKUP($E93,'NEA Backsheet'!$D$5:$CB$183,O$9,FALSE))="","",(VLOOKUP($E93,'NEA Backsheet'!$D$5:$CB$183,O$9,FALSE))),"")</f>
        <v>6730.3870503411472</v>
      </c>
      <c r="P93" s="125">
        <f ca="1">IFERROR(IF((VLOOKUP($E93,'NEA Backsheet'!$D$5:$CB$183,P$9,FALSE))="","",(VLOOKUP($E93,'NEA Backsheet'!$D$5:$CB$183,P$9,FALSE))),"")</f>
        <v>6612.666622699855</v>
      </c>
      <c r="Q93" s="122">
        <f ca="1">IFERROR(IF((VLOOKUP($E93,'NEA Backsheet'!$D$5:$CB$183,Q$9,FALSE))="","",(VLOOKUP($E93,'NEA Backsheet'!$D$5:$CB$183,Q$9,FALSE))),"")</f>
        <v>6794.6554007136119</v>
      </c>
      <c r="R93" s="124">
        <f ca="1">IFERROR(IF((VLOOKUP($E93,'NEA Backsheet'!$D$5:$CB$183,R$9,FALSE))="","",(VLOOKUP($E93,'NEA Backsheet'!$D$5:$CB$183,R$9,FALSE))),"")</f>
        <v>7337.3713306645222</v>
      </c>
    </row>
    <row r="94" spans="1:18" ht="15" customHeight="1" x14ac:dyDescent="0.3">
      <c r="A94" s="57">
        <v>81</v>
      </c>
      <c r="B94" s="98" t="str">
        <f ca="1">IFERROR(IF((VLOOKUP($E94,'Org List'!$AJ$10:$AL$188,3,FALSE))="","",(VLOOKUP($E94,'Org List'!$AJ$10:$AL$188,3,FALSE))),"")</f>
        <v>North of England Commissioning Region</v>
      </c>
      <c r="C94" s="99" t="str">
        <f ca="1">IFERROR(IF((VLOOKUP($E94,'Org List'!$AO$10:$AQ$188,3,FALSE))="","",(VLOOKUP($E94,'Org List'!$AO$10:$AQ$188,3,FALSE))),"")</f>
        <v>North East Region</v>
      </c>
      <c r="D94" s="114" t="str">
        <f ca="1">IFERROR(IF((VLOOKUP($E94,'Org List'!$AT$10:$AV$188,3,FALSE))="","",(VLOOKUP($E94,'Org List'!$AT$10:$AV$188,3,FALSE))),"")</f>
        <v>NHS England North (Cumbria And North East)</v>
      </c>
      <c r="E94" s="98" t="str">
        <f t="shared" ca="1" si="2"/>
        <v>E06000001</v>
      </c>
      <c r="F94" s="100" t="str">
        <f ca="1">IF(E94="","",VLOOKUP(E94,'Org List'!$J$9:$K$488,2,0))</f>
        <v>Hartlepool</v>
      </c>
      <c r="G94" s="121">
        <f ca="1">IFERROR(IF((VLOOKUP($E94,'NEA Backsheet'!$D$5:$CB$183,G$9,FALSE))="","",(VLOOKUP($E94,'NEA Backsheet'!$D$5:$CB$183,G$9,FALSE))),"")</f>
        <v>1233.5635220022914</v>
      </c>
      <c r="H94" s="122">
        <f ca="1">IFERROR(IF((VLOOKUP($E94,'NEA Backsheet'!$D$5:$CB$183,H$9,FALSE))="","",(VLOOKUP($E94,'NEA Backsheet'!$D$5:$CB$183,H$9,FALSE))),"")</f>
        <v>1305.9426440600682</v>
      </c>
      <c r="I94" s="122">
        <f ca="1">IFERROR(IF((VLOOKUP($E94,'NEA Backsheet'!$D$5:$CB$183,I$9,FALSE))="","",(VLOOKUP($E94,'NEA Backsheet'!$D$5:$CB$183,I$9,FALSE))),"")</f>
        <v>1229.7347022458105</v>
      </c>
      <c r="J94" s="123">
        <f ca="1">IFERROR(IF((VLOOKUP($E94,'NEA Backsheet'!$D$5:$CB$183,J$9,FALSE))="","",(VLOOKUP($E94,'NEA Backsheet'!$D$5:$CB$183,J$9,FALSE))),"")</f>
        <v>1260.464952683596</v>
      </c>
      <c r="K94" s="121">
        <f ca="1">IFERROR(IF((VLOOKUP($E94,'NEA Backsheet'!$D$5:$CB$183,K$9,FALSE))="","",(VLOOKUP($E94,'NEA Backsheet'!$D$5:$CB$183,K$9,FALSE))),"")</f>
        <v>2110.7964254322928</v>
      </c>
      <c r="L94" s="122">
        <f ca="1">IFERROR(IF((VLOOKUP($E94,'NEA Backsheet'!$D$5:$CB$183,L$9,FALSE))="","",(VLOOKUP($E94,'NEA Backsheet'!$D$5:$CB$183,L$9,FALSE))),"")</f>
        <v>2141.3649633066061</v>
      </c>
      <c r="M94" s="122">
        <f ca="1">IFERROR(IF((VLOOKUP($E94,'NEA Backsheet'!$D$5:$CB$183,M$9,FALSE))="","",(VLOOKUP($E94,'NEA Backsheet'!$D$5:$CB$183,M$9,FALSE))),"")</f>
        <v>2157.0555235525089</v>
      </c>
      <c r="N94" s="124">
        <f ca="1">IFERROR(IF((VLOOKUP($E94,'NEA Backsheet'!$D$5:$CB$183,N$9,FALSE))="","",(VLOOKUP($E94,'NEA Backsheet'!$D$5:$CB$183,N$9,FALSE))),"")</f>
        <v>2192.7457630063464</v>
      </c>
      <c r="O94" s="121">
        <f ca="1">IFERROR(IF((VLOOKUP($E94,'NEA Backsheet'!$D$5:$CB$183,O$9,FALSE))="","",(VLOOKUP($E94,'NEA Backsheet'!$D$5:$CB$183,O$9,FALSE))),"")</f>
        <v>3344.3599474345842</v>
      </c>
      <c r="P94" s="125">
        <f ca="1">IFERROR(IF((VLOOKUP($E94,'NEA Backsheet'!$D$5:$CB$183,P$9,FALSE))="","",(VLOOKUP($E94,'NEA Backsheet'!$D$5:$CB$183,P$9,FALSE))),"")</f>
        <v>3447.3076073666743</v>
      </c>
      <c r="Q94" s="122">
        <f ca="1">IFERROR(IF((VLOOKUP($E94,'NEA Backsheet'!$D$5:$CB$183,Q$9,FALSE))="","",(VLOOKUP($E94,'NEA Backsheet'!$D$5:$CB$183,Q$9,FALSE))),"")</f>
        <v>3386.7902257983196</v>
      </c>
      <c r="R94" s="124">
        <f ca="1">IFERROR(IF((VLOOKUP($E94,'NEA Backsheet'!$D$5:$CB$183,R$9,FALSE))="","",(VLOOKUP($E94,'NEA Backsheet'!$D$5:$CB$183,R$9,FALSE))),"")</f>
        <v>3453.2107156899424</v>
      </c>
    </row>
    <row r="95" spans="1:18" ht="15" customHeight="1" x14ac:dyDescent="0.3">
      <c r="A95" s="57">
        <v>82</v>
      </c>
      <c r="B95" s="98" t="str">
        <f ca="1">IFERROR(IF((VLOOKUP($E95,'Org List'!$AJ$10:$AL$188,3,FALSE))="","",(VLOOKUP($E95,'Org List'!$AJ$10:$AL$188,3,FALSE))),"")</f>
        <v>London Commissioning Region</v>
      </c>
      <c r="C95" s="99" t="str">
        <f ca="1">IFERROR(IF((VLOOKUP($E95,'Org List'!$AO$10:$AQ$188,3,FALSE))="","",(VLOOKUP($E95,'Org List'!$AO$10:$AQ$188,3,FALSE))),"")</f>
        <v>London Region</v>
      </c>
      <c r="D95" s="114" t="str">
        <f ca="1">IFERROR(IF((VLOOKUP($E95,'Org List'!$AT$10:$AV$188,3,FALSE))="","",(VLOOKUP($E95,'Org List'!$AT$10:$AV$188,3,FALSE))),"")</f>
        <v>NHS England London</v>
      </c>
      <c r="E95" s="98" t="str">
        <f t="shared" ca="1" si="2"/>
        <v>E09000016</v>
      </c>
      <c r="F95" s="100" t="str">
        <f ca="1">IF(E95="","",VLOOKUP(E95,'Org List'!$J$9:$K$488,2,0))</f>
        <v>Havering</v>
      </c>
      <c r="G95" s="121">
        <f ca="1">IFERROR(IF((VLOOKUP($E95,'NEA Backsheet'!$D$5:$CB$183,G$9,FALSE))="","",(VLOOKUP($E95,'NEA Backsheet'!$D$5:$CB$183,G$9,FALSE))),"")</f>
        <v>2184.6649995553748</v>
      </c>
      <c r="H95" s="122">
        <f ca="1">IFERROR(IF((VLOOKUP($E95,'NEA Backsheet'!$D$5:$CB$183,H$9,FALSE))="","",(VLOOKUP($E95,'NEA Backsheet'!$D$5:$CB$183,H$9,FALSE))),"")</f>
        <v>2399.0224102010789</v>
      </c>
      <c r="I95" s="122">
        <f ca="1">IFERROR(IF((VLOOKUP($E95,'NEA Backsheet'!$D$5:$CB$183,I$9,FALSE))="","",(VLOOKUP($E95,'NEA Backsheet'!$D$5:$CB$183,I$9,FALSE))),"")</f>
        <v>2352.5339475665933</v>
      </c>
      <c r="J95" s="123">
        <f ca="1">IFERROR(IF((VLOOKUP($E95,'NEA Backsheet'!$D$5:$CB$183,J$9,FALSE))="","",(VLOOKUP($E95,'NEA Backsheet'!$D$5:$CB$183,J$9,FALSE))),"")</f>
        <v>2185.7604372749797</v>
      </c>
      <c r="K95" s="121">
        <f ca="1">IFERROR(IF((VLOOKUP($E95,'NEA Backsheet'!$D$5:$CB$183,K$9,FALSE))="","",(VLOOKUP($E95,'NEA Backsheet'!$D$5:$CB$183,K$9,FALSE))),"")</f>
        <v>4514.0622243464113</v>
      </c>
      <c r="L95" s="122">
        <f ca="1">IFERROR(IF((VLOOKUP($E95,'NEA Backsheet'!$D$5:$CB$183,L$9,FALSE))="","",(VLOOKUP($E95,'NEA Backsheet'!$D$5:$CB$183,L$9,FALSE))),"")</f>
        <v>4503.4111791977639</v>
      </c>
      <c r="M95" s="122">
        <f ca="1">IFERROR(IF((VLOOKUP($E95,'NEA Backsheet'!$D$5:$CB$183,M$9,FALSE))="","",(VLOOKUP($E95,'NEA Backsheet'!$D$5:$CB$183,M$9,FALSE))),"")</f>
        <v>4487.3913249578636</v>
      </c>
      <c r="N95" s="124">
        <f ca="1">IFERROR(IF((VLOOKUP($E95,'NEA Backsheet'!$D$5:$CB$183,N$9,FALSE))="","",(VLOOKUP($E95,'NEA Backsheet'!$D$5:$CB$183,N$9,FALSE))),"")</f>
        <v>4667.86443813187</v>
      </c>
      <c r="O95" s="121">
        <f ca="1">IFERROR(IF((VLOOKUP($E95,'NEA Backsheet'!$D$5:$CB$183,O$9,FALSE))="","",(VLOOKUP($E95,'NEA Backsheet'!$D$5:$CB$183,O$9,FALSE))),"")</f>
        <v>6698.7272239017857</v>
      </c>
      <c r="P95" s="125">
        <f ca="1">IFERROR(IF((VLOOKUP($E95,'NEA Backsheet'!$D$5:$CB$183,P$9,FALSE))="","",(VLOOKUP($E95,'NEA Backsheet'!$D$5:$CB$183,P$9,FALSE))),"")</f>
        <v>6902.4335893988427</v>
      </c>
      <c r="Q95" s="122">
        <f ca="1">IFERROR(IF((VLOOKUP($E95,'NEA Backsheet'!$D$5:$CB$183,Q$9,FALSE))="","",(VLOOKUP($E95,'NEA Backsheet'!$D$5:$CB$183,Q$9,FALSE))),"")</f>
        <v>6839.9252725244569</v>
      </c>
      <c r="R95" s="124">
        <f ca="1">IFERROR(IF((VLOOKUP($E95,'NEA Backsheet'!$D$5:$CB$183,R$9,FALSE))="","",(VLOOKUP($E95,'NEA Backsheet'!$D$5:$CB$183,R$9,FALSE))),"")</f>
        <v>6853.6248754068492</v>
      </c>
    </row>
    <row r="96" spans="1:18" ht="15" customHeight="1" x14ac:dyDescent="0.3">
      <c r="A96" s="57">
        <v>83</v>
      </c>
      <c r="B96" s="98" t="str">
        <f ca="1">IFERROR(IF((VLOOKUP($E96,'Org List'!$AJ$10:$AL$188,3,FALSE))="","",(VLOOKUP($E96,'Org List'!$AJ$10:$AL$188,3,FALSE))),"")</f>
        <v>Midlands and East of England Commissioning Region</v>
      </c>
      <c r="C96" s="99" t="str">
        <f ca="1">IFERROR(IF((VLOOKUP($E96,'Org List'!$AO$10:$AQ$188,3,FALSE))="","",(VLOOKUP($E96,'Org List'!$AO$10:$AQ$188,3,FALSE))),"")</f>
        <v>West Midlands Region</v>
      </c>
      <c r="D96" s="114" t="str">
        <f ca="1">IFERROR(IF((VLOOKUP($E96,'Org List'!$AT$10:$AV$188,3,FALSE))="","",(VLOOKUP($E96,'Org List'!$AT$10:$AV$188,3,FALSE))),"")</f>
        <v>NHS England Midlands And East (West Midlands)</v>
      </c>
      <c r="E96" s="98" t="str">
        <f t="shared" ca="1" si="2"/>
        <v>E06000019</v>
      </c>
      <c r="F96" s="100" t="str">
        <f ca="1">IF(E96="","",VLOOKUP(E96,'Org List'!$J$9:$K$488,2,0))</f>
        <v>Herefordshire, County of</v>
      </c>
      <c r="G96" s="121">
        <f ca="1">IFERROR(IF((VLOOKUP($E96,'NEA Backsheet'!$D$5:$CB$183,G$9,FALSE))="","",(VLOOKUP($E96,'NEA Backsheet'!$D$5:$CB$183,G$9,FALSE))),"")</f>
        <v>1368.2606673613011</v>
      </c>
      <c r="H96" s="122">
        <f ca="1">IFERROR(IF((VLOOKUP($E96,'NEA Backsheet'!$D$5:$CB$183,H$9,FALSE))="","",(VLOOKUP($E96,'NEA Backsheet'!$D$5:$CB$183,H$9,FALSE))),"")</f>
        <v>1316.2034295967032</v>
      </c>
      <c r="I96" s="122">
        <f ca="1">IFERROR(IF((VLOOKUP($E96,'NEA Backsheet'!$D$5:$CB$183,I$9,FALSE))="","",(VLOOKUP($E96,'NEA Backsheet'!$D$5:$CB$183,I$9,FALSE))),"")</f>
        <v>1386.2250449617288</v>
      </c>
      <c r="J96" s="123">
        <f ca="1">IFERROR(IF((VLOOKUP($E96,'NEA Backsheet'!$D$5:$CB$183,J$9,FALSE))="","",(VLOOKUP($E96,'NEA Backsheet'!$D$5:$CB$183,J$9,FALSE))),"")</f>
        <v>1564.384821700959</v>
      </c>
      <c r="K96" s="121">
        <f ca="1">IFERROR(IF((VLOOKUP($E96,'NEA Backsheet'!$D$5:$CB$183,K$9,FALSE))="","",(VLOOKUP($E96,'NEA Backsheet'!$D$5:$CB$183,K$9,FALSE))),"")</f>
        <v>3580.9318544453231</v>
      </c>
      <c r="L96" s="122">
        <f ca="1">IFERROR(IF((VLOOKUP($E96,'NEA Backsheet'!$D$5:$CB$183,L$9,FALSE))="","",(VLOOKUP($E96,'NEA Backsheet'!$D$5:$CB$183,L$9,FALSE))),"")</f>
        <v>3425.7207732363818</v>
      </c>
      <c r="M96" s="122">
        <f ca="1">IFERROR(IF((VLOOKUP($E96,'NEA Backsheet'!$D$5:$CB$183,M$9,FALSE))="","",(VLOOKUP($E96,'NEA Backsheet'!$D$5:$CB$183,M$9,FALSE))),"")</f>
        <v>3333.3229541049532</v>
      </c>
      <c r="N96" s="124">
        <f ca="1">IFERROR(IF((VLOOKUP($E96,'NEA Backsheet'!$D$5:$CB$183,N$9,FALSE))="","",(VLOOKUP($E96,'NEA Backsheet'!$D$5:$CB$183,N$9,FALSE))),"")</f>
        <v>3415.8564065749224</v>
      </c>
      <c r="O96" s="121">
        <f ca="1">IFERROR(IF((VLOOKUP($E96,'NEA Backsheet'!$D$5:$CB$183,O$9,FALSE))="","",(VLOOKUP($E96,'NEA Backsheet'!$D$5:$CB$183,O$9,FALSE))),"")</f>
        <v>4949.1925218066244</v>
      </c>
      <c r="P96" s="125">
        <f ca="1">IFERROR(IF((VLOOKUP($E96,'NEA Backsheet'!$D$5:$CB$183,P$9,FALSE))="","",(VLOOKUP($E96,'NEA Backsheet'!$D$5:$CB$183,P$9,FALSE))),"")</f>
        <v>4741.9242028330846</v>
      </c>
      <c r="Q96" s="122">
        <f ca="1">IFERROR(IF((VLOOKUP($E96,'NEA Backsheet'!$D$5:$CB$183,Q$9,FALSE))="","",(VLOOKUP($E96,'NEA Backsheet'!$D$5:$CB$183,Q$9,FALSE))),"")</f>
        <v>4719.5479990666818</v>
      </c>
      <c r="R96" s="124">
        <f ca="1">IFERROR(IF((VLOOKUP($E96,'NEA Backsheet'!$D$5:$CB$183,R$9,FALSE))="","",(VLOOKUP($E96,'NEA Backsheet'!$D$5:$CB$183,R$9,FALSE))),"")</f>
        <v>4980.2412282758814</v>
      </c>
    </row>
    <row r="97" spans="1:18" ht="15" customHeight="1" x14ac:dyDescent="0.3">
      <c r="A97" s="57">
        <v>84</v>
      </c>
      <c r="B97" s="98" t="str">
        <f ca="1">IFERROR(IF((VLOOKUP($E97,'Org List'!$AJ$10:$AL$188,3,FALSE))="","",(VLOOKUP($E97,'Org List'!$AJ$10:$AL$188,3,FALSE))),"")</f>
        <v>Midlands and East of England Commissioning Region</v>
      </c>
      <c r="C97" s="99" t="str">
        <f ca="1">IFERROR(IF((VLOOKUP($E97,'Org List'!$AO$10:$AQ$188,3,FALSE))="","",(VLOOKUP($E97,'Org List'!$AO$10:$AQ$188,3,FALSE))),"")</f>
        <v>East Region</v>
      </c>
      <c r="D97" s="114" t="str">
        <f ca="1">IFERROR(IF((VLOOKUP($E97,'Org List'!$AT$10:$AV$188,3,FALSE))="","",(VLOOKUP($E97,'Org List'!$AT$10:$AV$188,3,FALSE))),"")</f>
        <v>NHS England Midlands And East (Central Midlands)</v>
      </c>
      <c r="E97" s="98" t="str">
        <f t="shared" ca="1" si="2"/>
        <v>E10000015</v>
      </c>
      <c r="F97" s="100" t="str">
        <f ca="1">IF(E97="","",VLOOKUP(E97,'Org List'!$J$9:$K$488,2,0))</f>
        <v>Hertfordshire</v>
      </c>
      <c r="G97" s="121">
        <f ca="1">IFERROR(IF((VLOOKUP($E97,'NEA Backsheet'!$D$5:$CB$183,G$9,FALSE))="","",(VLOOKUP($E97,'NEA Backsheet'!$D$5:$CB$183,G$9,FALSE))),"")</f>
        <v>7917.611336950833</v>
      </c>
      <c r="H97" s="122">
        <f ca="1">IFERROR(IF((VLOOKUP($E97,'NEA Backsheet'!$D$5:$CB$183,H$9,FALSE))="","",(VLOOKUP($E97,'NEA Backsheet'!$D$5:$CB$183,H$9,FALSE))),"")</f>
        <v>9240.060448073873</v>
      </c>
      <c r="I97" s="122">
        <f ca="1">IFERROR(IF((VLOOKUP($E97,'NEA Backsheet'!$D$5:$CB$183,I$9,FALSE))="","",(VLOOKUP($E97,'NEA Backsheet'!$D$5:$CB$183,I$9,FALSE))),"")</f>
        <v>9572.8999685746276</v>
      </c>
      <c r="J97" s="123">
        <f ca="1">IFERROR(IF((VLOOKUP($E97,'NEA Backsheet'!$D$5:$CB$183,J$9,FALSE))="","",(VLOOKUP($E97,'NEA Backsheet'!$D$5:$CB$183,J$9,FALSE))),"")</f>
        <v>10462.198404134731</v>
      </c>
      <c r="K97" s="121">
        <f ca="1">IFERROR(IF((VLOOKUP($E97,'NEA Backsheet'!$D$5:$CB$183,K$9,FALSE))="","",(VLOOKUP($E97,'NEA Backsheet'!$D$5:$CB$183,K$9,FALSE))),"")</f>
        <v>19611.670644545382</v>
      </c>
      <c r="L97" s="122">
        <f ca="1">IFERROR(IF((VLOOKUP($E97,'NEA Backsheet'!$D$5:$CB$183,L$9,FALSE))="","",(VLOOKUP($E97,'NEA Backsheet'!$D$5:$CB$183,L$9,FALSE))),"")</f>
        <v>19473.805355762812</v>
      </c>
      <c r="M97" s="122">
        <f ca="1">IFERROR(IF((VLOOKUP($E97,'NEA Backsheet'!$D$5:$CB$183,M$9,FALSE))="","",(VLOOKUP($E97,'NEA Backsheet'!$D$5:$CB$183,M$9,FALSE))),"")</f>
        <v>19298.122007931586</v>
      </c>
      <c r="N97" s="124">
        <f ca="1">IFERROR(IF((VLOOKUP($E97,'NEA Backsheet'!$D$5:$CB$183,N$9,FALSE))="","",(VLOOKUP($E97,'NEA Backsheet'!$D$5:$CB$183,N$9,FALSE))),"")</f>
        <v>20454.894382251641</v>
      </c>
      <c r="O97" s="121">
        <f ca="1">IFERROR(IF((VLOOKUP($E97,'NEA Backsheet'!$D$5:$CB$183,O$9,FALSE))="","",(VLOOKUP($E97,'NEA Backsheet'!$D$5:$CB$183,O$9,FALSE))),"")</f>
        <v>27529.281981496213</v>
      </c>
      <c r="P97" s="125">
        <f ca="1">IFERROR(IF((VLOOKUP($E97,'NEA Backsheet'!$D$5:$CB$183,P$9,FALSE))="","",(VLOOKUP($E97,'NEA Backsheet'!$D$5:$CB$183,P$9,FALSE))),"")</f>
        <v>28713.865803836685</v>
      </c>
      <c r="Q97" s="122">
        <f ca="1">IFERROR(IF((VLOOKUP($E97,'NEA Backsheet'!$D$5:$CB$183,Q$9,FALSE))="","",(VLOOKUP($E97,'NEA Backsheet'!$D$5:$CB$183,Q$9,FALSE))),"")</f>
        <v>28871.021976506214</v>
      </c>
      <c r="R97" s="124">
        <f ca="1">IFERROR(IF((VLOOKUP($E97,'NEA Backsheet'!$D$5:$CB$183,R$9,FALSE))="","",(VLOOKUP($E97,'NEA Backsheet'!$D$5:$CB$183,R$9,FALSE))),"")</f>
        <v>30917.092786386373</v>
      </c>
    </row>
    <row r="98" spans="1:18" ht="15" customHeight="1" x14ac:dyDescent="0.3">
      <c r="A98" s="57">
        <v>85</v>
      </c>
      <c r="B98" s="98" t="str">
        <f ca="1">IFERROR(IF((VLOOKUP($E98,'Org List'!$AJ$10:$AL$188,3,FALSE))="","",(VLOOKUP($E98,'Org List'!$AJ$10:$AL$188,3,FALSE))),"")</f>
        <v>London Commissioning Region</v>
      </c>
      <c r="C98" s="99" t="str">
        <f ca="1">IFERROR(IF((VLOOKUP($E98,'Org List'!$AO$10:$AQ$188,3,FALSE))="","",(VLOOKUP($E98,'Org List'!$AO$10:$AQ$188,3,FALSE))),"")</f>
        <v>London Region</v>
      </c>
      <c r="D98" s="114" t="str">
        <f ca="1">IFERROR(IF((VLOOKUP($E98,'Org List'!$AT$10:$AV$188,3,FALSE))="","",(VLOOKUP($E98,'Org List'!$AT$10:$AV$188,3,FALSE))),"")</f>
        <v>NHS England London</v>
      </c>
      <c r="E98" s="98" t="str">
        <f t="shared" ca="1" si="2"/>
        <v>E09000017</v>
      </c>
      <c r="F98" s="100" t="str">
        <f ca="1">IF(E98="","",VLOOKUP(E98,'Org List'!$J$9:$K$488,2,0))</f>
        <v>Hillingdon</v>
      </c>
      <c r="G98" s="121">
        <f ca="1">IFERROR(IF((VLOOKUP($E98,'NEA Backsheet'!$D$5:$CB$183,G$9,FALSE))="","",(VLOOKUP($E98,'NEA Backsheet'!$D$5:$CB$183,G$9,FALSE))),"")</f>
        <v>1883.0181041704327</v>
      </c>
      <c r="H98" s="122">
        <f ca="1">IFERROR(IF((VLOOKUP($E98,'NEA Backsheet'!$D$5:$CB$183,H$9,FALSE))="","",(VLOOKUP($E98,'NEA Backsheet'!$D$5:$CB$183,H$9,FALSE))),"")</f>
        <v>1978.9206759136155</v>
      </c>
      <c r="I98" s="122">
        <f ca="1">IFERROR(IF((VLOOKUP($E98,'NEA Backsheet'!$D$5:$CB$183,I$9,FALSE))="","",(VLOOKUP($E98,'NEA Backsheet'!$D$5:$CB$183,I$9,FALSE))),"")</f>
        <v>2143.8190356494019</v>
      </c>
      <c r="J98" s="123">
        <f ca="1">IFERROR(IF((VLOOKUP($E98,'NEA Backsheet'!$D$5:$CB$183,J$9,FALSE))="","",(VLOOKUP($E98,'NEA Backsheet'!$D$5:$CB$183,J$9,FALSE))),"")</f>
        <v>2053.256891273857</v>
      </c>
      <c r="K98" s="121">
        <f ca="1">IFERROR(IF((VLOOKUP($E98,'NEA Backsheet'!$D$5:$CB$183,K$9,FALSE))="","",(VLOOKUP($E98,'NEA Backsheet'!$D$5:$CB$183,K$9,FALSE))),"")</f>
        <v>5328.8541116731012</v>
      </c>
      <c r="L98" s="122">
        <f ca="1">IFERROR(IF((VLOOKUP($E98,'NEA Backsheet'!$D$5:$CB$183,L$9,FALSE))="","",(VLOOKUP($E98,'NEA Backsheet'!$D$5:$CB$183,L$9,FALSE))),"")</f>
        <v>5098.6676826936664</v>
      </c>
      <c r="M98" s="122">
        <f ca="1">IFERROR(IF((VLOOKUP($E98,'NEA Backsheet'!$D$5:$CB$183,M$9,FALSE))="","",(VLOOKUP($E98,'NEA Backsheet'!$D$5:$CB$183,M$9,FALSE))),"")</f>
        <v>5137.4490436389797</v>
      </c>
      <c r="N98" s="124">
        <f ca="1">IFERROR(IF((VLOOKUP($E98,'NEA Backsheet'!$D$5:$CB$183,N$9,FALSE))="","",(VLOOKUP($E98,'NEA Backsheet'!$D$5:$CB$183,N$9,FALSE))),"")</f>
        <v>5425.5479414229249</v>
      </c>
      <c r="O98" s="121">
        <f ca="1">IFERROR(IF((VLOOKUP($E98,'NEA Backsheet'!$D$5:$CB$183,O$9,FALSE))="","",(VLOOKUP($E98,'NEA Backsheet'!$D$5:$CB$183,O$9,FALSE))),"")</f>
        <v>7211.8722158435339</v>
      </c>
      <c r="P98" s="125">
        <f ca="1">IFERROR(IF((VLOOKUP($E98,'NEA Backsheet'!$D$5:$CB$183,P$9,FALSE))="","",(VLOOKUP($E98,'NEA Backsheet'!$D$5:$CB$183,P$9,FALSE))),"")</f>
        <v>7077.5883586072814</v>
      </c>
      <c r="Q98" s="122">
        <f ca="1">IFERROR(IF((VLOOKUP($E98,'NEA Backsheet'!$D$5:$CB$183,Q$9,FALSE))="","",(VLOOKUP($E98,'NEA Backsheet'!$D$5:$CB$183,Q$9,FALSE))),"")</f>
        <v>7281.2680792883821</v>
      </c>
      <c r="R98" s="124">
        <f ca="1">IFERROR(IF((VLOOKUP($E98,'NEA Backsheet'!$D$5:$CB$183,R$9,FALSE))="","",(VLOOKUP($E98,'NEA Backsheet'!$D$5:$CB$183,R$9,FALSE))),"")</f>
        <v>7478.8048326967819</v>
      </c>
    </row>
    <row r="99" spans="1:18" ht="15" customHeight="1" x14ac:dyDescent="0.3">
      <c r="A99" s="57">
        <v>86</v>
      </c>
      <c r="B99" s="98" t="str">
        <f ca="1">IFERROR(IF((VLOOKUP($E99,'Org List'!$AJ$10:$AL$188,3,FALSE))="","",(VLOOKUP($E99,'Org List'!$AJ$10:$AL$188,3,FALSE))),"")</f>
        <v>London Commissioning Region</v>
      </c>
      <c r="C99" s="99" t="str">
        <f ca="1">IFERROR(IF((VLOOKUP($E99,'Org List'!$AO$10:$AQ$188,3,FALSE))="","",(VLOOKUP($E99,'Org List'!$AO$10:$AQ$188,3,FALSE))),"")</f>
        <v>London Region</v>
      </c>
      <c r="D99" s="114" t="str">
        <f ca="1">IFERROR(IF((VLOOKUP($E99,'Org List'!$AT$10:$AV$188,3,FALSE))="","",(VLOOKUP($E99,'Org List'!$AT$10:$AV$188,3,FALSE))),"")</f>
        <v>NHS England London</v>
      </c>
      <c r="E99" s="98" t="str">
        <f t="shared" ca="1" si="2"/>
        <v>E09000018</v>
      </c>
      <c r="F99" s="100" t="str">
        <f ca="1">IF(E99="","",VLOOKUP(E99,'Org List'!$J$9:$K$488,2,0))</f>
        <v>Hounslow</v>
      </c>
      <c r="G99" s="121">
        <f ca="1">IFERROR(IF((VLOOKUP($E99,'NEA Backsheet'!$D$5:$CB$183,G$9,FALSE))="","",(VLOOKUP($E99,'NEA Backsheet'!$D$5:$CB$183,G$9,FALSE))),"")</f>
        <v>2974.5718482173406</v>
      </c>
      <c r="H99" s="122">
        <f ca="1">IFERROR(IF((VLOOKUP($E99,'NEA Backsheet'!$D$5:$CB$183,H$9,FALSE))="","",(VLOOKUP($E99,'NEA Backsheet'!$D$5:$CB$183,H$9,FALSE))),"")</f>
        <v>2888.5726841058695</v>
      </c>
      <c r="I99" s="122">
        <f ca="1">IFERROR(IF((VLOOKUP($E99,'NEA Backsheet'!$D$5:$CB$183,I$9,FALSE))="","",(VLOOKUP($E99,'NEA Backsheet'!$D$5:$CB$183,I$9,FALSE))),"")</f>
        <v>3205.887349223708</v>
      </c>
      <c r="J99" s="123">
        <f ca="1">IFERROR(IF((VLOOKUP($E99,'NEA Backsheet'!$D$5:$CB$183,J$9,FALSE))="","",(VLOOKUP($E99,'NEA Backsheet'!$D$5:$CB$183,J$9,FALSE))),"")</f>
        <v>3074.5520965172063</v>
      </c>
      <c r="K99" s="121">
        <f ca="1">IFERROR(IF((VLOOKUP($E99,'NEA Backsheet'!$D$5:$CB$183,K$9,FALSE))="","",(VLOOKUP($E99,'NEA Backsheet'!$D$5:$CB$183,K$9,FALSE))),"")</f>
        <v>4792.3362476184739</v>
      </c>
      <c r="L99" s="122">
        <f ca="1">IFERROR(IF((VLOOKUP($E99,'NEA Backsheet'!$D$5:$CB$183,L$9,FALSE))="","",(VLOOKUP($E99,'NEA Backsheet'!$D$5:$CB$183,L$9,FALSE))),"")</f>
        <v>4404.6560597103871</v>
      </c>
      <c r="M99" s="122">
        <f ca="1">IFERROR(IF((VLOOKUP($E99,'NEA Backsheet'!$D$5:$CB$183,M$9,FALSE))="","",(VLOOKUP($E99,'NEA Backsheet'!$D$5:$CB$183,M$9,FALSE))),"")</f>
        <v>4390.2466996194325</v>
      </c>
      <c r="N99" s="124">
        <f ca="1">IFERROR(IF((VLOOKUP($E99,'NEA Backsheet'!$D$5:$CB$183,N$9,FALSE))="","",(VLOOKUP($E99,'NEA Backsheet'!$D$5:$CB$183,N$9,FALSE))),"")</f>
        <v>4689.6476917477621</v>
      </c>
      <c r="O99" s="121">
        <f ca="1">IFERROR(IF((VLOOKUP($E99,'NEA Backsheet'!$D$5:$CB$183,O$9,FALSE))="","",(VLOOKUP($E99,'NEA Backsheet'!$D$5:$CB$183,O$9,FALSE))),"")</f>
        <v>7766.9080958358145</v>
      </c>
      <c r="P99" s="125">
        <f ca="1">IFERROR(IF((VLOOKUP($E99,'NEA Backsheet'!$D$5:$CB$183,P$9,FALSE))="","",(VLOOKUP($E99,'NEA Backsheet'!$D$5:$CB$183,P$9,FALSE))),"")</f>
        <v>7293.2287438162566</v>
      </c>
      <c r="Q99" s="122">
        <f ca="1">IFERROR(IF((VLOOKUP($E99,'NEA Backsheet'!$D$5:$CB$183,Q$9,FALSE))="","",(VLOOKUP($E99,'NEA Backsheet'!$D$5:$CB$183,Q$9,FALSE))),"")</f>
        <v>7596.1340488431406</v>
      </c>
      <c r="R99" s="124">
        <f ca="1">IFERROR(IF((VLOOKUP($E99,'NEA Backsheet'!$D$5:$CB$183,R$9,FALSE))="","",(VLOOKUP($E99,'NEA Backsheet'!$D$5:$CB$183,R$9,FALSE))),"")</f>
        <v>7764.1997882649684</v>
      </c>
    </row>
    <row r="100" spans="1:18" ht="15" customHeight="1" x14ac:dyDescent="0.3">
      <c r="A100" s="57">
        <v>87</v>
      </c>
      <c r="B100" s="98" t="str">
        <f ca="1">IFERROR(IF((VLOOKUP($E100,'Org List'!$AJ$10:$AL$188,3,FALSE))="","",(VLOOKUP($E100,'Org List'!$AJ$10:$AL$188,3,FALSE))),"")</f>
        <v>South East England Commissioning Region</v>
      </c>
      <c r="C100" s="99" t="str">
        <f ca="1">IFERROR(IF((VLOOKUP($E100,'Org List'!$AO$10:$AQ$188,3,FALSE))="","",(VLOOKUP($E100,'Org List'!$AO$10:$AQ$188,3,FALSE))),"")</f>
        <v>South East Region</v>
      </c>
      <c r="D100" s="114" t="str">
        <f ca="1">IFERROR(IF((VLOOKUP($E100,'Org List'!$AT$10:$AV$188,3,FALSE))="","",(VLOOKUP($E100,'Org List'!$AT$10:$AV$188,3,FALSE))),"")</f>
        <v>NHS England South East (Hampshire, Isle of Wight and Thames Valley)</v>
      </c>
      <c r="E100" s="98" t="str">
        <f t="shared" ca="1" si="2"/>
        <v>E06000046</v>
      </c>
      <c r="F100" s="100" t="str">
        <f ca="1">IF(E100="","",VLOOKUP(E100,'Org List'!$J$9:$K$488,2,0))</f>
        <v>Isle of Wight</v>
      </c>
      <c r="G100" s="121">
        <f ca="1">IFERROR(IF((VLOOKUP($E100,'NEA Backsheet'!$D$5:$CB$183,G$9,FALSE))="","",(VLOOKUP($E100,'NEA Backsheet'!$D$5:$CB$183,G$9,FALSE))),"")</f>
        <v>502.99999999999989</v>
      </c>
      <c r="H100" s="122">
        <f ca="1">IFERROR(IF((VLOOKUP($E100,'NEA Backsheet'!$D$5:$CB$183,H$9,FALSE))="","",(VLOOKUP($E100,'NEA Backsheet'!$D$5:$CB$183,H$9,FALSE))),"")</f>
        <v>625.99999999999989</v>
      </c>
      <c r="I100" s="122">
        <f ca="1">IFERROR(IF((VLOOKUP($E100,'NEA Backsheet'!$D$5:$CB$183,I$9,FALSE))="","",(VLOOKUP($E100,'NEA Backsheet'!$D$5:$CB$183,I$9,FALSE))),"")</f>
        <v>710.99999999999989</v>
      </c>
      <c r="J100" s="123">
        <f ca="1">IFERROR(IF((VLOOKUP($E100,'NEA Backsheet'!$D$5:$CB$183,J$9,FALSE))="","",(VLOOKUP($E100,'NEA Backsheet'!$D$5:$CB$183,J$9,FALSE))),"")</f>
        <v>792.99999999999977</v>
      </c>
      <c r="K100" s="121">
        <f ca="1">IFERROR(IF((VLOOKUP($E100,'NEA Backsheet'!$D$5:$CB$183,K$9,FALSE))="","",(VLOOKUP($E100,'NEA Backsheet'!$D$5:$CB$183,K$9,FALSE))),"")</f>
        <v>2791.9999999999995</v>
      </c>
      <c r="L100" s="122">
        <f ca="1">IFERROR(IF((VLOOKUP($E100,'NEA Backsheet'!$D$5:$CB$183,L$9,FALSE))="","",(VLOOKUP($E100,'NEA Backsheet'!$D$5:$CB$183,L$9,FALSE))),"")</f>
        <v>2684.9999999999995</v>
      </c>
      <c r="M100" s="122">
        <f ca="1">IFERROR(IF((VLOOKUP($E100,'NEA Backsheet'!$D$5:$CB$183,M$9,FALSE))="","",(VLOOKUP($E100,'NEA Backsheet'!$D$5:$CB$183,M$9,FALSE))),"")</f>
        <v>2704.9999999999995</v>
      </c>
      <c r="N100" s="124">
        <f ca="1">IFERROR(IF((VLOOKUP($E100,'NEA Backsheet'!$D$5:$CB$183,N$9,FALSE))="","",(VLOOKUP($E100,'NEA Backsheet'!$D$5:$CB$183,N$9,FALSE))),"")</f>
        <v>2838.9999999999995</v>
      </c>
      <c r="O100" s="121">
        <f ca="1">IFERROR(IF((VLOOKUP($E100,'NEA Backsheet'!$D$5:$CB$183,O$9,FALSE))="","",(VLOOKUP($E100,'NEA Backsheet'!$D$5:$CB$183,O$9,FALSE))),"")</f>
        <v>3294.9999999999995</v>
      </c>
      <c r="P100" s="125">
        <f ca="1">IFERROR(IF((VLOOKUP($E100,'NEA Backsheet'!$D$5:$CB$183,P$9,FALSE))="","",(VLOOKUP($E100,'NEA Backsheet'!$D$5:$CB$183,P$9,FALSE))),"")</f>
        <v>3310.9999999999995</v>
      </c>
      <c r="Q100" s="122">
        <f ca="1">IFERROR(IF((VLOOKUP($E100,'NEA Backsheet'!$D$5:$CB$183,Q$9,FALSE))="","",(VLOOKUP($E100,'NEA Backsheet'!$D$5:$CB$183,Q$9,FALSE))),"")</f>
        <v>3415.9999999999995</v>
      </c>
      <c r="R100" s="124">
        <f ca="1">IFERROR(IF((VLOOKUP($E100,'NEA Backsheet'!$D$5:$CB$183,R$9,FALSE))="","",(VLOOKUP($E100,'NEA Backsheet'!$D$5:$CB$183,R$9,FALSE))),"")</f>
        <v>3631.9999999999991</v>
      </c>
    </row>
    <row r="101" spans="1:18" ht="15" customHeight="1" x14ac:dyDescent="0.3">
      <c r="A101" s="57">
        <v>88</v>
      </c>
      <c r="B101" s="98" t="str">
        <f ca="1">IFERROR(IF((VLOOKUP($E101,'Org List'!$AJ$10:$AL$188,3,FALSE))="","",(VLOOKUP($E101,'Org List'!$AJ$10:$AL$188,3,FALSE))),"")</f>
        <v>London Commissioning Region</v>
      </c>
      <c r="C101" s="99" t="str">
        <f ca="1">IFERROR(IF((VLOOKUP($E101,'Org List'!$AO$10:$AQ$188,3,FALSE))="","",(VLOOKUP($E101,'Org List'!$AO$10:$AQ$188,3,FALSE))),"")</f>
        <v>London Region</v>
      </c>
      <c r="D101" s="114" t="str">
        <f ca="1">IFERROR(IF((VLOOKUP($E101,'Org List'!$AT$10:$AV$188,3,FALSE))="","",(VLOOKUP($E101,'Org List'!$AT$10:$AV$188,3,FALSE))),"")</f>
        <v>NHS England London</v>
      </c>
      <c r="E101" s="98" t="str">
        <f t="shared" ca="1" si="2"/>
        <v>E09000019</v>
      </c>
      <c r="F101" s="100" t="str">
        <f ca="1">IF(E101="","",VLOOKUP(E101,'Org List'!$J$9:$K$488,2,0))</f>
        <v>Islington</v>
      </c>
      <c r="G101" s="121">
        <f ca="1">IFERROR(IF((VLOOKUP($E101,'NEA Backsheet'!$D$5:$CB$183,G$9,FALSE))="","",(VLOOKUP($E101,'NEA Backsheet'!$D$5:$CB$183,G$9,FALSE))),"")</f>
        <v>1492.9747367755763</v>
      </c>
      <c r="H101" s="122">
        <f ca="1">IFERROR(IF((VLOOKUP($E101,'NEA Backsheet'!$D$5:$CB$183,H$9,FALSE))="","",(VLOOKUP($E101,'NEA Backsheet'!$D$5:$CB$183,H$9,FALSE))),"")</f>
        <v>1675.9328664947432</v>
      </c>
      <c r="I101" s="122">
        <f ca="1">IFERROR(IF((VLOOKUP($E101,'NEA Backsheet'!$D$5:$CB$183,I$9,FALSE))="","",(VLOOKUP($E101,'NEA Backsheet'!$D$5:$CB$183,I$9,FALSE))),"")</f>
        <v>1667.7124906798522</v>
      </c>
      <c r="J101" s="123">
        <f ca="1">IFERROR(IF((VLOOKUP($E101,'NEA Backsheet'!$D$5:$CB$183,J$9,FALSE))="","",(VLOOKUP($E101,'NEA Backsheet'!$D$5:$CB$183,J$9,FALSE))),"")</f>
        <v>1799.5111101957109</v>
      </c>
      <c r="K101" s="121">
        <f ca="1">IFERROR(IF((VLOOKUP($E101,'NEA Backsheet'!$D$5:$CB$183,K$9,FALSE))="","",(VLOOKUP($E101,'NEA Backsheet'!$D$5:$CB$183,K$9,FALSE))),"")</f>
        <v>3350.5936980153147</v>
      </c>
      <c r="L101" s="122">
        <f ca="1">IFERROR(IF((VLOOKUP($E101,'NEA Backsheet'!$D$5:$CB$183,L$9,FALSE))="","",(VLOOKUP($E101,'NEA Backsheet'!$D$5:$CB$183,L$9,FALSE))),"")</f>
        <v>3252.0695663066399</v>
      </c>
      <c r="M101" s="122">
        <f ca="1">IFERROR(IF((VLOOKUP($E101,'NEA Backsheet'!$D$5:$CB$183,M$9,FALSE))="","",(VLOOKUP($E101,'NEA Backsheet'!$D$5:$CB$183,M$9,FALSE))),"")</f>
        <v>3098.6232396625996</v>
      </c>
      <c r="N101" s="124">
        <f ca="1">IFERROR(IF((VLOOKUP($E101,'NEA Backsheet'!$D$5:$CB$183,N$9,FALSE))="","",(VLOOKUP($E101,'NEA Backsheet'!$D$5:$CB$183,N$9,FALSE))),"")</f>
        <v>3371.7208374208662</v>
      </c>
      <c r="O101" s="121">
        <f ca="1">IFERROR(IF((VLOOKUP($E101,'NEA Backsheet'!$D$5:$CB$183,O$9,FALSE))="","",(VLOOKUP($E101,'NEA Backsheet'!$D$5:$CB$183,O$9,FALSE))),"")</f>
        <v>4843.5684347908909</v>
      </c>
      <c r="P101" s="125">
        <f ca="1">IFERROR(IF((VLOOKUP($E101,'NEA Backsheet'!$D$5:$CB$183,P$9,FALSE))="","",(VLOOKUP($E101,'NEA Backsheet'!$D$5:$CB$183,P$9,FALSE))),"")</f>
        <v>4928.0024328013833</v>
      </c>
      <c r="Q101" s="122">
        <f ca="1">IFERROR(IF((VLOOKUP($E101,'NEA Backsheet'!$D$5:$CB$183,Q$9,FALSE))="","",(VLOOKUP($E101,'NEA Backsheet'!$D$5:$CB$183,Q$9,FALSE))),"")</f>
        <v>4766.3357303424518</v>
      </c>
      <c r="R101" s="124">
        <f ca="1">IFERROR(IF((VLOOKUP($E101,'NEA Backsheet'!$D$5:$CB$183,R$9,FALSE))="","",(VLOOKUP($E101,'NEA Backsheet'!$D$5:$CB$183,R$9,FALSE))),"")</f>
        <v>5171.2319476165776</v>
      </c>
    </row>
    <row r="102" spans="1:18" ht="15" customHeight="1" x14ac:dyDescent="0.3">
      <c r="A102" s="57">
        <v>89</v>
      </c>
      <c r="B102" s="98" t="str">
        <f ca="1">IFERROR(IF((VLOOKUP($E102,'Org List'!$AJ$10:$AL$188,3,FALSE))="","",(VLOOKUP($E102,'Org List'!$AJ$10:$AL$188,3,FALSE))),"")</f>
        <v>London Commissioning Region</v>
      </c>
      <c r="C102" s="99" t="str">
        <f ca="1">IFERROR(IF((VLOOKUP($E102,'Org List'!$AO$10:$AQ$188,3,FALSE))="","",(VLOOKUP($E102,'Org List'!$AO$10:$AQ$188,3,FALSE))),"")</f>
        <v>London Region</v>
      </c>
      <c r="D102" s="114" t="str">
        <f ca="1">IFERROR(IF((VLOOKUP($E102,'Org List'!$AT$10:$AV$188,3,FALSE))="","",(VLOOKUP($E102,'Org List'!$AT$10:$AV$188,3,FALSE))),"")</f>
        <v>NHS England London</v>
      </c>
      <c r="E102" s="98" t="str">
        <f t="shared" ca="1" si="2"/>
        <v>E09000020</v>
      </c>
      <c r="F102" s="100" t="str">
        <f ca="1">IF(E102="","",VLOOKUP(E102,'Org List'!$J$9:$K$488,2,0))</f>
        <v>Kensington and Chelsea</v>
      </c>
      <c r="G102" s="121">
        <f ca="1">IFERROR(IF((VLOOKUP($E102,'NEA Backsheet'!$D$5:$CB$183,G$9,FALSE))="","",(VLOOKUP($E102,'NEA Backsheet'!$D$5:$CB$183,G$9,FALSE))),"")</f>
        <v>760.38672780255217</v>
      </c>
      <c r="H102" s="122">
        <f ca="1">IFERROR(IF((VLOOKUP($E102,'NEA Backsheet'!$D$5:$CB$183,H$9,FALSE))="","",(VLOOKUP($E102,'NEA Backsheet'!$D$5:$CB$183,H$9,FALSE))),"")</f>
        <v>840.78607955352322</v>
      </c>
      <c r="I102" s="122">
        <f ca="1">IFERROR(IF((VLOOKUP($E102,'NEA Backsheet'!$D$5:$CB$183,I$9,FALSE))="","",(VLOOKUP($E102,'NEA Backsheet'!$D$5:$CB$183,I$9,FALSE))),"")</f>
        <v>881.18621254646905</v>
      </c>
      <c r="J102" s="123">
        <f ca="1">IFERROR(IF((VLOOKUP($E102,'NEA Backsheet'!$D$5:$CB$183,J$9,FALSE))="","",(VLOOKUP($E102,'NEA Backsheet'!$D$5:$CB$183,J$9,FALSE))),"")</f>
        <v>926.41151142620322</v>
      </c>
      <c r="K102" s="121">
        <f ca="1">IFERROR(IF((VLOOKUP($E102,'NEA Backsheet'!$D$5:$CB$183,K$9,FALSE))="","",(VLOOKUP($E102,'NEA Backsheet'!$D$5:$CB$183,K$9,FALSE))),"")</f>
        <v>2046.5036059574136</v>
      </c>
      <c r="L102" s="122">
        <f ca="1">IFERROR(IF((VLOOKUP($E102,'NEA Backsheet'!$D$5:$CB$183,L$9,FALSE))="","",(VLOOKUP($E102,'NEA Backsheet'!$D$5:$CB$183,L$9,FALSE))),"")</f>
        <v>1984.1832721739784</v>
      </c>
      <c r="M102" s="122">
        <f ca="1">IFERROR(IF((VLOOKUP($E102,'NEA Backsheet'!$D$5:$CB$183,M$9,FALSE))="","",(VLOOKUP($E102,'NEA Backsheet'!$D$5:$CB$183,M$9,FALSE))),"")</f>
        <v>2090.4341759491344</v>
      </c>
      <c r="N102" s="124">
        <f ca="1">IFERROR(IF((VLOOKUP($E102,'NEA Backsheet'!$D$5:$CB$183,N$9,FALSE))="","",(VLOOKUP($E102,'NEA Backsheet'!$D$5:$CB$183,N$9,FALSE))),"")</f>
        <v>2189.07066006781</v>
      </c>
      <c r="O102" s="121">
        <f ca="1">IFERROR(IF((VLOOKUP($E102,'NEA Backsheet'!$D$5:$CB$183,O$9,FALSE))="","",(VLOOKUP($E102,'NEA Backsheet'!$D$5:$CB$183,O$9,FALSE))),"")</f>
        <v>2806.8903337599659</v>
      </c>
      <c r="P102" s="125">
        <f ca="1">IFERROR(IF((VLOOKUP($E102,'NEA Backsheet'!$D$5:$CB$183,P$9,FALSE))="","",(VLOOKUP($E102,'NEA Backsheet'!$D$5:$CB$183,P$9,FALSE))),"")</f>
        <v>2824.9693517275018</v>
      </c>
      <c r="Q102" s="122">
        <f ca="1">IFERROR(IF((VLOOKUP($E102,'NEA Backsheet'!$D$5:$CB$183,Q$9,FALSE))="","",(VLOOKUP($E102,'NEA Backsheet'!$D$5:$CB$183,Q$9,FALSE))),"")</f>
        <v>2971.6203884956035</v>
      </c>
      <c r="R102" s="124">
        <f ca="1">IFERROR(IF((VLOOKUP($E102,'NEA Backsheet'!$D$5:$CB$183,R$9,FALSE))="","",(VLOOKUP($E102,'NEA Backsheet'!$D$5:$CB$183,R$9,FALSE))),"")</f>
        <v>3115.4821714940131</v>
      </c>
    </row>
    <row r="103" spans="1:18" ht="15" customHeight="1" x14ac:dyDescent="0.3">
      <c r="A103" s="57">
        <v>90</v>
      </c>
      <c r="B103" s="98" t="str">
        <f ca="1">IFERROR(IF((VLOOKUP($E103,'Org List'!$AJ$10:$AL$188,3,FALSE))="","",(VLOOKUP($E103,'Org List'!$AJ$10:$AL$188,3,FALSE))),"")</f>
        <v>South East England Commissioning Region</v>
      </c>
      <c r="C103" s="99" t="str">
        <f ca="1">IFERROR(IF((VLOOKUP($E103,'Org List'!$AO$10:$AQ$188,3,FALSE))="","",(VLOOKUP($E103,'Org List'!$AO$10:$AQ$188,3,FALSE))),"")</f>
        <v>South East Region</v>
      </c>
      <c r="D103" s="114" t="str">
        <f ca="1">IFERROR(IF((VLOOKUP($E103,'Org List'!$AT$10:$AV$188,3,FALSE))="","",(VLOOKUP($E103,'Org List'!$AT$10:$AV$188,3,FALSE))),"")</f>
        <v>NHS England South East (Kent, Surrey and Sussex)</v>
      </c>
      <c r="E103" s="98" t="str">
        <f t="shared" ca="1" si="2"/>
        <v>E10000016</v>
      </c>
      <c r="F103" s="100" t="str">
        <f ca="1">IF(E103="","",VLOOKUP(E103,'Org List'!$J$9:$K$488,2,0))</f>
        <v>Kent</v>
      </c>
      <c r="G103" s="121">
        <f ca="1">IFERROR(IF((VLOOKUP($E103,'NEA Backsheet'!$D$5:$CB$183,G$9,FALSE))="","",(VLOOKUP($E103,'NEA Backsheet'!$D$5:$CB$183,G$9,FALSE))),"")</f>
        <v>15415.810947496229</v>
      </c>
      <c r="H103" s="122">
        <f ca="1">IFERROR(IF((VLOOKUP($E103,'NEA Backsheet'!$D$5:$CB$183,H$9,FALSE))="","",(VLOOKUP($E103,'NEA Backsheet'!$D$5:$CB$183,H$9,FALSE))),"")</f>
        <v>16069.563610502086</v>
      </c>
      <c r="I103" s="122">
        <f ca="1">IFERROR(IF((VLOOKUP($E103,'NEA Backsheet'!$D$5:$CB$183,I$9,FALSE))="","",(VLOOKUP($E103,'NEA Backsheet'!$D$5:$CB$183,I$9,FALSE))),"")</f>
        <v>16421.050106258517</v>
      </c>
      <c r="J103" s="123">
        <f ca="1">IFERROR(IF((VLOOKUP($E103,'NEA Backsheet'!$D$5:$CB$183,J$9,FALSE))="","",(VLOOKUP($E103,'NEA Backsheet'!$D$5:$CB$183,J$9,FALSE))),"")</f>
        <v>16862.138114512418</v>
      </c>
      <c r="K103" s="121">
        <f ca="1">IFERROR(IF((VLOOKUP($E103,'NEA Backsheet'!$D$5:$CB$183,K$9,FALSE))="","",(VLOOKUP($E103,'NEA Backsheet'!$D$5:$CB$183,K$9,FALSE))),"")</f>
        <v>26218.099036199728</v>
      </c>
      <c r="L103" s="122">
        <f ca="1">IFERROR(IF((VLOOKUP($E103,'NEA Backsheet'!$D$5:$CB$183,L$9,FALSE))="","",(VLOOKUP($E103,'NEA Backsheet'!$D$5:$CB$183,L$9,FALSE))),"")</f>
        <v>25931.26975941395</v>
      </c>
      <c r="M103" s="122">
        <f ca="1">IFERROR(IF((VLOOKUP($E103,'NEA Backsheet'!$D$5:$CB$183,M$9,FALSE))="","",(VLOOKUP($E103,'NEA Backsheet'!$D$5:$CB$183,M$9,FALSE))),"")</f>
        <v>25488.533421606378</v>
      </c>
      <c r="N103" s="124">
        <f ca="1">IFERROR(IF((VLOOKUP($E103,'NEA Backsheet'!$D$5:$CB$183,N$9,FALSE))="","",(VLOOKUP($E103,'NEA Backsheet'!$D$5:$CB$183,N$9,FALSE))),"")</f>
        <v>26179.456294429307</v>
      </c>
      <c r="O103" s="121">
        <f ca="1">IFERROR(IF((VLOOKUP($E103,'NEA Backsheet'!$D$5:$CB$183,O$9,FALSE))="","",(VLOOKUP($E103,'NEA Backsheet'!$D$5:$CB$183,O$9,FALSE))),"")</f>
        <v>41633.909983695958</v>
      </c>
      <c r="P103" s="125">
        <f ca="1">IFERROR(IF((VLOOKUP($E103,'NEA Backsheet'!$D$5:$CB$183,P$9,FALSE))="","",(VLOOKUP($E103,'NEA Backsheet'!$D$5:$CB$183,P$9,FALSE))),"")</f>
        <v>42000.833369916036</v>
      </c>
      <c r="Q103" s="122">
        <f ca="1">IFERROR(IF((VLOOKUP($E103,'NEA Backsheet'!$D$5:$CB$183,Q$9,FALSE))="","",(VLOOKUP($E103,'NEA Backsheet'!$D$5:$CB$183,Q$9,FALSE))),"")</f>
        <v>41909.583527864896</v>
      </c>
      <c r="R103" s="124">
        <f ca="1">IFERROR(IF((VLOOKUP($E103,'NEA Backsheet'!$D$5:$CB$183,R$9,FALSE))="","",(VLOOKUP($E103,'NEA Backsheet'!$D$5:$CB$183,R$9,FALSE))),"")</f>
        <v>43041.594408941724</v>
      </c>
    </row>
    <row r="104" spans="1:18" ht="15" customHeight="1" x14ac:dyDescent="0.3">
      <c r="A104" s="57">
        <v>91</v>
      </c>
      <c r="B104" s="98" t="str">
        <f ca="1">IFERROR(IF((VLOOKUP($E104,'Org List'!$AJ$10:$AL$188,3,FALSE))="","",(VLOOKUP($E104,'Org List'!$AJ$10:$AL$188,3,FALSE))),"")</f>
        <v>North of England Commissioning Region</v>
      </c>
      <c r="C104" s="99" t="str">
        <f ca="1">IFERROR(IF((VLOOKUP($E104,'Org List'!$AO$10:$AQ$188,3,FALSE))="","",(VLOOKUP($E104,'Org List'!$AO$10:$AQ$188,3,FALSE))),"")</f>
        <v>Yorkshire and The Humber Region</v>
      </c>
      <c r="D104" s="114" t="str">
        <f ca="1">IFERROR(IF((VLOOKUP($E104,'Org List'!$AT$10:$AV$188,3,FALSE))="","",(VLOOKUP($E104,'Org List'!$AT$10:$AV$188,3,FALSE))),"")</f>
        <v>NHS England North (Yorkshire And Humber)</v>
      </c>
      <c r="E104" s="98" t="str">
        <f t="shared" ca="1" si="2"/>
        <v>E06000010</v>
      </c>
      <c r="F104" s="100" t="str">
        <f ca="1">IF(E104="","",VLOOKUP(E104,'Org List'!$J$9:$K$488,2,0))</f>
        <v>Kingston upon Hull, City of</v>
      </c>
      <c r="G104" s="121">
        <f ca="1">IFERROR(IF((VLOOKUP($E104,'NEA Backsheet'!$D$5:$CB$183,G$9,FALSE))="","",(VLOOKUP($E104,'NEA Backsheet'!$D$5:$CB$183,G$9,FALSE))),"")</f>
        <v>1338.0208048816476</v>
      </c>
      <c r="H104" s="122">
        <f ca="1">IFERROR(IF((VLOOKUP($E104,'NEA Backsheet'!$D$5:$CB$183,H$9,FALSE))="","",(VLOOKUP($E104,'NEA Backsheet'!$D$5:$CB$183,H$9,FALSE))),"")</f>
        <v>1665.9346807761019</v>
      </c>
      <c r="I104" s="122">
        <f ca="1">IFERROR(IF((VLOOKUP($E104,'NEA Backsheet'!$D$5:$CB$183,I$9,FALSE))="","",(VLOOKUP($E104,'NEA Backsheet'!$D$5:$CB$183,I$9,FALSE))),"")</f>
        <v>1544.6572990642062</v>
      </c>
      <c r="J104" s="123">
        <f ca="1">IFERROR(IF((VLOOKUP($E104,'NEA Backsheet'!$D$5:$CB$183,J$9,FALSE))="","",(VLOOKUP($E104,'NEA Backsheet'!$D$5:$CB$183,J$9,FALSE))),"")</f>
        <v>1636.6422863692787</v>
      </c>
      <c r="K104" s="121">
        <f ca="1">IFERROR(IF((VLOOKUP($E104,'NEA Backsheet'!$D$5:$CB$183,K$9,FALSE))="","",(VLOOKUP($E104,'NEA Backsheet'!$D$5:$CB$183,K$9,FALSE))),"")</f>
        <v>5248.5015840622418</v>
      </c>
      <c r="L104" s="122">
        <f ca="1">IFERROR(IF((VLOOKUP($E104,'NEA Backsheet'!$D$5:$CB$183,L$9,FALSE))="","",(VLOOKUP($E104,'NEA Backsheet'!$D$5:$CB$183,L$9,FALSE))),"")</f>
        <v>5111.6075548101589</v>
      </c>
      <c r="M104" s="122">
        <f ca="1">IFERROR(IF((VLOOKUP($E104,'NEA Backsheet'!$D$5:$CB$183,M$9,FALSE))="","",(VLOOKUP($E104,'NEA Backsheet'!$D$5:$CB$183,M$9,FALSE))),"")</f>
        <v>4924.4076687242978</v>
      </c>
      <c r="N104" s="124">
        <f ca="1">IFERROR(IF((VLOOKUP($E104,'NEA Backsheet'!$D$5:$CB$183,N$9,FALSE))="","",(VLOOKUP($E104,'NEA Backsheet'!$D$5:$CB$183,N$9,FALSE))),"")</f>
        <v>5283.9591090281156</v>
      </c>
      <c r="O104" s="121">
        <f ca="1">IFERROR(IF((VLOOKUP($E104,'NEA Backsheet'!$D$5:$CB$183,O$9,FALSE))="","",(VLOOKUP($E104,'NEA Backsheet'!$D$5:$CB$183,O$9,FALSE))),"")</f>
        <v>6586.5223889438894</v>
      </c>
      <c r="P104" s="125">
        <f ca="1">IFERROR(IF((VLOOKUP($E104,'NEA Backsheet'!$D$5:$CB$183,P$9,FALSE))="","",(VLOOKUP($E104,'NEA Backsheet'!$D$5:$CB$183,P$9,FALSE))),"")</f>
        <v>6777.5422355862611</v>
      </c>
      <c r="Q104" s="122">
        <f ca="1">IFERROR(IF((VLOOKUP($E104,'NEA Backsheet'!$D$5:$CB$183,Q$9,FALSE))="","",(VLOOKUP($E104,'NEA Backsheet'!$D$5:$CB$183,Q$9,FALSE))),"")</f>
        <v>6469.064967788504</v>
      </c>
      <c r="R104" s="124">
        <f ca="1">IFERROR(IF((VLOOKUP($E104,'NEA Backsheet'!$D$5:$CB$183,R$9,FALSE))="","",(VLOOKUP($E104,'NEA Backsheet'!$D$5:$CB$183,R$9,FALSE))),"")</f>
        <v>6920.6013953973943</v>
      </c>
    </row>
    <row r="105" spans="1:18" ht="15" customHeight="1" x14ac:dyDescent="0.3">
      <c r="A105" s="57">
        <v>92</v>
      </c>
      <c r="B105" s="98" t="str">
        <f ca="1">IFERROR(IF((VLOOKUP($E105,'Org List'!$AJ$10:$AL$188,3,FALSE))="","",(VLOOKUP($E105,'Org List'!$AJ$10:$AL$188,3,FALSE))),"")</f>
        <v>London Commissioning Region</v>
      </c>
      <c r="C105" s="99" t="str">
        <f ca="1">IFERROR(IF((VLOOKUP($E105,'Org List'!$AO$10:$AQ$188,3,FALSE))="","",(VLOOKUP($E105,'Org List'!$AO$10:$AQ$188,3,FALSE))),"")</f>
        <v>London Region</v>
      </c>
      <c r="D105" s="114" t="str">
        <f ca="1">IFERROR(IF((VLOOKUP($E105,'Org List'!$AT$10:$AV$188,3,FALSE))="","",(VLOOKUP($E105,'Org List'!$AT$10:$AV$188,3,FALSE))),"")</f>
        <v>NHS England London</v>
      </c>
      <c r="E105" s="98" t="str">
        <f t="shared" ca="1" si="2"/>
        <v>E09000021</v>
      </c>
      <c r="F105" s="100" t="str">
        <f ca="1">IF(E105="","",VLOOKUP(E105,'Org List'!$J$9:$K$488,2,0))</f>
        <v>Kingston upon Thames</v>
      </c>
      <c r="G105" s="121">
        <f ca="1">IFERROR(IF((VLOOKUP($E105,'NEA Backsheet'!$D$5:$CB$183,G$9,FALSE))="","",(VLOOKUP($E105,'NEA Backsheet'!$D$5:$CB$183,G$9,FALSE))),"")</f>
        <v>1418.2801909229556</v>
      </c>
      <c r="H105" s="122">
        <f ca="1">IFERROR(IF((VLOOKUP($E105,'NEA Backsheet'!$D$5:$CB$183,H$9,FALSE))="","",(VLOOKUP($E105,'NEA Backsheet'!$D$5:$CB$183,H$9,FALSE))),"")</f>
        <v>1539.1239086661099</v>
      </c>
      <c r="I105" s="122">
        <f ca="1">IFERROR(IF((VLOOKUP($E105,'NEA Backsheet'!$D$5:$CB$183,I$9,FALSE))="","",(VLOOKUP($E105,'NEA Backsheet'!$D$5:$CB$183,I$9,FALSE))),"")</f>
        <v>1520.1178020027864</v>
      </c>
      <c r="J105" s="123">
        <f ca="1">IFERROR(IF((VLOOKUP($E105,'NEA Backsheet'!$D$5:$CB$183,J$9,FALSE))="","",(VLOOKUP($E105,'NEA Backsheet'!$D$5:$CB$183,J$9,FALSE))),"")</f>
        <v>1679.5150300490529</v>
      </c>
      <c r="K105" s="121">
        <f ca="1">IFERROR(IF((VLOOKUP($E105,'NEA Backsheet'!$D$5:$CB$183,K$9,FALSE))="","",(VLOOKUP($E105,'NEA Backsheet'!$D$5:$CB$183,K$9,FALSE))),"")</f>
        <v>2696.7999731054338</v>
      </c>
      <c r="L105" s="122">
        <f ca="1">IFERROR(IF((VLOOKUP($E105,'NEA Backsheet'!$D$5:$CB$183,L$9,FALSE))="","",(VLOOKUP($E105,'NEA Backsheet'!$D$5:$CB$183,L$9,FALSE))),"")</f>
        <v>2562.0773051808901</v>
      </c>
      <c r="M105" s="122">
        <f ca="1">IFERROR(IF((VLOOKUP($E105,'NEA Backsheet'!$D$5:$CB$183,M$9,FALSE))="","",(VLOOKUP($E105,'NEA Backsheet'!$D$5:$CB$183,M$9,FALSE))),"")</f>
        <v>2627.0246578871602</v>
      </c>
      <c r="N105" s="124">
        <f ca="1">IFERROR(IF((VLOOKUP($E105,'NEA Backsheet'!$D$5:$CB$183,N$9,FALSE))="","",(VLOOKUP($E105,'NEA Backsheet'!$D$5:$CB$183,N$9,FALSE))),"")</f>
        <v>2748.9300715561494</v>
      </c>
      <c r="O105" s="121">
        <f ca="1">IFERROR(IF((VLOOKUP($E105,'NEA Backsheet'!$D$5:$CB$183,O$9,FALSE))="","",(VLOOKUP($E105,'NEA Backsheet'!$D$5:$CB$183,O$9,FALSE))),"")</f>
        <v>4115.0801640283898</v>
      </c>
      <c r="P105" s="125">
        <f ca="1">IFERROR(IF((VLOOKUP($E105,'NEA Backsheet'!$D$5:$CB$183,P$9,FALSE))="","",(VLOOKUP($E105,'NEA Backsheet'!$D$5:$CB$183,P$9,FALSE))),"")</f>
        <v>4101.201213847</v>
      </c>
      <c r="Q105" s="122">
        <f ca="1">IFERROR(IF((VLOOKUP($E105,'NEA Backsheet'!$D$5:$CB$183,Q$9,FALSE))="","",(VLOOKUP($E105,'NEA Backsheet'!$D$5:$CB$183,Q$9,FALSE))),"")</f>
        <v>4147.1424598899466</v>
      </c>
      <c r="R105" s="124">
        <f ca="1">IFERROR(IF((VLOOKUP($E105,'NEA Backsheet'!$D$5:$CB$183,R$9,FALSE))="","",(VLOOKUP($E105,'NEA Backsheet'!$D$5:$CB$183,R$9,FALSE))),"")</f>
        <v>4428.4451016052026</v>
      </c>
    </row>
    <row r="106" spans="1:18" ht="15" customHeight="1" x14ac:dyDescent="0.3">
      <c r="A106" s="57">
        <v>93</v>
      </c>
      <c r="B106" s="98" t="str">
        <f ca="1">IFERROR(IF((VLOOKUP($E106,'Org List'!$AJ$10:$AL$188,3,FALSE))="","",(VLOOKUP($E106,'Org List'!$AJ$10:$AL$188,3,FALSE))),"")</f>
        <v>North of England Commissioning Region</v>
      </c>
      <c r="C106" s="99" t="str">
        <f ca="1">IFERROR(IF((VLOOKUP($E106,'Org List'!$AO$10:$AQ$188,3,FALSE))="","",(VLOOKUP($E106,'Org List'!$AO$10:$AQ$188,3,FALSE))),"")</f>
        <v>Yorkshire and The Humber Region</v>
      </c>
      <c r="D106" s="114" t="str">
        <f ca="1">IFERROR(IF((VLOOKUP($E106,'Org List'!$AT$10:$AV$188,3,FALSE))="","",(VLOOKUP($E106,'Org List'!$AT$10:$AV$188,3,FALSE))),"")</f>
        <v>NHS England North (Yorkshire And Humber)</v>
      </c>
      <c r="E106" s="98" t="str">
        <f t="shared" ca="1" si="2"/>
        <v>E08000034</v>
      </c>
      <c r="F106" s="100" t="str">
        <f ca="1">IF(E106="","",VLOOKUP(E106,'Org List'!$J$9:$K$488,2,0))</f>
        <v>Kirklees</v>
      </c>
      <c r="G106" s="121">
        <f ca="1">IFERROR(IF((VLOOKUP($E106,'NEA Backsheet'!$D$5:$CB$183,G$9,FALSE))="","",(VLOOKUP($E106,'NEA Backsheet'!$D$5:$CB$183,G$9,FALSE))),"")</f>
        <v>3821.9669640831403</v>
      </c>
      <c r="H106" s="122">
        <f ca="1">IFERROR(IF((VLOOKUP($E106,'NEA Backsheet'!$D$5:$CB$183,H$9,FALSE))="","",(VLOOKUP($E106,'NEA Backsheet'!$D$5:$CB$183,H$9,FALSE))),"")</f>
        <v>4079.6984617455573</v>
      </c>
      <c r="I106" s="122">
        <f ca="1">IFERROR(IF((VLOOKUP($E106,'NEA Backsheet'!$D$5:$CB$183,I$9,FALSE))="","",(VLOOKUP($E106,'NEA Backsheet'!$D$5:$CB$183,I$9,FALSE))),"")</f>
        <v>3857.327911573856</v>
      </c>
      <c r="J106" s="123">
        <f ca="1">IFERROR(IF((VLOOKUP($E106,'NEA Backsheet'!$D$5:$CB$183,J$9,FALSE))="","",(VLOOKUP($E106,'NEA Backsheet'!$D$5:$CB$183,J$9,FALSE))),"")</f>
        <v>4126.7241819690189</v>
      </c>
      <c r="K106" s="121">
        <f ca="1">IFERROR(IF((VLOOKUP($E106,'NEA Backsheet'!$D$5:$CB$183,K$9,FALSE))="","",(VLOOKUP($E106,'NEA Backsheet'!$D$5:$CB$183,K$9,FALSE))),"")</f>
        <v>8395.8318376352254</v>
      </c>
      <c r="L106" s="122">
        <f ca="1">IFERROR(IF((VLOOKUP($E106,'NEA Backsheet'!$D$5:$CB$183,L$9,FALSE))="","",(VLOOKUP($E106,'NEA Backsheet'!$D$5:$CB$183,L$9,FALSE))),"")</f>
        <v>8721.9005373747768</v>
      </c>
      <c r="M106" s="122">
        <f ca="1">IFERROR(IF((VLOOKUP($E106,'NEA Backsheet'!$D$5:$CB$183,M$9,FALSE))="","",(VLOOKUP($E106,'NEA Backsheet'!$D$5:$CB$183,M$9,FALSE))),"")</f>
        <v>8411.2025774494959</v>
      </c>
      <c r="N106" s="124">
        <f ca="1">IFERROR(IF((VLOOKUP($E106,'NEA Backsheet'!$D$5:$CB$183,N$9,FALSE))="","",(VLOOKUP($E106,'NEA Backsheet'!$D$5:$CB$183,N$9,FALSE))),"")</f>
        <v>8918.4458432152333</v>
      </c>
      <c r="O106" s="121">
        <f ca="1">IFERROR(IF((VLOOKUP($E106,'NEA Backsheet'!$D$5:$CB$183,O$9,FALSE))="","",(VLOOKUP($E106,'NEA Backsheet'!$D$5:$CB$183,O$9,FALSE))),"")</f>
        <v>12217.798801718365</v>
      </c>
      <c r="P106" s="125">
        <f ca="1">IFERROR(IF((VLOOKUP($E106,'NEA Backsheet'!$D$5:$CB$183,P$9,FALSE))="","",(VLOOKUP($E106,'NEA Backsheet'!$D$5:$CB$183,P$9,FALSE))),"")</f>
        <v>12801.598999120335</v>
      </c>
      <c r="Q106" s="122">
        <f ca="1">IFERROR(IF((VLOOKUP($E106,'NEA Backsheet'!$D$5:$CB$183,Q$9,FALSE))="","",(VLOOKUP($E106,'NEA Backsheet'!$D$5:$CB$183,Q$9,FALSE))),"")</f>
        <v>12268.530489023353</v>
      </c>
      <c r="R106" s="124">
        <f ca="1">IFERROR(IF((VLOOKUP($E106,'NEA Backsheet'!$D$5:$CB$183,R$9,FALSE))="","",(VLOOKUP($E106,'NEA Backsheet'!$D$5:$CB$183,R$9,FALSE))),"")</f>
        <v>13045.170025184252</v>
      </c>
    </row>
    <row r="107" spans="1:18" ht="15" customHeight="1" x14ac:dyDescent="0.3">
      <c r="A107" s="57">
        <v>94</v>
      </c>
      <c r="B107" s="98" t="str">
        <f ca="1">IFERROR(IF((VLOOKUP($E107,'Org List'!$AJ$10:$AL$188,3,FALSE))="","",(VLOOKUP($E107,'Org List'!$AJ$10:$AL$188,3,FALSE))),"")</f>
        <v>North of England Commissioning Region</v>
      </c>
      <c r="C107" s="99" t="str">
        <f ca="1">IFERROR(IF((VLOOKUP($E107,'Org List'!$AO$10:$AQ$188,3,FALSE))="","",(VLOOKUP($E107,'Org List'!$AO$10:$AQ$188,3,FALSE))),"")</f>
        <v>North West Region</v>
      </c>
      <c r="D107" s="114" t="str">
        <f ca="1">IFERROR(IF((VLOOKUP($E107,'Org List'!$AT$10:$AV$188,3,FALSE))="","",(VLOOKUP($E107,'Org List'!$AT$10:$AV$188,3,FALSE))),"")</f>
        <v>NHS England North (Cheshire And Merseyside)</v>
      </c>
      <c r="E107" s="98" t="str">
        <f t="shared" ca="1" si="2"/>
        <v>E08000011</v>
      </c>
      <c r="F107" s="100" t="str">
        <f ca="1">IF(E107="","",VLOOKUP(E107,'Org List'!$J$9:$K$488,2,0))</f>
        <v>Knowsley</v>
      </c>
      <c r="G107" s="121">
        <f ca="1">IFERROR(IF((VLOOKUP($E107,'NEA Backsheet'!$D$5:$CB$183,G$9,FALSE))="","",(VLOOKUP($E107,'NEA Backsheet'!$D$5:$CB$183,G$9,FALSE))),"")</f>
        <v>2631.7049525176458</v>
      </c>
      <c r="H107" s="122">
        <f ca="1">IFERROR(IF((VLOOKUP($E107,'NEA Backsheet'!$D$5:$CB$183,H$9,FALSE))="","",(VLOOKUP($E107,'NEA Backsheet'!$D$5:$CB$183,H$9,FALSE))),"")</f>
        <v>2811.8891777445942</v>
      </c>
      <c r="I107" s="122">
        <f ca="1">IFERROR(IF((VLOOKUP($E107,'NEA Backsheet'!$D$5:$CB$183,I$9,FALSE))="","",(VLOOKUP($E107,'NEA Backsheet'!$D$5:$CB$183,I$9,FALSE))),"")</f>
        <v>2937.4904936342027</v>
      </c>
      <c r="J107" s="123">
        <f ca="1">IFERROR(IF((VLOOKUP($E107,'NEA Backsheet'!$D$5:$CB$183,J$9,FALSE))="","",(VLOOKUP($E107,'NEA Backsheet'!$D$5:$CB$183,J$9,FALSE))),"")</f>
        <v>2929.6578047969765</v>
      </c>
      <c r="K107" s="121">
        <f ca="1">IFERROR(IF((VLOOKUP($E107,'NEA Backsheet'!$D$5:$CB$183,K$9,FALSE))="","",(VLOOKUP($E107,'NEA Backsheet'!$D$5:$CB$183,K$9,FALSE))),"")</f>
        <v>4077.0786455971202</v>
      </c>
      <c r="L107" s="122">
        <f ca="1">IFERROR(IF((VLOOKUP($E107,'NEA Backsheet'!$D$5:$CB$183,L$9,FALSE))="","",(VLOOKUP($E107,'NEA Backsheet'!$D$5:$CB$183,L$9,FALSE))),"")</f>
        <v>4103.6490096841762</v>
      </c>
      <c r="M107" s="122">
        <f ca="1">IFERROR(IF((VLOOKUP($E107,'NEA Backsheet'!$D$5:$CB$183,M$9,FALSE))="","",(VLOOKUP($E107,'NEA Backsheet'!$D$5:$CB$183,M$9,FALSE))),"")</f>
        <v>3973.2371641478235</v>
      </c>
      <c r="N107" s="124">
        <f ca="1">IFERROR(IF((VLOOKUP($E107,'NEA Backsheet'!$D$5:$CB$183,N$9,FALSE))="","",(VLOOKUP($E107,'NEA Backsheet'!$D$5:$CB$183,N$9,FALSE))),"")</f>
        <v>4152.0073503562198</v>
      </c>
      <c r="O107" s="121">
        <f ca="1">IFERROR(IF((VLOOKUP($E107,'NEA Backsheet'!$D$5:$CB$183,O$9,FALSE))="","",(VLOOKUP($E107,'NEA Backsheet'!$D$5:$CB$183,O$9,FALSE))),"")</f>
        <v>6708.7835981147655</v>
      </c>
      <c r="P107" s="125">
        <f ca="1">IFERROR(IF((VLOOKUP($E107,'NEA Backsheet'!$D$5:$CB$183,P$9,FALSE))="","",(VLOOKUP($E107,'NEA Backsheet'!$D$5:$CB$183,P$9,FALSE))),"")</f>
        <v>6915.5381874287705</v>
      </c>
      <c r="Q107" s="122">
        <f ca="1">IFERROR(IF((VLOOKUP($E107,'NEA Backsheet'!$D$5:$CB$183,Q$9,FALSE))="","",(VLOOKUP($E107,'NEA Backsheet'!$D$5:$CB$183,Q$9,FALSE))),"")</f>
        <v>6910.7276577820267</v>
      </c>
      <c r="R107" s="124">
        <f ca="1">IFERROR(IF((VLOOKUP($E107,'NEA Backsheet'!$D$5:$CB$183,R$9,FALSE))="","",(VLOOKUP($E107,'NEA Backsheet'!$D$5:$CB$183,R$9,FALSE))),"")</f>
        <v>7081.6651551531959</v>
      </c>
    </row>
    <row r="108" spans="1:18" ht="15" customHeight="1" x14ac:dyDescent="0.3">
      <c r="A108" s="57">
        <v>95</v>
      </c>
      <c r="B108" s="98" t="str">
        <f ca="1">IFERROR(IF((VLOOKUP($E108,'Org List'!$AJ$10:$AL$188,3,FALSE))="","",(VLOOKUP($E108,'Org List'!$AJ$10:$AL$188,3,FALSE))),"")</f>
        <v>London Commissioning Region</v>
      </c>
      <c r="C108" s="99" t="str">
        <f ca="1">IFERROR(IF((VLOOKUP($E108,'Org List'!$AO$10:$AQ$188,3,FALSE))="","",(VLOOKUP($E108,'Org List'!$AO$10:$AQ$188,3,FALSE))),"")</f>
        <v>London Region</v>
      </c>
      <c r="D108" s="114" t="str">
        <f ca="1">IFERROR(IF((VLOOKUP($E108,'Org List'!$AT$10:$AV$188,3,FALSE))="","",(VLOOKUP($E108,'Org List'!$AT$10:$AV$188,3,FALSE))),"")</f>
        <v>NHS England London</v>
      </c>
      <c r="E108" s="98" t="str">
        <f t="shared" ca="1" si="2"/>
        <v>E09000022</v>
      </c>
      <c r="F108" s="100" t="str">
        <f ca="1">IF(E108="","",VLOOKUP(E108,'Org List'!$J$9:$K$488,2,0))</f>
        <v>Lambeth</v>
      </c>
      <c r="G108" s="121">
        <f ca="1">IFERROR(IF((VLOOKUP($E108,'NEA Backsheet'!$D$5:$CB$183,G$9,FALSE))="","",(VLOOKUP($E108,'NEA Backsheet'!$D$5:$CB$183,G$9,FALSE))),"")</f>
        <v>1822.4942793744503</v>
      </c>
      <c r="H108" s="122">
        <f ca="1">IFERROR(IF((VLOOKUP($E108,'NEA Backsheet'!$D$5:$CB$183,H$9,FALSE))="","",(VLOOKUP($E108,'NEA Backsheet'!$D$5:$CB$183,H$9,FALSE))),"")</f>
        <v>1961.9384822660966</v>
      </c>
      <c r="I108" s="122">
        <f ca="1">IFERROR(IF((VLOOKUP($E108,'NEA Backsheet'!$D$5:$CB$183,I$9,FALSE))="","",(VLOOKUP($E108,'NEA Backsheet'!$D$5:$CB$183,I$9,FALSE))),"")</f>
        <v>2117.2922736551172</v>
      </c>
      <c r="J108" s="123">
        <f ca="1">IFERROR(IF((VLOOKUP($E108,'NEA Backsheet'!$D$5:$CB$183,J$9,FALSE))="","",(VLOOKUP($E108,'NEA Backsheet'!$D$5:$CB$183,J$9,FALSE))),"")</f>
        <v>2485.6414665850648</v>
      </c>
      <c r="K108" s="121">
        <f ca="1">IFERROR(IF((VLOOKUP($E108,'NEA Backsheet'!$D$5:$CB$183,K$9,FALSE))="","",(VLOOKUP($E108,'NEA Backsheet'!$D$5:$CB$183,K$9,FALSE))),"")</f>
        <v>4806.1386664405154</v>
      </c>
      <c r="L108" s="122">
        <f ca="1">IFERROR(IF((VLOOKUP($E108,'NEA Backsheet'!$D$5:$CB$183,L$9,FALSE))="","",(VLOOKUP($E108,'NEA Backsheet'!$D$5:$CB$183,L$9,FALSE))),"")</f>
        <v>4711.342625918006</v>
      </c>
      <c r="M108" s="122">
        <f ca="1">IFERROR(IF((VLOOKUP($E108,'NEA Backsheet'!$D$5:$CB$183,M$9,FALSE))="","",(VLOOKUP($E108,'NEA Backsheet'!$D$5:$CB$183,M$9,FALSE))),"")</f>
        <v>4795.3146886874038</v>
      </c>
      <c r="N108" s="124">
        <f ca="1">IFERROR(IF((VLOOKUP($E108,'NEA Backsheet'!$D$5:$CB$183,N$9,FALSE))="","",(VLOOKUP($E108,'NEA Backsheet'!$D$5:$CB$183,N$9,FALSE))),"")</f>
        <v>4967.971945888301</v>
      </c>
      <c r="O108" s="121">
        <f ca="1">IFERROR(IF((VLOOKUP($E108,'NEA Backsheet'!$D$5:$CB$183,O$9,FALSE))="","",(VLOOKUP($E108,'NEA Backsheet'!$D$5:$CB$183,O$9,FALSE))),"")</f>
        <v>6628.6329458149658</v>
      </c>
      <c r="P108" s="125">
        <f ca="1">IFERROR(IF((VLOOKUP($E108,'NEA Backsheet'!$D$5:$CB$183,P$9,FALSE))="","",(VLOOKUP($E108,'NEA Backsheet'!$D$5:$CB$183,P$9,FALSE))),"")</f>
        <v>6673.2811081841028</v>
      </c>
      <c r="Q108" s="122">
        <f ca="1">IFERROR(IF((VLOOKUP($E108,'NEA Backsheet'!$D$5:$CB$183,Q$9,FALSE))="","",(VLOOKUP($E108,'NEA Backsheet'!$D$5:$CB$183,Q$9,FALSE))),"")</f>
        <v>6912.606962342521</v>
      </c>
      <c r="R108" s="124">
        <f ca="1">IFERROR(IF((VLOOKUP($E108,'NEA Backsheet'!$D$5:$CB$183,R$9,FALSE))="","",(VLOOKUP($E108,'NEA Backsheet'!$D$5:$CB$183,R$9,FALSE))),"")</f>
        <v>7453.6134124733653</v>
      </c>
    </row>
    <row r="109" spans="1:18" ht="15" customHeight="1" x14ac:dyDescent="0.3">
      <c r="A109" s="57">
        <v>96</v>
      </c>
      <c r="B109" s="98" t="str">
        <f ca="1">IFERROR(IF((VLOOKUP($E109,'Org List'!$AJ$10:$AL$188,3,FALSE))="","",(VLOOKUP($E109,'Org List'!$AJ$10:$AL$188,3,FALSE))),"")</f>
        <v>North of England Commissioning Region</v>
      </c>
      <c r="C109" s="99" t="str">
        <f ca="1">IFERROR(IF((VLOOKUP($E109,'Org List'!$AO$10:$AQ$188,3,FALSE))="","",(VLOOKUP($E109,'Org List'!$AO$10:$AQ$188,3,FALSE))),"")</f>
        <v>North West Region</v>
      </c>
      <c r="D109" s="114" t="str">
        <f ca="1">IFERROR(IF((VLOOKUP($E109,'Org List'!$AT$10:$AV$188,3,FALSE))="","",(VLOOKUP($E109,'Org List'!$AT$10:$AV$188,3,FALSE))),"")</f>
        <v>NHS England North (Lancashire)</v>
      </c>
      <c r="E109" s="98" t="str">
        <f t="shared" ref="E109:E140" ca="1" si="3">IF($A109&gt;$U$5-1,"",INDIRECT("'Comms by AT'!D"&amp;$A109+$U$4))</f>
        <v>E10000017</v>
      </c>
      <c r="F109" s="100" t="str">
        <f ca="1">IF(E109="","",VLOOKUP(E109,'Org List'!$J$9:$K$488,2,0))</f>
        <v>Lancashire</v>
      </c>
      <c r="G109" s="121">
        <f ca="1">IFERROR(IF((VLOOKUP($E109,'NEA Backsheet'!$D$5:$CB$183,G$9,FALSE))="","",(VLOOKUP($E109,'NEA Backsheet'!$D$5:$CB$183,G$9,FALSE))),"")</f>
        <v>10776.003346288857</v>
      </c>
      <c r="H109" s="122">
        <f ca="1">IFERROR(IF((VLOOKUP($E109,'NEA Backsheet'!$D$5:$CB$183,H$9,FALSE))="","",(VLOOKUP($E109,'NEA Backsheet'!$D$5:$CB$183,H$9,FALSE))),"")</f>
        <v>11239.431458791918</v>
      </c>
      <c r="I109" s="122">
        <f ca="1">IFERROR(IF((VLOOKUP($E109,'NEA Backsheet'!$D$5:$CB$183,I$9,FALSE))="","",(VLOOKUP($E109,'NEA Backsheet'!$D$5:$CB$183,I$9,FALSE))),"")</f>
        <v>11181.639158256092</v>
      </c>
      <c r="J109" s="123">
        <f ca="1">IFERROR(IF((VLOOKUP($E109,'NEA Backsheet'!$D$5:$CB$183,J$9,FALSE))="","",(VLOOKUP($E109,'NEA Backsheet'!$D$5:$CB$183,J$9,FALSE))),"")</f>
        <v>13287.115329644203</v>
      </c>
      <c r="K109" s="121">
        <f ca="1">IFERROR(IF((VLOOKUP($E109,'NEA Backsheet'!$D$5:$CB$183,K$9,FALSE))="","",(VLOOKUP($E109,'NEA Backsheet'!$D$5:$CB$183,K$9,FALSE))),"")</f>
        <v>25142.096072921737</v>
      </c>
      <c r="L109" s="122">
        <f ca="1">IFERROR(IF((VLOOKUP($E109,'NEA Backsheet'!$D$5:$CB$183,L$9,FALSE))="","",(VLOOKUP($E109,'NEA Backsheet'!$D$5:$CB$183,L$9,FALSE))),"")</f>
        <v>24371.103049310634</v>
      </c>
      <c r="M109" s="122">
        <f ca="1">IFERROR(IF((VLOOKUP($E109,'NEA Backsheet'!$D$5:$CB$183,M$9,FALSE))="","",(VLOOKUP($E109,'NEA Backsheet'!$D$5:$CB$183,M$9,FALSE))),"")</f>
        <v>23681.943885616573</v>
      </c>
      <c r="N109" s="124">
        <f ca="1">IFERROR(IF((VLOOKUP($E109,'NEA Backsheet'!$D$5:$CB$183,N$9,FALSE))="","",(VLOOKUP($E109,'NEA Backsheet'!$D$5:$CB$183,N$9,FALSE))),"")</f>
        <v>25380.079470203564</v>
      </c>
      <c r="O109" s="121">
        <f ca="1">IFERROR(IF((VLOOKUP($E109,'NEA Backsheet'!$D$5:$CB$183,O$9,FALSE))="","",(VLOOKUP($E109,'NEA Backsheet'!$D$5:$CB$183,O$9,FALSE))),"")</f>
        <v>35918.099419210594</v>
      </c>
      <c r="P109" s="125">
        <f ca="1">IFERROR(IF((VLOOKUP($E109,'NEA Backsheet'!$D$5:$CB$183,P$9,FALSE))="","",(VLOOKUP($E109,'NEA Backsheet'!$D$5:$CB$183,P$9,FALSE))),"")</f>
        <v>35610.534508102552</v>
      </c>
      <c r="Q109" s="122">
        <f ca="1">IFERROR(IF((VLOOKUP($E109,'NEA Backsheet'!$D$5:$CB$183,Q$9,FALSE))="","",(VLOOKUP($E109,'NEA Backsheet'!$D$5:$CB$183,Q$9,FALSE))),"")</f>
        <v>34863.583043872663</v>
      </c>
      <c r="R109" s="124">
        <f ca="1">IFERROR(IF((VLOOKUP($E109,'NEA Backsheet'!$D$5:$CB$183,R$9,FALSE))="","",(VLOOKUP($E109,'NEA Backsheet'!$D$5:$CB$183,R$9,FALSE))),"")</f>
        <v>38667.19479984777</v>
      </c>
    </row>
    <row r="110" spans="1:18" ht="15" customHeight="1" x14ac:dyDescent="0.3">
      <c r="A110" s="57">
        <v>97</v>
      </c>
      <c r="B110" s="98" t="str">
        <f ca="1">IFERROR(IF((VLOOKUP($E110,'Org List'!$AJ$10:$AL$188,3,FALSE))="","",(VLOOKUP($E110,'Org List'!$AJ$10:$AL$188,3,FALSE))),"")</f>
        <v>North of England Commissioning Region</v>
      </c>
      <c r="C110" s="99" t="str">
        <f ca="1">IFERROR(IF((VLOOKUP($E110,'Org List'!$AO$10:$AQ$188,3,FALSE))="","",(VLOOKUP($E110,'Org List'!$AO$10:$AQ$188,3,FALSE))),"")</f>
        <v>Yorkshire and The Humber Region</v>
      </c>
      <c r="D110" s="114" t="str">
        <f ca="1">IFERROR(IF((VLOOKUP($E110,'Org List'!$AT$10:$AV$188,3,FALSE))="","",(VLOOKUP($E110,'Org List'!$AT$10:$AV$188,3,FALSE))),"")</f>
        <v>NHS England North (Yorkshire And Humber)</v>
      </c>
      <c r="E110" s="98" t="str">
        <f t="shared" ca="1" si="3"/>
        <v>E08000035</v>
      </c>
      <c r="F110" s="100" t="str">
        <f ca="1">IF(E110="","",VLOOKUP(E110,'Org List'!$J$9:$K$488,2,0))</f>
        <v>Leeds</v>
      </c>
      <c r="G110" s="121">
        <f ca="1">IFERROR(IF((VLOOKUP($E110,'NEA Backsheet'!$D$5:$CB$183,G$9,FALSE))="","",(VLOOKUP($E110,'NEA Backsheet'!$D$5:$CB$183,G$9,FALSE))),"")</f>
        <v>4611.7856197942037</v>
      </c>
      <c r="H110" s="122">
        <f ca="1">IFERROR(IF((VLOOKUP($E110,'NEA Backsheet'!$D$5:$CB$183,H$9,FALSE))="","",(VLOOKUP($E110,'NEA Backsheet'!$D$5:$CB$183,H$9,FALSE))),"")</f>
        <v>5583.5890739351098</v>
      </c>
      <c r="I110" s="122">
        <f ca="1">IFERROR(IF((VLOOKUP($E110,'NEA Backsheet'!$D$5:$CB$183,I$9,FALSE))="","",(VLOOKUP($E110,'NEA Backsheet'!$D$5:$CB$183,I$9,FALSE))),"")</f>
        <v>5056.9931898991845</v>
      </c>
      <c r="J110" s="123">
        <f ca="1">IFERROR(IF((VLOOKUP($E110,'NEA Backsheet'!$D$5:$CB$183,J$9,FALSE))="","",(VLOOKUP($E110,'NEA Backsheet'!$D$5:$CB$183,J$9,FALSE))),"")</f>
        <v>4462.4827926222242</v>
      </c>
      <c r="K110" s="121">
        <f ca="1">IFERROR(IF((VLOOKUP($E110,'NEA Backsheet'!$D$5:$CB$183,K$9,FALSE))="","",(VLOOKUP($E110,'NEA Backsheet'!$D$5:$CB$183,K$9,FALSE))),"")</f>
        <v>13602.176232239077</v>
      </c>
      <c r="L110" s="122">
        <f ca="1">IFERROR(IF((VLOOKUP($E110,'NEA Backsheet'!$D$5:$CB$183,L$9,FALSE))="","",(VLOOKUP($E110,'NEA Backsheet'!$D$5:$CB$183,L$9,FALSE))),"")</f>
        <v>14135.802402964546</v>
      </c>
      <c r="M110" s="122">
        <f ca="1">IFERROR(IF((VLOOKUP($E110,'NEA Backsheet'!$D$5:$CB$183,M$9,FALSE))="","",(VLOOKUP($E110,'NEA Backsheet'!$D$5:$CB$183,M$9,FALSE))),"")</f>
        <v>14073.427650701953</v>
      </c>
      <c r="N110" s="124">
        <f ca="1">IFERROR(IF((VLOOKUP($E110,'NEA Backsheet'!$D$5:$CB$183,N$9,FALSE))="","",(VLOOKUP($E110,'NEA Backsheet'!$D$5:$CB$183,N$9,FALSE))),"")</f>
        <v>13693.18408047302</v>
      </c>
      <c r="O110" s="121">
        <f ca="1">IFERROR(IF((VLOOKUP($E110,'NEA Backsheet'!$D$5:$CB$183,O$9,FALSE))="","",(VLOOKUP($E110,'NEA Backsheet'!$D$5:$CB$183,O$9,FALSE))),"")</f>
        <v>18213.961852033281</v>
      </c>
      <c r="P110" s="125">
        <f ca="1">IFERROR(IF((VLOOKUP($E110,'NEA Backsheet'!$D$5:$CB$183,P$9,FALSE))="","",(VLOOKUP($E110,'NEA Backsheet'!$D$5:$CB$183,P$9,FALSE))),"")</f>
        <v>19719.391476899655</v>
      </c>
      <c r="Q110" s="122">
        <f ca="1">IFERROR(IF((VLOOKUP($E110,'NEA Backsheet'!$D$5:$CB$183,Q$9,FALSE))="","",(VLOOKUP($E110,'NEA Backsheet'!$D$5:$CB$183,Q$9,FALSE))),"")</f>
        <v>19130.420840601138</v>
      </c>
      <c r="R110" s="124">
        <f ca="1">IFERROR(IF((VLOOKUP($E110,'NEA Backsheet'!$D$5:$CB$183,R$9,FALSE))="","",(VLOOKUP($E110,'NEA Backsheet'!$D$5:$CB$183,R$9,FALSE))),"")</f>
        <v>18155.666873095244</v>
      </c>
    </row>
    <row r="111" spans="1:18" ht="15" customHeight="1" x14ac:dyDescent="0.3">
      <c r="A111" s="57">
        <v>98</v>
      </c>
      <c r="B111" s="98" t="str">
        <f ca="1">IFERROR(IF((VLOOKUP($E111,'Org List'!$AJ$10:$AL$188,3,FALSE))="","",(VLOOKUP($E111,'Org List'!$AJ$10:$AL$188,3,FALSE))),"")</f>
        <v>Midlands and East of England Commissioning Region</v>
      </c>
      <c r="C111" s="99" t="str">
        <f ca="1">IFERROR(IF((VLOOKUP($E111,'Org List'!$AO$10:$AQ$188,3,FALSE))="","",(VLOOKUP($E111,'Org List'!$AO$10:$AQ$188,3,FALSE))),"")</f>
        <v>East Midlands Region</v>
      </c>
      <c r="D111" s="114" t="str">
        <f ca="1">IFERROR(IF((VLOOKUP($E111,'Org List'!$AT$10:$AV$188,3,FALSE))="","",(VLOOKUP($E111,'Org List'!$AT$10:$AV$188,3,FALSE))),"")</f>
        <v>NHS England Midlands And East (Central Midlands)</v>
      </c>
      <c r="E111" s="98" t="str">
        <f t="shared" ca="1" si="3"/>
        <v>E06000016</v>
      </c>
      <c r="F111" s="100" t="str">
        <f ca="1">IF(E111="","",VLOOKUP(E111,'Org List'!$J$9:$K$488,2,0))</f>
        <v>Leicester</v>
      </c>
      <c r="G111" s="121">
        <f ca="1">IFERROR(IF((VLOOKUP($E111,'NEA Backsheet'!$D$5:$CB$183,G$9,FALSE))="","",(VLOOKUP($E111,'NEA Backsheet'!$D$5:$CB$183,G$9,FALSE))),"")</f>
        <v>3448.3585800907622</v>
      </c>
      <c r="H111" s="122">
        <f ca="1">IFERROR(IF((VLOOKUP($E111,'NEA Backsheet'!$D$5:$CB$183,H$9,FALSE))="","",(VLOOKUP($E111,'NEA Backsheet'!$D$5:$CB$183,H$9,FALSE))),"")</f>
        <v>3688.3572559858158</v>
      </c>
      <c r="I111" s="122">
        <f ca="1">IFERROR(IF((VLOOKUP($E111,'NEA Backsheet'!$D$5:$CB$183,I$9,FALSE))="","",(VLOOKUP($E111,'NEA Backsheet'!$D$5:$CB$183,I$9,FALSE))),"")</f>
        <v>3226.7899797603832</v>
      </c>
      <c r="J111" s="123">
        <f ca="1">IFERROR(IF((VLOOKUP($E111,'NEA Backsheet'!$D$5:$CB$183,J$9,FALSE))="","",(VLOOKUP($E111,'NEA Backsheet'!$D$5:$CB$183,J$9,FALSE))),"")</f>
        <v>3367.3605015232329</v>
      </c>
      <c r="K111" s="121">
        <f ca="1">IFERROR(IF((VLOOKUP($E111,'NEA Backsheet'!$D$5:$CB$183,K$9,FALSE))="","",(VLOOKUP($E111,'NEA Backsheet'!$D$5:$CB$183,K$9,FALSE))),"")</f>
        <v>6767.6342111599424</v>
      </c>
      <c r="L111" s="122">
        <f ca="1">IFERROR(IF((VLOOKUP($E111,'NEA Backsheet'!$D$5:$CB$183,L$9,FALSE))="","",(VLOOKUP($E111,'NEA Backsheet'!$D$5:$CB$183,L$9,FALSE))),"")</f>
        <v>6662.8310294650273</v>
      </c>
      <c r="M111" s="122">
        <f ca="1">IFERROR(IF((VLOOKUP($E111,'NEA Backsheet'!$D$5:$CB$183,M$9,FALSE))="","",(VLOOKUP($E111,'NEA Backsheet'!$D$5:$CB$183,M$9,FALSE))),"")</f>
        <v>6398.9525324671267</v>
      </c>
      <c r="N111" s="124">
        <f ca="1">IFERROR(IF((VLOOKUP($E111,'NEA Backsheet'!$D$5:$CB$183,N$9,FALSE))="","",(VLOOKUP($E111,'NEA Backsheet'!$D$5:$CB$183,N$9,FALSE))),"")</f>
        <v>7028.4933001707177</v>
      </c>
      <c r="O111" s="121">
        <f ca="1">IFERROR(IF((VLOOKUP($E111,'NEA Backsheet'!$D$5:$CB$183,O$9,FALSE))="","",(VLOOKUP($E111,'NEA Backsheet'!$D$5:$CB$183,O$9,FALSE))),"")</f>
        <v>10215.992791250705</v>
      </c>
      <c r="P111" s="125">
        <f ca="1">IFERROR(IF((VLOOKUP($E111,'NEA Backsheet'!$D$5:$CB$183,P$9,FALSE))="","",(VLOOKUP($E111,'NEA Backsheet'!$D$5:$CB$183,P$9,FALSE))),"")</f>
        <v>10351.188285450844</v>
      </c>
      <c r="Q111" s="122">
        <f ca="1">IFERROR(IF((VLOOKUP($E111,'NEA Backsheet'!$D$5:$CB$183,Q$9,FALSE))="","",(VLOOKUP($E111,'NEA Backsheet'!$D$5:$CB$183,Q$9,FALSE))),"")</f>
        <v>9625.742512227509</v>
      </c>
      <c r="R111" s="124">
        <f ca="1">IFERROR(IF((VLOOKUP($E111,'NEA Backsheet'!$D$5:$CB$183,R$9,FALSE))="","",(VLOOKUP($E111,'NEA Backsheet'!$D$5:$CB$183,R$9,FALSE))),"")</f>
        <v>10395.853801693951</v>
      </c>
    </row>
    <row r="112" spans="1:18" ht="15" customHeight="1" x14ac:dyDescent="0.3">
      <c r="A112" s="57">
        <v>99</v>
      </c>
      <c r="B112" s="98" t="str">
        <f ca="1">IFERROR(IF((VLOOKUP($E112,'Org List'!$AJ$10:$AL$188,3,FALSE))="","",(VLOOKUP($E112,'Org List'!$AJ$10:$AL$188,3,FALSE))),"")</f>
        <v>Midlands and East of England Commissioning Region</v>
      </c>
      <c r="C112" s="99" t="str">
        <f ca="1">IFERROR(IF((VLOOKUP($E112,'Org List'!$AO$10:$AQ$188,3,FALSE))="","",(VLOOKUP($E112,'Org List'!$AO$10:$AQ$188,3,FALSE))),"")</f>
        <v>East Midlands Region</v>
      </c>
      <c r="D112" s="114" t="str">
        <f ca="1">IFERROR(IF((VLOOKUP($E112,'Org List'!$AT$10:$AV$188,3,FALSE))="","",(VLOOKUP($E112,'Org List'!$AT$10:$AV$188,3,FALSE))),"")</f>
        <v>NHS England Midlands And East (Central Midlands)</v>
      </c>
      <c r="E112" s="98" t="str">
        <f t="shared" ca="1" si="3"/>
        <v>E10000018</v>
      </c>
      <c r="F112" s="100" t="str">
        <f ca="1">IF(E112="","",VLOOKUP(E112,'Org List'!$J$9:$K$488,2,0))</f>
        <v>Leicestershire</v>
      </c>
      <c r="G112" s="121">
        <f ca="1">IFERROR(IF((VLOOKUP($E112,'NEA Backsheet'!$D$5:$CB$183,G$9,FALSE))="","",(VLOOKUP($E112,'NEA Backsheet'!$D$5:$CB$183,G$9,FALSE))),"")</f>
        <v>5130.5798470609325</v>
      </c>
      <c r="H112" s="122">
        <f ca="1">IFERROR(IF((VLOOKUP($E112,'NEA Backsheet'!$D$5:$CB$183,H$9,FALSE))="","",(VLOOKUP($E112,'NEA Backsheet'!$D$5:$CB$183,H$9,FALSE))),"")</f>
        <v>5186.167628700061</v>
      </c>
      <c r="I112" s="122">
        <f ca="1">IFERROR(IF((VLOOKUP($E112,'NEA Backsheet'!$D$5:$CB$183,I$9,FALSE))="","",(VLOOKUP($E112,'NEA Backsheet'!$D$5:$CB$183,I$9,FALSE))),"")</f>
        <v>4811.6262149861741</v>
      </c>
      <c r="J112" s="123">
        <f ca="1">IFERROR(IF((VLOOKUP($E112,'NEA Backsheet'!$D$5:$CB$183,J$9,FALSE))="","",(VLOOKUP($E112,'NEA Backsheet'!$D$5:$CB$183,J$9,FALSE))),"")</f>
        <v>4962.0985741364366</v>
      </c>
      <c r="K112" s="121">
        <f ca="1">IFERROR(IF((VLOOKUP($E112,'NEA Backsheet'!$D$5:$CB$183,K$9,FALSE))="","",(VLOOKUP($E112,'NEA Backsheet'!$D$5:$CB$183,K$9,FALSE))),"")</f>
        <v>12831.71296166197</v>
      </c>
      <c r="L112" s="122">
        <f ca="1">IFERROR(IF((VLOOKUP($E112,'NEA Backsheet'!$D$5:$CB$183,L$9,FALSE))="","",(VLOOKUP($E112,'NEA Backsheet'!$D$5:$CB$183,L$9,FALSE))),"")</f>
        <v>12368.17640216618</v>
      </c>
      <c r="M112" s="122">
        <f ca="1">IFERROR(IF((VLOOKUP($E112,'NEA Backsheet'!$D$5:$CB$183,M$9,FALSE))="","",(VLOOKUP($E112,'NEA Backsheet'!$D$5:$CB$183,M$9,FALSE))),"")</f>
        <v>12263.219301198935</v>
      </c>
      <c r="N112" s="124">
        <f ca="1">IFERROR(IF((VLOOKUP($E112,'NEA Backsheet'!$D$5:$CB$183,N$9,FALSE))="","",(VLOOKUP($E112,'NEA Backsheet'!$D$5:$CB$183,N$9,FALSE))),"")</f>
        <v>12804.681319078769</v>
      </c>
      <c r="O112" s="121">
        <f ca="1">IFERROR(IF((VLOOKUP($E112,'NEA Backsheet'!$D$5:$CB$183,O$9,FALSE))="","",(VLOOKUP($E112,'NEA Backsheet'!$D$5:$CB$183,O$9,FALSE))),"")</f>
        <v>17962.292808722901</v>
      </c>
      <c r="P112" s="125">
        <f ca="1">IFERROR(IF((VLOOKUP($E112,'NEA Backsheet'!$D$5:$CB$183,P$9,FALSE))="","",(VLOOKUP($E112,'NEA Backsheet'!$D$5:$CB$183,P$9,FALSE))),"")</f>
        <v>17554.344030866239</v>
      </c>
      <c r="Q112" s="122">
        <f ca="1">IFERROR(IF((VLOOKUP($E112,'NEA Backsheet'!$D$5:$CB$183,Q$9,FALSE))="","",(VLOOKUP($E112,'NEA Backsheet'!$D$5:$CB$183,Q$9,FALSE))),"")</f>
        <v>17074.845516185109</v>
      </c>
      <c r="R112" s="124">
        <f ca="1">IFERROR(IF((VLOOKUP($E112,'NEA Backsheet'!$D$5:$CB$183,R$9,FALSE))="","",(VLOOKUP($E112,'NEA Backsheet'!$D$5:$CB$183,R$9,FALSE))),"")</f>
        <v>17766.779893215207</v>
      </c>
    </row>
    <row r="113" spans="1:18" ht="15" customHeight="1" x14ac:dyDescent="0.3">
      <c r="A113" s="57">
        <v>100</v>
      </c>
      <c r="B113" s="98" t="str">
        <f ca="1">IFERROR(IF((VLOOKUP($E113,'Org List'!$AJ$10:$AL$188,3,FALSE))="","",(VLOOKUP($E113,'Org List'!$AJ$10:$AL$188,3,FALSE))),"")</f>
        <v>London Commissioning Region</v>
      </c>
      <c r="C113" s="99" t="str">
        <f ca="1">IFERROR(IF((VLOOKUP($E113,'Org List'!$AO$10:$AQ$188,3,FALSE))="","",(VLOOKUP($E113,'Org List'!$AO$10:$AQ$188,3,FALSE))),"")</f>
        <v>London Region</v>
      </c>
      <c r="D113" s="114" t="str">
        <f ca="1">IFERROR(IF((VLOOKUP($E113,'Org List'!$AT$10:$AV$188,3,FALSE))="","",(VLOOKUP($E113,'Org List'!$AT$10:$AV$188,3,FALSE))),"")</f>
        <v>NHS England London</v>
      </c>
      <c r="E113" s="98" t="str">
        <f t="shared" ca="1" si="3"/>
        <v>E09000023</v>
      </c>
      <c r="F113" s="100" t="str">
        <f ca="1">IF(E113="","",VLOOKUP(E113,'Org List'!$J$9:$K$488,2,0))</f>
        <v>Lewisham</v>
      </c>
      <c r="G113" s="121">
        <f ca="1">IFERROR(IF((VLOOKUP($E113,'NEA Backsheet'!$D$5:$CB$183,G$9,FALSE))="","",(VLOOKUP($E113,'NEA Backsheet'!$D$5:$CB$183,G$9,FALSE))),"")</f>
        <v>1571.3219726357261</v>
      </c>
      <c r="H113" s="122">
        <f ca="1">IFERROR(IF((VLOOKUP($E113,'NEA Backsheet'!$D$5:$CB$183,H$9,FALSE))="","",(VLOOKUP($E113,'NEA Backsheet'!$D$5:$CB$183,H$9,FALSE))),"")</f>
        <v>1819.5038574849823</v>
      </c>
      <c r="I113" s="122">
        <f ca="1">IFERROR(IF((VLOOKUP($E113,'NEA Backsheet'!$D$5:$CB$183,I$9,FALSE))="","",(VLOOKUP($E113,'NEA Backsheet'!$D$5:$CB$183,I$9,FALSE))),"")</f>
        <v>1845.6671305590435</v>
      </c>
      <c r="J113" s="123">
        <f ca="1">IFERROR(IF((VLOOKUP($E113,'NEA Backsheet'!$D$5:$CB$183,J$9,FALSE))="","",(VLOOKUP($E113,'NEA Backsheet'!$D$5:$CB$183,J$9,FALSE))),"")</f>
        <v>2204.3799880139891</v>
      </c>
      <c r="K113" s="121">
        <f ca="1">IFERROR(IF((VLOOKUP($E113,'NEA Backsheet'!$D$5:$CB$183,K$9,FALSE))="","",(VLOOKUP($E113,'NEA Backsheet'!$D$5:$CB$183,K$9,FALSE))),"")</f>
        <v>4721.73111474699</v>
      </c>
      <c r="L113" s="122">
        <f ca="1">IFERROR(IF((VLOOKUP($E113,'NEA Backsheet'!$D$5:$CB$183,L$9,FALSE))="","",(VLOOKUP($E113,'NEA Backsheet'!$D$5:$CB$183,L$9,FALSE))),"")</f>
        <v>4773.6907222503032</v>
      </c>
      <c r="M113" s="122">
        <f ca="1">IFERROR(IF((VLOOKUP($E113,'NEA Backsheet'!$D$5:$CB$183,M$9,FALSE))="","",(VLOOKUP($E113,'NEA Backsheet'!$D$5:$CB$183,M$9,FALSE))),"")</f>
        <v>4763.5795027343884</v>
      </c>
      <c r="N113" s="124">
        <f ca="1">IFERROR(IF((VLOOKUP($E113,'NEA Backsheet'!$D$5:$CB$183,N$9,FALSE))="","",(VLOOKUP($E113,'NEA Backsheet'!$D$5:$CB$183,N$9,FALSE))),"")</f>
        <v>4839.9227203334312</v>
      </c>
      <c r="O113" s="121">
        <f ca="1">IFERROR(IF((VLOOKUP($E113,'NEA Backsheet'!$D$5:$CB$183,O$9,FALSE))="","",(VLOOKUP($E113,'NEA Backsheet'!$D$5:$CB$183,O$9,FALSE))),"")</f>
        <v>6293.0530873827156</v>
      </c>
      <c r="P113" s="125">
        <f ca="1">IFERROR(IF((VLOOKUP($E113,'NEA Backsheet'!$D$5:$CB$183,P$9,FALSE))="","",(VLOOKUP($E113,'NEA Backsheet'!$D$5:$CB$183,P$9,FALSE))),"")</f>
        <v>6593.1945797352855</v>
      </c>
      <c r="Q113" s="122">
        <f ca="1">IFERROR(IF((VLOOKUP($E113,'NEA Backsheet'!$D$5:$CB$183,Q$9,FALSE))="","",(VLOOKUP($E113,'NEA Backsheet'!$D$5:$CB$183,Q$9,FALSE))),"")</f>
        <v>6609.2466332934318</v>
      </c>
      <c r="R113" s="124">
        <f ca="1">IFERROR(IF((VLOOKUP($E113,'NEA Backsheet'!$D$5:$CB$183,R$9,FALSE))="","",(VLOOKUP($E113,'NEA Backsheet'!$D$5:$CB$183,R$9,FALSE))),"")</f>
        <v>7044.3027083474208</v>
      </c>
    </row>
    <row r="114" spans="1:18" ht="15" customHeight="1" x14ac:dyDescent="0.3">
      <c r="A114" s="57">
        <v>101</v>
      </c>
      <c r="B114" s="98" t="str">
        <f ca="1">IFERROR(IF((VLOOKUP($E114,'Org List'!$AJ$10:$AL$188,3,FALSE))="","",(VLOOKUP($E114,'Org List'!$AJ$10:$AL$188,3,FALSE))),"")</f>
        <v>Midlands and East of England Commissioning Region</v>
      </c>
      <c r="C114" s="99" t="str">
        <f ca="1">IFERROR(IF((VLOOKUP($E114,'Org List'!$AO$10:$AQ$188,3,FALSE))="","",(VLOOKUP($E114,'Org List'!$AO$10:$AQ$188,3,FALSE))),"")</f>
        <v>East Midlands Region</v>
      </c>
      <c r="D114" s="114" t="str">
        <f ca="1">IFERROR(IF((VLOOKUP($E114,'Org List'!$AT$10:$AV$188,3,FALSE))="","",(VLOOKUP($E114,'Org List'!$AT$10:$AV$188,3,FALSE))),"")</f>
        <v>NHS England Midlands And East (Central Midlands)</v>
      </c>
      <c r="E114" s="98" t="str">
        <f t="shared" ca="1" si="3"/>
        <v>E10000019</v>
      </c>
      <c r="F114" s="100" t="str">
        <f ca="1">IF(E114="","",VLOOKUP(E114,'Org List'!$J$9:$K$488,2,0))</f>
        <v>Lincolnshire</v>
      </c>
      <c r="G114" s="121">
        <f ca="1">IFERROR(IF((VLOOKUP($E114,'NEA Backsheet'!$D$5:$CB$183,G$9,FALSE))="","",(VLOOKUP($E114,'NEA Backsheet'!$D$5:$CB$183,G$9,FALSE))),"")</f>
        <v>4259.0069499719675</v>
      </c>
      <c r="H114" s="122">
        <f ca="1">IFERROR(IF((VLOOKUP($E114,'NEA Backsheet'!$D$5:$CB$183,H$9,FALSE))="","",(VLOOKUP($E114,'NEA Backsheet'!$D$5:$CB$183,H$9,FALSE))),"")</f>
        <v>4502.0015152465749</v>
      </c>
      <c r="I114" s="122">
        <f ca="1">IFERROR(IF((VLOOKUP($E114,'NEA Backsheet'!$D$5:$CB$183,I$9,FALSE))="","",(VLOOKUP($E114,'NEA Backsheet'!$D$5:$CB$183,I$9,FALSE))),"")</f>
        <v>4496.5918917782019</v>
      </c>
      <c r="J114" s="123">
        <f ca="1">IFERROR(IF((VLOOKUP($E114,'NEA Backsheet'!$D$5:$CB$183,J$9,FALSE))="","",(VLOOKUP($E114,'NEA Backsheet'!$D$5:$CB$183,J$9,FALSE))),"")</f>
        <v>5139.4532989571262</v>
      </c>
      <c r="K114" s="121">
        <f ca="1">IFERROR(IF((VLOOKUP($E114,'NEA Backsheet'!$D$5:$CB$183,K$9,FALSE))="","",(VLOOKUP($E114,'NEA Backsheet'!$D$5:$CB$183,K$9,FALSE))),"")</f>
        <v>14896.027378704543</v>
      </c>
      <c r="L114" s="122">
        <f ca="1">IFERROR(IF((VLOOKUP($E114,'NEA Backsheet'!$D$5:$CB$183,L$9,FALSE))="","",(VLOOKUP($E114,'NEA Backsheet'!$D$5:$CB$183,L$9,FALSE))),"")</f>
        <v>14344.998462498173</v>
      </c>
      <c r="M114" s="122">
        <f ca="1">IFERROR(IF((VLOOKUP($E114,'NEA Backsheet'!$D$5:$CB$183,M$9,FALSE))="","",(VLOOKUP($E114,'NEA Backsheet'!$D$5:$CB$183,M$9,FALSE))),"")</f>
        <v>14377.248027790065</v>
      </c>
      <c r="N114" s="124">
        <f ca="1">IFERROR(IF((VLOOKUP($E114,'NEA Backsheet'!$D$5:$CB$183,N$9,FALSE))="","",(VLOOKUP($E114,'NEA Backsheet'!$D$5:$CB$183,N$9,FALSE))),"")</f>
        <v>15004.873943697683</v>
      </c>
      <c r="O114" s="121">
        <f ca="1">IFERROR(IF((VLOOKUP($E114,'NEA Backsheet'!$D$5:$CB$183,O$9,FALSE))="","",(VLOOKUP($E114,'NEA Backsheet'!$D$5:$CB$183,O$9,FALSE))),"")</f>
        <v>19155.034328676509</v>
      </c>
      <c r="P114" s="125">
        <f ca="1">IFERROR(IF((VLOOKUP($E114,'NEA Backsheet'!$D$5:$CB$183,P$9,FALSE))="","",(VLOOKUP($E114,'NEA Backsheet'!$D$5:$CB$183,P$9,FALSE))),"")</f>
        <v>18846.999977744748</v>
      </c>
      <c r="Q114" s="122">
        <f ca="1">IFERROR(IF((VLOOKUP($E114,'NEA Backsheet'!$D$5:$CB$183,Q$9,FALSE))="","",(VLOOKUP($E114,'NEA Backsheet'!$D$5:$CB$183,Q$9,FALSE))),"")</f>
        <v>18873.839919568265</v>
      </c>
      <c r="R114" s="124">
        <f ca="1">IFERROR(IF((VLOOKUP($E114,'NEA Backsheet'!$D$5:$CB$183,R$9,FALSE))="","",(VLOOKUP($E114,'NEA Backsheet'!$D$5:$CB$183,R$9,FALSE))),"")</f>
        <v>20144.32724265481</v>
      </c>
    </row>
    <row r="115" spans="1:18" ht="15" customHeight="1" x14ac:dyDescent="0.3">
      <c r="A115" s="57">
        <v>102</v>
      </c>
      <c r="B115" s="98" t="str">
        <f ca="1">IFERROR(IF((VLOOKUP($E115,'Org List'!$AJ$10:$AL$188,3,FALSE))="","",(VLOOKUP($E115,'Org List'!$AJ$10:$AL$188,3,FALSE))),"")</f>
        <v>North of England Commissioning Region</v>
      </c>
      <c r="C115" s="99" t="str">
        <f ca="1">IFERROR(IF((VLOOKUP($E115,'Org List'!$AO$10:$AQ$188,3,FALSE))="","",(VLOOKUP($E115,'Org List'!$AO$10:$AQ$188,3,FALSE))),"")</f>
        <v>North West Region</v>
      </c>
      <c r="D115" s="114" t="str">
        <f ca="1">IFERROR(IF((VLOOKUP($E115,'Org List'!$AT$10:$AV$188,3,FALSE))="","",(VLOOKUP($E115,'Org List'!$AT$10:$AV$188,3,FALSE))),"")</f>
        <v>NHS England North (Cheshire And Merseyside)</v>
      </c>
      <c r="E115" s="98" t="str">
        <f t="shared" ca="1" si="3"/>
        <v>E08000012</v>
      </c>
      <c r="F115" s="100" t="str">
        <f ca="1">IF(E115="","",VLOOKUP(E115,'Org List'!$J$9:$K$488,2,0))</f>
        <v>Liverpool</v>
      </c>
      <c r="G115" s="121">
        <f ca="1">IFERROR(IF((VLOOKUP($E115,'NEA Backsheet'!$D$5:$CB$183,G$9,FALSE))="","",(VLOOKUP($E115,'NEA Backsheet'!$D$5:$CB$183,G$9,FALSE))),"")</f>
        <v>6482.3443651455373</v>
      </c>
      <c r="H115" s="122">
        <f ca="1">IFERROR(IF((VLOOKUP($E115,'NEA Backsheet'!$D$5:$CB$183,H$9,FALSE))="","",(VLOOKUP($E115,'NEA Backsheet'!$D$5:$CB$183,H$9,FALSE))),"")</f>
        <v>7140.2093323013924</v>
      </c>
      <c r="I115" s="122">
        <f ca="1">IFERROR(IF((VLOOKUP($E115,'NEA Backsheet'!$D$5:$CB$183,I$9,FALSE))="","",(VLOOKUP($E115,'NEA Backsheet'!$D$5:$CB$183,I$9,FALSE))),"")</f>
        <v>7403.5885985428358</v>
      </c>
      <c r="J115" s="123">
        <f ca="1">IFERROR(IF((VLOOKUP($E115,'NEA Backsheet'!$D$5:$CB$183,J$9,FALSE))="","",(VLOOKUP($E115,'NEA Backsheet'!$D$5:$CB$183,J$9,FALSE))),"")</f>
        <v>7584.229984834561</v>
      </c>
      <c r="K115" s="121">
        <f ca="1">IFERROR(IF((VLOOKUP($E115,'NEA Backsheet'!$D$5:$CB$183,K$9,FALSE))="","",(VLOOKUP($E115,'NEA Backsheet'!$D$5:$CB$183,K$9,FALSE))),"")</f>
        <v>10741.450471036082</v>
      </c>
      <c r="L115" s="122">
        <f ca="1">IFERROR(IF((VLOOKUP($E115,'NEA Backsheet'!$D$5:$CB$183,L$9,FALSE))="","",(VLOOKUP($E115,'NEA Backsheet'!$D$5:$CB$183,L$9,FALSE))),"")</f>
        <v>10540.251549673601</v>
      </c>
      <c r="M115" s="122">
        <f ca="1">IFERROR(IF((VLOOKUP($E115,'NEA Backsheet'!$D$5:$CB$183,M$9,FALSE))="","",(VLOOKUP($E115,'NEA Backsheet'!$D$5:$CB$183,M$9,FALSE))),"")</f>
        <v>10378.002673665966</v>
      </c>
      <c r="N115" s="124">
        <f ca="1">IFERROR(IF((VLOOKUP($E115,'NEA Backsheet'!$D$5:$CB$183,N$9,FALSE))="","",(VLOOKUP($E115,'NEA Backsheet'!$D$5:$CB$183,N$9,FALSE))),"")</f>
        <v>10803.009756827556</v>
      </c>
      <c r="O115" s="121">
        <f ca="1">IFERROR(IF((VLOOKUP($E115,'NEA Backsheet'!$D$5:$CB$183,O$9,FALSE))="","",(VLOOKUP($E115,'NEA Backsheet'!$D$5:$CB$183,O$9,FALSE))),"")</f>
        <v>17223.79483618162</v>
      </c>
      <c r="P115" s="125">
        <f ca="1">IFERROR(IF((VLOOKUP($E115,'NEA Backsheet'!$D$5:$CB$183,P$9,FALSE))="","",(VLOOKUP($E115,'NEA Backsheet'!$D$5:$CB$183,P$9,FALSE))),"")</f>
        <v>17680.460881974992</v>
      </c>
      <c r="Q115" s="122">
        <f ca="1">IFERROR(IF((VLOOKUP($E115,'NEA Backsheet'!$D$5:$CB$183,Q$9,FALSE))="","",(VLOOKUP($E115,'NEA Backsheet'!$D$5:$CB$183,Q$9,FALSE))),"")</f>
        <v>17781.591272208803</v>
      </c>
      <c r="R115" s="124">
        <f ca="1">IFERROR(IF((VLOOKUP($E115,'NEA Backsheet'!$D$5:$CB$183,R$9,FALSE))="","",(VLOOKUP($E115,'NEA Backsheet'!$D$5:$CB$183,R$9,FALSE))),"")</f>
        <v>18387.239741662117</v>
      </c>
    </row>
    <row r="116" spans="1:18" ht="15" customHeight="1" x14ac:dyDescent="0.3">
      <c r="A116" s="57">
        <v>103</v>
      </c>
      <c r="B116" s="98" t="str">
        <f ca="1">IFERROR(IF((VLOOKUP($E116,'Org List'!$AJ$10:$AL$188,3,FALSE))="","",(VLOOKUP($E116,'Org List'!$AJ$10:$AL$188,3,FALSE))),"")</f>
        <v>Midlands and East of England Commissioning Region</v>
      </c>
      <c r="C116" s="99" t="str">
        <f ca="1">IFERROR(IF((VLOOKUP($E116,'Org List'!$AO$10:$AQ$188,3,FALSE))="","",(VLOOKUP($E116,'Org List'!$AO$10:$AQ$188,3,FALSE))),"")</f>
        <v>East Region</v>
      </c>
      <c r="D116" s="114" t="str">
        <f ca="1">IFERROR(IF((VLOOKUP($E116,'Org List'!$AT$10:$AV$188,3,FALSE))="","",(VLOOKUP($E116,'Org List'!$AT$10:$AV$188,3,FALSE))),"")</f>
        <v>NHS England Midlands And East (Central Midlands)</v>
      </c>
      <c r="E116" s="98" t="str">
        <f t="shared" ca="1" si="3"/>
        <v>E06000032</v>
      </c>
      <c r="F116" s="100" t="str">
        <f ca="1">IF(E116="","",VLOOKUP(E116,'Org List'!$J$9:$K$488,2,0))</f>
        <v>Luton</v>
      </c>
      <c r="G116" s="121">
        <f ca="1">IFERROR(IF((VLOOKUP($E116,'NEA Backsheet'!$D$5:$CB$183,G$9,FALSE))="","",(VLOOKUP($E116,'NEA Backsheet'!$D$5:$CB$183,G$9,FALSE))),"")</f>
        <v>2732.9867839778153</v>
      </c>
      <c r="H116" s="122">
        <f ca="1">IFERROR(IF((VLOOKUP($E116,'NEA Backsheet'!$D$5:$CB$183,H$9,FALSE))="","",(VLOOKUP($E116,'NEA Backsheet'!$D$5:$CB$183,H$9,FALSE))),"")</f>
        <v>2575.6167482322235</v>
      </c>
      <c r="I116" s="122">
        <f ca="1">IFERROR(IF((VLOOKUP($E116,'NEA Backsheet'!$D$5:$CB$183,I$9,FALSE))="","",(VLOOKUP($E116,'NEA Backsheet'!$D$5:$CB$183,I$9,FALSE))),"")</f>
        <v>2615.379306331095</v>
      </c>
      <c r="J116" s="123">
        <f ca="1">IFERROR(IF((VLOOKUP($E116,'NEA Backsheet'!$D$5:$CB$183,J$9,FALSE))="","",(VLOOKUP($E116,'NEA Backsheet'!$D$5:$CB$183,J$9,FALSE))),"")</f>
        <v>3013.2948772373529</v>
      </c>
      <c r="K116" s="121">
        <f ca="1">IFERROR(IF((VLOOKUP($E116,'NEA Backsheet'!$D$5:$CB$183,K$9,FALSE))="","",(VLOOKUP($E116,'NEA Backsheet'!$D$5:$CB$183,K$9,FALSE))),"")</f>
        <v>4498.4864660963776</v>
      </c>
      <c r="L116" s="122">
        <f ca="1">IFERROR(IF((VLOOKUP($E116,'NEA Backsheet'!$D$5:$CB$183,L$9,FALSE))="","",(VLOOKUP($E116,'NEA Backsheet'!$D$5:$CB$183,L$9,FALSE))),"")</f>
        <v>4353.0974719289788</v>
      </c>
      <c r="M116" s="122">
        <f ca="1">IFERROR(IF((VLOOKUP($E116,'NEA Backsheet'!$D$5:$CB$183,M$9,FALSE))="","",(VLOOKUP($E116,'NEA Backsheet'!$D$5:$CB$183,M$9,FALSE))),"")</f>
        <v>4429.1067272374776</v>
      </c>
      <c r="N116" s="124">
        <f ca="1">IFERROR(IF((VLOOKUP($E116,'NEA Backsheet'!$D$5:$CB$183,N$9,FALSE))="","",(VLOOKUP($E116,'NEA Backsheet'!$D$5:$CB$183,N$9,FALSE))),"")</f>
        <v>4691.1705783238776</v>
      </c>
      <c r="O116" s="121">
        <f ca="1">IFERROR(IF((VLOOKUP($E116,'NEA Backsheet'!$D$5:$CB$183,O$9,FALSE))="","",(VLOOKUP($E116,'NEA Backsheet'!$D$5:$CB$183,O$9,FALSE))),"")</f>
        <v>7231.4732500741929</v>
      </c>
      <c r="P116" s="125">
        <f ca="1">IFERROR(IF((VLOOKUP($E116,'NEA Backsheet'!$D$5:$CB$183,P$9,FALSE))="","",(VLOOKUP($E116,'NEA Backsheet'!$D$5:$CB$183,P$9,FALSE))),"")</f>
        <v>6928.7142201612023</v>
      </c>
      <c r="Q116" s="122">
        <f ca="1">IFERROR(IF((VLOOKUP($E116,'NEA Backsheet'!$D$5:$CB$183,Q$9,FALSE))="","",(VLOOKUP($E116,'NEA Backsheet'!$D$5:$CB$183,Q$9,FALSE))),"")</f>
        <v>7044.4860335685726</v>
      </c>
      <c r="R116" s="124">
        <f ca="1">IFERROR(IF((VLOOKUP($E116,'NEA Backsheet'!$D$5:$CB$183,R$9,FALSE))="","",(VLOOKUP($E116,'NEA Backsheet'!$D$5:$CB$183,R$9,FALSE))),"")</f>
        <v>7704.4654555612306</v>
      </c>
    </row>
    <row r="117" spans="1:18" ht="15" customHeight="1" x14ac:dyDescent="0.3">
      <c r="A117" s="57">
        <v>104</v>
      </c>
      <c r="B117" s="98" t="str">
        <f ca="1">IFERROR(IF((VLOOKUP($E117,'Org List'!$AJ$10:$AL$188,3,FALSE))="","",(VLOOKUP($E117,'Org List'!$AJ$10:$AL$188,3,FALSE))),"")</f>
        <v>North of England Commissioning Region</v>
      </c>
      <c r="C117" s="99" t="str">
        <f ca="1">IFERROR(IF((VLOOKUP($E117,'Org List'!$AO$10:$AQ$188,3,FALSE))="","",(VLOOKUP($E117,'Org List'!$AO$10:$AQ$188,3,FALSE))),"")</f>
        <v>North West Region</v>
      </c>
      <c r="D117" s="114" t="str">
        <f ca="1">IFERROR(IF((VLOOKUP($E117,'Org List'!$AT$10:$AV$188,3,FALSE))="","",(VLOOKUP($E117,'Org List'!$AT$10:$AV$188,3,FALSE))),"")</f>
        <v>NHS England North (Greater Manchester)</v>
      </c>
      <c r="E117" s="98" t="str">
        <f t="shared" ca="1" si="3"/>
        <v>E08000003</v>
      </c>
      <c r="F117" s="100" t="str">
        <f ca="1">IF(E117="","",VLOOKUP(E117,'Org List'!$J$9:$K$488,2,0))</f>
        <v>Manchester</v>
      </c>
      <c r="G117" s="121">
        <f ca="1">IFERROR(IF((VLOOKUP($E117,'NEA Backsheet'!$D$5:$CB$183,G$9,FALSE))="","",(VLOOKUP($E117,'NEA Backsheet'!$D$5:$CB$183,G$9,FALSE))),"")</f>
        <v>6421.2052188023918</v>
      </c>
      <c r="H117" s="122">
        <f ca="1">IFERROR(IF((VLOOKUP($E117,'NEA Backsheet'!$D$5:$CB$183,H$9,FALSE))="","",(VLOOKUP($E117,'NEA Backsheet'!$D$5:$CB$183,H$9,FALSE))),"")</f>
        <v>6677.3505045729235</v>
      </c>
      <c r="I117" s="122">
        <f ca="1">IFERROR(IF((VLOOKUP($E117,'NEA Backsheet'!$D$5:$CB$183,I$9,FALSE))="","",(VLOOKUP($E117,'NEA Backsheet'!$D$5:$CB$183,I$9,FALSE))),"")</f>
        <v>6843.6772581026544</v>
      </c>
      <c r="J117" s="123">
        <f ca="1">IFERROR(IF((VLOOKUP($E117,'NEA Backsheet'!$D$5:$CB$183,J$9,FALSE))="","",(VLOOKUP($E117,'NEA Backsheet'!$D$5:$CB$183,J$9,FALSE))),"")</f>
        <v>7280.3591165649814</v>
      </c>
      <c r="K117" s="121">
        <f ca="1">IFERROR(IF((VLOOKUP($E117,'NEA Backsheet'!$D$5:$CB$183,K$9,FALSE))="","",(VLOOKUP($E117,'NEA Backsheet'!$D$5:$CB$183,K$9,FALSE))),"")</f>
        <v>10537.394161167589</v>
      </c>
      <c r="L117" s="122">
        <f ca="1">IFERROR(IF((VLOOKUP($E117,'NEA Backsheet'!$D$5:$CB$183,L$9,FALSE))="","",(VLOOKUP($E117,'NEA Backsheet'!$D$5:$CB$183,L$9,FALSE))),"")</f>
        <v>10521.306685264784</v>
      </c>
      <c r="M117" s="122">
        <f ca="1">IFERROR(IF((VLOOKUP($E117,'NEA Backsheet'!$D$5:$CB$183,M$9,FALSE))="","",(VLOOKUP($E117,'NEA Backsheet'!$D$5:$CB$183,M$9,FALSE))),"")</f>
        <v>10562.626788258971</v>
      </c>
      <c r="N117" s="124">
        <f ca="1">IFERROR(IF((VLOOKUP($E117,'NEA Backsheet'!$D$5:$CB$183,N$9,FALSE))="","",(VLOOKUP($E117,'NEA Backsheet'!$D$5:$CB$183,N$9,FALSE))),"")</f>
        <v>10928.367438654219</v>
      </c>
      <c r="O117" s="121">
        <f ca="1">IFERROR(IF((VLOOKUP($E117,'NEA Backsheet'!$D$5:$CB$183,O$9,FALSE))="","",(VLOOKUP($E117,'NEA Backsheet'!$D$5:$CB$183,O$9,FALSE))),"")</f>
        <v>16958.599379969979</v>
      </c>
      <c r="P117" s="125">
        <f ca="1">IFERROR(IF((VLOOKUP($E117,'NEA Backsheet'!$D$5:$CB$183,P$9,FALSE))="","",(VLOOKUP($E117,'NEA Backsheet'!$D$5:$CB$183,P$9,FALSE))),"")</f>
        <v>17198.657189837708</v>
      </c>
      <c r="Q117" s="122">
        <f ca="1">IFERROR(IF((VLOOKUP($E117,'NEA Backsheet'!$D$5:$CB$183,Q$9,FALSE))="","",(VLOOKUP($E117,'NEA Backsheet'!$D$5:$CB$183,Q$9,FALSE))),"")</f>
        <v>17406.304046361627</v>
      </c>
      <c r="R117" s="124">
        <f ca="1">IFERROR(IF((VLOOKUP($E117,'NEA Backsheet'!$D$5:$CB$183,R$9,FALSE))="","",(VLOOKUP($E117,'NEA Backsheet'!$D$5:$CB$183,R$9,FALSE))),"")</f>
        <v>18208.7265552192</v>
      </c>
    </row>
    <row r="118" spans="1:18" ht="15" customHeight="1" x14ac:dyDescent="0.3">
      <c r="A118" s="57">
        <v>105</v>
      </c>
      <c r="B118" s="98" t="str">
        <f ca="1">IFERROR(IF((VLOOKUP($E118,'Org List'!$AJ$10:$AL$188,3,FALSE))="","",(VLOOKUP($E118,'Org List'!$AJ$10:$AL$188,3,FALSE))),"")</f>
        <v>South East England Commissioning Region</v>
      </c>
      <c r="C118" s="99" t="str">
        <f ca="1">IFERROR(IF((VLOOKUP($E118,'Org List'!$AO$10:$AQ$188,3,FALSE))="","",(VLOOKUP($E118,'Org List'!$AO$10:$AQ$188,3,FALSE))),"")</f>
        <v>South East Region</v>
      </c>
      <c r="D118" s="114" t="str">
        <f ca="1">IFERROR(IF((VLOOKUP($E118,'Org List'!$AT$10:$AV$188,3,FALSE))="","",(VLOOKUP($E118,'Org List'!$AT$10:$AV$188,3,FALSE))),"")</f>
        <v>NHS England South East (Kent, Surrey and Sussex)</v>
      </c>
      <c r="E118" s="98" t="str">
        <f t="shared" ca="1" si="3"/>
        <v>E06000035</v>
      </c>
      <c r="F118" s="100" t="str">
        <f ca="1">IF(E118="","",VLOOKUP(E118,'Org List'!$J$9:$K$488,2,0))</f>
        <v>Medway</v>
      </c>
      <c r="G118" s="121">
        <f ca="1">IFERROR(IF((VLOOKUP($E118,'NEA Backsheet'!$D$5:$CB$183,G$9,FALSE))="","",(VLOOKUP($E118,'NEA Backsheet'!$D$5:$CB$183,G$9,FALSE))),"")</f>
        <v>2385.6035209676074</v>
      </c>
      <c r="H118" s="122">
        <f ca="1">IFERROR(IF((VLOOKUP($E118,'NEA Backsheet'!$D$5:$CB$183,H$9,FALSE))="","",(VLOOKUP($E118,'NEA Backsheet'!$D$5:$CB$183,H$9,FALSE))),"")</f>
        <v>2375.5828752410935</v>
      </c>
      <c r="I118" s="122">
        <f ca="1">IFERROR(IF((VLOOKUP($E118,'NEA Backsheet'!$D$5:$CB$183,I$9,FALSE))="","",(VLOOKUP($E118,'NEA Backsheet'!$D$5:$CB$183,I$9,FALSE))),"")</f>
        <v>2268.1231086126541</v>
      </c>
      <c r="J118" s="123">
        <f ca="1">IFERROR(IF((VLOOKUP($E118,'NEA Backsheet'!$D$5:$CB$183,J$9,FALSE))="","",(VLOOKUP($E118,'NEA Backsheet'!$D$5:$CB$183,J$9,FALSE))),"")</f>
        <v>2760.9433812719471</v>
      </c>
      <c r="K118" s="121">
        <f ca="1">IFERROR(IF((VLOOKUP($E118,'NEA Backsheet'!$D$5:$CB$183,K$9,FALSE))="","",(VLOOKUP($E118,'NEA Backsheet'!$D$5:$CB$183,K$9,FALSE))),"")</f>
        <v>4881.6399766608483</v>
      </c>
      <c r="L118" s="122">
        <f ca="1">IFERROR(IF((VLOOKUP($E118,'NEA Backsheet'!$D$5:$CB$183,L$9,FALSE))="","",(VLOOKUP($E118,'NEA Backsheet'!$D$5:$CB$183,L$9,FALSE))),"")</f>
        <v>4897.4928832954611</v>
      </c>
      <c r="M118" s="122">
        <f ca="1">IFERROR(IF((VLOOKUP($E118,'NEA Backsheet'!$D$5:$CB$183,M$9,FALSE))="","",(VLOOKUP($E118,'NEA Backsheet'!$D$5:$CB$183,M$9,FALSE))),"")</f>
        <v>4935.3693891736057</v>
      </c>
      <c r="N118" s="124">
        <f ca="1">IFERROR(IF((VLOOKUP($E118,'NEA Backsheet'!$D$5:$CB$183,N$9,FALSE))="","",(VLOOKUP($E118,'NEA Backsheet'!$D$5:$CB$183,N$9,FALSE))),"")</f>
        <v>4934.7518786284218</v>
      </c>
      <c r="O118" s="121">
        <f ca="1">IFERROR(IF((VLOOKUP($E118,'NEA Backsheet'!$D$5:$CB$183,O$9,FALSE))="","",(VLOOKUP($E118,'NEA Backsheet'!$D$5:$CB$183,O$9,FALSE))),"")</f>
        <v>7267.2434976284558</v>
      </c>
      <c r="P118" s="125">
        <f ca="1">IFERROR(IF((VLOOKUP($E118,'NEA Backsheet'!$D$5:$CB$183,P$9,FALSE))="","",(VLOOKUP($E118,'NEA Backsheet'!$D$5:$CB$183,P$9,FALSE))),"")</f>
        <v>7273.0757585365545</v>
      </c>
      <c r="Q118" s="122">
        <f ca="1">IFERROR(IF((VLOOKUP($E118,'NEA Backsheet'!$D$5:$CB$183,Q$9,FALSE))="","",(VLOOKUP($E118,'NEA Backsheet'!$D$5:$CB$183,Q$9,FALSE))),"")</f>
        <v>7203.4924977862593</v>
      </c>
      <c r="R118" s="124">
        <f ca="1">IFERROR(IF((VLOOKUP($E118,'NEA Backsheet'!$D$5:$CB$183,R$9,FALSE))="","",(VLOOKUP($E118,'NEA Backsheet'!$D$5:$CB$183,R$9,FALSE))),"")</f>
        <v>7695.6952599003689</v>
      </c>
    </row>
    <row r="119" spans="1:18" ht="15" customHeight="1" x14ac:dyDescent="0.3">
      <c r="A119" s="57">
        <v>106</v>
      </c>
      <c r="B119" s="98" t="str">
        <f ca="1">IFERROR(IF((VLOOKUP($E119,'Org List'!$AJ$10:$AL$188,3,FALSE))="","",(VLOOKUP($E119,'Org List'!$AJ$10:$AL$188,3,FALSE))),"")</f>
        <v>London Commissioning Region</v>
      </c>
      <c r="C119" s="99" t="str">
        <f ca="1">IFERROR(IF((VLOOKUP($E119,'Org List'!$AO$10:$AQ$188,3,FALSE))="","",(VLOOKUP($E119,'Org List'!$AO$10:$AQ$188,3,FALSE))),"")</f>
        <v>London Region</v>
      </c>
      <c r="D119" s="114" t="str">
        <f ca="1">IFERROR(IF((VLOOKUP($E119,'Org List'!$AT$10:$AV$188,3,FALSE))="","",(VLOOKUP($E119,'Org List'!$AT$10:$AV$188,3,FALSE))),"")</f>
        <v>NHS England London</v>
      </c>
      <c r="E119" s="98" t="str">
        <f t="shared" ca="1" si="3"/>
        <v>E09000024</v>
      </c>
      <c r="F119" s="100" t="str">
        <f ca="1">IF(E119="","",VLOOKUP(E119,'Org List'!$J$9:$K$488,2,0))</f>
        <v>Merton</v>
      </c>
      <c r="G119" s="121">
        <f ca="1">IFERROR(IF((VLOOKUP($E119,'NEA Backsheet'!$D$5:$CB$183,G$9,FALSE))="","",(VLOOKUP($E119,'NEA Backsheet'!$D$5:$CB$183,G$9,FALSE))),"")</f>
        <v>1846.9632183802796</v>
      </c>
      <c r="H119" s="122">
        <f ca="1">IFERROR(IF((VLOOKUP($E119,'NEA Backsheet'!$D$5:$CB$183,H$9,FALSE))="","",(VLOOKUP($E119,'NEA Backsheet'!$D$5:$CB$183,H$9,FALSE))),"")</f>
        <v>2024.7260151390992</v>
      </c>
      <c r="I119" s="122">
        <f ca="1">IFERROR(IF((VLOOKUP($E119,'NEA Backsheet'!$D$5:$CB$183,I$9,FALSE))="","",(VLOOKUP($E119,'NEA Backsheet'!$D$5:$CB$183,I$9,FALSE))),"")</f>
        <v>2099.1970202611756</v>
      </c>
      <c r="J119" s="123">
        <f ca="1">IFERROR(IF((VLOOKUP($E119,'NEA Backsheet'!$D$5:$CB$183,J$9,FALSE))="","",(VLOOKUP($E119,'NEA Backsheet'!$D$5:$CB$183,J$9,FALSE))),"")</f>
        <v>2246.5020206851254</v>
      </c>
      <c r="K119" s="121">
        <f ca="1">IFERROR(IF((VLOOKUP($E119,'NEA Backsheet'!$D$5:$CB$183,K$9,FALSE))="","",(VLOOKUP($E119,'NEA Backsheet'!$D$5:$CB$183,K$9,FALSE))),"")</f>
        <v>3546.0982111597486</v>
      </c>
      <c r="L119" s="122">
        <f ca="1">IFERROR(IF((VLOOKUP($E119,'NEA Backsheet'!$D$5:$CB$183,L$9,FALSE))="","",(VLOOKUP($E119,'NEA Backsheet'!$D$5:$CB$183,L$9,FALSE))),"")</f>
        <v>3386.6780225265434</v>
      </c>
      <c r="M119" s="122">
        <f ca="1">IFERROR(IF((VLOOKUP($E119,'NEA Backsheet'!$D$5:$CB$183,M$9,FALSE))="","",(VLOOKUP($E119,'NEA Backsheet'!$D$5:$CB$183,M$9,FALSE))),"")</f>
        <v>3238.0959474781566</v>
      </c>
      <c r="N119" s="124">
        <f ca="1">IFERROR(IF((VLOOKUP($E119,'NEA Backsheet'!$D$5:$CB$183,N$9,FALSE))="","",(VLOOKUP($E119,'NEA Backsheet'!$D$5:$CB$183,N$9,FALSE))),"")</f>
        <v>3480.036406331737</v>
      </c>
      <c r="O119" s="121">
        <f ca="1">IFERROR(IF((VLOOKUP($E119,'NEA Backsheet'!$D$5:$CB$183,O$9,FALSE))="","",(VLOOKUP($E119,'NEA Backsheet'!$D$5:$CB$183,O$9,FALSE))),"")</f>
        <v>5393.0614295400283</v>
      </c>
      <c r="P119" s="125">
        <f ca="1">IFERROR(IF((VLOOKUP($E119,'NEA Backsheet'!$D$5:$CB$183,P$9,FALSE))="","",(VLOOKUP($E119,'NEA Backsheet'!$D$5:$CB$183,P$9,FALSE))),"")</f>
        <v>5411.404037665643</v>
      </c>
      <c r="Q119" s="122">
        <f ca="1">IFERROR(IF((VLOOKUP($E119,'NEA Backsheet'!$D$5:$CB$183,Q$9,FALSE))="","",(VLOOKUP($E119,'NEA Backsheet'!$D$5:$CB$183,Q$9,FALSE))),"")</f>
        <v>5337.2929677393322</v>
      </c>
      <c r="R119" s="124">
        <f ca="1">IFERROR(IF((VLOOKUP($E119,'NEA Backsheet'!$D$5:$CB$183,R$9,FALSE))="","",(VLOOKUP($E119,'NEA Backsheet'!$D$5:$CB$183,R$9,FALSE))),"")</f>
        <v>5726.5384270168624</v>
      </c>
    </row>
    <row r="120" spans="1:18" ht="15" customHeight="1" x14ac:dyDescent="0.3">
      <c r="A120" s="57">
        <v>107</v>
      </c>
      <c r="B120" s="98" t="str">
        <f ca="1">IFERROR(IF((VLOOKUP($E120,'Org List'!$AJ$10:$AL$188,3,FALSE))="","",(VLOOKUP($E120,'Org List'!$AJ$10:$AL$188,3,FALSE))),"")</f>
        <v>North of England Commissioning Region</v>
      </c>
      <c r="C120" s="99" t="str">
        <f ca="1">IFERROR(IF((VLOOKUP($E120,'Org List'!$AO$10:$AQ$188,3,FALSE))="","",(VLOOKUP($E120,'Org List'!$AO$10:$AQ$188,3,FALSE))),"")</f>
        <v>North East Region</v>
      </c>
      <c r="D120" s="114" t="str">
        <f ca="1">IFERROR(IF((VLOOKUP($E120,'Org List'!$AT$10:$AV$188,3,FALSE))="","",(VLOOKUP($E120,'Org List'!$AT$10:$AV$188,3,FALSE))),"")</f>
        <v>NHS England North (Cumbria And North East)</v>
      </c>
      <c r="E120" s="98" t="str">
        <f t="shared" ca="1" si="3"/>
        <v>E06000002</v>
      </c>
      <c r="F120" s="100" t="str">
        <f ca="1">IF(E120="","",VLOOKUP(E120,'Org List'!$J$9:$K$488,2,0))</f>
        <v>Middlesbrough</v>
      </c>
      <c r="G120" s="121">
        <f ca="1">IFERROR(IF((VLOOKUP($E120,'NEA Backsheet'!$D$5:$CB$183,G$9,FALSE))="","",(VLOOKUP($E120,'NEA Backsheet'!$D$5:$CB$183,G$9,FALSE))),"")</f>
        <v>1853.5099214885427</v>
      </c>
      <c r="H120" s="122">
        <f ca="1">IFERROR(IF((VLOOKUP($E120,'NEA Backsheet'!$D$5:$CB$183,H$9,FALSE))="","",(VLOOKUP($E120,'NEA Backsheet'!$D$5:$CB$183,H$9,FALSE))),"")</f>
        <v>1917.7285705785207</v>
      </c>
      <c r="I120" s="122">
        <f ca="1">IFERROR(IF((VLOOKUP($E120,'NEA Backsheet'!$D$5:$CB$183,I$9,FALSE))="","",(VLOOKUP($E120,'NEA Backsheet'!$D$5:$CB$183,I$9,FALSE))),"")</f>
        <v>1887.2275944859509</v>
      </c>
      <c r="J120" s="123">
        <f ca="1">IFERROR(IF((VLOOKUP($E120,'NEA Backsheet'!$D$5:$CB$183,J$9,FALSE))="","",(VLOOKUP($E120,'NEA Backsheet'!$D$5:$CB$183,J$9,FALSE))),"")</f>
        <v>2013.2131513009354</v>
      </c>
      <c r="K120" s="121">
        <f ca="1">IFERROR(IF((VLOOKUP($E120,'NEA Backsheet'!$D$5:$CB$183,K$9,FALSE))="","",(VLOOKUP($E120,'NEA Backsheet'!$D$5:$CB$183,K$9,FALSE))),"")</f>
        <v>2978.8832196989633</v>
      </c>
      <c r="L120" s="122">
        <f ca="1">IFERROR(IF((VLOOKUP($E120,'NEA Backsheet'!$D$5:$CB$183,L$9,FALSE))="","",(VLOOKUP($E120,'NEA Backsheet'!$D$5:$CB$183,L$9,FALSE))),"")</f>
        <v>2942.5124302266208</v>
      </c>
      <c r="M120" s="122">
        <f ca="1">IFERROR(IF((VLOOKUP($E120,'NEA Backsheet'!$D$5:$CB$183,M$9,FALSE))="","",(VLOOKUP($E120,'NEA Backsheet'!$D$5:$CB$183,M$9,FALSE))),"")</f>
        <v>2932.2815622271155</v>
      </c>
      <c r="N120" s="124">
        <f ca="1">IFERROR(IF((VLOOKUP($E120,'NEA Backsheet'!$D$5:$CB$183,N$9,FALSE))="","",(VLOOKUP($E120,'NEA Backsheet'!$D$5:$CB$183,N$9,FALSE))),"")</f>
        <v>3115.6240164392643</v>
      </c>
      <c r="O120" s="121">
        <f ca="1">IFERROR(IF((VLOOKUP($E120,'NEA Backsheet'!$D$5:$CB$183,O$9,FALSE))="","",(VLOOKUP($E120,'NEA Backsheet'!$D$5:$CB$183,O$9,FALSE))),"")</f>
        <v>4832.3931411875055</v>
      </c>
      <c r="P120" s="125">
        <f ca="1">IFERROR(IF((VLOOKUP($E120,'NEA Backsheet'!$D$5:$CB$183,P$9,FALSE))="","",(VLOOKUP($E120,'NEA Backsheet'!$D$5:$CB$183,P$9,FALSE))),"")</f>
        <v>4860.2410008051411</v>
      </c>
      <c r="Q120" s="122">
        <f ca="1">IFERROR(IF((VLOOKUP($E120,'NEA Backsheet'!$D$5:$CB$183,Q$9,FALSE))="","",(VLOOKUP($E120,'NEA Backsheet'!$D$5:$CB$183,Q$9,FALSE))),"")</f>
        <v>4819.5091567130667</v>
      </c>
      <c r="R120" s="124">
        <f ca="1">IFERROR(IF((VLOOKUP($E120,'NEA Backsheet'!$D$5:$CB$183,R$9,FALSE))="","",(VLOOKUP($E120,'NEA Backsheet'!$D$5:$CB$183,R$9,FALSE))),"")</f>
        <v>5128.8371677401992</v>
      </c>
    </row>
    <row r="121" spans="1:18" ht="15" customHeight="1" x14ac:dyDescent="0.3">
      <c r="A121" s="57">
        <v>108</v>
      </c>
      <c r="B121" s="98" t="str">
        <f ca="1">IFERROR(IF((VLOOKUP($E121,'Org List'!$AJ$10:$AL$188,3,FALSE))="","",(VLOOKUP($E121,'Org List'!$AJ$10:$AL$188,3,FALSE))),"")</f>
        <v>Midlands and East of England Commissioning Region</v>
      </c>
      <c r="C121" s="99" t="str">
        <f ca="1">IFERROR(IF((VLOOKUP($E121,'Org List'!$AO$10:$AQ$188,3,FALSE))="","",(VLOOKUP($E121,'Org List'!$AO$10:$AQ$188,3,FALSE))),"")</f>
        <v>South East Region</v>
      </c>
      <c r="D121" s="114" t="str">
        <f ca="1">IFERROR(IF((VLOOKUP($E121,'Org List'!$AT$10:$AV$188,3,FALSE))="","",(VLOOKUP($E121,'Org List'!$AT$10:$AV$188,3,FALSE))),"")</f>
        <v>NHS England Midlands And East (Central Midlands)</v>
      </c>
      <c r="E121" s="98" t="str">
        <f t="shared" ca="1" si="3"/>
        <v>E06000042</v>
      </c>
      <c r="F121" s="100" t="str">
        <f ca="1">IF(E121="","",VLOOKUP(E121,'Org List'!$J$9:$K$488,2,0))</f>
        <v>Milton Keynes</v>
      </c>
      <c r="G121" s="121">
        <f ca="1">IFERROR(IF((VLOOKUP($E121,'NEA Backsheet'!$D$5:$CB$183,G$9,FALSE))="","",(VLOOKUP($E121,'NEA Backsheet'!$D$5:$CB$183,G$9,FALSE))),"")</f>
        <v>1938.1732043498871</v>
      </c>
      <c r="H121" s="122">
        <f ca="1">IFERROR(IF((VLOOKUP($E121,'NEA Backsheet'!$D$5:$CB$183,H$9,FALSE))="","",(VLOOKUP($E121,'NEA Backsheet'!$D$5:$CB$183,H$9,FALSE))),"")</f>
        <v>3032.6070787325257</v>
      </c>
      <c r="I121" s="122">
        <f ca="1">IFERROR(IF((VLOOKUP($E121,'NEA Backsheet'!$D$5:$CB$183,I$9,FALSE))="","",(VLOOKUP($E121,'NEA Backsheet'!$D$5:$CB$183,I$9,FALSE))),"")</f>
        <v>3407.7718901096591</v>
      </c>
      <c r="J121" s="123">
        <f ca="1">IFERROR(IF((VLOOKUP($E121,'NEA Backsheet'!$D$5:$CB$183,J$9,FALSE))="","",(VLOOKUP($E121,'NEA Backsheet'!$D$5:$CB$183,J$9,FALSE))),"")</f>
        <v>3961.1443573286215</v>
      </c>
      <c r="K121" s="121">
        <f ca="1">IFERROR(IF((VLOOKUP($E121,'NEA Backsheet'!$D$5:$CB$183,K$9,FALSE))="","",(VLOOKUP($E121,'NEA Backsheet'!$D$5:$CB$183,K$9,FALSE))),"")</f>
        <v>5009.8453783706063</v>
      </c>
      <c r="L121" s="122">
        <f ca="1">IFERROR(IF((VLOOKUP($E121,'NEA Backsheet'!$D$5:$CB$183,L$9,FALSE))="","",(VLOOKUP($E121,'NEA Backsheet'!$D$5:$CB$183,L$9,FALSE))),"")</f>
        <v>4994.2638884246335</v>
      </c>
      <c r="M121" s="122">
        <f ca="1">IFERROR(IF((VLOOKUP($E121,'NEA Backsheet'!$D$5:$CB$183,M$9,FALSE))="","",(VLOOKUP($E121,'NEA Backsheet'!$D$5:$CB$183,M$9,FALSE))),"")</f>
        <v>4839.3187335670646</v>
      </c>
      <c r="N121" s="124">
        <f ca="1">IFERROR(IF((VLOOKUP($E121,'NEA Backsheet'!$D$5:$CB$183,N$9,FALSE))="","",(VLOOKUP($E121,'NEA Backsheet'!$D$5:$CB$183,N$9,FALSE))),"")</f>
        <v>5429.6180127203315</v>
      </c>
      <c r="O121" s="121">
        <f ca="1">IFERROR(IF((VLOOKUP($E121,'NEA Backsheet'!$D$5:$CB$183,O$9,FALSE))="","",(VLOOKUP($E121,'NEA Backsheet'!$D$5:$CB$183,O$9,FALSE))),"")</f>
        <v>6948.0185827204932</v>
      </c>
      <c r="P121" s="125">
        <f ca="1">IFERROR(IF((VLOOKUP($E121,'NEA Backsheet'!$D$5:$CB$183,P$9,FALSE))="","",(VLOOKUP($E121,'NEA Backsheet'!$D$5:$CB$183,P$9,FALSE))),"")</f>
        <v>8026.8709671571596</v>
      </c>
      <c r="Q121" s="122">
        <f ca="1">IFERROR(IF((VLOOKUP($E121,'NEA Backsheet'!$D$5:$CB$183,Q$9,FALSE))="","",(VLOOKUP($E121,'NEA Backsheet'!$D$5:$CB$183,Q$9,FALSE))),"")</f>
        <v>8247.0906236767241</v>
      </c>
      <c r="R121" s="124">
        <f ca="1">IFERROR(IF((VLOOKUP($E121,'NEA Backsheet'!$D$5:$CB$183,R$9,FALSE))="","",(VLOOKUP($E121,'NEA Backsheet'!$D$5:$CB$183,R$9,FALSE))),"")</f>
        <v>9390.762370048953</v>
      </c>
    </row>
    <row r="122" spans="1:18" ht="15" customHeight="1" x14ac:dyDescent="0.3">
      <c r="A122" s="57">
        <v>109</v>
      </c>
      <c r="B122" s="98" t="str">
        <f ca="1">IFERROR(IF((VLOOKUP($E122,'Org List'!$AJ$10:$AL$188,3,FALSE))="","",(VLOOKUP($E122,'Org List'!$AJ$10:$AL$188,3,FALSE))),"")</f>
        <v>North of England Commissioning Region</v>
      </c>
      <c r="C122" s="99" t="str">
        <f ca="1">IFERROR(IF((VLOOKUP($E122,'Org List'!$AO$10:$AQ$188,3,FALSE))="","",(VLOOKUP($E122,'Org List'!$AO$10:$AQ$188,3,FALSE))),"")</f>
        <v>North East Region</v>
      </c>
      <c r="D122" s="114" t="str">
        <f ca="1">IFERROR(IF((VLOOKUP($E122,'Org List'!$AT$10:$AV$188,3,FALSE))="","",(VLOOKUP($E122,'Org List'!$AT$10:$AV$188,3,FALSE))),"")</f>
        <v>NHS England North (Cumbria And North East)</v>
      </c>
      <c r="E122" s="98" t="str">
        <f t="shared" ca="1" si="3"/>
        <v>E08000021</v>
      </c>
      <c r="F122" s="100" t="str">
        <f ca="1">IF(E122="","",VLOOKUP(E122,'Org List'!$J$9:$K$488,2,0))</f>
        <v>Newcastle upon Tyne</v>
      </c>
      <c r="G122" s="121">
        <f ca="1">IFERROR(IF((VLOOKUP($E122,'NEA Backsheet'!$D$5:$CB$183,G$9,FALSE))="","",(VLOOKUP($E122,'NEA Backsheet'!$D$5:$CB$183,G$9,FALSE))),"")</f>
        <v>1998.0112581488538</v>
      </c>
      <c r="H122" s="122">
        <f ca="1">IFERROR(IF((VLOOKUP($E122,'NEA Backsheet'!$D$5:$CB$183,H$9,FALSE))="","",(VLOOKUP($E122,'NEA Backsheet'!$D$5:$CB$183,H$9,FALSE))),"")</f>
        <v>2191.2469647384783</v>
      </c>
      <c r="I122" s="122">
        <f ca="1">IFERROR(IF((VLOOKUP($E122,'NEA Backsheet'!$D$5:$CB$183,I$9,FALSE))="","",(VLOOKUP($E122,'NEA Backsheet'!$D$5:$CB$183,I$9,FALSE))),"")</f>
        <v>2274.5782097701717</v>
      </c>
      <c r="J122" s="123">
        <f ca="1">IFERROR(IF((VLOOKUP($E122,'NEA Backsheet'!$D$5:$CB$183,J$9,FALSE))="","",(VLOOKUP($E122,'NEA Backsheet'!$D$5:$CB$183,J$9,FALSE))),"")</f>
        <v>2421.9376775944338</v>
      </c>
      <c r="K122" s="121">
        <f ca="1">IFERROR(IF((VLOOKUP($E122,'NEA Backsheet'!$D$5:$CB$183,K$9,FALSE))="","",(VLOOKUP($E122,'NEA Backsheet'!$D$5:$CB$183,K$9,FALSE))),"")</f>
        <v>6577.8504072077976</v>
      </c>
      <c r="L122" s="122">
        <f ca="1">IFERROR(IF((VLOOKUP($E122,'NEA Backsheet'!$D$5:$CB$183,L$9,FALSE))="","",(VLOOKUP($E122,'NEA Backsheet'!$D$5:$CB$183,L$9,FALSE))),"")</f>
        <v>6317.9318538492453</v>
      </c>
      <c r="M122" s="122">
        <f ca="1">IFERROR(IF((VLOOKUP($E122,'NEA Backsheet'!$D$5:$CB$183,M$9,FALSE))="","",(VLOOKUP($E122,'NEA Backsheet'!$D$5:$CB$183,M$9,FALSE))),"")</f>
        <v>6260.259670310882</v>
      </c>
      <c r="N122" s="124">
        <f ca="1">IFERROR(IF((VLOOKUP($E122,'NEA Backsheet'!$D$5:$CB$183,N$9,FALSE))="","",(VLOOKUP($E122,'NEA Backsheet'!$D$5:$CB$183,N$9,FALSE))),"")</f>
        <v>6651.8052326416855</v>
      </c>
      <c r="O122" s="121">
        <f ca="1">IFERROR(IF((VLOOKUP($E122,'NEA Backsheet'!$D$5:$CB$183,O$9,FALSE))="","",(VLOOKUP($E122,'NEA Backsheet'!$D$5:$CB$183,O$9,FALSE))),"")</f>
        <v>8575.8616653566514</v>
      </c>
      <c r="P122" s="125">
        <f ca="1">IFERROR(IF((VLOOKUP($E122,'NEA Backsheet'!$D$5:$CB$183,P$9,FALSE))="","",(VLOOKUP($E122,'NEA Backsheet'!$D$5:$CB$183,P$9,FALSE))),"")</f>
        <v>8509.1788185877231</v>
      </c>
      <c r="Q122" s="122">
        <f ca="1">IFERROR(IF((VLOOKUP($E122,'NEA Backsheet'!$D$5:$CB$183,Q$9,FALSE))="","",(VLOOKUP($E122,'NEA Backsheet'!$D$5:$CB$183,Q$9,FALSE))),"")</f>
        <v>8534.8378800810533</v>
      </c>
      <c r="R122" s="124">
        <f ca="1">IFERROR(IF((VLOOKUP($E122,'NEA Backsheet'!$D$5:$CB$183,R$9,FALSE))="","",(VLOOKUP($E122,'NEA Backsheet'!$D$5:$CB$183,R$9,FALSE))),"")</f>
        <v>9073.7429102361202</v>
      </c>
    </row>
    <row r="123" spans="1:18" ht="15" customHeight="1" x14ac:dyDescent="0.3">
      <c r="A123" s="57">
        <v>110</v>
      </c>
      <c r="B123" s="98" t="str">
        <f ca="1">IFERROR(IF((VLOOKUP($E123,'Org List'!$AJ$10:$AL$188,3,FALSE))="","",(VLOOKUP($E123,'Org List'!$AJ$10:$AL$188,3,FALSE))),"")</f>
        <v>London Commissioning Region</v>
      </c>
      <c r="C123" s="99" t="str">
        <f ca="1">IFERROR(IF((VLOOKUP($E123,'Org List'!$AO$10:$AQ$188,3,FALSE))="","",(VLOOKUP($E123,'Org List'!$AO$10:$AQ$188,3,FALSE))),"")</f>
        <v>London Region</v>
      </c>
      <c r="D123" s="114" t="str">
        <f ca="1">IFERROR(IF((VLOOKUP($E123,'Org List'!$AT$10:$AV$188,3,FALSE))="","",(VLOOKUP($E123,'Org List'!$AT$10:$AV$188,3,FALSE))),"")</f>
        <v>NHS England London</v>
      </c>
      <c r="E123" s="98" t="str">
        <f t="shared" ca="1" si="3"/>
        <v>E09000025</v>
      </c>
      <c r="F123" s="100" t="str">
        <f ca="1">IF(E123="","",VLOOKUP(E123,'Org List'!$J$9:$K$488,2,0))</f>
        <v>Newham</v>
      </c>
      <c r="G123" s="121">
        <f ca="1">IFERROR(IF((VLOOKUP($E123,'NEA Backsheet'!$D$5:$CB$183,G$9,FALSE))="","",(VLOOKUP($E123,'NEA Backsheet'!$D$5:$CB$183,G$9,FALSE))),"")</f>
        <v>2421.381882983756</v>
      </c>
      <c r="H123" s="122">
        <f ca="1">IFERROR(IF((VLOOKUP($E123,'NEA Backsheet'!$D$5:$CB$183,H$9,FALSE))="","",(VLOOKUP($E123,'NEA Backsheet'!$D$5:$CB$183,H$9,FALSE))),"")</f>
        <v>3039.606275872241</v>
      </c>
      <c r="I123" s="122">
        <f ca="1">IFERROR(IF((VLOOKUP($E123,'NEA Backsheet'!$D$5:$CB$183,I$9,FALSE))="","",(VLOOKUP($E123,'NEA Backsheet'!$D$5:$CB$183,I$9,FALSE))),"")</f>
        <v>2967.6724307871309</v>
      </c>
      <c r="J123" s="123">
        <f ca="1">IFERROR(IF((VLOOKUP($E123,'NEA Backsheet'!$D$5:$CB$183,J$9,FALSE))="","",(VLOOKUP($E123,'NEA Backsheet'!$D$5:$CB$183,J$9,FALSE))),"")</f>
        <v>3152.3880099365574</v>
      </c>
      <c r="K123" s="121">
        <f ca="1">IFERROR(IF((VLOOKUP($E123,'NEA Backsheet'!$D$5:$CB$183,K$9,FALSE))="","",(VLOOKUP($E123,'NEA Backsheet'!$D$5:$CB$183,K$9,FALSE))),"")</f>
        <v>4948.496038833232</v>
      </c>
      <c r="L123" s="122">
        <f ca="1">IFERROR(IF((VLOOKUP($E123,'NEA Backsheet'!$D$5:$CB$183,L$9,FALSE))="","",(VLOOKUP($E123,'NEA Backsheet'!$D$5:$CB$183,L$9,FALSE))),"")</f>
        <v>4876.8388980489544</v>
      </c>
      <c r="M123" s="122">
        <f ca="1">IFERROR(IF((VLOOKUP($E123,'NEA Backsheet'!$D$5:$CB$183,M$9,FALSE))="","",(VLOOKUP($E123,'NEA Backsheet'!$D$5:$CB$183,M$9,FALSE))),"")</f>
        <v>4901.2346079018362</v>
      </c>
      <c r="N123" s="124">
        <f ca="1">IFERROR(IF((VLOOKUP($E123,'NEA Backsheet'!$D$5:$CB$183,N$9,FALSE))="","",(VLOOKUP($E123,'NEA Backsheet'!$D$5:$CB$183,N$9,FALSE))),"")</f>
        <v>5088.9900513558432</v>
      </c>
      <c r="O123" s="121">
        <f ca="1">IFERROR(IF((VLOOKUP($E123,'NEA Backsheet'!$D$5:$CB$183,O$9,FALSE))="","",(VLOOKUP($E123,'NEA Backsheet'!$D$5:$CB$183,O$9,FALSE))),"")</f>
        <v>7369.8779218169875</v>
      </c>
      <c r="P123" s="125">
        <f ca="1">IFERROR(IF((VLOOKUP($E123,'NEA Backsheet'!$D$5:$CB$183,P$9,FALSE))="","",(VLOOKUP($E123,'NEA Backsheet'!$D$5:$CB$183,P$9,FALSE))),"")</f>
        <v>7916.4451739211954</v>
      </c>
      <c r="Q123" s="122">
        <f ca="1">IFERROR(IF((VLOOKUP($E123,'NEA Backsheet'!$D$5:$CB$183,Q$9,FALSE))="","",(VLOOKUP($E123,'NEA Backsheet'!$D$5:$CB$183,Q$9,FALSE))),"")</f>
        <v>7868.9070386889671</v>
      </c>
      <c r="R123" s="124">
        <f ca="1">IFERROR(IF((VLOOKUP($E123,'NEA Backsheet'!$D$5:$CB$183,R$9,FALSE))="","",(VLOOKUP($E123,'NEA Backsheet'!$D$5:$CB$183,R$9,FALSE))),"")</f>
        <v>8241.3780612924002</v>
      </c>
    </row>
    <row r="124" spans="1:18" ht="15" customHeight="1" x14ac:dyDescent="0.3">
      <c r="A124" s="57">
        <v>111</v>
      </c>
      <c r="B124" s="98" t="str">
        <f ca="1">IFERROR(IF((VLOOKUP($E124,'Org List'!$AJ$10:$AL$188,3,FALSE))="","",(VLOOKUP($E124,'Org List'!$AJ$10:$AL$188,3,FALSE))),"")</f>
        <v>Midlands and East of England Commissioning Region</v>
      </c>
      <c r="C124" s="99" t="str">
        <f ca="1">IFERROR(IF((VLOOKUP($E124,'Org List'!$AO$10:$AQ$188,3,FALSE))="","",(VLOOKUP($E124,'Org List'!$AO$10:$AQ$188,3,FALSE))),"")</f>
        <v>East Region</v>
      </c>
      <c r="D124" s="114" t="str">
        <f ca="1">IFERROR(IF((VLOOKUP($E124,'Org List'!$AT$10:$AV$188,3,FALSE))="","",(VLOOKUP($E124,'Org List'!$AT$10:$AV$188,3,FALSE))),"")</f>
        <v>NHS England Midlands And East (East)</v>
      </c>
      <c r="E124" s="98" t="str">
        <f t="shared" ca="1" si="3"/>
        <v>E10000020</v>
      </c>
      <c r="F124" s="100" t="str">
        <f ca="1">IF(E124="","",VLOOKUP(E124,'Org List'!$J$9:$K$488,2,0))</f>
        <v>Norfolk</v>
      </c>
      <c r="G124" s="121">
        <f ca="1">IFERROR(IF((VLOOKUP($E124,'NEA Backsheet'!$D$5:$CB$183,G$9,FALSE))="","",(VLOOKUP($E124,'NEA Backsheet'!$D$5:$CB$183,G$9,FALSE))),"")</f>
        <v>6817.1301366999332</v>
      </c>
      <c r="H124" s="122">
        <f ca="1">IFERROR(IF((VLOOKUP($E124,'NEA Backsheet'!$D$5:$CB$183,H$9,FALSE))="","",(VLOOKUP($E124,'NEA Backsheet'!$D$5:$CB$183,H$9,FALSE))),"")</f>
        <v>7239.3890569669329</v>
      </c>
      <c r="I124" s="122">
        <f ca="1">IFERROR(IF((VLOOKUP($E124,'NEA Backsheet'!$D$5:$CB$183,I$9,FALSE))="","",(VLOOKUP($E124,'NEA Backsheet'!$D$5:$CB$183,I$9,FALSE))),"")</f>
        <v>7383.9135964651668</v>
      </c>
      <c r="J124" s="123">
        <f ca="1">IFERROR(IF((VLOOKUP($E124,'NEA Backsheet'!$D$5:$CB$183,J$9,FALSE))="","",(VLOOKUP($E124,'NEA Backsheet'!$D$5:$CB$183,J$9,FALSE))),"")</f>
        <v>7926.6896792941106</v>
      </c>
      <c r="K124" s="121">
        <f ca="1">IFERROR(IF((VLOOKUP($E124,'NEA Backsheet'!$D$5:$CB$183,K$9,FALSE))="","",(VLOOKUP($E124,'NEA Backsheet'!$D$5:$CB$183,K$9,FALSE))),"")</f>
        <v>17927.250604691173</v>
      </c>
      <c r="L124" s="122">
        <f ca="1">IFERROR(IF((VLOOKUP($E124,'NEA Backsheet'!$D$5:$CB$183,L$9,FALSE))="","",(VLOOKUP($E124,'NEA Backsheet'!$D$5:$CB$183,L$9,FALSE))),"")</f>
        <v>17469.792109873029</v>
      </c>
      <c r="M124" s="122">
        <f ca="1">IFERROR(IF((VLOOKUP($E124,'NEA Backsheet'!$D$5:$CB$183,M$9,FALSE))="","",(VLOOKUP($E124,'NEA Backsheet'!$D$5:$CB$183,M$9,FALSE))),"")</f>
        <v>17161.704246056735</v>
      </c>
      <c r="N124" s="124">
        <f ca="1">IFERROR(IF((VLOOKUP($E124,'NEA Backsheet'!$D$5:$CB$183,N$9,FALSE))="","",(VLOOKUP($E124,'NEA Backsheet'!$D$5:$CB$183,N$9,FALSE))),"")</f>
        <v>17728.429680030094</v>
      </c>
      <c r="O124" s="121">
        <f ca="1">IFERROR(IF((VLOOKUP($E124,'NEA Backsheet'!$D$5:$CB$183,O$9,FALSE))="","",(VLOOKUP($E124,'NEA Backsheet'!$D$5:$CB$183,O$9,FALSE))),"")</f>
        <v>24744.380741391105</v>
      </c>
      <c r="P124" s="125">
        <f ca="1">IFERROR(IF((VLOOKUP($E124,'NEA Backsheet'!$D$5:$CB$183,P$9,FALSE))="","",(VLOOKUP($E124,'NEA Backsheet'!$D$5:$CB$183,P$9,FALSE))),"")</f>
        <v>24709.18116683996</v>
      </c>
      <c r="Q124" s="122">
        <f ca="1">IFERROR(IF((VLOOKUP($E124,'NEA Backsheet'!$D$5:$CB$183,Q$9,FALSE))="","",(VLOOKUP($E124,'NEA Backsheet'!$D$5:$CB$183,Q$9,FALSE))),"")</f>
        <v>24545.617842521904</v>
      </c>
      <c r="R124" s="124">
        <f ca="1">IFERROR(IF((VLOOKUP($E124,'NEA Backsheet'!$D$5:$CB$183,R$9,FALSE))="","",(VLOOKUP($E124,'NEA Backsheet'!$D$5:$CB$183,R$9,FALSE))),"")</f>
        <v>25655.119359324206</v>
      </c>
    </row>
    <row r="125" spans="1:18" ht="15" customHeight="1" x14ac:dyDescent="0.3">
      <c r="A125" s="57">
        <v>112</v>
      </c>
      <c r="B125" s="98" t="str">
        <f ca="1">IFERROR(IF((VLOOKUP($E125,'Org List'!$AJ$10:$AL$188,3,FALSE))="","",(VLOOKUP($E125,'Org List'!$AJ$10:$AL$188,3,FALSE))),"")</f>
        <v>North of England Commissioning Region</v>
      </c>
      <c r="C125" s="99" t="str">
        <f ca="1">IFERROR(IF((VLOOKUP($E125,'Org List'!$AO$10:$AQ$188,3,FALSE))="","",(VLOOKUP($E125,'Org List'!$AO$10:$AQ$188,3,FALSE))),"")</f>
        <v>Yorkshire and The Humber Region</v>
      </c>
      <c r="D125" s="114" t="str">
        <f ca="1">IFERROR(IF((VLOOKUP($E125,'Org List'!$AT$10:$AV$188,3,FALSE))="","",(VLOOKUP($E125,'Org List'!$AT$10:$AV$188,3,FALSE))),"")</f>
        <v>NHS England North (Yorkshire And Humber)</v>
      </c>
      <c r="E125" s="98" t="str">
        <f t="shared" ca="1" si="3"/>
        <v>E06000012</v>
      </c>
      <c r="F125" s="100" t="str">
        <f ca="1">IF(E125="","",VLOOKUP(E125,'Org List'!$J$9:$K$488,2,0))</f>
        <v>North East Lincolnshire</v>
      </c>
      <c r="G125" s="121">
        <f ca="1">IFERROR(IF((VLOOKUP($E125,'NEA Backsheet'!$D$5:$CB$183,G$9,FALSE))="","",(VLOOKUP($E125,'NEA Backsheet'!$D$5:$CB$183,G$9,FALSE))),"")</f>
        <v>896.43060231040454</v>
      </c>
      <c r="H125" s="122">
        <f ca="1">IFERROR(IF((VLOOKUP($E125,'NEA Backsheet'!$D$5:$CB$183,H$9,FALSE))="","",(VLOOKUP($E125,'NEA Backsheet'!$D$5:$CB$183,H$9,FALSE))),"")</f>
        <v>898.78343624709464</v>
      </c>
      <c r="I125" s="122">
        <f ca="1">IFERROR(IF((VLOOKUP($E125,'NEA Backsheet'!$D$5:$CB$183,I$9,FALSE))="","",(VLOOKUP($E125,'NEA Backsheet'!$D$5:$CB$183,I$9,FALSE))),"")</f>
        <v>1162.1326771231049</v>
      </c>
      <c r="J125" s="123">
        <f ca="1">IFERROR(IF((VLOOKUP($E125,'NEA Backsheet'!$D$5:$CB$183,J$9,FALSE))="","",(VLOOKUP($E125,'NEA Backsheet'!$D$5:$CB$183,J$9,FALSE))),"")</f>
        <v>1104.5426055304629</v>
      </c>
      <c r="K125" s="121">
        <f ca="1">IFERROR(IF((VLOOKUP($E125,'NEA Backsheet'!$D$5:$CB$183,K$9,FALSE))="","",(VLOOKUP($E125,'NEA Backsheet'!$D$5:$CB$183,K$9,FALSE))),"")</f>
        <v>3306.2202584458969</v>
      </c>
      <c r="L125" s="122">
        <f ca="1">IFERROR(IF((VLOOKUP($E125,'NEA Backsheet'!$D$5:$CB$183,L$9,FALSE))="","",(VLOOKUP($E125,'NEA Backsheet'!$D$5:$CB$183,L$9,FALSE))),"")</f>
        <v>3137.2374589880737</v>
      </c>
      <c r="M125" s="122">
        <f ca="1">IFERROR(IF((VLOOKUP($E125,'NEA Backsheet'!$D$5:$CB$183,M$9,FALSE))="","",(VLOOKUP($E125,'NEA Backsheet'!$D$5:$CB$183,M$9,FALSE))),"")</f>
        <v>3193.2196917034621</v>
      </c>
      <c r="N125" s="124">
        <f ca="1">IFERROR(IF((VLOOKUP($E125,'NEA Backsheet'!$D$5:$CB$183,N$9,FALSE))="","",(VLOOKUP($E125,'NEA Backsheet'!$D$5:$CB$183,N$9,FALSE))),"")</f>
        <v>3525.8519211589401</v>
      </c>
      <c r="O125" s="121">
        <f ca="1">IFERROR(IF((VLOOKUP($E125,'NEA Backsheet'!$D$5:$CB$183,O$9,FALSE))="","",(VLOOKUP($E125,'NEA Backsheet'!$D$5:$CB$183,O$9,FALSE))),"")</f>
        <v>4202.650860756301</v>
      </c>
      <c r="P125" s="125">
        <f ca="1">IFERROR(IF((VLOOKUP($E125,'NEA Backsheet'!$D$5:$CB$183,P$9,FALSE))="","",(VLOOKUP($E125,'NEA Backsheet'!$D$5:$CB$183,P$9,FALSE))),"")</f>
        <v>4036.0208952351686</v>
      </c>
      <c r="Q125" s="122">
        <f ca="1">IFERROR(IF((VLOOKUP($E125,'NEA Backsheet'!$D$5:$CB$183,Q$9,FALSE))="","",(VLOOKUP($E125,'NEA Backsheet'!$D$5:$CB$183,Q$9,FALSE))),"")</f>
        <v>4355.3523688265668</v>
      </c>
      <c r="R125" s="124">
        <f ca="1">IFERROR(IF((VLOOKUP($E125,'NEA Backsheet'!$D$5:$CB$183,R$9,FALSE))="","",(VLOOKUP($E125,'NEA Backsheet'!$D$5:$CB$183,R$9,FALSE))),"")</f>
        <v>4630.3945266894025</v>
      </c>
    </row>
    <row r="126" spans="1:18" ht="15" customHeight="1" x14ac:dyDescent="0.3">
      <c r="A126" s="57">
        <v>113</v>
      </c>
      <c r="B126" s="98" t="str">
        <f ca="1">IFERROR(IF((VLOOKUP($E126,'Org List'!$AJ$10:$AL$188,3,FALSE))="","",(VLOOKUP($E126,'Org List'!$AJ$10:$AL$188,3,FALSE))),"")</f>
        <v>North of England Commissioning Region</v>
      </c>
      <c r="C126" s="99" t="str">
        <f ca="1">IFERROR(IF((VLOOKUP($E126,'Org List'!$AO$10:$AQ$188,3,FALSE))="","",(VLOOKUP($E126,'Org List'!$AO$10:$AQ$188,3,FALSE))),"")</f>
        <v>Yorkshire and The Humber Region</v>
      </c>
      <c r="D126" s="114" t="str">
        <f ca="1">IFERROR(IF((VLOOKUP($E126,'Org List'!$AT$10:$AV$188,3,FALSE))="","",(VLOOKUP($E126,'Org List'!$AT$10:$AV$188,3,FALSE))),"")</f>
        <v>NHS England North (Yorkshire And Humber)</v>
      </c>
      <c r="E126" s="98" t="str">
        <f t="shared" ca="1" si="3"/>
        <v>E06000013</v>
      </c>
      <c r="F126" s="100" t="str">
        <f ca="1">IF(E126="","",VLOOKUP(E126,'Org List'!$J$9:$K$488,2,0))</f>
        <v>North Lincolnshire</v>
      </c>
      <c r="G126" s="121">
        <f ca="1">IFERROR(IF((VLOOKUP($E126,'NEA Backsheet'!$D$5:$CB$183,G$9,FALSE))="","",(VLOOKUP($E126,'NEA Backsheet'!$D$5:$CB$183,G$9,FALSE))),"")</f>
        <v>1191.4793041152705</v>
      </c>
      <c r="H126" s="122">
        <f ca="1">IFERROR(IF((VLOOKUP($E126,'NEA Backsheet'!$D$5:$CB$183,H$9,FALSE))="","",(VLOOKUP($E126,'NEA Backsheet'!$D$5:$CB$183,H$9,FALSE))),"")</f>
        <v>1375.3858425365408</v>
      </c>
      <c r="I126" s="122">
        <f ca="1">IFERROR(IF((VLOOKUP($E126,'NEA Backsheet'!$D$5:$CB$183,I$9,FALSE))="","",(VLOOKUP($E126,'NEA Backsheet'!$D$5:$CB$183,I$9,FALSE))),"")</f>
        <v>1345.4007160988033</v>
      </c>
      <c r="J126" s="123">
        <f ca="1">IFERROR(IF((VLOOKUP($E126,'NEA Backsheet'!$D$5:$CB$183,J$9,FALSE))="","",(VLOOKUP($E126,'NEA Backsheet'!$D$5:$CB$183,J$9,FALSE))),"")</f>
        <v>1463.3574304178348</v>
      </c>
      <c r="K126" s="121">
        <f ca="1">IFERROR(IF((VLOOKUP($E126,'NEA Backsheet'!$D$5:$CB$183,K$9,FALSE))="","",(VLOOKUP($E126,'NEA Backsheet'!$D$5:$CB$183,K$9,FALSE))),"")</f>
        <v>3561.7399234816658</v>
      </c>
      <c r="L126" s="122">
        <f ca="1">IFERROR(IF((VLOOKUP($E126,'NEA Backsheet'!$D$5:$CB$183,L$9,FALSE))="","",(VLOOKUP($E126,'NEA Backsheet'!$D$5:$CB$183,L$9,FALSE))),"")</f>
        <v>3616.5381820163661</v>
      </c>
      <c r="M126" s="122">
        <f ca="1">IFERROR(IF((VLOOKUP($E126,'NEA Backsheet'!$D$5:$CB$183,M$9,FALSE))="","",(VLOOKUP($E126,'NEA Backsheet'!$D$5:$CB$183,M$9,FALSE))),"")</f>
        <v>3685.8030995325807</v>
      </c>
      <c r="N126" s="124">
        <f ca="1">IFERROR(IF((VLOOKUP($E126,'NEA Backsheet'!$D$5:$CB$183,N$9,FALSE))="","",(VLOOKUP($E126,'NEA Backsheet'!$D$5:$CB$183,N$9,FALSE))),"")</f>
        <v>3887.341835583944</v>
      </c>
      <c r="O126" s="121">
        <f ca="1">IFERROR(IF((VLOOKUP($E126,'NEA Backsheet'!$D$5:$CB$183,O$9,FALSE))="","",(VLOOKUP($E126,'NEA Backsheet'!$D$5:$CB$183,O$9,FALSE))),"")</f>
        <v>4753.2192275969364</v>
      </c>
      <c r="P126" s="125">
        <f ca="1">IFERROR(IF((VLOOKUP($E126,'NEA Backsheet'!$D$5:$CB$183,P$9,FALSE))="","",(VLOOKUP($E126,'NEA Backsheet'!$D$5:$CB$183,P$9,FALSE))),"")</f>
        <v>4991.9240245529072</v>
      </c>
      <c r="Q126" s="122">
        <f ca="1">IFERROR(IF((VLOOKUP($E126,'NEA Backsheet'!$D$5:$CB$183,Q$9,FALSE))="","",(VLOOKUP($E126,'NEA Backsheet'!$D$5:$CB$183,Q$9,FALSE))),"")</f>
        <v>5031.2038156313838</v>
      </c>
      <c r="R126" s="124">
        <f ca="1">IFERROR(IF((VLOOKUP($E126,'NEA Backsheet'!$D$5:$CB$183,R$9,FALSE))="","",(VLOOKUP($E126,'NEA Backsheet'!$D$5:$CB$183,R$9,FALSE))),"")</f>
        <v>5350.6992660017786</v>
      </c>
    </row>
    <row r="127" spans="1:18" ht="15" customHeight="1" x14ac:dyDescent="0.3">
      <c r="A127" s="57">
        <v>114</v>
      </c>
      <c r="B127" s="98" t="str">
        <f ca="1">IFERROR(IF((VLOOKUP($E127,'Org List'!$AJ$10:$AL$188,3,FALSE))="","",(VLOOKUP($E127,'Org List'!$AJ$10:$AL$188,3,FALSE))),"")</f>
        <v>South West England Commissioning Region</v>
      </c>
      <c r="C127" s="99" t="str">
        <f ca="1">IFERROR(IF((VLOOKUP($E127,'Org List'!$AO$10:$AQ$188,3,FALSE))="","",(VLOOKUP($E127,'Org List'!$AO$10:$AQ$188,3,FALSE))),"")</f>
        <v>South West Region</v>
      </c>
      <c r="D127" s="114" t="str">
        <f ca="1">IFERROR(IF((VLOOKUP($E127,'Org List'!$AT$10:$AV$188,3,FALSE))="","",(VLOOKUP($E127,'Org List'!$AT$10:$AV$188,3,FALSE))),"")</f>
        <v>NHS England South West (South West North)</v>
      </c>
      <c r="E127" s="98" t="str">
        <f t="shared" ca="1" si="3"/>
        <v>E06000024</v>
      </c>
      <c r="F127" s="100" t="str">
        <f ca="1">IF(E127="","",VLOOKUP(E127,'Org List'!$J$9:$K$488,2,0))</f>
        <v>North Somerset</v>
      </c>
      <c r="G127" s="121">
        <f ca="1">IFERROR(IF((VLOOKUP($E127,'NEA Backsheet'!$D$5:$CB$183,G$9,FALSE))="","",(VLOOKUP($E127,'NEA Backsheet'!$D$5:$CB$183,G$9,FALSE))),"")</f>
        <v>1794.6800427310968</v>
      </c>
      <c r="H127" s="122">
        <f ca="1">IFERROR(IF((VLOOKUP($E127,'NEA Backsheet'!$D$5:$CB$183,H$9,FALSE))="","",(VLOOKUP($E127,'NEA Backsheet'!$D$5:$CB$183,H$9,FALSE))),"")</f>
        <v>1895.8513759289904</v>
      </c>
      <c r="I127" s="122">
        <f ca="1">IFERROR(IF((VLOOKUP($E127,'NEA Backsheet'!$D$5:$CB$183,I$9,FALSE))="","",(VLOOKUP($E127,'NEA Backsheet'!$D$5:$CB$183,I$9,FALSE))),"")</f>
        <v>2138.2482567303427</v>
      </c>
      <c r="J127" s="123">
        <f ca="1">IFERROR(IF((VLOOKUP($E127,'NEA Backsheet'!$D$5:$CB$183,J$9,FALSE))="","",(VLOOKUP($E127,'NEA Backsheet'!$D$5:$CB$183,J$9,FALSE))),"")</f>
        <v>2299.5982715087812</v>
      </c>
      <c r="K127" s="121">
        <f ca="1">IFERROR(IF((VLOOKUP($E127,'NEA Backsheet'!$D$5:$CB$183,K$9,FALSE))="","",(VLOOKUP($E127,'NEA Backsheet'!$D$5:$CB$183,K$9,FALSE))),"")</f>
        <v>3661.9641987962023</v>
      </c>
      <c r="L127" s="122">
        <f ca="1">IFERROR(IF((VLOOKUP($E127,'NEA Backsheet'!$D$5:$CB$183,L$9,FALSE))="","",(VLOOKUP($E127,'NEA Backsheet'!$D$5:$CB$183,L$9,FALSE))),"")</f>
        <v>3588.7547585494372</v>
      </c>
      <c r="M127" s="122">
        <f ca="1">IFERROR(IF((VLOOKUP($E127,'NEA Backsheet'!$D$5:$CB$183,M$9,FALSE))="","",(VLOOKUP($E127,'NEA Backsheet'!$D$5:$CB$183,M$9,FALSE))),"")</f>
        <v>3584.0819596747933</v>
      </c>
      <c r="N127" s="124">
        <f ca="1">IFERROR(IF((VLOOKUP($E127,'NEA Backsheet'!$D$5:$CB$183,N$9,FALSE))="","",(VLOOKUP($E127,'NEA Backsheet'!$D$5:$CB$183,N$9,FALSE))),"")</f>
        <v>3809.2486155520146</v>
      </c>
      <c r="O127" s="121">
        <f ca="1">IFERROR(IF((VLOOKUP($E127,'NEA Backsheet'!$D$5:$CB$183,O$9,FALSE))="","",(VLOOKUP($E127,'NEA Backsheet'!$D$5:$CB$183,O$9,FALSE))),"")</f>
        <v>5456.6442415272995</v>
      </c>
      <c r="P127" s="125">
        <f ca="1">IFERROR(IF((VLOOKUP($E127,'NEA Backsheet'!$D$5:$CB$183,P$9,FALSE))="","",(VLOOKUP($E127,'NEA Backsheet'!$D$5:$CB$183,P$9,FALSE))),"")</f>
        <v>5484.6061344784275</v>
      </c>
      <c r="Q127" s="122">
        <f ca="1">IFERROR(IF((VLOOKUP($E127,'NEA Backsheet'!$D$5:$CB$183,Q$9,FALSE))="","",(VLOOKUP($E127,'NEA Backsheet'!$D$5:$CB$183,Q$9,FALSE))),"")</f>
        <v>5722.3302164051365</v>
      </c>
      <c r="R127" s="124">
        <f ca="1">IFERROR(IF((VLOOKUP($E127,'NEA Backsheet'!$D$5:$CB$183,R$9,FALSE))="","",(VLOOKUP($E127,'NEA Backsheet'!$D$5:$CB$183,R$9,FALSE))),"")</f>
        <v>6108.8468870607958</v>
      </c>
    </row>
    <row r="128" spans="1:18" ht="15" customHeight="1" x14ac:dyDescent="0.3">
      <c r="A128" s="57">
        <v>115</v>
      </c>
      <c r="B128" s="98" t="str">
        <f ca="1">IFERROR(IF((VLOOKUP($E128,'Org List'!$AJ$10:$AL$188,3,FALSE))="","",(VLOOKUP($E128,'Org List'!$AJ$10:$AL$188,3,FALSE))),"")</f>
        <v>North of England Commissioning Region</v>
      </c>
      <c r="C128" s="99" t="str">
        <f ca="1">IFERROR(IF((VLOOKUP($E128,'Org List'!$AO$10:$AQ$188,3,FALSE))="","",(VLOOKUP($E128,'Org List'!$AO$10:$AQ$188,3,FALSE))),"")</f>
        <v>North East Region</v>
      </c>
      <c r="D128" s="114" t="str">
        <f ca="1">IFERROR(IF((VLOOKUP($E128,'Org List'!$AT$10:$AV$188,3,FALSE))="","",(VLOOKUP($E128,'Org List'!$AT$10:$AV$188,3,FALSE))),"")</f>
        <v>NHS England North (Cumbria And North East)</v>
      </c>
      <c r="E128" s="98" t="str">
        <f t="shared" ca="1" si="3"/>
        <v>E08000022</v>
      </c>
      <c r="F128" s="100" t="str">
        <f ca="1">IF(E128="","",VLOOKUP(E128,'Org List'!$J$9:$K$488,2,0))</f>
        <v>North Tyneside</v>
      </c>
      <c r="G128" s="121">
        <f ca="1">IFERROR(IF((VLOOKUP($E128,'NEA Backsheet'!$D$5:$CB$183,G$9,FALSE))="","",(VLOOKUP($E128,'NEA Backsheet'!$D$5:$CB$183,G$9,FALSE))),"")</f>
        <v>2630.8813528211331</v>
      </c>
      <c r="H128" s="122">
        <f ca="1">IFERROR(IF((VLOOKUP($E128,'NEA Backsheet'!$D$5:$CB$183,H$9,FALSE))="","",(VLOOKUP($E128,'NEA Backsheet'!$D$5:$CB$183,H$9,FALSE))),"")</f>
        <v>2469.9919089516161</v>
      </c>
      <c r="I128" s="122">
        <f ca="1">IFERROR(IF((VLOOKUP($E128,'NEA Backsheet'!$D$5:$CB$183,I$9,FALSE))="","",(VLOOKUP($E128,'NEA Backsheet'!$D$5:$CB$183,I$9,FALSE))),"")</f>
        <v>2752.3865866688657</v>
      </c>
      <c r="J128" s="123">
        <f ca="1">IFERROR(IF((VLOOKUP($E128,'NEA Backsheet'!$D$5:$CB$183,J$9,FALSE))="","",(VLOOKUP($E128,'NEA Backsheet'!$D$5:$CB$183,J$9,FALSE))),"")</f>
        <v>2996.2966477874297</v>
      </c>
      <c r="K128" s="121">
        <f ca="1">IFERROR(IF((VLOOKUP($E128,'NEA Backsheet'!$D$5:$CB$183,K$9,FALSE))="","",(VLOOKUP($E128,'NEA Backsheet'!$D$5:$CB$183,K$9,FALSE))),"")</f>
        <v>4368.0521994306664</v>
      </c>
      <c r="L128" s="122">
        <f ca="1">IFERROR(IF((VLOOKUP($E128,'NEA Backsheet'!$D$5:$CB$183,L$9,FALSE))="","",(VLOOKUP($E128,'NEA Backsheet'!$D$5:$CB$183,L$9,FALSE))),"")</f>
        <v>4029.3929625844021</v>
      </c>
      <c r="M128" s="122">
        <f ca="1">IFERROR(IF((VLOOKUP($E128,'NEA Backsheet'!$D$5:$CB$183,M$9,FALSE))="","",(VLOOKUP($E128,'NEA Backsheet'!$D$5:$CB$183,M$9,FALSE))),"")</f>
        <v>4109.437205860354</v>
      </c>
      <c r="N128" s="124">
        <f ca="1">IFERROR(IF((VLOOKUP($E128,'NEA Backsheet'!$D$5:$CB$183,N$9,FALSE))="","",(VLOOKUP($E128,'NEA Backsheet'!$D$5:$CB$183,N$9,FALSE))),"")</f>
        <v>4342.6304948912366</v>
      </c>
      <c r="O128" s="121">
        <f ca="1">IFERROR(IF((VLOOKUP($E128,'NEA Backsheet'!$D$5:$CB$183,O$9,FALSE))="","",(VLOOKUP($E128,'NEA Backsheet'!$D$5:$CB$183,O$9,FALSE))),"")</f>
        <v>6998.9335522517995</v>
      </c>
      <c r="P128" s="125">
        <f ca="1">IFERROR(IF((VLOOKUP($E128,'NEA Backsheet'!$D$5:$CB$183,P$9,FALSE))="","",(VLOOKUP($E128,'NEA Backsheet'!$D$5:$CB$183,P$9,FALSE))),"")</f>
        <v>6499.3848715360182</v>
      </c>
      <c r="Q128" s="122">
        <f ca="1">IFERROR(IF((VLOOKUP($E128,'NEA Backsheet'!$D$5:$CB$183,Q$9,FALSE))="","",(VLOOKUP($E128,'NEA Backsheet'!$D$5:$CB$183,Q$9,FALSE))),"")</f>
        <v>6861.8237925292196</v>
      </c>
      <c r="R128" s="124">
        <f ca="1">IFERROR(IF((VLOOKUP($E128,'NEA Backsheet'!$D$5:$CB$183,R$9,FALSE))="","",(VLOOKUP($E128,'NEA Backsheet'!$D$5:$CB$183,R$9,FALSE))),"")</f>
        <v>7338.9271426786663</v>
      </c>
    </row>
    <row r="129" spans="1:18" ht="15" customHeight="1" x14ac:dyDescent="0.3">
      <c r="A129" s="57">
        <v>116</v>
      </c>
      <c r="B129" s="98" t="str">
        <f ca="1">IFERROR(IF((VLOOKUP($E129,'Org List'!$AJ$10:$AL$188,3,FALSE))="","",(VLOOKUP($E129,'Org List'!$AJ$10:$AL$188,3,FALSE))),"")</f>
        <v>North of England Commissioning Region</v>
      </c>
      <c r="C129" s="99" t="str">
        <f ca="1">IFERROR(IF((VLOOKUP($E129,'Org List'!$AO$10:$AQ$188,3,FALSE))="","",(VLOOKUP($E129,'Org List'!$AO$10:$AQ$188,3,FALSE))),"")</f>
        <v>Yorkshire and The Humber Region</v>
      </c>
      <c r="D129" s="114" t="str">
        <f ca="1">IFERROR(IF((VLOOKUP($E129,'Org List'!$AT$10:$AV$188,3,FALSE))="","",(VLOOKUP($E129,'Org List'!$AT$10:$AV$188,3,FALSE))),"")</f>
        <v>NHS England North (Yorkshire And Humber)</v>
      </c>
      <c r="E129" s="98" t="str">
        <f t="shared" ca="1" si="3"/>
        <v>E10000023</v>
      </c>
      <c r="F129" s="100" t="str">
        <f ca="1">IF(E129="","",VLOOKUP(E129,'Org List'!$J$9:$K$488,2,0))</f>
        <v>North Yorkshire</v>
      </c>
      <c r="G129" s="121">
        <f ca="1">IFERROR(IF((VLOOKUP($E129,'NEA Backsheet'!$D$5:$CB$183,G$9,FALSE))="","",(VLOOKUP($E129,'NEA Backsheet'!$D$5:$CB$183,G$9,FALSE))),"")</f>
        <v>5234.6963059083273</v>
      </c>
      <c r="H129" s="122">
        <f ca="1">IFERROR(IF((VLOOKUP($E129,'NEA Backsheet'!$D$5:$CB$183,H$9,FALSE))="","",(VLOOKUP($E129,'NEA Backsheet'!$D$5:$CB$183,H$9,FALSE))),"")</f>
        <v>5544.528241140586</v>
      </c>
      <c r="I129" s="122">
        <f ca="1">IFERROR(IF((VLOOKUP($E129,'NEA Backsheet'!$D$5:$CB$183,I$9,FALSE))="","",(VLOOKUP($E129,'NEA Backsheet'!$D$5:$CB$183,I$9,FALSE))),"")</f>
        <v>5297.3272484689242</v>
      </c>
      <c r="J129" s="123">
        <f ca="1">IFERROR(IF((VLOOKUP($E129,'NEA Backsheet'!$D$5:$CB$183,J$9,FALSE))="","",(VLOOKUP($E129,'NEA Backsheet'!$D$5:$CB$183,J$9,FALSE))),"")</f>
        <v>5783.0956399529177</v>
      </c>
      <c r="K129" s="121">
        <f ca="1">IFERROR(IF((VLOOKUP($E129,'NEA Backsheet'!$D$5:$CB$183,K$9,FALSE))="","",(VLOOKUP($E129,'NEA Backsheet'!$D$5:$CB$183,K$9,FALSE))),"")</f>
        <v>11996.150297729593</v>
      </c>
      <c r="L129" s="122">
        <f ca="1">IFERROR(IF((VLOOKUP($E129,'NEA Backsheet'!$D$5:$CB$183,L$9,FALSE))="","",(VLOOKUP($E129,'NEA Backsheet'!$D$5:$CB$183,L$9,FALSE))),"")</f>
        <v>11893.920410793011</v>
      </c>
      <c r="M129" s="122">
        <f ca="1">IFERROR(IF((VLOOKUP($E129,'NEA Backsheet'!$D$5:$CB$183,M$9,FALSE))="","",(VLOOKUP($E129,'NEA Backsheet'!$D$5:$CB$183,M$9,FALSE))),"")</f>
        <v>11654.293931277196</v>
      </c>
      <c r="N129" s="124">
        <f ca="1">IFERROR(IF((VLOOKUP($E129,'NEA Backsheet'!$D$5:$CB$183,N$9,FALSE))="","",(VLOOKUP($E129,'NEA Backsheet'!$D$5:$CB$183,N$9,FALSE))),"")</f>
        <v>12460.187533540309</v>
      </c>
      <c r="O129" s="121">
        <f ca="1">IFERROR(IF((VLOOKUP($E129,'NEA Backsheet'!$D$5:$CB$183,O$9,FALSE))="","",(VLOOKUP($E129,'NEA Backsheet'!$D$5:$CB$183,O$9,FALSE))),"")</f>
        <v>17230.846603637921</v>
      </c>
      <c r="P129" s="125">
        <f ca="1">IFERROR(IF((VLOOKUP($E129,'NEA Backsheet'!$D$5:$CB$183,P$9,FALSE))="","",(VLOOKUP($E129,'NEA Backsheet'!$D$5:$CB$183,P$9,FALSE))),"")</f>
        <v>17438.448651933599</v>
      </c>
      <c r="Q129" s="122">
        <f ca="1">IFERROR(IF((VLOOKUP($E129,'NEA Backsheet'!$D$5:$CB$183,Q$9,FALSE))="","",(VLOOKUP($E129,'NEA Backsheet'!$D$5:$CB$183,Q$9,FALSE))),"")</f>
        <v>16951.621179746122</v>
      </c>
      <c r="R129" s="124">
        <f ca="1">IFERROR(IF((VLOOKUP($E129,'NEA Backsheet'!$D$5:$CB$183,R$9,FALSE))="","",(VLOOKUP($E129,'NEA Backsheet'!$D$5:$CB$183,R$9,FALSE))),"")</f>
        <v>18243.283173493226</v>
      </c>
    </row>
    <row r="130" spans="1:18" ht="15" customHeight="1" x14ac:dyDescent="0.3">
      <c r="A130" s="57">
        <v>117</v>
      </c>
      <c r="B130" s="98" t="str">
        <f ca="1">IFERROR(IF((VLOOKUP($E130,'Org List'!$AJ$10:$AL$188,3,FALSE))="","",(VLOOKUP($E130,'Org List'!$AJ$10:$AL$188,3,FALSE))),"")</f>
        <v>Midlands and East of England Commissioning Region</v>
      </c>
      <c r="C130" s="99" t="str">
        <f ca="1">IFERROR(IF((VLOOKUP($E130,'Org List'!$AO$10:$AQ$188,3,FALSE))="","",(VLOOKUP($E130,'Org List'!$AO$10:$AQ$188,3,FALSE))),"")</f>
        <v>East Midlands Region</v>
      </c>
      <c r="D130" s="114" t="str">
        <f ca="1">IFERROR(IF((VLOOKUP($E130,'Org List'!$AT$10:$AV$188,3,FALSE))="","",(VLOOKUP($E130,'Org List'!$AT$10:$AV$188,3,FALSE))),"")</f>
        <v>NHS England Midlands And East (Central Midlands)</v>
      </c>
      <c r="E130" s="98" t="str">
        <f t="shared" ca="1" si="3"/>
        <v>E10000021</v>
      </c>
      <c r="F130" s="100" t="str">
        <f ca="1">IF(E130="","",VLOOKUP(E130,'Org List'!$J$9:$K$488,2,0))</f>
        <v>Northamptonshire</v>
      </c>
      <c r="G130" s="121">
        <f ca="1">IFERROR(IF((VLOOKUP($E130,'NEA Backsheet'!$D$5:$CB$183,G$9,FALSE))="","",(VLOOKUP($E130,'NEA Backsheet'!$D$5:$CB$183,G$9,FALSE))),"")</f>
        <v>7024.8632976643785</v>
      </c>
      <c r="H130" s="122">
        <f ca="1">IFERROR(IF((VLOOKUP($E130,'NEA Backsheet'!$D$5:$CB$183,H$9,FALSE))="","",(VLOOKUP($E130,'NEA Backsheet'!$D$5:$CB$183,H$9,FALSE))),"")</f>
        <v>7928.2375687717104</v>
      </c>
      <c r="I130" s="122">
        <f ca="1">IFERROR(IF((VLOOKUP($E130,'NEA Backsheet'!$D$5:$CB$183,I$9,FALSE))="","",(VLOOKUP($E130,'NEA Backsheet'!$D$5:$CB$183,I$9,FALSE))),"")</f>
        <v>8249.7417308869844</v>
      </c>
      <c r="J130" s="123">
        <f ca="1">IFERROR(IF((VLOOKUP($E130,'NEA Backsheet'!$D$5:$CB$183,J$9,FALSE))="","",(VLOOKUP($E130,'NEA Backsheet'!$D$5:$CB$183,J$9,FALSE))),"")</f>
        <v>9018.7743434984895</v>
      </c>
      <c r="K130" s="121">
        <f ca="1">IFERROR(IF((VLOOKUP($E130,'NEA Backsheet'!$D$5:$CB$183,K$9,FALSE))="","",(VLOOKUP($E130,'NEA Backsheet'!$D$5:$CB$183,K$9,FALSE))),"")</f>
        <v>13772.338579137253</v>
      </c>
      <c r="L130" s="122">
        <f ca="1">IFERROR(IF((VLOOKUP($E130,'NEA Backsheet'!$D$5:$CB$183,L$9,FALSE))="","",(VLOOKUP($E130,'NEA Backsheet'!$D$5:$CB$183,L$9,FALSE))),"")</f>
        <v>13796.753664843836</v>
      </c>
      <c r="M130" s="122">
        <f ca="1">IFERROR(IF((VLOOKUP($E130,'NEA Backsheet'!$D$5:$CB$183,M$9,FALSE))="","",(VLOOKUP($E130,'NEA Backsheet'!$D$5:$CB$183,M$9,FALSE))),"")</f>
        <v>14122.268801509646</v>
      </c>
      <c r="N130" s="124">
        <f ca="1">IFERROR(IF((VLOOKUP($E130,'NEA Backsheet'!$D$5:$CB$183,N$9,FALSE))="","",(VLOOKUP($E130,'NEA Backsheet'!$D$5:$CB$183,N$9,FALSE))),"")</f>
        <v>15058.36287834802</v>
      </c>
      <c r="O130" s="121">
        <f ca="1">IFERROR(IF((VLOOKUP($E130,'NEA Backsheet'!$D$5:$CB$183,O$9,FALSE))="","",(VLOOKUP($E130,'NEA Backsheet'!$D$5:$CB$183,O$9,FALSE))),"")</f>
        <v>20797.201876801631</v>
      </c>
      <c r="P130" s="125">
        <f ca="1">IFERROR(IF((VLOOKUP($E130,'NEA Backsheet'!$D$5:$CB$183,P$9,FALSE))="","",(VLOOKUP($E130,'NEA Backsheet'!$D$5:$CB$183,P$9,FALSE))),"")</f>
        <v>21724.991233615547</v>
      </c>
      <c r="Q130" s="122">
        <f ca="1">IFERROR(IF((VLOOKUP($E130,'NEA Backsheet'!$D$5:$CB$183,Q$9,FALSE))="","",(VLOOKUP($E130,'NEA Backsheet'!$D$5:$CB$183,Q$9,FALSE))),"")</f>
        <v>22372.010532396631</v>
      </c>
      <c r="R130" s="124">
        <f ca="1">IFERROR(IF((VLOOKUP($E130,'NEA Backsheet'!$D$5:$CB$183,R$9,FALSE))="","",(VLOOKUP($E130,'NEA Backsheet'!$D$5:$CB$183,R$9,FALSE))),"")</f>
        <v>24077.137221846511</v>
      </c>
    </row>
    <row r="131" spans="1:18" ht="15" customHeight="1" x14ac:dyDescent="0.3">
      <c r="A131" s="57">
        <v>118</v>
      </c>
      <c r="B131" s="98" t="str">
        <f ca="1">IFERROR(IF((VLOOKUP($E131,'Org List'!$AJ$10:$AL$188,3,FALSE))="","",(VLOOKUP($E131,'Org List'!$AJ$10:$AL$188,3,FALSE))),"")</f>
        <v>North of England Commissioning Region</v>
      </c>
      <c r="C131" s="99" t="str">
        <f ca="1">IFERROR(IF((VLOOKUP($E131,'Org List'!$AO$10:$AQ$188,3,FALSE))="","",(VLOOKUP($E131,'Org List'!$AO$10:$AQ$188,3,FALSE))),"")</f>
        <v>North East Region</v>
      </c>
      <c r="D131" s="114" t="str">
        <f ca="1">IFERROR(IF((VLOOKUP($E131,'Org List'!$AT$10:$AV$188,3,FALSE))="","",(VLOOKUP($E131,'Org List'!$AT$10:$AV$188,3,FALSE))),"")</f>
        <v>NHS England North (Cumbria And North East)</v>
      </c>
      <c r="E131" s="98" t="str">
        <f t="shared" ca="1" si="3"/>
        <v>E06000057</v>
      </c>
      <c r="F131" s="100" t="str">
        <f ca="1">IF(E131="","",VLOOKUP(E131,'Org List'!$J$9:$K$488,2,0))</f>
        <v>Northumberland</v>
      </c>
      <c r="G131" s="121">
        <f ca="1">IFERROR(IF((VLOOKUP($E131,'NEA Backsheet'!$D$5:$CB$183,G$9,FALSE))="","",(VLOOKUP($E131,'NEA Backsheet'!$D$5:$CB$183,G$9,FALSE))),"")</f>
        <v>3900.1775044650144</v>
      </c>
      <c r="H131" s="122">
        <f ca="1">IFERROR(IF((VLOOKUP($E131,'NEA Backsheet'!$D$5:$CB$183,H$9,FALSE))="","",(VLOOKUP($E131,'NEA Backsheet'!$D$5:$CB$183,H$9,FALSE))),"")</f>
        <v>3814.7097495673142</v>
      </c>
      <c r="I131" s="122">
        <f ca="1">IFERROR(IF((VLOOKUP($E131,'NEA Backsheet'!$D$5:$CB$183,I$9,FALSE))="","",(VLOOKUP($E131,'NEA Backsheet'!$D$5:$CB$183,I$9,FALSE))),"")</f>
        <v>3958.8172134281149</v>
      </c>
      <c r="J131" s="123">
        <f ca="1">IFERROR(IF((VLOOKUP($E131,'NEA Backsheet'!$D$5:$CB$183,J$9,FALSE))="","",(VLOOKUP($E131,'NEA Backsheet'!$D$5:$CB$183,J$9,FALSE))),"")</f>
        <v>4407.303763165507</v>
      </c>
      <c r="K131" s="121">
        <f ca="1">IFERROR(IF((VLOOKUP($E131,'NEA Backsheet'!$D$5:$CB$183,K$9,FALSE))="","",(VLOOKUP($E131,'NEA Backsheet'!$D$5:$CB$183,K$9,FALSE))),"")</f>
        <v>6552.600554182749</v>
      </c>
      <c r="L131" s="122">
        <f ca="1">IFERROR(IF((VLOOKUP($E131,'NEA Backsheet'!$D$5:$CB$183,L$9,FALSE))="","",(VLOOKUP($E131,'NEA Backsheet'!$D$5:$CB$183,L$9,FALSE))),"")</f>
        <v>6258.830146563374</v>
      </c>
      <c r="M131" s="122">
        <f ca="1">IFERROR(IF((VLOOKUP($E131,'NEA Backsheet'!$D$5:$CB$183,M$9,FALSE))="","",(VLOOKUP($E131,'NEA Backsheet'!$D$5:$CB$183,M$9,FALSE))),"")</f>
        <v>6280.730414101954</v>
      </c>
      <c r="N131" s="124">
        <f ca="1">IFERROR(IF((VLOOKUP($E131,'NEA Backsheet'!$D$5:$CB$183,N$9,FALSE))="","",(VLOOKUP($E131,'NEA Backsheet'!$D$5:$CB$183,N$9,FALSE))),"")</f>
        <v>6586.5823362845513</v>
      </c>
      <c r="O131" s="121">
        <f ca="1">IFERROR(IF((VLOOKUP($E131,'NEA Backsheet'!$D$5:$CB$183,O$9,FALSE))="","",(VLOOKUP($E131,'NEA Backsheet'!$D$5:$CB$183,O$9,FALSE))),"")</f>
        <v>10452.778058647764</v>
      </c>
      <c r="P131" s="125">
        <f ca="1">IFERROR(IF((VLOOKUP($E131,'NEA Backsheet'!$D$5:$CB$183,P$9,FALSE))="","",(VLOOKUP($E131,'NEA Backsheet'!$D$5:$CB$183,P$9,FALSE))),"")</f>
        <v>10073.539896130689</v>
      </c>
      <c r="Q131" s="122">
        <f ca="1">IFERROR(IF((VLOOKUP($E131,'NEA Backsheet'!$D$5:$CB$183,Q$9,FALSE))="","",(VLOOKUP($E131,'NEA Backsheet'!$D$5:$CB$183,Q$9,FALSE))),"")</f>
        <v>10239.547627530068</v>
      </c>
      <c r="R131" s="124">
        <f ca="1">IFERROR(IF((VLOOKUP($E131,'NEA Backsheet'!$D$5:$CB$183,R$9,FALSE))="","",(VLOOKUP($E131,'NEA Backsheet'!$D$5:$CB$183,R$9,FALSE))),"")</f>
        <v>10993.886099450057</v>
      </c>
    </row>
    <row r="132" spans="1:18" ht="15" customHeight="1" x14ac:dyDescent="0.3">
      <c r="A132" s="57">
        <v>119</v>
      </c>
      <c r="B132" s="98" t="str">
        <f ca="1">IFERROR(IF((VLOOKUP($E132,'Org List'!$AJ$10:$AL$188,3,FALSE))="","",(VLOOKUP($E132,'Org List'!$AJ$10:$AL$188,3,FALSE))),"")</f>
        <v>Midlands and East of England Commissioning Region</v>
      </c>
      <c r="C132" s="99" t="str">
        <f ca="1">IFERROR(IF((VLOOKUP($E132,'Org List'!$AO$10:$AQ$188,3,FALSE))="","",(VLOOKUP($E132,'Org List'!$AO$10:$AQ$188,3,FALSE))),"")</f>
        <v>East Midlands Region</v>
      </c>
      <c r="D132" s="114" t="str">
        <f ca="1">IFERROR(IF((VLOOKUP($E132,'Org List'!$AT$10:$AV$188,3,FALSE))="","",(VLOOKUP($E132,'Org List'!$AT$10:$AV$188,3,FALSE))),"")</f>
        <v>NHS England Midlands And East (North Midlands)</v>
      </c>
      <c r="E132" s="98" t="str">
        <f t="shared" ca="1" si="3"/>
        <v>E06000018</v>
      </c>
      <c r="F132" s="100" t="str">
        <f ca="1">IF(E132="","",VLOOKUP(E132,'Org List'!$J$9:$K$488,2,0))</f>
        <v>Nottingham</v>
      </c>
      <c r="G132" s="121">
        <f ca="1">IFERROR(IF((VLOOKUP($E132,'NEA Backsheet'!$D$5:$CB$183,G$9,FALSE))="","",(VLOOKUP($E132,'NEA Backsheet'!$D$5:$CB$183,G$9,FALSE))),"")</f>
        <v>2254.1945104865999</v>
      </c>
      <c r="H132" s="122">
        <f ca="1">IFERROR(IF((VLOOKUP($E132,'NEA Backsheet'!$D$5:$CB$183,H$9,FALSE))="","",(VLOOKUP($E132,'NEA Backsheet'!$D$5:$CB$183,H$9,FALSE))),"")</f>
        <v>2335.779750349549</v>
      </c>
      <c r="I132" s="122">
        <f ca="1">IFERROR(IF((VLOOKUP($E132,'NEA Backsheet'!$D$5:$CB$183,I$9,FALSE))="","",(VLOOKUP($E132,'NEA Backsheet'!$D$5:$CB$183,I$9,FALSE))),"")</f>
        <v>2344.3311543707723</v>
      </c>
      <c r="J132" s="123">
        <f ca="1">IFERROR(IF((VLOOKUP($E132,'NEA Backsheet'!$D$5:$CB$183,J$9,FALSE))="","",(VLOOKUP($E132,'NEA Backsheet'!$D$5:$CB$183,J$9,FALSE))),"")</f>
        <v>2417.6330577964536</v>
      </c>
      <c r="K132" s="121">
        <f ca="1">IFERROR(IF((VLOOKUP($E132,'NEA Backsheet'!$D$5:$CB$183,K$9,FALSE))="","",(VLOOKUP($E132,'NEA Backsheet'!$D$5:$CB$183,K$9,FALSE))),"")</f>
        <v>5654.1459749648257</v>
      </c>
      <c r="L132" s="122">
        <f ca="1">IFERROR(IF((VLOOKUP($E132,'NEA Backsheet'!$D$5:$CB$183,L$9,FALSE))="","",(VLOOKUP($E132,'NEA Backsheet'!$D$5:$CB$183,L$9,FALSE))),"")</f>
        <v>5516.5347992623701</v>
      </c>
      <c r="M132" s="122">
        <f ca="1">IFERROR(IF((VLOOKUP($E132,'NEA Backsheet'!$D$5:$CB$183,M$9,FALSE))="","",(VLOOKUP($E132,'NEA Backsheet'!$D$5:$CB$183,M$9,FALSE))),"")</f>
        <v>5597.5325835318627</v>
      </c>
      <c r="N132" s="124">
        <f ca="1">IFERROR(IF((VLOOKUP($E132,'NEA Backsheet'!$D$5:$CB$183,N$9,FALSE))="","",(VLOOKUP($E132,'NEA Backsheet'!$D$5:$CB$183,N$9,FALSE))),"")</f>
        <v>5803.0918521148033</v>
      </c>
      <c r="O132" s="121">
        <f ca="1">IFERROR(IF((VLOOKUP($E132,'NEA Backsheet'!$D$5:$CB$183,O$9,FALSE))="","",(VLOOKUP($E132,'NEA Backsheet'!$D$5:$CB$183,O$9,FALSE))),"")</f>
        <v>7908.3404854514256</v>
      </c>
      <c r="P132" s="125">
        <f ca="1">IFERROR(IF((VLOOKUP($E132,'NEA Backsheet'!$D$5:$CB$183,P$9,FALSE))="","",(VLOOKUP($E132,'NEA Backsheet'!$D$5:$CB$183,P$9,FALSE))),"")</f>
        <v>7852.3145496119196</v>
      </c>
      <c r="Q132" s="122">
        <f ca="1">IFERROR(IF((VLOOKUP($E132,'NEA Backsheet'!$D$5:$CB$183,Q$9,FALSE))="","",(VLOOKUP($E132,'NEA Backsheet'!$D$5:$CB$183,Q$9,FALSE))),"")</f>
        <v>7941.863737902635</v>
      </c>
      <c r="R132" s="124">
        <f ca="1">IFERROR(IF((VLOOKUP($E132,'NEA Backsheet'!$D$5:$CB$183,R$9,FALSE))="","",(VLOOKUP($E132,'NEA Backsheet'!$D$5:$CB$183,R$9,FALSE))),"")</f>
        <v>8220.724909911256</v>
      </c>
    </row>
    <row r="133" spans="1:18" ht="15" customHeight="1" x14ac:dyDescent="0.3">
      <c r="A133" s="57">
        <v>120</v>
      </c>
      <c r="B133" s="98" t="str">
        <f ca="1">IFERROR(IF((VLOOKUP($E133,'Org List'!$AJ$10:$AL$188,3,FALSE))="","",(VLOOKUP($E133,'Org List'!$AJ$10:$AL$188,3,FALSE))),"")</f>
        <v>Midlands and East of England Commissioning Region</v>
      </c>
      <c r="C133" s="99" t="str">
        <f ca="1">IFERROR(IF((VLOOKUP($E133,'Org List'!$AO$10:$AQ$188,3,FALSE))="","",(VLOOKUP($E133,'Org List'!$AO$10:$AQ$188,3,FALSE))),"")</f>
        <v>East Midlands Region</v>
      </c>
      <c r="D133" s="114" t="str">
        <f ca="1">IFERROR(IF((VLOOKUP($E133,'Org List'!$AT$10:$AV$188,3,FALSE))="","",(VLOOKUP($E133,'Org List'!$AT$10:$AV$188,3,FALSE))),"")</f>
        <v>NHS England Midlands And East (North Midlands)</v>
      </c>
      <c r="E133" s="98" t="str">
        <f t="shared" ca="1" si="3"/>
        <v>E10000024</v>
      </c>
      <c r="F133" s="100" t="str">
        <f ca="1">IF(E133="","",VLOOKUP(E133,'Org List'!$J$9:$K$488,2,0))</f>
        <v>Nottinghamshire</v>
      </c>
      <c r="G133" s="121">
        <f ca="1">IFERROR(IF((VLOOKUP($E133,'NEA Backsheet'!$D$5:$CB$183,G$9,FALSE))="","",(VLOOKUP($E133,'NEA Backsheet'!$D$5:$CB$183,G$9,FALSE))),"")</f>
        <v>5923.4327828074529</v>
      </c>
      <c r="H133" s="122">
        <f ca="1">IFERROR(IF((VLOOKUP($E133,'NEA Backsheet'!$D$5:$CB$183,H$9,FALSE))="","",(VLOOKUP($E133,'NEA Backsheet'!$D$5:$CB$183,H$9,FALSE))),"")</f>
        <v>6265.9445724390116</v>
      </c>
      <c r="I133" s="122">
        <f ca="1">IFERROR(IF((VLOOKUP($E133,'NEA Backsheet'!$D$5:$CB$183,I$9,FALSE))="","",(VLOOKUP($E133,'NEA Backsheet'!$D$5:$CB$183,I$9,FALSE))),"")</f>
        <v>6561.1150587829488</v>
      </c>
      <c r="J133" s="123">
        <f ca="1">IFERROR(IF((VLOOKUP($E133,'NEA Backsheet'!$D$5:$CB$183,J$9,FALSE))="","",(VLOOKUP($E133,'NEA Backsheet'!$D$5:$CB$183,J$9,FALSE))),"")</f>
        <v>7081.5120718165244</v>
      </c>
      <c r="K133" s="121">
        <f ca="1">IFERROR(IF((VLOOKUP($E133,'NEA Backsheet'!$D$5:$CB$183,K$9,FALSE))="","",(VLOOKUP($E133,'NEA Backsheet'!$D$5:$CB$183,K$9,FALSE))),"")</f>
        <v>15480.480074311718</v>
      </c>
      <c r="L133" s="122">
        <f ca="1">IFERROR(IF((VLOOKUP($E133,'NEA Backsheet'!$D$5:$CB$183,L$9,FALSE))="","",(VLOOKUP($E133,'NEA Backsheet'!$D$5:$CB$183,L$9,FALSE))),"")</f>
        <v>15341.758625062299</v>
      </c>
      <c r="M133" s="122">
        <f ca="1">IFERROR(IF((VLOOKUP($E133,'NEA Backsheet'!$D$5:$CB$183,M$9,FALSE))="","",(VLOOKUP($E133,'NEA Backsheet'!$D$5:$CB$183,M$9,FALSE))),"")</f>
        <v>15178.885554382958</v>
      </c>
      <c r="N133" s="124">
        <f ca="1">IFERROR(IF((VLOOKUP($E133,'NEA Backsheet'!$D$5:$CB$183,N$9,FALSE))="","",(VLOOKUP($E133,'NEA Backsheet'!$D$5:$CB$183,N$9,FALSE))),"")</f>
        <v>15977.186089676296</v>
      </c>
      <c r="O133" s="121">
        <f ca="1">IFERROR(IF((VLOOKUP($E133,'NEA Backsheet'!$D$5:$CB$183,O$9,FALSE))="","",(VLOOKUP($E133,'NEA Backsheet'!$D$5:$CB$183,O$9,FALSE))),"")</f>
        <v>21403.912857119169</v>
      </c>
      <c r="P133" s="125">
        <f ca="1">IFERROR(IF((VLOOKUP($E133,'NEA Backsheet'!$D$5:$CB$183,P$9,FALSE))="","",(VLOOKUP($E133,'NEA Backsheet'!$D$5:$CB$183,P$9,FALSE))),"")</f>
        <v>21607.703197501309</v>
      </c>
      <c r="Q133" s="122">
        <f ca="1">IFERROR(IF((VLOOKUP($E133,'NEA Backsheet'!$D$5:$CB$183,Q$9,FALSE))="","",(VLOOKUP($E133,'NEA Backsheet'!$D$5:$CB$183,Q$9,FALSE))),"")</f>
        <v>21740.000613165907</v>
      </c>
      <c r="R133" s="124">
        <f ca="1">IFERROR(IF((VLOOKUP($E133,'NEA Backsheet'!$D$5:$CB$183,R$9,FALSE))="","",(VLOOKUP($E133,'NEA Backsheet'!$D$5:$CB$183,R$9,FALSE))),"")</f>
        <v>23058.698161492819</v>
      </c>
    </row>
    <row r="134" spans="1:18" ht="15" customHeight="1" x14ac:dyDescent="0.3">
      <c r="A134" s="57">
        <v>121</v>
      </c>
      <c r="B134" s="98" t="str">
        <f ca="1">IFERROR(IF((VLOOKUP($E134,'Org List'!$AJ$10:$AL$188,3,FALSE))="","",(VLOOKUP($E134,'Org List'!$AJ$10:$AL$188,3,FALSE))),"")</f>
        <v>North of England Commissioning Region</v>
      </c>
      <c r="C134" s="99" t="str">
        <f ca="1">IFERROR(IF((VLOOKUP($E134,'Org List'!$AO$10:$AQ$188,3,FALSE))="","",(VLOOKUP($E134,'Org List'!$AO$10:$AQ$188,3,FALSE))),"")</f>
        <v>North West Region</v>
      </c>
      <c r="D134" s="114" t="str">
        <f ca="1">IFERROR(IF((VLOOKUP($E134,'Org List'!$AT$10:$AV$188,3,FALSE))="","",(VLOOKUP($E134,'Org List'!$AT$10:$AV$188,3,FALSE))),"")</f>
        <v>NHS England North (Greater Manchester)</v>
      </c>
      <c r="E134" s="98" t="str">
        <f t="shared" ca="1" si="3"/>
        <v>E08000004</v>
      </c>
      <c r="F134" s="100" t="str">
        <f ca="1">IF(E134="","",VLOOKUP(E134,'Org List'!$J$9:$K$488,2,0))</f>
        <v>Oldham</v>
      </c>
      <c r="G134" s="121">
        <f ca="1">IFERROR(IF((VLOOKUP($E134,'NEA Backsheet'!$D$5:$CB$183,G$9,FALSE))="","",(VLOOKUP($E134,'NEA Backsheet'!$D$5:$CB$183,G$9,FALSE))),"")</f>
        <v>3108.8243586010367</v>
      </c>
      <c r="H134" s="122">
        <f ca="1">IFERROR(IF((VLOOKUP($E134,'NEA Backsheet'!$D$5:$CB$183,H$9,FALSE))="","",(VLOOKUP($E134,'NEA Backsheet'!$D$5:$CB$183,H$9,FALSE))),"")</f>
        <v>3542.8252018556345</v>
      </c>
      <c r="I134" s="122">
        <f ca="1">IFERROR(IF((VLOOKUP($E134,'NEA Backsheet'!$D$5:$CB$183,I$9,FALSE))="","",(VLOOKUP($E134,'NEA Backsheet'!$D$5:$CB$183,I$9,FALSE))),"")</f>
        <v>3226.364323105799</v>
      </c>
      <c r="J134" s="123">
        <f ca="1">IFERROR(IF((VLOOKUP($E134,'NEA Backsheet'!$D$5:$CB$183,J$9,FALSE))="","",(VLOOKUP($E134,'NEA Backsheet'!$D$5:$CB$183,J$9,FALSE))),"")</f>
        <v>3712.5120235319309</v>
      </c>
      <c r="K134" s="121">
        <f ca="1">IFERROR(IF((VLOOKUP($E134,'NEA Backsheet'!$D$5:$CB$183,K$9,FALSE))="","",(VLOOKUP($E134,'NEA Backsheet'!$D$5:$CB$183,K$9,FALSE))),"")</f>
        <v>5337.7287470698648</v>
      </c>
      <c r="L134" s="122">
        <f ca="1">IFERROR(IF((VLOOKUP($E134,'NEA Backsheet'!$D$5:$CB$183,L$9,FALSE))="","",(VLOOKUP($E134,'NEA Backsheet'!$D$5:$CB$183,L$9,FALSE))),"")</f>
        <v>5425.2434154900739</v>
      </c>
      <c r="M134" s="122">
        <f ca="1">IFERROR(IF((VLOOKUP($E134,'NEA Backsheet'!$D$5:$CB$183,M$9,FALSE))="","",(VLOOKUP($E134,'NEA Backsheet'!$D$5:$CB$183,M$9,FALSE))),"")</f>
        <v>5225.811857552364</v>
      </c>
      <c r="N134" s="124">
        <f ca="1">IFERROR(IF((VLOOKUP($E134,'NEA Backsheet'!$D$5:$CB$183,N$9,FALSE))="","",(VLOOKUP($E134,'NEA Backsheet'!$D$5:$CB$183,N$9,FALSE))),"")</f>
        <v>5525.4943560649572</v>
      </c>
      <c r="O134" s="121">
        <f ca="1">IFERROR(IF((VLOOKUP($E134,'NEA Backsheet'!$D$5:$CB$183,O$9,FALSE))="","",(VLOOKUP($E134,'NEA Backsheet'!$D$5:$CB$183,O$9,FALSE))),"")</f>
        <v>8446.5531056709005</v>
      </c>
      <c r="P134" s="125">
        <f ca="1">IFERROR(IF((VLOOKUP($E134,'NEA Backsheet'!$D$5:$CB$183,P$9,FALSE))="","",(VLOOKUP($E134,'NEA Backsheet'!$D$5:$CB$183,P$9,FALSE))),"")</f>
        <v>8968.0686173457088</v>
      </c>
      <c r="Q134" s="122">
        <f ca="1">IFERROR(IF((VLOOKUP($E134,'NEA Backsheet'!$D$5:$CB$183,Q$9,FALSE))="","",(VLOOKUP($E134,'NEA Backsheet'!$D$5:$CB$183,Q$9,FALSE))),"")</f>
        <v>8452.1761806581635</v>
      </c>
      <c r="R134" s="124">
        <f ca="1">IFERROR(IF((VLOOKUP($E134,'NEA Backsheet'!$D$5:$CB$183,R$9,FALSE))="","",(VLOOKUP($E134,'NEA Backsheet'!$D$5:$CB$183,R$9,FALSE))),"")</f>
        <v>9238.006379596889</v>
      </c>
    </row>
    <row r="135" spans="1:18" ht="15" customHeight="1" x14ac:dyDescent="0.3">
      <c r="A135" s="57">
        <v>122</v>
      </c>
      <c r="B135" s="98" t="str">
        <f ca="1">IFERROR(IF((VLOOKUP($E135,'Org List'!$AJ$10:$AL$188,3,FALSE))="","",(VLOOKUP($E135,'Org List'!$AJ$10:$AL$188,3,FALSE))),"")</f>
        <v>South East England Commissioning Region</v>
      </c>
      <c r="C135" s="99" t="str">
        <f ca="1">IFERROR(IF((VLOOKUP($E135,'Org List'!$AO$10:$AQ$188,3,FALSE))="","",(VLOOKUP($E135,'Org List'!$AO$10:$AQ$188,3,FALSE))),"")</f>
        <v>South East Region</v>
      </c>
      <c r="D135" s="114" t="str">
        <f ca="1">IFERROR(IF((VLOOKUP($E135,'Org List'!$AT$10:$AV$188,3,FALSE))="","",(VLOOKUP($E135,'Org List'!$AT$10:$AV$188,3,FALSE))),"")</f>
        <v>NHS England South East (Hampshire, Isle of Wight and Thames Valley)</v>
      </c>
      <c r="E135" s="98" t="str">
        <f t="shared" ca="1" si="3"/>
        <v>E10000025</v>
      </c>
      <c r="F135" s="100" t="str">
        <f ca="1">IF(E135="","",VLOOKUP(E135,'Org List'!$J$9:$K$488,2,0))</f>
        <v>Oxfordshire</v>
      </c>
      <c r="G135" s="121">
        <f ca="1">IFERROR(IF((VLOOKUP($E135,'NEA Backsheet'!$D$5:$CB$183,G$9,FALSE))="","",(VLOOKUP($E135,'NEA Backsheet'!$D$5:$CB$183,G$9,FALSE))),"")</f>
        <v>6349.8444358764154</v>
      </c>
      <c r="H135" s="122">
        <f ca="1">IFERROR(IF((VLOOKUP($E135,'NEA Backsheet'!$D$5:$CB$183,H$9,FALSE))="","",(VLOOKUP($E135,'NEA Backsheet'!$D$5:$CB$183,H$9,FALSE))),"")</f>
        <v>6896.2639242814048</v>
      </c>
      <c r="I135" s="122">
        <f ca="1">IFERROR(IF((VLOOKUP($E135,'NEA Backsheet'!$D$5:$CB$183,I$9,FALSE))="","",(VLOOKUP($E135,'NEA Backsheet'!$D$5:$CB$183,I$9,FALSE))),"")</f>
        <v>6839.8734141346267</v>
      </c>
      <c r="J135" s="123">
        <f ca="1">IFERROR(IF((VLOOKUP($E135,'NEA Backsheet'!$D$5:$CB$183,J$9,FALSE))="","",(VLOOKUP($E135,'NEA Backsheet'!$D$5:$CB$183,J$9,FALSE))),"")</f>
        <v>7594.9399226489004</v>
      </c>
      <c r="K135" s="121">
        <f ca="1">IFERROR(IF((VLOOKUP($E135,'NEA Backsheet'!$D$5:$CB$183,K$9,FALSE))="","",(VLOOKUP($E135,'NEA Backsheet'!$D$5:$CB$183,K$9,FALSE))),"")</f>
        <v>10200.478778996494</v>
      </c>
      <c r="L135" s="122">
        <f ca="1">IFERROR(IF((VLOOKUP($E135,'NEA Backsheet'!$D$5:$CB$183,L$9,FALSE))="","",(VLOOKUP($E135,'NEA Backsheet'!$D$5:$CB$183,L$9,FALSE))),"")</f>
        <v>10046.652621786938</v>
      </c>
      <c r="M135" s="122">
        <f ca="1">IFERROR(IF((VLOOKUP($E135,'NEA Backsheet'!$D$5:$CB$183,M$9,FALSE))="","",(VLOOKUP($E135,'NEA Backsheet'!$D$5:$CB$183,M$9,FALSE))),"")</f>
        <v>9812.6761247153718</v>
      </c>
      <c r="N135" s="124">
        <f ca="1">IFERROR(IF((VLOOKUP($E135,'NEA Backsheet'!$D$5:$CB$183,N$9,FALSE))="","",(VLOOKUP($E135,'NEA Backsheet'!$D$5:$CB$183,N$9,FALSE))),"")</f>
        <v>10420.436098229497</v>
      </c>
      <c r="O135" s="121">
        <f ca="1">IFERROR(IF((VLOOKUP($E135,'NEA Backsheet'!$D$5:$CB$183,O$9,FALSE))="","",(VLOOKUP($E135,'NEA Backsheet'!$D$5:$CB$183,O$9,FALSE))),"")</f>
        <v>16550.323214872908</v>
      </c>
      <c r="P135" s="125">
        <f ca="1">IFERROR(IF((VLOOKUP($E135,'NEA Backsheet'!$D$5:$CB$183,P$9,FALSE))="","",(VLOOKUP($E135,'NEA Backsheet'!$D$5:$CB$183,P$9,FALSE))),"")</f>
        <v>16942.916546068343</v>
      </c>
      <c r="Q135" s="122">
        <f ca="1">IFERROR(IF((VLOOKUP($E135,'NEA Backsheet'!$D$5:$CB$183,Q$9,FALSE))="","",(VLOOKUP($E135,'NEA Backsheet'!$D$5:$CB$183,Q$9,FALSE))),"")</f>
        <v>16652.549538849998</v>
      </c>
      <c r="R135" s="124">
        <f ca="1">IFERROR(IF((VLOOKUP($E135,'NEA Backsheet'!$D$5:$CB$183,R$9,FALSE))="","",(VLOOKUP($E135,'NEA Backsheet'!$D$5:$CB$183,R$9,FALSE))),"")</f>
        <v>18015.376020878397</v>
      </c>
    </row>
    <row r="136" spans="1:18" ht="15" customHeight="1" x14ac:dyDescent="0.3">
      <c r="A136" s="57">
        <v>123</v>
      </c>
      <c r="B136" s="98" t="str">
        <f ca="1">IFERROR(IF((VLOOKUP($E136,'Org List'!$AJ$10:$AL$188,3,FALSE))="","",(VLOOKUP($E136,'Org List'!$AJ$10:$AL$188,3,FALSE))),"")</f>
        <v>Midlands and East of England Commissioning Region</v>
      </c>
      <c r="C136" s="99" t="str">
        <f ca="1">IFERROR(IF((VLOOKUP($E136,'Org List'!$AO$10:$AQ$188,3,FALSE))="","",(VLOOKUP($E136,'Org List'!$AO$10:$AQ$188,3,FALSE))),"")</f>
        <v>East Region</v>
      </c>
      <c r="D136" s="114" t="str">
        <f ca="1">IFERROR(IF((VLOOKUP($E136,'Org List'!$AT$10:$AV$188,3,FALSE))="","",(VLOOKUP($E136,'Org List'!$AT$10:$AV$188,3,FALSE))),"")</f>
        <v>NHS England Midlands And East (East)</v>
      </c>
      <c r="E136" s="98" t="str">
        <f t="shared" ca="1" si="3"/>
        <v>E06000031</v>
      </c>
      <c r="F136" s="100" t="str">
        <f ca="1">IF(E136="","",VLOOKUP(E136,'Org List'!$J$9:$K$488,2,0))</f>
        <v>Peterborough</v>
      </c>
      <c r="G136" s="121">
        <f ca="1">IFERROR(IF((VLOOKUP($E136,'NEA Backsheet'!$D$5:$CB$183,G$9,FALSE))="","",(VLOOKUP($E136,'NEA Backsheet'!$D$5:$CB$183,G$9,FALSE))),"")</f>
        <v>1381.7637576162729</v>
      </c>
      <c r="H136" s="122">
        <f ca="1">IFERROR(IF((VLOOKUP($E136,'NEA Backsheet'!$D$5:$CB$183,H$9,FALSE))="","",(VLOOKUP($E136,'NEA Backsheet'!$D$5:$CB$183,H$9,FALSE))),"")</f>
        <v>1522.9122725875932</v>
      </c>
      <c r="I136" s="122">
        <f ca="1">IFERROR(IF((VLOOKUP($E136,'NEA Backsheet'!$D$5:$CB$183,I$9,FALSE))="","",(VLOOKUP($E136,'NEA Backsheet'!$D$5:$CB$183,I$9,FALSE))),"")</f>
        <v>1576.3170835465576</v>
      </c>
      <c r="J136" s="123">
        <f ca="1">IFERROR(IF((VLOOKUP($E136,'NEA Backsheet'!$D$5:$CB$183,J$9,FALSE))="","",(VLOOKUP($E136,'NEA Backsheet'!$D$5:$CB$183,J$9,FALSE))),"")</f>
        <v>1743.1750466871213</v>
      </c>
      <c r="K136" s="121">
        <f ca="1">IFERROR(IF((VLOOKUP($E136,'NEA Backsheet'!$D$5:$CB$183,K$9,FALSE))="","",(VLOOKUP($E136,'NEA Backsheet'!$D$5:$CB$183,K$9,FALSE))),"")</f>
        <v>3739.8300061472719</v>
      </c>
      <c r="L136" s="122">
        <f ca="1">IFERROR(IF((VLOOKUP($E136,'NEA Backsheet'!$D$5:$CB$183,L$9,FALSE))="","",(VLOOKUP($E136,'NEA Backsheet'!$D$5:$CB$183,L$9,FALSE))),"")</f>
        <v>3730.9707085093651</v>
      </c>
      <c r="M136" s="122">
        <f ca="1">IFERROR(IF((VLOOKUP($E136,'NEA Backsheet'!$D$5:$CB$183,M$9,FALSE))="","",(VLOOKUP($E136,'NEA Backsheet'!$D$5:$CB$183,M$9,FALSE))),"")</f>
        <v>3638.8257419239599</v>
      </c>
      <c r="N136" s="124">
        <f ca="1">IFERROR(IF((VLOOKUP($E136,'NEA Backsheet'!$D$5:$CB$183,N$9,FALSE))="","",(VLOOKUP($E136,'NEA Backsheet'!$D$5:$CB$183,N$9,FALSE))),"")</f>
        <v>3809.0116487383593</v>
      </c>
      <c r="O136" s="121">
        <f ca="1">IFERROR(IF((VLOOKUP($E136,'NEA Backsheet'!$D$5:$CB$183,O$9,FALSE))="","",(VLOOKUP($E136,'NEA Backsheet'!$D$5:$CB$183,O$9,FALSE))),"")</f>
        <v>5121.5937637635452</v>
      </c>
      <c r="P136" s="125">
        <f ca="1">IFERROR(IF((VLOOKUP($E136,'NEA Backsheet'!$D$5:$CB$183,P$9,FALSE))="","",(VLOOKUP($E136,'NEA Backsheet'!$D$5:$CB$183,P$9,FALSE))),"")</f>
        <v>5253.8829810969582</v>
      </c>
      <c r="Q136" s="122">
        <f ca="1">IFERROR(IF((VLOOKUP($E136,'NEA Backsheet'!$D$5:$CB$183,Q$9,FALSE))="","",(VLOOKUP($E136,'NEA Backsheet'!$D$5:$CB$183,Q$9,FALSE))),"")</f>
        <v>5215.142825470517</v>
      </c>
      <c r="R136" s="124">
        <f ca="1">IFERROR(IF((VLOOKUP($E136,'NEA Backsheet'!$D$5:$CB$183,R$9,FALSE))="","",(VLOOKUP($E136,'NEA Backsheet'!$D$5:$CB$183,R$9,FALSE))),"")</f>
        <v>5552.1866954254801</v>
      </c>
    </row>
    <row r="137" spans="1:18" ht="15" customHeight="1" x14ac:dyDescent="0.3">
      <c r="A137" s="57">
        <v>124</v>
      </c>
      <c r="B137" s="98" t="str">
        <f ca="1">IFERROR(IF((VLOOKUP($E137,'Org List'!$AJ$10:$AL$188,3,FALSE))="","",(VLOOKUP($E137,'Org List'!$AJ$10:$AL$188,3,FALSE))),"")</f>
        <v>South West England Commissioning Region</v>
      </c>
      <c r="C137" s="99" t="str">
        <f ca="1">IFERROR(IF((VLOOKUP($E137,'Org List'!$AO$10:$AQ$188,3,FALSE))="","",(VLOOKUP($E137,'Org List'!$AO$10:$AQ$188,3,FALSE))),"")</f>
        <v>South West Region</v>
      </c>
      <c r="D137" s="114" t="str">
        <f ca="1">IFERROR(IF((VLOOKUP($E137,'Org List'!$AT$10:$AV$188,3,FALSE))="","",(VLOOKUP($E137,'Org List'!$AT$10:$AV$188,3,FALSE))),"")</f>
        <v>NHS England South West (South West South)</v>
      </c>
      <c r="E137" s="98" t="str">
        <f t="shared" ca="1" si="3"/>
        <v>E06000026</v>
      </c>
      <c r="F137" s="100" t="str">
        <f ca="1">IF(E137="","",VLOOKUP(E137,'Org List'!$J$9:$K$488,2,0))</f>
        <v>Plymouth</v>
      </c>
      <c r="G137" s="121">
        <f ca="1">IFERROR(IF((VLOOKUP($E137,'NEA Backsheet'!$D$5:$CB$183,G$9,FALSE))="","",(VLOOKUP($E137,'NEA Backsheet'!$D$5:$CB$183,G$9,FALSE))),"")</f>
        <v>1903.4316046865727</v>
      </c>
      <c r="H137" s="122">
        <f ca="1">IFERROR(IF((VLOOKUP($E137,'NEA Backsheet'!$D$5:$CB$183,H$9,FALSE))="","",(VLOOKUP($E137,'NEA Backsheet'!$D$5:$CB$183,H$9,FALSE))),"")</f>
        <v>1969.0972347673489</v>
      </c>
      <c r="I137" s="122">
        <f ca="1">IFERROR(IF((VLOOKUP($E137,'NEA Backsheet'!$D$5:$CB$183,I$9,FALSE))="","",(VLOOKUP($E137,'NEA Backsheet'!$D$5:$CB$183,I$9,FALSE))),"")</f>
        <v>1830.5020774729669</v>
      </c>
      <c r="J137" s="123">
        <f ca="1">IFERROR(IF((VLOOKUP($E137,'NEA Backsheet'!$D$5:$CB$183,J$9,FALSE))="","",(VLOOKUP($E137,'NEA Backsheet'!$D$5:$CB$183,J$9,FALSE))),"")</f>
        <v>2039.4117590131359</v>
      </c>
      <c r="K137" s="121">
        <f ca="1">IFERROR(IF((VLOOKUP($E137,'NEA Backsheet'!$D$5:$CB$183,K$9,FALSE))="","",(VLOOKUP($E137,'NEA Backsheet'!$D$5:$CB$183,K$9,FALSE))),"")</f>
        <v>5079.4979870448269</v>
      </c>
      <c r="L137" s="122">
        <f ca="1">IFERROR(IF((VLOOKUP($E137,'NEA Backsheet'!$D$5:$CB$183,L$9,FALSE))="","",(VLOOKUP($E137,'NEA Backsheet'!$D$5:$CB$183,L$9,FALSE))),"")</f>
        <v>4983.3239890061677</v>
      </c>
      <c r="M137" s="122">
        <f ca="1">IFERROR(IF((VLOOKUP($E137,'NEA Backsheet'!$D$5:$CB$183,M$9,FALSE))="","",(VLOOKUP($E137,'NEA Backsheet'!$D$5:$CB$183,M$9,FALSE))),"")</f>
        <v>4860.9999612893234</v>
      </c>
      <c r="N137" s="124">
        <f ca="1">IFERROR(IF((VLOOKUP($E137,'NEA Backsheet'!$D$5:$CB$183,N$9,FALSE))="","",(VLOOKUP($E137,'NEA Backsheet'!$D$5:$CB$183,N$9,FALSE))),"")</f>
        <v>5312.8143629513024</v>
      </c>
      <c r="O137" s="121">
        <f ca="1">IFERROR(IF((VLOOKUP($E137,'NEA Backsheet'!$D$5:$CB$183,O$9,FALSE))="","",(VLOOKUP($E137,'NEA Backsheet'!$D$5:$CB$183,O$9,FALSE))),"")</f>
        <v>6982.9295917313993</v>
      </c>
      <c r="P137" s="125">
        <f ca="1">IFERROR(IF((VLOOKUP($E137,'NEA Backsheet'!$D$5:$CB$183,P$9,FALSE))="","",(VLOOKUP($E137,'NEA Backsheet'!$D$5:$CB$183,P$9,FALSE))),"")</f>
        <v>6952.4212237735164</v>
      </c>
      <c r="Q137" s="122">
        <f ca="1">IFERROR(IF((VLOOKUP($E137,'NEA Backsheet'!$D$5:$CB$183,Q$9,FALSE))="","",(VLOOKUP($E137,'NEA Backsheet'!$D$5:$CB$183,Q$9,FALSE))),"")</f>
        <v>6691.5020387622899</v>
      </c>
      <c r="R137" s="124">
        <f ca="1">IFERROR(IF((VLOOKUP($E137,'NEA Backsheet'!$D$5:$CB$183,R$9,FALSE))="","",(VLOOKUP($E137,'NEA Backsheet'!$D$5:$CB$183,R$9,FALSE))),"")</f>
        <v>7352.2261219644388</v>
      </c>
    </row>
    <row r="138" spans="1:18" ht="15" customHeight="1" x14ac:dyDescent="0.3">
      <c r="A138" s="57">
        <v>125</v>
      </c>
      <c r="B138" s="98" t="str">
        <f ca="1">IFERROR(IF((VLOOKUP($E138,'Org List'!$AJ$10:$AL$188,3,FALSE))="","",(VLOOKUP($E138,'Org List'!$AJ$10:$AL$188,3,FALSE))),"")</f>
        <v>South East England Commissioning Region</v>
      </c>
      <c r="C138" s="99" t="str">
        <f ca="1">IFERROR(IF((VLOOKUP($E138,'Org List'!$AO$10:$AQ$188,3,FALSE))="","",(VLOOKUP($E138,'Org List'!$AO$10:$AQ$188,3,FALSE))),"")</f>
        <v>South East Region</v>
      </c>
      <c r="D138" s="114" t="str">
        <f ca="1">IFERROR(IF((VLOOKUP($E138,'Org List'!$AT$10:$AV$188,3,FALSE))="","",(VLOOKUP($E138,'Org List'!$AT$10:$AV$188,3,FALSE))),"")</f>
        <v>NHS England South East (Hampshire, Isle of Wight and Thames Valley)</v>
      </c>
      <c r="E138" s="98" t="str">
        <f t="shared" ca="1" si="3"/>
        <v>E06000044</v>
      </c>
      <c r="F138" s="100" t="str">
        <f ca="1">IF(E138="","",VLOOKUP(E138,'Org List'!$J$9:$K$488,2,0))</f>
        <v>Portsmouth</v>
      </c>
      <c r="G138" s="121">
        <f ca="1">IFERROR(IF((VLOOKUP($E138,'NEA Backsheet'!$D$5:$CB$183,G$9,FALSE))="","",(VLOOKUP($E138,'NEA Backsheet'!$D$5:$CB$183,G$9,FALSE))),"")</f>
        <v>1436.2161229931194</v>
      </c>
      <c r="H138" s="122">
        <f ca="1">IFERROR(IF((VLOOKUP($E138,'NEA Backsheet'!$D$5:$CB$183,H$9,FALSE))="","",(VLOOKUP($E138,'NEA Backsheet'!$D$5:$CB$183,H$9,FALSE))),"")</f>
        <v>1717.738793783232</v>
      </c>
      <c r="I138" s="122">
        <f ca="1">IFERROR(IF((VLOOKUP($E138,'NEA Backsheet'!$D$5:$CB$183,I$9,FALSE))="","",(VLOOKUP($E138,'NEA Backsheet'!$D$5:$CB$183,I$9,FALSE))),"")</f>
        <v>1598.2927422223956</v>
      </c>
      <c r="J138" s="123">
        <f ca="1">IFERROR(IF((VLOOKUP($E138,'NEA Backsheet'!$D$5:$CB$183,J$9,FALSE))="","",(VLOOKUP($E138,'NEA Backsheet'!$D$5:$CB$183,J$9,FALSE))),"")</f>
        <v>1666.9765271818405</v>
      </c>
      <c r="K138" s="121">
        <f ca="1">IFERROR(IF((VLOOKUP($E138,'NEA Backsheet'!$D$5:$CB$183,K$9,FALSE))="","",(VLOOKUP($E138,'NEA Backsheet'!$D$5:$CB$183,K$9,FALSE))),"")</f>
        <v>3270.6157004049351</v>
      </c>
      <c r="L138" s="122">
        <f ca="1">IFERROR(IF((VLOOKUP($E138,'NEA Backsheet'!$D$5:$CB$183,L$9,FALSE))="","",(VLOOKUP($E138,'NEA Backsheet'!$D$5:$CB$183,L$9,FALSE))),"")</f>
        <v>3541.7211184997936</v>
      </c>
      <c r="M138" s="122">
        <f ca="1">IFERROR(IF((VLOOKUP($E138,'NEA Backsheet'!$D$5:$CB$183,M$9,FALSE))="","",(VLOOKUP($E138,'NEA Backsheet'!$D$5:$CB$183,M$9,FALSE))),"")</f>
        <v>3481.6731519097721</v>
      </c>
      <c r="N138" s="124">
        <f ca="1">IFERROR(IF((VLOOKUP($E138,'NEA Backsheet'!$D$5:$CB$183,N$9,FALSE))="","",(VLOOKUP($E138,'NEA Backsheet'!$D$5:$CB$183,N$9,FALSE))),"")</f>
        <v>3685.2810942733586</v>
      </c>
      <c r="O138" s="121">
        <f ca="1">IFERROR(IF((VLOOKUP($E138,'NEA Backsheet'!$D$5:$CB$183,O$9,FALSE))="","",(VLOOKUP($E138,'NEA Backsheet'!$D$5:$CB$183,O$9,FALSE))),"")</f>
        <v>4706.8318233980544</v>
      </c>
      <c r="P138" s="125">
        <f ca="1">IFERROR(IF((VLOOKUP($E138,'NEA Backsheet'!$D$5:$CB$183,P$9,FALSE))="","",(VLOOKUP($E138,'NEA Backsheet'!$D$5:$CB$183,P$9,FALSE))),"")</f>
        <v>5259.4599122830259</v>
      </c>
      <c r="Q138" s="122">
        <f ca="1">IFERROR(IF((VLOOKUP($E138,'NEA Backsheet'!$D$5:$CB$183,Q$9,FALSE))="","",(VLOOKUP($E138,'NEA Backsheet'!$D$5:$CB$183,Q$9,FALSE))),"")</f>
        <v>5079.9658941321677</v>
      </c>
      <c r="R138" s="124">
        <f ca="1">IFERROR(IF((VLOOKUP($E138,'NEA Backsheet'!$D$5:$CB$183,R$9,FALSE))="","",(VLOOKUP($E138,'NEA Backsheet'!$D$5:$CB$183,R$9,FALSE))),"")</f>
        <v>5352.2576214551991</v>
      </c>
    </row>
    <row r="139" spans="1:18" ht="15" customHeight="1" x14ac:dyDescent="0.3">
      <c r="A139" s="57">
        <v>126</v>
      </c>
      <c r="B139" s="98" t="str">
        <f ca="1">IFERROR(IF((VLOOKUP($E139,'Org List'!$AJ$10:$AL$188,3,FALSE))="","",(VLOOKUP($E139,'Org List'!$AJ$10:$AL$188,3,FALSE))),"")</f>
        <v>South East England Commissioning Region</v>
      </c>
      <c r="C139" s="99" t="str">
        <f ca="1">IFERROR(IF((VLOOKUP($E139,'Org List'!$AO$10:$AQ$188,3,FALSE))="","",(VLOOKUP($E139,'Org List'!$AO$10:$AQ$188,3,FALSE))),"")</f>
        <v>South East Region</v>
      </c>
      <c r="D139" s="114" t="str">
        <f ca="1">IFERROR(IF((VLOOKUP($E139,'Org List'!$AT$10:$AV$188,3,FALSE))="","",(VLOOKUP($E139,'Org List'!$AT$10:$AV$188,3,FALSE))),"")</f>
        <v>NHS England South East (Hampshire, Isle of Wight and Thames Valley)</v>
      </c>
      <c r="E139" s="98" t="str">
        <f t="shared" ca="1" si="3"/>
        <v>E06000038</v>
      </c>
      <c r="F139" s="100" t="str">
        <f ca="1">IF(E139="","",VLOOKUP(E139,'Org List'!$J$9:$K$488,2,0))</f>
        <v>Reading</v>
      </c>
      <c r="G139" s="121">
        <f ca="1">IFERROR(IF((VLOOKUP($E139,'NEA Backsheet'!$D$5:$CB$183,G$9,FALSE))="","",(VLOOKUP($E139,'NEA Backsheet'!$D$5:$CB$183,G$9,FALSE))),"")</f>
        <v>1164.9386387197681</v>
      </c>
      <c r="H139" s="122">
        <f ca="1">IFERROR(IF((VLOOKUP($E139,'NEA Backsheet'!$D$5:$CB$183,H$9,FALSE))="","",(VLOOKUP($E139,'NEA Backsheet'!$D$5:$CB$183,H$9,FALSE))),"")</f>
        <v>1288.1621675693773</v>
      </c>
      <c r="I139" s="122">
        <f ca="1">IFERROR(IF((VLOOKUP($E139,'NEA Backsheet'!$D$5:$CB$183,I$9,FALSE))="","",(VLOOKUP($E139,'NEA Backsheet'!$D$5:$CB$183,I$9,FALSE))),"")</f>
        <v>1290.2204499445554</v>
      </c>
      <c r="J139" s="123">
        <f ca="1">IFERROR(IF((VLOOKUP($E139,'NEA Backsheet'!$D$5:$CB$183,J$9,FALSE))="","",(VLOOKUP($E139,'NEA Backsheet'!$D$5:$CB$183,J$9,FALSE))),"")</f>
        <v>1351.2119069488017</v>
      </c>
      <c r="K139" s="121">
        <f ca="1">IFERROR(IF((VLOOKUP($E139,'NEA Backsheet'!$D$5:$CB$183,K$9,FALSE))="","",(VLOOKUP($E139,'NEA Backsheet'!$D$5:$CB$183,K$9,FALSE))),"")</f>
        <v>2870.0698736661375</v>
      </c>
      <c r="L139" s="122">
        <f ca="1">IFERROR(IF((VLOOKUP($E139,'NEA Backsheet'!$D$5:$CB$183,L$9,FALSE))="","",(VLOOKUP($E139,'NEA Backsheet'!$D$5:$CB$183,L$9,FALSE))),"")</f>
        <v>2720.9275998897897</v>
      </c>
      <c r="M139" s="122">
        <f ca="1">IFERROR(IF((VLOOKUP($E139,'NEA Backsheet'!$D$5:$CB$183,M$9,FALSE))="","",(VLOOKUP($E139,'NEA Backsheet'!$D$5:$CB$183,M$9,FALSE))),"")</f>
        <v>2690.8299388170885</v>
      </c>
      <c r="N139" s="124">
        <f ca="1">IFERROR(IF((VLOOKUP($E139,'NEA Backsheet'!$D$5:$CB$183,N$9,FALSE))="","",(VLOOKUP($E139,'NEA Backsheet'!$D$5:$CB$183,N$9,FALSE))),"")</f>
        <v>2943.2520017232014</v>
      </c>
      <c r="O139" s="121">
        <f ca="1">IFERROR(IF((VLOOKUP($E139,'NEA Backsheet'!$D$5:$CB$183,O$9,FALSE))="","",(VLOOKUP($E139,'NEA Backsheet'!$D$5:$CB$183,O$9,FALSE))),"")</f>
        <v>4035.0085123859053</v>
      </c>
      <c r="P139" s="125">
        <f ca="1">IFERROR(IF((VLOOKUP($E139,'NEA Backsheet'!$D$5:$CB$183,P$9,FALSE))="","",(VLOOKUP($E139,'NEA Backsheet'!$D$5:$CB$183,P$9,FALSE))),"")</f>
        <v>4009.089767459167</v>
      </c>
      <c r="Q139" s="122">
        <f ca="1">IFERROR(IF((VLOOKUP($E139,'NEA Backsheet'!$D$5:$CB$183,Q$9,FALSE))="","",(VLOOKUP($E139,'NEA Backsheet'!$D$5:$CB$183,Q$9,FALSE))),"")</f>
        <v>3981.0503887616442</v>
      </c>
      <c r="R139" s="124">
        <f ca="1">IFERROR(IF((VLOOKUP($E139,'NEA Backsheet'!$D$5:$CB$183,R$9,FALSE))="","",(VLOOKUP($E139,'NEA Backsheet'!$D$5:$CB$183,R$9,FALSE))),"")</f>
        <v>4294.4639086720035</v>
      </c>
    </row>
    <row r="140" spans="1:18" ht="15" customHeight="1" x14ac:dyDescent="0.3">
      <c r="A140" s="57">
        <v>127</v>
      </c>
      <c r="B140" s="98" t="str">
        <f ca="1">IFERROR(IF((VLOOKUP($E140,'Org List'!$AJ$10:$AL$188,3,FALSE))="","",(VLOOKUP($E140,'Org List'!$AJ$10:$AL$188,3,FALSE))),"")</f>
        <v>London Commissioning Region</v>
      </c>
      <c r="C140" s="99" t="str">
        <f ca="1">IFERROR(IF((VLOOKUP($E140,'Org List'!$AO$10:$AQ$188,3,FALSE))="","",(VLOOKUP($E140,'Org List'!$AO$10:$AQ$188,3,FALSE))),"")</f>
        <v>London Region</v>
      </c>
      <c r="D140" s="114" t="str">
        <f ca="1">IFERROR(IF((VLOOKUP($E140,'Org List'!$AT$10:$AV$188,3,FALSE))="","",(VLOOKUP($E140,'Org List'!$AT$10:$AV$188,3,FALSE))),"")</f>
        <v>NHS England London</v>
      </c>
      <c r="E140" s="98" t="str">
        <f t="shared" ca="1" si="3"/>
        <v>E09000026</v>
      </c>
      <c r="F140" s="100" t="str">
        <f ca="1">IF(E140="","",VLOOKUP(E140,'Org List'!$J$9:$K$488,2,0))</f>
        <v>Redbridge</v>
      </c>
      <c r="G140" s="121">
        <f ca="1">IFERROR(IF((VLOOKUP($E140,'NEA Backsheet'!$D$5:$CB$183,G$9,FALSE))="","",(VLOOKUP($E140,'NEA Backsheet'!$D$5:$CB$183,G$9,FALSE))),"")</f>
        <v>2282.8885424548789</v>
      </c>
      <c r="H140" s="122">
        <f ca="1">IFERROR(IF((VLOOKUP($E140,'NEA Backsheet'!$D$5:$CB$183,H$9,FALSE))="","",(VLOOKUP($E140,'NEA Backsheet'!$D$5:$CB$183,H$9,FALSE))),"")</f>
        <v>2454.4591897476244</v>
      </c>
      <c r="I140" s="122">
        <f ca="1">IFERROR(IF((VLOOKUP($E140,'NEA Backsheet'!$D$5:$CB$183,I$9,FALSE))="","",(VLOOKUP($E140,'NEA Backsheet'!$D$5:$CB$183,I$9,FALSE))),"")</f>
        <v>2328.7262394113982</v>
      </c>
      <c r="J140" s="123">
        <f ca="1">IFERROR(IF((VLOOKUP($E140,'NEA Backsheet'!$D$5:$CB$183,J$9,FALSE))="","",(VLOOKUP($E140,'NEA Backsheet'!$D$5:$CB$183,J$9,FALSE))),"")</f>
        <v>2450.9485602735986</v>
      </c>
      <c r="K140" s="121">
        <f ca="1">IFERROR(IF((VLOOKUP($E140,'NEA Backsheet'!$D$5:$CB$183,K$9,FALSE))="","",(VLOOKUP($E140,'NEA Backsheet'!$D$5:$CB$183,K$9,FALSE))),"")</f>
        <v>4563.834269928805</v>
      </c>
      <c r="L140" s="122">
        <f ca="1">IFERROR(IF((VLOOKUP($E140,'NEA Backsheet'!$D$5:$CB$183,L$9,FALSE))="","",(VLOOKUP($E140,'NEA Backsheet'!$D$5:$CB$183,L$9,FALSE))),"")</f>
        <v>4572.7706456596152</v>
      </c>
      <c r="M140" s="122">
        <f ca="1">IFERROR(IF((VLOOKUP($E140,'NEA Backsheet'!$D$5:$CB$183,M$9,FALSE))="","",(VLOOKUP($E140,'NEA Backsheet'!$D$5:$CB$183,M$9,FALSE))),"")</f>
        <v>4463.3545848788617</v>
      </c>
      <c r="N140" s="124">
        <f ca="1">IFERROR(IF((VLOOKUP($E140,'NEA Backsheet'!$D$5:$CB$183,N$9,FALSE))="","",(VLOOKUP($E140,'NEA Backsheet'!$D$5:$CB$183,N$9,FALSE))),"")</f>
        <v>4785.0104824236432</v>
      </c>
      <c r="O140" s="121">
        <f ca="1">IFERROR(IF((VLOOKUP($E140,'NEA Backsheet'!$D$5:$CB$183,O$9,FALSE))="","",(VLOOKUP($E140,'NEA Backsheet'!$D$5:$CB$183,O$9,FALSE))),"")</f>
        <v>6846.722812383684</v>
      </c>
      <c r="P140" s="125">
        <f ca="1">IFERROR(IF((VLOOKUP($E140,'NEA Backsheet'!$D$5:$CB$183,P$9,FALSE))="","",(VLOOKUP($E140,'NEA Backsheet'!$D$5:$CB$183,P$9,FALSE))),"")</f>
        <v>7027.2298354072391</v>
      </c>
      <c r="Q140" s="122">
        <f ca="1">IFERROR(IF((VLOOKUP($E140,'NEA Backsheet'!$D$5:$CB$183,Q$9,FALSE))="","",(VLOOKUP($E140,'NEA Backsheet'!$D$5:$CB$183,Q$9,FALSE))),"")</f>
        <v>6792.0808242902604</v>
      </c>
      <c r="R140" s="124">
        <f ca="1">IFERROR(IF((VLOOKUP($E140,'NEA Backsheet'!$D$5:$CB$183,R$9,FALSE))="","",(VLOOKUP($E140,'NEA Backsheet'!$D$5:$CB$183,R$9,FALSE))),"")</f>
        <v>7235.9590426972418</v>
      </c>
    </row>
    <row r="141" spans="1:18" ht="15" customHeight="1" x14ac:dyDescent="0.3">
      <c r="A141" s="57">
        <v>128</v>
      </c>
      <c r="B141" s="98" t="str">
        <f ca="1">IFERROR(IF((VLOOKUP($E141,'Org List'!$AJ$10:$AL$188,3,FALSE))="","",(VLOOKUP($E141,'Org List'!$AJ$10:$AL$188,3,FALSE))),"")</f>
        <v>North of England Commissioning Region</v>
      </c>
      <c r="C141" s="99" t="str">
        <f ca="1">IFERROR(IF((VLOOKUP($E141,'Org List'!$AO$10:$AQ$188,3,FALSE))="","",(VLOOKUP($E141,'Org List'!$AO$10:$AQ$188,3,FALSE))),"")</f>
        <v>North East Region</v>
      </c>
      <c r="D141" s="114" t="str">
        <f ca="1">IFERROR(IF((VLOOKUP($E141,'Org List'!$AT$10:$AV$188,3,FALSE))="","",(VLOOKUP($E141,'Org List'!$AT$10:$AV$188,3,FALSE))),"")</f>
        <v>NHS England North (Cumbria And North East)</v>
      </c>
      <c r="E141" s="98" t="str">
        <f t="shared" ref="E141:E172" ca="1" si="4">IF($A141&gt;$U$5-1,"",INDIRECT("'Comms by AT'!D"&amp;$A141+$U$4))</f>
        <v>E06000003</v>
      </c>
      <c r="F141" s="100" t="str">
        <f ca="1">IF(E141="","",VLOOKUP(E141,'Org List'!$J$9:$K$488,2,0))</f>
        <v>Redcar and Cleveland</v>
      </c>
      <c r="G141" s="121">
        <f ca="1">IFERROR(IF((VLOOKUP($E141,'NEA Backsheet'!$D$5:$CB$183,G$9,FALSE))="","",(VLOOKUP($E141,'NEA Backsheet'!$D$5:$CB$183,G$9,FALSE))),"")</f>
        <v>1682.6723966453512</v>
      </c>
      <c r="H141" s="122">
        <f ca="1">IFERROR(IF((VLOOKUP($E141,'NEA Backsheet'!$D$5:$CB$183,H$9,FALSE))="","",(VLOOKUP($E141,'NEA Backsheet'!$D$5:$CB$183,H$9,FALSE))),"")</f>
        <v>1741.0258421735084</v>
      </c>
      <c r="I141" s="122">
        <f ca="1">IFERROR(IF((VLOOKUP($E141,'NEA Backsheet'!$D$5:$CB$183,I$9,FALSE))="","",(VLOOKUP($E141,'NEA Backsheet'!$D$5:$CB$183,I$9,FALSE))),"")</f>
        <v>1712.4885987828438</v>
      </c>
      <c r="J141" s="123">
        <f ca="1">IFERROR(IF((VLOOKUP($E141,'NEA Backsheet'!$D$5:$CB$183,J$9,FALSE))="","",(VLOOKUP($E141,'NEA Backsheet'!$D$5:$CB$183,J$9,FALSE))),"")</f>
        <v>1828.1060803306723</v>
      </c>
      <c r="K141" s="121">
        <f ca="1">IFERROR(IF((VLOOKUP($E141,'NEA Backsheet'!$D$5:$CB$183,K$9,FALSE))="","",(VLOOKUP($E141,'NEA Backsheet'!$D$5:$CB$183,K$9,FALSE))),"")</f>
        <v>2711.5353655887166</v>
      </c>
      <c r="L141" s="122">
        <f ca="1">IFERROR(IF((VLOOKUP($E141,'NEA Backsheet'!$D$5:$CB$183,L$9,FALSE))="","",(VLOOKUP($E141,'NEA Backsheet'!$D$5:$CB$183,L$9,FALSE))),"")</f>
        <v>2676.8160604168875</v>
      </c>
      <c r="M141" s="122">
        <f ca="1">IFERROR(IF((VLOOKUP($E141,'NEA Backsheet'!$D$5:$CB$183,M$9,FALSE))="","",(VLOOKUP($E141,'NEA Backsheet'!$D$5:$CB$183,M$9,FALSE))),"")</f>
        <v>2667.9516863723607</v>
      </c>
      <c r="N141" s="124">
        <f ca="1">IFERROR(IF((VLOOKUP($E141,'NEA Backsheet'!$D$5:$CB$183,N$9,FALSE))="","",(VLOOKUP($E141,'NEA Backsheet'!$D$5:$CB$183,N$9,FALSE))),"")</f>
        <v>2835.0870817091009</v>
      </c>
      <c r="O141" s="121">
        <f ca="1">IFERROR(IF((VLOOKUP($E141,'NEA Backsheet'!$D$5:$CB$183,O$9,FALSE))="","",(VLOOKUP($E141,'NEA Backsheet'!$D$5:$CB$183,O$9,FALSE))),"")</f>
        <v>4394.2077622340676</v>
      </c>
      <c r="P141" s="125">
        <f ca="1">IFERROR(IF((VLOOKUP($E141,'NEA Backsheet'!$D$5:$CB$183,P$9,FALSE))="","",(VLOOKUP($E141,'NEA Backsheet'!$D$5:$CB$183,P$9,FALSE))),"")</f>
        <v>4417.8419025903959</v>
      </c>
      <c r="Q141" s="122">
        <f ca="1">IFERROR(IF((VLOOKUP($E141,'NEA Backsheet'!$D$5:$CB$183,Q$9,FALSE))="","",(VLOOKUP($E141,'NEA Backsheet'!$D$5:$CB$183,Q$9,FALSE))),"")</f>
        <v>4380.440285155204</v>
      </c>
      <c r="R141" s="124">
        <f ca="1">IFERROR(IF((VLOOKUP($E141,'NEA Backsheet'!$D$5:$CB$183,R$9,FALSE))="","",(VLOOKUP($E141,'NEA Backsheet'!$D$5:$CB$183,R$9,FALSE))),"")</f>
        <v>4663.1931620397736</v>
      </c>
    </row>
    <row r="142" spans="1:18" ht="15" customHeight="1" x14ac:dyDescent="0.3">
      <c r="A142" s="57">
        <v>129</v>
      </c>
      <c r="B142" s="98" t="str">
        <f ca="1">IFERROR(IF((VLOOKUP($E142,'Org List'!$AJ$10:$AL$188,3,FALSE))="","",(VLOOKUP($E142,'Org List'!$AJ$10:$AL$188,3,FALSE))),"")</f>
        <v>London Commissioning Region</v>
      </c>
      <c r="C142" s="99" t="str">
        <f ca="1">IFERROR(IF((VLOOKUP($E142,'Org List'!$AO$10:$AQ$188,3,FALSE))="","",(VLOOKUP($E142,'Org List'!$AO$10:$AQ$188,3,FALSE))),"")</f>
        <v>London Region</v>
      </c>
      <c r="D142" s="114" t="str">
        <f ca="1">IFERROR(IF((VLOOKUP($E142,'Org List'!$AT$10:$AV$188,3,FALSE))="","",(VLOOKUP($E142,'Org List'!$AT$10:$AV$188,3,FALSE))),"")</f>
        <v>NHS England London</v>
      </c>
      <c r="E142" s="98" t="str">
        <f t="shared" ca="1" si="4"/>
        <v>E09000027</v>
      </c>
      <c r="F142" s="100" t="str">
        <f ca="1">IF(E142="","",VLOOKUP(E142,'Org List'!$J$9:$K$488,2,0))</f>
        <v>Richmond upon Thames</v>
      </c>
      <c r="G142" s="121">
        <f ca="1">IFERROR(IF((VLOOKUP($E142,'NEA Backsheet'!$D$5:$CB$183,G$9,FALSE))="","",(VLOOKUP($E142,'NEA Backsheet'!$D$5:$CB$183,G$9,FALSE))),"")</f>
        <v>1649.7177835982002</v>
      </c>
      <c r="H142" s="122">
        <f ca="1">IFERROR(IF((VLOOKUP($E142,'NEA Backsheet'!$D$5:$CB$183,H$9,FALSE))="","",(VLOOKUP($E142,'NEA Backsheet'!$D$5:$CB$183,H$9,FALSE))),"")</f>
        <v>1739.6824696056885</v>
      </c>
      <c r="I142" s="122">
        <f ca="1">IFERROR(IF((VLOOKUP($E142,'NEA Backsheet'!$D$5:$CB$183,I$9,FALSE))="","",(VLOOKUP($E142,'NEA Backsheet'!$D$5:$CB$183,I$9,FALSE))),"")</f>
        <v>1769.6322579757102</v>
      </c>
      <c r="J142" s="123">
        <f ca="1">IFERROR(IF((VLOOKUP($E142,'NEA Backsheet'!$D$5:$CB$183,J$9,FALSE))="","",(VLOOKUP($E142,'NEA Backsheet'!$D$5:$CB$183,J$9,FALSE))),"")</f>
        <v>1869.3866241196006</v>
      </c>
      <c r="K142" s="121">
        <f ca="1">IFERROR(IF((VLOOKUP($E142,'NEA Backsheet'!$D$5:$CB$183,K$9,FALSE))="","",(VLOOKUP($E142,'NEA Backsheet'!$D$5:$CB$183,K$9,FALSE))),"")</f>
        <v>2912.6688591918901</v>
      </c>
      <c r="L142" s="122">
        <f ca="1">IFERROR(IF((VLOOKUP($E142,'NEA Backsheet'!$D$5:$CB$183,L$9,FALSE))="","",(VLOOKUP($E142,'NEA Backsheet'!$D$5:$CB$183,L$9,FALSE))),"")</f>
        <v>2925.7153009147328</v>
      </c>
      <c r="M142" s="122">
        <f ca="1">IFERROR(IF((VLOOKUP($E142,'NEA Backsheet'!$D$5:$CB$183,M$9,FALSE))="","",(VLOOKUP($E142,'NEA Backsheet'!$D$5:$CB$183,M$9,FALSE))),"")</f>
        <v>2939.8791530086337</v>
      </c>
      <c r="N142" s="124">
        <f ca="1">IFERROR(IF((VLOOKUP($E142,'NEA Backsheet'!$D$5:$CB$183,N$9,FALSE))="","",(VLOOKUP($E142,'NEA Backsheet'!$D$5:$CB$183,N$9,FALSE))),"")</f>
        <v>3050.8216064079875</v>
      </c>
      <c r="O142" s="121">
        <f ca="1">IFERROR(IF((VLOOKUP($E142,'NEA Backsheet'!$D$5:$CB$183,O$9,FALSE))="","",(VLOOKUP($E142,'NEA Backsheet'!$D$5:$CB$183,O$9,FALSE))),"")</f>
        <v>4562.3866427900903</v>
      </c>
      <c r="P142" s="125">
        <f ca="1">IFERROR(IF((VLOOKUP($E142,'NEA Backsheet'!$D$5:$CB$183,P$9,FALSE))="","",(VLOOKUP($E142,'NEA Backsheet'!$D$5:$CB$183,P$9,FALSE))),"")</f>
        <v>4665.3977705204215</v>
      </c>
      <c r="Q142" s="122">
        <f ca="1">IFERROR(IF((VLOOKUP($E142,'NEA Backsheet'!$D$5:$CB$183,Q$9,FALSE))="","",(VLOOKUP($E142,'NEA Backsheet'!$D$5:$CB$183,Q$9,FALSE))),"")</f>
        <v>4709.5114109843435</v>
      </c>
      <c r="R142" s="124">
        <f ca="1">IFERROR(IF((VLOOKUP($E142,'NEA Backsheet'!$D$5:$CB$183,R$9,FALSE))="","",(VLOOKUP($E142,'NEA Backsheet'!$D$5:$CB$183,R$9,FALSE))),"")</f>
        <v>4920.2082305275881</v>
      </c>
    </row>
    <row r="143" spans="1:18" ht="15" customHeight="1" x14ac:dyDescent="0.3">
      <c r="A143" s="57">
        <v>130</v>
      </c>
      <c r="B143" s="98" t="str">
        <f ca="1">IFERROR(IF((VLOOKUP($E143,'Org List'!$AJ$10:$AL$188,3,FALSE))="","",(VLOOKUP($E143,'Org List'!$AJ$10:$AL$188,3,FALSE))),"")</f>
        <v>North of England Commissioning Region</v>
      </c>
      <c r="C143" s="99" t="str">
        <f ca="1">IFERROR(IF((VLOOKUP($E143,'Org List'!$AO$10:$AQ$188,3,FALSE))="","",(VLOOKUP($E143,'Org List'!$AO$10:$AQ$188,3,FALSE))),"")</f>
        <v>North West Region</v>
      </c>
      <c r="D143" s="114" t="str">
        <f ca="1">IFERROR(IF((VLOOKUP($E143,'Org List'!$AT$10:$AV$188,3,FALSE))="","",(VLOOKUP($E143,'Org List'!$AT$10:$AV$188,3,FALSE))),"")</f>
        <v>NHS England North (Greater Manchester)</v>
      </c>
      <c r="E143" s="98" t="str">
        <f t="shared" ca="1" si="4"/>
        <v>E08000005</v>
      </c>
      <c r="F143" s="100" t="str">
        <f ca="1">IF(E143="","",VLOOKUP(E143,'Org List'!$J$9:$K$488,2,0))</f>
        <v>Rochdale</v>
      </c>
      <c r="G143" s="121">
        <f ca="1">IFERROR(IF((VLOOKUP($E143,'NEA Backsheet'!$D$5:$CB$183,G$9,FALSE))="","",(VLOOKUP($E143,'NEA Backsheet'!$D$5:$CB$183,G$9,FALSE))),"")</f>
        <v>2665.8466789972899</v>
      </c>
      <c r="H143" s="122">
        <f ca="1">IFERROR(IF((VLOOKUP($E143,'NEA Backsheet'!$D$5:$CB$183,H$9,FALSE))="","",(VLOOKUP($E143,'NEA Backsheet'!$D$5:$CB$183,H$9,FALSE))),"")</f>
        <v>2783.1681623419322</v>
      </c>
      <c r="I143" s="122">
        <f ca="1">IFERROR(IF((VLOOKUP($E143,'NEA Backsheet'!$D$5:$CB$183,I$9,FALSE))="","",(VLOOKUP($E143,'NEA Backsheet'!$D$5:$CB$183,I$9,FALSE))),"")</f>
        <v>2609.3074614517445</v>
      </c>
      <c r="J143" s="123">
        <f ca="1">IFERROR(IF((VLOOKUP($E143,'NEA Backsheet'!$D$5:$CB$183,J$9,FALSE))="","",(VLOOKUP($E143,'NEA Backsheet'!$D$5:$CB$183,J$9,FALSE))),"")</f>
        <v>3050.4320929280493</v>
      </c>
      <c r="K143" s="121">
        <f ca="1">IFERROR(IF((VLOOKUP($E143,'NEA Backsheet'!$D$5:$CB$183,K$9,FALSE))="","",(VLOOKUP($E143,'NEA Backsheet'!$D$5:$CB$183,K$9,FALSE))),"")</f>
        <v>4910.4216838312304</v>
      </c>
      <c r="L143" s="122">
        <f ca="1">IFERROR(IF((VLOOKUP($E143,'NEA Backsheet'!$D$5:$CB$183,L$9,FALSE))="","",(VLOOKUP($E143,'NEA Backsheet'!$D$5:$CB$183,L$9,FALSE))),"")</f>
        <v>4877.8056881125422</v>
      </c>
      <c r="M143" s="122">
        <f ca="1">IFERROR(IF((VLOOKUP($E143,'NEA Backsheet'!$D$5:$CB$183,M$9,FALSE))="","",(VLOOKUP($E143,'NEA Backsheet'!$D$5:$CB$183,M$9,FALSE))),"")</f>
        <v>4750.3785399469216</v>
      </c>
      <c r="N143" s="124">
        <f ca="1">IFERROR(IF((VLOOKUP($E143,'NEA Backsheet'!$D$5:$CB$183,N$9,FALSE))="","",(VLOOKUP($E143,'NEA Backsheet'!$D$5:$CB$183,N$9,FALSE))),"")</f>
        <v>4992.2903206413412</v>
      </c>
      <c r="O143" s="121">
        <f ca="1">IFERROR(IF((VLOOKUP($E143,'NEA Backsheet'!$D$5:$CB$183,O$9,FALSE))="","",(VLOOKUP($E143,'NEA Backsheet'!$D$5:$CB$183,O$9,FALSE))),"")</f>
        <v>7576.2683628285204</v>
      </c>
      <c r="P143" s="125">
        <f ca="1">IFERROR(IF((VLOOKUP($E143,'NEA Backsheet'!$D$5:$CB$183,P$9,FALSE))="","",(VLOOKUP($E143,'NEA Backsheet'!$D$5:$CB$183,P$9,FALSE))),"")</f>
        <v>7660.9738504544748</v>
      </c>
      <c r="Q143" s="122">
        <f ca="1">IFERROR(IF((VLOOKUP($E143,'NEA Backsheet'!$D$5:$CB$183,Q$9,FALSE))="","",(VLOOKUP($E143,'NEA Backsheet'!$D$5:$CB$183,Q$9,FALSE))),"")</f>
        <v>7359.6860013986661</v>
      </c>
      <c r="R143" s="124">
        <f ca="1">IFERROR(IF((VLOOKUP($E143,'NEA Backsheet'!$D$5:$CB$183,R$9,FALSE))="","",(VLOOKUP($E143,'NEA Backsheet'!$D$5:$CB$183,R$9,FALSE))),"")</f>
        <v>8042.7224135693905</v>
      </c>
    </row>
    <row r="144" spans="1:18" ht="15" customHeight="1" x14ac:dyDescent="0.3">
      <c r="A144" s="57">
        <v>131</v>
      </c>
      <c r="B144" s="98" t="str">
        <f ca="1">IFERROR(IF((VLOOKUP($E144,'Org List'!$AJ$10:$AL$188,3,FALSE))="","",(VLOOKUP($E144,'Org List'!$AJ$10:$AL$188,3,FALSE))),"")</f>
        <v>North of England Commissioning Region</v>
      </c>
      <c r="C144" s="99" t="str">
        <f ca="1">IFERROR(IF((VLOOKUP($E144,'Org List'!$AO$10:$AQ$188,3,FALSE))="","",(VLOOKUP($E144,'Org List'!$AO$10:$AQ$188,3,FALSE))),"")</f>
        <v>Yorkshire and The Humber Region</v>
      </c>
      <c r="D144" s="114" t="str">
        <f ca="1">IFERROR(IF((VLOOKUP($E144,'Org List'!$AT$10:$AV$188,3,FALSE))="","",(VLOOKUP($E144,'Org List'!$AT$10:$AV$188,3,FALSE))),"")</f>
        <v>NHS England North (Yorkshire And Humber)</v>
      </c>
      <c r="E144" s="98" t="str">
        <f t="shared" ca="1" si="4"/>
        <v>E08000018</v>
      </c>
      <c r="F144" s="100" t="str">
        <f ca="1">IF(E144="","",VLOOKUP(E144,'Org List'!$J$9:$K$488,2,0))</f>
        <v>Rotherham</v>
      </c>
      <c r="G144" s="121">
        <f ca="1">IFERROR(IF((VLOOKUP($E144,'NEA Backsheet'!$D$5:$CB$183,G$9,FALSE))="","",(VLOOKUP($E144,'NEA Backsheet'!$D$5:$CB$183,G$9,FALSE))),"")</f>
        <v>1185.1383253013082</v>
      </c>
      <c r="H144" s="122">
        <f ca="1">IFERROR(IF((VLOOKUP($E144,'NEA Backsheet'!$D$5:$CB$183,H$9,FALSE))="","",(VLOOKUP($E144,'NEA Backsheet'!$D$5:$CB$183,H$9,FALSE))),"")</f>
        <v>1313.122933086564</v>
      </c>
      <c r="I144" s="122">
        <f ca="1">IFERROR(IF((VLOOKUP($E144,'NEA Backsheet'!$D$5:$CB$183,I$9,FALSE))="","",(VLOOKUP($E144,'NEA Backsheet'!$D$5:$CB$183,I$9,FALSE))),"")</f>
        <v>1368.4577595095245</v>
      </c>
      <c r="J144" s="123">
        <f ca="1">IFERROR(IF((VLOOKUP($E144,'NEA Backsheet'!$D$5:$CB$183,J$9,FALSE))="","",(VLOOKUP($E144,'NEA Backsheet'!$D$5:$CB$183,J$9,FALSE))),"")</f>
        <v>1410.9466999304539</v>
      </c>
      <c r="K144" s="121">
        <f ca="1">IFERROR(IF((VLOOKUP($E144,'NEA Backsheet'!$D$5:$CB$183,K$9,FALSE))="","",(VLOOKUP($E144,'NEA Backsheet'!$D$5:$CB$183,K$9,FALSE))),"")</f>
        <v>6144.5315649093463</v>
      </c>
      <c r="L144" s="122">
        <f ca="1">IFERROR(IF((VLOOKUP($E144,'NEA Backsheet'!$D$5:$CB$183,L$9,FALSE))="","",(VLOOKUP($E144,'NEA Backsheet'!$D$5:$CB$183,L$9,FALSE))),"")</f>
        <v>5988.7614635447571</v>
      </c>
      <c r="M144" s="122">
        <f ca="1">IFERROR(IF((VLOOKUP($E144,'NEA Backsheet'!$D$5:$CB$183,M$9,FALSE))="","",(VLOOKUP($E144,'NEA Backsheet'!$D$5:$CB$183,M$9,FALSE))),"")</f>
        <v>5838.6789889822558</v>
      </c>
      <c r="N144" s="124">
        <f ca="1">IFERROR(IF((VLOOKUP($E144,'NEA Backsheet'!$D$5:$CB$183,N$9,FALSE))="","",(VLOOKUP($E144,'NEA Backsheet'!$D$5:$CB$183,N$9,FALSE))),"")</f>
        <v>6131.6991554939459</v>
      </c>
      <c r="O144" s="121">
        <f ca="1">IFERROR(IF((VLOOKUP($E144,'NEA Backsheet'!$D$5:$CB$183,O$9,FALSE))="","",(VLOOKUP($E144,'NEA Backsheet'!$D$5:$CB$183,O$9,FALSE))),"")</f>
        <v>7329.6698902106546</v>
      </c>
      <c r="P144" s="125">
        <f ca="1">IFERROR(IF((VLOOKUP($E144,'NEA Backsheet'!$D$5:$CB$183,P$9,FALSE))="","",(VLOOKUP($E144,'NEA Backsheet'!$D$5:$CB$183,P$9,FALSE))),"")</f>
        <v>7301.8843966313216</v>
      </c>
      <c r="Q144" s="122">
        <f ca="1">IFERROR(IF((VLOOKUP($E144,'NEA Backsheet'!$D$5:$CB$183,Q$9,FALSE))="","",(VLOOKUP($E144,'NEA Backsheet'!$D$5:$CB$183,Q$9,FALSE))),"")</f>
        <v>7207.1367484917801</v>
      </c>
      <c r="R144" s="124">
        <f ca="1">IFERROR(IF((VLOOKUP($E144,'NEA Backsheet'!$D$5:$CB$183,R$9,FALSE))="","",(VLOOKUP($E144,'NEA Backsheet'!$D$5:$CB$183,R$9,FALSE))),"")</f>
        <v>7542.6458554244</v>
      </c>
    </row>
    <row r="145" spans="1:18" ht="15" customHeight="1" x14ac:dyDescent="0.3">
      <c r="A145" s="57">
        <v>132</v>
      </c>
      <c r="B145" s="98" t="str">
        <f ca="1">IFERROR(IF((VLOOKUP($E145,'Org List'!$AJ$10:$AL$188,3,FALSE))="","",(VLOOKUP($E145,'Org List'!$AJ$10:$AL$188,3,FALSE))),"")</f>
        <v>Midlands and East of England Commissioning Region</v>
      </c>
      <c r="C145" s="99" t="str">
        <f ca="1">IFERROR(IF((VLOOKUP($E145,'Org List'!$AO$10:$AQ$188,3,FALSE))="","",(VLOOKUP($E145,'Org List'!$AO$10:$AQ$188,3,FALSE))),"")</f>
        <v>East Midlands Region</v>
      </c>
      <c r="D145" s="114" t="str">
        <f ca="1">IFERROR(IF((VLOOKUP($E145,'Org List'!$AT$10:$AV$188,3,FALSE))="","",(VLOOKUP($E145,'Org List'!$AT$10:$AV$188,3,FALSE))),"")</f>
        <v>NHS England Midlands And East (Central Midlands)</v>
      </c>
      <c r="E145" s="98" t="str">
        <f t="shared" ca="1" si="4"/>
        <v>E06000017</v>
      </c>
      <c r="F145" s="100" t="str">
        <f ca="1">IF(E145="","",VLOOKUP(E145,'Org List'!$J$9:$K$488,2,0))</f>
        <v>Rutland</v>
      </c>
      <c r="G145" s="121">
        <f ca="1">IFERROR(IF((VLOOKUP($E145,'NEA Backsheet'!$D$5:$CB$183,G$9,FALSE))="","",(VLOOKUP($E145,'NEA Backsheet'!$D$5:$CB$183,G$9,FALSE))),"")</f>
        <v>275.84646815504158</v>
      </c>
      <c r="H145" s="122">
        <f ca="1">IFERROR(IF((VLOOKUP($E145,'NEA Backsheet'!$D$5:$CB$183,H$9,FALSE))="","",(VLOOKUP($E145,'NEA Backsheet'!$D$5:$CB$183,H$9,FALSE))),"")</f>
        <v>279.99594674521688</v>
      </c>
      <c r="I145" s="122">
        <f ca="1">IFERROR(IF((VLOOKUP($E145,'NEA Backsheet'!$D$5:$CB$183,I$9,FALSE))="","",(VLOOKUP($E145,'NEA Backsheet'!$D$5:$CB$183,I$9,FALSE))),"")</f>
        <v>251.39392142078799</v>
      </c>
      <c r="J145" s="123">
        <f ca="1">IFERROR(IF((VLOOKUP($E145,'NEA Backsheet'!$D$5:$CB$183,J$9,FALSE))="","",(VLOOKUP($E145,'NEA Backsheet'!$D$5:$CB$183,J$9,FALSE))),"")</f>
        <v>270.91558496466683</v>
      </c>
      <c r="K145" s="121">
        <f ca="1">IFERROR(IF((VLOOKUP($E145,'NEA Backsheet'!$D$5:$CB$183,K$9,FALSE))="","",(VLOOKUP($E145,'NEA Backsheet'!$D$5:$CB$183,K$9,FALSE))),"")</f>
        <v>700.16267171148058</v>
      </c>
      <c r="L145" s="122">
        <f ca="1">IFERROR(IF((VLOOKUP($E145,'NEA Backsheet'!$D$5:$CB$183,L$9,FALSE))="","",(VLOOKUP($E145,'NEA Backsheet'!$D$5:$CB$183,L$9,FALSE))),"")</f>
        <v>668.89409601408374</v>
      </c>
      <c r="M145" s="122">
        <f ca="1">IFERROR(IF((VLOOKUP($E145,'NEA Backsheet'!$D$5:$CB$183,M$9,FALSE))="","",(VLOOKUP($E145,'NEA Backsheet'!$D$5:$CB$183,M$9,FALSE))),"")</f>
        <v>665.60996627811551</v>
      </c>
      <c r="N145" s="124">
        <f ca="1">IFERROR(IF((VLOOKUP($E145,'NEA Backsheet'!$D$5:$CB$183,N$9,FALSE))="","",(VLOOKUP($E145,'NEA Backsheet'!$D$5:$CB$183,N$9,FALSE))),"")</f>
        <v>694.2980999723552</v>
      </c>
      <c r="O145" s="121">
        <f ca="1">IFERROR(IF((VLOOKUP($E145,'NEA Backsheet'!$D$5:$CB$183,O$9,FALSE))="","",(VLOOKUP($E145,'NEA Backsheet'!$D$5:$CB$183,O$9,FALSE))),"")</f>
        <v>976.00913986652222</v>
      </c>
      <c r="P145" s="125">
        <f ca="1">IFERROR(IF((VLOOKUP($E145,'NEA Backsheet'!$D$5:$CB$183,P$9,FALSE))="","",(VLOOKUP($E145,'NEA Backsheet'!$D$5:$CB$183,P$9,FALSE))),"")</f>
        <v>948.89004275930063</v>
      </c>
      <c r="Q145" s="122">
        <f ca="1">IFERROR(IF((VLOOKUP($E145,'NEA Backsheet'!$D$5:$CB$183,Q$9,FALSE))="","",(VLOOKUP($E145,'NEA Backsheet'!$D$5:$CB$183,Q$9,FALSE))),"")</f>
        <v>917.00388769890355</v>
      </c>
      <c r="R145" s="124">
        <f ca="1">IFERROR(IF((VLOOKUP($E145,'NEA Backsheet'!$D$5:$CB$183,R$9,FALSE))="","",(VLOOKUP($E145,'NEA Backsheet'!$D$5:$CB$183,R$9,FALSE))),"")</f>
        <v>965.21368493702198</v>
      </c>
    </row>
    <row r="146" spans="1:18" ht="15" customHeight="1" x14ac:dyDescent="0.3">
      <c r="A146" s="57">
        <v>133</v>
      </c>
      <c r="B146" s="98" t="str">
        <f ca="1">IFERROR(IF((VLOOKUP($E146,'Org List'!$AJ$10:$AL$188,3,FALSE))="","",(VLOOKUP($E146,'Org List'!$AJ$10:$AL$188,3,FALSE))),"")</f>
        <v>North of England Commissioning Region</v>
      </c>
      <c r="C146" s="99" t="str">
        <f ca="1">IFERROR(IF((VLOOKUP($E146,'Org List'!$AO$10:$AQ$188,3,FALSE))="","",(VLOOKUP($E146,'Org List'!$AO$10:$AQ$188,3,FALSE))),"")</f>
        <v>North West Region</v>
      </c>
      <c r="D146" s="114" t="str">
        <f ca="1">IFERROR(IF((VLOOKUP($E146,'Org List'!$AT$10:$AV$188,3,FALSE))="","",(VLOOKUP($E146,'Org List'!$AT$10:$AV$188,3,FALSE))),"")</f>
        <v>NHS England North (Greater Manchester)</v>
      </c>
      <c r="E146" s="98" t="str">
        <f t="shared" ca="1" si="4"/>
        <v>E08000006</v>
      </c>
      <c r="F146" s="100" t="str">
        <f ca="1">IF(E146="","",VLOOKUP(E146,'Org List'!$J$9:$K$488,2,0))</f>
        <v>Salford</v>
      </c>
      <c r="G146" s="121">
        <f ca="1">IFERROR(IF((VLOOKUP($E146,'NEA Backsheet'!$D$5:$CB$183,G$9,FALSE))="","",(VLOOKUP($E146,'NEA Backsheet'!$D$5:$CB$183,G$9,FALSE))),"")</f>
        <v>3321.7221685946333</v>
      </c>
      <c r="H146" s="122">
        <f ca="1">IFERROR(IF((VLOOKUP($E146,'NEA Backsheet'!$D$5:$CB$183,H$9,FALSE))="","",(VLOOKUP($E146,'NEA Backsheet'!$D$5:$CB$183,H$9,FALSE))),"")</f>
        <v>3432.2883798507496</v>
      </c>
      <c r="I146" s="122">
        <f ca="1">IFERROR(IF((VLOOKUP($E146,'NEA Backsheet'!$D$5:$CB$183,I$9,FALSE))="","",(VLOOKUP($E146,'NEA Backsheet'!$D$5:$CB$183,I$9,FALSE))),"")</f>
        <v>3493.1113835516599</v>
      </c>
      <c r="J146" s="123">
        <f ca="1">IFERROR(IF((VLOOKUP($E146,'NEA Backsheet'!$D$5:$CB$183,J$9,FALSE))="","",(VLOOKUP($E146,'NEA Backsheet'!$D$5:$CB$183,J$9,FALSE))),"")</f>
        <v>3087.6737008340774</v>
      </c>
      <c r="K146" s="121">
        <f ca="1">IFERROR(IF((VLOOKUP($E146,'NEA Backsheet'!$D$5:$CB$183,K$9,FALSE))="","",(VLOOKUP($E146,'NEA Backsheet'!$D$5:$CB$183,K$9,FALSE))),"")</f>
        <v>5161.6531966563762</v>
      </c>
      <c r="L146" s="122">
        <f ca="1">IFERROR(IF((VLOOKUP($E146,'NEA Backsheet'!$D$5:$CB$183,L$9,FALSE))="","",(VLOOKUP($E146,'NEA Backsheet'!$D$5:$CB$183,L$9,FALSE))),"")</f>
        <v>5138.6006105669949</v>
      </c>
      <c r="M146" s="122">
        <f ca="1">IFERROR(IF((VLOOKUP($E146,'NEA Backsheet'!$D$5:$CB$183,M$9,FALSE))="","",(VLOOKUP($E146,'NEA Backsheet'!$D$5:$CB$183,M$9,FALSE))),"")</f>
        <v>5240.2956078152401</v>
      </c>
      <c r="N146" s="124">
        <f ca="1">IFERROR(IF((VLOOKUP($E146,'NEA Backsheet'!$D$5:$CB$183,N$9,FALSE))="","",(VLOOKUP($E146,'NEA Backsheet'!$D$5:$CB$183,N$9,FALSE))),"")</f>
        <v>5018.2000873457364</v>
      </c>
      <c r="O146" s="121">
        <f ca="1">IFERROR(IF((VLOOKUP($E146,'NEA Backsheet'!$D$5:$CB$183,O$9,FALSE))="","",(VLOOKUP($E146,'NEA Backsheet'!$D$5:$CB$183,O$9,FALSE))),"")</f>
        <v>8483.3753652510095</v>
      </c>
      <c r="P146" s="125">
        <f ca="1">IFERROR(IF((VLOOKUP($E146,'NEA Backsheet'!$D$5:$CB$183,P$9,FALSE))="","",(VLOOKUP($E146,'NEA Backsheet'!$D$5:$CB$183,P$9,FALSE))),"")</f>
        <v>8570.8889904177449</v>
      </c>
      <c r="Q146" s="122">
        <f ca="1">IFERROR(IF((VLOOKUP($E146,'NEA Backsheet'!$D$5:$CB$183,Q$9,FALSE))="","",(VLOOKUP($E146,'NEA Backsheet'!$D$5:$CB$183,Q$9,FALSE))),"")</f>
        <v>8733.4069913669009</v>
      </c>
      <c r="R146" s="124">
        <f ca="1">IFERROR(IF((VLOOKUP($E146,'NEA Backsheet'!$D$5:$CB$183,R$9,FALSE))="","",(VLOOKUP($E146,'NEA Backsheet'!$D$5:$CB$183,R$9,FALSE))),"")</f>
        <v>8105.8737881798133</v>
      </c>
    </row>
    <row r="147" spans="1:18" ht="15" customHeight="1" x14ac:dyDescent="0.3">
      <c r="A147" s="57">
        <v>134</v>
      </c>
      <c r="B147" s="98" t="str">
        <f ca="1">IFERROR(IF((VLOOKUP($E147,'Org List'!$AJ$10:$AL$188,3,FALSE))="","",(VLOOKUP($E147,'Org List'!$AJ$10:$AL$188,3,FALSE))),"")</f>
        <v>Midlands and East of England Commissioning Region</v>
      </c>
      <c r="C147" s="99" t="str">
        <f ca="1">IFERROR(IF((VLOOKUP($E147,'Org List'!$AO$10:$AQ$188,3,FALSE))="","",(VLOOKUP($E147,'Org List'!$AO$10:$AQ$188,3,FALSE))),"")</f>
        <v>West Midlands Region</v>
      </c>
      <c r="D147" s="114" t="str">
        <f ca="1">IFERROR(IF((VLOOKUP($E147,'Org List'!$AT$10:$AV$188,3,FALSE))="","",(VLOOKUP($E147,'Org List'!$AT$10:$AV$188,3,FALSE))),"")</f>
        <v>NHS England Midlands And East (West Midlands)</v>
      </c>
      <c r="E147" s="98" t="str">
        <f t="shared" ca="1" si="4"/>
        <v>E08000028</v>
      </c>
      <c r="F147" s="100" t="str">
        <f ca="1">IF(E147="","",VLOOKUP(E147,'Org List'!$J$9:$K$488,2,0))</f>
        <v>Sandwell</v>
      </c>
      <c r="G147" s="121">
        <f ca="1">IFERROR(IF((VLOOKUP($E147,'NEA Backsheet'!$D$5:$CB$183,G$9,FALSE))="","",(VLOOKUP($E147,'NEA Backsheet'!$D$5:$CB$183,G$9,FALSE))),"")</f>
        <v>2558.8103019956493</v>
      </c>
      <c r="H147" s="122">
        <f ca="1">IFERROR(IF((VLOOKUP($E147,'NEA Backsheet'!$D$5:$CB$183,H$9,FALSE))="","",(VLOOKUP($E147,'NEA Backsheet'!$D$5:$CB$183,H$9,FALSE))),"")</f>
        <v>2720.4360564596464</v>
      </c>
      <c r="I147" s="122">
        <f ca="1">IFERROR(IF((VLOOKUP($E147,'NEA Backsheet'!$D$5:$CB$183,I$9,FALSE))="","",(VLOOKUP($E147,'NEA Backsheet'!$D$5:$CB$183,I$9,FALSE))),"")</f>
        <v>2610.6672664354887</v>
      </c>
      <c r="J147" s="123">
        <f ca="1">IFERROR(IF((VLOOKUP($E147,'NEA Backsheet'!$D$5:$CB$183,J$9,FALSE))="","",(VLOOKUP($E147,'NEA Backsheet'!$D$5:$CB$183,J$9,FALSE))),"")</f>
        <v>2785.5403800073013</v>
      </c>
      <c r="K147" s="121">
        <f ca="1">IFERROR(IF((VLOOKUP($E147,'NEA Backsheet'!$D$5:$CB$183,K$9,FALSE))="","",(VLOOKUP($E147,'NEA Backsheet'!$D$5:$CB$183,K$9,FALSE))),"")</f>
        <v>6864.4638052173541</v>
      </c>
      <c r="L147" s="122">
        <f ca="1">IFERROR(IF((VLOOKUP($E147,'NEA Backsheet'!$D$5:$CB$183,L$9,FALSE))="","",(VLOOKUP($E147,'NEA Backsheet'!$D$5:$CB$183,L$9,FALSE))),"")</f>
        <v>6676.6905154518226</v>
      </c>
      <c r="M147" s="122">
        <f ca="1">IFERROR(IF((VLOOKUP($E147,'NEA Backsheet'!$D$5:$CB$183,M$9,FALSE))="","",(VLOOKUP($E147,'NEA Backsheet'!$D$5:$CB$183,M$9,FALSE))),"")</f>
        <v>6763.8679553018255</v>
      </c>
      <c r="N147" s="124">
        <f ca="1">IFERROR(IF((VLOOKUP($E147,'NEA Backsheet'!$D$5:$CB$183,N$9,FALSE))="","",(VLOOKUP($E147,'NEA Backsheet'!$D$5:$CB$183,N$9,FALSE))),"")</f>
        <v>7128.7634874797131</v>
      </c>
      <c r="O147" s="121">
        <f ca="1">IFERROR(IF((VLOOKUP($E147,'NEA Backsheet'!$D$5:$CB$183,O$9,FALSE))="","",(VLOOKUP($E147,'NEA Backsheet'!$D$5:$CB$183,O$9,FALSE))),"")</f>
        <v>9423.2741072130029</v>
      </c>
      <c r="P147" s="125">
        <f ca="1">IFERROR(IF((VLOOKUP($E147,'NEA Backsheet'!$D$5:$CB$183,P$9,FALSE))="","",(VLOOKUP($E147,'NEA Backsheet'!$D$5:$CB$183,P$9,FALSE))),"")</f>
        <v>9397.126571911469</v>
      </c>
      <c r="Q147" s="122">
        <f ca="1">IFERROR(IF((VLOOKUP($E147,'NEA Backsheet'!$D$5:$CB$183,Q$9,FALSE))="","",(VLOOKUP($E147,'NEA Backsheet'!$D$5:$CB$183,Q$9,FALSE))),"")</f>
        <v>9374.5352217373147</v>
      </c>
      <c r="R147" s="124">
        <f ca="1">IFERROR(IF((VLOOKUP($E147,'NEA Backsheet'!$D$5:$CB$183,R$9,FALSE))="","",(VLOOKUP($E147,'NEA Backsheet'!$D$5:$CB$183,R$9,FALSE))),"")</f>
        <v>9914.3038674870149</v>
      </c>
    </row>
    <row r="148" spans="1:18" ht="15" customHeight="1" x14ac:dyDescent="0.3">
      <c r="A148" s="57">
        <v>135</v>
      </c>
      <c r="B148" s="98" t="str">
        <f ca="1">IFERROR(IF((VLOOKUP($E148,'Org List'!$AJ$10:$AL$188,3,FALSE))="","",(VLOOKUP($E148,'Org List'!$AJ$10:$AL$188,3,FALSE))),"")</f>
        <v>North of England Commissioning Region</v>
      </c>
      <c r="C148" s="99" t="str">
        <f ca="1">IFERROR(IF((VLOOKUP($E148,'Org List'!$AO$10:$AQ$188,3,FALSE))="","",(VLOOKUP($E148,'Org List'!$AO$10:$AQ$188,3,FALSE))),"")</f>
        <v>North West Region</v>
      </c>
      <c r="D148" s="114" t="str">
        <f ca="1">IFERROR(IF((VLOOKUP($E148,'Org List'!$AT$10:$AV$188,3,FALSE))="","",(VLOOKUP($E148,'Org List'!$AT$10:$AV$188,3,FALSE))),"")</f>
        <v>NHS England North (Cheshire And Merseyside)</v>
      </c>
      <c r="E148" s="98" t="str">
        <f t="shared" ca="1" si="4"/>
        <v>E08000014</v>
      </c>
      <c r="F148" s="100" t="str">
        <f ca="1">IF(E148="","",VLOOKUP(E148,'Org List'!$J$9:$K$488,2,0))</f>
        <v>Sefton</v>
      </c>
      <c r="G148" s="121">
        <f ca="1">IFERROR(IF((VLOOKUP($E148,'NEA Backsheet'!$D$5:$CB$183,G$9,FALSE))="","",(VLOOKUP($E148,'NEA Backsheet'!$D$5:$CB$183,G$9,FALSE))),"")</f>
        <v>3334.5545304435773</v>
      </c>
      <c r="H148" s="122">
        <f ca="1">IFERROR(IF((VLOOKUP($E148,'NEA Backsheet'!$D$5:$CB$183,H$9,FALSE))="","",(VLOOKUP($E148,'NEA Backsheet'!$D$5:$CB$183,H$9,FALSE))),"")</f>
        <v>4116.7731766200541</v>
      </c>
      <c r="I148" s="122">
        <f ca="1">IFERROR(IF((VLOOKUP($E148,'NEA Backsheet'!$D$5:$CB$183,I$9,FALSE))="","",(VLOOKUP($E148,'NEA Backsheet'!$D$5:$CB$183,I$9,FALSE))),"")</f>
        <v>4808.9567455661536</v>
      </c>
      <c r="J148" s="123">
        <f ca="1">IFERROR(IF((VLOOKUP($E148,'NEA Backsheet'!$D$5:$CB$183,J$9,FALSE))="","",(VLOOKUP($E148,'NEA Backsheet'!$D$5:$CB$183,J$9,FALSE))),"")</f>
        <v>5438.2916254755473</v>
      </c>
      <c r="K148" s="121">
        <f ca="1">IFERROR(IF((VLOOKUP($E148,'NEA Backsheet'!$D$5:$CB$183,K$9,FALSE))="","",(VLOOKUP($E148,'NEA Backsheet'!$D$5:$CB$183,K$9,FALSE))),"")</f>
        <v>6548.8319412765168</v>
      </c>
      <c r="L148" s="122">
        <f ca="1">IFERROR(IF((VLOOKUP($E148,'NEA Backsheet'!$D$5:$CB$183,L$9,FALSE))="","",(VLOOKUP($E148,'NEA Backsheet'!$D$5:$CB$183,L$9,FALSE))),"")</f>
        <v>6701.1597969267686</v>
      </c>
      <c r="M148" s="122">
        <f ca="1">IFERROR(IF((VLOOKUP($E148,'NEA Backsheet'!$D$5:$CB$183,M$9,FALSE))="","",(VLOOKUP($E148,'NEA Backsheet'!$D$5:$CB$183,M$9,FALSE))),"")</f>
        <v>6662.6391924155432</v>
      </c>
      <c r="N148" s="124">
        <f ca="1">IFERROR(IF((VLOOKUP($E148,'NEA Backsheet'!$D$5:$CB$183,N$9,FALSE))="","",(VLOOKUP($E148,'NEA Backsheet'!$D$5:$CB$183,N$9,FALSE))),"")</f>
        <v>6895.5893961053434</v>
      </c>
      <c r="O148" s="121">
        <f ca="1">IFERROR(IF((VLOOKUP($E148,'NEA Backsheet'!$D$5:$CB$183,O$9,FALSE))="","",(VLOOKUP($E148,'NEA Backsheet'!$D$5:$CB$183,O$9,FALSE))),"")</f>
        <v>9883.3864717200941</v>
      </c>
      <c r="P148" s="125">
        <f ca="1">IFERROR(IF((VLOOKUP($E148,'NEA Backsheet'!$D$5:$CB$183,P$9,FALSE))="","",(VLOOKUP($E148,'NEA Backsheet'!$D$5:$CB$183,P$9,FALSE))),"")</f>
        <v>10817.932973546824</v>
      </c>
      <c r="Q148" s="122">
        <f ca="1">IFERROR(IF((VLOOKUP($E148,'NEA Backsheet'!$D$5:$CB$183,Q$9,FALSE))="","",(VLOOKUP($E148,'NEA Backsheet'!$D$5:$CB$183,Q$9,FALSE))),"")</f>
        <v>11471.595937981696</v>
      </c>
      <c r="R148" s="124">
        <f ca="1">IFERROR(IF((VLOOKUP($E148,'NEA Backsheet'!$D$5:$CB$183,R$9,FALSE))="","",(VLOOKUP($E148,'NEA Backsheet'!$D$5:$CB$183,R$9,FALSE))),"")</f>
        <v>12333.881021580892</v>
      </c>
    </row>
    <row r="149" spans="1:18" ht="15" customHeight="1" x14ac:dyDescent="0.3">
      <c r="A149" s="57">
        <v>136</v>
      </c>
      <c r="B149" s="98" t="str">
        <f ca="1">IFERROR(IF((VLOOKUP($E149,'Org List'!$AJ$10:$AL$188,3,FALSE))="","",(VLOOKUP($E149,'Org List'!$AJ$10:$AL$188,3,FALSE))),"")</f>
        <v>North of England Commissioning Region</v>
      </c>
      <c r="C149" s="99" t="str">
        <f ca="1">IFERROR(IF((VLOOKUP($E149,'Org List'!$AO$10:$AQ$188,3,FALSE))="","",(VLOOKUP($E149,'Org List'!$AO$10:$AQ$188,3,FALSE))),"")</f>
        <v>Yorkshire and The Humber Region</v>
      </c>
      <c r="D149" s="114" t="str">
        <f ca="1">IFERROR(IF((VLOOKUP($E149,'Org List'!$AT$10:$AV$188,3,FALSE))="","",(VLOOKUP($E149,'Org List'!$AT$10:$AV$188,3,FALSE))),"")</f>
        <v>NHS England North (Yorkshire And Humber)</v>
      </c>
      <c r="E149" s="98" t="str">
        <f t="shared" ca="1" si="4"/>
        <v>E08000019</v>
      </c>
      <c r="F149" s="100" t="str">
        <f ca="1">IF(E149="","",VLOOKUP(E149,'Org List'!$J$9:$K$488,2,0))</f>
        <v>Sheffield</v>
      </c>
      <c r="G149" s="121">
        <f ca="1">IFERROR(IF((VLOOKUP($E149,'NEA Backsheet'!$D$5:$CB$183,G$9,FALSE))="","",(VLOOKUP($E149,'NEA Backsheet'!$D$5:$CB$183,G$9,FALSE))),"")</f>
        <v>3333.4088603148048</v>
      </c>
      <c r="H149" s="122">
        <f ca="1">IFERROR(IF((VLOOKUP($E149,'NEA Backsheet'!$D$5:$CB$183,H$9,FALSE))="","",(VLOOKUP($E149,'NEA Backsheet'!$D$5:$CB$183,H$9,FALSE))),"")</f>
        <v>3401.0725344948323</v>
      </c>
      <c r="I149" s="122">
        <f ca="1">IFERROR(IF((VLOOKUP($E149,'NEA Backsheet'!$D$5:$CB$183,I$9,FALSE))="","",(VLOOKUP($E149,'NEA Backsheet'!$D$5:$CB$183,I$9,FALSE))),"")</f>
        <v>3418.5992219336595</v>
      </c>
      <c r="J149" s="123">
        <f ca="1">IFERROR(IF((VLOOKUP($E149,'NEA Backsheet'!$D$5:$CB$183,J$9,FALSE))="","",(VLOOKUP($E149,'NEA Backsheet'!$D$5:$CB$183,J$9,FALSE))),"")</f>
        <v>3466.8558125582781</v>
      </c>
      <c r="K149" s="121">
        <f ca="1">IFERROR(IF((VLOOKUP($E149,'NEA Backsheet'!$D$5:$CB$183,K$9,FALSE))="","",(VLOOKUP($E149,'NEA Backsheet'!$D$5:$CB$183,K$9,FALSE))),"")</f>
        <v>10648.967575629942</v>
      </c>
      <c r="L149" s="122">
        <f ca="1">IFERROR(IF((VLOOKUP($E149,'NEA Backsheet'!$D$5:$CB$183,L$9,FALSE))="","",(VLOOKUP($E149,'NEA Backsheet'!$D$5:$CB$183,L$9,FALSE))),"")</f>
        <v>10628.288726478884</v>
      </c>
      <c r="M149" s="122">
        <f ca="1">IFERROR(IF((VLOOKUP($E149,'NEA Backsheet'!$D$5:$CB$183,M$9,FALSE))="","",(VLOOKUP($E149,'NEA Backsheet'!$D$5:$CB$183,M$9,FALSE))),"")</f>
        <v>10342.682524432375</v>
      </c>
      <c r="N149" s="124">
        <f ca="1">IFERROR(IF((VLOOKUP($E149,'NEA Backsheet'!$D$5:$CB$183,N$9,FALSE))="","",(VLOOKUP($E149,'NEA Backsheet'!$D$5:$CB$183,N$9,FALSE))),"")</f>
        <v>11011.934819386521</v>
      </c>
      <c r="O149" s="121">
        <f ca="1">IFERROR(IF((VLOOKUP($E149,'NEA Backsheet'!$D$5:$CB$183,O$9,FALSE))="","",(VLOOKUP($E149,'NEA Backsheet'!$D$5:$CB$183,O$9,FALSE))),"")</f>
        <v>13982.376435944747</v>
      </c>
      <c r="P149" s="125">
        <f ca="1">IFERROR(IF((VLOOKUP($E149,'NEA Backsheet'!$D$5:$CB$183,P$9,FALSE))="","",(VLOOKUP($E149,'NEA Backsheet'!$D$5:$CB$183,P$9,FALSE))),"")</f>
        <v>14029.361260973717</v>
      </c>
      <c r="Q149" s="122">
        <f ca="1">IFERROR(IF((VLOOKUP($E149,'NEA Backsheet'!$D$5:$CB$183,Q$9,FALSE))="","",(VLOOKUP($E149,'NEA Backsheet'!$D$5:$CB$183,Q$9,FALSE))),"")</f>
        <v>13761.281746366036</v>
      </c>
      <c r="R149" s="124">
        <f ca="1">IFERROR(IF((VLOOKUP($E149,'NEA Backsheet'!$D$5:$CB$183,R$9,FALSE))="","",(VLOOKUP($E149,'NEA Backsheet'!$D$5:$CB$183,R$9,FALSE))),"")</f>
        <v>14478.790631944799</v>
      </c>
    </row>
    <row r="150" spans="1:18" ht="15" customHeight="1" x14ac:dyDescent="0.3">
      <c r="A150" s="57">
        <v>137</v>
      </c>
      <c r="B150" s="98" t="str">
        <f ca="1">IFERROR(IF((VLOOKUP($E150,'Org List'!$AJ$10:$AL$188,3,FALSE))="","",(VLOOKUP($E150,'Org List'!$AJ$10:$AL$188,3,FALSE))),"")</f>
        <v>Midlands and East of England Commissioning Region</v>
      </c>
      <c r="C150" s="99" t="str">
        <f ca="1">IFERROR(IF((VLOOKUP($E150,'Org List'!$AO$10:$AQ$188,3,FALSE))="","",(VLOOKUP($E150,'Org List'!$AO$10:$AQ$188,3,FALSE))),"")</f>
        <v>West Midlands Region</v>
      </c>
      <c r="D150" s="114" t="str">
        <f ca="1">IFERROR(IF((VLOOKUP($E150,'Org List'!$AT$10:$AV$188,3,FALSE))="","",(VLOOKUP($E150,'Org List'!$AT$10:$AV$188,3,FALSE))),"")</f>
        <v>NHS England Midlands And East (North Midlands)</v>
      </c>
      <c r="E150" s="98" t="str">
        <f t="shared" ca="1" si="4"/>
        <v>E06000051</v>
      </c>
      <c r="F150" s="100" t="str">
        <f ca="1">IF(E150="","",VLOOKUP(E150,'Org List'!$J$9:$K$488,2,0))</f>
        <v>Shropshire</v>
      </c>
      <c r="G150" s="121">
        <f ca="1">IFERROR(IF((VLOOKUP($E150,'NEA Backsheet'!$D$5:$CB$183,G$9,FALSE))="","",(VLOOKUP($E150,'NEA Backsheet'!$D$5:$CB$183,G$9,FALSE))),"")</f>
        <v>2362.6542860775689</v>
      </c>
      <c r="H150" s="122">
        <f ca="1">IFERROR(IF((VLOOKUP($E150,'NEA Backsheet'!$D$5:$CB$183,H$9,FALSE))="","",(VLOOKUP($E150,'NEA Backsheet'!$D$5:$CB$183,H$9,FALSE))),"")</f>
        <v>2512.6870703296731</v>
      </c>
      <c r="I150" s="122">
        <f ca="1">IFERROR(IF((VLOOKUP($E150,'NEA Backsheet'!$D$5:$CB$183,I$9,FALSE))="","",(VLOOKUP($E150,'NEA Backsheet'!$D$5:$CB$183,I$9,FALSE))),"")</f>
        <v>2480.9255720466672</v>
      </c>
      <c r="J150" s="123">
        <f ca="1">IFERROR(IF((VLOOKUP($E150,'NEA Backsheet'!$D$5:$CB$183,J$9,FALSE))="","",(VLOOKUP($E150,'NEA Backsheet'!$D$5:$CB$183,J$9,FALSE))),"")</f>
        <v>2704.1173325415884</v>
      </c>
      <c r="K150" s="121">
        <f ca="1">IFERROR(IF((VLOOKUP($E150,'NEA Backsheet'!$D$5:$CB$183,K$9,FALSE))="","",(VLOOKUP($E150,'NEA Backsheet'!$D$5:$CB$183,K$9,FALSE))),"")</f>
        <v>6561.0332548476636</v>
      </c>
      <c r="L150" s="122">
        <f ca="1">IFERROR(IF((VLOOKUP($E150,'NEA Backsheet'!$D$5:$CB$183,L$9,FALSE))="","",(VLOOKUP($E150,'NEA Backsheet'!$D$5:$CB$183,L$9,FALSE))),"")</f>
        <v>6416.7735258848788</v>
      </c>
      <c r="M150" s="122">
        <f ca="1">IFERROR(IF((VLOOKUP($E150,'NEA Backsheet'!$D$5:$CB$183,M$9,FALSE))="","",(VLOOKUP($E150,'NEA Backsheet'!$D$5:$CB$183,M$9,FALSE))),"")</f>
        <v>6554.0674437135822</v>
      </c>
      <c r="N150" s="124">
        <f ca="1">IFERROR(IF((VLOOKUP($E150,'NEA Backsheet'!$D$5:$CB$183,N$9,FALSE))="","",(VLOOKUP($E150,'NEA Backsheet'!$D$5:$CB$183,N$9,FALSE))),"")</f>
        <v>6705.3883131286902</v>
      </c>
      <c r="O150" s="121">
        <f ca="1">IFERROR(IF((VLOOKUP($E150,'NEA Backsheet'!$D$5:$CB$183,O$9,FALSE))="","",(VLOOKUP($E150,'NEA Backsheet'!$D$5:$CB$183,O$9,FALSE))),"")</f>
        <v>8923.6875409252316</v>
      </c>
      <c r="P150" s="125">
        <f ca="1">IFERROR(IF((VLOOKUP($E150,'NEA Backsheet'!$D$5:$CB$183,P$9,FALSE))="","",(VLOOKUP($E150,'NEA Backsheet'!$D$5:$CB$183,P$9,FALSE))),"")</f>
        <v>8929.4605962145524</v>
      </c>
      <c r="Q150" s="122">
        <f ca="1">IFERROR(IF((VLOOKUP($E150,'NEA Backsheet'!$D$5:$CB$183,Q$9,FALSE))="","",(VLOOKUP($E150,'NEA Backsheet'!$D$5:$CB$183,Q$9,FALSE))),"")</f>
        <v>9034.9930157602503</v>
      </c>
      <c r="R150" s="124">
        <f ca="1">IFERROR(IF((VLOOKUP($E150,'NEA Backsheet'!$D$5:$CB$183,R$9,FALSE))="","",(VLOOKUP($E150,'NEA Backsheet'!$D$5:$CB$183,R$9,FALSE))),"")</f>
        <v>9409.5056456702787</v>
      </c>
    </row>
    <row r="151" spans="1:18" ht="15" customHeight="1" x14ac:dyDescent="0.3">
      <c r="A151" s="57">
        <v>138</v>
      </c>
      <c r="B151" s="98" t="str">
        <f ca="1">IFERROR(IF((VLOOKUP($E151,'Org List'!$AJ$10:$AL$188,3,FALSE))="","",(VLOOKUP($E151,'Org List'!$AJ$10:$AL$188,3,FALSE))),"")</f>
        <v>South East England Commissioning Region</v>
      </c>
      <c r="C151" s="99" t="str">
        <f ca="1">IFERROR(IF((VLOOKUP($E151,'Org List'!$AO$10:$AQ$188,3,FALSE))="","",(VLOOKUP($E151,'Org List'!$AO$10:$AQ$188,3,FALSE))),"")</f>
        <v>South East Region</v>
      </c>
      <c r="D151" s="114" t="str">
        <f ca="1">IFERROR(IF((VLOOKUP($E151,'Org List'!$AT$10:$AV$188,3,FALSE))="","",(VLOOKUP($E151,'Org List'!$AT$10:$AV$188,3,FALSE))),"")</f>
        <v>NHS England South East (Hampshire, Isle of Wight and Thames Valley)</v>
      </c>
      <c r="E151" s="98" t="str">
        <f t="shared" ca="1" si="4"/>
        <v>E06000039</v>
      </c>
      <c r="F151" s="100" t="str">
        <f ca="1">IF(E151="","",VLOOKUP(E151,'Org List'!$J$9:$K$488,2,0))</f>
        <v>Slough</v>
      </c>
      <c r="G151" s="121">
        <f ca="1">IFERROR(IF((VLOOKUP($E151,'NEA Backsheet'!$D$5:$CB$183,G$9,FALSE))="","",(VLOOKUP($E151,'NEA Backsheet'!$D$5:$CB$183,G$9,FALSE))),"")</f>
        <v>1736.0603179784976</v>
      </c>
      <c r="H151" s="122">
        <f ca="1">IFERROR(IF((VLOOKUP($E151,'NEA Backsheet'!$D$5:$CB$183,H$9,FALSE))="","",(VLOOKUP($E151,'NEA Backsheet'!$D$5:$CB$183,H$9,FALSE))),"")</f>
        <v>1909.3029694089837</v>
      </c>
      <c r="I151" s="122">
        <f ca="1">IFERROR(IF((VLOOKUP($E151,'NEA Backsheet'!$D$5:$CB$183,I$9,FALSE))="","",(VLOOKUP($E151,'NEA Backsheet'!$D$5:$CB$183,I$9,FALSE))),"")</f>
        <v>1780.0822072402834</v>
      </c>
      <c r="J151" s="123">
        <f ca="1">IFERROR(IF((VLOOKUP($E151,'NEA Backsheet'!$D$5:$CB$183,J$9,FALSE))="","",(VLOOKUP($E151,'NEA Backsheet'!$D$5:$CB$183,J$9,FALSE))),"")</f>
        <v>1749.1263136891248</v>
      </c>
      <c r="K151" s="121">
        <f ca="1">IFERROR(IF((VLOOKUP($E151,'NEA Backsheet'!$D$5:$CB$183,K$9,FALSE))="","",(VLOOKUP($E151,'NEA Backsheet'!$D$5:$CB$183,K$9,FALSE))),"")</f>
        <v>2579.0732983916459</v>
      </c>
      <c r="L151" s="122">
        <f ca="1">IFERROR(IF((VLOOKUP($E151,'NEA Backsheet'!$D$5:$CB$183,L$9,FALSE))="","",(VLOOKUP($E151,'NEA Backsheet'!$D$5:$CB$183,L$9,FALSE))),"")</f>
        <v>2587.4538520593933</v>
      </c>
      <c r="M151" s="122">
        <f ca="1">IFERROR(IF((VLOOKUP($E151,'NEA Backsheet'!$D$5:$CB$183,M$9,FALSE))="","",(VLOOKUP($E151,'NEA Backsheet'!$D$5:$CB$183,M$9,FALSE))),"")</f>
        <v>2646.0118304555772</v>
      </c>
      <c r="N151" s="124">
        <f ca="1">IFERROR(IF((VLOOKUP($E151,'NEA Backsheet'!$D$5:$CB$183,N$9,FALSE))="","",(VLOOKUP($E151,'NEA Backsheet'!$D$5:$CB$183,N$9,FALSE))),"")</f>
        <v>2727.1160556611039</v>
      </c>
      <c r="O151" s="121">
        <f ca="1">IFERROR(IF((VLOOKUP($E151,'NEA Backsheet'!$D$5:$CB$183,O$9,FALSE))="","",(VLOOKUP($E151,'NEA Backsheet'!$D$5:$CB$183,O$9,FALSE))),"")</f>
        <v>4315.1336163701435</v>
      </c>
      <c r="P151" s="125">
        <f ca="1">IFERROR(IF((VLOOKUP($E151,'NEA Backsheet'!$D$5:$CB$183,P$9,FALSE))="","",(VLOOKUP($E151,'NEA Backsheet'!$D$5:$CB$183,P$9,FALSE))),"")</f>
        <v>4496.756821468377</v>
      </c>
      <c r="Q151" s="122">
        <f ca="1">IFERROR(IF((VLOOKUP($E151,'NEA Backsheet'!$D$5:$CB$183,Q$9,FALSE))="","",(VLOOKUP($E151,'NEA Backsheet'!$D$5:$CB$183,Q$9,FALSE))),"")</f>
        <v>4426.0940376958606</v>
      </c>
      <c r="R151" s="124">
        <f ca="1">IFERROR(IF((VLOOKUP($E151,'NEA Backsheet'!$D$5:$CB$183,R$9,FALSE))="","",(VLOOKUP($E151,'NEA Backsheet'!$D$5:$CB$183,R$9,FALSE))),"")</f>
        <v>4476.2423693502287</v>
      </c>
    </row>
    <row r="152" spans="1:18" ht="15" customHeight="1" x14ac:dyDescent="0.3">
      <c r="A152" s="57">
        <v>139</v>
      </c>
      <c r="B152" s="98" t="str">
        <f ca="1">IFERROR(IF((VLOOKUP($E152,'Org List'!$AJ$10:$AL$188,3,FALSE))="","",(VLOOKUP($E152,'Org List'!$AJ$10:$AL$188,3,FALSE))),"")</f>
        <v>Midlands and East of England Commissioning Region</v>
      </c>
      <c r="C152" s="99" t="str">
        <f ca="1">IFERROR(IF((VLOOKUP($E152,'Org List'!$AO$10:$AQ$188,3,FALSE))="","",(VLOOKUP($E152,'Org List'!$AO$10:$AQ$188,3,FALSE))),"")</f>
        <v>West Midlands Region</v>
      </c>
      <c r="D152" s="114" t="str">
        <f ca="1">IFERROR(IF((VLOOKUP($E152,'Org List'!$AT$10:$AV$188,3,FALSE))="","",(VLOOKUP($E152,'Org List'!$AT$10:$AV$188,3,FALSE))),"")</f>
        <v>NHS England Midlands And East (West Midlands)</v>
      </c>
      <c r="E152" s="98" t="str">
        <f t="shared" ca="1" si="4"/>
        <v>E08000029</v>
      </c>
      <c r="F152" s="100" t="str">
        <f ca="1">IF(E152="","",VLOOKUP(E152,'Org List'!$J$9:$K$488,2,0))</f>
        <v>Solihull</v>
      </c>
      <c r="G152" s="121">
        <f ca="1">IFERROR(IF((VLOOKUP($E152,'NEA Backsheet'!$D$5:$CB$183,G$9,FALSE))="","",(VLOOKUP($E152,'NEA Backsheet'!$D$5:$CB$183,G$9,FALSE))),"")</f>
        <v>2707.5947898122313</v>
      </c>
      <c r="H152" s="122">
        <f ca="1">IFERROR(IF((VLOOKUP($E152,'NEA Backsheet'!$D$5:$CB$183,H$9,FALSE))="","",(VLOOKUP($E152,'NEA Backsheet'!$D$5:$CB$183,H$9,FALSE))),"")</f>
        <v>2870.432385254715</v>
      </c>
      <c r="I152" s="122">
        <f ca="1">IFERROR(IF((VLOOKUP($E152,'NEA Backsheet'!$D$5:$CB$183,I$9,FALSE))="","",(VLOOKUP($E152,'NEA Backsheet'!$D$5:$CB$183,I$9,FALSE))),"")</f>
        <v>2919.0857650332955</v>
      </c>
      <c r="J152" s="123">
        <f ca="1">IFERROR(IF((VLOOKUP($E152,'NEA Backsheet'!$D$5:$CB$183,J$9,FALSE))="","",(VLOOKUP($E152,'NEA Backsheet'!$D$5:$CB$183,J$9,FALSE))),"")</f>
        <v>3032.205326302188</v>
      </c>
      <c r="K152" s="121">
        <f ca="1">IFERROR(IF((VLOOKUP($E152,'NEA Backsheet'!$D$5:$CB$183,K$9,FALSE))="","",(VLOOKUP($E152,'NEA Backsheet'!$D$5:$CB$183,K$9,FALSE))),"")</f>
        <v>4370.6702685038135</v>
      </c>
      <c r="L152" s="122">
        <f ca="1">IFERROR(IF((VLOOKUP($E152,'NEA Backsheet'!$D$5:$CB$183,L$9,FALSE))="","",(VLOOKUP($E152,'NEA Backsheet'!$D$5:$CB$183,L$9,FALSE))),"")</f>
        <v>4446.2192270918003</v>
      </c>
      <c r="M152" s="122">
        <f ca="1">IFERROR(IF((VLOOKUP($E152,'NEA Backsheet'!$D$5:$CB$183,M$9,FALSE))="","",(VLOOKUP($E152,'NEA Backsheet'!$D$5:$CB$183,M$9,FALSE))),"")</f>
        <v>4435.7554340015631</v>
      </c>
      <c r="N152" s="124">
        <f ca="1">IFERROR(IF((VLOOKUP($E152,'NEA Backsheet'!$D$5:$CB$183,N$9,FALSE))="","",(VLOOKUP($E152,'NEA Backsheet'!$D$5:$CB$183,N$9,FALSE))),"")</f>
        <v>4471.3406984219782</v>
      </c>
      <c r="O152" s="121">
        <f ca="1">IFERROR(IF((VLOOKUP($E152,'NEA Backsheet'!$D$5:$CB$183,O$9,FALSE))="","",(VLOOKUP($E152,'NEA Backsheet'!$D$5:$CB$183,O$9,FALSE))),"")</f>
        <v>7078.2650583160448</v>
      </c>
      <c r="P152" s="125">
        <f ca="1">IFERROR(IF((VLOOKUP($E152,'NEA Backsheet'!$D$5:$CB$183,P$9,FALSE))="","",(VLOOKUP($E152,'NEA Backsheet'!$D$5:$CB$183,P$9,FALSE))),"")</f>
        <v>7316.6516123465153</v>
      </c>
      <c r="Q152" s="122">
        <f ca="1">IFERROR(IF((VLOOKUP($E152,'NEA Backsheet'!$D$5:$CB$183,Q$9,FALSE))="","",(VLOOKUP($E152,'NEA Backsheet'!$D$5:$CB$183,Q$9,FALSE))),"")</f>
        <v>7354.8411990348586</v>
      </c>
      <c r="R152" s="124">
        <f ca="1">IFERROR(IF((VLOOKUP($E152,'NEA Backsheet'!$D$5:$CB$183,R$9,FALSE))="","",(VLOOKUP($E152,'NEA Backsheet'!$D$5:$CB$183,R$9,FALSE))),"")</f>
        <v>7503.5460247241663</v>
      </c>
    </row>
    <row r="153" spans="1:18" ht="15" customHeight="1" x14ac:dyDescent="0.3">
      <c r="A153" s="57">
        <v>140</v>
      </c>
      <c r="B153" s="98" t="str">
        <f ca="1">IFERROR(IF((VLOOKUP($E153,'Org List'!$AJ$10:$AL$188,3,FALSE))="","",(VLOOKUP($E153,'Org List'!$AJ$10:$AL$188,3,FALSE))),"")</f>
        <v>South West England Commissioning Region</v>
      </c>
      <c r="C153" s="99" t="str">
        <f ca="1">IFERROR(IF((VLOOKUP($E153,'Org List'!$AO$10:$AQ$188,3,FALSE))="","",(VLOOKUP($E153,'Org List'!$AO$10:$AQ$188,3,FALSE))),"")</f>
        <v>South West Region</v>
      </c>
      <c r="D153" s="114" t="str">
        <f ca="1">IFERROR(IF((VLOOKUP($E153,'Org List'!$AT$10:$AV$188,3,FALSE))="","",(VLOOKUP($E153,'Org List'!$AT$10:$AV$188,3,FALSE))),"")</f>
        <v>NHS England South West (South West South)</v>
      </c>
      <c r="E153" s="98" t="str">
        <f t="shared" ca="1" si="4"/>
        <v>E10000027</v>
      </c>
      <c r="F153" s="100" t="str">
        <f ca="1">IF(E153="","",VLOOKUP(E153,'Org List'!$J$9:$K$488,2,0))</f>
        <v>Somerset</v>
      </c>
      <c r="G153" s="121">
        <f ca="1">IFERROR(IF((VLOOKUP($E153,'NEA Backsheet'!$D$5:$CB$183,G$9,FALSE))="","",(VLOOKUP($E153,'NEA Backsheet'!$D$5:$CB$183,G$9,FALSE))),"")</f>
        <v>5650.412234747685</v>
      </c>
      <c r="H153" s="122">
        <f ca="1">IFERROR(IF((VLOOKUP($E153,'NEA Backsheet'!$D$5:$CB$183,H$9,FALSE))="","",(VLOOKUP($E153,'NEA Backsheet'!$D$5:$CB$183,H$9,FALSE))),"")</f>
        <v>5914.3680037858448</v>
      </c>
      <c r="I153" s="122">
        <f ca="1">IFERROR(IF((VLOOKUP($E153,'NEA Backsheet'!$D$5:$CB$183,I$9,FALSE))="","",(VLOOKUP($E153,'NEA Backsheet'!$D$5:$CB$183,I$9,FALSE))),"")</f>
        <v>5923.8799407713677</v>
      </c>
      <c r="J153" s="123">
        <f ca="1">IFERROR(IF((VLOOKUP($E153,'NEA Backsheet'!$D$5:$CB$183,J$9,FALSE))="","",(VLOOKUP($E153,'NEA Backsheet'!$D$5:$CB$183,J$9,FALSE))),"")</f>
        <v>5994.9377299848375</v>
      </c>
      <c r="K153" s="121">
        <f ca="1">IFERROR(IF((VLOOKUP($E153,'NEA Backsheet'!$D$5:$CB$183,K$9,FALSE))="","",(VLOOKUP($E153,'NEA Backsheet'!$D$5:$CB$183,K$9,FALSE))),"")</f>
        <v>12955.481179270246</v>
      </c>
      <c r="L153" s="122">
        <f ca="1">IFERROR(IF((VLOOKUP($E153,'NEA Backsheet'!$D$5:$CB$183,L$9,FALSE))="","",(VLOOKUP($E153,'NEA Backsheet'!$D$5:$CB$183,L$9,FALSE))),"")</f>
        <v>12373.783736408081</v>
      </c>
      <c r="M153" s="122">
        <f ca="1">IFERROR(IF((VLOOKUP($E153,'NEA Backsheet'!$D$5:$CB$183,M$9,FALSE))="","",(VLOOKUP($E153,'NEA Backsheet'!$D$5:$CB$183,M$9,FALSE))),"")</f>
        <v>12051.762508051137</v>
      </c>
      <c r="N153" s="124">
        <f ca="1">IFERROR(IF((VLOOKUP($E153,'NEA Backsheet'!$D$5:$CB$183,N$9,FALSE))="","",(VLOOKUP($E153,'NEA Backsheet'!$D$5:$CB$183,N$9,FALSE))),"")</f>
        <v>12997.919237199409</v>
      </c>
      <c r="O153" s="121">
        <f ca="1">IFERROR(IF((VLOOKUP($E153,'NEA Backsheet'!$D$5:$CB$183,O$9,FALSE))="","",(VLOOKUP($E153,'NEA Backsheet'!$D$5:$CB$183,O$9,FALSE))),"")</f>
        <v>18605.89341401793</v>
      </c>
      <c r="P153" s="125">
        <f ca="1">IFERROR(IF((VLOOKUP($E153,'NEA Backsheet'!$D$5:$CB$183,P$9,FALSE))="","",(VLOOKUP($E153,'NEA Backsheet'!$D$5:$CB$183,P$9,FALSE))),"")</f>
        <v>18288.151740193927</v>
      </c>
      <c r="Q153" s="122">
        <f ca="1">IFERROR(IF((VLOOKUP($E153,'NEA Backsheet'!$D$5:$CB$183,Q$9,FALSE))="","",(VLOOKUP($E153,'NEA Backsheet'!$D$5:$CB$183,Q$9,FALSE))),"")</f>
        <v>17975.642448822506</v>
      </c>
      <c r="R153" s="124">
        <f ca="1">IFERROR(IF((VLOOKUP($E153,'NEA Backsheet'!$D$5:$CB$183,R$9,FALSE))="","",(VLOOKUP($E153,'NEA Backsheet'!$D$5:$CB$183,R$9,FALSE))),"")</f>
        <v>18992.856967184245</v>
      </c>
    </row>
    <row r="154" spans="1:18" ht="15" customHeight="1" x14ac:dyDescent="0.3">
      <c r="A154" s="57">
        <v>141</v>
      </c>
      <c r="B154" s="98" t="str">
        <f ca="1">IFERROR(IF((VLOOKUP($E154,'Org List'!$AJ$10:$AL$188,3,FALSE))="","",(VLOOKUP($E154,'Org List'!$AJ$10:$AL$188,3,FALSE))),"")</f>
        <v>South West England Commissioning Region</v>
      </c>
      <c r="C154" s="99" t="str">
        <f ca="1">IFERROR(IF((VLOOKUP($E154,'Org List'!$AO$10:$AQ$188,3,FALSE))="","",(VLOOKUP($E154,'Org List'!$AO$10:$AQ$188,3,FALSE))),"")</f>
        <v>South West Region</v>
      </c>
      <c r="D154" s="114" t="str">
        <f ca="1">IFERROR(IF((VLOOKUP($E154,'Org List'!$AT$10:$AV$188,3,FALSE))="","",(VLOOKUP($E154,'Org List'!$AT$10:$AV$188,3,FALSE))),"")</f>
        <v>NHS England South West (South West North)</v>
      </c>
      <c r="E154" s="98" t="str">
        <f t="shared" ca="1" si="4"/>
        <v>E06000025</v>
      </c>
      <c r="F154" s="100" t="str">
        <f ca="1">IF(E154="","",VLOOKUP(E154,'Org List'!$J$9:$K$488,2,0))</f>
        <v>South Gloucestershire</v>
      </c>
      <c r="G154" s="121">
        <f ca="1">IFERROR(IF((VLOOKUP($E154,'NEA Backsheet'!$D$5:$CB$183,G$9,FALSE))="","",(VLOOKUP($E154,'NEA Backsheet'!$D$5:$CB$183,G$9,FALSE))),"")</f>
        <v>2327.8486809596652</v>
      </c>
      <c r="H154" s="122">
        <f ca="1">IFERROR(IF((VLOOKUP($E154,'NEA Backsheet'!$D$5:$CB$183,H$9,FALSE))="","",(VLOOKUP($E154,'NEA Backsheet'!$D$5:$CB$183,H$9,FALSE))),"")</f>
        <v>2457.3133290541045</v>
      </c>
      <c r="I154" s="122">
        <f ca="1">IFERROR(IF((VLOOKUP($E154,'NEA Backsheet'!$D$5:$CB$183,I$9,FALSE))="","",(VLOOKUP($E154,'NEA Backsheet'!$D$5:$CB$183,I$9,FALSE))),"")</f>
        <v>2775.6284380815609</v>
      </c>
      <c r="J154" s="123">
        <f ca="1">IFERROR(IF((VLOOKUP($E154,'NEA Backsheet'!$D$5:$CB$183,J$9,FALSE))="","",(VLOOKUP($E154,'NEA Backsheet'!$D$5:$CB$183,J$9,FALSE))),"")</f>
        <v>2986.8196607436757</v>
      </c>
      <c r="K154" s="121">
        <f ca="1">IFERROR(IF((VLOOKUP($E154,'NEA Backsheet'!$D$5:$CB$183,K$9,FALSE))="","",(VLOOKUP($E154,'NEA Backsheet'!$D$5:$CB$183,K$9,FALSE))),"")</f>
        <v>4787.3257819758128</v>
      </c>
      <c r="L154" s="122">
        <f ca="1">IFERROR(IF((VLOOKUP($E154,'NEA Backsheet'!$D$5:$CB$183,L$9,FALSE))="","",(VLOOKUP($E154,'NEA Backsheet'!$D$5:$CB$183,L$9,FALSE))),"")</f>
        <v>4687.8108752688986</v>
      </c>
      <c r="M154" s="122">
        <f ca="1">IFERROR(IF((VLOOKUP($E154,'NEA Backsheet'!$D$5:$CB$183,M$9,FALSE))="","",(VLOOKUP($E154,'NEA Backsheet'!$D$5:$CB$183,M$9,FALSE))),"")</f>
        <v>4682.6190690154381</v>
      </c>
      <c r="N154" s="124">
        <f ca="1">IFERROR(IF((VLOOKUP($E154,'NEA Backsheet'!$D$5:$CB$183,N$9,FALSE))="","",(VLOOKUP($E154,'NEA Backsheet'!$D$5:$CB$183,N$9,FALSE))),"")</f>
        <v>4976.2348952289258</v>
      </c>
      <c r="O154" s="121">
        <f ca="1">IFERROR(IF((VLOOKUP($E154,'NEA Backsheet'!$D$5:$CB$183,O$9,FALSE))="","",(VLOOKUP($E154,'NEA Backsheet'!$D$5:$CB$183,O$9,FALSE))),"")</f>
        <v>7115.174462935478</v>
      </c>
      <c r="P154" s="125">
        <f ca="1">IFERROR(IF((VLOOKUP($E154,'NEA Backsheet'!$D$5:$CB$183,P$9,FALSE))="","",(VLOOKUP($E154,'NEA Backsheet'!$D$5:$CB$183,P$9,FALSE))),"")</f>
        <v>7145.1242043230031</v>
      </c>
      <c r="Q154" s="122">
        <f ca="1">IFERROR(IF((VLOOKUP($E154,'NEA Backsheet'!$D$5:$CB$183,Q$9,FALSE))="","",(VLOOKUP($E154,'NEA Backsheet'!$D$5:$CB$183,Q$9,FALSE))),"")</f>
        <v>7458.2475070969995</v>
      </c>
      <c r="R154" s="124">
        <f ca="1">IFERROR(IF((VLOOKUP($E154,'NEA Backsheet'!$D$5:$CB$183,R$9,FALSE))="","",(VLOOKUP($E154,'NEA Backsheet'!$D$5:$CB$183,R$9,FALSE))),"")</f>
        <v>7963.0545559726015</v>
      </c>
    </row>
    <row r="155" spans="1:18" ht="15" customHeight="1" x14ac:dyDescent="0.3">
      <c r="A155" s="57">
        <v>142</v>
      </c>
      <c r="B155" s="98" t="str">
        <f ca="1">IFERROR(IF((VLOOKUP($E155,'Org List'!$AJ$10:$AL$188,3,FALSE))="","",(VLOOKUP($E155,'Org List'!$AJ$10:$AL$188,3,FALSE))),"")</f>
        <v>North of England Commissioning Region</v>
      </c>
      <c r="C155" s="99" t="str">
        <f ca="1">IFERROR(IF((VLOOKUP($E155,'Org List'!$AO$10:$AQ$188,3,FALSE))="","",(VLOOKUP($E155,'Org List'!$AO$10:$AQ$188,3,FALSE))),"")</f>
        <v>North East Region</v>
      </c>
      <c r="D155" s="114" t="str">
        <f ca="1">IFERROR(IF((VLOOKUP($E155,'Org List'!$AT$10:$AV$188,3,FALSE))="","",(VLOOKUP($E155,'Org List'!$AT$10:$AV$188,3,FALSE))),"")</f>
        <v>NHS England North (Cumbria And North East)</v>
      </c>
      <c r="E155" s="98" t="str">
        <f t="shared" ca="1" si="4"/>
        <v>E08000023</v>
      </c>
      <c r="F155" s="100" t="str">
        <f ca="1">IF(E155="","",VLOOKUP(E155,'Org List'!$J$9:$K$488,2,0))</f>
        <v>South Tyneside</v>
      </c>
      <c r="G155" s="121">
        <f ca="1">IFERROR(IF((VLOOKUP($E155,'NEA Backsheet'!$D$5:$CB$183,G$9,FALSE))="","",(VLOOKUP($E155,'NEA Backsheet'!$D$5:$CB$183,G$9,FALSE))),"")</f>
        <v>1838.1753714888314</v>
      </c>
      <c r="H155" s="122">
        <f ca="1">IFERROR(IF((VLOOKUP($E155,'NEA Backsheet'!$D$5:$CB$183,H$9,FALSE))="","",(VLOOKUP($E155,'NEA Backsheet'!$D$5:$CB$183,H$9,FALSE))),"")</f>
        <v>2123.336693001922</v>
      </c>
      <c r="I155" s="122">
        <f ca="1">IFERROR(IF((VLOOKUP($E155,'NEA Backsheet'!$D$5:$CB$183,I$9,FALSE))="","",(VLOOKUP($E155,'NEA Backsheet'!$D$5:$CB$183,I$9,FALSE))),"")</f>
        <v>2056.7272913357501</v>
      </c>
      <c r="J155" s="123">
        <f ca="1">IFERROR(IF((VLOOKUP($E155,'NEA Backsheet'!$D$5:$CB$183,J$9,FALSE))="","",(VLOOKUP($E155,'NEA Backsheet'!$D$5:$CB$183,J$9,FALSE))),"")</f>
        <v>2042.2691446353842</v>
      </c>
      <c r="K155" s="121">
        <f ca="1">IFERROR(IF((VLOOKUP($E155,'NEA Backsheet'!$D$5:$CB$183,K$9,FALSE))="","",(VLOOKUP($E155,'NEA Backsheet'!$D$5:$CB$183,K$9,FALSE))),"")</f>
        <v>3706.1633818692808</v>
      </c>
      <c r="L155" s="122">
        <f ca="1">IFERROR(IF((VLOOKUP($E155,'NEA Backsheet'!$D$5:$CB$183,L$9,FALSE))="","",(VLOOKUP($E155,'NEA Backsheet'!$D$5:$CB$183,L$9,FALSE))),"")</f>
        <v>3494.2348047382493</v>
      </c>
      <c r="M155" s="122">
        <f ca="1">IFERROR(IF((VLOOKUP($E155,'NEA Backsheet'!$D$5:$CB$183,M$9,FALSE))="","",(VLOOKUP($E155,'NEA Backsheet'!$D$5:$CB$183,M$9,FALSE))),"")</f>
        <v>3314.2708531212875</v>
      </c>
      <c r="N155" s="124">
        <f ca="1">IFERROR(IF((VLOOKUP($E155,'NEA Backsheet'!$D$5:$CB$183,N$9,FALSE))="","",(VLOOKUP($E155,'NEA Backsheet'!$D$5:$CB$183,N$9,FALSE))),"")</f>
        <v>3561.6011174140549</v>
      </c>
      <c r="O155" s="121">
        <f ca="1">IFERROR(IF((VLOOKUP($E155,'NEA Backsheet'!$D$5:$CB$183,O$9,FALSE))="","",(VLOOKUP($E155,'NEA Backsheet'!$D$5:$CB$183,O$9,FALSE))),"")</f>
        <v>5544.3387533581117</v>
      </c>
      <c r="P155" s="125">
        <f ca="1">IFERROR(IF((VLOOKUP($E155,'NEA Backsheet'!$D$5:$CB$183,P$9,FALSE))="","",(VLOOKUP($E155,'NEA Backsheet'!$D$5:$CB$183,P$9,FALSE))),"")</f>
        <v>5617.5714977401713</v>
      </c>
      <c r="Q155" s="122">
        <f ca="1">IFERROR(IF((VLOOKUP($E155,'NEA Backsheet'!$D$5:$CB$183,Q$9,FALSE))="","",(VLOOKUP($E155,'NEA Backsheet'!$D$5:$CB$183,Q$9,FALSE))),"")</f>
        <v>5370.9981444570376</v>
      </c>
      <c r="R155" s="124">
        <f ca="1">IFERROR(IF((VLOOKUP($E155,'NEA Backsheet'!$D$5:$CB$183,R$9,FALSE))="","",(VLOOKUP($E155,'NEA Backsheet'!$D$5:$CB$183,R$9,FALSE))),"")</f>
        <v>5603.8702620494387</v>
      </c>
    </row>
    <row r="156" spans="1:18" ht="15" customHeight="1" x14ac:dyDescent="0.3">
      <c r="A156" s="57">
        <v>143</v>
      </c>
      <c r="B156" s="98" t="str">
        <f ca="1">IFERROR(IF((VLOOKUP($E156,'Org List'!$AJ$10:$AL$188,3,FALSE))="","",(VLOOKUP($E156,'Org List'!$AJ$10:$AL$188,3,FALSE))),"")</f>
        <v>South East England Commissioning Region</v>
      </c>
      <c r="C156" s="99" t="str">
        <f ca="1">IFERROR(IF((VLOOKUP($E156,'Org List'!$AO$10:$AQ$188,3,FALSE))="","",(VLOOKUP($E156,'Org List'!$AO$10:$AQ$188,3,FALSE))),"")</f>
        <v>South East Region</v>
      </c>
      <c r="D156" s="114" t="str">
        <f ca="1">IFERROR(IF((VLOOKUP($E156,'Org List'!$AT$10:$AV$188,3,FALSE))="","",(VLOOKUP($E156,'Org List'!$AT$10:$AV$188,3,FALSE))),"")</f>
        <v>NHS England South East (Hampshire, Isle of Wight and Thames Valley)</v>
      </c>
      <c r="E156" s="98" t="str">
        <f t="shared" ca="1" si="4"/>
        <v>E06000045</v>
      </c>
      <c r="F156" s="100" t="str">
        <f ca="1">IF(E156="","",VLOOKUP(E156,'Org List'!$J$9:$K$488,2,0))</f>
        <v>Southampton</v>
      </c>
      <c r="G156" s="121">
        <f ca="1">IFERROR(IF((VLOOKUP($E156,'NEA Backsheet'!$D$5:$CB$183,G$9,FALSE))="","",(VLOOKUP($E156,'NEA Backsheet'!$D$5:$CB$183,G$9,FALSE))),"")</f>
        <v>2427.9610168132849</v>
      </c>
      <c r="H156" s="122">
        <f ca="1">IFERROR(IF((VLOOKUP($E156,'NEA Backsheet'!$D$5:$CB$183,H$9,FALSE))="","",(VLOOKUP($E156,'NEA Backsheet'!$D$5:$CB$183,H$9,FALSE))),"")</f>
        <v>2552.8254748224331</v>
      </c>
      <c r="I156" s="122">
        <f ca="1">IFERROR(IF((VLOOKUP($E156,'NEA Backsheet'!$D$5:$CB$183,I$9,FALSE))="","",(VLOOKUP($E156,'NEA Backsheet'!$D$5:$CB$183,I$9,FALSE))),"")</f>
        <v>2554.2526766503815</v>
      </c>
      <c r="J156" s="123">
        <f ca="1">IFERROR(IF((VLOOKUP($E156,'NEA Backsheet'!$D$5:$CB$183,J$9,FALSE))="","",(VLOOKUP($E156,'NEA Backsheet'!$D$5:$CB$183,J$9,FALSE))),"")</f>
        <v>2895.9510304067935</v>
      </c>
      <c r="K156" s="121">
        <f ca="1">IFERROR(IF((VLOOKUP($E156,'NEA Backsheet'!$D$5:$CB$183,K$9,FALSE))="","",(VLOOKUP($E156,'NEA Backsheet'!$D$5:$CB$183,K$9,FALSE))),"")</f>
        <v>4482.7136639561295</v>
      </c>
      <c r="L156" s="122">
        <f ca="1">IFERROR(IF((VLOOKUP($E156,'NEA Backsheet'!$D$5:$CB$183,L$9,FALSE))="","",(VLOOKUP($E156,'NEA Backsheet'!$D$5:$CB$183,L$9,FALSE))),"")</f>
        <v>4415.4065234251266</v>
      </c>
      <c r="M156" s="122">
        <f ca="1">IFERROR(IF((VLOOKUP($E156,'NEA Backsheet'!$D$5:$CB$183,M$9,FALSE))="","",(VLOOKUP($E156,'NEA Backsheet'!$D$5:$CB$183,M$9,FALSE))),"")</f>
        <v>4358.5923786244375</v>
      </c>
      <c r="N156" s="124">
        <f ca="1">IFERROR(IF((VLOOKUP($E156,'NEA Backsheet'!$D$5:$CB$183,N$9,FALSE))="","",(VLOOKUP($E156,'NEA Backsheet'!$D$5:$CB$183,N$9,FALSE))),"")</f>
        <v>4648.4368307748045</v>
      </c>
      <c r="O156" s="121">
        <f ca="1">IFERROR(IF((VLOOKUP($E156,'NEA Backsheet'!$D$5:$CB$183,O$9,FALSE))="","",(VLOOKUP($E156,'NEA Backsheet'!$D$5:$CB$183,O$9,FALSE))),"")</f>
        <v>6910.6746807694144</v>
      </c>
      <c r="P156" s="125">
        <f ca="1">IFERROR(IF((VLOOKUP($E156,'NEA Backsheet'!$D$5:$CB$183,P$9,FALSE))="","",(VLOOKUP($E156,'NEA Backsheet'!$D$5:$CB$183,P$9,FALSE))),"")</f>
        <v>6968.2319982475601</v>
      </c>
      <c r="Q156" s="122">
        <f ca="1">IFERROR(IF((VLOOKUP($E156,'NEA Backsheet'!$D$5:$CB$183,Q$9,FALSE))="","",(VLOOKUP($E156,'NEA Backsheet'!$D$5:$CB$183,Q$9,FALSE))),"")</f>
        <v>6912.8450552748191</v>
      </c>
      <c r="R156" s="124">
        <f ca="1">IFERROR(IF((VLOOKUP($E156,'NEA Backsheet'!$D$5:$CB$183,R$9,FALSE))="","",(VLOOKUP($E156,'NEA Backsheet'!$D$5:$CB$183,R$9,FALSE))),"")</f>
        <v>7544.3878611815981</v>
      </c>
    </row>
    <row r="157" spans="1:18" ht="15" customHeight="1" x14ac:dyDescent="0.3">
      <c r="A157" s="57">
        <v>144</v>
      </c>
      <c r="B157" s="98" t="str">
        <f ca="1">IFERROR(IF((VLOOKUP($E157,'Org List'!$AJ$10:$AL$188,3,FALSE))="","",(VLOOKUP($E157,'Org List'!$AJ$10:$AL$188,3,FALSE))),"")</f>
        <v>Midlands and East of England Commissioning Region</v>
      </c>
      <c r="C157" s="99" t="str">
        <f ca="1">IFERROR(IF((VLOOKUP($E157,'Org List'!$AO$10:$AQ$188,3,FALSE))="","",(VLOOKUP($E157,'Org List'!$AO$10:$AQ$188,3,FALSE))),"")</f>
        <v>East Region</v>
      </c>
      <c r="D157" s="114" t="str">
        <f ca="1">IFERROR(IF((VLOOKUP($E157,'Org List'!$AT$10:$AV$188,3,FALSE))="","",(VLOOKUP($E157,'Org List'!$AT$10:$AV$188,3,FALSE))),"")</f>
        <v>NHS England Midlands And East (East)</v>
      </c>
      <c r="E157" s="98" t="str">
        <f t="shared" ca="1" si="4"/>
        <v>E06000033</v>
      </c>
      <c r="F157" s="100" t="str">
        <f ca="1">IF(E157="","",VLOOKUP(E157,'Org List'!$J$9:$K$488,2,0))</f>
        <v>Southend-on-Sea</v>
      </c>
      <c r="G157" s="121">
        <f ca="1">IFERROR(IF((VLOOKUP($E157,'NEA Backsheet'!$D$5:$CB$183,G$9,FALSE))="","",(VLOOKUP($E157,'NEA Backsheet'!$D$5:$CB$183,G$9,FALSE))),"")</f>
        <v>1929.6444900289619</v>
      </c>
      <c r="H157" s="122">
        <f ca="1">IFERROR(IF((VLOOKUP($E157,'NEA Backsheet'!$D$5:$CB$183,H$9,FALSE))="","",(VLOOKUP($E157,'NEA Backsheet'!$D$5:$CB$183,H$9,FALSE))),"")</f>
        <v>2008.8713389090899</v>
      </c>
      <c r="I157" s="122">
        <f ca="1">IFERROR(IF((VLOOKUP($E157,'NEA Backsheet'!$D$5:$CB$183,I$9,FALSE))="","",(VLOOKUP($E157,'NEA Backsheet'!$D$5:$CB$183,I$9,FALSE))),"")</f>
        <v>2122.0014444703374</v>
      </c>
      <c r="J157" s="123">
        <f ca="1">IFERROR(IF((VLOOKUP($E157,'NEA Backsheet'!$D$5:$CB$183,J$9,FALSE))="","",(VLOOKUP($E157,'NEA Backsheet'!$D$5:$CB$183,J$9,FALSE))),"")</f>
        <v>2056.6660139566879</v>
      </c>
      <c r="K157" s="121">
        <f ca="1">IFERROR(IF((VLOOKUP($E157,'NEA Backsheet'!$D$5:$CB$183,K$9,FALSE))="","",(VLOOKUP($E157,'NEA Backsheet'!$D$5:$CB$183,K$9,FALSE))),"")</f>
        <v>4052.2921740087318</v>
      </c>
      <c r="L157" s="122">
        <f ca="1">IFERROR(IF((VLOOKUP($E157,'NEA Backsheet'!$D$5:$CB$183,L$9,FALSE))="","",(VLOOKUP($E157,'NEA Backsheet'!$D$5:$CB$183,L$9,FALSE))),"")</f>
        <v>3833.2377803037616</v>
      </c>
      <c r="M157" s="122">
        <f ca="1">IFERROR(IF((VLOOKUP($E157,'NEA Backsheet'!$D$5:$CB$183,M$9,FALSE))="","",(VLOOKUP($E157,'NEA Backsheet'!$D$5:$CB$183,M$9,FALSE))),"")</f>
        <v>3795.4838293206858</v>
      </c>
      <c r="N157" s="124">
        <f ca="1">IFERROR(IF((VLOOKUP($E157,'NEA Backsheet'!$D$5:$CB$183,N$9,FALSE))="","",(VLOOKUP($E157,'NEA Backsheet'!$D$5:$CB$183,N$9,FALSE))),"")</f>
        <v>4052.5995845806833</v>
      </c>
      <c r="O157" s="121">
        <f ca="1">IFERROR(IF((VLOOKUP($E157,'NEA Backsheet'!$D$5:$CB$183,O$9,FALSE))="","",(VLOOKUP($E157,'NEA Backsheet'!$D$5:$CB$183,O$9,FALSE))),"")</f>
        <v>5981.9366640376938</v>
      </c>
      <c r="P157" s="125">
        <f ca="1">IFERROR(IF((VLOOKUP($E157,'NEA Backsheet'!$D$5:$CB$183,P$9,FALSE))="","",(VLOOKUP($E157,'NEA Backsheet'!$D$5:$CB$183,P$9,FALSE))),"")</f>
        <v>5842.1091192128515</v>
      </c>
      <c r="Q157" s="122">
        <f ca="1">IFERROR(IF((VLOOKUP($E157,'NEA Backsheet'!$D$5:$CB$183,Q$9,FALSE))="","",(VLOOKUP($E157,'NEA Backsheet'!$D$5:$CB$183,Q$9,FALSE))),"")</f>
        <v>5917.4852737910232</v>
      </c>
      <c r="R157" s="124">
        <f ca="1">IFERROR(IF((VLOOKUP($E157,'NEA Backsheet'!$D$5:$CB$183,R$9,FALSE))="","",(VLOOKUP($E157,'NEA Backsheet'!$D$5:$CB$183,R$9,FALSE))),"")</f>
        <v>6109.2655985373713</v>
      </c>
    </row>
    <row r="158" spans="1:18" ht="15" customHeight="1" x14ac:dyDescent="0.3">
      <c r="A158" s="57">
        <v>145</v>
      </c>
      <c r="B158" s="98" t="str">
        <f ca="1">IFERROR(IF((VLOOKUP($E158,'Org List'!$AJ$10:$AL$188,3,FALSE))="","",(VLOOKUP($E158,'Org List'!$AJ$10:$AL$188,3,FALSE))),"")</f>
        <v>London Commissioning Region</v>
      </c>
      <c r="C158" s="99" t="str">
        <f ca="1">IFERROR(IF((VLOOKUP($E158,'Org List'!$AO$10:$AQ$188,3,FALSE))="","",(VLOOKUP($E158,'Org List'!$AO$10:$AQ$188,3,FALSE))),"")</f>
        <v>London Region</v>
      </c>
      <c r="D158" s="114" t="str">
        <f ca="1">IFERROR(IF((VLOOKUP($E158,'Org List'!$AT$10:$AV$188,3,FALSE))="","",(VLOOKUP($E158,'Org List'!$AT$10:$AV$188,3,FALSE))),"")</f>
        <v>NHS England London</v>
      </c>
      <c r="E158" s="98" t="str">
        <f t="shared" ca="1" si="4"/>
        <v>E09000028</v>
      </c>
      <c r="F158" s="100" t="str">
        <f ca="1">IF(E158="","",VLOOKUP(E158,'Org List'!$J$9:$K$488,2,0))</f>
        <v>Southwark</v>
      </c>
      <c r="G158" s="121">
        <f ca="1">IFERROR(IF((VLOOKUP($E158,'NEA Backsheet'!$D$5:$CB$183,G$9,FALSE))="","",(VLOOKUP($E158,'NEA Backsheet'!$D$5:$CB$183,G$9,FALSE))),"")</f>
        <v>1771.8316074951213</v>
      </c>
      <c r="H158" s="122">
        <f ca="1">IFERROR(IF((VLOOKUP($E158,'NEA Backsheet'!$D$5:$CB$183,H$9,FALSE))="","",(VLOOKUP($E158,'NEA Backsheet'!$D$5:$CB$183,H$9,FALSE))),"")</f>
        <v>1949.6819587986981</v>
      </c>
      <c r="I158" s="122">
        <f ca="1">IFERROR(IF((VLOOKUP($E158,'NEA Backsheet'!$D$5:$CB$183,I$9,FALSE))="","",(VLOOKUP($E158,'NEA Backsheet'!$D$5:$CB$183,I$9,FALSE))),"")</f>
        <v>2079.8867999739464</v>
      </c>
      <c r="J158" s="123">
        <f ca="1">IFERROR(IF((VLOOKUP($E158,'NEA Backsheet'!$D$5:$CB$183,J$9,FALSE))="","",(VLOOKUP($E158,'NEA Backsheet'!$D$5:$CB$183,J$9,FALSE))),"")</f>
        <v>2322.8389265264254</v>
      </c>
      <c r="K158" s="121">
        <f ca="1">IFERROR(IF((VLOOKUP($E158,'NEA Backsheet'!$D$5:$CB$183,K$9,FALSE))="","",(VLOOKUP($E158,'NEA Backsheet'!$D$5:$CB$183,K$9,FALSE))),"")</f>
        <v>4657.4177888772456</v>
      </c>
      <c r="L158" s="122">
        <f ca="1">IFERROR(IF((VLOOKUP($E158,'NEA Backsheet'!$D$5:$CB$183,L$9,FALSE))="","",(VLOOKUP($E158,'NEA Backsheet'!$D$5:$CB$183,L$9,FALSE))),"")</f>
        <v>4773.9996821902669</v>
      </c>
      <c r="M158" s="122">
        <f ca="1">IFERROR(IF((VLOOKUP($E158,'NEA Backsheet'!$D$5:$CB$183,M$9,FALSE))="","",(VLOOKUP($E158,'NEA Backsheet'!$D$5:$CB$183,M$9,FALSE))),"")</f>
        <v>4872.3926734788429</v>
      </c>
      <c r="N158" s="124">
        <f ca="1">IFERROR(IF((VLOOKUP($E158,'NEA Backsheet'!$D$5:$CB$183,N$9,FALSE))="","",(VLOOKUP($E158,'NEA Backsheet'!$D$5:$CB$183,N$9,FALSE))),"")</f>
        <v>5050.9587901976838</v>
      </c>
      <c r="O158" s="121">
        <f ca="1">IFERROR(IF((VLOOKUP($E158,'NEA Backsheet'!$D$5:$CB$183,O$9,FALSE))="","",(VLOOKUP($E158,'NEA Backsheet'!$D$5:$CB$183,O$9,FALSE))),"")</f>
        <v>6429.2493963723664</v>
      </c>
      <c r="P158" s="125">
        <f ca="1">IFERROR(IF((VLOOKUP($E158,'NEA Backsheet'!$D$5:$CB$183,P$9,FALSE))="","",(VLOOKUP($E158,'NEA Backsheet'!$D$5:$CB$183,P$9,FALSE))),"")</f>
        <v>6723.6816409889652</v>
      </c>
      <c r="Q158" s="122">
        <f ca="1">IFERROR(IF((VLOOKUP($E158,'NEA Backsheet'!$D$5:$CB$183,Q$9,FALSE))="","",(VLOOKUP($E158,'NEA Backsheet'!$D$5:$CB$183,Q$9,FALSE))),"")</f>
        <v>6952.2794734527888</v>
      </c>
      <c r="R158" s="124">
        <f ca="1">IFERROR(IF((VLOOKUP($E158,'NEA Backsheet'!$D$5:$CB$183,R$9,FALSE))="","",(VLOOKUP($E158,'NEA Backsheet'!$D$5:$CB$183,R$9,FALSE))),"")</f>
        <v>7373.7977167241097</v>
      </c>
    </row>
    <row r="159" spans="1:18" ht="15" customHeight="1" x14ac:dyDescent="0.3">
      <c r="A159" s="57">
        <v>146</v>
      </c>
      <c r="B159" s="98" t="str">
        <f ca="1">IFERROR(IF((VLOOKUP($E159,'Org List'!$AJ$10:$AL$188,3,FALSE))="","",(VLOOKUP($E159,'Org List'!$AJ$10:$AL$188,3,FALSE))),"")</f>
        <v>North of England Commissioning Region</v>
      </c>
      <c r="C159" s="99" t="str">
        <f ca="1">IFERROR(IF((VLOOKUP($E159,'Org List'!$AO$10:$AQ$188,3,FALSE))="","",(VLOOKUP($E159,'Org List'!$AO$10:$AQ$188,3,FALSE))),"")</f>
        <v>North West Region</v>
      </c>
      <c r="D159" s="114" t="str">
        <f ca="1">IFERROR(IF((VLOOKUP($E159,'Org List'!$AT$10:$AV$188,3,FALSE))="","",(VLOOKUP($E159,'Org List'!$AT$10:$AV$188,3,FALSE))),"")</f>
        <v>NHS England North (Cheshire And Merseyside)</v>
      </c>
      <c r="E159" s="98" t="str">
        <f t="shared" ca="1" si="4"/>
        <v>E08000013</v>
      </c>
      <c r="F159" s="100" t="str">
        <f ca="1">IF(E159="","",VLOOKUP(E159,'Org List'!$J$9:$K$488,2,0))</f>
        <v>St. Helens</v>
      </c>
      <c r="G159" s="121">
        <f ca="1">IFERROR(IF((VLOOKUP($E159,'NEA Backsheet'!$D$5:$CB$183,G$9,FALSE))="","",(VLOOKUP($E159,'NEA Backsheet'!$D$5:$CB$183,G$9,FALSE))),"")</f>
        <v>2518.2064388968856</v>
      </c>
      <c r="H159" s="122">
        <f ca="1">IFERROR(IF((VLOOKUP($E159,'NEA Backsheet'!$D$5:$CB$183,H$9,FALSE))="","",(VLOOKUP($E159,'NEA Backsheet'!$D$5:$CB$183,H$9,FALSE))),"")</f>
        <v>2709.7770651189562</v>
      </c>
      <c r="I159" s="122">
        <f ca="1">IFERROR(IF((VLOOKUP($E159,'NEA Backsheet'!$D$5:$CB$183,I$9,FALSE))="","",(VLOOKUP($E159,'NEA Backsheet'!$D$5:$CB$183,I$9,FALSE))),"")</f>
        <v>2830.1375273741396</v>
      </c>
      <c r="J159" s="123">
        <f ca="1">IFERROR(IF((VLOOKUP($E159,'NEA Backsheet'!$D$5:$CB$183,J$9,FALSE))="","",(VLOOKUP($E159,'NEA Backsheet'!$D$5:$CB$183,J$9,FALSE))),"")</f>
        <v>2735.8881224352581</v>
      </c>
      <c r="K159" s="121">
        <f ca="1">IFERROR(IF((VLOOKUP($E159,'NEA Backsheet'!$D$5:$CB$183,K$9,FALSE))="","",(VLOOKUP($E159,'NEA Backsheet'!$D$5:$CB$183,K$9,FALSE))),"")</f>
        <v>4229.801242800334</v>
      </c>
      <c r="L159" s="122">
        <f ca="1">IFERROR(IF((VLOOKUP($E159,'NEA Backsheet'!$D$5:$CB$183,L$9,FALSE))="","",(VLOOKUP($E159,'NEA Backsheet'!$D$5:$CB$183,L$9,FALSE))),"")</f>
        <v>4267.7380231650586</v>
      </c>
      <c r="M159" s="122">
        <f ca="1">IFERROR(IF((VLOOKUP($E159,'NEA Backsheet'!$D$5:$CB$183,M$9,FALSE))="","",(VLOOKUP($E159,'NEA Backsheet'!$D$5:$CB$183,M$9,FALSE))),"")</f>
        <v>4272.3376936344912</v>
      </c>
      <c r="N159" s="124">
        <f ca="1">IFERROR(IF((VLOOKUP($E159,'NEA Backsheet'!$D$5:$CB$183,N$9,FALSE))="","",(VLOOKUP($E159,'NEA Backsheet'!$D$5:$CB$183,N$9,FALSE))),"")</f>
        <v>4399.2207082978721</v>
      </c>
      <c r="O159" s="121">
        <f ca="1">IFERROR(IF((VLOOKUP($E159,'NEA Backsheet'!$D$5:$CB$183,O$9,FALSE))="","",(VLOOKUP($E159,'NEA Backsheet'!$D$5:$CB$183,O$9,FALSE))),"")</f>
        <v>6748.0076816972196</v>
      </c>
      <c r="P159" s="125">
        <f ca="1">IFERROR(IF((VLOOKUP($E159,'NEA Backsheet'!$D$5:$CB$183,P$9,FALSE))="","",(VLOOKUP($E159,'NEA Backsheet'!$D$5:$CB$183,P$9,FALSE))),"")</f>
        <v>6977.5150882840153</v>
      </c>
      <c r="Q159" s="122">
        <f ca="1">IFERROR(IF((VLOOKUP($E159,'NEA Backsheet'!$D$5:$CB$183,Q$9,FALSE))="","",(VLOOKUP($E159,'NEA Backsheet'!$D$5:$CB$183,Q$9,FALSE))),"")</f>
        <v>7102.4752210086308</v>
      </c>
      <c r="R159" s="124">
        <f ca="1">IFERROR(IF((VLOOKUP($E159,'NEA Backsheet'!$D$5:$CB$183,R$9,FALSE))="","",(VLOOKUP($E159,'NEA Backsheet'!$D$5:$CB$183,R$9,FALSE))),"")</f>
        <v>7135.1088307331302</v>
      </c>
    </row>
    <row r="160" spans="1:18" ht="15" customHeight="1" x14ac:dyDescent="0.3">
      <c r="A160" s="57">
        <v>147</v>
      </c>
      <c r="B160" s="98" t="str">
        <f ca="1">IFERROR(IF((VLOOKUP($E160,'Org List'!$AJ$10:$AL$188,3,FALSE))="","",(VLOOKUP($E160,'Org List'!$AJ$10:$AL$188,3,FALSE))),"")</f>
        <v>Midlands and East of England Commissioning Region</v>
      </c>
      <c r="C160" s="99" t="str">
        <f ca="1">IFERROR(IF((VLOOKUP($E160,'Org List'!$AO$10:$AQ$188,3,FALSE))="","",(VLOOKUP($E160,'Org List'!$AO$10:$AQ$188,3,FALSE))),"")</f>
        <v>West Midlands Region</v>
      </c>
      <c r="D160" s="114" t="str">
        <f ca="1">IFERROR(IF((VLOOKUP($E160,'Org List'!$AT$10:$AV$188,3,FALSE))="","",(VLOOKUP($E160,'Org List'!$AT$10:$AV$188,3,FALSE))),"")</f>
        <v>NHS England Midlands And East (North Midlands)</v>
      </c>
      <c r="E160" s="98" t="str">
        <f t="shared" ca="1" si="4"/>
        <v>E10000028</v>
      </c>
      <c r="F160" s="100" t="str">
        <f ca="1">IF(E160="","",VLOOKUP(E160,'Org List'!$J$9:$K$488,2,0))</f>
        <v>Staffordshire</v>
      </c>
      <c r="G160" s="121">
        <f ca="1">IFERROR(IF((VLOOKUP($E160,'NEA Backsheet'!$D$5:$CB$183,G$9,FALSE))="","",(VLOOKUP($E160,'NEA Backsheet'!$D$5:$CB$183,G$9,FALSE))),"")</f>
        <v>8526.7233968170567</v>
      </c>
      <c r="H160" s="122">
        <f ca="1">IFERROR(IF((VLOOKUP($E160,'NEA Backsheet'!$D$5:$CB$183,H$9,FALSE))="","",(VLOOKUP($E160,'NEA Backsheet'!$D$5:$CB$183,H$9,FALSE))),"")</f>
        <v>9885.5229806781317</v>
      </c>
      <c r="I160" s="122">
        <f ca="1">IFERROR(IF((VLOOKUP($E160,'NEA Backsheet'!$D$5:$CB$183,I$9,FALSE))="","",(VLOOKUP($E160,'NEA Backsheet'!$D$5:$CB$183,I$9,FALSE))),"")</f>
        <v>10130.711155307326</v>
      </c>
      <c r="J160" s="123">
        <f ca="1">IFERROR(IF((VLOOKUP($E160,'NEA Backsheet'!$D$5:$CB$183,J$9,FALSE))="","",(VLOOKUP($E160,'NEA Backsheet'!$D$5:$CB$183,J$9,FALSE))),"")</f>
        <v>11258.851276525733</v>
      </c>
      <c r="K160" s="121">
        <f ca="1">IFERROR(IF((VLOOKUP($E160,'NEA Backsheet'!$D$5:$CB$183,K$9,FALSE))="","",(VLOOKUP($E160,'NEA Backsheet'!$D$5:$CB$183,K$9,FALSE))),"")</f>
        <v>16295.00548100874</v>
      </c>
      <c r="L160" s="122">
        <f ca="1">IFERROR(IF((VLOOKUP($E160,'NEA Backsheet'!$D$5:$CB$183,L$9,FALSE))="","",(VLOOKUP($E160,'NEA Backsheet'!$D$5:$CB$183,L$9,FALSE))),"")</f>
        <v>16148.893924463839</v>
      </c>
      <c r="M160" s="122">
        <f ca="1">IFERROR(IF((VLOOKUP($E160,'NEA Backsheet'!$D$5:$CB$183,M$9,FALSE))="","",(VLOOKUP($E160,'NEA Backsheet'!$D$5:$CB$183,M$9,FALSE))),"")</f>
        <v>16349.069996556555</v>
      </c>
      <c r="N160" s="124">
        <f ca="1">IFERROR(IF((VLOOKUP($E160,'NEA Backsheet'!$D$5:$CB$183,N$9,FALSE))="","",(VLOOKUP($E160,'NEA Backsheet'!$D$5:$CB$183,N$9,FALSE))),"")</f>
        <v>17052.250764799745</v>
      </c>
      <c r="O160" s="121">
        <f ca="1">IFERROR(IF((VLOOKUP($E160,'NEA Backsheet'!$D$5:$CB$183,O$9,FALSE))="","",(VLOOKUP($E160,'NEA Backsheet'!$D$5:$CB$183,O$9,FALSE))),"")</f>
        <v>24821.728877825797</v>
      </c>
      <c r="P160" s="125">
        <f ca="1">IFERROR(IF((VLOOKUP($E160,'NEA Backsheet'!$D$5:$CB$183,P$9,FALSE))="","",(VLOOKUP($E160,'NEA Backsheet'!$D$5:$CB$183,P$9,FALSE))),"")</f>
        <v>26034.41690514197</v>
      </c>
      <c r="Q160" s="122">
        <f ca="1">IFERROR(IF((VLOOKUP($E160,'NEA Backsheet'!$D$5:$CB$183,Q$9,FALSE))="","",(VLOOKUP($E160,'NEA Backsheet'!$D$5:$CB$183,Q$9,FALSE))),"")</f>
        <v>26479.781151863881</v>
      </c>
      <c r="R160" s="124">
        <f ca="1">IFERROR(IF((VLOOKUP($E160,'NEA Backsheet'!$D$5:$CB$183,R$9,FALSE))="","",(VLOOKUP($E160,'NEA Backsheet'!$D$5:$CB$183,R$9,FALSE))),"")</f>
        <v>28311.102041325477</v>
      </c>
    </row>
    <row r="161" spans="1:18" ht="15" customHeight="1" x14ac:dyDescent="0.3">
      <c r="A161" s="57">
        <v>148</v>
      </c>
      <c r="B161" s="98" t="str">
        <f ca="1">IFERROR(IF((VLOOKUP($E161,'Org List'!$AJ$10:$AL$188,3,FALSE))="","",(VLOOKUP($E161,'Org List'!$AJ$10:$AL$188,3,FALSE))),"")</f>
        <v>North of England Commissioning Region</v>
      </c>
      <c r="C161" s="99" t="str">
        <f ca="1">IFERROR(IF((VLOOKUP($E161,'Org List'!$AO$10:$AQ$188,3,FALSE))="","",(VLOOKUP($E161,'Org List'!$AO$10:$AQ$188,3,FALSE))),"")</f>
        <v>North West Region</v>
      </c>
      <c r="D161" s="114" t="str">
        <f ca="1">IFERROR(IF((VLOOKUP($E161,'Org List'!$AT$10:$AV$188,3,FALSE))="","",(VLOOKUP($E161,'Org List'!$AT$10:$AV$188,3,FALSE))),"")</f>
        <v>NHS England North (Greater Manchester)</v>
      </c>
      <c r="E161" s="98" t="str">
        <f t="shared" ca="1" si="4"/>
        <v>E08000007</v>
      </c>
      <c r="F161" s="100" t="str">
        <f ca="1">IF(E161="","",VLOOKUP(E161,'Org List'!$J$9:$K$488,2,0))</f>
        <v>Stockport</v>
      </c>
      <c r="G161" s="121">
        <f ca="1">IFERROR(IF((VLOOKUP($E161,'NEA Backsheet'!$D$5:$CB$183,G$9,FALSE))="","",(VLOOKUP($E161,'NEA Backsheet'!$D$5:$CB$183,G$9,FALSE))),"")</f>
        <v>4033.6304920147118</v>
      </c>
      <c r="H161" s="122">
        <f ca="1">IFERROR(IF((VLOOKUP($E161,'NEA Backsheet'!$D$5:$CB$183,H$9,FALSE))="","",(VLOOKUP($E161,'NEA Backsheet'!$D$5:$CB$183,H$9,FALSE))),"")</f>
        <v>4280.5912062142661</v>
      </c>
      <c r="I161" s="122">
        <f ca="1">IFERROR(IF((VLOOKUP($E161,'NEA Backsheet'!$D$5:$CB$183,I$9,FALSE))="","",(VLOOKUP($E161,'NEA Backsheet'!$D$5:$CB$183,I$9,FALSE))),"")</f>
        <v>4250.0198402883589</v>
      </c>
      <c r="J161" s="123">
        <f ca="1">IFERROR(IF((VLOOKUP($E161,'NEA Backsheet'!$D$5:$CB$183,J$9,FALSE))="","",(VLOOKUP($E161,'NEA Backsheet'!$D$5:$CB$183,J$9,FALSE))),"")</f>
        <v>4208.3128973244211</v>
      </c>
      <c r="K161" s="121">
        <f ca="1">IFERROR(IF((VLOOKUP($E161,'NEA Backsheet'!$D$5:$CB$183,K$9,FALSE))="","",(VLOOKUP($E161,'NEA Backsheet'!$D$5:$CB$183,K$9,FALSE))),"")</f>
        <v>6435.3478315574603</v>
      </c>
      <c r="L161" s="122">
        <f ca="1">IFERROR(IF((VLOOKUP($E161,'NEA Backsheet'!$D$5:$CB$183,L$9,FALSE))="","",(VLOOKUP($E161,'NEA Backsheet'!$D$5:$CB$183,L$9,FALSE))),"")</f>
        <v>6683.2680131607158</v>
      </c>
      <c r="M161" s="122">
        <f ca="1">IFERROR(IF((VLOOKUP($E161,'NEA Backsheet'!$D$5:$CB$183,M$9,FALSE))="","",(VLOOKUP($E161,'NEA Backsheet'!$D$5:$CB$183,M$9,FALSE))),"")</f>
        <v>6458.1866912788728</v>
      </c>
      <c r="N161" s="124">
        <f ca="1">IFERROR(IF((VLOOKUP($E161,'NEA Backsheet'!$D$5:$CB$183,N$9,FALSE))="","",(VLOOKUP($E161,'NEA Backsheet'!$D$5:$CB$183,N$9,FALSE))),"")</f>
        <v>6365.3649893505044</v>
      </c>
      <c r="O161" s="121">
        <f ca="1">IFERROR(IF((VLOOKUP($E161,'NEA Backsheet'!$D$5:$CB$183,O$9,FALSE))="","",(VLOOKUP($E161,'NEA Backsheet'!$D$5:$CB$183,O$9,FALSE))),"")</f>
        <v>10468.978323572172</v>
      </c>
      <c r="P161" s="125">
        <f ca="1">IFERROR(IF((VLOOKUP($E161,'NEA Backsheet'!$D$5:$CB$183,P$9,FALSE))="","",(VLOOKUP($E161,'NEA Backsheet'!$D$5:$CB$183,P$9,FALSE))),"")</f>
        <v>10963.859219374983</v>
      </c>
      <c r="Q161" s="122">
        <f ca="1">IFERROR(IF((VLOOKUP($E161,'NEA Backsheet'!$D$5:$CB$183,Q$9,FALSE))="","",(VLOOKUP($E161,'NEA Backsheet'!$D$5:$CB$183,Q$9,FALSE))),"")</f>
        <v>10708.206531567232</v>
      </c>
      <c r="R161" s="124">
        <f ca="1">IFERROR(IF((VLOOKUP($E161,'NEA Backsheet'!$D$5:$CB$183,R$9,FALSE))="","",(VLOOKUP($E161,'NEA Backsheet'!$D$5:$CB$183,R$9,FALSE))),"")</f>
        <v>10573.677886674926</v>
      </c>
    </row>
    <row r="162" spans="1:18" ht="15" customHeight="1" x14ac:dyDescent="0.3">
      <c r="A162" s="57">
        <v>149</v>
      </c>
      <c r="B162" s="98" t="str">
        <f ca="1">IFERROR(IF((VLOOKUP($E162,'Org List'!$AJ$10:$AL$188,3,FALSE))="","",(VLOOKUP($E162,'Org List'!$AJ$10:$AL$188,3,FALSE))),"")</f>
        <v>North of England Commissioning Region</v>
      </c>
      <c r="C162" s="99" t="str">
        <f ca="1">IFERROR(IF((VLOOKUP($E162,'Org List'!$AO$10:$AQ$188,3,FALSE))="","",(VLOOKUP($E162,'Org List'!$AO$10:$AQ$188,3,FALSE))),"")</f>
        <v>North East Region</v>
      </c>
      <c r="D162" s="114" t="str">
        <f ca="1">IFERROR(IF((VLOOKUP($E162,'Org List'!$AT$10:$AV$188,3,FALSE))="","",(VLOOKUP($E162,'Org List'!$AT$10:$AV$188,3,FALSE))),"")</f>
        <v>NHS England North (Cumbria And North East)</v>
      </c>
      <c r="E162" s="98" t="str">
        <f t="shared" ca="1" si="4"/>
        <v>E06000004</v>
      </c>
      <c r="F162" s="100" t="str">
        <f ca="1">IF(E162="","",VLOOKUP(E162,'Org List'!$J$9:$K$488,2,0))</f>
        <v>Stockton-on-Tees</v>
      </c>
      <c r="G162" s="121">
        <f ca="1">IFERROR(IF((VLOOKUP($E162,'NEA Backsheet'!$D$5:$CB$183,G$9,FALSE))="","",(VLOOKUP($E162,'NEA Backsheet'!$D$5:$CB$183,G$9,FALSE))),"")</f>
        <v>2565.9208798482359</v>
      </c>
      <c r="H162" s="122">
        <f ca="1">IFERROR(IF((VLOOKUP($E162,'NEA Backsheet'!$D$5:$CB$183,H$9,FALSE))="","",(VLOOKUP($E162,'NEA Backsheet'!$D$5:$CB$183,H$9,FALSE))),"")</f>
        <v>2715.3801666712925</v>
      </c>
      <c r="I162" s="122">
        <f ca="1">IFERROR(IF((VLOOKUP($E162,'NEA Backsheet'!$D$5:$CB$183,I$9,FALSE))="","",(VLOOKUP($E162,'NEA Backsheet'!$D$5:$CB$183,I$9,FALSE))),"")</f>
        <v>2557.3739052923688</v>
      </c>
      <c r="J162" s="123">
        <f ca="1">IFERROR(IF((VLOOKUP($E162,'NEA Backsheet'!$D$5:$CB$183,J$9,FALSE))="","",(VLOOKUP($E162,'NEA Backsheet'!$D$5:$CB$183,J$9,FALSE))),"")</f>
        <v>2622.9192359634262</v>
      </c>
      <c r="K162" s="121">
        <f ca="1">IFERROR(IF((VLOOKUP($E162,'NEA Backsheet'!$D$5:$CB$183,K$9,FALSE))="","",(VLOOKUP($E162,'NEA Backsheet'!$D$5:$CB$183,K$9,FALSE))),"")</f>
        <v>4391.2247383161557</v>
      </c>
      <c r="L162" s="122">
        <f ca="1">IFERROR(IF((VLOOKUP($E162,'NEA Backsheet'!$D$5:$CB$183,L$9,FALSE))="","",(VLOOKUP($E162,'NEA Backsheet'!$D$5:$CB$183,L$9,FALSE))),"")</f>
        <v>4453.3007300035924</v>
      </c>
      <c r="M162" s="122">
        <f ca="1">IFERROR(IF((VLOOKUP($E162,'NEA Backsheet'!$D$5:$CB$183,M$9,FALSE))="","",(VLOOKUP($E162,'NEA Backsheet'!$D$5:$CB$183,M$9,FALSE))),"")</f>
        <v>4485.9298148631324</v>
      </c>
      <c r="N162" s="124">
        <f ca="1">IFERROR(IF((VLOOKUP($E162,'NEA Backsheet'!$D$5:$CB$183,N$9,FALSE))="","",(VLOOKUP($E162,'NEA Backsheet'!$D$5:$CB$183,N$9,FALSE))),"")</f>
        <v>4562.0320189688655</v>
      </c>
      <c r="O162" s="121">
        <f ca="1">IFERROR(IF((VLOOKUP($E162,'NEA Backsheet'!$D$5:$CB$183,O$9,FALSE))="","",(VLOOKUP($E162,'NEA Backsheet'!$D$5:$CB$183,O$9,FALSE))),"")</f>
        <v>6957.1456181643916</v>
      </c>
      <c r="P162" s="125">
        <f ca="1">IFERROR(IF((VLOOKUP($E162,'NEA Backsheet'!$D$5:$CB$183,P$9,FALSE))="","",(VLOOKUP($E162,'NEA Backsheet'!$D$5:$CB$183,P$9,FALSE))),"")</f>
        <v>7168.6808966748849</v>
      </c>
      <c r="Q162" s="122">
        <f ca="1">IFERROR(IF((VLOOKUP($E162,'NEA Backsheet'!$D$5:$CB$183,Q$9,FALSE))="","",(VLOOKUP($E162,'NEA Backsheet'!$D$5:$CB$183,Q$9,FALSE))),"")</f>
        <v>7043.3037201555017</v>
      </c>
      <c r="R162" s="124">
        <f ca="1">IFERROR(IF((VLOOKUP($E162,'NEA Backsheet'!$D$5:$CB$183,R$9,FALSE))="","",(VLOOKUP($E162,'NEA Backsheet'!$D$5:$CB$183,R$9,FALSE))),"")</f>
        <v>7184.9512549322917</v>
      </c>
    </row>
    <row r="163" spans="1:18" ht="15" customHeight="1" x14ac:dyDescent="0.3">
      <c r="A163" s="57">
        <v>150</v>
      </c>
      <c r="B163" s="98" t="str">
        <f ca="1">IFERROR(IF((VLOOKUP($E163,'Org List'!$AJ$10:$AL$188,3,FALSE))="","",(VLOOKUP($E163,'Org List'!$AJ$10:$AL$188,3,FALSE))),"")</f>
        <v>Midlands and East of England Commissioning Region</v>
      </c>
      <c r="C163" s="99" t="str">
        <f ca="1">IFERROR(IF((VLOOKUP($E163,'Org List'!$AO$10:$AQ$188,3,FALSE))="","",(VLOOKUP($E163,'Org List'!$AO$10:$AQ$188,3,FALSE))),"")</f>
        <v>West Midlands Region</v>
      </c>
      <c r="D163" s="114" t="str">
        <f ca="1">IFERROR(IF((VLOOKUP($E163,'Org List'!$AT$10:$AV$188,3,FALSE))="","",(VLOOKUP($E163,'Org List'!$AT$10:$AV$188,3,FALSE))),"")</f>
        <v>NHS England Midlands And East (North Midlands)</v>
      </c>
      <c r="E163" s="98" t="str">
        <f t="shared" ca="1" si="4"/>
        <v>E06000021</v>
      </c>
      <c r="F163" s="100" t="str">
        <f ca="1">IF(E163="","",VLOOKUP(E163,'Org List'!$J$9:$K$488,2,0))</f>
        <v>Stoke-on-Trent</v>
      </c>
      <c r="G163" s="121">
        <f ca="1">IFERROR(IF((VLOOKUP($E163,'NEA Backsheet'!$D$5:$CB$183,G$9,FALSE))="","",(VLOOKUP($E163,'NEA Backsheet'!$D$5:$CB$183,G$9,FALSE))),"")</f>
        <v>4269.2111122318129</v>
      </c>
      <c r="H163" s="122">
        <f ca="1">IFERROR(IF((VLOOKUP($E163,'NEA Backsheet'!$D$5:$CB$183,H$9,FALSE))="","",(VLOOKUP($E163,'NEA Backsheet'!$D$5:$CB$183,H$9,FALSE))),"")</f>
        <v>4779.2806659496591</v>
      </c>
      <c r="I163" s="122">
        <f ca="1">IFERROR(IF((VLOOKUP($E163,'NEA Backsheet'!$D$5:$CB$183,I$9,FALSE))="","",(VLOOKUP($E163,'NEA Backsheet'!$D$5:$CB$183,I$9,FALSE))),"")</f>
        <v>5068.2625912651229</v>
      </c>
      <c r="J163" s="123">
        <f ca="1">IFERROR(IF((VLOOKUP($E163,'NEA Backsheet'!$D$5:$CB$183,J$9,FALSE))="","",(VLOOKUP($E163,'NEA Backsheet'!$D$5:$CB$183,J$9,FALSE))),"")</f>
        <v>5908.7421277287031</v>
      </c>
      <c r="K163" s="121">
        <f ca="1">IFERROR(IF((VLOOKUP($E163,'NEA Backsheet'!$D$5:$CB$183,K$9,FALSE))="","",(VLOOKUP($E163,'NEA Backsheet'!$D$5:$CB$183,K$9,FALSE))),"")</f>
        <v>5202.0984657745785</v>
      </c>
      <c r="L163" s="122">
        <f ca="1">IFERROR(IF((VLOOKUP($E163,'NEA Backsheet'!$D$5:$CB$183,L$9,FALSE))="","",(VLOOKUP($E163,'NEA Backsheet'!$D$5:$CB$183,L$9,FALSE))),"")</f>
        <v>5188.0819986486185</v>
      </c>
      <c r="M163" s="122">
        <f ca="1">IFERROR(IF((VLOOKUP($E163,'NEA Backsheet'!$D$5:$CB$183,M$9,FALSE))="","",(VLOOKUP($E163,'NEA Backsheet'!$D$5:$CB$183,M$9,FALSE))),"")</f>
        <v>5344.96230420141</v>
      </c>
      <c r="N163" s="124">
        <f ca="1">IFERROR(IF((VLOOKUP($E163,'NEA Backsheet'!$D$5:$CB$183,N$9,FALSE))="","",(VLOOKUP($E163,'NEA Backsheet'!$D$5:$CB$183,N$9,FALSE))),"")</f>
        <v>5422.9019461013195</v>
      </c>
      <c r="O163" s="121">
        <f ca="1">IFERROR(IF((VLOOKUP($E163,'NEA Backsheet'!$D$5:$CB$183,O$9,FALSE))="","",(VLOOKUP($E163,'NEA Backsheet'!$D$5:$CB$183,O$9,FALSE))),"")</f>
        <v>9471.3095780063923</v>
      </c>
      <c r="P163" s="125">
        <f ca="1">IFERROR(IF((VLOOKUP($E163,'NEA Backsheet'!$D$5:$CB$183,P$9,FALSE))="","",(VLOOKUP($E163,'NEA Backsheet'!$D$5:$CB$183,P$9,FALSE))),"")</f>
        <v>9967.3626645982768</v>
      </c>
      <c r="Q163" s="122">
        <f ca="1">IFERROR(IF((VLOOKUP($E163,'NEA Backsheet'!$D$5:$CB$183,Q$9,FALSE))="","",(VLOOKUP($E163,'NEA Backsheet'!$D$5:$CB$183,Q$9,FALSE))),"")</f>
        <v>10413.224895466534</v>
      </c>
      <c r="R163" s="124">
        <f ca="1">IFERROR(IF((VLOOKUP($E163,'NEA Backsheet'!$D$5:$CB$183,R$9,FALSE))="","",(VLOOKUP($E163,'NEA Backsheet'!$D$5:$CB$183,R$9,FALSE))),"")</f>
        <v>11331.644073830023</v>
      </c>
    </row>
    <row r="164" spans="1:18" ht="15" customHeight="1" x14ac:dyDescent="0.3">
      <c r="A164" s="57">
        <v>151</v>
      </c>
      <c r="B164" s="98" t="str">
        <f ca="1">IFERROR(IF((VLOOKUP($E164,'Org List'!$AJ$10:$AL$188,3,FALSE))="","",(VLOOKUP($E164,'Org List'!$AJ$10:$AL$188,3,FALSE))),"")</f>
        <v>Midlands and East of England Commissioning Region</v>
      </c>
      <c r="C164" s="99" t="str">
        <f ca="1">IFERROR(IF((VLOOKUP($E164,'Org List'!$AO$10:$AQ$188,3,FALSE))="","",(VLOOKUP($E164,'Org List'!$AO$10:$AQ$188,3,FALSE))),"")</f>
        <v>East Region</v>
      </c>
      <c r="D164" s="114" t="str">
        <f ca="1">IFERROR(IF((VLOOKUP($E164,'Org List'!$AT$10:$AV$188,3,FALSE))="","",(VLOOKUP($E164,'Org List'!$AT$10:$AV$188,3,FALSE))),"")</f>
        <v>NHS England Midlands And East (East)</v>
      </c>
      <c r="E164" s="98" t="str">
        <f t="shared" ca="1" si="4"/>
        <v>E10000029</v>
      </c>
      <c r="F164" s="100" t="str">
        <f ca="1">IF(E164="","",VLOOKUP(E164,'Org List'!$J$9:$K$488,2,0))</f>
        <v>Suffolk</v>
      </c>
      <c r="G164" s="121">
        <f ca="1">IFERROR(IF((VLOOKUP($E164,'NEA Backsheet'!$D$5:$CB$183,G$9,FALSE))="","",(VLOOKUP($E164,'NEA Backsheet'!$D$5:$CB$183,G$9,FALSE))),"")</f>
        <v>4680.4573387375958</v>
      </c>
      <c r="H164" s="122">
        <f ca="1">IFERROR(IF((VLOOKUP($E164,'NEA Backsheet'!$D$5:$CB$183,H$9,FALSE))="","",(VLOOKUP($E164,'NEA Backsheet'!$D$5:$CB$183,H$9,FALSE))),"")</f>
        <v>4596.0639585328954</v>
      </c>
      <c r="I164" s="122">
        <f ca="1">IFERROR(IF((VLOOKUP($E164,'NEA Backsheet'!$D$5:$CB$183,I$9,FALSE))="","",(VLOOKUP($E164,'NEA Backsheet'!$D$5:$CB$183,I$9,FALSE))),"")</f>
        <v>4591.5692283240451</v>
      </c>
      <c r="J164" s="123">
        <f ca="1">IFERROR(IF((VLOOKUP($E164,'NEA Backsheet'!$D$5:$CB$183,J$9,FALSE))="","",(VLOOKUP($E164,'NEA Backsheet'!$D$5:$CB$183,J$9,FALSE))),"")</f>
        <v>5205.0768061285235</v>
      </c>
      <c r="K164" s="121">
        <f ca="1">IFERROR(IF((VLOOKUP($E164,'NEA Backsheet'!$D$5:$CB$183,K$9,FALSE))="","",(VLOOKUP($E164,'NEA Backsheet'!$D$5:$CB$183,K$9,FALSE))),"")</f>
        <v>14652.274676559444</v>
      </c>
      <c r="L164" s="122">
        <f ca="1">IFERROR(IF((VLOOKUP($E164,'NEA Backsheet'!$D$5:$CB$183,L$9,FALSE))="","",(VLOOKUP($E164,'NEA Backsheet'!$D$5:$CB$183,L$9,FALSE))),"")</f>
        <v>14095.395857143132</v>
      </c>
      <c r="M164" s="122">
        <f ca="1">IFERROR(IF((VLOOKUP($E164,'NEA Backsheet'!$D$5:$CB$183,M$9,FALSE))="","",(VLOOKUP($E164,'NEA Backsheet'!$D$5:$CB$183,M$9,FALSE))),"")</f>
        <v>14087.599988335416</v>
      </c>
      <c r="N164" s="124">
        <f ca="1">IFERROR(IF((VLOOKUP($E164,'NEA Backsheet'!$D$5:$CB$183,N$9,FALSE))="","",(VLOOKUP($E164,'NEA Backsheet'!$D$5:$CB$183,N$9,FALSE))),"")</f>
        <v>14951.558182099221</v>
      </c>
      <c r="O164" s="121">
        <f ca="1">IFERROR(IF((VLOOKUP($E164,'NEA Backsheet'!$D$5:$CB$183,O$9,FALSE))="","",(VLOOKUP($E164,'NEA Backsheet'!$D$5:$CB$183,O$9,FALSE))),"")</f>
        <v>19332.732015297039</v>
      </c>
      <c r="P164" s="125">
        <f ca="1">IFERROR(IF((VLOOKUP($E164,'NEA Backsheet'!$D$5:$CB$183,P$9,FALSE))="","",(VLOOKUP($E164,'NEA Backsheet'!$D$5:$CB$183,P$9,FALSE))),"")</f>
        <v>18691.459815676026</v>
      </c>
      <c r="Q164" s="122">
        <f ca="1">IFERROR(IF((VLOOKUP($E164,'NEA Backsheet'!$D$5:$CB$183,Q$9,FALSE))="","",(VLOOKUP($E164,'NEA Backsheet'!$D$5:$CB$183,Q$9,FALSE))),"")</f>
        <v>18679.169216659462</v>
      </c>
      <c r="R164" s="124">
        <f ca="1">IFERROR(IF((VLOOKUP($E164,'NEA Backsheet'!$D$5:$CB$183,R$9,FALSE))="","",(VLOOKUP($E164,'NEA Backsheet'!$D$5:$CB$183,R$9,FALSE))),"")</f>
        <v>20156.634988227743</v>
      </c>
    </row>
    <row r="165" spans="1:18" ht="15" customHeight="1" x14ac:dyDescent="0.3">
      <c r="A165" s="57">
        <v>152</v>
      </c>
      <c r="B165" s="98" t="str">
        <f ca="1">IFERROR(IF((VLOOKUP($E165,'Org List'!$AJ$10:$AL$188,3,FALSE))="","",(VLOOKUP($E165,'Org List'!$AJ$10:$AL$188,3,FALSE))),"")</f>
        <v>North of England Commissioning Region</v>
      </c>
      <c r="C165" s="99" t="str">
        <f ca="1">IFERROR(IF((VLOOKUP($E165,'Org List'!$AO$10:$AQ$188,3,FALSE))="","",(VLOOKUP($E165,'Org List'!$AO$10:$AQ$188,3,FALSE))),"")</f>
        <v>North East Region</v>
      </c>
      <c r="D165" s="114" t="str">
        <f ca="1">IFERROR(IF((VLOOKUP($E165,'Org List'!$AT$10:$AV$188,3,FALSE))="","",(VLOOKUP($E165,'Org List'!$AT$10:$AV$188,3,FALSE))),"")</f>
        <v>NHS England North (Cumbria And North East)</v>
      </c>
      <c r="E165" s="98" t="str">
        <f t="shared" ca="1" si="4"/>
        <v>E08000024</v>
      </c>
      <c r="F165" s="100" t="str">
        <f ca="1">IF(E165="","",VLOOKUP(E165,'Org List'!$J$9:$K$488,2,0))</f>
        <v>Sunderland</v>
      </c>
      <c r="G165" s="121">
        <f ca="1">IFERROR(IF((VLOOKUP($E165,'NEA Backsheet'!$D$5:$CB$183,G$9,FALSE))="","",(VLOOKUP($E165,'NEA Backsheet'!$D$5:$CB$183,G$9,FALSE))),"")</f>
        <v>2394.5647459330276</v>
      </c>
      <c r="H165" s="122">
        <f ca="1">IFERROR(IF((VLOOKUP($E165,'NEA Backsheet'!$D$5:$CB$183,H$9,FALSE))="","",(VLOOKUP($E165,'NEA Backsheet'!$D$5:$CB$183,H$9,FALSE))),"")</f>
        <v>2520.8471283252848</v>
      </c>
      <c r="I165" s="122">
        <f ca="1">IFERROR(IF((VLOOKUP($E165,'NEA Backsheet'!$D$5:$CB$183,I$9,FALSE))="","",(VLOOKUP($E165,'NEA Backsheet'!$D$5:$CB$183,I$9,FALSE))),"")</f>
        <v>2481.721506264756</v>
      </c>
      <c r="J165" s="123">
        <f ca="1">IFERROR(IF((VLOOKUP($E165,'NEA Backsheet'!$D$5:$CB$183,J$9,FALSE))="","",(VLOOKUP($E165,'NEA Backsheet'!$D$5:$CB$183,J$9,FALSE))),"")</f>
        <v>2616.477872825245</v>
      </c>
      <c r="K165" s="121">
        <f ca="1">IFERROR(IF((VLOOKUP($E165,'NEA Backsheet'!$D$5:$CB$183,K$9,FALSE))="","",(VLOOKUP($E165,'NEA Backsheet'!$D$5:$CB$183,K$9,FALSE))),"")</f>
        <v>6329.687664103827</v>
      </c>
      <c r="L165" s="122">
        <f ca="1">IFERROR(IF((VLOOKUP($E165,'NEA Backsheet'!$D$5:$CB$183,L$9,FALSE))="","",(VLOOKUP($E165,'NEA Backsheet'!$D$5:$CB$183,L$9,FALSE))),"")</f>
        <v>6146.6218570169667</v>
      </c>
      <c r="M165" s="122">
        <f ca="1">IFERROR(IF((VLOOKUP($E165,'NEA Backsheet'!$D$5:$CB$183,M$9,FALSE))="","",(VLOOKUP($E165,'NEA Backsheet'!$D$5:$CB$183,M$9,FALSE))),"")</f>
        <v>6030.7584409190549</v>
      </c>
      <c r="N165" s="124">
        <f ca="1">IFERROR(IF((VLOOKUP($E165,'NEA Backsheet'!$D$5:$CB$183,N$9,FALSE))="","",(VLOOKUP($E165,'NEA Backsheet'!$D$5:$CB$183,N$9,FALSE))),"")</f>
        <v>6125.3652442773528</v>
      </c>
      <c r="O165" s="121">
        <f ca="1">IFERROR(IF((VLOOKUP($E165,'NEA Backsheet'!$D$5:$CB$183,O$9,FALSE))="","",(VLOOKUP($E165,'NEA Backsheet'!$D$5:$CB$183,O$9,FALSE))),"")</f>
        <v>8724.2524100368537</v>
      </c>
      <c r="P165" s="125">
        <f ca="1">IFERROR(IF((VLOOKUP($E165,'NEA Backsheet'!$D$5:$CB$183,P$9,FALSE))="","",(VLOOKUP($E165,'NEA Backsheet'!$D$5:$CB$183,P$9,FALSE))),"")</f>
        <v>8667.4689853422515</v>
      </c>
      <c r="Q165" s="122">
        <f ca="1">IFERROR(IF((VLOOKUP($E165,'NEA Backsheet'!$D$5:$CB$183,Q$9,FALSE))="","",(VLOOKUP($E165,'NEA Backsheet'!$D$5:$CB$183,Q$9,FALSE))),"")</f>
        <v>8512.4799471838105</v>
      </c>
      <c r="R165" s="124">
        <f ca="1">IFERROR(IF((VLOOKUP($E165,'NEA Backsheet'!$D$5:$CB$183,R$9,FALSE))="","",(VLOOKUP($E165,'NEA Backsheet'!$D$5:$CB$183,R$9,FALSE))),"")</f>
        <v>8741.8431171025986</v>
      </c>
    </row>
    <row r="166" spans="1:18" ht="15" customHeight="1" x14ac:dyDescent="0.3">
      <c r="A166" s="57">
        <v>153</v>
      </c>
      <c r="B166" s="98" t="str">
        <f ca="1">IFERROR(IF((VLOOKUP($E166,'Org List'!$AJ$10:$AL$188,3,FALSE))="","",(VLOOKUP($E166,'Org List'!$AJ$10:$AL$188,3,FALSE))),"")</f>
        <v>South East England Commissioning Region</v>
      </c>
      <c r="C166" s="99" t="str">
        <f ca="1">IFERROR(IF((VLOOKUP($E166,'Org List'!$AO$10:$AQ$188,3,FALSE))="","",(VLOOKUP($E166,'Org List'!$AO$10:$AQ$188,3,FALSE))),"")</f>
        <v>South East Region</v>
      </c>
      <c r="D166" s="114" t="str">
        <f ca="1">IFERROR(IF((VLOOKUP($E166,'Org List'!$AT$10:$AV$188,3,FALSE))="","",(VLOOKUP($E166,'Org List'!$AT$10:$AV$188,3,FALSE))),"")</f>
        <v>NHS England South East (Kent, Surrey and Sussex)</v>
      </c>
      <c r="E166" s="98" t="str">
        <f t="shared" ca="1" si="4"/>
        <v>E10000030</v>
      </c>
      <c r="F166" s="100" t="str">
        <f ca="1">IF(E166="","",VLOOKUP(E166,'Org List'!$J$9:$K$488,2,0))</f>
        <v>Surrey</v>
      </c>
      <c r="G166" s="121">
        <f ca="1">IFERROR(IF((VLOOKUP($E166,'NEA Backsheet'!$D$5:$CB$183,G$9,FALSE))="","",(VLOOKUP($E166,'NEA Backsheet'!$D$5:$CB$183,G$9,FALSE))),"")</f>
        <v>8900.1494727743484</v>
      </c>
      <c r="H166" s="122">
        <f ca="1">IFERROR(IF((VLOOKUP($E166,'NEA Backsheet'!$D$5:$CB$183,H$9,FALSE))="","",(VLOOKUP($E166,'NEA Backsheet'!$D$5:$CB$183,H$9,FALSE))),"")</f>
        <v>9089.94220016092</v>
      </c>
      <c r="I166" s="122">
        <f ca="1">IFERROR(IF((VLOOKUP($E166,'NEA Backsheet'!$D$5:$CB$183,I$9,FALSE))="","",(VLOOKUP($E166,'NEA Backsheet'!$D$5:$CB$183,I$9,FALSE))),"")</f>
        <v>9384.4052362728726</v>
      </c>
      <c r="J166" s="123">
        <f ca="1">IFERROR(IF((VLOOKUP($E166,'NEA Backsheet'!$D$5:$CB$183,J$9,FALSE))="","",(VLOOKUP($E166,'NEA Backsheet'!$D$5:$CB$183,J$9,FALSE))),"")</f>
        <v>9767.4868152339095</v>
      </c>
      <c r="K166" s="121">
        <f ca="1">IFERROR(IF((VLOOKUP($E166,'NEA Backsheet'!$D$5:$CB$183,K$9,FALSE))="","",(VLOOKUP($E166,'NEA Backsheet'!$D$5:$CB$183,K$9,FALSE))),"")</f>
        <v>20331.847926538987</v>
      </c>
      <c r="L166" s="122">
        <f ca="1">IFERROR(IF((VLOOKUP($E166,'NEA Backsheet'!$D$5:$CB$183,L$9,FALSE))="","",(VLOOKUP($E166,'NEA Backsheet'!$D$5:$CB$183,L$9,FALSE))),"")</f>
        <v>19392.327296151383</v>
      </c>
      <c r="M166" s="122">
        <f ca="1">IFERROR(IF((VLOOKUP($E166,'NEA Backsheet'!$D$5:$CB$183,M$9,FALSE))="","",(VLOOKUP($E166,'NEA Backsheet'!$D$5:$CB$183,M$9,FALSE))),"")</f>
        <v>19111.714429616452</v>
      </c>
      <c r="N166" s="124">
        <f ca="1">IFERROR(IF((VLOOKUP($E166,'NEA Backsheet'!$D$5:$CB$183,N$9,FALSE))="","",(VLOOKUP($E166,'NEA Backsheet'!$D$5:$CB$183,N$9,FALSE))),"")</f>
        <v>20668.499531417496</v>
      </c>
      <c r="O166" s="121">
        <f ca="1">IFERROR(IF((VLOOKUP($E166,'NEA Backsheet'!$D$5:$CB$183,O$9,FALSE))="","",(VLOOKUP($E166,'NEA Backsheet'!$D$5:$CB$183,O$9,FALSE))),"")</f>
        <v>29231.997399313335</v>
      </c>
      <c r="P166" s="125">
        <f ca="1">IFERROR(IF((VLOOKUP($E166,'NEA Backsheet'!$D$5:$CB$183,P$9,FALSE))="","",(VLOOKUP($E166,'NEA Backsheet'!$D$5:$CB$183,P$9,FALSE))),"")</f>
        <v>28482.269496312303</v>
      </c>
      <c r="Q166" s="122">
        <f ca="1">IFERROR(IF((VLOOKUP($E166,'NEA Backsheet'!$D$5:$CB$183,Q$9,FALSE))="","",(VLOOKUP($E166,'NEA Backsheet'!$D$5:$CB$183,Q$9,FALSE))),"")</f>
        <v>28496.119665889324</v>
      </c>
      <c r="R166" s="124">
        <f ca="1">IFERROR(IF((VLOOKUP($E166,'NEA Backsheet'!$D$5:$CB$183,R$9,FALSE))="","",(VLOOKUP($E166,'NEA Backsheet'!$D$5:$CB$183,R$9,FALSE))),"")</f>
        <v>30435.986346651407</v>
      </c>
    </row>
    <row r="167" spans="1:18" ht="15" customHeight="1" x14ac:dyDescent="0.3">
      <c r="A167" s="57">
        <v>154</v>
      </c>
      <c r="B167" s="98" t="str">
        <f ca="1">IFERROR(IF((VLOOKUP($E167,'Org List'!$AJ$10:$AL$188,3,FALSE))="","",(VLOOKUP($E167,'Org List'!$AJ$10:$AL$188,3,FALSE))),"")</f>
        <v>London Commissioning Region</v>
      </c>
      <c r="C167" s="99" t="str">
        <f ca="1">IFERROR(IF((VLOOKUP($E167,'Org List'!$AO$10:$AQ$188,3,FALSE))="","",(VLOOKUP($E167,'Org List'!$AO$10:$AQ$188,3,FALSE))),"")</f>
        <v>London Region</v>
      </c>
      <c r="D167" s="114" t="str">
        <f ca="1">IFERROR(IF((VLOOKUP($E167,'Org List'!$AT$10:$AV$188,3,FALSE))="","",(VLOOKUP($E167,'Org List'!$AT$10:$AV$188,3,FALSE))),"")</f>
        <v>NHS England London</v>
      </c>
      <c r="E167" s="98" t="str">
        <f t="shared" ca="1" si="4"/>
        <v>E09000029</v>
      </c>
      <c r="F167" s="100" t="str">
        <f ca="1">IF(E167="","",VLOOKUP(E167,'Org List'!$J$9:$K$488,2,0))</f>
        <v>Sutton</v>
      </c>
      <c r="G167" s="121">
        <f ca="1">IFERROR(IF((VLOOKUP($E167,'NEA Backsheet'!$D$5:$CB$183,G$9,FALSE))="","",(VLOOKUP($E167,'NEA Backsheet'!$D$5:$CB$183,G$9,FALSE))),"")</f>
        <v>2056.3698062877197</v>
      </c>
      <c r="H167" s="122">
        <f ca="1">IFERROR(IF((VLOOKUP($E167,'NEA Backsheet'!$D$5:$CB$183,H$9,FALSE))="","",(VLOOKUP($E167,'NEA Backsheet'!$D$5:$CB$183,H$9,FALSE))),"")</f>
        <v>2122.8592738154543</v>
      </c>
      <c r="I167" s="122">
        <f ca="1">IFERROR(IF((VLOOKUP($E167,'NEA Backsheet'!$D$5:$CB$183,I$9,FALSE))="","",(VLOOKUP($E167,'NEA Backsheet'!$D$5:$CB$183,I$9,FALSE))),"")</f>
        <v>2421.5807138193441</v>
      </c>
      <c r="J167" s="123">
        <f ca="1">IFERROR(IF((VLOOKUP($E167,'NEA Backsheet'!$D$5:$CB$183,J$9,FALSE))="","",(VLOOKUP($E167,'NEA Backsheet'!$D$5:$CB$183,J$9,FALSE))),"")</f>
        <v>2483.6240544002085</v>
      </c>
      <c r="K167" s="121">
        <f ca="1">IFERROR(IF((VLOOKUP($E167,'NEA Backsheet'!$D$5:$CB$183,K$9,FALSE))="","",(VLOOKUP($E167,'NEA Backsheet'!$D$5:$CB$183,K$9,FALSE))),"")</f>
        <v>3774.8331304670769</v>
      </c>
      <c r="L167" s="122">
        <f ca="1">IFERROR(IF((VLOOKUP($E167,'NEA Backsheet'!$D$5:$CB$183,L$9,FALSE))="","",(VLOOKUP($E167,'NEA Backsheet'!$D$5:$CB$183,L$9,FALSE))),"")</f>
        <v>3586.7421737798536</v>
      </c>
      <c r="M167" s="122">
        <f ca="1">IFERROR(IF((VLOOKUP($E167,'NEA Backsheet'!$D$5:$CB$183,M$9,FALSE))="","",(VLOOKUP($E167,'NEA Backsheet'!$D$5:$CB$183,M$9,FALSE))),"")</f>
        <v>3579.2463304654252</v>
      </c>
      <c r="N167" s="124">
        <f ca="1">IFERROR(IF((VLOOKUP($E167,'NEA Backsheet'!$D$5:$CB$183,N$9,FALSE))="","",(VLOOKUP($E167,'NEA Backsheet'!$D$5:$CB$183,N$9,FALSE))),"")</f>
        <v>3735.2942292812268</v>
      </c>
      <c r="O167" s="121">
        <f ca="1">IFERROR(IF((VLOOKUP($E167,'NEA Backsheet'!$D$5:$CB$183,O$9,FALSE))="","",(VLOOKUP($E167,'NEA Backsheet'!$D$5:$CB$183,O$9,FALSE))),"")</f>
        <v>5831.2029367547966</v>
      </c>
      <c r="P167" s="125">
        <f ca="1">IFERROR(IF((VLOOKUP($E167,'NEA Backsheet'!$D$5:$CB$183,P$9,FALSE))="","",(VLOOKUP($E167,'NEA Backsheet'!$D$5:$CB$183,P$9,FALSE))),"")</f>
        <v>5709.6014475953079</v>
      </c>
      <c r="Q167" s="122">
        <f ca="1">IFERROR(IF((VLOOKUP($E167,'NEA Backsheet'!$D$5:$CB$183,Q$9,FALSE))="","",(VLOOKUP($E167,'NEA Backsheet'!$D$5:$CB$183,Q$9,FALSE))),"")</f>
        <v>6000.8270442847697</v>
      </c>
      <c r="R167" s="124">
        <f ca="1">IFERROR(IF((VLOOKUP($E167,'NEA Backsheet'!$D$5:$CB$183,R$9,FALSE))="","",(VLOOKUP($E167,'NEA Backsheet'!$D$5:$CB$183,R$9,FALSE))),"")</f>
        <v>6218.9182836814352</v>
      </c>
    </row>
    <row r="168" spans="1:18" ht="15" customHeight="1" x14ac:dyDescent="0.3">
      <c r="A168" s="57">
        <v>155</v>
      </c>
      <c r="B168" s="98" t="str">
        <f ca="1">IFERROR(IF((VLOOKUP($E168,'Org List'!$AJ$10:$AL$188,3,FALSE))="","",(VLOOKUP($E168,'Org List'!$AJ$10:$AL$188,3,FALSE))),"")</f>
        <v>South West England Commissioning Region</v>
      </c>
      <c r="C168" s="99" t="str">
        <f ca="1">IFERROR(IF((VLOOKUP($E168,'Org List'!$AO$10:$AQ$188,3,FALSE))="","",(VLOOKUP($E168,'Org List'!$AO$10:$AQ$188,3,FALSE))),"")</f>
        <v>South West Region</v>
      </c>
      <c r="D168" s="114" t="str">
        <f ca="1">IFERROR(IF((VLOOKUP($E168,'Org List'!$AT$10:$AV$188,3,FALSE))="","",(VLOOKUP($E168,'Org List'!$AT$10:$AV$188,3,FALSE))),"")</f>
        <v>NHS England South West (South West North)</v>
      </c>
      <c r="E168" s="98" t="str">
        <f t="shared" ca="1" si="4"/>
        <v>E06000030</v>
      </c>
      <c r="F168" s="100" t="str">
        <f ca="1">IF(E168="","",VLOOKUP(E168,'Org List'!$J$9:$K$488,2,0))</f>
        <v>Swindon</v>
      </c>
      <c r="G168" s="121">
        <f ca="1">IFERROR(IF((VLOOKUP($E168,'NEA Backsheet'!$D$5:$CB$183,G$9,FALSE))="","",(VLOOKUP($E168,'NEA Backsheet'!$D$5:$CB$183,G$9,FALSE))),"")</f>
        <v>2940.1807978914471</v>
      </c>
      <c r="H168" s="122">
        <f ca="1">IFERROR(IF((VLOOKUP($E168,'NEA Backsheet'!$D$5:$CB$183,H$9,FALSE))="","",(VLOOKUP($E168,'NEA Backsheet'!$D$5:$CB$183,H$9,FALSE))),"")</f>
        <v>3044.6550121604755</v>
      </c>
      <c r="I168" s="122">
        <f ca="1">IFERROR(IF((VLOOKUP($E168,'NEA Backsheet'!$D$5:$CB$183,I$9,FALSE))="","",(VLOOKUP($E168,'NEA Backsheet'!$D$5:$CB$183,I$9,FALSE))),"")</f>
        <v>2754.698117902893</v>
      </c>
      <c r="J168" s="123">
        <f ca="1">IFERROR(IF((VLOOKUP($E168,'NEA Backsheet'!$D$5:$CB$183,J$9,FALSE))="","",(VLOOKUP($E168,'NEA Backsheet'!$D$5:$CB$183,J$9,FALSE))),"")</f>
        <v>2898.6357756480652</v>
      </c>
      <c r="K168" s="121">
        <f ca="1">IFERROR(IF((VLOOKUP($E168,'NEA Backsheet'!$D$5:$CB$183,K$9,FALSE))="","",(VLOOKUP($E168,'NEA Backsheet'!$D$5:$CB$183,K$9,FALSE))),"")</f>
        <v>4328.5597175001667</v>
      </c>
      <c r="L168" s="122">
        <f ca="1">IFERROR(IF((VLOOKUP($E168,'NEA Backsheet'!$D$5:$CB$183,L$9,FALSE))="","",(VLOOKUP($E168,'NEA Backsheet'!$D$5:$CB$183,L$9,FALSE))),"")</f>
        <v>4347.6820591482474</v>
      </c>
      <c r="M168" s="122">
        <f ca="1">IFERROR(IF((VLOOKUP($E168,'NEA Backsheet'!$D$5:$CB$183,M$9,FALSE))="","",(VLOOKUP($E168,'NEA Backsheet'!$D$5:$CB$183,M$9,FALSE))),"")</f>
        <v>4296.0649577691074</v>
      </c>
      <c r="N168" s="124">
        <f ca="1">IFERROR(IF((VLOOKUP($E168,'NEA Backsheet'!$D$5:$CB$183,N$9,FALSE))="","",(VLOOKUP($E168,'NEA Backsheet'!$D$5:$CB$183,N$9,FALSE))),"")</f>
        <v>4493.8332219070235</v>
      </c>
      <c r="O168" s="121">
        <f ca="1">IFERROR(IF((VLOOKUP($E168,'NEA Backsheet'!$D$5:$CB$183,O$9,FALSE))="","",(VLOOKUP($E168,'NEA Backsheet'!$D$5:$CB$183,O$9,FALSE))),"")</f>
        <v>7268.7405153916134</v>
      </c>
      <c r="P168" s="125">
        <f ca="1">IFERROR(IF((VLOOKUP($E168,'NEA Backsheet'!$D$5:$CB$183,P$9,FALSE))="","",(VLOOKUP($E168,'NEA Backsheet'!$D$5:$CB$183,P$9,FALSE))),"")</f>
        <v>7392.3370713087224</v>
      </c>
      <c r="Q168" s="122">
        <f ca="1">IFERROR(IF((VLOOKUP($E168,'NEA Backsheet'!$D$5:$CB$183,Q$9,FALSE))="","",(VLOOKUP($E168,'NEA Backsheet'!$D$5:$CB$183,Q$9,FALSE))),"")</f>
        <v>7050.7630756720009</v>
      </c>
      <c r="R168" s="124">
        <f ca="1">IFERROR(IF((VLOOKUP($E168,'NEA Backsheet'!$D$5:$CB$183,R$9,FALSE))="","",(VLOOKUP($E168,'NEA Backsheet'!$D$5:$CB$183,R$9,FALSE))),"")</f>
        <v>7392.4689975550882</v>
      </c>
    </row>
    <row r="169" spans="1:18" ht="15" customHeight="1" x14ac:dyDescent="0.3">
      <c r="A169" s="57">
        <v>156</v>
      </c>
      <c r="B169" s="98" t="str">
        <f ca="1">IFERROR(IF((VLOOKUP($E169,'Org List'!$AJ$10:$AL$188,3,FALSE))="","",(VLOOKUP($E169,'Org List'!$AJ$10:$AL$188,3,FALSE))),"")</f>
        <v>North of England Commissioning Region</v>
      </c>
      <c r="C169" s="99" t="str">
        <f ca="1">IFERROR(IF((VLOOKUP($E169,'Org List'!$AO$10:$AQ$188,3,FALSE))="","",(VLOOKUP($E169,'Org List'!$AO$10:$AQ$188,3,FALSE))),"")</f>
        <v>North West Region</v>
      </c>
      <c r="D169" s="114" t="str">
        <f ca="1">IFERROR(IF((VLOOKUP($E169,'Org List'!$AT$10:$AV$188,3,FALSE))="","",(VLOOKUP($E169,'Org List'!$AT$10:$AV$188,3,FALSE))),"")</f>
        <v>NHS England North (Greater Manchester)</v>
      </c>
      <c r="E169" s="98" t="str">
        <f t="shared" ca="1" si="4"/>
        <v>E08000008</v>
      </c>
      <c r="F169" s="100" t="str">
        <f ca="1">IF(E169="","",VLOOKUP(E169,'Org List'!$J$9:$K$488,2,0))</f>
        <v>Tameside</v>
      </c>
      <c r="G169" s="121">
        <f ca="1">IFERROR(IF((VLOOKUP($E169,'NEA Backsheet'!$D$5:$CB$183,G$9,FALSE))="","",(VLOOKUP($E169,'NEA Backsheet'!$D$5:$CB$183,G$9,FALSE))),"")</f>
        <v>2236.9144965423234</v>
      </c>
      <c r="H169" s="122">
        <f ca="1">IFERROR(IF((VLOOKUP($E169,'NEA Backsheet'!$D$5:$CB$183,H$9,FALSE))="","",(VLOOKUP($E169,'NEA Backsheet'!$D$5:$CB$183,H$9,FALSE))),"")</f>
        <v>2569.3462480664348</v>
      </c>
      <c r="I169" s="122">
        <f ca="1">IFERROR(IF((VLOOKUP($E169,'NEA Backsheet'!$D$5:$CB$183,I$9,FALSE))="","",(VLOOKUP($E169,'NEA Backsheet'!$D$5:$CB$183,I$9,FALSE))),"")</f>
        <v>2412.486737828327</v>
      </c>
      <c r="J169" s="123">
        <f ca="1">IFERROR(IF((VLOOKUP($E169,'NEA Backsheet'!$D$5:$CB$183,J$9,FALSE))="","",(VLOOKUP($E169,'NEA Backsheet'!$D$5:$CB$183,J$9,FALSE))),"")</f>
        <v>2396.0581008820486</v>
      </c>
      <c r="K169" s="121">
        <f ca="1">IFERROR(IF((VLOOKUP($E169,'NEA Backsheet'!$D$5:$CB$183,K$9,FALSE))="","",(VLOOKUP($E169,'NEA Backsheet'!$D$5:$CB$183,K$9,FALSE))),"")</f>
        <v>4826.6771067296295</v>
      </c>
      <c r="L169" s="122">
        <f ca="1">IFERROR(IF((VLOOKUP($E169,'NEA Backsheet'!$D$5:$CB$183,L$9,FALSE))="","",(VLOOKUP($E169,'NEA Backsheet'!$D$5:$CB$183,L$9,FALSE))),"")</f>
        <v>4931.2276626811199</v>
      </c>
      <c r="M169" s="122">
        <f ca="1">IFERROR(IF((VLOOKUP($E169,'NEA Backsheet'!$D$5:$CB$183,M$9,FALSE))="","",(VLOOKUP($E169,'NEA Backsheet'!$D$5:$CB$183,M$9,FALSE))),"")</f>
        <v>4795.5828964040511</v>
      </c>
      <c r="N169" s="124">
        <f ca="1">IFERROR(IF((VLOOKUP($E169,'NEA Backsheet'!$D$5:$CB$183,N$9,FALSE))="","",(VLOOKUP($E169,'NEA Backsheet'!$D$5:$CB$183,N$9,FALSE))),"")</f>
        <v>5046.9755255885193</v>
      </c>
      <c r="O169" s="121">
        <f ca="1">IFERROR(IF((VLOOKUP($E169,'NEA Backsheet'!$D$5:$CB$183,O$9,FALSE))="","",(VLOOKUP($E169,'NEA Backsheet'!$D$5:$CB$183,O$9,FALSE))),"")</f>
        <v>7063.5916032719524</v>
      </c>
      <c r="P169" s="125">
        <f ca="1">IFERROR(IF((VLOOKUP($E169,'NEA Backsheet'!$D$5:$CB$183,P$9,FALSE))="","",(VLOOKUP($E169,'NEA Backsheet'!$D$5:$CB$183,P$9,FALSE))),"")</f>
        <v>7500.5739107475547</v>
      </c>
      <c r="Q169" s="122">
        <f ca="1">IFERROR(IF((VLOOKUP($E169,'NEA Backsheet'!$D$5:$CB$183,Q$9,FALSE))="","",(VLOOKUP($E169,'NEA Backsheet'!$D$5:$CB$183,Q$9,FALSE))),"")</f>
        <v>7208.0696342323781</v>
      </c>
      <c r="R169" s="124">
        <f ca="1">IFERROR(IF((VLOOKUP($E169,'NEA Backsheet'!$D$5:$CB$183,R$9,FALSE))="","",(VLOOKUP($E169,'NEA Backsheet'!$D$5:$CB$183,R$9,FALSE))),"")</f>
        <v>7443.0336264705675</v>
      </c>
    </row>
    <row r="170" spans="1:18" ht="15" customHeight="1" x14ac:dyDescent="0.3">
      <c r="A170" s="57">
        <v>157</v>
      </c>
      <c r="B170" s="98" t="str">
        <f ca="1">IFERROR(IF((VLOOKUP($E170,'Org List'!$AJ$10:$AL$188,3,FALSE))="","",(VLOOKUP($E170,'Org List'!$AJ$10:$AL$188,3,FALSE))),"")</f>
        <v>Midlands and East of England Commissioning Region</v>
      </c>
      <c r="C170" s="99" t="str">
        <f ca="1">IFERROR(IF((VLOOKUP($E170,'Org List'!$AO$10:$AQ$188,3,FALSE))="","",(VLOOKUP($E170,'Org List'!$AO$10:$AQ$188,3,FALSE))),"")</f>
        <v>West Midlands Region</v>
      </c>
      <c r="D170" s="114" t="str">
        <f ca="1">IFERROR(IF((VLOOKUP($E170,'Org List'!$AT$10:$AV$188,3,FALSE))="","",(VLOOKUP($E170,'Org List'!$AT$10:$AV$188,3,FALSE))),"")</f>
        <v>NHS England Midlands And East (North Midlands)</v>
      </c>
      <c r="E170" s="98" t="str">
        <f t="shared" ca="1" si="4"/>
        <v>E06000020</v>
      </c>
      <c r="F170" s="100" t="str">
        <f ca="1">IF(E170="","",VLOOKUP(E170,'Org List'!$J$9:$K$488,2,0))</f>
        <v>Telford and Wrekin</v>
      </c>
      <c r="G170" s="121">
        <f ca="1">IFERROR(IF((VLOOKUP($E170,'NEA Backsheet'!$D$5:$CB$183,G$9,FALSE))="","",(VLOOKUP($E170,'NEA Backsheet'!$D$5:$CB$183,G$9,FALSE))),"")</f>
        <v>1495.7536312447803</v>
      </c>
      <c r="H170" s="122">
        <f ca="1">IFERROR(IF((VLOOKUP($E170,'NEA Backsheet'!$D$5:$CB$183,H$9,FALSE))="","",(VLOOKUP($E170,'NEA Backsheet'!$D$5:$CB$183,H$9,FALSE))),"")</f>
        <v>1842.6407946031422</v>
      </c>
      <c r="I170" s="122">
        <f ca="1">IFERROR(IF((VLOOKUP($E170,'NEA Backsheet'!$D$5:$CB$183,I$9,FALSE))="","",(VLOOKUP($E170,'NEA Backsheet'!$D$5:$CB$183,I$9,FALSE))),"")</f>
        <v>1879.6655778392942</v>
      </c>
      <c r="J170" s="123">
        <f ca="1">IFERROR(IF((VLOOKUP($E170,'NEA Backsheet'!$D$5:$CB$183,J$9,FALSE))="","",(VLOOKUP($E170,'NEA Backsheet'!$D$5:$CB$183,J$9,FALSE))),"")</f>
        <v>1956.1130059020654</v>
      </c>
      <c r="K170" s="121">
        <f ca="1">IFERROR(IF((VLOOKUP($E170,'NEA Backsheet'!$D$5:$CB$183,K$9,FALSE))="","",(VLOOKUP($E170,'NEA Backsheet'!$D$5:$CB$183,K$9,FALSE))),"")</f>
        <v>3642.5157385747625</v>
      </c>
      <c r="L170" s="122">
        <f ca="1">IFERROR(IF((VLOOKUP($E170,'NEA Backsheet'!$D$5:$CB$183,L$9,FALSE))="","",(VLOOKUP($E170,'NEA Backsheet'!$D$5:$CB$183,L$9,FALSE))),"")</f>
        <v>3654.4287188592907</v>
      </c>
      <c r="M170" s="122">
        <f ca="1">IFERROR(IF((VLOOKUP($E170,'NEA Backsheet'!$D$5:$CB$183,M$9,FALSE))="","",(VLOOKUP($E170,'NEA Backsheet'!$D$5:$CB$183,M$9,FALSE))),"")</f>
        <v>3729.3844475827568</v>
      </c>
      <c r="N170" s="124">
        <f ca="1">IFERROR(IF((VLOOKUP($E170,'NEA Backsheet'!$D$5:$CB$183,N$9,FALSE))="","",(VLOOKUP($E170,'NEA Backsheet'!$D$5:$CB$183,N$9,FALSE))),"")</f>
        <v>3922.5327125587219</v>
      </c>
      <c r="O170" s="121">
        <f ca="1">IFERROR(IF((VLOOKUP($E170,'NEA Backsheet'!$D$5:$CB$183,O$9,FALSE))="","",(VLOOKUP($E170,'NEA Backsheet'!$D$5:$CB$183,O$9,FALSE))),"")</f>
        <v>5138.2693698195426</v>
      </c>
      <c r="P170" s="125">
        <f ca="1">IFERROR(IF((VLOOKUP($E170,'NEA Backsheet'!$D$5:$CB$183,P$9,FALSE))="","",(VLOOKUP($E170,'NEA Backsheet'!$D$5:$CB$183,P$9,FALSE))),"")</f>
        <v>5497.069513462433</v>
      </c>
      <c r="Q170" s="122">
        <f ca="1">IFERROR(IF((VLOOKUP($E170,'NEA Backsheet'!$D$5:$CB$183,Q$9,FALSE))="","",(VLOOKUP($E170,'NEA Backsheet'!$D$5:$CB$183,Q$9,FALSE))),"")</f>
        <v>5609.0500254220515</v>
      </c>
      <c r="R170" s="124">
        <f ca="1">IFERROR(IF((VLOOKUP($E170,'NEA Backsheet'!$D$5:$CB$183,R$9,FALSE))="","",(VLOOKUP($E170,'NEA Backsheet'!$D$5:$CB$183,R$9,FALSE))),"")</f>
        <v>5878.6457184607871</v>
      </c>
    </row>
    <row r="171" spans="1:18" ht="15" customHeight="1" x14ac:dyDescent="0.3">
      <c r="A171" s="57">
        <v>158</v>
      </c>
      <c r="B171" s="98" t="str">
        <f ca="1">IFERROR(IF((VLOOKUP($E171,'Org List'!$AJ$10:$AL$188,3,FALSE))="","",(VLOOKUP($E171,'Org List'!$AJ$10:$AL$188,3,FALSE))),"")</f>
        <v>Midlands and East of England Commissioning Region</v>
      </c>
      <c r="C171" s="99" t="str">
        <f ca="1">IFERROR(IF((VLOOKUP($E171,'Org List'!$AO$10:$AQ$188,3,FALSE))="","",(VLOOKUP($E171,'Org List'!$AO$10:$AQ$188,3,FALSE))),"")</f>
        <v>East Region</v>
      </c>
      <c r="D171" s="114" t="str">
        <f ca="1">IFERROR(IF((VLOOKUP($E171,'Org List'!$AT$10:$AV$188,3,FALSE))="","",(VLOOKUP($E171,'Org List'!$AT$10:$AV$188,3,FALSE))),"")</f>
        <v>NHS England Midlands And East (East)</v>
      </c>
      <c r="E171" s="98" t="str">
        <f t="shared" ca="1" si="4"/>
        <v>E06000034</v>
      </c>
      <c r="F171" s="100" t="str">
        <f ca="1">IF(E171="","",VLOOKUP(E171,'Org List'!$J$9:$K$488,2,0))</f>
        <v>Thurrock</v>
      </c>
      <c r="G171" s="121">
        <f ca="1">IFERROR(IF((VLOOKUP($E171,'NEA Backsheet'!$D$5:$CB$183,G$9,FALSE))="","",(VLOOKUP($E171,'NEA Backsheet'!$D$5:$CB$183,G$9,FALSE))),"")</f>
        <v>207.02852320113965</v>
      </c>
      <c r="H171" s="122">
        <f ca="1">IFERROR(IF((VLOOKUP($E171,'NEA Backsheet'!$D$5:$CB$183,H$9,FALSE))="","",(VLOOKUP($E171,'NEA Backsheet'!$D$5:$CB$183,H$9,FALSE))),"")</f>
        <v>250.60034970188423</v>
      </c>
      <c r="I171" s="122">
        <f ca="1">IFERROR(IF((VLOOKUP($E171,'NEA Backsheet'!$D$5:$CB$183,I$9,FALSE))="","",(VLOOKUP($E171,'NEA Backsheet'!$D$5:$CB$183,I$9,FALSE))),"")</f>
        <v>269.85173303792874</v>
      </c>
      <c r="J171" s="123">
        <f ca="1">IFERROR(IF((VLOOKUP($E171,'NEA Backsheet'!$D$5:$CB$183,J$9,FALSE))="","",(VLOOKUP($E171,'NEA Backsheet'!$D$5:$CB$183,J$9,FALSE))),"")</f>
        <v>2150.8922569849069</v>
      </c>
      <c r="K171" s="121">
        <f ca="1">IFERROR(IF((VLOOKUP($E171,'NEA Backsheet'!$D$5:$CB$183,K$9,FALSE))="","",(VLOOKUP($E171,'NEA Backsheet'!$D$5:$CB$183,K$9,FALSE))),"")</f>
        <v>298.5075741815827</v>
      </c>
      <c r="L171" s="122">
        <f ca="1">IFERROR(IF((VLOOKUP($E171,'NEA Backsheet'!$D$5:$CB$183,L$9,FALSE))="","",(VLOOKUP($E171,'NEA Backsheet'!$D$5:$CB$183,L$9,FALSE))),"")</f>
        <v>364.78102525141094</v>
      </c>
      <c r="M171" s="122">
        <f ca="1">IFERROR(IF((VLOOKUP($E171,'NEA Backsheet'!$D$5:$CB$183,M$9,FALSE))="","",(VLOOKUP($E171,'NEA Backsheet'!$D$5:$CB$183,M$9,FALSE))),"")</f>
        <v>358.45788963153257</v>
      </c>
      <c r="N171" s="124">
        <f ca="1">IFERROR(IF((VLOOKUP($E171,'NEA Backsheet'!$D$5:$CB$183,N$9,FALSE))="","",(VLOOKUP($E171,'NEA Backsheet'!$D$5:$CB$183,N$9,FALSE))),"")</f>
        <v>2970.0326720834928</v>
      </c>
      <c r="O171" s="121">
        <f ca="1">IFERROR(IF((VLOOKUP($E171,'NEA Backsheet'!$D$5:$CB$183,O$9,FALSE))="","",(VLOOKUP($E171,'NEA Backsheet'!$D$5:$CB$183,O$9,FALSE))),"")</f>
        <v>505.53609738272235</v>
      </c>
      <c r="P171" s="125">
        <f ca="1">IFERROR(IF((VLOOKUP($E171,'NEA Backsheet'!$D$5:$CB$183,P$9,FALSE))="","",(VLOOKUP($E171,'NEA Backsheet'!$D$5:$CB$183,P$9,FALSE))),"")</f>
        <v>615.38137495329511</v>
      </c>
      <c r="Q171" s="122">
        <f ca="1">IFERROR(IF((VLOOKUP($E171,'NEA Backsheet'!$D$5:$CB$183,Q$9,FALSE))="","",(VLOOKUP($E171,'NEA Backsheet'!$D$5:$CB$183,Q$9,FALSE))),"")</f>
        <v>628.30962266946131</v>
      </c>
      <c r="R171" s="124">
        <f ca="1">IFERROR(IF((VLOOKUP($E171,'NEA Backsheet'!$D$5:$CB$183,R$9,FALSE))="","",(VLOOKUP($E171,'NEA Backsheet'!$D$5:$CB$183,R$9,FALSE))),"")</f>
        <v>5120.9249290684002</v>
      </c>
    </row>
    <row r="172" spans="1:18" ht="15" customHeight="1" x14ac:dyDescent="0.3">
      <c r="A172" s="57">
        <v>159</v>
      </c>
      <c r="B172" s="98" t="str">
        <f ca="1">IFERROR(IF((VLOOKUP($E172,'Org List'!$AJ$10:$AL$188,3,FALSE))="","",(VLOOKUP($E172,'Org List'!$AJ$10:$AL$188,3,FALSE))),"")</f>
        <v>South West England Commissioning Region</v>
      </c>
      <c r="C172" s="99" t="str">
        <f ca="1">IFERROR(IF((VLOOKUP($E172,'Org List'!$AO$10:$AQ$188,3,FALSE))="","",(VLOOKUP($E172,'Org List'!$AO$10:$AQ$188,3,FALSE))),"")</f>
        <v>South West Region</v>
      </c>
      <c r="D172" s="114" t="str">
        <f ca="1">IFERROR(IF((VLOOKUP($E172,'Org List'!$AT$10:$AV$188,3,FALSE))="","",(VLOOKUP($E172,'Org List'!$AT$10:$AV$188,3,FALSE))),"")</f>
        <v>NHS England South West (South West South)</v>
      </c>
      <c r="E172" s="98" t="str">
        <f t="shared" ca="1" si="4"/>
        <v>E06000027</v>
      </c>
      <c r="F172" s="100" t="str">
        <f ca="1">IF(E172="","",VLOOKUP(E172,'Org List'!$J$9:$K$488,2,0))</f>
        <v>Torbay</v>
      </c>
      <c r="G172" s="121">
        <f ca="1">IFERROR(IF((VLOOKUP($E172,'NEA Backsheet'!$D$5:$CB$183,G$9,FALSE))="","",(VLOOKUP($E172,'NEA Backsheet'!$D$5:$CB$183,G$9,FALSE))),"")</f>
        <v>1631.3809090071745</v>
      </c>
      <c r="H172" s="122">
        <f ca="1">IFERROR(IF((VLOOKUP($E172,'NEA Backsheet'!$D$5:$CB$183,H$9,FALSE))="","",(VLOOKUP($E172,'NEA Backsheet'!$D$5:$CB$183,H$9,FALSE))),"")</f>
        <v>1692.2896944390432</v>
      </c>
      <c r="I172" s="122">
        <f ca="1">IFERROR(IF((VLOOKUP($E172,'NEA Backsheet'!$D$5:$CB$183,I$9,FALSE))="","",(VLOOKUP($E172,'NEA Backsheet'!$D$5:$CB$183,I$9,FALSE))),"")</f>
        <v>1663.0534774317462</v>
      </c>
      <c r="J172" s="123">
        <f ca="1">IFERROR(IF((VLOOKUP($E172,'NEA Backsheet'!$D$5:$CB$183,J$9,FALSE))="","",(VLOOKUP($E172,'NEA Backsheet'!$D$5:$CB$183,J$9,FALSE))),"")</f>
        <v>1617.7373410704358</v>
      </c>
      <c r="K172" s="121">
        <f ca="1">IFERROR(IF((VLOOKUP($E172,'NEA Backsheet'!$D$5:$CB$183,K$9,FALSE))="","",(VLOOKUP($E172,'NEA Backsheet'!$D$5:$CB$183,K$9,FALSE))),"")</f>
        <v>3028.8720819559726</v>
      </c>
      <c r="L172" s="122">
        <f ca="1">IFERROR(IF((VLOOKUP($E172,'NEA Backsheet'!$D$5:$CB$183,L$9,FALSE))="","",(VLOOKUP($E172,'NEA Backsheet'!$D$5:$CB$183,L$9,FALSE))),"")</f>
        <v>3014.2539734523239</v>
      </c>
      <c r="M172" s="122">
        <f ca="1">IFERROR(IF((VLOOKUP($E172,'NEA Backsheet'!$D$5:$CB$183,M$9,FALSE))="","",(VLOOKUP($E172,'NEA Backsheet'!$D$5:$CB$183,M$9,FALSE))),"")</f>
        <v>2953.8324583039098</v>
      </c>
      <c r="N172" s="124">
        <f ca="1">IFERROR(IF((VLOOKUP($E172,'NEA Backsheet'!$D$5:$CB$183,N$9,FALSE))="","",(VLOOKUP($E172,'NEA Backsheet'!$D$5:$CB$183,N$9,FALSE))),"")</f>
        <v>3042.5156498927108</v>
      </c>
      <c r="O172" s="121">
        <f ca="1">IFERROR(IF((VLOOKUP($E172,'NEA Backsheet'!$D$5:$CB$183,O$9,FALSE))="","",(VLOOKUP($E172,'NEA Backsheet'!$D$5:$CB$183,O$9,FALSE))),"")</f>
        <v>4660.2529909631467</v>
      </c>
      <c r="P172" s="125">
        <f ca="1">IFERROR(IF((VLOOKUP($E172,'NEA Backsheet'!$D$5:$CB$183,P$9,FALSE))="","",(VLOOKUP($E172,'NEA Backsheet'!$D$5:$CB$183,P$9,FALSE))),"")</f>
        <v>4706.5436678913666</v>
      </c>
      <c r="Q172" s="122">
        <f ca="1">IFERROR(IF((VLOOKUP($E172,'NEA Backsheet'!$D$5:$CB$183,Q$9,FALSE))="","",(VLOOKUP($E172,'NEA Backsheet'!$D$5:$CB$183,Q$9,FALSE))),"")</f>
        <v>4616.8859357356559</v>
      </c>
      <c r="R172" s="124">
        <f ca="1">IFERROR(IF((VLOOKUP($E172,'NEA Backsheet'!$D$5:$CB$183,R$9,FALSE))="","",(VLOOKUP($E172,'NEA Backsheet'!$D$5:$CB$183,R$9,FALSE))),"")</f>
        <v>4660.2529909631467</v>
      </c>
    </row>
    <row r="173" spans="1:18" ht="15" customHeight="1" x14ac:dyDescent="0.3">
      <c r="A173" s="57">
        <v>160</v>
      </c>
      <c r="B173" s="98" t="str">
        <f ca="1">IFERROR(IF((VLOOKUP($E173,'Org List'!$AJ$10:$AL$188,3,FALSE))="","",(VLOOKUP($E173,'Org List'!$AJ$10:$AL$188,3,FALSE))),"")</f>
        <v>London Commissioning Region</v>
      </c>
      <c r="C173" s="99" t="str">
        <f ca="1">IFERROR(IF((VLOOKUP($E173,'Org List'!$AO$10:$AQ$188,3,FALSE))="","",(VLOOKUP($E173,'Org List'!$AO$10:$AQ$188,3,FALSE))),"")</f>
        <v>London Region</v>
      </c>
      <c r="D173" s="114" t="str">
        <f ca="1">IFERROR(IF((VLOOKUP($E173,'Org List'!$AT$10:$AV$188,3,FALSE))="","",(VLOOKUP($E173,'Org List'!$AT$10:$AV$188,3,FALSE))),"")</f>
        <v>NHS England London</v>
      </c>
      <c r="E173" s="98" t="str">
        <f t="shared" ref="E173:E191" ca="1" si="5">IF($A173&gt;$U$5-1,"",INDIRECT("'Comms by AT'!D"&amp;$A173+$U$4))</f>
        <v>E09000030</v>
      </c>
      <c r="F173" s="100" t="str">
        <f ca="1">IF(E173="","",VLOOKUP(E173,'Org List'!$J$9:$K$488,2,0))</f>
        <v>Tower Hamlets</v>
      </c>
      <c r="G173" s="121">
        <f ca="1">IFERROR(IF((VLOOKUP($E173,'NEA Backsheet'!$D$5:$CB$183,G$9,FALSE))="","",(VLOOKUP($E173,'NEA Backsheet'!$D$5:$CB$183,G$9,FALSE))),"")</f>
        <v>2049.9742709587695</v>
      </c>
      <c r="H173" s="122">
        <f ca="1">IFERROR(IF((VLOOKUP($E173,'NEA Backsheet'!$D$5:$CB$183,H$9,FALSE))="","",(VLOOKUP($E173,'NEA Backsheet'!$D$5:$CB$183,H$9,FALSE))),"")</f>
        <v>2264.8207459499586</v>
      </c>
      <c r="I173" s="122">
        <f ca="1">IFERROR(IF((VLOOKUP($E173,'NEA Backsheet'!$D$5:$CB$183,I$9,FALSE))="","",(VLOOKUP($E173,'NEA Backsheet'!$D$5:$CB$183,I$9,FALSE))),"")</f>
        <v>2737.9088594033055</v>
      </c>
      <c r="J173" s="123">
        <f ca="1">IFERROR(IF((VLOOKUP($E173,'NEA Backsheet'!$D$5:$CB$183,J$9,FALSE))="","",(VLOOKUP($E173,'NEA Backsheet'!$D$5:$CB$183,J$9,FALSE))),"")</f>
        <v>2867.4019379365259</v>
      </c>
      <c r="K173" s="121">
        <f ca="1">IFERROR(IF((VLOOKUP($E173,'NEA Backsheet'!$D$5:$CB$183,K$9,FALSE))="","",(VLOOKUP($E173,'NEA Backsheet'!$D$5:$CB$183,K$9,FALSE))),"")</f>
        <v>4000.3227543199819</v>
      </c>
      <c r="L173" s="122">
        <f ca="1">IFERROR(IF((VLOOKUP($E173,'NEA Backsheet'!$D$5:$CB$183,L$9,FALSE))="","",(VLOOKUP($E173,'NEA Backsheet'!$D$5:$CB$183,L$9,FALSE))),"")</f>
        <v>4112.3176722795943</v>
      </c>
      <c r="M173" s="122">
        <f ca="1">IFERROR(IF((VLOOKUP($E173,'NEA Backsheet'!$D$5:$CB$183,M$9,FALSE))="","",(VLOOKUP($E173,'NEA Backsheet'!$D$5:$CB$183,M$9,FALSE))),"")</f>
        <v>3964.570560260624</v>
      </c>
      <c r="N173" s="124">
        <f ca="1">IFERROR(IF((VLOOKUP($E173,'NEA Backsheet'!$D$5:$CB$183,N$9,FALSE))="","",(VLOOKUP($E173,'NEA Backsheet'!$D$5:$CB$183,N$9,FALSE))),"")</f>
        <v>4386.4307666668328</v>
      </c>
      <c r="O173" s="121">
        <f ca="1">IFERROR(IF((VLOOKUP($E173,'NEA Backsheet'!$D$5:$CB$183,O$9,FALSE))="","",(VLOOKUP($E173,'NEA Backsheet'!$D$5:$CB$183,O$9,FALSE))),"")</f>
        <v>6050.2970252787509</v>
      </c>
      <c r="P173" s="125">
        <f ca="1">IFERROR(IF((VLOOKUP($E173,'NEA Backsheet'!$D$5:$CB$183,P$9,FALSE))="","",(VLOOKUP($E173,'NEA Backsheet'!$D$5:$CB$183,P$9,FALSE))),"")</f>
        <v>6377.1384182295533</v>
      </c>
      <c r="Q173" s="122">
        <f ca="1">IFERROR(IF((VLOOKUP($E173,'NEA Backsheet'!$D$5:$CB$183,Q$9,FALSE))="","",(VLOOKUP($E173,'NEA Backsheet'!$D$5:$CB$183,Q$9,FALSE))),"")</f>
        <v>6702.4794196639295</v>
      </c>
      <c r="R173" s="124">
        <f ca="1">IFERROR(IF((VLOOKUP($E173,'NEA Backsheet'!$D$5:$CB$183,R$9,FALSE))="","",(VLOOKUP($E173,'NEA Backsheet'!$D$5:$CB$183,R$9,FALSE))),"")</f>
        <v>7253.8327046033592</v>
      </c>
    </row>
    <row r="174" spans="1:18" ht="15" customHeight="1" x14ac:dyDescent="0.3">
      <c r="A174" s="57">
        <v>161</v>
      </c>
      <c r="B174" s="98" t="str">
        <f ca="1">IFERROR(IF((VLOOKUP($E174,'Org List'!$AJ$10:$AL$188,3,FALSE))="","",(VLOOKUP($E174,'Org List'!$AJ$10:$AL$188,3,FALSE))),"")</f>
        <v>North of England Commissioning Region</v>
      </c>
      <c r="C174" s="99" t="str">
        <f ca="1">IFERROR(IF((VLOOKUP($E174,'Org List'!$AO$10:$AQ$188,3,FALSE))="","",(VLOOKUP($E174,'Org List'!$AO$10:$AQ$188,3,FALSE))),"")</f>
        <v>North West Region</v>
      </c>
      <c r="D174" s="114" t="str">
        <f ca="1">IFERROR(IF((VLOOKUP($E174,'Org List'!$AT$10:$AV$188,3,FALSE))="","",(VLOOKUP($E174,'Org List'!$AT$10:$AV$188,3,FALSE))),"")</f>
        <v>NHS England North (Greater Manchester)</v>
      </c>
      <c r="E174" s="98" t="str">
        <f t="shared" ca="1" si="5"/>
        <v>E08000009</v>
      </c>
      <c r="F174" s="100" t="str">
        <f ca="1">IF(E174="","",VLOOKUP(E174,'Org List'!$J$9:$K$488,2,0))</f>
        <v>Trafford</v>
      </c>
      <c r="G174" s="121">
        <f ca="1">IFERROR(IF((VLOOKUP($E174,'NEA Backsheet'!$D$5:$CB$183,G$9,FALSE))="","",(VLOOKUP($E174,'NEA Backsheet'!$D$5:$CB$183,G$9,FALSE))),"")</f>
        <v>2447.423591819937</v>
      </c>
      <c r="H174" s="122">
        <f ca="1">IFERROR(IF((VLOOKUP($E174,'NEA Backsheet'!$D$5:$CB$183,H$9,FALSE))="","",(VLOOKUP($E174,'NEA Backsheet'!$D$5:$CB$183,H$9,FALSE))),"")</f>
        <v>2461.0942739269422</v>
      </c>
      <c r="I174" s="122">
        <f ca="1">IFERROR(IF((VLOOKUP($E174,'NEA Backsheet'!$D$5:$CB$183,I$9,FALSE))="","",(VLOOKUP($E174,'NEA Backsheet'!$D$5:$CB$183,I$9,FALSE))),"")</f>
        <v>2667.2366625686636</v>
      </c>
      <c r="J174" s="123">
        <f ca="1">IFERROR(IF((VLOOKUP($E174,'NEA Backsheet'!$D$5:$CB$183,J$9,FALSE))="","",(VLOOKUP($E174,'NEA Backsheet'!$D$5:$CB$183,J$9,FALSE))),"")</f>
        <v>2742.1488261026366</v>
      </c>
      <c r="K174" s="121">
        <f ca="1">IFERROR(IF((VLOOKUP($E174,'NEA Backsheet'!$D$5:$CB$183,K$9,FALSE))="","",(VLOOKUP($E174,'NEA Backsheet'!$D$5:$CB$183,K$9,FALSE))),"")</f>
        <v>4738.5701290794159</v>
      </c>
      <c r="L174" s="122">
        <f ca="1">IFERROR(IF((VLOOKUP($E174,'NEA Backsheet'!$D$5:$CB$183,L$9,FALSE))="","",(VLOOKUP($E174,'NEA Backsheet'!$D$5:$CB$183,L$9,FALSE))),"")</f>
        <v>4668.3274878780694</v>
      </c>
      <c r="M174" s="122">
        <f ca="1">IFERROR(IF((VLOOKUP($E174,'NEA Backsheet'!$D$5:$CB$183,M$9,FALSE))="","",(VLOOKUP($E174,'NEA Backsheet'!$D$5:$CB$183,M$9,FALSE))),"")</f>
        <v>4573.8993647465777</v>
      </c>
      <c r="N174" s="124">
        <f ca="1">IFERROR(IF((VLOOKUP($E174,'NEA Backsheet'!$D$5:$CB$183,N$9,FALSE))="","",(VLOOKUP($E174,'NEA Backsheet'!$D$5:$CB$183,N$9,FALSE))),"")</f>
        <v>4721.4606721825257</v>
      </c>
      <c r="O174" s="121">
        <f ca="1">IFERROR(IF((VLOOKUP($E174,'NEA Backsheet'!$D$5:$CB$183,O$9,FALSE))="","",(VLOOKUP($E174,'NEA Backsheet'!$D$5:$CB$183,O$9,FALSE))),"")</f>
        <v>7185.9937208993524</v>
      </c>
      <c r="P174" s="125">
        <f ca="1">IFERROR(IF((VLOOKUP($E174,'NEA Backsheet'!$D$5:$CB$183,P$9,FALSE))="","",(VLOOKUP($E174,'NEA Backsheet'!$D$5:$CB$183,P$9,FALSE))),"")</f>
        <v>7129.4217618050116</v>
      </c>
      <c r="Q174" s="122">
        <f ca="1">IFERROR(IF((VLOOKUP($E174,'NEA Backsheet'!$D$5:$CB$183,Q$9,FALSE))="","",(VLOOKUP($E174,'NEA Backsheet'!$D$5:$CB$183,Q$9,FALSE))),"")</f>
        <v>7241.1360273152413</v>
      </c>
      <c r="R174" s="124">
        <f ca="1">IFERROR(IF((VLOOKUP($E174,'NEA Backsheet'!$D$5:$CB$183,R$9,FALSE))="","",(VLOOKUP($E174,'NEA Backsheet'!$D$5:$CB$183,R$9,FALSE))),"")</f>
        <v>7463.6094982851628</v>
      </c>
    </row>
    <row r="175" spans="1:18" ht="15" customHeight="1" x14ac:dyDescent="0.3">
      <c r="A175" s="57">
        <v>162</v>
      </c>
      <c r="B175" s="98" t="str">
        <f ca="1">IFERROR(IF((VLOOKUP($E175,'Org List'!$AJ$10:$AL$188,3,FALSE))="","",(VLOOKUP($E175,'Org List'!$AJ$10:$AL$188,3,FALSE))),"")</f>
        <v>North of England Commissioning Region</v>
      </c>
      <c r="C175" s="99" t="str">
        <f ca="1">IFERROR(IF((VLOOKUP($E175,'Org List'!$AO$10:$AQ$188,3,FALSE))="","",(VLOOKUP($E175,'Org List'!$AO$10:$AQ$188,3,FALSE))),"")</f>
        <v>Yorkshire and The Humber Region</v>
      </c>
      <c r="D175" s="114" t="str">
        <f ca="1">IFERROR(IF((VLOOKUP($E175,'Org List'!$AT$10:$AV$188,3,FALSE))="","",(VLOOKUP($E175,'Org List'!$AT$10:$AV$188,3,FALSE))),"")</f>
        <v>NHS England North (Yorkshire And Humber)</v>
      </c>
      <c r="E175" s="98" t="str">
        <f t="shared" ca="1" si="5"/>
        <v>E08000036</v>
      </c>
      <c r="F175" s="100" t="str">
        <f ca="1">IF(E175="","",VLOOKUP(E175,'Org List'!$J$9:$K$488,2,0))</f>
        <v>Wakefield</v>
      </c>
      <c r="G175" s="121">
        <f ca="1">IFERROR(IF((VLOOKUP($E175,'NEA Backsheet'!$D$5:$CB$183,G$9,FALSE))="","",(VLOOKUP($E175,'NEA Backsheet'!$D$5:$CB$183,G$9,FALSE))),"")</f>
        <v>3020.277215117902</v>
      </c>
      <c r="H175" s="122">
        <f ca="1">IFERROR(IF((VLOOKUP($E175,'NEA Backsheet'!$D$5:$CB$183,H$9,FALSE))="","",(VLOOKUP($E175,'NEA Backsheet'!$D$5:$CB$183,H$9,FALSE))),"")</f>
        <v>3143.8571944794458</v>
      </c>
      <c r="I175" s="122">
        <f ca="1">IFERROR(IF((VLOOKUP($E175,'NEA Backsheet'!$D$5:$CB$183,I$9,FALSE))="","",(VLOOKUP($E175,'NEA Backsheet'!$D$5:$CB$183,I$9,FALSE))),"")</f>
        <v>2995.7132662371537</v>
      </c>
      <c r="J175" s="123">
        <f ca="1">IFERROR(IF((VLOOKUP($E175,'NEA Backsheet'!$D$5:$CB$183,J$9,FALSE))="","",(VLOOKUP($E175,'NEA Backsheet'!$D$5:$CB$183,J$9,FALSE))),"")</f>
        <v>3233.8829704204195</v>
      </c>
      <c r="K175" s="121">
        <f ca="1">IFERROR(IF((VLOOKUP($E175,'NEA Backsheet'!$D$5:$CB$183,K$9,FALSE))="","",(VLOOKUP($E175,'NEA Backsheet'!$D$5:$CB$183,K$9,FALSE))),"")</f>
        <v>6916.2700709270339</v>
      </c>
      <c r="L175" s="122">
        <f ca="1">IFERROR(IF((VLOOKUP($E175,'NEA Backsheet'!$D$5:$CB$183,L$9,FALSE))="","",(VLOOKUP($E175,'NEA Backsheet'!$D$5:$CB$183,L$9,FALSE))),"")</f>
        <v>6992.0588668601486</v>
      </c>
      <c r="M175" s="122">
        <f ca="1">IFERROR(IF((VLOOKUP($E175,'NEA Backsheet'!$D$5:$CB$183,M$9,FALSE))="","",(VLOOKUP($E175,'NEA Backsheet'!$D$5:$CB$183,M$9,FALSE))),"")</f>
        <v>6681.1354196762422</v>
      </c>
      <c r="N175" s="124">
        <f ca="1">IFERROR(IF((VLOOKUP($E175,'NEA Backsheet'!$D$5:$CB$183,N$9,FALSE))="","",(VLOOKUP($E175,'NEA Backsheet'!$D$5:$CB$183,N$9,FALSE))),"")</f>
        <v>6956.4584600961289</v>
      </c>
      <c r="O175" s="121">
        <f ca="1">IFERROR(IF((VLOOKUP($E175,'NEA Backsheet'!$D$5:$CB$183,O$9,FALSE))="","",(VLOOKUP($E175,'NEA Backsheet'!$D$5:$CB$183,O$9,FALSE))),"")</f>
        <v>9936.5472860449354</v>
      </c>
      <c r="P175" s="125">
        <f ca="1">IFERROR(IF((VLOOKUP($E175,'NEA Backsheet'!$D$5:$CB$183,P$9,FALSE))="","",(VLOOKUP($E175,'NEA Backsheet'!$D$5:$CB$183,P$9,FALSE))),"")</f>
        <v>10135.916061339594</v>
      </c>
      <c r="Q175" s="122">
        <f ca="1">IFERROR(IF((VLOOKUP($E175,'NEA Backsheet'!$D$5:$CB$183,Q$9,FALSE))="","",(VLOOKUP($E175,'NEA Backsheet'!$D$5:$CB$183,Q$9,FALSE))),"")</f>
        <v>9676.8486859133955</v>
      </c>
      <c r="R175" s="124">
        <f ca="1">IFERROR(IF((VLOOKUP($E175,'NEA Backsheet'!$D$5:$CB$183,R$9,FALSE))="","",(VLOOKUP($E175,'NEA Backsheet'!$D$5:$CB$183,R$9,FALSE))),"")</f>
        <v>10190.341430516548</v>
      </c>
    </row>
    <row r="176" spans="1:18" ht="15" customHeight="1" x14ac:dyDescent="0.3">
      <c r="A176" s="57">
        <v>163</v>
      </c>
      <c r="B176" s="98" t="str">
        <f ca="1">IFERROR(IF((VLOOKUP($E176,'Org List'!$AJ$10:$AL$188,3,FALSE))="","",(VLOOKUP($E176,'Org List'!$AJ$10:$AL$188,3,FALSE))),"")</f>
        <v>Midlands and East of England Commissioning Region</v>
      </c>
      <c r="C176" s="99" t="str">
        <f ca="1">IFERROR(IF((VLOOKUP($E176,'Org List'!$AO$10:$AQ$188,3,FALSE))="","",(VLOOKUP($E176,'Org List'!$AO$10:$AQ$188,3,FALSE))),"")</f>
        <v>West Midlands Region</v>
      </c>
      <c r="D176" s="114" t="str">
        <f ca="1">IFERROR(IF((VLOOKUP($E176,'Org List'!$AT$10:$AV$188,3,FALSE))="","",(VLOOKUP($E176,'Org List'!$AT$10:$AV$188,3,FALSE))),"")</f>
        <v>NHS England Midlands And East (West Midlands)</v>
      </c>
      <c r="E176" s="98" t="str">
        <f t="shared" ca="1" si="5"/>
        <v>E08000030</v>
      </c>
      <c r="F176" s="100" t="str">
        <f ca="1">IF(E176="","",VLOOKUP(E176,'Org List'!$J$9:$K$488,2,0))</f>
        <v>Walsall</v>
      </c>
      <c r="G176" s="121">
        <f ca="1">IFERROR(IF((VLOOKUP($E176,'NEA Backsheet'!$D$5:$CB$183,G$9,FALSE))="","",(VLOOKUP($E176,'NEA Backsheet'!$D$5:$CB$183,G$9,FALSE))),"")</f>
        <v>3009.904008040955</v>
      </c>
      <c r="H176" s="122">
        <f ca="1">IFERROR(IF((VLOOKUP($E176,'NEA Backsheet'!$D$5:$CB$183,H$9,FALSE))="","",(VLOOKUP($E176,'NEA Backsheet'!$D$5:$CB$183,H$9,FALSE))),"")</f>
        <v>3030.7958495818175</v>
      </c>
      <c r="I176" s="122">
        <f ca="1">IFERROR(IF((VLOOKUP($E176,'NEA Backsheet'!$D$5:$CB$183,I$9,FALSE))="","",(VLOOKUP($E176,'NEA Backsheet'!$D$5:$CB$183,I$9,FALSE))),"")</f>
        <v>3105.468916586904</v>
      </c>
      <c r="J176" s="123">
        <f ca="1">IFERROR(IF((VLOOKUP($E176,'NEA Backsheet'!$D$5:$CB$183,J$9,FALSE))="","",(VLOOKUP($E176,'NEA Backsheet'!$D$5:$CB$183,J$9,FALSE))),"")</f>
        <v>3455.0208878863036</v>
      </c>
      <c r="K176" s="121">
        <f ca="1">IFERROR(IF((VLOOKUP($E176,'NEA Backsheet'!$D$5:$CB$183,K$9,FALSE))="","",(VLOOKUP($E176,'NEA Backsheet'!$D$5:$CB$183,K$9,FALSE))),"")</f>
        <v>5915.3553924299704</v>
      </c>
      <c r="L176" s="122">
        <f ca="1">IFERROR(IF((VLOOKUP($E176,'NEA Backsheet'!$D$5:$CB$183,L$9,FALSE))="","",(VLOOKUP($E176,'NEA Backsheet'!$D$5:$CB$183,L$9,FALSE))),"")</f>
        <v>5705.281324652382</v>
      </c>
      <c r="M176" s="122">
        <f ca="1">IFERROR(IF((VLOOKUP($E176,'NEA Backsheet'!$D$5:$CB$183,M$9,FALSE))="","",(VLOOKUP($E176,'NEA Backsheet'!$D$5:$CB$183,M$9,FALSE))),"")</f>
        <v>5688.3012169736921</v>
      </c>
      <c r="N176" s="124">
        <f ca="1">IFERROR(IF((VLOOKUP($E176,'NEA Backsheet'!$D$5:$CB$183,N$9,FALSE))="","",(VLOOKUP($E176,'NEA Backsheet'!$D$5:$CB$183,N$9,FALSE))),"")</f>
        <v>6083.4741325964442</v>
      </c>
      <c r="O176" s="121">
        <f ca="1">IFERROR(IF((VLOOKUP($E176,'NEA Backsheet'!$D$5:$CB$183,O$9,FALSE))="","",(VLOOKUP($E176,'NEA Backsheet'!$D$5:$CB$183,O$9,FALSE))),"")</f>
        <v>8925.2594004709244</v>
      </c>
      <c r="P176" s="125">
        <f ca="1">IFERROR(IF((VLOOKUP($E176,'NEA Backsheet'!$D$5:$CB$183,P$9,FALSE))="","",(VLOOKUP($E176,'NEA Backsheet'!$D$5:$CB$183,P$9,FALSE))),"")</f>
        <v>8736.0771742342004</v>
      </c>
      <c r="Q176" s="122">
        <f ca="1">IFERROR(IF((VLOOKUP($E176,'NEA Backsheet'!$D$5:$CB$183,Q$9,FALSE))="","",(VLOOKUP($E176,'NEA Backsheet'!$D$5:$CB$183,Q$9,FALSE))),"")</f>
        <v>8793.7701335605962</v>
      </c>
      <c r="R176" s="124">
        <f ca="1">IFERROR(IF((VLOOKUP($E176,'NEA Backsheet'!$D$5:$CB$183,R$9,FALSE))="","",(VLOOKUP($E176,'NEA Backsheet'!$D$5:$CB$183,R$9,FALSE))),"")</f>
        <v>9538.4950204827473</v>
      </c>
    </row>
    <row r="177" spans="1:18" ht="15" customHeight="1" x14ac:dyDescent="0.3">
      <c r="A177" s="57">
        <v>164</v>
      </c>
      <c r="B177" s="98" t="str">
        <f ca="1">IFERROR(IF((VLOOKUP($E177,'Org List'!$AJ$10:$AL$188,3,FALSE))="","",(VLOOKUP($E177,'Org List'!$AJ$10:$AL$188,3,FALSE))),"")</f>
        <v>London Commissioning Region</v>
      </c>
      <c r="C177" s="99" t="str">
        <f ca="1">IFERROR(IF((VLOOKUP($E177,'Org List'!$AO$10:$AQ$188,3,FALSE))="","",(VLOOKUP($E177,'Org List'!$AO$10:$AQ$188,3,FALSE))),"")</f>
        <v>London Region</v>
      </c>
      <c r="D177" s="114" t="str">
        <f ca="1">IFERROR(IF((VLOOKUP($E177,'Org List'!$AT$10:$AV$188,3,FALSE))="","",(VLOOKUP($E177,'Org List'!$AT$10:$AV$188,3,FALSE))),"")</f>
        <v>NHS England London</v>
      </c>
      <c r="E177" s="98" t="str">
        <f t="shared" ca="1" si="5"/>
        <v>E09000031</v>
      </c>
      <c r="F177" s="100" t="str">
        <f ca="1">IF(E177="","",VLOOKUP(E177,'Org List'!$J$9:$K$488,2,0))</f>
        <v>Waltham Forest</v>
      </c>
      <c r="G177" s="121">
        <f ca="1">IFERROR(IF((VLOOKUP($E177,'NEA Backsheet'!$D$5:$CB$183,G$9,FALSE))="","",(VLOOKUP($E177,'NEA Backsheet'!$D$5:$CB$183,G$9,FALSE))),"")</f>
        <v>2670.9071579046172</v>
      </c>
      <c r="H177" s="122">
        <f ca="1">IFERROR(IF((VLOOKUP($E177,'NEA Backsheet'!$D$5:$CB$183,H$9,FALSE))="","",(VLOOKUP($E177,'NEA Backsheet'!$D$5:$CB$183,H$9,FALSE))),"")</f>
        <v>2854.983346979172</v>
      </c>
      <c r="I177" s="122">
        <f ca="1">IFERROR(IF((VLOOKUP($E177,'NEA Backsheet'!$D$5:$CB$183,I$9,FALSE))="","",(VLOOKUP($E177,'NEA Backsheet'!$D$5:$CB$183,I$9,FALSE))),"")</f>
        <v>2828.8300645315894</v>
      </c>
      <c r="J177" s="123">
        <f ca="1">IFERROR(IF((VLOOKUP($E177,'NEA Backsheet'!$D$5:$CB$183,J$9,FALSE))="","",(VLOOKUP($E177,'NEA Backsheet'!$D$5:$CB$183,J$9,FALSE))),"")</f>
        <v>3023.8318277989338</v>
      </c>
      <c r="K177" s="121">
        <f ca="1">IFERROR(IF((VLOOKUP($E177,'NEA Backsheet'!$D$5:$CB$183,K$9,FALSE))="","",(VLOOKUP($E177,'NEA Backsheet'!$D$5:$CB$183,K$9,FALSE))),"")</f>
        <v>4676.3759559736609</v>
      </c>
      <c r="L177" s="122">
        <f ca="1">IFERROR(IF((VLOOKUP($E177,'NEA Backsheet'!$D$5:$CB$183,L$9,FALSE))="","",(VLOOKUP($E177,'NEA Backsheet'!$D$5:$CB$183,L$9,FALSE))),"")</f>
        <v>4490.3368277251993</v>
      </c>
      <c r="M177" s="122">
        <f ca="1">IFERROR(IF((VLOOKUP($E177,'NEA Backsheet'!$D$5:$CB$183,M$9,FALSE))="","",(VLOOKUP($E177,'NEA Backsheet'!$D$5:$CB$183,M$9,FALSE))),"")</f>
        <v>4328.3867120372279</v>
      </c>
      <c r="N177" s="124">
        <f ca="1">IFERROR(IF((VLOOKUP($E177,'NEA Backsheet'!$D$5:$CB$183,N$9,FALSE))="","",(VLOOKUP($E177,'NEA Backsheet'!$D$5:$CB$183,N$9,FALSE))),"")</f>
        <v>4596.8892123483838</v>
      </c>
      <c r="O177" s="121">
        <f ca="1">IFERROR(IF((VLOOKUP($E177,'NEA Backsheet'!$D$5:$CB$183,O$9,FALSE))="","",(VLOOKUP($E177,'NEA Backsheet'!$D$5:$CB$183,O$9,FALSE))),"")</f>
        <v>7347.2831138782785</v>
      </c>
      <c r="P177" s="125">
        <f ca="1">IFERROR(IF((VLOOKUP($E177,'NEA Backsheet'!$D$5:$CB$183,P$9,FALSE))="","",(VLOOKUP($E177,'NEA Backsheet'!$D$5:$CB$183,P$9,FALSE))),"")</f>
        <v>7345.3201747043713</v>
      </c>
      <c r="Q177" s="122">
        <f ca="1">IFERROR(IF((VLOOKUP($E177,'NEA Backsheet'!$D$5:$CB$183,Q$9,FALSE))="","",(VLOOKUP($E177,'NEA Backsheet'!$D$5:$CB$183,Q$9,FALSE))),"")</f>
        <v>7157.2167765688173</v>
      </c>
      <c r="R177" s="124">
        <f ca="1">IFERROR(IF((VLOOKUP($E177,'NEA Backsheet'!$D$5:$CB$183,R$9,FALSE))="","",(VLOOKUP($E177,'NEA Backsheet'!$D$5:$CB$183,R$9,FALSE))),"")</f>
        <v>7620.7210401473176</v>
      </c>
    </row>
    <row r="178" spans="1:18" ht="15" customHeight="1" x14ac:dyDescent="0.3">
      <c r="A178" s="57">
        <v>165</v>
      </c>
      <c r="B178" s="98" t="str">
        <f ca="1">IFERROR(IF((VLOOKUP($E178,'Org List'!$AJ$10:$AL$188,3,FALSE))="","",(VLOOKUP($E178,'Org List'!$AJ$10:$AL$188,3,FALSE))),"")</f>
        <v>London Commissioning Region</v>
      </c>
      <c r="C178" s="99" t="str">
        <f ca="1">IFERROR(IF((VLOOKUP($E178,'Org List'!$AO$10:$AQ$188,3,FALSE))="","",(VLOOKUP($E178,'Org List'!$AO$10:$AQ$188,3,FALSE))),"")</f>
        <v>London Region</v>
      </c>
      <c r="D178" s="114" t="str">
        <f ca="1">IFERROR(IF((VLOOKUP($E178,'Org List'!$AT$10:$AV$188,3,FALSE))="","",(VLOOKUP($E178,'Org List'!$AT$10:$AV$188,3,FALSE))),"")</f>
        <v>NHS England London</v>
      </c>
      <c r="E178" s="98" t="str">
        <f t="shared" ca="1" si="5"/>
        <v>E09000032</v>
      </c>
      <c r="F178" s="100" t="str">
        <f ca="1">IF(E178="","",VLOOKUP(E178,'Org List'!$J$9:$K$488,2,0))</f>
        <v>Wandsworth</v>
      </c>
      <c r="G178" s="121">
        <f ca="1">IFERROR(IF((VLOOKUP($E178,'NEA Backsheet'!$D$5:$CB$183,G$9,FALSE))="","",(VLOOKUP($E178,'NEA Backsheet'!$D$5:$CB$183,G$9,FALSE))),"")</f>
        <v>2324.8144045513959</v>
      </c>
      <c r="H178" s="122">
        <f ca="1">IFERROR(IF((VLOOKUP($E178,'NEA Backsheet'!$D$5:$CB$183,H$9,FALSE))="","",(VLOOKUP($E178,'NEA Backsheet'!$D$5:$CB$183,H$9,FALSE))),"")</f>
        <v>2463.5240992690524</v>
      </c>
      <c r="I178" s="122">
        <f ca="1">IFERROR(IF((VLOOKUP($E178,'NEA Backsheet'!$D$5:$CB$183,I$9,FALSE))="","",(VLOOKUP($E178,'NEA Backsheet'!$D$5:$CB$183,I$9,FALSE))),"")</f>
        <v>2637.5999453994027</v>
      </c>
      <c r="J178" s="123">
        <f ca="1">IFERROR(IF((VLOOKUP($E178,'NEA Backsheet'!$D$5:$CB$183,J$9,FALSE))="","",(VLOOKUP($E178,'NEA Backsheet'!$D$5:$CB$183,J$9,FALSE))),"")</f>
        <v>2889.6766989710477</v>
      </c>
      <c r="K178" s="121">
        <f ca="1">IFERROR(IF((VLOOKUP($E178,'NEA Backsheet'!$D$5:$CB$183,K$9,FALSE))="","",(VLOOKUP($E178,'NEA Backsheet'!$D$5:$CB$183,K$9,FALSE))),"")</f>
        <v>4708.2310375231373</v>
      </c>
      <c r="L178" s="122">
        <f ca="1">IFERROR(IF((VLOOKUP($E178,'NEA Backsheet'!$D$5:$CB$183,L$9,FALSE))="","",(VLOOKUP($E178,'NEA Backsheet'!$D$5:$CB$183,L$9,FALSE))),"")</f>
        <v>4470.4595622628894</v>
      </c>
      <c r="M178" s="122">
        <f ca="1">IFERROR(IF((VLOOKUP($E178,'NEA Backsheet'!$D$5:$CB$183,M$9,FALSE))="","",(VLOOKUP($E178,'NEA Backsheet'!$D$5:$CB$183,M$9,FALSE))),"")</f>
        <v>4549.579504680838</v>
      </c>
      <c r="N178" s="124">
        <f ca="1">IFERROR(IF((VLOOKUP($E178,'NEA Backsheet'!$D$5:$CB$183,N$9,FALSE))="","",(VLOOKUP($E178,'NEA Backsheet'!$D$5:$CB$183,N$9,FALSE))),"")</f>
        <v>4730.9592638584454</v>
      </c>
      <c r="O178" s="121">
        <f ca="1">IFERROR(IF((VLOOKUP($E178,'NEA Backsheet'!$D$5:$CB$183,O$9,FALSE))="","",(VLOOKUP($E178,'NEA Backsheet'!$D$5:$CB$183,O$9,FALSE))),"")</f>
        <v>7033.0454420745336</v>
      </c>
      <c r="P178" s="125">
        <f ca="1">IFERROR(IF((VLOOKUP($E178,'NEA Backsheet'!$D$5:$CB$183,P$9,FALSE))="","",(VLOOKUP($E178,'NEA Backsheet'!$D$5:$CB$183,P$9,FALSE))),"")</f>
        <v>6933.9836615319418</v>
      </c>
      <c r="Q178" s="122">
        <f ca="1">IFERROR(IF((VLOOKUP($E178,'NEA Backsheet'!$D$5:$CB$183,Q$9,FALSE))="","",(VLOOKUP($E178,'NEA Backsheet'!$D$5:$CB$183,Q$9,FALSE))),"")</f>
        <v>7187.1794500802407</v>
      </c>
      <c r="R178" s="124">
        <f ca="1">IFERROR(IF((VLOOKUP($E178,'NEA Backsheet'!$D$5:$CB$183,R$9,FALSE))="","",(VLOOKUP($E178,'NEA Backsheet'!$D$5:$CB$183,R$9,FALSE))),"")</f>
        <v>7620.6359628294931</v>
      </c>
    </row>
    <row r="179" spans="1:18" ht="15" customHeight="1" x14ac:dyDescent="0.3">
      <c r="A179" s="57">
        <v>166</v>
      </c>
      <c r="B179" s="98" t="str">
        <f ca="1">IFERROR(IF((VLOOKUP($E179,'Org List'!$AJ$10:$AL$188,3,FALSE))="","",(VLOOKUP($E179,'Org List'!$AJ$10:$AL$188,3,FALSE))),"")</f>
        <v>North of England Commissioning Region</v>
      </c>
      <c r="C179" s="99" t="str">
        <f ca="1">IFERROR(IF((VLOOKUP($E179,'Org List'!$AO$10:$AQ$188,3,FALSE))="","",(VLOOKUP($E179,'Org List'!$AO$10:$AQ$188,3,FALSE))),"")</f>
        <v>North West Region</v>
      </c>
      <c r="D179" s="114" t="str">
        <f ca="1">IFERROR(IF((VLOOKUP($E179,'Org List'!$AT$10:$AV$188,3,FALSE))="","",(VLOOKUP($E179,'Org List'!$AT$10:$AV$188,3,FALSE))),"")</f>
        <v>NHS England North (Cheshire And Merseyside)</v>
      </c>
      <c r="E179" s="98" t="str">
        <f t="shared" ca="1" si="5"/>
        <v>E06000007</v>
      </c>
      <c r="F179" s="100" t="str">
        <f ca="1">IF(E179="","",VLOOKUP(E179,'Org List'!$J$9:$K$488,2,0))</f>
        <v>Warrington</v>
      </c>
      <c r="G179" s="121">
        <f ca="1">IFERROR(IF((VLOOKUP($E179,'NEA Backsheet'!$D$5:$CB$183,G$9,FALSE))="","",(VLOOKUP($E179,'NEA Backsheet'!$D$5:$CB$183,G$9,FALSE))),"")</f>
        <v>2093.4996500320276</v>
      </c>
      <c r="H179" s="122">
        <f ca="1">IFERROR(IF((VLOOKUP($E179,'NEA Backsheet'!$D$5:$CB$183,H$9,FALSE))="","",(VLOOKUP($E179,'NEA Backsheet'!$D$5:$CB$183,H$9,FALSE))),"")</f>
        <v>2540.095644736261</v>
      </c>
      <c r="I179" s="122">
        <f ca="1">IFERROR(IF((VLOOKUP($E179,'NEA Backsheet'!$D$5:$CB$183,I$9,FALSE))="","",(VLOOKUP($E179,'NEA Backsheet'!$D$5:$CB$183,I$9,FALSE))),"")</f>
        <v>2802.8394871330834</v>
      </c>
      <c r="J179" s="123">
        <f ca="1">IFERROR(IF((VLOOKUP($E179,'NEA Backsheet'!$D$5:$CB$183,J$9,FALSE))="","",(VLOOKUP($E179,'NEA Backsheet'!$D$5:$CB$183,J$9,FALSE))),"")</f>
        <v>2285.369744275838</v>
      </c>
      <c r="K179" s="121">
        <f ca="1">IFERROR(IF((VLOOKUP($E179,'NEA Backsheet'!$D$5:$CB$183,K$9,FALSE))="","",(VLOOKUP($E179,'NEA Backsheet'!$D$5:$CB$183,K$9,FALSE))),"")</f>
        <v>3737.6495768989835</v>
      </c>
      <c r="L179" s="122">
        <f ca="1">IFERROR(IF((VLOOKUP($E179,'NEA Backsheet'!$D$5:$CB$183,L$9,FALSE))="","",(VLOOKUP($E179,'NEA Backsheet'!$D$5:$CB$183,L$9,FALSE))),"")</f>
        <v>3848.9188527963688</v>
      </c>
      <c r="M179" s="122">
        <f ca="1">IFERROR(IF((VLOOKUP($E179,'NEA Backsheet'!$D$5:$CB$183,M$9,FALSE))="","",(VLOOKUP($E179,'NEA Backsheet'!$D$5:$CB$183,M$9,FALSE))),"")</f>
        <v>3591.5068793427545</v>
      </c>
      <c r="N179" s="124">
        <f ca="1">IFERROR(IF((VLOOKUP($E179,'NEA Backsheet'!$D$5:$CB$183,N$9,FALSE))="","",(VLOOKUP($E179,'NEA Backsheet'!$D$5:$CB$183,N$9,FALSE))),"")</f>
        <v>3797.2436902211466</v>
      </c>
      <c r="O179" s="121">
        <f ca="1">IFERROR(IF((VLOOKUP($E179,'NEA Backsheet'!$D$5:$CB$183,O$9,FALSE))="","",(VLOOKUP($E179,'NEA Backsheet'!$D$5:$CB$183,O$9,FALSE))),"")</f>
        <v>5831.1492269310111</v>
      </c>
      <c r="P179" s="125">
        <f ca="1">IFERROR(IF((VLOOKUP($E179,'NEA Backsheet'!$D$5:$CB$183,P$9,FALSE))="","",(VLOOKUP($E179,'NEA Backsheet'!$D$5:$CB$183,P$9,FALSE))),"")</f>
        <v>6389.0144975326293</v>
      </c>
      <c r="Q179" s="122">
        <f ca="1">IFERROR(IF((VLOOKUP($E179,'NEA Backsheet'!$D$5:$CB$183,Q$9,FALSE))="","",(VLOOKUP($E179,'NEA Backsheet'!$D$5:$CB$183,Q$9,FALSE))),"")</f>
        <v>6394.3463664758383</v>
      </c>
      <c r="R179" s="124">
        <f ca="1">IFERROR(IF((VLOOKUP($E179,'NEA Backsheet'!$D$5:$CB$183,R$9,FALSE))="","",(VLOOKUP($E179,'NEA Backsheet'!$D$5:$CB$183,R$9,FALSE))),"")</f>
        <v>6082.6134344969851</v>
      </c>
    </row>
    <row r="180" spans="1:18" ht="15" customHeight="1" x14ac:dyDescent="0.3">
      <c r="A180" s="57">
        <v>167</v>
      </c>
      <c r="B180" s="98" t="str">
        <f ca="1">IFERROR(IF((VLOOKUP($E180,'Org List'!$AJ$10:$AL$188,3,FALSE))="","",(VLOOKUP($E180,'Org List'!$AJ$10:$AL$188,3,FALSE))),"")</f>
        <v>Midlands and East of England Commissioning Region</v>
      </c>
      <c r="C180" s="99" t="str">
        <f ca="1">IFERROR(IF((VLOOKUP($E180,'Org List'!$AO$10:$AQ$188,3,FALSE))="","",(VLOOKUP($E180,'Org List'!$AO$10:$AQ$188,3,FALSE))),"")</f>
        <v>West Midlands Region</v>
      </c>
      <c r="D180" s="114" t="str">
        <f ca="1">IFERROR(IF((VLOOKUP($E180,'Org List'!$AT$10:$AV$188,3,FALSE))="","",(VLOOKUP($E180,'Org List'!$AT$10:$AV$188,3,FALSE))),"")</f>
        <v>NHS England Midlands And East (West Midlands)</v>
      </c>
      <c r="E180" s="98" t="str">
        <f t="shared" ca="1" si="5"/>
        <v>E10000031</v>
      </c>
      <c r="F180" s="100" t="str">
        <f ca="1">IF(E180="","",VLOOKUP(E180,'Org List'!$J$9:$K$488,2,0))</f>
        <v>Warwickshire</v>
      </c>
      <c r="G180" s="121">
        <f ca="1">IFERROR(IF((VLOOKUP($E180,'NEA Backsheet'!$D$5:$CB$183,G$9,FALSE))="","",(VLOOKUP($E180,'NEA Backsheet'!$D$5:$CB$183,G$9,FALSE))),"")</f>
        <v>3671.6218369479452</v>
      </c>
      <c r="H180" s="122">
        <f ca="1">IFERROR(IF((VLOOKUP($E180,'NEA Backsheet'!$D$5:$CB$183,H$9,FALSE))="","",(VLOOKUP($E180,'NEA Backsheet'!$D$5:$CB$183,H$9,FALSE))),"")</f>
        <v>4209.7995043941546</v>
      </c>
      <c r="I180" s="122">
        <f ca="1">IFERROR(IF((VLOOKUP($E180,'NEA Backsheet'!$D$5:$CB$183,I$9,FALSE))="","",(VLOOKUP($E180,'NEA Backsheet'!$D$5:$CB$183,I$9,FALSE))),"")</f>
        <v>4060.0065017242841</v>
      </c>
      <c r="J180" s="123">
        <f ca="1">IFERROR(IF((VLOOKUP($E180,'NEA Backsheet'!$D$5:$CB$183,J$9,FALSE))="","",(VLOOKUP($E180,'NEA Backsheet'!$D$5:$CB$183,J$9,FALSE))),"")</f>
        <v>4446.2261695935777</v>
      </c>
      <c r="K180" s="121">
        <f ca="1">IFERROR(IF((VLOOKUP($E180,'NEA Backsheet'!$D$5:$CB$183,K$9,FALSE))="","",(VLOOKUP($E180,'NEA Backsheet'!$D$5:$CB$183,K$9,FALSE))),"")</f>
        <v>10544.166961437903</v>
      </c>
      <c r="L180" s="122">
        <f ca="1">IFERROR(IF((VLOOKUP($E180,'NEA Backsheet'!$D$5:$CB$183,L$9,FALSE))="","",(VLOOKUP($E180,'NEA Backsheet'!$D$5:$CB$183,L$9,FALSE))),"")</f>
        <v>10787.161644584392</v>
      </c>
      <c r="M180" s="122">
        <f ca="1">IFERROR(IF((VLOOKUP($E180,'NEA Backsheet'!$D$5:$CB$183,M$9,FALSE))="","",(VLOOKUP($E180,'NEA Backsheet'!$D$5:$CB$183,M$9,FALSE))),"")</f>
        <v>10844.507145359266</v>
      </c>
      <c r="N180" s="124">
        <f ca="1">IFERROR(IF((VLOOKUP($E180,'NEA Backsheet'!$D$5:$CB$183,N$9,FALSE))="","",(VLOOKUP($E180,'NEA Backsheet'!$D$5:$CB$183,N$9,FALSE))),"")</f>
        <v>11159.551435229627</v>
      </c>
      <c r="O180" s="121">
        <f ca="1">IFERROR(IF((VLOOKUP($E180,'NEA Backsheet'!$D$5:$CB$183,O$9,FALSE))="","",(VLOOKUP($E180,'NEA Backsheet'!$D$5:$CB$183,O$9,FALSE))),"")</f>
        <v>14215.788798385847</v>
      </c>
      <c r="P180" s="125">
        <f ca="1">IFERROR(IF((VLOOKUP($E180,'NEA Backsheet'!$D$5:$CB$183,P$9,FALSE))="","",(VLOOKUP($E180,'NEA Backsheet'!$D$5:$CB$183,P$9,FALSE))),"")</f>
        <v>14996.961148978546</v>
      </c>
      <c r="Q180" s="122">
        <f ca="1">IFERROR(IF((VLOOKUP($E180,'NEA Backsheet'!$D$5:$CB$183,Q$9,FALSE))="","",(VLOOKUP($E180,'NEA Backsheet'!$D$5:$CB$183,Q$9,FALSE))),"")</f>
        <v>14904.51364708355</v>
      </c>
      <c r="R180" s="124">
        <f ca="1">IFERROR(IF((VLOOKUP($E180,'NEA Backsheet'!$D$5:$CB$183,R$9,FALSE))="","",(VLOOKUP($E180,'NEA Backsheet'!$D$5:$CB$183,R$9,FALSE))),"")</f>
        <v>15605.777604823204</v>
      </c>
    </row>
    <row r="181" spans="1:18" ht="15" customHeight="1" x14ac:dyDescent="0.3">
      <c r="A181" s="57">
        <v>168</v>
      </c>
      <c r="B181" s="98" t="str">
        <f ca="1">IFERROR(IF((VLOOKUP($E181,'Org List'!$AJ$10:$AL$188,3,FALSE))="","",(VLOOKUP($E181,'Org List'!$AJ$10:$AL$188,3,FALSE))),"")</f>
        <v>South East England Commissioning Region</v>
      </c>
      <c r="C181" s="99" t="str">
        <f ca="1">IFERROR(IF((VLOOKUP($E181,'Org List'!$AO$10:$AQ$188,3,FALSE))="","",(VLOOKUP($E181,'Org List'!$AO$10:$AQ$188,3,FALSE))),"")</f>
        <v>South East Region</v>
      </c>
      <c r="D181" s="114" t="str">
        <f ca="1">IFERROR(IF((VLOOKUP($E181,'Org List'!$AT$10:$AV$188,3,FALSE))="","",(VLOOKUP($E181,'Org List'!$AT$10:$AV$188,3,FALSE))),"")</f>
        <v>NHS England South East (Hampshire, Isle of Wight and Thames Valley)</v>
      </c>
      <c r="E181" s="98" t="str">
        <f t="shared" ca="1" si="5"/>
        <v>E06000037</v>
      </c>
      <c r="F181" s="100" t="str">
        <f ca="1">IF(E181="","",VLOOKUP(E181,'Org List'!$J$9:$K$488,2,0))</f>
        <v>West Berkshire</v>
      </c>
      <c r="G181" s="121">
        <f ca="1">IFERROR(IF((VLOOKUP($E181,'NEA Backsheet'!$D$5:$CB$183,G$9,FALSE))="","",(VLOOKUP($E181,'NEA Backsheet'!$D$5:$CB$183,G$9,FALSE))),"")</f>
        <v>1012.3496986765975</v>
      </c>
      <c r="H181" s="122">
        <f ca="1">IFERROR(IF((VLOOKUP($E181,'NEA Backsheet'!$D$5:$CB$183,H$9,FALSE))="","",(VLOOKUP($E181,'NEA Backsheet'!$D$5:$CB$183,H$9,FALSE))),"")</f>
        <v>1118.8728050700615</v>
      </c>
      <c r="I181" s="122">
        <f ca="1">IFERROR(IF((VLOOKUP($E181,'NEA Backsheet'!$D$5:$CB$183,I$9,FALSE))="","",(VLOOKUP($E181,'NEA Backsheet'!$D$5:$CB$183,I$9,FALSE))),"")</f>
        <v>1119.4548616358941</v>
      </c>
      <c r="J181" s="123">
        <f ca="1">IFERROR(IF((VLOOKUP($E181,'NEA Backsheet'!$D$5:$CB$183,J$9,FALSE))="","",(VLOOKUP($E181,'NEA Backsheet'!$D$5:$CB$183,J$9,FALSE))),"")</f>
        <v>1172.7678246162257</v>
      </c>
      <c r="K181" s="121">
        <f ca="1">IFERROR(IF((VLOOKUP($E181,'NEA Backsheet'!$D$5:$CB$183,K$9,FALSE))="","",(VLOOKUP($E181,'NEA Backsheet'!$D$5:$CB$183,K$9,FALSE))),"")</f>
        <v>2483.7723606481077</v>
      </c>
      <c r="L181" s="122">
        <f ca="1">IFERROR(IF((VLOOKUP($E181,'NEA Backsheet'!$D$5:$CB$183,L$9,FALSE))="","",(VLOOKUP($E181,'NEA Backsheet'!$D$5:$CB$183,L$9,FALSE))),"")</f>
        <v>2355.4829009004916</v>
      </c>
      <c r="M181" s="122">
        <f ca="1">IFERROR(IF((VLOOKUP($E181,'NEA Backsheet'!$D$5:$CB$183,M$9,FALSE))="","",(VLOOKUP($E181,'NEA Backsheet'!$D$5:$CB$183,M$9,FALSE))),"")</f>
        <v>2330.5563250579225</v>
      </c>
      <c r="N181" s="124">
        <f ca="1">IFERROR(IF((VLOOKUP($E181,'NEA Backsheet'!$D$5:$CB$183,N$9,FALSE))="","",(VLOOKUP($E181,'NEA Backsheet'!$D$5:$CB$183,N$9,FALSE))),"")</f>
        <v>2547.3759792032947</v>
      </c>
      <c r="O181" s="121">
        <f ca="1">IFERROR(IF((VLOOKUP($E181,'NEA Backsheet'!$D$5:$CB$183,O$9,FALSE))="","",(VLOOKUP($E181,'NEA Backsheet'!$D$5:$CB$183,O$9,FALSE))),"")</f>
        <v>3496.1220593247053</v>
      </c>
      <c r="P181" s="125">
        <f ca="1">IFERROR(IF((VLOOKUP($E181,'NEA Backsheet'!$D$5:$CB$183,P$9,FALSE))="","",(VLOOKUP($E181,'NEA Backsheet'!$D$5:$CB$183,P$9,FALSE))),"")</f>
        <v>3474.3557059705531</v>
      </c>
      <c r="Q181" s="122">
        <f ca="1">IFERROR(IF((VLOOKUP($E181,'NEA Backsheet'!$D$5:$CB$183,Q$9,FALSE))="","",(VLOOKUP($E181,'NEA Backsheet'!$D$5:$CB$183,Q$9,FALSE))),"")</f>
        <v>3450.0111866938169</v>
      </c>
      <c r="R181" s="124">
        <f ca="1">IFERROR(IF((VLOOKUP($E181,'NEA Backsheet'!$D$5:$CB$183,R$9,FALSE))="","",(VLOOKUP($E181,'NEA Backsheet'!$D$5:$CB$183,R$9,FALSE))),"")</f>
        <v>3720.1438038195201</v>
      </c>
    </row>
    <row r="182" spans="1:18" ht="15" customHeight="1" x14ac:dyDescent="0.3">
      <c r="A182" s="57">
        <v>169</v>
      </c>
      <c r="B182" s="98" t="str">
        <f ca="1">IFERROR(IF((VLOOKUP($E182,'Org List'!$AJ$10:$AL$188,3,FALSE))="","",(VLOOKUP($E182,'Org List'!$AJ$10:$AL$188,3,FALSE))),"")</f>
        <v>South East England Commissioning Region</v>
      </c>
      <c r="C182" s="99" t="str">
        <f ca="1">IFERROR(IF((VLOOKUP($E182,'Org List'!$AO$10:$AQ$188,3,FALSE))="","",(VLOOKUP($E182,'Org List'!$AO$10:$AQ$188,3,FALSE))),"")</f>
        <v>South East Region</v>
      </c>
      <c r="D182" s="114" t="str">
        <f ca="1">IFERROR(IF((VLOOKUP($E182,'Org List'!$AT$10:$AV$188,3,FALSE))="","",(VLOOKUP($E182,'Org List'!$AT$10:$AV$188,3,FALSE))),"")</f>
        <v>NHS England South East (Kent, Surrey and Sussex)</v>
      </c>
      <c r="E182" s="98" t="str">
        <f t="shared" ca="1" si="5"/>
        <v>E10000032</v>
      </c>
      <c r="F182" s="100" t="str">
        <f ca="1">IF(E182="","",VLOOKUP(E182,'Org List'!$J$9:$K$488,2,0))</f>
        <v>West Sussex</v>
      </c>
      <c r="G182" s="121">
        <f ca="1">IFERROR(IF((VLOOKUP($E182,'NEA Backsheet'!$D$5:$CB$183,G$9,FALSE))="","",(VLOOKUP($E182,'NEA Backsheet'!$D$5:$CB$183,G$9,FALSE))),"")</f>
        <v>7111.930794868169</v>
      </c>
      <c r="H182" s="122">
        <f ca="1">IFERROR(IF((VLOOKUP($E182,'NEA Backsheet'!$D$5:$CB$183,H$9,FALSE))="","",(VLOOKUP($E182,'NEA Backsheet'!$D$5:$CB$183,H$9,FALSE))),"")</f>
        <v>7517.7663732042502</v>
      </c>
      <c r="I182" s="122">
        <f ca="1">IFERROR(IF((VLOOKUP($E182,'NEA Backsheet'!$D$5:$CB$183,I$9,FALSE))="","",(VLOOKUP($E182,'NEA Backsheet'!$D$5:$CB$183,I$9,FALSE))),"")</f>
        <v>7444.004732898894</v>
      </c>
      <c r="J182" s="123">
        <f ca="1">IFERROR(IF((VLOOKUP($E182,'NEA Backsheet'!$D$5:$CB$183,J$9,FALSE))="","",(VLOOKUP($E182,'NEA Backsheet'!$D$5:$CB$183,J$9,FALSE))),"")</f>
        <v>7833.4457418930997</v>
      </c>
      <c r="K182" s="121">
        <f ca="1">IFERROR(IF((VLOOKUP($E182,'NEA Backsheet'!$D$5:$CB$183,K$9,FALSE))="","",(VLOOKUP($E182,'NEA Backsheet'!$D$5:$CB$183,K$9,FALSE))),"")</f>
        <v>16516.161280865716</v>
      </c>
      <c r="L182" s="122">
        <f ca="1">IFERROR(IF((VLOOKUP($E182,'NEA Backsheet'!$D$5:$CB$183,L$9,FALSE))="","",(VLOOKUP($E182,'NEA Backsheet'!$D$5:$CB$183,L$9,FALSE))),"")</f>
        <v>16343.901086737387</v>
      </c>
      <c r="M182" s="122">
        <f ca="1">IFERROR(IF((VLOOKUP($E182,'NEA Backsheet'!$D$5:$CB$183,M$9,FALSE))="","",(VLOOKUP($E182,'NEA Backsheet'!$D$5:$CB$183,M$9,FALSE))),"")</f>
        <v>15911.533790357911</v>
      </c>
      <c r="N182" s="124">
        <f ca="1">IFERROR(IF((VLOOKUP($E182,'NEA Backsheet'!$D$5:$CB$183,N$9,FALSE))="","",(VLOOKUP($E182,'NEA Backsheet'!$D$5:$CB$183,N$9,FALSE))),"")</f>
        <v>16622.927777154146</v>
      </c>
      <c r="O182" s="121">
        <f ca="1">IFERROR(IF((VLOOKUP($E182,'NEA Backsheet'!$D$5:$CB$183,O$9,FALSE))="","",(VLOOKUP($E182,'NEA Backsheet'!$D$5:$CB$183,O$9,FALSE))),"")</f>
        <v>23628.092075733883</v>
      </c>
      <c r="P182" s="125">
        <f ca="1">IFERROR(IF((VLOOKUP($E182,'NEA Backsheet'!$D$5:$CB$183,P$9,FALSE))="","",(VLOOKUP($E182,'NEA Backsheet'!$D$5:$CB$183,P$9,FALSE))),"")</f>
        <v>23861.667459941636</v>
      </c>
      <c r="Q182" s="122">
        <f ca="1">IFERROR(IF((VLOOKUP($E182,'NEA Backsheet'!$D$5:$CB$183,Q$9,FALSE))="","",(VLOOKUP($E182,'NEA Backsheet'!$D$5:$CB$183,Q$9,FALSE))),"")</f>
        <v>23355.538523256804</v>
      </c>
      <c r="R182" s="124">
        <f ca="1">IFERROR(IF((VLOOKUP($E182,'NEA Backsheet'!$D$5:$CB$183,R$9,FALSE))="","",(VLOOKUP($E182,'NEA Backsheet'!$D$5:$CB$183,R$9,FALSE))),"")</f>
        <v>24456.373519047243</v>
      </c>
    </row>
    <row r="183" spans="1:18" ht="15" customHeight="1" x14ac:dyDescent="0.3">
      <c r="A183" s="57">
        <v>170</v>
      </c>
      <c r="B183" s="98" t="str">
        <f ca="1">IFERROR(IF((VLOOKUP($E183,'Org List'!$AJ$10:$AL$188,3,FALSE))="","",(VLOOKUP($E183,'Org List'!$AJ$10:$AL$188,3,FALSE))),"")</f>
        <v>London Commissioning Region</v>
      </c>
      <c r="C183" s="99" t="str">
        <f ca="1">IFERROR(IF((VLOOKUP($E183,'Org List'!$AO$10:$AQ$188,3,FALSE))="","",(VLOOKUP($E183,'Org List'!$AO$10:$AQ$188,3,FALSE))),"")</f>
        <v>London Region</v>
      </c>
      <c r="D183" s="114" t="str">
        <f ca="1">IFERROR(IF((VLOOKUP($E183,'Org List'!$AT$10:$AV$188,3,FALSE))="","",(VLOOKUP($E183,'Org List'!$AT$10:$AV$188,3,FALSE))),"")</f>
        <v>NHS England London</v>
      </c>
      <c r="E183" s="98" t="str">
        <f t="shared" ca="1" si="5"/>
        <v>E09000033</v>
      </c>
      <c r="F183" s="100" t="str">
        <f ca="1">IF(E183="","",VLOOKUP(E183,'Org List'!$J$9:$K$488,2,0))</f>
        <v>Westminster</v>
      </c>
      <c r="G183" s="121">
        <f ca="1">IFERROR(IF((VLOOKUP($E183,'NEA Backsheet'!$D$5:$CB$183,G$9,FALSE))="","",(VLOOKUP($E183,'NEA Backsheet'!$D$5:$CB$183,G$9,FALSE))),"")</f>
        <v>1176.2690546391614</v>
      </c>
      <c r="H183" s="122">
        <f ca="1">IFERROR(IF((VLOOKUP($E183,'NEA Backsheet'!$D$5:$CB$183,H$9,FALSE))="","",(VLOOKUP($E183,'NEA Backsheet'!$D$5:$CB$183,H$9,FALSE))),"")</f>
        <v>1264.4679349564913</v>
      </c>
      <c r="I183" s="122">
        <f ca="1">IFERROR(IF((VLOOKUP($E183,'NEA Backsheet'!$D$5:$CB$183,I$9,FALSE))="","",(VLOOKUP($E183,'NEA Backsheet'!$D$5:$CB$183,I$9,FALSE))),"")</f>
        <v>1333.5092905874262</v>
      </c>
      <c r="J183" s="123">
        <f ca="1">IFERROR(IF((VLOOKUP($E183,'NEA Backsheet'!$D$5:$CB$183,J$9,FALSE))="","",(VLOOKUP($E183,'NEA Backsheet'!$D$5:$CB$183,J$9,FALSE))),"")</f>
        <v>1477.9328300838426</v>
      </c>
      <c r="K183" s="121">
        <f ca="1">IFERROR(IF((VLOOKUP($E183,'NEA Backsheet'!$D$5:$CB$183,K$9,FALSE))="","",(VLOOKUP($E183,'NEA Backsheet'!$D$5:$CB$183,K$9,FALSE))),"")</f>
        <v>2891.0312720423244</v>
      </c>
      <c r="L183" s="122">
        <f ca="1">IFERROR(IF((VLOOKUP($E183,'NEA Backsheet'!$D$5:$CB$183,L$9,FALSE))="","",(VLOOKUP($E183,'NEA Backsheet'!$D$5:$CB$183,L$9,FALSE))),"")</f>
        <v>2725.8551830455704</v>
      </c>
      <c r="M183" s="122">
        <f ca="1">IFERROR(IF((VLOOKUP($E183,'NEA Backsheet'!$D$5:$CB$183,M$9,FALSE))="","",(VLOOKUP($E183,'NEA Backsheet'!$D$5:$CB$183,M$9,FALSE))),"")</f>
        <v>2831.882600220616</v>
      </c>
      <c r="N183" s="124">
        <f ca="1">IFERROR(IF((VLOOKUP($E183,'NEA Backsheet'!$D$5:$CB$183,N$9,FALSE))="","",(VLOOKUP($E183,'NEA Backsheet'!$D$5:$CB$183,N$9,FALSE))),"")</f>
        <v>2969.6648864618955</v>
      </c>
      <c r="O183" s="121">
        <f ca="1">IFERROR(IF((VLOOKUP($E183,'NEA Backsheet'!$D$5:$CB$183,O$9,FALSE))="","",(VLOOKUP($E183,'NEA Backsheet'!$D$5:$CB$183,O$9,FALSE))),"")</f>
        <v>4067.3003266814858</v>
      </c>
      <c r="P183" s="125">
        <f ca="1">IFERROR(IF((VLOOKUP($E183,'NEA Backsheet'!$D$5:$CB$183,P$9,FALSE))="","",(VLOOKUP($E183,'NEA Backsheet'!$D$5:$CB$183,P$9,FALSE))),"")</f>
        <v>3990.3231180020616</v>
      </c>
      <c r="Q183" s="122">
        <f ca="1">IFERROR(IF((VLOOKUP($E183,'NEA Backsheet'!$D$5:$CB$183,Q$9,FALSE))="","",(VLOOKUP($E183,'NEA Backsheet'!$D$5:$CB$183,Q$9,FALSE))),"")</f>
        <v>4165.3918908080423</v>
      </c>
      <c r="R183" s="124">
        <f ca="1">IFERROR(IF((VLOOKUP($E183,'NEA Backsheet'!$D$5:$CB$183,R$9,FALSE))="","",(VLOOKUP($E183,'NEA Backsheet'!$D$5:$CB$183,R$9,FALSE))),"")</f>
        <v>4447.597716545738</v>
      </c>
    </row>
    <row r="184" spans="1:18" ht="15" customHeight="1" x14ac:dyDescent="0.3">
      <c r="A184" s="57">
        <v>171</v>
      </c>
      <c r="B184" s="98" t="str">
        <f ca="1">IFERROR(IF((VLOOKUP($E184,'Org List'!$AJ$10:$AL$188,3,FALSE))="","",(VLOOKUP($E184,'Org List'!$AJ$10:$AL$188,3,FALSE))),"")</f>
        <v>North of England Commissioning Region</v>
      </c>
      <c r="C184" s="99" t="str">
        <f ca="1">IFERROR(IF((VLOOKUP($E184,'Org List'!$AO$10:$AQ$188,3,FALSE))="","",(VLOOKUP($E184,'Org List'!$AO$10:$AQ$188,3,FALSE))),"")</f>
        <v>North West Region</v>
      </c>
      <c r="D184" s="114" t="str">
        <f ca="1">IFERROR(IF((VLOOKUP($E184,'Org List'!$AT$10:$AV$188,3,FALSE))="","",(VLOOKUP($E184,'Org List'!$AT$10:$AV$188,3,FALSE))),"")</f>
        <v>NHS England North (Greater Manchester)</v>
      </c>
      <c r="E184" s="98" t="str">
        <f t="shared" ca="1" si="5"/>
        <v>E08000010</v>
      </c>
      <c r="F184" s="100" t="str">
        <f ca="1">IF(E184="","",VLOOKUP(E184,'Org List'!$J$9:$K$488,2,0))</f>
        <v>Wigan</v>
      </c>
      <c r="G184" s="121">
        <f ca="1">IFERROR(IF((VLOOKUP($E184,'NEA Backsheet'!$D$5:$CB$183,G$9,FALSE))="","",(VLOOKUP($E184,'NEA Backsheet'!$D$5:$CB$183,G$9,FALSE))),"")</f>
        <v>3161.8739458269329</v>
      </c>
      <c r="H184" s="122">
        <f ca="1">IFERROR(IF((VLOOKUP($E184,'NEA Backsheet'!$D$5:$CB$183,H$9,FALSE))="","",(VLOOKUP($E184,'NEA Backsheet'!$D$5:$CB$183,H$9,FALSE))),"")</f>
        <v>3579.0517778361909</v>
      </c>
      <c r="I184" s="122">
        <f ca="1">IFERROR(IF((VLOOKUP($E184,'NEA Backsheet'!$D$5:$CB$183,I$9,FALSE))="","",(VLOOKUP($E184,'NEA Backsheet'!$D$5:$CB$183,I$9,FALSE))),"")</f>
        <v>3293.9309761264276</v>
      </c>
      <c r="J184" s="123">
        <f ca="1">IFERROR(IF((VLOOKUP($E184,'NEA Backsheet'!$D$5:$CB$183,J$9,FALSE))="","",(VLOOKUP($E184,'NEA Backsheet'!$D$5:$CB$183,J$9,FALSE))),"")</f>
        <v>3132.815158252547</v>
      </c>
      <c r="K184" s="121">
        <f ca="1">IFERROR(IF((VLOOKUP($E184,'NEA Backsheet'!$D$5:$CB$183,K$9,FALSE))="","",(VLOOKUP($E184,'NEA Backsheet'!$D$5:$CB$183,K$9,FALSE))),"")</f>
        <v>6893.579362303306</v>
      </c>
      <c r="L184" s="122">
        <f ca="1">IFERROR(IF((VLOOKUP($E184,'NEA Backsheet'!$D$5:$CB$183,L$9,FALSE))="","",(VLOOKUP($E184,'NEA Backsheet'!$D$5:$CB$183,L$9,FALSE))),"")</f>
        <v>7096.7263954578693</v>
      </c>
      <c r="M184" s="122">
        <f ca="1">IFERROR(IF((VLOOKUP($E184,'NEA Backsheet'!$D$5:$CB$183,M$9,FALSE))="","",(VLOOKUP($E184,'NEA Backsheet'!$D$5:$CB$183,M$9,FALSE))),"")</f>
        <v>6761.3235251168262</v>
      </c>
      <c r="N184" s="124">
        <f ca="1">IFERROR(IF((VLOOKUP($E184,'NEA Backsheet'!$D$5:$CB$183,N$9,FALSE))="","",(VLOOKUP($E184,'NEA Backsheet'!$D$5:$CB$183,N$9,FALSE))),"")</f>
        <v>6714.482329019861</v>
      </c>
      <c r="O184" s="121">
        <f ca="1">IFERROR(IF((VLOOKUP($E184,'NEA Backsheet'!$D$5:$CB$183,O$9,FALSE))="","",(VLOOKUP($E184,'NEA Backsheet'!$D$5:$CB$183,O$9,FALSE))),"")</f>
        <v>10055.45330813024</v>
      </c>
      <c r="P184" s="125">
        <f ca="1">IFERROR(IF((VLOOKUP($E184,'NEA Backsheet'!$D$5:$CB$183,P$9,FALSE))="","",(VLOOKUP($E184,'NEA Backsheet'!$D$5:$CB$183,P$9,FALSE))),"")</f>
        <v>10675.77817329406</v>
      </c>
      <c r="Q184" s="122">
        <f ca="1">IFERROR(IF((VLOOKUP($E184,'NEA Backsheet'!$D$5:$CB$183,Q$9,FALSE))="","",(VLOOKUP($E184,'NEA Backsheet'!$D$5:$CB$183,Q$9,FALSE))),"")</f>
        <v>10055.254501243253</v>
      </c>
      <c r="R184" s="124">
        <f ca="1">IFERROR(IF((VLOOKUP($E184,'NEA Backsheet'!$D$5:$CB$183,R$9,FALSE))="","",(VLOOKUP($E184,'NEA Backsheet'!$D$5:$CB$183,R$9,FALSE))),"")</f>
        <v>9847.297487272408</v>
      </c>
    </row>
    <row r="185" spans="1:18" ht="15" customHeight="1" x14ac:dyDescent="0.3">
      <c r="A185" s="57">
        <v>172</v>
      </c>
      <c r="B185" s="98" t="str">
        <f ca="1">IFERROR(IF((VLOOKUP($E185,'Org List'!$AJ$10:$AL$188,3,FALSE))="","",(VLOOKUP($E185,'Org List'!$AJ$10:$AL$188,3,FALSE))),"")</f>
        <v>South West England Commissioning Region</v>
      </c>
      <c r="C185" s="99" t="str">
        <f ca="1">IFERROR(IF((VLOOKUP($E185,'Org List'!$AO$10:$AQ$188,3,FALSE))="","",(VLOOKUP($E185,'Org List'!$AO$10:$AQ$188,3,FALSE))),"")</f>
        <v>South West Region</v>
      </c>
      <c r="D185" s="114" t="str">
        <f ca="1">IFERROR(IF((VLOOKUP($E185,'Org List'!$AT$10:$AV$188,3,FALSE))="","",(VLOOKUP($E185,'Org List'!$AT$10:$AV$188,3,FALSE))),"")</f>
        <v>NHS England South West (South West North)</v>
      </c>
      <c r="E185" s="98" t="str">
        <f t="shared" ca="1" si="5"/>
        <v>E06000054</v>
      </c>
      <c r="F185" s="100" t="str">
        <f ca="1">IF(E185="","",VLOOKUP(E185,'Org List'!$J$9:$K$488,2,0))</f>
        <v>Wiltshire</v>
      </c>
      <c r="G185" s="121">
        <f ca="1">IFERROR(IF((VLOOKUP($E185,'NEA Backsheet'!$D$5:$CB$183,G$9,FALSE))="","",(VLOOKUP($E185,'NEA Backsheet'!$D$5:$CB$183,G$9,FALSE))),"")</f>
        <v>3637.6783533134922</v>
      </c>
      <c r="H185" s="122">
        <f ca="1">IFERROR(IF((VLOOKUP($E185,'NEA Backsheet'!$D$5:$CB$183,H$9,FALSE))="","",(VLOOKUP($E185,'NEA Backsheet'!$D$5:$CB$183,H$9,FALSE))),"")</f>
        <v>4018.9560605508841</v>
      </c>
      <c r="I185" s="122">
        <f ca="1">IFERROR(IF((VLOOKUP($E185,'NEA Backsheet'!$D$5:$CB$183,I$9,FALSE))="","",(VLOOKUP($E185,'NEA Backsheet'!$D$5:$CB$183,I$9,FALSE))),"")</f>
        <v>4002.516224203664</v>
      </c>
      <c r="J185" s="123">
        <f ca="1">IFERROR(IF((VLOOKUP($E185,'NEA Backsheet'!$D$5:$CB$183,J$9,FALSE))="","",(VLOOKUP($E185,'NEA Backsheet'!$D$5:$CB$183,J$9,FALSE))),"")</f>
        <v>4274.7233082760813</v>
      </c>
      <c r="K185" s="121">
        <f ca="1">IFERROR(IF((VLOOKUP($E185,'NEA Backsheet'!$D$5:$CB$183,K$9,FALSE))="","",(VLOOKUP($E185,'NEA Backsheet'!$D$5:$CB$183,K$9,FALSE))),"")</f>
        <v>8863.2931512159248</v>
      </c>
      <c r="L185" s="122">
        <f ca="1">IFERROR(IF((VLOOKUP($E185,'NEA Backsheet'!$D$5:$CB$183,L$9,FALSE))="","",(VLOOKUP($E185,'NEA Backsheet'!$D$5:$CB$183,L$9,FALSE))),"")</f>
        <v>8584.0246387832121</v>
      </c>
      <c r="M185" s="122">
        <f ca="1">IFERROR(IF((VLOOKUP($E185,'NEA Backsheet'!$D$5:$CB$183,M$9,FALSE))="","",(VLOOKUP($E185,'NEA Backsheet'!$D$5:$CB$183,M$9,FALSE))),"")</f>
        <v>8607.2901624788137</v>
      </c>
      <c r="N185" s="124">
        <f ca="1">IFERROR(IF((VLOOKUP($E185,'NEA Backsheet'!$D$5:$CB$183,N$9,FALSE))="","",(VLOOKUP($E185,'NEA Backsheet'!$D$5:$CB$183,N$9,FALSE))),"")</f>
        <v>9030.2946286368169</v>
      </c>
      <c r="O185" s="121">
        <f ca="1">IFERROR(IF((VLOOKUP($E185,'NEA Backsheet'!$D$5:$CB$183,O$9,FALSE))="","",(VLOOKUP($E185,'NEA Backsheet'!$D$5:$CB$183,O$9,FALSE))),"")</f>
        <v>12500.971504529418</v>
      </c>
      <c r="P185" s="125">
        <f ca="1">IFERROR(IF((VLOOKUP($E185,'NEA Backsheet'!$D$5:$CB$183,P$9,FALSE))="","",(VLOOKUP($E185,'NEA Backsheet'!$D$5:$CB$183,P$9,FALSE))),"")</f>
        <v>12602.980699334097</v>
      </c>
      <c r="Q185" s="122">
        <f ca="1">IFERROR(IF((VLOOKUP($E185,'NEA Backsheet'!$D$5:$CB$183,Q$9,FALSE))="","",(VLOOKUP($E185,'NEA Backsheet'!$D$5:$CB$183,Q$9,FALSE))),"")</f>
        <v>12609.806386682478</v>
      </c>
      <c r="R185" s="124">
        <f ca="1">IFERROR(IF((VLOOKUP($E185,'NEA Backsheet'!$D$5:$CB$183,R$9,FALSE))="","",(VLOOKUP($E185,'NEA Backsheet'!$D$5:$CB$183,R$9,FALSE))),"")</f>
        <v>13305.017936912898</v>
      </c>
    </row>
    <row r="186" spans="1:18" ht="15" customHeight="1" x14ac:dyDescent="0.3">
      <c r="A186" s="57">
        <v>173</v>
      </c>
      <c r="B186" s="98" t="str">
        <f ca="1">IFERROR(IF((VLOOKUP($E186,'Org List'!$AJ$10:$AL$188,3,FALSE))="","",(VLOOKUP($E186,'Org List'!$AJ$10:$AL$188,3,FALSE))),"")</f>
        <v>South East England Commissioning Region</v>
      </c>
      <c r="C186" s="99" t="str">
        <f ca="1">IFERROR(IF((VLOOKUP($E186,'Org List'!$AO$10:$AQ$188,3,FALSE))="","",(VLOOKUP($E186,'Org List'!$AO$10:$AQ$188,3,FALSE))),"")</f>
        <v>South East Region</v>
      </c>
      <c r="D186" s="114" t="str">
        <f ca="1">IFERROR(IF((VLOOKUP($E186,'Org List'!$AT$10:$AV$188,3,FALSE))="","",(VLOOKUP($E186,'Org List'!$AT$10:$AV$188,3,FALSE))),"")</f>
        <v>NHS England South East (Hampshire, Isle of Wight and Thames Valley)</v>
      </c>
      <c r="E186" s="98" t="str">
        <f t="shared" ca="1" si="5"/>
        <v>E06000040</v>
      </c>
      <c r="F186" s="100" t="str">
        <f ca="1">IF(E186="","",VLOOKUP(E186,'Org List'!$J$9:$K$488,2,0))</f>
        <v>Windsor and Maidenhead</v>
      </c>
      <c r="G186" s="121">
        <f ca="1">IFERROR(IF((VLOOKUP($E186,'NEA Backsheet'!$D$5:$CB$183,G$9,FALSE))="","",(VLOOKUP($E186,'NEA Backsheet'!$D$5:$CB$183,G$9,FALSE))),"")</f>
        <v>1692.8992157111825</v>
      </c>
      <c r="H186" s="122">
        <f ca="1">IFERROR(IF((VLOOKUP($E186,'NEA Backsheet'!$D$5:$CB$183,H$9,FALSE))="","",(VLOOKUP($E186,'NEA Backsheet'!$D$5:$CB$183,H$9,FALSE))),"")</f>
        <v>1850.8932585334101</v>
      </c>
      <c r="I186" s="122">
        <f ca="1">IFERROR(IF((VLOOKUP($E186,'NEA Backsheet'!$D$5:$CB$183,I$9,FALSE))="","",(VLOOKUP($E186,'NEA Backsheet'!$D$5:$CB$183,I$9,FALSE))),"")</f>
        <v>1727.7564544351512</v>
      </c>
      <c r="J186" s="123">
        <f ca="1">IFERROR(IF((VLOOKUP($E186,'NEA Backsheet'!$D$5:$CB$183,J$9,FALSE))="","",(VLOOKUP($E186,'NEA Backsheet'!$D$5:$CB$183,J$9,FALSE))),"")</f>
        <v>1687.0528085412818</v>
      </c>
      <c r="K186" s="121">
        <f ca="1">IFERROR(IF((VLOOKUP($E186,'NEA Backsheet'!$D$5:$CB$183,K$9,FALSE))="","",(VLOOKUP($E186,'NEA Backsheet'!$D$5:$CB$183,K$9,FALSE))),"")</f>
        <v>2523.1590945884427</v>
      </c>
      <c r="L186" s="122">
        <f ca="1">IFERROR(IF((VLOOKUP($E186,'NEA Backsheet'!$D$5:$CB$183,L$9,FALSE))="","",(VLOOKUP($E186,'NEA Backsheet'!$D$5:$CB$183,L$9,FALSE))),"")</f>
        <v>2530.3876563338968</v>
      </c>
      <c r="M186" s="122">
        <f ca="1">IFERROR(IF((VLOOKUP($E186,'NEA Backsheet'!$D$5:$CB$183,M$9,FALSE))="","",(VLOOKUP($E186,'NEA Backsheet'!$D$5:$CB$183,M$9,FALSE))),"")</f>
        <v>2588.7186547529445</v>
      </c>
      <c r="N186" s="124">
        <f ca="1">IFERROR(IF((VLOOKUP($E186,'NEA Backsheet'!$D$5:$CB$183,N$9,FALSE))="","",(VLOOKUP($E186,'NEA Backsheet'!$D$5:$CB$183,N$9,FALSE))),"")</f>
        <v>2663.1565248515012</v>
      </c>
      <c r="O186" s="121">
        <f ca="1">IFERROR(IF((VLOOKUP($E186,'NEA Backsheet'!$D$5:$CB$183,O$9,FALSE))="","",(VLOOKUP($E186,'NEA Backsheet'!$D$5:$CB$183,O$9,FALSE))),"")</f>
        <v>4216.0583102996252</v>
      </c>
      <c r="P186" s="125">
        <f ca="1">IFERROR(IF((VLOOKUP($E186,'NEA Backsheet'!$D$5:$CB$183,P$9,FALSE))="","",(VLOOKUP($E186,'NEA Backsheet'!$D$5:$CB$183,P$9,FALSE))),"")</f>
        <v>4381.2809148673068</v>
      </c>
      <c r="Q186" s="122">
        <f ca="1">IFERROR(IF((VLOOKUP($E186,'NEA Backsheet'!$D$5:$CB$183,Q$9,FALSE))="","",(VLOOKUP($E186,'NEA Backsheet'!$D$5:$CB$183,Q$9,FALSE))),"")</f>
        <v>4316.4751091880953</v>
      </c>
      <c r="R186" s="124">
        <f ca="1">IFERROR(IF((VLOOKUP($E186,'NEA Backsheet'!$D$5:$CB$183,R$9,FALSE))="","",(VLOOKUP($E186,'NEA Backsheet'!$D$5:$CB$183,R$9,FALSE))),"")</f>
        <v>4350.2093333927833</v>
      </c>
    </row>
    <row r="187" spans="1:18" ht="15" customHeight="1" x14ac:dyDescent="0.3">
      <c r="A187" s="57">
        <v>174</v>
      </c>
      <c r="B187" s="98" t="str">
        <f ca="1">IFERROR(IF((VLOOKUP($E187,'Org List'!$AJ$10:$AL$188,3,FALSE))="","",(VLOOKUP($E187,'Org List'!$AJ$10:$AL$188,3,FALSE))),"")</f>
        <v>North of England Commissioning Region</v>
      </c>
      <c r="C187" s="99" t="str">
        <f ca="1">IFERROR(IF((VLOOKUP($E187,'Org List'!$AO$10:$AQ$188,3,FALSE))="","",(VLOOKUP($E187,'Org List'!$AO$10:$AQ$188,3,FALSE))),"")</f>
        <v>North West Region</v>
      </c>
      <c r="D187" s="114" t="str">
        <f ca="1">IFERROR(IF((VLOOKUP($E187,'Org List'!$AT$10:$AV$188,3,FALSE))="","",(VLOOKUP($E187,'Org List'!$AT$10:$AV$188,3,FALSE))),"")</f>
        <v>NHS England North (Cheshire And Merseyside)</v>
      </c>
      <c r="E187" s="98" t="str">
        <f t="shared" ca="1" si="5"/>
        <v>E08000015</v>
      </c>
      <c r="F187" s="100" t="str">
        <f ca="1">IF(E187="","",VLOOKUP(E187,'Org List'!$J$9:$K$488,2,0))</f>
        <v>Wirral</v>
      </c>
      <c r="G187" s="121">
        <f ca="1">IFERROR(IF((VLOOKUP($E187,'NEA Backsheet'!$D$5:$CB$183,G$9,FALSE))="","",(VLOOKUP($E187,'NEA Backsheet'!$D$5:$CB$183,G$9,FALSE))),"")</f>
        <v>3631.1859870295052</v>
      </c>
      <c r="H187" s="122">
        <f ca="1">IFERROR(IF((VLOOKUP($E187,'NEA Backsheet'!$D$5:$CB$183,H$9,FALSE))="","",(VLOOKUP($E187,'NEA Backsheet'!$D$5:$CB$183,H$9,FALSE))),"")</f>
        <v>3667.6770048437975</v>
      </c>
      <c r="I187" s="122">
        <f ca="1">IFERROR(IF((VLOOKUP($E187,'NEA Backsheet'!$D$5:$CB$183,I$9,FALSE))="","",(VLOOKUP($E187,'NEA Backsheet'!$D$5:$CB$183,I$9,FALSE))),"")</f>
        <v>3692.0517207803687</v>
      </c>
      <c r="J187" s="123">
        <f ca="1">IFERROR(IF((VLOOKUP($E187,'NEA Backsheet'!$D$5:$CB$183,J$9,FALSE))="","",(VLOOKUP($E187,'NEA Backsheet'!$D$5:$CB$183,J$9,FALSE))),"")</f>
        <v>3732.6534602274592</v>
      </c>
      <c r="K187" s="121">
        <f ca="1">IFERROR(IF((VLOOKUP($E187,'NEA Backsheet'!$D$5:$CB$183,K$9,FALSE))="","",(VLOOKUP($E187,'NEA Backsheet'!$D$5:$CB$183,K$9,FALSE))),"")</f>
        <v>8994.9630727806634</v>
      </c>
      <c r="L187" s="122">
        <f ca="1">IFERROR(IF((VLOOKUP($E187,'NEA Backsheet'!$D$5:$CB$183,L$9,FALSE))="","",(VLOOKUP($E187,'NEA Backsheet'!$D$5:$CB$183,L$9,FALSE))),"")</f>
        <v>8614.9709146671757</v>
      </c>
      <c r="M187" s="122">
        <f ca="1">IFERROR(IF((VLOOKUP($E187,'NEA Backsheet'!$D$5:$CB$183,M$9,FALSE))="","",(VLOOKUP($E187,'NEA Backsheet'!$D$5:$CB$183,M$9,FALSE))),"")</f>
        <v>8567.8750266709903</v>
      </c>
      <c r="N187" s="124">
        <f ca="1">IFERROR(IF((VLOOKUP($E187,'NEA Backsheet'!$D$5:$CB$183,N$9,FALSE))="","",(VLOOKUP($E187,'NEA Backsheet'!$D$5:$CB$183,N$9,FALSE))),"")</f>
        <v>8770.5570377269596</v>
      </c>
      <c r="O187" s="121">
        <f ca="1">IFERROR(IF((VLOOKUP($E187,'NEA Backsheet'!$D$5:$CB$183,O$9,FALSE))="","",(VLOOKUP($E187,'NEA Backsheet'!$D$5:$CB$183,O$9,FALSE))),"")</f>
        <v>12626.149059810168</v>
      </c>
      <c r="P187" s="125">
        <f ca="1">IFERROR(IF((VLOOKUP($E187,'NEA Backsheet'!$D$5:$CB$183,P$9,FALSE))="","",(VLOOKUP($E187,'NEA Backsheet'!$D$5:$CB$183,P$9,FALSE))),"")</f>
        <v>12282.647919510973</v>
      </c>
      <c r="Q187" s="122">
        <f ca="1">IFERROR(IF((VLOOKUP($E187,'NEA Backsheet'!$D$5:$CB$183,Q$9,FALSE))="","",(VLOOKUP($E187,'NEA Backsheet'!$D$5:$CB$183,Q$9,FALSE))),"")</f>
        <v>12259.926747451358</v>
      </c>
      <c r="R187" s="124">
        <f ca="1">IFERROR(IF((VLOOKUP($E187,'NEA Backsheet'!$D$5:$CB$183,R$9,FALSE))="","",(VLOOKUP($E187,'NEA Backsheet'!$D$5:$CB$183,R$9,FALSE))),"")</f>
        <v>12503.210497954418</v>
      </c>
    </row>
    <row r="188" spans="1:18" ht="15" customHeight="1" x14ac:dyDescent="0.3">
      <c r="A188" s="57">
        <v>175</v>
      </c>
      <c r="B188" s="98" t="str">
        <f ca="1">IFERROR(IF((VLOOKUP($E188,'Org List'!$AJ$10:$AL$188,3,FALSE))="","",(VLOOKUP($E188,'Org List'!$AJ$10:$AL$188,3,FALSE))),"")</f>
        <v>South East England Commissioning Region</v>
      </c>
      <c r="C188" s="99" t="str">
        <f ca="1">IFERROR(IF((VLOOKUP($E188,'Org List'!$AO$10:$AQ$188,3,FALSE))="","",(VLOOKUP($E188,'Org List'!$AO$10:$AQ$188,3,FALSE))),"")</f>
        <v>South East Region</v>
      </c>
      <c r="D188" s="114" t="str">
        <f ca="1">IFERROR(IF((VLOOKUP($E188,'Org List'!$AT$10:$AV$188,3,FALSE))="","",(VLOOKUP($E188,'Org List'!$AT$10:$AV$188,3,FALSE))),"")</f>
        <v>NHS England South East (Hampshire, Isle of Wight and Thames Valley)</v>
      </c>
      <c r="E188" s="98" t="str">
        <f t="shared" ca="1" si="5"/>
        <v>E06000041</v>
      </c>
      <c r="F188" s="100" t="str">
        <f ca="1">IF(E188="","",VLOOKUP(E188,'Org List'!$J$9:$K$488,2,0))</f>
        <v>Wokingham</v>
      </c>
      <c r="G188" s="121">
        <f ca="1">IFERROR(IF((VLOOKUP($E188,'NEA Backsheet'!$D$5:$CB$183,G$9,FALSE))="","",(VLOOKUP($E188,'NEA Backsheet'!$D$5:$CB$183,G$9,FALSE))),"")</f>
        <v>1082.9612579948518</v>
      </c>
      <c r="H188" s="122">
        <f ca="1">IFERROR(IF((VLOOKUP($E188,'NEA Backsheet'!$D$5:$CB$183,H$9,FALSE))="","",(VLOOKUP($E188,'NEA Backsheet'!$D$5:$CB$183,H$9,FALSE))),"")</f>
        <v>1196.9038331187328</v>
      </c>
      <c r="I188" s="122">
        <f ca="1">IFERROR(IF((VLOOKUP($E188,'NEA Backsheet'!$D$5:$CB$183,I$9,FALSE))="","",(VLOOKUP($E188,'NEA Backsheet'!$D$5:$CB$183,I$9,FALSE))),"")</f>
        <v>1195.1782810176521</v>
      </c>
      <c r="J188" s="123">
        <f ca="1">IFERROR(IF((VLOOKUP($E188,'NEA Backsheet'!$D$5:$CB$183,J$9,FALSE))="","",(VLOOKUP($E188,'NEA Backsheet'!$D$5:$CB$183,J$9,FALSE))),"")</f>
        <v>1247.8614858641558</v>
      </c>
      <c r="K188" s="121">
        <f ca="1">IFERROR(IF((VLOOKUP($E188,'NEA Backsheet'!$D$5:$CB$183,K$9,FALSE))="","",(VLOOKUP($E188,'NEA Backsheet'!$D$5:$CB$183,K$9,FALSE))),"")</f>
        <v>2622.4197178478321</v>
      </c>
      <c r="L188" s="122">
        <f ca="1">IFERROR(IF((VLOOKUP($E188,'NEA Backsheet'!$D$5:$CB$183,L$9,FALSE))="","",(VLOOKUP($E188,'NEA Backsheet'!$D$5:$CB$183,L$9,FALSE))),"")</f>
        <v>2490.0132304187582</v>
      </c>
      <c r="M188" s="122">
        <f ca="1">IFERROR(IF((VLOOKUP($E188,'NEA Backsheet'!$D$5:$CB$183,M$9,FALSE))="","",(VLOOKUP($E188,'NEA Backsheet'!$D$5:$CB$183,M$9,FALSE))),"")</f>
        <v>2465.0447363927101</v>
      </c>
      <c r="N188" s="124">
        <f ca="1">IFERROR(IF((VLOOKUP($E188,'NEA Backsheet'!$D$5:$CB$183,N$9,FALSE))="","",(VLOOKUP($E188,'NEA Backsheet'!$D$5:$CB$183,N$9,FALSE))),"")</f>
        <v>2691.4938937506327</v>
      </c>
      <c r="O188" s="121">
        <f ca="1">IFERROR(IF((VLOOKUP($E188,'NEA Backsheet'!$D$5:$CB$183,O$9,FALSE))="","",(VLOOKUP($E188,'NEA Backsheet'!$D$5:$CB$183,O$9,FALSE))),"")</f>
        <v>3705.3809758426842</v>
      </c>
      <c r="P188" s="125">
        <f ca="1">IFERROR(IF((VLOOKUP($E188,'NEA Backsheet'!$D$5:$CB$183,P$9,FALSE))="","",(VLOOKUP($E188,'NEA Backsheet'!$D$5:$CB$183,P$9,FALSE))),"")</f>
        <v>3686.9170635374912</v>
      </c>
      <c r="Q188" s="122">
        <f ca="1">IFERROR(IF((VLOOKUP($E188,'NEA Backsheet'!$D$5:$CB$183,Q$9,FALSE))="","",(VLOOKUP($E188,'NEA Backsheet'!$D$5:$CB$183,Q$9,FALSE))),"")</f>
        <v>3660.2230174103624</v>
      </c>
      <c r="R188" s="124">
        <f ca="1">IFERROR(IF((VLOOKUP($E188,'NEA Backsheet'!$D$5:$CB$183,R$9,FALSE))="","",(VLOOKUP($E188,'NEA Backsheet'!$D$5:$CB$183,R$9,FALSE))),"")</f>
        <v>3939.3553796147885</v>
      </c>
    </row>
    <row r="189" spans="1:18" ht="15" customHeight="1" x14ac:dyDescent="0.3">
      <c r="A189" s="57">
        <v>176</v>
      </c>
      <c r="B189" s="98" t="str">
        <f ca="1">IFERROR(IF((VLOOKUP($E189,'Org List'!$AJ$10:$AL$188,3,FALSE))="","",(VLOOKUP($E189,'Org List'!$AJ$10:$AL$188,3,FALSE))),"")</f>
        <v>Midlands and East of England Commissioning Region</v>
      </c>
      <c r="C189" s="99" t="str">
        <f ca="1">IFERROR(IF((VLOOKUP($E189,'Org List'!$AO$10:$AQ$188,3,FALSE))="","",(VLOOKUP($E189,'Org List'!$AO$10:$AQ$188,3,FALSE))),"")</f>
        <v>West Midlands Region</v>
      </c>
      <c r="D189" s="114" t="str">
        <f ca="1">IFERROR(IF((VLOOKUP($E189,'Org List'!$AT$10:$AV$188,3,FALSE))="","",(VLOOKUP($E189,'Org List'!$AT$10:$AV$188,3,FALSE))),"")</f>
        <v>NHS England Midlands And East (West Midlands)</v>
      </c>
      <c r="E189" s="98" t="str">
        <f t="shared" ca="1" si="5"/>
        <v>E08000031</v>
      </c>
      <c r="F189" s="100" t="str">
        <f ca="1">IF(E189="","",VLOOKUP(E189,'Org List'!$J$9:$K$488,2,0))</f>
        <v>Wolverhampton</v>
      </c>
      <c r="G189" s="121">
        <f ca="1">IFERROR(IF((VLOOKUP($E189,'NEA Backsheet'!$D$5:$CB$183,G$9,FALSE))="","",(VLOOKUP($E189,'NEA Backsheet'!$D$5:$CB$183,G$9,FALSE))),"")</f>
        <v>2077.7819396287368</v>
      </c>
      <c r="H189" s="122">
        <f ca="1">IFERROR(IF((VLOOKUP($E189,'NEA Backsheet'!$D$5:$CB$183,H$9,FALSE))="","",(VLOOKUP($E189,'NEA Backsheet'!$D$5:$CB$183,H$9,FALSE))),"")</f>
        <v>2119.7919935878285</v>
      </c>
      <c r="I189" s="122">
        <f ca="1">IFERROR(IF((VLOOKUP($E189,'NEA Backsheet'!$D$5:$CB$183,I$9,FALSE))="","",(VLOOKUP($E189,'NEA Backsheet'!$D$5:$CB$183,I$9,FALSE))),"")</f>
        <v>2279.3273163886106</v>
      </c>
      <c r="J189" s="123">
        <f ca="1">IFERROR(IF((VLOOKUP($E189,'NEA Backsheet'!$D$5:$CB$183,J$9,FALSE))="","",(VLOOKUP($E189,'NEA Backsheet'!$D$5:$CB$183,J$9,FALSE))),"")</f>
        <v>2599.287694724942</v>
      </c>
      <c r="K189" s="121">
        <f ca="1">IFERROR(IF((VLOOKUP($E189,'NEA Backsheet'!$D$5:$CB$183,K$9,FALSE))="","",(VLOOKUP($E189,'NEA Backsheet'!$D$5:$CB$183,K$9,FALSE))),"")</f>
        <v>5033.1393866923609</v>
      </c>
      <c r="L189" s="122">
        <f ca="1">IFERROR(IF((VLOOKUP($E189,'NEA Backsheet'!$D$5:$CB$183,L$9,FALSE))="","",(VLOOKUP($E189,'NEA Backsheet'!$D$5:$CB$183,L$9,FALSE))),"")</f>
        <v>4934.3516360858648</v>
      </c>
      <c r="M189" s="122">
        <f ca="1">IFERROR(IF((VLOOKUP($E189,'NEA Backsheet'!$D$5:$CB$183,M$9,FALSE))="","",(VLOOKUP($E189,'NEA Backsheet'!$D$5:$CB$183,M$9,FALSE))),"")</f>
        <v>4863.1135769351986</v>
      </c>
      <c r="N189" s="124">
        <f ca="1">IFERROR(IF((VLOOKUP($E189,'NEA Backsheet'!$D$5:$CB$183,N$9,FALSE))="","",(VLOOKUP($E189,'NEA Backsheet'!$D$5:$CB$183,N$9,FALSE))),"")</f>
        <v>5150.7797124923145</v>
      </c>
      <c r="O189" s="121">
        <f ca="1">IFERROR(IF((VLOOKUP($E189,'NEA Backsheet'!$D$5:$CB$183,O$9,FALSE))="","",(VLOOKUP($E189,'NEA Backsheet'!$D$5:$CB$183,O$9,FALSE))),"")</f>
        <v>7110.9213263210977</v>
      </c>
      <c r="P189" s="125">
        <f ca="1">IFERROR(IF((VLOOKUP($E189,'NEA Backsheet'!$D$5:$CB$183,P$9,FALSE))="","",(VLOOKUP($E189,'NEA Backsheet'!$D$5:$CB$183,P$9,FALSE))),"")</f>
        <v>7054.1436296736938</v>
      </c>
      <c r="Q189" s="122">
        <f ca="1">IFERROR(IF((VLOOKUP($E189,'NEA Backsheet'!$D$5:$CB$183,Q$9,FALSE))="","",(VLOOKUP($E189,'NEA Backsheet'!$D$5:$CB$183,Q$9,FALSE))),"")</f>
        <v>7142.4408933238092</v>
      </c>
      <c r="R189" s="124">
        <f ca="1">IFERROR(IF((VLOOKUP($E189,'NEA Backsheet'!$D$5:$CB$183,R$9,FALSE))="","",(VLOOKUP($E189,'NEA Backsheet'!$D$5:$CB$183,R$9,FALSE))),"")</f>
        <v>7750.0674072172569</v>
      </c>
    </row>
    <row r="190" spans="1:18" ht="15" customHeight="1" x14ac:dyDescent="0.3">
      <c r="A190" s="57">
        <v>177</v>
      </c>
      <c r="B190" s="98" t="str">
        <f ca="1">IFERROR(IF((VLOOKUP($E190,'Org List'!$AJ$10:$AL$188,3,FALSE))="","",(VLOOKUP($E190,'Org List'!$AJ$10:$AL$188,3,FALSE))),"")</f>
        <v>Midlands and East of England Commissioning Region</v>
      </c>
      <c r="C190" s="99" t="str">
        <f ca="1">IFERROR(IF((VLOOKUP($E190,'Org List'!$AO$10:$AQ$188,3,FALSE))="","",(VLOOKUP($E190,'Org List'!$AO$10:$AQ$188,3,FALSE))),"")</f>
        <v>West Midlands Region</v>
      </c>
      <c r="D190" s="114" t="str">
        <f ca="1">IFERROR(IF((VLOOKUP($E190,'Org List'!$AT$10:$AV$188,3,FALSE))="","",(VLOOKUP($E190,'Org List'!$AT$10:$AV$188,3,FALSE))),"")</f>
        <v>NHS England Midlands And East (West Midlands)</v>
      </c>
      <c r="E190" s="98" t="str">
        <f t="shared" ca="1" si="5"/>
        <v>E10000034</v>
      </c>
      <c r="F190" s="100" t="str">
        <f ca="1">IF(E190="","",VLOOKUP(E190,'Org List'!$J$9:$K$488,2,0))</f>
        <v>Worcestershire</v>
      </c>
      <c r="G190" s="121">
        <f ca="1">IFERROR(IF((VLOOKUP($E190,'NEA Backsheet'!$D$5:$CB$183,G$9,FALSE))="","",(VLOOKUP($E190,'NEA Backsheet'!$D$5:$CB$183,G$9,FALSE))),"")</f>
        <v>3869.1613115753662</v>
      </c>
      <c r="H190" s="122">
        <f ca="1">IFERROR(IF((VLOOKUP($E190,'NEA Backsheet'!$D$5:$CB$183,H$9,FALSE))="","",(VLOOKUP($E190,'NEA Backsheet'!$D$5:$CB$183,H$9,FALSE))),"")</f>
        <v>4312.9858961598857</v>
      </c>
      <c r="I190" s="122">
        <f ca="1">IFERROR(IF((VLOOKUP($E190,'NEA Backsheet'!$D$5:$CB$183,I$9,FALSE))="","",(VLOOKUP($E190,'NEA Backsheet'!$D$5:$CB$183,I$9,FALSE))),"")</f>
        <v>4501.6583029644989</v>
      </c>
      <c r="J190" s="123">
        <f ca="1">IFERROR(IF((VLOOKUP($E190,'NEA Backsheet'!$D$5:$CB$183,J$9,FALSE))="","",(VLOOKUP($E190,'NEA Backsheet'!$D$5:$CB$183,J$9,FALSE))),"")</f>
        <v>4805.533276995995</v>
      </c>
      <c r="K190" s="121">
        <f ca="1">IFERROR(IF((VLOOKUP($E190,'NEA Backsheet'!$D$5:$CB$183,K$9,FALSE))="","",(VLOOKUP($E190,'NEA Backsheet'!$D$5:$CB$183,K$9,FALSE))),"")</f>
        <v>9910.9377931424206</v>
      </c>
      <c r="L190" s="122">
        <f ca="1">IFERROR(IF((VLOOKUP($E190,'NEA Backsheet'!$D$5:$CB$183,L$9,FALSE))="","",(VLOOKUP($E190,'NEA Backsheet'!$D$5:$CB$183,L$9,FALSE))),"")</f>
        <v>10056.300022882595</v>
      </c>
      <c r="M190" s="122">
        <f ca="1">IFERROR(IF((VLOOKUP($E190,'NEA Backsheet'!$D$5:$CB$183,M$9,FALSE))="","",(VLOOKUP($E190,'NEA Backsheet'!$D$5:$CB$183,M$9,FALSE))),"")</f>
        <v>10162.562214527299</v>
      </c>
      <c r="N190" s="124">
        <f ca="1">IFERROR(IF((VLOOKUP($E190,'NEA Backsheet'!$D$5:$CB$183,N$9,FALSE))="","",(VLOOKUP($E190,'NEA Backsheet'!$D$5:$CB$183,N$9,FALSE))),"")</f>
        <v>10398.745835083642</v>
      </c>
      <c r="O190" s="121">
        <f ca="1">IFERROR(IF((VLOOKUP($E190,'NEA Backsheet'!$D$5:$CB$183,O$9,FALSE))="","",(VLOOKUP($E190,'NEA Backsheet'!$D$5:$CB$183,O$9,FALSE))),"")</f>
        <v>13780.099104717787</v>
      </c>
      <c r="P190" s="125">
        <f ca="1">IFERROR(IF((VLOOKUP($E190,'NEA Backsheet'!$D$5:$CB$183,P$9,FALSE))="","",(VLOOKUP($E190,'NEA Backsheet'!$D$5:$CB$183,P$9,FALSE))),"")</f>
        <v>14369.285919042481</v>
      </c>
      <c r="Q190" s="122">
        <f ca="1">IFERROR(IF((VLOOKUP($E190,'NEA Backsheet'!$D$5:$CB$183,Q$9,FALSE))="","",(VLOOKUP($E190,'NEA Backsheet'!$D$5:$CB$183,Q$9,FALSE))),"")</f>
        <v>14664.220517491798</v>
      </c>
      <c r="R190" s="124">
        <f ca="1">IFERROR(IF((VLOOKUP($E190,'NEA Backsheet'!$D$5:$CB$183,R$9,FALSE))="","",(VLOOKUP($E190,'NEA Backsheet'!$D$5:$CB$183,R$9,FALSE))),"")</f>
        <v>15204.279112079637</v>
      </c>
    </row>
    <row r="191" spans="1:18" ht="15" customHeight="1" thickBot="1" x14ac:dyDescent="0.35">
      <c r="A191" s="57">
        <v>178</v>
      </c>
      <c r="B191" s="101" t="str">
        <f ca="1">IFERROR(IF((VLOOKUP($E191,'Org List'!$AJ$10:$AL$188,3,FALSE))="","",(VLOOKUP($E191,'Org List'!$AJ$10:$AL$188,3,FALSE))),"")</f>
        <v>North of England Commissioning Region</v>
      </c>
      <c r="C191" s="102" t="str">
        <f ca="1">IFERROR(IF((VLOOKUP($E191,'Org List'!$AO$10:$AQ$188,3,FALSE))="","",(VLOOKUP($E191,'Org List'!$AO$10:$AQ$188,3,FALSE))),"")</f>
        <v>Yorkshire and The Humber Region</v>
      </c>
      <c r="D191" s="115" t="str">
        <f ca="1">IFERROR(IF((VLOOKUP($E191,'Org List'!$AT$10:$AV$188,3,FALSE))="","",(VLOOKUP($E191,'Org List'!$AT$10:$AV$188,3,FALSE))),"")</f>
        <v>NHS England North (Yorkshire And Humber)</v>
      </c>
      <c r="E191" s="101" t="str">
        <f t="shared" ca="1" si="5"/>
        <v>E06000014</v>
      </c>
      <c r="F191" s="103" t="str">
        <f ca="1">IF(E191="","",VLOOKUP(E191,'Org List'!$J$9:$K$488,2,0))</f>
        <v>York</v>
      </c>
      <c r="G191" s="126">
        <f ca="1">IFERROR(IF((VLOOKUP($E191,'NEA Backsheet'!$D$5:$CB$183,G$9,FALSE))="","",(VLOOKUP($E191,'NEA Backsheet'!$D$5:$CB$183,G$9,FALSE))),"")</f>
        <v>2065.7793595585863</v>
      </c>
      <c r="H191" s="127">
        <f ca="1">IFERROR(IF((VLOOKUP($E191,'NEA Backsheet'!$D$5:$CB$183,H$9,FALSE))="","",(VLOOKUP($E191,'NEA Backsheet'!$D$5:$CB$183,H$9,FALSE))),"")</f>
        <v>2063.8981208649902</v>
      </c>
      <c r="I191" s="127">
        <f ca="1">IFERROR(IF((VLOOKUP($E191,'NEA Backsheet'!$D$5:$CB$183,I$9,FALSE))="","",(VLOOKUP($E191,'NEA Backsheet'!$D$5:$CB$183,I$9,FALSE))),"")</f>
        <v>2071.1949779692727</v>
      </c>
      <c r="J191" s="128">
        <f ca="1">IFERROR(IF((VLOOKUP($E191,'NEA Backsheet'!$D$5:$CB$183,J$9,FALSE))="","",(VLOOKUP($E191,'NEA Backsheet'!$D$5:$CB$183,J$9,FALSE))),"")</f>
        <v>2302.2682177118068</v>
      </c>
      <c r="K191" s="126">
        <f ca="1">IFERROR(IF((VLOOKUP($E191,'NEA Backsheet'!$D$5:$CB$183,K$9,FALSE))="","",(VLOOKUP($E191,'NEA Backsheet'!$D$5:$CB$183,K$9,FALSE))),"")</f>
        <v>3879.7384165504063</v>
      </c>
      <c r="L191" s="127">
        <f ca="1">IFERROR(IF((VLOOKUP($E191,'NEA Backsheet'!$D$5:$CB$183,L$9,FALSE))="","",(VLOOKUP($E191,'NEA Backsheet'!$D$5:$CB$183,L$9,FALSE))),"")</f>
        <v>3947.7728597970881</v>
      </c>
      <c r="M191" s="127">
        <f ca="1">IFERROR(IF((VLOOKUP($E191,'NEA Backsheet'!$D$5:$CB$183,M$9,FALSE))="","",(VLOOKUP($E191,'NEA Backsheet'!$D$5:$CB$183,M$9,FALSE))),"")</f>
        <v>3829.0366298607255</v>
      </c>
      <c r="N191" s="129">
        <f ca="1">IFERROR(IF((VLOOKUP($E191,'NEA Backsheet'!$D$5:$CB$183,N$9,FALSE))="","",(VLOOKUP($E191,'NEA Backsheet'!$D$5:$CB$183,N$9,FALSE))),"")</f>
        <v>4056.8050687099731</v>
      </c>
      <c r="O191" s="126">
        <f ca="1">IFERROR(IF((VLOOKUP($E191,'NEA Backsheet'!$D$5:$CB$183,O$9,FALSE))="","",(VLOOKUP($E191,'NEA Backsheet'!$D$5:$CB$183,O$9,FALSE))),"")</f>
        <v>5945.5177761089926</v>
      </c>
      <c r="P191" s="130">
        <f ca="1">IFERROR(IF((VLOOKUP($E191,'NEA Backsheet'!$D$5:$CB$183,P$9,FALSE))="","",(VLOOKUP($E191,'NEA Backsheet'!$D$5:$CB$183,P$9,FALSE))),"")</f>
        <v>6011.6709806620784</v>
      </c>
      <c r="Q191" s="127">
        <f ca="1">IFERROR(IF((VLOOKUP($E191,'NEA Backsheet'!$D$5:$CB$183,Q$9,FALSE))="","",(VLOOKUP($E191,'NEA Backsheet'!$D$5:$CB$183,Q$9,FALSE))),"")</f>
        <v>5900.2316078299982</v>
      </c>
      <c r="R191" s="129">
        <f ca="1">IFERROR(IF((VLOOKUP($E191,'NEA Backsheet'!$D$5:$CB$183,R$9,FALSE))="","",(VLOOKUP($E191,'NEA Backsheet'!$D$5:$CB$183,R$9,FALSE))),"")</f>
        <v>6359.0732864217798</v>
      </c>
    </row>
  </sheetData>
  <autoFilter ref="B12:R191"/>
  <mergeCells count="5">
    <mergeCell ref="O11:R11"/>
    <mergeCell ref="B1:L1"/>
    <mergeCell ref="B2:L2"/>
    <mergeCell ref="G11:J11"/>
    <mergeCell ref="K11:N11"/>
  </mergeCells>
  <hyperlinks>
    <hyperlink ref="E6" location="Contents!A1" display="&lt;&lt; Contents"/>
  </hyperlinks>
  <pageMargins left="0.7" right="0.7" top="0.75" bottom="0.75" header="0.3" footer="0.3"/>
  <pageSetup paperSize="9" scale="85" orientation="portrait" horizontalDpi="90" verticalDpi="90" r:id="rId1"/>
  <rowBreaks count="3" manualBreakCount="3">
    <brk id="60" max="18" man="1"/>
    <brk id="116" max="18" man="1"/>
    <brk id="168"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65537" r:id="rId4"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U192"/>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7" width="17.6640625" customWidth="1"/>
    <col min="18" max="18" width="17.6640625" hidden="1" customWidth="1"/>
    <col min="19" max="20" width="4.6640625" customWidth="1"/>
    <col min="21" max="21" width="9.109375" style="1" hidden="1" customWidth="1"/>
    <col min="22" max="22" width="4.6640625" customWidth="1"/>
  </cols>
  <sheetData>
    <row r="1" spans="1:21" ht="21" x14ac:dyDescent="0.4">
      <c r="A1" s="37"/>
      <c r="B1" s="265" t="s">
        <v>950</v>
      </c>
      <c r="C1" s="265"/>
      <c r="D1" s="265"/>
      <c r="E1" s="265"/>
      <c r="F1" s="265"/>
      <c r="G1" s="265"/>
      <c r="H1" s="265"/>
      <c r="I1" s="265"/>
      <c r="J1" s="265"/>
      <c r="K1" s="265"/>
      <c r="L1" s="265"/>
      <c r="M1" s="37"/>
      <c r="N1" s="37"/>
      <c r="O1" s="37"/>
      <c r="P1" s="37"/>
      <c r="Q1" s="37"/>
      <c r="R1" s="37"/>
      <c r="S1" s="37"/>
    </row>
    <row r="2" spans="1:21" x14ac:dyDescent="0.3">
      <c r="A2" s="37"/>
      <c r="B2" s="261"/>
      <c r="C2" s="261"/>
      <c r="D2" s="261"/>
      <c r="E2" s="261"/>
      <c r="F2" s="261"/>
      <c r="G2" s="261"/>
      <c r="H2" s="261"/>
      <c r="I2" s="261"/>
      <c r="J2" s="261"/>
      <c r="K2" s="261"/>
      <c r="L2" s="261"/>
      <c r="M2" s="37"/>
      <c r="N2" s="37"/>
      <c r="O2" s="37"/>
      <c r="P2" s="37"/>
      <c r="Q2" s="37"/>
      <c r="R2" s="37"/>
      <c r="S2" s="37"/>
    </row>
    <row r="3" spans="1:21" x14ac:dyDescent="0.3">
      <c r="A3" s="37"/>
      <c r="B3" s="37"/>
      <c r="C3" s="37"/>
      <c r="D3" s="37"/>
      <c r="E3" s="37"/>
      <c r="F3" s="37"/>
      <c r="G3" s="37"/>
      <c r="H3" s="37"/>
      <c r="I3" s="37"/>
      <c r="J3" s="37"/>
      <c r="K3" s="37"/>
      <c r="L3" s="37"/>
      <c r="M3" s="37"/>
      <c r="N3" s="37"/>
      <c r="O3" s="37"/>
      <c r="P3" s="37"/>
      <c r="Q3" s="37"/>
      <c r="R3" s="37"/>
      <c r="S3" s="37"/>
    </row>
    <row r="4" spans="1:21" x14ac:dyDescent="0.3">
      <c r="A4" s="37"/>
      <c r="B4" s="37"/>
      <c r="C4" s="37"/>
      <c r="D4" s="37"/>
      <c r="E4" s="38" t="s">
        <v>929</v>
      </c>
      <c r="F4" s="37"/>
      <c r="G4" s="39" t="str">
        <f ca="1">'Org List'!J7</f>
        <v>HWB</v>
      </c>
      <c r="H4" s="37"/>
      <c r="I4" s="37"/>
      <c r="J4" s="37"/>
      <c r="K4" s="37"/>
      <c r="L4" s="37"/>
      <c r="M4" s="37"/>
      <c r="N4" s="37"/>
      <c r="O4" s="37"/>
      <c r="P4" s="37"/>
      <c r="Q4" s="37"/>
      <c r="R4" s="37"/>
      <c r="S4" s="37"/>
      <c r="U4" s="1">
        <f ca="1">MATCH($G$4, 'Comms by AT'!$B:$B, 0)</f>
        <v>4</v>
      </c>
    </row>
    <row r="5" spans="1:21" x14ac:dyDescent="0.3">
      <c r="A5" s="37"/>
      <c r="B5" s="37"/>
      <c r="C5" s="37"/>
      <c r="D5" s="37"/>
      <c r="E5" s="37"/>
      <c r="F5" s="37"/>
      <c r="G5" s="37"/>
      <c r="H5" s="37"/>
      <c r="I5" s="37"/>
      <c r="J5" s="37"/>
      <c r="K5" s="37"/>
      <c r="L5" s="37"/>
      <c r="M5" s="37"/>
      <c r="N5" s="37"/>
      <c r="O5" s="37"/>
      <c r="P5" s="37"/>
      <c r="Q5" s="37"/>
      <c r="R5" s="37"/>
      <c r="S5" s="37"/>
      <c r="U5" s="1">
        <f ca="1">COUNTIF('Comms by AT'!$C:$C, $G$4)</f>
        <v>179</v>
      </c>
    </row>
    <row r="6" spans="1:21" ht="20.100000000000001" customHeight="1" x14ac:dyDescent="0.3">
      <c r="E6" s="209" t="s">
        <v>1082</v>
      </c>
    </row>
    <row r="7" spans="1:21" x14ac:dyDescent="0.3">
      <c r="A7" s="37"/>
      <c r="B7" s="37"/>
      <c r="C7" s="37"/>
      <c r="D7" s="37"/>
      <c r="E7" s="38" t="s">
        <v>930</v>
      </c>
      <c r="F7" s="37"/>
      <c r="G7" s="37"/>
      <c r="H7" s="37"/>
      <c r="I7" s="37"/>
      <c r="J7" s="37"/>
      <c r="K7" s="37"/>
      <c r="L7" s="37"/>
      <c r="M7" s="37"/>
      <c r="N7" s="37"/>
      <c r="O7" s="37"/>
      <c r="P7" s="37"/>
      <c r="Q7" s="37"/>
      <c r="R7" s="37"/>
      <c r="S7" s="37"/>
    </row>
    <row r="9" spans="1:21" s="1" customFormat="1" hidden="1" x14ac:dyDescent="0.3">
      <c r="G9" s="1">
        <v>27</v>
      </c>
      <c r="H9" s="1">
        <v>28</v>
      </c>
      <c r="I9" s="1">
        <v>29</v>
      </c>
      <c r="J9" s="1">
        <v>30</v>
      </c>
      <c r="K9" s="1">
        <v>31</v>
      </c>
      <c r="L9" s="1">
        <v>32</v>
      </c>
      <c r="M9" s="1">
        <v>33</v>
      </c>
      <c r="N9" s="1">
        <v>34</v>
      </c>
      <c r="O9" s="1">
        <v>35</v>
      </c>
      <c r="P9" s="1">
        <v>36</v>
      </c>
      <c r="Q9" s="1">
        <v>37</v>
      </c>
      <c r="R9" s="1">
        <v>38</v>
      </c>
    </row>
    <row r="10" spans="1:21" ht="15" thickBot="1" x14ac:dyDescent="0.35"/>
    <row r="11" spans="1:21" ht="30" customHeight="1" x14ac:dyDescent="0.3">
      <c r="B11" s="198"/>
      <c r="C11" s="199"/>
      <c r="D11" s="200"/>
      <c r="E11" s="193"/>
      <c r="F11" s="195"/>
      <c r="G11" s="298" t="s">
        <v>797</v>
      </c>
      <c r="H11" s="299"/>
      <c r="I11" s="299"/>
      <c r="J11" s="300"/>
      <c r="K11" s="298" t="s">
        <v>802</v>
      </c>
      <c r="L11" s="299"/>
      <c r="M11" s="299"/>
      <c r="N11" s="300"/>
      <c r="O11" s="298" t="s">
        <v>807</v>
      </c>
      <c r="P11" s="299"/>
      <c r="Q11" s="299"/>
      <c r="R11" s="300"/>
    </row>
    <row r="12" spans="1:21" ht="15" customHeight="1" x14ac:dyDescent="0.3">
      <c r="B12" s="206"/>
      <c r="C12" s="207"/>
      <c r="D12" s="208"/>
      <c r="E12" s="204"/>
      <c r="F12" s="205"/>
      <c r="G12" s="301"/>
      <c r="H12" s="302"/>
      <c r="I12" s="302"/>
      <c r="J12" s="303"/>
      <c r="K12" s="301"/>
      <c r="L12" s="302"/>
      <c r="M12" s="302"/>
      <c r="N12" s="303"/>
      <c r="O12" s="301"/>
      <c r="P12" s="302"/>
      <c r="Q12" s="302"/>
      <c r="R12" s="303"/>
    </row>
    <row r="13" spans="1:21" ht="15" thickBot="1" x14ac:dyDescent="0.35">
      <c r="B13" s="201" t="s">
        <v>942</v>
      </c>
      <c r="C13" s="202" t="s">
        <v>1023</v>
      </c>
      <c r="D13" s="203" t="s">
        <v>944</v>
      </c>
      <c r="E13" s="194" t="s">
        <v>117</v>
      </c>
      <c r="F13" s="196" t="s">
        <v>931</v>
      </c>
      <c r="G13" s="87" t="s">
        <v>798</v>
      </c>
      <c r="H13" s="86" t="s">
        <v>799</v>
      </c>
      <c r="I13" s="86" t="s">
        <v>800</v>
      </c>
      <c r="J13" s="89" t="s">
        <v>801</v>
      </c>
      <c r="K13" s="87" t="s">
        <v>803</v>
      </c>
      <c r="L13" s="86" t="s">
        <v>804</v>
      </c>
      <c r="M13" s="86" t="s">
        <v>805</v>
      </c>
      <c r="N13" s="89" t="s">
        <v>806</v>
      </c>
      <c r="O13" s="170" t="s">
        <v>803</v>
      </c>
      <c r="P13" s="146" t="s">
        <v>804</v>
      </c>
      <c r="Q13" s="89" t="s">
        <v>805</v>
      </c>
      <c r="R13" s="238" t="s">
        <v>806</v>
      </c>
    </row>
    <row r="14" spans="1:21" ht="15" customHeight="1" x14ac:dyDescent="0.3">
      <c r="A14" s="57">
        <v>0</v>
      </c>
      <c r="B14" s="95" t="str">
        <f ca="1">IFERROR(IF((VLOOKUP($E14,'Org List'!$AJ$10:$AL$188,3,FALSE))="","",(VLOOKUP($E14,'Org List'!$AJ$10:$AL$188,3,FALSE))),"")</f>
        <v/>
      </c>
      <c r="C14" s="96" t="str">
        <f ca="1">IFERROR(IF((VLOOKUP($E14,'Org List'!$AO$10:$AQ$188,3,FALSE))="","",(VLOOKUP($E14,'Org List'!$AO$10:$AQ$188,3,FALSE))),"")</f>
        <v/>
      </c>
      <c r="D14" s="113" t="str">
        <f ca="1">IFERROR(IF((VLOOKUP($E14,'Org List'!$AT$10:$AV$188,3,FALSE))="","",(VLOOKUP($E14,'Org List'!$AT$10:$AV$188,3,FALSE))),"")</f>
        <v/>
      </c>
      <c r="E14" s="95" t="str">
        <f t="shared" ref="E14:E45" ca="1" si="0">IF($A14&gt;$U$5-1,"",INDIRECT("'Comms by AT'!D"&amp;$A14+$U$4))</f>
        <v>HWB</v>
      </c>
      <c r="F14" s="97" t="str">
        <f ca="1">IF(E14="","",VLOOKUP(E14,'Org List'!$J$9:$K$488,2,0))</f>
        <v>Health and Wellbeing Board</v>
      </c>
      <c r="G14" s="116">
        <f ca="1">IFERROR(IF((VLOOKUP($E14,'NEA Backsheet'!$D$5:$CB$183,G$9,FALSE))="","",(VLOOKUP($E14,'NEA Backsheet'!$D$5:$CB$183,G$9,FALSE))),"")</f>
        <v>1473497.0000000007</v>
      </c>
      <c r="H14" s="117">
        <f ca="1">IFERROR(IF((VLOOKUP($E14,'NEA Backsheet'!$D$5:$CB$183,H$9,FALSE))="","",(VLOOKUP($E14,'NEA Backsheet'!$D$5:$CB$183,H$9,FALSE))),"")</f>
        <v>1464280.0000000002</v>
      </c>
      <c r="I14" s="117">
        <f ca="1">IFERROR(IF((VLOOKUP($E14,'NEA Backsheet'!$D$5:$CB$183,I$9,FALSE))="","",(VLOOKUP($E14,'NEA Backsheet'!$D$5:$CB$183,I$9,FALSE))),"")</f>
        <v>1535251.9999999993</v>
      </c>
      <c r="J14" s="118">
        <f ca="1">IFERROR(IF((VLOOKUP($E14,'NEA Backsheet'!$D$5:$CB$183,J$9,FALSE))="","",(VLOOKUP($E14,'NEA Backsheet'!$D$5:$CB$183,J$9,FALSE))),"")</f>
        <v>1514809.9999999998</v>
      </c>
      <c r="K14" s="116">
        <f ca="1">IFERROR(IF((VLOOKUP($E14,'NEA Backsheet'!$D$5:$CB$183,K$9,FALSE))="","",(VLOOKUP($E14,'NEA Backsheet'!$D$5:$CB$183,K$9,FALSE))),"")</f>
        <v>1510163.0000000005</v>
      </c>
      <c r="L14" s="117">
        <f ca="1">IFERROR(IF((VLOOKUP($E14,'NEA Backsheet'!$D$5:$CB$183,L$9,FALSE))="","",(VLOOKUP($E14,'NEA Backsheet'!$D$5:$CB$183,L$9,FALSE))),"")</f>
        <v>1507066.0000000002</v>
      </c>
      <c r="M14" s="117">
        <f ca="1">IFERROR(IF((VLOOKUP($E14,'NEA Backsheet'!$D$5:$CB$183,M$9,FALSE))="","",(VLOOKUP($E14,'NEA Backsheet'!$D$5:$CB$183,M$9,FALSE))),"")</f>
        <v>1555902.9999999995</v>
      </c>
      <c r="N14" s="119">
        <f ca="1">IFERROR(IF((VLOOKUP($E14,'NEA Backsheet'!$D$5:$CB$183,N$9,FALSE))="","",(VLOOKUP($E14,'NEA Backsheet'!$D$5:$CB$183,N$9,FALSE))),"")</f>
        <v>1530299</v>
      </c>
      <c r="O14" s="174">
        <f ca="1">IFERROR(IF((VLOOKUP($E14,'NEA Backsheet'!$D$5:$CB$183,O$9,FALSE))="","",(VLOOKUP($E14,'NEA Backsheet'!$D$5:$CB$183,O$9,FALSE))),"")</f>
        <v>1546592.0000000007</v>
      </c>
      <c r="P14" s="118">
        <f ca="1">IFERROR(IF((VLOOKUP($E14,'NEA Backsheet'!$D$5:$CB$183,P$9,FALSE))="","",(VLOOKUP($E14,'NEA Backsheet'!$D$5:$CB$183,P$9,FALSE))),"")</f>
        <v>1526471</v>
      </c>
      <c r="Q14" s="119">
        <f ca="1">IFERROR(IF((VLOOKUP($E14,'NEA Backsheet'!$D$5:$CB$183,Q$9,FALSE))="","",(VLOOKUP($E14,'NEA Backsheet'!$D$5:$CB$183,Q$9,FALSE))),"")</f>
        <v>1626634</v>
      </c>
      <c r="R14" s="235">
        <f ca="1">IFERROR(IF((VLOOKUP($E14,'NEA Backsheet'!$D$5:$CB$183,R$9,FALSE))="","",(VLOOKUP($E14,'NEA Backsheet'!$D$5:$CB$183,R$9,FALSE))),"")</f>
        <v>0</v>
      </c>
    </row>
    <row r="15" spans="1:21" ht="15" customHeight="1" x14ac:dyDescent="0.3">
      <c r="A15" s="57">
        <v>1</v>
      </c>
      <c r="B15" s="98" t="str">
        <f ca="1">IFERROR(IF((VLOOKUP($E15,'Org List'!$AJ$10:$AL$188,3,FALSE))="","",(VLOOKUP($E15,'Org List'!$AJ$10:$AL$188,3,FALSE))),"")</f>
        <v>North of England Commissioning Region</v>
      </c>
      <c r="C15" s="99" t="str">
        <f ca="1">IFERROR(IF((VLOOKUP($E15,'Org List'!$AO$10:$AQ$188,3,FALSE))="","",(VLOOKUP($E15,'Org List'!$AO$10:$AQ$188,3,FALSE))),"")</f>
        <v/>
      </c>
      <c r="D15" s="114" t="str">
        <f ca="1">IFERROR(IF((VLOOKUP($E15,'Org List'!$AT$10:$AV$188,3,FALSE))="","",(VLOOKUP($E15,'Org List'!$AT$10:$AV$188,3,FALSE))),"")</f>
        <v/>
      </c>
      <c r="E15" s="98" t="str">
        <f t="shared" ca="1" si="0"/>
        <v>Y54</v>
      </c>
      <c r="F15" s="100" t="str">
        <f ca="1">IF(E15="","",VLOOKUP(E15,'Org List'!$J$9:$K$488,2,0))</f>
        <v>North of England Commissioning Region</v>
      </c>
      <c r="G15" s="121">
        <f ca="1">IFERROR(IF((VLOOKUP($E15,'NEA Backsheet'!$D$5:$CB$183,G$9,FALSE))="","",(VLOOKUP($E15,'NEA Backsheet'!$D$5:$CB$183,G$9,FALSE))),"")</f>
        <v>454650.60903838015</v>
      </c>
      <c r="H15" s="122">
        <f ca="1">IFERROR(IF((VLOOKUP($E15,'NEA Backsheet'!$D$5:$CB$183,H$9,FALSE))="","",(VLOOKUP($E15,'NEA Backsheet'!$D$5:$CB$183,H$9,FALSE))),"")</f>
        <v>453942.28516562784</v>
      </c>
      <c r="I15" s="122">
        <f ca="1">IFERROR(IF((VLOOKUP($E15,'NEA Backsheet'!$D$5:$CB$183,I$9,FALSE))="","",(VLOOKUP($E15,'NEA Backsheet'!$D$5:$CB$183,I$9,FALSE))),"")</f>
        <v>482407.90983570664</v>
      </c>
      <c r="J15" s="123">
        <f ca="1">IFERROR(IF((VLOOKUP($E15,'NEA Backsheet'!$D$5:$CB$183,J$9,FALSE))="","",(VLOOKUP($E15,'NEA Backsheet'!$D$5:$CB$183,J$9,FALSE))),"")</f>
        <v>475233.28741473914</v>
      </c>
      <c r="K15" s="121">
        <f ca="1">IFERROR(IF((VLOOKUP($E15,'NEA Backsheet'!$D$5:$CB$183,K$9,FALSE))="","",(VLOOKUP($E15,'NEA Backsheet'!$D$5:$CB$183,K$9,FALSE))),"")</f>
        <v>468300.66003052774</v>
      </c>
      <c r="L15" s="122">
        <f ca="1">IFERROR(IF((VLOOKUP($E15,'NEA Backsheet'!$D$5:$CB$183,L$9,FALSE))="","",(VLOOKUP($E15,'NEA Backsheet'!$D$5:$CB$183,L$9,FALSE))),"")</f>
        <v>464635.49701993359</v>
      </c>
      <c r="M15" s="122">
        <f ca="1">IFERROR(IF((VLOOKUP($E15,'NEA Backsheet'!$D$5:$CB$183,M$9,FALSE))="","",(VLOOKUP($E15,'NEA Backsheet'!$D$5:$CB$183,M$9,FALSE))),"")</f>
        <v>481047.92377750884</v>
      </c>
      <c r="N15" s="124">
        <f ca="1">IFERROR(IF((VLOOKUP($E15,'NEA Backsheet'!$D$5:$CB$183,N$9,FALSE))="","",(VLOOKUP($E15,'NEA Backsheet'!$D$5:$CB$183,N$9,FALSE))),"")</f>
        <v>474582.51706903492</v>
      </c>
      <c r="O15" s="175">
        <f ca="1">IFERROR(IF((VLOOKUP($E15,'NEA Backsheet'!$D$5:$CB$183,O$9,FALSE))="","",(VLOOKUP($E15,'NEA Backsheet'!$D$5:$CB$183,O$9,FALSE))),"")</f>
        <v>496435.99518936302</v>
      </c>
      <c r="P15" s="123">
        <f ca="1">IFERROR(IF((VLOOKUP($E15,'NEA Backsheet'!$D$5:$CB$183,P$9,FALSE))="","",(VLOOKUP($E15,'NEA Backsheet'!$D$5:$CB$183,P$9,FALSE))),"")</f>
        <v>474912.49207779748</v>
      </c>
      <c r="Q15" s="124">
        <f ca="1">IFERROR(IF((VLOOKUP($E15,'NEA Backsheet'!$D$5:$CB$183,Q$9,FALSE))="","",(VLOOKUP($E15,'NEA Backsheet'!$D$5:$CB$183,Q$9,FALSE))),"")</f>
        <v>498838.13026630419</v>
      </c>
      <c r="R15" s="236">
        <f ca="1">IFERROR(IF((VLOOKUP($E15,'NEA Backsheet'!$D$5:$CB$183,R$9,FALSE))="","",(VLOOKUP($E15,'NEA Backsheet'!$D$5:$CB$183,R$9,FALSE))),"")</f>
        <v>0</v>
      </c>
    </row>
    <row r="16" spans="1:21" ht="15" customHeight="1" x14ac:dyDescent="0.3">
      <c r="A16" s="57">
        <v>2</v>
      </c>
      <c r="B16" s="98" t="str">
        <f ca="1">IFERROR(IF((VLOOKUP($E16,'Org List'!$AJ$10:$AL$188,3,FALSE))="","",(VLOOKUP($E16,'Org List'!$AJ$10:$AL$188,3,FALSE))),"")</f>
        <v>Midlands and East of England Commissioning Region</v>
      </c>
      <c r="C16" s="99" t="str">
        <f ca="1">IFERROR(IF((VLOOKUP($E16,'Org List'!$AO$10:$AQ$188,3,FALSE))="","",(VLOOKUP($E16,'Org List'!$AO$10:$AQ$188,3,FALSE))),"")</f>
        <v/>
      </c>
      <c r="D16" s="114" t="str">
        <f ca="1">IFERROR(IF((VLOOKUP($E16,'Org List'!$AT$10:$AV$188,3,FALSE))="","",(VLOOKUP($E16,'Org List'!$AT$10:$AV$188,3,FALSE))),"")</f>
        <v/>
      </c>
      <c r="E16" s="98" t="str">
        <f t="shared" ca="1" si="0"/>
        <v>Y55</v>
      </c>
      <c r="F16" s="100" t="str">
        <f ca="1">IF(E16="","",VLOOKUP(E16,'Org List'!$J$9:$K$488,2,0))</f>
        <v>Midlands and East of England Commissioning Region</v>
      </c>
      <c r="G16" s="121">
        <f ca="1">IFERROR(IF((VLOOKUP($E16,'NEA Backsheet'!$D$5:$CB$183,G$9,FALSE))="","",(VLOOKUP($E16,'NEA Backsheet'!$D$5:$CB$183,G$9,FALSE))),"")</f>
        <v>456460.80958604097</v>
      </c>
      <c r="H16" s="122">
        <f ca="1">IFERROR(IF((VLOOKUP($E16,'NEA Backsheet'!$D$5:$CB$183,H$9,FALSE))="","",(VLOOKUP($E16,'NEA Backsheet'!$D$5:$CB$183,H$9,FALSE))),"")</f>
        <v>450716.15579206025</v>
      </c>
      <c r="I16" s="122">
        <f ca="1">IFERROR(IF((VLOOKUP($E16,'NEA Backsheet'!$D$5:$CB$183,I$9,FALSE))="","",(VLOOKUP($E16,'NEA Backsheet'!$D$5:$CB$183,I$9,FALSE))),"")</f>
        <v>467049.45332373219</v>
      </c>
      <c r="J16" s="123">
        <f ca="1">IFERROR(IF((VLOOKUP($E16,'NEA Backsheet'!$D$5:$CB$183,J$9,FALSE))="","",(VLOOKUP($E16,'NEA Backsheet'!$D$5:$CB$183,J$9,FALSE))),"")</f>
        <v>456612.98782162945</v>
      </c>
      <c r="K16" s="121">
        <f ca="1">IFERROR(IF((VLOOKUP($E16,'NEA Backsheet'!$D$5:$CB$183,K$9,FALSE))="","",(VLOOKUP($E16,'NEA Backsheet'!$D$5:$CB$183,K$9,FALSE))),"")</f>
        <v>465406.15237147984</v>
      </c>
      <c r="L16" s="122">
        <f ca="1">IFERROR(IF((VLOOKUP($E16,'NEA Backsheet'!$D$5:$CB$183,L$9,FALSE))="","",(VLOOKUP($E16,'NEA Backsheet'!$D$5:$CB$183,L$9,FALSE))),"")</f>
        <v>465341.81844870269</v>
      </c>
      <c r="M16" s="122">
        <f ca="1">IFERROR(IF((VLOOKUP($E16,'NEA Backsheet'!$D$5:$CB$183,M$9,FALSE))="","",(VLOOKUP($E16,'NEA Backsheet'!$D$5:$CB$183,M$9,FALSE))),"")</f>
        <v>481584.1396079337</v>
      </c>
      <c r="N16" s="124">
        <f ca="1">IFERROR(IF((VLOOKUP($E16,'NEA Backsheet'!$D$5:$CB$183,N$9,FALSE))="","",(VLOOKUP($E16,'NEA Backsheet'!$D$5:$CB$183,N$9,FALSE))),"")</f>
        <v>475456.65819957934</v>
      </c>
      <c r="O16" s="175">
        <f ca="1">IFERROR(IF((VLOOKUP($E16,'NEA Backsheet'!$D$5:$CB$183,O$9,FALSE))="","",(VLOOKUP($E16,'NEA Backsheet'!$D$5:$CB$183,O$9,FALSE))),"")</f>
        <v>462683.37145877205</v>
      </c>
      <c r="P16" s="123">
        <f ca="1">IFERROR(IF((VLOOKUP($E16,'NEA Backsheet'!$D$5:$CB$183,P$9,FALSE))="","",(VLOOKUP($E16,'NEA Backsheet'!$D$5:$CB$183,P$9,FALSE))),"")</f>
        <v>466065.21611729875</v>
      </c>
      <c r="Q16" s="124">
        <f ca="1">IFERROR(IF((VLOOKUP($E16,'NEA Backsheet'!$D$5:$CB$183,Q$9,FALSE))="","",(VLOOKUP($E16,'NEA Backsheet'!$D$5:$CB$183,Q$9,FALSE))),"")</f>
        <v>506047.94334660581</v>
      </c>
      <c r="R16" s="236">
        <f ca="1">IFERROR(IF((VLOOKUP($E16,'NEA Backsheet'!$D$5:$CB$183,R$9,FALSE))="","",(VLOOKUP($E16,'NEA Backsheet'!$D$5:$CB$183,R$9,FALSE))),"")</f>
        <v>0</v>
      </c>
    </row>
    <row r="17" spans="1:18" ht="15" customHeight="1" x14ac:dyDescent="0.3">
      <c r="A17" s="57">
        <v>3</v>
      </c>
      <c r="B17" s="98" t="str">
        <f ca="1">IFERROR(IF((VLOOKUP($E17,'Org List'!$AJ$10:$AL$188,3,FALSE))="","",(VLOOKUP($E17,'Org List'!$AJ$10:$AL$188,3,FALSE))),"")</f>
        <v>London Commissioning Region</v>
      </c>
      <c r="C17" s="99" t="str">
        <f ca="1">IFERROR(IF((VLOOKUP($E17,'Org List'!$AO$10:$AQ$188,3,FALSE))="","",(VLOOKUP($E17,'Org List'!$AO$10:$AQ$188,3,FALSE))),"")</f>
        <v/>
      </c>
      <c r="D17" s="114" t="str">
        <f ca="1">IFERROR(IF((VLOOKUP($E17,'Org List'!$AT$10:$AV$188,3,FALSE))="","",(VLOOKUP($E17,'Org List'!$AT$10:$AV$188,3,FALSE))),"")</f>
        <v/>
      </c>
      <c r="E17" s="98" t="str">
        <f t="shared" ca="1" si="0"/>
        <v>Y56</v>
      </c>
      <c r="F17" s="100" t="str">
        <f ca="1">IF(E17="","",VLOOKUP(E17,'Org List'!$J$9:$K$488,2,0))</f>
        <v>London Commissioning Region</v>
      </c>
      <c r="G17" s="121">
        <f ca="1">IFERROR(IF((VLOOKUP($E17,'NEA Backsheet'!$D$5:$CB$183,G$9,FALSE))="","",(VLOOKUP($E17,'NEA Backsheet'!$D$5:$CB$183,G$9,FALSE))),"")</f>
        <v>195574.17054406527</v>
      </c>
      <c r="H17" s="122">
        <f ca="1">IFERROR(IF((VLOOKUP($E17,'NEA Backsheet'!$D$5:$CB$183,H$9,FALSE))="","",(VLOOKUP($E17,'NEA Backsheet'!$D$5:$CB$183,H$9,FALSE))),"")</f>
        <v>195820.20345175086</v>
      </c>
      <c r="I17" s="122">
        <f ca="1">IFERROR(IF((VLOOKUP($E17,'NEA Backsheet'!$D$5:$CB$183,I$9,FALSE))="","",(VLOOKUP($E17,'NEA Backsheet'!$D$5:$CB$183,I$9,FALSE))),"")</f>
        <v>203957.67443174246</v>
      </c>
      <c r="J17" s="123">
        <f ca="1">IFERROR(IF((VLOOKUP($E17,'NEA Backsheet'!$D$5:$CB$183,J$9,FALSE))="","",(VLOOKUP($E17,'NEA Backsheet'!$D$5:$CB$183,J$9,FALSE))),"")</f>
        <v>201521.48838448938</v>
      </c>
      <c r="K17" s="121">
        <f ca="1">IFERROR(IF((VLOOKUP($E17,'NEA Backsheet'!$D$5:$CB$183,K$9,FALSE))="","",(VLOOKUP($E17,'NEA Backsheet'!$D$5:$CB$183,K$9,FALSE))),"")</f>
        <v>205426.471275883</v>
      </c>
      <c r="L17" s="122">
        <f ca="1">IFERROR(IF((VLOOKUP($E17,'NEA Backsheet'!$D$5:$CB$183,L$9,FALSE))="","",(VLOOKUP($E17,'NEA Backsheet'!$D$5:$CB$183,L$9,FALSE))),"")</f>
        <v>205337.47754665386</v>
      </c>
      <c r="M17" s="122">
        <f ca="1">IFERROR(IF((VLOOKUP($E17,'NEA Backsheet'!$D$5:$CB$183,M$9,FALSE))="","",(VLOOKUP($E17,'NEA Backsheet'!$D$5:$CB$183,M$9,FALSE))),"")</f>
        <v>208417.55192262834</v>
      </c>
      <c r="N17" s="124">
        <f ca="1">IFERROR(IF((VLOOKUP($E17,'NEA Backsheet'!$D$5:$CB$183,N$9,FALSE))="","",(VLOOKUP($E17,'NEA Backsheet'!$D$5:$CB$183,N$9,FALSE))),"")</f>
        <v>203523.52431174574</v>
      </c>
      <c r="O17" s="175">
        <f ca="1">IFERROR(IF((VLOOKUP($E17,'NEA Backsheet'!$D$5:$CB$183,O$9,FALSE))="","",(VLOOKUP($E17,'NEA Backsheet'!$D$5:$CB$183,O$9,FALSE))),"")</f>
        <v>203396.57359493049</v>
      </c>
      <c r="P17" s="123">
        <f ca="1">IFERROR(IF((VLOOKUP($E17,'NEA Backsheet'!$D$5:$CB$183,P$9,FALSE))="","",(VLOOKUP($E17,'NEA Backsheet'!$D$5:$CB$183,P$9,FALSE))),"")</f>
        <v>204756.5858690656</v>
      </c>
      <c r="Q17" s="124">
        <f ca="1">IFERROR(IF((VLOOKUP($E17,'NEA Backsheet'!$D$5:$CB$183,Q$9,FALSE))="","",(VLOOKUP($E17,'NEA Backsheet'!$D$5:$CB$183,Q$9,FALSE))),"")</f>
        <v>216938.06143677558</v>
      </c>
      <c r="R17" s="236">
        <f ca="1">IFERROR(IF((VLOOKUP($E17,'NEA Backsheet'!$D$5:$CB$183,R$9,FALSE))="","",(VLOOKUP($E17,'NEA Backsheet'!$D$5:$CB$183,R$9,FALSE))),"")</f>
        <v>0</v>
      </c>
    </row>
    <row r="18" spans="1:18" ht="15" customHeight="1" x14ac:dyDescent="0.3">
      <c r="A18" s="57">
        <v>4</v>
      </c>
      <c r="B18" s="98" t="str">
        <f ca="1">IFERROR(IF((VLOOKUP($E18,'Org List'!$AJ$10:$AL$188,3,FALSE))="","",(VLOOKUP($E18,'Org List'!$AJ$10:$AL$188,3,FALSE))),"")</f>
        <v>South West England Commissioning Region</v>
      </c>
      <c r="C18" s="99" t="str">
        <f ca="1">IFERROR(IF((VLOOKUP($E18,'Org List'!$AO$10:$AQ$188,3,FALSE))="","",(VLOOKUP($E18,'Org List'!$AO$10:$AQ$188,3,FALSE))),"")</f>
        <v/>
      </c>
      <c r="D18" s="114" t="str">
        <f ca="1">IFERROR(IF((VLOOKUP($E18,'Org List'!$AT$10:$AV$188,3,FALSE))="","",(VLOOKUP($E18,'Org List'!$AT$10:$AV$188,3,FALSE))),"")</f>
        <v/>
      </c>
      <c r="E18" s="98" t="str">
        <f t="shared" ca="1" si="0"/>
        <v>Y58</v>
      </c>
      <c r="F18" s="100" t="str">
        <f ca="1">IF(E18="","",VLOOKUP(E18,'Org List'!$J$9:$K$488,2,0))</f>
        <v>South West England Commissioning Region</v>
      </c>
      <c r="G18" s="121">
        <f ca="1">IFERROR(IF((VLOOKUP($E18,'NEA Backsheet'!$D$5:$CB$183,G$9,FALSE))="","",(VLOOKUP($E18,'NEA Backsheet'!$D$5:$CB$183,G$9,FALSE))),"")</f>
        <v>147477.3191862258</v>
      </c>
      <c r="H18" s="122">
        <f ca="1">IFERROR(IF((VLOOKUP($E18,'NEA Backsheet'!$D$5:$CB$183,H$9,FALSE))="","",(VLOOKUP($E18,'NEA Backsheet'!$D$5:$CB$183,H$9,FALSE))),"")</f>
        <v>147015.73800058351</v>
      </c>
      <c r="I18" s="122">
        <f ca="1">IFERROR(IF((VLOOKUP($E18,'NEA Backsheet'!$D$5:$CB$183,I$9,FALSE))="","",(VLOOKUP($E18,'NEA Backsheet'!$D$5:$CB$183,I$9,FALSE))),"")</f>
        <v>156495.17159266394</v>
      </c>
      <c r="J18" s="123">
        <f ca="1">IFERROR(IF((VLOOKUP($E18,'NEA Backsheet'!$D$5:$CB$183,J$9,FALSE))="","",(VLOOKUP($E18,'NEA Backsheet'!$D$5:$CB$183,J$9,FALSE))),"")</f>
        <v>156804.39421277511</v>
      </c>
      <c r="K18" s="121">
        <f ca="1">IFERROR(IF((VLOOKUP($E18,'NEA Backsheet'!$D$5:$CB$183,K$9,FALSE))="","",(VLOOKUP($E18,'NEA Backsheet'!$D$5:$CB$183,K$9,FALSE))),"")</f>
        <v>150191.72879585001</v>
      </c>
      <c r="L18" s="122">
        <f ca="1">IFERROR(IF((VLOOKUP($E18,'NEA Backsheet'!$D$5:$CB$183,L$9,FALSE))="","",(VLOOKUP($E18,'NEA Backsheet'!$D$5:$CB$183,L$9,FALSE))),"")</f>
        <v>151215.75623906957</v>
      </c>
      <c r="M18" s="122">
        <f ca="1">IFERROR(IF((VLOOKUP($E18,'NEA Backsheet'!$D$5:$CB$183,M$9,FALSE))="","",(VLOOKUP($E18,'NEA Backsheet'!$D$5:$CB$183,M$9,FALSE))),"")</f>
        <v>157627.14289442162</v>
      </c>
      <c r="N18" s="124">
        <f ca="1">IFERROR(IF((VLOOKUP($E18,'NEA Backsheet'!$D$5:$CB$183,N$9,FALSE))="","",(VLOOKUP($E18,'NEA Backsheet'!$D$5:$CB$183,N$9,FALSE))),"")</f>
        <v>154076.73870762056</v>
      </c>
      <c r="O18" s="175">
        <f ca="1">IFERROR(IF((VLOOKUP($E18,'NEA Backsheet'!$D$5:$CB$183,O$9,FALSE))="","",(VLOOKUP($E18,'NEA Backsheet'!$D$5:$CB$183,O$9,FALSE))),"")</f>
        <v>156194.71717348511</v>
      </c>
      <c r="P18" s="123">
        <f ca="1">IFERROR(IF((VLOOKUP($E18,'NEA Backsheet'!$D$5:$CB$183,P$9,FALSE))="","",(VLOOKUP($E18,'NEA Backsheet'!$D$5:$CB$183,P$9,FALSE))),"")</f>
        <v>155218.85628504507</v>
      </c>
      <c r="Q18" s="124">
        <f ca="1">IFERROR(IF((VLOOKUP($E18,'NEA Backsheet'!$D$5:$CB$183,Q$9,FALSE))="","",(VLOOKUP($E18,'NEA Backsheet'!$D$5:$CB$183,Q$9,FALSE))),"")</f>
        <v>166676.73803028578</v>
      </c>
      <c r="R18" s="236">
        <f ca="1">IFERROR(IF((VLOOKUP($E18,'NEA Backsheet'!$D$5:$CB$183,R$9,FALSE))="","",(VLOOKUP($E18,'NEA Backsheet'!$D$5:$CB$183,R$9,FALSE))),"")</f>
        <v>0</v>
      </c>
    </row>
    <row r="19" spans="1:18" ht="15" customHeight="1" x14ac:dyDescent="0.3">
      <c r="A19" s="57">
        <v>5</v>
      </c>
      <c r="B19" s="98" t="str">
        <f ca="1">IFERROR(IF((VLOOKUP($E19,'Org List'!$AJ$10:$AL$188,3,FALSE))="","",(VLOOKUP($E19,'Org List'!$AJ$10:$AL$188,3,FALSE))),"")</f>
        <v>South East England Commissioning Region</v>
      </c>
      <c r="C19" s="99" t="str">
        <f ca="1">IFERROR(IF((VLOOKUP($E19,'Org List'!$AO$10:$AQ$188,3,FALSE))="","",(VLOOKUP($E19,'Org List'!$AO$10:$AQ$188,3,FALSE))),"")</f>
        <v/>
      </c>
      <c r="D19" s="114" t="str">
        <f ca="1">IFERROR(IF((VLOOKUP($E19,'Org List'!$AT$10:$AV$188,3,FALSE))="","",(VLOOKUP($E19,'Org List'!$AT$10:$AV$188,3,FALSE))),"")</f>
        <v/>
      </c>
      <c r="E19" s="98" t="str">
        <f t="shared" ca="1" si="0"/>
        <v>Y59</v>
      </c>
      <c r="F19" s="100" t="str">
        <f ca="1">IF(E19="","",VLOOKUP(E19,'Org List'!$J$9:$K$488,2,0))</f>
        <v>South East England Commissioning Region</v>
      </c>
      <c r="G19" s="121">
        <f ca="1">IFERROR(IF((VLOOKUP($E19,'NEA Backsheet'!$D$5:$CB$183,G$9,FALSE))="","",(VLOOKUP($E19,'NEA Backsheet'!$D$5:$CB$183,G$9,FALSE))),"")</f>
        <v>219334.09164528779</v>
      </c>
      <c r="H19" s="122">
        <f ca="1">IFERROR(IF((VLOOKUP($E19,'NEA Backsheet'!$D$5:$CB$183,H$9,FALSE))="","",(VLOOKUP($E19,'NEA Backsheet'!$D$5:$CB$183,H$9,FALSE))),"")</f>
        <v>216785.61758997742</v>
      </c>
      <c r="I19" s="122">
        <f ca="1">IFERROR(IF((VLOOKUP($E19,'NEA Backsheet'!$D$5:$CB$183,I$9,FALSE))="","",(VLOOKUP($E19,'NEA Backsheet'!$D$5:$CB$183,I$9,FALSE))),"")</f>
        <v>225341.79081615488</v>
      </c>
      <c r="J19" s="123">
        <f ca="1">IFERROR(IF((VLOOKUP($E19,'NEA Backsheet'!$D$5:$CB$183,J$9,FALSE))="","",(VLOOKUP($E19,'NEA Backsheet'!$D$5:$CB$183,J$9,FALSE))),"")</f>
        <v>224637.84216636699</v>
      </c>
      <c r="K19" s="121">
        <f ca="1">IFERROR(IF((VLOOKUP($E19,'NEA Backsheet'!$D$5:$CB$183,K$9,FALSE))="","",(VLOOKUP($E19,'NEA Backsheet'!$D$5:$CB$183,K$9,FALSE))),"")</f>
        <v>220837.98752625956</v>
      </c>
      <c r="L19" s="122">
        <f ca="1">IFERROR(IF((VLOOKUP($E19,'NEA Backsheet'!$D$5:$CB$183,L$9,FALSE))="","",(VLOOKUP($E19,'NEA Backsheet'!$D$5:$CB$183,L$9,FALSE))),"")</f>
        <v>220535.45074564053</v>
      </c>
      <c r="M19" s="122">
        <f ca="1">IFERROR(IF((VLOOKUP($E19,'NEA Backsheet'!$D$5:$CB$183,M$9,FALSE))="","",(VLOOKUP($E19,'NEA Backsheet'!$D$5:$CB$183,M$9,FALSE))),"")</f>
        <v>227226.24179750748</v>
      </c>
      <c r="N19" s="124">
        <f ca="1">IFERROR(IF((VLOOKUP($E19,'NEA Backsheet'!$D$5:$CB$183,N$9,FALSE))="","",(VLOOKUP($E19,'NEA Backsheet'!$D$5:$CB$183,N$9,FALSE))),"")</f>
        <v>222659.56171201952</v>
      </c>
      <c r="O19" s="175">
        <f ca="1">IFERROR(IF((VLOOKUP($E19,'NEA Backsheet'!$D$5:$CB$183,O$9,FALSE))="","",(VLOOKUP($E19,'NEA Backsheet'!$D$5:$CB$183,O$9,FALSE))),"")</f>
        <v>227881.34258344944</v>
      </c>
      <c r="P19" s="123">
        <f ca="1">IFERROR(IF((VLOOKUP($E19,'NEA Backsheet'!$D$5:$CB$183,P$9,FALSE))="","",(VLOOKUP($E19,'NEA Backsheet'!$D$5:$CB$183,P$9,FALSE))),"")</f>
        <v>225517.8496507931</v>
      </c>
      <c r="Q19" s="124">
        <f ca="1">IFERROR(IF((VLOOKUP($E19,'NEA Backsheet'!$D$5:$CB$183,Q$9,FALSE))="","",(VLOOKUP($E19,'NEA Backsheet'!$D$5:$CB$183,Q$9,FALSE))),"")</f>
        <v>238133.12692002862</v>
      </c>
      <c r="R19" s="236">
        <f ca="1">IFERROR(IF((VLOOKUP($E19,'NEA Backsheet'!$D$5:$CB$183,R$9,FALSE))="","",(VLOOKUP($E19,'NEA Backsheet'!$D$5:$CB$183,R$9,FALSE))),"")</f>
        <v>0</v>
      </c>
    </row>
    <row r="20" spans="1:18" ht="15" customHeight="1" x14ac:dyDescent="0.3">
      <c r="A20" s="57">
        <v>6</v>
      </c>
      <c r="B20" s="98" t="str">
        <f ca="1">IFERROR(IF((VLOOKUP($E20,'Org List'!$AJ$10:$AL$188,3,FALSE))="","",(VLOOKUP($E20,'Org List'!$AJ$10:$AL$188,3,FALSE))),"")</f>
        <v/>
      </c>
      <c r="C20" s="99" t="str">
        <f ca="1">IFERROR(IF((VLOOKUP($E20,'Org List'!$AO$10:$AQ$188,3,FALSE))="","",(VLOOKUP($E20,'Org List'!$AO$10:$AQ$188,3,FALSE))),"")</f>
        <v>North East Region</v>
      </c>
      <c r="D20" s="114" t="str">
        <f ca="1">IFERROR(IF((VLOOKUP($E20,'Org List'!$AT$10:$AV$188,3,FALSE))="","",(VLOOKUP($E20,'Org List'!$AT$10:$AV$188,3,FALSE))),"")</f>
        <v/>
      </c>
      <c r="E20" s="98" t="str">
        <f t="shared" ca="1" si="0"/>
        <v>E12000001</v>
      </c>
      <c r="F20" s="100" t="str">
        <f ca="1">IF(E20="","",VLOOKUP(E20,'Org List'!$J$9:$K$488,2,0))</f>
        <v>North East Region</v>
      </c>
      <c r="G20" s="121">
        <f ca="1">IFERROR(IF((VLOOKUP($E20,'NEA Backsheet'!$D$5:$CB$183,G$9,FALSE))="","",(VLOOKUP($E20,'NEA Backsheet'!$D$5:$CB$183,G$9,FALSE))),"")</f>
        <v>80369.634132804713</v>
      </c>
      <c r="H20" s="122">
        <f ca="1">IFERROR(IF((VLOOKUP($E20,'NEA Backsheet'!$D$5:$CB$183,H$9,FALSE))="","",(VLOOKUP($E20,'NEA Backsheet'!$D$5:$CB$183,H$9,FALSE))),"")</f>
        <v>80548.945656087162</v>
      </c>
      <c r="I20" s="122">
        <f ca="1">IFERROR(IF((VLOOKUP($E20,'NEA Backsheet'!$D$5:$CB$183,I$9,FALSE))="","",(VLOOKUP($E20,'NEA Backsheet'!$D$5:$CB$183,I$9,FALSE))),"")</f>
        <v>85302.723222412518</v>
      </c>
      <c r="J20" s="123">
        <f ca="1">IFERROR(IF((VLOOKUP($E20,'NEA Backsheet'!$D$5:$CB$183,J$9,FALSE))="","",(VLOOKUP($E20,'NEA Backsheet'!$D$5:$CB$183,J$9,FALSE))),"")</f>
        <v>84745.422281280451</v>
      </c>
      <c r="K20" s="121">
        <f ca="1">IFERROR(IF((VLOOKUP($E20,'NEA Backsheet'!$D$5:$CB$183,K$9,FALSE))="","",(VLOOKUP($E20,'NEA Backsheet'!$D$5:$CB$183,K$9,FALSE))),"")</f>
        <v>84164.702946798672</v>
      </c>
      <c r="L20" s="122">
        <f ca="1">IFERROR(IF((VLOOKUP($E20,'NEA Backsheet'!$D$5:$CB$183,L$9,FALSE))="","",(VLOOKUP($E20,'NEA Backsheet'!$D$5:$CB$183,L$9,FALSE))),"")</f>
        <v>83951.492888148015</v>
      </c>
      <c r="M20" s="122">
        <f ca="1">IFERROR(IF((VLOOKUP($E20,'NEA Backsheet'!$D$5:$CB$183,M$9,FALSE))="","",(VLOOKUP($E20,'NEA Backsheet'!$D$5:$CB$183,M$9,FALSE))),"")</f>
        <v>85967.170407039201</v>
      </c>
      <c r="N20" s="124">
        <f ca="1">IFERROR(IF((VLOOKUP($E20,'NEA Backsheet'!$D$5:$CB$183,N$9,FALSE))="","",(VLOOKUP($E20,'NEA Backsheet'!$D$5:$CB$183,N$9,FALSE))),"")</f>
        <v>85034.259704965516</v>
      </c>
      <c r="O20" s="175">
        <f ca="1">IFERROR(IF((VLOOKUP($E20,'NEA Backsheet'!$D$5:$CB$183,O$9,FALSE))="","",(VLOOKUP($E20,'NEA Backsheet'!$D$5:$CB$183,O$9,FALSE))),"")</f>
        <v>84121.895392449238</v>
      </c>
      <c r="P20" s="123">
        <f ca="1">IFERROR(IF((VLOOKUP($E20,'NEA Backsheet'!$D$5:$CB$183,P$9,FALSE))="","",(VLOOKUP($E20,'NEA Backsheet'!$D$5:$CB$183,P$9,FALSE))),"")</f>
        <v>83629.685559374135</v>
      </c>
      <c r="Q20" s="124">
        <f ca="1">IFERROR(IF((VLOOKUP($E20,'NEA Backsheet'!$D$5:$CB$183,Q$9,FALSE))="","",(VLOOKUP($E20,'NEA Backsheet'!$D$5:$CB$183,Q$9,FALSE))),"")</f>
        <v>88393.371854465033</v>
      </c>
      <c r="R20" s="236">
        <f ca="1">IFERROR(IF((VLOOKUP($E20,'NEA Backsheet'!$D$5:$CB$183,R$9,FALSE))="","",(VLOOKUP($E20,'NEA Backsheet'!$D$5:$CB$183,R$9,FALSE))),"")</f>
        <v>0</v>
      </c>
    </row>
    <row r="21" spans="1:18" ht="15" customHeight="1" x14ac:dyDescent="0.3">
      <c r="A21" s="57">
        <v>7</v>
      </c>
      <c r="B21" s="98" t="str">
        <f ca="1">IFERROR(IF((VLOOKUP($E21,'Org List'!$AJ$10:$AL$188,3,FALSE))="","",(VLOOKUP($E21,'Org List'!$AJ$10:$AL$188,3,FALSE))),"")</f>
        <v/>
      </c>
      <c r="C21" s="99" t="str">
        <f ca="1">IFERROR(IF((VLOOKUP($E21,'Org List'!$AO$10:$AQ$188,3,FALSE))="","",(VLOOKUP($E21,'Org List'!$AO$10:$AQ$188,3,FALSE))),"")</f>
        <v>North West Region</v>
      </c>
      <c r="D21" s="114" t="str">
        <f ca="1">IFERROR(IF((VLOOKUP($E21,'Org List'!$AT$10:$AV$188,3,FALSE))="","",(VLOOKUP($E21,'Org List'!$AT$10:$AV$188,3,FALSE))),"")</f>
        <v/>
      </c>
      <c r="E21" s="98" t="str">
        <f t="shared" ca="1" si="0"/>
        <v>E12000002</v>
      </c>
      <c r="F21" s="100" t="str">
        <f ca="1">IF(E21="","",VLOOKUP(E21,'Org List'!$J$9:$K$488,2,0))</f>
        <v>North West Region</v>
      </c>
      <c r="G21" s="121">
        <f ca="1">IFERROR(IF((VLOOKUP($E21,'NEA Backsheet'!$D$5:$CB$183,G$9,FALSE))="","",(VLOOKUP($E21,'NEA Backsheet'!$D$5:$CB$183,G$9,FALSE))),"")</f>
        <v>222818.25782932201</v>
      </c>
      <c r="H21" s="122">
        <f ca="1">IFERROR(IF((VLOOKUP($E21,'NEA Backsheet'!$D$5:$CB$183,H$9,FALSE))="","",(VLOOKUP($E21,'NEA Backsheet'!$D$5:$CB$183,H$9,FALSE))),"")</f>
        <v>224393.25585396049</v>
      </c>
      <c r="I21" s="122">
        <f ca="1">IFERROR(IF((VLOOKUP($E21,'NEA Backsheet'!$D$5:$CB$183,I$9,FALSE))="","",(VLOOKUP($E21,'NEA Backsheet'!$D$5:$CB$183,I$9,FALSE))),"")</f>
        <v>240895.84205161888</v>
      </c>
      <c r="J21" s="123">
        <f ca="1">IFERROR(IF((VLOOKUP($E21,'NEA Backsheet'!$D$5:$CB$183,J$9,FALSE))="","",(VLOOKUP($E21,'NEA Backsheet'!$D$5:$CB$183,J$9,FALSE))),"")</f>
        <v>235198.05061945342</v>
      </c>
      <c r="K21" s="121">
        <f ca="1">IFERROR(IF((VLOOKUP($E21,'NEA Backsheet'!$D$5:$CB$183,K$9,FALSE))="","",(VLOOKUP($E21,'NEA Backsheet'!$D$5:$CB$183,K$9,FALSE))),"")</f>
        <v>229264.04656195198</v>
      </c>
      <c r="L21" s="122">
        <f ca="1">IFERROR(IF((VLOOKUP($E21,'NEA Backsheet'!$D$5:$CB$183,L$9,FALSE))="","",(VLOOKUP($E21,'NEA Backsheet'!$D$5:$CB$183,L$9,FALSE))),"")</f>
        <v>227623.67833303273</v>
      </c>
      <c r="M21" s="122">
        <f ca="1">IFERROR(IF((VLOOKUP($E21,'NEA Backsheet'!$D$5:$CB$183,M$9,FALSE))="","",(VLOOKUP($E21,'NEA Backsheet'!$D$5:$CB$183,M$9,FALSE))),"")</f>
        <v>238385.12168943835</v>
      </c>
      <c r="N21" s="124">
        <f ca="1">IFERROR(IF((VLOOKUP($E21,'NEA Backsheet'!$D$5:$CB$183,N$9,FALSE))="","",(VLOOKUP($E21,'NEA Backsheet'!$D$5:$CB$183,N$9,FALSE))),"")</f>
        <v>232188.8628860637</v>
      </c>
      <c r="O21" s="175">
        <f ca="1">IFERROR(IF((VLOOKUP($E21,'NEA Backsheet'!$D$5:$CB$183,O$9,FALSE))="","",(VLOOKUP($E21,'NEA Backsheet'!$D$5:$CB$183,O$9,FALSE))),"")</f>
        <v>239830.71299661335</v>
      </c>
      <c r="P21" s="123">
        <f ca="1">IFERROR(IF((VLOOKUP($E21,'NEA Backsheet'!$D$5:$CB$183,P$9,FALSE))="","",(VLOOKUP($E21,'NEA Backsheet'!$D$5:$CB$183,P$9,FALSE))),"")</f>
        <v>237207.61099028745</v>
      </c>
      <c r="Q21" s="124">
        <f ca="1">IFERROR(IF((VLOOKUP($E21,'NEA Backsheet'!$D$5:$CB$183,Q$9,FALSE))="","",(VLOOKUP($E21,'NEA Backsheet'!$D$5:$CB$183,Q$9,FALSE))),"")</f>
        <v>249368.30972159837</v>
      </c>
      <c r="R21" s="236">
        <f ca="1">IFERROR(IF((VLOOKUP($E21,'NEA Backsheet'!$D$5:$CB$183,R$9,FALSE))="","",(VLOOKUP($E21,'NEA Backsheet'!$D$5:$CB$183,R$9,FALSE))),"")</f>
        <v>0</v>
      </c>
    </row>
    <row r="22" spans="1:18" ht="15" customHeight="1" x14ac:dyDescent="0.3">
      <c r="A22" s="57">
        <v>8</v>
      </c>
      <c r="B22" s="98" t="str">
        <f ca="1">IFERROR(IF((VLOOKUP($E22,'Org List'!$AJ$10:$AL$188,3,FALSE))="","",(VLOOKUP($E22,'Org List'!$AJ$10:$AL$188,3,FALSE))),"")</f>
        <v/>
      </c>
      <c r="C22" s="99" t="str">
        <f ca="1">IFERROR(IF((VLOOKUP($E22,'Org List'!$AO$10:$AQ$188,3,FALSE))="","",(VLOOKUP($E22,'Org List'!$AO$10:$AQ$188,3,FALSE))),"")</f>
        <v>Yorkshire and The Humber Region</v>
      </c>
      <c r="D22" s="114" t="str">
        <f ca="1">IFERROR(IF((VLOOKUP($E22,'Org List'!$AT$10:$AV$188,3,FALSE))="","",(VLOOKUP($E22,'Org List'!$AT$10:$AV$188,3,FALSE))),"")</f>
        <v/>
      </c>
      <c r="E22" s="98" t="str">
        <f t="shared" ca="1" si="0"/>
        <v>E12000003</v>
      </c>
      <c r="F22" s="100" t="str">
        <f ca="1">IF(E22="","",VLOOKUP(E22,'Org List'!$J$9:$K$488,2,0))</f>
        <v>Yorkshire and The Humber Region</v>
      </c>
      <c r="G22" s="121">
        <f ca="1">IFERROR(IF((VLOOKUP($E22,'NEA Backsheet'!$D$5:$CB$183,G$9,FALSE))="","",(VLOOKUP($E22,'NEA Backsheet'!$D$5:$CB$183,G$9,FALSE))),"")</f>
        <v>151462.71707625344</v>
      </c>
      <c r="H22" s="122">
        <f ca="1">IFERROR(IF((VLOOKUP($E22,'NEA Backsheet'!$D$5:$CB$183,H$9,FALSE))="","",(VLOOKUP($E22,'NEA Backsheet'!$D$5:$CB$183,H$9,FALSE))),"")</f>
        <v>149000.08365558015</v>
      </c>
      <c r="I22" s="122">
        <f ca="1">IFERROR(IF((VLOOKUP($E22,'NEA Backsheet'!$D$5:$CB$183,I$9,FALSE))="","",(VLOOKUP($E22,'NEA Backsheet'!$D$5:$CB$183,I$9,FALSE))),"")</f>
        <v>156209.34456167527</v>
      </c>
      <c r="J22" s="123">
        <f ca="1">IFERROR(IF((VLOOKUP($E22,'NEA Backsheet'!$D$5:$CB$183,J$9,FALSE))="","",(VLOOKUP($E22,'NEA Backsheet'!$D$5:$CB$183,J$9,FALSE))),"")</f>
        <v>155289.81451400518</v>
      </c>
      <c r="K22" s="121">
        <f ca="1">IFERROR(IF((VLOOKUP($E22,'NEA Backsheet'!$D$5:$CB$183,K$9,FALSE))="","",(VLOOKUP($E22,'NEA Backsheet'!$D$5:$CB$183,K$9,FALSE))),"")</f>
        <v>154871.91052177694</v>
      </c>
      <c r="L22" s="122">
        <f ca="1">IFERROR(IF((VLOOKUP($E22,'NEA Backsheet'!$D$5:$CB$183,L$9,FALSE))="","",(VLOOKUP($E22,'NEA Backsheet'!$D$5:$CB$183,L$9,FALSE))),"")</f>
        <v>153060.32579875266</v>
      </c>
      <c r="M22" s="122">
        <f ca="1">IFERROR(IF((VLOOKUP($E22,'NEA Backsheet'!$D$5:$CB$183,M$9,FALSE))="","",(VLOOKUP($E22,'NEA Backsheet'!$D$5:$CB$183,M$9,FALSE))),"")</f>
        <v>156695.63168103131</v>
      </c>
      <c r="N22" s="124">
        <f ca="1">IFERROR(IF((VLOOKUP($E22,'NEA Backsheet'!$D$5:$CB$183,N$9,FALSE))="","",(VLOOKUP($E22,'NEA Backsheet'!$D$5:$CB$183,N$9,FALSE))),"")</f>
        <v>157359.39447800574</v>
      </c>
      <c r="O22" s="175">
        <f ca="1">IFERROR(IF((VLOOKUP($E22,'NEA Backsheet'!$D$5:$CB$183,O$9,FALSE))="","",(VLOOKUP($E22,'NEA Backsheet'!$D$5:$CB$183,O$9,FALSE))),"")</f>
        <v>172483.38680030036</v>
      </c>
      <c r="P22" s="123">
        <f ca="1">IFERROR(IF((VLOOKUP($E22,'NEA Backsheet'!$D$5:$CB$183,P$9,FALSE))="","",(VLOOKUP($E22,'NEA Backsheet'!$D$5:$CB$183,P$9,FALSE))),"")</f>
        <v>154075.19552813604</v>
      </c>
      <c r="Q22" s="124">
        <f ca="1">IFERROR(IF((VLOOKUP($E22,'NEA Backsheet'!$D$5:$CB$183,Q$9,FALSE))="","",(VLOOKUP($E22,'NEA Backsheet'!$D$5:$CB$183,Q$9,FALSE))),"")</f>
        <v>161076.44869024097</v>
      </c>
      <c r="R22" s="236">
        <f ca="1">IFERROR(IF((VLOOKUP($E22,'NEA Backsheet'!$D$5:$CB$183,R$9,FALSE))="","",(VLOOKUP($E22,'NEA Backsheet'!$D$5:$CB$183,R$9,FALSE))),"")</f>
        <v>0</v>
      </c>
    </row>
    <row r="23" spans="1:18" ht="15" customHeight="1" x14ac:dyDescent="0.3">
      <c r="A23" s="57">
        <v>9</v>
      </c>
      <c r="B23" s="98" t="str">
        <f ca="1">IFERROR(IF((VLOOKUP($E23,'Org List'!$AJ$10:$AL$188,3,FALSE))="","",(VLOOKUP($E23,'Org List'!$AJ$10:$AL$188,3,FALSE))),"")</f>
        <v/>
      </c>
      <c r="C23" s="99" t="str">
        <f ca="1">IFERROR(IF((VLOOKUP($E23,'Org List'!$AO$10:$AQ$188,3,FALSE))="","",(VLOOKUP($E23,'Org List'!$AO$10:$AQ$188,3,FALSE))),"")</f>
        <v>East Midlands Region</v>
      </c>
      <c r="D23" s="114" t="str">
        <f ca="1">IFERROR(IF((VLOOKUP($E23,'Org List'!$AT$10:$AV$188,3,FALSE))="","",(VLOOKUP($E23,'Org List'!$AT$10:$AV$188,3,FALSE))),"")</f>
        <v/>
      </c>
      <c r="E23" s="98" t="str">
        <f t="shared" ca="1" si="0"/>
        <v>E12000004</v>
      </c>
      <c r="F23" s="100" t="str">
        <f ca="1">IF(E23="","",VLOOKUP(E23,'Org List'!$J$9:$K$488,2,0))</f>
        <v>East Midlands Region</v>
      </c>
      <c r="G23" s="121">
        <f ca="1">IFERROR(IF((VLOOKUP($E23,'NEA Backsheet'!$D$5:$CB$183,G$9,FALSE))="","",(VLOOKUP($E23,'NEA Backsheet'!$D$5:$CB$183,G$9,FALSE))),"")</f>
        <v>124878.94443297954</v>
      </c>
      <c r="H23" s="122">
        <f ca="1">IFERROR(IF((VLOOKUP($E23,'NEA Backsheet'!$D$5:$CB$183,H$9,FALSE))="","",(VLOOKUP($E23,'NEA Backsheet'!$D$5:$CB$183,H$9,FALSE))),"")</f>
        <v>123971.98268458564</v>
      </c>
      <c r="I23" s="122">
        <f ca="1">IFERROR(IF((VLOOKUP($E23,'NEA Backsheet'!$D$5:$CB$183,I$9,FALSE))="","",(VLOOKUP($E23,'NEA Backsheet'!$D$5:$CB$183,I$9,FALSE))),"")</f>
        <v>128410.08527808861</v>
      </c>
      <c r="J23" s="123">
        <f ca="1">IFERROR(IF((VLOOKUP($E23,'NEA Backsheet'!$D$5:$CB$183,J$9,FALSE))="","",(VLOOKUP($E23,'NEA Backsheet'!$D$5:$CB$183,J$9,FALSE))),"")</f>
        <v>128487.90553340524</v>
      </c>
      <c r="K23" s="121">
        <f ca="1">IFERROR(IF((VLOOKUP($E23,'NEA Backsheet'!$D$5:$CB$183,K$9,FALSE))="","",(VLOOKUP($E23,'NEA Backsheet'!$D$5:$CB$183,K$9,FALSE))),"")</f>
        <v>127396.14204130424</v>
      </c>
      <c r="L23" s="122">
        <f ca="1">IFERROR(IF((VLOOKUP($E23,'NEA Backsheet'!$D$5:$CB$183,L$9,FALSE))="","",(VLOOKUP($E23,'NEA Backsheet'!$D$5:$CB$183,L$9,FALSE))),"")</f>
        <v>126667.28892149539</v>
      </c>
      <c r="M23" s="122">
        <f ca="1">IFERROR(IF((VLOOKUP($E23,'NEA Backsheet'!$D$5:$CB$183,M$9,FALSE))="","",(VLOOKUP($E23,'NEA Backsheet'!$D$5:$CB$183,M$9,FALSE))),"")</f>
        <v>130686.57050297057</v>
      </c>
      <c r="N23" s="124">
        <f ca="1">IFERROR(IF((VLOOKUP($E23,'NEA Backsheet'!$D$5:$CB$183,N$9,FALSE))="","",(VLOOKUP($E23,'NEA Backsheet'!$D$5:$CB$183,N$9,FALSE))),"")</f>
        <v>130401.57905271871</v>
      </c>
      <c r="O23" s="175">
        <f ca="1">IFERROR(IF((VLOOKUP($E23,'NEA Backsheet'!$D$5:$CB$183,O$9,FALSE))="","",(VLOOKUP($E23,'NEA Backsheet'!$D$5:$CB$183,O$9,FALSE))),"")</f>
        <v>127950.79539166616</v>
      </c>
      <c r="P23" s="123">
        <f ca="1">IFERROR(IF((VLOOKUP($E23,'NEA Backsheet'!$D$5:$CB$183,P$9,FALSE))="","",(VLOOKUP($E23,'NEA Backsheet'!$D$5:$CB$183,P$9,FALSE))),"")</f>
        <v>128069.43179241959</v>
      </c>
      <c r="Q23" s="124">
        <f ca="1">IFERROR(IF((VLOOKUP($E23,'NEA Backsheet'!$D$5:$CB$183,Q$9,FALSE))="","",(VLOOKUP($E23,'NEA Backsheet'!$D$5:$CB$183,Q$9,FALSE))),"")</f>
        <v>135852.09455747466</v>
      </c>
      <c r="R23" s="236">
        <f ca="1">IFERROR(IF((VLOOKUP($E23,'NEA Backsheet'!$D$5:$CB$183,R$9,FALSE))="","",(VLOOKUP($E23,'NEA Backsheet'!$D$5:$CB$183,R$9,FALSE))),"")</f>
        <v>0</v>
      </c>
    </row>
    <row r="24" spans="1:18" ht="15" customHeight="1" x14ac:dyDescent="0.3">
      <c r="A24" s="57">
        <v>10</v>
      </c>
      <c r="B24" s="98" t="str">
        <f ca="1">IFERROR(IF((VLOOKUP($E24,'Org List'!$AJ$10:$AL$188,3,FALSE))="","",(VLOOKUP($E24,'Org List'!$AJ$10:$AL$188,3,FALSE))),"")</f>
        <v/>
      </c>
      <c r="C24" s="99" t="str">
        <f ca="1">IFERROR(IF((VLOOKUP($E24,'Org List'!$AO$10:$AQ$188,3,FALSE))="","",(VLOOKUP($E24,'Org List'!$AO$10:$AQ$188,3,FALSE))),"")</f>
        <v>West Midlands Region</v>
      </c>
      <c r="D24" s="114" t="str">
        <f ca="1">IFERROR(IF((VLOOKUP($E24,'Org List'!$AT$10:$AV$188,3,FALSE))="","",(VLOOKUP($E24,'Org List'!$AT$10:$AV$188,3,FALSE))),"")</f>
        <v/>
      </c>
      <c r="E24" s="98" t="str">
        <f t="shared" ca="1" si="0"/>
        <v>E12000005</v>
      </c>
      <c r="F24" s="100" t="str">
        <f ca="1">IF(E24="","",VLOOKUP(E24,'Org List'!$J$9:$K$488,2,0))</f>
        <v>West Midlands Region</v>
      </c>
      <c r="G24" s="121">
        <f ca="1">IFERROR(IF((VLOOKUP($E24,'NEA Backsheet'!$D$5:$CB$183,G$9,FALSE))="","",(VLOOKUP($E24,'NEA Backsheet'!$D$5:$CB$183,G$9,FALSE))),"")</f>
        <v>166554.4656096742</v>
      </c>
      <c r="H24" s="122">
        <f ca="1">IFERROR(IF((VLOOKUP($E24,'NEA Backsheet'!$D$5:$CB$183,H$9,FALSE))="","",(VLOOKUP($E24,'NEA Backsheet'!$D$5:$CB$183,H$9,FALSE))),"")</f>
        <v>162979.38881924175</v>
      </c>
      <c r="I24" s="122">
        <f ca="1">IFERROR(IF((VLOOKUP($E24,'NEA Backsheet'!$D$5:$CB$183,I$9,FALSE))="","",(VLOOKUP($E24,'NEA Backsheet'!$D$5:$CB$183,I$9,FALSE))),"")</f>
        <v>168127.38675854239</v>
      </c>
      <c r="J24" s="123">
        <f ca="1">IFERROR(IF((VLOOKUP($E24,'NEA Backsheet'!$D$5:$CB$183,J$9,FALSE))="","",(VLOOKUP($E24,'NEA Backsheet'!$D$5:$CB$183,J$9,FALSE))),"")</f>
        <v>169404.1678759747</v>
      </c>
      <c r="K24" s="121">
        <f ca="1">IFERROR(IF((VLOOKUP($E24,'NEA Backsheet'!$D$5:$CB$183,K$9,FALSE))="","",(VLOOKUP($E24,'NEA Backsheet'!$D$5:$CB$183,K$9,FALSE))),"")</f>
        <v>168127.16201439319</v>
      </c>
      <c r="L24" s="122">
        <f ca="1">IFERROR(IF((VLOOKUP($E24,'NEA Backsheet'!$D$5:$CB$183,L$9,FALSE))="","",(VLOOKUP($E24,'NEA Backsheet'!$D$5:$CB$183,L$9,FALSE))),"")</f>
        <v>167732.57230687386</v>
      </c>
      <c r="M24" s="122">
        <f ca="1">IFERROR(IF((VLOOKUP($E24,'NEA Backsheet'!$D$5:$CB$183,M$9,FALSE))="","",(VLOOKUP($E24,'NEA Backsheet'!$D$5:$CB$183,M$9,FALSE))),"")</f>
        <v>173894.1278347573</v>
      </c>
      <c r="N24" s="124">
        <f ca="1">IFERROR(IF((VLOOKUP($E24,'NEA Backsheet'!$D$5:$CB$183,N$9,FALSE))="","",(VLOOKUP($E24,'NEA Backsheet'!$D$5:$CB$183,N$9,FALSE))),"")</f>
        <v>170916.43034733777</v>
      </c>
      <c r="O24" s="175">
        <f ca="1">IFERROR(IF((VLOOKUP($E24,'NEA Backsheet'!$D$5:$CB$183,O$9,FALSE))="","",(VLOOKUP($E24,'NEA Backsheet'!$D$5:$CB$183,O$9,FALSE))),"")</f>
        <v>173924.87559940782</v>
      </c>
      <c r="P24" s="123">
        <f ca="1">IFERROR(IF((VLOOKUP($E24,'NEA Backsheet'!$D$5:$CB$183,P$9,FALSE))="","",(VLOOKUP($E24,'NEA Backsheet'!$D$5:$CB$183,P$9,FALSE))),"")</f>
        <v>175905.66912933</v>
      </c>
      <c r="Q24" s="124">
        <f ca="1">IFERROR(IF((VLOOKUP($E24,'NEA Backsheet'!$D$5:$CB$183,Q$9,FALSE))="","",(VLOOKUP($E24,'NEA Backsheet'!$D$5:$CB$183,Q$9,FALSE))),"")</f>
        <v>184621.44268928791</v>
      </c>
      <c r="R24" s="236">
        <f ca="1">IFERROR(IF((VLOOKUP($E24,'NEA Backsheet'!$D$5:$CB$183,R$9,FALSE))="","",(VLOOKUP($E24,'NEA Backsheet'!$D$5:$CB$183,R$9,FALSE))),"")</f>
        <v>0</v>
      </c>
    </row>
    <row r="25" spans="1:18" ht="15" customHeight="1" x14ac:dyDescent="0.3">
      <c r="A25" s="57">
        <v>11</v>
      </c>
      <c r="B25" s="98" t="str">
        <f ca="1">IFERROR(IF((VLOOKUP($E25,'Org List'!$AJ$10:$AL$188,3,FALSE))="","",(VLOOKUP($E25,'Org List'!$AJ$10:$AL$188,3,FALSE))),"")</f>
        <v/>
      </c>
      <c r="C25" s="99" t="str">
        <f ca="1">IFERROR(IF((VLOOKUP($E25,'Org List'!$AO$10:$AQ$188,3,FALSE))="","",(VLOOKUP($E25,'Org List'!$AO$10:$AQ$188,3,FALSE))),"")</f>
        <v>East Region</v>
      </c>
      <c r="D25" s="114" t="str">
        <f ca="1">IFERROR(IF((VLOOKUP($E25,'Org List'!$AT$10:$AV$188,3,FALSE))="","",(VLOOKUP($E25,'Org List'!$AT$10:$AV$188,3,FALSE))),"")</f>
        <v/>
      </c>
      <c r="E25" s="98" t="str">
        <f t="shared" ca="1" si="0"/>
        <v>E12000006</v>
      </c>
      <c r="F25" s="100" t="str">
        <f ca="1">IF(E25="","",VLOOKUP(E25,'Org List'!$J$9:$K$488,2,0))</f>
        <v>East Region</v>
      </c>
      <c r="G25" s="121">
        <f ca="1">IFERROR(IF((VLOOKUP($E25,'NEA Backsheet'!$D$5:$CB$183,G$9,FALSE))="","",(VLOOKUP($E25,'NEA Backsheet'!$D$5:$CB$183,G$9,FALSE))),"")</f>
        <v>158181.85064950204</v>
      </c>
      <c r="H25" s="122">
        <f ca="1">IFERROR(IF((VLOOKUP($E25,'NEA Backsheet'!$D$5:$CB$183,H$9,FALSE))="","",(VLOOKUP($E25,'NEA Backsheet'!$D$5:$CB$183,H$9,FALSE))),"")</f>
        <v>156906.95980169345</v>
      </c>
      <c r="I25" s="122">
        <f ca="1">IFERROR(IF((VLOOKUP($E25,'NEA Backsheet'!$D$5:$CB$183,I$9,FALSE))="","",(VLOOKUP($E25,'NEA Backsheet'!$D$5:$CB$183,I$9,FALSE))),"")</f>
        <v>163314.51500727894</v>
      </c>
      <c r="J25" s="123">
        <f ca="1">IFERROR(IF((VLOOKUP($E25,'NEA Backsheet'!$D$5:$CB$183,J$9,FALSE))="","",(VLOOKUP($E25,'NEA Backsheet'!$D$5:$CB$183,J$9,FALSE))),"")</f>
        <v>151772.89582952901</v>
      </c>
      <c r="K25" s="121">
        <f ca="1">IFERROR(IF((VLOOKUP($E25,'NEA Backsheet'!$D$5:$CB$183,K$9,FALSE))="","",(VLOOKUP($E25,'NEA Backsheet'!$D$5:$CB$183,K$9,FALSE))),"")</f>
        <v>162810.17727250504</v>
      </c>
      <c r="L25" s="122">
        <f ca="1">IFERROR(IF((VLOOKUP($E25,'NEA Backsheet'!$D$5:$CB$183,L$9,FALSE))="","",(VLOOKUP($E25,'NEA Backsheet'!$D$5:$CB$183,L$9,FALSE))),"")</f>
        <v>163871.45588722115</v>
      </c>
      <c r="M25" s="122">
        <f ca="1">IFERROR(IF((VLOOKUP($E25,'NEA Backsheet'!$D$5:$CB$183,M$9,FALSE))="","",(VLOOKUP($E25,'NEA Backsheet'!$D$5:$CB$183,M$9,FALSE))),"")</f>
        <v>169605.56218800141</v>
      </c>
      <c r="N25" s="124">
        <f ca="1">IFERROR(IF((VLOOKUP($E25,'NEA Backsheet'!$D$5:$CB$183,N$9,FALSE))="","",(VLOOKUP($E25,'NEA Backsheet'!$D$5:$CB$183,N$9,FALSE))),"")</f>
        <v>166948.79235019756</v>
      </c>
      <c r="O25" s="175">
        <f ca="1">IFERROR(IF((VLOOKUP($E25,'NEA Backsheet'!$D$5:$CB$183,O$9,FALSE))="","",(VLOOKUP($E25,'NEA Backsheet'!$D$5:$CB$183,O$9,FALSE))),"")</f>
        <v>152780.82950054086</v>
      </c>
      <c r="P25" s="123">
        <f ca="1">IFERROR(IF((VLOOKUP($E25,'NEA Backsheet'!$D$5:$CB$183,P$9,FALSE))="","",(VLOOKUP($E25,'NEA Backsheet'!$D$5:$CB$183,P$9,FALSE))),"")</f>
        <v>153843.02457187235</v>
      </c>
      <c r="Q25" s="124">
        <f ca="1">IFERROR(IF((VLOOKUP($E25,'NEA Backsheet'!$D$5:$CB$183,Q$9,FALSE))="","",(VLOOKUP($E25,'NEA Backsheet'!$D$5:$CB$183,Q$9,FALSE))),"")</f>
        <v>176183.64372979419</v>
      </c>
      <c r="R25" s="236">
        <f ca="1">IFERROR(IF((VLOOKUP($E25,'NEA Backsheet'!$D$5:$CB$183,R$9,FALSE))="","",(VLOOKUP($E25,'NEA Backsheet'!$D$5:$CB$183,R$9,FALSE))),"")</f>
        <v>0</v>
      </c>
    </row>
    <row r="26" spans="1:18" ht="15" customHeight="1" x14ac:dyDescent="0.3">
      <c r="A26" s="57">
        <v>12</v>
      </c>
      <c r="B26" s="98" t="str">
        <f ca="1">IFERROR(IF((VLOOKUP($E26,'Org List'!$AJ$10:$AL$188,3,FALSE))="","",(VLOOKUP($E26,'Org List'!$AJ$10:$AL$188,3,FALSE))),"")</f>
        <v/>
      </c>
      <c r="C26" s="99" t="str">
        <f ca="1">IFERROR(IF((VLOOKUP($E26,'Org List'!$AO$10:$AQ$188,3,FALSE))="","",(VLOOKUP($E26,'Org List'!$AO$10:$AQ$188,3,FALSE))),"")</f>
        <v>London Region</v>
      </c>
      <c r="D26" s="114" t="str">
        <f ca="1">IFERROR(IF((VLOOKUP($E26,'Org List'!$AT$10:$AV$188,3,FALSE))="","",(VLOOKUP($E26,'Org List'!$AT$10:$AV$188,3,FALSE))),"")</f>
        <v/>
      </c>
      <c r="E26" s="98" t="str">
        <f t="shared" ca="1" si="0"/>
        <v>E12000007</v>
      </c>
      <c r="F26" s="100" t="str">
        <f ca="1">IF(E26="","",VLOOKUP(E26,'Org List'!$J$9:$K$488,2,0))</f>
        <v>London Region</v>
      </c>
      <c r="G26" s="121">
        <f ca="1">IFERROR(IF((VLOOKUP($E26,'NEA Backsheet'!$D$5:$CB$183,G$9,FALSE))="","",(VLOOKUP($E26,'NEA Backsheet'!$D$5:$CB$183,G$9,FALSE))),"")</f>
        <v>195574.17054406527</v>
      </c>
      <c r="H26" s="122">
        <f ca="1">IFERROR(IF((VLOOKUP($E26,'NEA Backsheet'!$D$5:$CB$183,H$9,FALSE))="","",(VLOOKUP($E26,'NEA Backsheet'!$D$5:$CB$183,H$9,FALSE))),"")</f>
        <v>195820.20345175086</v>
      </c>
      <c r="I26" s="122">
        <f ca="1">IFERROR(IF((VLOOKUP($E26,'NEA Backsheet'!$D$5:$CB$183,I$9,FALSE))="","",(VLOOKUP($E26,'NEA Backsheet'!$D$5:$CB$183,I$9,FALSE))),"")</f>
        <v>203957.67443174246</v>
      </c>
      <c r="J26" s="123">
        <f ca="1">IFERROR(IF((VLOOKUP($E26,'NEA Backsheet'!$D$5:$CB$183,J$9,FALSE))="","",(VLOOKUP($E26,'NEA Backsheet'!$D$5:$CB$183,J$9,FALSE))),"")</f>
        <v>201521.48838448938</v>
      </c>
      <c r="K26" s="121">
        <f ca="1">IFERROR(IF((VLOOKUP($E26,'NEA Backsheet'!$D$5:$CB$183,K$9,FALSE))="","",(VLOOKUP($E26,'NEA Backsheet'!$D$5:$CB$183,K$9,FALSE))),"")</f>
        <v>205426.471275883</v>
      </c>
      <c r="L26" s="122">
        <f ca="1">IFERROR(IF((VLOOKUP($E26,'NEA Backsheet'!$D$5:$CB$183,L$9,FALSE))="","",(VLOOKUP($E26,'NEA Backsheet'!$D$5:$CB$183,L$9,FALSE))),"")</f>
        <v>205337.47754665386</v>
      </c>
      <c r="M26" s="122">
        <f ca="1">IFERROR(IF((VLOOKUP($E26,'NEA Backsheet'!$D$5:$CB$183,M$9,FALSE))="","",(VLOOKUP($E26,'NEA Backsheet'!$D$5:$CB$183,M$9,FALSE))),"")</f>
        <v>208417.55192262834</v>
      </c>
      <c r="N26" s="124">
        <f ca="1">IFERROR(IF((VLOOKUP($E26,'NEA Backsheet'!$D$5:$CB$183,N$9,FALSE))="","",(VLOOKUP($E26,'NEA Backsheet'!$D$5:$CB$183,N$9,FALSE))),"")</f>
        <v>203523.52431174574</v>
      </c>
      <c r="O26" s="175">
        <f ca="1">IFERROR(IF((VLOOKUP($E26,'NEA Backsheet'!$D$5:$CB$183,O$9,FALSE))="","",(VLOOKUP($E26,'NEA Backsheet'!$D$5:$CB$183,O$9,FALSE))),"")</f>
        <v>203396.57359493049</v>
      </c>
      <c r="P26" s="123">
        <f ca="1">IFERROR(IF((VLOOKUP($E26,'NEA Backsheet'!$D$5:$CB$183,P$9,FALSE))="","",(VLOOKUP($E26,'NEA Backsheet'!$D$5:$CB$183,P$9,FALSE))),"")</f>
        <v>204756.5858690656</v>
      </c>
      <c r="Q26" s="124">
        <f ca="1">IFERROR(IF((VLOOKUP($E26,'NEA Backsheet'!$D$5:$CB$183,Q$9,FALSE))="","",(VLOOKUP($E26,'NEA Backsheet'!$D$5:$CB$183,Q$9,FALSE))),"")</f>
        <v>216938.06143677558</v>
      </c>
      <c r="R26" s="236">
        <f ca="1">IFERROR(IF((VLOOKUP($E26,'NEA Backsheet'!$D$5:$CB$183,R$9,FALSE))="","",(VLOOKUP($E26,'NEA Backsheet'!$D$5:$CB$183,R$9,FALSE))),"")</f>
        <v>0</v>
      </c>
    </row>
    <row r="27" spans="1:18" ht="15" customHeight="1" x14ac:dyDescent="0.3">
      <c r="A27" s="57">
        <v>13</v>
      </c>
      <c r="B27" s="98" t="str">
        <f ca="1">IFERROR(IF((VLOOKUP($E27,'Org List'!$AJ$10:$AL$188,3,FALSE))="","",(VLOOKUP($E27,'Org List'!$AJ$10:$AL$188,3,FALSE))),"")</f>
        <v/>
      </c>
      <c r="C27" s="99" t="str">
        <f ca="1">IFERROR(IF((VLOOKUP($E27,'Org List'!$AO$10:$AQ$188,3,FALSE))="","",(VLOOKUP($E27,'Org List'!$AO$10:$AQ$188,3,FALSE))),"")</f>
        <v>South East Region</v>
      </c>
      <c r="D27" s="114" t="str">
        <f ca="1">IFERROR(IF((VLOOKUP($E27,'Org List'!$AT$10:$AV$188,3,FALSE))="","",(VLOOKUP($E27,'Org List'!$AT$10:$AV$188,3,FALSE))),"")</f>
        <v/>
      </c>
      <c r="E27" s="98" t="str">
        <f t="shared" ca="1" si="0"/>
        <v>E12000008</v>
      </c>
      <c r="F27" s="100" t="str">
        <f ca="1">IF(E27="","",VLOOKUP(E27,'Org List'!$J$9:$K$488,2,0))</f>
        <v>South East Region</v>
      </c>
      <c r="G27" s="121">
        <f ca="1">IFERROR(IF((VLOOKUP($E27,'NEA Backsheet'!$D$5:$CB$183,G$9,FALSE))="","",(VLOOKUP($E27,'NEA Backsheet'!$D$5:$CB$183,G$9,FALSE))),"")</f>
        <v>226179.64053917304</v>
      </c>
      <c r="H27" s="122">
        <f ca="1">IFERROR(IF((VLOOKUP($E27,'NEA Backsheet'!$D$5:$CB$183,H$9,FALSE))="","",(VLOOKUP($E27,'NEA Backsheet'!$D$5:$CB$183,H$9,FALSE))),"")</f>
        <v>223643.44207651695</v>
      </c>
      <c r="I27" s="122">
        <f ca="1">IFERROR(IF((VLOOKUP($E27,'NEA Backsheet'!$D$5:$CB$183,I$9,FALSE))="","",(VLOOKUP($E27,'NEA Backsheet'!$D$5:$CB$183,I$9,FALSE))),"")</f>
        <v>232539.25709597705</v>
      </c>
      <c r="J27" s="123">
        <f ca="1">IFERROR(IF((VLOOKUP($E27,'NEA Backsheet'!$D$5:$CB$183,J$9,FALSE))="","",(VLOOKUP($E27,'NEA Backsheet'!$D$5:$CB$183,J$9,FALSE))),"")</f>
        <v>231585.86074908747</v>
      </c>
      <c r="K27" s="121">
        <f ca="1">IFERROR(IF((VLOOKUP($E27,'NEA Backsheet'!$D$5:$CB$183,K$9,FALSE))="","",(VLOOKUP($E27,'NEA Backsheet'!$D$5:$CB$183,K$9,FALSE))),"")</f>
        <v>227910.6585695369</v>
      </c>
      <c r="L27" s="122">
        <f ca="1">IFERROR(IF((VLOOKUP($E27,'NEA Backsheet'!$D$5:$CB$183,L$9,FALSE))="","",(VLOOKUP($E27,'NEA Backsheet'!$D$5:$CB$183,L$9,FALSE))),"")</f>
        <v>227605.95207875277</v>
      </c>
      <c r="M27" s="122">
        <f ca="1">IFERROR(IF((VLOOKUP($E27,'NEA Backsheet'!$D$5:$CB$183,M$9,FALSE))="","",(VLOOKUP($E27,'NEA Backsheet'!$D$5:$CB$183,M$9,FALSE))),"")</f>
        <v>234624.12087971185</v>
      </c>
      <c r="N27" s="124">
        <f ca="1">IFERROR(IF((VLOOKUP($E27,'NEA Backsheet'!$D$5:$CB$183,N$9,FALSE))="","",(VLOOKUP($E27,'NEA Backsheet'!$D$5:$CB$183,N$9,FALSE))),"")</f>
        <v>229849.4181613448</v>
      </c>
      <c r="O27" s="175">
        <f ca="1">IFERROR(IF((VLOOKUP($E27,'NEA Backsheet'!$D$5:$CB$183,O$9,FALSE))="","",(VLOOKUP($E27,'NEA Backsheet'!$D$5:$CB$183,O$9,FALSE))),"")</f>
        <v>235908.21355060663</v>
      </c>
      <c r="P27" s="123">
        <f ca="1">IFERROR(IF((VLOOKUP($E27,'NEA Backsheet'!$D$5:$CB$183,P$9,FALSE))="","",(VLOOKUP($E27,'NEA Backsheet'!$D$5:$CB$183,P$9,FALSE))),"")</f>
        <v>233764.94027446982</v>
      </c>
      <c r="Q27" s="124">
        <f ca="1">IFERROR(IF((VLOOKUP($E27,'NEA Backsheet'!$D$5:$CB$183,Q$9,FALSE))="","",(VLOOKUP($E27,'NEA Backsheet'!$D$5:$CB$183,Q$9,FALSE))),"")</f>
        <v>247523.88929007758</v>
      </c>
      <c r="R27" s="236">
        <f ca="1">IFERROR(IF((VLOOKUP($E27,'NEA Backsheet'!$D$5:$CB$183,R$9,FALSE))="","",(VLOOKUP($E27,'NEA Backsheet'!$D$5:$CB$183,R$9,FALSE))),"")</f>
        <v>0</v>
      </c>
    </row>
    <row r="28" spans="1:18" ht="15" customHeight="1" x14ac:dyDescent="0.3">
      <c r="A28" s="57">
        <v>14</v>
      </c>
      <c r="B28" s="98" t="str">
        <f ca="1">IFERROR(IF((VLOOKUP($E28,'Org List'!$AJ$10:$AL$188,3,FALSE))="","",(VLOOKUP($E28,'Org List'!$AJ$10:$AL$188,3,FALSE))),"")</f>
        <v/>
      </c>
      <c r="C28" s="99" t="str">
        <f ca="1">IFERROR(IF((VLOOKUP($E28,'Org List'!$AO$10:$AQ$188,3,FALSE))="","",(VLOOKUP($E28,'Org List'!$AO$10:$AQ$188,3,FALSE))),"")</f>
        <v>South West Region</v>
      </c>
      <c r="D28" s="114" t="str">
        <f ca="1">IFERROR(IF((VLOOKUP($E28,'Org List'!$AT$10:$AV$188,3,FALSE))="","",(VLOOKUP($E28,'Org List'!$AT$10:$AV$188,3,FALSE))),"")</f>
        <v/>
      </c>
      <c r="E28" s="98" t="str">
        <f t="shared" ca="1" si="0"/>
        <v>E12000009</v>
      </c>
      <c r="F28" s="100" t="str">
        <f ca="1">IF(E28="","",VLOOKUP(E28,'Org List'!$J$9:$K$488,2,0))</f>
        <v>South West Region</v>
      </c>
      <c r="G28" s="121">
        <f ca="1">IFERROR(IF((VLOOKUP($E28,'NEA Backsheet'!$D$5:$CB$183,G$9,FALSE))="","",(VLOOKUP($E28,'NEA Backsheet'!$D$5:$CB$183,G$9,FALSE))),"")</f>
        <v>147477.3191862258</v>
      </c>
      <c r="H28" s="122">
        <f ca="1">IFERROR(IF((VLOOKUP($E28,'NEA Backsheet'!$D$5:$CB$183,H$9,FALSE))="","",(VLOOKUP($E28,'NEA Backsheet'!$D$5:$CB$183,H$9,FALSE))),"")</f>
        <v>147015.73800058351</v>
      </c>
      <c r="I28" s="122">
        <f ca="1">IFERROR(IF((VLOOKUP($E28,'NEA Backsheet'!$D$5:$CB$183,I$9,FALSE))="","",(VLOOKUP($E28,'NEA Backsheet'!$D$5:$CB$183,I$9,FALSE))),"")</f>
        <v>156495.17159266394</v>
      </c>
      <c r="J28" s="123">
        <f ca="1">IFERROR(IF((VLOOKUP($E28,'NEA Backsheet'!$D$5:$CB$183,J$9,FALSE))="","",(VLOOKUP($E28,'NEA Backsheet'!$D$5:$CB$183,J$9,FALSE))),"")</f>
        <v>156804.39421277511</v>
      </c>
      <c r="K28" s="121">
        <f ca="1">IFERROR(IF((VLOOKUP($E28,'NEA Backsheet'!$D$5:$CB$183,K$9,FALSE))="","",(VLOOKUP($E28,'NEA Backsheet'!$D$5:$CB$183,K$9,FALSE))),"")</f>
        <v>150191.72879585001</v>
      </c>
      <c r="L28" s="122">
        <f ca="1">IFERROR(IF((VLOOKUP($E28,'NEA Backsheet'!$D$5:$CB$183,L$9,FALSE))="","",(VLOOKUP($E28,'NEA Backsheet'!$D$5:$CB$183,L$9,FALSE))),"")</f>
        <v>151215.75623906957</v>
      </c>
      <c r="M28" s="122">
        <f ca="1">IFERROR(IF((VLOOKUP($E28,'NEA Backsheet'!$D$5:$CB$183,M$9,FALSE))="","",(VLOOKUP($E28,'NEA Backsheet'!$D$5:$CB$183,M$9,FALSE))),"")</f>
        <v>157627.14289442162</v>
      </c>
      <c r="N28" s="124">
        <f ca="1">IFERROR(IF((VLOOKUP($E28,'NEA Backsheet'!$D$5:$CB$183,N$9,FALSE))="","",(VLOOKUP($E28,'NEA Backsheet'!$D$5:$CB$183,N$9,FALSE))),"")</f>
        <v>154076.73870762056</v>
      </c>
      <c r="O28" s="175">
        <f ca="1">IFERROR(IF((VLOOKUP($E28,'NEA Backsheet'!$D$5:$CB$183,O$9,FALSE))="","",(VLOOKUP($E28,'NEA Backsheet'!$D$5:$CB$183,O$9,FALSE))),"")</f>
        <v>156194.71717348511</v>
      </c>
      <c r="P28" s="123">
        <f ca="1">IFERROR(IF((VLOOKUP($E28,'NEA Backsheet'!$D$5:$CB$183,P$9,FALSE))="","",(VLOOKUP($E28,'NEA Backsheet'!$D$5:$CB$183,P$9,FALSE))),"")</f>
        <v>155218.85628504507</v>
      </c>
      <c r="Q28" s="124">
        <f ca="1">IFERROR(IF((VLOOKUP($E28,'NEA Backsheet'!$D$5:$CB$183,Q$9,FALSE))="","",(VLOOKUP($E28,'NEA Backsheet'!$D$5:$CB$183,Q$9,FALSE))),"")</f>
        <v>166676.73803028578</v>
      </c>
      <c r="R28" s="236">
        <f ca="1">IFERROR(IF((VLOOKUP($E28,'NEA Backsheet'!$D$5:$CB$183,R$9,FALSE))="","",(VLOOKUP($E28,'NEA Backsheet'!$D$5:$CB$183,R$9,FALSE))),"")</f>
        <v>0</v>
      </c>
    </row>
    <row r="29" spans="1:18" ht="15" customHeight="1" x14ac:dyDescent="0.3">
      <c r="A29" s="57">
        <v>15</v>
      </c>
      <c r="B29" s="98" t="str">
        <f ca="1">IFERROR(IF((VLOOKUP($E29,'Org List'!$AJ$10:$AL$188,3,FALSE))="","",(VLOOKUP($E29,'Org List'!$AJ$10:$AL$188,3,FALSE))),"")</f>
        <v>NHS England North (Yorkshire And Humber)</v>
      </c>
      <c r="C29" s="99" t="str">
        <f ca="1">IFERROR(IF((VLOOKUP($E29,'Org List'!$AO$10:$AQ$188,3,FALSE))="","",(VLOOKUP($E29,'Org List'!$AO$10:$AQ$188,3,FALSE))),"")</f>
        <v/>
      </c>
      <c r="D29" s="114" t="str">
        <f ca="1">IFERROR(IF((VLOOKUP($E29,'Org List'!$AT$10:$AV$188,3,FALSE))="","",(VLOOKUP($E29,'Org List'!$AT$10:$AV$188,3,FALSE))),"")</f>
        <v>NHS England North (Yorkshire And Humber)</v>
      </c>
      <c r="E29" s="98" t="str">
        <f t="shared" ca="1" si="0"/>
        <v>Q72</v>
      </c>
      <c r="F29" s="100" t="str">
        <f ca="1">IF(E29="","",VLOOKUP(E29,'Org List'!$J$9:$K$488,2,0))</f>
        <v>NHS England North (Yorkshire And Humber)</v>
      </c>
      <c r="G29" s="121">
        <f ca="1">IFERROR(IF((VLOOKUP($E29,'NEA Backsheet'!$D$5:$CB$183,G$9,FALSE))="","",(VLOOKUP($E29,'NEA Backsheet'!$D$5:$CB$183,G$9,FALSE))),"")</f>
        <v>151462.71707625344</v>
      </c>
      <c r="H29" s="122">
        <f ca="1">IFERROR(IF((VLOOKUP($E29,'NEA Backsheet'!$D$5:$CB$183,H$9,FALSE))="","",(VLOOKUP($E29,'NEA Backsheet'!$D$5:$CB$183,H$9,FALSE))),"")</f>
        <v>149000.08365558015</v>
      </c>
      <c r="I29" s="122">
        <f ca="1">IFERROR(IF((VLOOKUP($E29,'NEA Backsheet'!$D$5:$CB$183,I$9,FALSE))="","",(VLOOKUP($E29,'NEA Backsheet'!$D$5:$CB$183,I$9,FALSE))),"")</f>
        <v>156209.34456167527</v>
      </c>
      <c r="J29" s="123">
        <f ca="1">IFERROR(IF((VLOOKUP($E29,'NEA Backsheet'!$D$5:$CB$183,J$9,FALSE))="","",(VLOOKUP($E29,'NEA Backsheet'!$D$5:$CB$183,J$9,FALSE))),"")</f>
        <v>155289.81451400518</v>
      </c>
      <c r="K29" s="121">
        <f ca="1">IFERROR(IF((VLOOKUP($E29,'NEA Backsheet'!$D$5:$CB$183,K$9,FALSE))="","",(VLOOKUP($E29,'NEA Backsheet'!$D$5:$CB$183,K$9,FALSE))),"")</f>
        <v>154871.91052177694</v>
      </c>
      <c r="L29" s="122">
        <f ca="1">IFERROR(IF((VLOOKUP($E29,'NEA Backsheet'!$D$5:$CB$183,L$9,FALSE))="","",(VLOOKUP($E29,'NEA Backsheet'!$D$5:$CB$183,L$9,FALSE))),"")</f>
        <v>153060.32579875266</v>
      </c>
      <c r="M29" s="122">
        <f ca="1">IFERROR(IF((VLOOKUP($E29,'NEA Backsheet'!$D$5:$CB$183,M$9,FALSE))="","",(VLOOKUP($E29,'NEA Backsheet'!$D$5:$CB$183,M$9,FALSE))),"")</f>
        <v>156695.63168103131</v>
      </c>
      <c r="N29" s="124">
        <f ca="1">IFERROR(IF((VLOOKUP($E29,'NEA Backsheet'!$D$5:$CB$183,N$9,FALSE))="","",(VLOOKUP($E29,'NEA Backsheet'!$D$5:$CB$183,N$9,FALSE))),"")</f>
        <v>157359.39447800574</v>
      </c>
      <c r="O29" s="175">
        <f ca="1">IFERROR(IF((VLOOKUP($E29,'NEA Backsheet'!$D$5:$CB$183,O$9,FALSE))="","",(VLOOKUP($E29,'NEA Backsheet'!$D$5:$CB$183,O$9,FALSE))),"")</f>
        <v>172483.38680030036</v>
      </c>
      <c r="P29" s="123">
        <f ca="1">IFERROR(IF((VLOOKUP($E29,'NEA Backsheet'!$D$5:$CB$183,P$9,FALSE))="","",(VLOOKUP($E29,'NEA Backsheet'!$D$5:$CB$183,P$9,FALSE))),"")</f>
        <v>154075.19552813604</v>
      </c>
      <c r="Q29" s="124">
        <f ca="1">IFERROR(IF((VLOOKUP($E29,'NEA Backsheet'!$D$5:$CB$183,Q$9,FALSE))="","",(VLOOKUP($E29,'NEA Backsheet'!$D$5:$CB$183,Q$9,FALSE))),"")</f>
        <v>161076.44869024097</v>
      </c>
      <c r="R29" s="236">
        <f ca="1">IFERROR(IF((VLOOKUP($E29,'NEA Backsheet'!$D$5:$CB$183,R$9,FALSE))="","",(VLOOKUP($E29,'NEA Backsheet'!$D$5:$CB$183,R$9,FALSE))),"")</f>
        <v>0</v>
      </c>
    </row>
    <row r="30" spans="1:18" ht="15" customHeight="1" x14ac:dyDescent="0.3">
      <c r="A30" s="57">
        <v>16</v>
      </c>
      <c r="B30" s="98" t="str">
        <f ca="1">IFERROR(IF((VLOOKUP($E30,'Org List'!$AJ$10:$AL$188,3,FALSE))="","",(VLOOKUP($E30,'Org List'!$AJ$10:$AL$188,3,FALSE))),"")</f>
        <v>NHS England North (Cumbria And North East)</v>
      </c>
      <c r="C30" s="99" t="str">
        <f ca="1">IFERROR(IF((VLOOKUP($E30,'Org List'!$AO$10:$AQ$188,3,FALSE))="","",(VLOOKUP($E30,'Org List'!$AO$10:$AQ$188,3,FALSE))),"")</f>
        <v/>
      </c>
      <c r="D30" s="114" t="str">
        <f ca="1">IFERROR(IF((VLOOKUP($E30,'Org List'!$AT$10:$AV$188,3,FALSE))="","",(VLOOKUP($E30,'Org List'!$AT$10:$AV$188,3,FALSE))),"")</f>
        <v>NHS England North (Cumbria And North East)</v>
      </c>
      <c r="E30" s="98" t="str">
        <f t="shared" ca="1" si="0"/>
        <v>Q74</v>
      </c>
      <c r="F30" s="100" t="str">
        <f ca="1">IF(E30="","",VLOOKUP(E30,'Org List'!$J$9:$K$488,2,0))</f>
        <v>NHS England North (Cumbria And North East)</v>
      </c>
      <c r="G30" s="121">
        <f ca="1">IFERROR(IF((VLOOKUP($E30,'NEA Backsheet'!$D$5:$CB$183,G$9,FALSE))="","",(VLOOKUP($E30,'NEA Backsheet'!$D$5:$CB$183,G$9,FALSE))),"")</f>
        <v>94287.107675771287</v>
      </c>
      <c r="H30" s="122">
        <f ca="1">IFERROR(IF((VLOOKUP($E30,'NEA Backsheet'!$D$5:$CB$183,H$9,FALSE))="","",(VLOOKUP($E30,'NEA Backsheet'!$D$5:$CB$183,H$9,FALSE))),"")</f>
        <v>94326.954183227586</v>
      </c>
      <c r="I30" s="122">
        <f ca="1">IFERROR(IF((VLOOKUP($E30,'NEA Backsheet'!$D$5:$CB$183,I$9,FALSE))="","",(VLOOKUP($E30,'NEA Backsheet'!$D$5:$CB$183,I$9,FALSE))),"")</f>
        <v>100110.20481713869</v>
      </c>
      <c r="J30" s="123">
        <f ca="1">IFERROR(IF((VLOOKUP($E30,'NEA Backsheet'!$D$5:$CB$183,J$9,FALSE))="","",(VLOOKUP($E30,'NEA Backsheet'!$D$5:$CB$183,J$9,FALSE))),"")</f>
        <v>99241.53534597595</v>
      </c>
      <c r="K30" s="121">
        <f ca="1">IFERROR(IF((VLOOKUP($E30,'NEA Backsheet'!$D$5:$CB$183,K$9,FALSE))="","",(VLOOKUP($E30,'NEA Backsheet'!$D$5:$CB$183,K$9,FALSE))),"")</f>
        <v>97929.685594642418</v>
      </c>
      <c r="L30" s="122">
        <f ca="1">IFERROR(IF((VLOOKUP($E30,'NEA Backsheet'!$D$5:$CB$183,L$9,FALSE))="","",(VLOOKUP($E30,'NEA Backsheet'!$D$5:$CB$183,L$9,FALSE))),"")</f>
        <v>97421.203468053383</v>
      </c>
      <c r="M30" s="122">
        <f ca="1">IFERROR(IF((VLOOKUP($E30,'NEA Backsheet'!$D$5:$CB$183,M$9,FALSE))="","",(VLOOKUP($E30,'NEA Backsheet'!$D$5:$CB$183,M$9,FALSE))),"")</f>
        <v>100630.26607651947</v>
      </c>
      <c r="N30" s="124">
        <f ca="1">IFERROR(IF((VLOOKUP($E30,'NEA Backsheet'!$D$5:$CB$183,N$9,FALSE))="","",(VLOOKUP($E30,'NEA Backsheet'!$D$5:$CB$183,N$9,FALSE))),"")</f>
        <v>99035.238967163939</v>
      </c>
      <c r="O30" s="175">
        <f ca="1">IFERROR(IF((VLOOKUP($E30,'NEA Backsheet'!$D$5:$CB$183,O$9,FALSE))="","",(VLOOKUP($E30,'NEA Backsheet'!$D$5:$CB$183,O$9,FALSE))),"")</f>
        <v>98697.589818155102</v>
      </c>
      <c r="P30" s="123">
        <f ca="1">IFERROR(IF((VLOOKUP($E30,'NEA Backsheet'!$D$5:$CB$183,P$9,FALSE))="","",(VLOOKUP($E30,'NEA Backsheet'!$D$5:$CB$183,P$9,FALSE))),"")</f>
        <v>97653.595015946266</v>
      </c>
      <c r="Q30" s="124">
        <f ca="1">IFERROR(IF((VLOOKUP($E30,'NEA Backsheet'!$D$5:$CB$183,Q$9,FALSE))="","",(VLOOKUP($E30,'NEA Backsheet'!$D$5:$CB$183,Q$9,FALSE))),"")</f>
        <v>103819.61006220295</v>
      </c>
      <c r="R30" s="236">
        <f ca="1">IFERROR(IF((VLOOKUP($E30,'NEA Backsheet'!$D$5:$CB$183,R$9,FALSE))="","",(VLOOKUP($E30,'NEA Backsheet'!$D$5:$CB$183,R$9,FALSE))),"")</f>
        <v>0</v>
      </c>
    </row>
    <row r="31" spans="1:18" ht="15" customHeight="1" x14ac:dyDescent="0.3">
      <c r="A31" s="57">
        <v>17</v>
      </c>
      <c r="B31" s="98" t="str">
        <f ca="1">IFERROR(IF((VLOOKUP($E31,'Org List'!$AJ$10:$AL$188,3,FALSE))="","",(VLOOKUP($E31,'Org List'!$AJ$10:$AL$188,3,FALSE))),"")</f>
        <v>NHS England North (Cheshire And Merseyside)</v>
      </c>
      <c r="C31" s="99" t="str">
        <f ca="1">IFERROR(IF((VLOOKUP($E31,'Org List'!$AO$10:$AQ$188,3,FALSE))="","",(VLOOKUP($E31,'Org List'!$AO$10:$AQ$188,3,FALSE))),"")</f>
        <v/>
      </c>
      <c r="D31" s="114" t="str">
        <f ca="1">IFERROR(IF((VLOOKUP($E31,'Org List'!$AT$10:$AV$188,3,FALSE))="","",(VLOOKUP($E31,'Org List'!$AT$10:$AV$188,3,FALSE))),"")</f>
        <v>NHS England North (Cheshire And Merseyside)</v>
      </c>
      <c r="E31" s="98" t="str">
        <f t="shared" ca="1" si="0"/>
        <v>Q75</v>
      </c>
      <c r="F31" s="100" t="str">
        <f ca="1">IF(E31="","",VLOOKUP(E31,'Org List'!$J$9:$K$488,2,0))</f>
        <v>NHS England North (Cheshire And Merseyside)</v>
      </c>
      <c r="G31" s="121">
        <f ca="1">IFERROR(IF((VLOOKUP($E31,'NEA Backsheet'!$D$5:$CB$183,G$9,FALSE))="","",(VLOOKUP($E31,'NEA Backsheet'!$D$5:$CB$183,G$9,FALSE))),"")</f>
        <v>81874.389931907746</v>
      </c>
      <c r="H31" s="122">
        <f ca="1">IFERROR(IF((VLOOKUP($E31,'NEA Backsheet'!$D$5:$CB$183,H$9,FALSE))="","",(VLOOKUP($E31,'NEA Backsheet'!$D$5:$CB$183,H$9,FALSE))),"")</f>
        <v>82152.145555732423</v>
      </c>
      <c r="I31" s="122">
        <f ca="1">IFERROR(IF((VLOOKUP($E31,'NEA Backsheet'!$D$5:$CB$183,I$9,FALSE))="","",(VLOOKUP($E31,'NEA Backsheet'!$D$5:$CB$183,I$9,FALSE))),"")</f>
        <v>85820.752565413859</v>
      </c>
      <c r="J31" s="123">
        <f ca="1">IFERROR(IF((VLOOKUP($E31,'NEA Backsheet'!$D$5:$CB$183,J$9,FALSE))="","",(VLOOKUP($E31,'NEA Backsheet'!$D$5:$CB$183,J$9,FALSE))),"")</f>
        <v>85378.469289828878</v>
      </c>
      <c r="K31" s="121">
        <f ca="1">IFERROR(IF((VLOOKUP($E31,'NEA Backsheet'!$D$5:$CB$183,K$9,FALSE))="","",(VLOOKUP($E31,'NEA Backsheet'!$D$5:$CB$183,K$9,FALSE))),"")</f>
        <v>84735.060975471031</v>
      </c>
      <c r="L31" s="122">
        <f ca="1">IFERROR(IF((VLOOKUP($E31,'NEA Backsheet'!$D$5:$CB$183,L$9,FALSE))="","",(VLOOKUP($E31,'NEA Backsheet'!$D$5:$CB$183,L$9,FALSE))),"")</f>
        <v>85410.060196612743</v>
      </c>
      <c r="M31" s="122">
        <f ca="1">IFERROR(IF((VLOOKUP($E31,'NEA Backsheet'!$D$5:$CB$183,M$9,FALSE))="","",(VLOOKUP($E31,'NEA Backsheet'!$D$5:$CB$183,M$9,FALSE))),"")</f>
        <v>87292.083027553934</v>
      </c>
      <c r="N31" s="124">
        <f ca="1">IFERROR(IF((VLOOKUP($E31,'NEA Backsheet'!$D$5:$CB$183,N$9,FALSE))="","",(VLOOKUP($E31,'NEA Backsheet'!$D$5:$CB$183,N$9,FALSE))),"")</f>
        <v>87182.717592350455</v>
      </c>
      <c r="O31" s="175">
        <f ca="1">IFERROR(IF((VLOOKUP($E31,'NEA Backsheet'!$D$5:$CB$183,O$9,FALSE))="","",(VLOOKUP($E31,'NEA Backsheet'!$D$5:$CB$183,O$9,FALSE))),"")</f>
        <v>87586.839676218719</v>
      </c>
      <c r="P31" s="123">
        <f ca="1">IFERROR(IF((VLOOKUP($E31,'NEA Backsheet'!$D$5:$CB$183,P$9,FALSE))="","",(VLOOKUP($E31,'NEA Backsheet'!$D$5:$CB$183,P$9,FALSE))),"")</f>
        <v>88675.123803506722</v>
      </c>
      <c r="Q31" s="124">
        <f ca="1">IFERROR(IF((VLOOKUP($E31,'NEA Backsheet'!$D$5:$CB$183,Q$9,FALSE))="","",(VLOOKUP($E31,'NEA Backsheet'!$D$5:$CB$183,Q$9,FALSE))),"")</f>
        <v>91662.191344993058</v>
      </c>
      <c r="R31" s="236">
        <f ca="1">IFERROR(IF((VLOOKUP($E31,'NEA Backsheet'!$D$5:$CB$183,R$9,FALSE))="","",(VLOOKUP($E31,'NEA Backsheet'!$D$5:$CB$183,R$9,FALSE))),"")</f>
        <v>0</v>
      </c>
    </row>
    <row r="32" spans="1:18" ht="15" customHeight="1" x14ac:dyDescent="0.3">
      <c r="A32" s="57">
        <v>18</v>
      </c>
      <c r="B32" s="98" t="str">
        <f ca="1">IFERROR(IF((VLOOKUP($E32,'Org List'!$AJ$10:$AL$188,3,FALSE))="","",(VLOOKUP($E32,'Org List'!$AJ$10:$AL$188,3,FALSE))),"")</f>
        <v>NHS England North (Greater Manchester)</v>
      </c>
      <c r="C32" s="99" t="str">
        <f ca="1">IFERROR(IF((VLOOKUP($E32,'Org List'!$AO$10:$AQ$188,3,FALSE))="","",(VLOOKUP($E32,'Org List'!$AO$10:$AQ$188,3,FALSE))),"")</f>
        <v/>
      </c>
      <c r="D32" s="114" t="str">
        <f ca="1">IFERROR(IF((VLOOKUP($E32,'Org List'!$AT$10:$AV$188,3,FALSE))="","",(VLOOKUP($E32,'Org List'!$AT$10:$AV$188,3,FALSE))),"")</f>
        <v>NHS England North (Greater Manchester)</v>
      </c>
      <c r="E32" s="98" t="str">
        <f t="shared" ca="1" si="0"/>
        <v>Q83</v>
      </c>
      <c r="F32" s="100" t="str">
        <f ca="1">IF(E32="","",VLOOKUP(E32,'Org List'!$J$9:$K$488,2,0))</f>
        <v>NHS England North (Greater Manchester)</v>
      </c>
      <c r="G32" s="121">
        <f ca="1">IFERROR(IF((VLOOKUP($E32,'NEA Backsheet'!$D$5:$CB$183,G$9,FALSE))="","",(VLOOKUP($E32,'NEA Backsheet'!$D$5:$CB$183,G$9,FALSE))),"")</f>
        <v>84735.107196886631</v>
      </c>
      <c r="H32" s="122">
        <f ca="1">IFERROR(IF((VLOOKUP($E32,'NEA Backsheet'!$D$5:$CB$183,H$9,FALSE))="","",(VLOOKUP($E32,'NEA Backsheet'!$D$5:$CB$183,H$9,FALSE))),"")</f>
        <v>86563.679036183705</v>
      </c>
      <c r="I32" s="122">
        <f ca="1">IFERROR(IF((VLOOKUP($E32,'NEA Backsheet'!$D$5:$CB$183,I$9,FALSE))="","",(VLOOKUP($E32,'NEA Backsheet'!$D$5:$CB$183,I$9,FALSE))),"")</f>
        <v>93715.00105064128</v>
      </c>
      <c r="J32" s="123">
        <f ca="1">IFERROR(IF((VLOOKUP($E32,'NEA Backsheet'!$D$5:$CB$183,J$9,FALSE))="","",(VLOOKUP($E32,'NEA Backsheet'!$D$5:$CB$183,J$9,FALSE))),"")</f>
        <v>90189.779908589437</v>
      </c>
      <c r="K32" s="121">
        <f ca="1">IFERROR(IF((VLOOKUP($E32,'NEA Backsheet'!$D$5:$CB$183,K$9,FALSE))="","",(VLOOKUP($E32,'NEA Backsheet'!$D$5:$CB$183,K$9,FALSE))),"")</f>
        <v>87715.328461864119</v>
      </c>
      <c r="L32" s="122">
        <f ca="1">IFERROR(IF((VLOOKUP($E32,'NEA Backsheet'!$D$5:$CB$183,L$9,FALSE))="","",(VLOOKUP($E32,'NEA Backsheet'!$D$5:$CB$183,L$9,FALSE))),"")</f>
        <v>86740.562510854797</v>
      </c>
      <c r="M32" s="122">
        <f ca="1">IFERROR(IF((VLOOKUP($E32,'NEA Backsheet'!$D$5:$CB$183,M$9,FALSE))="","",(VLOOKUP($E32,'NEA Backsheet'!$D$5:$CB$183,M$9,FALSE))),"")</f>
        <v>91076.405114197914</v>
      </c>
      <c r="N32" s="124">
        <f ca="1">IFERROR(IF((VLOOKUP($E32,'NEA Backsheet'!$D$5:$CB$183,N$9,FALSE))="","",(VLOOKUP($E32,'NEA Backsheet'!$D$5:$CB$183,N$9,FALSE))),"")</f>
        <v>86736.113712759456</v>
      </c>
      <c r="O32" s="175">
        <f ca="1">IFERROR(IF((VLOOKUP($E32,'NEA Backsheet'!$D$5:$CB$183,O$9,FALSE))="","",(VLOOKUP($E32,'NEA Backsheet'!$D$5:$CB$183,O$9,FALSE))),"")</f>
        <v>92692.232539727425</v>
      </c>
      <c r="P32" s="123">
        <f ca="1">IFERROR(IF((VLOOKUP($E32,'NEA Backsheet'!$D$5:$CB$183,P$9,FALSE))="","",(VLOOKUP($E32,'NEA Backsheet'!$D$5:$CB$183,P$9,FALSE))),"")</f>
        <v>90430.865044830032</v>
      </c>
      <c r="Q32" s="124">
        <f ca="1">IFERROR(IF((VLOOKUP($E32,'NEA Backsheet'!$D$5:$CB$183,Q$9,FALSE))="","",(VLOOKUP($E32,'NEA Backsheet'!$D$5:$CB$183,Q$9,FALSE))),"")</f>
        <v>93338.068041759805</v>
      </c>
      <c r="R32" s="236">
        <f ca="1">IFERROR(IF((VLOOKUP($E32,'NEA Backsheet'!$D$5:$CB$183,R$9,FALSE))="","",(VLOOKUP($E32,'NEA Backsheet'!$D$5:$CB$183,R$9,FALSE))),"")</f>
        <v>0</v>
      </c>
    </row>
    <row r="33" spans="1:18" ht="15" customHeight="1" x14ac:dyDescent="0.3">
      <c r="A33" s="57">
        <v>19</v>
      </c>
      <c r="B33" s="98" t="str">
        <f ca="1">IFERROR(IF((VLOOKUP($E33,'Org List'!$AJ$10:$AL$188,3,FALSE))="","",(VLOOKUP($E33,'Org List'!$AJ$10:$AL$188,3,FALSE))),"")</f>
        <v>NHS England North (Lancashire)</v>
      </c>
      <c r="C33" s="99" t="str">
        <f ca="1">IFERROR(IF((VLOOKUP($E33,'Org List'!$AO$10:$AQ$188,3,FALSE))="","",(VLOOKUP($E33,'Org List'!$AO$10:$AQ$188,3,FALSE))),"")</f>
        <v/>
      </c>
      <c r="D33" s="114" t="str">
        <f ca="1">IFERROR(IF((VLOOKUP($E33,'Org List'!$AT$10:$AV$188,3,FALSE))="","",(VLOOKUP($E33,'Org List'!$AT$10:$AV$188,3,FALSE))),"")</f>
        <v>NHS England North (Lancashire)</v>
      </c>
      <c r="E33" s="98" t="str">
        <f t="shared" ca="1" si="0"/>
        <v>Q84</v>
      </c>
      <c r="F33" s="100" t="str">
        <f ca="1">IF(E33="","",VLOOKUP(E33,'Org List'!$J$9:$K$488,2,0))</f>
        <v>NHS England North (Lancashire)</v>
      </c>
      <c r="G33" s="121">
        <f ca="1">IFERROR(IF((VLOOKUP($E33,'NEA Backsheet'!$D$5:$CB$183,G$9,FALSE))="","",(VLOOKUP($E33,'NEA Backsheet'!$D$5:$CB$183,G$9,FALSE))),"")</f>
        <v>42291.287157561077</v>
      </c>
      <c r="H33" s="122">
        <f ca="1">IFERROR(IF((VLOOKUP($E33,'NEA Backsheet'!$D$5:$CB$183,H$9,FALSE))="","",(VLOOKUP($E33,'NEA Backsheet'!$D$5:$CB$183,H$9,FALSE))),"")</f>
        <v>41899.422734903972</v>
      </c>
      <c r="I33" s="122">
        <f ca="1">IFERROR(IF((VLOOKUP($E33,'NEA Backsheet'!$D$5:$CB$183,I$9,FALSE))="","",(VLOOKUP($E33,'NEA Backsheet'!$D$5:$CB$183,I$9,FALSE))),"")</f>
        <v>46552.606840837499</v>
      </c>
      <c r="J33" s="123">
        <f ca="1">IFERROR(IF((VLOOKUP($E33,'NEA Backsheet'!$D$5:$CB$183,J$9,FALSE))="","",(VLOOKUP($E33,'NEA Backsheet'!$D$5:$CB$183,J$9,FALSE))),"")</f>
        <v>45133.688356339568</v>
      </c>
      <c r="K33" s="121">
        <f ca="1">IFERROR(IF((VLOOKUP($E33,'NEA Backsheet'!$D$5:$CB$183,K$9,FALSE))="","",(VLOOKUP($E33,'NEA Backsheet'!$D$5:$CB$183,K$9,FALSE))),"")</f>
        <v>43048.674476773114</v>
      </c>
      <c r="L33" s="122">
        <f ca="1">IFERROR(IF((VLOOKUP($E33,'NEA Backsheet'!$D$5:$CB$183,L$9,FALSE))="","",(VLOOKUP($E33,'NEA Backsheet'!$D$5:$CB$183,L$9,FALSE))),"")</f>
        <v>42003.345045659808</v>
      </c>
      <c r="M33" s="122">
        <f ca="1">IFERROR(IF((VLOOKUP($E33,'NEA Backsheet'!$D$5:$CB$183,M$9,FALSE))="","",(VLOOKUP($E33,'NEA Backsheet'!$D$5:$CB$183,M$9,FALSE))),"")</f>
        <v>45353.537878206203</v>
      </c>
      <c r="N33" s="124">
        <f ca="1">IFERROR(IF((VLOOKUP($E33,'NEA Backsheet'!$D$5:$CB$183,N$9,FALSE))="","",(VLOOKUP($E33,'NEA Backsheet'!$D$5:$CB$183,N$9,FALSE))),"")</f>
        <v>44269.052318755341</v>
      </c>
      <c r="O33" s="175">
        <f ca="1">IFERROR(IF((VLOOKUP($E33,'NEA Backsheet'!$D$5:$CB$183,O$9,FALSE))="","",(VLOOKUP($E33,'NEA Backsheet'!$D$5:$CB$183,O$9,FALSE))),"")</f>
        <v>44975.946354961343</v>
      </c>
      <c r="P33" s="123">
        <f ca="1">IFERROR(IF((VLOOKUP($E33,'NEA Backsheet'!$D$5:$CB$183,P$9,FALSE))="","",(VLOOKUP($E33,'NEA Backsheet'!$D$5:$CB$183,P$9,FALSE))),"")</f>
        <v>44077.712685378501</v>
      </c>
      <c r="Q33" s="124">
        <f ca="1">IFERROR(IF((VLOOKUP($E33,'NEA Backsheet'!$D$5:$CB$183,Q$9,FALSE))="","",(VLOOKUP($E33,'NEA Backsheet'!$D$5:$CB$183,Q$9,FALSE))),"")</f>
        <v>48941.812127107594</v>
      </c>
      <c r="R33" s="236">
        <f ca="1">IFERROR(IF((VLOOKUP($E33,'NEA Backsheet'!$D$5:$CB$183,R$9,FALSE))="","",(VLOOKUP($E33,'NEA Backsheet'!$D$5:$CB$183,R$9,FALSE))),"")</f>
        <v>0</v>
      </c>
    </row>
    <row r="34" spans="1:18" ht="15" customHeight="1" x14ac:dyDescent="0.3">
      <c r="A34" s="57">
        <v>20</v>
      </c>
      <c r="B34" s="98" t="str">
        <f ca="1">IFERROR(IF((VLOOKUP($E34,'Org List'!$AJ$10:$AL$188,3,FALSE))="","",(VLOOKUP($E34,'Org List'!$AJ$10:$AL$188,3,FALSE))),"")</f>
        <v>NHS England Midlands And East (North Midlands)</v>
      </c>
      <c r="C34" s="99" t="str">
        <f ca="1">IFERROR(IF((VLOOKUP($E34,'Org List'!$AO$10:$AQ$188,3,FALSE))="","",(VLOOKUP($E34,'Org List'!$AO$10:$AQ$188,3,FALSE))),"")</f>
        <v/>
      </c>
      <c r="D34" s="114" t="str">
        <f ca="1">IFERROR(IF((VLOOKUP($E34,'Org List'!$AT$10:$AV$188,3,FALSE))="","",(VLOOKUP($E34,'Org List'!$AT$10:$AV$188,3,FALSE))),"")</f>
        <v>NHS England Midlands And East (North Midlands)</v>
      </c>
      <c r="E34" s="98" t="str">
        <f t="shared" ca="1" si="0"/>
        <v>Q76</v>
      </c>
      <c r="F34" s="100" t="str">
        <f ca="1">IF(E34="","",VLOOKUP(E34,'Org List'!$J$9:$K$488,2,0))</f>
        <v>NHS England Midlands And East (North Midlands)</v>
      </c>
      <c r="G34" s="121">
        <f ca="1">IFERROR(IF((VLOOKUP($E34,'NEA Backsheet'!$D$5:$CB$183,G$9,FALSE))="","",(VLOOKUP($E34,'NEA Backsheet'!$D$5:$CB$183,G$9,FALSE))),"")</f>
        <v>103639.37285793478</v>
      </c>
      <c r="H34" s="122">
        <f ca="1">IFERROR(IF((VLOOKUP($E34,'NEA Backsheet'!$D$5:$CB$183,H$9,FALSE))="","",(VLOOKUP($E34,'NEA Backsheet'!$D$5:$CB$183,H$9,FALSE))),"")</f>
        <v>101626.33211994387</v>
      </c>
      <c r="I34" s="122">
        <f ca="1">IFERROR(IF((VLOOKUP($E34,'NEA Backsheet'!$D$5:$CB$183,I$9,FALSE))="","",(VLOOKUP($E34,'NEA Backsheet'!$D$5:$CB$183,I$9,FALSE))),"")</f>
        <v>106092.61661540756</v>
      </c>
      <c r="J34" s="123">
        <f ca="1">IFERROR(IF((VLOOKUP($E34,'NEA Backsheet'!$D$5:$CB$183,J$9,FALSE))="","",(VLOOKUP($E34,'NEA Backsheet'!$D$5:$CB$183,J$9,FALSE))),"")</f>
        <v>107736.36995466391</v>
      </c>
      <c r="K34" s="121">
        <f ca="1">IFERROR(IF((VLOOKUP($E34,'NEA Backsheet'!$D$5:$CB$183,K$9,FALSE))="","",(VLOOKUP($E34,'NEA Backsheet'!$D$5:$CB$183,K$9,FALSE))),"")</f>
        <v>104300.99651720702</v>
      </c>
      <c r="L34" s="122">
        <f ca="1">IFERROR(IF((VLOOKUP($E34,'NEA Backsheet'!$D$5:$CB$183,L$9,FALSE))="","",(VLOOKUP($E34,'NEA Backsheet'!$D$5:$CB$183,L$9,FALSE))),"")</f>
        <v>104161.89258051128</v>
      </c>
      <c r="M34" s="122">
        <f ca="1">IFERROR(IF((VLOOKUP($E34,'NEA Backsheet'!$D$5:$CB$183,M$9,FALSE))="","",(VLOOKUP($E34,'NEA Backsheet'!$D$5:$CB$183,M$9,FALSE))),"")</f>
        <v>106877.31326162395</v>
      </c>
      <c r="N34" s="124">
        <f ca="1">IFERROR(IF((VLOOKUP($E34,'NEA Backsheet'!$D$5:$CB$183,N$9,FALSE))="","",(VLOOKUP($E34,'NEA Backsheet'!$D$5:$CB$183,N$9,FALSE))),"")</f>
        <v>105765.09176972401</v>
      </c>
      <c r="O34" s="175">
        <f ca="1">IFERROR(IF((VLOOKUP($E34,'NEA Backsheet'!$D$5:$CB$183,O$9,FALSE))="","",(VLOOKUP($E34,'NEA Backsheet'!$D$5:$CB$183,O$9,FALSE))),"")</f>
        <v>108952.69150064673</v>
      </c>
      <c r="P34" s="123">
        <f ca="1">IFERROR(IF((VLOOKUP($E34,'NEA Backsheet'!$D$5:$CB$183,P$9,FALSE))="","",(VLOOKUP($E34,'NEA Backsheet'!$D$5:$CB$183,P$9,FALSE))),"")</f>
        <v>110743.0385128559</v>
      </c>
      <c r="Q34" s="124">
        <f ca="1">IFERROR(IF((VLOOKUP($E34,'NEA Backsheet'!$D$5:$CB$183,Q$9,FALSE))="","",(VLOOKUP($E34,'NEA Backsheet'!$D$5:$CB$183,Q$9,FALSE))),"")</f>
        <v>117433.68019241371</v>
      </c>
      <c r="R34" s="236">
        <f ca="1">IFERROR(IF((VLOOKUP($E34,'NEA Backsheet'!$D$5:$CB$183,R$9,FALSE))="","",(VLOOKUP($E34,'NEA Backsheet'!$D$5:$CB$183,R$9,FALSE))),"")</f>
        <v>0</v>
      </c>
    </row>
    <row r="35" spans="1:18" ht="15" customHeight="1" x14ac:dyDescent="0.3">
      <c r="A35" s="57">
        <v>21</v>
      </c>
      <c r="B35" s="98" t="str">
        <f ca="1">IFERROR(IF((VLOOKUP($E35,'Org List'!$AJ$10:$AL$188,3,FALSE))="","",(VLOOKUP($E35,'Org List'!$AJ$10:$AL$188,3,FALSE))),"")</f>
        <v>NHS England Midlands And East (West Midlands)</v>
      </c>
      <c r="C35" s="99" t="str">
        <f ca="1">IFERROR(IF((VLOOKUP($E35,'Org List'!$AO$10:$AQ$188,3,FALSE))="","",(VLOOKUP($E35,'Org List'!$AO$10:$AQ$188,3,FALSE))),"")</f>
        <v/>
      </c>
      <c r="D35" s="114" t="str">
        <f ca="1">IFERROR(IF((VLOOKUP($E35,'Org List'!$AT$10:$AV$188,3,FALSE))="","",(VLOOKUP($E35,'Org List'!$AT$10:$AV$188,3,FALSE))),"")</f>
        <v>NHS England Midlands And East (West Midlands)</v>
      </c>
      <c r="E35" s="98" t="str">
        <f t="shared" ca="1" si="0"/>
        <v>Q77</v>
      </c>
      <c r="F35" s="100" t="str">
        <f ca="1">IF(E35="","",VLOOKUP(E35,'Org List'!$J$9:$K$488,2,0))</f>
        <v>NHS England Midlands And East (West Midlands)</v>
      </c>
      <c r="G35" s="121">
        <f ca="1">IFERROR(IF((VLOOKUP($E35,'NEA Backsheet'!$D$5:$CB$183,G$9,FALSE))="","",(VLOOKUP($E35,'NEA Backsheet'!$D$5:$CB$183,G$9,FALSE))),"")</f>
        <v>120082.46803707076</v>
      </c>
      <c r="H35" s="122">
        <f ca="1">IFERROR(IF((VLOOKUP($E35,'NEA Backsheet'!$D$5:$CB$183,H$9,FALSE))="","",(VLOOKUP($E35,'NEA Backsheet'!$D$5:$CB$183,H$9,FALSE))),"")</f>
        <v>117592.64086321107</v>
      </c>
      <c r="I35" s="122">
        <f ca="1">IFERROR(IF((VLOOKUP($E35,'NEA Backsheet'!$D$5:$CB$183,I$9,FALSE))="","",(VLOOKUP($E35,'NEA Backsheet'!$D$5:$CB$183,I$9,FALSE))),"")</f>
        <v>120655.43955105386</v>
      </c>
      <c r="J35" s="123">
        <f ca="1">IFERROR(IF((VLOOKUP($E35,'NEA Backsheet'!$D$5:$CB$183,J$9,FALSE))="","",(VLOOKUP($E35,'NEA Backsheet'!$D$5:$CB$183,J$9,FALSE))),"")</f>
        <v>121049.17250939777</v>
      </c>
      <c r="K35" s="121">
        <f ca="1">IFERROR(IF((VLOOKUP($E35,'NEA Backsheet'!$D$5:$CB$183,K$9,FALSE))="","",(VLOOKUP($E35,'NEA Backsheet'!$D$5:$CB$183,K$9,FALSE))),"")</f>
        <v>121311.08437672775</v>
      </c>
      <c r="L35" s="122">
        <f ca="1">IFERROR(IF((VLOOKUP($E35,'NEA Backsheet'!$D$5:$CB$183,L$9,FALSE))="","",(VLOOKUP($E35,'NEA Backsheet'!$D$5:$CB$183,L$9,FALSE))),"")</f>
        <v>120732.37131972032</v>
      </c>
      <c r="M35" s="122">
        <f ca="1">IFERROR(IF((VLOOKUP($E35,'NEA Backsheet'!$D$5:$CB$183,M$9,FALSE))="","",(VLOOKUP($E35,'NEA Backsheet'!$D$5:$CB$183,M$9,FALSE))),"")</f>
        <v>125987.21117511576</v>
      </c>
      <c r="N35" s="124">
        <f ca="1">IFERROR(IF((VLOOKUP($E35,'NEA Backsheet'!$D$5:$CB$183,N$9,FALSE))="","",(VLOOKUP($E35,'NEA Backsheet'!$D$5:$CB$183,N$9,FALSE))),"")</f>
        <v>124094.58484458779</v>
      </c>
      <c r="O35" s="175">
        <f ca="1">IFERROR(IF((VLOOKUP($E35,'NEA Backsheet'!$D$5:$CB$183,O$9,FALSE))="","",(VLOOKUP($E35,'NEA Backsheet'!$D$5:$CB$183,O$9,FALSE))),"")</f>
        <v>123496.56591999058</v>
      </c>
      <c r="P35" s="123">
        <f ca="1">IFERROR(IF((VLOOKUP($E35,'NEA Backsheet'!$D$5:$CB$183,P$9,FALSE))="","",(VLOOKUP($E35,'NEA Backsheet'!$D$5:$CB$183,P$9,FALSE))),"")</f>
        <v>124368.6200408173</v>
      </c>
      <c r="Q35" s="124">
        <f ca="1">IFERROR(IF((VLOOKUP($E35,'NEA Backsheet'!$D$5:$CB$183,Q$9,FALSE))="","",(VLOOKUP($E35,'NEA Backsheet'!$D$5:$CB$183,Q$9,FALSE))),"")</f>
        <v>129690.54521000135</v>
      </c>
      <c r="R35" s="236">
        <f ca="1">IFERROR(IF((VLOOKUP($E35,'NEA Backsheet'!$D$5:$CB$183,R$9,FALSE))="","",(VLOOKUP($E35,'NEA Backsheet'!$D$5:$CB$183,R$9,FALSE))),"")</f>
        <v>0</v>
      </c>
    </row>
    <row r="36" spans="1:18" ht="15" customHeight="1" x14ac:dyDescent="0.3">
      <c r="A36" s="57">
        <v>22</v>
      </c>
      <c r="B36" s="98" t="str">
        <f ca="1">IFERROR(IF((VLOOKUP($E36,'Org List'!$AJ$10:$AL$188,3,FALSE))="","",(VLOOKUP($E36,'Org List'!$AJ$10:$AL$188,3,FALSE))),"")</f>
        <v>NHS England Midlands And East (Central Midlands)</v>
      </c>
      <c r="C36" s="99" t="str">
        <f ca="1">IFERROR(IF((VLOOKUP($E36,'Org List'!$AO$10:$AQ$188,3,FALSE))="","",(VLOOKUP($E36,'Org List'!$AO$10:$AQ$188,3,FALSE))),"")</f>
        <v/>
      </c>
      <c r="D36" s="114" t="str">
        <f ca="1">IFERROR(IF((VLOOKUP($E36,'Org List'!$AT$10:$AV$188,3,FALSE))="","",(VLOOKUP($E36,'Org List'!$AT$10:$AV$188,3,FALSE))),"")</f>
        <v>NHS England Midlands And East (Central Midlands)</v>
      </c>
      <c r="E36" s="98" t="str">
        <f t="shared" ca="1" si="0"/>
        <v>Q78</v>
      </c>
      <c r="F36" s="100" t="str">
        <f ca="1">IF(E36="","",VLOOKUP(E36,'Org List'!$J$9:$K$488,2,0))</f>
        <v>NHS England Midlands And East (Central Midlands)</v>
      </c>
      <c r="G36" s="121">
        <f ca="1">IFERROR(IF((VLOOKUP($E36,'NEA Backsheet'!$D$5:$CB$183,G$9,FALSE))="","",(VLOOKUP($E36,'NEA Backsheet'!$D$5:$CB$183,G$9,FALSE))),"")</f>
        <v>121434.18946464598</v>
      </c>
      <c r="H36" s="122">
        <f ca="1">IFERROR(IF((VLOOKUP($E36,'NEA Backsheet'!$D$5:$CB$183,H$9,FALSE))="","",(VLOOKUP($E36,'NEA Backsheet'!$D$5:$CB$183,H$9,FALSE))),"")</f>
        <v>120890.14643526627</v>
      </c>
      <c r="I36" s="122">
        <f ca="1">IFERROR(IF((VLOOKUP($E36,'NEA Backsheet'!$D$5:$CB$183,I$9,FALSE))="","",(VLOOKUP($E36,'NEA Backsheet'!$D$5:$CB$183,I$9,FALSE))),"")</f>
        <v>125171.54466096607</v>
      </c>
      <c r="J36" s="123">
        <f ca="1">IFERROR(IF((VLOOKUP($E36,'NEA Backsheet'!$D$5:$CB$183,J$9,FALSE))="","",(VLOOKUP($E36,'NEA Backsheet'!$D$5:$CB$183,J$9,FALSE))),"")</f>
        <v>123111.98972623951</v>
      </c>
      <c r="K36" s="121">
        <f ca="1">IFERROR(IF((VLOOKUP($E36,'NEA Backsheet'!$D$5:$CB$183,K$9,FALSE))="","",(VLOOKUP($E36,'NEA Backsheet'!$D$5:$CB$183,K$9,FALSE))),"")</f>
        <v>124164.60690264443</v>
      </c>
      <c r="L36" s="122">
        <f ca="1">IFERROR(IF((VLOOKUP($E36,'NEA Backsheet'!$D$5:$CB$183,L$9,FALSE))="","",(VLOOKUP($E36,'NEA Backsheet'!$D$5:$CB$183,L$9,FALSE))),"")</f>
        <v>124390.47196818347</v>
      </c>
      <c r="M36" s="122">
        <f ca="1">IFERROR(IF((VLOOKUP($E36,'NEA Backsheet'!$D$5:$CB$183,M$9,FALSE))="","",(VLOOKUP($E36,'NEA Backsheet'!$D$5:$CB$183,M$9,FALSE))),"")</f>
        <v>128705.41389817637</v>
      </c>
      <c r="N36" s="124">
        <f ca="1">IFERROR(IF((VLOOKUP($E36,'NEA Backsheet'!$D$5:$CB$183,N$9,FALSE))="","",(VLOOKUP($E36,'NEA Backsheet'!$D$5:$CB$183,N$9,FALSE))),"")</f>
        <v>126485.20138361373</v>
      </c>
      <c r="O36" s="175">
        <f ca="1">IFERROR(IF((VLOOKUP($E36,'NEA Backsheet'!$D$5:$CB$183,O$9,FALSE))="","",(VLOOKUP($E36,'NEA Backsheet'!$D$5:$CB$183,O$9,FALSE))),"")</f>
        <v>125312.41542758959</v>
      </c>
      <c r="P36" s="123">
        <f ca="1">IFERROR(IF((VLOOKUP($E36,'NEA Backsheet'!$D$5:$CB$183,P$9,FALSE))="","",(VLOOKUP($E36,'NEA Backsheet'!$D$5:$CB$183,P$9,FALSE))),"")</f>
        <v>125243.31211992506</v>
      </c>
      <c r="Q36" s="124">
        <f ca="1">IFERROR(IF((VLOOKUP($E36,'NEA Backsheet'!$D$5:$CB$183,Q$9,FALSE))="","",(VLOOKUP($E36,'NEA Backsheet'!$D$5:$CB$183,Q$9,FALSE))),"")</f>
        <v>134665.63661747944</v>
      </c>
      <c r="R36" s="236">
        <f ca="1">IFERROR(IF((VLOOKUP($E36,'NEA Backsheet'!$D$5:$CB$183,R$9,FALSE))="","",(VLOOKUP($E36,'NEA Backsheet'!$D$5:$CB$183,R$9,FALSE))),"")</f>
        <v>0</v>
      </c>
    </row>
    <row r="37" spans="1:18" ht="15" customHeight="1" x14ac:dyDescent="0.3">
      <c r="A37" s="57">
        <v>23</v>
      </c>
      <c r="B37" s="98" t="str">
        <f ca="1">IFERROR(IF((VLOOKUP($E37,'Org List'!$AJ$10:$AL$188,3,FALSE))="","",(VLOOKUP($E37,'Org List'!$AJ$10:$AL$188,3,FALSE))),"")</f>
        <v>NHS England Midlands And East (East)</v>
      </c>
      <c r="C37" s="99" t="str">
        <f ca="1">IFERROR(IF((VLOOKUP($E37,'Org List'!$AO$10:$AQ$188,3,FALSE))="","",(VLOOKUP($E37,'Org List'!$AO$10:$AQ$188,3,FALSE))),"")</f>
        <v/>
      </c>
      <c r="D37" s="114" t="str">
        <f ca="1">IFERROR(IF((VLOOKUP($E37,'Org List'!$AT$10:$AV$188,3,FALSE))="","",(VLOOKUP($E37,'Org List'!$AT$10:$AV$188,3,FALSE))),"")</f>
        <v>NHS England Midlands And East (East)</v>
      </c>
      <c r="E37" s="98" t="str">
        <f t="shared" ca="1" si="0"/>
        <v>Q79</v>
      </c>
      <c r="F37" s="100" t="str">
        <f ca="1">IF(E37="","",VLOOKUP(E37,'Org List'!$J$9:$K$488,2,0))</f>
        <v>NHS England Midlands And East (East)</v>
      </c>
      <c r="G37" s="121">
        <f ca="1">IFERROR(IF((VLOOKUP($E37,'NEA Backsheet'!$D$5:$CB$183,G$9,FALSE))="","",(VLOOKUP($E37,'NEA Backsheet'!$D$5:$CB$183,G$9,FALSE))),"")</f>
        <v>111304.77922638952</v>
      </c>
      <c r="H37" s="122">
        <f ca="1">IFERROR(IF((VLOOKUP($E37,'NEA Backsheet'!$D$5:$CB$183,H$9,FALSE))="","",(VLOOKUP($E37,'NEA Backsheet'!$D$5:$CB$183,H$9,FALSE))),"")</f>
        <v>110607.03637363913</v>
      </c>
      <c r="I37" s="122">
        <f ca="1">IFERROR(IF((VLOOKUP($E37,'NEA Backsheet'!$D$5:$CB$183,I$9,FALSE))="","",(VLOOKUP($E37,'NEA Backsheet'!$D$5:$CB$183,I$9,FALSE))),"")</f>
        <v>115129.85249630465</v>
      </c>
      <c r="J37" s="123">
        <f ca="1">IFERROR(IF((VLOOKUP($E37,'NEA Backsheet'!$D$5:$CB$183,J$9,FALSE))="","",(VLOOKUP($E37,'NEA Backsheet'!$D$5:$CB$183,J$9,FALSE))),"")</f>
        <v>104715.45563132827</v>
      </c>
      <c r="K37" s="121">
        <f ca="1">IFERROR(IF((VLOOKUP($E37,'NEA Backsheet'!$D$5:$CB$183,K$9,FALSE))="","",(VLOOKUP($E37,'NEA Backsheet'!$D$5:$CB$183,K$9,FALSE))),"")</f>
        <v>115629.46457490056</v>
      </c>
      <c r="L37" s="122">
        <f ca="1">IFERROR(IF((VLOOKUP($E37,'NEA Backsheet'!$D$5:$CB$183,L$9,FALSE))="","",(VLOOKUP($E37,'NEA Backsheet'!$D$5:$CB$183,L$9,FALSE))),"")</f>
        <v>116057.08258028758</v>
      </c>
      <c r="M37" s="122">
        <f ca="1">IFERROR(IF((VLOOKUP($E37,'NEA Backsheet'!$D$5:$CB$183,M$9,FALSE))="","",(VLOOKUP($E37,'NEA Backsheet'!$D$5:$CB$183,M$9,FALSE))),"")</f>
        <v>120014.20127301759</v>
      </c>
      <c r="N37" s="124">
        <f ca="1">IFERROR(IF((VLOOKUP($E37,'NEA Backsheet'!$D$5:$CB$183,N$9,FALSE))="","",(VLOOKUP($E37,'NEA Backsheet'!$D$5:$CB$183,N$9,FALSE))),"")</f>
        <v>119111.78020165378</v>
      </c>
      <c r="O37" s="175">
        <f ca="1">IFERROR(IF((VLOOKUP($E37,'NEA Backsheet'!$D$5:$CB$183,O$9,FALSE))="","",(VLOOKUP($E37,'NEA Backsheet'!$D$5:$CB$183,O$9,FALSE))),"")</f>
        <v>104921.69861054512</v>
      </c>
      <c r="P37" s="123">
        <f ca="1">IFERROR(IF((VLOOKUP($E37,'NEA Backsheet'!$D$5:$CB$183,P$9,FALSE))="","",(VLOOKUP($E37,'NEA Backsheet'!$D$5:$CB$183,P$9,FALSE))),"")</f>
        <v>105710.24544370042</v>
      </c>
      <c r="Q37" s="124">
        <f ca="1">IFERROR(IF((VLOOKUP($E37,'NEA Backsheet'!$D$5:$CB$183,Q$9,FALSE))="","",(VLOOKUP($E37,'NEA Backsheet'!$D$5:$CB$183,Q$9,FALSE))),"")</f>
        <v>124258.08132671117</v>
      </c>
      <c r="R37" s="236">
        <f ca="1">IFERROR(IF((VLOOKUP($E37,'NEA Backsheet'!$D$5:$CB$183,R$9,FALSE))="","",(VLOOKUP($E37,'NEA Backsheet'!$D$5:$CB$183,R$9,FALSE))),"")</f>
        <v>0</v>
      </c>
    </row>
    <row r="38" spans="1:18" ht="15" customHeight="1" x14ac:dyDescent="0.3">
      <c r="A38" s="57">
        <v>24</v>
      </c>
      <c r="B38" s="98" t="str">
        <f ca="1">IFERROR(IF((VLOOKUP($E38,'Org List'!$AJ$10:$AL$188,3,FALSE))="","",(VLOOKUP($E38,'Org List'!$AJ$10:$AL$188,3,FALSE))),"")</f>
        <v>NHS England South West (South West South)</v>
      </c>
      <c r="C38" s="99" t="str">
        <f ca="1">IFERROR(IF((VLOOKUP($E38,'Org List'!$AO$10:$AQ$188,3,FALSE))="","",(VLOOKUP($E38,'Org List'!$AO$10:$AQ$188,3,FALSE))),"")</f>
        <v/>
      </c>
      <c r="D38" s="114" t="str">
        <f ca="1">IFERROR(IF((VLOOKUP($E38,'Org List'!$AT$10:$AV$188,3,FALSE))="","",(VLOOKUP($E38,'Org List'!$AT$10:$AV$188,3,FALSE))),"")</f>
        <v>NHS England South West (South West South)</v>
      </c>
      <c r="E38" s="98" t="str">
        <f t="shared" ca="1" si="0"/>
        <v>Q85</v>
      </c>
      <c r="F38" s="100" t="str">
        <f ca="1">IF(E38="","",VLOOKUP(E38,'Org List'!$J$9:$K$488,2,0))</f>
        <v>NHS England South West (South West South)</v>
      </c>
      <c r="G38" s="121">
        <f ca="1">IFERROR(IF((VLOOKUP($E38,'NEA Backsheet'!$D$5:$CB$183,G$9,FALSE))="","",(VLOOKUP($E38,'NEA Backsheet'!$D$5:$CB$183,G$9,FALSE))),"")</f>
        <v>88196.748251631463</v>
      </c>
      <c r="H38" s="122">
        <f ca="1">IFERROR(IF((VLOOKUP($E38,'NEA Backsheet'!$D$5:$CB$183,H$9,FALSE))="","",(VLOOKUP($E38,'NEA Backsheet'!$D$5:$CB$183,H$9,FALSE))),"")</f>
        <v>87172.618725762921</v>
      </c>
      <c r="I38" s="122">
        <f ca="1">IFERROR(IF((VLOOKUP($E38,'NEA Backsheet'!$D$5:$CB$183,I$9,FALSE))="","",(VLOOKUP($E38,'NEA Backsheet'!$D$5:$CB$183,I$9,FALSE))),"")</f>
        <v>92693.645649911632</v>
      </c>
      <c r="J38" s="123">
        <f ca="1">IFERROR(IF((VLOOKUP($E38,'NEA Backsheet'!$D$5:$CB$183,J$9,FALSE))="","",(VLOOKUP($E38,'NEA Backsheet'!$D$5:$CB$183,J$9,FALSE))),"")</f>
        <v>92206.602572327683</v>
      </c>
      <c r="K38" s="121">
        <f ca="1">IFERROR(IF((VLOOKUP($E38,'NEA Backsheet'!$D$5:$CB$183,K$9,FALSE))="","",(VLOOKUP($E38,'NEA Backsheet'!$D$5:$CB$183,K$9,FALSE))),"")</f>
        <v>89917.076867117314</v>
      </c>
      <c r="L38" s="122">
        <f ca="1">IFERROR(IF((VLOOKUP($E38,'NEA Backsheet'!$D$5:$CB$183,L$9,FALSE))="","",(VLOOKUP($E38,'NEA Backsheet'!$D$5:$CB$183,L$9,FALSE))),"")</f>
        <v>89781.690685980298</v>
      </c>
      <c r="M38" s="122">
        <f ca="1">IFERROR(IF((VLOOKUP($E38,'NEA Backsheet'!$D$5:$CB$183,M$9,FALSE))="","",(VLOOKUP($E38,'NEA Backsheet'!$D$5:$CB$183,M$9,FALSE))),"")</f>
        <v>93531.485016824212</v>
      </c>
      <c r="N38" s="124">
        <f ca="1">IFERROR(IF((VLOOKUP($E38,'NEA Backsheet'!$D$5:$CB$183,N$9,FALSE))="","",(VLOOKUP($E38,'NEA Backsheet'!$D$5:$CB$183,N$9,FALSE))),"")</f>
        <v>92794.04203537236</v>
      </c>
      <c r="O38" s="175">
        <f ca="1">IFERROR(IF((VLOOKUP($E38,'NEA Backsheet'!$D$5:$CB$183,O$9,FALSE))="","",(VLOOKUP($E38,'NEA Backsheet'!$D$5:$CB$183,O$9,FALSE))),"")</f>
        <v>91619.576583607573</v>
      </c>
      <c r="P38" s="123">
        <f ca="1">IFERROR(IF((VLOOKUP($E38,'NEA Backsheet'!$D$5:$CB$183,P$9,FALSE))="","",(VLOOKUP($E38,'NEA Backsheet'!$D$5:$CB$183,P$9,FALSE))),"")</f>
        <v>89453.793088426406</v>
      </c>
      <c r="Q38" s="124">
        <f ca="1">IFERROR(IF((VLOOKUP($E38,'NEA Backsheet'!$D$5:$CB$183,Q$9,FALSE))="","",(VLOOKUP($E38,'NEA Backsheet'!$D$5:$CB$183,Q$9,FALSE))),"")</f>
        <v>96034.60366865345</v>
      </c>
      <c r="R38" s="236">
        <f ca="1">IFERROR(IF((VLOOKUP($E38,'NEA Backsheet'!$D$5:$CB$183,R$9,FALSE))="","",(VLOOKUP($E38,'NEA Backsheet'!$D$5:$CB$183,R$9,FALSE))),"")</f>
        <v>0</v>
      </c>
    </row>
    <row r="39" spans="1:18" ht="15" customHeight="1" x14ac:dyDescent="0.3">
      <c r="A39" s="57">
        <v>25</v>
      </c>
      <c r="B39" s="98" t="str">
        <f ca="1">IFERROR(IF((VLOOKUP($E39,'Org List'!$AJ$10:$AL$188,3,FALSE))="","",(VLOOKUP($E39,'Org List'!$AJ$10:$AL$188,3,FALSE))),"")</f>
        <v>NHS England South West (South West North)</v>
      </c>
      <c r="C39" s="99" t="str">
        <f ca="1">IFERROR(IF((VLOOKUP($E39,'Org List'!$AO$10:$AQ$188,3,FALSE))="","",(VLOOKUP($E39,'Org List'!$AO$10:$AQ$188,3,FALSE))),"")</f>
        <v/>
      </c>
      <c r="D39" s="114" t="str">
        <f ca="1">IFERROR(IF((VLOOKUP($E39,'Org List'!$AT$10:$AV$188,3,FALSE))="","",(VLOOKUP($E39,'Org List'!$AT$10:$AV$188,3,FALSE))),"")</f>
        <v>NHS England South West (South West North)</v>
      </c>
      <c r="E39" s="98" t="str">
        <f t="shared" ca="1" si="0"/>
        <v>Q86</v>
      </c>
      <c r="F39" s="100" t="str">
        <f ca="1">IF(E39="","",VLOOKUP(E39,'Org List'!$J$9:$K$488,2,0))</f>
        <v>NHS England South West (South West North)</v>
      </c>
      <c r="G39" s="121">
        <f ca="1">IFERROR(IF((VLOOKUP($E39,'NEA Backsheet'!$D$5:$CB$183,G$9,FALSE))="","",(VLOOKUP($E39,'NEA Backsheet'!$D$5:$CB$183,G$9,FALSE))),"")</f>
        <v>59280.570934594303</v>
      </c>
      <c r="H39" s="122">
        <f ca="1">IFERROR(IF((VLOOKUP($E39,'NEA Backsheet'!$D$5:$CB$183,H$9,FALSE))="","",(VLOOKUP($E39,'NEA Backsheet'!$D$5:$CB$183,H$9,FALSE))),"")</f>
        <v>59843.119274820572</v>
      </c>
      <c r="I39" s="122">
        <f ca="1">IFERROR(IF((VLOOKUP($E39,'NEA Backsheet'!$D$5:$CB$183,I$9,FALSE))="","",(VLOOKUP($E39,'NEA Backsheet'!$D$5:$CB$183,I$9,FALSE))),"")</f>
        <v>63801.525942752298</v>
      </c>
      <c r="J39" s="123">
        <f ca="1">IFERROR(IF((VLOOKUP($E39,'NEA Backsheet'!$D$5:$CB$183,J$9,FALSE))="","",(VLOOKUP($E39,'NEA Backsheet'!$D$5:$CB$183,J$9,FALSE))),"")</f>
        <v>64597.791640447438</v>
      </c>
      <c r="K39" s="121">
        <f ca="1">IFERROR(IF((VLOOKUP($E39,'NEA Backsheet'!$D$5:$CB$183,K$9,FALSE))="","",(VLOOKUP($E39,'NEA Backsheet'!$D$5:$CB$183,K$9,FALSE))),"")</f>
        <v>60274.651928732732</v>
      </c>
      <c r="L39" s="122">
        <f ca="1">IFERROR(IF((VLOOKUP($E39,'NEA Backsheet'!$D$5:$CB$183,L$9,FALSE))="","",(VLOOKUP($E39,'NEA Backsheet'!$D$5:$CB$183,L$9,FALSE))),"")</f>
        <v>61434.065553089269</v>
      </c>
      <c r="M39" s="122">
        <f ca="1">IFERROR(IF((VLOOKUP($E39,'NEA Backsheet'!$D$5:$CB$183,M$9,FALSE))="","",(VLOOKUP($E39,'NEA Backsheet'!$D$5:$CB$183,M$9,FALSE))),"")</f>
        <v>64095.657877597449</v>
      </c>
      <c r="N39" s="124">
        <f ca="1">IFERROR(IF((VLOOKUP($E39,'NEA Backsheet'!$D$5:$CB$183,N$9,FALSE))="","",(VLOOKUP($E39,'NEA Backsheet'!$D$5:$CB$183,N$9,FALSE))),"")</f>
        <v>61282.696672248203</v>
      </c>
      <c r="O39" s="175">
        <f ca="1">IFERROR(IF((VLOOKUP($E39,'NEA Backsheet'!$D$5:$CB$183,O$9,FALSE))="","",(VLOOKUP($E39,'NEA Backsheet'!$D$5:$CB$183,O$9,FALSE))),"")</f>
        <v>64575.140589877541</v>
      </c>
      <c r="P39" s="123">
        <f ca="1">IFERROR(IF((VLOOKUP($E39,'NEA Backsheet'!$D$5:$CB$183,P$9,FALSE))="","",(VLOOKUP($E39,'NEA Backsheet'!$D$5:$CB$183,P$9,FALSE))),"")</f>
        <v>65765.063196618677</v>
      </c>
      <c r="Q39" s="124">
        <f ca="1">IFERROR(IF((VLOOKUP($E39,'NEA Backsheet'!$D$5:$CB$183,Q$9,FALSE))="","",(VLOOKUP($E39,'NEA Backsheet'!$D$5:$CB$183,Q$9,FALSE))),"")</f>
        <v>70642.134361632328</v>
      </c>
      <c r="R39" s="236">
        <f ca="1">IFERROR(IF((VLOOKUP($E39,'NEA Backsheet'!$D$5:$CB$183,R$9,FALSE))="","",(VLOOKUP($E39,'NEA Backsheet'!$D$5:$CB$183,R$9,FALSE))),"")</f>
        <v>0</v>
      </c>
    </row>
    <row r="40" spans="1:18" ht="15" customHeight="1" x14ac:dyDescent="0.3">
      <c r="A40" s="57">
        <v>26</v>
      </c>
      <c r="B40" s="98" t="str">
        <f ca="1">IFERROR(IF((VLOOKUP($E40,'Org List'!$AJ$10:$AL$188,3,FALSE))="","",(VLOOKUP($E40,'Org List'!$AJ$10:$AL$188,3,FALSE))),"")</f>
        <v>NHS England South East (Hampshire, Isle of Wight and Thames Valley)</v>
      </c>
      <c r="C40" s="99" t="str">
        <f ca="1">IFERROR(IF((VLOOKUP($E40,'Org List'!$AO$10:$AQ$188,3,FALSE))="","",(VLOOKUP($E40,'Org List'!$AO$10:$AQ$188,3,FALSE))),"")</f>
        <v/>
      </c>
      <c r="D40" s="114" t="str">
        <f ca="1">IFERROR(IF((VLOOKUP($E40,'Org List'!$AT$10:$AV$188,3,FALSE))="","",(VLOOKUP($E40,'Org List'!$AT$10:$AV$188,3,FALSE))),"")</f>
        <v>NHS England South East (Hampshire, Isle of Wight and Thames Valley)</v>
      </c>
      <c r="E40" s="98" t="str">
        <f t="shared" ca="1" si="0"/>
        <v>Q87</v>
      </c>
      <c r="F40" s="100" t="str">
        <f ca="1">IF(E40="","",VLOOKUP(E40,'Org List'!$J$9:$K$488,2,0))</f>
        <v>NHS England South East (Hampshire, Isle of Wight and Thames Valley)</v>
      </c>
      <c r="G40" s="121">
        <f ca="1">IFERROR(IF((VLOOKUP($E40,'NEA Backsheet'!$D$5:$CB$183,G$9,FALSE))="","",(VLOOKUP($E40,'NEA Backsheet'!$D$5:$CB$183,G$9,FALSE))),"")</f>
        <v>99880.184227969119</v>
      </c>
      <c r="H40" s="122">
        <f ca="1">IFERROR(IF((VLOOKUP($E40,'NEA Backsheet'!$D$5:$CB$183,H$9,FALSE))="","",(VLOOKUP($E40,'NEA Backsheet'!$D$5:$CB$183,H$9,FALSE))),"")</f>
        <v>98269.507678964888</v>
      </c>
      <c r="I40" s="122">
        <f ca="1">IFERROR(IF((VLOOKUP($E40,'NEA Backsheet'!$D$5:$CB$183,I$9,FALSE))="","",(VLOOKUP($E40,'NEA Backsheet'!$D$5:$CB$183,I$9,FALSE))),"")</f>
        <v>101711.05933101312</v>
      </c>
      <c r="J40" s="123">
        <f ca="1">IFERROR(IF((VLOOKUP($E40,'NEA Backsheet'!$D$5:$CB$183,J$9,FALSE))="","",(VLOOKUP($E40,'NEA Backsheet'!$D$5:$CB$183,J$9,FALSE))),"")</f>
        <v>101525.27592702078</v>
      </c>
      <c r="K40" s="121">
        <f ca="1">IFERROR(IF((VLOOKUP($E40,'NEA Backsheet'!$D$5:$CB$183,K$9,FALSE))="","",(VLOOKUP($E40,'NEA Backsheet'!$D$5:$CB$183,K$9,FALSE))),"")</f>
        <v>99853.516524093473</v>
      </c>
      <c r="L40" s="122">
        <f ca="1">IFERROR(IF((VLOOKUP($E40,'NEA Backsheet'!$D$5:$CB$183,L$9,FALSE))="","",(VLOOKUP($E40,'NEA Backsheet'!$D$5:$CB$183,L$9,FALSE))),"")</f>
        <v>100052.81525041866</v>
      </c>
      <c r="M40" s="122">
        <f ca="1">IFERROR(IF((VLOOKUP($E40,'NEA Backsheet'!$D$5:$CB$183,M$9,FALSE))="","",(VLOOKUP($E40,'NEA Backsheet'!$D$5:$CB$183,M$9,FALSE))),"")</f>
        <v>102894.74910687128</v>
      </c>
      <c r="N40" s="124">
        <f ca="1">IFERROR(IF((VLOOKUP($E40,'NEA Backsheet'!$D$5:$CB$183,N$9,FALSE))="","",(VLOOKUP($E40,'NEA Backsheet'!$D$5:$CB$183,N$9,FALSE))),"")</f>
        <v>99631.906845297359</v>
      </c>
      <c r="O40" s="175">
        <f ca="1">IFERROR(IF((VLOOKUP($E40,'NEA Backsheet'!$D$5:$CB$183,O$9,FALSE))="","",(VLOOKUP($E40,'NEA Backsheet'!$D$5:$CB$183,O$9,FALSE))),"")</f>
        <v>104748.14875766715</v>
      </c>
      <c r="P40" s="123">
        <f ca="1">IFERROR(IF((VLOOKUP($E40,'NEA Backsheet'!$D$5:$CB$183,P$9,FALSE))="","",(VLOOKUP($E40,'NEA Backsheet'!$D$5:$CB$183,P$9,FALSE))),"")</f>
        <v>103342.93157800527</v>
      </c>
      <c r="Q40" s="124">
        <f ca="1">IFERROR(IF((VLOOKUP($E40,'NEA Backsheet'!$D$5:$CB$183,Q$9,FALSE))="","",(VLOOKUP($E40,'NEA Backsheet'!$D$5:$CB$183,Q$9,FALSE))),"")</f>
        <v>110292.03134536021</v>
      </c>
      <c r="R40" s="236">
        <f ca="1">IFERROR(IF((VLOOKUP($E40,'NEA Backsheet'!$D$5:$CB$183,R$9,FALSE))="","",(VLOOKUP($E40,'NEA Backsheet'!$D$5:$CB$183,R$9,FALSE))),"")</f>
        <v>0</v>
      </c>
    </row>
    <row r="41" spans="1:18" ht="15" customHeight="1" x14ac:dyDescent="0.3">
      <c r="A41" s="57">
        <v>27</v>
      </c>
      <c r="B41" s="98" t="str">
        <f ca="1">IFERROR(IF((VLOOKUP($E41,'Org List'!$AJ$10:$AL$188,3,FALSE))="","",(VLOOKUP($E41,'Org List'!$AJ$10:$AL$188,3,FALSE))),"")</f>
        <v>NHS England South East (Kent, Surrey and Sussex)</v>
      </c>
      <c r="C41" s="99" t="str">
        <f ca="1">IFERROR(IF((VLOOKUP($E41,'Org List'!$AO$10:$AQ$188,3,FALSE))="","",(VLOOKUP($E41,'Org List'!$AO$10:$AQ$188,3,FALSE))),"")</f>
        <v/>
      </c>
      <c r="D41" s="114" t="str">
        <f ca="1">IFERROR(IF((VLOOKUP($E41,'Org List'!$AT$10:$AV$188,3,FALSE))="","",(VLOOKUP($E41,'Org List'!$AT$10:$AV$188,3,FALSE))),"")</f>
        <v>NHS England South East (Kent, Surrey and Sussex)</v>
      </c>
      <c r="E41" s="98" t="str">
        <f t="shared" ca="1" si="0"/>
        <v>Q88</v>
      </c>
      <c r="F41" s="100" t="str">
        <f ca="1">IF(E41="","",VLOOKUP(E41,'Org List'!$J$9:$K$488,2,0))</f>
        <v>NHS England South East (Kent, Surrey and Sussex)</v>
      </c>
      <c r="G41" s="121">
        <f ca="1">IFERROR(IF((VLOOKUP($E41,'NEA Backsheet'!$D$5:$CB$183,G$9,FALSE))="","",(VLOOKUP($E41,'NEA Backsheet'!$D$5:$CB$183,G$9,FALSE))),"")</f>
        <v>119453.90741731867</v>
      </c>
      <c r="H41" s="122">
        <f ca="1">IFERROR(IF((VLOOKUP($E41,'NEA Backsheet'!$D$5:$CB$183,H$9,FALSE))="","",(VLOOKUP($E41,'NEA Backsheet'!$D$5:$CB$183,H$9,FALSE))),"")</f>
        <v>118516.10991101254</v>
      </c>
      <c r="I41" s="122">
        <f ca="1">IFERROR(IF((VLOOKUP($E41,'NEA Backsheet'!$D$5:$CB$183,I$9,FALSE))="","",(VLOOKUP($E41,'NEA Backsheet'!$D$5:$CB$183,I$9,FALSE))),"")</f>
        <v>123630.73148514176</v>
      </c>
      <c r="J41" s="123">
        <f ca="1">IFERROR(IF((VLOOKUP($E41,'NEA Backsheet'!$D$5:$CB$183,J$9,FALSE))="","",(VLOOKUP($E41,'NEA Backsheet'!$D$5:$CB$183,J$9,FALSE))),"")</f>
        <v>123112.5662393462</v>
      </c>
      <c r="K41" s="121">
        <f ca="1">IFERROR(IF((VLOOKUP($E41,'NEA Backsheet'!$D$5:$CB$183,K$9,FALSE))="","",(VLOOKUP($E41,'NEA Backsheet'!$D$5:$CB$183,K$9,FALSE))),"")</f>
        <v>120984.47100216607</v>
      </c>
      <c r="L41" s="122">
        <f ca="1">IFERROR(IF((VLOOKUP($E41,'NEA Backsheet'!$D$5:$CB$183,L$9,FALSE))="","",(VLOOKUP($E41,'NEA Backsheet'!$D$5:$CB$183,L$9,FALSE))),"")</f>
        <v>120482.63549522181</v>
      </c>
      <c r="M41" s="122">
        <f ca="1">IFERROR(IF((VLOOKUP($E41,'NEA Backsheet'!$D$5:$CB$183,M$9,FALSE))="","",(VLOOKUP($E41,'NEA Backsheet'!$D$5:$CB$183,M$9,FALSE))),"")</f>
        <v>124331.49269063621</v>
      </c>
      <c r="N41" s="124">
        <f ca="1">IFERROR(IF((VLOOKUP($E41,'NEA Backsheet'!$D$5:$CB$183,N$9,FALSE))="","",(VLOOKUP($E41,'NEA Backsheet'!$D$5:$CB$183,N$9,FALSE))),"")</f>
        <v>123027.65486672218</v>
      </c>
      <c r="O41" s="175">
        <f ca="1">IFERROR(IF((VLOOKUP($E41,'NEA Backsheet'!$D$5:$CB$183,O$9,FALSE))="","",(VLOOKUP($E41,'NEA Backsheet'!$D$5:$CB$183,O$9,FALSE))),"")</f>
        <v>123133.19382578228</v>
      </c>
      <c r="P41" s="123">
        <f ca="1">IFERROR(IF((VLOOKUP($E41,'NEA Backsheet'!$D$5:$CB$183,P$9,FALSE))="","",(VLOOKUP($E41,'NEA Backsheet'!$D$5:$CB$183,P$9,FALSE))),"")</f>
        <v>122174.91807278781</v>
      </c>
      <c r="Q41" s="124">
        <f ca="1">IFERROR(IF((VLOOKUP($E41,'NEA Backsheet'!$D$5:$CB$183,Q$9,FALSE))="","",(VLOOKUP($E41,'NEA Backsheet'!$D$5:$CB$183,Q$9,FALSE))),"")</f>
        <v>127841.09557466838</v>
      </c>
      <c r="R41" s="236">
        <f ca="1">IFERROR(IF((VLOOKUP($E41,'NEA Backsheet'!$D$5:$CB$183,R$9,FALSE))="","",(VLOOKUP($E41,'NEA Backsheet'!$D$5:$CB$183,R$9,FALSE))),"")</f>
        <v>0</v>
      </c>
    </row>
    <row r="42" spans="1:18" ht="15" customHeight="1" x14ac:dyDescent="0.3">
      <c r="A42" s="57">
        <v>28</v>
      </c>
      <c r="B42" s="98" t="str">
        <f ca="1">IFERROR(IF((VLOOKUP($E42,'Org List'!$AJ$10:$AL$188,3,FALSE))="","",(VLOOKUP($E42,'Org List'!$AJ$10:$AL$188,3,FALSE))),"")</f>
        <v>NHS England London</v>
      </c>
      <c r="C42" s="99" t="str">
        <f ca="1">IFERROR(IF((VLOOKUP($E42,'Org List'!$AO$10:$AQ$188,3,FALSE))="","",(VLOOKUP($E42,'Org List'!$AO$10:$AQ$188,3,FALSE))),"")</f>
        <v/>
      </c>
      <c r="D42" s="114" t="str">
        <f ca="1">IFERROR(IF((VLOOKUP($E42,'Org List'!$AT$10:$AV$188,3,FALSE))="","",(VLOOKUP($E42,'Org List'!$AT$10:$AV$188,3,FALSE))),"")</f>
        <v>NHS England London</v>
      </c>
      <c r="E42" s="98" t="str">
        <f t="shared" ca="1" si="0"/>
        <v>Q71</v>
      </c>
      <c r="F42" s="100" t="str">
        <f ca="1">IF(E42="","",VLOOKUP(E42,'Org List'!$J$9:$K$488,2,0))</f>
        <v>NHS England London</v>
      </c>
      <c r="G42" s="121">
        <f ca="1">IFERROR(IF((VLOOKUP($E42,'NEA Backsheet'!$D$5:$CB$183,G$9,FALSE))="","",(VLOOKUP($E42,'NEA Backsheet'!$D$5:$CB$183,G$9,FALSE))),"")</f>
        <v>195574.17054406527</v>
      </c>
      <c r="H42" s="122">
        <f ca="1">IFERROR(IF((VLOOKUP($E42,'NEA Backsheet'!$D$5:$CB$183,H$9,FALSE))="","",(VLOOKUP($E42,'NEA Backsheet'!$D$5:$CB$183,H$9,FALSE))),"")</f>
        <v>195820.20345175086</v>
      </c>
      <c r="I42" s="122">
        <f ca="1">IFERROR(IF((VLOOKUP($E42,'NEA Backsheet'!$D$5:$CB$183,I$9,FALSE))="","",(VLOOKUP($E42,'NEA Backsheet'!$D$5:$CB$183,I$9,FALSE))),"")</f>
        <v>203957.67443174246</v>
      </c>
      <c r="J42" s="123">
        <f ca="1">IFERROR(IF((VLOOKUP($E42,'NEA Backsheet'!$D$5:$CB$183,J$9,FALSE))="","",(VLOOKUP($E42,'NEA Backsheet'!$D$5:$CB$183,J$9,FALSE))),"")</f>
        <v>201521.48838448938</v>
      </c>
      <c r="K42" s="121">
        <f ca="1">IFERROR(IF((VLOOKUP($E42,'NEA Backsheet'!$D$5:$CB$183,K$9,FALSE))="","",(VLOOKUP($E42,'NEA Backsheet'!$D$5:$CB$183,K$9,FALSE))),"")</f>
        <v>205426.471275883</v>
      </c>
      <c r="L42" s="122">
        <f ca="1">IFERROR(IF((VLOOKUP($E42,'NEA Backsheet'!$D$5:$CB$183,L$9,FALSE))="","",(VLOOKUP($E42,'NEA Backsheet'!$D$5:$CB$183,L$9,FALSE))),"")</f>
        <v>205337.47754665386</v>
      </c>
      <c r="M42" s="122">
        <f ca="1">IFERROR(IF((VLOOKUP($E42,'NEA Backsheet'!$D$5:$CB$183,M$9,FALSE))="","",(VLOOKUP($E42,'NEA Backsheet'!$D$5:$CB$183,M$9,FALSE))),"")</f>
        <v>208417.55192262834</v>
      </c>
      <c r="N42" s="124">
        <f ca="1">IFERROR(IF((VLOOKUP($E42,'NEA Backsheet'!$D$5:$CB$183,N$9,FALSE))="","",(VLOOKUP($E42,'NEA Backsheet'!$D$5:$CB$183,N$9,FALSE))),"")</f>
        <v>203523.52431174574</v>
      </c>
      <c r="O42" s="175">
        <f ca="1">IFERROR(IF((VLOOKUP($E42,'NEA Backsheet'!$D$5:$CB$183,O$9,FALSE))="","",(VLOOKUP($E42,'NEA Backsheet'!$D$5:$CB$183,O$9,FALSE))),"")</f>
        <v>203396.57359493049</v>
      </c>
      <c r="P42" s="123">
        <f ca="1">IFERROR(IF((VLOOKUP($E42,'NEA Backsheet'!$D$5:$CB$183,P$9,FALSE))="","",(VLOOKUP($E42,'NEA Backsheet'!$D$5:$CB$183,P$9,FALSE))),"")</f>
        <v>204756.5858690656</v>
      </c>
      <c r="Q42" s="124">
        <f ca="1">IFERROR(IF((VLOOKUP($E42,'NEA Backsheet'!$D$5:$CB$183,Q$9,FALSE))="","",(VLOOKUP($E42,'NEA Backsheet'!$D$5:$CB$183,Q$9,FALSE))),"")</f>
        <v>216938.06143677558</v>
      </c>
      <c r="R42" s="236">
        <f ca="1">IFERROR(IF((VLOOKUP($E42,'NEA Backsheet'!$D$5:$CB$183,R$9,FALSE))="","",(VLOOKUP($E42,'NEA Backsheet'!$D$5:$CB$183,R$9,FALSE))),"")</f>
        <v>0</v>
      </c>
    </row>
    <row r="43" spans="1:18" ht="15" customHeight="1" x14ac:dyDescent="0.3">
      <c r="A43" s="57">
        <v>29</v>
      </c>
      <c r="B43" s="98" t="str">
        <f ca="1">IFERROR(IF((VLOOKUP($E43,'Org List'!$AJ$10:$AL$188,3,FALSE))="","",(VLOOKUP($E43,'Org List'!$AJ$10:$AL$188,3,FALSE))),"")</f>
        <v>London Commissioning Region</v>
      </c>
      <c r="C43" s="99" t="str">
        <f ca="1">IFERROR(IF((VLOOKUP($E43,'Org List'!$AO$10:$AQ$188,3,FALSE))="","",(VLOOKUP($E43,'Org List'!$AO$10:$AQ$188,3,FALSE))),"")</f>
        <v>London Region</v>
      </c>
      <c r="D43" s="114" t="str">
        <f ca="1">IFERROR(IF((VLOOKUP($E43,'Org List'!$AT$10:$AV$188,3,FALSE))="","",(VLOOKUP($E43,'Org List'!$AT$10:$AV$188,3,FALSE))),"")</f>
        <v>NHS England London</v>
      </c>
      <c r="E43" s="98" t="str">
        <f t="shared" ca="1" si="0"/>
        <v>E09000002</v>
      </c>
      <c r="F43" s="100" t="str">
        <f ca="1">IF(E43="","",VLOOKUP(E43,'Org List'!$J$9:$K$488,2,0))</f>
        <v>Barking and Dagenham</v>
      </c>
      <c r="G43" s="121">
        <f ca="1">IFERROR(IF((VLOOKUP($E43,'NEA Backsheet'!$D$5:$CB$183,G$9,FALSE))="","",(VLOOKUP($E43,'NEA Backsheet'!$D$5:$CB$183,G$9,FALSE))),"")</f>
        <v>5221.9591875598599</v>
      </c>
      <c r="H43" s="122">
        <f ca="1">IFERROR(IF((VLOOKUP($E43,'NEA Backsheet'!$D$5:$CB$183,H$9,FALSE))="","",(VLOOKUP($E43,'NEA Backsheet'!$D$5:$CB$183,H$9,FALSE))),"")</f>
        <v>5044.7710167205778</v>
      </c>
      <c r="I43" s="122">
        <f ca="1">IFERROR(IF((VLOOKUP($E43,'NEA Backsheet'!$D$5:$CB$183,I$9,FALSE))="","",(VLOOKUP($E43,'NEA Backsheet'!$D$5:$CB$183,I$9,FALSE))),"")</f>
        <v>5249.8144861612964</v>
      </c>
      <c r="J43" s="123">
        <f ca="1">IFERROR(IF((VLOOKUP($E43,'NEA Backsheet'!$D$5:$CB$183,J$9,FALSE))="","",(VLOOKUP($E43,'NEA Backsheet'!$D$5:$CB$183,J$9,FALSE))),"")</f>
        <v>5135.7855610216029</v>
      </c>
      <c r="K43" s="121">
        <f ca="1">IFERROR(IF((VLOOKUP($E43,'NEA Backsheet'!$D$5:$CB$183,K$9,FALSE))="","",(VLOOKUP($E43,'NEA Backsheet'!$D$5:$CB$183,K$9,FALSE))),"")</f>
        <v>5312.0123987866664</v>
      </c>
      <c r="L43" s="122">
        <f ca="1">IFERROR(IF((VLOOKUP($E43,'NEA Backsheet'!$D$5:$CB$183,L$9,FALSE))="","",(VLOOKUP($E43,'NEA Backsheet'!$D$5:$CB$183,L$9,FALSE))),"")</f>
        <v>5369.6040188338357</v>
      </c>
      <c r="M43" s="122">
        <f ca="1">IFERROR(IF((VLOOKUP($E43,'NEA Backsheet'!$D$5:$CB$183,M$9,FALSE))="","",(VLOOKUP($E43,'NEA Backsheet'!$D$5:$CB$183,M$9,FALSE))),"")</f>
        <v>5372.5907923879968</v>
      </c>
      <c r="N43" s="124">
        <f ca="1">IFERROR(IF((VLOOKUP($E43,'NEA Backsheet'!$D$5:$CB$183,N$9,FALSE))="","",(VLOOKUP($E43,'NEA Backsheet'!$D$5:$CB$183,N$9,FALSE))),"")</f>
        <v>5253.7677025326138</v>
      </c>
      <c r="O43" s="175">
        <f ca="1">IFERROR(IF((VLOOKUP($E43,'NEA Backsheet'!$D$5:$CB$183,O$9,FALSE))="","",(VLOOKUP($E43,'NEA Backsheet'!$D$5:$CB$183,O$9,FALSE))),"")</f>
        <v>5600.0592958250782</v>
      </c>
      <c r="P43" s="123">
        <f ca="1">IFERROR(IF((VLOOKUP($E43,'NEA Backsheet'!$D$5:$CB$183,P$9,FALSE))="","",(VLOOKUP($E43,'NEA Backsheet'!$D$5:$CB$183,P$9,FALSE))),"")</f>
        <v>5189.3558540084787</v>
      </c>
      <c r="Q43" s="124">
        <f ca="1">IFERROR(IF((VLOOKUP($E43,'NEA Backsheet'!$D$5:$CB$183,Q$9,FALSE))="","",(VLOOKUP($E43,'NEA Backsheet'!$D$5:$CB$183,Q$9,FALSE))),"")</f>
        <v>5281.539886757726</v>
      </c>
      <c r="R43" s="236">
        <f ca="1">IFERROR(IF((VLOOKUP($E43,'NEA Backsheet'!$D$5:$CB$183,R$9,FALSE))="","",(VLOOKUP($E43,'NEA Backsheet'!$D$5:$CB$183,R$9,FALSE))),"")</f>
        <v>0</v>
      </c>
    </row>
    <row r="44" spans="1:18" ht="15" customHeight="1" x14ac:dyDescent="0.3">
      <c r="A44" s="57">
        <v>30</v>
      </c>
      <c r="B44" s="98" t="str">
        <f ca="1">IFERROR(IF((VLOOKUP($E44,'Org List'!$AJ$10:$AL$188,3,FALSE))="","",(VLOOKUP($E44,'Org List'!$AJ$10:$AL$188,3,FALSE))),"")</f>
        <v>London Commissioning Region</v>
      </c>
      <c r="C44" s="99" t="str">
        <f ca="1">IFERROR(IF((VLOOKUP($E44,'Org List'!$AO$10:$AQ$188,3,FALSE))="","",(VLOOKUP($E44,'Org List'!$AO$10:$AQ$188,3,FALSE))),"")</f>
        <v>London Region</v>
      </c>
      <c r="D44" s="114" t="str">
        <f ca="1">IFERROR(IF((VLOOKUP($E44,'Org List'!$AT$10:$AV$188,3,FALSE))="","",(VLOOKUP($E44,'Org List'!$AT$10:$AV$188,3,FALSE))),"")</f>
        <v>NHS England London</v>
      </c>
      <c r="E44" s="98" t="str">
        <f t="shared" ca="1" si="0"/>
        <v>E09000003</v>
      </c>
      <c r="F44" s="100" t="str">
        <f ca="1">IF(E44="","",VLOOKUP(E44,'Org List'!$J$9:$K$488,2,0))</f>
        <v>Barnet</v>
      </c>
      <c r="G44" s="121">
        <f ca="1">IFERROR(IF((VLOOKUP($E44,'NEA Backsheet'!$D$5:$CB$183,G$9,FALSE))="","",(VLOOKUP($E44,'NEA Backsheet'!$D$5:$CB$183,G$9,FALSE))),"")</f>
        <v>7581.981011420703</v>
      </c>
      <c r="H44" s="122">
        <f ca="1">IFERROR(IF((VLOOKUP($E44,'NEA Backsheet'!$D$5:$CB$183,H$9,FALSE))="","",(VLOOKUP($E44,'NEA Backsheet'!$D$5:$CB$183,H$9,FALSE))),"")</f>
        <v>7256.0486831307944</v>
      </c>
      <c r="I44" s="122">
        <f ca="1">IFERROR(IF((VLOOKUP($E44,'NEA Backsheet'!$D$5:$CB$183,I$9,FALSE))="","",(VLOOKUP($E44,'NEA Backsheet'!$D$5:$CB$183,I$9,FALSE))),"")</f>
        <v>8212.6040423382383</v>
      </c>
      <c r="J44" s="123">
        <f ca="1">IFERROR(IF((VLOOKUP($E44,'NEA Backsheet'!$D$5:$CB$183,J$9,FALSE))="","",(VLOOKUP($E44,'NEA Backsheet'!$D$5:$CB$183,J$9,FALSE))),"")</f>
        <v>7882.8281275006666</v>
      </c>
      <c r="K44" s="121">
        <f ca="1">IFERROR(IF((VLOOKUP($E44,'NEA Backsheet'!$D$5:$CB$183,K$9,FALSE))="","",(VLOOKUP($E44,'NEA Backsheet'!$D$5:$CB$183,K$9,FALSE))),"")</f>
        <v>8237.3672221382367</v>
      </c>
      <c r="L44" s="122">
        <f ca="1">IFERROR(IF((VLOOKUP($E44,'NEA Backsheet'!$D$5:$CB$183,L$9,FALSE))="","",(VLOOKUP($E44,'NEA Backsheet'!$D$5:$CB$183,L$9,FALSE))),"")</f>
        <v>7831.8938025807829</v>
      </c>
      <c r="M44" s="122">
        <f ca="1">IFERROR(IF((VLOOKUP($E44,'NEA Backsheet'!$D$5:$CB$183,M$9,FALSE))="","",(VLOOKUP($E44,'NEA Backsheet'!$D$5:$CB$183,M$9,FALSE))),"")</f>
        <v>8121.5811978811871</v>
      </c>
      <c r="N44" s="124">
        <f ca="1">IFERROR(IF((VLOOKUP($E44,'NEA Backsheet'!$D$5:$CB$183,N$9,FALSE))="","",(VLOOKUP($E44,'NEA Backsheet'!$D$5:$CB$183,N$9,FALSE))),"")</f>
        <v>7693.3401238906572</v>
      </c>
      <c r="O44" s="175">
        <f ca="1">IFERROR(IF((VLOOKUP($E44,'NEA Backsheet'!$D$5:$CB$183,O$9,FALSE))="","",(VLOOKUP($E44,'NEA Backsheet'!$D$5:$CB$183,O$9,FALSE))),"")</f>
        <v>8159.1522149078792</v>
      </c>
      <c r="P44" s="123">
        <f ca="1">IFERROR(IF((VLOOKUP($E44,'NEA Backsheet'!$D$5:$CB$183,P$9,FALSE))="","",(VLOOKUP($E44,'NEA Backsheet'!$D$5:$CB$183,P$9,FALSE))),"")</f>
        <v>8179.9561935836246</v>
      </c>
      <c r="Q44" s="124">
        <f ca="1">IFERROR(IF((VLOOKUP($E44,'NEA Backsheet'!$D$5:$CB$183,Q$9,FALSE))="","",(VLOOKUP($E44,'NEA Backsheet'!$D$5:$CB$183,Q$9,FALSE))),"")</f>
        <v>8393.1838201356404</v>
      </c>
      <c r="R44" s="236">
        <f ca="1">IFERROR(IF((VLOOKUP($E44,'NEA Backsheet'!$D$5:$CB$183,R$9,FALSE))="","",(VLOOKUP($E44,'NEA Backsheet'!$D$5:$CB$183,R$9,FALSE))),"")</f>
        <v>0</v>
      </c>
    </row>
    <row r="45" spans="1:18" ht="15" customHeight="1" x14ac:dyDescent="0.3">
      <c r="A45" s="57">
        <v>31</v>
      </c>
      <c r="B45" s="98" t="str">
        <f ca="1">IFERROR(IF((VLOOKUP($E45,'Org List'!$AJ$10:$AL$188,3,FALSE))="","",(VLOOKUP($E45,'Org List'!$AJ$10:$AL$188,3,FALSE))),"")</f>
        <v>North of England Commissioning Region</v>
      </c>
      <c r="C45" s="99" t="str">
        <f ca="1">IFERROR(IF((VLOOKUP($E45,'Org List'!$AO$10:$AQ$188,3,FALSE))="","",(VLOOKUP($E45,'Org List'!$AO$10:$AQ$188,3,FALSE))),"")</f>
        <v>Yorkshire and The Humber Region</v>
      </c>
      <c r="D45" s="114" t="str">
        <f ca="1">IFERROR(IF((VLOOKUP($E45,'Org List'!$AT$10:$AV$188,3,FALSE))="","",(VLOOKUP($E45,'Org List'!$AT$10:$AV$188,3,FALSE))),"")</f>
        <v>NHS England North (Yorkshire And Humber)</v>
      </c>
      <c r="E45" s="98" t="str">
        <f t="shared" ca="1" si="0"/>
        <v>E08000016</v>
      </c>
      <c r="F45" s="100" t="str">
        <f ca="1">IF(E45="","",VLOOKUP(E45,'Org List'!$J$9:$K$488,2,0))</f>
        <v>Barnsley</v>
      </c>
      <c r="G45" s="121">
        <f ca="1">IFERROR(IF((VLOOKUP($E45,'NEA Backsheet'!$D$5:$CB$183,G$9,FALSE))="","",(VLOOKUP($E45,'NEA Backsheet'!$D$5:$CB$183,G$9,FALSE))),"")</f>
        <v>8638.5907067872013</v>
      </c>
      <c r="H45" s="122">
        <f ca="1">IFERROR(IF((VLOOKUP($E45,'NEA Backsheet'!$D$5:$CB$183,H$9,FALSE))="","",(VLOOKUP($E45,'NEA Backsheet'!$D$5:$CB$183,H$9,FALSE))),"")</f>
        <v>7898.2524906962262</v>
      </c>
      <c r="I45" s="122">
        <f ca="1">IFERROR(IF((VLOOKUP($E45,'NEA Backsheet'!$D$5:$CB$183,I$9,FALSE))="","",(VLOOKUP($E45,'NEA Backsheet'!$D$5:$CB$183,I$9,FALSE))),"")</f>
        <v>7970.3723097904976</v>
      </c>
      <c r="J45" s="123">
        <f ca="1">IFERROR(IF((VLOOKUP($E45,'NEA Backsheet'!$D$5:$CB$183,J$9,FALSE))="","",(VLOOKUP($E45,'NEA Backsheet'!$D$5:$CB$183,J$9,FALSE))),"")</f>
        <v>8592.6018710509634</v>
      </c>
      <c r="K45" s="121">
        <f ca="1">IFERROR(IF((VLOOKUP($E45,'NEA Backsheet'!$D$5:$CB$183,K$9,FALSE))="","",(VLOOKUP($E45,'NEA Backsheet'!$D$5:$CB$183,K$9,FALSE))),"")</f>
        <v>8880.350570580531</v>
      </c>
      <c r="L45" s="122">
        <f ca="1">IFERROR(IF((VLOOKUP($E45,'NEA Backsheet'!$D$5:$CB$183,L$9,FALSE))="","",(VLOOKUP($E45,'NEA Backsheet'!$D$5:$CB$183,L$9,FALSE))),"")</f>
        <v>8136.1381959468436</v>
      </c>
      <c r="M45" s="122">
        <f ca="1">IFERROR(IF((VLOOKUP($E45,'NEA Backsheet'!$D$5:$CB$183,M$9,FALSE))="","",(VLOOKUP($E45,'NEA Backsheet'!$D$5:$CB$183,M$9,FALSE))),"")</f>
        <v>8182.8378166413895</v>
      </c>
      <c r="N45" s="124">
        <f ca="1">IFERROR(IF((VLOOKUP($E45,'NEA Backsheet'!$D$5:$CB$183,N$9,FALSE))="","",(VLOOKUP($E45,'NEA Backsheet'!$D$5:$CB$183,N$9,FALSE))),"")</f>
        <v>8655.8104375954317</v>
      </c>
      <c r="O45" s="175">
        <f ca="1">IFERROR(IF((VLOOKUP($E45,'NEA Backsheet'!$D$5:$CB$183,O$9,FALSE))="","",(VLOOKUP($E45,'NEA Backsheet'!$D$5:$CB$183,O$9,FALSE))),"")</f>
        <v>8454.0469165950235</v>
      </c>
      <c r="P45" s="123">
        <f ca="1">IFERROR(IF((VLOOKUP($E45,'NEA Backsheet'!$D$5:$CB$183,P$9,FALSE))="","",(VLOOKUP($E45,'NEA Backsheet'!$D$5:$CB$183,P$9,FALSE))),"")</f>
        <v>8475.9212279259027</v>
      </c>
      <c r="Q45" s="124">
        <f ca="1">IFERROR(IF((VLOOKUP($E45,'NEA Backsheet'!$D$5:$CB$183,Q$9,FALSE))="","",(VLOOKUP($E45,'NEA Backsheet'!$D$5:$CB$183,Q$9,FALSE))),"")</f>
        <v>9075.8454689245409</v>
      </c>
      <c r="R45" s="236">
        <f ca="1">IFERROR(IF((VLOOKUP($E45,'NEA Backsheet'!$D$5:$CB$183,R$9,FALSE))="","",(VLOOKUP($E45,'NEA Backsheet'!$D$5:$CB$183,R$9,FALSE))),"")</f>
        <v>0</v>
      </c>
    </row>
    <row r="46" spans="1:18" ht="15" customHeight="1" x14ac:dyDescent="0.3">
      <c r="A46" s="57">
        <v>32</v>
      </c>
      <c r="B46" s="98" t="str">
        <f ca="1">IFERROR(IF((VLOOKUP($E46,'Org List'!$AJ$10:$AL$188,3,FALSE))="","",(VLOOKUP($E46,'Org List'!$AJ$10:$AL$188,3,FALSE))),"")</f>
        <v>South West England Commissioning Region</v>
      </c>
      <c r="C46" s="99" t="str">
        <f ca="1">IFERROR(IF((VLOOKUP($E46,'Org List'!$AO$10:$AQ$188,3,FALSE))="","",(VLOOKUP($E46,'Org List'!$AO$10:$AQ$188,3,FALSE))),"")</f>
        <v>South West Region</v>
      </c>
      <c r="D46" s="114" t="str">
        <f ca="1">IFERROR(IF((VLOOKUP($E46,'Org List'!$AT$10:$AV$188,3,FALSE))="","",(VLOOKUP($E46,'Org List'!$AT$10:$AV$188,3,FALSE))),"")</f>
        <v>NHS England South West (South West North)</v>
      </c>
      <c r="E46" s="98" t="str">
        <f t="shared" ref="E46:E77" ca="1" si="1">IF($A46&gt;$U$5-1,"",INDIRECT("'Comms by AT'!D"&amp;$A46+$U$4))</f>
        <v>E06000022</v>
      </c>
      <c r="F46" s="100" t="str">
        <f ca="1">IF(E46="","",VLOOKUP(E46,'Org List'!$J$9:$K$488,2,0))</f>
        <v>Bath and North East Somerset</v>
      </c>
      <c r="G46" s="121">
        <f ca="1">IFERROR(IF((VLOOKUP($E46,'NEA Backsheet'!$D$5:$CB$183,G$9,FALSE))="","",(VLOOKUP($E46,'NEA Backsheet'!$D$5:$CB$183,G$9,FALSE))),"")</f>
        <v>4389.1881131720111</v>
      </c>
      <c r="H46" s="122">
        <f ca="1">IFERROR(IF((VLOOKUP($E46,'NEA Backsheet'!$D$5:$CB$183,H$9,FALSE))="","",(VLOOKUP($E46,'NEA Backsheet'!$D$5:$CB$183,H$9,FALSE))),"")</f>
        <v>4363.3967018199055</v>
      </c>
      <c r="I46" s="122">
        <f ca="1">IFERROR(IF((VLOOKUP($E46,'NEA Backsheet'!$D$5:$CB$183,I$9,FALSE))="","",(VLOOKUP($E46,'NEA Backsheet'!$D$5:$CB$183,I$9,FALSE))),"")</f>
        <v>4613.9875581793049</v>
      </c>
      <c r="J46" s="123">
        <f ca="1">IFERROR(IF((VLOOKUP($E46,'NEA Backsheet'!$D$5:$CB$183,J$9,FALSE))="","",(VLOOKUP($E46,'NEA Backsheet'!$D$5:$CB$183,J$9,FALSE))),"")</f>
        <v>4436.4798627249693</v>
      </c>
      <c r="K46" s="121">
        <f ca="1">IFERROR(IF((VLOOKUP($E46,'NEA Backsheet'!$D$5:$CB$183,K$9,FALSE))="","",(VLOOKUP($E46,'NEA Backsheet'!$D$5:$CB$183,K$9,FALSE))),"")</f>
        <v>4325.2528498091333</v>
      </c>
      <c r="L46" s="122">
        <f ca="1">IFERROR(IF((VLOOKUP($E46,'NEA Backsheet'!$D$5:$CB$183,L$9,FALSE))="","",(VLOOKUP($E46,'NEA Backsheet'!$D$5:$CB$183,L$9,FALSE))),"")</f>
        <v>4390.1705207265868</v>
      </c>
      <c r="M46" s="122">
        <f ca="1">IFERROR(IF((VLOOKUP($E46,'NEA Backsheet'!$D$5:$CB$183,M$9,FALSE))="","",(VLOOKUP($E46,'NEA Backsheet'!$D$5:$CB$183,M$9,FALSE))),"")</f>
        <v>4462.6844871428111</v>
      </c>
      <c r="N46" s="124">
        <f ca="1">IFERROR(IF((VLOOKUP($E46,'NEA Backsheet'!$D$5:$CB$183,N$9,FALSE))="","",(VLOOKUP($E46,'NEA Backsheet'!$D$5:$CB$183,N$9,FALSE))),"")</f>
        <v>4327.1286319484261</v>
      </c>
      <c r="O46" s="175">
        <f ca="1">IFERROR(IF((VLOOKUP($E46,'NEA Backsheet'!$D$5:$CB$183,O$9,FALSE))="","",(VLOOKUP($E46,'NEA Backsheet'!$D$5:$CB$183,O$9,FALSE))),"")</f>
        <v>4573.6642391803671</v>
      </c>
      <c r="P46" s="123">
        <f ca="1">IFERROR(IF((VLOOKUP($E46,'NEA Backsheet'!$D$5:$CB$183,P$9,FALSE))="","",(VLOOKUP($E46,'NEA Backsheet'!$D$5:$CB$183,P$9,FALSE))),"")</f>
        <v>4467.6149432831262</v>
      </c>
      <c r="Q46" s="124">
        <f ca="1">IFERROR(IF((VLOOKUP($E46,'NEA Backsheet'!$D$5:$CB$183,Q$9,FALSE))="","",(VLOOKUP($E46,'NEA Backsheet'!$D$5:$CB$183,Q$9,FALSE))),"")</f>
        <v>4992.1466194306086</v>
      </c>
      <c r="R46" s="236">
        <f ca="1">IFERROR(IF((VLOOKUP($E46,'NEA Backsheet'!$D$5:$CB$183,R$9,FALSE))="","",(VLOOKUP($E46,'NEA Backsheet'!$D$5:$CB$183,R$9,FALSE))),"")</f>
        <v>0</v>
      </c>
    </row>
    <row r="47" spans="1:18" ht="15" customHeight="1" x14ac:dyDescent="0.3">
      <c r="A47" s="57">
        <v>33</v>
      </c>
      <c r="B47" s="98" t="str">
        <f ca="1">IFERROR(IF((VLOOKUP($E47,'Org List'!$AJ$10:$AL$188,3,FALSE))="","",(VLOOKUP($E47,'Org List'!$AJ$10:$AL$188,3,FALSE))),"")</f>
        <v>Midlands and East of England Commissioning Region</v>
      </c>
      <c r="C47" s="99" t="str">
        <f ca="1">IFERROR(IF((VLOOKUP($E47,'Org List'!$AO$10:$AQ$188,3,FALSE))="","",(VLOOKUP($E47,'Org List'!$AO$10:$AQ$188,3,FALSE))),"")</f>
        <v>East Region</v>
      </c>
      <c r="D47" s="114" t="str">
        <f ca="1">IFERROR(IF((VLOOKUP($E47,'Org List'!$AT$10:$AV$188,3,FALSE))="","",(VLOOKUP($E47,'Org List'!$AT$10:$AV$188,3,FALSE))),"")</f>
        <v>NHS England Midlands And East (Central Midlands)</v>
      </c>
      <c r="E47" s="98" t="str">
        <f t="shared" ca="1" si="1"/>
        <v>E06000055</v>
      </c>
      <c r="F47" s="100" t="str">
        <f ca="1">IF(E47="","",VLOOKUP(E47,'Org List'!$J$9:$K$488,2,0))</f>
        <v>Bedford</v>
      </c>
      <c r="G47" s="121">
        <f ca="1">IFERROR(IF((VLOOKUP($E47,'NEA Backsheet'!$D$5:$CB$183,G$9,FALSE))="","",(VLOOKUP($E47,'NEA Backsheet'!$D$5:$CB$183,G$9,FALSE))),"")</f>
        <v>4822.6001827464406</v>
      </c>
      <c r="H47" s="122">
        <f ca="1">IFERROR(IF((VLOOKUP($E47,'NEA Backsheet'!$D$5:$CB$183,H$9,FALSE))="","",(VLOOKUP($E47,'NEA Backsheet'!$D$5:$CB$183,H$9,FALSE))),"")</f>
        <v>4657.8371181435214</v>
      </c>
      <c r="I47" s="122">
        <f ca="1">IFERROR(IF((VLOOKUP($E47,'NEA Backsheet'!$D$5:$CB$183,I$9,FALSE))="","",(VLOOKUP($E47,'NEA Backsheet'!$D$5:$CB$183,I$9,FALSE))),"")</f>
        <v>4833.4433600116417</v>
      </c>
      <c r="J47" s="123">
        <f ca="1">IFERROR(IF((VLOOKUP($E47,'NEA Backsheet'!$D$5:$CB$183,J$9,FALSE))="","",(VLOOKUP($E47,'NEA Backsheet'!$D$5:$CB$183,J$9,FALSE))),"")</f>
        <v>4829.4282528366348</v>
      </c>
      <c r="K47" s="121">
        <f ca="1">IFERROR(IF((VLOOKUP($E47,'NEA Backsheet'!$D$5:$CB$183,K$9,FALSE))="","",(VLOOKUP($E47,'NEA Backsheet'!$D$5:$CB$183,K$9,FALSE))),"")</f>
        <v>4987.3141437319382</v>
      </c>
      <c r="L47" s="122">
        <f ca="1">IFERROR(IF((VLOOKUP($E47,'NEA Backsheet'!$D$5:$CB$183,L$9,FALSE))="","",(VLOOKUP($E47,'NEA Backsheet'!$D$5:$CB$183,L$9,FALSE))),"")</f>
        <v>4795.6021789714187</v>
      </c>
      <c r="M47" s="122">
        <f ca="1">IFERROR(IF((VLOOKUP($E47,'NEA Backsheet'!$D$5:$CB$183,M$9,FALSE))="","",(VLOOKUP($E47,'NEA Backsheet'!$D$5:$CB$183,M$9,FALSE))),"")</f>
        <v>5069.5989671917532</v>
      </c>
      <c r="N47" s="124">
        <f ca="1">IFERROR(IF((VLOOKUP($E47,'NEA Backsheet'!$D$5:$CB$183,N$9,FALSE))="","",(VLOOKUP($E47,'NEA Backsheet'!$D$5:$CB$183,N$9,FALSE))),"")</f>
        <v>5067.0862228236911</v>
      </c>
      <c r="O47" s="175">
        <f ca="1">IFERROR(IF((VLOOKUP($E47,'NEA Backsheet'!$D$5:$CB$183,O$9,FALSE))="","",(VLOOKUP($E47,'NEA Backsheet'!$D$5:$CB$183,O$9,FALSE))),"")</f>
        <v>4796.708698458855</v>
      </c>
      <c r="P47" s="123">
        <f ca="1">IFERROR(IF((VLOOKUP($E47,'NEA Backsheet'!$D$5:$CB$183,P$9,FALSE))="","",(VLOOKUP($E47,'NEA Backsheet'!$D$5:$CB$183,P$9,FALSE))),"")</f>
        <v>4797.4788885959806</v>
      </c>
      <c r="Q47" s="124">
        <f ca="1">IFERROR(IF((VLOOKUP($E47,'NEA Backsheet'!$D$5:$CB$183,Q$9,FALSE))="","",(VLOOKUP($E47,'NEA Backsheet'!$D$5:$CB$183,Q$9,FALSE))),"")</f>
        <v>5222.6002690868463</v>
      </c>
      <c r="R47" s="236">
        <f ca="1">IFERROR(IF((VLOOKUP($E47,'NEA Backsheet'!$D$5:$CB$183,R$9,FALSE))="","",(VLOOKUP($E47,'NEA Backsheet'!$D$5:$CB$183,R$9,FALSE))),"")</f>
        <v>0</v>
      </c>
    </row>
    <row r="48" spans="1:18" ht="15" customHeight="1" x14ac:dyDescent="0.3">
      <c r="A48" s="57">
        <v>34</v>
      </c>
      <c r="B48" s="98" t="str">
        <f ca="1">IFERROR(IF((VLOOKUP($E48,'Org List'!$AJ$10:$AL$188,3,FALSE))="","",(VLOOKUP($E48,'Org List'!$AJ$10:$AL$188,3,FALSE))),"")</f>
        <v>London Commissioning Region</v>
      </c>
      <c r="C48" s="99" t="str">
        <f ca="1">IFERROR(IF((VLOOKUP($E48,'Org List'!$AO$10:$AQ$188,3,FALSE))="","",(VLOOKUP($E48,'Org List'!$AO$10:$AQ$188,3,FALSE))),"")</f>
        <v>London Region</v>
      </c>
      <c r="D48" s="114" t="str">
        <f ca="1">IFERROR(IF((VLOOKUP($E48,'Org List'!$AT$10:$AV$188,3,FALSE))="","",(VLOOKUP($E48,'Org List'!$AT$10:$AV$188,3,FALSE))),"")</f>
        <v>NHS England London</v>
      </c>
      <c r="E48" s="98" t="str">
        <f t="shared" ca="1" si="1"/>
        <v>E09000004</v>
      </c>
      <c r="F48" s="100" t="str">
        <f ca="1">IF(E48="","",VLOOKUP(E48,'Org List'!$J$9:$K$488,2,0))</f>
        <v>Bexley</v>
      </c>
      <c r="G48" s="121">
        <f ca="1">IFERROR(IF((VLOOKUP($E48,'NEA Backsheet'!$D$5:$CB$183,G$9,FALSE))="","",(VLOOKUP($E48,'NEA Backsheet'!$D$5:$CB$183,G$9,FALSE))),"")</f>
        <v>6459.1695347927216</v>
      </c>
      <c r="H48" s="122">
        <f ca="1">IFERROR(IF((VLOOKUP($E48,'NEA Backsheet'!$D$5:$CB$183,H$9,FALSE))="","",(VLOOKUP($E48,'NEA Backsheet'!$D$5:$CB$183,H$9,FALSE))),"")</f>
        <v>6606.8602368033044</v>
      </c>
      <c r="I48" s="122">
        <f ca="1">IFERROR(IF((VLOOKUP($E48,'NEA Backsheet'!$D$5:$CB$183,I$9,FALSE))="","",(VLOOKUP($E48,'NEA Backsheet'!$D$5:$CB$183,I$9,FALSE))),"")</f>
        <v>6805.1879870793846</v>
      </c>
      <c r="J48" s="123">
        <f ca="1">IFERROR(IF((VLOOKUP($E48,'NEA Backsheet'!$D$5:$CB$183,J$9,FALSE))="","",(VLOOKUP($E48,'NEA Backsheet'!$D$5:$CB$183,J$9,FALSE))),"")</f>
        <v>6573.6910387764538</v>
      </c>
      <c r="K48" s="121">
        <f ca="1">IFERROR(IF((VLOOKUP($E48,'NEA Backsheet'!$D$5:$CB$183,K$9,FALSE))="","",(VLOOKUP($E48,'NEA Backsheet'!$D$5:$CB$183,K$9,FALSE))),"")</f>
        <v>6772.7351997644109</v>
      </c>
      <c r="L48" s="122">
        <f ca="1">IFERROR(IF((VLOOKUP($E48,'NEA Backsheet'!$D$5:$CB$183,L$9,FALSE))="","",(VLOOKUP($E48,'NEA Backsheet'!$D$5:$CB$183,L$9,FALSE))),"")</f>
        <v>6846.6238321769706</v>
      </c>
      <c r="M48" s="122">
        <f ca="1">IFERROR(IF((VLOOKUP($E48,'NEA Backsheet'!$D$5:$CB$183,M$9,FALSE))="","",(VLOOKUP($E48,'NEA Backsheet'!$D$5:$CB$183,M$9,FALSE))),"")</f>
        <v>6849.8003801385566</v>
      </c>
      <c r="N48" s="124">
        <f ca="1">IFERROR(IF((VLOOKUP($E48,'NEA Backsheet'!$D$5:$CB$183,N$9,FALSE))="","",(VLOOKUP($E48,'NEA Backsheet'!$D$5:$CB$183,N$9,FALSE))),"")</f>
        <v>6702.2706090863194</v>
      </c>
      <c r="O48" s="175">
        <f ca="1">IFERROR(IF((VLOOKUP($E48,'NEA Backsheet'!$D$5:$CB$183,O$9,FALSE))="","",(VLOOKUP($E48,'NEA Backsheet'!$D$5:$CB$183,O$9,FALSE))),"")</f>
        <v>6758.1143410441064</v>
      </c>
      <c r="P48" s="123">
        <f ca="1">IFERROR(IF((VLOOKUP($E48,'NEA Backsheet'!$D$5:$CB$183,P$9,FALSE))="","",(VLOOKUP($E48,'NEA Backsheet'!$D$5:$CB$183,P$9,FALSE))),"")</f>
        <v>6369.762123993878</v>
      </c>
      <c r="Q48" s="124">
        <f ca="1">IFERROR(IF((VLOOKUP($E48,'NEA Backsheet'!$D$5:$CB$183,Q$9,FALSE))="","",(VLOOKUP($E48,'NEA Backsheet'!$D$5:$CB$183,Q$9,FALSE))),"")</f>
        <v>6948.7278965705118</v>
      </c>
      <c r="R48" s="236">
        <f ca="1">IFERROR(IF((VLOOKUP($E48,'NEA Backsheet'!$D$5:$CB$183,R$9,FALSE))="","",(VLOOKUP($E48,'NEA Backsheet'!$D$5:$CB$183,R$9,FALSE))),"")</f>
        <v>0</v>
      </c>
    </row>
    <row r="49" spans="1:18" ht="15" customHeight="1" x14ac:dyDescent="0.3">
      <c r="A49" s="57">
        <v>35</v>
      </c>
      <c r="B49" s="98" t="str">
        <f ca="1">IFERROR(IF((VLOOKUP($E49,'Org List'!$AJ$10:$AL$188,3,FALSE))="","",(VLOOKUP($E49,'Org List'!$AJ$10:$AL$188,3,FALSE))),"")</f>
        <v>Midlands and East of England Commissioning Region</v>
      </c>
      <c r="C49" s="99" t="str">
        <f ca="1">IFERROR(IF((VLOOKUP($E49,'Org List'!$AO$10:$AQ$188,3,FALSE))="","",(VLOOKUP($E49,'Org List'!$AO$10:$AQ$188,3,FALSE))),"")</f>
        <v>West Midlands Region</v>
      </c>
      <c r="D49" s="114" t="str">
        <f ca="1">IFERROR(IF((VLOOKUP($E49,'Org List'!$AT$10:$AV$188,3,FALSE))="","",(VLOOKUP($E49,'Org List'!$AT$10:$AV$188,3,FALSE))),"")</f>
        <v>NHS England Midlands And East (West Midlands)</v>
      </c>
      <c r="E49" s="98" t="str">
        <f t="shared" ca="1" si="1"/>
        <v>E08000025</v>
      </c>
      <c r="F49" s="100" t="str">
        <f ca="1">IF(E49="","",VLOOKUP(E49,'Org List'!$J$9:$K$488,2,0))</f>
        <v>Birmingham</v>
      </c>
      <c r="G49" s="121">
        <f ca="1">IFERROR(IF((VLOOKUP($E49,'NEA Backsheet'!$D$5:$CB$183,G$9,FALSE))="","",(VLOOKUP($E49,'NEA Backsheet'!$D$5:$CB$183,G$9,FALSE))),"")</f>
        <v>34608.009686674399</v>
      </c>
      <c r="H49" s="122">
        <f ca="1">IFERROR(IF((VLOOKUP($E49,'NEA Backsheet'!$D$5:$CB$183,H$9,FALSE))="","",(VLOOKUP($E49,'NEA Backsheet'!$D$5:$CB$183,H$9,FALSE))),"")</f>
        <v>34222.009117756716</v>
      </c>
      <c r="I49" s="122">
        <f ca="1">IFERROR(IF((VLOOKUP($E49,'NEA Backsheet'!$D$5:$CB$183,I$9,FALSE))="","",(VLOOKUP($E49,'NEA Backsheet'!$D$5:$CB$183,I$9,FALSE))),"")</f>
        <v>36872.084521523007</v>
      </c>
      <c r="J49" s="123">
        <f ca="1">IFERROR(IF((VLOOKUP($E49,'NEA Backsheet'!$D$5:$CB$183,J$9,FALSE))="","",(VLOOKUP($E49,'NEA Backsheet'!$D$5:$CB$183,J$9,FALSE))),"")</f>
        <v>38374.740210755146</v>
      </c>
      <c r="K49" s="121">
        <f ca="1">IFERROR(IF((VLOOKUP($E49,'NEA Backsheet'!$D$5:$CB$183,K$9,FALSE))="","",(VLOOKUP($E49,'NEA Backsheet'!$D$5:$CB$183,K$9,FALSE))),"")</f>
        <v>37584.948050004881</v>
      </c>
      <c r="L49" s="122">
        <f ca="1">IFERROR(IF((VLOOKUP($E49,'NEA Backsheet'!$D$5:$CB$183,L$9,FALSE))="","",(VLOOKUP($E49,'NEA Backsheet'!$D$5:$CB$183,L$9,FALSE))),"")</f>
        <v>37151.085287188791</v>
      </c>
      <c r="M49" s="122">
        <f ca="1">IFERROR(IF((VLOOKUP($E49,'NEA Backsheet'!$D$5:$CB$183,M$9,FALSE))="","",(VLOOKUP($E49,'NEA Backsheet'!$D$5:$CB$183,M$9,FALSE))),"")</f>
        <v>38545.013973552603</v>
      </c>
      <c r="N49" s="124">
        <f ca="1">IFERROR(IF((VLOOKUP($E49,'NEA Backsheet'!$D$5:$CB$183,N$9,FALSE))="","",(VLOOKUP($E49,'NEA Backsheet'!$D$5:$CB$183,N$9,FALSE))),"")</f>
        <v>38192.285308569473</v>
      </c>
      <c r="O49" s="175">
        <f ca="1">IFERROR(IF((VLOOKUP($E49,'NEA Backsheet'!$D$5:$CB$183,O$9,FALSE))="","",(VLOOKUP($E49,'NEA Backsheet'!$D$5:$CB$183,O$9,FALSE))),"")</f>
        <v>39428.3256590374</v>
      </c>
      <c r="P49" s="123">
        <f ca="1">IFERROR(IF((VLOOKUP($E49,'NEA Backsheet'!$D$5:$CB$183,P$9,FALSE))="","",(VLOOKUP($E49,'NEA Backsheet'!$D$5:$CB$183,P$9,FALSE))),"")</f>
        <v>39579.221868823377</v>
      </c>
      <c r="Q49" s="124">
        <f ca="1">IFERROR(IF((VLOOKUP($E49,'NEA Backsheet'!$D$5:$CB$183,Q$9,FALSE))="","",(VLOOKUP($E49,'NEA Backsheet'!$D$5:$CB$183,Q$9,FALSE))),"")</f>
        <v>40617.049492860249</v>
      </c>
      <c r="R49" s="236">
        <f ca="1">IFERROR(IF((VLOOKUP($E49,'NEA Backsheet'!$D$5:$CB$183,R$9,FALSE))="","",(VLOOKUP($E49,'NEA Backsheet'!$D$5:$CB$183,R$9,FALSE))),"")</f>
        <v>0</v>
      </c>
    </row>
    <row r="50" spans="1:18" ht="15" customHeight="1" x14ac:dyDescent="0.3">
      <c r="A50" s="57">
        <v>36</v>
      </c>
      <c r="B50" s="98" t="str">
        <f ca="1">IFERROR(IF((VLOOKUP($E50,'Org List'!$AJ$10:$AL$188,3,FALSE))="","",(VLOOKUP($E50,'Org List'!$AJ$10:$AL$188,3,FALSE))),"")</f>
        <v>North of England Commissioning Region</v>
      </c>
      <c r="C50" s="99" t="str">
        <f ca="1">IFERROR(IF((VLOOKUP($E50,'Org List'!$AO$10:$AQ$188,3,FALSE))="","",(VLOOKUP($E50,'Org List'!$AO$10:$AQ$188,3,FALSE))),"")</f>
        <v>North West Region</v>
      </c>
      <c r="D50" s="114" t="str">
        <f ca="1">IFERROR(IF((VLOOKUP($E50,'Org List'!$AT$10:$AV$188,3,FALSE))="","",(VLOOKUP($E50,'Org List'!$AT$10:$AV$188,3,FALSE))),"")</f>
        <v>NHS England North (Lancashire)</v>
      </c>
      <c r="E50" s="98" t="str">
        <f t="shared" ca="1" si="1"/>
        <v>E06000008</v>
      </c>
      <c r="F50" s="100" t="str">
        <f ca="1">IF(E50="","",VLOOKUP(E50,'Org List'!$J$9:$K$488,2,0))</f>
        <v>Blackburn with Darwen</v>
      </c>
      <c r="G50" s="121">
        <f ca="1">IFERROR(IF((VLOOKUP($E50,'NEA Backsheet'!$D$5:$CB$183,G$9,FALSE))="","",(VLOOKUP($E50,'NEA Backsheet'!$D$5:$CB$183,G$9,FALSE))),"")</f>
        <v>4351.9388015339409</v>
      </c>
      <c r="H50" s="122">
        <f ca="1">IFERROR(IF((VLOOKUP($E50,'NEA Backsheet'!$D$5:$CB$183,H$9,FALSE))="","",(VLOOKUP($E50,'NEA Backsheet'!$D$5:$CB$183,H$9,FALSE))),"")</f>
        <v>4315.9967979448875</v>
      </c>
      <c r="I50" s="122">
        <f ca="1">IFERROR(IF((VLOOKUP($E50,'NEA Backsheet'!$D$5:$CB$183,I$9,FALSE))="","",(VLOOKUP($E50,'NEA Backsheet'!$D$5:$CB$183,I$9,FALSE))),"")</f>
        <v>4682.6630738093618</v>
      </c>
      <c r="J50" s="123">
        <f ca="1">IFERROR(IF((VLOOKUP($E50,'NEA Backsheet'!$D$5:$CB$183,J$9,FALSE))="","",(VLOOKUP($E50,'NEA Backsheet'!$D$5:$CB$183,J$9,FALSE))),"")</f>
        <v>4498.4814590641099</v>
      </c>
      <c r="K50" s="121">
        <f ca="1">IFERROR(IF((VLOOKUP($E50,'NEA Backsheet'!$D$5:$CB$183,K$9,FALSE))="","",(VLOOKUP($E50,'NEA Backsheet'!$D$5:$CB$183,K$9,FALSE))),"")</f>
        <v>4538.489919055045</v>
      </c>
      <c r="L50" s="122">
        <f ca="1">IFERROR(IF((VLOOKUP($E50,'NEA Backsheet'!$D$5:$CB$183,L$9,FALSE))="","",(VLOOKUP($E50,'NEA Backsheet'!$D$5:$CB$183,L$9,FALSE))),"")</f>
        <v>4430.6926512631389</v>
      </c>
      <c r="M50" s="122">
        <f ca="1">IFERROR(IF((VLOOKUP($E50,'NEA Backsheet'!$D$5:$CB$183,M$9,FALSE))="","",(VLOOKUP($E50,'NEA Backsheet'!$D$5:$CB$183,M$9,FALSE))),"")</f>
        <v>4584.0332072056162</v>
      </c>
      <c r="N50" s="124">
        <f ca="1">IFERROR(IF((VLOOKUP($E50,'NEA Backsheet'!$D$5:$CB$183,N$9,FALSE))="","",(VLOOKUP($E50,'NEA Backsheet'!$D$5:$CB$183,N$9,FALSE))),"")</f>
        <v>4529.3397078404905</v>
      </c>
      <c r="O50" s="175">
        <f ca="1">IFERROR(IF((VLOOKUP($E50,'NEA Backsheet'!$D$5:$CB$183,O$9,FALSE))="","",(VLOOKUP($E50,'NEA Backsheet'!$D$5:$CB$183,O$9,FALSE))),"")</f>
        <v>4511.6930436594312</v>
      </c>
      <c r="P50" s="123">
        <f ca="1">IFERROR(IF((VLOOKUP($E50,'NEA Backsheet'!$D$5:$CB$183,P$9,FALSE))="","",(VLOOKUP($E50,'NEA Backsheet'!$D$5:$CB$183,P$9,FALSE))),"")</f>
        <v>4533.9249640420094</v>
      </c>
      <c r="Q50" s="124">
        <f ca="1">IFERROR(IF((VLOOKUP($E50,'NEA Backsheet'!$D$5:$CB$183,Q$9,FALSE))="","",(VLOOKUP($E50,'NEA Backsheet'!$D$5:$CB$183,Q$9,FALSE))),"")</f>
        <v>5113.2260791129447</v>
      </c>
      <c r="R50" s="236">
        <f ca="1">IFERROR(IF((VLOOKUP($E50,'NEA Backsheet'!$D$5:$CB$183,R$9,FALSE))="","",(VLOOKUP($E50,'NEA Backsheet'!$D$5:$CB$183,R$9,FALSE))),"")</f>
        <v>0</v>
      </c>
    </row>
    <row r="51" spans="1:18" ht="15" customHeight="1" x14ac:dyDescent="0.3">
      <c r="A51" s="57">
        <v>37</v>
      </c>
      <c r="B51" s="98" t="str">
        <f ca="1">IFERROR(IF((VLOOKUP($E51,'Org List'!$AJ$10:$AL$188,3,FALSE))="","",(VLOOKUP($E51,'Org List'!$AJ$10:$AL$188,3,FALSE))),"")</f>
        <v>North of England Commissioning Region</v>
      </c>
      <c r="C51" s="99" t="str">
        <f ca="1">IFERROR(IF((VLOOKUP($E51,'Org List'!$AO$10:$AQ$188,3,FALSE))="","",(VLOOKUP($E51,'Org List'!$AO$10:$AQ$188,3,FALSE))),"")</f>
        <v>North West Region</v>
      </c>
      <c r="D51" s="114" t="str">
        <f ca="1">IFERROR(IF((VLOOKUP($E51,'Org List'!$AT$10:$AV$188,3,FALSE))="","",(VLOOKUP($E51,'Org List'!$AT$10:$AV$188,3,FALSE))),"")</f>
        <v>NHS England North (Lancashire)</v>
      </c>
      <c r="E51" s="98" t="str">
        <f t="shared" ca="1" si="1"/>
        <v>E06000009</v>
      </c>
      <c r="F51" s="100" t="str">
        <f ca="1">IF(E51="","",VLOOKUP(E51,'Org List'!$J$9:$K$488,2,0))</f>
        <v>Blackpool</v>
      </c>
      <c r="G51" s="121">
        <f ca="1">IFERROR(IF((VLOOKUP($E51,'NEA Backsheet'!$D$5:$CB$183,G$9,FALSE))="","",(VLOOKUP($E51,'NEA Backsheet'!$D$5:$CB$183,G$9,FALSE))),"")</f>
        <v>5046.8984860532328</v>
      </c>
      <c r="H51" s="122">
        <f ca="1">IFERROR(IF((VLOOKUP($E51,'NEA Backsheet'!$D$5:$CB$183,H$9,FALSE))="","",(VLOOKUP($E51,'NEA Backsheet'!$D$5:$CB$183,H$9,FALSE))),"")</f>
        <v>4981.6521555603813</v>
      </c>
      <c r="I51" s="122">
        <f ca="1">IFERROR(IF((VLOOKUP($E51,'NEA Backsheet'!$D$5:$CB$183,I$9,FALSE))="","",(VLOOKUP($E51,'NEA Backsheet'!$D$5:$CB$183,I$9,FALSE))),"")</f>
        <v>5113.6128426785217</v>
      </c>
      <c r="J51" s="123">
        <f ca="1">IFERROR(IF((VLOOKUP($E51,'NEA Backsheet'!$D$5:$CB$183,J$9,FALSE))="","",(VLOOKUP($E51,'NEA Backsheet'!$D$5:$CB$183,J$9,FALSE))),"")</f>
        <v>4717.1074780648605</v>
      </c>
      <c r="K51" s="121">
        <f ca="1">IFERROR(IF((VLOOKUP($E51,'NEA Backsheet'!$D$5:$CB$183,K$9,FALSE))="","",(VLOOKUP($E51,'NEA Backsheet'!$D$5:$CB$183,K$9,FALSE))),"")</f>
        <v>5181.3750088411743</v>
      </c>
      <c r="L51" s="122">
        <f ca="1">IFERROR(IF((VLOOKUP($E51,'NEA Backsheet'!$D$5:$CB$183,L$9,FALSE))="","",(VLOOKUP($E51,'NEA Backsheet'!$D$5:$CB$183,L$9,FALSE))),"")</f>
        <v>5076.9009642230649</v>
      </c>
      <c r="M51" s="122">
        <f ca="1">IFERROR(IF((VLOOKUP($E51,'NEA Backsheet'!$D$5:$CB$183,M$9,FALSE))="","",(VLOOKUP($E51,'NEA Backsheet'!$D$5:$CB$183,M$9,FALSE))),"")</f>
        <v>5207.2341179368377</v>
      </c>
      <c r="N51" s="124">
        <f ca="1">IFERROR(IF((VLOOKUP($E51,'NEA Backsheet'!$D$5:$CB$183,N$9,FALSE))="","",(VLOOKUP($E51,'NEA Backsheet'!$D$5:$CB$183,N$9,FALSE))),"")</f>
        <v>5237.9917053228601</v>
      </c>
      <c r="O51" s="175">
        <f ca="1">IFERROR(IF((VLOOKUP($E51,'NEA Backsheet'!$D$5:$CB$183,O$9,FALSE))="","",(VLOOKUP($E51,'NEA Backsheet'!$D$5:$CB$183,O$9,FALSE))),"")</f>
        <v>4853.7188031993646</v>
      </c>
      <c r="P51" s="123">
        <f ca="1">IFERROR(IF((VLOOKUP($E51,'NEA Backsheet'!$D$5:$CB$183,P$9,FALSE))="","",(VLOOKUP($E51,'NEA Backsheet'!$D$5:$CB$183,P$9,FALSE))),"")</f>
        <v>4680.2046774638329</v>
      </c>
      <c r="Q51" s="124">
        <f ca="1">IFERROR(IF((VLOOKUP($E51,'NEA Backsheet'!$D$5:$CB$183,Q$9,FALSE))="","",(VLOOKUP($E51,'NEA Backsheet'!$D$5:$CB$183,Q$9,FALSE))),"")</f>
        <v>5161.3912481468833</v>
      </c>
      <c r="R51" s="236">
        <f ca="1">IFERROR(IF((VLOOKUP($E51,'NEA Backsheet'!$D$5:$CB$183,R$9,FALSE))="","",(VLOOKUP($E51,'NEA Backsheet'!$D$5:$CB$183,R$9,FALSE))),"")</f>
        <v>0</v>
      </c>
    </row>
    <row r="52" spans="1:18" ht="15" customHeight="1" x14ac:dyDescent="0.3">
      <c r="A52" s="57">
        <v>38</v>
      </c>
      <c r="B52" s="98" t="str">
        <f ca="1">IFERROR(IF((VLOOKUP($E52,'Org List'!$AJ$10:$AL$188,3,FALSE))="","",(VLOOKUP($E52,'Org List'!$AJ$10:$AL$188,3,FALSE))),"")</f>
        <v>North of England Commissioning Region</v>
      </c>
      <c r="C52" s="99" t="str">
        <f ca="1">IFERROR(IF((VLOOKUP($E52,'Org List'!$AO$10:$AQ$188,3,FALSE))="","",(VLOOKUP($E52,'Org List'!$AO$10:$AQ$188,3,FALSE))),"")</f>
        <v>North West Region</v>
      </c>
      <c r="D52" s="114" t="str">
        <f ca="1">IFERROR(IF((VLOOKUP($E52,'Org List'!$AT$10:$AV$188,3,FALSE))="","",(VLOOKUP($E52,'Org List'!$AT$10:$AV$188,3,FALSE))),"")</f>
        <v>NHS England North (Greater Manchester)</v>
      </c>
      <c r="E52" s="98" t="str">
        <f t="shared" ca="1" si="1"/>
        <v>E08000001</v>
      </c>
      <c r="F52" s="100" t="str">
        <f ca="1">IF(E52="","",VLOOKUP(E52,'Org List'!$J$9:$K$488,2,0))</f>
        <v>Bolton</v>
      </c>
      <c r="G52" s="121">
        <f ca="1">IFERROR(IF((VLOOKUP($E52,'NEA Backsheet'!$D$5:$CB$183,G$9,FALSE))="","",(VLOOKUP($E52,'NEA Backsheet'!$D$5:$CB$183,G$9,FALSE))),"")</f>
        <v>8095.3495194232619</v>
      </c>
      <c r="H52" s="122">
        <f ca="1">IFERROR(IF((VLOOKUP($E52,'NEA Backsheet'!$D$5:$CB$183,H$9,FALSE))="","",(VLOOKUP($E52,'NEA Backsheet'!$D$5:$CB$183,H$9,FALSE))),"")</f>
        <v>8481.8696668446937</v>
      </c>
      <c r="I52" s="122">
        <f ca="1">IFERROR(IF((VLOOKUP($E52,'NEA Backsheet'!$D$5:$CB$183,I$9,FALSE))="","",(VLOOKUP($E52,'NEA Backsheet'!$D$5:$CB$183,I$9,FALSE))),"")</f>
        <v>9264.0517085793545</v>
      </c>
      <c r="J52" s="123">
        <f ca="1">IFERROR(IF((VLOOKUP($E52,'NEA Backsheet'!$D$5:$CB$183,J$9,FALSE))="","",(VLOOKUP($E52,'NEA Backsheet'!$D$5:$CB$183,J$9,FALSE))),"")</f>
        <v>8304.9302154028701</v>
      </c>
      <c r="K52" s="121">
        <f ca="1">IFERROR(IF((VLOOKUP($E52,'NEA Backsheet'!$D$5:$CB$183,K$9,FALSE))="","",(VLOOKUP($E52,'NEA Backsheet'!$D$5:$CB$183,K$9,FALSE))),"")</f>
        <v>7660.669556763869</v>
      </c>
      <c r="L52" s="122">
        <f ca="1">IFERROR(IF((VLOOKUP($E52,'NEA Backsheet'!$D$5:$CB$183,L$9,FALSE))="","",(VLOOKUP($E52,'NEA Backsheet'!$D$5:$CB$183,L$9,FALSE))),"")</f>
        <v>7829.1678087425571</v>
      </c>
      <c r="M52" s="122">
        <f ca="1">IFERROR(IF((VLOOKUP($E52,'NEA Backsheet'!$D$5:$CB$183,M$9,FALSE))="","",(VLOOKUP($E52,'NEA Backsheet'!$D$5:$CB$183,M$9,FALSE))),"")</f>
        <v>8646.5803350009519</v>
      </c>
      <c r="N52" s="124">
        <f ca="1">IFERROR(IF((VLOOKUP($E52,'NEA Backsheet'!$D$5:$CB$183,N$9,FALSE))="","",(VLOOKUP($E52,'NEA Backsheet'!$D$5:$CB$183,N$9,FALSE))),"")</f>
        <v>7859.738053024048</v>
      </c>
      <c r="O52" s="175">
        <f ca="1">IFERROR(IF((VLOOKUP($E52,'NEA Backsheet'!$D$5:$CB$183,O$9,FALSE))="","",(VLOOKUP($E52,'NEA Backsheet'!$D$5:$CB$183,O$9,FALSE))),"")</f>
        <v>8089.921947955123</v>
      </c>
      <c r="P52" s="123">
        <f ca="1">IFERROR(IF((VLOOKUP($E52,'NEA Backsheet'!$D$5:$CB$183,P$9,FALSE))="","",(VLOOKUP($E52,'NEA Backsheet'!$D$5:$CB$183,P$9,FALSE))),"")</f>
        <v>7601.5635414646949</v>
      </c>
      <c r="Q52" s="124">
        <f ca="1">IFERROR(IF((VLOOKUP($E52,'NEA Backsheet'!$D$5:$CB$183,Q$9,FALSE))="","",(VLOOKUP($E52,'NEA Backsheet'!$D$5:$CB$183,Q$9,FALSE))),"")</f>
        <v>8282.9123188203703</v>
      </c>
      <c r="R52" s="236">
        <f ca="1">IFERROR(IF((VLOOKUP($E52,'NEA Backsheet'!$D$5:$CB$183,R$9,FALSE))="","",(VLOOKUP($E52,'NEA Backsheet'!$D$5:$CB$183,R$9,FALSE))),"")</f>
        <v>0</v>
      </c>
    </row>
    <row r="53" spans="1:18" ht="15" customHeight="1" x14ac:dyDescent="0.3">
      <c r="A53" s="57">
        <v>39</v>
      </c>
      <c r="B53" s="98" t="str">
        <f ca="1">IFERROR(IF((VLOOKUP($E53,'Org List'!$AJ$10:$AL$188,3,FALSE))="","",(VLOOKUP($E53,'Org List'!$AJ$10:$AL$188,3,FALSE))),"")</f>
        <v>South West England Commissioning Region</v>
      </c>
      <c r="C53" s="99" t="str">
        <f ca="1">IFERROR(IF((VLOOKUP($E53,'Org List'!$AO$10:$AQ$188,3,FALSE))="","",(VLOOKUP($E53,'Org List'!$AO$10:$AQ$188,3,FALSE))),"")</f>
        <v>South West Region</v>
      </c>
      <c r="D53" s="114" t="str">
        <f ca="1">IFERROR(IF((VLOOKUP($E53,'Org List'!$AT$10:$AV$188,3,FALSE))="","",(VLOOKUP($E53,'Org List'!$AT$10:$AV$188,3,FALSE))),"")</f>
        <v>NHS England South West (South West South)</v>
      </c>
      <c r="E53" s="98" t="str">
        <f t="shared" ca="1" si="1"/>
        <v>E06000028 &amp; E06000029</v>
      </c>
      <c r="F53" s="100" t="str">
        <f ca="1">IF(E53="","",VLOOKUP(E53,'Org List'!$J$9:$K$488,2,0))</f>
        <v>Bournemouth &amp; Poole</v>
      </c>
      <c r="G53" s="121">
        <f ca="1">IFERROR(IF((VLOOKUP($E53,'NEA Backsheet'!$D$5:$CB$183,G$9,FALSE))="","",(VLOOKUP($E53,'NEA Backsheet'!$D$5:$CB$183,G$9,FALSE))),"")</f>
        <v>10873.091849734956</v>
      </c>
      <c r="H53" s="122">
        <f ca="1">IFERROR(IF((VLOOKUP($E53,'NEA Backsheet'!$D$5:$CB$183,H$9,FALSE))="","",(VLOOKUP($E53,'NEA Backsheet'!$D$5:$CB$183,H$9,FALSE))),"")</f>
        <v>10816.393939885987</v>
      </c>
      <c r="I53" s="122">
        <f ca="1">IFERROR(IF((VLOOKUP($E53,'NEA Backsheet'!$D$5:$CB$183,I$9,FALSE))="","",(VLOOKUP($E53,'NEA Backsheet'!$D$5:$CB$183,I$9,FALSE))),"")</f>
        <v>11162.573860996341</v>
      </c>
      <c r="J53" s="123">
        <f ca="1">IFERROR(IF((VLOOKUP($E53,'NEA Backsheet'!$D$5:$CB$183,J$9,FALSE))="","",(VLOOKUP($E53,'NEA Backsheet'!$D$5:$CB$183,J$9,FALSE))),"")</f>
        <v>11247.390246461458</v>
      </c>
      <c r="K53" s="121">
        <f ca="1">IFERROR(IF((VLOOKUP($E53,'NEA Backsheet'!$D$5:$CB$183,K$9,FALSE))="","",(VLOOKUP($E53,'NEA Backsheet'!$D$5:$CB$183,K$9,FALSE))),"")</f>
        <v>10946.384269783615</v>
      </c>
      <c r="L53" s="122">
        <f ca="1">IFERROR(IF((VLOOKUP($E53,'NEA Backsheet'!$D$5:$CB$183,L$9,FALSE))="","",(VLOOKUP($E53,'NEA Backsheet'!$D$5:$CB$183,L$9,FALSE))),"")</f>
        <v>11027.512986315471</v>
      </c>
      <c r="M53" s="122">
        <f ca="1">IFERROR(IF((VLOOKUP($E53,'NEA Backsheet'!$D$5:$CB$183,M$9,FALSE))="","",(VLOOKUP($E53,'NEA Backsheet'!$D$5:$CB$183,M$9,FALSE))),"")</f>
        <v>11389.365500392201</v>
      </c>
      <c r="N53" s="124">
        <f ca="1">IFERROR(IF((VLOOKUP($E53,'NEA Backsheet'!$D$5:$CB$183,N$9,FALSE))="","",(VLOOKUP($E53,'NEA Backsheet'!$D$5:$CB$183,N$9,FALSE))),"")</f>
        <v>11124.775254430362</v>
      </c>
      <c r="O53" s="175">
        <f ca="1">IFERROR(IF((VLOOKUP($E53,'NEA Backsheet'!$D$5:$CB$183,O$9,FALSE))="","",(VLOOKUP($E53,'NEA Backsheet'!$D$5:$CB$183,O$9,FALSE))),"")</f>
        <v>11049.178041298408</v>
      </c>
      <c r="P53" s="123">
        <f ca="1">IFERROR(IF((VLOOKUP($E53,'NEA Backsheet'!$D$5:$CB$183,P$9,FALSE))="","",(VLOOKUP($E53,'NEA Backsheet'!$D$5:$CB$183,P$9,FALSE))),"")</f>
        <v>10945.462352550301</v>
      </c>
      <c r="Q53" s="124">
        <f ca="1">IFERROR(IF((VLOOKUP($E53,'NEA Backsheet'!$D$5:$CB$183,Q$9,FALSE))="","",(VLOOKUP($E53,'NEA Backsheet'!$D$5:$CB$183,Q$9,FALSE))),"")</f>
        <v>11917.163116465905</v>
      </c>
      <c r="R53" s="236">
        <f ca="1">IFERROR(IF((VLOOKUP($E53,'NEA Backsheet'!$D$5:$CB$183,R$9,FALSE))="","",(VLOOKUP($E53,'NEA Backsheet'!$D$5:$CB$183,R$9,FALSE))),"")</f>
        <v>0</v>
      </c>
    </row>
    <row r="54" spans="1:18" ht="15" customHeight="1" x14ac:dyDescent="0.3">
      <c r="A54" s="57">
        <v>40</v>
      </c>
      <c r="B54" s="98" t="str">
        <f ca="1">IFERROR(IF((VLOOKUP($E54,'Org List'!$AJ$10:$AL$188,3,FALSE))="","",(VLOOKUP($E54,'Org List'!$AJ$10:$AL$188,3,FALSE))),"")</f>
        <v>South East England Commissioning Region</v>
      </c>
      <c r="C54" s="99" t="str">
        <f ca="1">IFERROR(IF((VLOOKUP($E54,'Org List'!$AO$10:$AQ$188,3,FALSE))="","",(VLOOKUP($E54,'Org List'!$AO$10:$AQ$188,3,FALSE))),"")</f>
        <v>South East Region</v>
      </c>
      <c r="D54" s="114" t="str">
        <f ca="1">IFERROR(IF((VLOOKUP($E54,'Org List'!$AT$10:$AV$188,3,FALSE))="","",(VLOOKUP($E54,'Org List'!$AT$10:$AV$188,3,FALSE))),"")</f>
        <v>NHS England South East (Hampshire, Isle of Wight and Thames Valley)</v>
      </c>
      <c r="E54" s="98" t="str">
        <f t="shared" ca="1" si="1"/>
        <v>E06000036</v>
      </c>
      <c r="F54" s="100" t="str">
        <f ca="1">IF(E54="","",VLOOKUP(E54,'Org List'!$J$9:$K$488,2,0))</f>
        <v>Bracknell Forest</v>
      </c>
      <c r="G54" s="121">
        <f ca="1">IFERROR(IF((VLOOKUP($E54,'NEA Backsheet'!$D$5:$CB$183,G$9,FALSE))="","",(VLOOKUP($E54,'NEA Backsheet'!$D$5:$CB$183,G$9,FALSE))),"")</f>
        <v>3187.7315775759989</v>
      </c>
      <c r="H54" s="122">
        <f ca="1">IFERROR(IF((VLOOKUP($E54,'NEA Backsheet'!$D$5:$CB$183,H$9,FALSE))="","",(VLOOKUP($E54,'NEA Backsheet'!$D$5:$CB$183,H$9,FALSE))),"")</f>
        <v>3076.7902907830721</v>
      </c>
      <c r="I54" s="122">
        <f ca="1">IFERROR(IF((VLOOKUP($E54,'NEA Backsheet'!$D$5:$CB$183,I$9,FALSE))="","",(VLOOKUP($E54,'NEA Backsheet'!$D$5:$CB$183,I$9,FALSE))),"")</f>
        <v>3247.9164905867556</v>
      </c>
      <c r="J54" s="123">
        <f ca="1">IFERROR(IF((VLOOKUP($E54,'NEA Backsheet'!$D$5:$CB$183,J$9,FALSE))="","",(VLOOKUP($E54,'NEA Backsheet'!$D$5:$CB$183,J$9,FALSE))),"")</f>
        <v>3219.0656407887882</v>
      </c>
      <c r="K54" s="121">
        <f ca="1">IFERROR(IF((VLOOKUP($E54,'NEA Backsheet'!$D$5:$CB$183,K$9,FALSE))="","",(VLOOKUP($E54,'NEA Backsheet'!$D$5:$CB$183,K$9,FALSE))),"")</f>
        <v>3081.34529279664</v>
      </c>
      <c r="L54" s="122">
        <f ca="1">IFERROR(IF((VLOOKUP($E54,'NEA Backsheet'!$D$5:$CB$183,L$9,FALSE))="","",(VLOOKUP($E54,'NEA Backsheet'!$D$5:$CB$183,L$9,FALSE))),"")</f>
        <v>3108.5294626239502</v>
      </c>
      <c r="M54" s="122">
        <f ca="1">IFERROR(IF((VLOOKUP($E54,'NEA Backsheet'!$D$5:$CB$183,M$9,FALSE))="","",(VLOOKUP($E54,'NEA Backsheet'!$D$5:$CB$183,M$9,FALSE))),"")</f>
        <v>3295.0632926670442</v>
      </c>
      <c r="N54" s="124">
        <f ca="1">IFERROR(IF((VLOOKUP($E54,'NEA Backsheet'!$D$5:$CB$183,N$9,FALSE))="","",(VLOOKUP($E54,'NEA Backsheet'!$D$5:$CB$183,N$9,FALSE))),"")</f>
        <v>3066.4590580920167</v>
      </c>
      <c r="O54" s="175">
        <f ca="1">IFERROR(IF((VLOOKUP($E54,'NEA Backsheet'!$D$5:$CB$183,O$9,FALSE))="","",(VLOOKUP($E54,'NEA Backsheet'!$D$5:$CB$183,O$9,FALSE))),"")</f>
        <v>3344.3111488409386</v>
      </c>
      <c r="P54" s="123">
        <f ca="1">IFERROR(IF((VLOOKUP($E54,'NEA Backsheet'!$D$5:$CB$183,P$9,FALSE))="","",(VLOOKUP($E54,'NEA Backsheet'!$D$5:$CB$183,P$9,FALSE))),"")</f>
        <v>3295.8844196584523</v>
      </c>
      <c r="Q54" s="124">
        <f ca="1">IFERROR(IF((VLOOKUP($E54,'NEA Backsheet'!$D$5:$CB$183,Q$9,FALSE))="","",(VLOOKUP($E54,'NEA Backsheet'!$D$5:$CB$183,Q$9,FALSE))),"")</f>
        <v>3319.0828507259966</v>
      </c>
      <c r="R54" s="236">
        <f ca="1">IFERROR(IF((VLOOKUP($E54,'NEA Backsheet'!$D$5:$CB$183,R$9,FALSE))="","",(VLOOKUP($E54,'NEA Backsheet'!$D$5:$CB$183,R$9,FALSE))),"")</f>
        <v>0</v>
      </c>
    </row>
    <row r="55" spans="1:18" ht="15" customHeight="1" x14ac:dyDescent="0.3">
      <c r="A55" s="57">
        <v>41</v>
      </c>
      <c r="B55" s="98" t="str">
        <f ca="1">IFERROR(IF((VLOOKUP($E55,'Org List'!$AJ$10:$AL$188,3,FALSE))="","",(VLOOKUP($E55,'Org List'!$AJ$10:$AL$188,3,FALSE))),"")</f>
        <v>North of England Commissioning Region</v>
      </c>
      <c r="C55" s="99" t="str">
        <f ca="1">IFERROR(IF((VLOOKUP($E55,'Org List'!$AO$10:$AQ$188,3,FALSE))="","",(VLOOKUP($E55,'Org List'!$AO$10:$AQ$188,3,FALSE))),"")</f>
        <v>Yorkshire and The Humber Region</v>
      </c>
      <c r="D55" s="114" t="str">
        <f ca="1">IFERROR(IF((VLOOKUP($E55,'Org List'!$AT$10:$AV$188,3,FALSE))="","",(VLOOKUP($E55,'Org List'!$AT$10:$AV$188,3,FALSE))),"")</f>
        <v>NHS England North (Yorkshire And Humber)</v>
      </c>
      <c r="E55" s="98" t="str">
        <f t="shared" ca="1" si="1"/>
        <v>E08000032</v>
      </c>
      <c r="F55" s="100" t="str">
        <f ca="1">IF(E55="","",VLOOKUP(E55,'Org List'!$J$9:$K$488,2,0))</f>
        <v>Bradford</v>
      </c>
      <c r="G55" s="121">
        <f ca="1">IFERROR(IF((VLOOKUP($E55,'NEA Backsheet'!$D$5:$CB$183,G$9,FALSE))="","",(VLOOKUP($E55,'NEA Backsheet'!$D$5:$CB$183,G$9,FALSE))),"")</f>
        <v>17178.994418760332</v>
      </c>
      <c r="H55" s="122">
        <f ca="1">IFERROR(IF((VLOOKUP($E55,'NEA Backsheet'!$D$5:$CB$183,H$9,FALSE))="","",(VLOOKUP($E55,'NEA Backsheet'!$D$5:$CB$183,H$9,FALSE))),"")</f>
        <v>17368.273382606545</v>
      </c>
      <c r="I55" s="122">
        <f ca="1">IFERROR(IF((VLOOKUP($E55,'NEA Backsheet'!$D$5:$CB$183,I$9,FALSE))="","",(VLOOKUP($E55,'NEA Backsheet'!$D$5:$CB$183,I$9,FALSE))),"")</f>
        <v>20842.196446686128</v>
      </c>
      <c r="J55" s="123">
        <f ca="1">IFERROR(IF((VLOOKUP($E55,'NEA Backsheet'!$D$5:$CB$183,J$9,FALSE))="","",(VLOOKUP($E55,'NEA Backsheet'!$D$5:$CB$183,J$9,FALSE))),"")</f>
        <v>20943.605934047686</v>
      </c>
      <c r="K55" s="121">
        <f ca="1">IFERROR(IF((VLOOKUP($E55,'NEA Backsheet'!$D$5:$CB$183,K$9,FALSE))="","",(VLOOKUP($E55,'NEA Backsheet'!$D$5:$CB$183,K$9,FALSE))),"")</f>
        <v>16765.835224707716</v>
      </c>
      <c r="L55" s="122">
        <f ca="1">IFERROR(IF((VLOOKUP($E55,'NEA Backsheet'!$D$5:$CB$183,L$9,FALSE))="","",(VLOOKUP($E55,'NEA Backsheet'!$D$5:$CB$183,L$9,FALSE))),"")</f>
        <v>16782.116188233817</v>
      </c>
      <c r="M55" s="122">
        <f ca="1">IFERROR(IF((VLOOKUP($E55,'NEA Backsheet'!$D$5:$CB$183,M$9,FALSE))="","",(VLOOKUP($E55,'NEA Backsheet'!$D$5:$CB$183,M$9,FALSE))),"")</f>
        <v>17668.007683804677</v>
      </c>
      <c r="N55" s="124">
        <f ca="1">IFERROR(IF((VLOOKUP($E55,'NEA Backsheet'!$D$5:$CB$183,N$9,FALSE))="","",(VLOOKUP($E55,'NEA Backsheet'!$D$5:$CB$183,N$9,FALSE))),"")</f>
        <v>17174.017007108698</v>
      </c>
      <c r="O55" s="175">
        <f ca="1">IFERROR(IF((VLOOKUP($E55,'NEA Backsheet'!$D$5:$CB$183,O$9,FALSE))="","",(VLOOKUP($E55,'NEA Backsheet'!$D$5:$CB$183,O$9,FALSE))),"")</f>
        <v>35928.289461653461</v>
      </c>
      <c r="P55" s="123">
        <f ca="1">IFERROR(IF((VLOOKUP($E55,'NEA Backsheet'!$D$5:$CB$183,P$9,FALSE))="","",(VLOOKUP($E55,'NEA Backsheet'!$D$5:$CB$183,P$9,FALSE))),"")</f>
        <v>20228.74384821776</v>
      </c>
      <c r="Q55" s="124">
        <f ca="1">IFERROR(IF((VLOOKUP($E55,'NEA Backsheet'!$D$5:$CB$183,Q$9,FALSE))="","",(VLOOKUP($E55,'NEA Backsheet'!$D$5:$CB$183,Q$9,FALSE))),"")</f>
        <v>21136.838127892377</v>
      </c>
      <c r="R55" s="236">
        <f ca="1">IFERROR(IF((VLOOKUP($E55,'NEA Backsheet'!$D$5:$CB$183,R$9,FALSE))="","",(VLOOKUP($E55,'NEA Backsheet'!$D$5:$CB$183,R$9,FALSE))),"")</f>
        <v>0</v>
      </c>
    </row>
    <row r="56" spans="1:18" ht="15" customHeight="1" x14ac:dyDescent="0.3">
      <c r="A56" s="57">
        <v>42</v>
      </c>
      <c r="B56" s="98" t="str">
        <f ca="1">IFERROR(IF((VLOOKUP($E56,'Org List'!$AJ$10:$AL$188,3,FALSE))="","",(VLOOKUP($E56,'Org List'!$AJ$10:$AL$188,3,FALSE))),"")</f>
        <v>London Commissioning Region</v>
      </c>
      <c r="C56" s="99" t="str">
        <f ca="1">IFERROR(IF((VLOOKUP($E56,'Org List'!$AO$10:$AQ$188,3,FALSE))="","",(VLOOKUP($E56,'Org List'!$AO$10:$AQ$188,3,FALSE))),"")</f>
        <v>London Region</v>
      </c>
      <c r="D56" s="114" t="str">
        <f ca="1">IFERROR(IF((VLOOKUP($E56,'Org List'!$AT$10:$AV$188,3,FALSE))="","",(VLOOKUP($E56,'Org List'!$AT$10:$AV$188,3,FALSE))),"")</f>
        <v>NHS England London</v>
      </c>
      <c r="E56" s="98" t="str">
        <f t="shared" ca="1" si="1"/>
        <v>E09000005</v>
      </c>
      <c r="F56" s="100" t="str">
        <f ca="1">IF(E56="","",VLOOKUP(E56,'Org List'!$J$9:$K$488,2,0))</f>
        <v>Brent</v>
      </c>
      <c r="G56" s="121">
        <f ca="1">IFERROR(IF((VLOOKUP($E56,'NEA Backsheet'!$D$5:$CB$183,G$9,FALSE))="","",(VLOOKUP($E56,'NEA Backsheet'!$D$5:$CB$183,G$9,FALSE))),"")</f>
        <v>6940.478006845482</v>
      </c>
      <c r="H56" s="122">
        <f ca="1">IFERROR(IF((VLOOKUP($E56,'NEA Backsheet'!$D$5:$CB$183,H$9,FALSE))="","",(VLOOKUP($E56,'NEA Backsheet'!$D$5:$CB$183,H$9,FALSE))),"")</f>
        <v>7099.6545702082494</v>
      </c>
      <c r="I56" s="122">
        <f ca="1">IFERROR(IF((VLOOKUP($E56,'NEA Backsheet'!$D$5:$CB$183,I$9,FALSE))="","",(VLOOKUP($E56,'NEA Backsheet'!$D$5:$CB$183,I$9,FALSE))),"")</f>
        <v>7821.65567648877</v>
      </c>
      <c r="J56" s="123">
        <f ca="1">IFERROR(IF((VLOOKUP($E56,'NEA Backsheet'!$D$5:$CB$183,J$9,FALSE))="","",(VLOOKUP($E56,'NEA Backsheet'!$D$5:$CB$183,J$9,FALSE))),"")</f>
        <v>8111.7155087477413</v>
      </c>
      <c r="K56" s="121">
        <f ca="1">IFERROR(IF((VLOOKUP($E56,'NEA Backsheet'!$D$5:$CB$183,K$9,FALSE))="","",(VLOOKUP($E56,'NEA Backsheet'!$D$5:$CB$183,K$9,FALSE))),"")</f>
        <v>7944.0051903339699</v>
      </c>
      <c r="L56" s="122">
        <f ca="1">IFERROR(IF((VLOOKUP($E56,'NEA Backsheet'!$D$5:$CB$183,L$9,FALSE))="","",(VLOOKUP($E56,'NEA Backsheet'!$D$5:$CB$183,L$9,FALSE))),"")</f>
        <v>7812.504133319886</v>
      </c>
      <c r="M56" s="122">
        <f ca="1">IFERROR(IF((VLOOKUP($E56,'NEA Backsheet'!$D$5:$CB$183,M$9,FALSE))="","",(VLOOKUP($E56,'NEA Backsheet'!$D$5:$CB$183,M$9,FALSE))),"")</f>
        <v>8026.2112207762648</v>
      </c>
      <c r="N56" s="124">
        <f ca="1">IFERROR(IF((VLOOKUP($E56,'NEA Backsheet'!$D$5:$CB$183,N$9,FALSE))="","",(VLOOKUP($E56,'NEA Backsheet'!$D$5:$CB$183,N$9,FALSE))),"")</f>
        <v>7882.7655885156801</v>
      </c>
      <c r="O56" s="175">
        <f ca="1">IFERROR(IF((VLOOKUP($E56,'NEA Backsheet'!$D$5:$CB$183,O$9,FALSE))="","",(VLOOKUP($E56,'NEA Backsheet'!$D$5:$CB$183,O$9,FALSE))),"")</f>
        <v>8119.9590740965559</v>
      </c>
      <c r="P56" s="123">
        <f ca="1">IFERROR(IF((VLOOKUP($E56,'NEA Backsheet'!$D$5:$CB$183,P$9,FALSE))="","",(VLOOKUP($E56,'NEA Backsheet'!$D$5:$CB$183,P$9,FALSE))),"")</f>
        <v>8383.9235062120715</v>
      </c>
      <c r="Q56" s="124">
        <f ca="1">IFERROR(IF((VLOOKUP($E56,'NEA Backsheet'!$D$5:$CB$183,Q$9,FALSE))="","",(VLOOKUP($E56,'NEA Backsheet'!$D$5:$CB$183,Q$9,FALSE))),"")</f>
        <v>9102.446382267055</v>
      </c>
      <c r="R56" s="236">
        <f ca="1">IFERROR(IF((VLOOKUP($E56,'NEA Backsheet'!$D$5:$CB$183,R$9,FALSE))="","",(VLOOKUP($E56,'NEA Backsheet'!$D$5:$CB$183,R$9,FALSE))),"")</f>
        <v>0</v>
      </c>
    </row>
    <row r="57" spans="1:18" ht="15" customHeight="1" x14ac:dyDescent="0.3">
      <c r="A57" s="57">
        <v>43</v>
      </c>
      <c r="B57" s="98" t="str">
        <f ca="1">IFERROR(IF((VLOOKUP($E57,'Org List'!$AJ$10:$AL$188,3,FALSE))="","",(VLOOKUP($E57,'Org List'!$AJ$10:$AL$188,3,FALSE))),"")</f>
        <v>South East England Commissioning Region</v>
      </c>
      <c r="C57" s="99" t="str">
        <f ca="1">IFERROR(IF((VLOOKUP($E57,'Org List'!$AO$10:$AQ$188,3,FALSE))="","",(VLOOKUP($E57,'Org List'!$AO$10:$AQ$188,3,FALSE))),"")</f>
        <v>South East Region</v>
      </c>
      <c r="D57" s="114" t="str">
        <f ca="1">IFERROR(IF((VLOOKUP($E57,'Org List'!$AT$10:$AV$188,3,FALSE))="","",(VLOOKUP($E57,'Org List'!$AT$10:$AV$188,3,FALSE))),"")</f>
        <v>NHS England South East (Kent, Surrey and Sussex)</v>
      </c>
      <c r="E57" s="98" t="str">
        <f t="shared" ca="1" si="1"/>
        <v>E06000043</v>
      </c>
      <c r="F57" s="100" t="str">
        <f ca="1">IF(E57="","",VLOOKUP(E57,'Org List'!$J$9:$K$488,2,0))</f>
        <v>Brighton and Hove</v>
      </c>
      <c r="G57" s="121">
        <f ca="1">IFERROR(IF((VLOOKUP($E57,'NEA Backsheet'!$D$5:$CB$183,G$9,FALSE))="","",(VLOOKUP($E57,'NEA Backsheet'!$D$5:$CB$183,G$9,FALSE))),"")</f>
        <v>6153.647049309955</v>
      </c>
      <c r="H57" s="122">
        <f ca="1">IFERROR(IF((VLOOKUP($E57,'NEA Backsheet'!$D$5:$CB$183,H$9,FALSE))="","",(VLOOKUP($E57,'NEA Backsheet'!$D$5:$CB$183,H$9,FALSE))),"")</f>
        <v>5919.9392767802292</v>
      </c>
      <c r="I57" s="122">
        <f ca="1">IFERROR(IF((VLOOKUP($E57,'NEA Backsheet'!$D$5:$CB$183,I$9,FALSE))="","",(VLOOKUP($E57,'NEA Backsheet'!$D$5:$CB$183,I$9,FALSE))),"")</f>
        <v>5877.779015254122</v>
      </c>
      <c r="J57" s="123">
        <f ca="1">IFERROR(IF((VLOOKUP($E57,'NEA Backsheet'!$D$5:$CB$183,J$9,FALSE))="","",(VLOOKUP($E57,'NEA Backsheet'!$D$5:$CB$183,J$9,FALSE))),"")</f>
        <v>5595.0445531656851</v>
      </c>
      <c r="K57" s="121">
        <f ca="1">IFERROR(IF((VLOOKUP($E57,'NEA Backsheet'!$D$5:$CB$183,K$9,FALSE))="","",(VLOOKUP($E57,'NEA Backsheet'!$D$5:$CB$183,K$9,FALSE))),"")</f>
        <v>6067.0632258753703</v>
      </c>
      <c r="L57" s="122">
        <f ca="1">IFERROR(IF((VLOOKUP($E57,'NEA Backsheet'!$D$5:$CB$183,L$9,FALSE))="","",(VLOOKUP($E57,'NEA Backsheet'!$D$5:$CB$183,L$9,FALSE))),"")</f>
        <v>6011.9351779772451</v>
      </c>
      <c r="M57" s="122">
        <f ca="1">IFERROR(IF((VLOOKUP($E57,'NEA Backsheet'!$D$5:$CB$183,M$9,FALSE))="","",(VLOOKUP($E57,'NEA Backsheet'!$D$5:$CB$183,M$9,FALSE))),"")</f>
        <v>6284.2385583897385</v>
      </c>
      <c r="N57" s="124">
        <f ca="1">IFERROR(IF((VLOOKUP($E57,'NEA Backsheet'!$D$5:$CB$183,N$9,FALSE))="","",(VLOOKUP($E57,'NEA Backsheet'!$D$5:$CB$183,N$9,FALSE))),"")</f>
        <v>5929.8596727921995</v>
      </c>
      <c r="O57" s="175">
        <f ca="1">IFERROR(IF((VLOOKUP($E57,'NEA Backsheet'!$D$5:$CB$183,O$9,FALSE))="","",(VLOOKUP($E57,'NEA Backsheet'!$D$5:$CB$183,O$9,FALSE))),"")</f>
        <v>5655.3496040305945</v>
      </c>
      <c r="P57" s="123">
        <f ca="1">IFERROR(IF((VLOOKUP($E57,'NEA Backsheet'!$D$5:$CB$183,P$9,FALSE))="","",(VLOOKUP($E57,'NEA Backsheet'!$D$5:$CB$183,P$9,FALSE))),"")</f>
        <v>5333.8090856099925</v>
      </c>
      <c r="Q57" s="124">
        <f ca="1">IFERROR(IF((VLOOKUP($E57,'NEA Backsheet'!$D$5:$CB$183,Q$9,FALSE))="","",(VLOOKUP($E57,'NEA Backsheet'!$D$5:$CB$183,Q$9,FALSE))),"")</f>
        <v>5707.7175608441567</v>
      </c>
      <c r="R57" s="236">
        <f ca="1">IFERROR(IF((VLOOKUP($E57,'NEA Backsheet'!$D$5:$CB$183,R$9,FALSE))="","",(VLOOKUP($E57,'NEA Backsheet'!$D$5:$CB$183,R$9,FALSE))),"")</f>
        <v>0</v>
      </c>
    </row>
    <row r="58" spans="1:18" ht="15" customHeight="1" x14ac:dyDescent="0.3">
      <c r="A58" s="57">
        <v>44</v>
      </c>
      <c r="B58" s="98" t="str">
        <f ca="1">IFERROR(IF((VLOOKUP($E58,'Org List'!$AJ$10:$AL$188,3,FALSE))="","",(VLOOKUP($E58,'Org List'!$AJ$10:$AL$188,3,FALSE))),"")</f>
        <v>South West England Commissioning Region</v>
      </c>
      <c r="C58" s="99" t="str">
        <f ca="1">IFERROR(IF((VLOOKUP($E58,'Org List'!$AO$10:$AQ$188,3,FALSE))="","",(VLOOKUP($E58,'Org List'!$AO$10:$AQ$188,3,FALSE))),"")</f>
        <v>South West Region</v>
      </c>
      <c r="D58" s="114" t="str">
        <f ca="1">IFERROR(IF((VLOOKUP($E58,'Org List'!$AT$10:$AV$188,3,FALSE))="","",(VLOOKUP($E58,'Org List'!$AT$10:$AV$188,3,FALSE))),"")</f>
        <v>NHS England South West (South West North)</v>
      </c>
      <c r="E58" s="98" t="str">
        <f t="shared" ca="1" si="1"/>
        <v>E06000023</v>
      </c>
      <c r="F58" s="100" t="str">
        <f ca="1">IF(E58="","",VLOOKUP(E58,'Org List'!$J$9:$K$488,2,0))</f>
        <v>Bristol, City of</v>
      </c>
      <c r="G58" s="121">
        <f ca="1">IFERROR(IF((VLOOKUP($E58,'NEA Backsheet'!$D$5:$CB$183,G$9,FALSE))="","",(VLOOKUP($E58,'NEA Backsheet'!$D$5:$CB$183,G$9,FALSE))),"")</f>
        <v>11334.863242707426</v>
      </c>
      <c r="H58" s="122">
        <f ca="1">IFERROR(IF((VLOOKUP($E58,'NEA Backsheet'!$D$5:$CB$183,H$9,FALSE))="","",(VLOOKUP($E58,'NEA Backsheet'!$D$5:$CB$183,H$9,FALSE))),"")</f>
        <v>11311.644453131596</v>
      </c>
      <c r="I58" s="122">
        <f ca="1">IFERROR(IF((VLOOKUP($E58,'NEA Backsheet'!$D$5:$CB$183,I$9,FALSE))="","",(VLOOKUP($E58,'NEA Backsheet'!$D$5:$CB$183,I$9,FALSE))),"")</f>
        <v>11989.181971436674</v>
      </c>
      <c r="J58" s="123">
        <f ca="1">IFERROR(IF((VLOOKUP($E58,'NEA Backsheet'!$D$5:$CB$183,J$9,FALSE))="","",(VLOOKUP($E58,'NEA Backsheet'!$D$5:$CB$183,J$9,FALSE))),"")</f>
        <v>12156.125290927483</v>
      </c>
      <c r="K58" s="121">
        <f ca="1">IFERROR(IF((VLOOKUP($E58,'NEA Backsheet'!$D$5:$CB$183,K$9,FALSE))="","",(VLOOKUP($E58,'NEA Backsheet'!$D$5:$CB$183,K$9,FALSE))),"")</f>
        <v>11639.575110987316</v>
      </c>
      <c r="L58" s="122">
        <f ca="1">IFERROR(IF((VLOOKUP($E58,'NEA Backsheet'!$D$5:$CB$183,L$9,FALSE))="","",(VLOOKUP($E58,'NEA Backsheet'!$D$5:$CB$183,L$9,FALSE))),"")</f>
        <v>11858.161123524731</v>
      </c>
      <c r="M58" s="122">
        <f ca="1">IFERROR(IF((VLOOKUP($E58,'NEA Backsheet'!$D$5:$CB$183,M$9,FALSE))="","",(VLOOKUP($E58,'NEA Backsheet'!$D$5:$CB$183,M$9,FALSE))),"")</f>
        <v>12066.397672910462</v>
      </c>
      <c r="N58" s="124">
        <f ca="1">IFERROR(IF((VLOOKUP($E58,'NEA Backsheet'!$D$5:$CB$183,N$9,FALSE))="","",(VLOOKUP($E58,'NEA Backsheet'!$D$5:$CB$183,N$9,FALSE))),"")</f>
        <v>11720.954365732012</v>
      </c>
      <c r="O58" s="175">
        <f ca="1">IFERROR(IF((VLOOKUP($E58,'NEA Backsheet'!$D$5:$CB$183,O$9,FALSE))="","",(VLOOKUP($E58,'NEA Backsheet'!$D$5:$CB$183,O$9,FALSE))),"")</f>
        <v>12214.029192160551</v>
      </c>
      <c r="P58" s="123">
        <f ca="1">IFERROR(IF((VLOOKUP($E58,'NEA Backsheet'!$D$5:$CB$183,P$9,FALSE))="","",(VLOOKUP($E58,'NEA Backsheet'!$D$5:$CB$183,P$9,FALSE))),"")</f>
        <v>12754.932243498974</v>
      </c>
      <c r="Q58" s="124">
        <f ca="1">IFERROR(IF((VLOOKUP($E58,'NEA Backsheet'!$D$5:$CB$183,Q$9,FALSE))="","",(VLOOKUP($E58,'NEA Backsheet'!$D$5:$CB$183,Q$9,FALSE))),"")</f>
        <v>13607.955325852943</v>
      </c>
      <c r="R58" s="236">
        <f ca="1">IFERROR(IF((VLOOKUP($E58,'NEA Backsheet'!$D$5:$CB$183,R$9,FALSE))="","",(VLOOKUP($E58,'NEA Backsheet'!$D$5:$CB$183,R$9,FALSE))),"")</f>
        <v>0</v>
      </c>
    </row>
    <row r="59" spans="1:18" ht="15" customHeight="1" x14ac:dyDescent="0.3">
      <c r="A59" s="57">
        <v>45</v>
      </c>
      <c r="B59" s="98" t="str">
        <f ca="1">IFERROR(IF((VLOOKUP($E59,'Org List'!$AJ$10:$AL$188,3,FALSE))="","",(VLOOKUP($E59,'Org List'!$AJ$10:$AL$188,3,FALSE))),"")</f>
        <v>London Commissioning Region</v>
      </c>
      <c r="C59" s="99" t="str">
        <f ca="1">IFERROR(IF((VLOOKUP($E59,'Org List'!$AO$10:$AQ$188,3,FALSE))="","",(VLOOKUP($E59,'Org List'!$AO$10:$AQ$188,3,FALSE))),"")</f>
        <v>London Region</v>
      </c>
      <c r="D59" s="114" t="str">
        <f ca="1">IFERROR(IF((VLOOKUP($E59,'Org List'!$AT$10:$AV$188,3,FALSE))="","",(VLOOKUP($E59,'Org List'!$AT$10:$AV$188,3,FALSE))),"")</f>
        <v>NHS England London</v>
      </c>
      <c r="E59" s="98" t="str">
        <f t="shared" ca="1" si="1"/>
        <v>E09000006</v>
      </c>
      <c r="F59" s="100" t="str">
        <f ca="1">IF(E59="","",VLOOKUP(E59,'Org List'!$J$9:$K$488,2,0))</f>
        <v>Bromley</v>
      </c>
      <c r="G59" s="121">
        <f ca="1">IFERROR(IF((VLOOKUP($E59,'NEA Backsheet'!$D$5:$CB$183,G$9,FALSE))="","",(VLOOKUP($E59,'NEA Backsheet'!$D$5:$CB$183,G$9,FALSE))),"")</f>
        <v>6999.7706956934744</v>
      </c>
      <c r="H59" s="122">
        <f ca="1">IFERROR(IF((VLOOKUP($E59,'NEA Backsheet'!$D$5:$CB$183,H$9,FALSE))="","",(VLOOKUP($E59,'NEA Backsheet'!$D$5:$CB$183,H$9,FALSE))),"")</f>
        <v>6845.2473015684664</v>
      </c>
      <c r="I59" s="122">
        <f ca="1">IFERROR(IF((VLOOKUP($E59,'NEA Backsheet'!$D$5:$CB$183,I$9,FALSE))="","",(VLOOKUP($E59,'NEA Backsheet'!$D$5:$CB$183,I$9,FALSE))),"")</f>
        <v>7134.3898534908076</v>
      </c>
      <c r="J59" s="123">
        <f ca="1">IFERROR(IF((VLOOKUP($E59,'NEA Backsheet'!$D$5:$CB$183,J$9,FALSE))="","",(VLOOKUP($E59,'NEA Backsheet'!$D$5:$CB$183,J$9,FALSE))),"")</f>
        <v>6559.7823021372524</v>
      </c>
      <c r="K59" s="121">
        <f ca="1">IFERROR(IF((VLOOKUP($E59,'NEA Backsheet'!$D$5:$CB$183,K$9,FALSE))="","",(VLOOKUP($E59,'NEA Backsheet'!$D$5:$CB$183,K$9,FALSE))),"")</f>
        <v>6957.0180514872327</v>
      </c>
      <c r="L59" s="122">
        <f ca="1">IFERROR(IF((VLOOKUP($E59,'NEA Backsheet'!$D$5:$CB$183,L$9,FALSE))="","",(VLOOKUP($E59,'NEA Backsheet'!$D$5:$CB$183,L$9,FALSE))),"")</f>
        <v>7034.1668922447652</v>
      </c>
      <c r="M59" s="122">
        <f ca="1">IFERROR(IF((VLOOKUP($E59,'NEA Backsheet'!$D$5:$CB$183,M$9,FALSE))="","",(VLOOKUP($E59,'NEA Backsheet'!$D$5:$CB$183,M$9,FALSE))),"")</f>
        <v>7034.3635756890781</v>
      </c>
      <c r="N59" s="124">
        <f ca="1">IFERROR(IF((VLOOKUP($E59,'NEA Backsheet'!$D$5:$CB$183,N$9,FALSE))="","",(VLOOKUP($E59,'NEA Backsheet'!$D$5:$CB$183,N$9,FALSE))),"")</f>
        <v>6882.8508563351643</v>
      </c>
      <c r="O59" s="175">
        <f ca="1">IFERROR(IF((VLOOKUP($E59,'NEA Backsheet'!$D$5:$CB$183,O$9,FALSE))="","",(VLOOKUP($E59,'NEA Backsheet'!$D$5:$CB$183,O$9,FALSE))),"")</f>
        <v>6782.1498999060505</v>
      </c>
      <c r="P59" s="123">
        <f ca="1">IFERROR(IF((VLOOKUP($E59,'NEA Backsheet'!$D$5:$CB$183,P$9,FALSE))="","",(VLOOKUP($E59,'NEA Backsheet'!$D$5:$CB$183,P$9,FALSE))),"")</f>
        <v>6845.3355928938136</v>
      </c>
      <c r="Q59" s="124">
        <f ca="1">IFERROR(IF((VLOOKUP($E59,'NEA Backsheet'!$D$5:$CB$183,Q$9,FALSE))="","",(VLOOKUP($E59,'NEA Backsheet'!$D$5:$CB$183,Q$9,FALSE))),"")</f>
        <v>7079.8177447300213</v>
      </c>
      <c r="R59" s="236">
        <f ca="1">IFERROR(IF((VLOOKUP($E59,'NEA Backsheet'!$D$5:$CB$183,R$9,FALSE))="","",(VLOOKUP($E59,'NEA Backsheet'!$D$5:$CB$183,R$9,FALSE))),"")</f>
        <v>0</v>
      </c>
    </row>
    <row r="60" spans="1:18" ht="15" customHeight="1" x14ac:dyDescent="0.3">
      <c r="A60" s="57">
        <v>46</v>
      </c>
      <c r="B60" s="98" t="str">
        <f ca="1">IFERROR(IF((VLOOKUP($E60,'Org List'!$AJ$10:$AL$188,3,FALSE))="","",(VLOOKUP($E60,'Org List'!$AJ$10:$AL$188,3,FALSE))),"")</f>
        <v>South East England Commissioning Region</v>
      </c>
      <c r="C60" s="99" t="str">
        <f ca="1">IFERROR(IF((VLOOKUP($E60,'Org List'!$AO$10:$AQ$188,3,FALSE))="","",(VLOOKUP($E60,'Org List'!$AO$10:$AQ$188,3,FALSE))),"")</f>
        <v>South East Region</v>
      </c>
      <c r="D60" s="114" t="str">
        <f ca="1">IFERROR(IF((VLOOKUP($E60,'Org List'!$AT$10:$AV$188,3,FALSE))="","",(VLOOKUP($E60,'Org List'!$AT$10:$AV$188,3,FALSE))),"")</f>
        <v>NHS England South East (Hampshire, Isle of Wight and Thames Valley)</v>
      </c>
      <c r="E60" s="98" t="str">
        <f t="shared" ca="1" si="1"/>
        <v>E10000002</v>
      </c>
      <c r="F60" s="100" t="str">
        <f ca="1">IF(E60="","",VLOOKUP(E60,'Org List'!$J$9:$K$488,2,0))</f>
        <v>Buckinghamshire</v>
      </c>
      <c r="G60" s="121">
        <f ca="1">IFERROR(IF((VLOOKUP($E60,'NEA Backsheet'!$D$5:$CB$183,G$9,FALSE))="","",(VLOOKUP($E60,'NEA Backsheet'!$D$5:$CB$183,G$9,FALSE))),"")</f>
        <v>12604.277374665729</v>
      </c>
      <c r="H60" s="122">
        <f ca="1">IFERROR(IF((VLOOKUP($E60,'NEA Backsheet'!$D$5:$CB$183,H$9,FALSE))="","",(VLOOKUP($E60,'NEA Backsheet'!$D$5:$CB$183,H$9,FALSE))),"")</f>
        <v>12244.947895925026</v>
      </c>
      <c r="I60" s="122">
        <f ca="1">IFERROR(IF((VLOOKUP($E60,'NEA Backsheet'!$D$5:$CB$183,I$9,FALSE))="","",(VLOOKUP($E60,'NEA Backsheet'!$D$5:$CB$183,I$9,FALSE))),"")</f>
        <v>12705.955945825643</v>
      </c>
      <c r="J60" s="123">
        <f ca="1">IFERROR(IF((VLOOKUP($E60,'NEA Backsheet'!$D$5:$CB$183,J$9,FALSE))="","",(VLOOKUP($E60,'NEA Backsheet'!$D$5:$CB$183,J$9,FALSE))),"")</f>
        <v>13120.556284114858</v>
      </c>
      <c r="K60" s="121">
        <f ca="1">IFERROR(IF((VLOOKUP($E60,'NEA Backsheet'!$D$5:$CB$183,K$9,FALSE))="","",(VLOOKUP($E60,'NEA Backsheet'!$D$5:$CB$183,K$9,FALSE))),"")</f>
        <v>12731.348980209728</v>
      </c>
      <c r="L60" s="122">
        <f ca="1">IFERROR(IF((VLOOKUP($E60,'NEA Backsheet'!$D$5:$CB$183,L$9,FALSE))="","",(VLOOKUP($E60,'NEA Backsheet'!$D$5:$CB$183,L$9,FALSE))),"")</f>
        <v>12561.550500157829</v>
      </c>
      <c r="M60" s="122">
        <f ca="1">IFERROR(IF((VLOOKUP($E60,'NEA Backsheet'!$D$5:$CB$183,M$9,FALSE))="","",(VLOOKUP($E60,'NEA Backsheet'!$D$5:$CB$183,M$9,FALSE))),"")</f>
        <v>13264.088571248256</v>
      </c>
      <c r="N60" s="124">
        <f ca="1">IFERROR(IF((VLOOKUP($E60,'NEA Backsheet'!$D$5:$CB$183,N$9,FALSE))="","",(VLOOKUP($E60,'NEA Backsheet'!$D$5:$CB$183,N$9,FALSE))),"")</f>
        <v>12472.484297385603</v>
      </c>
      <c r="O60" s="175">
        <f ca="1">IFERROR(IF((VLOOKUP($E60,'NEA Backsheet'!$D$5:$CB$183,O$9,FALSE))="","",(VLOOKUP($E60,'NEA Backsheet'!$D$5:$CB$183,O$9,FALSE))),"")</f>
        <v>14200.647312948859</v>
      </c>
      <c r="P60" s="123">
        <f ca="1">IFERROR(IF((VLOOKUP($E60,'NEA Backsheet'!$D$5:$CB$183,P$9,FALSE))="","",(VLOOKUP($E60,'NEA Backsheet'!$D$5:$CB$183,P$9,FALSE))),"")</f>
        <v>13790.790847891214</v>
      </c>
      <c r="Q60" s="124">
        <f ca="1">IFERROR(IF((VLOOKUP($E60,'NEA Backsheet'!$D$5:$CB$183,Q$9,FALSE))="","",(VLOOKUP($E60,'NEA Backsheet'!$D$5:$CB$183,Q$9,FALSE))),"")</f>
        <v>15162.011854526083</v>
      </c>
      <c r="R60" s="236">
        <f ca="1">IFERROR(IF((VLOOKUP($E60,'NEA Backsheet'!$D$5:$CB$183,R$9,FALSE))="","",(VLOOKUP($E60,'NEA Backsheet'!$D$5:$CB$183,R$9,FALSE))),"")</f>
        <v>0</v>
      </c>
    </row>
    <row r="61" spans="1:18" ht="15" customHeight="1" x14ac:dyDescent="0.3">
      <c r="A61" s="57">
        <v>47</v>
      </c>
      <c r="B61" s="98" t="str">
        <f ca="1">IFERROR(IF((VLOOKUP($E61,'Org List'!$AJ$10:$AL$188,3,FALSE))="","",(VLOOKUP($E61,'Org List'!$AJ$10:$AL$188,3,FALSE))),"")</f>
        <v>North of England Commissioning Region</v>
      </c>
      <c r="C61" s="99" t="str">
        <f ca="1">IFERROR(IF((VLOOKUP($E61,'Org List'!$AO$10:$AQ$188,3,FALSE))="","",(VLOOKUP($E61,'Org List'!$AO$10:$AQ$188,3,FALSE))),"")</f>
        <v>North West Region</v>
      </c>
      <c r="D61" s="114" t="str">
        <f ca="1">IFERROR(IF((VLOOKUP($E61,'Org List'!$AT$10:$AV$188,3,FALSE))="","",(VLOOKUP($E61,'Org List'!$AT$10:$AV$188,3,FALSE))),"")</f>
        <v>NHS England North (Greater Manchester)</v>
      </c>
      <c r="E61" s="98" t="str">
        <f t="shared" ca="1" si="1"/>
        <v>E08000002</v>
      </c>
      <c r="F61" s="100" t="str">
        <f ca="1">IF(E61="","",VLOOKUP(E61,'Org List'!$J$9:$K$488,2,0))</f>
        <v>Bury</v>
      </c>
      <c r="G61" s="121">
        <f ca="1">IFERROR(IF((VLOOKUP($E61,'NEA Backsheet'!$D$5:$CB$183,G$9,FALSE))="","",(VLOOKUP($E61,'NEA Backsheet'!$D$5:$CB$183,G$9,FALSE))),"")</f>
        <v>5119.4190699447026</v>
      </c>
      <c r="H61" s="122">
        <f ca="1">IFERROR(IF((VLOOKUP($E61,'NEA Backsheet'!$D$5:$CB$183,H$9,FALSE))="","",(VLOOKUP($E61,'NEA Backsheet'!$D$5:$CB$183,H$9,FALSE))),"")</f>
        <v>5321.363687046457</v>
      </c>
      <c r="I61" s="122">
        <f ca="1">IFERROR(IF((VLOOKUP($E61,'NEA Backsheet'!$D$5:$CB$183,I$9,FALSE))="","",(VLOOKUP($E61,'NEA Backsheet'!$D$5:$CB$183,I$9,FALSE))),"")</f>
        <v>5897.0797368036729</v>
      </c>
      <c r="J61" s="123">
        <f ca="1">IFERROR(IF((VLOOKUP($E61,'NEA Backsheet'!$D$5:$CB$183,J$9,FALSE))="","",(VLOOKUP($E61,'NEA Backsheet'!$D$5:$CB$183,J$9,FALSE))),"")</f>
        <v>5646.0365235924401</v>
      </c>
      <c r="K61" s="121">
        <f ca="1">IFERROR(IF((VLOOKUP($E61,'NEA Backsheet'!$D$5:$CB$183,K$9,FALSE))="","",(VLOOKUP($E61,'NEA Backsheet'!$D$5:$CB$183,K$9,FALSE))),"")</f>
        <v>5478.1480257629028</v>
      </c>
      <c r="L61" s="122">
        <f ca="1">IFERROR(IF((VLOOKUP($E61,'NEA Backsheet'!$D$5:$CB$183,L$9,FALSE))="","",(VLOOKUP($E61,'NEA Backsheet'!$D$5:$CB$183,L$9,FALSE))),"")</f>
        <v>5365.8314481206762</v>
      </c>
      <c r="M61" s="122">
        <f ca="1">IFERROR(IF((VLOOKUP($E61,'NEA Backsheet'!$D$5:$CB$183,M$9,FALSE))="","",(VLOOKUP($E61,'NEA Backsheet'!$D$5:$CB$183,M$9,FALSE))),"")</f>
        <v>5670.0662300101749</v>
      </c>
      <c r="N61" s="124">
        <f ca="1">IFERROR(IF((VLOOKUP($E61,'NEA Backsheet'!$D$5:$CB$183,N$9,FALSE))="","",(VLOOKUP($E61,'NEA Backsheet'!$D$5:$CB$183,N$9,FALSE))),"")</f>
        <v>5588.0712960566916</v>
      </c>
      <c r="O61" s="175">
        <f ca="1">IFERROR(IF((VLOOKUP($E61,'NEA Backsheet'!$D$5:$CB$183,O$9,FALSE))="","",(VLOOKUP($E61,'NEA Backsheet'!$D$5:$CB$183,O$9,FALSE))),"")</f>
        <v>5934.0888784950512</v>
      </c>
      <c r="P61" s="123">
        <f ca="1">IFERROR(IF((VLOOKUP($E61,'NEA Backsheet'!$D$5:$CB$183,P$9,FALSE))="","",(VLOOKUP($E61,'NEA Backsheet'!$D$5:$CB$183,P$9,FALSE))),"")</f>
        <v>5665.0615892218793</v>
      </c>
      <c r="Q61" s="124">
        <f ca="1">IFERROR(IF((VLOOKUP($E61,'NEA Backsheet'!$D$5:$CB$183,Q$9,FALSE))="","",(VLOOKUP($E61,'NEA Backsheet'!$D$5:$CB$183,Q$9,FALSE))),"")</f>
        <v>6132.2080876710734</v>
      </c>
      <c r="R61" s="236">
        <f ca="1">IFERROR(IF((VLOOKUP($E61,'NEA Backsheet'!$D$5:$CB$183,R$9,FALSE))="","",(VLOOKUP($E61,'NEA Backsheet'!$D$5:$CB$183,R$9,FALSE))),"")</f>
        <v>0</v>
      </c>
    </row>
    <row r="62" spans="1:18" ht="15" customHeight="1" x14ac:dyDescent="0.3">
      <c r="A62" s="57">
        <v>48</v>
      </c>
      <c r="B62" s="98" t="str">
        <f ca="1">IFERROR(IF((VLOOKUP($E62,'Org List'!$AJ$10:$AL$188,3,FALSE))="","",(VLOOKUP($E62,'Org List'!$AJ$10:$AL$188,3,FALSE))),"")</f>
        <v>North of England Commissioning Region</v>
      </c>
      <c r="C62" s="99" t="str">
        <f ca="1">IFERROR(IF((VLOOKUP($E62,'Org List'!$AO$10:$AQ$188,3,FALSE))="","",(VLOOKUP($E62,'Org List'!$AO$10:$AQ$188,3,FALSE))),"")</f>
        <v>Yorkshire and The Humber Region</v>
      </c>
      <c r="D62" s="114" t="str">
        <f ca="1">IFERROR(IF((VLOOKUP($E62,'Org List'!$AT$10:$AV$188,3,FALSE))="","",(VLOOKUP($E62,'Org List'!$AT$10:$AV$188,3,FALSE))),"")</f>
        <v>NHS England North (Yorkshire And Humber)</v>
      </c>
      <c r="E62" s="98" t="str">
        <f t="shared" ca="1" si="1"/>
        <v>E08000033</v>
      </c>
      <c r="F62" s="100" t="str">
        <f ca="1">IF(E62="","",VLOOKUP(E62,'Org List'!$J$9:$K$488,2,0))</f>
        <v>Calderdale</v>
      </c>
      <c r="G62" s="121">
        <f ca="1">IFERROR(IF((VLOOKUP($E62,'NEA Backsheet'!$D$5:$CB$183,G$9,FALSE))="","",(VLOOKUP($E62,'NEA Backsheet'!$D$5:$CB$183,G$9,FALSE))),"")</f>
        <v>6495.9043293888208</v>
      </c>
      <c r="H62" s="122">
        <f ca="1">IFERROR(IF((VLOOKUP($E62,'NEA Backsheet'!$D$5:$CB$183,H$9,FALSE))="","",(VLOOKUP($E62,'NEA Backsheet'!$D$5:$CB$183,H$9,FALSE))),"")</f>
        <v>6907.6807282314658</v>
      </c>
      <c r="I62" s="122">
        <f ca="1">IFERROR(IF((VLOOKUP($E62,'NEA Backsheet'!$D$5:$CB$183,I$9,FALSE))="","",(VLOOKUP($E62,'NEA Backsheet'!$D$5:$CB$183,I$9,FALSE))),"")</f>
        <v>7202.1948779115828</v>
      </c>
      <c r="J62" s="123">
        <f ca="1">IFERROR(IF((VLOOKUP($E62,'NEA Backsheet'!$D$5:$CB$183,J$9,FALSE))="","",(VLOOKUP($E62,'NEA Backsheet'!$D$5:$CB$183,J$9,FALSE))),"")</f>
        <v>7190.9809053126955</v>
      </c>
      <c r="K62" s="121">
        <f ca="1">IFERROR(IF((VLOOKUP($E62,'NEA Backsheet'!$D$5:$CB$183,K$9,FALSE))="","",(VLOOKUP($E62,'NEA Backsheet'!$D$5:$CB$183,K$9,FALSE))),"")</f>
        <v>6493.4953767455463</v>
      </c>
      <c r="L62" s="122">
        <f ca="1">IFERROR(IF((VLOOKUP($E62,'NEA Backsheet'!$D$5:$CB$183,L$9,FALSE))="","",(VLOOKUP($E62,'NEA Backsheet'!$D$5:$CB$183,L$9,FALSE))),"")</f>
        <v>6402.9446628337319</v>
      </c>
      <c r="M62" s="122">
        <f ca="1">IFERROR(IF((VLOOKUP($E62,'NEA Backsheet'!$D$5:$CB$183,M$9,FALSE))="","",(VLOOKUP($E62,'NEA Backsheet'!$D$5:$CB$183,M$9,FALSE))),"")</f>
        <v>6793.5333798926058</v>
      </c>
      <c r="N62" s="124">
        <f ca="1">IFERROR(IF((VLOOKUP($E62,'NEA Backsheet'!$D$5:$CB$183,N$9,FALSE))="","",(VLOOKUP($E62,'NEA Backsheet'!$D$5:$CB$183,N$9,FALSE))),"")</f>
        <v>6522.9537767153251</v>
      </c>
      <c r="O62" s="175">
        <f ca="1">IFERROR(IF((VLOOKUP($E62,'NEA Backsheet'!$D$5:$CB$183,O$9,FALSE))="","",(VLOOKUP($E62,'NEA Backsheet'!$D$5:$CB$183,O$9,FALSE))),"")</f>
        <v>7382.7570021618003</v>
      </c>
      <c r="P62" s="123">
        <f ca="1">IFERROR(IF((VLOOKUP($E62,'NEA Backsheet'!$D$5:$CB$183,P$9,FALSE))="","",(VLOOKUP($E62,'NEA Backsheet'!$D$5:$CB$183,P$9,FALSE))),"")</f>
        <v>7201.522105975404</v>
      </c>
      <c r="Q62" s="124">
        <f ca="1">IFERROR(IF((VLOOKUP($E62,'NEA Backsheet'!$D$5:$CB$183,Q$9,FALSE))="","",(VLOOKUP($E62,'NEA Backsheet'!$D$5:$CB$183,Q$9,FALSE))),"")</f>
        <v>7536.385441104133</v>
      </c>
      <c r="R62" s="236">
        <f ca="1">IFERROR(IF((VLOOKUP($E62,'NEA Backsheet'!$D$5:$CB$183,R$9,FALSE))="","",(VLOOKUP($E62,'NEA Backsheet'!$D$5:$CB$183,R$9,FALSE))),"")</f>
        <v>0</v>
      </c>
    </row>
    <row r="63" spans="1:18" ht="15" customHeight="1" x14ac:dyDescent="0.3">
      <c r="A63" s="57">
        <v>49</v>
      </c>
      <c r="B63" s="98" t="str">
        <f ca="1">IFERROR(IF((VLOOKUP($E63,'Org List'!$AJ$10:$AL$188,3,FALSE))="","",(VLOOKUP($E63,'Org List'!$AJ$10:$AL$188,3,FALSE))),"")</f>
        <v>Midlands and East of England Commissioning Region</v>
      </c>
      <c r="C63" s="99" t="str">
        <f ca="1">IFERROR(IF((VLOOKUP($E63,'Org List'!$AO$10:$AQ$188,3,FALSE))="","",(VLOOKUP($E63,'Org List'!$AO$10:$AQ$188,3,FALSE))),"")</f>
        <v>East Region</v>
      </c>
      <c r="D63" s="114" t="str">
        <f ca="1">IFERROR(IF((VLOOKUP($E63,'Org List'!$AT$10:$AV$188,3,FALSE))="","",(VLOOKUP($E63,'Org List'!$AT$10:$AV$188,3,FALSE))),"")</f>
        <v>NHS England Midlands And East (East)</v>
      </c>
      <c r="E63" s="98" t="str">
        <f t="shared" ca="1" si="1"/>
        <v>E10000003</v>
      </c>
      <c r="F63" s="100" t="str">
        <f ca="1">IF(E63="","",VLOOKUP(E63,'Org List'!$J$9:$K$488,2,0))</f>
        <v>Cambridgeshire</v>
      </c>
      <c r="G63" s="121">
        <f ca="1">IFERROR(IF((VLOOKUP($E63,'NEA Backsheet'!$D$5:$CB$183,G$9,FALSE))="","",(VLOOKUP($E63,'NEA Backsheet'!$D$5:$CB$183,G$9,FALSE))),"")</f>
        <v>16144.512660773113</v>
      </c>
      <c r="H63" s="122">
        <f ca="1">IFERROR(IF((VLOOKUP($E63,'NEA Backsheet'!$D$5:$CB$183,H$9,FALSE))="","",(VLOOKUP($E63,'NEA Backsheet'!$D$5:$CB$183,H$9,FALSE))),"")</f>
        <v>15571.432288828766</v>
      </c>
      <c r="I63" s="122">
        <f ca="1">IFERROR(IF((VLOOKUP($E63,'NEA Backsheet'!$D$5:$CB$183,I$9,FALSE))="","",(VLOOKUP($E63,'NEA Backsheet'!$D$5:$CB$183,I$9,FALSE))),"")</f>
        <v>16250.813485645669</v>
      </c>
      <c r="J63" s="123">
        <f ca="1">IFERROR(IF((VLOOKUP($E63,'NEA Backsheet'!$D$5:$CB$183,J$9,FALSE))="","",(VLOOKUP($E63,'NEA Backsheet'!$D$5:$CB$183,J$9,FALSE))),"")</f>
        <v>16008.433975550262</v>
      </c>
      <c r="K63" s="121">
        <f ca="1">IFERROR(IF((VLOOKUP($E63,'NEA Backsheet'!$D$5:$CB$183,K$9,FALSE))="","",(VLOOKUP($E63,'NEA Backsheet'!$D$5:$CB$183,K$9,FALSE))),"")</f>
        <v>16450.952617134208</v>
      </c>
      <c r="L63" s="122">
        <f ca="1">IFERROR(IF((VLOOKUP($E63,'NEA Backsheet'!$D$5:$CB$183,L$9,FALSE))="","",(VLOOKUP($E63,'NEA Backsheet'!$D$5:$CB$183,L$9,FALSE))),"")</f>
        <v>16434.079436339111</v>
      </c>
      <c r="M63" s="122">
        <f ca="1">IFERROR(IF((VLOOKUP($E63,'NEA Backsheet'!$D$5:$CB$183,M$9,FALSE))="","",(VLOOKUP($E63,'NEA Backsheet'!$D$5:$CB$183,M$9,FALSE))),"")</f>
        <v>17109.871757044446</v>
      </c>
      <c r="N63" s="124">
        <f ca="1">IFERROR(IF((VLOOKUP($E63,'NEA Backsheet'!$D$5:$CB$183,N$9,FALSE))="","",(VLOOKUP($E63,'NEA Backsheet'!$D$5:$CB$183,N$9,FALSE))),"")</f>
        <v>16781.440505559778</v>
      </c>
      <c r="O63" s="175">
        <f ca="1">IFERROR(IF((VLOOKUP($E63,'NEA Backsheet'!$D$5:$CB$183,O$9,FALSE))="","",(VLOOKUP($E63,'NEA Backsheet'!$D$5:$CB$183,O$9,FALSE))),"")</f>
        <v>16409.982672903407</v>
      </c>
      <c r="P63" s="123">
        <f ca="1">IFERROR(IF((VLOOKUP($E63,'NEA Backsheet'!$D$5:$CB$183,P$9,FALSE))="","",(VLOOKUP($E63,'NEA Backsheet'!$D$5:$CB$183,P$9,FALSE))),"")</f>
        <v>16304.139762300723</v>
      </c>
      <c r="Q63" s="124">
        <f ca="1">IFERROR(IF((VLOOKUP($E63,'NEA Backsheet'!$D$5:$CB$183,Q$9,FALSE))="","",(VLOOKUP($E63,'NEA Backsheet'!$D$5:$CB$183,Q$9,FALSE))),"")</f>
        <v>17365.814773595499</v>
      </c>
      <c r="R63" s="236">
        <f ca="1">IFERROR(IF((VLOOKUP($E63,'NEA Backsheet'!$D$5:$CB$183,R$9,FALSE))="","",(VLOOKUP($E63,'NEA Backsheet'!$D$5:$CB$183,R$9,FALSE))),"")</f>
        <v>0</v>
      </c>
    </row>
    <row r="64" spans="1:18" ht="15" customHeight="1" x14ac:dyDescent="0.3">
      <c r="A64" s="57">
        <v>50</v>
      </c>
      <c r="B64" s="98" t="str">
        <f ca="1">IFERROR(IF((VLOOKUP($E64,'Org List'!$AJ$10:$AL$188,3,FALSE))="","",(VLOOKUP($E64,'Org List'!$AJ$10:$AL$188,3,FALSE))),"")</f>
        <v>London Commissioning Region</v>
      </c>
      <c r="C64" s="99" t="str">
        <f ca="1">IFERROR(IF((VLOOKUP($E64,'Org List'!$AO$10:$AQ$188,3,FALSE))="","",(VLOOKUP($E64,'Org List'!$AO$10:$AQ$188,3,FALSE))),"")</f>
        <v>London Region</v>
      </c>
      <c r="D64" s="114" t="str">
        <f ca="1">IFERROR(IF((VLOOKUP($E64,'Org List'!$AT$10:$AV$188,3,FALSE))="","",(VLOOKUP($E64,'Org List'!$AT$10:$AV$188,3,FALSE))),"")</f>
        <v>NHS England London</v>
      </c>
      <c r="E64" s="98" t="str">
        <f t="shared" ca="1" si="1"/>
        <v>E09000007</v>
      </c>
      <c r="F64" s="100" t="str">
        <f ca="1">IF(E64="","",VLOOKUP(E64,'Org List'!$J$9:$K$488,2,0))</f>
        <v>Camden</v>
      </c>
      <c r="G64" s="121">
        <f ca="1">IFERROR(IF((VLOOKUP($E64,'NEA Backsheet'!$D$5:$CB$183,G$9,FALSE))="","",(VLOOKUP($E64,'NEA Backsheet'!$D$5:$CB$183,G$9,FALSE))),"")</f>
        <v>4494.7742756392654</v>
      </c>
      <c r="H64" s="122">
        <f ca="1">IFERROR(IF((VLOOKUP($E64,'NEA Backsheet'!$D$5:$CB$183,H$9,FALSE))="","",(VLOOKUP($E64,'NEA Backsheet'!$D$5:$CB$183,H$9,FALSE))),"")</f>
        <v>4279.0069257116102</v>
      </c>
      <c r="I64" s="122">
        <f ca="1">IFERROR(IF((VLOOKUP($E64,'NEA Backsheet'!$D$5:$CB$183,I$9,FALSE))="","",(VLOOKUP($E64,'NEA Backsheet'!$D$5:$CB$183,I$9,FALSE))),"")</f>
        <v>4375.5048198273744</v>
      </c>
      <c r="J64" s="123">
        <f ca="1">IFERROR(IF((VLOOKUP($E64,'NEA Backsheet'!$D$5:$CB$183,J$9,FALSE))="","",(VLOOKUP($E64,'NEA Backsheet'!$D$5:$CB$183,J$9,FALSE))),"")</f>
        <v>4213.8288863649541</v>
      </c>
      <c r="K64" s="121">
        <f ca="1">IFERROR(IF((VLOOKUP($E64,'NEA Backsheet'!$D$5:$CB$183,K$9,FALSE))="","",(VLOOKUP($E64,'NEA Backsheet'!$D$5:$CB$183,K$9,FALSE))),"")</f>
        <v>4471.2006882302776</v>
      </c>
      <c r="L64" s="122">
        <f ca="1">IFERROR(IF((VLOOKUP($E64,'NEA Backsheet'!$D$5:$CB$183,L$9,FALSE))="","",(VLOOKUP($E64,'NEA Backsheet'!$D$5:$CB$183,L$9,FALSE))),"")</f>
        <v>4515.6532179777651</v>
      </c>
      <c r="M64" s="122">
        <f ca="1">IFERROR(IF((VLOOKUP($E64,'NEA Backsheet'!$D$5:$CB$183,M$9,FALSE))="","",(VLOOKUP($E64,'NEA Backsheet'!$D$5:$CB$183,M$9,FALSE))),"")</f>
        <v>4563.0958462707758</v>
      </c>
      <c r="N64" s="124">
        <f ca="1">IFERROR(IF((VLOOKUP($E64,'NEA Backsheet'!$D$5:$CB$183,N$9,FALSE))="","",(VLOOKUP($E64,'NEA Backsheet'!$D$5:$CB$183,N$9,FALSE))),"")</f>
        <v>4456.4765545871114</v>
      </c>
      <c r="O64" s="175">
        <f ca="1">IFERROR(IF((VLOOKUP($E64,'NEA Backsheet'!$D$5:$CB$183,O$9,FALSE))="","",(VLOOKUP($E64,'NEA Backsheet'!$D$5:$CB$183,O$9,FALSE))),"")</f>
        <v>4340.0114363210851</v>
      </c>
      <c r="P64" s="123">
        <f ca="1">IFERROR(IF((VLOOKUP($E64,'NEA Backsheet'!$D$5:$CB$183,P$9,FALSE))="","",(VLOOKUP($E64,'NEA Backsheet'!$D$5:$CB$183,P$9,FALSE))),"")</f>
        <v>4355.0854186145407</v>
      </c>
      <c r="Q64" s="124">
        <f ca="1">IFERROR(IF((VLOOKUP($E64,'NEA Backsheet'!$D$5:$CB$183,Q$9,FALSE))="","",(VLOOKUP($E64,'NEA Backsheet'!$D$5:$CB$183,Q$9,FALSE))),"")</f>
        <v>4757.0007418819878</v>
      </c>
      <c r="R64" s="236">
        <f ca="1">IFERROR(IF((VLOOKUP($E64,'NEA Backsheet'!$D$5:$CB$183,R$9,FALSE))="","",(VLOOKUP($E64,'NEA Backsheet'!$D$5:$CB$183,R$9,FALSE))),"")</f>
        <v>0</v>
      </c>
    </row>
    <row r="65" spans="1:18" ht="15" customHeight="1" x14ac:dyDescent="0.3">
      <c r="A65" s="57">
        <v>51</v>
      </c>
      <c r="B65" s="98" t="str">
        <f ca="1">IFERROR(IF((VLOOKUP($E65,'Org List'!$AJ$10:$AL$188,3,FALSE))="","",(VLOOKUP($E65,'Org List'!$AJ$10:$AL$188,3,FALSE))),"")</f>
        <v>Midlands and East of England Commissioning Region</v>
      </c>
      <c r="C65" s="99" t="str">
        <f ca="1">IFERROR(IF((VLOOKUP($E65,'Org List'!$AO$10:$AQ$188,3,FALSE))="","",(VLOOKUP($E65,'Org List'!$AO$10:$AQ$188,3,FALSE))),"")</f>
        <v>East Region</v>
      </c>
      <c r="D65" s="114" t="str">
        <f ca="1">IFERROR(IF((VLOOKUP($E65,'Org List'!$AT$10:$AV$188,3,FALSE))="","",(VLOOKUP($E65,'Org List'!$AT$10:$AV$188,3,FALSE))),"")</f>
        <v>NHS England Midlands And East (Central Midlands)</v>
      </c>
      <c r="E65" s="98" t="str">
        <f t="shared" ca="1" si="1"/>
        <v>E06000056</v>
      </c>
      <c r="F65" s="100" t="str">
        <f ca="1">IF(E65="","",VLOOKUP(E65,'Org List'!$J$9:$K$488,2,0))</f>
        <v>Central Bedfordshire</v>
      </c>
      <c r="G65" s="121">
        <f ca="1">IFERROR(IF((VLOOKUP($E65,'NEA Backsheet'!$D$5:$CB$183,G$9,FALSE))="","",(VLOOKUP($E65,'NEA Backsheet'!$D$5:$CB$183,G$9,FALSE))),"")</f>
        <v>7442.3878164170219</v>
      </c>
      <c r="H65" s="122">
        <f ca="1">IFERROR(IF((VLOOKUP($E65,'NEA Backsheet'!$D$5:$CB$183,H$9,FALSE))="","",(VLOOKUP($E65,'NEA Backsheet'!$D$5:$CB$183,H$9,FALSE))),"")</f>
        <v>7196.9108665530075</v>
      </c>
      <c r="I65" s="122">
        <f ca="1">IFERROR(IF((VLOOKUP($E65,'NEA Backsheet'!$D$5:$CB$183,I$9,FALSE))="","",(VLOOKUP($E65,'NEA Backsheet'!$D$5:$CB$183,I$9,FALSE))),"")</f>
        <v>7473.962358659719</v>
      </c>
      <c r="J65" s="123">
        <f ca="1">IFERROR(IF((VLOOKUP($E65,'NEA Backsheet'!$D$5:$CB$183,J$9,FALSE))="","",(VLOOKUP($E65,'NEA Backsheet'!$D$5:$CB$183,J$9,FALSE))),"")</f>
        <v>7467.2567137936949</v>
      </c>
      <c r="K65" s="121">
        <f ca="1">IFERROR(IF((VLOOKUP($E65,'NEA Backsheet'!$D$5:$CB$183,K$9,FALSE))="","",(VLOOKUP($E65,'NEA Backsheet'!$D$5:$CB$183,K$9,FALSE))),"")</f>
        <v>7691.3983381448852</v>
      </c>
      <c r="L65" s="122">
        <f ca="1">IFERROR(IF((VLOOKUP($E65,'NEA Backsheet'!$D$5:$CB$183,L$9,FALSE))="","",(VLOOKUP($E65,'NEA Backsheet'!$D$5:$CB$183,L$9,FALSE))),"")</f>
        <v>7405.9514633173012</v>
      </c>
      <c r="M65" s="122">
        <f ca="1">IFERROR(IF((VLOOKUP($E65,'NEA Backsheet'!$D$5:$CB$183,M$9,FALSE))="","",(VLOOKUP($E65,'NEA Backsheet'!$D$5:$CB$183,M$9,FALSE))),"")</f>
        <v>7829.7485765248475</v>
      </c>
      <c r="N65" s="124">
        <f ca="1">IFERROR(IF((VLOOKUP($E65,'NEA Backsheet'!$D$5:$CB$183,N$9,FALSE))="","",(VLOOKUP($E65,'NEA Backsheet'!$D$5:$CB$183,N$9,FALSE))),"")</f>
        <v>7812.0910226103097</v>
      </c>
      <c r="O65" s="175">
        <f ca="1">IFERROR(IF((VLOOKUP($E65,'NEA Backsheet'!$D$5:$CB$183,O$9,FALSE))="","",(VLOOKUP($E65,'NEA Backsheet'!$D$5:$CB$183,O$9,FALSE))),"")</f>
        <v>7419.8421675390127</v>
      </c>
      <c r="P65" s="123">
        <f ca="1">IFERROR(IF((VLOOKUP($E65,'NEA Backsheet'!$D$5:$CB$183,P$9,FALSE))="","",(VLOOKUP($E65,'NEA Backsheet'!$D$5:$CB$183,P$9,FALSE))),"")</f>
        <v>7419.7922295011631</v>
      </c>
      <c r="Q65" s="124">
        <f ca="1">IFERROR(IF((VLOOKUP($E65,'NEA Backsheet'!$D$5:$CB$183,Q$9,FALSE))="","",(VLOOKUP($E65,'NEA Backsheet'!$D$5:$CB$183,Q$9,FALSE))),"")</f>
        <v>8081.4038920485455</v>
      </c>
      <c r="R65" s="236">
        <f ca="1">IFERROR(IF((VLOOKUP($E65,'NEA Backsheet'!$D$5:$CB$183,R$9,FALSE))="","",(VLOOKUP($E65,'NEA Backsheet'!$D$5:$CB$183,R$9,FALSE))),"")</f>
        <v>0</v>
      </c>
    </row>
    <row r="66" spans="1:18" ht="15" customHeight="1" x14ac:dyDescent="0.3">
      <c r="A66" s="57">
        <v>52</v>
      </c>
      <c r="B66" s="98" t="str">
        <f ca="1">IFERROR(IF((VLOOKUP($E66,'Org List'!$AJ$10:$AL$188,3,FALSE))="","",(VLOOKUP($E66,'Org List'!$AJ$10:$AL$188,3,FALSE))),"")</f>
        <v>North of England Commissioning Region</v>
      </c>
      <c r="C66" s="99" t="str">
        <f ca="1">IFERROR(IF((VLOOKUP($E66,'Org List'!$AO$10:$AQ$188,3,FALSE))="","",(VLOOKUP($E66,'Org List'!$AO$10:$AQ$188,3,FALSE))),"")</f>
        <v>North West Region</v>
      </c>
      <c r="D66" s="114" t="str">
        <f ca="1">IFERROR(IF((VLOOKUP($E66,'Org List'!$AT$10:$AV$188,3,FALSE))="","",(VLOOKUP($E66,'Org List'!$AT$10:$AV$188,3,FALSE))),"")</f>
        <v>NHS England North (Cheshire And Merseyside)</v>
      </c>
      <c r="E66" s="98" t="str">
        <f t="shared" ca="1" si="1"/>
        <v>E06000049</v>
      </c>
      <c r="F66" s="100" t="str">
        <f ca="1">IF(E66="","",VLOOKUP(E66,'Org List'!$J$9:$K$488,2,0))</f>
        <v>Cheshire East</v>
      </c>
      <c r="G66" s="121">
        <f ca="1">IFERROR(IF((VLOOKUP($E66,'NEA Backsheet'!$D$5:$CB$183,G$9,FALSE))="","",(VLOOKUP($E66,'NEA Backsheet'!$D$5:$CB$183,G$9,FALSE))),"")</f>
        <v>10755.655580835062</v>
      </c>
      <c r="H66" s="122">
        <f ca="1">IFERROR(IF((VLOOKUP($E66,'NEA Backsheet'!$D$5:$CB$183,H$9,FALSE))="","",(VLOOKUP($E66,'NEA Backsheet'!$D$5:$CB$183,H$9,FALSE))),"")</f>
        <v>10529.279067827698</v>
      </c>
      <c r="I66" s="122">
        <f ca="1">IFERROR(IF((VLOOKUP($E66,'NEA Backsheet'!$D$5:$CB$183,I$9,FALSE))="","",(VLOOKUP($E66,'NEA Backsheet'!$D$5:$CB$183,I$9,FALSE))),"")</f>
        <v>11178.754686187218</v>
      </c>
      <c r="J66" s="123">
        <f ca="1">IFERROR(IF((VLOOKUP($E66,'NEA Backsheet'!$D$5:$CB$183,J$9,FALSE))="","",(VLOOKUP($E66,'NEA Backsheet'!$D$5:$CB$183,J$9,FALSE))),"")</f>
        <v>10968.540568366905</v>
      </c>
      <c r="K66" s="121">
        <f ca="1">IFERROR(IF((VLOOKUP($E66,'NEA Backsheet'!$D$5:$CB$183,K$9,FALSE))="","",(VLOOKUP($E66,'NEA Backsheet'!$D$5:$CB$183,K$9,FALSE))),"")</f>
        <v>10539.007880800677</v>
      </c>
      <c r="L66" s="122">
        <f ca="1">IFERROR(IF((VLOOKUP($E66,'NEA Backsheet'!$D$5:$CB$183,L$9,FALSE))="","",(VLOOKUP($E66,'NEA Backsheet'!$D$5:$CB$183,L$9,FALSE))),"")</f>
        <v>10528.540205482444</v>
      </c>
      <c r="M66" s="122">
        <f ca="1">IFERROR(IF((VLOOKUP($E66,'NEA Backsheet'!$D$5:$CB$183,M$9,FALSE))="","",(VLOOKUP($E66,'NEA Backsheet'!$D$5:$CB$183,M$9,FALSE))),"")</f>
        <v>10900.998196939154</v>
      </c>
      <c r="N66" s="124">
        <f ca="1">IFERROR(IF((VLOOKUP($E66,'NEA Backsheet'!$D$5:$CB$183,N$9,FALSE))="","",(VLOOKUP($E66,'NEA Backsheet'!$D$5:$CB$183,N$9,FALSE))),"")</f>
        <v>11431.267566631332</v>
      </c>
      <c r="O66" s="175">
        <f ca="1">IFERROR(IF((VLOOKUP($E66,'NEA Backsheet'!$D$5:$CB$183,O$9,FALSE))="","",(VLOOKUP($E66,'NEA Backsheet'!$D$5:$CB$183,O$9,FALSE))),"")</f>
        <v>11038.679810569325</v>
      </c>
      <c r="P66" s="123">
        <f ca="1">IFERROR(IF((VLOOKUP($E66,'NEA Backsheet'!$D$5:$CB$183,P$9,FALSE))="","",(VLOOKUP($E66,'NEA Backsheet'!$D$5:$CB$183,P$9,FALSE))),"")</f>
        <v>10967.170852160372</v>
      </c>
      <c r="Q66" s="124">
        <f ca="1">IFERROR(IF((VLOOKUP($E66,'NEA Backsheet'!$D$5:$CB$183,Q$9,FALSE))="","",(VLOOKUP($E66,'NEA Backsheet'!$D$5:$CB$183,Q$9,FALSE))),"")</f>
        <v>11796.295818443145</v>
      </c>
      <c r="R66" s="236">
        <f ca="1">IFERROR(IF((VLOOKUP($E66,'NEA Backsheet'!$D$5:$CB$183,R$9,FALSE))="","",(VLOOKUP($E66,'NEA Backsheet'!$D$5:$CB$183,R$9,FALSE))),"")</f>
        <v>0</v>
      </c>
    </row>
    <row r="67" spans="1:18" ht="15" customHeight="1" x14ac:dyDescent="0.3">
      <c r="A67" s="57">
        <v>53</v>
      </c>
      <c r="B67" s="98" t="str">
        <f ca="1">IFERROR(IF((VLOOKUP($E67,'Org List'!$AJ$10:$AL$188,3,FALSE))="","",(VLOOKUP($E67,'Org List'!$AJ$10:$AL$188,3,FALSE))),"")</f>
        <v>North of England Commissioning Region</v>
      </c>
      <c r="C67" s="99" t="str">
        <f ca="1">IFERROR(IF((VLOOKUP($E67,'Org List'!$AO$10:$AQ$188,3,FALSE))="","",(VLOOKUP($E67,'Org List'!$AO$10:$AQ$188,3,FALSE))),"")</f>
        <v>North West Region</v>
      </c>
      <c r="D67" s="114" t="str">
        <f ca="1">IFERROR(IF((VLOOKUP($E67,'Org List'!$AT$10:$AV$188,3,FALSE))="","",(VLOOKUP($E67,'Org List'!$AT$10:$AV$188,3,FALSE))),"")</f>
        <v>NHS England North (Cheshire And Merseyside)</v>
      </c>
      <c r="E67" s="98" t="str">
        <f t="shared" ca="1" si="1"/>
        <v>E06000050</v>
      </c>
      <c r="F67" s="100" t="str">
        <f ca="1">IF(E67="","",VLOOKUP(E67,'Org List'!$J$9:$K$488,2,0))</f>
        <v>Cheshire West and Chester</v>
      </c>
      <c r="G67" s="121">
        <f ca="1">IFERROR(IF((VLOOKUP($E67,'NEA Backsheet'!$D$5:$CB$183,G$9,FALSE))="","",(VLOOKUP($E67,'NEA Backsheet'!$D$5:$CB$183,G$9,FALSE))),"")</f>
        <v>10270.544891278147</v>
      </c>
      <c r="H67" s="122">
        <f ca="1">IFERROR(IF((VLOOKUP($E67,'NEA Backsheet'!$D$5:$CB$183,H$9,FALSE))="","",(VLOOKUP($E67,'NEA Backsheet'!$D$5:$CB$183,H$9,FALSE))),"")</f>
        <v>10283.985402132088</v>
      </c>
      <c r="I67" s="122">
        <f ca="1">IFERROR(IF((VLOOKUP($E67,'NEA Backsheet'!$D$5:$CB$183,I$9,FALSE))="","",(VLOOKUP($E67,'NEA Backsheet'!$D$5:$CB$183,I$9,FALSE))),"")</f>
        <v>10797.871170167558</v>
      </c>
      <c r="J67" s="123">
        <f ca="1">IFERROR(IF((VLOOKUP($E67,'NEA Backsheet'!$D$5:$CB$183,J$9,FALSE))="","",(VLOOKUP($E67,'NEA Backsheet'!$D$5:$CB$183,J$9,FALSE))),"")</f>
        <v>10802.396455723723</v>
      </c>
      <c r="K67" s="121">
        <f ca="1">IFERROR(IF((VLOOKUP($E67,'NEA Backsheet'!$D$5:$CB$183,K$9,FALSE))="","",(VLOOKUP($E67,'NEA Backsheet'!$D$5:$CB$183,K$9,FALSE))),"")</f>
        <v>10399.572856230399</v>
      </c>
      <c r="L67" s="122">
        <f ca="1">IFERROR(IF((VLOOKUP($E67,'NEA Backsheet'!$D$5:$CB$183,L$9,FALSE))="","",(VLOOKUP($E67,'NEA Backsheet'!$D$5:$CB$183,L$9,FALSE))),"")</f>
        <v>10759.782659977636</v>
      </c>
      <c r="M67" s="122">
        <f ca="1">IFERROR(IF((VLOOKUP($E67,'NEA Backsheet'!$D$5:$CB$183,M$9,FALSE))="","",(VLOOKUP($E67,'NEA Backsheet'!$D$5:$CB$183,M$9,FALSE))),"")</f>
        <v>10795.285738633642</v>
      </c>
      <c r="N67" s="124">
        <f ca="1">IFERROR(IF((VLOOKUP($E67,'NEA Backsheet'!$D$5:$CB$183,N$9,FALSE))="","",(VLOOKUP($E67,'NEA Backsheet'!$D$5:$CB$183,N$9,FALSE))),"")</f>
        <v>10591.63834591147</v>
      </c>
      <c r="O67" s="175">
        <f ca="1">IFERROR(IF((VLOOKUP($E67,'NEA Backsheet'!$D$5:$CB$183,O$9,FALSE))="","",(VLOOKUP($E67,'NEA Backsheet'!$D$5:$CB$183,O$9,FALSE))),"")</f>
        <v>10683.255217198304</v>
      </c>
      <c r="P67" s="123">
        <f ca="1">IFERROR(IF((VLOOKUP($E67,'NEA Backsheet'!$D$5:$CB$183,P$9,FALSE))="","",(VLOOKUP($E67,'NEA Backsheet'!$D$5:$CB$183,P$9,FALSE))),"")</f>
        <v>10859.894119658697</v>
      </c>
      <c r="Q67" s="124">
        <f ca="1">IFERROR(IF((VLOOKUP($E67,'NEA Backsheet'!$D$5:$CB$183,Q$9,FALSE))="","",(VLOOKUP($E67,'NEA Backsheet'!$D$5:$CB$183,Q$9,FALSE))),"")</f>
        <v>11555.659738750917</v>
      </c>
      <c r="R67" s="236">
        <f ca="1">IFERROR(IF((VLOOKUP($E67,'NEA Backsheet'!$D$5:$CB$183,R$9,FALSE))="","",(VLOOKUP($E67,'NEA Backsheet'!$D$5:$CB$183,R$9,FALSE))),"")</f>
        <v>0</v>
      </c>
    </row>
    <row r="68" spans="1:18" ht="15" customHeight="1" x14ac:dyDescent="0.3">
      <c r="A68" s="57">
        <v>54</v>
      </c>
      <c r="B68" s="98" t="str">
        <f ca="1">IFERROR(IF((VLOOKUP($E68,'Org List'!$AJ$10:$AL$188,3,FALSE))="","",(VLOOKUP($E68,'Org List'!$AJ$10:$AL$188,3,FALSE))),"")</f>
        <v>London Commissioning Region</v>
      </c>
      <c r="C68" s="99" t="str">
        <f ca="1">IFERROR(IF((VLOOKUP($E68,'Org List'!$AO$10:$AQ$188,3,FALSE))="","",(VLOOKUP($E68,'Org List'!$AO$10:$AQ$188,3,FALSE))),"")</f>
        <v>London Region</v>
      </c>
      <c r="D68" s="114" t="str">
        <f ca="1">IFERROR(IF((VLOOKUP($E68,'Org List'!$AT$10:$AV$188,3,FALSE))="","",(VLOOKUP($E68,'Org List'!$AT$10:$AV$188,3,FALSE))),"")</f>
        <v>NHS England London</v>
      </c>
      <c r="E68" s="98" t="str">
        <f t="shared" ca="1" si="1"/>
        <v>E09000001</v>
      </c>
      <c r="F68" s="100" t="str">
        <f ca="1">IF(E68="","",VLOOKUP(E68,'Org List'!$J$9:$K$488,2,0))</f>
        <v>City of London</v>
      </c>
      <c r="G68" s="121">
        <f ca="1">IFERROR(IF((VLOOKUP($E68,'NEA Backsheet'!$D$5:$CB$183,G$9,FALSE))="","",(VLOOKUP($E68,'NEA Backsheet'!$D$5:$CB$183,G$9,FALSE))),"")</f>
        <v>142.91358199674502</v>
      </c>
      <c r="H68" s="122">
        <f ca="1">IFERROR(IF((VLOOKUP($E68,'NEA Backsheet'!$D$5:$CB$183,H$9,FALSE))="","",(VLOOKUP($E68,'NEA Backsheet'!$D$5:$CB$183,H$9,FALSE))),"")</f>
        <v>138.0438622982129</v>
      </c>
      <c r="I68" s="122">
        <f ca="1">IFERROR(IF((VLOOKUP($E68,'NEA Backsheet'!$D$5:$CB$183,I$9,FALSE))="","",(VLOOKUP($E68,'NEA Backsheet'!$D$5:$CB$183,I$9,FALSE))),"")</f>
        <v>147.9730652442685</v>
      </c>
      <c r="J68" s="123">
        <f ca="1">IFERROR(IF((VLOOKUP($E68,'NEA Backsheet'!$D$5:$CB$183,J$9,FALSE))="","",(VLOOKUP($E68,'NEA Backsheet'!$D$5:$CB$183,J$9,FALSE))),"")</f>
        <v>145.27706537697992</v>
      </c>
      <c r="K68" s="121">
        <f ca="1">IFERROR(IF((VLOOKUP($E68,'NEA Backsheet'!$D$5:$CB$183,K$9,FALSE))="","",(VLOOKUP($E68,'NEA Backsheet'!$D$5:$CB$183,K$9,FALSE))),"")</f>
        <v>143.7442928072218</v>
      </c>
      <c r="L68" s="122">
        <f ca="1">IFERROR(IF((VLOOKUP($E68,'NEA Backsheet'!$D$5:$CB$183,L$9,FALSE))="","",(VLOOKUP($E68,'NEA Backsheet'!$D$5:$CB$183,L$9,FALSE))),"")</f>
        <v>141.70216573214438</v>
      </c>
      <c r="M68" s="122">
        <f ca="1">IFERROR(IF((VLOOKUP($E68,'NEA Backsheet'!$D$5:$CB$183,M$9,FALSE))="","",(VLOOKUP($E68,'NEA Backsheet'!$D$5:$CB$183,M$9,FALSE))),"")</f>
        <v>148.26470471384661</v>
      </c>
      <c r="N68" s="124">
        <f ca="1">IFERROR(IF((VLOOKUP($E68,'NEA Backsheet'!$D$5:$CB$183,N$9,FALSE))="","",(VLOOKUP($E68,'NEA Backsheet'!$D$5:$CB$183,N$9,FALSE))),"")</f>
        <v>144.11015449715651</v>
      </c>
      <c r="O68" s="175">
        <f ca="1">IFERROR(IF((VLOOKUP($E68,'NEA Backsheet'!$D$5:$CB$183,O$9,FALSE))="","",(VLOOKUP($E68,'NEA Backsheet'!$D$5:$CB$183,O$9,FALSE))),"")</f>
        <v>146.46483125308055</v>
      </c>
      <c r="P68" s="123">
        <f ca="1">IFERROR(IF((VLOOKUP($E68,'NEA Backsheet'!$D$5:$CB$183,P$9,FALSE))="","",(VLOOKUP($E68,'NEA Backsheet'!$D$5:$CB$183,P$9,FALSE))),"")</f>
        <v>145.21612501555541</v>
      </c>
      <c r="Q68" s="124">
        <f ca="1">IFERROR(IF((VLOOKUP($E68,'NEA Backsheet'!$D$5:$CB$183,Q$9,FALSE))="","",(VLOOKUP($E68,'NEA Backsheet'!$D$5:$CB$183,Q$9,FALSE))),"")</f>
        <v>155.99995833364554</v>
      </c>
      <c r="R68" s="236">
        <f ca="1">IFERROR(IF((VLOOKUP($E68,'NEA Backsheet'!$D$5:$CB$183,R$9,FALSE))="","",(VLOOKUP($E68,'NEA Backsheet'!$D$5:$CB$183,R$9,FALSE))),"")</f>
        <v>0</v>
      </c>
    </row>
    <row r="69" spans="1:18" ht="15" customHeight="1" x14ac:dyDescent="0.3">
      <c r="A69" s="57">
        <v>55</v>
      </c>
      <c r="B69" s="98" t="str">
        <f ca="1">IFERROR(IF((VLOOKUP($E69,'Org List'!$AJ$10:$AL$188,3,FALSE))="","",(VLOOKUP($E69,'Org List'!$AJ$10:$AL$188,3,FALSE))),"")</f>
        <v>South West England Commissioning Region</v>
      </c>
      <c r="C69" s="99" t="str">
        <f ca="1">IFERROR(IF((VLOOKUP($E69,'Org List'!$AO$10:$AQ$188,3,FALSE))="","",(VLOOKUP($E69,'Org List'!$AO$10:$AQ$188,3,FALSE))),"")</f>
        <v>South West Region</v>
      </c>
      <c r="D69" s="114" t="str">
        <f ca="1">IFERROR(IF((VLOOKUP($E69,'Org List'!$AT$10:$AV$188,3,FALSE))="","",(VLOOKUP($E69,'Org List'!$AT$10:$AV$188,3,FALSE))),"")</f>
        <v>NHS England South West (South West South)</v>
      </c>
      <c r="E69" s="98" t="str">
        <f t="shared" ca="1" si="1"/>
        <v>E06000052</v>
      </c>
      <c r="F69" s="100" t="str">
        <f ca="1">IF(E69="","",VLOOKUP(E69,'Org List'!$J$9:$K$488,2,0))</f>
        <v>Cornwall &amp; Scilly</v>
      </c>
      <c r="G69" s="121">
        <f ca="1">IFERROR(IF((VLOOKUP($E69,'NEA Backsheet'!$D$5:$CB$183,G$9,FALSE))="","",(VLOOKUP($E69,'NEA Backsheet'!$D$5:$CB$183,G$9,FALSE))),"")</f>
        <v>14890.160472940948</v>
      </c>
      <c r="H69" s="122">
        <f ca="1">IFERROR(IF((VLOOKUP($E69,'NEA Backsheet'!$D$5:$CB$183,H$9,FALSE))="","",(VLOOKUP($E69,'NEA Backsheet'!$D$5:$CB$183,H$9,FALSE))),"")</f>
        <v>14396.101190911966</v>
      </c>
      <c r="I69" s="122">
        <f ca="1">IFERROR(IF((VLOOKUP($E69,'NEA Backsheet'!$D$5:$CB$183,I$9,FALSE))="","",(VLOOKUP($E69,'NEA Backsheet'!$D$5:$CB$183,I$9,FALSE))),"")</f>
        <v>15469.001073731226</v>
      </c>
      <c r="J69" s="123">
        <f ca="1">IFERROR(IF((VLOOKUP($E69,'NEA Backsheet'!$D$5:$CB$183,J$9,FALSE))="","",(VLOOKUP($E69,'NEA Backsheet'!$D$5:$CB$183,J$9,FALSE))),"")</f>
        <v>15486.302023126853</v>
      </c>
      <c r="K69" s="121">
        <f ca="1">IFERROR(IF((VLOOKUP($E69,'NEA Backsheet'!$D$5:$CB$183,K$9,FALSE))="","",(VLOOKUP($E69,'NEA Backsheet'!$D$5:$CB$183,K$9,FALSE))),"")</f>
        <v>14821.976696689711</v>
      </c>
      <c r="L69" s="122">
        <f ca="1">IFERROR(IF((VLOOKUP($E69,'NEA Backsheet'!$D$5:$CB$183,L$9,FALSE))="","",(VLOOKUP($E69,'NEA Backsheet'!$D$5:$CB$183,L$9,FALSE))),"")</f>
        <v>14669.732714011519</v>
      </c>
      <c r="M69" s="122">
        <f ca="1">IFERROR(IF((VLOOKUP($E69,'NEA Backsheet'!$D$5:$CB$183,M$9,FALSE))="","",(VLOOKUP($E69,'NEA Backsheet'!$D$5:$CB$183,M$9,FALSE))),"")</f>
        <v>15235.292600175992</v>
      </c>
      <c r="N69" s="124">
        <f ca="1">IFERROR(IF((VLOOKUP($E69,'NEA Backsheet'!$D$5:$CB$183,N$9,FALSE))="","",(VLOOKUP($E69,'NEA Backsheet'!$D$5:$CB$183,N$9,FALSE))),"")</f>
        <v>15577.674178303347</v>
      </c>
      <c r="O69" s="175">
        <f ca="1">IFERROR(IF((VLOOKUP($E69,'NEA Backsheet'!$D$5:$CB$183,O$9,FALSE))="","",(VLOOKUP($E69,'NEA Backsheet'!$D$5:$CB$183,O$9,FALSE))),"")</f>
        <v>15655.448051711213</v>
      </c>
      <c r="P69" s="123">
        <f ca="1">IFERROR(IF((VLOOKUP($E69,'NEA Backsheet'!$D$5:$CB$183,P$9,FALSE))="","",(VLOOKUP($E69,'NEA Backsheet'!$D$5:$CB$183,P$9,FALSE))),"")</f>
        <v>15107.596410030597</v>
      </c>
      <c r="Q69" s="124">
        <f ca="1">IFERROR(IF((VLOOKUP($E69,'NEA Backsheet'!$D$5:$CB$183,Q$9,FALSE))="","",(VLOOKUP($E69,'NEA Backsheet'!$D$5:$CB$183,Q$9,FALSE))),"")</f>
        <v>16205.077590885958</v>
      </c>
      <c r="R69" s="236">
        <f ca="1">IFERROR(IF((VLOOKUP($E69,'NEA Backsheet'!$D$5:$CB$183,R$9,FALSE))="","",(VLOOKUP($E69,'NEA Backsheet'!$D$5:$CB$183,R$9,FALSE))),"")</f>
        <v>0</v>
      </c>
    </row>
    <row r="70" spans="1:18" ht="15" customHeight="1" x14ac:dyDescent="0.3">
      <c r="A70" s="57">
        <v>56</v>
      </c>
      <c r="B70" s="98" t="str">
        <f ca="1">IFERROR(IF((VLOOKUP($E70,'Org List'!$AJ$10:$AL$188,3,FALSE))="","",(VLOOKUP($E70,'Org List'!$AJ$10:$AL$188,3,FALSE))),"")</f>
        <v>North of England Commissioning Region</v>
      </c>
      <c r="C70" s="99" t="str">
        <f ca="1">IFERROR(IF((VLOOKUP($E70,'Org List'!$AO$10:$AQ$188,3,FALSE))="","",(VLOOKUP($E70,'Org List'!$AO$10:$AQ$188,3,FALSE))),"")</f>
        <v>North East Region</v>
      </c>
      <c r="D70" s="114" t="str">
        <f ca="1">IFERROR(IF((VLOOKUP($E70,'Org List'!$AT$10:$AV$188,3,FALSE))="","",(VLOOKUP($E70,'Org List'!$AT$10:$AV$188,3,FALSE))),"")</f>
        <v>NHS England North (Cumbria And North East)</v>
      </c>
      <c r="E70" s="98" t="str">
        <f t="shared" ca="1" si="1"/>
        <v>E06000047</v>
      </c>
      <c r="F70" s="100" t="str">
        <f ca="1">IF(E70="","",VLOOKUP(E70,'Org List'!$J$9:$K$488,2,0))</f>
        <v>County Durham</v>
      </c>
      <c r="G70" s="121">
        <f ca="1">IFERROR(IF((VLOOKUP($E70,'NEA Backsheet'!$D$5:$CB$183,G$9,FALSE))="","",(VLOOKUP($E70,'NEA Backsheet'!$D$5:$CB$183,G$9,FALSE))),"")</f>
        <v>15610.279944356749</v>
      </c>
      <c r="H70" s="122">
        <f ca="1">IFERROR(IF((VLOOKUP($E70,'NEA Backsheet'!$D$5:$CB$183,H$9,FALSE))="","",(VLOOKUP($E70,'NEA Backsheet'!$D$5:$CB$183,H$9,FALSE))),"")</f>
        <v>15744.953403268335</v>
      </c>
      <c r="I70" s="122">
        <f ca="1">IFERROR(IF((VLOOKUP($E70,'NEA Backsheet'!$D$5:$CB$183,I$9,FALSE))="","",(VLOOKUP($E70,'NEA Backsheet'!$D$5:$CB$183,I$9,FALSE))),"")</f>
        <v>16527.248753986707</v>
      </c>
      <c r="J70" s="123">
        <f ca="1">IFERROR(IF((VLOOKUP($E70,'NEA Backsheet'!$D$5:$CB$183,J$9,FALSE))="","",(VLOOKUP($E70,'NEA Backsheet'!$D$5:$CB$183,J$9,FALSE))),"")</f>
        <v>16056.29931516985</v>
      </c>
      <c r="K70" s="121">
        <f ca="1">IFERROR(IF((VLOOKUP($E70,'NEA Backsheet'!$D$5:$CB$183,K$9,FALSE))="","",(VLOOKUP($E70,'NEA Backsheet'!$D$5:$CB$183,K$9,FALSE))),"")</f>
        <v>16708.169903417394</v>
      </c>
      <c r="L70" s="122">
        <f ca="1">IFERROR(IF((VLOOKUP($E70,'NEA Backsheet'!$D$5:$CB$183,L$9,FALSE))="","",(VLOOKUP($E70,'NEA Backsheet'!$D$5:$CB$183,L$9,FALSE))),"")</f>
        <v>16423.592901168246</v>
      </c>
      <c r="M70" s="122">
        <f ca="1">IFERROR(IF((VLOOKUP($E70,'NEA Backsheet'!$D$5:$CB$183,M$9,FALSE))="","",(VLOOKUP($E70,'NEA Backsheet'!$D$5:$CB$183,M$9,FALSE))),"")</f>
        <v>16841.057210642844</v>
      </c>
      <c r="N70" s="124">
        <f ca="1">IFERROR(IF((VLOOKUP($E70,'NEA Backsheet'!$D$5:$CB$183,N$9,FALSE))="","",(VLOOKUP($E70,'NEA Backsheet'!$D$5:$CB$183,N$9,FALSE))),"")</f>
        <v>16753.09349158141</v>
      </c>
      <c r="O70" s="175">
        <f ca="1">IFERROR(IF((VLOOKUP($E70,'NEA Backsheet'!$D$5:$CB$183,O$9,FALSE))="","",(VLOOKUP($E70,'NEA Backsheet'!$D$5:$CB$183,O$9,FALSE))),"")</f>
        <v>16201.84699018006</v>
      </c>
      <c r="P70" s="123">
        <f ca="1">IFERROR(IF((VLOOKUP($E70,'NEA Backsheet'!$D$5:$CB$183,P$9,FALSE))="","",(VLOOKUP($E70,'NEA Backsheet'!$D$5:$CB$183,P$9,FALSE))),"")</f>
        <v>15846.065766330525</v>
      </c>
      <c r="Q70" s="124">
        <f ca="1">IFERROR(IF((VLOOKUP($E70,'NEA Backsheet'!$D$5:$CB$183,Q$9,FALSE))="","",(VLOOKUP($E70,'NEA Backsheet'!$D$5:$CB$183,Q$9,FALSE))),"")</f>
        <v>16868.175531265082</v>
      </c>
      <c r="R70" s="236">
        <f ca="1">IFERROR(IF((VLOOKUP($E70,'NEA Backsheet'!$D$5:$CB$183,R$9,FALSE))="","",(VLOOKUP($E70,'NEA Backsheet'!$D$5:$CB$183,R$9,FALSE))),"")</f>
        <v>0</v>
      </c>
    </row>
    <row r="71" spans="1:18" ht="15" customHeight="1" x14ac:dyDescent="0.3">
      <c r="A71" s="57">
        <v>57</v>
      </c>
      <c r="B71" s="98" t="str">
        <f ca="1">IFERROR(IF((VLOOKUP($E71,'Org List'!$AJ$10:$AL$188,3,FALSE))="","",(VLOOKUP($E71,'Org List'!$AJ$10:$AL$188,3,FALSE))),"")</f>
        <v>Midlands and East of England Commissioning Region</v>
      </c>
      <c r="C71" s="99" t="str">
        <f ca="1">IFERROR(IF((VLOOKUP($E71,'Org List'!$AO$10:$AQ$188,3,FALSE))="","",(VLOOKUP($E71,'Org List'!$AO$10:$AQ$188,3,FALSE))),"")</f>
        <v>West Midlands Region</v>
      </c>
      <c r="D71" s="114" t="str">
        <f ca="1">IFERROR(IF((VLOOKUP($E71,'Org List'!$AT$10:$AV$188,3,FALSE))="","",(VLOOKUP($E71,'Org List'!$AT$10:$AV$188,3,FALSE))),"")</f>
        <v>NHS England Midlands And East (West Midlands)</v>
      </c>
      <c r="E71" s="98" t="str">
        <f t="shared" ca="1" si="1"/>
        <v>E08000026</v>
      </c>
      <c r="F71" s="100" t="str">
        <f ca="1">IF(E71="","",VLOOKUP(E71,'Org List'!$J$9:$K$488,2,0))</f>
        <v>Coventry</v>
      </c>
      <c r="G71" s="121">
        <f ca="1">IFERROR(IF((VLOOKUP($E71,'NEA Backsheet'!$D$5:$CB$183,G$9,FALSE))="","",(VLOOKUP($E71,'NEA Backsheet'!$D$5:$CB$183,G$9,FALSE))),"")</f>
        <v>9867.4940363829173</v>
      </c>
      <c r="H71" s="122">
        <f ca="1">IFERROR(IF((VLOOKUP($E71,'NEA Backsheet'!$D$5:$CB$183,H$9,FALSE))="","",(VLOOKUP($E71,'NEA Backsheet'!$D$5:$CB$183,H$9,FALSE))),"")</f>
        <v>9824.2029887618337</v>
      </c>
      <c r="I71" s="122">
        <f ca="1">IFERROR(IF((VLOOKUP($E71,'NEA Backsheet'!$D$5:$CB$183,I$9,FALSE))="","",(VLOOKUP($E71,'NEA Backsheet'!$D$5:$CB$183,I$9,FALSE))),"")</f>
        <v>9513.5393708374795</v>
      </c>
      <c r="J71" s="123">
        <f ca="1">IFERROR(IF((VLOOKUP($E71,'NEA Backsheet'!$D$5:$CB$183,J$9,FALSE))="","",(VLOOKUP($E71,'NEA Backsheet'!$D$5:$CB$183,J$9,FALSE))),"")</f>
        <v>9392.6420045787709</v>
      </c>
      <c r="K71" s="121">
        <f ca="1">IFERROR(IF((VLOOKUP($E71,'NEA Backsheet'!$D$5:$CB$183,K$9,FALSE))="","",(VLOOKUP($E71,'NEA Backsheet'!$D$5:$CB$183,K$9,FALSE))),"")</f>
        <v>10009.272559991467</v>
      </c>
      <c r="L71" s="122">
        <f ca="1">IFERROR(IF((VLOOKUP($E71,'NEA Backsheet'!$D$5:$CB$183,L$9,FALSE))="","",(VLOOKUP($E71,'NEA Backsheet'!$D$5:$CB$183,L$9,FALSE))),"")</f>
        <v>10122.00504869386</v>
      </c>
      <c r="M71" s="122">
        <f ca="1">IFERROR(IF((VLOOKUP($E71,'NEA Backsheet'!$D$5:$CB$183,M$9,FALSE))="","",(VLOOKUP($E71,'NEA Backsheet'!$D$5:$CB$183,M$9,FALSE))),"")</f>
        <v>10122.012469727459</v>
      </c>
      <c r="N71" s="124">
        <f ca="1">IFERROR(IF((VLOOKUP($E71,'NEA Backsheet'!$D$5:$CB$183,N$9,FALSE))="","",(VLOOKUP($E71,'NEA Backsheet'!$D$5:$CB$183,N$9,FALSE))),"")</f>
        <v>9912.2199179181698</v>
      </c>
      <c r="O71" s="175">
        <f ca="1">IFERROR(IF((VLOOKUP($E71,'NEA Backsheet'!$D$5:$CB$183,O$9,FALSE))="","",(VLOOKUP($E71,'NEA Backsheet'!$D$5:$CB$183,O$9,FALSE))),"")</f>
        <v>9580.8755105511518</v>
      </c>
      <c r="P71" s="123">
        <f ca="1">IFERROR(IF((VLOOKUP($E71,'NEA Backsheet'!$D$5:$CB$183,P$9,FALSE))="","",(VLOOKUP($E71,'NEA Backsheet'!$D$5:$CB$183,P$9,FALSE))),"")</f>
        <v>9655.6598300352089</v>
      </c>
      <c r="Q71" s="124">
        <f ca="1">IFERROR(IF((VLOOKUP($E71,'NEA Backsheet'!$D$5:$CB$183,Q$9,FALSE))="","",(VLOOKUP($E71,'NEA Backsheet'!$D$5:$CB$183,Q$9,FALSE))),"")</f>
        <v>10095.952264757669</v>
      </c>
      <c r="R71" s="236">
        <f ca="1">IFERROR(IF((VLOOKUP($E71,'NEA Backsheet'!$D$5:$CB$183,R$9,FALSE))="","",(VLOOKUP($E71,'NEA Backsheet'!$D$5:$CB$183,R$9,FALSE))),"")</f>
        <v>0</v>
      </c>
    </row>
    <row r="72" spans="1:18" ht="15" customHeight="1" x14ac:dyDescent="0.3">
      <c r="A72" s="57">
        <v>58</v>
      </c>
      <c r="B72" s="98" t="str">
        <f ca="1">IFERROR(IF((VLOOKUP($E72,'Org List'!$AJ$10:$AL$188,3,FALSE))="","",(VLOOKUP($E72,'Org List'!$AJ$10:$AL$188,3,FALSE))),"")</f>
        <v>London Commissioning Region</v>
      </c>
      <c r="C72" s="99" t="str">
        <f ca="1">IFERROR(IF((VLOOKUP($E72,'Org List'!$AO$10:$AQ$188,3,FALSE))="","",(VLOOKUP($E72,'Org List'!$AO$10:$AQ$188,3,FALSE))),"")</f>
        <v>London Region</v>
      </c>
      <c r="D72" s="114" t="str">
        <f ca="1">IFERROR(IF((VLOOKUP($E72,'Org List'!$AT$10:$AV$188,3,FALSE))="","",(VLOOKUP($E72,'Org List'!$AT$10:$AV$188,3,FALSE))),"")</f>
        <v>NHS England London</v>
      </c>
      <c r="E72" s="98" t="str">
        <f t="shared" ca="1" si="1"/>
        <v>E09000008</v>
      </c>
      <c r="F72" s="100" t="str">
        <f ca="1">IF(E72="","",VLOOKUP(E72,'Org List'!$J$9:$K$488,2,0))</f>
        <v>Croydon</v>
      </c>
      <c r="G72" s="121">
        <f ca="1">IFERROR(IF((VLOOKUP($E72,'NEA Backsheet'!$D$5:$CB$183,G$9,FALSE))="","",(VLOOKUP($E72,'NEA Backsheet'!$D$5:$CB$183,G$9,FALSE))),"")</f>
        <v>9733.1108185173671</v>
      </c>
      <c r="H72" s="122">
        <f ca="1">IFERROR(IF((VLOOKUP($E72,'NEA Backsheet'!$D$5:$CB$183,H$9,FALSE))="","",(VLOOKUP($E72,'NEA Backsheet'!$D$5:$CB$183,H$9,FALSE))),"")</f>
        <v>9744.9778782511676</v>
      </c>
      <c r="I72" s="122">
        <f ca="1">IFERROR(IF((VLOOKUP($E72,'NEA Backsheet'!$D$5:$CB$183,I$9,FALSE))="","",(VLOOKUP($E72,'NEA Backsheet'!$D$5:$CB$183,I$9,FALSE))),"")</f>
        <v>10044.525707288889</v>
      </c>
      <c r="J72" s="123">
        <f ca="1">IFERROR(IF((VLOOKUP($E72,'NEA Backsheet'!$D$5:$CB$183,J$9,FALSE))="","",(VLOOKUP($E72,'NEA Backsheet'!$D$5:$CB$183,J$9,FALSE))),"")</f>
        <v>9109.0742505095805</v>
      </c>
      <c r="K72" s="121">
        <f ca="1">IFERROR(IF((VLOOKUP($E72,'NEA Backsheet'!$D$5:$CB$183,K$9,FALSE))="","",(VLOOKUP($E72,'NEA Backsheet'!$D$5:$CB$183,K$9,FALSE))),"")</f>
        <v>9994.5878291586287</v>
      </c>
      <c r="L72" s="122">
        <f ca="1">IFERROR(IF((VLOOKUP($E72,'NEA Backsheet'!$D$5:$CB$183,L$9,FALSE))="","",(VLOOKUP($E72,'NEA Backsheet'!$D$5:$CB$183,L$9,FALSE))),"")</f>
        <v>10103.662901744074</v>
      </c>
      <c r="M72" s="122">
        <f ca="1">IFERROR(IF((VLOOKUP($E72,'NEA Backsheet'!$D$5:$CB$183,M$9,FALSE))="","",(VLOOKUP($E72,'NEA Backsheet'!$D$5:$CB$183,M$9,FALSE))),"")</f>
        <v>10104.735565740433</v>
      </c>
      <c r="N72" s="124">
        <f ca="1">IFERROR(IF((VLOOKUP($E72,'NEA Backsheet'!$D$5:$CB$183,N$9,FALSE))="","",(VLOOKUP($E72,'NEA Backsheet'!$D$5:$CB$183,N$9,FALSE))),"")</f>
        <v>9882.5746113208279</v>
      </c>
      <c r="O72" s="175">
        <f ca="1">IFERROR(IF((VLOOKUP($E72,'NEA Backsheet'!$D$5:$CB$183,O$9,FALSE))="","",(VLOOKUP($E72,'NEA Backsheet'!$D$5:$CB$183,O$9,FALSE))),"")</f>
        <v>8484.6392281647313</v>
      </c>
      <c r="P72" s="123">
        <f ca="1">IFERROR(IF((VLOOKUP($E72,'NEA Backsheet'!$D$5:$CB$183,P$9,FALSE))="","",(VLOOKUP($E72,'NEA Backsheet'!$D$5:$CB$183,P$9,FALSE))),"")</f>
        <v>8785.0407875261426</v>
      </c>
      <c r="Q72" s="124">
        <f ca="1">IFERROR(IF((VLOOKUP($E72,'NEA Backsheet'!$D$5:$CB$183,Q$9,FALSE))="","",(VLOOKUP($E72,'NEA Backsheet'!$D$5:$CB$183,Q$9,FALSE))),"")</f>
        <v>9365.8201633724293</v>
      </c>
      <c r="R72" s="236">
        <f ca="1">IFERROR(IF((VLOOKUP($E72,'NEA Backsheet'!$D$5:$CB$183,R$9,FALSE))="","",(VLOOKUP($E72,'NEA Backsheet'!$D$5:$CB$183,R$9,FALSE))),"")</f>
        <v>0</v>
      </c>
    </row>
    <row r="73" spans="1:18" ht="15" customHeight="1" x14ac:dyDescent="0.3">
      <c r="A73" s="57">
        <v>59</v>
      </c>
      <c r="B73" s="98" t="str">
        <f ca="1">IFERROR(IF((VLOOKUP($E73,'Org List'!$AJ$10:$AL$188,3,FALSE))="","",(VLOOKUP($E73,'Org List'!$AJ$10:$AL$188,3,FALSE))),"")</f>
        <v>North of England Commissioning Region</v>
      </c>
      <c r="C73" s="99" t="str">
        <f ca="1">IFERROR(IF((VLOOKUP($E73,'Org List'!$AO$10:$AQ$188,3,FALSE))="","",(VLOOKUP($E73,'Org List'!$AO$10:$AQ$188,3,FALSE))),"")</f>
        <v>North West Region</v>
      </c>
      <c r="D73" s="114" t="str">
        <f ca="1">IFERROR(IF((VLOOKUP($E73,'Org List'!$AT$10:$AV$188,3,FALSE))="","",(VLOOKUP($E73,'Org List'!$AT$10:$AV$188,3,FALSE))),"")</f>
        <v>NHS England North (Cumbria And North East)</v>
      </c>
      <c r="E73" s="98" t="str">
        <f t="shared" ca="1" si="1"/>
        <v>E10000006</v>
      </c>
      <c r="F73" s="100" t="str">
        <f ca="1">IF(E73="","",VLOOKUP(E73,'Org List'!$J$9:$K$488,2,0))</f>
        <v>Cumbria</v>
      </c>
      <c r="G73" s="121">
        <f ca="1">IFERROR(IF((VLOOKUP($E73,'NEA Backsheet'!$D$5:$CB$183,G$9,FALSE))="","",(VLOOKUP($E73,'NEA Backsheet'!$D$5:$CB$183,G$9,FALSE))),"")</f>
        <v>13917.473542966567</v>
      </c>
      <c r="H73" s="122">
        <f ca="1">IFERROR(IF((VLOOKUP($E73,'NEA Backsheet'!$D$5:$CB$183,H$9,FALSE))="","",(VLOOKUP($E73,'NEA Backsheet'!$D$5:$CB$183,H$9,FALSE))),"")</f>
        <v>13778.008527140431</v>
      </c>
      <c r="I73" s="122">
        <f ca="1">IFERROR(IF((VLOOKUP($E73,'NEA Backsheet'!$D$5:$CB$183,I$9,FALSE))="","",(VLOOKUP($E73,'NEA Backsheet'!$D$5:$CB$183,I$9,FALSE))),"")</f>
        <v>14807.481594726176</v>
      </c>
      <c r="J73" s="123">
        <f ca="1">IFERROR(IF((VLOOKUP($E73,'NEA Backsheet'!$D$5:$CB$183,J$9,FALSE))="","",(VLOOKUP($E73,'NEA Backsheet'!$D$5:$CB$183,J$9,FALSE))),"")</f>
        <v>14496.113064695501</v>
      </c>
      <c r="K73" s="121">
        <f ca="1">IFERROR(IF((VLOOKUP($E73,'NEA Backsheet'!$D$5:$CB$183,K$9,FALSE))="","",(VLOOKUP($E73,'NEA Backsheet'!$D$5:$CB$183,K$9,FALSE))),"")</f>
        <v>13764.982647843754</v>
      </c>
      <c r="L73" s="122">
        <f ca="1">IFERROR(IF((VLOOKUP($E73,'NEA Backsheet'!$D$5:$CB$183,L$9,FALSE))="","",(VLOOKUP($E73,'NEA Backsheet'!$D$5:$CB$183,L$9,FALSE))),"")</f>
        <v>13469.71057990537</v>
      </c>
      <c r="M73" s="122">
        <f ca="1">IFERROR(IF((VLOOKUP($E73,'NEA Backsheet'!$D$5:$CB$183,M$9,FALSE))="","",(VLOOKUP($E73,'NEA Backsheet'!$D$5:$CB$183,M$9,FALSE))),"")</f>
        <v>14663.095669480281</v>
      </c>
      <c r="N73" s="124">
        <f ca="1">IFERROR(IF((VLOOKUP($E73,'NEA Backsheet'!$D$5:$CB$183,N$9,FALSE))="","",(VLOOKUP($E73,'NEA Backsheet'!$D$5:$CB$183,N$9,FALSE))),"")</f>
        <v>14000.979262198427</v>
      </c>
      <c r="O73" s="175">
        <f ca="1">IFERROR(IF((VLOOKUP($E73,'NEA Backsheet'!$D$5:$CB$183,O$9,FALSE))="","",(VLOOKUP($E73,'NEA Backsheet'!$D$5:$CB$183,O$9,FALSE))),"")</f>
        <v>14575.694425705864</v>
      </c>
      <c r="P73" s="123">
        <f ca="1">IFERROR(IF((VLOOKUP($E73,'NEA Backsheet'!$D$5:$CB$183,P$9,FALSE))="","",(VLOOKUP($E73,'NEA Backsheet'!$D$5:$CB$183,P$9,FALSE))),"")</f>
        <v>14023.909456572146</v>
      </c>
      <c r="Q73" s="124">
        <f ca="1">IFERROR(IF((VLOOKUP($E73,'NEA Backsheet'!$D$5:$CB$183,Q$9,FALSE))="","",(VLOOKUP($E73,'NEA Backsheet'!$D$5:$CB$183,Q$9,FALSE))),"")</f>
        <v>15426.238207737897</v>
      </c>
      <c r="R73" s="236">
        <f ca="1">IFERROR(IF((VLOOKUP($E73,'NEA Backsheet'!$D$5:$CB$183,R$9,FALSE))="","",(VLOOKUP($E73,'NEA Backsheet'!$D$5:$CB$183,R$9,FALSE))),"")</f>
        <v>0</v>
      </c>
    </row>
    <row r="74" spans="1:18" ht="15" customHeight="1" x14ac:dyDescent="0.3">
      <c r="A74" s="57">
        <v>60</v>
      </c>
      <c r="B74" s="98" t="str">
        <f ca="1">IFERROR(IF((VLOOKUP($E74,'Org List'!$AJ$10:$AL$188,3,FALSE))="","",(VLOOKUP($E74,'Org List'!$AJ$10:$AL$188,3,FALSE))),"")</f>
        <v>North of England Commissioning Region</v>
      </c>
      <c r="C74" s="99" t="str">
        <f ca="1">IFERROR(IF((VLOOKUP($E74,'Org List'!$AO$10:$AQ$188,3,FALSE))="","",(VLOOKUP($E74,'Org List'!$AO$10:$AQ$188,3,FALSE))),"")</f>
        <v>North East Region</v>
      </c>
      <c r="D74" s="114" t="str">
        <f ca="1">IFERROR(IF((VLOOKUP($E74,'Org List'!$AT$10:$AV$188,3,FALSE))="","",(VLOOKUP($E74,'Org List'!$AT$10:$AV$188,3,FALSE))),"")</f>
        <v>NHS England North (Cumbria And North East)</v>
      </c>
      <c r="E74" s="98" t="str">
        <f t="shared" ca="1" si="1"/>
        <v>E06000005</v>
      </c>
      <c r="F74" s="100" t="str">
        <f ca="1">IF(E74="","",VLOOKUP(E74,'Org List'!$J$9:$K$488,2,0))</f>
        <v>Darlington</v>
      </c>
      <c r="G74" s="121">
        <f ca="1">IFERROR(IF((VLOOKUP($E74,'NEA Backsheet'!$D$5:$CB$183,G$9,FALSE))="","",(VLOOKUP($E74,'NEA Backsheet'!$D$5:$CB$183,G$9,FALSE))),"")</f>
        <v>3258.7276818719661</v>
      </c>
      <c r="H74" s="122">
        <f ca="1">IFERROR(IF((VLOOKUP($E74,'NEA Backsheet'!$D$5:$CB$183,H$9,FALSE))="","",(VLOOKUP($E74,'NEA Backsheet'!$D$5:$CB$183,H$9,FALSE))),"")</f>
        <v>3100.0969239297942</v>
      </c>
      <c r="I74" s="122">
        <f ca="1">IFERROR(IF((VLOOKUP($E74,'NEA Backsheet'!$D$5:$CB$183,I$9,FALSE))="","",(VLOOKUP($E74,'NEA Backsheet'!$D$5:$CB$183,I$9,FALSE))),"")</f>
        <v>3425.7692770134436</v>
      </c>
      <c r="J74" s="123">
        <f ca="1">IFERROR(IF((VLOOKUP($E74,'NEA Backsheet'!$D$5:$CB$183,J$9,FALSE))="","",(VLOOKUP($E74,'NEA Backsheet'!$D$5:$CB$183,J$9,FALSE))),"")</f>
        <v>3452.4621816140461</v>
      </c>
      <c r="K74" s="121">
        <f ca="1">IFERROR(IF((VLOOKUP($E74,'NEA Backsheet'!$D$5:$CB$183,K$9,FALSE))="","",(VLOOKUP($E74,'NEA Backsheet'!$D$5:$CB$183,K$9,FALSE))),"")</f>
        <v>3308.9338602139842</v>
      </c>
      <c r="L74" s="122">
        <f ca="1">IFERROR(IF((VLOOKUP($E74,'NEA Backsheet'!$D$5:$CB$183,L$9,FALSE))="","",(VLOOKUP($E74,'NEA Backsheet'!$D$5:$CB$183,L$9,FALSE))),"")</f>
        <v>3279.2832112650367</v>
      </c>
      <c r="M74" s="122">
        <f ca="1">IFERROR(IF((VLOOKUP($E74,'NEA Backsheet'!$D$5:$CB$183,M$9,FALSE))="","",(VLOOKUP($E74,'NEA Backsheet'!$D$5:$CB$183,M$9,FALSE))),"")</f>
        <v>3517.2139110448752</v>
      </c>
      <c r="N74" s="124">
        <f ca="1">IFERROR(IF((VLOOKUP($E74,'NEA Backsheet'!$D$5:$CB$183,N$9,FALSE))="","",(VLOOKUP($E74,'NEA Backsheet'!$D$5:$CB$183,N$9,FALSE))),"")</f>
        <v>3337.0345307909101</v>
      </c>
      <c r="O74" s="175">
        <f ca="1">IFERROR(IF((VLOOKUP($E74,'NEA Backsheet'!$D$5:$CB$183,O$9,FALSE))="","",(VLOOKUP($E74,'NEA Backsheet'!$D$5:$CB$183,O$9,FALSE))),"")</f>
        <v>3268.3498238702732</v>
      </c>
      <c r="P74" s="123">
        <f ca="1">IFERROR(IF((VLOOKUP($E74,'NEA Backsheet'!$D$5:$CB$183,P$9,FALSE))="","",(VLOOKUP($E74,'NEA Backsheet'!$D$5:$CB$183,P$9,FALSE))),"")</f>
        <v>3241.6378901496346</v>
      </c>
      <c r="Q74" s="124">
        <f ca="1">IFERROR(IF((VLOOKUP($E74,'NEA Backsheet'!$D$5:$CB$183,Q$9,FALSE))="","",(VLOOKUP($E74,'NEA Backsheet'!$D$5:$CB$183,Q$9,FALSE))),"")</f>
        <v>3613.0797879177808</v>
      </c>
      <c r="R74" s="236">
        <f ca="1">IFERROR(IF((VLOOKUP($E74,'NEA Backsheet'!$D$5:$CB$183,R$9,FALSE))="","",(VLOOKUP($E74,'NEA Backsheet'!$D$5:$CB$183,R$9,FALSE))),"")</f>
        <v>0</v>
      </c>
    </row>
    <row r="75" spans="1:18" ht="15" customHeight="1" x14ac:dyDescent="0.3">
      <c r="A75" s="57">
        <v>61</v>
      </c>
      <c r="B75" s="98" t="str">
        <f ca="1">IFERROR(IF((VLOOKUP($E75,'Org List'!$AJ$10:$AL$188,3,FALSE))="","",(VLOOKUP($E75,'Org List'!$AJ$10:$AL$188,3,FALSE))),"")</f>
        <v>Midlands and East of England Commissioning Region</v>
      </c>
      <c r="C75" s="99" t="str">
        <f ca="1">IFERROR(IF((VLOOKUP($E75,'Org List'!$AO$10:$AQ$188,3,FALSE))="","",(VLOOKUP($E75,'Org List'!$AO$10:$AQ$188,3,FALSE))),"")</f>
        <v>East Midlands Region</v>
      </c>
      <c r="D75" s="114" t="str">
        <f ca="1">IFERROR(IF((VLOOKUP($E75,'Org List'!$AT$10:$AV$188,3,FALSE))="","",(VLOOKUP($E75,'Org List'!$AT$10:$AV$188,3,FALSE))),"")</f>
        <v>NHS England Midlands And East (North Midlands)</v>
      </c>
      <c r="E75" s="98" t="str">
        <f t="shared" ca="1" si="1"/>
        <v>E06000015</v>
      </c>
      <c r="F75" s="100" t="str">
        <f ca="1">IF(E75="","",VLOOKUP(E75,'Org List'!$J$9:$K$488,2,0))</f>
        <v>Derby</v>
      </c>
      <c r="G75" s="121">
        <f ca="1">IFERROR(IF((VLOOKUP($E75,'NEA Backsheet'!$D$5:$CB$183,G$9,FALSE))="","",(VLOOKUP($E75,'NEA Backsheet'!$D$5:$CB$183,G$9,FALSE))),"")</f>
        <v>6907.3492922008536</v>
      </c>
      <c r="H75" s="122">
        <f ca="1">IFERROR(IF((VLOOKUP($E75,'NEA Backsheet'!$D$5:$CB$183,H$9,FALSE))="","",(VLOOKUP($E75,'NEA Backsheet'!$D$5:$CB$183,H$9,FALSE))),"")</f>
        <v>6593.0376223579333</v>
      </c>
      <c r="I75" s="122">
        <f ca="1">IFERROR(IF((VLOOKUP($E75,'NEA Backsheet'!$D$5:$CB$183,I$9,FALSE))="","",(VLOOKUP($E75,'NEA Backsheet'!$D$5:$CB$183,I$9,FALSE))),"")</f>
        <v>6917.3592179920288</v>
      </c>
      <c r="J75" s="123">
        <f ca="1">IFERROR(IF((VLOOKUP($E75,'NEA Backsheet'!$D$5:$CB$183,J$9,FALSE))="","",(VLOOKUP($E75,'NEA Backsheet'!$D$5:$CB$183,J$9,FALSE))),"")</f>
        <v>6882.3244777229138</v>
      </c>
      <c r="K75" s="121">
        <f ca="1">IFERROR(IF((VLOOKUP($E75,'NEA Backsheet'!$D$5:$CB$183,K$9,FALSE))="","",(VLOOKUP($E75,'NEA Backsheet'!$D$5:$CB$183,K$9,FALSE))),"")</f>
        <v>6720.163679905866</v>
      </c>
      <c r="L75" s="122">
        <f ca="1">IFERROR(IF((VLOOKUP($E75,'NEA Backsheet'!$D$5:$CB$183,L$9,FALSE))="","",(VLOOKUP($E75,'NEA Backsheet'!$D$5:$CB$183,L$9,FALSE))),"")</f>
        <v>6667.6115695021927</v>
      </c>
      <c r="M75" s="122">
        <f ca="1">IFERROR(IF((VLOOKUP($E75,'NEA Backsheet'!$D$5:$CB$183,M$9,FALSE))="","",(VLOOKUP($E75,'NEA Backsheet'!$D$5:$CB$183,M$9,FALSE))),"")</f>
        <v>6897.8398626992357</v>
      </c>
      <c r="N75" s="124">
        <f ca="1">IFERROR(IF((VLOOKUP($E75,'NEA Backsheet'!$D$5:$CB$183,N$9,FALSE))="","",(VLOOKUP($E75,'NEA Backsheet'!$D$5:$CB$183,N$9,FALSE))),"")</f>
        <v>6898.840855278354</v>
      </c>
      <c r="O75" s="175">
        <f ca="1">IFERROR(IF((VLOOKUP($E75,'NEA Backsheet'!$D$5:$CB$183,O$9,FALSE))="","",(VLOOKUP($E75,'NEA Backsheet'!$D$5:$CB$183,O$9,FALSE))),"")</f>
        <v>6630.574844074843</v>
      </c>
      <c r="P75" s="123">
        <f ca="1">IFERROR(IF((VLOOKUP($E75,'NEA Backsheet'!$D$5:$CB$183,P$9,FALSE))="","",(VLOOKUP($E75,'NEA Backsheet'!$D$5:$CB$183,P$9,FALSE))),"")</f>
        <v>6656.6006511318992</v>
      </c>
      <c r="Q75" s="124">
        <f ca="1">IFERROR(IF((VLOOKUP($E75,'NEA Backsheet'!$D$5:$CB$183,Q$9,FALSE))="","",(VLOOKUP($E75,'NEA Backsheet'!$D$5:$CB$183,Q$9,FALSE))),"")</f>
        <v>7093.5339119167229</v>
      </c>
      <c r="R75" s="236">
        <f ca="1">IFERROR(IF((VLOOKUP($E75,'NEA Backsheet'!$D$5:$CB$183,R$9,FALSE))="","",(VLOOKUP($E75,'NEA Backsheet'!$D$5:$CB$183,R$9,FALSE))),"")</f>
        <v>0</v>
      </c>
    </row>
    <row r="76" spans="1:18" ht="15" customHeight="1" x14ac:dyDescent="0.3">
      <c r="A76" s="57">
        <v>62</v>
      </c>
      <c r="B76" s="98" t="str">
        <f ca="1">IFERROR(IF((VLOOKUP($E76,'Org List'!$AJ$10:$AL$188,3,FALSE))="","",(VLOOKUP($E76,'Org List'!$AJ$10:$AL$188,3,FALSE))),"")</f>
        <v>Midlands and East of England Commissioning Region</v>
      </c>
      <c r="C76" s="99" t="str">
        <f ca="1">IFERROR(IF((VLOOKUP($E76,'Org List'!$AO$10:$AQ$188,3,FALSE))="","",(VLOOKUP($E76,'Org List'!$AO$10:$AQ$188,3,FALSE))),"")</f>
        <v>East Midlands Region</v>
      </c>
      <c r="D76" s="114" t="str">
        <f ca="1">IFERROR(IF((VLOOKUP($E76,'Org List'!$AT$10:$AV$188,3,FALSE))="","",(VLOOKUP($E76,'Org List'!$AT$10:$AV$188,3,FALSE))),"")</f>
        <v>NHS England Midlands And East (North Midlands)</v>
      </c>
      <c r="E76" s="98" t="str">
        <f t="shared" ca="1" si="1"/>
        <v>E10000007</v>
      </c>
      <c r="F76" s="100" t="str">
        <f ca="1">IF(E76="","",VLOOKUP(E76,'Org List'!$J$9:$K$488,2,0))</f>
        <v>Derbyshire</v>
      </c>
      <c r="G76" s="121">
        <f ca="1">IFERROR(IF((VLOOKUP($E76,'NEA Backsheet'!$D$5:$CB$183,G$9,FALSE))="","",(VLOOKUP($E76,'NEA Backsheet'!$D$5:$CB$183,G$9,FALSE))),"")</f>
        <v>22376.198944016971</v>
      </c>
      <c r="H76" s="122">
        <f ca="1">IFERROR(IF((VLOOKUP($E76,'NEA Backsheet'!$D$5:$CB$183,H$9,FALSE))="","",(VLOOKUP($E76,'NEA Backsheet'!$D$5:$CB$183,H$9,FALSE))),"")</f>
        <v>22078.01581763534</v>
      </c>
      <c r="I76" s="122">
        <f ca="1">IFERROR(IF((VLOOKUP($E76,'NEA Backsheet'!$D$5:$CB$183,I$9,FALSE))="","",(VLOOKUP($E76,'NEA Backsheet'!$D$5:$CB$183,I$9,FALSE))),"")</f>
        <v>23334.241131403891</v>
      </c>
      <c r="J76" s="123">
        <f ca="1">IFERROR(IF((VLOOKUP($E76,'NEA Backsheet'!$D$5:$CB$183,J$9,FALSE))="","",(VLOOKUP($E76,'NEA Backsheet'!$D$5:$CB$183,J$9,FALSE))),"")</f>
        <v>23186.796767793461</v>
      </c>
      <c r="K76" s="121">
        <f ca="1">IFERROR(IF((VLOOKUP($E76,'NEA Backsheet'!$D$5:$CB$183,K$9,FALSE))="","",(VLOOKUP($E76,'NEA Backsheet'!$D$5:$CB$183,K$9,FALSE))),"")</f>
        <v>22627.074494416614</v>
      </c>
      <c r="L76" s="122">
        <f ca="1">IFERROR(IF((VLOOKUP($E76,'NEA Backsheet'!$D$5:$CB$183,L$9,FALSE))="","",(VLOOKUP($E76,'NEA Backsheet'!$D$5:$CB$183,L$9,FALSE))),"")</f>
        <v>22270.219717953438</v>
      </c>
      <c r="M76" s="122">
        <f ca="1">IFERROR(IF((VLOOKUP($E76,'NEA Backsheet'!$D$5:$CB$183,M$9,FALSE))="","",(VLOOKUP($E76,'NEA Backsheet'!$D$5:$CB$183,M$9,FALSE))),"")</f>
        <v>23128.933787972037</v>
      </c>
      <c r="N76" s="124">
        <f ca="1">IFERROR(IF((VLOOKUP($E76,'NEA Backsheet'!$D$5:$CB$183,N$9,FALSE))="","",(VLOOKUP($E76,'NEA Backsheet'!$D$5:$CB$183,N$9,FALSE))),"")</f>
        <v>23170.178670054956</v>
      </c>
      <c r="O76" s="175">
        <f ca="1">IFERROR(IF((VLOOKUP($E76,'NEA Backsheet'!$D$5:$CB$183,O$9,FALSE))="","",(VLOOKUP($E76,'NEA Backsheet'!$D$5:$CB$183,O$9,FALSE))),"")</f>
        <v>22433.789230041417</v>
      </c>
      <c r="P76" s="123">
        <f ca="1">IFERROR(IF((VLOOKUP($E76,'NEA Backsheet'!$D$5:$CB$183,P$9,FALSE))="","",(VLOOKUP($E76,'NEA Backsheet'!$D$5:$CB$183,P$9,FALSE))),"")</f>
        <v>22867.524422142746</v>
      </c>
      <c r="Q76" s="124">
        <f ca="1">IFERROR(IF((VLOOKUP($E76,'NEA Backsheet'!$D$5:$CB$183,Q$9,FALSE))="","",(VLOOKUP($E76,'NEA Backsheet'!$D$5:$CB$183,Q$9,FALSE))),"")</f>
        <v>24129.825729806362</v>
      </c>
      <c r="R76" s="236">
        <f ca="1">IFERROR(IF((VLOOKUP($E76,'NEA Backsheet'!$D$5:$CB$183,R$9,FALSE))="","",(VLOOKUP($E76,'NEA Backsheet'!$D$5:$CB$183,R$9,FALSE))),"")</f>
        <v>0</v>
      </c>
    </row>
    <row r="77" spans="1:18" ht="15" customHeight="1" x14ac:dyDescent="0.3">
      <c r="A77" s="57">
        <v>63</v>
      </c>
      <c r="B77" s="98" t="str">
        <f ca="1">IFERROR(IF((VLOOKUP($E77,'Org List'!$AJ$10:$AL$188,3,FALSE))="","",(VLOOKUP($E77,'Org List'!$AJ$10:$AL$188,3,FALSE))),"")</f>
        <v>South West England Commissioning Region</v>
      </c>
      <c r="C77" s="99" t="str">
        <f ca="1">IFERROR(IF((VLOOKUP($E77,'Org List'!$AO$10:$AQ$188,3,FALSE))="","",(VLOOKUP($E77,'Org List'!$AO$10:$AQ$188,3,FALSE))),"")</f>
        <v>South West Region</v>
      </c>
      <c r="D77" s="114" t="str">
        <f ca="1">IFERROR(IF((VLOOKUP($E77,'Org List'!$AT$10:$AV$188,3,FALSE))="","",(VLOOKUP($E77,'Org List'!$AT$10:$AV$188,3,FALSE))),"")</f>
        <v>NHS England South West (South West South)</v>
      </c>
      <c r="E77" s="98" t="str">
        <f t="shared" ca="1" si="1"/>
        <v>E10000008</v>
      </c>
      <c r="F77" s="100" t="str">
        <f ca="1">IF(E77="","",VLOOKUP(E77,'Org List'!$J$9:$K$488,2,0))</f>
        <v>Devon</v>
      </c>
      <c r="G77" s="121">
        <f ca="1">IFERROR(IF((VLOOKUP($E77,'NEA Backsheet'!$D$5:$CB$183,G$9,FALSE))="","",(VLOOKUP($E77,'NEA Backsheet'!$D$5:$CB$183,G$9,FALSE))),"")</f>
        <v>21283.759318897191</v>
      </c>
      <c r="H77" s="122">
        <f ca="1">IFERROR(IF((VLOOKUP($E77,'NEA Backsheet'!$D$5:$CB$183,H$9,FALSE))="","",(VLOOKUP($E77,'NEA Backsheet'!$D$5:$CB$183,H$9,FALSE))),"")</f>
        <v>20975.051445888475</v>
      </c>
      <c r="I77" s="122">
        <f ca="1">IFERROR(IF((VLOOKUP($E77,'NEA Backsheet'!$D$5:$CB$183,I$9,FALSE))="","",(VLOOKUP($E77,'NEA Backsheet'!$D$5:$CB$183,I$9,FALSE))),"")</f>
        <v>22600.899761025034</v>
      </c>
      <c r="J77" s="123">
        <f ca="1">IFERROR(IF((VLOOKUP($E77,'NEA Backsheet'!$D$5:$CB$183,J$9,FALSE))="","",(VLOOKUP($E77,'NEA Backsheet'!$D$5:$CB$183,J$9,FALSE))),"")</f>
        <v>21988.001961453367</v>
      </c>
      <c r="K77" s="121">
        <f ca="1">IFERROR(IF((VLOOKUP($E77,'NEA Backsheet'!$D$5:$CB$183,K$9,FALSE))="","",(VLOOKUP($E77,'NEA Backsheet'!$D$5:$CB$183,K$9,FALSE))),"")</f>
        <v>21868.629819877002</v>
      </c>
      <c r="L77" s="122">
        <f ca="1">IFERROR(IF((VLOOKUP($E77,'NEA Backsheet'!$D$5:$CB$183,L$9,FALSE))="","",(VLOOKUP($E77,'NEA Backsheet'!$D$5:$CB$183,L$9,FALSE))),"")</f>
        <v>21747.005340875956</v>
      </c>
      <c r="M77" s="122">
        <f ca="1">IFERROR(IF((VLOOKUP($E77,'NEA Backsheet'!$D$5:$CB$183,M$9,FALSE))="","",(VLOOKUP($E77,'NEA Backsheet'!$D$5:$CB$183,M$9,FALSE))),"")</f>
        <v>22848.009351267669</v>
      </c>
      <c r="N77" s="124">
        <f ca="1">IFERROR(IF((VLOOKUP($E77,'NEA Backsheet'!$D$5:$CB$183,N$9,FALSE))="","",(VLOOKUP($E77,'NEA Backsheet'!$D$5:$CB$183,N$9,FALSE))),"")</f>
        <v>22655.665233404383</v>
      </c>
      <c r="O77" s="175">
        <f ca="1">IFERROR(IF((VLOOKUP($E77,'NEA Backsheet'!$D$5:$CB$183,O$9,FALSE))="","",(VLOOKUP($E77,'NEA Backsheet'!$D$5:$CB$183,O$9,FALSE))),"")</f>
        <v>21960.701638472652</v>
      </c>
      <c r="P77" s="123">
        <f ca="1">IFERROR(IF((VLOOKUP($E77,'NEA Backsheet'!$D$5:$CB$183,P$9,FALSE))="","",(VLOOKUP($E77,'NEA Backsheet'!$D$5:$CB$183,P$9,FALSE))),"")</f>
        <v>21231.805910885716</v>
      </c>
      <c r="Q77" s="124">
        <f ca="1">IFERROR(IF((VLOOKUP($E77,'NEA Backsheet'!$D$5:$CB$183,Q$9,FALSE))="","",(VLOOKUP($E77,'NEA Backsheet'!$D$5:$CB$183,Q$9,FALSE))),"")</f>
        <v>22889.280554620596</v>
      </c>
      <c r="R77" s="236">
        <f ca="1">IFERROR(IF((VLOOKUP($E77,'NEA Backsheet'!$D$5:$CB$183,R$9,FALSE))="","",(VLOOKUP($E77,'NEA Backsheet'!$D$5:$CB$183,R$9,FALSE))),"")</f>
        <v>0</v>
      </c>
    </row>
    <row r="78" spans="1:18" ht="15" customHeight="1" x14ac:dyDescent="0.3">
      <c r="A78" s="57">
        <v>64</v>
      </c>
      <c r="B78" s="98" t="str">
        <f ca="1">IFERROR(IF((VLOOKUP($E78,'Org List'!$AJ$10:$AL$188,3,FALSE))="","",(VLOOKUP($E78,'Org List'!$AJ$10:$AL$188,3,FALSE))),"")</f>
        <v>North of England Commissioning Region</v>
      </c>
      <c r="C78" s="99" t="str">
        <f ca="1">IFERROR(IF((VLOOKUP($E78,'Org List'!$AO$10:$AQ$188,3,FALSE))="","",(VLOOKUP($E78,'Org List'!$AO$10:$AQ$188,3,FALSE))),"")</f>
        <v>Yorkshire and The Humber Region</v>
      </c>
      <c r="D78" s="114" t="str">
        <f ca="1">IFERROR(IF((VLOOKUP($E78,'Org List'!$AT$10:$AV$188,3,FALSE))="","",(VLOOKUP($E78,'Org List'!$AT$10:$AV$188,3,FALSE))),"")</f>
        <v>NHS England North (Yorkshire And Humber)</v>
      </c>
      <c r="E78" s="98" t="str">
        <f t="shared" ref="E78:E109" ca="1" si="2">IF($A78&gt;$U$5-1,"",INDIRECT("'Comms by AT'!D"&amp;$A78+$U$4))</f>
        <v>E08000017</v>
      </c>
      <c r="F78" s="100" t="str">
        <f ca="1">IF(E78="","",VLOOKUP(E78,'Org List'!$J$9:$K$488,2,0))</f>
        <v>Doncaster</v>
      </c>
      <c r="G78" s="121">
        <f ca="1">IFERROR(IF((VLOOKUP($E78,'NEA Backsheet'!$D$5:$CB$183,G$9,FALSE))="","",(VLOOKUP($E78,'NEA Backsheet'!$D$5:$CB$183,G$9,FALSE))),"")</f>
        <v>9417.6263423950531</v>
      </c>
      <c r="H78" s="122">
        <f ca="1">IFERROR(IF((VLOOKUP($E78,'NEA Backsheet'!$D$5:$CB$183,H$9,FALSE))="","",(VLOOKUP($E78,'NEA Backsheet'!$D$5:$CB$183,H$9,FALSE))),"")</f>
        <v>9453.0229643839521</v>
      </c>
      <c r="I78" s="122">
        <f ca="1">IFERROR(IF((VLOOKUP($E78,'NEA Backsheet'!$D$5:$CB$183,I$9,FALSE))="","",(VLOOKUP($E78,'NEA Backsheet'!$D$5:$CB$183,I$9,FALSE))),"")</f>
        <v>9378.8126789527469</v>
      </c>
      <c r="J78" s="123">
        <f ca="1">IFERROR(IF((VLOOKUP($E78,'NEA Backsheet'!$D$5:$CB$183,J$9,FALSE))="","",(VLOOKUP($E78,'NEA Backsheet'!$D$5:$CB$183,J$9,FALSE))),"")</f>
        <v>9762.6182270429308</v>
      </c>
      <c r="K78" s="121">
        <f ca="1">IFERROR(IF((VLOOKUP($E78,'NEA Backsheet'!$D$5:$CB$183,K$9,FALSE))="","",(VLOOKUP($E78,'NEA Backsheet'!$D$5:$CB$183,K$9,FALSE))),"")</f>
        <v>9178.6118007473542</v>
      </c>
      <c r="L78" s="122">
        <f ca="1">IFERROR(IF((VLOOKUP($E78,'NEA Backsheet'!$D$5:$CB$183,L$9,FALSE))="","",(VLOOKUP($E78,'NEA Backsheet'!$D$5:$CB$183,L$9,FALSE))),"")</f>
        <v>9297.2642632707721</v>
      </c>
      <c r="M78" s="122">
        <f ca="1">IFERROR(IF((VLOOKUP($E78,'NEA Backsheet'!$D$5:$CB$183,M$9,FALSE))="","",(VLOOKUP($E78,'NEA Backsheet'!$D$5:$CB$183,M$9,FALSE))),"")</f>
        <v>9435.9146851245641</v>
      </c>
      <c r="N78" s="124">
        <f ca="1">IFERROR(IF((VLOOKUP($E78,'NEA Backsheet'!$D$5:$CB$183,N$9,FALSE))="","",(VLOOKUP($E78,'NEA Backsheet'!$D$5:$CB$183,N$9,FALSE))),"")</f>
        <v>10362.184157622381</v>
      </c>
      <c r="O78" s="175">
        <f ca="1">IFERROR(IF((VLOOKUP($E78,'NEA Backsheet'!$D$5:$CB$183,O$9,FALSE))="","",(VLOOKUP($E78,'NEA Backsheet'!$D$5:$CB$183,O$9,FALSE))),"")</f>
        <v>9279.1250726072212</v>
      </c>
      <c r="P78" s="123">
        <f ca="1">IFERROR(IF((VLOOKUP($E78,'NEA Backsheet'!$D$5:$CB$183,P$9,FALSE))="","",(VLOOKUP($E78,'NEA Backsheet'!$D$5:$CB$183,P$9,FALSE))),"")</f>
        <v>9337.8170332155005</v>
      </c>
      <c r="Q78" s="124">
        <f ca="1">IFERROR(IF((VLOOKUP($E78,'NEA Backsheet'!$D$5:$CB$183,Q$9,FALSE))="","",(VLOOKUP($E78,'NEA Backsheet'!$D$5:$CB$183,Q$9,FALSE))),"")</f>
        <v>9638.018671433183</v>
      </c>
      <c r="R78" s="236">
        <f ca="1">IFERROR(IF((VLOOKUP($E78,'NEA Backsheet'!$D$5:$CB$183,R$9,FALSE))="","",(VLOOKUP($E78,'NEA Backsheet'!$D$5:$CB$183,R$9,FALSE))),"")</f>
        <v>0</v>
      </c>
    </row>
    <row r="79" spans="1:18" ht="15" customHeight="1" x14ac:dyDescent="0.3">
      <c r="A79" s="57">
        <v>65</v>
      </c>
      <c r="B79" s="98" t="str">
        <f ca="1">IFERROR(IF((VLOOKUP($E79,'Org List'!$AJ$10:$AL$188,3,FALSE))="","",(VLOOKUP($E79,'Org List'!$AJ$10:$AL$188,3,FALSE))),"")</f>
        <v>South West England Commissioning Region</v>
      </c>
      <c r="C79" s="99" t="str">
        <f ca="1">IFERROR(IF((VLOOKUP($E79,'Org List'!$AO$10:$AQ$188,3,FALSE))="","",(VLOOKUP($E79,'Org List'!$AO$10:$AQ$188,3,FALSE))),"")</f>
        <v>South West Region</v>
      </c>
      <c r="D79" s="114" t="str">
        <f ca="1">IFERROR(IF((VLOOKUP($E79,'Org List'!$AT$10:$AV$188,3,FALSE))="","",(VLOOKUP($E79,'Org List'!$AT$10:$AV$188,3,FALSE))),"")</f>
        <v>NHS England South West (South West South)</v>
      </c>
      <c r="E79" s="98" t="str">
        <f t="shared" ca="1" si="2"/>
        <v>E10000009</v>
      </c>
      <c r="F79" s="100" t="str">
        <f ca="1">IF(E79="","",VLOOKUP(E79,'Org List'!$J$9:$K$488,2,0))</f>
        <v>Dorset</v>
      </c>
      <c r="G79" s="121">
        <f ca="1">IFERROR(IF((VLOOKUP($E79,'NEA Backsheet'!$D$5:$CB$183,G$9,FALSE))="","",(VLOOKUP($E79,'NEA Backsheet'!$D$5:$CB$183,G$9,FALSE))),"")</f>
        <v>12791.29381994798</v>
      </c>
      <c r="H79" s="122">
        <f ca="1">IFERROR(IF((VLOOKUP($E79,'NEA Backsheet'!$D$5:$CB$183,H$9,FALSE))="","",(VLOOKUP($E79,'NEA Backsheet'!$D$5:$CB$183,H$9,FALSE))),"")</f>
        <v>12725.117003596046</v>
      </c>
      <c r="I79" s="122">
        <f ca="1">IFERROR(IF((VLOOKUP($E79,'NEA Backsheet'!$D$5:$CB$183,I$9,FALSE))="","",(VLOOKUP($E79,'NEA Backsheet'!$D$5:$CB$183,I$9,FALSE))),"")</f>
        <v>13132.25961431316</v>
      </c>
      <c r="J79" s="123">
        <f ca="1">IFERROR(IF((VLOOKUP($E79,'NEA Backsheet'!$D$5:$CB$183,J$9,FALSE))="","",(VLOOKUP($E79,'NEA Backsheet'!$D$5:$CB$183,J$9,FALSE))),"")</f>
        <v>13235.832344573533</v>
      </c>
      <c r="K79" s="121">
        <f ca="1">IFERROR(IF((VLOOKUP($E79,'NEA Backsheet'!$D$5:$CB$183,K$9,FALSE))="","",(VLOOKUP($E79,'NEA Backsheet'!$D$5:$CB$183,K$9,FALSE))),"")</f>
        <v>12888.008057001825</v>
      </c>
      <c r="L79" s="122">
        <f ca="1">IFERROR(IF((VLOOKUP($E79,'NEA Backsheet'!$D$5:$CB$183,L$9,FALSE))="","",(VLOOKUP($E79,'NEA Backsheet'!$D$5:$CB$183,L$9,FALSE))),"")</f>
        <v>12977.683676573934</v>
      </c>
      <c r="M79" s="122">
        <f ca="1">IFERROR(IF((VLOOKUP($E79,'NEA Backsheet'!$D$5:$CB$183,M$9,FALSE))="","",(VLOOKUP($E79,'NEA Backsheet'!$D$5:$CB$183,M$9,FALSE))),"")</f>
        <v>13406.240862340223</v>
      </c>
      <c r="N79" s="124">
        <f ca="1">IFERROR(IF((VLOOKUP($E79,'NEA Backsheet'!$D$5:$CB$183,N$9,FALSE))="","",(VLOOKUP($E79,'NEA Backsheet'!$D$5:$CB$183,N$9,FALSE))),"")</f>
        <v>13099.128241715111</v>
      </c>
      <c r="O79" s="175">
        <f ca="1">IFERROR(IF((VLOOKUP($E79,'NEA Backsheet'!$D$5:$CB$183,O$9,FALSE))="","",(VLOOKUP($E79,'NEA Backsheet'!$D$5:$CB$183,O$9,FALSE))),"")</f>
        <v>13007.132220266483</v>
      </c>
      <c r="P79" s="123">
        <f ca="1">IFERROR(IF((VLOOKUP($E79,'NEA Backsheet'!$D$5:$CB$183,P$9,FALSE))="","",(VLOOKUP($E79,'NEA Backsheet'!$D$5:$CB$183,P$9,FALSE))),"")</f>
        <v>12884.897991639353</v>
      </c>
      <c r="Q79" s="124">
        <f ca="1">IFERROR(IF((VLOOKUP($E79,'NEA Backsheet'!$D$5:$CB$183,Q$9,FALSE))="","",(VLOOKUP($E79,'NEA Backsheet'!$D$5:$CB$183,Q$9,FALSE))),"")</f>
        <v>14017.746326569166</v>
      </c>
      <c r="R79" s="236">
        <f ca="1">IFERROR(IF((VLOOKUP($E79,'NEA Backsheet'!$D$5:$CB$183,R$9,FALSE))="","",(VLOOKUP($E79,'NEA Backsheet'!$D$5:$CB$183,R$9,FALSE))),"")</f>
        <v>0</v>
      </c>
    </row>
    <row r="80" spans="1:18" ht="15" customHeight="1" x14ac:dyDescent="0.3">
      <c r="A80" s="57">
        <v>66</v>
      </c>
      <c r="B80" s="98" t="str">
        <f ca="1">IFERROR(IF((VLOOKUP($E80,'Org List'!$AJ$10:$AL$188,3,FALSE))="","",(VLOOKUP($E80,'Org List'!$AJ$10:$AL$188,3,FALSE))),"")</f>
        <v>Midlands and East of England Commissioning Region</v>
      </c>
      <c r="C80" s="99" t="str">
        <f ca="1">IFERROR(IF((VLOOKUP($E80,'Org List'!$AO$10:$AQ$188,3,FALSE))="","",(VLOOKUP($E80,'Org List'!$AO$10:$AQ$188,3,FALSE))),"")</f>
        <v>West Midlands Region</v>
      </c>
      <c r="D80" s="114" t="str">
        <f ca="1">IFERROR(IF((VLOOKUP($E80,'Org List'!$AT$10:$AV$188,3,FALSE))="","",(VLOOKUP($E80,'Org List'!$AT$10:$AV$188,3,FALSE))),"")</f>
        <v>NHS England Midlands And East (West Midlands)</v>
      </c>
      <c r="E80" s="98" t="str">
        <f t="shared" ca="1" si="2"/>
        <v>E08000027</v>
      </c>
      <c r="F80" s="100" t="str">
        <f ca="1">IF(E80="","",VLOOKUP(E80,'Org List'!$J$9:$K$488,2,0))</f>
        <v>Dudley</v>
      </c>
      <c r="G80" s="121">
        <f ca="1">IFERROR(IF((VLOOKUP($E80,'NEA Backsheet'!$D$5:$CB$183,G$9,FALSE))="","",(VLOOKUP($E80,'NEA Backsheet'!$D$5:$CB$183,G$9,FALSE))),"")</f>
        <v>10915.497174065313</v>
      </c>
      <c r="H80" s="122">
        <f ca="1">IFERROR(IF((VLOOKUP($E80,'NEA Backsheet'!$D$5:$CB$183,H$9,FALSE))="","",(VLOOKUP($E80,'NEA Backsheet'!$D$5:$CB$183,H$9,FALSE))),"")</f>
        <v>9930.1499833227153</v>
      </c>
      <c r="I80" s="122">
        <f ca="1">IFERROR(IF((VLOOKUP($E80,'NEA Backsheet'!$D$5:$CB$183,I$9,FALSE))="","",(VLOOKUP($E80,'NEA Backsheet'!$D$5:$CB$183,I$9,FALSE))),"")</f>
        <v>8086.6020865701776</v>
      </c>
      <c r="J80" s="123">
        <f ca="1">IFERROR(IF((VLOOKUP($E80,'NEA Backsheet'!$D$5:$CB$183,J$9,FALSE))="","",(VLOOKUP($E80,'NEA Backsheet'!$D$5:$CB$183,J$9,FALSE))),"")</f>
        <v>7798.9899768325322</v>
      </c>
      <c r="K80" s="121">
        <f ca="1">IFERROR(IF((VLOOKUP($E80,'NEA Backsheet'!$D$5:$CB$183,K$9,FALSE))="","",(VLOOKUP($E80,'NEA Backsheet'!$D$5:$CB$183,K$9,FALSE))),"")</f>
        <v>8642.1301178647791</v>
      </c>
      <c r="L80" s="122">
        <f ca="1">IFERROR(IF((VLOOKUP($E80,'NEA Backsheet'!$D$5:$CB$183,L$9,FALSE))="","",(VLOOKUP($E80,'NEA Backsheet'!$D$5:$CB$183,L$9,FALSE))),"")</f>
        <v>8626.5448303205703</v>
      </c>
      <c r="M80" s="122">
        <f ca="1">IFERROR(IF((VLOOKUP($E80,'NEA Backsheet'!$D$5:$CB$183,M$9,FALSE))="","",(VLOOKUP($E80,'NEA Backsheet'!$D$5:$CB$183,M$9,FALSE))),"")</f>
        <v>8682.0017783315525</v>
      </c>
      <c r="N80" s="124">
        <f ca="1">IFERROR(IF((VLOOKUP($E80,'NEA Backsheet'!$D$5:$CB$183,N$9,FALSE))="","",(VLOOKUP($E80,'NEA Backsheet'!$D$5:$CB$183,N$9,FALSE))),"")</f>
        <v>8418.3309438752021</v>
      </c>
      <c r="O80" s="175">
        <f ca="1">IFERROR(IF((VLOOKUP($E80,'NEA Backsheet'!$D$5:$CB$183,O$9,FALSE))="","",(VLOOKUP($E80,'NEA Backsheet'!$D$5:$CB$183,O$9,FALSE))),"")</f>
        <v>7875.1944913820371</v>
      </c>
      <c r="P80" s="123">
        <f ca="1">IFERROR(IF((VLOOKUP($E80,'NEA Backsheet'!$D$5:$CB$183,P$9,FALSE))="","",(VLOOKUP($E80,'NEA Backsheet'!$D$5:$CB$183,P$9,FALSE))),"")</f>
        <v>8179.868730660115</v>
      </c>
      <c r="Q80" s="124">
        <f ca="1">IFERROR(IF((VLOOKUP($E80,'NEA Backsheet'!$D$5:$CB$183,Q$9,FALSE))="","",(VLOOKUP($E80,'NEA Backsheet'!$D$5:$CB$183,Q$9,FALSE))),"")</f>
        <v>8480.8331872935305</v>
      </c>
      <c r="R80" s="236">
        <f ca="1">IFERROR(IF((VLOOKUP($E80,'NEA Backsheet'!$D$5:$CB$183,R$9,FALSE))="","",(VLOOKUP($E80,'NEA Backsheet'!$D$5:$CB$183,R$9,FALSE))),"")</f>
        <v>0</v>
      </c>
    </row>
    <row r="81" spans="1:18" ht="15" customHeight="1" x14ac:dyDescent="0.3">
      <c r="A81" s="57">
        <v>67</v>
      </c>
      <c r="B81" s="98" t="str">
        <f ca="1">IFERROR(IF((VLOOKUP($E81,'Org List'!$AJ$10:$AL$188,3,FALSE))="","",(VLOOKUP($E81,'Org List'!$AJ$10:$AL$188,3,FALSE))),"")</f>
        <v>London Commissioning Region</v>
      </c>
      <c r="C81" s="99" t="str">
        <f ca="1">IFERROR(IF((VLOOKUP($E81,'Org List'!$AO$10:$AQ$188,3,FALSE))="","",(VLOOKUP($E81,'Org List'!$AO$10:$AQ$188,3,FALSE))),"")</f>
        <v>London Region</v>
      </c>
      <c r="D81" s="114" t="str">
        <f ca="1">IFERROR(IF((VLOOKUP($E81,'Org List'!$AT$10:$AV$188,3,FALSE))="","",(VLOOKUP($E81,'Org List'!$AT$10:$AV$188,3,FALSE))),"")</f>
        <v>NHS England London</v>
      </c>
      <c r="E81" s="98" t="str">
        <f t="shared" ca="1" si="2"/>
        <v>E09000009</v>
      </c>
      <c r="F81" s="100" t="str">
        <f ca="1">IF(E81="","",VLOOKUP(E81,'Org List'!$J$9:$K$488,2,0))</f>
        <v>Ealing</v>
      </c>
      <c r="G81" s="121">
        <f ca="1">IFERROR(IF((VLOOKUP($E81,'NEA Backsheet'!$D$5:$CB$183,G$9,FALSE))="","",(VLOOKUP($E81,'NEA Backsheet'!$D$5:$CB$183,G$9,FALSE))),"")</f>
        <v>8900.2348286615743</v>
      </c>
      <c r="H81" s="122">
        <f ca="1">IFERROR(IF((VLOOKUP($E81,'NEA Backsheet'!$D$5:$CB$183,H$9,FALSE))="","",(VLOOKUP($E81,'NEA Backsheet'!$D$5:$CB$183,H$9,FALSE))),"")</f>
        <v>8828.0647739555261</v>
      </c>
      <c r="I81" s="122">
        <f ca="1">IFERROR(IF((VLOOKUP($E81,'NEA Backsheet'!$D$5:$CB$183,I$9,FALSE))="","",(VLOOKUP($E81,'NEA Backsheet'!$D$5:$CB$183,I$9,FALSE))),"")</f>
        <v>8841.6916032105619</v>
      </c>
      <c r="J81" s="123">
        <f ca="1">IFERROR(IF((VLOOKUP($E81,'NEA Backsheet'!$D$5:$CB$183,J$9,FALSE))="","",(VLOOKUP($E81,'NEA Backsheet'!$D$5:$CB$183,J$9,FALSE))),"")</f>
        <v>8927.9326397969326</v>
      </c>
      <c r="K81" s="121">
        <f ca="1">IFERROR(IF((VLOOKUP($E81,'NEA Backsheet'!$D$5:$CB$183,K$9,FALSE))="","",(VLOOKUP($E81,'NEA Backsheet'!$D$5:$CB$183,K$9,FALSE))),"")</f>
        <v>9221.6079323285412</v>
      </c>
      <c r="L81" s="122">
        <f ca="1">IFERROR(IF((VLOOKUP($E81,'NEA Backsheet'!$D$5:$CB$183,L$9,FALSE))="","",(VLOOKUP($E81,'NEA Backsheet'!$D$5:$CB$183,L$9,FALSE))),"")</f>
        <v>9060.0120292087795</v>
      </c>
      <c r="M81" s="122">
        <f ca="1">IFERROR(IF((VLOOKUP($E81,'NEA Backsheet'!$D$5:$CB$183,M$9,FALSE))="","",(VLOOKUP($E81,'NEA Backsheet'!$D$5:$CB$183,M$9,FALSE))),"")</f>
        <v>9165.0924261251039</v>
      </c>
      <c r="N81" s="124">
        <f ca="1">IFERROR(IF((VLOOKUP($E81,'NEA Backsheet'!$D$5:$CB$183,N$9,FALSE))="","",(VLOOKUP($E81,'NEA Backsheet'!$D$5:$CB$183,N$9,FALSE))),"")</f>
        <v>9036.8534522526061</v>
      </c>
      <c r="O81" s="175">
        <f ca="1">IFERROR(IF((VLOOKUP($E81,'NEA Backsheet'!$D$5:$CB$183,O$9,FALSE))="","",(VLOOKUP($E81,'NEA Backsheet'!$D$5:$CB$183,O$9,FALSE))),"")</f>
        <v>8919.1614452180584</v>
      </c>
      <c r="P81" s="123">
        <f ca="1">IFERROR(IF((VLOOKUP($E81,'NEA Backsheet'!$D$5:$CB$183,P$9,FALSE))="","",(VLOOKUP($E81,'NEA Backsheet'!$D$5:$CB$183,P$9,FALSE))),"")</f>
        <v>9180.3458164940785</v>
      </c>
      <c r="Q81" s="124">
        <f ca="1">IFERROR(IF((VLOOKUP($E81,'NEA Backsheet'!$D$5:$CB$183,Q$9,FALSE))="","",(VLOOKUP($E81,'NEA Backsheet'!$D$5:$CB$183,Q$9,FALSE))),"")</f>
        <v>9428.5325429507666</v>
      </c>
      <c r="R81" s="236">
        <f ca="1">IFERROR(IF((VLOOKUP($E81,'NEA Backsheet'!$D$5:$CB$183,R$9,FALSE))="","",(VLOOKUP($E81,'NEA Backsheet'!$D$5:$CB$183,R$9,FALSE))),"")</f>
        <v>0</v>
      </c>
    </row>
    <row r="82" spans="1:18" ht="15" customHeight="1" x14ac:dyDescent="0.3">
      <c r="A82" s="57">
        <v>68</v>
      </c>
      <c r="B82" s="98" t="str">
        <f ca="1">IFERROR(IF((VLOOKUP($E82,'Org List'!$AJ$10:$AL$188,3,FALSE))="","",(VLOOKUP($E82,'Org List'!$AJ$10:$AL$188,3,FALSE))),"")</f>
        <v>North of England Commissioning Region</v>
      </c>
      <c r="C82" s="99" t="str">
        <f ca="1">IFERROR(IF((VLOOKUP($E82,'Org List'!$AO$10:$AQ$188,3,FALSE))="","",(VLOOKUP($E82,'Org List'!$AO$10:$AQ$188,3,FALSE))),"")</f>
        <v>Yorkshire and The Humber Region</v>
      </c>
      <c r="D82" s="114" t="str">
        <f ca="1">IFERROR(IF((VLOOKUP($E82,'Org List'!$AT$10:$AV$188,3,FALSE))="","",(VLOOKUP($E82,'Org List'!$AT$10:$AV$188,3,FALSE))),"")</f>
        <v>NHS England North (Yorkshire And Humber)</v>
      </c>
      <c r="E82" s="98" t="str">
        <f t="shared" ca="1" si="2"/>
        <v>E06000011</v>
      </c>
      <c r="F82" s="100" t="str">
        <f ca="1">IF(E82="","",VLOOKUP(E82,'Org List'!$J$9:$K$488,2,0))</f>
        <v>East Riding of Yorkshire</v>
      </c>
      <c r="G82" s="121">
        <f ca="1">IFERROR(IF((VLOOKUP($E82,'NEA Backsheet'!$D$5:$CB$183,G$9,FALSE))="","",(VLOOKUP($E82,'NEA Backsheet'!$D$5:$CB$183,G$9,FALSE))),"")</f>
        <v>8238.2319714612295</v>
      </c>
      <c r="H82" s="122">
        <f ca="1">IFERROR(IF((VLOOKUP($E82,'NEA Backsheet'!$D$5:$CB$183,H$9,FALSE))="","",(VLOOKUP($E82,'NEA Backsheet'!$D$5:$CB$183,H$9,FALSE))),"")</f>
        <v>7855.982731245269</v>
      </c>
      <c r="I82" s="122">
        <f ca="1">IFERROR(IF((VLOOKUP($E82,'NEA Backsheet'!$D$5:$CB$183,I$9,FALSE))="","",(VLOOKUP($E82,'NEA Backsheet'!$D$5:$CB$183,I$9,FALSE))),"")</f>
        <v>8538.5683422474976</v>
      </c>
      <c r="J82" s="123">
        <f ca="1">IFERROR(IF((VLOOKUP($E82,'NEA Backsheet'!$D$5:$CB$183,J$9,FALSE))="","",(VLOOKUP($E82,'NEA Backsheet'!$D$5:$CB$183,J$9,FALSE))),"")</f>
        <v>8400.8964535548894</v>
      </c>
      <c r="K82" s="121">
        <f ca="1">IFERROR(IF((VLOOKUP($E82,'NEA Backsheet'!$D$5:$CB$183,K$9,FALSE))="","",(VLOOKUP($E82,'NEA Backsheet'!$D$5:$CB$183,K$9,FALSE))),"")</f>
        <v>8123.3350987987178</v>
      </c>
      <c r="L82" s="122">
        <f ca="1">IFERROR(IF((VLOOKUP($E82,'NEA Backsheet'!$D$5:$CB$183,L$9,FALSE))="","",(VLOOKUP($E82,'NEA Backsheet'!$D$5:$CB$183,L$9,FALSE))),"")</f>
        <v>8098.7024014794333</v>
      </c>
      <c r="M82" s="122">
        <f ca="1">IFERROR(IF((VLOOKUP($E82,'NEA Backsheet'!$D$5:$CB$183,M$9,FALSE))="","",(VLOOKUP($E82,'NEA Backsheet'!$D$5:$CB$183,M$9,FALSE))),"")</f>
        <v>8470.6869481437261</v>
      </c>
      <c r="N82" s="124">
        <f ca="1">IFERROR(IF((VLOOKUP($E82,'NEA Backsheet'!$D$5:$CB$183,N$9,FALSE))="","",(VLOOKUP($E82,'NEA Backsheet'!$D$5:$CB$183,N$9,FALSE))),"")</f>
        <v>8131.9850497074231</v>
      </c>
      <c r="O82" s="175">
        <f ca="1">IFERROR(IF((VLOOKUP($E82,'NEA Backsheet'!$D$5:$CB$183,O$9,FALSE))="","",(VLOOKUP($E82,'NEA Backsheet'!$D$5:$CB$183,O$9,FALSE))),"")</f>
        <v>8195.4093643481938</v>
      </c>
      <c r="P82" s="123">
        <f ca="1">IFERROR(IF((VLOOKUP($E82,'NEA Backsheet'!$D$5:$CB$183,P$9,FALSE))="","",(VLOOKUP($E82,'NEA Backsheet'!$D$5:$CB$183,P$9,FALSE))),"")</f>
        <v>8079.4988625831757</v>
      </c>
      <c r="Q82" s="124">
        <f ca="1">IFERROR(IF((VLOOKUP($E82,'NEA Backsheet'!$D$5:$CB$183,Q$9,FALSE))="","",(VLOOKUP($E82,'NEA Backsheet'!$D$5:$CB$183,Q$9,FALSE))),"")</f>
        <v>8772.6945167179219</v>
      </c>
      <c r="R82" s="236">
        <f ca="1">IFERROR(IF((VLOOKUP($E82,'NEA Backsheet'!$D$5:$CB$183,R$9,FALSE))="","",(VLOOKUP($E82,'NEA Backsheet'!$D$5:$CB$183,R$9,FALSE))),"")</f>
        <v>0</v>
      </c>
    </row>
    <row r="83" spans="1:18" ht="15" customHeight="1" x14ac:dyDescent="0.3">
      <c r="A83" s="57">
        <v>69</v>
      </c>
      <c r="B83" s="98" t="str">
        <f ca="1">IFERROR(IF((VLOOKUP($E83,'Org List'!$AJ$10:$AL$188,3,FALSE))="","",(VLOOKUP($E83,'Org List'!$AJ$10:$AL$188,3,FALSE))),"")</f>
        <v>South East England Commissioning Region</v>
      </c>
      <c r="C83" s="99" t="str">
        <f ca="1">IFERROR(IF((VLOOKUP($E83,'Org List'!$AO$10:$AQ$188,3,FALSE))="","",(VLOOKUP($E83,'Org List'!$AO$10:$AQ$188,3,FALSE))),"")</f>
        <v>South East Region</v>
      </c>
      <c r="D83" s="114" t="str">
        <f ca="1">IFERROR(IF((VLOOKUP($E83,'Org List'!$AT$10:$AV$188,3,FALSE))="","",(VLOOKUP($E83,'Org List'!$AT$10:$AV$188,3,FALSE))),"")</f>
        <v>NHS England South East (Kent, Surrey and Sussex)</v>
      </c>
      <c r="E83" s="98" t="str">
        <f t="shared" ca="1" si="2"/>
        <v>E10000011</v>
      </c>
      <c r="F83" s="100" t="str">
        <f ca="1">IF(E83="","",VLOOKUP(E83,'Org List'!$J$9:$K$488,2,0))</f>
        <v>East Sussex</v>
      </c>
      <c r="G83" s="121">
        <f ca="1">IFERROR(IF((VLOOKUP($E83,'NEA Backsheet'!$D$5:$CB$183,G$9,FALSE))="","",(VLOOKUP($E83,'NEA Backsheet'!$D$5:$CB$183,G$9,FALSE))),"")</f>
        <v>13793.386656696153</v>
      </c>
      <c r="H83" s="122">
        <f ca="1">IFERROR(IF((VLOOKUP($E83,'NEA Backsheet'!$D$5:$CB$183,H$9,FALSE))="","",(VLOOKUP($E83,'NEA Backsheet'!$D$5:$CB$183,H$9,FALSE))),"")</f>
        <v>14518.948612630944</v>
      </c>
      <c r="I83" s="122">
        <f ca="1">IFERROR(IF((VLOOKUP($E83,'NEA Backsheet'!$D$5:$CB$183,I$9,FALSE))="","",(VLOOKUP($E83,'NEA Backsheet'!$D$5:$CB$183,I$9,FALSE))),"")</f>
        <v>15340.451839473826</v>
      </c>
      <c r="J83" s="123">
        <f ca="1">IFERROR(IF((VLOOKUP($E83,'NEA Backsheet'!$D$5:$CB$183,J$9,FALSE))="","",(VLOOKUP($E83,'NEA Backsheet'!$D$5:$CB$183,J$9,FALSE))),"")</f>
        <v>15756.278729808877</v>
      </c>
      <c r="K83" s="121">
        <f ca="1">IFERROR(IF((VLOOKUP($E83,'NEA Backsheet'!$D$5:$CB$183,K$9,FALSE))="","",(VLOOKUP($E83,'NEA Backsheet'!$D$5:$CB$183,K$9,FALSE))),"")</f>
        <v>14935.019054452945</v>
      </c>
      <c r="L83" s="122">
        <f ca="1">IFERROR(IF((VLOOKUP($E83,'NEA Backsheet'!$D$5:$CB$183,L$9,FALSE))="","",(VLOOKUP($E83,'NEA Backsheet'!$D$5:$CB$183,L$9,FALSE))),"")</f>
        <v>15199.27919709366</v>
      </c>
      <c r="M83" s="122">
        <f ca="1">IFERROR(IF((VLOOKUP($E83,'NEA Backsheet'!$D$5:$CB$183,M$9,FALSE))="","",(VLOOKUP($E83,'NEA Backsheet'!$D$5:$CB$183,M$9,FALSE))),"")</f>
        <v>15327.742794160102</v>
      </c>
      <c r="N83" s="124">
        <f ca="1">IFERROR(IF((VLOOKUP($E83,'NEA Backsheet'!$D$5:$CB$183,N$9,FALSE))="","",(VLOOKUP($E83,'NEA Backsheet'!$D$5:$CB$183,N$9,FALSE))),"")</f>
        <v>15066.612056326163</v>
      </c>
      <c r="O83" s="175">
        <f ca="1">IFERROR(IF((VLOOKUP($E83,'NEA Backsheet'!$D$5:$CB$183,O$9,FALSE))="","",(VLOOKUP($E83,'NEA Backsheet'!$D$5:$CB$183,O$9,FALSE))),"")</f>
        <v>15859.998137045155</v>
      </c>
      <c r="P83" s="123">
        <f ca="1">IFERROR(IF((VLOOKUP($E83,'NEA Backsheet'!$D$5:$CB$183,P$9,FALSE))="","",(VLOOKUP($E83,'NEA Backsheet'!$D$5:$CB$183,P$9,FALSE))),"")</f>
        <v>15876.37477238053</v>
      </c>
      <c r="Q83" s="124">
        <f ca="1">IFERROR(IF((VLOOKUP($E83,'NEA Backsheet'!$D$5:$CB$183,Q$9,FALSE))="","",(VLOOKUP($E83,'NEA Backsheet'!$D$5:$CB$183,Q$9,FALSE))),"")</f>
        <v>16503.728479283473</v>
      </c>
      <c r="R83" s="236">
        <f ca="1">IFERROR(IF((VLOOKUP($E83,'NEA Backsheet'!$D$5:$CB$183,R$9,FALSE))="","",(VLOOKUP($E83,'NEA Backsheet'!$D$5:$CB$183,R$9,FALSE))),"")</f>
        <v>0</v>
      </c>
    </row>
    <row r="84" spans="1:18" ht="15" customHeight="1" x14ac:dyDescent="0.3">
      <c r="A84" s="57">
        <v>70</v>
      </c>
      <c r="B84" s="98" t="str">
        <f ca="1">IFERROR(IF((VLOOKUP($E84,'Org List'!$AJ$10:$AL$188,3,FALSE))="","",(VLOOKUP($E84,'Org List'!$AJ$10:$AL$188,3,FALSE))),"")</f>
        <v>London Commissioning Region</v>
      </c>
      <c r="C84" s="99" t="str">
        <f ca="1">IFERROR(IF((VLOOKUP($E84,'Org List'!$AO$10:$AQ$188,3,FALSE))="","",(VLOOKUP($E84,'Org List'!$AO$10:$AQ$188,3,FALSE))),"")</f>
        <v>London Region</v>
      </c>
      <c r="D84" s="114" t="str">
        <f ca="1">IFERROR(IF((VLOOKUP($E84,'Org List'!$AT$10:$AV$188,3,FALSE))="","",(VLOOKUP($E84,'Org List'!$AT$10:$AV$188,3,FALSE))),"")</f>
        <v>NHS England London</v>
      </c>
      <c r="E84" s="98" t="str">
        <f t="shared" ca="1" si="2"/>
        <v>E09000010</v>
      </c>
      <c r="F84" s="100" t="str">
        <f ca="1">IF(E84="","",VLOOKUP(E84,'Org List'!$J$9:$K$488,2,0))</f>
        <v>Enfield</v>
      </c>
      <c r="G84" s="121">
        <f ca="1">IFERROR(IF((VLOOKUP($E84,'NEA Backsheet'!$D$5:$CB$183,G$9,FALSE))="","",(VLOOKUP($E84,'NEA Backsheet'!$D$5:$CB$183,G$9,FALSE))),"")</f>
        <v>7681.6753618526236</v>
      </c>
      <c r="H84" s="122">
        <f ca="1">IFERROR(IF((VLOOKUP($E84,'NEA Backsheet'!$D$5:$CB$183,H$9,FALSE))="","",(VLOOKUP($E84,'NEA Backsheet'!$D$5:$CB$183,H$9,FALSE))),"")</f>
        <v>7568.3016902614745</v>
      </c>
      <c r="I84" s="122">
        <f ca="1">IFERROR(IF((VLOOKUP($E84,'NEA Backsheet'!$D$5:$CB$183,I$9,FALSE))="","",(VLOOKUP($E84,'NEA Backsheet'!$D$5:$CB$183,I$9,FALSE))),"")</f>
        <v>8198.3389585545301</v>
      </c>
      <c r="J84" s="123">
        <f ca="1">IFERROR(IF((VLOOKUP($E84,'NEA Backsheet'!$D$5:$CB$183,J$9,FALSE))="","",(VLOOKUP($E84,'NEA Backsheet'!$D$5:$CB$183,J$9,FALSE))),"")</f>
        <v>8122.0690304285063</v>
      </c>
      <c r="K84" s="121">
        <f ca="1">IFERROR(IF((VLOOKUP($E84,'NEA Backsheet'!$D$5:$CB$183,K$9,FALSE))="","",(VLOOKUP($E84,'NEA Backsheet'!$D$5:$CB$183,K$9,FALSE))),"")</f>
        <v>8041.7054920120827</v>
      </c>
      <c r="L84" s="122">
        <f ca="1">IFERROR(IF((VLOOKUP($E84,'NEA Backsheet'!$D$5:$CB$183,L$9,FALSE))="","",(VLOOKUP($E84,'NEA Backsheet'!$D$5:$CB$183,L$9,FALSE))),"")</f>
        <v>8126.0121102668381</v>
      </c>
      <c r="M84" s="122">
        <f ca="1">IFERROR(IF((VLOOKUP($E84,'NEA Backsheet'!$D$5:$CB$183,M$9,FALSE))="","",(VLOOKUP($E84,'NEA Backsheet'!$D$5:$CB$183,M$9,FALSE))),"")</f>
        <v>8130.5633970325252</v>
      </c>
      <c r="N84" s="124">
        <f ca="1">IFERROR(IF((VLOOKUP($E84,'NEA Backsheet'!$D$5:$CB$183,N$9,FALSE))="","",(VLOOKUP($E84,'NEA Backsheet'!$D$5:$CB$183,N$9,FALSE))),"")</f>
        <v>7949.7885603988116</v>
      </c>
      <c r="O84" s="175">
        <f ca="1">IFERROR(IF((VLOOKUP($E84,'NEA Backsheet'!$D$5:$CB$183,O$9,FALSE))="","",(VLOOKUP($E84,'NEA Backsheet'!$D$5:$CB$183,O$9,FALSE))),"")</f>
        <v>7958.2276465683844</v>
      </c>
      <c r="P84" s="123">
        <f ca="1">IFERROR(IF((VLOOKUP($E84,'NEA Backsheet'!$D$5:$CB$183,P$9,FALSE))="","",(VLOOKUP($E84,'NEA Backsheet'!$D$5:$CB$183,P$9,FALSE))),"")</f>
        <v>8009.2725722532177</v>
      </c>
      <c r="Q84" s="124">
        <f ca="1">IFERROR(IF((VLOOKUP($E84,'NEA Backsheet'!$D$5:$CB$183,Q$9,FALSE))="","",(VLOOKUP($E84,'NEA Backsheet'!$D$5:$CB$183,Q$9,FALSE))),"")</f>
        <v>8746.0325275796313</v>
      </c>
      <c r="R84" s="236">
        <f ca="1">IFERROR(IF((VLOOKUP($E84,'NEA Backsheet'!$D$5:$CB$183,R$9,FALSE))="","",(VLOOKUP($E84,'NEA Backsheet'!$D$5:$CB$183,R$9,FALSE))),"")</f>
        <v>0</v>
      </c>
    </row>
    <row r="85" spans="1:18" ht="15" customHeight="1" x14ac:dyDescent="0.3">
      <c r="A85" s="57">
        <v>71</v>
      </c>
      <c r="B85" s="98" t="str">
        <f ca="1">IFERROR(IF((VLOOKUP($E85,'Org List'!$AJ$10:$AL$188,3,FALSE))="","",(VLOOKUP($E85,'Org List'!$AJ$10:$AL$188,3,FALSE))),"")</f>
        <v>Midlands and East of England Commissioning Region</v>
      </c>
      <c r="C85" s="99" t="str">
        <f ca="1">IFERROR(IF((VLOOKUP($E85,'Org List'!$AO$10:$AQ$188,3,FALSE))="","",(VLOOKUP($E85,'Org List'!$AO$10:$AQ$188,3,FALSE))),"")</f>
        <v>East Region</v>
      </c>
      <c r="D85" s="114" t="str">
        <f ca="1">IFERROR(IF((VLOOKUP($E85,'Org List'!$AT$10:$AV$188,3,FALSE))="","",(VLOOKUP($E85,'Org List'!$AT$10:$AV$188,3,FALSE))),"")</f>
        <v>NHS England Midlands And East (East)</v>
      </c>
      <c r="E85" s="98" t="str">
        <f t="shared" ca="1" si="2"/>
        <v>E10000012</v>
      </c>
      <c r="F85" s="100" t="str">
        <f ca="1">IF(E85="","",VLOOKUP(E85,'Org List'!$J$9:$K$488,2,0))</f>
        <v>Essex</v>
      </c>
      <c r="G85" s="121">
        <f ca="1">IFERROR(IF((VLOOKUP($E85,'NEA Backsheet'!$D$5:$CB$183,G$9,FALSE))="","",(VLOOKUP($E85,'NEA Backsheet'!$D$5:$CB$183,G$9,FALSE))),"")</f>
        <v>37776.293802249857</v>
      </c>
      <c r="H85" s="122">
        <f ca="1">IFERROR(IF((VLOOKUP($E85,'NEA Backsheet'!$D$5:$CB$183,H$9,FALSE))="","",(VLOOKUP($E85,'NEA Backsheet'!$D$5:$CB$183,H$9,FALSE))),"")</f>
        <v>38613.780185302181</v>
      </c>
      <c r="I85" s="122">
        <f ca="1">IFERROR(IF((VLOOKUP($E85,'NEA Backsheet'!$D$5:$CB$183,I$9,FALSE))="","",(VLOOKUP($E85,'NEA Backsheet'!$D$5:$CB$183,I$9,FALSE))),"")</f>
        <v>39558.840538143035</v>
      </c>
      <c r="J85" s="123">
        <f ca="1">IFERROR(IF((VLOOKUP($E85,'NEA Backsheet'!$D$5:$CB$183,J$9,FALSE))="","",(VLOOKUP($E85,'NEA Backsheet'!$D$5:$CB$183,J$9,FALSE))),"")</f>
        <v>33020.8423739059</v>
      </c>
      <c r="K85" s="121">
        <f ca="1">IFERROR(IF((VLOOKUP($E85,'NEA Backsheet'!$D$5:$CB$183,K$9,FALSE))="","",(VLOOKUP($E85,'NEA Backsheet'!$D$5:$CB$183,K$9,FALSE))),"")</f>
        <v>39778.339647896122</v>
      </c>
      <c r="L85" s="122">
        <f ca="1">IFERROR(IF((VLOOKUP($E85,'NEA Backsheet'!$D$5:$CB$183,L$9,FALSE))="","",(VLOOKUP($E85,'NEA Backsheet'!$D$5:$CB$183,L$9,FALSE))),"")</f>
        <v>40413.311559261441</v>
      </c>
      <c r="M85" s="122">
        <f ca="1">IFERROR(IF((VLOOKUP($E85,'NEA Backsheet'!$D$5:$CB$183,M$9,FALSE))="","",(VLOOKUP($E85,'NEA Backsheet'!$D$5:$CB$183,M$9,FALSE))),"")</f>
        <v>41719.244044350504</v>
      </c>
      <c r="N85" s="124">
        <f ca="1">IFERROR(IF((VLOOKUP($E85,'NEA Backsheet'!$D$5:$CB$183,N$9,FALSE))="","",(VLOOKUP($E85,'NEA Backsheet'!$D$5:$CB$183,N$9,FALSE))),"")</f>
        <v>41054.395432626668</v>
      </c>
      <c r="O85" s="175">
        <f ca="1">IFERROR(IF((VLOOKUP($E85,'NEA Backsheet'!$D$5:$CB$183,O$9,FALSE))="","",(VLOOKUP($E85,'NEA Backsheet'!$D$5:$CB$183,O$9,FALSE))),"")</f>
        <v>33399.701479862611</v>
      </c>
      <c r="P85" s="123">
        <f ca="1">IFERROR(IF((VLOOKUP($E85,'NEA Backsheet'!$D$5:$CB$183,P$9,FALSE))="","",(VLOOKUP($E85,'NEA Backsheet'!$D$5:$CB$183,P$9,FALSE))),"")</f>
        <v>34420.380900287346</v>
      </c>
      <c r="Q85" s="124">
        <f ca="1">IFERROR(IF((VLOOKUP($E85,'NEA Backsheet'!$D$5:$CB$183,Q$9,FALSE))="","",(VLOOKUP($E85,'NEA Backsheet'!$D$5:$CB$183,Q$9,FALSE))),"")</f>
        <v>44298.134982532472</v>
      </c>
      <c r="R85" s="236">
        <f ca="1">IFERROR(IF((VLOOKUP($E85,'NEA Backsheet'!$D$5:$CB$183,R$9,FALSE))="","",(VLOOKUP($E85,'NEA Backsheet'!$D$5:$CB$183,R$9,FALSE))),"")</f>
        <v>0</v>
      </c>
    </row>
    <row r="86" spans="1:18" ht="15" customHeight="1" x14ac:dyDescent="0.3">
      <c r="A86" s="57">
        <v>72</v>
      </c>
      <c r="B86" s="98" t="str">
        <f ca="1">IFERROR(IF((VLOOKUP($E86,'Org List'!$AJ$10:$AL$188,3,FALSE))="","",(VLOOKUP($E86,'Org List'!$AJ$10:$AL$188,3,FALSE))),"")</f>
        <v>North of England Commissioning Region</v>
      </c>
      <c r="C86" s="99" t="str">
        <f ca="1">IFERROR(IF((VLOOKUP($E86,'Org List'!$AO$10:$AQ$188,3,FALSE))="","",(VLOOKUP($E86,'Org List'!$AO$10:$AQ$188,3,FALSE))),"")</f>
        <v>North East Region</v>
      </c>
      <c r="D86" s="114" t="str">
        <f ca="1">IFERROR(IF((VLOOKUP($E86,'Org List'!$AT$10:$AV$188,3,FALSE))="","",(VLOOKUP($E86,'Org List'!$AT$10:$AV$188,3,FALSE))),"")</f>
        <v>NHS England North (Cumbria And North East)</v>
      </c>
      <c r="E86" s="98" t="str">
        <f t="shared" ca="1" si="2"/>
        <v>E08000037</v>
      </c>
      <c r="F86" s="100" t="str">
        <f ca="1">IF(E86="","",VLOOKUP(E86,'Org List'!$J$9:$K$488,2,0))</f>
        <v>Gateshead</v>
      </c>
      <c r="G86" s="121">
        <f ca="1">IFERROR(IF((VLOOKUP($E86,'NEA Backsheet'!$D$5:$CB$183,G$9,FALSE))="","",(VLOOKUP($E86,'NEA Backsheet'!$D$5:$CB$183,G$9,FALSE))),"")</f>
        <v>5280.4505085146848</v>
      </c>
      <c r="H86" s="122">
        <f ca="1">IFERROR(IF((VLOOKUP($E86,'NEA Backsheet'!$D$5:$CB$183,H$9,FALSE))="","",(VLOOKUP($E86,'NEA Backsheet'!$D$5:$CB$183,H$9,FALSE))),"")</f>
        <v>5265.2319366115789</v>
      </c>
      <c r="I86" s="122">
        <f ca="1">IFERROR(IF((VLOOKUP($E86,'NEA Backsheet'!$D$5:$CB$183,I$9,FALSE))="","",(VLOOKUP($E86,'NEA Backsheet'!$D$5:$CB$183,I$9,FALSE))),"")</f>
        <v>5489.7156914414818</v>
      </c>
      <c r="J86" s="123">
        <f ca="1">IFERROR(IF((VLOOKUP($E86,'NEA Backsheet'!$D$5:$CB$183,J$9,FALSE))="","",(VLOOKUP($E86,'NEA Backsheet'!$D$5:$CB$183,J$9,FALSE))),"")</f>
        <v>5412.3898758248206</v>
      </c>
      <c r="K86" s="121">
        <f ca="1">IFERROR(IF((VLOOKUP($E86,'NEA Backsheet'!$D$5:$CB$183,K$9,FALSE))="","",(VLOOKUP($E86,'NEA Backsheet'!$D$5:$CB$183,K$9,FALSE))),"")</f>
        <v>5381.9673220820632</v>
      </c>
      <c r="L86" s="122">
        <f ca="1">IFERROR(IF((VLOOKUP($E86,'NEA Backsheet'!$D$5:$CB$183,L$9,FALSE))="","",(VLOOKUP($E86,'NEA Backsheet'!$D$5:$CB$183,L$9,FALSE))),"")</f>
        <v>5431.7907235605453</v>
      </c>
      <c r="M86" s="122">
        <f ca="1">IFERROR(IF((VLOOKUP($E86,'NEA Backsheet'!$D$5:$CB$183,M$9,FALSE))="","",(VLOOKUP($E86,'NEA Backsheet'!$D$5:$CB$183,M$9,FALSE))),"")</f>
        <v>5603.9723284343881</v>
      </c>
      <c r="N86" s="124">
        <f ca="1">IFERROR(IF((VLOOKUP($E86,'NEA Backsheet'!$D$5:$CB$183,N$9,FALSE))="","",(VLOOKUP($E86,'NEA Backsheet'!$D$5:$CB$183,N$9,FALSE))),"")</f>
        <v>5403.6634375242684</v>
      </c>
      <c r="O86" s="175">
        <f ca="1">IFERROR(IF((VLOOKUP($E86,'NEA Backsheet'!$D$5:$CB$183,O$9,FALSE))="","",(VLOOKUP($E86,'NEA Backsheet'!$D$5:$CB$183,O$9,FALSE))),"")</f>
        <v>5390.4831016249645</v>
      </c>
      <c r="P86" s="123">
        <f ca="1">IFERROR(IF((VLOOKUP($E86,'NEA Backsheet'!$D$5:$CB$183,P$9,FALSE))="","",(VLOOKUP($E86,'NEA Backsheet'!$D$5:$CB$183,P$9,FALSE))),"")</f>
        <v>5392.2511232906945</v>
      </c>
      <c r="Q86" s="124">
        <f ca="1">IFERROR(IF((VLOOKUP($E86,'NEA Backsheet'!$D$5:$CB$183,Q$9,FALSE))="","",(VLOOKUP($E86,'NEA Backsheet'!$D$5:$CB$183,Q$9,FALSE))),"")</f>
        <v>5729.6547033630595</v>
      </c>
      <c r="R86" s="236">
        <f ca="1">IFERROR(IF((VLOOKUP($E86,'NEA Backsheet'!$D$5:$CB$183,R$9,FALSE))="","",(VLOOKUP($E86,'NEA Backsheet'!$D$5:$CB$183,R$9,FALSE))),"")</f>
        <v>0</v>
      </c>
    </row>
    <row r="87" spans="1:18" ht="15" customHeight="1" x14ac:dyDescent="0.3">
      <c r="A87" s="57">
        <v>73</v>
      </c>
      <c r="B87" s="98" t="str">
        <f ca="1">IFERROR(IF((VLOOKUP($E87,'Org List'!$AJ$10:$AL$188,3,FALSE))="","",(VLOOKUP($E87,'Org List'!$AJ$10:$AL$188,3,FALSE))),"")</f>
        <v>South West England Commissioning Region</v>
      </c>
      <c r="C87" s="99" t="str">
        <f ca="1">IFERROR(IF((VLOOKUP($E87,'Org List'!$AO$10:$AQ$188,3,FALSE))="","",(VLOOKUP($E87,'Org List'!$AO$10:$AQ$188,3,FALSE))),"")</f>
        <v>South West Region</v>
      </c>
      <c r="D87" s="114" t="str">
        <f ca="1">IFERROR(IF((VLOOKUP($E87,'Org List'!$AT$10:$AV$188,3,FALSE))="","",(VLOOKUP($E87,'Org List'!$AT$10:$AV$188,3,FALSE))),"")</f>
        <v>NHS England South West (South West North)</v>
      </c>
      <c r="E87" s="98" t="str">
        <f t="shared" ca="1" si="2"/>
        <v>E10000013</v>
      </c>
      <c r="F87" s="100" t="str">
        <f ca="1">IF(E87="","",VLOOKUP(E87,'Org List'!$J$9:$K$488,2,0))</f>
        <v>Gloucestershire</v>
      </c>
      <c r="G87" s="121">
        <f ca="1">IFERROR(IF((VLOOKUP($E87,'NEA Backsheet'!$D$5:$CB$183,G$9,FALSE))="","",(VLOOKUP($E87,'NEA Backsheet'!$D$5:$CB$183,G$9,FALSE))),"")</f>
        <v>14152.86987639357</v>
      </c>
      <c r="H87" s="122">
        <f ca="1">IFERROR(IF((VLOOKUP($E87,'NEA Backsheet'!$D$5:$CB$183,H$9,FALSE))="","",(VLOOKUP($E87,'NEA Backsheet'!$D$5:$CB$183,H$9,FALSE))),"")</f>
        <v>14243.703014299212</v>
      </c>
      <c r="I87" s="122">
        <f ca="1">IFERROR(IF((VLOOKUP($E87,'NEA Backsheet'!$D$5:$CB$183,I$9,FALSE))="","",(VLOOKUP($E87,'NEA Backsheet'!$D$5:$CB$183,I$9,FALSE))),"")</f>
        <v>15260.292771023574</v>
      </c>
      <c r="J87" s="123">
        <f ca="1">IFERROR(IF((VLOOKUP($E87,'NEA Backsheet'!$D$5:$CB$183,J$9,FALSE))="","",(VLOOKUP($E87,'NEA Backsheet'!$D$5:$CB$183,J$9,FALSE))),"")</f>
        <v>15663.655762411177</v>
      </c>
      <c r="K87" s="121">
        <f ca="1">IFERROR(IF((VLOOKUP($E87,'NEA Backsheet'!$D$5:$CB$183,K$9,FALSE))="","",(VLOOKUP($E87,'NEA Backsheet'!$D$5:$CB$183,K$9,FALSE))),"")</f>
        <v>14208.454163407441</v>
      </c>
      <c r="L87" s="122">
        <f ca="1">IFERROR(IF((VLOOKUP($E87,'NEA Backsheet'!$D$5:$CB$183,L$9,FALSE))="","",(VLOOKUP($E87,'NEA Backsheet'!$D$5:$CB$183,L$9,FALSE))),"")</f>
        <v>14324.960113495021</v>
      </c>
      <c r="M87" s="122">
        <f ca="1">IFERROR(IF((VLOOKUP($E87,'NEA Backsheet'!$D$5:$CB$183,M$9,FALSE))="","",(VLOOKUP($E87,'NEA Backsheet'!$D$5:$CB$183,M$9,FALSE))),"")</f>
        <v>15346.932150479646</v>
      </c>
      <c r="N87" s="124">
        <f ca="1">IFERROR(IF((VLOOKUP($E87,'NEA Backsheet'!$D$5:$CB$183,N$9,FALSE))="","",(VLOOKUP($E87,'NEA Backsheet'!$D$5:$CB$183,N$9,FALSE))),"")</f>
        <v>13420.421685679987</v>
      </c>
      <c r="O87" s="175">
        <f ca="1">IFERROR(IF((VLOOKUP($E87,'NEA Backsheet'!$D$5:$CB$183,O$9,FALSE))="","",(VLOOKUP($E87,'NEA Backsheet'!$D$5:$CB$183,O$9,FALSE))),"")</f>
        <v>15162.399049092379</v>
      </c>
      <c r="P87" s="123">
        <f ca="1">IFERROR(IF((VLOOKUP($E87,'NEA Backsheet'!$D$5:$CB$183,P$9,FALSE))="","",(VLOOKUP($E87,'NEA Backsheet'!$D$5:$CB$183,P$9,FALSE))),"")</f>
        <v>15701.368823979958</v>
      </c>
      <c r="Q87" s="124">
        <f ca="1">IFERROR(IF((VLOOKUP($E87,'NEA Backsheet'!$D$5:$CB$183,Q$9,FALSE))="","",(VLOOKUP($E87,'NEA Backsheet'!$D$5:$CB$183,Q$9,FALSE))),"")</f>
        <v>17272.644038847397</v>
      </c>
      <c r="R87" s="236">
        <f ca="1">IFERROR(IF((VLOOKUP($E87,'NEA Backsheet'!$D$5:$CB$183,R$9,FALSE))="","",(VLOOKUP($E87,'NEA Backsheet'!$D$5:$CB$183,R$9,FALSE))),"")</f>
        <v>0</v>
      </c>
    </row>
    <row r="88" spans="1:18" ht="15" customHeight="1" x14ac:dyDescent="0.3">
      <c r="A88" s="57">
        <v>74</v>
      </c>
      <c r="B88" s="98" t="str">
        <f ca="1">IFERROR(IF((VLOOKUP($E88,'Org List'!$AJ$10:$AL$188,3,FALSE))="","",(VLOOKUP($E88,'Org List'!$AJ$10:$AL$188,3,FALSE))),"")</f>
        <v>London Commissioning Region</v>
      </c>
      <c r="C88" s="99" t="str">
        <f ca="1">IFERROR(IF((VLOOKUP($E88,'Org List'!$AO$10:$AQ$188,3,FALSE))="","",(VLOOKUP($E88,'Org List'!$AO$10:$AQ$188,3,FALSE))),"")</f>
        <v>London Region</v>
      </c>
      <c r="D88" s="114" t="str">
        <f ca="1">IFERROR(IF((VLOOKUP($E88,'Org List'!$AT$10:$AV$188,3,FALSE))="","",(VLOOKUP($E88,'Org List'!$AT$10:$AV$188,3,FALSE))),"")</f>
        <v>NHS England London</v>
      </c>
      <c r="E88" s="98" t="str">
        <f t="shared" ca="1" si="2"/>
        <v>E09000011</v>
      </c>
      <c r="F88" s="100" t="str">
        <f ca="1">IF(E88="","",VLOOKUP(E88,'Org List'!$J$9:$K$488,2,0))</f>
        <v>Greenwich</v>
      </c>
      <c r="G88" s="121">
        <f ca="1">IFERROR(IF((VLOOKUP($E88,'NEA Backsheet'!$D$5:$CB$183,G$9,FALSE))="","",(VLOOKUP($E88,'NEA Backsheet'!$D$5:$CB$183,G$9,FALSE))),"")</f>
        <v>7294.9090611261227</v>
      </c>
      <c r="H88" s="122">
        <f ca="1">IFERROR(IF((VLOOKUP($E88,'NEA Backsheet'!$D$5:$CB$183,H$9,FALSE))="","",(VLOOKUP($E88,'NEA Backsheet'!$D$5:$CB$183,H$9,FALSE))),"")</f>
        <v>7385.9503240221366</v>
      </c>
      <c r="I88" s="122">
        <f ca="1">IFERROR(IF((VLOOKUP($E88,'NEA Backsheet'!$D$5:$CB$183,I$9,FALSE))="","",(VLOOKUP($E88,'NEA Backsheet'!$D$5:$CB$183,I$9,FALSE))),"")</f>
        <v>7511.5643230956048</v>
      </c>
      <c r="J88" s="123">
        <f ca="1">IFERROR(IF((VLOOKUP($E88,'NEA Backsheet'!$D$5:$CB$183,J$9,FALSE))="","",(VLOOKUP($E88,'NEA Backsheet'!$D$5:$CB$183,J$9,FALSE))),"")</f>
        <v>7119.7600707785768</v>
      </c>
      <c r="K88" s="121">
        <f ca="1">IFERROR(IF((VLOOKUP($E88,'NEA Backsheet'!$D$5:$CB$183,K$9,FALSE))="","",(VLOOKUP($E88,'NEA Backsheet'!$D$5:$CB$183,K$9,FALSE))),"")</f>
        <v>7616.7754056598387</v>
      </c>
      <c r="L88" s="122">
        <f ca="1">IFERROR(IF((VLOOKUP($E88,'NEA Backsheet'!$D$5:$CB$183,L$9,FALSE))="","",(VLOOKUP($E88,'NEA Backsheet'!$D$5:$CB$183,L$9,FALSE))),"")</f>
        <v>7700.9254409887417</v>
      </c>
      <c r="M88" s="122">
        <f ca="1">IFERROR(IF((VLOOKUP($E88,'NEA Backsheet'!$D$5:$CB$183,M$9,FALSE))="","",(VLOOKUP($E88,'NEA Backsheet'!$D$5:$CB$183,M$9,FALSE))),"")</f>
        <v>7701.1330525682743</v>
      </c>
      <c r="N88" s="124">
        <f ca="1">IFERROR(IF((VLOOKUP($E88,'NEA Backsheet'!$D$5:$CB$183,N$9,FALSE))="","",(VLOOKUP($E88,'NEA Backsheet'!$D$5:$CB$183,N$9,FALSE))),"")</f>
        <v>7536.5442803138831</v>
      </c>
      <c r="O88" s="175">
        <f ca="1">IFERROR(IF((VLOOKUP($E88,'NEA Backsheet'!$D$5:$CB$183,O$9,FALSE))="","",(VLOOKUP($E88,'NEA Backsheet'!$D$5:$CB$183,O$9,FALSE))),"")</f>
        <v>7288.3368747489531</v>
      </c>
      <c r="P88" s="123">
        <f ca="1">IFERROR(IF((VLOOKUP($E88,'NEA Backsheet'!$D$5:$CB$183,P$9,FALSE))="","",(VLOOKUP($E88,'NEA Backsheet'!$D$5:$CB$183,P$9,FALSE))),"")</f>
        <v>7117.9071995258037</v>
      </c>
      <c r="Q88" s="124">
        <f ca="1">IFERROR(IF((VLOOKUP($E88,'NEA Backsheet'!$D$5:$CB$183,Q$9,FALSE))="","",(VLOOKUP($E88,'NEA Backsheet'!$D$5:$CB$183,Q$9,FALSE))),"")</f>
        <v>7704.1410333094464</v>
      </c>
      <c r="R88" s="236">
        <f ca="1">IFERROR(IF((VLOOKUP($E88,'NEA Backsheet'!$D$5:$CB$183,R$9,FALSE))="","",(VLOOKUP($E88,'NEA Backsheet'!$D$5:$CB$183,R$9,FALSE))),"")</f>
        <v>0</v>
      </c>
    </row>
    <row r="89" spans="1:18" ht="15" customHeight="1" x14ac:dyDescent="0.3">
      <c r="A89" s="57">
        <v>75</v>
      </c>
      <c r="B89" s="98" t="str">
        <f ca="1">IFERROR(IF((VLOOKUP($E89,'Org List'!$AJ$10:$AL$188,3,FALSE))="","",(VLOOKUP($E89,'Org List'!$AJ$10:$AL$188,3,FALSE))),"")</f>
        <v>London Commissioning Region</v>
      </c>
      <c r="C89" s="99" t="str">
        <f ca="1">IFERROR(IF((VLOOKUP($E89,'Org List'!$AO$10:$AQ$188,3,FALSE))="","",(VLOOKUP($E89,'Org List'!$AO$10:$AQ$188,3,FALSE))),"")</f>
        <v>London Region</v>
      </c>
      <c r="D89" s="114" t="str">
        <f ca="1">IFERROR(IF((VLOOKUP($E89,'Org List'!$AT$10:$AV$188,3,FALSE))="","",(VLOOKUP($E89,'Org List'!$AT$10:$AV$188,3,FALSE))),"")</f>
        <v>NHS England London</v>
      </c>
      <c r="E89" s="98" t="str">
        <f t="shared" ca="1" si="2"/>
        <v>E09000012</v>
      </c>
      <c r="F89" s="100" t="str">
        <f ca="1">IF(E89="","",VLOOKUP(E89,'Org List'!$J$9:$K$488,2,0))</f>
        <v>Hackney</v>
      </c>
      <c r="G89" s="121">
        <f ca="1">IFERROR(IF((VLOOKUP($E89,'NEA Backsheet'!$D$5:$CB$183,G$9,FALSE))="","",(VLOOKUP($E89,'NEA Backsheet'!$D$5:$CB$183,G$9,FALSE))),"")</f>
        <v>5650.5353399533651</v>
      </c>
      <c r="H89" s="122">
        <f ca="1">IFERROR(IF((VLOOKUP($E89,'NEA Backsheet'!$D$5:$CB$183,H$9,FALSE))="","",(VLOOKUP($E89,'NEA Backsheet'!$D$5:$CB$183,H$9,FALSE))),"")</f>
        <v>5367.1571389057281</v>
      </c>
      <c r="I89" s="122">
        <f ca="1">IFERROR(IF((VLOOKUP($E89,'NEA Backsheet'!$D$5:$CB$183,I$9,FALSE))="","",(VLOOKUP($E89,'NEA Backsheet'!$D$5:$CB$183,I$9,FALSE))),"")</f>
        <v>5771.6694106750811</v>
      </c>
      <c r="J89" s="123">
        <f ca="1">IFERROR(IF((VLOOKUP($E89,'NEA Backsheet'!$D$5:$CB$183,J$9,FALSE))="","",(VLOOKUP($E89,'NEA Backsheet'!$D$5:$CB$183,J$9,FALSE))),"")</f>
        <v>5705.4241403153947</v>
      </c>
      <c r="K89" s="121">
        <f ca="1">IFERROR(IF((VLOOKUP($E89,'NEA Backsheet'!$D$5:$CB$183,K$9,FALSE))="","",(VLOOKUP($E89,'NEA Backsheet'!$D$5:$CB$183,K$9,FALSE))),"")</f>
        <v>5591.0703513319449</v>
      </c>
      <c r="L89" s="122">
        <f ca="1">IFERROR(IF((VLOOKUP($E89,'NEA Backsheet'!$D$5:$CB$183,L$9,FALSE))="","",(VLOOKUP($E89,'NEA Backsheet'!$D$5:$CB$183,L$9,FALSE))),"")</f>
        <v>5473.5301444960514</v>
      </c>
      <c r="M89" s="122">
        <f ca="1">IFERROR(IF((VLOOKUP($E89,'NEA Backsheet'!$D$5:$CB$183,M$9,FALSE))="","",(VLOOKUP($E89,'NEA Backsheet'!$D$5:$CB$183,M$9,FALSE))),"")</f>
        <v>5793.5328464316754</v>
      </c>
      <c r="N89" s="124">
        <f ca="1">IFERROR(IF((VLOOKUP($E89,'NEA Backsheet'!$D$5:$CB$183,N$9,FALSE))="","",(VLOOKUP($E89,'NEA Backsheet'!$D$5:$CB$183,N$9,FALSE))),"")</f>
        <v>5621.9748236855912</v>
      </c>
      <c r="O89" s="175">
        <f ca="1">IFERROR(IF((VLOOKUP($E89,'NEA Backsheet'!$D$5:$CB$183,O$9,FALSE))="","",(VLOOKUP($E89,'NEA Backsheet'!$D$5:$CB$183,O$9,FALSE))),"")</f>
        <v>5690.3807140176023</v>
      </c>
      <c r="P89" s="123">
        <f ca="1">IFERROR(IF((VLOOKUP($E89,'NEA Backsheet'!$D$5:$CB$183,P$9,FALSE))="","",(VLOOKUP($E89,'NEA Backsheet'!$D$5:$CB$183,P$9,FALSE))),"")</f>
        <v>5567.7215423073885</v>
      </c>
      <c r="Q89" s="124">
        <f ca="1">IFERROR(IF((VLOOKUP($E89,'NEA Backsheet'!$D$5:$CB$183,Q$9,FALSE))="","",(VLOOKUP($E89,'NEA Backsheet'!$D$5:$CB$183,Q$9,FALSE))),"")</f>
        <v>5964.08186616287</v>
      </c>
      <c r="R89" s="236">
        <f ca="1">IFERROR(IF((VLOOKUP($E89,'NEA Backsheet'!$D$5:$CB$183,R$9,FALSE))="","",(VLOOKUP($E89,'NEA Backsheet'!$D$5:$CB$183,R$9,FALSE))),"")</f>
        <v>0</v>
      </c>
    </row>
    <row r="90" spans="1:18" ht="15" customHeight="1" x14ac:dyDescent="0.3">
      <c r="A90" s="57">
        <v>76</v>
      </c>
      <c r="B90" s="98" t="str">
        <f ca="1">IFERROR(IF((VLOOKUP($E90,'Org List'!$AJ$10:$AL$188,3,FALSE))="","",(VLOOKUP($E90,'Org List'!$AJ$10:$AL$188,3,FALSE))),"")</f>
        <v>North of England Commissioning Region</v>
      </c>
      <c r="C90" s="99" t="str">
        <f ca="1">IFERROR(IF((VLOOKUP($E90,'Org List'!$AO$10:$AQ$188,3,FALSE))="","",(VLOOKUP($E90,'Org List'!$AO$10:$AQ$188,3,FALSE))),"")</f>
        <v>North West Region</v>
      </c>
      <c r="D90" s="114" t="str">
        <f ca="1">IFERROR(IF((VLOOKUP($E90,'Org List'!$AT$10:$AV$188,3,FALSE))="","",(VLOOKUP($E90,'Org List'!$AT$10:$AV$188,3,FALSE))),"")</f>
        <v>NHS England North (Cheshire And Merseyside)</v>
      </c>
      <c r="E90" s="98" t="str">
        <f t="shared" ca="1" si="2"/>
        <v>E06000006</v>
      </c>
      <c r="F90" s="100" t="str">
        <f ca="1">IF(E90="","",VLOOKUP(E90,'Org List'!$J$9:$K$488,2,0))</f>
        <v>Halton</v>
      </c>
      <c r="G90" s="121">
        <f ca="1">IFERROR(IF((VLOOKUP($E90,'NEA Backsheet'!$D$5:$CB$183,G$9,FALSE))="","",(VLOOKUP($E90,'NEA Backsheet'!$D$5:$CB$183,G$9,FALSE))),"")</f>
        <v>4678.4246112170358</v>
      </c>
      <c r="H90" s="122">
        <f ca="1">IFERROR(IF((VLOOKUP($E90,'NEA Backsheet'!$D$5:$CB$183,H$9,FALSE))="","",(VLOOKUP($E90,'NEA Backsheet'!$D$5:$CB$183,H$9,FALSE))),"")</f>
        <v>4897.2843637299939</v>
      </c>
      <c r="I90" s="122">
        <f ca="1">IFERROR(IF((VLOOKUP($E90,'NEA Backsheet'!$D$5:$CB$183,I$9,FALSE))="","",(VLOOKUP($E90,'NEA Backsheet'!$D$5:$CB$183,I$9,FALSE))),"")</f>
        <v>4743.0644718010208</v>
      </c>
      <c r="J90" s="123">
        <f ca="1">IFERROR(IF((VLOOKUP($E90,'NEA Backsheet'!$D$5:$CB$183,J$9,FALSE))="","",(VLOOKUP($E90,'NEA Backsheet'!$D$5:$CB$183,J$9,FALSE))),"")</f>
        <v>4586.2613912833776</v>
      </c>
      <c r="K90" s="121">
        <f ca="1">IFERROR(IF((VLOOKUP($E90,'NEA Backsheet'!$D$5:$CB$183,K$9,FALSE))="","",(VLOOKUP($E90,'NEA Backsheet'!$D$5:$CB$183,K$9,FALSE))),"")</f>
        <v>4829.564479824403</v>
      </c>
      <c r="L90" s="122">
        <f ca="1">IFERROR(IF((VLOOKUP($E90,'NEA Backsheet'!$D$5:$CB$183,L$9,FALSE))="","",(VLOOKUP($E90,'NEA Backsheet'!$D$5:$CB$183,L$9,FALSE))),"")</f>
        <v>4849.2872806636033</v>
      </c>
      <c r="M90" s="122">
        <f ca="1">IFERROR(IF((VLOOKUP($E90,'NEA Backsheet'!$D$5:$CB$183,M$9,FALSE))="","",(VLOOKUP($E90,'NEA Backsheet'!$D$5:$CB$183,M$9,FALSE))),"")</f>
        <v>4948.5413103848814</v>
      </c>
      <c r="N90" s="124">
        <f ca="1">IFERROR(IF((VLOOKUP($E90,'NEA Backsheet'!$D$5:$CB$183,N$9,FALSE))="","",(VLOOKUP($E90,'NEA Backsheet'!$D$5:$CB$183,N$9,FALSE))),"")</f>
        <v>4862.6382842425346</v>
      </c>
      <c r="O90" s="175">
        <f ca="1">IFERROR(IF((VLOOKUP($E90,'NEA Backsheet'!$D$5:$CB$183,O$9,FALSE))="","",(VLOOKUP($E90,'NEA Backsheet'!$D$5:$CB$183,O$9,FALSE))),"")</f>
        <v>4801.7951001729007</v>
      </c>
      <c r="P90" s="123">
        <f ca="1">IFERROR(IF((VLOOKUP($E90,'NEA Backsheet'!$D$5:$CB$183,P$9,FALSE))="","",(VLOOKUP($E90,'NEA Backsheet'!$D$5:$CB$183,P$9,FALSE))),"")</f>
        <v>4927.3956287792935</v>
      </c>
      <c r="Q90" s="124">
        <f ca="1">IFERROR(IF((VLOOKUP($E90,'NEA Backsheet'!$D$5:$CB$183,Q$9,FALSE))="","",(VLOOKUP($E90,'NEA Backsheet'!$D$5:$CB$183,Q$9,FALSE))),"")</f>
        <v>4786.5171062182353</v>
      </c>
      <c r="R90" s="236">
        <f ca="1">IFERROR(IF((VLOOKUP($E90,'NEA Backsheet'!$D$5:$CB$183,R$9,FALSE))="","",(VLOOKUP($E90,'NEA Backsheet'!$D$5:$CB$183,R$9,FALSE))),"")</f>
        <v>0</v>
      </c>
    </row>
    <row r="91" spans="1:18" ht="15" customHeight="1" x14ac:dyDescent="0.3">
      <c r="A91" s="57">
        <v>77</v>
      </c>
      <c r="B91" s="98" t="str">
        <f ca="1">IFERROR(IF((VLOOKUP($E91,'Org List'!$AJ$10:$AL$188,3,FALSE))="","",(VLOOKUP($E91,'Org List'!$AJ$10:$AL$188,3,FALSE))),"")</f>
        <v>London Commissioning Region</v>
      </c>
      <c r="C91" s="99" t="str">
        <f ca="1">IFERROR(IF((VLOOKUP($E91,'Org List'!$AO$10:$AQ$188,3,FALSE))="","",(VLOOKUP($E91,'Org List'!$AO$10:$AQ$188,3,FALSE))),"")</f>
        <v>London Region</v>
      </c>
      <c r="D91" s="114" t="str">
        <f ca="1">IFERROR(IF((VLOOKUP($E91,'Org List'!$AT$10:$AV$188,3,FALSE))="","",(VLOOKUP($E91,'Org List'!$AT$10:$AV$188,3,FALSE))),"")</f>
        <v>NHS England London</v>
      </c>
      <c r="E91" s="98" t="str">
        <f t="shared" ca="1" si="2"/>
        <v>E09000013</v>
      </c>
      <c r="F91" s="100" t="str">
        <f ca="1">IF(E91="","",VLOOKUP(E91,'Org List'!$J$9:$K$488,2,0))</f>
        <v>Hammersmith and Fulham</v>
      </c>
      <c r="G91" s="121">
        <f ca="1">IFERROR(IF((VLOOKUP($E91,'NEA Backsheet'!$D$5:$CB$183,G$9,FALSE))="","",(VLOOKUP($E91,'NEA Backsheet'!$D$5:$CB$183,G$9,FALSE))),"")</f>
        <v>3893.1230729290583</v>
      </c>
      <c r="H91" s="122">
        <f ca="1">IFERROR(IF((VLOOKUP($E91,'NEA Backsheet'!$D$5:$CB$183,H$9,FALSE))="","",(VLOOKUP($E91,'NEA Backsheet'!$D$5:$CB$183,H$9,FALSE))),"")</f>
        <v>3741.1576183840548</v>
      </c>
      <c r="I91" s="122">
        <f ca="1">IFERROR(IF((VLOOKUP($E91,'NEA Backsheet'!$D$5:$CB$183,I$9,FALSE))="","",(VLOOKUP($E91,'NEA Backsheet'!$D$5:$CB$183,I$9,FALSE))),"")</f>
        <v>3979.4892985137321</v>
      </c>
      <c r="J91" s="123">
        <f ca="1">IFERROR(IF((VLOOKUP($E91,'NEA Backsheet'!$D$5:$CB$183,J$9,FALSE))="","",(VLOOKUP($E91,'NEA Backsheet'!$D$5:$CB$183,J$9,FALSE))),"")</f>
        <v>3982.9437143993323</v>
      </c>
      <c r="K91" s="121">
        <f ca="1">IFERROR(IF((VLOOKUP($E91,'NEA Backsheet'!$D$5:$CB$183,K$9,FALSE))="","",(VLOOKUP($E91,'NEA Backsheet'!$D$5:$CB$183,K$9,FALSE))),"")</f>
        <v>4418.1332939301228</v>
      </c>
      <c r="L91" s="122">
        <f ca="1">IFERROR(IF((VLOOKUP($E91,'NEA Backsheet'!$D$5:$CB$183,L$9,FALSE))="","",(VLOOKUP($E91,'NEA Backsheet'!$D$5:$CB$183,L$9,FALSE))),"")</f>
        <v>4302.4709705282366</v>
      </c>
      <c r="M91" s="122">
        <f ca="1">IFERROR(IF((VLOOKUP($E91,'NEA Backsheet'!$D$5:$CB$183,M$9,FALSE))="","",(VLOOKUP($E91,'NEA Backsheet'!$D$5:$CB$183,M$9,FALSE))),"")</f>
        <v>4435.5747182695522</v>
      </c>
      <c r="N91" s="124">
        <f ca="1">IFERROR(IF((VLOOKUP($E91,'NEA Backsheet'!$D$5:$CB$183,N$9,FALSE))="","",(VLOOKUP($E91,'NEA Backsheet'!$D$5:$CB$183,N$9,FALSE))),"")</f>
        <v>4325.615821392058</v>
      </c>
      <c r="O91" s="175">
        <f ca="1">IFERROR(IF((VLOOKUP($E91,'NEA Backsheet'!$D$5:$CB$183,O$9,FALSE))="","",(VLOOKUP($E91,'NEA Backsheet'!$D$5:$CB$183,O$9,FALSE))),"")</f>
        <v>4022.4428370363485</v>
      </c>
      <c r="P91" s="123">
        <f ca="1">IFERROR(IF((VLOOKUP($E91,'NEA Backsheet'!$D$5:$CB$183,P$9,FALSE))="","",(VLOOKUP($E91,'NEA Backsheet'!$D$5:$CB$183,P$9,FALSE))),"")</f>
        <v>4003.9474405273145</v>
      </c>
      <c r="Q91" s="124">
        <f ca="1">IFERROR(IF((VLOOKUP($E91,'NEA Backsheet'!$D$5:$CB$183,Q$9,FALSE))="","",(VLOOKUP($E91,'NEA Backsheet'!$D$5:$CB$183,Q$9,FALSE))),"")</f>
        <v>4277.9087425874204</v>
      </c>
      <c r="R91" s="236">
        <f ca="1">IFERROR(IF((VLOOKUP($E91,'NEA Backsheet'!$D$5:$CB$183,R$9,FALSE))="","",(VLOOKUP($E91,'NEA Backsheet'!$D$5:$CB$183,R$9,FALSE))),"")</f>
        <v>0</v>
      </c>
    </row>
    <row r="92" spans="1:18" ht="15" customHeight="1" x14ac:dyDescent="0.3">
      <c r="A92" s="57">
        <v>78</v>
      </c>
      <c r="B92" s="98" t="str">
        <f ca="1">IFERROR(IF((VLOOKUP($E92,'Org List'!$AJ$10:$AL$188,3,FALSE))="","",(VLOOKUP($E92,'Org List'!$AJ$10:$AL$188,3,FALSE))),"")</f>
        <v>South East England Commissioning Region</v>
      </c>
      <c r="C92" s="99" t="str">
        <f ca="1">IFERROR(IF((VLOOKUP($E92,'Org List'!$AO$10:$AQ$188,3,FALSE))="","",(VLOOKUP($E92,'Org List'!$AO$10:$AQ$188,3,FALSE))),"")</f>
        <v>South East Region</v>
      </c>
      <c r="D92" s="114" t="str">
        <f ca="1">IFERROR(IF((VLOOKUP($E92,'Org List'!$AT$10:$AV$188,3,FALSE))="","",(VLOOKUP($E92,'Org List'!$AT$10:$AV$188,3,FALSE))),"")</f>
        <v>NHS England South East (Hampshire, Isle of Wight and Thames Valley)</v>
      </c>
      <c r="E92" s="98" t="str">
        <f t="shared" ca="1" si="2"/>
        <v>E10000014</v>
      </c>
      <c r="F92" s="100" t="str">
        <f ca="1">IF(E92="","",VLOOKUP(E92,'Org List'!$J$9:$K$488,2,0))</f>
        <v>Hampshire</v>
      </c>
      <c r="G92" s="121">
        <f ca="1">IFERROR(IF((VLOOKUP($E92,'NEA Backsheet'!$D$5:$CB$183,G$9,FALSE))="","",(VLOOKUP($E92,'NEA Backsheet'!$D$5:$CB$183,G$9,FALSE))),"")</f>
        <v>33126.452321481629</v>
      </c>
      <c r="H92" s="122">
        <f ca="1">IFERROR(IF((VLOOKUP($E92,'NEA Backsheet'!$D$5:$CB$183,H$9,FALSE))="","",(VLOOKUP($E92,'NEA Backsheet'!$D$5:$CB$183,H$9,FALSE))),"")</f>
        <v>32994.043181928675</v>
      </c>
      <c r="I92" s="122">
        <f ca="1">IFERROR(IF((VLOOKUP($E92,'NEA Backsheet'!$D$5:$CB$183,I$9,FALSE))="","",(VLOOKUP($E92,'NEA Backsheet'!$D$5:$CB$183,I$9,FALSE))),"")</f>
        <v>33911.544820935378</v>
      </c>
      <c r="J92" s="123">
        <f ca="1">IFERROR(IF((VLOOKUP($E92,'NEA Backsheet'!$D$5:$CB$183,J$9,FALSE))="","",(VLOOKUP($E92,'NEA Backsheet'!$D$5:$CB$183,J$9,FALSE))),"")</f>
        <v>33955.120808853688</v>
      </c>
      <c r="K92" s="121">
        <f ca="1">IFERROR(IF((VLOOKUP($E92,'NEA Backsheet'!$D$5:$CB$183,K$9,FALSE))="","",(VLOOKUP($E92,'NEA Backsheet'!$D$5:$CB$183,K$9,FALSE))),"")</f>
        <v>33894.853414576115</v>
      </c>
      <c r="L92" s="122">
        <f ca="1">IFERROR(IF((VLOOKUP($E92,'NEA Backsheet'!$D$5:$CB$183,L$9,FALSE))="","",(VLOOKUP($E92,'NEA Backsheet'!$D$5:$CB$183,L$9,FALSE))),"")</f>
        <v>33948.688151588562</v>
      </c>
      <c r="M92" s="122">
        <f ca="1">IFERROR(IF((VLOOKUP($E92,'NEA Backsheet'!$D$5:$CB$183,M$9,FALSE))="","",(VLOOKUP($E92,'NEA Backsheet'!$D$5:$CB$183,M$9,FALSE))),"")</f>
        <v>34319.816559790459</v>
      </c>
      <c r="N92" s="124">
        <f ca="1">IFERROR(IF((VLOOKUP($E92,'NEA Backsheet'!$D$5:$CB$183,N$9,FALSE))="","",(VLOOKUP($E92,'NEA Backsheet'!$D$5:$CB$183,N$9,FALSE))),"")</f>
        <v>33763.562314711671</v>
      </c>
      <c r="O92" s="175">
        <f ca="1">IFERROR(IF((VLOOKUP($E92,'NEA Backsheet'!$D$5:$CB$183,O$9,FALSE))="","",(VLOOKUP($E92,'NEA Backsheet'!$D$5:$CB$183,O$9,FALSE))),"")</f>
        <v>34673.181565975538</v>
      </c>
      <c r="P92" s="123">
        <f ca="1">IFERROR(IF((VLOOKUP($E92,'NEA Backsheet'!$D$5:$CB$183,P$9,FALSE))="","",(VLOOKUP($E92,'NEA Backsheet'!$D$5:$CB$183,P$9,FALSE))),"")</f>
        <v>34361.042082448839</v>
      </c>
      <c r="Q92" s="124">
        <f ca="1">IFERROR(IF((VLOOKUP($E92,'NEA Backsheet'!$D$5:$CB$183,Q$9,FALSE))="","",(VLOOKUP($E92,'NEA Backsheet'!$D$5:$CB$183,Q$9,FALSE))),"")</f>
        <v>36486.500341743624</v>
      </c>
      <c r="R92" s="236">
        <f ca="1">IFERROR(IF((VLOOKUP($E92,'NEA Backsheet'!$D$5:$CB$183,R$9,FALSE))="","",(VLOOKUP($E92,'NEA Backsheet'!$D$5:$CB$183,R$9,FALSE))),"")</f>
        <v>0</v>
      </c>
    </row>
    <row r="93" spans="1:18" ht="15" customHeight="1" x14ac:dyDescent="0.3">
      <c r="A93" s="57">
        <v>79</v>
      </c>
      <c r="B93" s="98" t="str">
        <f ca="1">IFERROR(IF((VLOOKUP($E93,'Org List'!$AJ$10:$AL$188,3,FALSE))="","",(VLOOKUP($E93,'Org List'!$AJ$10:$AL$188,3,FALSE))),"")</f>
        <v>London Commissioning Region</v>
      </c>
      <c r="C93" s="99" t="str">
        <f ca="1">IFERROR(IF((VLOOKUP($E93,'Org List'!$AO$10:$AQ$188,3,FALSE))="","",(VLOOKUP($E93,'Org List'!$AO$10:$AQ$188,3,FALSE))),"")</f>
        <v>London Region</v>
      </c>
      <c r="D93" s="114" t="str">
        <f ca="1">IFERROR(IF((VLOOKUP($E93,'Org List'!$AT$10:$AV$188,3,FALSE))="","",(VLOOKUP($E93,'Org List'!$AT$10:$AV$188,3,FALSE))),"")</f>
        <v>NHS England London</v>
      </c>
      <c r="E93" s="98" t="str">
        <f t="shared" ca="1" si="2"/>
        <v>E09000014</v>
      </c>
      <c r="F93" s="100" t="str">
        <f ca="1">IF(E93="","",VLOOKUP(E93,'Org List'!$J$9:$K$488,2,0))</f>
        <v>Haringey</v>
      </c>
      <c r="G93" s="121">
        <f ca="1">IFERROR(IF((VLOOKUP($E93,'NEA Backsheet'!$D$5:$CB$183,G$9,FALSE))="","",(VLOOKUP($E93,'NEA Backsheet'!$D$5:$CB$183,G$9,FALSE))),"")</f>
        <v>5745.6353733321193</v>
      </c>
      <c r="H93" s="122">
        <f ca="1">IFERROR(IF((VLOOKUP($E93,'NEA Backsheet'!$D$5:$CB$183,H$9,FALSE))="","",(VLOOKUP($E93,'NEA Backsheet'!$D$5:$CB$183,H$9,FALSE))),"")</f>
        <v>5917.7504364681099</v>
      </c>
      <c r="I93" s="122">
        <f ca="1">IFERROR(IF((VLOOKUP($E93,'NEA Backsheet'!$D$5:$CB$183,I$9,FALSE))="","",(VLOOKUP($E93,'NEA Backsheet'!$D$5:$CB$183,I$9,FALSE))),"")</f>
        <v>5969.3239656298947</v>
      </c>
      <c r="J93" s="123">
        <f ca="1">IFERROR(IF((VLOOKUP($E93,'NEA Backsheet'!$D$5:$CB$183,J$9,FALSE))="","",(VLOOKUP($E93,'NEA Backsheet'!$D$5:$CB$183,J$9,FALSE))),"")</f>
        <v>5905.8294490651879</v>
      </c>
      <c r="K93" s="121">
        <f ca="1">IFERROR(IF((VLOOKUP($E93,'NEA Backsheet'!$D$5:$CB$183,K$9,FALSE))="","",(VLOOKUP($E93,'NEA Backsheet'!$D$5:$CB$183,K$9,FALSE))),"")</f>
        <v>5962.4559326340459</v>
      </c>
      <c r="L93" s="122">
        <f ca="1">IFERROR(IF((VLOOKUP($E93,'NEA Backsheet'!$D$5:$CB$183,L$9,FALSE))="","",(VLOOKUP($E93,'NEA Backsheet'!$D$5:$CB$183,L$9,FALSE))),"")</f>
        <v>6016.0268089084748</v>
      </c>
      <c r="M93" s="122">
        <f ca="1">IFERROR(IF((VLOOKUP($E93,'NEA Backsheet'!$D$5:$CB$183,M$9,FALSE))="","",(VLOOKUP($E93,'NEA Backsheet'!$D$5:$CB$183,M$9,FALSE))),"")</f>
        <v>6031.3275936392756</v>
      </c>
      <c r="N93" s="124">
        <f ca="1">IFERROR(IF((VLOOKUP($E93,'NEA Backsheet'!$D$5:$CB$183,N$9,FALSE))="","",(VLOOKUP($E93,'NEA Backsheet'!$D$5:$CB$183,N$9,FALSE))),"")</f>
        <v>5892.9247229247239</v>
      </c>
      <c r="O93" s="175">
        <f ca="1">IFERROR(IF((VLOOKUP($E93,'NEA Backsheet'!$D$5:$CB$183,O$9,FALSE))="","",(VLOOKUP($E93,'NEA Backsheet'!$D$5:$CB$183,O$9,FALSE))),"")</f>
        <v>6020.3824764383862</v>
      </c>
      <c r="P93" s="123">
        <f ca="1">IFERROR(IF((VLOOKUP($E93,'NEA Backsheet'!$D$5:$CB$183,P$9,FALSE))="","",(VLOOKUP($E93,'NEA Backsheet'!$D$5:$CB$183,P$9,FALSE))),"")</f>
        <v>5831.6144238146335</v>
      </c>
      <c r="Q93" s="124">
        <f ca="1">IFERROR(IF((VLOOKUP($E93,'NEA Backsheet'!$D$5:$CB$183,Q$9,FALSE))="","",(VLOOKUP($E93,'NEA Backsheet'!$D$5:$CB$183,Q$9,FALSE))),"")</f>
        <v>6426.1647755011836</v>
      </c>
      <c r="R93" s="236">
        <f ca="1">IFERROR(IF((VLOOKUP($E93,'NEA Backsheet'!$D$5:$CB$183,R$9,FALSE))="","",(VLOOKUP($E93,'NEA Backsheet'!$D$5:$CB$183,R$9,FALSE))),"")</f>
        <v>0</v>
      </c>
    </row>
    <row r="94" spans="1:18" ht="15" customHeight="1" x14ac:dyDescent="0.3">
      <c r="A94" s="57">
        <v>80</v>
      </c>
      <c r="B94" s="98" t="str">
        <f ca="1">IFERROR(IF((VLOOKUP($E94,'Org List'!$AJ$10:$AL$188,3,FALSE))="","",(VLOOKUP($E94,'Org List'!$AJ$10:$AL$188,3,FALSE))),"")</f>
        <v>London Commissioning Region</v>
      </c>
      <c r="C94" s="99" t="str">
        <f ca="1">IFERROR(IF((VLOOKUP($E94,'Org List'!$AO$10:$AQ$188,3,FALSE))="","",(VLOOKUP($E94,'Org List'!$AO$10:$AQ$188,3,FALSE))),"")</f>
        <v>London Region</v>
      </c>
      <c r="D94" s="114" t="str">
        <f ca="1">IFERROR(IF((VLOOKUP($E94,'Org List'!$AT$10:$AV$188,3,FALSE))="","",(VLOOKUP($E94,'Org List'!$AT$10:$AV$188,3,FALSE))),"")</f>
        <v>NHS England London</v>
      </c>
      <c r="E94" s="98" t="str">
        <f t="shared" ca="1" si="2"/>
        <v>E09000015</v>
      </c>
      <c r="F94" s="100" t="str">
        <f ca="1">IF(E94="","",VLOOKUP(E94,'Org List'!$J$9:$K$488,2,0))</f>
        <v>Harrow</v>
      </c>
      <c r="G94" s="121">
        <f ca="1">IFERROR(IF((VLOOKUP($E94,'NEA Backsheet'!$D$5:$CB$183,G$9,FALSE))="","",(VLOOKUP($E94,'NEA Backsheet'!$D$5:$CB$183,G$9,FALSE))),"")</f>
        <v>5576.5125279551357</v>
      </c>
      <c r="H94" s="122">
        <f ca="1">IFERROR(IF((VLOOKUP($E94,'NEA Backsheet'!$D$5:$CB$183,H$9,FALSE))="","",(VLOOKUP($E94,'NEA Backsheet'!$D$5:$CB$183,H$9,FALSE))),"")</f>
        <v>5657.0930725467151</v>
      </c>
      <c r="I94" s="122">
        <f ca="1">IFERROR(IF((VLOOKUP($E94,'NEA Backsheet'!$D$5:$CB$183,I$9,FALSE))="","",(VLOOKUP($E94,'NEA Backsheet'!$D$5:$CB$183,I$9,FALSE))),"")</f>
        <v>6324.4724467775586</v>
      </c>
      <c r="J94" s="123">
        <f ca="1">IFERROR(IF((VLOOKUP($E94,'NEA Backsheet'!$D$5:$CB$183,J$9,FALSE))="","",(VLOOKUP($E94,'NEA Backsheet'!$D$5:$CB$183,J$9,FALSE))),"")</f>
        <v>6730.3870503411472</v>
      </c>
      <c r="K94" s="121">
        <f ca="1">IFERROR(IF((VLOOKUP($E94,'NEA Backsheet'!$D$5:$CB$183,K$9,FALSE))="","",(VLOOKUP($E94,'NEA Backsheet'!$D$5:$CB$183,K$9,FALSE))),"")</f>
        <v>6743.5214360233313</v>
      </c>
      <c r="L94" s="122">
        <f ca="1">IFERROR(IF((VLOOKUP($E94,'NEA Backsheet'!$D$5:$CB$183,L$9,FALSE))="","",(VLOOKUP($E94,'NEA Backsheet'!$D$5:$CB$183,L$9,FALSE))),"")</f>
        <v>6506.5438254687851</v>
      </c>
      <c r="M94" s="122">
        <f ca="1">IFERROR(IF((VLOOKUP($E94,'NEA Backsheet'!$D$5:$CB$183,M$9,FALSE))="","",(VLOOKUP($E94,'NEA Backsheet'!$D$5:$CB$183,M$9,FALSE))),"")</f>
        <v>6676.0077732681139</v>
      </c>
      <c r="N94" s="124">
        <f ca="1">IFERROR(IF((VLOOKUP($E94,'NEA Backsheet'!$D$5:$CB$183,N$9,FALSE))="","",(VLOOKUP($E94,'NEA Backsheet'!$D$5:$CB$183,N$9,FALSE))),"")</f>
        <v>6407.0502075329923</v>
      </c>
      <c r="O94" s="175">
        <f ca="1">IFERROR(IF((VLOOKUP($E94,'NEA Backsheet'!$D$5:$CB$183,O$9,FALSE))="","",(VLOOKUP($E94,'NEA Backsheet'!$D$5:$CB$183,O$9,FALSE))),"")</f>
        <v>6612.666622699855</v>
      </c>
      <c r="P94" s="123">
        <f ca="1">IFERROR(IF((VLOOKUP($E94,'NEA Backsheet'!$D$5:$CB$183,P$9,FALSE))="","",(VLOOKUP($E94,'NEA Backsheet'!$D$5:$CB$183,P$9,FALSE))),"")</f>
        <v>6794.6554007136119</v>
      </c>
      <c r="Q94" s="124">
        <f ca="1">IFERROR(IF((VLOOKUP($E94,'NEA Backsheet'!$D$5:$CB$183,Q$9,FALSE))="","",(VLOOKUP($E94,'NEA Backsheet'!$D$5:$CB$183,Q$9,FALSE))),"")</f>
        <v>7337.3713306645222</v>
      </c>
      <c r="R94" s="236">
        <f ca="1">IFERROR(IF((VLOOKUP($E94,'NEA Backsheet'!$D$5:$CB$183,R$9,FALSE))="","",(VLOOKUP($E94,'NEA Backsheet'!$D$5:$CB$183,R$9,FALSE))),"")</f>
        <v>0</v>
      </c>
    </row>
    <row r="95" spans="1:18" ht="15" customHeight="1" x14ac:dyDescent="0.3">
      <c r="A95" s="57">
        <v>81</v>
      </c>
      <c r="B95" s="98" t="str">
        <f ca="1">IFERROR(IF((VLOOKUP($E95,'Org List'!$AJ$10:$AL$188,3,FALSE))="","",(VLOOKUP($E95,'Org List'!$AJ$10:$AL$188,3,FALSE))),"")</f>
        <v>North of England Commissioning Region</v>
      </c>
      <c r="C95" s="99" t="str">
        <f ca="1">IFERROR(IF((VLOOKUP($E95,'Org List'!$AO$10:$AQ$188,3,FALSE))="","",(VLOOKUP($E95,'Org List'!$AO$10:$AQ$188,3,FALSE))),"")</f>
        <v>North East Region</v>
      </c>
      <c r="D95" s="114" t="str">
        <f ca="1">IFERROR(IF((VLOOKUP($E95,'Org List'!$AT$10:$AV$188,3,FALSE))="","",(VLOOKUP($E95,'Org List'!$AT$10:$AV$188,3,FALSE))),"")</f>
        <v>NHS England North (Cumbria And North East)</v>
      </c>
      <c r="E95" s="98" t="str">
        <f t="shared" ca="1" si="2"/>
        <v>E06000001</v>
      </c>
      <c r="F95" s="100" t="str">
        <f ca="1">IF(E95="","",VLOOKUP(E95,'Org List'!$J$9:$K$488,2,0))</f>
        <v>Hartlepool</v>
      </c>
      <c r="G95" s="121">
        <f ca="1">IFERROR(IF((VLOOKUP($E95,'NEA Backsheet'!$D$5:$CB$183,G$9,FALSE))="","",(VLOOKUP($E95,'NEA Backsheet'!$D$5:$CB$183,G$9,FALSE))),"")</f>
        <v>3225.718567101836</v>
      </c>
      <c r="H95" s="122">
        <f ca="1">IFERROR(IF((VLOOKUP($E95,'NEA Backsheet'!$D$5:$CB$183,H$9,FALSE))="","",(VLOOKUP($E95,'NEA Backsheet'!$D$5:$CB$183,H$9,FALSE))),"")</f>
        <v>3199.1952462253075</v>
      </c>
      <c r="I95" s="122">
        <f ca="1">IFERROR(IF((VLOOKUP($E95,'NEA Backsheet'!$D$5:$CB$183,I$9,FALSE))="","",(VLOOKUP($E95,'NEA Backsheet'!$D$5:$CB$183,I$9,FALSE))),"")</f>
        <v>3346.4280712366767</v>
      </c>
      <c r="J95" s="123">
        <f ca="1">IFERROR(IF((VLOOKUP($E95,'NEA Backsheet'!$D$5:$CB$183,J$9,FALSE))="","",(VLOOKUP($E95,'NEA Backsheet'!$D$5:$CB$183,J$9,FALSE))),"")</f>
        <v>3344.3599474345842</v>
      </c>
      <c r="K95" s="121">
        <f ca="1">IFERROR(IF((VLOOKUP($E95,'NEA Backsheet'!$D$5:$CB$183,K$9,FALSE))="","",(VLOOKUP($E95,'NEA Backsheet'!$D$5:$CB$183,K$9,FALSE))),"")</f>
        <v>3372.4872457317124</v>
      </c>
      <c r="L95" s="122">
        <f ca="1">IFERROR(IF((VLOOKUP($E95,'NEA Backsheet'!$D$5:$CB$183,L$9,FALSE))="","",(VLOOKUP($E95,'NEA Backsheet'!$D$5:$CB$183,L$9,FALSE))),"")</f>
        <v>3316.7482995617052</v>
      </c>
      <c r="M95" s="122">
        <f ca="1">IFERROR(IF((VLOOKUP($E95,'NEA Backsheet'!$D$5:$CB$183,M$9,FALSE))="","",(VLOOKUP($E95,'NEA Backsheet'!$D$5:$CB$183,M$9,FALSE))),"")</f>
        <v>3447.623033853999</v>
      </c>
      <c r="N95" s="124">
        <f ca="1">IFERROR(IF((VLOOKUP($E95,'NEA Backsheet'!$D$5:$CB$183,N$9,FALSE))="","",(VLOOKUP($E95,'NEA Backsheet'!$D$5:$CB$183,N$9,FALSE))),"")</f>
        <v>3470.5706097138764</v>
      </c>
      <c r="O95" s="175">
        <f ca="1">IFERROR(IF((VLOOKUP($E95,'NEA Backsheet'!$D$5:$CB$183,O$9,FALSE))="","",(VLOOKUP($E95,'NEA Backsheet'!$D$5:$CB$183,O$9,FALSE))),"")</f>
        <v>3447.3076073666743</v>
      </c>
      <c r="P95" s="123">
        <f ca="1">IFERROR(IF((VLOOKUP($E95,'NEA Backsheet'!$D$5:$CB$183,P$9,FALSE))="","",(VLOOKUP($E95,'NEA Backsheet'!$D$5:$CB$183,P$9,FALSE))),"")</f>
        <v>3386.7902257983196</v>
      </c>
      <c r="Q95" s="124">
        <f ca="1">IFERROR(IF((VLOOKUP($E95,'NEA Backsheet'!$D$5:$CB$183,Q$9,FALSE))="","",(VLOOKUP($E95,'NEA Backsheet'!$D$5:$CB$183,Q$9,FALSE))),"")</f>
        <v>3453.2107156899424</v>
      </c>
      <c r="R95" s="236">
        <f ca="1">IFERROR(IF((VLOOKUP($E95,'NEA Backsheet'!$D$5:$CB$183,R$9,FALSE))="","",(VLOOKUP($E95,'NEA Backsheet'!$D$5:$CB$183,R$9,FALSE))),"")</f>
        <v>0</v>
      </c>
    </row>
    <row r="96" spans="1:18" ht="15" customHeight="1" x14ac:dyDescent="0.3">
      <c r="A96" s="57">
        <v>82</v>
      </c>
      <c r="B96" s="98" t="str">
        <f ca="1">IFERROR(IF((VLOOKUP($E96,'Org List'!$AJ$10:$AL$188,3,FALSE))="","",(VLOOKUP($E96,'Org List'!$AJ$10:$AL$188,3,FALSE))),"")</f>
        <v>London Commissioning Region</v>
      </c>
      <c r="C96" s="99" t="str">
        <f ca="1">IFERROR(IF((VLOOKUP($E96,'Org List'!$AO$10:$AQ$188,3,FALSE))="","",(VLOOKUP($E96,'Org List'!$AO$10:$AQ$188,3,FALSE))),"")</f>
        <v>London Region</v>
      </c>
      <c r="D96" s="114" t="str">
        <f ca="1">IFERROR(IF((VLOOKUP($E96,'Org List'!$AT$10:$AV$188,3,FALSE))="","",(VLOOKUP($E96,'Org List'!$AT$10:$AV$188,3,FALSE))),"")</f>
        <v>NHS England London</v>
      </c>
      <c r="E96" s="98" t="str">
        <f t="shared" ca="1" si="2"/>
        <v>E09000016</v>
      </c>
      <c r="F96" s="100" t="str">
        <f ca="1">IF(E96="","",VLOOKUP(E96,'Org List'!$J$9:$K$488,2,0))</f>
        <v>Havering</v>
      </c>
      <c r="G96" s="121">
        <f ca="1">IFERROR(IF((VLOOKUP($E96,'NEA Backsheet'!$D$5:$CB$183,G$9,FALSE))="","",(VLOOKUP($E96,'NEA Backsheet'!$D$5:$CB$183,G$9,FALSE))),"")</f>
        <v>6584.2845938746013</v>
      </c>
      <c r="H96" s="122">
        <f ca="1">IFERROR(IF((VLOOKUP($E96,'NEA Backsheet'!$D$5:$CB$183,H$9,FALSE))="","",(VLOOKUP($E96,'NEA Backsheet'!$D$5:$CB$183,H$9,FALSE))),"")</f>
        <v>6725.7019907678496</v>
      </c>
      <c r="I96" s="122">
        <f ca="1">IFERROR(IF((VLOOKUP($E96,'NEA Backsheet'!$D$5:$CB$183,I$9,FALSE))="","",(VLOOKUP($E96,'NEA Backsheet'!$D$5:$CB$183,I$9,FALSE))),"")</f>
        <v>6801.0113119275466</v>
      </c>
      <c r="J96" s="123">
        <f ca="1">IFERROR(IF((VLOOKUP($E96,'NEA Backsheet'!$D$5:$CB$183,J$9,FALSE))="","",(VLOOKUP($E96,'NEA Backsheet'!$D$5:$CB$183,J$9,FALSE))),"")</f>
        <v>6698.7272239017857</v>
      </c>
      <c r="K96" s="121">
        <f ca="1">IFERROR(IF((VLOOKUP($E96,'NEA Backsheet'!$D$5:$CB$183,K$9,FALSE))="","",(VLOOKUP($E96,'NEA Backsheet'!$D$5:$CB$183,K$9,FALSE))),"")</f>
        <v>6828.6409871146243</v>
      </c>
      <c r="L96" s="122">
        <f ca="1">IFERROR(IF((VLOOKUP($E96,'NEA Backsheet'!$D$5:$CB$183,L$9,FALSE))="","",(VLOOKUP($E96,'NEA Backsheet'!$D$5:$CB$183,L$9,FALSE))),"")</f>
        <v>6904.3053470955092</v>
      </c>
      <c r="M96" s="122">
        <f ca="1">IFERROR(IF((VLOOKUP($E96,'NEA Backsheet'!$D$5:$CB$183,M$9,FALSE))="","",(VLOOKUP($E96,'NEA Backsheet'!$D$5:$CB$183,M$9,FALSE))),"")</f>
        <v>6904.6204816145964</v>
      </c>
      <c r="N96" s="124">
        <f ca="1">IFERROR(IF((VLOOKUP($E96,'NEA Backsheet'!$D$5:$CB$183,N$9,FALSE))="","",(VLOOKUP($E96,'NEA Backsheet'!$D$5:$CB$183,N$9,FALSE))),"")</f>
        <v>6753.9003271654055</v>
      </c>
      <c r="O96" s="175">
        <f ca="1">IFERROR(IF((VLOOKUP($E96,'NEA Backsheet'!$D$5:$CB$183,O$9,FALSE))="","",(VLOOKUP($E96,'NEA Backsheet'!$D$5:$CB$183,O$9,FALSE))),"")</f>
        <v>6902.4335893988427</v>
      </c>
      <c r="P96" s="123">
        <f ca="1">IFERROR(IF((VLOOKUP($E96,'NEA Backsheet'!$D$5:$CB$183,P$9,FALSE))="","",(VLOOKUP($E96,'NEA Backsheet'!$D$5:$CB$183,P$9,FALSE))),"")</f>
        <v>6839.9252725244569</v>
      </c>
      <c r="Q96" s="124">
        <f ca="1">IFERROR(IF((VLOOKUP($E96,'NEA Backsheet'!$D$5:$CB$183,Q$9,FALSE))="","",(VLOOKUP($E96,'NEA Backsheet'!$D$5:$CB$183,Q$9,FALSE))),"")</f>
        <v>6853.6248754068492</v>
      </c>
      <c r="R96" s="236">
        <f ca="1">IFERROR(IF((VLOOKUP($E96,'NEA Backsheet'!$D$5:$CB$183,R$9,FALSE))="","",(VLOOKUP($E96,'NEA Backsheet'!$D$5:$CB$183,R$9,FALSE))),"")</f>
        <v>0</v>
      </c>
    </row>
    <row r="97" spans="1:18" ht="15" customHeight="1" x14ac:dyDescent="0.3">
      <c r="A97" s="57">
        <v>83</v>
      </c>
      <c r="B97" s="98" t="str">
        <f ca="1">IFERROR(IF((VLOOKUP($E97,'Org List'!$AJ$10:$AL$188,3,FALSE))="","",(VLOOKUP($E97,'Org List'!$AJ$10:$AL$188,3,FALSE))),"")</f>
        <v>Midlands and East of England Commissioning Region</v>
      </c>
      <c r="C97" s="99" t="str">
        <f ca="1">IFERROR(IF((VLOOKUP($E97,'Org List'!$AO$10:$AQ$188,3,FALSE))="","",(VLOOKUP($E97,'Org List'!$AO$10:$AQ$188,3,FALSE))),"")</f>
        <v>West Midlands Region</v>
      </c>
      <c r="D97" s="114" t="str">
        <f ca="1">IFERROR(IF((VLOOKUP($E97,'Org List'!$AT$10:$AV$188,3,FALSE))="","",(VLOOKUP($E97,'Org List'!$AT$10:$AV$188,3,FALSE))),"")</f>
        <v>NHS England Midlands And East (West Midlands)</v>
      </c>
      <c r="E97" s="98" t="str">
        <f t="shared" ca="1" si="2"/>
        <v>E06000019</v>
      </c>
      <c r="F97" s="100" t="str">
        <f ca="1">IF(E97="","",VLOOKUP(E97,'Org List'!$J$9:$K$488,2,0))</f>
        <v>Herefordshire, County of</v>
      </c>
      <c r="G97" s="121">
        <f ca="1">IFERROR(IF((VLOOKUP($E97,'NEA Backsheet'!$D$5:$CB$183,G$9,FALSE))="","",(VLOOKUP($E97,'NEA Backsheet'!$D$5:$CB$183,G$9,FALSE))),"")</f>
        <v>4739.9513426658123</v>
      </c>
      <c r="H97" s="122">
        <f ca="1">IFERROR(IF((VLOOKUP($E97,'NEA Backsheet'!$D$5:$CB$183,H$9,FALSE))="","",(VLOOKUP($E97,'NEA Backsheet'!$D$5:$CB$183,H$9,FALSE))),"")</f>
        <v>4814.4746829343767</v>
      </c>
      <c r="I97" s="122">
        <f ca="1">IFERROR(IF((VLOOKUP($E97,'NEA Backsheet'!$D$5:$CB$183,I$9,FALSE))="","",(VLOOKUP($E97,'NEA Backsheet'!$D$5:$CB$183,I$9,FALSE))),"")</f>
        <v>4981.1150237718248</v>
      </c>
      <c r="J97" s="123">
        <f ca="1">IFERROR(IF((VLOOKUP($E97,'NEA Backsheet'!$D$5:$CB$183,J$9,FALSE))="","",(VLOOKUP($E97,'NEA Backsheet'!$D$5:$CB$183,J$9,FALSE))),"")</f>
        <v>4949.1925218066244</v>
      </c>
      <c r="K97" s="121">
        <f ca="1">IFERROR(IF((VLOOKUP($E97,'NEA Backsheet'!$D$5:$CB$183,K$9,FALSE))="","",(VLOOKUP($E97,'NEA Backsheet'!$D$5:$CB$183,K$9,FALSE))),"")</f>
        <v>4737.8239588863416</v>
      </c>
      <c r="L97" s="122">
        <f ca="1">IFERROR(IF((VLOOKUP($E97,'NEA Backsheet'!$D$5:$CB$183,L$9,FALSE))="","",(VLOOKUP($E97,'NEA Backsheet'!$D$5:$CB$183,L$9,FALSE))),"")</f>
        <v>4757.1203508074195</v>
      </c>
      <c r="M97" s="122">
        <f ca="1">IFERROR(IF((VLOOKUP($E97,'NEA Backsheet'!$D$5:$CB$183,M$9,FALSE))="","",(VLOOKUP($E97,'NEA Backsheet'!$D$5:$CB$183,M$9,FALSE))),"")</f>
        <v>5143.4553542030317</v>
      </c>
      <c r="N97" s="124">
        <f ca="1">IFERROR(IF((VLOOKUP($E97,'NEA Backsheet'!$D$5:$CB$183,N$9,FALSE))="","",(VLOOKUP($E97,'NEA Backsheet'!$D$5:$CB$183,N$9,FALSE))),"")</f>
        <v>5060.2664519247101</v>
      </c>
      <c r="O97" s="175">
        <f ca="1">IFERROR(IF((VLOOKUP($E97,'NEA Backsheet'!$D$5:$CB$183,O$9,FALSE))="","",(VLOOKUP($E97,'NEA Backsheet'!$D$5:$CB$183,O$9,FALSE))),"")</f>
        <v>4741.9242028330846</v>
      </c>
      <c r="P97" s="123">
        <f ca="1">IFERROR(IF((VLOOKUP($E97,'NEA Backsheet'!$D$5:$CB$183,P$9,FALSE))="","",(VLOOKUP($E97,'NEA Backsheet'!$D$5:$CB$183,P$9,FALSE))),"")</f>
        <v>4719.5479990666818</v>
      </c>
      <c r="Q97" s="124">
        <f ca="1">IFERROR(IF((VLOOKUP($E97,'NEA Backsheet'!$D$5:$CB$183,Q$9,FALSE))="","",(VLOOKUP($E97,'NEA Backsheet'!$D$5:$CB$183,Q$9,FALSE))),"")</f>
        <v>4980.2412282758814</v>
      </c>
      <c r="R97" s="236">
        <f ca="1">IFERROR(IF((VLOOKUP($E97,'NEA Backsheet'!$D$5:$CB$183,R$9,FALSE))="","",(VLOOKUP($E97,'NEA Backsheet'!$D$5:$CB$183,R$9,FALSE))),"")</f>
        <v>0</v>
      </c>
    </row>
    <row r="98" spans="1:18" ht="15" customHeight="1" x14ac:dyDescent="0.3">
      <c r="A98" s="57">
        <v>84</v>
      </c>
      <c r="B98" s="98" t="str">
        <f ca="1">IFERROR(IF((VLOOKUP($E98,'Org List'!$AJ$10:$AL$188,3,FALSE))="","",(VLOOKUP($E98,'Org List'!$AJ$10:$AL$188,3,FALSE))),"")</f>
        <v>Midlands and East of England Commissioning Region</v>
      </c>
      <c r="C98" s="99" t="str">
        <f ca="1">IFERROR(IF((VLOOKUP($E98,'Org List'!$AO$10:$AQ$188,3,FALSE))="","",(VLOOKUP($E98,'Org List'!$AO$10:$AQ$188,3,FALSE))),"")</f>
        <v>East Region</v>
      </c>
      <c r="D98" s="114" t="str">
        <f ca="1">IFERROR(IF((VLOOKUP($E98,'Org List'!$AT$10:$AV$188,3,FALSE))="","",(VLOOKUP($E98,'Org List'!$AT$10:$AV$188,3,FALSE))),"")</f>
        <v>NHS England Midlands And East (Central Midlands)</v>
      </c>
      <c r="E98" s="98" t="str">
        <f t="shared" ca="1" si="2"/>
        <v>E10000015</v>
      </c>
      <c r="F98" s="100" t="str">
        <f ca="1">IF(E98="","",VLOOKUP(E98,'Org List'!$J$9:$K$488,2,0))</f>
        <v>Hertfordshire</v>
      </c>
      <c r="G98" s="121">
        <f ca="1">IFERROR(IF((VLOOKUP($E98,'NEA Backsheet'!$D$5:$CB$183,G$9,FALSE))="","",(VLOOKUP($E98,'NEA Backsheet'!$D$5:$CB$183,G$9,FALSE))),"")</f>
        <v>27702.193425796118</v>
      </c>
      <c r="H98" s="122">
        <f ca="1">IFERROR(IF((VLOOKUP($E98,'NEA Backsheet'!$D$5:$CB$183,H$9,FALSE))="","",(VLOOKUP($E98,'NEA Backsheet'!$D$5:$CB$183,H$9,FALSE))),"")</f>
        <v>27558.430711992234</v>
      </c>
      <c r="I98" s="122">
        <f ca="1">IFERROR(IF((VLOOKUP($E98,'NEA Backsheet'!$D$5:$CB$183,I$9,FALSE))="","",(VLOOKUP($E98,'NEA Backsheet'!$D$5:$CB$183,I$9,FALSE))),"")</f>
        <v>28489.061861128313</v>
      </c>
      <c r="J98" s="123">
        <f ca="1">IFERROR(IF((VLOOKUP($E98,'NEA Backsheet'!$D$5:$CB$183,J$9,FALSE))="","",(VLOOKUP($E98,'NEA Backsheet'!$D$5:$CB$183,J$9,FALSE))),"")</f>
        <v>27529.281981496213</v>
      </c>
      <c r="K98" s="121">
        <f ca="1">IFERROR(IF((VLOOKUP($E98,'NEA Backsheet'!$D$5:$CB$183,K$9,FALSE))="","",(VLOOKUP($E98,'NEA Backsheet'!$D$5:$CB$183,K$9,FALSE))),"")</f>
        <v>27389.867204910581</v>
      </c>
      <c r="L98" s="122">
        <f ca="1">IFERROR(IF((VLOOKUP($E98,'NEA Backsheet'!$D$5:$CB$183,L$9,FALSE))="","",(VLOOKUP($E98,'NEA Backsheet'!$D$5:$CB$183,L$9,FALSE))),"")</f>
        <v>28549.938283493342</v>
      </c>
      <c r="M98" s="122">
        <f ca="1">IFERROR(IF((VLOOKUP($E98,'NEA Backsheet'!$D$5:$CB$183,M$9,FALSE))="","",(VLOOKUP($E98,'NEA Backsheet'!$D$5:$CB$183,M$9,FALSE))),"")</f>
        <v>29161.792066517035</v>
      </c>
      <c r="N98" s="124">
        <f ca="1">IFERROR(IF((VLOOKUP($E98,'NEA Backsheet'!$D$5:$CB$183,N$9,FALSE))="","",(VLOOKUP($E98,'NEA Backsheet'!$D$5:$CB$183,N$9,FALSE))),"")</f>
        <v>27575.557121109137</v>
      </c>
      <c r="O98" s="175">
        <f ca="1">IFERROR(IF((VLOOKUP($E98,'NEA Backsheet'!$D$5:$CB$183,O$9,FALSE))="","",(VLOOKUP($E98,'NEA Backsheet'!$D$5:$CB$183,O$9,FALSE))),"")</f>
        <v>28713.865803836685</v>
      </c>
      <c r="P98" s="123">
        <f ca="1">IFERROR(IF((VLOOKUP($E98,'NEA Backsheet'!$D$5:$CB$183,P$9,FALSE))="","",(VLOOKUP($E98,'NEA Backsheet'!$D$5:$CB$183,P$9,FALSE))),"")</f>
        <v>28871.021976506214</v>
      </c>
      <c r="Q98" s="124">
        <f ca="1">IFERROR(IF((VLOOKUP($E98,'NEA Backsheet'!$D$5:$CB$183,Q$9,FALSE))="","",(VLOOKUP($E98,'NEA Backsheet'!$D$5:$CB$183,Q$9,FALSE))),"")</f>
        <v>30917.092786386373</v>
      </c>
      <c r="R98" s="236">
        <f ca="1">IFERROR(IF((VLOOKUP($E98,'NEA Backsheet'!$D$5:$CB$183,R$9,FALSE))="","",(VLOOKUP($E98,'NEA Backsheet'!$D$5:$CB$183,R$9,FALSE))),"")</f>
        <v>0</v>
      </c>
    </row>
    <row r="99" spans="1:18" ht="15" customHeight="1" x14ac:dyDescent="0.3">
      <c r="A99" s="57">
        <v>85</v>
      </c>
      <c r="B99" s="98" t="str">
        <f ca="1">IFERROR(IF((VLOOKUP($E99,'Org List'!$AJ$10:$AL$188,3,FALSE))="","",(VLOOKUP($E99,'Org List'!$AJ$10:$AL$188,3,FALSE))),"")</f>
        <v>London Commissioning Region</v>
      </c>
      <c r="C99" s="99" t="str">
        <f ca="1">IFERROR(IF((VLOOKUP($E99,'Org List'!$AO$10:$AQ$188,3,FALSE))="","",(VLOOKUP($E99,'Org List'!$AO$10:$AQ$188,3,FALSE))),"")</f>
        <v>London Region</v>
      </c>
      <c r="D99" s="114" t="str">
        <f ca="1">IFERROR(IF((VLOOKUP($E99,'Org List'!$AT$10:$AV$188,3,FALSE))="","",(VLOOKUP($E99,'Org List'!$AT$10:$AV$188,3,FALSE))),"")</f>
        <v>NHS England London</v>
      </c>
      <c r="E99" s="98" t="str">
        <f t="shared" ca="1" si="2"/>
        <v>E09000017</v>
      </c>
      <c r="F99" s="100" t="str">
        <f ca="1">IF(E99="","",VLOOKUP(E99,'Org List'!$J$9:$K$488,2,0))</f>
        <v>Hillingdon</v>
      </c>
      <c r="G99" s="121">
        <f ca="1">IFERROR(IF((VLOOKUP($E99,'NEA Backsheet'!$D$5:$CB$183,G$9,FALSE))="","",(VLOOKUP($E99,'NEA Backsheet'!$D$5:$CB$183,G$9,FALSE))),"")</f>
        <v>6912.950562821301</v>
      </c>
      <c r="H99" s="122">
        <f ca="1">IFERROR(IF((VLOOKUP($E99,'NEA Backsheet'!$D$5:$CB$183,H$9,FALSE))="","",(VLOOKUP($E99,'NEA Backsheet'!$D$5:$CB$183,H$9,FALSE))),"")</f>
        <v>7061.9234026568029</v>
      </c>
      <c r="I99" s="122">
        <f ca="1">IFERROR(IF((VLOOKUP($E99,'NEA Backsheet'!$D$5:$CB$183,I$9,FALSE))="","",(VLOOKUP($E99,'NEA Backsheet'!$D$5:$CB$183,I$9,FALSE))),"")</f>
        <v>7179.9656136953936</v>
      </c>
      <c r="J99" s="123">
        <f ca="1">IFERROR(IF((VLOOKUP($E99,'NEA Backsheet'!$D$5:$CB$183,J$9,FALSE))="","",(VLOOKUP($E99,'NEA Backsheet'!$D$5:$CB$183,J$9,FALSE))),"")</f>
        <v>7211.8722158435339</v>
      </c>
      <c r="K99" s="121">
        <f ca="1">IFERROR(IF((VLOOKUP($E99,'NEA Backsheet'!$D$5:$CB$183,K$9,FALSE))="","",(VLOOKUP($E99,'NEA Backsheet'!$D$5:$CB$183,K$9,FALSE))),"")</f>
        <v>7506.7553713494726</v>
      </c>
      <c r="L99" s="122">
        <f ca="1">IFERROR(IF((VLOOKUP($E99,'NEA Backsheet'!$D$5:$CB$183,L$9,FALSE))="","",(VLOOKUP($E99,'NEA Backsheet'!$D$5:$CB$183,L$9,FALSE))),"")</f>
        <v>7395.8445135653401</v>
      </c>
      <c r="M99" s="122">
        <f ca="1">IFERROR(IF((VLOOKUP($E99,'NEA Backsheet'!$D$5:$CB$183,M$9,FALSE))="","",(VLOOKUP($E99,'NEA Backsheet'!$D$5:$CB$183,M$9,FALSE))),"")</f>
        <v>7599.5993391384018</v>
      </c>
      <c r="N99" s="124">
        <f ca="1">IFERROR(IF((VLOOKUP($E99,'NEA Backsheet'!$D$5:$CB$183,N$9,FALSE))="","",(VLOOKUP($E99,'NEA Backsheet'!$D$5:$CB$183,N$9,FALSE))),"")</f>
        <v>7543.0798703694891</v>
      </c>
      <c r="O99" s="175">
        <f ca="1">IFERROR(IF((VLOOKUP($E99,'NEA Backsheet'!$D$5:$CB$183,O$9,FALSE))="","",(VLOOKUP($E99,'NEA Backsheet'!$D$5:$CB$183,O$9,FALSE))),"")</f>
        <v>7077.5883586072814</v>
      </c>
      <c r="P99" s="123">
        <f ca="1">IFERROR(IF((VLOOKUP($E99,'NEA Backsheet'!$D$5:$CB$183,P$9,FALSE))="","",(VLOOKUP($E99,'NEA Backsheet'!$D$5:$CB$183,P$9,FALSE))),"")</f>
        <v>7281.2680792883821</v>
      </c>
      <c r="Q99" s="124">
        <f ca="1">IFERROR(IF((VLOOKUP($E99,'NEA Backsheet'!$D$5:$CB$183,Q$9,FALSE))="","",(VLOOKUP($E99,'NEA Backsheet'!$D$5:$CB$183,Q$9,FALSE))),"")</f>
        <v>7478.8048326967819</v>
      </c>
      <c r="R99" s="236">
        <f ca="1">IFERROR(IF((VLOOKUP($E99,'NEA Backsheet'!$D$5:$CB$183,R$9,FALSE))="","",(VLOOKUP($E99,'NEA Backsheet'!$D$5:$CB$183,R$9,FALSE))),"")</f>
        <v>0</v>
      </c>
    </row>
    <row r="100" spans="1:18" ht="15" customHeight="1" x14ac:dyDescent="0.3">
      <c r="A100" s="57">
        <v>86</v>
      </c>
      <c r="B100" s="98" t="str">
        <f ca="1">IFERROR(IF((VLOOKUP($E100,'Org List'!$AJ$10:$AL$188,3,FALSE))="","",(VLOOKUP($E100,'Org List'!$AJ$10:$AL$188,3,FALSE))),"")</f>
        <v>London Commissioning Region</v>
      </c>
      <c r="C100" s="99" t="str">
        <f ca="1">IFERROR(IF((VLOOKUP($E100,'Org List'!$AO$10:$AQ$188,3,FALSE))="","",(VLOOKUP($E100,'Org List'!$AO$10:$AQ$188,3,FALSE))),"")</f>
        <v>London Region</v>
      </c>
      <c r="D100" s="114" t="str">
        <f ca="1">IFERROR(IF((VLOOKUP($E100,'Org List'!$AT$10:$AV$188,3,FALSE))="","",(VLOOKUP($E100,'Org List'!$AT$10:$AV$188,3,FALSE))),"")</f>
        <v>NHS England London</v>
      </c>
      <c r="E100" s="98" t="str">
        <f t="shared" ca="1" si="2"/>
        <v>E09000018</v>
      </c>
      <c r="F100" s="100" t="str">
        <f ca="1">IF(E100="","",VLOOKUP(E100,'Org List'!$J$9:$K$488,2,0))</f>
        <v>Hounslow</v>
      </c>
      <c r="G100" s="121">
        <f ca="1">IFERROR(IF((VLOOKUP($E100,'NEA Backsheet'!$D$5:$CB$183,G$9,FALSE))="","",(VLOOKUP($E100,'NEA Backsheet'!$D$5:$CB$183,G$9,FALSE))),"")</f>
        <v>7656.7148549651038</v>
      </c>
      <c r="H100" s="122">
        <f ca="1">IFERROR(IF((VLOOKUP($E100,'NEA Backsheet'!$D$5:$CB$183,H$9,FALSE))="","",(VLOOKUP($E100,'NEA Backsheet'!$D$5:$CB$183,H$9,FALSE))),"")</f>
        <v>7935.7764194902384</v>
      </c>
      <c r="I100" s="122">
        <f ca="1">IFERROR(IF((VLOOKUP($E100,'NEA Backsheet'!$D$5:$CB$183,I$9,FALSE))="","",(VLOOKUP($E100,'NEA Backsheet'!$D$5:$CB$183,I$9,FALSE))),"")</f>
        <v>7774.9893432134031</v>
      </c>
      <c r="J100" s="123">
        <f ca="1">IFERROR(IF((VLOOKUP($E100,'NEA Backsheet'!$D$5:$CB$183,J$9,FALSE))="","",(VLOOKUP($E100,'NEA Backsheet'!$D$5:$CB$183,J$9,FALSE))),"")</f>
        <v>7766.9080958358145</v>
      </c>
      <c r="K100" s="121">
        <f ca="1">IFERROR(IF((VLOOKUP($E100,'NEA Backsheet'!$D$5:$CB$183,K$9,FALSE))="","",(VLOOKUP($E100,'NEA Backsheet'!$D$5:$CB$183,K$9,FALSE))),"")</f>
        <v>7933.4704006909651</v>
      </c>
      <c r="L100" s="122">
        <f ca="1">IFERROR(IF((VLOOKUP($E100,'NEA Backsheet'!$D$5:$CB$183,L$9,FALSE))="","",(VLOOKUP($E100,'NEA Backsheet'!$D$5:$CB$183,L$9,FALSE))),"")</f>
        <v>7730.9505227674781</v>
      </c>
      <c r="M100" s="122">
        <f ca="1">IFERROR(IF((VLOOKUP($E100,'NEA Backsheet'!$D$5:$CB$183,M$9,FALSE))="","",(VLOOKUP($E100,'NEA Backsheet'!$D$5:$CB$183,M$9,FALSE))),"")</f>
        <v>8258.4414886658305</v>
      </c>
      <c r="N100" s="124">
        <f ca="1">IFERROR(IF((VLOOKUP($E100,'NEA Backsheet'!$D$5:$CB$183,N$9,FALSE))="","",(VLOOKUP($E100,'NEA Backsheet'!$D$5:$CB$183,N$9,FALSE))),"")</f>
        <v>7965.4725524908681</v>
      </c>
      <c r="O100" s="175">
        <f ca="1">IFERROR(IF((VLOOKUP($E100,'NEA Backsheet'!$D$5:$CB$183,O$9,FALSE))="","",(VLOOKUP($E100,'NEA Backsheet'!$D$5:$CB$183,O$9,FALSE))),"")</f>
        <v>7293.2287438162566</v>
      </c>
      <c r="P100" s="123">
        <f ca="1">IFERROR(IF((VLOOKUP($E100,'NEA Backsheet'!$D$5:$CB$183,P$9,FALSE))="","",(VLOOKUP($E100,'NEA Backsheet'!$D$5:$CB$183,P$9,FALSE))),"")</f>
        <v>7596.1340488431406</v>
      </c>
      <c r="Q100" s="124">
        <f ca="1">IFERROR(IF((VLOOKUP($E100,'NEA Backsheet'!$D$5:$CB$183,Q$9,FALSE))="","",(VLOOKUP($E100,'NEA Backsheet'!$D$5:$CB$183,Q$9,FALSE))),"")</f>
        <v>7764.1997882649684</v>
      </c>
      <c r="R100" s="236">
        <f ca="1">IFERROR(IF((VLOOKUP($E100,'NEA Backsheet'!$D$5:$CB$183,R$9,FALSE))="","",(VLOOKUP($E100,'NEA Backsheet'!$D$5:$CB$183,R$9,FALSE))),"")</f>
        <v>0</v>
      </c>
    </row>
    <row r="101" spans="1:18" ht="15" customHeight="1" x14ac:dyDescent="0.3">
      <c r="A101" s="57">
        <v>87</v>
      </c>
      <c r="B101" s="98" t="str">
        <f ca="1">IFERROR(IF((VLOOKUP($E101,'Org List'!$AJ$10:$AL$188,3,FALSE))="","",(VLOOKUP($E101,'Org List'!$AJ$10:$AL$188,3,FALSE))),"")</f>
        <v>South East England Commissioning Region</v>
      </c>
      <c r="C101" s="99" t="str">
        <f ca="1">IFERROR(IF((VLOOKUP($E101,'Org List'!$AO$10:$AQ$188,3,FALSE))="","",(VLOOKUP($E101,'Org List'!$AO$10:$AQ$188,3,FALSE))),"")</f>
        <v>South East Region</v>
      </c>
      <c r="D101" s="114" t="str">
        <f ca="1">IFERROR(IF((VLOOKUP($E101,'Org List'!$AT$10:$AV$188,3,FALSE))="","",(VLOOKUP($E101,'Org List'!$AT$10:$AV$188,3,FALSE))),"")</f>
        <v>NHS England South East (Hampshire, Isle of Wight and Thames Valley)</v>
      </c>
      <c r="E101" s="98" t="str">
        <f t="shared" ca="1" si="2"/>
        <v>E06000046</v>
      </c>
      <c r="F101" s="100" t="str">
        <f ca="1">IF(E101="","",VLOOKUP(E101,'Org List'!$J$9:$K$488,2,0))</f>
        <v>Isle of Wight</v>
      </c>
      <c r="G101" s="121">
        <f ca="1">IFERROR(IF((VLOOKUP($E101,'NEA Backsheet'!$D$5:$CB$183,G$9,FALSE))="","",(VLOOKUP($E101,'NEA Backsheet'!$D$5:$CB$183,G$9,FALSE))),"")</f>
        <v>3144.9999999999995</v>
      </c>
      <c r="H101" s="122">
        <f ca="1">IFERROR(IF((VLOOKUP($E101,'NEA Backsheet'!$D$5:$CB$183,H$9,FALSE))="","",(VLOOKUP($E101,'NEA Backsheet'!$D$5:$CB$183,H$9,FALSE))),"")</f>
        <v>3241.9999999999995</v>
      </c>
      <c r="I101" s="122">
        <f ca="1">IFERROR(IF((VLOOKUP($E101,'NEA Backsheet'!$D$5:$CB$183,I$9,FALSE))="","",(VLOOKUP($E101,'NEA Backsheet'!$D$5:$CB$183,I$9,FALSE))),"")</f>
        <v>3533.9999999999995</v>
      </c>
      <c r="J101" s="123">
        <f ca="1">IFERROR(IF((VLOOKUP($E101,'NEA Backsheet'!$D$5:$CB$183,J$9,FALSE))="","",(VLOOKUP($E101,'NEA Backsheet'!$D$5:$CB$183,J$9,FALSE))),"")</f>
        <v>3294.9999999999995</v>
      </c>
      <c r="K101" s="121">
        <f ca="1">IFERROR(IF((VLOOKUP($E101,'NEA Backsheet'!$D$5:$CB$183,K$9,FALSE))="","",(VLOOKUP($E101,'NEA Backsheet'!$D$5:$CB$183,K$9,FALSE))),"")</f>
        <v>3144.9999999999991</v>
      </c>
      <c r="L101" s="122">
        <f ca="1">IFERROR(IF((VLOOKUP($E101,'NEA Backsheet'!$D$5:$CB$183,L$9,FALSE))="","",(VLOOKUP($E101,'NEA Backsheet'!$D$5:$CB$183,L$9,FALSE))),"")</f>
        <v>3166.9999999999991</v>
      </c>
      <c r="M101" s="122">
        <f ca="1">IFERROR(IF((VLOOKUP($E101,'NEA Backsheet'!$D$5:$CB$183,M$9,FALSE))="","",(VLOOKUP($E101,'NEA Backsheet'!$D$5:$CB$183,M$9,FALSE))),"")</f>
        <v>3225.9999999999991</v>
      </c>
      <c r="N101" s="124">
        <f ca="1">IFERROR(IF((VLOOKUP($E101,'NEA Backsheet'!$D$5:$CB$183,N$9,FALSE))="","",(VLOOKUP($E101,'NEA Backsheet'!$D$5:$CB$183,N$9,FALSE))),"")</f>
        <v>3087.9999999999991</v>
      </c>
      <c r="O101" s="175">
        <f ca="1">IFERROR(IF((VLOOKUP($E101,'NEA Backsheet'!$D$5:$CB$183,O$9,FALSE))="","",(VLOOKUP($E101,'NEA Backsheet'!$D$5:$CB$183,O$9,FALSE))),"")</f>
        <v>3310.9999999999995</v>
      </c>
      <c r="P101" s="123">
        <f ca="1">IFERROR(IF((VLOOKUP($E101,'NEA Backsheet'!$D$5:$CB$183,P$9,FALSE))="","",(VLOOKUP($E101,'NEA Backsheet'!$D$5:$CB$183,P$9,FALSE))),"")</f>
        <v>3415.9999999999995</v>
      </c>
      <c r="Q101" s="124">
        <f ca="1">IFERROR(IF((VLOOKUP($E101,'NEA Backsheet'!$D$5:$CB$183,Q$9,FALSE))="","",(VLOOKUP($E101,'NEA Backsheet'!$D$5:$CB$183,Q$9,FALSE))),"")</f>
        <v>3631.9999999999991</v>
      </c>
      <c r="R101" s="236">
        <f ca="1">IFERROR(IF((VLOOKUP($E101,'NEA Backsheet'!$D$5:$CB$183,R$9,FALSE))="","",(VLOOKUP($E101,'NEA Backsheet'!$D$5:$CB$183,R$9,FALSE))),"")</f>
        <v>0</v>
      </c>
    </row>
    <row r="102" spans="1:18" ht="15" customHeight="1" x14ac:dyDescent="0.3">
      <c r="A102" s="57">
        <v>88</v>
      </c>
      <c r="B102" s="98" t="str">
        <f ca="1">IFERROR(IF((VLOOKUP($E102,'Org List'!$AJ$10:$AL$188,3,FALSE))="","",(VLOOKUP($E102,'Org List'!$AJ$10:$AL$188,3,FALSE))),"")</f>
        <v>London Commissioning Region</v>
      </c>
      <c r="C102" s="99" t="str">
        <f ca="1">IFERROR(IF((VLOOKUP($E102,'Org List'!$AO$10:$AQ$188,3,FALSE))="","",(VLOOKUP($E102,'Org List'!$AO$10:$AQ$188,3,FALSE))),"")</f>
        <v>London Region</v>
      </c>
      <c r="D102" s="114" t="str">
        <f ca="1">IFERROR(IF((VLOOKUP($E102,'Org List'!$AT$10:$AV$188,3,FALSE))="","",(VLOOKUP($E102,'Org List'!$AT$10:$AV$188,3,FALSE))),"")</f>
        <v>NHS England London</v>
      </c>
      <c r="E102" s="98" t="str">
        <f t="shared" ca="1" si="2"/>
        <v>E09000019</v>
      </c>
      <c r="F102" s="100" t="str">
        <f ca="1">IF(E102="","",VLOOKUP(E102,'Org List'!$J$9:$K$488,2,0))</f>
        <v>Islington</v>
      </c>
      <c r="G102" s="121">
        <f ca="1">IFERROR(IF((VLOOKUP($E102,'NEA Backsheet'!$D$5:$CB$183,G$9,FALSE))="","",(VLOOKUP($E102,'NEA Backsheet'!$D$5:$CB$183,G$9,FALSE))),"")</f>
        <v>5003.5522604552134</v>
      </c>
      <c r="H102" s="122">
        <f ca="1">IFERROR(IF((VLOOKUP($E102,'NEA Backsheet'!$D$5:$CB$183,H$9,FALSE))="","",(VLOOKUP($E102,'NEA Backsheet'!$D$5:$CB$183,H$9,FALSE))),"")</f>
        <v>4863.9583671918836</v>
      </c>
      <c r="I102" s="122">
        <f ca="1">IFERROR(IF((VLOOKUP($E102,'NEA Backsheet'!$D$5:$CB$183,I$9,FALSE))="","",(VLOOKUP($E102,'NEA Backsheet'!$D$5:$CB$183,I$9,FALSE))),"")</f>
        <v>5033.6064448046554</v>
      </c>
      <c r="J102" s="123">
        <f ca="1">IFERROR(IF((VLOOKUP($E102,'NEA Backsheet'!$D$5:$CB$183,J$9,FALSE))="","",(VLOOKUP($E102,'NEA Backsheet'!$D$5:$CB$183,J$9,FALSE))),"")</f>
        <v>4843.5684347908909</v>
      </c>
      <c r="K102" s="121">
        <f ca="1">IFERROR(IF((VLOOKUP($E102,'NEA Backsheet'!$D$5:$CB$183,K$9,FALSE))="","",(VLOOKUP($E102,'NEA Backsheet'!$D$5:$CB$183,K$9,FALSE))),"")</f>
        <v>5024.1919357182251</v>
      </c>
      <c r="L102" s="122">
        <f ca="1">IFERROR(IF((VLOOKUP($E102,'NEA Backsheet'!$D$5:$CB$183,L$9,FALSE))="","",(VLOOKUP($E102,'NEA Backsheet'!$D$5:$CB$183,L$9,FALSE))),"")</f>
        <v>5071.856939757552</v>
      </c>
      <c r="M102" s="122">
        <f ca="1">IFERROR(IF((VLOOKUP($E102,'NEA Backsheet'!$D$5:$CB$183,M$9,FALSE))="","",(VLOOKUP($E102,'NEA Backsheet'!$D$5:$CB$183,M$9,FALSE))),"")</f>
        <v>5088.1776896523761</v>
      </c>
      <c r="N102" s="124">
        <f ca="1">IFERROR(IF((VLOOKUP($E102,'NEA Backsheet'!$D$5:$CB$183,N$9,FALSE))="","",(VLOOKUP($E102,'NEA Backsheet'!$D$5:$CB$183,N$9,FALSE))),"")</f>
        <v>4973.1935635188274</v>
      </c>
      <c r="O102" s="175">
        <f ca="1">IFERROR(IF((VLOOKUP($E102,'NEA Backsheet'!$D$5:$CB$183,O$9,FALSE))="","",(VLOOKUP($E102,'NEA Backsheet'!$D$5:$CB$183,O$9,FALSE))),"")</f>
        <v>4928.0024328013833</v>
      </c>
      <c r="P102" s="123">
        <f ca="1">IFERROR(IF((VLOOKUP($E102,'NEA Backsheet'!$D$5:$CB$183,P$9,FALSE))="","",(VLOOKUP($E102,'NEA Backsheet'!$D$5:$CB$183,P$9,FALSE))),"")</f>
        <v>4766.3357303424518</v>
      </c>
      <c r="Q102" s="124">
        <f ca="1">IFERROR(IF((VLOOKUP($E102,'NEA Backsheet'!$D$5:$CB$183,Q$9,FALSE))="","",(VLOOKUP($E102,'NEA Backsheet'!$D$5:$CB$183,Q$9,FALSE))),"")</f>
        <v>5171.2319476165776</v>
      </c>
      <c r="R102" s="236">
        <f ca="1">IFERROR(IF((VLOOKUP($E102,'NEA Backsheet'!$D$5:$CB$183,R$9,FALSE))="","",(VLOOKUP($E102,'NEA Backsheet'!$D$5:$CB$183,R$9,FALSE))),"")</f>
        <v>0</v>
      </c>
    </row>
    <row r="103" spans="1:18" ht="15" customHeight="1" x14ac:dyDescent="0.3">
      <c r="A103" s="57">
        <v>89</v>
      </c>
      <c r="B103" s="98" t="str">
        <f ca="1">IFERROR(IF((VLOOKUP($E103,'Org List'!$AJ$10:$AL$188,3,FALSE))="","",(VLOOKUP($E103,'Org List'!$AJ$10:$AL$188,3,FALSE))),"")</f>
        <v>London Commissioning Region</v>
      </c>
      <c r="C103" s="99" t="str">
        <f ca="1">IFERROR(IF((VLOOKUP($E103,'Org List'!$AO$10:$AQ$188,3,FALSE))="","",(VLOOKUP($E103,'Org List'!$AO$10:$AQ$188,3,FALSE))),"")</f>
        <v>London Region</v>
      </c>
      <c r="D103" s="114" t="str">
        <f ca="1">IFERROR(IF((VLOOKUP($E103,'Org List'!$AT$10:$AV$188,3,FALSE))="","",(VLOOKUP($E103,'Org List'!$AT$10:$AV$188,3,FALSE))),"")</f>
        <v>NHS England London</v>
      </c>
      <c r="E103" s="98" t="str">
        <f t="shared" ca="1" si="2"/>
        <v>E09000020</v>
      </c>
      <c r="F103" s="100" t="str">
        <f ca="1">IF(E103="","",VLOOKUP(E103,'Org List'!$J$9:$K$488,2,0))</f>
        <v>Kensington and Chelsea</v>
      </c>
      <c r="G103" s="121">
        <f ca="1">IFERROR(IF((VLOOKUP($E103,'NEA Backsheet'!$D$5:$CB$183,G$9,FALSE))="","",(VLOOKUP($E103,'NEA Backsheet'!$D$5:$CB$183,G$9,FALSE))),"")</f>
        <v>2837.8500757211486</v>
      </c>
      <c r="H103" s="122">
        <f ca="1">IFERROR(IF((VLOOKUP($E103,'NEA Backsheet'!$D$5:$CB$183,H$9,FALSE))="","",(VLOOKUP($E103,'NEA Backsheet'!$D$5:$CB$183,H$9,FALSE))),"")</f>
        <v>2835.8146511432933</v>
      </c>
      <c r="I103" s="122">
        <f ca="1">IFERROR(IF((VLOOKUP($E103,'NEA Backsheet'!$D$5:$CB$183,I$9,FALSE))="","",(VLOOKUP($E103,'NEA Backsheet'!$D$5:$CB$183,I$9,FALSE))),"")</f>
        <v>2907.8332638286756</v>
      </c>
      <c r="J103" s="123">
        <f ca="1">IFERROR(IF((VLOOKUP($E103,'NEA Backsheet'!$D$5:$CB$183,J$9,FALSE))="","",(VLOOKUP($E103,'NEA Backsheet'!$D$5:$CB$183,J$9,FALSE))),"")</f>
        <v>2806.8903337599659</v>
      </c>
      <c r="K103" s="121">
        <f ca="1">IFERROR(IF((VLOOKUP($E103,'NEA Backsheet'!$D$5:$CB$183,K$9,FALSE))="","",(VLOOKUP($E103,'NEA Backsheet'!$D$5:$CB$183,K$9,FALSE))),"")</f>
        <v>2876.6603919506128</v>
      </c>
      <c r="L103" s="122">
        <f ca="1">IFERROR(IF((VLOOKUP($E103,'NEA Backsheet'!$D$5:$CB$183,L$9,FALSE))="","",(VLOOKUP($E103,'NEA Backsheet'!$D$5:$CB$183,L$9,FALSE))),"")</f>
        <v>2876.198887635851</v>
      </c>
      <c r="M103" s="122">
        <f ca="1">IFERROR(IF((VLOOKUP($E103,'NEA Backsheet'!$D$5:$CB$183,M$9,FALSE))="","",(VLOOKUP($E103,'NEA Backsheet'!$D$5:$CB$183,M$9,FALSE))),"")</f>
        <v>2917.7458111617343</v>
      </c>
      <c r="N103" s="124">
        <f ca="1">IFERROR(IF((VLOOKUP($E103,'NEA Backsheet'!$D$5:$CB$183,N$9,FALSE))="","",(VLOOKUP($E103,'NEA Backsheet'!$D$5:$CB$183,N$9,FALSE))),"")</f>
        <v>2885.5245478106599</v>
      </c>
      <c r="O103" s="175">
        <f ca="1">IFERROR(IF((VLOOKUP($E103,'NEA Backsheet'!$D$5:$CB$183,O$9,FALSE))="","",(VLOOKUP($E103,'NEA Backsheet'!$D$5:$CB$183,O$9,FALSE))),"")</f>
        <v>2824.9693517275018</v>
      </c>
      <c r="P103" s="123">
        <f ca="1">IFERROR(IF((VLOOKUP($E103,'NEA Backsheet'!$D$5:$CB$183,P$9,FALSE))="","",(VLOOKUP($E103,'NEA Backsheet'!$D$5:$CB$183,P$9,FALSE))),"")</f>
        <v>2971.6203884956035</v>
      </c>
      <c r="Q103" s="124">
        <f ca="1">IFERROR(IF((VLOOKUP($E103,'NEA Backsheet'!$D$5:$CB$183,Q$9,FALSE))="","",(VLOOKUP($E103,'NEA Backsheet'!$D$5:$CB$183,Q$9,FALSE))),"")</f>
        <v>3115.4821714940131</v>
      </c>
      <c r="R103" s="236">
        <f ca="1">IFERROR(IF((VLOOKUP($E103,'NEA Backsheet'!$D$5:$CB$183,R$9,FALSE))="","",(VLOOKUP($E103,'NEA Backsheet'!$D$5:$CB$183,R$9,FALSE))),"")</f>
        <v>0</v>
      </c>
    </row>
    <row r="104" spans="1:18" ht="15" customHeight="1" x14ac:dyDescent="0.3">
      <c r="A104" s="57">
        <v>90</v>
      </c>
      <c r="B104" s="98" t="str">
        <f ca="1">IFERROR(IF((VLOOKUP($E104,'Org List'!$AJ$10:$AL$188,3,FALSE))="","",(VLOOKUP($E104,'Org List'!$AJ$10:$AL$188,3,FALSE))),"")</f>
        <v>South East England Commissioning Region</v>
      </c>
      <c r="C104" s="99" t="str">
        <f ca="1">IFERROR(IF((VLOOKUP($E104,'Org List'!$AO$10:$AQ$188,3,FALSE))="","",(VLOOKUP($E104,'Org List'!$AO$10:$AQ$188,3,FALSE))),"")</f>
        <v>South East Region</v>
      </c>
      <c r="D104" s="114" t="str">
        <f ca="1">IFERROR(IF((VLOOKUP($E104,'Org List'!$AT$10:$AV$188,3,FALSE))="","",(VLOOKUP($E104,'Org List'!$AT$10:$AV$188,3,FALSE))),"")</f>
        <v>NHS England South East (Kent, Surrey and Sussex)</v>
      </c>
      <c r="E104" s="98" t="str">
        <f t="shared" ca="1" si="2"/>
        <v>E10000016</v>
      </c>
      <c r="F104" s="100" t="str">
        <f ca="1">IF(E104="","",VLOOKUP(E104,'Org List'!$J$9:$K$488,2,0))</f>
        <v>Kent</v>
      </c>
      <c r="G104" s="121">
        <f ca="1">IFERROR(IF((VLOOKUP($E104,'NEA Backsheet'!$D$5:$CB$183,G$9,FALSE))="","",(VLOOKUP($E104,'NEA Backsheet'!$D$5:$CB$183,G$9,FALSE))),"")</f>
        <v>40767.330966113135</v>
      </c>
      <c r="H104" s="122">
        <f ca="1">IFERROR(IF((VLOOKUP($E104,'NEA Backsheet'!$D$5:$CB$183,H$9,FALSE))="","",(VLOOKUP($E104,'NEA Backsheet'!$D$5:$CB$183,H$9,FALSE))),"")</f>
        <v>39831.227258166502</v>
      </c>
      <c r="I104" s="122">
        <f ca="1">IFERROR(IF((VLOOKUP($E104,'NEA Backsheet'!$D$5:$CB$183,I$9,FALSE))="","",(VLOOKUP($E104,'NEA Backsheet'!$D$5:$CB$183,I$9,FALSE))),"")</f>
        <v>41590.832595448068</v>
      </c>
      <c r="J104" s="123">
        <f ca="1">IFERROR(IF((VLOOKUP($E104,'NEA Backsheet'!$D$5:$CB$183,J$9,FALSE))="","",(VLOOKUP($E104,'NEA Backsheet'!$D$5:$CB$183,J$9,FALSE))),"")</f>
        <v>41633.909983695958</v>
      </c>
      <c r="K104" s="121">
        <f ca="1">IFERROR(IF((VLOOKUP($E104,'NEA Backsheet'!$D$5:$CB$183,K$9,FALSE))="","",(VLOOKUP($E104,'NEA Backsheet'!$D$5:$CB$183,K$9,FALSE))),"")</f>
        <v>40564.541817380756</v>
      </c>
      <c r="L104" s="122">
        <f ca="1">IFERROR(IF((VLOOKUP($E104,'NEA Backsheet'!$D$5:$CB$183,L$9,FALSE))="","",(VLOOKUP($E104,'NEA Backsheet'!$D$5:$CB$183,L$9,FALSE))),"")</f>
        <v>40603.940580209208</v>
      </c>
      <c r="M104" s="122">
        <f ca="1">IFERROR(IF((VLOOKUP($E104,'NEA Backsheet'!$D$5:$CB$183,M$9,FALSE))="","",(VLOOKUP($E104,'NEA Backsheet'!$D$5:$CB$183,M$9,FALSE))),"")</f>
        <v>41884.788001103327</v>
      </c>
      <c r="N104" s="124">
        <f ca="1">IFERROR(IF((VLOOKUP($E104,'NEA Backsheet'!$D$5:$CB$183,N$9,FALSE))="","",(VLOOKUP($E104,'NEA Backsheet'!$D$5:$CB$183,N$9,FALSE))),"")</f>
        <v>42087.159659430486</v>
      </c>
      <c r="O104" s="175">
        <f ca="1">IFERROR(IF((VLOOKUP($E104,'NEA Backsheet'!$D$5:$CB$183,O$9,FALSE))="","",(VLOOKUP($E104,'NEA Backsheet'!$D$5:$CB$183,O$9,FALSE))),"")</f>
        <v>42000.833369916036</v>
      </c>
      <c r="P104" s="123">
        <f ca="1">IFERROR(IF((VLOOKUP($E104,'NEA Backsheet'!$D$5:$CB$183,P$9,FALSE))="","",(VLOOKUP($E104,'NEA Backsheet'!$D$5:$CB$183,P$9,FALSE))),"")</f>
        <v>41909.583527864896</v>
      </c>
      <c r="Q104" s="124">
        <f ca="1">IFERROR(IF((VLOOKUP($E104,'NEA Backsheet'!$D$5:$CB$183,Q$9,FALSE))="","",(VLOOKUP($E104,'NEA Backsheet'!$D$5:$CB$183,Q$9,FALSE))),"")</f>
        <v>43041.594408941724</v>
      </c>
      <c r="R104" s="236">
        <f ca="1">IFERROR(IF((VLOOKUP($E104,'NEA Backsheet'!$D$5:$CB$183,R$9,FALSE))="","",(VLOOKUP($E104,'NEA Backsheet'!$D$5:$CB$183,R$9,FALSE))),"")</f>
        <v>0</v>
      </c>
    </row>
    <row r="105" spans="1:18" ht="15" customHeight="1" x14ac:dyDescent="0.3">
      <c r="A105" s="57">
        <v>91</v>
      </c>
      <c r="B105" s="98" t="str">
        <f ca="1">IFERROR(IF((VLOOKUP($E105,'Org List'!$AJ$10:$AL$188,3,FALSE))="","",(VLOOKUP($E105,'Org List'!$AJ$10:$AL$188,3,FALSE))),"")</f>
        <v>North of England Commissioning Region</v>
      </c>
      <c r="C105" s="99" t="str">
        <f ca="1">IFERROR(IF((VLOOKUP($E105,'Org List'!$AO$10:$AQ$188,3,FALSE))="","",(VLOOKUP($E105,'Org List'!$AO$10:$AQ$188,3,FALSE))),"")</f>
        <v>Yorkshire and The Humber Region</v>
      </c>
      <c r="D105" s="114" t="str">
        <f ca="1">IFERROR(IF((VLOOKUP($E105,'Org List'!$AT$10:$AV$188,3,FALSE))="","",(VLOOKUP($E105,'Org List'!$AT$10:$AV$188,3,FALSE))),"")</f>
        <v>NHS England North (Yorkshire And Humber)</v>
      </c>
      <c r="E105" s="98" t="str">
        <f t="shared" ca="1" si="2"/>
        <v>E06000010</v>
      </c>
      <c r="F105" s="100" t="str">
        <f ca="1">IF(E105="","",VLOOKUP(E105,'Org List'!$J$9:$K$488,2,0))</f>
        <v>Kingston upon Hull, City of</v>
      </c>
      <c r="G105" s="121">
        <f ca="1">IFERROR(IF((VLOOKUP($E105,'NEA Backsheet'!$D$5:$CB$183,G$9,FALSE))="","",(VLOOKUP($E105,'NEA Backsheet'!$D$5:$CB$183,G$9,FALSE))),"")</f>
        <v>7167.2905396389078</v>
      </c>
      <c r="H105" s="122">
        <f ca="1">IFERROR(IF((VLOOKUP($E105,'NEA Backsheet'!$D$5:$CB$183,H$9,FALSE))="","",(VLOOKUP($E105,'NEA Backsheet'!$D$5:$CB$183,H$9,FALSE))),"")</f>
        <v>6560.902966783402</v>
      </c>
      <c r="I105" s="122">
        <f ca="1">IFERROR(IF((VLOOKUP($E105,'NEA Backsheet'!$D$5:$CB$183,I$9,FALSE))="","",(VLOOKUP($E105,'NEA Backsheet'!$D$5:$CB$183,I$9,FALSE))),"")</f>
        <v>6888.1689385826303</v>
      </c>
      <c r="J105" s="123">
        <f ca="1">IFERROR(IF((VLOOKUP($E105,'NEA Backsheet'!$D$5:$CB$183,J$9,FALSE))="","",(VLOOKUP($E105,'NEA Backsheet'!$D$5:$CB$183,J$9,FALSE))),"")</f>
        <v>6586.5223889438894</v>
      </c>
      <c r="K105" s="121">
        <f ca="1">IFERROR(IF((VLOOKUP($E105,'NEA Backsheet'!$D$5:$CB$183,K$9,FALSE))="","",(VLOOKUP($E105,'NEA Backsheet'!$D$5:$CB$183,K$9,FALSE))),"")</f>
        <v>6838.7519119502003</v>
      </c>
      <c r="L105" s="122">
        <f ca="1">IFERROR(IF((VLOOKUP($E105,'NEA Backsheet'!$D$5:$CB$183,L$9,FALSE))="","",(VLOOKUP($E105,'NEA Backsheet'!$D$5:$CB$183,L$9,FALSE))),"")</f>
        <v>6947.186566346465</v>
      </c>
      <c r="M105" s="122">
        <f ca="1">IFERROR(IF((VLOOKUP($E105,'NEA Backsheet'!$D$5:$CB$183,M$9,FALSE))="","",(VLOOKUP($E105,'NEA Backsheet'!$D$5:$CB$183,M$9,FALSE))),"")</f>
        <v>7063.1399630306532</v>
      </c>
      <c r="N105" s="124">
        <f ca="1">IFERROR(IF((VLOOKUP($E105,'NEA Backsheet'!$D$5:$CB$183,N$9,FALSE))="","",(VLOOKUP($E105,'NEA Backsheet'!$D$5:$CB$183,N$9,FALSE))),"")</f>
        <v>6842.2383886726975</v>
      </c>
      <c r="O105" s="175">
        <f ca="1">IFERROR(IF((VLOOKUP($E105,'NEA Backsheet'!$D$5:$CB$183,O$9,FALSE))="","",(VLOOKUP($E105,'NEA Backsheet'!$D$5:$CB$183,O$9,FALSE))),"")</f>
        <v>6777.5422355862611</v>
      </c>
      <c r="P105" s="123">
        <f ca="1">IFERROR(IF((VLOOKUP($E105,'NEA Backsheet'!$D$5:$CB$183,P$9,FALSE))="","",(VLOOKUP($E105,'NEA Backsheet'!$D$5:$CB$183,P$9,FALSE))),"")</f>
        <v>6469.064967788504</v>
      </c>
      <c r="Q105" s="124">
        <f ca="1">IFERROR(IF((VLOOKUP($E105,'NEA Backsheet'!$D$5:$CB$183,Q$9,FALSE))="","",(VLOOKUP($E105,'NEA Backsheet'!$D$5:$CB$183,Q$9,FALSE))),"")</f>
        <v>6920.6013953973943</v>
      </c>
      <c r="R105" s="236">
        <f ca="1">IFERROR(IF((VLOOKUP($E105,'NEA Backsheet'!$D$5:$CB$183,R$9,FALSE))="","",(VLOOKUP($E105,'NEA Backsheet'!$D$5:$CB$183,R$9,FALSE))),"")</f>
        <v>0</v>
      </c>
    </row>
    <row r="106" spans="1:18" ht="15" customHeight="1" x14ac:dyDescent="0.3">
      <c r="A106" s="57">
        <v>92</v>
      </c>
      <c r="B106" s="98" t="str">
        <f ca="1">IFERROR(IF((VLOOKUP($E106,'Org List'!$AJ$10:$AL$188,3,FALSE))="","",(VLOOKUP($E106,'Org List'!$AJ$10:$AL$188,3,FALSE))),"")</f>
        <v>London Commissioning Region</v>
      </c>
      <c r="C106" s="99" t="str">
        <f ca="1">IFERROR(IF((VLOOKUP($E106,'Org List'!$AO$10:$AQ$188,3,FALSE))="","",(VLOOKUP($E106,'Org List'!$AO$10:$AQ$188,3,FALSE))),"")</f>
        <v>London Region</v>
      </c>
      <c r="D106" s="114" t="str">
        <f ca="1">IFERROR(IF((VLOOKUP($E106,'Org List'!$AT$10:$AV$188,3,FALSE))="","",(VLOOKUP($E106,'Org List'!$AT$10:$AV$188,3,FALSE))),"")</f>
        <v>NHS England London</v>
      </c>
      <c r="E106" s="98" t="str">
        <f t="shared" ca="1" si="2"/>
        <v>E09000021</v>
      </c>
      <c r="F106" s="100" t="str">
        <f ca="1">IF(E106="","",VLOOKUP(E106,'Org List'!$J$9:$K$488,2,0))</f>
        <v>Kingston upon Thames</v>
      </c>
      <c r="G106" s="121">
        <f ca="1">IFERROR(IF((VLOOKUP($E106,'NEA Backsheet'!$D$5:$CB$183,G$9,FALSE))="","",(VLOOKUP($E106,'NEA Backsheet'!$D$5:$CB$183,G$9,FALSE))),"")</f>
        <v>3906.2636691015614</v>
      </c>
      <c r="H106" s="122">
        <f ca="1">IFERROR(IF((VLOOKUP($E106,'NEA Backsheet'!$D$5:$CB$183,H$9,FALSE))="","",(VLOOKUP($E106,'NEA Backsheet'!$D$5:$CB$183,H$9,FALSE))),"")</f>
        <v>3827.4474786808432</v>
      </c>
      <c r="I106" s="122">
        <f ca="1">IFERROR(IF((VLOOKUP($E106,'NEA Backsheet'!$D$5:$CB$183,I$9,FALSE))="","",(VLOOKUP($E106,'NEA Backsheet'!$D$5:$CB$183,I$9,FALSE))),"")</f>
        <v>4107.5670879278232</v>
      </c>
      <c r="J106" s="123">
        <f ca="1">IFERROR(IF((VLOOKUP($E106,'NEA Backsheet'!$D$5:$CB$183,J$9,FALSE))="","",(VLOOKUP($E106,'NEA Backsheet'!$D$5:$CB$183,J$9,FALSE))),"")</f>
        <v>4115.0801640283898</v>
      </c>
      <c r="K106" s="121">
        <f ca="1">IFERROR(IF((VLOOKUP($E106,'NEA Backsheet'!$D$5:$CB$183,K$9,FALSE))="","",(VLOOKUP($E106,'NEA Backsheet'!$D$5:$CB$183,K$9,FALSE))),"")</f>
        <v>4273.4082521160626</v>
      </c>
      <c r="L106" s="122">
        <f ca="1">IFERROR(IF((VLOOKUP($E106,'NEA Backsheet'!$D$5:$CB$183,L$9,FALSE))="","",(VLOOKUP($E106,'NEA Backsheet'!$D$5:$CB$183,L$9,FALSE))),"")</f>
        <v>4318.9421394410756</v>
      </c>
      <c r="M106" s="122">
        <f ca="1">IFERROR(IF((VLOOKUP($E106,'NEA Backsheet'!$D$5:$CB$183,M$9,FALSE))="","",(VLOOKUP($E106,'NEA Backsheet'!$D$5:$CB$183,M$9,FALSE))),"")</f>
        <v>4321.3205180602599</v>
      </c>
      <c r="N106" s="124">
        <f ca="1">IFERROR(IF((VLOOKUP($E106,'NEA Backsheet'!$D$5:$CB$183,N$9,FALSE))="","",(VLOOKUP($E106,'NEA Backsheet'!$D$5:$CB$183,N$9,FALSE))),"")</f>
        <v>4229.6847743576127</v>
      </c>
      <c r="O106" s="175">
        <f ca="1">IFERROR(IF((VLOOKUP($E106,'NEA Backsheet'!$D$5:$CB$183,O$9,FALSE))="","",(VLOOKUP($E106,'NEA Backsheet'!$D$5:$CB$183,O$9,FALSE))),"")</f>
        <v>4101.201213847</v>
      </c>
      <c r="P106" s="123">
        <f ca="1">IFERROR(IF((VLOOKUP($E106,'NEA Backsheet'!$D$5:$CB$183,P$9,FALSE))="","",(VLOOKUP($E106,'NEA Backsheet'!$D$5:$CB$183,P$9,FALSE))),"")</f>
        <v>4147.1424598899466</v>
      </c>
      <c r="Q106" s="124">
        <f ca="1">IFERROR(IF((VLOOKUP($E106,'NEA Backsheet'!$D$5:$CB$183,Q$9,FALSE))="","",(VLOOKUP($E106,'NEA Backsheet'!$D$5:$CB$183,Q$9,FALSE))),"")</f>
        <v>4428.4451016052026</v>
      </c>
      <c r="R106" s="236">
        <f ca="1">IFERROR(IF((VLOOKUP($E106,'NEA Backsheet'!$D$5:$CB$183,R$9,FALSE))="","",(VLOOKUP($E106,'NEA Backsheet'!$D$5:$CB$183,R$9,FALSE))),"")</f>
        <v>0</v>
      </c>
    </row>
    <row r="107" spans="1:18" ht="15" customHeight="1" x14ac:dyDescent="0.3">
      <c r="A107" s="57">
        <v>93</v>
      </c>
      <c r="B107" s="98" t="str">
        <f ca="1">IFERROR(IF((VLOOKUP($E107,'Org List'!$AJ$10:$AL$188,3,FALSE))="","",(VLOOKUP($E107,'Org List'!$AJ$10:$AL$188,3,FALSE))),"")</f>
        <v>North of England Commissioning Region</v>
      </c>
      <c r="C107" s="99" t="str">
        <f ca="1">IFERROR(IF((VLOOKUP($E107,'Org List'!$AO$10:$AQ$188,3,FALSE))="","",(VLOOKUP($E107,'Org List'!$AO$10:$AQ$188,3,FALSE))),"")</f>
        <v>Yorkshire and The Humber Region</v>
      </c>
      <c r="D107" s="114" t="str">
        <f ca="1">IFERROR(IF((VLOOKUP($E107,'Org List'!$AT$10:$AV$188,3,FALSE))="","",(VLOOKUP($E107,'Org List'!$AT$10:$AV$188,3,FALSE))),"")</f>
        <v>NHS England North (Yorkshire And Humber)</v>
      </c>
      <c r="E107" s="98" t="str">
        <f t="shared" ca="1" si="2"/>
        <v>E08000034</v>
      </c>
      <c r="F107" s="100" t="str">
        <f ca="1">IF(E107="","",VLOOKUP(E107,'Org List'!$J$9:$K$488,2,0))</f>
        <v>Kirklees</v>
      </c>
      <c r="G107" s="121">
        <f ca="1">IFERROR(IF((VLOOKUP($E107,'NEA Backsheet'!$D$5:$CB$183,G$9,FALSE))="","",(VLOOKUP($E107,'NEA Backsheet'!$D$5:$CB$183,G$9,FALSE))),"")</f>
        <v>12574.966973381424</v>
      </c>
      <c r="H107" s="122">
        <f ca="1">IFERROR(IF((VLOOKUP($E107,'NEA Backsheet'!$D$5:$CB$183,H$9,FALSE))="","",(VLOOKUP($E107,'NEA Backsheet'!$D$5:$CB$183,H$9,FALSE))),"")</f>
        <v>12427.266872908971</v>
      </c>
      <c r="I107" s="122">
        <f ca="1">IFERROR(IF((VLOOKUP($E107,'NEA Backsheet'!$D$5:$CB$183,I$9,FALSE))="","",(VLOOKUP($E107,'NEA Backsheet'!$D$5:$CB$183,I$9,FALSE))),"")</f>
        <v>13013.097383232223</v>
      </c>
      <c r="J107" s="123">
        <f ca="1">IFERROR(IF((VLOOKUP($E107,'NEA Backsheet'!$D$5:$CB$183,J$9,FALSE))="","",(VLOOKUP($E107,'NEA Backsheet'!$D$5:$CB$183,J$9,FALSE))),"")</f>
        <v>12217.798801718365</v>
      </c>
      <c r="K107" s="121">
        <f ca="1">IFERROR(IF((VLOOKUP($E107,'NEA Backsheet'!$D$5:$CB$183,K$9,FALSE))="","",(VLOOKUP($E107,'NEA Backsheet'!$D$5:$CB$183,K$9,FALSE))),"")</f>
        <v>12316.41975332161</v>
      </c>
      <c r="L107" s="122">
        <f ca="1">IFERROR(IF((VLOOKUP($E107,'NEA Backsheet'!$D$5:$CB$183,L$9,FALSE))="","",(VLOOKUP($E107,'NEA Backsheet'!$D$5:$CB$183,L$9,FALSE))),"")</f>
        <v>12127.808129405706</v>
      </c>
      <c r="M107" s="122">
        <f ca="1">IFERROR(IF((VLOOKUP($E107,'NEA Backsheet'!$D$5:$CB$183,M$9,FALSE))="","",(VLOOKUP($E107,'NEA Backsheet'!$D$5:$CB$183,M$9,FALSE))),"")</f>
        <v>12852.627481972893</v>
      </c>
      <c r="N107" s="124">
        <f ca="1">IFERROR(IF((VLOOKUP($E107,'NEA Backsheet'!$D$5:$CB$183,N$9,FALSE))="","",(VLOOKUP($E107,'NEA Backsheet'!$D$5:$CB$183,N$9,FALSE))),"")</f>
        <v>12519.529846504758</v>
      </c>
      <c r="O107" s="175">
        <f ca="1">IFERROR(IF((VLOOKUP($E107,'NEA Backsheet'!$D$5:$CB$183,O$9,FALSE))="","",(VLOOKUP($E107,'NEA Backsheet'!$D$5:$CB$183,O$9,FALSE))),"")</f>
        <v>12801.598999120335</v>
      </c>
      <c r="P107" s="123">
        <f ca="1">IFERROR(IF((VLOOKUP($E107,'NEA Backsheet'!$D$5:$CB$183,P$9,FALSE))="","",(VLOOKUP($E107,'NEA Backsheet'!$D$5:$CB$183,P$9,FALSE))),"")</f>
        <v>12268.530489023353</v>
      </c>
      <c r="Q107" s="124">
        <f ca="1">IFERROR(IF((VLOOKUP($E107,'NEA Backsheet'!$D$5:$CB$183,Q$9,FALSE))="","",(VLOOKUP($E107,'NEA Backsheet'!$D$5:$CB$183,Q$9,FALSE))),"")</f>
        <v>13045.170025184252</v>
      </c>
      <c r="R107" s="236">
        <f ca="1">IFERROR(IF((VLOOKUP($E107,'NEA Backsheet'!$D$5:$CB$183,R$9,FALSE))="","",(VLOOKUP($E107,'NEA Backsheet'!$D$5:$CB$183,R$9,FALSE))),"")</f>
        <v>0</v>
      </c>
    </row>
    <row r="108" spans="1:18" ht="15" customHeight="1" x14ac:dyDescent="0.3">
      <c r="A108" s="57">
        <v>94</v>
      </c>
      <c r="B108" s="98" t="str">
        <f ca="1">IFERROR(IF((VLOOKUP($E108,'Org List'!$AJ$10:$AL$188,3,FALSE))="","",(VLOOKUP($E108,'Org List'!$AJ$10:$AL$188,3,FALSE))),"")</f>
        <v>North of England Commissioning Region</v>
      </c>
      <c r="C108" s="99" t="str">
        <f ca="1">IFERROR(IF((VLOOKUP($E108,'Org List'!$AO$10:$AQ$188,3,FALSE))="","",(VLOOKUP($E108,'Org List'!$AO$10:$AQ$188,3,FALSE))),"")</f>
        <v>North West Region</v>
      </c>
      <c r="D108" s="114" t="str">
        <f ca="1">IFERROR(IF((VLOOKUP($E108,'Org List'!$AT$10:$AV$188,3,FALSE))="","",(VLOOKUP($E108,'Org List'!$AT$10:$AV$188,3,FALSE))),"")</f>
        <v>NHS England North (Cheshire And Merseyside)</v>
      </c>
      <c r="E108" s="98" t="str">
        <f t="shared" ca="1" si="2"/>
        <v>E08000011</v>
      </c>
      <c r="F108" s="100" t="str">
        <f ca="1">IF(E108="","",VLOOKUP(E108,'Org List'!$J$9:$K$488,2,0))</f>
        <v>Knowsley</v>
      </c>
      <c r="G108" s="121">
        <f ca="1">IFERROR(IF((VLOOKUP($E108,'NEA Backsheet'!$D$5:$CB$183,G$9,FALSE))="","",(VLOOKUP($E108,'NEA Backsheet'!$D$5:$CB$183,G$9,FALSE))),"")</f>
        <v>6220.8941447070029</v>
      </c>
      <c r="H108" s="122">
        <f ca="1">IFERROR(IF((VLOOKUP($E108,'NEA Backsheet'!$D$5:$CB$183,H$9,FALSE))="","",(VLOOKUP($E108,'NEA Backsheet'!$D$5:$CB$183,H$9,FALSE))),"")</f>
        <v>6134.9682508556407</v>
      </c>
      <c r="I108" s="122">
        <f ca="1">IFERROR(IF((VLOOKUP($E108,'NEA Backsheet'!$D$5:$CB$183,I$9,FALSE))="","",(VLOOKUP($E108,'NEA Backsheet'!$D$5:$CB$183,I$9,FALSE))),"")</f>
        <v>6307.9661002754947</v>
      </c>
      <c r="J108" s="123">
        <f ca="1">IFERROR(IF((VLOOKUP($E108,'NEA Backsheet'!$D$5:$CB$183,J$9,FALSE))="","",(VLOOKUP($E108,'NEA Backsheet'!$D$5:$CB$183,J$9,FALSE))),"")</f>
        <v>6708.7835981147655</v>
      </c>
      <c r="K108" s="121">
        <f ca="1">IFERROR(IF((VLOOKUP($E108,'NEA Backsheet'!$D$5:$CB$183,K$9,FALSE))="","",(VLOOKUP($E108,'NEA Backsheet'!$D$5:$CB$183,K$9,FALSE))),"")</f>
        <v>6223.781303521002</v>
      </c>
      <c r="L108" s="122">
        <f ca="1">IFERROR(IF((VLOOKUP($E108,'NEA Backsheet'!$D$5:$CB$183,L$9,FALSE))="","",(VLOOKUP($E108,'NEA Backsheet'!$D$5:$CB$183,L$9,FALSE))),"")</f>
        <v>6290.8038901432119</v>
      </c>
      <c r="M108" s="122">
        <f ca="1">IFERROR(IF((VLOOKUP($E108,'NEA Backsheet'!$D$5:$CB$183,M$9,FALSE))="","",(VLOOKUP($E108,'NEA Backsheet'!$D$5:$CB$183,M$9,FALSE))),"")</f>
        <v>6247.7228922354861</v>
      </c>
      <c r="N108" s="124">
        <f ca="1">IFERROR(IF((VLOOKUP($E108,'NEA Backsheet'!$D$5:$CB$183,N$9,FALSE))="","",(VLOOKUP($E108,'NEA Backsheet'!$D$5:$CB$183,N$9,FALSE))),"")</f>
        <v>6785.5809816869314</v>
      </c>
      <c r="O108" s="175">
        <f ca="1">IFERROR(IF((VLOOKUP($E108,'NEA Backsheet'!$D$5:$CB$183,O$9,FALSE))="","",(VLOOKUP($E108,'NEA Backsheet'!$D$5:$CB$183,O$9,FALSE))),"")</f>
        <v>6915.5381874287705</v>
      </c>
      <c r="P108" s="123">
        <f ca="1">IFERROR(IF((VLOOKUP($E108,'NEA Backsheet'!$D$5:$CB$183,P$9,FALSE))="","",(VLOOKUP($E108,'NEA Backsheet'!$D$5:$CB$183,P$9,FALSE))),"")</f>
        <v>6910.7276577820267</v>
      </c>
      <c r="Q108" s="124">
        <f ca="1">IFERROR(IF((VLOOKUP($E108,'NEA Backsheet'!$D$5:$CB$183,Q$9,FALSE))="","",(VLOOKUP($E108,'NEA Backsheet'!$D$5:$CB$183,Q$9,FALSE))),"")</f>
        <v>7081.6651551531959</v>
      </c>
      <c r="R108" s="236">
        <f ca="1">IFERROR(IF((VLOOKUP($E108,'NEA Backsheet'!$D$5:$CB$183,R$9,FALSE))="","",(VLOOKUP($E108,'NEA Backsheet'!$D$5:$CB$183,R$9,FALSE))),"")</f>
        <v>0</v>
      </c>
    </row>
    <row r="109" spans="1:18" ht="15" customHeight="1" x14ac:dyDescent="0.3">
      <c r="A109" s="57">
        <v>95</v>
      </c>
      <c r="B109" s="98" t="str">
        <f ca="1">IFERROR(IF((VLOOKUP($E109,'Org List'!$AJ$10:$AL$188,3,FALSE))="","",(VLOOKUP($E109,'Org List'!$AJ$10:$AL$188,3,FALSE))),"")</f>
        <v>London Commissioning Region</v>
      </c>
      <c r="C109" s="99" t="str">
        <f ca="1">IFERROR(IF((VLOOKUP($E109,'Org List'!$AO$10:$AQ$188,3,FALSE))="","",(VLOOKUP($E109,'Org List'!$AO$10:$AQ$188,3,FALSE))),"")</f>
        <v>London Region</v>
      </c>
      <c r="D109" s="114" t="str">
        <f ca="1">IFERROR(IF((VLOOKUP($E109,'Org List'!$AT$10:$AV$188,3,FALSE))="","",(VLOOKUP($E109,'Org List'!$AT$10:$AV$188,3,FALSE))),"")</f>
        <v>NHS England London</v>
      </c>
      <c r="E109" s="98" t="str">
        <f t="shared" ca="1" si="2"/>
        <v>E09000022</v>
      </c>
      <c r="F109" s="100" t="str">
        <f ca="1">IF(E109="","",VLOOKUP(E109,'Org List'!$J$9:$K$488,2,0))</f>
        <v>Lambeth</v>
      </c>
      <c r="G109" s="121">
        <f ca="1">IFERROR(IF((VLOOKUP($E109,'NEA Backsheet'!$D$5:$CB$183,G$9,FALSE))="","",(VLOOKUP($E109,'NEA Backsheet'!$D$5:$CB$183,G$9,FALSE))),"")</f>
        <v>6506.6341121315654</v>
      </c>
      <c r="H109" s="122">
        <f ca="1">IFERROR(IF((VLOOKUP($E109,'NEA Backsheet'!$D$5:$CB$183,H$9,FALSE))="","",(VLOOKUP($E109,'NEA Backsheet'!$D$5:$CB$183,H$9,FALSE))),"")</f>
        <v>6297.3450177428604</v>
      </c>
      <c r="I109" s="122">
        <f ca="1">IFERROR(IF((VLOOKUP($E109,'NEA Backsheet'!$D$5:$CB$183,I$9,FALSE))="","",(VLOOKUP($E109,'NEA Backsheet'!$D$5:$CB$183,I$9,FALSE))),"")</f>
        <v>6703.6480124374148</v>
      </c>
      <c r="J109" s="123">
        <f ca="1">IFERROR(IF((VLOOKUP($E109,'NEA Backsheet'!$D$5:$CB$183,J$9,FALSE))="","",(VLOOKUP($E109,'NEA Backsheet'!$D$5:$CB$183,J$9,FALSE))),"")</f>
        <v>6628.6329458149658</v>
      </c>
      <c r="K109" s="121">
        <f ca="1">IFERROR(IF((VLOOKUP($E109,'NEA Backsheet'!$D$5:$CB$183,K$9,FALSE))="","",(VLOOKUP($E109,'NEA Backsheet'!$D$5:$CB$183,K$9,FALSE))),"")</f>
        <v>6514.311857182367</v>
      </c>
      <c r="L109" s="122">
        <f ca="1">IFERROR(IF((VLOOKUP($E109,'NEA Backsheet'!$D$5:$CB$183,L$9,FALSE))="","",(VLOOKUP($E109,'NEA Backsheet'!$D$5:$CB$183,L$9,FALSE))),"")</f>
        <v>6582.8049728724218</v>
      </c>
      <c r="M109" s="122">
        <f ca="1">IFERROR(IF((VLOOKUP($E109,'NEA Backsheet'!$D$5:$CB$183,M$9,FALSE))="","",(VLOOKUP($E109,'NEA Backsheet'!$D$5:$CB$183,M$9,FALSE))),"")</f>
        <v>6593.877360265049</v>
      </c>
      <c r="N109" s="124">
        <f ca="1">IFERROR(IF((VLOOKUP($E109,'NEA Backsheet'!$D$5:$CB$183,N$9,FALSE))="","",(VLOOKUP($E109,'NEA Backsheet'!$D$5:$CB$183,N$9,FALSE))),"")</f>
        <v>6453.025467782646</v>
      </c>
      <c r="O109" s="175">
        <f ca="1">IFERROR(IF((VLOOKUP($E109,'NEA Backsheet'!$D$5:$CB$183,O$9,FALSE))="","",(VLOOKUP($E109,'NEA Backsheet'!$D$5:$CB$183,O$9,FALSE))),"")</f>
        <v>6673.2811081841028</v>
      </c>
      <c r="P109" s="123">
        <f ca="1">IFERROR(IF((VLOOKUP($E109,'NEA Backsheet'!$D$5:$CB$183,P$9,FALSE))="","",(VLOOKUP($E109,'NEA Backsheet'!$D$5:$CB$183,P$9,FALSE))),"")</f>
        <v>6912.606962342521</v>
      </c>
      <c r="Q109" s="124">
        <f ca="1">IFERROR(IF((VLOOKUP($E109,'NEA Backsheet'!$D$5:$CB$183,Q$9,FALSE))="","",(VLOOKUP($E109,'NEA Backsheet'!$D$5:$CB$183,Q$9,FALSE))),"")</f>
        <v>7453.6134124733653</v>
      </c>
      <c r="R109" s="236">
        <f ca="1">IFERROR(IF((VLOOKUP($E109,'NEA Backsheet'!$D$5:$CB$183,R$9,FALSE))="","",(VLOOKUP($E109,'NEA Backsheet'!$D$5:$CB$183,R$9,FALSE))),"")</f>
        <v>0</v>
      </c>
    </row>
    <row r="110" spans="1:18" ht="15" customHeight="1" x14ac:dyDescent="0.3">
      <c r="A110" s="57">
        <v>96</v>
      </c>
      <c r="B110" s="98" t="str">
        <f ca="1">IFERROR(IF((VLOOKUP($E110,'Org List'!$AJ$10:$AL$188,3,FALSE))="","",(VLOOKUP($E110,'Org List'!$AJ$10:$AL$188,3,FALSE))),"")</f>
        <v>North of England Commissioning Region</v>
      </c>
      <c r="C110" s="99" t="str">
        <f ca="1">IFERROR(IF((VLOOKUP($E110,'Org List'!$AO$10:$AQ$188,3,FALSE))="","",(VLOOKUP($E110,'Org List'!$AO$10:$AQ$188,3,FALSE))),"")</f>
        <v>North West Region</v>
      </c>
      <c r="D110" s="114" t="str">
        <f ca="1">IFERROR(IF((VLOOKUP($E110,'Org List'!$AT$10:$AV$188,3,FALSE))="","",(VLOOKUP($E110,'Org List'!$AT$10:$AV$188,3,FALSE))),"")</f>
        <v>NHS England North (Lancashire)</v>
      </c>
      <c r="E110" s="98" t="str">
        <f t="shared" ref="E110:E141" ca="1" si="3">IF($A110&gt;$U$5-1,"",INDIRECT("'Comms by AT'!D"&amp;$A110+$U$4))</f>
        <v>E10000017</v>
      </c>
      <c r="F110" s="100" t="str">
        <f ca="1">IF(E110="","",VLOOKUP(E110,'Org List'!$J$9:$K$488,2,0))</f>
        <v>Lancashire</v>
      </c>
      <c r="G110" s="121">
        <f ca="1">IFERROR(IF((VLOOKUP($E110,'NEA Backsheet'!$D$5:$CB$183,G$9,FALSE))="","",(VLOOKUP($E110,'NEA Backsheet'!$D$5:$CB$183,G$9,FALSE))),"")</f>
        <v>32892.449869973905</v>
      </c>
      <c r="H110" s="122">
        <f ca="1">IFERROR(IF((VLOOKUP($E110,'NEA Backsheet'!$D$5:$CB$183,H$9,FALSE))="","",(VLOOKUP($E110,'NEA Backsheet'!$D$5:$CB$183,H$9,FALSE))),"")</f>
        <v>32601.773781398701</v>
      </c>
      <c r="I110" s="122">
        <f ca="1">IFERROR(IF((VLOOKUP($E110,'NEA Backsheet'!$D$5:$CB$183,I$9,FALSE))="","",(VLOOKUP($E110,'NEA Backsheet'!$D$5:$CB$183,I$9,FALSE))),"")</f>
        <v>36756.330924349619</v>
      </c>
      <c r="J110" s="123">
        <f ca="1">IFERROR(IF((VLOOKUP($E110,'NEA Backsheet'!$D$5:$CB$183,J$9,FALSE))="","",(VLOOKUP($E110,'NEA Backsheet'!$D$5:$CB$183,J$9,FALSE))),"")</f>
        <v>35918.099419210594</v>
      </c>
      <c r="K110" s="121">
        <f ca="1">IFERROR(IF((VLOOKUP($E110,'NEA Backsheet'!$D$5:$CB$183,K$9,FALSE))="","",(VLOOKUP($E110,'NEA Backsheet'!$D$5:$CB$183,K$9,FALSE))),"")</f>
        <v>33328.809548876896</v>
      </c>
      <c r="L110" s="122">
        <f ca="1">IFERROR(IF((VLOOKUP($E110,'NEA Backsheet'!$D$5:$CB$183,L$9,FALSE))="","",(VLOOKUP($E110,'NEA Backsheet'!$D$5:$CB$183,L$9,FALSE))),"")</f>
        <v>32495.751430173608</v>
      </c>
      <c r="M110" s="122">
        <f ca="1">IFERROR(IF((VLOOKUP($E110,'NEA Backsheet'!$D$5:$CB$183,M$9,FALSE))="","",(VLOOKUP($E110,'NEA Backsheet'!$D$5:$CB$183,M$9,FALSE))),"")</f>
        <v>35562.270553063754</v>
      </c>
      <c r="N110" s="124">
        <f ca="1">IFERROR(IF((VLOOKUP($E110,'NEA Backsheet'!$D$5:$CB$183,N$9,FALSE))="","",(VLOOKUP($E110,'NEA Backsheet'!$D$5:$CB$183,N$9,FALSE))),"")</f>
        <v>34501.720905591988</v>
      </c>
      <c r="O110" s="175">
        <f ca="1">IFERROR(IF((VLOOKUP($E110,'NEA Backsheet'!$D$5:$CB$183,O$9,FALSE))="","",(VLOOKUP($E110,'NEA Backsheet'!$D$5:$CB$183,O$9,FALSE))),"")</f>
        <v>35610.534508102552</v>
      </c>
      <c r="P110" s="123">
        <f ca="1">IFERROR(IF((VLOOKUP($E110,'NEA Backsheet'!$D$5:$CB$183,P$9,FALSE))="","",(VLOOKUP($E110,'NEA Backsheet'!$D$5:$CB$183,P$9,FALSE))),"")</f>
        <v>34863.583043872663</v>
      </c>
      <c r="Q110" s="124">
        <f ca="1">IFERROR(IF((VLOOKUP($E110,'NEA Backsheet'!$D$5:$CB$183,Q$9,FALSE))="","",(VLOOKUP($E110,'NEA Backsheet'!$D$5:$CB$183,Q$9,FALSE))),"")</f>
        <v>38667.19479984777</v>
      </c>
      <c r="R110" s="236">
        <f ca="1">IFERROR(IF((VLOOKUP($E110,'NEA Backsheet'!$D$5:$CB$183,R$9,FALSE))="","",(VLOOKUP($E110,'NEA Backsheet'!$D$5:$CB$183,R$9,FALSE))),"")</f>
        <v>0</v>
      </c>
    </row>
    <row r="111" spans="1:18" ht="15" customHeight="1" x14ac:dyDescent="0.3">
      <c r="A111" s="57">
        <v>97</v>
      </c>
      <c r="B111" s="98" t="str">
        <f ca="1">IFERROR(IF((VLOOKUP($E111,'Org List'!$AJ$10:$AL$188,3,FALSE))="","",(VLOOKUP($E111,'Org List'!$AJ$10:$AL$188,3,FALSE))),"")</f>
        <v>North of England Commissioning Region</v>
      </c>
      <c r="C111" s="99" t="str">
        <f ca="1">IFERROR(IF((VLOOKUP($E111,'Org List'!$AO$10:$AQ$188,3,FALSE))="","",(VLOOKUP($E111,'Org List'!$AO$10:$AQ$188,3,FALSE))),"")</f>
        <v>Yorkshire and The Humber Region</v>
      </c>
      <c r="D111" s="114" t="str">
        <f ca="1">IFERROR(IF((VLOOKUP($E111,'Org List'!$AT$10:$AV$188,3,FALSE))="","",(VLOOKUP($E111,'Org List'!$AT$10:$AV$188,3,FALSE))),"")</f>
        <v>NHS England North (Yorkshire And Humber)</v>
      </c>
      <c r="E111" s="98" t="str">
        <f t="shared" ca="1" si="3"/>
        <v>E08000035</v>
      </c>
      <c r="F111" s="100" t="str">
        <f ca="1">IF(E111="","",VLOOKUP(E111,'Org List'!$J$9:$K$488,2,0))</f>
        <v>Leeds</v>
      </c>
      <c r="G111" s="121">
        <f ca="1">IFERROR(IF((VLOOKUP($E111,'NEA Backsheet'!$D$5:$CB$183,G$9,FALSE))="","",(VLOOKUP($E111,'NEA Backsheet'!$D$5:$CB$183,G$9,FALSE))),"")</f>
        <v>19980.409584372574</v>
      </c>
      <c r="H111" s="122">
        <f ca="1">IFERROR(IF((VLOOKUP($E111,'NEA Backsheet'!$D$5:$CB$183,H$9,FALSE))="","",(VLOOKUP($E111,'NEA Backsheet'!$D$5:$CB$183,H$9,FALSE))),"")</f>
        <v>19228.205068326562</v>
      </c>
      <c r="I111" s="122">
        <f ca="1">IFERROR(IF((VLOOKUP($E111,'NEA Backsheet'!$D$5:$CB$183,I$9,FALSE))="","",(VLOOKUP($E111,'NEA Backsheet'!$D$5:$CB$183,I$9,FALSE))),"")</f>
        <v>18451.179321926247</v>
      </c>
      <c r="J111" s="123">
        <f ca="1">IFERROR(IF((VLOOKUP($E111,'NEA Backsheet'!$D$5:$CB$183,J$9,FALSE))="","",(VLOOKUP($E111,'NEA Backsheet'!$D$5:$CB$183,J$9,FALSE))),"")</f>
        <v>18213.961852033281</v>
      </c>
      <c r="K111" s="121">
        <f ca="1">IFERROR(IF((VLOOKUP($E111,'NEA Backsheet'!$D$5:$CB$183,K$9,FALSE))="","",(VLOOKUP($E111,'NEA Backsheet'!$D$5:$CB$183,K$9,FALSE))),"")</f>
        <v>20150.469287146516</v>
      </c>
      <c r="L111" s="122">
        <f ca="1">IFERROR(IF((VLOOKUP($E111,'NEA Backsheet'!$D$5:$CB$183,L$9,FALSE))="","",(VLOOKUP($E111,'NEA Backsheet'!$D$5:$CB$183,L$9,FALSE))),"")</f>
        <v>19856.958468969584</v>
      </c>
      <c r="M111" s="122">
        <f ca="1">IFERROR(IF((VLOOKUP($E111,'NEA Backsheet'!$D$5:$CB$183,M$9,FALSE))="","",(VLOOKUP($E111,'NEA Backsheet'!$D$5:$CB$183,M$9,FALSE))),"")</f>
        <v>20432.659541490611</v>
      </c>
      <c r="N111" s="124">
        <f ca="1">IFERROR(IF((VLOOKUP($E111,'NEA Backsheet'!$D$5:$CB$183,N$9,FALSE))="","",(VLOOKUP($E111,'NEA Backsheet'!$D$5:$CB$183,N$9,FALSE))),"")</f>
        <v>20308.217210790754</v>
      </c>
      <c r="O111" s="175">
        <f ca="1">IFERROR(IF((VLOOKUP($E111,'NEA Backsheet'!$D$5:$CB$183,O$9,FALSE))="","",(VLOOKUP($E111,'NEA Backsheet'!$D$5:$CB$183,O$9,FALSE))),"")</f>
        <v>19719.391476899655</v>
      </c>
      <c r="P111" s="123">
        <f ca="1">IFERROR(IF((VLOOKUP($E111,'NEA Backsheet'!$D$5:$CB$183,P$9,FALSE))="","",(VLOOKUP($E111,'NEA Backsheet'!$D$5:$CB$183,P$9,FALSE))),"")</f>
        <v>19130.420840601138</v>
      </c>
      <c r="Q111" s="124">
        <f ca="1">IFERROR(IF((VLOOKUP($E111,'NEA Backsheet'!$D$5:$CB$183,Q$9,FALSE))="","",(VLOOKUP($E111,'NEA Backsheet'!$D$5:$CB$183,Q$9,FALSE))),"")</f>
        <v>18155.666873095244</v>
      </c>
      <c r="R111" s="236">
        <f ca="1">IFERROR(IF((VLOOKUP($E111,'NEA Backsheet'!$D$5:$CB$183,R$9,FALSE))="","",(VLOOKUP($E111,'NEA Backsheet'!$D$5:$CB$183,R$9,FALSE))),"")</f>
        <v>0</v>
      </c>
    </row>
    <row r="112" spans="1:18" ht="15" customHeight="1" x14ac:dyDescent="0.3">
      <c r="A112" s="57">
        <v>98</v>
      </c>
      <c r="B112" s="98" t="str">
        <f ca="1">IFERROR(IF((VLOOKUP($E112,'Org List'!$AJ$10:$AL$188,3,FALSE))="","",(VLOOKUP($E112,'Org List'!$AJ$10:$AL$188,3,FALSE))),"")</f>
        <v>Midlands and East of England Commissioning Region</v>
      </c>
      <c r="C112" s="99" t="str">
        <f ca="1">IFERROR(IF((VLOOKUP($E112,'Org List'!$AO$10:$AQ$188,3,FALSE))="","",(VLOOKUP($E112,'Org List'!$AO$10:$AQ$188,3,FALSE))),"")</f>
        <v>East Midlands Region</v>
      </c>
      <c r="D112" s="114" t="str">
        <f ca="1">IFERROR(IF((VLOOKUP($E112,'Org List'!$AT$10:$AV$188,3,FALSE))="","",(VLOOKUP($E112,'Org List'!$AT$10:$AV$188,3,FALSE))),"")</f>
        <v>NHS England Midlands And East (Central Midlands)</v>
      </c>
      <c r="E112" s="98" t="str">
        <f t="shared" ca="1" si="3"/>
        <v>E06000016</v>
      </c>
      <c r="F112" s="100" t="str">
        <f ca="1">IF(E112="","",VLOOKUP(E112,'Org List'!$J$9:$K$488,2,0))</f>
        <v>Leicester</v>
      </c>
      <c r="G112" s="121">
        <f ca="1">IFERROR(IF((VLOOKUP($E112,'NEA Backsheet'!$D$5:$CB$183,G$9,FALSE))="","",(VLOOKUP($E112,'NEA Backsheet'!$D$5:$CB$183,G$9,FALSE))),"")</f>
        <v>10047.587494161462</v>
      </c>
      <c r="H112" s="122">
        <f ca="1">IFERROR(IF((VLOOKUP($E112,'NEA Backsheet'!$D$5:$CB$183,H$9,FALSE))="","",(VLOOKUP($E112,'NEA Backsheet'!$D$5:$CB$183,H$9,FALSE))),"")</f>
        <v>10101.231081855743</v>
      </c>
      <c r="I112" s="122">
        <f ca="1">IFERROR(IF((VLOOKUP($E112,'NEA Backsheet'!$D$5:$CB$183,I$9,FALSE))="","",(VLOOKUP($E112,'NEA Backsheet'!$D$5:$CB$183,I$9,FALSE))),"")</f>
        <v>10072.285151687007</v>
      </c>
      <c r="J112" s="123">
        <f ca="1">IFERROR(IF((VLOOKUP($E112,'NEA Backsheet'!$D$5:$CB$183,J$9,FALSE))="","",(VLOOKUP($E112,'NEA Backsheet'!$D$5:$CB$183,J$9,FALSE))),"")</f>
        <v>10215.992791250705</v>
      </c>
      <c r="K112" s="121">
        <f ca="1">IFERROR(IF((VLOOKUP($E112,'NEA Backsheet'!$D$5:$CB$183,K$9,FALSE))="","",(VLOOKUP($E112,'NEA Backsheet'!$D$5:$CB$183,K$9,FALSE))),"")</f>
        <v>10328.140947435379</v>
      </c>
      <c r="L112" s="122">
        <f ca="1">IFERROR(IF((VLOOKUP($E112,'NEA Backsheet'!$D$5:$CB$183,L$9,FALSE))="","",(VLOOKUP($E112,'NEA Backsheet'!$D$5:$CB$183,L$9,FALSE))),"")</f>
        <v>10285.746004962559</v>
      </c>
      <c r="M112" s="122">
        <f ca="1">IFERROR(IF((VLOOKUP($E112,'NEA Backsheet'!$D$5:$CB$183,M$9,FALSE))="","",(VLOOKUP($E112,'NEA Backsheet'!$D$5:$CB$183,M$9,FALSE))),"")</f>
        <v>10365.10255183894</v>
      </c>
      <c r="N112" s="124">
        <f ca="1">IFERROR(IF((VLOOKUP($E112,'NEA Backsheet'!$D$5:$CB$183,N$9,FALSE))="","",(VLOOKUP($E112,'NEA Backsheet'!$D$5:$CB$183,N$9,FALSE))),"")</f>
        <v>10317.123597478296</v>
      </c>
      <c r="O112" s="175">
        <f ca="1">IFERROR(IF((VLOOKUP($E112,'NEA Backsheet'!$D$5:$CB$183,O$9,FALSE))="","",(VLOOKUP($E112,'NEA Backsheet'!$D$5:$CB$183,O$9,FALSE))),"")</f>
        <v>10351.188285450844</v>
      </c>
      <c r="P112" s="123">
        <f ca="1">IFERROR(IF((VLOOKUP($E112,'NEA Backsheet'!$D$5:$CB$183,P$9,FALSE))="","",(VLOOKUP($E112,'NEA Backsheet'!$D$5:$CB$183,P$9,FALSE))),"")</f>
        <v>9625.742512227509</v>
      </c>
      <c r="Q112" s="124">
        <f ca="1">IFERROR(IF((VLOOKUP($E112,'NEA Backsheet'!$D$5:$CB$183,Q$9,FALSE))="","",(VLOOKUP($E112,'NEA Backsheet'!$D$5:$CB$183,Q$9,FALSE))),"")</f>
        <v>10395.853801693951</v>
      </c>
      <c r="R112" s="236">
        <f ca="1">IFERROR(IF((VLOOKUP($E112,'NEA Backsheet'!$D$5:$CB$183,R$9,FALSE))="","",(VLOOKUP($E112,'NEA Backsheet'!$D$5:$CB$183,R$9,FALSE))),"")</f>
        <v>0</v>
      </c>
    </row>
    <row r="113" spans="1:18" ht="15" customHeight="1" x14ac:dyDescent="0.3">
      <c r="A113" s="57">
        <v>99</v>
      </c>
      <c r="B113" s="98" t="str">
        <f ca="1">IFERROR(IF((VLOOKUP($E113,'Org List'!$AJ$10:$AL$188,3,FALSE))="","",(VLOOKUP($E113,'Org List'!$AJ$10:$AL$188,3,FALSE))),"")</f>
        <v>Midlands and East of England Commissioning Region</v>
      </c>
      <c r="C113" s="99" t="str">
        <f ca="1">IFERROR(IF((VLOOKUP($E113,'Org List'!$AO$10:$AQ$188,3,FALSE))="","",(VLOOKUP($E113,'Org List'!$AO$10:$AQ$188,3,FALSE))),"")</f>
        <v>East Midlands Region</v>
      </c>
      <c r="D113" s="114" t="str">
        <f ca="1">IFERROR(IF((VLOOKUP($E113,'Org List'!$AT$10:$AV$188,3,FALSE))="","",(VLOOKUP($E113,'Org List'!$AT$10:$AV$188,3,FALSE))),"")</f>
        <v>NHS England Midlands And East (Central Midlands)</v>
      </c>
      <c r="E113" s="98" t="str">
        <f t="shared" ca="1" si="3"/>
        <v>E10000018</v>
      </c>
      <c r="F113" s="100" t="str">
        <f ca="1">IF(E113="","",VLOOKUP(E113,'Org List'!$J$9:$K$488,2,0))</f>
        <v>Leicestershire</v>
      </c>
      <c r="G113" s="121">
        <f ca="1">IFERROR(IF((VLOOKUP($E113,'NEA Backsheet'!$D$5:$CB$183,G$9,FALSE))="","",(VLOOKUP($E113,'NEA Backsheet'!$D$5:$CB$183,G$9,FALSE))),"")</f>
        <v>16679.042047944462</v>
      </c>
      <c r="H113" s="122">
        <f ca="1">IFERROR(IF((VLOOKUP($E113,'NEA Backsheet'!$D$5:$CB$183,H$9,FALSE))="","",(VLOOKUP($E113,'NEA Backsheet'!$D$5:$CB$183,H$9,FALSE))),"")</f>
        <v>17025.776058148709</v>
      </c>
      <c r="I113" s="122">
        <f ca="1">IFERROR(IF((VLOOKUP($E113,'NEA Backsheet'!$D$5:$CB$183,I$9,FALSE))="","",(VLOOKUP($E113,'NEA Backsheet'!$D$5:$CB$183,I$9,FALSE))),"")</f>
        <v>17509.896670538368</v>
      </c>
      <c r="J113" s="123">
        <f ca="1">IFERROR(IF((VLOOKUP($E113,'NEA Backsheet'!$D$5:$CB$183,J$9,FALSE))="","",(VLOOKUP($E113,'NEA Backsheet'!$D$5:$CB$183,J$9,FALSE))),"")</f>
        <v>17962.292808722901</v>
      </c>
      <c r="K113" s="121">
        <f ca="1">IFERROR(IF((VLOOKUP($E113,'NEA Backsheet'!$D$5:$CB$183,K$9,FALSE))="","",(VLOOKUP($E113,'NEA Backsheet'!$D$5:$CB$183,K$9,FALSE))),"")</f>
        <v>17404.47027453762</v>
      </c>
      <c r="L113" s="122">
        <f ca="1">IFERROR(IF((VLOOKUP($E113,'NEA Backsheet'!$D$5:$CB$183,L$9,FALSE))="","",(VLOOKUP($E113,'NEA Backsheet'!$D$5:$CB$183,L$9,FALSE))),"")</f>
        <v>17416.74740275291</v>
      </c>
      <c r="M113" s="122">
        <f ca="1">IFERROR(IF((VLOOKUP($E113,'NEA Backsheet'!$D$5:$CB$183,M$9,FALSE))="","",(VLOOKUP($E113,'NEA Backsheet'!$D$5:$CB$183,M$9,FALSE))),"")</f>
        <v>17825.92139674606</v>
      </c>
      <c r="N113" s="124">
        <f ca="1">IFERROR(IF((VLOOKUP($E113,'NEA Backsheet'!$D$5:$CB$183,N$9,FALSE))="","",(VLOOKUP($E113,'NEA Backsheet'!$D$5:$CB$183,N$9,FALSE))),"")</f>
        <v>17921.699720484645</v>
      </c>
      <c r="O113" s="175">
        <f ca="1">IFERROR(IF((VLOOKUP($E113,'NEA Backsheet'!$D$5:$CB$183,O$9,FALSE))="","",(VLOOKUP($E113,'NEA Backsheet'!$D$5:$CB$183,O$9,FALSE))),"")</f>
        <v>17554.344030866239</v>
      </c>
      <c r="P113" s="123">
        <f ca="1">IFERROR(IF((VLOOKUP($E113,'NEA Backsheet'!$D$5:$CB$183,P$9,FALSE))="","",(VLOOKUP($E113,'NEA Backsheet'!$D$5:$CB$183,P$9,FALSE))),"")</f>
        <v>17074.845516185109</v>
      </c>
      <c r="Q113" s="124">
        <f ca="1">IFERROR(IF((VLOOKUP($E113,'NEA Backsheet'!$D$5:$CB$183,Q$9,FALSE))="","",(VLOOKUP($E113,'NEA Backsheet'!$D$5:$CB$183,Q$9,FALSE))),"")</f>
        <v>17766.779893215207</v>
      </c>
      <c r="R113" s="236">
        <f ca="1">IFERROR(IF((VLOOKUP($E113,'NEA Backsheet'!$D$5:$CB$183,R$9,FALSE))="","",(VLOOKUP($E113,'NEA Backsheet'!$D$5:$CB$183,R$9,FALSE))),"")</f>
        <v>0</v>
      </c>
    </row>
    <row r="114" spans="1:18" ht="15" customHeight="1" x14ac:dyDescent="0.3">
      <c r="A114" s="57">
        <v>100</v>
      </c>
      <c r="B114" s="98" t="str">
        <f ca="1">IFERROR(IF((VLOOKUP($E114,'Org List'!$AJ$10:$AL$188,3,FALSE))="","",(VLOOKUP($E114,'Org List'!$AJ$10:$AL$188,3,FALSE))),"")</f>
        <v>London Commissioning Region</v>
      </c>
      <c r="C114" s="99" t="str">
        <f ca="1">IFERROR(IF((VLOOKUP($E114,'Org List'!$AO$10:$AQ$188,3,FALSE))="","",(VLOOKUP($E114,'Org List'!$AO$10:$AQ$188,3,FALSE))),"")</f>
        <v>London Region</v>
      </c>
      <c r="D114" s="114" t="str">
        <f ca="1">IFERROR(IF((VLOOKUP($E114,'Org List'!$AT$10:$AV$188,3,FALSE))="","",(VLOOKUP($E114,'Org List'!$AT$10:$AV$188,3,FALSE))),"")</f>
        <v>NHS England London</v>
      </c>
      <c r="E114" s="98" t="str">
        <f t="shared" ca="1" si="3"/>
        <v>E09000023</v>
      </c>
      <c r="F114" s="100" t="str">
        <f ca="1">IF(E114="","",VLOOKUP(E114,'Org List'!$J$9:$K$488,2,0))</f>
        <v>Lewisham</v>
      </c>
      <c r="G114" s="121">
        <f ca="1">IFERROR(IF((VLOOKUP($E114,'NEA Backsheet'!$D$5:$CB$183,G$9,FALSE))="","",(VLOOKUP($E114,'NEA Backsheet'!$D$5:$CB$183,G$9,FALSE))),"")</f>
        <v>6704.665611707178</v>
      </c>
      <c r="H114" s="122">
        <f ca="1">IFERROR(IF((VLOOKUP($E114,'NEA Backsheet'!$D$5:$CB$183,H$9,FALSE))="","",(VLOOKUP($E114,'NEA Backsheet'!$D$5:$CB$183,H$9,FALSE))),"")</f>
        <v>6631.3333020706223</v>
      </c>
      <c r="I114" s="122">
        <f ca="1">IFERROR(IF((VLOOKUP($E114,'NEA Backsheet'!$D$5:$CB$183,I$9,FALSE))="","",(VLOOKUP($E114,'NEA Backsheet'!$D$5:$CB$183,I$9,FALSE))),"")</f>
        <v>6683.1207292981626</v>
      </c>
      <c r="J114" s="123">
        <f ca="1">IFERROR(IF((VLOOKUP($E114,'NEA Backsheet'!$D$5:$CB$183,J$9,FALSE))="","",(VLOOKUP($E114,'NEA Backsheet'!$D$5:$CB$183,J$9,FALSE))),"")</f>
        <v>6293.0530873827156</v>
      </c>
      <c r="K114" s="121">
        <f ca="1">IFERROR(IF((VLOOKUP($E114,'NEA Backsheet'!$D$5:$CB$183,K$9,FALSE))="","",(VLOOKUP($E114,'NEA Backsheet'!$D$5:$CB$183,K$9,FALSE))),"")</f>
        <v>6773.1199014722697</v>
      </c>
      <c r="L114" s="122">
        <f ca="1">IFERROR(IF((VLOOKUP($E114,'NEA Backsheet'!$D$5:$CB$183,L$9,FALSE))="","",(VLOOKUP($E114,'NEA Backsheet'!$D$5:$CB$183,L$9,FALSE))),"")</f>
        <v>6848.1301839009066</v>
      </c>
      <c r="M114" s="122">
        <f ca="1">IFERROR(IF((VLOOKUP($E114,'NEA Backsheet'!$D$5:$CB$183,M$9,FALSE))="","",(VLOOKUP($E114,'NEA Backsheet'!$D$5:$CB$183,M$9,FALSE))),"")</f>
        <v>6850.314338250344</v>
      </c>
      <c r="N114" s="124">
        <f ca="1">IFERROR(IF((VLOOKUP($E114,'NEA Backsheet'!$D$5:$CB$183,N$9,FALSE))="","",(VLOOKUP($E114,'NEA Backsheet'!$D$5:$CB$183,N$9,FALSE))),"")</f>
        <v>6698.4038829152896</v>
      </c>
      <c r="O114" s="175">
        <f ca="1">IFERROR(IF((VLOOKUP($E114,'NEA Backsheet'!$D$5:$CB$183,O$9,FALSE))="","",(VLOOKUP($E114,'NEA Backsheet'!$D$5:$CB$183,O$9,FALSE))),"")</f>
        <v>6593.1945797352855</v>
      </c>
      <c r="P114" s="123">
        <f ca="1">IFERROR(IF((VLOOKUP($E114,'NEA Backsheet'!$D$5:$CB$183,P$9,FALSE))="","",(VLOOKUP($E114,'NEA Backsheet'!$D$5:$CB$183,P$9,FALSE))),"")</f>
        <v>6609.2466332934318</v>
      </c>
      <c r="Q114" s="124">
        <f ca="1">IFERROR(IF((VLOOKUP($E114,'NEA Backsheet'!$D$5:$CB$183,Q$9,FALSE))="","",(VLOOKUP($E114,'NEA Backsheet'!$D$5:$CB$183,Q$9,FALSE))),"")</f>
        <v>7044.3027083474208</v>
      </c>
      <c r="R114" s="236">
        <f ca="1">IFERROR(IF((VLOOKUP($E114,'NEA Backsheet'!$D$5:$CB$183,R$9,FALSE))="","",(VLOOKUP($E114,'NEA Backsheet'!$D$5:$CB$183,R$9,FALSE))),"")</f>
        <v>0</v>
      </c>
    </row>
    <row r="115" spans="1:18" ht="15" customHeight="1" x14ac:dyDescent="0.3">
      <c r="A115" s="57">
        <v>101</v>
      </c>
      <c r="B115" s="98" t="str">
        <f ca="1">IFERROR(IF((VLOOKUP($E115,'Org List'!$AJ$10:$AL$188,3,FALSE))="","",(VLOOKUP($E115,'Org List'!$AJ$10:$AL$188,3,FALSE))),"")</f>
        <v>Midlands and East of England Commissioning Region</v>
      </c>
      <c r="C115" s="99" t="str">
        <f ca="1">IFERROR(IF((VLOOKUP($E115,'Org List'!$AO$10:$AQ$188,3,FALSE))="","",(VLOOKUP($E115,'Org List'!$AO$10:$AQ$188,3,FALSE))),"")</f>
        <v>East Midlands Region</v>
      </c>
      <c r="D115" s="114" t="str">
        <f ca="1">IFERROR(IF((VLOOKUP($E115,'Org List'!$AT$10:$AV$188,3,FALSE))="","",(VLOOKUP($E115,'Org List'!$AT$10:$AV$188,3,FALSE))),"")</f>
        <v>NHS England Midlands And East (Central Midlands)</v>
      </c>
      <c r="E115" s="98" t="str">
        <f t="shared" ca="1" si="3"/>
        <v>E10000019</v>
      </c>
      <c r="F115" s="100" t="str">
        <f ca="1">IF(E115="","",VLOOKUP(E115,'Org List'!$J$9:$K$488,2,0))</f>
        <v>Lincolnshire</v>
      </c>
      <c r="G115" s="121">
        <f ca="1">IFERROR(IF((VLOOKUP($E115,'NEA Backsheet'!$D$5:$CB$183,G$9,FALSE))="","",(VLOOKUP($E115,'NEA Backsheet'!$D$5:$CB$183,G$9,FALSE))),"")</f>
        <v>18316.427518762717</v>
      </c>
      <c r="H115" s="122">
        <f ca="1">IFERROR(IF((VLOOKUP($E115,'NEA Backsheet'!$D$5:$CB$183,H$9,FALSE))="","",(VLOOKUP($E115,'NEA Backsheet'!$D$5:$CB$183,H$9,FALSE))),"")</f>
        <v>18658.54003418898</v>
      </c>
      <c r="I115" s="122">
        <f ca="1">IFERROR(IF((VLOOKUP($E115,'NEA Backsheet'!$D$5:$CB$183,I$9,FALSE))="","",(VLOOKUP($E115,'NEA Backsheet'!$D$5:$CB$183,I$9,FALSE))),"")</f>
        <v>19724.426186505807</v>
      </c>
      <c r="J115" s="123">
        <f ca="1">IFERROR(IF((VLOOKUP($E115,'NEA Backsheet'!$D$5:$CB$183,J$9,FALSE))="","",(VLOOKUP($E115,'NEA Backsheet'!$D$5:$CB$183,J$9,FALSE))),"")</f>
        <v>19155.034328676509</v>
      </c>
      <c r="K115" s="121">
        <f ca="1">IFERROR(IF((VLOOKUP($E115,'NEA Backsheet'!$D$5:$CB$183,K$9,FALSE))="","",(VLOOKUP($E115,'NEA Backsheet'!$D$5:$CB$183,K$9,FALSE))),"")</f>
        <v>18993.494908677487</v>
      </c>
      <c r="L115" s="122">
        <f ca="1">IFERROR(IF((VLOOKUP($E115,'NEA Backsheet'!$D$5:$CB$183,L$9,FALSE))="","",(VLOOKUP($E115,'NEA Backsheet'!$D$5:$CB$183,L$9,FALSE))),"")</f>
        <v>19044.068016198245</v>
      </c>
      <c r="M115" s="122">
        <f ca="1">IFERROR(IF((VLOOKUP($E115,'NEA Backsheet'!$D$5:$CB$183,M$9,FALSE))="","",(VLOOKUP($E115,'NEA Backsheet'!$D$5:$CB$183,M$9,FALSE))),"")</f>
        <v>19671.958619710087</v>
      </c>
      <c r="N115" s="124">
        <f ca="1">IFERROR(IF((VLOOKUP($E115,'NEA Backsheet'!$D$5:$CB$183,N$9,FALSE))="","",(VLOOKUP($E115,'NEA Backsheet'!$D$5:$CB$183,N$9,FALSE))),"")</f>
        <v>19168.901128158966</v>
      </c>
      <c r="O115" s="175">
        <f ca="1">IFERROR(IF((VLOOKUP($E115,'NEA Backsheet'!$D$5:$CB$183,O$9,FALSE))="","",(VLOOKUP($E115,'NEA Backsheet'!$D$5:$CB$183,O$9,FALSE))),"")</f>
        <v>18846.999977744748</v>
      </c>
      <c r="P115" s="123">
        <f ca="1">IFERROR(IF((VLOOKUP($E115,'NEA Backsheet'!$D$5:$CB$183,P$9,FALSE))="","",(VLOOKUP($E115,'NEA Backsheet'!$D$5:$CB$183,P$9,FALSE))),"")</f>
        <v>18873.839919568265</v>
      </c>
      <c r="Q115" s="124">
        <f ca="1">IFERROR(IF((VLOOKUP($E115,'NEA Backsheet'!$D$5:$CB$183,Q$9,FALSE))="","",(VLOOKUP($E115,'NEA Backsheet'!$D$5:$CB$183,Q$9,FALSE))),"")</f>
        <v>20144.32724265481</v>
      </c>
      <c r="R115" s="236">
        <f ca="1">IFERROR(IF((VLOOKUP($E115,'NEA Backsheet'!$D$5:$CB$183,R$9,FALSE))="","",(VLOOKUP($E115,'NEA Backsheet'!$D$5:$CB$183,R$9,FALSE))),"")</f>
        <v>0</v>
      </c>
    </row>
    <row r="116" spans="1:18" ht="15" customHeight="1" x14ac:dyDescent="0.3">
      <c r="A116" s="57">
        <v>102</v>
      </c>
      <c r="B116" s="98" t="str">
        <f ca="1">IFERROR(IF((VLOOKUP($E116,'Org List'!$AJ$10:$AL$188,3,FALSE))="","",(VLOOKUP($E116,'Org List'!$AJ$10:$AL$188,3,FALSE))),"")</f>
        <v>North of England Commissioning Region</v>
      </c>
      <c r="C116" s="99" t="str">
        <f ca="1">IFERROR(IF((VLOOKUP($E116,'Org List'!$AO$10:$AQ$188,3,FALSE))="","",(VLOOKUP($E116,'Org List'!$AO$10:$AQ$188,3,FALSE))),"")</f>
        <v>North West Region</v>
      </c>
      <c r="D116" s="114" t="str">
        <f ca="1">IFERROR(IF((VLOOKUP($E116,'Org List'!$AT$10:$AV$188,3,FALSE))="","",(VLOOKUP($E116,'Org List'!$AT$10:$AV$188,3,FALSE))),"")</f>
        <v>NHS England North (Cheshire And Merseyside)</v>
      </c>
      <c r="E116" s="98" t="str">
        <f t="shared" ca="1" si="3"/>
        <v>E08000012</v>
      </c>
      <c r="F116" s="100" t="str">
        <f ca="1">IF(E116="","",VLOOKUP(E116,'Org List'!$J$9:$K$488,2,0))</f>
        <v>Liverpool</v>
      </c>
      <c r="G116" s="121">
        <f ca="1">IFERROR(IF((VLOOKUP($E116,'NEA Backsheet'!$D$5:$CB$183,G$9,FALSE))="","",(VLOOKUP($E116,'NEA Backsheet'!$D$5:$CB$183,G$9,FALSE))),"")</f>
        <v>15324.978043490526</v>
      </c>
      <c r="H116" s="122">
        <f ca="1">IFERROR(IF((VLOOKUP($E116,'NEA Backsheet'!$D$5:$CB$183,H$9,FALSE))="","",(VLOOKUP($E116,'NEA Backsheet'!$D$5:$CB$183,H$9,FALSE))),"")</f>
        <v>15755.712884373808</v>
      </c>
      <c r="I116" s="122">
        <f ca="1">IFERROR(IF((VLOOKUP($E116,'NEA Backsheet'!$D$5:$CB$183,I$9,FALSE))="","",(VLOOKUP($E116,'NEA Backsheet'!$D$5:$CB$183,I$9,FALSE))),"")</f>
        <v>16809.714625209384</v>
      </c>
      <c r="J116" s="123">
        <f ca="1">IFERROR(IF((VLOOKUP($E116,'NEA Backsheet'!$D$5:$CB$183,J$9,FALSE))="","",(VLOOKUP($E116,'NEA Backsheet'!$D$5:$CB$183,J$9,FALSE))),"")</f>
        <v>17223.79483618162</v>
      </c>
      <c r="K116" s="121">
        <f ca="1">IFERROR(IF((VLOOKUP($E116,'NEA Backsheet'!$D$5:$CB$183,K$9,FALSE))="","",(VLOOKUP($E116,'NEA Backsheet'!$D$5:$CB$183,K$9,FALSE))),"")</f>
        <v>17128.985510213715</v>
      </c>
      <c r="L116" s="122">
        <f ca="1">IFERROR(IF((VLOOKUP($E116,'NEA Backsheet'!$D$5:$CB$183,L$9,FALSE))="","",(VLOOKUP($E116,'NEA Backsheet'!$D$5:$CB$183,L$9,FALSE))),"")</f>
        <v>17208.759155468128</v>
      </c>
      <c r="M116" s="122">
        <f ca="1">IFERROR(IF((VLOOKUP($E116,'NEA Backsheet'!$D$5:$CB$183,M$9,FALSE))="","",(VLOOKUP($E116,'NEA Backsheet'!$D$5:$CB$183,M$9,FALSE))),"")</f>
        <v>17248.4140210886</v>
      </c>
      <c r="N116" s="124">
        <f ca="1">IFERROR(IF((VLOOKUP($E116,'NEA Backsheet'!$D$5:$CB$183,N$9,FALSE))="","",(VLOOKUP($E116,'NEA Backsheet'!$D$5:$CB$183,N$9,FALSE))),"")</f>
        <v>17261.888583081076</v>
      </c>
      <c r="O116" s="175">
        <f ca="1">IFERROR(IF((VLOOKUP($E116,'NEA Backsheet'!$D$5:$CB$183,O$9,FALSE))="","",(VLOOKUP($E116,'NEA Backsheet'!$D$5:$CB$183,O$9,FALSE))),"")</f>
        <v>17680.460881974992</v>
      </c>
      <c r="P116" s="123">
        <f ca="1">IFERROR(IF((VLOOKUP($E116,'NEA Backsheet'!$D$5:$CB$183,P$9,FALSE))="","",(VLOOKUP($E116,'NEA Backsheet'!$D$5:$CB$183,P$9,FALSE))),"")</f>
        <v>17781.591272208803</v>
      </c>
      <c r="Q116" s="124">
        <f ca="1">IFERROR(IF((VLOOKUP($E116,'NEA Backsheet'!$D$5:$CB$183,Q$9,FALSE))="","",(VLOOKUP($E116,'NEA Backsheet'!$D$5:$CB$183,Q$9,FALSE))),"")</f>
        <v>18387.239741662117</v>
      </c>
      <c r="R116" s="236">
        <f ca="1">IFERROR(IF((VLOOKUP($E116,'NEA Backsheet'!$D$5:$CB$183,R$9,FALSE))="","",(VLOOKUP($E116,'NEA Backsheet'!$D$5:$CB$183,R$9,FALSE))),"")</f>
        <v>0</v>
      </c>
    </row>
    <row r="117" spans="1:18" ht="15" customHeight="1" x14ac:dyDescent="0.3">
      <c r="A117" s="57">
        <v>103</v>
      </c>
      <c r="B117" s="98" t="str">
        <f ca="1">IFERROR(IF((VLOOKUP($E117,'Org List'!$AJ$10:$AL$188,3,FALSE))="","",(VLOOKUP($E117,'Org List'!$AJ$10:$AL$188,3,FALSE))),"")</f>
        <v>Midlands and East of England Commissioning Region</v>
      </c>
      <c r="C117" s="99" t="str">
        <f ca="1">IFERROR(IF((VLOOKUP($E117,'Org List'!$AO$10:$AQ$188,3,FALSE))="","",(VLOOKUP($E117,'Org List'!$AO$10:$AQ$188,3,FALSE))),"")</f>
        <v>East Region</v>
      </c>
      <c r="D117" s="114" t="str">
        <f ca="1">IFERROR(IF((VLOOKUP($E117,'Org List'!$AT$10:$AV$188,3,FALSE))="","",(VLOOKUP($E117,'Org List'!$AT$10:$AV$188,3,FALSE))),"")</f>
        <v>NHS England Midlands And East (Central Midlands)</v>
      </c>
      <c r="E117" s="98" t="str">
        <f t="shared" ca="1" si="3"/>
        <v>E06000032</v>
      </c>
      <c r="F117" s="100" t="str">
        <f ca="1">IF(E117="","",VLOOKUP(E117,'Org List'!$J$9:$K$488,2,0))</f>
        <v>Luton</v>
      </c>
      <c r="G117" s="121">
        <f ca="1">IFERROR(IF((VLOOKUP($E117,'NEA Backsheet'!$D$5:$CB$183,G$9,FALSE))="","",(VLOOKUP($E117,'NEA Backsheet'!$D$5:$CB$183,G$9,FALSE))),"")</f>
        <v>6909.8899981529812</v>
      </c>
      <c r="H117" s="122">
        <f ca="1">IFERROR(IF((VLOOKUP($E117,'NEA Backsheet'!$D$5:$CB$183,H$9,FALSE))="","",(VLOOKUP($E117,'NEA Backsheet'!$D$5:$CB$183,H$9,FALSE))),"")</f>
        <v>6886.7447313655412</v>
      </c>
      <c r="I117" s="122">
        <f ca="1">IFERROR(IF((VLOOKUP($E117,'NEA Backsheet'!$D$5:$CB$183,I$9,FALSE))="","",(VLOOKUP($E117,'NEA Backsheet'!$D$5:$CB$183,I$9,FALSE))),"")</f>
        <v>7388.1949311746303</v>
      </c>
      <c r="J117" s="123">
        <f ca="1">IFERROR(IF((VLOOKUP($E117,'NEA Backsheet'!$D$5:$CB$183,J$9,FALSE))="","",(VLOOKUP($E117,'NEA Backsheet'!$D$5:$CB$183,J$9,FALSE))),"")</f>
        <v>7231.4732500741929</v>
      </c>
      <c r="K117" s="121">
        <f ca="1">IFERROR(IF((VLOOKUP($E117,'NEA Backsheet'!$D$5:$CB$183,K$9,FALSE))="","",(VLOOKUP($E117,'NEA Backsheet'!$D$5:$CB$183,K$9,FALSE))),"")</f>
        <v>7112.1330108170741</v>
      </c>
      <c r="L117" s="122">
        <f ca="1">IFERROR(IF((VLOOKUP($E117,'NEA Backsheet'!$D$5:$CB$183,L$9,FALSE))="","",(VLOOKUP($E117,'NEA Backsheet'!$D$5:$CB$183,L$9,FALSE))),"")</f>
        <v>7062.881381151552</v>
      </c>
      <c r="M117" s="122">
        <f ca="1">IFERROR(IF((VLOOKUP($E117,'NEA Backsheet'!$D$5:$CB$183,M$9,FALSE))="","",(VLOOKUP($E117,'NEA Backsheet'!$D$5:$CB$183,M$9,FALSE))),"")</f>
        <v>7530.2213047501791</v>
      </c>
      <c r="N117" s="124">
        <f ca="1">IFERROR(IF((VLOOKUP($E117,'NEA Backsheet'!$D$5:$CB$183,N$9,FALSE))="","",(VLOOKUP($E117,'NEA Backsheet'!$D$5:$CB$183,N$9,FALSE))),"")</f>
        <v>7382.2777820006486</v>
      </c>
      <c r="O117" s="175">
        <f ca="1">IFERROR(IF((VLOOKUP($E117,'NEA Backsheet'!$D$5:$CB$183,O$9,FALSE))="","",(VLOOKUP($E117,'NEA Backsheet'!$D$5:$CB$183,O$9,FALSE))),"")</f>
        <v>6928.7142201612023</v>
      </c>
      <c r="P117" s="123">
        <f ca="1">IFERROR(IF((VLOOKUP($E117,'NEA Backsheet'!$D$5:$CB$183,P$9,FALSE))="","",(VLOOKUP($E117,'NEA Backsheet'!$D$5:$CB$183,P$9,FALSE))),"")</f>
        <v>7044.4860335685726</v>
      </c>
      <c r="Q117" s="124">
        <f ca="1">IFERROR(IF((VLOOKUP($E117,'NEA Backsheet'!$D$5:$CB$183,Q$9,FALSE))="","",(VLOOKUP($E117,'NEA Backsheet'!$D$5:$CB$183,Q$9,FALSE))),"")</f>
        <v>7704.4654555612306</v>
      </c>
      <c r="R117" s="236">
        <f ca="1">IFERROR(IF((VLOOKUP($E117,'NEA Backsheet'!$D$5:$CB$183,R$9,FALSE))="","",(VLOOKUP($E117,'NEA Backsheet'!$D$5:$CB$183,R$9,FALSE))),"")</f>
        <v>0</v>
      </c>
    </row>
    <row r="118" spans="1:18" ht="15" customHeight="1" x14ac:dyDescent="0.3">
      <c r="A118" s="57">
        <v>104</v>
      </c>
      <c r="B118" s="98" t="str">
        <f ca="1">IFERROR(IF((VLOOKUP($E118,'Org List'!$AJ$10:$AL$188,3,FALSE))="","",(VLOOKUP($E118,'Org List'!$AJ$10:$AL$188,3,FALSE))),"")</f>
        <v>North of England Commissioning Region</v>
      </c>
      <c r="C118" s="99" t="str">
        <f ca="1">IFERROR(IF((VLOOKUP($E118,'Org List'!$AO$10:$AQ$188,3,FALSE))="","",(VLOOKUP($E118,'Org List'!$AO$10:$AQ$188,3,FALSE))),"")</f>
        <v>North West Region</v>
      </c>
      <c r="D118" s="114" t="str">
        <f ca="1">IFERROR(IF((VLOOKUP($E118,'Org List'!$AT$10:$AV$188,3,FALSE))="","",(VLOOKUP($E118,'Org List'!$AT$10:$AV$188,3,FALSE))),"")</f>
        <v>NHS England North (Greater Manchester)</v>
      </c>
      <c r="E118" s="98" t="str">
        <f t="shared" ca="1" si="3"/>
        <v>E08000003</v>
      </c>
      <c r="F118" s="100" t="str">
        <f ca="1">IF(E118="","",VLOOKUP(E118,'Org List'!$J$9:$K$488,2,0))</f>
        <v>Manchester</v>
      </c>
      <c r="G118" s="121">
        <f ca="1">IFERROR(IF((VLOOKUP($E118,'NEA Backsheet'!$D$5:$CB$183,G$9,FALSE))="","",(VLOOKUP($E118,'NEA Backsheet'!$D$5:$CB$183,G$9,FALSE))),"")</f>
        <v>15647.74353722693</v>
      </c>
      <c r="H118" s="122">
        <f ca="1">IFERROR(IF((VLOOKUP($E118,'NEA Backsheet'!$D$5:$CB$183,H$9,FALSE))="","",(VLOOKUP($E118,'NEA Backsheet'!$D$5:$CB$183,H$9,FALSE))),"")</f>
        <v>16094.633446611582</v>
      </c>
      <c r="I118" s="122">
        <f ca="1">IFERROR(IF((VLOOKUP($E118,'NEA Backsheet'!$D$5:$CB$183,I$9,FALSE))="","",(VLOOKUP($E118,'NEA Backsheet'!$D$5:$CB$183,I$9,FALSE))),"")</f>
        <v>17301.792436448442</v>
      </c>
      <c r="J118" s="123">
        <f ca="1">IFERROR(IF((VLOOKUP($E118,'NEA Backsheet'!$D$5:$CB$183,J$9,FALSE))="","",(VLOOKUP($E118,'NEA Backsheet'!$D$5:$CB$183,J$9,FALSE))),"")</f>
        <v>16958.599379969979</v>
      </c>
      <c r="K118" s="121">
        <f ca="1">IFERROR(IF((VLOOKUP($E118,'NEA Backsheet'!$D$5:$CB$183,K$9,FALSE))="","",(VLOOKUP($E118,'NEA Backsheet'!$D$5:$CB$183,K$9,FALSE))),"")</f>
        <v>16826.876692607213</v>
      </c>
      <c r="L118" s="122">
        <f ca="1">IFERROR(IF((VLOOKUP($E118,'NEA Backsheet'!$D$5:$CB$183,L$9,FALSE))="","",(VLOOKUP($E118,'NEA Backsheet'!$D$5:$CB$183,L$9,FALSE))),"")</f>
        <v>16511.036876106686</v>
      </c>
      <c r="M118" s="122">
        <f ca="1">IFERROR(IF((VLOOKUP($E118,'NEA Backsheet'!$D$5:$CB$183,M$9,FALSE))="","",(VLOOKUP($E118,'NEA Backsheet'!$D$5:$CB$183,M$9,FALSE))),"")</f>
        <v>17299.273311442037</v>
      </c>
      <c r="N118" s="124">
        <f ca="1">IFERROR(IF((VLOOKUP($E118,'NEA Backsheet'!$D$5:$CB$183,N$9,FALSE))="","",(VLOOKUP($E118,'NEA Backsheet'!$D$5:$CB$183,N$9,FALSE))),"")</f>
        <v>16511.160446548995</v>
      </c>
      <c r="O118" s="175">
        <f ca="1">IFERROR(IF((VLOOKUP($E118,'NEA Backsheet'!$D$5:$CB$183,O$9,FALSE))="","",(VLOOKUP($E118,'NEA Backsheet'!$D$5:$CB$183,O$9,FALSE))),"")</f>
        <v>17198.657189837708</v>
      </c>
      <c r="P118" s="123">
        <f ca="1">IFERROR(IF((VLOOKUP($E118,'NEA Backsheet'!$D$5:$CB$183,P$9,FALSE))="","",(VLOOKUP($E118,'NEA Backsheet'!$D$5:$CB$183,P$9,FALSE))),"")</f>
        <v>17406.304046361627</v>
      </c>
      <c r="Q118" s="124">
        <f ca="1">IFERROR(IF((VLOOKUP($E118,'NEA Backsheet'!$D$5:$CB$183,Q$9,FALSE))="","",(VLOOKUP($E118,'NEA Backsheet'!$D$5:$CB$183,Q$9,FALSE))),"")</f>
        <v>18208.7265552192</v>
      </c>
      <c r="R118" s="236">
        <f ca="1">IFERROR(IF((VLOOKUP($E118,'NEA Backsheet'!$D$5:$CB$183,R$9,FALSE))="","",(VLOOKUP($E118,'NEA Backsheet'!$D$5:$CB$183,R$9,FALSE))),"")</f>
        <v>0</v>
      </c>
    </row>
    <row r="119" spans="1:18" ht="15" customHeight="1" x14ac:dyDescent="0.3">
      <c r="A119" s="57">
        <v>105</v>
      </c>
      <c r="B119" s="98" t="str">
        <f ca="1">IFERROR(IF((VLOOKUP($E119,'Org List'!$AJ$10:$AL$188,3,FALSE))="","",(VLOOKUP($E119,'Org List'!$AJ$10:$AL$188,3,FALSE))),"")</f>
        <v>South East England Commissioning Region</v>
      </c>
      <c r="C119" s="99" t="str">
        <f ca="1">IFERROR(IF((VLOOKUP($E119,'Org List'!$AO$10:$AQ$188,3,FALSE))="","",(VLOOKUP($E119,'Org List'!$AO$10:$AQ$188,3,FALSE))),"")</f>
        <v>South East Region</v>
      </c>
      <c r="D119" s="114" t="str">
        <f ca="1">IFERROR(IF((VLOOKUP($E119,'Org List'!$AT$10:$AV$188,3,FALSE))="","",(VLOOKUP($E119,'Org List'!$AT$10:$AV$188,3,FALSE))),"")</f>
        <v>NHS England South East (Kent, Surrey and Sussex)</v>
      </c>
      <c r="E119" s="98" t="str">
        <f t="shared" ca="1" si="3"/>
        <v>E06000035</v>
      </c>
      <c r="F119" s="100" t="str">
        <f ca="1">IF(E119="","",VLOOKUP(E119,'Org List'!$J$9:$K$488,2,0))</f>
        <v>Medway</v>
      </c>
      <c r="G119" s="121">
        <f ca="1">IFERROR(IF((VLOOKUP($E119,'NEA Backsheet'!$D$5:$CB$183,G$9,FALSE))="","",(VLOOKUP($E119,'NEA Backsheet'!$D$5:$CB$183,G$9,FALSE))),"")</f>
        <v>7524.1624975637669</v>
      </c>
      <c r="H119" s="122">
        <f ca="1">IFERROR(IF((VLOOKUP($E119,'NEA Backsheet'!$D$5:$CB$183,H$9,FALSE))="","",(VLOOKUP($E119,'NEA Backsheet'!$D$5:$CB$183,H$9,FALSE))),"")</f>
        <v>7554.8360479325802</v>
      </c>
      <c r="I119" s="122">
        <f ca="1">IFERROR(IF((VLOOKUP($E119,'NEA Backsheet'!$D$5:$CB$183,I$9,FALSE))="","",(VLOOKUP($E119,'NEA Backsheet'!$D$5:$CB$183,I$9,FALSE))),"")</f>
        <v>7958.3902357638708</v>
      </c>
      <c r="J119" s="123">
        <f ca="1">IFERROR(IF((VLOOKUP($E119,'NEA Backsheet'!$D$5:$CB$183,J$9,FALSE))="","",(VLOOKUP($E119,'NEA Backsheet'!$D$5:$CB$183,J$9,FALSE))),"")</f>
        <v>7267.2434976284558</v>
      </c>
      <c r="K119" s="121">
        <f ca="1">IFERROR(IF((VLOOKUP($E119,'NEA Backsheet'!$D$5:$CB$183,K$9,FALSE))="","",(VLOOKUP($E119,'NEA Backsheet'!$D$5:$CB$183,K$9,FALSE))),"")</f>
        <v>7763.8883316011834</v>
      </c>
      <c r="L119" s="122">
        <f ca="1">IFERROR(IF((VLOOKUP($E119,'NEA Backsheet'!$D$5:$CB$183,L$9,FALSE))="","",(VLOOKUP($E119,'NEA Backsheet'!$D$5:$CB$183,L$9,FALSE))),"")</f>
        <v>7549.3931822556342</v>
      </c>
      <c r="M119" s="122">
        <f ca="1">IFERROR(IF((VLOOKUP($E119,'NEA Backsheet'!$D$5:$CB$183,M$9,FALSE))="","",(VLOOKUP($E119,'NEA Backsheet'!$D$5:$CB$183,M$9,FALSE))),"")</f>
        <v>7945.8733415021034</v>
      </c>
      <c r="N119" s="124">
        <f ca="1">IFERROR(IF((VLOOKUP($E119,'NEA Backsheet'!$D$5:$CB$183,N$9,FALSE))="","",(VLOOKUP($E119,'NEA Backsheet'!$D$5:$CB$183,N$9,FALSE))),"")</f>
        <v>7485.6830493624129</v>
      </c>
      <c r="O119" s="175">
        <f ca="1">IFERROR(IF((VLOOKUP($E119,'NEA Backsheet'!$D$5:$CB$183,O$9,FALSE))="","",(VLOOKUP($E119,'NEA Backsheet'!$D$5:$CB$183,O$9,FALSE))),"")</f>
        <v>7273.0757585365545</v>
      </c>
      <c r="P119" s="123">
        <f ca="1">IFERROR(IF((VLOOKUP($E119,'NEA Backsheet'!$D$5:$CB$183,P$9,FALSE))="","",(VLOOKUP($E119,'NEA Backsheet'!$D$5:$CB$183,P$9,FALSE))),"")</f>
        <v>7203.4924977862593</v>
      </c>
      <c r="Q119" s="124">
        <f ca="1">IFERROR(IF((VLOOKUP($E119,'NEA Backsheet'!$D$5:$CB$183,Q$9,FALSE))="","",(VLOOKUP($E119,'NEA Backsheet'!$D$5:$CB$183,Q$9,FALSE))),"")</f>
        <v>7695.6952599003689</v>
      </c>
      <c r="R119" s="236">
        <f ca="1">IFERROR(IF((VLOOKUP($E119,'NEA Backsheet'!$D$5:$CB$183,R$9,FALSE))="","",(VLOOKUP($E119,'NEA Backsheet'!$D$5:$CB$183,R$9,FALSE))),"")</f>
        <v>0</v>
      </c>
    </row>
    <row r="120" spans="1:18" ht="15" customHeight="1" x14ac:dyDescent="0.3">
      <c r="A120" s="57">
        <v>106</v>
      </c>
      <c r="B120" s="98" t="str">
        <f ca="1">IFERROR(IF((VLOOKUP($E120,'Org List'!$AJ$10:$AL$188,3,FALSE))="","",(VLOOKUP($E120,'Org List'!$AJ$10:$AL$188,3,FALSE))),"")</f>
        <v>London Commissioning Region</v>
      </c>
      <c r="C120" s="99" t="str">
        <f ca="1">IFERROR(IF((VLOOKUP($E120,'Org List'!$AO$10:$AQ$188,3,FALSE))="","",(VLOOKUP($E120,'Org List'!$AO$10:$AQ$188,3,FALSE))),"")</f>
        <v>London Region</v>
      </c>
      <c r="D120" s="114" t="str">
        <f ca="1">IFERROR(IF((VLOOKUP($E120,'Org List'!$AT$10:$AV$188,3,FALSE))="","",(VLOOKUP($E120,'Org List'!$AT$10:$AV$188,3,FALSE))),"")</f>
        <v>NHS England London</v>
      </c>
      <c r="E120" s="98" t="str">
        <f t="shared" ca="1" si="3"/>
        <v>E09000024</v>
      </c>
      <c r="F120" s="100" t="str">
        <f ca="1">IF(E120="","",VLOOKUP(E120,'Org List'!$J$9:$K$488,2,0))</f>
        <v>Merton</v>
      </c>
      <c r="G120" s="121">
        <f ca="1">IFERROR(IF((VLOOKUP($E120,'NEA Backsheet'!$D$5:$CB$183,G$9,FALSE))="","",(VLOOKUP($E120,'NEA Backsheet'!$D$5:$CB$183,G$9,FALSE))),"")</f>
        <v>5392.5018348301755</v>
      </c>
      <c r="H120" s="122">
        <f ca="1">IFERROR(IF((VLOOKUP($E120,'NEA Backsheet'!$D$5:$CB$183,H$9,FALSE))="","",(VLOOKUP($E120,'NEA Backsheet'!$D$5:$CB$183,H$9,FALSE))),"")</f>
        <v>5337.8278539666626</v>
      </c>
      <c r="I120" s="122">
        <f ca="1">IFERROR(IF((VLOOKUP($E120,'NEA Backsheet'!$D$5:$CB$183,I$9,FALSE))="","",(VLOOKUP($E120,'NEA Backsheet'!$D$5:$CB$183,I$9,FALSE))),"")</f>
        <v>5387.2614511780193</v>
      </c>
      <c r="J120" s="123">
        <f ca="1">IFERROR(IF((VLOOKUP($E120,'NEA Backsheet'!$D$5:$CB$183,J$9,FALSE))="","",(VLOOKUP($E120,'NEA Backsheet'!$D$5:$CB$183,J$9,FALSE))),"")</f>
        <v>5393.0614295400283</v>
      </c>
      <c r="K120" s="121">
        <f ca="1">IFERROR(IF((VLOOKUP($E120,'NEA Backsheet'!$D$5:$CB$183,K$9,FALSE))="","",(VLOOKUP($E120,'NEA Backsheet'!$D$5:$CB$183,K$9,FALSE))),"")</f>
        <v>5989.5198686489903</v>
      </c>
      <c r="L120" s="122">
        <f ca="1">IFERROR(IF((VLOOKUP($E120,'NEA Backsheet'!$D$5:$CB$183,L$9,FALSE))="","",(VLOOKUP($E120,'NEA Backsheet'!$D$5:$CB$183,L$9,FALSE))),"")</f>
        <v>6047.674328921099</v>
      </c>
      <c r="M120" s="122">
        <f ca="1">IFERROR(IF((VLOOKUP($E120,'NEA Backsheet'!$D$5:$CB$183,M$9,FALSE))="","",(VLOOKUP($E120,'NEA Backsheet'!$D$5:$CB$183,M$9,FALSE))),"")</f>
        <v>6055.7748252533875</v>
      </c>
      <c r="N120" s="124">
        <f ca="1">IFERROR(IF((VLOOKUP($E120,'NEA Backsheet'!$D$5:$CB$183,N$9,FALSE))="","",(VLOOKUP($E120,'NEA Backsheet'!$D$5:$CB$183,N$9,FALSE))),"")</f>
        <v>5924.6200378907215</v>
      </c>
      <c r="O120" s="175">
        <f ca="1">IFERROR(IF((VLOOKUP($E120,'NEA Backsheet'!$D$5:$CB$183,O$9,FALSE))="","",(VLOOKUP($E120,'NEA Backsheet'!$D$5:$CB$183,O$9,FALSE))),"")</f>
        <v>5411.404037665643</v>
      </c>
      <c r="P120" s="123">
        <f ca="1">IFERROR(IF((VLOOKUP($E120,'NEA Backsheet'!$D$5:$CB$183,P$9,FALSE))="","",(VLOOKUP($E120,'NEA Backsheet'!$D$5:$CB$183,P$9,FALSE))),"")</f>
        <v>5337.2929677393322</v>
      </c>
      <c r="Q120" s="124">
        <f ca="1">IFERROR(IF((VLOOKUP($E120,'NEA Backsheet'!$D$5:$CB$183,Q$9,FALSE))="","",(VLOOKUP($E120,'NEA Backsheet'!$D$5:$CB$183,Q$9,FALSE))),"")</f>
        <v>5726.5384270168624</v>
      </c>
      <c r="R120" s="236">
        <f ca="1">IFERROR(IF((VLOOKUP($E120,'NEA Backsheet'!$D$5:$CB$183,R$9,FALSE))="","",(VLOOKUP($E120,'NEA Backsheet'!$D$5:$CB$183,R$9,FALSE))),"")</f>
        <v>0</v>
      </c>
    </row>
    <row r="121" spans="1:18" ht="15" customHeight="1" x14ac:dyDescent="0.3">
      <c r="A121" s="57">
        <v>107</v>
      </c>
      <c r="B121" s="98" t="str">
        <f ca="1">IFERROR(IF((VLOOKUP($E121,'Org List'!$AJ$10:$AL$188,3,FALSE))="","",(VLOOKUP($E121,'Org List'!$AJ$10:$AL$188,3,FALSE))),"")</f>
        <v>North of England Commissioning Region</v>
      </c>
      <c r="C121" s="99" t="str">
        <f ca="1">IFERROR(IF((VLOOKUP($E121,'Org List'!$AO$10:$AQ$188,3,FALSE))="","",(VLOOKUP($E121,'Org List'!$AO$10:$AQ$188,3,FALSE))),"")</f>
        <v>North East Region</v>
      </c>
      <c r="D121" s="114" t="str">
        <f ca="1">IFERROR(IF((VLOOKUP($E121,'Org List'!$AT$10:$AV$188,3,FALSE))="","",(VLOOKUP($E121,'Org List'!$AT$10:$AV$188,3,FALSE))),"")</f>
        <v>NHS England North (Cumbria And North East)</v>
      </c>
      <c r="E121" s="98" t="str">
        <f t="shared" ca="1" si="3"/>
        <v>E06000002</v>
      </c>
      <c r="F121" s="100" t="str">
        <f ca="1">IF(E121="","",VLOOKUP(E121,'Org List'!$J$9:$K$488,2,0))</f>
        <v>Middlesbrough</v>
      </c>
      <c r="G121" s="121">
        <f ca="1">IFERROR(IF((VLOOKUP($E121,'NEA Backsheet'!$D$5:$CB$183,G$9,FALSE))="","",(VLOOKUP($E121,'NEA Backsheet'!$D$5:$CB$183,G$9,FALSE))),"")</f>
        <v>4488.7429943778534</v>
      </c>
      <c r="H121" s="122">
        <f ca="1">IFERROR(IF((VLOOKUP($E121,'NEA Backsheet'!$D$5:$CB$183,H$9,FALSE))="","",(VLOOKUP($E121,'NEA Backsheet'!$D$5:$CB$183,H$9,FALSE))),"")</f>
        <v>4588.0966557090542</v>
      </c>
      <c r="I121" s="122">
        <f ca="1">IFERROR(IF((VLOOKUP($E121,'NEA Backsheet'!$D$5:$CB$183,I$9,FALSE))="","",(VLOOKUP($E121,'NEA Backsheet'!$D$5:$CB$183,I$9,FALSE))),"")</f>
        <v>4898.0598056384642</v>
      </c>
      <c r="J121" s="123">
        <f ca="1">IFERROR(IF((VLOOKUP($E121,'NEA Backsheet'!$D$5:$CB$183,J$9,FALSE))="","",(VLOOKUP($E121,'NEA Backsheet'!$D$5:$CB$183,J$9,FALSE))),"")</f>
        <v>4832.3931411875055</v>
      </c>
      <c r="K121" s="121">
        <f ca="1">IFERROR(IF((VLOOKUP($E121,'NEA Backsheet'!$D$5:$CB$183,K$9,FALSE))="","",(VLOOKUP($E121,'NEA Backsheet'!$D$5:$CB$183,K$9,FALSE))),"")</f>
        <v>4760.3165516234494</v>
      </c>
      <c r="L121" s="122">
        <f ca="1">IFERROR(IF((VLOOKUP($E121,'NEA Backsheet'!$D$5:$CB$183,L$9,FALSE))="","",(VLOOKUP($E121,'NEA Backsheet'!$D$5:$CB$183,L$9,FALSE))),"")</f>
        <v>4669.9665453036641</v>
      </c>
      <c r="M121" s="122">
        <f ca="1">IFERROR(IF((VLOOKUP($E121,'NEA Backsheet'!$D$5:$CB$183,M$9,FALSE))="","",(VLOOKUP($E121,'NEA Backsheet'!$D$5:$CB$183,M$9,FALSE))),"")</f>
        <v>4819.4703436156578</v>
      </c>
      <c r="N121" s="124">
        <f ca="1">IFERROR(IF((VLOOKUP($E121,'NEA Backsheet'!$D$5:$CB$183,N$9,FALSE))="","",(VLOOKUP($E121,'NEA Backsheet'!$D$5:$CB$183,N$9,FALSE))),"")</f>
        <v>4746.3098573276775</v>
      </c>
      <c r="O121" s="175">
        <f ca="1">IFERROR(IF((VLOOKUP($E121,'NEA Backsheet'!$D$5:$CB$183,O$9,FALSE))="","",(VLOOKUP($E121,'NEA Backsheet'!$D$5:$CB$183,O$9,FALSE))),"")</f>
        <v>4860.2410008051411</v>
      </c>
      <c r="P121" s="123">
        <f ca="1">IFERROR(IF((VLOOKUP($E121,'NEA Backsheet'!$D$5:$CB$183,P$9,FALSE))="","",(VLOOKUP($E121,'NEA Backsheet'!$D$5:$CB$183,P$9,FALSE))),"")</f>
        <v>4819.5091567130667</v>
      </c>
      <c r="Q121" s="124">
        <f ca="1">IFERROR(IF((VLOOKUP($E121,'NEA Backsheet'!$D$5:$CB$183,Q$9,FALSE))="","",(VLOOKUP($E121,'NEA Backsheet'!$D$5:$CB$183,Q$9,FALSE))),"")</f>
        <v>5128.8371677401992</v>
      </c>
      <c r="R121" s="236">
        <f ca="1">IFERROR(IF((VLOOKUP($E121,'NEA Backsheet'!$D$5:$CB$183,R$9,FALSE))="","",(VLOOKUP($E121,'NEA Backsheet'!$D$5:$CB$183,R$9,FALSE))),"")</f>
        <v>0</v>
      </c>
    </row>
    <row r="122" spans="1:18" ht="15" customHeight="1" x14ac:dyDescent="0.3">
      <c r="A122" s="57">
        <v>108</v>
      </c>
      <c r="B122" s="98" t="str">
        <f ca="1">IFERROR(IF((VLOOKUP($E122,'Org List'!$AJ$10:$AL$188,3,FALSE))="","",(VLOOKUP($E122,'Org List'!$AJ$10:$AL$188,3,FALSE))),"")</f>
        <v>Midlands and East of England Commissioning Region</v>
      </c>
      <c r="C122" s="99" t="str">
        <f ca="1">IFERROR(IF((VLOOKUP($E122,'Org List'!$AO$10:$AQ$188,3,FALSE))="","",(VLOOKUP($E122,'Org List'!$AO$10:$AQ$188,3,FALSE))),"")</f>
        <v>South East Region</v>
      </c>
      <c r="D122" s="114" t="str">
        <f ca="1">IFERROR(IF((VLOOKUP($E122,'Org List'!$AT$10:$AV$188,3,FALSE))="","",(VLOOKUP($E122,'Org List'!$AT$10:$AV$188,3,FALSE))),"")</f>
        <v>NHS England Midlands And East (Central Midlands)</v>
      </c>
      <c r="E122" s="98" t="str">
        <f t="shared" ca="1" si="3"/>
        <v>E06000042</v>
      </c>
      <c r="F122" s="100" t="str">
        <f ca="1">IF(E122="","",VLOOKUP(E122,'Org List'!$J$9:$K$488,2,0))</f>
        <v>Milton Keynes</v>
      </c>
      <c r="G122" s="121">
        <f ca="1">IFERROR(IF((VLOOKUP($E122,'NEA Backsheet'!$D$5:$CB$183,G$9,FALSE))="","",(VLOOKUP($E122,'NEA Backsheet'!$D$5:$CB$183,G$9,FALSE))),"")</f>
        <v>6845.5488938852523</v>
      </c>
      <c r="H122" s="122">
        <f ca="1">IFERROR(IF((VLOOKUP($E122,'NEA Backsheet'!$D$5:$CB$183,H$9,FALSE))="","",(VLOOKUP($E122,'NEA Backsheet'!$D$5:$CB$183,H$9,FALSE))),"")</f>
        <v>6857.8244865395127</v>
      </c>
      <c r="I122" s="122">
        <f ca="1">IFERROR(IF((VLOOKUP($E122,'NEA Backsheet'!$D$5:$CB$183,I$9,FALSE))="","",(VLOOKUP($E122,'NEA Backsheet'!$D$5:$CB$183,I$9,FALSE))),"")</f>
        <v>7197.4662798221834</v>
      </c>
      <c r="J122" s="123">
        <f ca="1">IFERROR(IF((VLOOKUP($E122,'NEA Backsheet'!$D$5:$CB$183,J$9,FALSE))="","",(VLOOKUP($E122,'NEA Backsheet'!$D$5:$CB$183,J$9,FALSE))),"")</f>
        <v>6948.0185827204932</v>
      </c>
      <c r="K122" s="121">
        <f ca="1">IFERROR(IF((VLOOKUP($E122,'NEA Backsheet'!$D$5:$CB$183,K$9,FALSE))="","",(VLOOKUP($E122,'NEA Backsheet'!$D$5:$CB$183,K$9,FALSE))),"")</f>
        <v>7072.6710432773225</v>
      </c>
      <c r="L122" s="122">
        <f ca="1">IFERROR(IF((VLOOKUP($E122,'NEA Backsheet'!$D$5:$CB$183,L$9,FALSE))="","",(VLOOKUP($E122,'NEA Backsheet'!$D$5:$CB$183,L$9,FALSE))),"")</f>
        <v>7070.5013331122136</v>
      </c>
      <c r="M122" s="122">
        <f ca="1">IFERROR(IF((VLOOKUP($E122,'NEA Backsheet'!$D$5:$CB$183,M$9,FALSE))="","",(VLOOKUP($E122,'NEA Backsheet'!$D$5:$CB$183,M$9,FALSE))),"")</f>
        <v>7397.8790822043848</v>
      </c>
      <c r="N122" s="124">
        <f ca="1">IFERROR(IF((VLOOKUP($E122,'NEA Backsheet'!$D$5:$CB$183,N$9,FALSE))="","",(VLOOKUP($E122,'NEA Backsheet'!$D$5:$CB$183,N$9,FALSE))),"")</f>
        <v>7189.8564493252934</v>
      </c>
      <c r="O122" s="175">
        <f ca="1">IFERROR(IF((VLOOKUP($E122,'NEA Backsheet'!$D$5:$CB$183,O$9,FALSE))="","",(VLOOKUP($E122,'NEA Backsheet'!$D$5:$CB$183,O$9,FALSE))),"")</f>
        <v>8026.8709671571596</v>
      </c>
      <c r="P122" s="123">
        <f ca="1">IFERROR(IF((VLOOKUP($E122,'NEA Backsheet'!$D$5:$CB$183,P$9,FALSE))="","",(VLOOKUP($E122,'NEA Backsheet'!$D$5:$CB$183,P$9,FALSE))),"")</f>
        <v>8247.0906236767241</v>
      </c>
      <c r="Q122" s="124">
        <f ca="1">IFERROR(IF((VLOOKUP($E122,'NEA Backsheet'!$D$5:$CB$183,Q$9,FALSE))="","",(VLOOKUP($E122,'NEA Backsheet'!$D$5:$CB$183,Q$9,FALSE))),"")</f>
        <v>9390.762370048953</v>
      </c>
      <c r="R122" s="236">
        <f ca="1">IFERROR(IF((VLOOKUP($E122,'NEA Backsheet'!$D$5:$CB$183,R$9,FALSE))="","",(VLOOKUP($E122,'NEA Backsheet'!$D$5:$CB$183,R$9,FALSE))),"")</f>
        <v>0</v>
      </c>
    </row>
    <row r="123" spans="1:18" ht="15" customHeight="1" x14ac:dyDescent="0.3">
      <c r="A123" s="57">
        <v>109</v>
      </c>
      <c r="B123" s="98" t="str">
        <f ca="1">IFERROR(IF((VLOOKUP($E123,'Org List'!$AJ$10:$AL$188,3,FALSE))="","",(VLOOKUP($E123,'Org List'!$AJ$10:$AL$188,3,FALSE))),"")</f>
        <v>North of England Commissioning Region</v>
      </c>
      <c r="C123" s="99" t="str">
        <f ca="1">IFERROR(IF((VLOOKUP($E123,'Org List'!$AO$10:$AQ$188,3,FALSE))="","",(VLOOKUP($E123,'Org List'!$AO$10:$AQ$188,3,FALSE))),"")</f>
        <v>North East Region</v>
      </c>
      <c r="D123" s="114" t="str">
        <f ca="1">IFERROR(IF((VLOOKUP($E123,'Org List'!$AT$10:$AV$188,3,FALSE))="","",(VLOOKUP($E123,'Org List'!$AT$10:$AV$188,3,FALSE))),"")</f>
        <v>NHS England North (Cumbria And North East)</v>
      </c>
      <c r="E123" s="98" t="str">
        <f t="shared" ca="1" si="3"/>
        <v>E08000021</v>
      </c>
      <c r="F123" s="100" t="str">
        <f ca="1">IF(E123="","",VLOOKUP(E123,'Org List'!$J$9:$K$488,2,0))</f>
        <v>Newcastle upon Tyne</v>
      </c>
      <c r="G123" s="121">
        <f ca="1">IFERROR(IF((VLOOKUP($E123,'NEA Backsheet'!$D$5:$CB$183,G$9,FALSE))="","",(VLOOKUP($E123,'NEA Backsheet'!$D$5:$CB$183,G$9,FALSE))),"")</f>
        <v>8346.007731344378</v>
      </c>
      <c r="H123" s="122">
        <f ca="1">IFERROR(IF((VLOOKUP($E123,'NEA Backsheet'!$D$5:$CB$183,H$9,FALSE))="","",(VLOOKUP($E123,'NEA Backsheet'!$D$5:$CB$183,H$9,FALSE))),"")</f>
        <v>8323.4450840290665</v>
      </c>
      <c r="I123" s="122">
        <f ca="1">IFERROR(IF((VLOOKUP($E123,'NEA Backsheet'!$D$5:$CB$183,I$9,FALSE))="","",(VLOOKUP($E123,'NEA Backsheet'!$D$5:$CB$183,I$9,FALSE))),"")</f>
        <v>8676.5290832321953</v>
      </c>
      <c r="J123" s="123">
        <f ca="1">IFERROR(IF((VLOOKUP($E123,'NEA Backsheet'!$D$5:$CB$183,J$9,FALSE))="","",(VLOOKUP($E123,'NEA Backsheet'!$D$5:$CB$183,J$9,FALSE))),"")</f>
        <v>8575.8616653566514</v>
      </c>
      <c r="K123" s="121">
        <f ca="1">IFERROR(IF((VLOOKUP($E123,'NEA Backsheet'!$D$5:$CB$183,K$9,FALSE))="","",(VLOOKUP($E123,'NEA Backsheet'!$D$5:$CB$183,K$9,FALSE))),"")</f>
        <v>8509.316689467656</v>
      </c>
      <c r="L123" s="122">
        <f ca="1">IFERROR(IF((VLOOKUP($E123,'NEA Backsheet'!$D$5:$CB$183,L$9,FALSE))="","",(VLOOKUP($E123,'NEA Backsheet'!$D$5:$CB$183,L$9,FALSE))),"")</f>
        <v>8596.4227544589685</v>
      </c>
      <c r="M123" s="122">
        <f ca="1">IFERROR(IF((VLOOKUP($E123,'NEA Backsheet'!$D$5:$CB$183,M$9,FALSE))="","",(VLOOKUP($E123,'NEA Backsheet'!$D$5:$CB$183,M$9,FALSE))),"")</f>
        <v>8857.2516271294371</v>
      </c>
      <c r="N123" s="124">
        <f ca="1">IFERROR(IF((VLOOKUP($E123,'NEA Backsheet'!$D$5:$CB$183,N$9,FALSE))="","",(VLOOKUP($E123,'NEA Backsheet'!$D$5:$CB$183,N$9,FALSE))),"")</f>
        <v>8563.2381787967424</v>
      </c>
      <c r="O123" s="175">
        <f ca="1">IFERROR(IF((VLOOKUP($E123,'NEA Backsheet'!$D$5:$CB$183,O$9,FALSE))="","",(VLOOKUP($E123,'NEA Backsheet'!$D$5:$CB$183,O$9,FALSE))),"")</f>
        <v>8509.1788185877231</v>
      </c>
      <c r="P123" s="123">
        <f ca="1">IFERROR(IF((VLOOKUP($E123,'NEA Backsheet'!$D$5:$CB$183,P$9,FALSE))="","",(VLOOKUP($E123,'NEA Backsheet'!$D$5:$CB$183,P$9,FALSE))),"")</f>
        <v>8534.8378800810533</v>
      </c>
      <c r="Q123" s="124">
        <f ca="1">IFERROR(IF((VLOOKUP($E123,'NEA Backsheet'!$D$5:$CB$183,Q$9,FALSE))="","",(VLOOKUP($E123,'NEA Backsheet'!$D$5:$CB$183,Q$9,FALSE))),"")</f>
        <v>9073.7429102361202</v>
      </c>
      <c r="R123" s="236">
        <f ca="1">IFERROR(IF((VLOOKUP($E123,'NEA Backsheet'!$D$5:$CB$183,R$9,FALSE))="","",(VLOOKUP($E123,'NEA Backsheet'!$D$5:$CB$183,R$9,FALSE))),"")</f>
        <v>0</v>
      </c>
    </row>
    <row r="124" spans="1:18" ht="15" customHeight="1" x14ac:dyDescent="0.3">
      <c r="A124" s="57">
        <v>110</v>
      </c>
      <c r="B124" s="98" t="str">
        <f ca="1">IFERROR(IF((VLOOKUP($E124,'Org List'!$AJ$10:$AL$188,3,FALSE))="","",(VLOOKUP($E124,'Org List'!$AJ$10:$AL$188,3,FALSE))),"")</f>
        <v>London Commissioning Region</v>
      </c>
      <c r="C124" s="99" t="str">
        <f ca="1">IFERROR(IF((VLOOKUP($E124,'Org List'!$AO$10:$AQ$188,3,FALSE))="","",(VLOOKUP($E124,'Org List'!$AO$10:$AQ$188,3,FALSE))),"")</f>
        <v>London Region</v>
      </c>
      <c r="D124" s="114" t="str">
        <f ca="1">IFERROR(IF((VLOOKUP($E124,'Org List'!$AT$10:$AV$188,3,FALSE))="","",(VLOOKUP($E124,'Org List'!$AT$10:$AV$188,3,FALSE))),"")</f>
        <v>NHS England London</v>
      </c>
      <c r="E124" s="98" t="str">
        <f t="shared" ca="1" si="3"/>
        <v>E09000025</v>
      </c>
      <c r="F124" s="100" t="str">
        <f ca="1">IF(E124="","",VLOOKUP(E124,'Org List'!$J$9:$K$488,2,0))</f>
        <v>Newham</v>
      </c>
      <c r="G124" s="121">
        <f ca="1">IFERROR(IF((VLOOKUP($E124,'NEA Backsheet'!$D$5:$CB$183,G$9,FALSE))="","",(VLOOKUP($E124,'NEA Backsheet'!$D$5:$CB$183,G$9,FALSE))),"")</f>
        <v>6963.5631486252569</v>
      </c>
      <c r="H124" s="122">
        <f ca="1">IFERROR(IF((VLOOKUP($E124,'NEA Backsheet'!$D$5:$CB$183,H$9,FALSE))="","",(VLOOKUP($E124,'NEA Backsheet'!$D$5:$CB$183,H$9,FALSE))),"")</f>
        <v>6859.1853475449989</v>
      </c>
      <c r="I124" s="122">
        <f ca="1">IFERROR(IF((VLOOKUP($E124,'NEA Backsheet'!$D$5:$CB$183,I$9,FALSE))="","",(VLOOKUP($E124,'NEA Backsheet'!$D$5:$CB$183,I$9,FALSE))),"")</f>
        <v>6850.529030767907</v>
      </c>
      <c r="J124" s="123">
        <f ca="1">IFERROR(IF((VLOOKUP($E124,'NEA Backsheet'!$D$5:$CB$183,J$9,FALSE))="","",(VLOOKUP($E124,'NEA Backsheet'!$D$5:$CB$183,J$9,FALSE))),"")</f>
        <v>7369.8779218169875</v>
      </c>
      <c r="K124" s="121">
        <f ca="1">IFERROR(IF((VLOOKUP($E124,'NEA Backsheet'!$D$5:$CB$183,K$9,FALSE))="","",(VLOOKUP($E124,'NEA Backsheet'!$D$5:$CB$183,K$9,FALSE))),"")</f>
        <v>6864.6629455599868</v>
      </c>
      <c r="L124" s="122">
        <f ca="1">IFERROR(IF((VLOOKUP($E124,'NEA Backsheet'!$D$5:$CB$183,L$9,FALSE))="","",(VLOOKUP($E124,'NEA Backsheet'!$D$5:$CB$183,L$9,FALSE))),"")</f>
        <v>6939.7097593280359</v>
      </c>
      <c r="M124" s="122">
        <f ca="1">IFERROR(IF((VLOOKUP($E124,'NEA Backsheet'!$D$5:$CB$183,M$9,FALSE))="","",(VLOOKUP($E124,'NEA Backsheet'!$D$5:$CB$183,M$9,FALSE))),"")</f>
        <v>6981.1102397701088</v>
      </c>
      <c r="N124" s="124">
        <f ca="1">IFERROR(IF((VLOOKUP($E124,'NEA Backsheet'!$D$5:$CB$183,N$9,FALSE))="","",(VLOOKUP($E124,'NEA Backsheet'!$D$5:$CB$183,N$9,FALSE))),"")</f>
        <v>6829.0025796396894</v>
      </c>
      <c r="O124" s="175">
        <f ca="1">IFERROR(IF((VLOOKUP($E124,'NEA Backsheet'!$D$5:$CB$183,O$9,FALSE))="","",(VLOOKUP($E124,'NEA Backsheet'!$D$5:$CB$183,O$9,FALSE))),"")</f>
        <v>7916.4451739211954</v>
      </c>
      <c r="P124" s="123">
        <f ca="1">IFERROR(IF((VLOOKUP($E124,'NEA Backsheet'!$D$5:$CB$183,P$9,FALSE))="","",(VLOOKUP($E124,'NEA Backsheet'!$D$5:$CB$183,P$9,FALSE))),"")</f>
        <v>7868.9070386889671</v>
      </c>
      <c r="Q124" s="124">
        <f ca="1">IFERROR(IF((VLOOKUP($E124,'NEA Backsheet'!$D$5:$CB$183,Q$9,FALSE))="","",(VLOOKUP($E124,'NEA Backsheet'!$D$5:$CB$183,Q$9,FALSE))),"")</f>
        <v>8241.3780612924002</v>
      </c>
      <c r="R124" s="236">
        <f ca="1">IFERROR(IF((VLOOKUP($E124,'NEA Backsheet'!$D$5:$CB$183,R$9,FALSE))="","",(VLOOKUP($E124,'NEA Backsheet'!$D$5:$CB$183,R$9,FALSE))),"")</f>
        <v>0</v>
      </c>
    </row>
    <row r="125" spans="1:18" ht="15" customHeight="1" x14ac:dyDescent="0.3">
      <c r="A125" s="57">
        <v>111</v>
      </c>
      <c r="B125" s="98" t="str">
        <f ca="1">IFERROR(IF((VLOOKUP($E125,'Org List'!$AJ$10:$AL$188,3,FALSE))="","",(VLOOKUP($E125,'Org List'!$AJ$10:$AL$188,3,FALSE))),"")</f>
        <v>Midlands and East of England Commissioning Region</v>
      </c>
      <c r="C125" s="99" t="str">
        <f ca="1">IFERROR(IF((VLOOKUP($E125,'Org List'!$AO$10:$AQ$188,3,FALSE))="","",(VLOOKUP($E125,'Org List'!$AO$10:$AQ$188,3,FALSE))),"")</f>
        <v>East Region</v>
      </c>
      <c r="D125" s="114" t="str">
        <f ca="1">IFERROR(IF((VLOOKUP($E125,'Org List'!$AT$10:$AV$188,3,FALSE))="","",(VLOOKUP($E125,'Org List'!$AT$10:$AV$188,3,FALSE))),"")</f>
        <v>NHS England Midlands And East (East)</v>
      </c>
      <c r="E125" s="98" t="str">
        <f t="shared" ca="1" si="3"/>
        <v>E10000020</v>
      </c>
      <c r="F125" s="100" t="str">
        <f ca="1">IF(E125="","",VLOOKUP(E125,'Org List'!$J$9:$K$488,2,0))</f>
        <v>Norfolk</v>
      </c>
      <c r="G125" s="121">
        <f ca="1">IFERROR(IF((VLOOKUP($E125,'NEA Backsheet'!$D$5:$CB$183,G$9,FALSE))="","",(VLOOKUP($E125,'NEA Backsheet'!$D$5:$CB$183,G$9,FALSE))),"")</f>
        <v>24029.146139345037</v>
      </c>
      <c r="H125" s="122">
        <f ca="1">IFERROR(IF((VLOOKUP($E125,'NEA Backsheet'!$D$5:$CB$183,H$9,FALSE))="","",(VLOOKUP($E125,'NEA Backsheet'!$D$5:$CB$183,H$9,FALSE))),"")</f>
        <v>23491.609903696692</v>
      </c>
      <c r="I125" s="122">
        <f ca="1">IFERROR(IF((VLOOKUP($E125,'NEA Backsheet'!$D$5:$CB$183,I$9,FALSE))="","",(VLOOKUP($E125,'NEA Backsheet'!$D$5:$CB$183,I$9,FALSE))),"")</f>
        <v>24938.502510117003</v>
      </c>
      <c r="J125" s="123">
        <f ca="1">IFERROR(IF((VLOOKUP($E125,'NEA Backsheet'!$D$5:$CB$183,J$9,FALSE))="","",(VLOOKUP($E125,'NEA Backsheet'!$D$5:$CB$183,J$9,FALSE))),"")</f>
        <v>24744.380741391105</v>
      </c>
      <c r="K125" s="121">
        <f ca="1">IFERROR(IF((VLOOKUP($E125,'NEA Backsheet'!$D$5:$CB$183,K$9,FALSE))="","",(VLOOKUP($E125,'NEA Backsheet'!$D$5:$CB$183,K$9,FALSE))),"")</f>
        <v>25134.990903908219</v>
      </c>
      <c r="L125" s="122">
        <f ca="1">IFERROR(IF((VLOOKUP($E125,'NEA Backsheet'!$D$5:$CB$183,L$9,FALSE))="","",(VLOOKUP($E125,'NEA Backsheet'!$D$5:$CB$183,L$9,FALSE))),"")</f>
        <v>25418.041160289464</v>
      </c>
      <c r="M125" s="122">
        <f ca="1">IFERROR(IF((VLOOKUP($E125,'NEA Backsheet'!$D$5:$CB$183,M$9,FALSE))="","",(VLOOKUP($E125,'NEA Backsheet'!$D$5:$CB$183,M$9,FALSE))),"")</f>
        <v>25780.512628742596</v>
      </c>
      <c r="N125" s="124">
        <f ca="1">IFERROR(IF((VLOOKUP($E125,'NEA Backsheet'!$D$5:$CB$183,N$9,FALSE))="","",(VLOOKUP($E125,'NEA Backsheet'!$D$5:$CB$183,N$9,FALSE))),"")</f>
        <v>25962.66162003878</v>
      </c>
      <c r="O125" s="175">
        <f ca="1">IFERROR(IF((VLOOKUP($E125,'NEA Backsheet'!$D$5:$CB$183,O$9,FALSE))="","",(VLOOKUP($E125,'NEA Backsheet'!$D$5:$CB$183,O$9,FALSE))),"")</f>
        <v>24709.18116683996</v>
      </c>
      <c r="P125" s="123">
        <f ca="1">IFERROR(IF((VLOOKUP($E125,'NEA Backsheet'!$D$5:$CB$183,P$9,FALSE))="","",(VLOOKUP($E125,'NEA Backsheet'!$D$5:$CB$183,P$9,FALSE))),"")</f>
        <v>24545.617842521904</v>
      </c>
      <c r="Q125" s="124">
        <f ca="1">IFERROR(IF((VLOOKUP($E125,'NEA Backsheet'!$D$5:$CB$183,Q$9,FALSE))="","",(VLOOKUP($E125,'NEA Backsheet'!$D$5:$CB$183,Q$9,FALSE))),"")</f>
        <v>25655.119359324206</v>
      </c>
      <c r="R125" s="236">
        <f ca="1">IFERROR(IF((VLOOKUP($E125,'NEA Backsheet'!$D$5:$CB$183,R$9,FALSE))="","",(VLOOKUP($E125,'NEA Backsheet'!$D$5:$CB$183,R$9,FALSE))),"")</f>
        <v>0</v>
      </c>
    </row>
    <row r="126" spans="1:18" ht="15" customHeight="1" x14ac:dyDescent="0.3">
      <c r="A126" s="57">
        <v>112</v>
      </c>
      <c r="B126" s="98" t="str">
        <f ca="1">IFERROR(IF((VLOOKUP($E126,'Org List'!$AJ$10:$AL$188,3,FALSE))="","",(VLOOKUP($E126,'Org List'!$AJ$10:$AL$188,3,FALSE))),"")</f>
        <v>North of England Commissioning Region</v>
      </c>
      <c r="C126" s="99" t="str">
        <f ca="1">IFERROR(IF((VLOOKUP($E126,'Org List'!$AO$10:$AQ$188,3,FALSE))="","",(VLOOKUP($E126,'Org List'!$AO$10:$AQ$188,3,FALSE))),"")</f>
        <v>Yorkshire and The Humber Region</v>
      </c>
      <c r="D126" s="114" t="str">
        <f ca="1">IFERROR(IF((VLOOKUP($E126,'Org List'!$AT$10:$AV$188,3,FALSE))="","",(VLOOKUP($E126,'Org List'!$AT$10:$AV$188,3,FALSE))),"")</f>
        <v>NHS England North (Yorkshire And Humber)</v>
      </c>
      <c r="E126" s="98" t="str">
        <f t="shared" ca="1" si="3"/>
        <v>E06000012</v>
      </c>
      <c r="F126" s="100" t="str">
        <f ca="1">IF(E126="","",VLOOKUP(E126,'Org List'!$J$9:$K$488,2,0))</f>
        <v>North East Lincolnshire</v>
      </c>
      <c r="G126" s="121">
        <f ca="1">IFERROR(IF((VLOOKUP($E126,'NEA Backsheet'!$D$5:$CB$183,G$9,FALSE))="","",(VLOOKUP($E126,'NEA Backsheet'!$D$5:$CB$183,G$9,FALSE))),"")</f>
        <v>3415.8187441157952</v>
      </c>
      <c r="H126" s="122">
        <f ca="1">IFERROR(IF((VLOOKUP($E126,'NEA Backsheet'!$D$5:$CB$183,H$9,FALSE))="","",(VLOOKUP($E126,'NEA Backsheet'!$D$5:$CB$183,H$9,FALSE))),"")</f>
        <v>3642.5396517828249</v>
      </c>
      <c r="I126" s="122">
        <f ca="1">IFERROR(IF((VLOOKUP($E126,'NEA Backsheet'!$D$5:$CB$183,I$9,FALSE))="","",(VLOOKUP($E126,'NEA Backsheet'!$D$5:$CB$183,I$9,FALSE))),"")</f>
        <v>4171.8786208035699</v>
      </c>
      <c r="J126" s="123">
        <f ca="1">IFERROR(IF((VLOOKUP($E126,'NEA Backsheet'!$D$5:$CB$183,J$9,FALSE))="","",(VLOOKUP($E126,'NEA Backsheet'!$D$5:$CB$183,J$9,FALSE))),"")</f>
        <v>4202.650860756301</v>
      </c>
      <c r="K126" s="121">
        <f ca="1">IFERROR(IF((VLOOKUP($E126,'NEA Backsheet'!$D$5:$CB$183,K$9,FALSE))="","",(VLOOKUP($E126,'NEA Backsheet'!$D$5:$CB$183,K$9,FALSE))),"")</f>
        <v>4132.6612311313438</v>
      </c>
      <c r="L126" s="122">
        <f ca="1">IFERROR(IF((VLOOKUP($E126,'NEA Backsheet'!$D$5:$CB$183,L$9,FALSE))="","",(VLOOKUP($E126,'NEA Backsheet'!$D$5:$CB$183,L$9,FALSE))),"")</f>
        <v>4176.6093426382577</v>
      </c>
      <c r="M126" s="122">
        <f ca="1">IFERROR(IF((VLOOKUP($E126,'NEA Backsheet'!$D$5:$CB$183,M$9,FALSE))="","",(VLOOKUP($E126,'NEA Backsheet'!$D$5:$CB$183,M$9,FALSE))),"")</f>
        <v>4155.6764147266367</v>
      </c>
      <c r="N126" s="124">
        <f ca="1">IFERROR(IF((VLOOKUP($E126,'NEA Backsheet'!$D$5:$CB$183,N$9,FALSE))="","",(VLOOKUP($E126,'NEA Backsheet'!$D$5:$CB$183,N$9,FALSE))),"")</f>
        <v>4116.6497836877306</v>
      </c>
      <c r="O126" s="175">
        <f ca="1">IFERROR(IF((VLOOKUP($E126,'NEA Backsheet'!$D$5:$CB$183,O$9,FALSE))="","",(VLOOKUP($E126,'NEA Backsheet'!$D$5:$CB$183,O$9,FALSE))),"")</f>
        <v>4036.0208952351686</v>
      </c>
      <c r="P126" s="123">
        <f ca="1">IFERROR(IF((VLOOKUP($E126,'NEA Backsheet'!$D$5:$CB$183,P$9,FALSE))="","",(VLOOKUP($E126,'NEA Backsheet'!$D$5:$CB$183,P$9,FALSE))),"")</f>
        <v>4355.3523688265668</v>
      </c>
      <c r="Q126" s="124">
        <f ca="1">IFERROR(IF((VLOOKUP($E126,'NEA Backsheet'!$D$5:$CB$183,Q$9,FALSE))="","",(VLOOKUP($E126,'NEA Backsheet'!$D$5:$CB$183,Q$9,FALSE))),"")</f>
        <v>4630.3945266894025</v>
      </c>
      <c r="R126" s="236">
        <f ca="1">IFERROR(IF((VLOOKUP($E126,'NEA Backsheet'!$D$5:$CB$183,R$9,FALSE))="","",(VLOOKUP($E126,'NEA Backsheet'!$D$5:$CB$183,R$9,FALSE))),"")</f>
        <v>0</v>
      </c>
    </row>
    <row r="127" spans="1:18" ht="15" customHeight="1" x14ac:dyDescent="0.3">
      <c r="A127" s="57">
        <v>113</v>
      </c>
      <c r="B127" s="98" t="str">
        <f ca="1">IFERROR(IF((VLOOKUP($E127,'Org List'!$AJ$10:$AL$188,3,FALSE))="","",(VLOOKUP($E127,'Org List'!$AJ$10:$AL$188,3,FALSE))),"")</f>
        <v>North of England Commissioning Region</v>
      </c>
      <c r="C127" s="99" t="str">
        <f ca="1">IFERROR(IF((VLOOKUP($E127,'Org List'!$AO$10:$AQ$188,3,FALSE))="","",(VLOOKUP($E127,'Org List'!$AO$10:$AQ$188,3,FALSE))),"")</f>
        <v>Yorkshire and The Humber Region</v>
      </c>
      <c r="D127" s="114" t="str">
        <f ca="1">IFERROR(IF((VLOOKUP($E127,'Org List'!$AT$10:$AV$188,3,FALSE))="","",(VLOOKUP($E127,'Org List'!$AT$10:$AV$188,3,FALSE))),"")</f>
        <v>NHS England North (Yorkshire And Humber)</v>
      </c>
      <c r="E127" s="98" t="str">
        <f t="shared" ca="1" si="3"/>
        <v>E06000013</v>
      </c>
      <c r="F127" s="100" t="str">
        <f ca="1">IF(E127="","",VLOOKUP(E127,'Org List'!$J$9:$K$488,2,0))</f>
        <v>North Lincolnshire</v>
      </c>
      <c r="G127" s="121">
        <f ca="1">IFERROR(IF((VLOOKUP($E127,'NEA Backsheet'!$D$5:$CB$183,G$9,FALSE))="","",(VLOOKUP($E127,'NEA Backsheet'!$D$5:$CB$183,G$9,FALSE))),"")</f>
        <v>4453.8390251400742</v>
      </c>
      <c r="H127" s="122">
        <f ca="1">IFERROR(IF((VLOOKUP($E127,'NEA Backsheet'!$D$5:$CB$183,H$9,FALSE))="","",(VLOOKUP($E127,'NEA Backsheet'!$D$5:$CB$183,H$9,FALSE))),"")</f>
        <v>4573.6748418800298</v>
      </c>
      <c r="I127" s="122">
        <f ca="1">IFERROR(IF((VLOOKUP($E127,'NEA Backsheet'!$D$5:$CB$183,I$9,FALSE))="","",(VLOOKUP($E127,'NEA Backsheet'!$D$5:$CB$183,I$9,FALSE))),"")</f>
        <v>4874.0004634619681</v>
      </c>
      <c r="J127" s="123">
        <f ca="1">IFERROR(IF((VLOOKUP($E127,'NEA Backsheet'!$D$5:$CB$183,J$9,FALSE))="","",(VLOOKUP($E127,'NEA Backsheet'!$D$5:$CB$183,J$9,FALSE))),"")</f>
        <v>4753.2192275969364</v>
      </c>
      <c r="K127" s="121">
        <f ca="1">IFERROR(IF((VLOOKUP($E127,'NEA Backsheet'!$D$5:$CB$183,K$9,FALSE))="","",(VLOOKUP($E127,'NEA Backsheet'!$D$5:$CB$183,K$9,FALSE))),"")</f>
        <v>4664.4431917859238</v>
      </c>
      <c r="L127" s="122">
        <f ca="1">IFERROR(IF((VLOOKUP($E127,'NEA Backsheet'!$D$5:$CB$183,L$9,FALSE))="","",(VLOOKUP($E127,'NEA Backsheet'!$D$5:$CB$183,L$9,FALSE))),"")</f>
        <v>4546.7314990890409</v>
      </c>
      <c r="M127" s="122">
        <f ca="1">IFERROR(IF((VLOOKUP($E127,'NEA Backsheet'!$D$5:$CB$183,M$9,FALSE))="","",(VLOOKUP($E127,'NEA Backsheet'!$D$5:$CB$183,M$9,FALSE))),"")</f>
        <v>4619.1132002238119</v>
      </c>
      <c r="N127" s="124">
        <f ca="1">IFERROR(IF((VLOOKUP($E127,'NEA Backsheet'!$D$5:$CB$183,N$9,FALSE))="","",(VLOOKUP($E127,'NEA Backsheet'!$D$5:$CB$183,N$9,FALSE))),"")</f>
        <v>4514.3574276607542</v>
      </c>
      <c r="O127" s="175">
        <f ca="1">IFERROR(IF((VLOOKUP($E127,'NEA Backsheet'!$D$5:$CB$183,O$9,FALSE))="","",(VLOOKUP($E127,'NEA Backsheet'!$D$5:$CB$183,O$9,FALSE))),"")</f>
        <v>4991.9240245529072</v>
      </c>
      <c r="P127" s="123">
        <f ca="1">IFERROR(IF((VLOOKUP($E127,'NEA Backsheet'!$D$5:$CB$183,P$9,FALSE))="","",(VLOOKUP($E127,'NEA Backsheet'!$D$5:$CB$183,P$9,FALSE))),"")</f>
        <v>5031.2038156313838</v>
      </c>
      <c r="Q127" s="124">
        <f ca="1">IFERROR(IF((VLOOKUP($E127,'NEA Backsheet'!$D$5:$CB$183,Q$9,FALSE))="","",(VLOOKUP($E127,'NEA Backsheet'!$D$5:$CB$183,Q$9,FALSE))),"")</f>
        <v>5350.6992660017786</v>
      </c>
      <c r="R127" s="236">
        <f ca="1">IFERROR(IF((VLOOKUP($E127,'NEA Backsheet'!$D$5:$CB$183,R$9,FALSE))="","",(VLOOKUP($E127,'NEA Backsheet'!$D$5:$CB$183,R$9,FALSE))),"")</f>
        <v>0</v>
      </c>
    </row>
    <row r="128" spans="1:18" ht="15" customHeight="1" x14ac:dyDescent="0.3">
      <c r="A128" s="57">
        <v>114</v>
      </c>
      <c r="B128" s="98" t="str">
        <f ca="1">IFERROR(IF((VLOOKUP($E128,'Org List'!$AJ$10:$AL$188,3,FALSE))="","",(VLOOKUP($E128,'Org List'!$AJ$10:$AL$188,3,FALSE))),"")</f>
        <v>South West England Commissioning Region</v>
      </c>
      <c r="C128" s="99" t="str">
        <f ca="1">IFERROR(IF((VLOOKUP($E128,'Org List'!$AO$10:$AQ$188,3,FALSE))="","",(VLOOKUP($E128,'Org List'!$AO$10:$AQ$188,3,FALSE))),"")</f>
        <v>South West Region</v>
      </c>
      <c r="D128" s="114" t="str">
        <f ca="1">IFERROR(IF((VLOOKUP($E128,'Org List'!$AT$10:$AV$188,3,FALSE))="","",(VLOOKUP($E128,'Org List'!$AT$10:$AV$188,3,FALSE))),"")</f>
        <v>NHS England South West (South West North)</v>
      </c>
      <c r="E128" s="98" t="str">
        <f t="shared" ca="1" si="3"/>
        <v>E06000024</v>
      </c>
      <c r="F128" s="100" t="str">
        <f ca="1">IF(E128="","",VLOOKUP(E128,'Org List'!$J$9:$K$488,2,0))</f>
        <v>North Somerset</v>
      </c>
      <c r="G128" s="121">
        <f ca="1">IFERROR(IF((VLOOKUP($E128,'NEA Backsheet'!$D$5:$CB$183,G$9,FALSE))="","",(VLOOKUP($E128,'NEA Backsheet'!$D$5:$CB$183,G$9,FALSE))),"")</f>
        <v>5092.2706840504316</v>
      </c>
      <c r="H128" s="122">
        <f ca="1">IFERROR(IF((VLOOKUP($E128,'NEA Backsheet'!$D$5:$CB$183,H$9,FALSE))="","",(VLOOKUP($E128,'NEA Backsheet'!$D$5:$CB$183,H$9,FALSE))),"")</f>
        <v>5081.5465112598858</v>
      </c>
      <c r="I128" s="122">
        <f ca="1">IFERROR(IF((VLOOKUP($E128,'NEA Backsheet'!$D$5:$CB$183,I$9,FALSE))="","",(VLOOKUP($E128,'NEA Backsheet'!$D$5:$CB$183,I$9,FALSE))),"")</f>
        <v>5385.7269304600786</v>
      </c>
      <c r="J128" s="123">
        <f ca="1">IFERROR(IF((VLOOKUP($E128,'NEA Backsheet'!$D$5:$CB$183,J$9,FALSE))="","",(VLOOKUP($E128,'NEA Backsheet'!$D$5:$CB$183,J$9,FALSE))),"")</f>
        <v>5456.6442415272995</v>
      </c>
      <c r="K128" s="121">
        <f ca="1">IFERROR(IF((VLOOKUP($E128,'NEA Backsheet'!$D$5:$CB$183,K$9,FALSE))="","",(VLOOKUP($E128,'NEA Backsheet'!$D$5:$CB$183,K$9,FALSE))),"")</f>
        <v>5226.0918985554572</v>
      </c>
      <c r="L128" s="122">
        <f ca="1">IFERROR(IF((VLOOKUP($E128,'NEA Backsheet'!$D$5:$CB$183,L$9,FALSE))="","",(VLOOKUP($E128,'NEA Backsheet'!$D$5:$CB$183,L$9,FALSE))),"")</f>
        <v>5323.9653439938193</v>
      </c>
      <c r="M128" s="122">
        <f ca="1">IFERROR(IF((VLOOKUP($E128,'NEA Backsheet'!$D$5:$CB$183,M$9,FALSE))="","",(VLOOKUP($E128,'NEA Backsheet'!$D$5:$CB$183,M$9,FALSE))),"")</f>
        <v>5417.3502004324846</v>
      </c>
      <c r="N128" s="124">
        <f ca="1">IFERROR(IF((VLOOKUP($E128,'NEA Backsheet'!$D$5:$CB$183,N$9,FALSE))="","",(VLOOKUP($E128,'NEA Backsheet'!$D$5:$CB$183,N$9,FALSE))),"")</f>
        <v>5262.1148506193904</v>
      </c>
      <c r="O128" s="175">
        <f ca="1">IFERROR(IF((VLOOKUP($E128,'NEA Backsheet'!$D$5:$CB$183,O$9,FALSE))="","",(VLOOKUP($E128,'NEA Backsheet'!$D$5:$CB$183,O$9,FALSE))),"")</f>
        <v>5484.6061344784275</v>
      </c>
      <c r="P128" s="123">
        <f ca="1">IFERROR(IF((VLOOKUP($E128,'NEA Backsheet'!$D$5:$CB$183,P$9,FALSE))="","",(VLOOKUP($E128,'NEA Backsheet'!$D$5:$CB$183,P$9,FALSE))),"")</f>
        <v>5722.3302164051365</v>
      </c>
      <c r="Q128" s="124">
        <f ca="1">IFERROR(IF((VLOOKUP($E128,'NEA Backsheet'!$D$5:$CB$183,Q$9,FALSE))="","",(VLOOKUP($E128,'NEA Backsheet'!$D$5:$CB$183,Q$9,FALSE))),"")</f>
        <v>6108.8468870607958</v>
      </c>
      <c r="R128" s="236">
        <f ca="1">IFERROR(IF((VLOOKUP($E128,'NEA Backsheet'!$D$5:$CB$183,R$9,FALSE))="","",(VLOOKUP($E128,'NEA Backsheet'!$D$5:$CB$183,R$9,FALSE))),"")</f>
        <v>0</v>
      </c>
    </row>
    <row r="129" spans="1:18" ht="15" customHeight="1" x14ac:dyDescent="0.3">
      <c r="A129" s="57">
        <v>115</v>
      </c>
      <c r="B129" s="98" t="str">
        <f ca="1">IFERROR(IF((VLOOKUP($E129,'Org List'!$AJ$10:$AL$188,3,FALSE))="","",(VLOOKUP($E129,'Org List'!$AJ$10:$AL$188,3,FALSE))),"")</f>
        <v>North of England Commissioning Region</v>
      </c>
      <c r="C129" s="99" t="str">
        <f ca="1">IFERROR(IF((VLOOKUP($E129,'Org List'!$AO$10:$AQ$188,3,FALSE))="","",(VLOOKUP($E129,'Org List'!$AO$10:$AQ$188,3,FALSE))),"")</f>
        <v>North East Region</v>
      </c>
      <c r="D129" s="114" t="str">
        <f ca="1">IFERROR(IF((VLOOKUP($E129,'Org List'!$AT$10:$AV$188,3,FALSE))="","",(VLOOKUP($E129,'Org List'!$AT$10:$AV$188,3,FALSE))),"")</f>
        <v>NHS England North (Cumbria And North East)</v>
      </c>
      <c r="E129" s="98" t="str">
        <f t="shared" ca="1" si="3"/>
        <v>E08000022</v>
      </c>
      <c r="F129" s="100" t="str">
        <f ca="1">IF(E129="","",VLOOKUP(E129,'Org List'!$J$9:$K$488,2,0))</f>
        <v>North Tyneside</v>
      </c>
      <c r="G129" s="121">
        <f ca="1">IFERROR(IF((VLOOKUP($E129,'NEA Backsheet'!$D$5:$CB$183,G$9,FALSE))="","",(VLOOKUP($E129,'NEA Backsheet'!$D$5:$CB$183,G$9,FALSE))),"")</f>
        <v>6518.7984632650005</v>
      </c>
      <c r="H129" s="122">
        <f ca="1">IFERROR(IF((VLOOKUP($E129,'NEA Backsheet'!$D$5:$CB$183,H$9,FALSE))="","",(VLOOKUP($E129,'NEA Backsheet'!$D$5:$CB$183,H$9,FALSE))),"")</f>
        <v>6522.8062769630105</v>
      </c>
      <c r="I129" s="122">
        <f ca="1">IFERROR(IF((VLOOKUP($E129,'NEA Backsheet'!$D$5:$CB$183,I$9,FALSE))="","",(VLOOKUP($E129,'NEA Backsheet'!$D$5:$CB$183,I$9,FALSE))),"")</f>
        <v>6857.5666853517332</v>
      </c>
      <c r="J129" s="123">
        <f ca="1">IFERROR(IF((VLOOKUP($E129,'NEA Backsheet'!$D$5:$CB$183,J$9,FALSE))="","",(VLOOKUP($E129,'NEA Backsheet'!$D$5:$CB$183,J$9,FALSE))),"")</f>
        <v>6998.9335522517995</v>
      </c>
      <c r="K129" s="121">
        <f ca="1">IFERROR(IF((VLOOKUP($E129,'NEA Backsheet'!$D$5:$CB$183,K$9,FALSE))="","",(VLOOKUP($E129,'NEA Backsheet'!$D$5:$CB$183,K$9,FALSE))),"")</f>
        <v>6753.2070868724913</v>
      </c>
      <c r="L129" s="122">
        <f ca="1">IFERROR(IF((VLOOKUP($E129,'NEA Backsheet'!$D$5:$CB$183,L$9,FALSE))="","",(VLOOKUP($E129,'NEA Backsheet'!$D$5:$CB$183,L$9,FALSE))),"")</f>
        <v>6890.0165574770926</v>
      </c>
      <c r="M129" s="122">
        <f ca="1">IFERROR(IF((VLOOKUP($E129,'NEA Backsheet'!$D$5:$CB$183,M$9,FALSE))="","",(VLOOKUP($E129,'NEA Backsheet'!$D$5:$CB$183,M$9,FALSE))),"")</f>
        <v>6929.6901478487289</v>
      </c>
      <c r="N129" s="124">
        <f ca="1">IFERROR(IF((VLOOKUP($E129,'NEA Backsheet'!$D$5:$CB$183,N$9,FALSE))="","",(VLOOKUP($E129,'NEA Backsheet'!$D$5:$CB$183,N$9,FALSE))),"")</f>
        <v>7094.2076823580082</v>
      </c>
      <c r="O129" s="175">
        <f ca="1">IFERROR(IF((VLOOKUP($E129,'NEA Backsheet'!$D$5:$CB$183,O$9,FALSE))="","",(VLOOKUP($E129,'NEA Backsheet'!$D$5:$CB$183,O$9,FALSE))),"")</f>
        <v>6499.3848715360182</v>
      </c>
      <c r="P129" s="123">
        <f ca="1">IFERROR(IF((VLOOKUP($E129,'NEA Backsheet'!$D$5:$CB$183,P$9,FALSE))="","",(VLOOKUP($E129,'NEA Backsheet'!$D$5:$CB$183,P$9,FALSE))),"")</f>
        <v>6861.8237925292196</v>
      </c>
      <c r="Q129" s="124">
        <f ca="1">IFERROR(IF((VLOOKUP($E129,'NEA Backsheet'!$D$5:$CB$183,Q$9,FALSE))="","",(VLOOKUP($E129,'NEA Backsheet'!$D$5:$CB$183,Q$9,FALSE))),"")</f>
        <v>7338.9271426786663</v>
      </c>
      <c r="R129" s="236">
        <f ca="1">IFERROR(IF((VLOOKUP($E129,'NEA Backsheet'!$D$5:$CB$183,R$9,FALSE))="","",(VLOOKUP($E129,'NEA Backsheet'!$D$5:$CB$183,R$9,FALSE))),"")</f>
        <v>0</v>
      </c>
    </row>
    <row r="130" spans="1:18" ht="15" customHeight="1" x14ac:dyDescent="0.3">
      <c r="A130" s="57">
        <v>116</v>
      </c>
      <c r="B130" s="98" t="str">
        <f ca="1">IFERROR(IF((VLOOKUP($E130,'Org List'!$AJ$10:$AL$188,3,FALSE))="","",(VLOOKUP($E130,'Org List'!$AJ$10:$AL$188,3,FALSE))),"")</f>
        <v>North of England Commissioning Region</v>
      </c>
      <c r="C130" s="99" t="str">
        <f ca="1">IFERROR(IF((VLOOKUP($E130,'Org List'!$AO$10:$AQ$188,3,FALSE))="","",(VLOOKUP($E130,'Org List'!$AO$10:$AQ$188,3,FALSE))),"")</f>
        <v>Yorkshire and The Humber Region</v>
      </c>
      <c r="D130" s="114" t="str">
        <f ca="1">IFERROR(IF((VLOOKUP($E130,'Org List'!$AT$10:$AV$188,3,FALSE))="","",(VLOOKUP($E130,'Org List'!$AT$10:$AV$188,3,FALSE))),"")</f>
        <v>NHS England North (Yorkshire And Humber)</v>
      </c>
      <c r="E130" s="98" t="str">
        <f t="shared" ca="1" si="3"/>
        <v>E10000023</v>
      </c>
      <c r="F130" s="100" t="str">
        <f ca="1">IF(E130="","",VLOOKUP(E130,'Org List'!$J$9:$K$488,2,0))</f>
        <v>North Yorkshire</v>
      </c>
      <c r="G130" s="121">
        <f ca="1">IFERROR(IF((VLOOKUP($E130,'NEA Backsheet'!$D$5:$CB$183,G$9,FALSE))="","",(VLOOKUP($E130,'NEA Backsheet'!$D$5:$CB$183,G$9,FALSE))),"")</f>
        <v>16535.088030311636</v>
      </c>
      <c r="H130" s="122">
        <f ca="1">IFERROR(IF((VLOOKUP($E130,'NEA Backsheet'!$D$5:$CB$183,H$9,FALSE))="","",(VLOOKUP($E130,'NEA Backsheet'!$D$5:$CB$183,H$9,FALSE))),"")</f>
        <v>16355.738208309298</v>
      </c>
      <c r="I130" s="122">
        <f ca="1">IFERROR(IF((VLOOKUP($E130,'NEA Backsheet'!$D$5:$CB$183,I$9,FALSE))="","",(VLOOKUP($E130,'NEA Backsheet'!$D$5:$CB$183,I$9,FALSE))),"")</f>
        <v>17713.229407007046</v>
      </c>
      <c r="J130" s="123">
        <f ca="1">IFERROR(IF((VLOOKUP($E130,'NEA Backsheet'!$D$5:$CB$183,J$9,FALSE))="","",(VLOOKUP($E130,'NEA Backsheet'!$D$5:$CB$183,J$9,FALSE))),"")</f>
        <v>17230.846603637921</v>
      </c>
      <c r="K130" s="121">
        <f ca="1">IFERROR(IF((VLOOKUP($E130,'NEA Backsheet'!$D$5:$CB$183,K$9,FALSE))="","",(VLOOKUP($E130,'NEA Backsheet'!$D$5:$CB$183,K$9,FALSE))),"")</f>
        <v>16861.311914600592</v>
      </c>
      <c r="L130" s="122">
        <f ca="1">IFERROR(IF((VLOOKUP($E130,'NEA Backsheet'!$D$5:$CB$183,L$9,FALSE))="","",(VLOOKUP($E130,'NEA Backsheet'!$D$5:$CB$183,L$9,FALSE))),"")</f>
        <v>16827.148148970104</v>
      </c>
      <c r="M130" s="122">
        <f ca="1">IFERROR(IF((VLOOKUP($E130,'NEA Backsheet'!$D$5:$CB$183,M$9,FALSE))="","",(VLOOKUP($E130,'NEA Backsheet'!$D$5:$CB$183,M$9,FALSE))),"")</f>
        <v>17577.503568258042</v>
      </c>
      <c r="N130" s="124">
        <f ca="1">IFERROR(IF((VLOOKUP($E130,'NEA Backsheet'!$D$5:$CB$183,N$9,FALSE))="","",(VLOOKUP($E130,'NEA Backsheet'!$D$5:$CB$183,N$9,FALSE))),"")</f>
        <v>17515.833390376545</v>
      </c>
      <c r="O130" s="175">
        <f ca="1">IFERROR(IF((VLOOKUP($E130,'NEA Backsheet'!$D$5:$CB$183,O$9,FALSE))="","",(VLOOKUP($E130,'NEA Backsheet'!$D$5:$CB$183,O$9,FALSE))),"")</f>
        <v>17438.448651933599</v>
      </c>
      <c r="P130" s="123">
        <f ca="1">IFERROR(IF((VLOOKUP($E130,'NEA Backsheet'!$D$5:$CB$183,P$9,FALSE))="","",(VLOOKUP($E130,'NEA Backsheet'!$D$5:$CB$183,P$9,FALSE))),"")</f>
        <v>16951.621179746122</v>
      </c>
      <c r="Q130" s="124">
        <f ca="1">IFERROR(IF((VLOOKUP($E130,'NEA Backsheet'!$D$5:$CB$183,Q$9,FALSE))="","",(VLOOKUP($E130,'NEA Backsheet'!$D$5:$CB$183,Q$9,FALSE))),"")</f>
        <v>18243.283173493226</v>
      </c>
      <c r="R130" s="236">
        <f ca="1">IFERROR(IF((VLOOKUP($E130,'NEA Backsheet'!$D$5:$CB$183,R$9,FALSE))="","",(VLOOKUP($E130,'NEA Backsheet'!$D$5:$CB$183,R$9,FALSE))),"")</f>
        <v>0</v>
      </c>
    </row>
    <row r="131" spans="1:18" ht="15" customHeight="1" x14ac:dyDescent="0.3">
      <c r="A131" s="57">
        <v>117</v>
      </c>
      <c r="B131" s="98" t="str">
        <f ca="1">IFERROR(IF((VLOOKUP($E131,'Org List'!$AJ$10:$AL$188,3,FALSE))="","",(VLOOKUP($E131,'Org List'!$AJ$10:$AL$188,3,FALSE))),"")</f>
        <v>Midlands and East of England Commissioning Region</v>
      </c>
      <c r="C131" s="99" t="str">
        <f ca="1">IFERROR(IF((VLOOKUP($E131,'Org List'!$AO$10:$AQ$188,3,FALSE))="","",(VLOOKUP($E131,'Org List'!$AO$10:$AQ$188,3,FALSE))),"")</f>
        <v>East Midlands Region</v>
      </c>
      <c r="D131" s="114" t="str">
        <f ca="1">IFERROR(IF((VLOOKUP($E131,'Org List'!$AT$10:$AV$188,3,FALSE))="","",(VLOOKUP($E131,'Org List'!$AT$10:$AV$188,3,FALSE))),"")</f>
        <v>NHS England Midlands And East (Central Midlands)</v>
      </c>
      <c r="E131" s="98" t="str">
        <f t="shared" ca="1" si="3"/>
        <v>E10000021</v>
      </c>
      <c r="F131" s="100" t="str">
        <f ca="1">IF(E131="","",VLOOKUP(E131,'Org List'!$J$9:$K$488,2,0))</f>
        <v>Northamptonshire</v>
      </c>
      <c r="G131" s="121">
        <f ca="1">IFERROR(IF((VLOOKUP($E131,'NEA Backsheet'!$D$5:$CB$183,G$9,FALSE))="","",(VLOOKUP($E131,'NEA Backsheet'!$D$5:$CB$183,G$9,FALSE))),"")</f>
        <v>21759.34004184006</v>
      </c>
      <c r="H131" s="122">
        <f ca="1">IFERROR(IF((VLOOKUP($E131,'NEA Backsheet'!$D$5:$CB$183,H$9,FALSE))="","",(VLOOKUP($E131,'NEA Backsheet'!$D$5:$CB$183,H$9,FALSE))),"")</f>
        <v>21020.56343379759</v>
      </c>
      <c r="I131" s="122">
        <f ca="1">IFERROR(IF((VLOOKUP($E131,'NEA Backsheet'!$D$5:$CB$183,I$9,FALSE))="","",(VLOOKUP($E131,'NEA Backsheet'!$D$5:$CB$183,I$9,FALSE))),"")</f>
        <v>21522.937989463418</v>
      </c>
      <c r="J131" s="123">
        <f ca="1">IFERROR(IF((VLOOKUP($E131,'NEA Backsheet'!$D$5:$CB$183,J$9,FALSE))="","",(VLOOKUP($E131,'NEA Backsheet'!$D$5:$CB$183,J$9,FALSE))),"")</f>
        <v>20797.201876801631</v>
      </c>
      <c r="K131" s="121">
        <f ca="1">IFERROR(IF((VLOOKUP($E131,'NEA Backsheet'!$D$5:$CB$183,K$9,FALSE))="","",(VLOOKUP($E131,'NEA Backsheet'!$D$5:$CB$183,K$9,FALSE))),"")</f>
        <v>22241.719382192456</v>
      </c>
      <c r="L131" s="122">
        <f ca="1">IFERROR(IF((VLOOKUP($E131,'NEA Backsheet'!$D$5:$CB$183,L$9,FALSE))="","",(VLOOKUP($E131,'NEA Backsheet'!$D$5:$CB$183,L$9,FALSE))),"")</f>
        <v>21824.809905671886</v>
      </c>
      <c r="M131" s="122">
        <f ca="1">IFERROR(IF((VLOOKUP($E131,'NEA Backsheet'!$D$5:$CB$183,M$9,FALSE))="","",(VLOOKUP($E131,'NEA Backsheet'!$D$5:$CB$183,M$9,FALSE))),"")</f>
        <v>22892.680248015902</v>
      </c>
      <c r="N131" s="124">
        <f ca="1">IFERROR(IF((VLOOKUP($E131,'NEA Backsheet'!$D$5:$CB$183,N$9,FALSE))="","",(VLOOKUP($E131,'NEA Backsheet'!$D$5:$CB$183,N$9,FALSE))),"")</f>
        <v>23095.915915632602</v>
      </c>
      <c r="O131" s="175">
        <f ca="1">IFERROR(IF((VLOOKUP($E131,'NEA Backsheet'!$D$5:$CB$183,O$9,FALSE))="","",(VLOOKUP($E131,'NEA Backsheet'!$D$5:$CB$183,O$9,FALSE))),"")</f>
        <v>21724.991233615547</v>
      </c>
      <c r="P131" s="123">
        <f ca="1">IFERROR(IF((VLOOKUP($E131,'NEA Backsheet'!$D$5:$CB$183,P$9,FALSE))="","",(VLOOKUP($E131,'NEA Backsheet'!$D$5:$CB$183,P$9,FALSE))),"")</f>
        <v>22372.010532396631</v>
      </c>
      <c r="Q131" s="124">
        <f ca="1">IFERROR(IF((VLOOKUP($E131,'NEA Backsheet'!$D$5:$CB$183,Q$9,FALSE))="","",(VLOOKUP($E131,'NEA Backsheet'!$D$5:$CB$183,Q$9,FALSE))),"")</f>
        <v>24077.137221846511</v>
      </c>
      <c r="R131" s="236">
        <f ca="1">IFERROR(IF((VLOOKUP($E131,'NEA Backsheet'!$D$5:$CB$183,R$9,FALSE))="","",(VLOOKUP($E131,'NEA Backsheet'!$D$5:$CB$183,R$9,FALSE))),"")</f>
        <v>0</v>
      </c>
    </row>
    <row r="132" spans="1:18" ht="15" customHeight="1" x14ac:dyDescent="0.3">
      <c r="A132" s="57">
        <v>118</v>
      </c>
      <c r="B132" s="98" t="str">
        <f ca="1">IFERROR(IF((VLOOKUP($E132,'Org List'!$AJ$10:$AL$188,3,FALSE))="","",(VLOOKUP($E132,'Org List'!$AJ$10:$AL$188,3,FALSE))),"")</f>
        <v>North of England Commissioning Region</v>
      </c>
      <c r="C132" s="99" t="str">
        <f ca="1">IFERROR(IF((VLOOKUP($E132,'Org List'!$AO$10:$AQ$188,3,FALSE))="","",(VLOOKUP($E132,'Org List'!$AO$10:$AQ$188,3,FALSE))),"")</f>
        <v>North East Region</v>
      </c>
      <c r="D132" s="114" t="str">
        <f ca="1">IFERROR(IF((VLOOKUP($E132,'Org List'!$AT$10:$AV$188,3,FALSE))="","",(VLOOKUP($E132,'Org List'!$AT$10:$AV$188,3,FALSE))),"")</f>
        <v>NHS England North (Cumbria And North East)</v>
      </c>
      <c r="E132" s="98" t="str">
        <f t="shared" ca="1" si="3"/>
        <v>E06000057</v>
      </c>
      <c r="F132" s="100" t="str">
        <f ca="1">IF(E132="","",VLOOKUP(E132,'Org List'!$J$9:$K$488,2,0))</f>
        <v>Northumberland</v>
      </c>
      <c r="G132" s="121">
        <f ca="1">IFERROR(IF((VLOOKUP($E132,'NEA Backsheet'!$D$5:$CB$183,G$9,FALSE))="","",(VLOOKUP($E132,'NEA Backsheet'!$D$5:$CB$183,G$9,FALSE))),"")</f>
        <v>9814.8835585425477</v>
      </c>
      <c r="H132" s="122">
        <f ca="1">IFERROR(IF((VLOOKUP($E132,'NEA Backsheet'!$D$5:$CB$183,H$9,FALSE))="","",(VLOOKUP($E132,'NEA Backsheet'!$D$5:$CB$183,H$9,FALSE))),"")</f>
        <v>9907.6145979965277</v>
      </c>
      <c r="I132" s="122">
        <f ca="1">IFERROR(IF((VLOOKUP($E132,'NEA Backsheet'!$D$5:$CB$183,I$9,FALSE))="","",(VLOOKUP($E132,'NEA Backsheet'!$D$5:$CB$183,I$9,FALSE))),"")</f>
        <v>10335.706841228826</v>
      </c>
      <c r="J132" s="123">
        <f ca="1">IFERROR(IF((VLOOKUP($E132,'NEA Backsheet'!$D$5:$CB$183,J$9,FALSE))="","",(VLOOKUP($E132,'NEA Backsheet'!$D$5:$CB$183,J$9,FALSE))),"")</f>
        <v>10452.778058647764</v>
      </c>
      <c r="K132" s="121">
        <f ca="1">IFERROR(IF((VLOOKUP($E132,'NEA Backsheet'!$D$5:$CB$183,K$9,FALSE))="","",(VLOOKUP($E132,'NEA Backsheet'!$D$5:$CB$183,K$9,FALSE))),"")</f>
        <v>10198.087476740564</v>
      </c>
      <c r="L132" s="122">
        <f ca="1">IFERROR(IF((VLOOKUP($E132,'NEA Backsheet'!$D$5:$CB$183,L$9,FALSE))="","",(VLOOKUP($E132,'NEA Backsheet'!$D$5:$CB$183,L$9,FALSE))),"")</f>
        <v>10512.761614595514</v>
      </c>
      <c r="M132" s="122">
        <f ca="1">IFERROR(IF((VLOOKUP($E132,'NEA Backsheet'!$D$5:$CB$183,M$9,FALSE))="","",(VLOOKUP($E132,'NEA Backsheet'!$D$5:$CB$183,M$9,FALSE))),"")</f>
        <v>10356.206430425178</v>
      </c>
      <c r="N132" s="124">
        <f ca="1">IFERROR(IF((VLOOKUP($E132,'NEA Backsheet'!$D$5:$CB$183,N$9,FALSE))="","",(VLOOKUP($E132,'NEA Backsheet'!$D$5:$CB$183,N$9,FALSE))),"")</f>
        <v>10164.058627387674</v>
      </c>
      <c r="O132" s="175">
        <f ca="1">IFERROR(IF((VLOOKUP($E132,'NEA Backsheet'!$D$5:$CB$183,O$9,FALSE))="","",(VLOOKUP($E132,'NEA Backsheet'!$D$5:$CB$183,O$9,FALSE))),"")</f>
        <v>10073.539896130689</v>
      </c>
      <c r="P132" s="123">
        <f ca="1">IFERROR(IF((VLOOKUP($E132,'NEA Backsheet'!$D$5:$CB$183,P$9,FALSE))="","",(VLOOKUP($E132,'NEA Backsheet'!$D$5:$CB$183,P$9,FALSE))),"")</f>
        <v>10239.547627530068</v>
      </c>
      <c r="Q132" s="124">
        <f ca="1">IFERROR(IF((VLOOKUP($E132,'NEA Backsheet'!$D$5:$CB$183,Q$9,FALSE))="","",(VLOOKUP($E132,'NEA Backsheet'!$D$5:$CB$183,Q$9,FALSE))),"")</f>
        <v>10993.886099450057</v>
      </c>
      <c r="R132" s="236">
        <f ca="1">IFERROR(IF((VLOOKUP($E132,'NEA Backsheet'!$D$5:$CB$183,R$9,FALSE))="","",(VLOOKUP($E132,'NEA Backsheet'!$D$5:$CB$183,R$9,FALSE))),"")</f>
        <v>0</v>
      </c>
    </row>
    <row r="133" spans="1:18" ht="15" customHeight="1" x14ac:dyDescent="0.3">
      <c r="A133" s="57">
        <v>119</v>
      </c>
      <c r="B133" s="98" t="str">
        <f ca="1">IFERROR(IF((VLOOKUP($E133,'Org List'!$AJ$10:$AL$188,3,FALSE))="","",(VLOOKUP($E133,'Org List'!$AJ$10:$AL$188,3,FALSE))),"")</f>
        <v>Midlands and East of England Commissioning Region</v>
      </c>
      <c r="C133" s="99" t="str">
        <f ca="1">IFERROR(IF((VLOOKUP($E133,'Org List'!$AO$10:$AQ$188,3,FALSE))="","",(VLOOKUP($E133,'Org List'!$AO$10:$AQ$188,3,FALSE))),"")</f>
        <v>East Midlands Region</v>
      </c>
      <c r="D133" s="114" t="str">
        <f ca="1">IFERROR(IF((VLOOKUP($E133,'Org List'!$AT$10:$AV$188,3,FALSE))="","",(VLOOKUP($E133,'Org List'!$AT$10:$AV$188,3,FALSE))),"")</f>
        <v>NHS England Midlands And East (North Midlands)</v>
      </c>
      <c r="E133" s="98" t="str">
        <f t="shared" ca="1" si="3"/>
        <v>E06000018</v>
      </c>
      <c r="F133" s="100" t="str">
        <f ca="1">IF(E133="","",VLOOKUP(E133,'Org List'!$J$9:$K$488,2,0))</f>
        <v>Nottingham</v>
      </c>
      <c r="G133" s="121">
        <f ca="1">IFERROR(IF((VLOOKUP($E133,'NEA Backsheet'!$D$5:$CB$183,G$9,FALSE))="","",(VLOOKUP($E133,'NEA Backsheet'!$D$5:$CB$183,G$9,FALSE))),"")</f>
        <v>7288.5212665022491</v>
      </c>
      <c r="H133" s="122">
        <f ca="1">IFERROR(IF((VLOOKUP($E133,'NEA Backsheet'!$D$5:$CB$183,H$9,FALSE))="","",(VLOOKUP($E133,'NEA Backsheet'!$D$5:$CB$183,H$9,FALSE))),"")</f>
        <v>7229.9640235676006</v>
      </c>
      <c r="I133" s="122">
        <f ca="1">IFERROR(IF((VLOOKUP($E133,'NEA Backsheet'!$D$5:$CB$183,I$9,FALSE))="","",(VLOOKUP($E133,'NEA Backsheet'!$D$5:$CB$183,I$9,FALSE))),"")</f>
        <v>7614.1872432672062</v>
      </c>
      <c r="J133" s="123">
        <f ca="1">IFERROR(IF((VLOOKUP($E133,'NEA Backsheet'!$D$5:$CB$183,J$9,FALSE))="","",(VLOOKUP($E133,'NEA Backsheet'!$D$5:$CB$183,J$9,FALSE))),"")</f>
        <v>7908.3404854514256</v>
      </c>
      <c r="K133" s="121">
        <f ca="1">IFERROR(IF((VLOOKUP($E133,'NEA Backsheet'!$D$5:$CB$183,K$9,FALSE))="","",(VLOOKUP($E133,'NEA Backsheet'!$D$5:$CB$183,K$9,FALSE))),"")</f>
        <v>7403.6979024263292</v>
      </c>
      <c r="L133" s="122">
        <f ca="1">IFERROR(IF((VLOOKUP($E133,'NEA Backsheet'!$D$5:$CB$183,L$9,FALSE))="","",(VLOOKUP($E133,'NEA Backsheet'!$D$5:$CB$183,L$9,FALSE))),"")</f>
        <v>7485.1630214154957</v>
      </c>
      <c r="M133" s="122">
        <f ca="1">IFERROR(IF((VLOOKUP($E133,'NEA Backsheet'!$D$5:$CB$183,M$9,FALSE))="","",(VLOOKUP($E133,'NEA Backsheet'!$D$5:$CB$183,M$9,FALSE))),"")</f>
        <v>7484.2297948848754</v>
      </c>
      <c r="N133" s="124">
        <f ca="1">IFERROR(IF((VLOOKUP($E133,'NEA Backsheet'!$D$5:$CB$183,N$9,FALSE))="","",(VLOOKUP($E133,'NEA Backsheet'!$D$5:$CB$183,N$9,FALSE))),"")</f>
        <v>7323.2505176383529</v>
      </c>
      <c r="O133" s="175">
        <f ca="1">IFERROR(IF((VLOOKUP($E133,'NEA Backsheet'!$D$5:$CB$183,O$9,FALSE))="","",(VLOOKUP($E133,'NEA Backsheet'!$D$5:$CB$183,O$9,FALSE))),"")</f>
        <v>7852.3145496119196</v>
      </c>
      <c r="P133" s="123">
        <f ca="1">IFERROR(IF((VLOOKUP($E133,'NEA Backsheet'!$D$5:$CB$183,P$9,FALSE))="","",(VLOOKUP($E133,'NEA Backsheet'!$D$5:$CB$183,P$9,FALSE))),"")</f>
        <v>7941.863737902635</v>
      </c>
      <c r="Q133" s="124">
        <f ca="1">IFERROR(IF((VLOOKUP($E133,'NEA Backsheet'!$D$5:$CB$183,Q$9,FALSE))="","",(VLOOKUP($E133,'NEA Backsheet'!$D$5:$CB$183,Q$9,FALSE))),"")</f>
        <v>8220.724909911256</v>
      </c>
      <c r="R133" s="236">
        <f ca="1">IFERROR(IF((VLOOKUP($E133,'NEA Backsheet'!$D$5:$CB$183,R$9,FALSE))="","",(VLOOKUP($E133,'NEA Backsheet'!$D$5:$CB$183,R$9,FALSE))),"")</f>
        <v>0</v>
      </c>
    </row>
    <row r="134" spans="1:18" ht="15" customHeight="1" x14ac:dyDescent="0.3">
      <c r="A134" s="57">
        <v>120</v>
      </c>
      <c r="B134" s="98" t="str">
        <f ca="1">IFERROR(IF((VLOOKUP($E134,'Org List'!$AJ$10:$AL$188,3,FALSE))="","",(VLOOKUP($E134,'Org List'!$AJ$10:$AL$188,3,FALSE))),"")</f>
        <v>Midlands and East of England Commissioning Region</v>
      </c>
      <c r="C134" s="99" t="str">
        <f ca="1">IFERROR(IF((VLOOKUP($E134,'Org List'!$AO$10:$AQ$188,3,FALSE))="","",(VLOOKUP($E134,'Org List'!$AO$10:$AQ$188,3,FALSE))),"")</f>
        <v>East Midlands Region</v>
      </c>
      <c r="D134" s="114" t="str">
        <f ca="1">IFERROR(IF((VLOOKUP($E134,'Org List'!$AT$10:$AV$188,3,FALSE))="","",(VLOOKUP($E134,'Org List'!$AT$10:$AV$188,3,FALSE))),"")</f>
        <v>NHS England Midlands And East (North Midlands)</v>
      </c>
      <c r="E134" s="98" t="str">
        <f t="shared" ca="1" si="3"/>
        <v>E10000024</v>
      </c>
      <c r="F134" s="100" t="str">
        <f ca="1">IF(E134="","",VLOOKUP(E134,'Org List'!$J$9:$K$488,2,0))</f>
        <v>Nottinghamshire</v>
      </c>
      <c r="G134" s="121">
        <f ca="1">IFERROR(IF((VLOOKUP($E134,'NEA Backsheet'!$D$5:$CB$183,G$9,FALSE))="","",(VLOOKUP($E134,'NEA Backsheet'!$D$5:$CB$183,G$9,FALSE))),"")</f>
        <v>20595.305782611274</v>
      </c>
      <c r="H134" s="122">
        <f ca="1">IFERROR(IF((VLOOKUP($E134,'NEA Backsheet'!$D$5:$CB$183,H$9,FALSE))="","",(VLOOKUP($E134,'NEA Backsheet'!$D$5:$CB$183,H$9,FALSE))),"")</f>
        <v>20338.56670035229</v>
      </c>
      <c r="I134" s="122">
        <f ca="1">IFERROR(IF((VLOOKUP($E134,'NEA Backsheet'!$D$5:$CB$183,I$9,FALSE))="","",(VLOOKUP($E134,'NEA Backsheet'!$D$5:$CB$183,I$9,FALSE))),"")</f>
        <v>20754.881815255903</v>
      </c>
      <c r="J134" s="123">
        <f ca="1">IFERROR(IF((VLOOKUP($E134,'NEA Backsheet'!$D$5:$CB$183,J$9,FALSE))="","",(VLOOKUP($E134,'NEA Backsheet'!$D$5:$CB$183,J$9,FALSE))),"")</f>
        <v>21403.912857119169</v>
      </c>
      <c r="K134" s="121">
        <f ca="1">IFERROR(IF((VLOOKUP($E134,'NEA Backsheet'!$D$5:$CB$183,K$9,FALSE))="","",(VLOOKUP($E134,'NEA Backsheet'!$D$5:$CB$183,K$9,FALSE))),"")</f>
        <v>20733.982802792802</v>
      </c>
      <c r="L134" s="122">
        <f ca="1">IFERROR(IF((VLOOKUP($E134,'NEA Backsheet'!$D$5:$CB$183,L$9,FALSE))="","",(VLOOKUP($E134,'NEA Backsheet'!$D$5:$CB$183,L$9,FALSE))),"")</f>
        <v>20738.697284486592</v>
      </c>
      <c r="M134" s="122">
        <f ca="1">IFERROR(IF((VLOOKUP($E134,'NEA Backsheet'!$D$5:$CB$183,M$9,FALSE))="","",(VLOOKUP($E134,'NEA Backsheet'!$D$5:$CB$183,M$9,FALSE))),"")</f>
        <v>21459.393156426249</v>
      </c>
      <c r="N134" s="124">
        <f ca="1">IFERROR(IF((VLOOKUP($E134,'NEA Backsheet'!$D$5:$CB$183,N$9,FALSE))="","",(VLOOKUP($E134,'NEA Backsheet'!$D$5:$CB$183,N$9,FALSE))),"")</f>
        <v>21550.976224002388</v>
      </c>
      <c r="O134" s="175">
        <f ca="1">IFERROR(IF((VLOOKUP($E134,'NEA Backsheet'!$D$5:$CB$183,O$9,FALSE))="","",(VLOOKUP($E134,'NEA Backsheet'!$D$5:$CB$183,O$9,FALSE))),"")</f>
        <v>21607.703197501309</v>
      </c>
      <c r="P134" s="123">
        <f ca="1">IFERROR(IF((VLOOKUP($E134,'NEA Backsheet'!$D$5:$CB$183,P$9,FALSE))="","",(VLOOKUP($E134,'NEA Backsheet'!$D$5:$CB$183,P$9,FALSE))),"")</f>
        <v>21740.000613165907</v>
      </c>
      <c r="Q134" s="124">
        <f ca="1">IFERROR(IF((VLOOKUP($E134,'NEA Backsheet'!$D$5:$CB$183,Q$9,FALSE))="","",(VLOOKUP($E134,'NEA Backsheet'!$D$5:$CB$183,Q$9,FALSE))),"")</f>
        <v>23058.698161492819</v>
      </c>
      <c r="R134" s="236">
        <f ca="1">IFERROR(IF((VLOOKUP($E134,'NEA Backsheet'!$D$5:$CB$183,R$9,FALSE))="","",(VLOOKUP($E134,'NEA Backsheet'!$D$5:$CB$183,R$9,FALSE))),"")</f>
        <v>0</v>
      </c>
    </row>
    <row r="135" spans="1:18" ht="15" customHeight="1" x14ac:dyDescent="0.3">
      <c r="A135" s="57">
        <v>121</v>
      </c>
      <c r="B135" s="98" t="str">
        <f ca="1">IFERROR(IF((VLOOKUP($E135,'Org List'!$AJ$10:$AL$188,3,FALSE))="","",(VLOOKUP($E135,'Org List'!$AJ$10:$AL$188,3,FALSE))),"")</f>
        <v>North of England Commissioning Region</v>
      </c>
      <c r="C135" s="99" t="str">
        <f ca="1">IFERROR(IF((VLOOKUP($E135,'Org List'!$AO$10:$AQ$188,3,FALSE))="","",(VLOOKUP($E135,'Org List'!$AO$10:$AQ$188,3,FALSE))),"")</f>
        <v>North West Region</v>
      </c>
      <c r="D135" s="114" t="str">
        <f ca="1">IFERROR(IF((VLOOKUP($E135,'Org List'!$AT$10:$AV$188,3,FALSE))="","",(VLOOKUP($E135,'Org List'!$AT$10:$AV$188,3,FALSE))),"")</f>
        <v>NHS England North (Greater Manchester)</v>
      </c>
      <c r="E135" s="98" t="str">
        <f t="shared" ca="1" si="3"/>
        <v>E08000004</v>
      </c>
      <c r="F135" s="100" t="str">
        <f ca="1">IF(E135="","",VLOOKUP(E135,'Org List'!$J$9:$K$488,2,0))</f>
        <v>Oldham</v>
      </c>
      <c r="G135" s="121">
        <f ca="1">IFERROR(IF((VLOOKUP($E135,'NEA Backsheet'!$D$5:$CB$183,G$9,FALSE))="","",(VLOOKUP($E135,'NEA Backsheet'!$D$5:$CB$183,G$9,FALSE))),"")</f>
        <v>7560.2689756351792</v>
      </c>
      <c r="H135" s="122">
        <f ca="1">IFERROR(IF((VLOOKUP($E135,'NEA Backsheet'!$D$5:$CB$183,H$9,FALSE))="","",(VLOOKUP($E135,'NEA Backsheet'!$D$5:$CB$183,H$9,FALSE))),"")</f>
        <v>7768.8896367751859</v>
      </c>
      <c r="I135" s="122">
        <f ca="1">IFERROR(IF((VLOOKUP($E135,'NEA Backsheet'!$D$5:$CB$183,I$9,FALSE))="","",(VLOOKUP($E135,'NEA Backsheet'!$D$5:$CB$183,I$9,FALSE))),"")</f>
        <v>8844.6562291304544</v>
      </c>
      <c r="J135" s="123">
        <f ca="1">IFERROR(IF((VLOOKUP($E135,'NEA Backsheet'!$D$5:$CB$183,J$9,FALSE))="","",(VLOOKUP($E135,'NEA Backsheet'!$D$5:$CB$183,J$9,FALSE))),"")</f>
        <v>8446.5531056709005</v>
      </c>
      <c r="K135" s="121">
        <f ca="1">IFERROR(IF((VLOOKUP($E135,'NEA Backsheet'!$D$5:$CB$183,K$9,FALSE))="","",(VLOOKUP($E135,'NEA Backsheet'!$D$5:$CB$183,K$9,FALSE))),"")</f>
        <v>7946.1059155757393</v>
      </c>
      <c r="L135" s="122">
        <f ca="1">IFERROR(IF((VLOOKUP($E135,'NEA Backsheet'!$D$5:$CB$183,L$9,FALSE))="","",(VLOOKUP($E135,'NEA Backsheet'!$D$5:$CB$183,L$9,FALSE))),"")</f>
        <v>7734.8531269235264</v>
      </c>
      <c r="M135" s="122">
        <f ca="1">IFERROR(IF((VLOOKUP($E135,'NEA Backsheet'!$D$5:$CB$183,M$9,FALSE))="","",(VLOOKUP($E135,'NEA Backsheet'!$D$5:$CB$183,M$9,FALSE))),"")</f>
        <v>8382.0468467055471</v>
      </c>
      <c r="N135" s="124">
        <f ca="1">IFERROR(IF((VLOOKUP($E135,'NEA Backsheet'!$D$5:$CB$183,N$9,FALSE))="","",(VLOOKUP($E135,'NEA Backsheet'!$D$5:$CB$183,N$9,FALSE))),"")</f>
        <v>8198.0958925585001</v>
      </c>
      <c r="O135" s="175">
        <f ca="1">IFERROR(IF((VLOOKUP($E135,'NEA Backsheet'!$D$5:$CB$183,O$9,FALSE))="","",(VLOOKUP($E135,'NEA Backsheet'!$D$5:$CB$183,O$9,FALSE))),"")</f>
        <v>8968.0686173457088</v>
      </c>
      <c r="P135" s="123">
        <f ca="1">IFERROR(IF((VLOOKUP($E135,'NEA Backsheet'!$D$5:$CB$183,P$9,FALSE))="","",(VLOOKUP($E135,'NEA Backsheet'!$D$5:$CB$183,P$9,FALSE))),"")</f>
        <v>8452.1761806581635</v>
      </c>
      <c r="Q135" s="124">
        <f ca="1">IFERROR(IF((VLOOKUP($E135,'NEA Backsheet'!$D$5:$CB$183,Q$9,FALSE))="","",(VLOOKUP($E135,'NEA Backsheet'!$D$5:$CB$183,Q$9,FALSE))),"")</f>
        <v>9238.006379596889</v>
      </c>
      <c r="R135" s="236">
        <f ca="1">IFERROR(IF((VLOOKUP($E135,'NEA Backsheet'!$D$5:$CB$183,R$9,FALSE))="","",(VLOOKUP($E135,'NEA Backsheet'!$D$5:$CB$183,R$9,FALSE))),"")</f>
        <v>0</v>
      </c>
    </row>
    <row r="136" spans="1:18" ht="15" customHeight="1" x14ac:dyDescent="0.3">
      <c r="A136" s="57">
        <v>122</v>
      </c>
      <c r="B136" s="98" t="str">
        <f ca="1">IFERROR(IF((VLOOKUP($E136,'Org List'!$AJ$10:$AL$188,3,FALSE))="","",(VLOOKUP($E136,'Org List'!$AJ$10:$AL$188,3,FALSE))),"")</f>
        <v>South East England Commissioning Region</v>
      </c>
      <c r="C136" s="99" t="str">
        <f ca="1">IFERROR(IF((VLOOKUP($E136,'Org List'!$AO$10:$AQ$188,3,FALSE))="","",(VLOOKUP($E136,'Org List'!$AO$10:$AQ$188,3,FALSE))),"")</f>
        <v>South East Region</v>
      </c>
      <c r="D136" s="114" t="str">
        <f ca="1">IFERROR(IF((VLOOKUP($E136,'Org List'!$AT$10:$AV$188,3,FALSE))="","",(VLOOKUP($E136,'Org List'!$AT$10:$AV$188,3,FALSE))),"")</f>
        <v>NHS England South East (Hampshire, Isle of Wight and Thames Valley)</v>
      </c>
      <c r="E136" s="98" t="str">
        <f t="shared" ca="1" si="3"/>
        <v>E10000025</v>
      </c>
      <c r="F136" s="100" t="str">
        <f ca="1">IF(E136="","",VLOOKUP(E136,'Org List'!$J$9:$K$488,2,0))</f>
        <v>Oxfordshire</v>
      </c>
      <c r="G136" s="121">
        <f ca="1">IFERROR(IF((VLOOKUP($E136,'NEA Backsheet'!$D$5:$CB$183,G$9,FALSE))="","",(VLOOKUP($E136,'NEA Backsheet'!$D$5:$CB$183,G$9,FALSE))),"")</f>
        <v>16105.983930077062</v>
      </c>
      <c r="H136" s="122">
        <f ca="1">IFERROR(IF((VLOOKUP($E136,'NEA Backsheet'!$D$5:$CB$183,H$9,FALSE))="","",(VLOOKUP($E136,'NEA Backsheet'!$D$5:$CB$183,H$9,FALSE))),"")</f>
        <v>16016.82806928229</v>
      </c>
      <c r="I136" s="122">
        <f ca="1">IFERROR(IF((VLOOKUP($E136,'NEA Backsheet'!$D$5:$CB$183,I$9,FALSE))="","",(VLOOKUP($E136,'NEA Backsheet'!$D$5:$CB$183,I$9,FALSE))),"")</f>
        <v>16616.653205531431</v>
      </c>
      <c r="J136" s="123">
        <f ca="1">IFERROR(IF((VLOOKUP($E136,'NEA Backsheet'!$D$5:$CB$183,J$9,FALSE))="","",(VLOOKUP($E136,'NEA Backsheet'!$D$5:$CB$183,J$9,FALSE))),"")</f>
        <v>16550.323214872908</v>
      </c>
      <c r="K136" s="121">
        <f ca="1">IFERROR(IF((VLOOKUP($E136,'NEA Backsheet'!$D$5:$CB$183,K$9,FALSE))="","",(VLOOKUP($E136,'NEA Backsheet'!$D$5:$CB$183,K$9,FALSE))),"")</f>
        <v>15616.061579798603</v>
      </c>
      <c r="L136" s="122">
        <f ca="1">IFERROR(IF((VLOOKUP($E136,'NEA Backsheet'!$D$5:$CB$183,L$9,FALSE))="","",(VLOOKUP($E136,'NEA Backsheet'!$D$5:$CB$183,L$9,FALSE))),"")</f>
        <v>15574.520996663847</v>
      </c>
      <c r="M136" s="122">
        <f ca="1">IFERROR(IF((VLOOKUP($E136,'NEA Backsheet'!$D$5:$CB$183,M$9,FALSE))="","",(VLOOKUP($E136,'NEA Backsheet'!$D$5:$CB$183,M$9,FALSE))),"")</f>
        <v>16175.595487749342</v>
      </c>
      <c r="N136" s="124">
        <f ca="1">IFERROR(IF((VLOOKUP($E136,'NEA Backsheet'!$D$5:$CB$183,N$9,FALSE))="","",(VLOOKUP($E136,'NEA Backsheet'!$D$5:$CB$183,N$9,FALSE))),"")</f>
        <v>15848.916615065602</v>
      </c>
      <c r="O136" s="175">
        <f ca="1">IFERROR(IF((VLOOKUP($E136,'NEA Backsheet'!$D$5:$CB$183,O$9,FALSE))="","",(VLOOKUP($E136,'NEA Backsheet'!$D$5:$CB$183,O$9,FALSE))),"")</f>
        <v>16942.916546068343</v>
      </c>
      <c r="P136" s="123">
        <f ca="1">IFERROR(IF((VLOOKUP($E136,'NEA Backsheet'!$D$5:$CB$183,P$9,FALSE))="","",(VLOOKUP($E136,'NEA Backsheet'!$D$5:$CB$183,P$9,FALSE))),"")</f>
        <v>16652.549538849998</v>
      </c>
      <c r="Q136" s="124">
        <f ca="1">IFERROR(IF((VLOOKUP($E136,'NEA Backsheet'!$D$5:$CB$183,Q$9,FALSE))="","",(VLOOKUP($E136,'NEA Backsheet'!$D$5:$CB$183,Q$9,FALSE))),"")</f>
        <v>18015.376020878397</v>
      </c>
      <c r="R136" s="236">
        <f ca="1">IFERROR(IF((VLOOKUP($E136,'NEA Backsheet'!$D$5:$CB$183,R$9,FALSE))="","",(VLOOKUP($E136,'NEA Backsheet'!$D$5:$CB$183,R$9,FALSE))),"")</f>
        <v>0</v>
      </c>
    </row>
    <row r="137" spans="1:18" ht="15" customHeight="1" x14ac:dyDescent="0.3">
      <c r="A137" s="57">
        <v>123</v>
      </c>
      <c r="B137" s="98" t="str">
        <f ca="1">IFERROR(IF((VLOOKUP($E137,'Org List'!$AJ$10:$AL$188,3,FALSE))="","",(VLOOKUP($E137,'Org List'!$AJ$10:$AL$188,3,FALSE))),"")</f>
        <v>Midlands and East of England Commissioning Region</v>
      </c>
      <c r="C137" s="99" t="str">
        <f ca="1">IFERROR(IF((VLOOKUP($E137,'Org List'!$AO$10:$AQ$188,3,FALSE))="","",(VLOOKUP($E137,'Org List'!$AO$10:$AQ$188,3,FALSE))),"")</f>
        <v>East Region</v>
      </c>
      <c r="D137" s="114" t="str">
        <f ca="1">IFERROR(IF((VLOOKUP($E137,'Org List'!$AT$10:$AV$188,3,FALSE))="","",(VLOOKUP($E137,'Org List'!$AT$10:$AV$188,3,FALSE))),"")</f>
        <v>NHS England Midlands And East (East)</v>
      </c>
      <c r="E137" s="98" t="str">
        <f t="shared" ca="1" si="3"/>
        <v>E06000031</v>
      </c>
      <c r="F137" s="100" t="str">
        <f ca="1">IF(E137="","",VLOOKUP(E137,'Org List'!$J$9:$K$488,2,0))</f>
        <v>Peterborough</v>
      </c>
      <c r="G137" s="121">
        <f ca="1">IFERROR(IF((VLOOKUP($E137,'NEA Backsheet'!$D$5:$CB$183,G$9,FALSE))="","",(VLOOKUP($E137,'NEA Backsheet'!$D$5:$CB$183,G$9,FALSE))),"")</f>
        <v>5162.7154553047403</v>
      </c>
      <c r="H137" s="122">
        <f ca="1">IFERROR(IF((VLOOKUP($E137,'NEA Backsheet'!$D$5:$CB$183,H$9,FALSE))="","",(VLOOKUP($E137,'NEA Backsheet'!$D$5:$CB$183,H$9,FALSE))),"")</f>
        <v>4982.9256900305472</v>
      </c>
      <c r="I137" s="122">
        <f ca="1">IFERROR(IF((VLOOKUP($E137,'NEA Backsheet'!$D$5:$CB$183,I$9,FALSE))="","",(VLOOKUP($E137,'NEA Backsheet'!$D$5:$CB$183,I$9,FALSE))),"")</f>
        <v>5208.3289939486094</v>
      </c>
      <c r="J137" s="123">
        <f ca="1">IFERROR(IF((VLOOKUP($E137,'NEA Backsheet'!$D$5:$CB$183,J$9,FALSE))="","",(VLOOKUP($E137,'NEA Backsheet'!$D$5:$CB$183,J$9,FALSE))),"")</f>
        <v>5121.5937637635452</v>
      </c>
      <c r="K137" s="121">
        <f ca="1">IFERROR(IF((VLOOKUP($E137,'NEA Backsheet'!$D$5:$CB$183,K$9,FALSE))="","",(VLOOKUP($E137,'NEA Backsheet'!$D$5:$CB$183,K$9,FALSE))),"")</f>
        <v>5251.3356766416846</v>
      </c>
      <c r="L137" s="122">
        <f ca="1">IFERROR(IF((VLOOKUP($E137,'NEA Backsheet'!$D$5:$CB$183,L$9,FALSE))="","",(VLOOKUP($E137,'NEA Backsheet'!$D$5:$CB$183,L$9,FALSE))),"")</f>
        <v>5245.1367157978193</v>
      </c>
      <c r="M137" s="122">
        <f ca="1">IFERROR(IF((VLOOKUP($E137,'NEA Backsheet'!$D$5:$CB$183,M$9,FALSE))="","",(VLOOKUP($E137,'NEA Backsheet'!$D$5:$CB$183,M$9,FALSE))),"")</f>
        <v>5464.8706548140217</v>
      </c>
      <c r="N137" s="124">
        <f ca="1">IFERROR(IF((VLOOKUP($E137,'NEA Backsheet'!$D$5:$CB$183,N$9,FALSE))="","",(VLOOKUP($E137,'NEA Backsheet'!$D$5:$CB$183,N$9,FALSE))),"")</f>
        <v>5351.9001685939302</v>
      </c>
      <c r="O137" s="175">
        <f ca="1">IFERROR(IF((VLOOKUP($E137,'NEA Backsheet'!$D$5:$CB$183,O$9,FALSE))="","",(VLOOKUP($E137,'NEA Backsheet'!$D$5:$CB$183,O$9,FALSE))),"")</f>
        <v>5253.8829810969582</v>
      </c>
      <c r="P137" s="123">
        <f ca="1">IFERROR(IF((VLOOKUP($E137,'NEA Backsheet'!$D$5:$CB$183,P$9,FALSE))="","",(VLOOKUP($E137,'NEA Backsheet'!$D$5:$CB$183,P$9,FALSE))),"")</f>
        <v>5215.142825470517</v>
      </c>
      <c r="Q137" s="124">
        <f ca="1">IFERROR(IF((VLOOKUP($E137,'NEA Backsheet'!$D$5:$CB$183,Q$9,FALSE))="","",(VLOOKUP($E137,'NEA Backsheet'!$D$5:$CB$183,Q$9,FALSE))),"")</f>
        <v>5552.1866954254801</v>
      </c>
      <c r="R137" s="236">
        <f ca="1">IFERROR(IF((VLOOKUP($E137,'NEA Backsheet'!$D$5:$CB$183,R$9,FALSE))="","",(VLOOKUP($E137,'NEA Backsheet'!$D$5:$CB$183,R$9,FALSE))),"")</f>
        <v>0</v>
      </c>
    </row>
    <row r="138" spans="1:18" ht="15" customHeight="1" x14ac:dyDescent="0.3">
      <c r="A138" s="57">
        <v>124</v>
      </c>
      <c r="B138" s="98" t="str">
        <f ca="1">IFERROR(IF((VLOOKUP($E138,'Org List'!$AJ$10:$AL$188,3,FALSE))="","",(VLOOKUP($E138,'Org List'!$AJ$10:$AL$188,3,FALSE))),"")</f>
        <v>South West England Commissioning Region</v>
      </c>
      <c r="C138" s="99" t="str">
        <f ca="1">IFERROR(IF((VLOOKUP($E138,'Org List'!$AO$10:$AQ$188,3,FALSE))="","",(VLOOKUP($E138,'Org List'!$AO$10:$AQ$188,3,FALSE))),"")</f>
        <v>South West Region</v>
      </c>
      <c r="D138" s="114" t="str">
        <f ca="1">IFERROR(IF((VLOOKUP($E138,'Org List'!$AT$10:$AV$188,3,FALSE))="","",(VLOOKUP($E138,'Org List'!$AT$10:$AV$188,3,FALSE))),"")</f>
        <v>NHS England South West (South West South)</v>
      </c>
      <c r="E138" s="98" t="str">
        <f t="shared" ca="1" si="3"/>
        <v>E06000026</v>
      </c>
      <c r="F138" s="100" t="str">
        <f ca="1">IF(E138="","",VLOOKUP(E138,'Org List'!$J$9:$K$488,2,0))</f>
        <v>Plymouth</v>
      </c>
      <c r="G138" s="121">
        <f ca="1">IFERROR(IF((VLOOKUP($E138,'NEA Backsheet'!$D$5:$CB$183,G$9,FALSE))="","",(VLOOKUP($E138,'NEA Backsheet'!$D$5:$CB$183,G$9,FALSE))),"")</f>
        <v>6767.0465689437151</v>
      </c>
      <c r="H138" s="122">
        <f ca="1">IFERROR(IF((VLOOKUP($E138,'NEA Backsheet'!$D$5:$CB$183,H$9,FALSE))="","",(VLOOKUP($E138,'NEA Backsheet'!$D$5:$CB$183,H$9,FALSE))),"")</f>
        <v>6657.2164442953372</v>
      </c>
      <c r="I138" s="122">
        <f ca="1">IFERROR(IF((VLOOKUP($E138,'NEA Backsheet'!$D$5:$CB$183,I$9,FALSE))="","",(VLOOKUP($E138,'NEA Backsheet'!$D$5:$CB$183,I$9,FALSE))),"")</f>
        <v>7189.5148261890627</v>
      </c>
      <c r="J138" s="123">
        <f ca="1">IFERROR(IF((VLOOKUP($E138,'NEA Backsheet'!$D$5:$CB$183,J$9,FALSE))="","",(VLOOKUP($E138,'NEA Backsheet'!$D$5:$CB$183,J$9,FALSE))),"")</f>
        <v>6982.9295917313993</v>
      </c>
      <c r="K138" s="121">
        <f ca="1">IFERROR(IF((VLOOKUP($E138,'NEA Backsheet'!$D$5:$CB$183,K$9,FALSE))="","",(VLOOKUP($E138,'NEA Backsheet'!$D$5:$CB$183,K$9,FALSE))),"")</f>
        <v>6894.0194908255708</v>
      </c>
      <c r="L138" s="122">
        <f ca="1">IFERROR(IF((VLOOKUP($E138,'NEA Backsheet'!$D$5:$CB$183,L$9,FALSE))="","",(VLOOKUP($E138,'NEA Backsheet'!$D$5:$CB$183,L$9,FALSE))),"")</f>
        <v>6842.5910991251394</v>
      </c>
      <c r="M138" s="122">
        <f ca="1">IFERROR(IF((VLOOKUP($E138,'NEA Backsheet'!$D$5:$CB$183,M$9,FALSE))="","",(VLOOKUP($E138,'NEA Backsheet'!$D$5:$CB$183,M$9,FALSE))),"")</f>
        <v>7240.3621061188678</v>
      </c>
      <c r="N138" s="124">
        <f ca="1">IFERROR(IF((VLOOKUP($E138,'NEA Backsheet'!$D$5:$CB$183,N$9,FALSE))="","",(VLOOKUP($E138,'NEA Backsheet'!$D$5:$CB$183,N$9,FALSE))),"")</f>
        <v>7187.1903791065579</v>
      </c>
      <c r="O138" s="175">
        <f ca="1">IFERROR(IF((VLOOKUP($E138,'NEA Backsheet'!$D$5:$CB$183,O$9,FALSE))="","",(VLOOKUP($E138,'NEA Backsheet'!$D$5:$CB$183,O$9,FALSE))),"")</f>
        <v>6952.4212237735164</v>
      </c>
      <c r="P138" s="123">
        <f ca="1">IFERROR(IF((VLOOKUP($E138,'NEA Backsheet'!$D$5:$CB$183,P$9,FALSE))="","",(VLOOKUP($E138,'NEA Backsheet'!$D$5:$CB$183,P$9,FALSE))),"")</f>
        <v>6691.5020387622899</v>
      </c>
      <c r="Q138" s="124">
        <f ca="1">IFERROR(IF((VLOOKUP($E138,'NEA Backsheet'!$D$5:$CB$183,Q$9,FALSE))="","",(VLOOKUP($E138,'NEA Backsheet'!$D$5:$CB$183,Q$9,FALSE))),"")</f>
        <v>7352.2261219644388</v>
      </c>
      <c r="R138" s="236">
        <f ca="1">IFERROR(IF((VLOOKUP($E138,'NEA Backsheet'!$D$5:$CB$183,R$9,FALSE))="","",(VLOOKUP($E138,'NEA Backsheet'!$D$5:$CB$183,R$9,FALSE))),"")</f>
        <v>0</v>
      </c>
    </row>
    <row r="139" spans="1:18" ht="15" customHeight="1" x14ac:dyDescent="0.3">
      <c r="A139" s="57">
        <v>125</v>
      </c>
      <c r="B139" s="98" t="str">
        <f ca="1">IFERROR(IF((VLOOKUP($E139,'Org List'!$AJ$10:$AL$188,3,FALSE))="","",(VLOOKUP($E139,'Org List'!$AJ$10:$AL$188,3,FALSE))),"")</f>
        <v>South East England Commissioning Region</v>
      </c>
      <c r="C139" s="99" t="str">
        <f ca="1">IFERROR(IF((VLOOKUP($E139,'Org List'!$AO$10:$AQ$188,3,FALSE))="","",(VLOOKUP($E139,'Org List'!$AO$10:$AQ$188,3,FALSE))),"")</f>
        <v>South East Region</v>
      </c>
      <c r="D139" s="114" t="str">
        <f ca="1">IFERROR(IF((VLOOKUP($E139,'Org List'!$AT$10:$AV$188,3,FALSE))="","",(VLOOKUP($E139,'Org List'!$AT$10:$AV$188,3,FALSE))),"")</f>
        <v>NHS England South East (Hampshire, Isle of Wight and Thames Valley)</v>
      </c>
      <c r="E139" s="98" t="str">
        <f t="shared" ca="1" si="3"/>
        <v>E06000044</v>
      </c>
      <c r="F139" s="100" t="str">
        <f ca="1">IF(E139="","",VLOOKUP(E139,'Org List'!$J$9:$K$488,2,0))</f>
        <v>Portsmouth</v>
      </c>
      <c r="G139" s="121">
        <f ca="1">IFERROR(IF((VLOOKUP($E139,'NEA Backsheet'!$D$5:$CB$183,G$9,FALSE))="","",(VLOOKUP($E139,'NEA Backsheet'!$D$5:$CB$183,G$9,FALSE))),"")</f>
        <v>4730.2401925958147</v>
      </c>
      <c r="H139" s="122">
        <f ca="1">IFERROR(IF((VLOOKUP($E139,'NEA Backsheet'!$D$5:$CB$183,H$9,FALSE))="","",(VLOOKUP($E139,'NEA Backsheet'!$D$5:$CB$183,H$9,FALSE))),"")</f>
        <v>4695.6267208255158</v>
      </c>
      <c r="I139" s="122">
        <f ca="1">IFERROR(IF((VLOOKUP($E139,'NEA Backsheet'!$D$5:$CB$183,I$9,FALSE))="","",(VLOOKUP($E139,'NEA Backsheet'!$D$5:$CB$183,I$9,FALSE))),"")</f>
        <v>4884.2247507796146</v>
      </c>
      <c r="J139" s="123">
        <f ca="1">IFERROR(IF((VLOOKUP($E139,'NEA Backsheet'!$D$5:$CB$183,J$9,FALSE))="","",(VLOOKUP($E139,'NEA Backsheet'!$D$5:$CB$183,J$9,FALSE))),"")</f>
        <v>4706.8318233980544</v>
      </c>
      <c r="K139" s="121">
        <f ca="1">IFERROR(IF((VLOOKUP($E139,'NEA Backsheet'!$D$5:$CB$183,K$9,FALSE))="","",(VLOOKUP($E139,'NEA Backsheet'!$D$5:$CB$183,K$9,FALSE))),"")</f>
        <v>4785.4684592011236</v>
      </c>
      <c r="L139" s="122">
        <f ca="1">IFERROR(IF((VLOOKUP($E139,'NEA Backsheet'!$D$5:$CB$183,L$9,FALSE))="","",(VLOOKUP($E139,'NEA Backsheet'!$D$5:$CB$183,L$9,FALSE))),"")</f>
        <v>4837.9316081016314</v>
      </c>
      <c r="M139" s="122">
        <f ca="1">IFERROR(IF((VLOOKUP($E139,'NEA Backsheet'!$D$5:$CB$183,M$9,FALSE))="","",(VLOOKUP($E139,'NEA Backsheet'!$D$5:$CB$183,M$9,FALSE))),"")</f>
        <v>4837.9316081016314</v>
      </c>
      <c r="N139" s="124">
        <f ca="1">IFERROR(IF((VLOOKUP($E139,'NEA Backsheet'!$D$5:$CB$183,N$9,FALSE))="","",(VLOOKUP($E139,'NEA Backsheet'!$D$5:$CB$183,N$9,FALSE))),"")</f>
        <v>4733.0028716167599</v>
      </c>
      <c r="O139" s="175">
        <f ca="1">IFERROR(IF((VLOOKUP($E139,'NEA Backsheet'!$D$5:$CB$183,O$9,FALSE))="","",(VLOOKUP($E139,'NEA Backsheet'!$D$5:$CB$183,O$9,FALSE))),"")</f>
        <v>5259.4599122830259</v>
      </c>
      <c r="P139" s="123">
        <f ca="1">IFERROR(IF((VLOOKUP($E139,'NEA Backsheet'!$D$5:$CB$183,P$9,FALSE))="","",(VLOOKUP($E139,'NEA Backsheet'!$D$5:$CB$183,P$9,FALSE))),"")</f>
        <v>5079.9658941321677</v>
      </c>
      <c r="Q139" s="124">
        <f ca="1">IFERROR(IF((VLOOKUP($E139,'NEA Backsheet'!$D$5:$CB$183,Q$9,FALSE))="","",(VLOOKUP($E139,'NEA Backsheet'!$D$5:$CB$183,Q$9,FALSE))),"")</f>
        <v>5352.2576214551991</v>
      </c>
      <c r="R139" s="236">
        <f ca="1">IFERROR(IF((VLOOKUP($E139,'NEA Backsheet'!$D$5:$CB$183,R$9,FALSE))="","",(VLOOKUP($E139,'NEA Backsheet'!$D$5:$CB$183,R$9,FALSE))),"")</f>
        <v>0</v>
      </c>
    </row>
    <row r="140" spans="1:18" ht="15" customHeight="1" x14ac:dyDescent="0.3">
      <c r="A140" s="57">
        <v>126</v>
      </c>
      <c r="B140" s="98" t="str">
        <f ca="1">IFERROR(IF((VLOOKUP($E140,'Org List'!$AJ$10:$AL$188,3,FALSE))="","",(VLOOKUP($E140,'Org List'!$AJ$10:$AL$188,3,FALSE))),"")</f>
        <v>South East England Commissioning Region</v>
      </c>
      <c r="C140" s="99" t="str">
        <f ca="1">IFERROR(IF((VLOOKUP($E140,'Org List'!$AO$10:$AQ$188,3,FALSE))="","",(VLOOKUP($E140,'Org List'!$AO$10:$AQ$188,3,FALSE))),"")</f>
        <v>South East Region</v>
      </c>
      <c r="D140" s="114" t="str">
        <f ca="1">IFERROR(IF((VLOOKUP($E140,'Org List'!$AT$10:$AV$188,3,FALSE))="","",(VLOOKUP($E140,'Org List'!$AT$10:$AV$188,3,FALSE))),"")</f>
        <v>NHS England South East (Hampshire, Isle of Wight and Thames Valley)</v>
      </c>
      <c r="E140" s="98" t="str">
        <f t="shared" ca="1" si="3"/>
        <v>E06000038</v>
      </c>
      <c r="F140" s="100" t="str">
        <f ca="1">IF(E140="","",VLOOKUP(E140,'Org List'!$J$9:$K$488,2,0))</f>
        <v>Reading</v>
      </c>
      <c r="G140" s="121">
        <f ca="1">IFERROR(IF((VLOOKUP($E140,'NEA Backsheet'!$D$5:$CB$183,G$9,FALSE))="","",(VLOOKUP($E140,'NEA Backsheet'!$D$5:$CB$183,G$9,FALSE))),"")</f>
        <v>4006.7503453470999</v>
      </c>
      <c r="H140" s="122">
        <f ca="1">IFERROR(IF((VLOOKUP($E140,'NEA Backsheet'!$D$5:$CB$183,H$9,FALSE))="","",(VLOOKUP($E140,'NEA Backsheet'!$D$5:$CB$183,H$9,FALSE))),"")</f>
        <v>3894.8517583736239</v>
      </c>
      <c r="I140" s="122">
        <f ca="1">IFERROR(IF((VLOOKUP($E140,'NEA Backsheet'!$D$5:$CB$183,I$9,FALSE))="","",(VLOOKUP($E140,'NEA Backsheet'!$D$5:$CB$183,I$9,FALSE))),"")</f>
        <v>4065.9140771816888</v>
      </c>
      <c r="J140" s="123">
        <f ca="1">IFERROR(IF((VLOOKUP($E140,'NEA Backsheet'!$D$5:$CB$183,J$9,FALSE))="","",(VLOOKUP($E140,'NEA Backsheet'!$D$5:$CB$183,J$9,FALSE))),"")</f>
        <v>4035.0085123859053</v>
      </c>
      <c r="K140" s="121">
        <f ca="1">IFERROR(IF((VLOOKUP($E140,'NEA Backsheet'!$D$5:$CB$183,K$9,FALSE))="","",(VLOOKUP($E140,'NEA Backsheet'!$D$5:$CB$183,K$9,FALSE))),"")</f>
        <v>3960.2857160101066</v>
      </c>
      <c r="L140" s="122">
        <f ca="1">IFERROR(IF((VLOOKUP($E140,'NEA Backsheet'!$D$5:$CB$183,L$9,FALSE))="","",(VLOOKUP($E140,'NEA Backsheet'!$D$5:$CB$183,L$9,FALSE))),"")</f>
        <v>4000.1807126307303</v>
      </c>
      <c r="M140" s="122">
        <f ca="1">IFERROR(IF((VLOOKUP($E140,'NEA Backsheet'!$D$5:$CB$183,M$9,FALSE))="","",(VLOOKUP($E140,'NEA Backsheet'!$D$5:$CB$183,M$9,FALSE))),"")</f>
        <v>4149.681204960827</v>
      </c>
      <c r="N140" s="124">
        <f ca="1">IFERROR(IF((VLOOKUP($E140,'NEA Backsheet'!$D$5:$CB$183,N$9,FALSE))="","",(VLOOKUP($E140,'NEA Backsheet'!$D$5:$CB$183,N$9,FALSE))),"")</f>
        <v>4029.9834927309607</v>
      </c>
      <c r="O140" s="175">
        <f ca="1">IFERROR(IF((VLOOKUP($E140,'NEA Backsheet'!$D$5:$CB$183,O$9,FALSE))="","",(VLOOKUP($E140,'NEA Backsheet'!$D$5:$CB$183,O$9,FALSE))),"")</f>
        <v>4009.089767459167</v>
      </c>
      <c r="P140" s="123">
        <f ca="1">IFERROR(IF((VLOOKUP($E140,'NEA Backsheet'!$D$5:$CB$183,P$9,FALSE))="","",(VLOOKUP($E140,'NEA Backsheet'!$D$5:$CB$183,P$9,FALSE))),"")</f>
        <v>3981.0503887616442</v>
      </c>
      <c r="Q140" s="124">
        <f ca="1">IFERROR(IF((VLOOKUP($E140,'NEA Backsheet'!$D$5:$CB$183,Q$9,FALSE))="","",(VLOOKUP($E140,'NEA Backsheet'!$D$5:$CB$183,Q$9,FALSE))),"")</f>
        <v>4294.4639086720035</v>
      </c>
      <c r="R140" s="236">
        <f ca="1">IFERROR(IF((VLOOKUP($E140,'NEA Backsheet'!$D$5:$CB$183,R$9,FALSE))="","",(VLOOKUP($E140,'NEA Backsheet'!$D$5:$CB$183,R$9,FALSE))),"")</f>
        <v>0</v>
      </c>
    </row>
    <row r="141" spans="1:18" ht="15" customHeight="1" x14ac:dyDescent="0.3">
      <c r="A141" s="57">
        <v>127</v>
      </c>
      <c r="B141" s="98" t="str">
        <f ca="1">IFERROR(IF((VLOOKUP($E141,'Org List'!$AJ$10:$AL$188,3,FALSE))="","",(VLOOKUP($E141,'Org List'!$AJ$10:$AL$188,3,FALSE))),"")</f>
        <v>London Commissioning Region</v>
      </c>
      <c r="C141" s="99" t="str">
        <f ca="1">IFERROR(IF((VLOOKUP($E141,'Org List'!$AO$10:$AQ$188,3,FALSE))="","",(VLOOKUP($E141,'Org List'!$AO$10:$AQ$188,3,FALSE))),"")</f>
        <v>London Region</v>
      </c>
      <c r="D141" s="114" t="str">
        <f ca="1">IFERROR(IF((VLOOKUP($E141,'Org List'!$AT$10:$AV$188,3,FALSE))="","",(VLOOKUP($E141,'Org List'!$AT$10:$AV$188,3,FALSE))),"")</f>
        <v>NHS England London</v>
      </c>
      <c r="E141" s="98" t="str">
        <f t="shared" ca="1" si="3"/>
        <v>E09000026</v>
      </c>
      <c r="F141" s="100" t="str">
        <f ca="1">IF(E141="","",VLOOKUP(E141,'Org List'!$J$9:$K$488,2,0))</f>
        <v>Redbridge</v>
      </c>
      <c r="G141" s="121">
        <f ca="1">IFERROR(IF((VLOOKUP($E141,'NEA Backsheet'!$D$5:$CB$183,G$9,FALSE))="","",(VLOOKUP($E141,'NEA Backsheet'!$D$5:$CB$183,G$9,FALSE))),"")</f>
        <v>6310.7065753917232</v>
      </c>
      <c r="H141" s="122">
        <f ca="1">IFERROR(IF((VLOOKUP($E141,'NEA Backsheet'!$D$5:$CB$183,H$9,FALSE))="","",(VLOOKUP($E141,'NEA Backsheet'!$D$5:$CB$183,H$9,FALSE))),"")</f>
        <v>6486.4632334149137</v>
      </c>
      <c r="I141" s="122">
        <f ca="1">IFERROR(IF((VLOOKUP($E141,'NEA Backsheet'!$D$5:$CB$183,I$9,FALSE))="","",(VLOOKUP($E141,'NEA Backsheet'!$D$5:$CB$183,I$9,FALSE))),"")</f>
        <v>6805.6415472324734</v>
      </c>
      <c r="J141" s="123">
        <f ca="1">IFERROR(IF((VLOOKUP($E141,'NEA Backsheet'!$D$5:$CB$183,J$9,FALSE))="","",(VLOOKUP($E141,'NEA Backsheet'!$D$5:$CB$183,J$9,FALSE))),"")</f>
        <v>6846.722812383684</v>
      </c>
      <c r="K141" s="121">
        <f ca="1">IFERROR(IF((VLOOKUP($E141,'NEA Backsheet'!$D$5:$CB$183,K$9,FALSE))="","",(VLOOKUP($E141,'NEA Backsheet'!$D$5:$CB$183,K$9,FALSE))),"")</f>
        <v>6735.3460621930426</v>
      </c>
      <c r="L141" s="122">
        <f ca="1">IFERROR(IF((VLOOKUP($E141,'NEA Backsheet'!$D$5:$CB$183,L$9,FALSE))="","",(VLOOKUP($E141,'NEA Backsheet'!$D$5:$CB$183,L$9,FALSE))),"")</f>
        <v>6810.2397494254219</v>
      </c>
      <c r="M141" s="122">
        <f ca="1">IFERROR(IF((VLOOKUP($E141,'NEA Backsheet'!$D$5:$CB$183,M$9,FALSE))="","",(VLOOKUP($E141,'NEA Backsheet'!$D$5:$CB$183,M$9,FALSE))),"")</f>
        <v>6826.2093377690599</v>
      </c>
      <c r="N141" s="124">
        <f ca="1">IFERROR(IF((VLOOKUP($E141,'NEA Backsheet'!$D$5:$CB$183,N$9,FALSE))="","",(VLOOKUP($E141,'NEA Backsheet'!$D$5:$CB$183,N$9,FALSE))),"")</f>
        <v>6683.2996428612933</v>
      </c>
      <c r="O141" s="175">
        <f ca="1">IFERROR(IF((VLOOKUP($E141,'NEA Backsheet'!$D$5:$CB$183,O$9,FALSE))="","",(VLOOKUP($E141,'NEA Backsheet'!$D$5:$CB$183,O$9,FALSE))),"")</f>
        <v>7027.2298354072391</v>
      </c>
      <c r="P141" s="123">
        <f ca="1">IFERROR(IF((VLOOKUP($E141,'NEA Backsheet'!$D$5:$CB$183,P$9,FALSE))="","",(VLOOKUP($E141,'NEA Backsheet'!$D$5:$CB$183,P$9,FALSE))),"")</f>
        <v>6792.0808242902604</v>
      </c>
      <c r="Q141" s="124">
        <f ca="1">IFERROR(IF((VLOOKUP($E141,'NEA Backsheet'!$D$5:$CB$183,Q$9,FALSE))="","",(VLOOKUP($E141,'NEA Backsheet'!$D$5:$CB$183,Q$9,FALSE))),"")</f>
        <v>7235.9590426972418</v>
      </c>
      <c r="R141" s="236">
        <f ca="1">IFERROR(IF((VLOOKUP($E141,'NEA Backsheet'!$D$5:$CB$183,R$9,FALSE))="","",(VLOOKUP($E141,'NEA Backsheet'!$D$5:$CB$183,R$9,FALSE))),"")</f>
        <v>0</v>
      </c>
    </row>
    <row r="142" spans="1:18" ht="15" customHeight="1" x14ac:dyDescent="0.3">
      <c r="A142" s="57">
        <v>128</v>
      </c>
      <c r="B142" s="98" t="str">
        <f ca="1">IFERROR(IF((VLOOKUP($E142,'Org List'!$AJ$10:$AL$188,3,FALSE))="","",(VLOOKUP($E142,'Org List'!$AJ$10:$AL$188,3,FALSE))),"")</f>
        <v>North of England Commissioning Region</v>
      </c>
      <c r="C142" s="99" t="str">
        <f ca="1">IFERROR(IF((VLOOKUP($E142,'Org List'!$AO$10:$AQ$188,3,FALSE))="","",(VLOOKUP($E142,'Org List'!$AO$10:$AQ$188,3,FALSE))),"")</f>
        <v>North East Region</v>
      </c>
      <c r="D142" s="114" t="str">
        <f ca="1">IFERROR(IF((VLOOKUP($E142,'Org List'!$AT$10:$AV$188,3,FALSE))="","",(VLOOKUP($E142,'Org List'!$AT$10:$AV$188,3,FALSE))),"")</f>
        <v>NHS England North (Cumbria And North East)</v>
      </c>
      <c r="E142" s="98" t="str">
        <f t="shared" ref="E142:E173" ca="1" si="4">IF($A142&gt;$U$5-1,"",INDIRECT("'Comms by AT'!D"&amp;$A142+$U$4))</f>
        <v>E06000003</v>
      </c>
      <c r="F142" s="100" t="str">
        <f ca="1">IF(E142="","",VLOOKUP(E142,'Org List'!$J$9:$K$488,2,0))</f>
        <v>Redcar and Cleveland</v>
      </c>
      <c r="G142" s="121">
        <f ca="1">IFERROR(IF((VLOOKUP($E142,'NEA Backsheet'!$D$5:$CB$183,G$9,FALSE))="","",(VLOOKUP($E142,'NEA Backsheet'!$D$5:$CB$183,G$9,FALSE))),"")</f>
        <v>4081.990341081741</v>
      </c>
      <c r="H142" s="122">
        <f ca="1">IFERROR(IF((VLOOKUP($E142,'NEA Backsheet'!$D$5:$CB$183,H$9,FALSE))="","",(VLOOKUP($E142,'NEA Backsheet'!$D$5:$CB$183,H$9,FALSE))),"")</f>
        <v>4172.9187086640377</v>
      </c>
      <c r="I142" s="122">
        <f ca="1">IFERROR(IF((VLOOKUP($E142,'NEA Backsheet'!$D$5:$CB$183,I$9,FALSE))="","",(VLOOKUP($E142,'NEA Backsheet'!$D$5:$CB$183,I$9,FALSE))),"")</f>
        <v>4454.9235606551174</v>
      </c>
      <c r="J142" s="123">
        <f ca="1">IFERROR(IF((VLOOKUP($E142,'NEA Backsheet'!$D$5:$CB$183,J$9,FALSE))="","",(VLOOKUP($E142,'NEA Backsheet'!$D$5:$CB$183,J$9,FALSE))),"")</f>
        <v>4394.2077622340676</v>
      </c>
      <c r="K142" s="121">
        <f ca="1">IFERROR(IF((VLOOKUP($E142,'NEA Backsheet'!$D$5:$CB$183,K$9,FALSE))="","",(VLOOKUP($E142,'NEA Backsheet'!$D$5:$CB$183,K$9,FALSE))),"")</f>
        <v>4328.3685929709873</v>
      </c>
      <c r="L142" s="122">
        <f ca="1">IFERROR(IF((VLOOKUP($E142,'NEA Backsheet'!$D$5:$CB$183,L$9,FALSE))="","",(VLOOKUP($E142,'NEA Backsheet'!$D$5:$CB$183,L$9,FALSE))),"")</f>
        <v>4247.7452274439129</v>
      </c>
      <c r="M142" s="122">
        <f ca="1">IFERROR(IF((VLOOKUP($E142,'NEA Backsheet'!$D$5:$CB$183,M$9,FALSE))="","",(VLOOKUP($E142,'NEA Backsheet'!$D$5:$CB$183,M$9,FALSE))),"")</f>
        <v>4382.6112301447902</v>
      </c>
      <c r="N142" s="124">
        <f ca="1">IFERROR(IF((VLOOKUP($E142,'NEA Backsheet'!$D$5:$CB$183,N$9,FALSE))="","",(VLOOKUP($E142,'NEA Backsheet'!$D$5:$CB$183,N$9,FALSE))),"")</f>
        <v>4315.7506444367355</v>
      </c>
      <c r="O142" s="175">
        <f ca="1">IFERROR(IF((VLOOKUP($E142,'NEA Backsheet'!$D$5:$CB$183,O$9,FALSE))="","",(VLOOKUP($E142,'NEA Backsheet'!$D$5:$CB$183,O$9,FALSE))),"")</f>
        <v>4417.8419025903959</v>
      </c>
      <c r="P142" s="123">
        <f ca="1">IFERROR(IF((VLOOKUP($E142,'NEA Backsheet'!$D$5:$CB$183,P$9,FALSE))="","",(VLOOKUP($E142,'NEA Backsheet'!$D$5:$CB$183,P$9,FALSE))),"")</f>
        <v>4380.440285155204</v>
      </c>
      <c r="Q142" s="124">
        <f ca="1">IFERROR(IF((VLOOKUP($E142,'NEA Backsheet'!$D$5:$CB$183,Q$9,FALSE))="","",(VLOOKUP($E142,'NEA Backsheet'!$D$5:$CB$183,Q$9,FALSE))),"")</f>
        <v>4663.1931620397736</v>
      </c>
      <c r="R142" s="236">
        <f ca="1">IFERROR(IF((VLOOKUP($E142,'NEA Backsheet'!$D$5:$CB$183,R$9,FALSE))="","",(VLOOKUP($E142,'NEA Backsheet'!$D$5:$CB$183,R$9,FALSE))),"")</f>
        <v>0</v>
      </c>
    </row>
    <row r="143" spans="1:18" ht="15" customHeight="1" x14ac:dyDescent="0.3">
      <c r="A143" s="57">
        <v>129</v>
      </c>
      <c r="B143" s="98" t="str">
        <f ca="1">IFERROR(IF((VLOOKUP($E143,'Org List'!$AJ$10:$AL$188,3,FALSE))="","",(VLOOKUP($E143,'Org List'!$AJ$10:$AL$188,3,FALSE))),"")</f>
        <v>London Commissioning Region</v>
      </c>
      <c r="C143" s="99" t="str">
        <f ca="1">IFERROR(IF((VLOOKUP($E143,'Org List'!$AO$10:$AQ$188,3,FALSE))="","",(VLOOKUP($E143,'Org List'!$AO$10:$AQ$188,3,FALSE))),"")</f>
        <v>London Region</v>
      </c>
      <c r="D143" s="114" t="str">
        <f ca="1">IFERROR(IF((VLOOKUP($E143,'Org List'!$AT$10:$AV$188,3,FALSE))="","",(VLOOKUP($E143,'Org List'!$AT$10:$AV$188,3,FALSE))),"")</f>
        <v>NHS England London</v>
      </c>
      <c r="E143" s="98" t="str">
        <f t="shared" ca="1" si="4"/>
        <v>E09000027</v>
      </c>
      <c r="F143" s="100" t="str">
        <f ca="1">IF(E143="","",VLOOKUP(E143,'Org List'!$J$9:$K$488,2,0))</f>
        <v>Richmond upon Thames</v>
      </c>
      <c r="G143" s="121">
        <f ca="1">IFERROR(IF((VLOOKUP($E143,'NEA Backsheet'!$D$5:$CB$183,G$9,FALSE))="","",(VLOOKUP($E143,'NEA Backsheet'!$D$5:$CB$183,G$9,FALSE))),"")</f>
        <v>4565.8526637122341</v>
      </c>
      <c r="H143" s="122">
        <f ca="1">IFERROR(IF((VLOOKUP($E143,'NEA Backsheet'!$D$5:$CB$183,H$9,FALSE))="","",(VLOOKUP($E143,'NEA Backsheet'!$D$5:$CB$183,H$9,FALSE))),"")</f>
        <v>4514.6313722050909</v>
      </c>
      <c r="I143" s="122">
        <f ca="1">IFERROR(IF((VLOOKUP($E143,'NEA Backsheet'!$D$5:$CB$183,I$9,FALSE))="","",(VLOOKUP($E143,'NEA Backsheet'!$D$5:$CB$183,I$9,FALSE))),"")</f>
        <v>4669.0918600683017</v>
      </c>
      <c r="J143" s="123">
        <f ca="1">IFERROR(IF((VLOOKUP($E143,'NEA Backsheet'!$D$5:$CB$183,J$9,FALSE))="","",(VLOOKUP($E143,'NEA Backsheet'!$D$5:$CB$183,J$9,FALSE))),"")</f>
        <v>4562.3866427900903</v>
      </c>
      <c r="K143" s="121">
        <f ca="1">IFERROR(IF((VLOOKUP($E143,'NEA Backsheet'!$D$5:$CB$183,K$9,FALSE))="","",(VLOOKUP($E143,'NEA Backsheet'!$D$5:$CB$183,K$9,FALSE))),"")</f>
        <v>4715.6891313728902</v>
      </c>
      <c r="L143" s="122">
        <f ca="1">IFERROR(IF((VLOOKUP($E143,'NEA Backsheet'!$D$5:$CB$183,L$9,FALSE))="","",(VLOOKUP($E143,'NEA Backsheet'!$D$5:$CB$183,L$9,FALSE))),"")</f>
        <v>4751.8199573457823</v>
      </c>
      <c r="M143" s="122">
        <f ca="1">IFERROR(IF((VLOOKUP($E143,'NEA Backsheet'!$D$5:$CB$183,M$9,FALSE))="","",(VLOOKUP($E143,'NEA Backsheet'!$D$5:$CB$183,M$9,FALSE))),"")</f>
        <v>4781.6953366362104</v>
      </c>
      <c r="N143" s="124">
        <f ca="1">IFERROR(IF((VLOOKUP($E143,'NEA Backsheet'!$D$5:$CB$183,N$9,FALSE))="","",(VLOOKUP($E143,'NEA Backsheet'!$D$5:$CB$183,N$9,FALSE))),"")</f>
        <v>4673.6997412657556</v>
      </c>
      <c r="O143" s="175">
        <f ca="1">IFERROR(IF((VLOOKUP($E143,'NEA Backsheet'!$D$5:$CB$183,O$9,FALSE))="","",(VLOOKUP($E143,'NEA Backsheet'!$D$5:$CB$183,O$9,FALSE))),"")</f>
        <v>4665.3977705204215</v>
      </c>
      <c r="P143" s="123">
        <f ca="1">IFERROR(IF((VLOOKUP($E143,'NEA Backsheet'!$D$5:$CB$183,P$9,FALSE))="","",(VLOOKUP($E143,'NEA Backsheet'!$D$5:$CB$183,P$9,FALSE))),"")</f>
        <v>4709.5114109843435</v>
      </c>
      <c r="Q143" s="124">
        <f ca="1">IFERROR(IF((VLOOKUP($E143,'NEA Backsheet'!$D$5:$CB$183,Q$9,FALSE))="","",(VLOOKUP($E143,'NEA Backsheet'!$D$5:$CB$183,Q$9,FALSE))),"")</f>
        <v>4920.2082305275881</v>
      </c>
      <c r="R143" s="236">
        <f ca="1">IFERROR(IF((VLOOKUP($E143,'NEA Backsheet'!$D$5:$CB$183,R$9,FALSE))="","",(VLOOKUP($E143,'NEA Backsheet'!$D$5:$CB$183,R$9,FALSE))),"")</f>
        <v>0</v>
      </c>
    </row>
    <row r="144" spans="1:18" ht="15" customHeight="1" x14ac:dyDescent="0.3">
      <c r="A144" s="57">
        <v>130</v>
      </c>
      <c r="B144" s="98" t="str">
        <f ca="1">IFERROR(IF((VLOOKUP($E144,'Org List'!$AJ$10:$AL$188,3,FALSE))="","",(VLOOKUP($E144,'Org List'!$AJ$10:$AL$188,3,FALSE))),"")</f>
        <v>North of England Commissioning Region</v>
      </c>
      <c r="C144" s="99" t="str">
        <f ca="1">IFERROR(IF((VLOOKUP($E144,'Org List'!$AO$10:$AQ$188,3,FALSE))="","",(VLOOKUP($E144,'Org List'!$AO$10:$AQ$188,3,FALSE))),"")</f>
        <v>North West Region</v>
      </c>
      <c r="D144" s="114" t="str">
        <f ca="1">IFERROR(IF((VLOOKUP($E144,'Org List'!$AT$10:$AV$188,3,FALSE))="","",(VLOOKUP($E144,'Org List'!$AT$10:$AV$188,3,FALSE))),"")</f>
        <v>NHS England North (Greater Manchester)</v>
      </c>
      <c r="E144" s="98" t="str">
        <f t="shared" ca="1" si="4"/>
        <v>E08000005</v>
      </c>
      <c r="F144" s="100" t="str">
        <f ca="1">IF(E144="","",VLOOKUP(E144,'Org List'!$J$9:$K$488,2,0))</f>
        <v>Rochdale</v>
      </c>
      <c r="G144" s="121">
        <f ca="1">IFERROR(IF((VLOOKUP($E144,'NEA Backsheet'!$D$5:$CB$183,G$9,FALSE))="","",(VLOOKUP($E144,'NEA Backsheet'!$D$5:$CB$183,G$9,FALSE))),"")</f>
        <v>7063.0668134449752</v>
      </c>
      <c r="H144" s="122">
        <f ca="1">IFERROR(IF((VLOOKUP($E144,'NEA Backsheet'!$D$5:$CB$183,H$9,FALSE))="","",(VLOOKUP($E144,'NEA Backsheet'!$D$5:$CB$183,H$9,FALSE))),"")</f>
        <v>7309.2800391360361</v>
      </c>
      <c r="I144" s="122">
        <f ca="1">IFERROR(IF((VLOOKUP($E144,'NEA Backsheet'!$D$5:$CB$183,I$9,FALSE))="","",(VLOOKUP($E144,'NEA Backsheet'!$D$5:$CB$183,I$9,FALSE))),"")</f>
        <v>7927.3557380965503</v>
      </c>
      <c r="J144" s="123">
        <f ca="1">IFERROR(IF((VLOOKUP($E144,'NEA Backsheet'!$D$5:$CB$183,J$9,FALSE))="","",(VLOOKUP($E144,'NEA Backsheet'!$D$5:$CB$183,J$9,FALSE))),"")</f>
        <v>7576.2683628285204</v>
      </c>
      <c r="K144" s="121">
        <f ca="1">IFERROR(IF((VLOOKUP($E144,'NEA Backsheet'!$D$5:$CB$183,K$9,FALSE))="","",(VLOOKUP($E144,'NEA Backsheet'!$D$5:$CB$183,K$9,FALSE))),"")</f>
        <v>7763.5285262853067</v>
      </c>
      <c r="L144" s="122">
        <f ca="1">IFERROR(IF((VLOOKUP($E144,'NEA Backsheet'!$D$5:$CB$183,L$9,FALSE))="","",(VLOOKUP($E144,'NEA Backsheet'!$D$5:$CB$183,L$9,FALSE))),"")</f>
        <v>7405.8811256293984</v>
      </c>
      <c r="M144" s="122">
        <f ca="1">IFERROR(IF((VLOOKUP($E144,'NEA Backsheet'!$D$5:$CB$183,M$9,FALSE))="","",(VLOOKUP($E144,'NEA Backsheet'!$D$5:$CB$183,M$9,FALSE))),"")</f>
        <v>7238.7393326672354</v>
      </c>
      <c r="N144" s="124">
        <f ca="1">IFERROR(IF((VLOOKUP($E144,'NEA Backsheet'!$D$5:$CB$183,N$9,FALSE))="","",(VLOOKUP($E144,'NEA Backsheet'!$D$5:$CB$183,N$9,FALSE))),"")</f>
        <v>6815.1539718623153</v>
      </c>
      <c r="O144" s="175">
        <f ca="1">IFERROR(IF((VLOOKUP($E144,'NEA Backsheet'!$D$5:$CB$183,O$9,FALSE))="","",(VLOOKUP($E144,'NEA Backsheet'!$D$5:$CB$183,O$9,FALSE))),"")</f>
        <v>7660.9738504544748</v>
      </c>
      <c r="P144" s="123">
        <f ca="1">IFERROR(IF((VLOOKUP($E144,'NEA Backsheet'!$D$5:$CB$183,P$9,FALSE))="","",(VLOOKUP($E144,'NEA Backsheet'!$D$5:$CB$183,P$9,FALSE))),"")</f>
        <v>7359.6860013986661</v>
      </c>
      <c r="Q144" s="124">
        <f ca="1">IFERROR(IF((VLOOKUP($E144,'NEA Backsheet'!$D$5:$CB$183,Q$9,FALSE))="","",(VLOOKUP($E144,'NEA Backsheet'!$D$5:$CB$183,Q$9,FALSE))),"")</f>
        <v>8042.7224135693905</v>
      </c>
      <c r="R144" s="236">
        <f ca="1">IFERROR(IF((VLOOKUP($E144,'NEA Backsheet'!$D$5:$CB$183,R$9,FALSE))="","",(VLOOKUP($E144,'NEA Backsheet'!$D$5:$CB$183,R$9,FALSE))),"")</f>
        <v>0</v>
      </c>
    </row>
    <row r="145" spans="1:18" ht="15" customHeight="1" x14ac:dyDescent="0.3">
      <c r="A145" s="57">
        <v>131</v>
      </c>
      <c r="B145" s="98" t="str">
        <f ca="1">IFERROR(IF((VLOOKUP($E145,'Org List'!$AJ$10:$AL$188,3,FALSE))="","",(VLOOKUP($E145,'Org List'!$AJ$10:$AL$188,3,FALSE))),"")</f>
        <v>North of England Commissioning Region</v>
      </c>
      <c r="C145" s="99" t="str">
        <f ca="1">IFERROR(IF((VLOOKUP($E145,'Org List'!$AO$10:$AQ$188,3,FALSE))="","",(VLOOKUP($E145,'Org List'!$AO$10:$AQ$188,3,FALSE))),"")</f>
        <v>Yorkshire and The Humber Region</v>
      </c>
      <c r="D145" s="114" t="str">
        <f ca="1">IFERROR(IF((VLOOKUP($E145,'Org List'!$AT$10:$AV$188,3,FALSE))="","",(VLOOKUP($E145,'Org List'!$AT$10:$AV$188,3,FALSE))),"")</f>
        <v>NHS England North (Yorkshire And Humber)</v>
      </c>
      <c r="E145" s="98" t="str">
        <f t="shared" ca="1" si="4"/>
        <v>E08000018</v>
      </c>
      <c r="F145" s="100" t="str">
        <f ca="1">IF(E145="","",VLOOKUP(E145,'Org List'!$J$9:$K$488,2,0))</f>
        <v>Rotherham</v>
      </c>
      <c r="G145" s="121">
        <f ca="1">IFERROR(IF((VLOOKUP($E145,'NEA Backsheet'!$D$5:$CB$183,G$9,FALSE))="","",(VLOOKUP($E145,'NEA Backsheet'!$D$5:$CB$183,G$9,FALSE))),"")</f>
        <v>7389.8053106460784</v>
      </c>
      <c r="H145" s="122">
        <f ca="1">IFERROR(IF((VLOOKUP($E145,'NEA Backsheet'!$D$5:$CB$183,H$9,FALSE))="","",(VLOOKUP($E145,'NEA Backsheet'!$D$5:$CB$183,H$9,FALSE))),"")</f>
        <v>7130.5863433602481</v>
      </c>
      <c r="I145" s="122">
        <f ca="1">IFERROR(IF((VLOOKUP($E145,'NEA Backsheet'!$D$5:$CB$183,I$9,FALSE))="","",(VLOOKUP($E145,'NEA Backsheet'!$D$5:$CB$183,I$9,FALSE))),"")</f>
        <v>7002.5511710428718</v>
      </c>
      <c r="J145" s="123">
        <f ca="1">IFERROR(IF((VLOOKUP($E145,'NEA Backsheet'!$D$5:$CB$183,J$9,FALSE))="","",(VLOOKUP($E145,'NEA Backsheet'!$D$5:$CB$183,J$9,FALSE))),"")</f>
        <v>7329.6698902106546</v>
      </c>
      <c r="K145" s="121">
        <f ca="1">IFERROR(IF((VLOOKUP($E145,'NEA Backsheet'!$D$5:$CB$183,K$9,FALSE))="","",(VLOOKUP($E145,'NEA Backsheet'!$D$5:$CB$183,K$9,FALSE))),"")</f>
        <v>9816.5117538804443</v>
      </c>
      <c r="L145" s="122">
        <f ca="1">IFERROR(IF((VLOOKUP($E145,'NEA Backsheet'!$D$5:$CB$183,L$9,FALSE))="","",(VLOOKUP($E145,'NEA Backsheet'!$D$5:$CB$183,L$9,FALSE))),"")</f>
        <v>9827.801414505986</v>
      </c>
      <c r="M145" s="122">
        <f ca="1">IFERROR(IF((VLOOKUP($E145,'NEA Backsheet'!$D$5:$CB$183,M$9,FALSE))="","",(VLOOKUP($E145,'NEA Backsheet'!$D$5:$CB$183,M$9,FALSE))),"")</f>
        <v>9288.8226903671748</v>
      </c>
      <c r="N145" s="124">
        <f ca="1">IFERROR(IF((VLOOKUP($E145,'NEA Backsheet'!$D$5:$CB$183,N$9,FALSE))="","",(VLOOKUP($E145,'NEA Backsheet'!$D$5:$CB$183,N$9,FALSE))),"")</f>
        <v>9279.1027646837865</v>
      </c>
      <c r="O145" s="175">
        <f ca="1">IFERROR(IF((VLOOKUP($E145,'NEA Backsheet'!$D$5:$CB$183,O$9,FALSE))="","",(VLOOKUP($E145,'NEA Backsheet'!$D$5:$CB$183,O$9,FALSE))),"")</f>
        <v>7301.8843966313216</v>
      </c>
      <c r="P145" s="123">
        <f ca="1">IFERROR(IF((VLOOKUP($E145,'NEA Backsheet'!$D$5:$CB$183,P$9,FALSE))="","",(VLOOKUP($E145,'NEA Backsheet'!$D$5:$CB$183,P$9,FALSE))),"")</f>
        <v>7207.1367484917801</v>
      </c>
      <c r="Q145" s="124">
        <f ca="1">IFERROR(IF((VLOOKUP($E145,'NEA Backsheet'!$D$5:$CB$183,Q$9,FALSE))="","",(VLOOKUP($E145,'NEA Backsheet'!$D$5:$CB$183,Q$9,FALSE))),"")</f>
        <v>7542.6458554244</v>
      </c>
      <c r="R145" s="236">
        <f ca="1">IFERROR(IF((VLOOKUP($E145,'NEA Backsheet'!$D$5:$CB$183,R$9,FALSE))="","",(VLOOKUP($E145,'NEA Backsheet'!$D$5:$CB$183,R$9,FALSE))),"")</f>
        <v>0</v>
      </c>
    </row>
    <row r="146" spans="1:18" ht="15" customHeight="1" x14ac:dyDescent="0.3">
      <c r="A146" s="57">
        <v>132</v>
      </c>
      <c r="B146" s="98" t="str">
        <f ca="1">IFERROR(IF((VLOOKUP($E146,'Org List'!$AJ$10:$AL$188,3,FALSE))="","",(VLOOKUP($E146,'Org List'!$AJ$10:$AL$188,3,FALSE))),"")</f>
        <v>Midlands and East of England Commissioning Region</v>
      </c>
      <c r="C146" s="99" t="str">
        <f ca="1">IFERROR(IF((VLOOKUP($E146,'Org List'!$AO$10:$AQ$188,3,FALSE))="","",(VLOOKUP($E146,'Org List'!$AO$10:$AQ$188,3,FALSE))),"")</f>
        <v>East Midlands Region</v>
      </c>
      <c r="D146" s="114" t="str">
        <f ca="1">IFERROR(IF((VLOOKUP($E146,'Org List'!$AT$10:$AV$188,3,FALSE))="","",(VLOOKUP($E146,'Org List'!$AT$10:$AV$188,3,FALSE))),"")</f>
        <v>NHS England Midlands And East (Central Midlands)</v>
      </c>
      <c r="E146" s="98" t="str">
        <f t="shared" ca="1" si="4"/>
        <v>E06000017</v>
      </c>
      <c r="F146" s="100" t="str">
        <f ca="1">IF(E146="","",VLOOKUP(E146,'Org List'!$J$9:$K$488,2,0))</f>
        <v>Rutland</v>
      </c>
      <c r="G146" s="121">
        <f ca="1">IFERROR(IF((VLOOKUP($E146,'NEA Backsheet'!$D$5:$CB$183,G$9,FALSE))="","",(VLOOKUP($E146,'NEA Backsheet'!$D$5:$CB$183,G$9,FALSE))),"")</f>
        <v>909.17204493948282</v>
      </c>
      <c r="H146" s="122">
        <f ca="1">IFERROR(IF((VLOOKUP($E146,'NEA Backsheet'!$D$5:$CB$183,H$9,FALSE))="","",(VLOOKUP($E146,'NEA Backsheet'!$D$5:$CB$183,H$9,FALSE))),"")</f>
        <v>926.28791268143675</v>
      </c>
      <c r="I146" s="122">
        <f ca="1">IFERROR(IF((VLOOKUP($E146,'NEA Backsheet'!$D$5:$CB$183,I$9,FALSE))="","",(VLOOKUP($E146,'NEA Backsheet'!$D$5:$CB$183,I$9,FALSE))),"")</f>
        <v>959.86987197497729</v>
      </c>
      <c r="J146" s="123">
        <f ca="1">IFERROR(IF((VLOOKUP($E146,'NEA Backsheet'!$D$5:$CB$183,J$9,FALSE))="","",(VLOOKUP($E146,'NEA Backsheet'!$D$5:$CB$183,J$9,FALSE))),"")</f>
        <v>976.00913986652222</v>
      </c>
      <c r="K146" s="121">
        <f ca="1">IFERROR(IF((VLOOKUP($E146,'NEA Backsheet'!$D$5:$CB$183,K$9,FALSE))="","",(VLOOKUP($E146,'NEA Backsheet'!$D$5:$CB$183,K$9,FALSE))),"")</f>
        <v>943.3976489196798</v>
      </c>
      <c r="L146" s="122">
        <f ca="1">IFERROR(IF((VLOOKUP($E146,'NEA Backsheet'!$D$5:$CB$183,L$9,FALSE))="","",(VLOOKUP($E146,'NEA Backsheet'!$D$5:$CB$183,L$9,FALSE))),"")</f>
        <v>934.22599855204476</v>
      </c>
      <c r="M146" s="122">
        <f ca="1">IFERROR(IF((VLOOKUP($E146,'NEA Backsheet'!$D$5:$CB$183,M$9,FALSE))="","",(VLOOKUP($E146,'NEA Backsheet'!$D$5:$CB$183,M$9,FALSE))),"")</f>
        <v>960.51108467719143</v>
      </c>
      <c r="N146" s="124">
        <f ca="1">IFERROR(IF((VLOOKUP($E146,'NEA Backsheet'!$D$5:$CB$183,N$9,FALSE))="","",(VLOOKUP($E146,'NEA Backsheet'!$D$5:$CB$183,N$9,FALSE))),"")</f>
        <v>954.69242399014729</v>
      </c>
      <c r="O146" s="175">
        <f ca="1">IFERROR(IF((VLOOKUP($E146,'NEA Backsheet'!$D$5:$CB$183,O$9,FALSE))="","",(VLOOKUP($E146,'NEA Backsheet'!$D$5:$CB$183,O$9,FALSE))),"")</f>
        <v>948.89004275930063</v>
      </c>
      <c r="P146" s="123">
        <f ca="1">IFERROR(IF((VLOOKUP($E146,'NEA Backsheet'!$D$5:$CB$183,P$9,FALSE))="","",(VLOOKUP($E146,'NEA Backsheet'!$D$5:$CB$183,P$9,FALSE))),"")</f>
        <v>917.00388769890355</v>
      </c>
      <c r="Q146" s="124">
        <f ca="1">IFERROR(IF((VLOOKUP($E146,'NEA Backsheet'!$D$5:$CB$183,Q$9,FALSE))="","",(VLOOKUP($E146,'NEA Backsheet'!$D$5:$CB$183,Q$9,FALSE))),"")</f>
        <v>965.21368493702198</v>
      </c>
      <c r="R146" s="236">
        <f ca="1">IFERROR(IF((VLOOKUP($E146,'NEA Backsheet'!$D$5:$CB$183,R$9,FALSE))="","",(VLOOKUP($E146,'NEA Backsheet'!$D$5:$CB$183,R$9,FALSE))),"")</f>
        <v>0</v>
      </c>
    </row>
    <row r="147" spans="1:18" ht="15" customHeight="1" x14ac:dyDescent="0.3">
      <c r="A147" s="57">
        <v>133</v>
      </c>
      <c r="B147" s="98" t="str">
        <f ca="1">IFERROR(IF((VLOOKUP($E147,'Org List'!$AJ$10:$AL$188,3,FALSE))="","",(VLOOKUP($E147,'Org List'!$AJ$10:$AL$188,3,FALSE))),"")</f>
        <v>North of England Commissioning Region</v>
      </c>
      <c r="C147" s="99" t="str">
        <f ca="1">IFERROR(IF((VLOOKUP($E147,'Org List'!$AO$10:$AQ$188,3,FALSE))="","",(VLOOKUP($E147,'Org List'!$AO$10:$AQ$188,3,FALSE))),"")</f>
        <v>North West Region</v>
      </c>
      <c r="D147" s="114" t="str">
        <f ca="1">IFERROR(IF((VLOOKUP($E147,'Org List'!$AT$10:$AV$188,3,FALSE))="","",(VLOOKUP($E147,'Org List'!$AT$10:$AV$188,3,FALSE))),"")</f>
        <v>NHS England North (Greater Manchester)</v>
      </c>
      <c r="E147" s="98" t="str">
        <f t="shared" ca="1" si="4"/>
        <v>E08000006</v>
      </c>
      <c r="F147" s="100" t="str">
        <f ca="1">IF(E147="","",VLOOKUP(E147,'Org List'!$J$9:$K$488,2,0))</f>
        <v>Salford</v>
      </c>
      <c r="G147" s="121">
        <f ca="1">IFERROR(IF((VLOOKUP($E147,'NEA Backsheet'!$D$5:$CB$183,G$9,FALSE))="","",(VLOOKUP($E147,'NEA Backsheet'!$D$5:$CB$183,G$9,FALSE))),"")</f>
        <v>8165.8249313499673</v>
      </c>
      <c r="H147" s="122">
        <f ca="1">IFERROR(IF((VLOOKUP($E147,'NEA Backsheet'!$D$5:$CB$183,H$9,FALSE))="","",(VLOOKUP($E147,'NEA Backsheet'!$D$5:$CB$183,H$9,FALSE))),"")</f>
        <v>8375.8374549449691</v>
      </c>
      <c r="I147" s="122">
        <f ca="1">IFERROR(IF((VLOOKUP($E147,'NEA Backsheet'!$D$5:$CB$183,I$9,FALSE))="","",(VLOOKUP($E147,'NEA Backsheet'!$D$5:$CB$183,I$9,FALSE))),"")</f>
        <v>8997.3314127484518</v>
      </c>
      <c r="J147" s="123">
        <f ca="1">IFERROR(IF((VLOOKUP($E147,'NEA Backsheet'!$D$5:$CB$183,J$9,FALSE))="","",(VLOOKUP($E147,'NEA Backsheet'!$D$5:$CB$183,J$9,FALSE))),"")</f>
        <v>8483.3753652510095</v>
      </c>
      <c r="K147" s="121">
        <f ca="1">IFERROR(IF((VLOOKUP($E147,'NEA Backsheet'!$D$5:$CB$183,K$9,FALSE))="","",(VLOOKUP($E147,'NEA Backsheet'!$D$5:$CB$183,K$9,FALSE))),"")</f>
        <v>8387.1961439622137</v>
      </c>
      <c r="L147" s="122">
        <f ca="1">IFERROR(IF((VLOOKUP($E147,'NEA Backsheet'!$D$5:$CB$183,L$9,FALSE))="","",(VLOOKUP($E147,'NEA Backsheet'!$D$5:$CB$183,L$9,FALSE))),"")</f>
        <v>8582.0103525657178</v>
      </c>
      <c r="M147" s="122">
        <f ca="1">IFERROR(IF((VLOOKUP($E147,'NEA Backsheet'!$D$5:$CB$183,M$9,FALSE))="","",(VLOOKUP($E147,'NEA Backsheet'!$D$5:$CB$183,M$9,FALSE))),"")</f>
        <v>9171.2118409881605</v>
      </c>
      <c r="N147" s="124">
        <f ca="1">IFERROR(IF((VLOOKUP($E147,'NEA Backsheet'!$D$5:$CB$183,N$9,FALSE))="","",(VLOOKUP($E147,'NEA Backsheet'!$D$5:$CB$183,N$9,FALSE))),"")</f>
        <v>8336.2744288951399</v>
      </c>
      <c r="O147" s="175">
        <f ca="1">IFERROR(IF((VLOOKUP($E147,'NEA Backsheet'!$D$5:$CB$183,O$9,FALSE))="","",(VLOOKUP($E147,'NEA Backsheet'!$D$5:$CB$183,O$9,FALSE))),"")</f>
        <v>8570.8889904177449</v>
      </c>
      <c r="P147" s="123">
        <f ca="1">IFERROR(IF((VLOOKUP($E147,'NEA Backsheet'!$D$5:$CB$183,P$9,FALSE))="","",(VLOOKUP($E147,'NEA Backsheet'!$D$5:$CB$183,P$9,FALSE))),"")</f>
        <v>8733.4069913669009</v>
      </c>
      <c r="Q147" s="124">
        <f ca="1">IFERROR(IF((VLOOKUP($E147,'NEA Backsheet'!$D$5:$CB$183,Q$9,FALSE))="","",(VLOOKUP($E147,'NEA Backsheet'!$D$5:$CB$183,Q$9,FALSE))),"")</f>
        <v>8105.8737881798133</v>
      </c>
      <c r="R147" s="236">
        <f ca="1">IFERROR(IF((VLOOKUP($E147,'NEA Backsheet'!$D$5:$CB$183,R$9,FALSE))="","",(VLOOKUP($E147,'NEA Backsheet'!$D$5:$CB$183,R$9,FALSE))),"")</f>
        <v>0</v>
      </c>
    </row>
    <row r="148" spans="1:18" ht="15" customHeight="1" x14ac:dyDescent="0.3">
      <c r="A148" s="57">
        <v>134</v>
      </c>
      <c r="B148" s="98" t="str">
        <f ca="1">IFERROR(IF((VLOOKUP($E148,'Org List'!$AJ$10:$AL$188,3,FALSE))="","",(VLOOKUP($E148,'Org List'!$AJ$10:$AL$188,3,FALSE))),"")</f>
        <v>Midlands and East of England Commissioning Region</v>
      </c>
      <c r="C148" s="99" t="str">
        <f ca="1">IFERROR(IF((VLOOKUP($E148,'Org List'!$AO$10:$AQ$188,3,FALSE))="","",(VLOOKUP($E148,'Org List'!$AO$10:$AQ$188,3,FALSE))),"")</f>
        <v>West Midlands Region</v>
      </c>
      <c r="D148" s="114" t="str">
        <f ca="1">IFERROR(IF((VLOOKUP($E148,'Org List'!$AT$10:$AV$188,3,FALSE))="","",(VLOOKUP($E148,'Org List'!$AT$10:$AV$188,3,FALSE))),"")</f>
        <v>NHS England Midlands And East (West Midlands)</v>
      </c>
      <c r="E148" s="98" t="str">
        <f t="shared" ca="1" si="4"/>
        <v>E08000028</v>
      </c>
      <c r="F148" s="100" t="str">
        <f ca="1">IF(E148="","",VLOOKUP(E148,'Org List'!$J$9:$K$488,2,0))</f>
        <v>Sandwell</v>
      </c>
      <c r="G148" s="121">
        <f ca="1">IFERROR(IF((VLOOKUP($E148,'NEA Backsheet'!$D$5:$CB$183,G$9,FALSE))="","",(VLOOKUP($E148,'NEA Backsheet'!$D$5:$CB$183,G$9,FALSE))),"")</f>
        <v>9248.8138513131544</v>
      </c>
      <c r="H148" s="122">
        <f ca="1">IFERROR(IF((VLOOKUP($E148,'NEA Backsheet'!$D$5:$CB$183,H$9,FALSE))="","",(VLOOKUP($E148,'NEA Backsheet'!$D$5:$CB$183,H$9,FALSE))),"")</f>
        <v>8860.725618127226</v>
      </c>
      <c r="I148" s="122">
        <f ca="1">IFERROR(IF((VLOOKUP($E148,'NEA Backsheet'!$D$5:$CB$183,I$9,FALSE))="","",(VLOOKUP($E148,'NEA Backsheet'!$D$5:$CB$183,I$9,FALSE))),"")</f>
        <v>9140.9533754419681</v>
      </c>
      <c r="J148" s="123">
        <f ca="1">IFERROR(IF((VLOOKUP($E148,'NEA Backsheet'!$D$5:$CB$183,J$9,FALSE))="","",(VLOOKUP($E148,'NEA Backsheet'!$D$5:$CB$183,J$9,FALSE))),"")</f>
        <v>9423.2741072130029</v>
      </c>
      <c r="K148" s="121">
        <f ca="1">IFERROR(IF((VLOOKUP($E148,'NEA Backsheet'!$D$5:$CB$183,K$9,FALSE))="","",(VLOOKUP($E148,'NEA Backsheet'!$D$5:$CB$183,K$9,FALSE))),"")</f>
        <v>9173.9056494580218</v>
      </c>
      <c r="L148" s="122">
        <f ca="1">IFERROR(IF((VLOOKUP($E148,'NEA Backsheet'!$D$5:$CB$183,L$9,FALSE))="","",(VLOOKUP($E148,'NEA Backsheet'!$D$5:$CB$183,L$9,FALSE))),"")</f>
        <v>9014.362800329016</v>
      </c>
      <c r="M148" s="122">
        <f ca="1">IFERROR(IF((VLOOKUP($E148,'NEA Backsheet'!$D$5:$CB$183,M$9,FALSE))="","",(VLOOKUP($E148,'NEA Backsheet'!$D$5:$CB$183,M$9,FALSE))),"")</f>
        <v>9617.5590417238964</v>
      </c>
      <c r="N148" s="124">
        <f ca="1">IFERROR(IF((VLOOKUP($E148,'NEA Backsheet'!$D$5:$CB$183,N$9,FALSE))="","",(VLOOKUP($E148,'NEA Backsheet'!$D$5:$CB$183,N$9,FALSE))),"")</f>
        <v>9525.6819967756546</v>
      </c>
      <c r="O148" s="175">
        <f ca="1">IFERROR(IF((VLOOKUP($E148,'NEA Backsheet'!$D$5:$CB$183,O$9,FALSE))="","",(VLOOKUP($E148,'NEA Backsheet'!$D$5:$CB$183,O$9,FALSE))),"")</f>
        <v>9397.126571911469</v>
      </c>
      <c r="P148" s="123">
        <f ca="1">IFERROR(IF((VLOOKUP($E148,'NEA Backsheet'!$D$5:$CB$183,P$9,FALSE))="","",(VLOOKUP($E148,'NEA Backsheet'!$D$5:$CB$183,P$9,FALSE))),"")</f>
        <v>9374.5352217373147</v>
      </c>
      <c r="Q148" s="124">
        <f ca="1">IFERROR(IF((VLOOKUP($E148,'NEA Backsheet'!$D$5:$CB$183,Q$9,FALSE))="","",(VLOOKUP($E148,'NEA Backsheet'!$D$5:$CB$183,Q$9,FALSE))),"")</f>
        <v>9914.3038674870149</v>
      </c>
      <c r="R148" s="236">
        <f ca="1">IFERROR(IF((VLOOKUP($E148,'NEA Backsheet'!$D$5:$CB$183,R$9,FALSE))="","",(VLOOKUP($E148,'NEA Backsheet'!$D$5:$CB$183,R$9,FALSE))),"")</f>
        <v>0</v>
      </c>
    </row>
    <row r="149" spans="1:18" ht="15" customHeight="1" x14ac:dyDescent="0.3">
      <c r="A149" s="57">
        <v>135</v>
      </c>
      <c r="B149" s="98" t="str">
        <f ca="1">IFERROR(IF((VLOOKUP($E149,'Org List'!$AJ$10:$AL$188,3,FALSE))="","",(VLOOKUP($E149,'Org List'!$AJ$10:$AL$188,3,FALSE))),"")</f>
        <v>North of England Commissioning Region</v>
      </c>
      <c r="C149" s="99" t="str">
        <f ca="1">IFERROR(IF((VLOOKUP($E149,'Org List'!$AO$10:$AQ$188,3,FALSE))="","",(VLOOKUP($E149,'Org List'!$AO$10:$AQ$188,3,FALSE))),"")</f>
        <v>North West Region</v>
      </c>
      <c r="D149" s="114" t="str">
        <f ca="1">IFERROR(IF((VLOOKUP($E149,'Org List'!$AT$10:$AV$188,3,FALSE))="","",(VLOOKUP($E149,'Org List'!$AT$10:$AV$188,3,FALSE))),"")</f>
        <v>NHS England North (Cheshire And Merseyside)</v>
      </c>
      <c r="E149" s="98" t="str">
        <f t="shared" ca="1" si="4"/>
        <v>E08000014</v>
      </c>
      <c r="F149" s="100" t="str">
        <f ca="1">IF(E149="","",VLOOKUP(E149,'Org List'!$J$9:$K$488,2,0))</f>
        <v>Sefton</v>
      </c>
      <c r="G149" s="121">
        <f ca="1">IFERROR(IF((VLOOKUP($E149,'NEA Backsheet'!$D$5:$CB$183,G$9,FALSE))="","",(VLOOKUP($E149,'NEA Backsheet'!$D$5:$CB$183,G$9,FALSE))),"")</f>
        <v>9213.3653331233381</v>
      </c>
      <c r="H149" s="122">
        <f ca="1">IFERROR(IF((VLOOKUP($E149,'NEA Backsheet'!$D$5:$CB$183,H$9,FALSE))="","",(VLOOKUP($E149,'NEA Backsheet'!$D$5:$CB$183,H$9,FALSE))),"")</f>
        <v>9312.5721522975946</v>
      </c>
      <c r="I149" s="122">
        <f ca="1">IFERROR(IF((VLOOKUP($E149,'NEA Backsheet'!$D$5:$CB$183,I$9,FALSE))="","",(VLOOKUP($E149,'NEA Backsheet'!$D$5:$CB$183,I$9,FALSE))),"")</f>
        <v>9808.4232229641311</v>
      </c>
      <c r="J149" s="123">
        <f ca="1">IFERROR(IF((VLOOKUP($E149,'NEA Backsheet'!$D$5:$CB$183,J$9,FALSE))="","",(VLOOKUP($E149,'NEA Backsheet'!$D$5:$CB$183,J$9,FALSE))),"")</f>
        <v>9883.3864717200941</v>
      </c>
      <c r="K149" s="121">
        <f ca="1">IFERROR(IF((VLOOKUP($E149,'NEA Backsheet'!$D$5:$CB$183,K$9,FALSE))="","",(VLOOKUP($E149,'NEA Backsheet'!$D$5:$CB$183,K$9,FALSE))),"")</f>
        <v>9710.9179363068961</v>
      </c>
      <c r="L149" s="122">
        <f ca="1">IFERROR(IF((VLOOKUP($E149,'NEA Backsheet'!$D$5:$CB$183,L$9,FALSE))="","",(VLOOKUP($E149,'NEA Backsheet'!$D$5:$CB$183,L$9,FALSE))),"")</f>
        <v>9527.7715502596075</v>
      </c>
      <c r="M149" s="122">
        <f ca="1">IFERROR(IF((VLOOKUP($E149,'NEA Backsheet'!$D$5:$CB$183,M$9,FALSE))="","",(VLOOKUP($E149,'NEA Backsheet'!$D$5:$CB$183,M$9,FALSE))),"")</f>
        <v>9891.332594130643</v>
      </c>
      <c r="N149" s="124">
        <f ca="1">IFERROR(IF((VLOOKUP($E149,'NEA Backsheet'!$D$5:$CB$183,N$9,FALSE))="","",(VLOOKUP($E149,'NEA Backsheet'!$D$5:$CB$183,N$9,FALSE))),"")</f>
        <v>9956.9562554373369</v>
      </c>
      <c r="O149" s="175">
        <f ca="1">IFERROR(IF((VLOOKUP($E149,'NEA Backsheet'!$D$5:$CB$183,O$9,FALSE))="","",(VLOOKUP($E149,'NEA Backsheet'!$D$5:$CB$183,O$9,FALSE))),"")</f>
        <v>10817.932973546824</v>
      </c>
      <c r="P149" s="123">
        <f ca="1">IFERROR(IF((VLOOKUP($E149,'NEA Backsheet'!$D$5:$CB$183,P$9,FALSE))="","",(VLOOKUP($E149,'NEA Backsheet'!$D$5:$CB$183,P$9,FALSE))),"")</f>
        <v>11471.595937981696</v>
      </c>
      <c r="Q149" s="124">
        <f ca="1">IFERROR(IF((VLOOKUP($E149,'NEA Backsheet'!$D$5:$CB$183,Q$9,FALSE))="","",(VLOOKUP($E149,'NEA Backsheet'!$D$5:$CB$183,Q$9,FALSE))),"")</f>
        <v>12333.881021580892</v>
      </c>
      <c r="R149" s="236">
        <f ca="1">IFERROR(IF((VLOOKUP($E149,'NEA Backsheet'!$D$5:$CB$183,R$9,FALSE))="","",(VLOOKUP($E149,'NEA Backsheet'!$D$5:$CB$183,R$9,FALSE))),"")</f>
        <v>0</v>
      </c>
    </row>
    <row r="150" spans="1:18" ht="15" customHeight="1" x14ac:dyDescent="0.3">
      <c r="A150" s="57">
        <v>136</v>
      </c>
      <c r="B150" s="98" t="str">
        <f ca="1">IFERROR(IF((VLOOKUP($E150,'Org List'!$AJ$10:$AL$188,3,FALSE))="","",(VLOOKUP($E150,'Org List'!$AJ$10:$AL$188,3,FALSE))),"")</f>
        <v>North of England Commissioning Region</v>
      </c>
      <c r="C150" s="99" t="str">
        <f ca="1">IFERROR(IF((VLOOKUP($E150,'Org List'!$AO$10:$AQ$188,3,FALSE))="","",(VLOOKUP($E150,'Org List'!$AO$10:$AQ$188,3,FALSE))),"")</f>
        <v>Yorkshire and The Humber Region</v>
      </c>
      <c r="D150" s="114" t="str">
        <f ca="1">IFERROR(IF((VLOOKUP($E150,'Org List'!$AT$10:$AV$188,3,FALSE))="","",(VLOOKUP($E150,'Org List'!$AT$10:$AV$188,3,FALSE))),"")</f>
        <v>NHS England North (Yorkshire And Humber)</v>
      </c>
      <c r="E150" s="98" t="str">
        <f t="shared" ca="1" si="4"/>
        <v>E08000019</v>
      </c>
      <c r="F150" s="100" t="str">
        <f ca="1">IF(E150="","",VLOOKUP(E150,'Org List'!$J$9:$K$488,2,0))</f>
        <v>Sheffield</v>
      </c>
      <c r="G150" s="121">
        <f ca="1">IFERROR(IF((VLOOKUP($E150,'NEA Backsheet'!$D$5:$CB$183,G$9,FALSE))="","",(VLOOKUP($E150,'NEA Backsheet'!$D$5:$CB$183,G$9,FALSE))),"")</f>
        <v>13489.93517438538</v>
      </c>
      <c r="H150" s="122">
        <f ca="1">IFERROR(IF((VLOOKUP($E150,'NEA Backsheet'!$D$5:$CB$183,H$9,FALSE))="","",(VLOOKUP($E150,'NEA Backsheet'!$D$5:$CB$183,H$9,FALSE))),"")</f>
        <v>14042.667803103624</v>
      </c>
      <c r="I150" s="122">
        <f ca="1">IFERROR(IF((VLOOKUP($E150,'NEA Backsheet'!$D$5:$CB$183,I$9,FALSE))="","",(VLOOKUP($E150,'NEA Backsheet'!$D$5:$CB$183,I$9,FALSE))),"")</f>
        <v>14207.211027567257</v>
      </c>
      <c r="J150" s="123">
        <f ca="1">IFERROR(IF((VLOOKUP($E150,'NEA Backsheet'!$D$5:$CB$183,J$9,FALSE))="","",(VLOOKUP($E150,'NEA Backsheet'!$D$5:$CB$183,J$9,FALSE))),"")</f>
        <v>13982.376435944747</v>
      </c>
      <c r="K150" s="121">
        <f ca="1">IFERROR(IF((VLOOKUP($E150,'NEA Backsheet'!$D$5:$CB$183,K$9,FALSE))="","",(VLOOKUP($E150,'NEA Backsheet'!$D$5:$CB$183,K$9,FALSE))),"")</f>
        <v>14240.30126558683</v>
      </c>
      <c r="L150" s="122">
        <f ca="1">IFERROR(IF((VLOOKUP($E150,'NEA Backsheet'!$D$5:$CB$183,L$9,FALSE))="","",(VLOOKUP($E150,'NEA Backsheet'!$D$5:$CB$183,L$9,FALSE))),"")</f>
        <v>14225.753777936548</v>
      </c>
      <c r="M150" s="122">
        <f ca="1">IFERROR(IF((VLOOKUP($E150,'NEA Backsheet'!$D$5:$CB$183,M$9,FALSE))="","",(VLOOKUP($E150,'NEA Backsheet'!$D$5:$CB$183,M$9,FALSE))),"")</f>
        <v>13851.261366821898</v>
      </c>
      <c r="N150" s="124">
        <f ca="1">IFERROR(IF((VLOOKUP($E150,'NEA Backsheet'!$D$5:$CB$183,N$9,FALSE))="","",(VLOOKUP($E150,'NEA Backsheet'!$D$5:$CB$183,N$9,FALSE))),"")</f>
        <v>14109.152487065228</v>
      </c>
      <c r="O150" s="175">
        <f ca="1">IFERROR(IF((VLOOKUP($E150,'NEA Backsheet'!$D$5:$CB$183,O$9,FALSE))="","",(VLOOKUP($E150,'NEA Backsheet'!$D$5:$CB$183,O$9,FALSE))),"")</f>
        <v>14029.361260973717</v>
      </c>
      <c r="P150" s="123">
        <f ca="1">IFERROR(IF((VLOOKUP($E150,'NEA Backsheet'!$D$5:$CB$183,P$9,FALSE))="","",(VLOOKUP($E150,'NEA Backsheet'!$D$5:$CB$183,P$9,FALSE))),"")</f>
        <v>13761.281746366036</v>
      </c>
      <c r="Q150" s="124">
        <f ca="1">IFERROR(IF((VLOOKUP($E150,'NEA Backsheet'!$D$5:$CB$183,Q$9,FALSE))="","",(VLOOKUP($E150,'NEA Backsheet'!$D$5:$CB$183,Q$9,FALSE))),"")</f>
        <v>14478.790631944799</v>
      </c>
      <c r="R150" s="236">
        <f ca="1">IFERROR(IF((VLOOKUP($E150,'NEA Backsheet'!$D$5:$CB$183,R$9,FALSE))="","",(VLOOKUP($E150,'NEA Backsheet'!$D$5:$CB$183,R$9,FALSE))),"")</f>
        <v>0</v>
      </c>
    </row>
    <row r="151" spans="1:18" ht="15" customHeight="1" x14ac:dyDescent="0.3">
      <c r="A151" s="57">
        <v>137</v>
      </c>
      <c r="B151" s="98" t="str">
        <f ca="1">IFERROR(IF((VLOOKUP($E151,'Org List'!$AJ$10:$AL$188,3,FALSE))="","",(VLOOKUP($E151,'Org List'!$AJ$10:$AL$188,3,FALSE))),"")</f>
        <v>Midlands and East of England Commissioning Region</v>
      </c>
      <c r="C151" s="99" t="str">
        <f ca="1">IFERROR(IF((VLOOKUP($E151,'Org List'!$AO$10:$AQ$188,3,FALSE))="","",(VLOOKUP($E151,'Org List'!$AO$10:$AQ$188,3,FALSE))),"")</f>
        <v>West Midlands Region</v>
      </c>
      <c r="D151" s="114" t="str">
        <f ca="1">IFERROR(IF((VLOOKUP($E151,'Org List'!$AT$10:$AV$188,3,FALSE))="","",(VLOOKUP($E151,'Org List'!$AT$10:$AV$188,3,FALSE))),"")</f>
        <v>NHS England Midlands And East (North Midlands)</v>
      </c>
      <c r="E151" s="98" t="str">
        <f t="shared" ca="1" si="4"/>
        <v>E06000051</v>
      </c>
      <c r="F151" s="100" t="str">
        <f ca="1">IF(E151="","",VLOOKUP(E151,'Org List'!$J$9:$K$488,2,0))</f>
        <v>Shropshire</v>
      </c>
      <c r="G151" s="121">
        <f ca="1">IFERROR(IF((VLOOKUP($E151,'NEA Backsheet'!$D$5:$CB$183,G$9,FALSE))="","",(VLOOKUP($E151,'NEA Backsheet'!$D$5:$CB$183,G$9,FALSE))),"")</f>
        <v>8583.2457696123747</v>
      </c>
      <c r="H151" s="122">
        <f ca="1">IFERROR(IF((VLOOKUP($E151,'NEA Backsheet'!$D$5:$CB$183,H$9,FALSE))="","",(VLOOKUP($E151,'NEA Backsheet'!$D$5:$CB$183,H$9,FALSE))),"")</f>
        <v>8407.2781683285939</v>
      </c>
      <c r="I151" s="122">
        <f ca="1">IFERROR(IF((VLOOKUP($E151,'NEA Backsheet'!$D$5:$CB$183,I$9,FALSE))="","",(VLOOKUP($E151,'NEA Backsheet'!$D$5:$CB$183,I$9,FALSE))),"")</f>
        <v>8715.6304583410838</v>
      </c>
      <c r="J151" s="123">
        <f ca="1">IFERROR(IF((VLOOKUP($E151,'NEA Backsheet'!$D$5:$CB$183,J$9,FALSE))="","",(VLOOKUP($E151,'NEA Backsheet'!$D$5:$CB$183,J$9,FALSE))),"")</f>
        <v>8923.6875409252316</v>
      </c>
      <c r="K151" s="121">
        <f ca="1">IFERROR(IF((VLOOKUP($E151,'NEA Backsheet'!$D$5:$CB$183,K$9,FALSE))="","",(VLOOKUP($E151,'NEA Backsheet'!$D$5:$CB$183,K$9,FALSE))),"")</f>
        <v>8510.8236647614831</v>
      </c>
      <c r="L151" s="122">
        <f ca="1">IFERROR(IF((VLOOKUP($E151,'NEA Backsheet'!$D$5:$CB$183,L$9,FALSE))="","",(VLOOKUP($E151,'NEA Backsheet'!$D$5:$CB$183,L$9,FALSE))),"")</f>
        <v>8311.1257552373499</v>
      </c>
      <c r="M151" s="122">
        <f ca="1">IFERROR(IF((VLOOKUP($E151,'NEA Backsheet'!$D$5:$CB$183,M$9,FALSE))="","",(VLOOKUP($E151,'NEA Backsheet'!$D$5:$CB$183,M$9,FALSE))),"")</f>
        <v>8832.9248766119781</v>
      </c>
      <c r="N151" s="124">
        <f ca="1">IFERROR(IF((VLOOKUP($E151,'NEA Backsheet'!$D$5:$CB$183,N$9,FALSE))="","",(VLOOKUP($E151,'NEA Backsheet'!$D$5:$CB$183,N$9,FALSE))),"")</f>
        <v>8563.6135279772388</v>
      </c>
      <c r="O151" s="175">
        <f ca="1">IFERROR(IF((VLOOKUP($E151,'NEA Backsheet'!$D$5:$CB$183,O$9,FALSE))="","",(VLOOKUP($E151,'NEA Backsheet'!$D$5:$CB$183,O$9,FALSE))),"")</f>
        <v>8929.4605962145524</v>
      </c>
      <c r="P151" s="123">
        <f ca="1">IFERROR(IF((VLOOKUP($E151,'NEA Backsheet'!$D$5:$CB$183,P$9,FALSE))="","",(VLOOKUP($E151,'NEA Backsheet'!$D$5:$CB$183,P$9,FALSE))),"")</f>
        <v>9034.9930157602503</v>
      </c>
      <c r="Q151" s="124">
        <f ca="1">IFERROR(IF((VLOOKUP($E151,'NEA Backsheet'!$D$5:$CB$183,Q$9,FALSE))="","",(VLOOKUP($E151,'NEA Backsheet'!$D$5:$CB$183,Q$9,FALSE))),"")</f>
        <v>9409.5056456702787</v>
      </c>
      <c r="R151" s="236">
        <f ca="1">IFERROR(IF((VLOOKUP($E151,'NEA Backsheet'!$D$5:$CB$183,R$9,FALSE))="","",(VLOOKUP($E151,'NEA Backsheet'!$D$5:$CB$183,R$9,FALSE))),"")</f>
        <v>0</v>
      </c>
    </row>
    <row r="152" spans="1:18" ht="15" customHeight="1" x14ac:dyDescent="0.3">
      <c r="A152" s="57">
        <v>138</v>
      </c>
      <c r="B152" s="98" t="str">
        <f ca="1">IFERROR(IF((VLOOKUP($E152,'Org List'!$AJ$10:$AL$188,3,FALSE))="","",(VLOOKUP($E152,'Org List'!$AJ$10:$AL$188,3,FALSE))),"")</f>
        <v>South East England Commissioning Region</v>
      </c>
      <c r="C152" s="99" t="str">
        <f ca="1">IFERROR(IF((VLOOKUP($E152,'Org List'!$AO$10:$AQ$188,3,FALSE))="","",(VLOOKUP($E152,'Org List'!$AO$10:$AQ$188,3,FALSE))),"")</f>
        <v>South East Region</v>
      </c>
      <c r="D152" s="114" t="str">
        <f ca="1">IFERROR(IF((VLOOKUP($E152,'Org List'!$AT$10:$AV$188,3,FALSE))="","",(VLOOKUP($E152,'Org List'!$AT$10:$AV$188,3,FALSE))),"")</f>
        <v>NHS England South East (Hampshire, Isle of Wight and Thames Valley)</v>
      </c>
      <c r="E152" s="98" t="str">
        <f t="shared" ca="1" si="4"/>
        <v>E06000039</v>
      </c>
      <c r="F152" s="100" t="str">
        <f ca="1">IF(E152="","",VLOOKUP(E152,'Org List'!$J$9:$K$488,2,0))</f>
        <v>Slough</v>
      </c>
      <c r="G152" s="121">
        <f ca="1">IFERROR(IF((VLOOKUP($E152,'NEA Backsheet'!$D$5:$CB$183,G$9,FALSE))="","",(VLOOKUP($E152,'NEA Backsheet'!$D$5:$CB$183,G$9,FALSE))),"")</f>
        <v>4266.1457353237201</v>
      </c>
      <c r="H152" s="122">
        <f ca="1">IFERROR(IF((VLOOKUP($E152,'NEA Backsheet'!$D$5:$CB$183,H$9,FALSE))="","",(VLOOKUP($E152,'NEA Backsheet'!$D$5:$CB$183,H$9,FALSE))),"")</f>
        <v>4115.7449629517669</v>
      </c>
      <c r="I152" s="122">
        <f ca="1">IFERROR(IF((VLOOKUP($E152,'NEA Backsheet'!$D$5:$CB$183,I$9,FALSE))="","",(VLOOKUP($E152,'NEA Backsheet'!$D$5:$CB$183,I$9,FALSE))),"")</f>
        <v>4342.7512444775639</v>
      </c>
      <c r="J152" s="123">
        <f ca="1">IFERROR(IF((VLOOKUP($E152,'NEA Backsheet'!$D$5:$CB$183,J$9,FALSE))="","",(VLOOKUP($E152,'NEA Backsheet'!$D$5:$CB$183,J$9,FALSE))),"")</f>
        <v>4315.1336163701435</v>
      </c>
      <c r="K152" s="121">
        <f ca="1">IFERROR(IF((VLOOKUP($E152,'NEA Backsheet'!$D$5:$CB$183,K$9,FALSE))="","",(VLOOKUP($E152,'NEA Backsheet'!$D$5:$CB$183,K$9,FALSE))),"")</f>
        <v>4130.9857645182447</v>
      </c>
      <c r="L152" s="122">
        <f ca="1">IFERROR(IF((VLOOKUP($E152,'NEA Backsheet'!$D$5:$CB$183,L$9,FALSE))="","",(VLOOKUP($E152,'NEA Backsheet'!$D$5:$CB$183,L$9,FALSE))),"")</f>
        <v>4160.948365681098</v>
      </c>
      <c r="M152" s="122">
        <f ca="1">IFERROR(IF((VLOOKUP($E152,'NEA Backsheet'!$D$5:$CB$183,M$9,FALSE))="","",(VLOOKUP($E152,'NEA Backsheet'!$D$5:$CB$183,M$9,FALSE))),"")</f>
        <v>4415.0176639475767</v>
      </c>
      <c r="N152" s="124">
        <f ca="1">IFERROR(IF((VLOOKUP($E152,'NEA Backsheet'!$D$5:$CB$183,N$9,FALSE))="","",(VLOOKUP($E152,'NEA Backsheet'!$D$5:$CB$183,N$9,FALSE))),"")</f>
        <v>4104.755934239196</v>
      </c>
      <c r="O152" s="175">
        <f ca="1">IFERROR(IF((VLOOKUP($E152,'NEA Backsheet'!$D$5:$CB$183,O$9,FALSE))="","",(VLOOKUP($E152,'NEA Backsheet'!$D$5:$CB$183,O$9,FALSE))),"")</f>
        <v>4496.756821468377</v>
      </c>
      <c r="P152" s="123">
        <f ca="1">IFERROR(IF((VLOOKUP($E152,'NEA Backsheet'!$D$5:$CB$183,P$9,FALSE))="","",(VLOOKUP($E152,'NEA Backsheet'!$D$5:$CB$183,P$9,FALSE))),"")</f>
        <v>4426.0940376958606</v>
      </c>
      <c r="Q152" s="124">
        <f ca="1">IFERROR(IF((VLOOKUP($E152,'NEA Backsheet'!$D$5:$CB$183,Q$9,FALSE))="","",(VLOOKUP($E152,'NEA Backsheet'!$D$5:$CB$183,Q$9,FALSE))),"")</f>
        <v>4476.2423693502287</v>
      </c>
      <c r="R152" s="236">
        <f ca="1">IFERROR(IF((VLOOKUP($E152,'NEA Backsheet'!$D$5:$CB$183,R$9,FALSE))="","",(VLOOKUP($E152,'NEA Backsheet'!$D$5:$CB$183,R$9,FALSE))),"")</f>
        <v>0</v>
      </c>
    </row>
    <row r="153" spans="1:18" ht="15" customHeight="1" x14ac:dyDescent="0.3">
      <c r="A153" s="57">
        <v>139</v>
      </c>
      <c r="B153" s="98" t="str">
        <f ca="1">IFERROR(IF((VLOOKUP($E153,'Org List'!$AJ$10:$AL$188,3,FALSE))="","",(VLOOKUP($E153,'Org List'!$AJ$10:$AL$188,3,FALSE))),"")</f>
        <v>Midlands and East of England Commissioning Region</v>
      </c>
      <c r="C153" s="99" t="str">
        <f ca="1">IFERROR(IF((VLOOKUP($E153,'Org List'!$AO$10:$AQ$188,3,FALSE))="","",(VLOOKUP($E153,'Org List'!$AO$10:$AQ$188,3,FALSE))),"")</f>
        <v>West Midlands Region</v>
      </c>
      <c r="D153" s="114" t="str">
        <f ca="1">IFERROR(IF((VLOOKUP($E153,'Org List'!$AT$10:$AV$188,3,FALSE))="","",(VLOOKUP($E153,'Org List'!$AT$10:$AV$188,3,FALSE))),"")</f>
        <v>NHS England Midlands And East (West Midlands)</v>
      </c>
      <c r="E153" s="98" t="str">
        <f t="shared" ca="1" si="4"/>
        <v>E08000029</v>
      </c>
      <c r="F153" s="100" t="str">
        <f ca="1">IF(E153="","",VLOOKUP(E153,'Org List'!$J$9:$K$488,2,0))</f>
        <v>Solihull</v>
      </c>
      <c r="G153" s="121">
        <f ca="1">IFERROR(IF((VLOOKUP($E153,'NEA Backsheet'!$D$5:$CB$183,G$9,FALSE))="","",(VLOOKUP($E153,'NEA Backsheet'!$D$5:$CB$183,G$9,FALSE))),"")</f>
        <v>6285.8807109895361</v>
      </c>
      <c r="H153" s="122">
        <f ca="1">IFERROR(IF((VLOOKUP($E153,'NEA Backsheet'!$D$5:$CB$183,H$9,FALSE))="","",(VLOOKUP($E153,'NEA Backsheet'!$D$5:$CB$183,H$9,FALSE))),"")</f>
        <v>6257.8296256398517</v>
      </c>
      <c r="I153" s="122">
        <f ca="1">IFERROR(IF((VLOOKUP($E153,'NEA Backsheet'!$D$5:$CB$183,I$9,FALSE))="","",(VLOOKUP($E153,'NEA Backsheet'!$D$5:$CB$183,I$9,FALSE))),"")</f>
        <v>6793.3999844512164</v>
      </c>
      <c r="J153" s="123">
        <f ca="1">IFERROR(IF((VLOOKUP($E153,'NEA Backsheet'!$D$5:$CB$183,J$9,FALSE))="","",(VLOOKUP($E153,'NEA Backsheet'!$D$5:$CB$183,J$9,FALSE))),"")</f>
        <v>7078.2650583160448</v>
      </c>
      <c r="K153" s="121">
        <f ca="1">IFERROR(IF((VLOOKUP($E153,'NEA Backsheet'!$D$5:$CB$183,K$9,FALSE))="","",(VLOOKUP($E153,'NEA Backsheet'!$D$5:$CB$183,K$9,FALSE))),"")</f>
        <v>6948.131720741605</v>
      </c>
      <c r="L153" s="122">
        <f ca="1">IFERROR(IF((VLOOKUP($E153,'NEA Backsheet'!$D$5:$CB$183,L$9,FALSE))="","",(VLOOKUP($E153,'NEA Backsheet'!$D$5:$CB$183,L$9,FALSE))),"")</f>
        <v>6877.5868986980986</v>
      </c>
      <c r="M153" s="122">
        <f ca="1">IFERROR(IF((VLOOKUP($E153,'NEA Backsheet'!$D$5:$CB$183,M$9,FALSE))="","",(VLOOKUP($E153,'NEA Backsheet'!$D$5:$CB$183,M$9,FALSE))),"")</f>
        <v>7090.3734991748133</v>
      </c>
      <c r="N153" s="124">
        <f ca="1">IFERROR(IF((VLOOKUP($E153,'NEA Backsheet'!$D$5:$CB$183,N$9,FALSE))="","",(VLOOKUP($E153,'NEA Backsheet'!$D$5:$CB$183,N$9,FALSE))),"")</f>
        <v>7024.5757029734668</v>
      </c>
      <c r="O153" s="175">
        <f ca="1">IFERROR(IF((VLOOKUP($E153,'NEA Backsheet'!$D$5:$CB$183,O$9,FALSE))="","",(VLOOKUP($E153,'NEA Backsheet'!$D$5:$CB$183,O$9,FALSE))),"")</f>
        <v>7316.6516123465153</v>
      </c>
      <c r="P153" s="123">
        <f ca="1">IFERROR(IF((VLOOKUP($E153,'NEA Backsheet'!$D$5:$CB$183,P$9,FALSE))="","",(VLOOKUP($E153,'NEA Backsheet'!$D$5:$CB$183,P$9,FALSE))),"")</f>
        <v>7354.8411990348586</v>
      </c>
      <c r="Q153" s="124">
        <f ca="1">IFERROR(IF((VLOOKUP($E153,'NEA Backsheet'!$D$5:$CB$183,Q$9,FALSE))="","",(VLOOKUP($E153,'NEA Backsheet'!$D$5:$CB$183,Q$9,FALSE))),"")</f>
        <v>7503.5460247241663</v>
      </c>
      <c r="R153" s="236">
        <f ca="1">IFERROR(IF((VLOOKUP($E153,'NEA Backsheet'!$D$5:$CB$183,R$9,FALSE))="","",(VLOOKUP($E153,'NEA Backsheet'!$D$5:$CB$183,R$9,FALSE))),"")</f>
        <v>0</v>
      </c>
    </row>
    <row r="154" spans="1:18" ht="15" customHeight="1" x14ac:dyDescent="0.3">
      <c r="A154" s="57">
        <v>140</v>
      </c>
      <c r="B154" s="98" t="str">
        <f ca="1">IFERROR(IF((VLOOKUP($E154,'Org List'!$AJ$10:$AL$188,3,FALSE))="","",(VLOOKUP($E154,'Org List'!$AJ$10:$AL$188,3,FALSE))),"")</f>
        <v>South West England Commissioning Region</v>
      </c>
      <c r="C154" s="99" t="str">
        <f ca="1">IFERROR(IF((VLOOKUP($E154,'Org List'!$AO$10:$AQ$188,3,FALSE))="","",(VLOOKUP($E154,'Org List'!$AO$10:$AQ$188,3,FALSE))),"")</f>
        <v>South West Region</v>
      </c>
      <c r="D154" s="114" t="str">
        <f ca="1">IFERROR(IF((VLOOKUP($E154,'Org List'!$AT$10:$AV$188,3,FALSE))="","",(VLOOKUP($E154,'Org List'!$AT$10:$AV$188,3,FALSE))),"")</f>
        <v>NHS England South West (South West South)</v>
      </c>
      <c r="E154" s="98" t="str">
        <f t="shared" ca="1" si="4"/>
        <v>E10000027</v>
      </c>
      <c r="F154" s="100" t="str">
        <f ca="1">IF(E154="","",VLOOKUP(E154,'Org List'!$J$9:$K$488,2,0))</f>
        <v>Somerset</v>
      </c>
      <c r="G154" s="121">
        <f ca="1">IFERROR(IF((VLOOKUP($E154,'NEA Backsheet'!$D$5:$CB$183,G$9,FALSE))="","",(VLOOKUP($E154,'NEA Backsheet'!$D$5:$CB$183,G$9,FALSE))),"")</f>
        <v>17094.378775160953</v>
      </c>
      <c r="H154" s="122">
        <f ca="1">IFERROR(IF((VLOOKUP($E154,'NEA Backsheet'!$D$5:$CB$183,H$9,FALSE))="","",(VLOOKUP($E154,'NEA Backsheet'!$D$5:$CB$183,H$9,FALSE))),"")</f>
        <v>17145.190148139231</v>
      </c>
      <c r="I154" s="122">
        <f ca="1">IFERROR(IF((VLOOKUP($E154,'NEA Backsheet'!$D$5:$CB$183,I$9,FALSE))="","",(VLOOKUP($E154,'NEA Backsheet'!$D$5:$CB$183,I$9,FALSE))),"")</f>
        <v>18369.994979199764</v>
      </c>
      <c r="J154" s="123">
        <f ca="1">IFERROR(IF((VLOOKUP($E154,'NEA Backsheet'!$D$5:$CB$183,J$9,FALSE))="","",(VLOOKUP($E154,'NEA Backsheet'!$D$5:$CB$183,J$9,FALSE))),"")</f>
        <v>18605.89341401793</v>
      </c>
      <c r="K154" s="121">
        <f ca="1">IFERROR(IF((VLOOKUP($E154,'NEA Backsheet'!$D$5:$CB$183,K$9,FALSE))="","",(VLOOKUP($E154,'NEA Backsheet'!$D$5:$CB$183,K$9,FALSE))),"")</f>
        <v>17739.864215001991</v>
      </c>
      <c r="L154" s="122">
        <f ca="1">IFERROR(IF((VLOOKUP($E154,'NEA Backsheet'!$D$5:$CB$183,L$9,FALSE))="","",(VLOOKUP($E154,'NEA Backsheet'!$D$5:$CB$183,L$9,FALSE))),"")</f>
        <v>17756.53419972341</v>
      </c>
      <c r="M154" s="122">
        <f ca="1">IFERROR(IF((VLOOKUP($E154,'NEA Backsheet'!$D$5:$CB$183,M$9,FALSE))="","",(VLOOKUP($E154,'NEA Backsheet'!$D$5:$CB$183,M$9,FALSE))),"")</f>
        <v>18526.355464326462</v>
      </c>
      <c r="N154" s="124">
        <f ca="1">IFERROR(IF((VLOOKUP($E154,'NEA Backsheet'!$D$5:$CB$183,N$9,FALSE))="","",(VLOOKUP($E154,'NEA Backsheet'!$D$5:$CB$183,N$9,FALSE))),"")</f>
        <v>18322.709320507871</v>
      </c>
      <c r="O154" s="175">
        <f ca="1">IFERROR(IF((VLOOKUP($E154,'NEA Backsheet'!$D$5:$CB$183,O$9,FALSE))="","",(VLOOKUP($E154,'NEA Backsheet'!$D$5:$CB$183,O$9,FALSE))),"")</f>
        <v>18288.151740193927</v>
      </c>
      <c r="P154" s="123">
        <f ca="1">IFERROR(IF((VLOOKUP($E154,'NEA Backsheet'!$D$5:$CB$183,P$9,FALSE))="","",(VLOOKUP($E154,'NEA Backsheet'!$D$5:$CB$183,P$9,FALSE))),"")</f>
        <v>17975.642448822506</v>
      </c>
      <c r="Q154" s="124">
        <f ca="1">IFERROR(IF((VLOOKUP($E154,'NEA Backsheet'!$D$5:$CB$183,Q$9,FALSE))="","",(VLOOKUP($E154,'NEA Backsheet'!$D$5:$CB$183,Q$9,FALSE))),"")</f>
        <v>18992.856967184245</v>
      </c>
      <c r="R154" s="236">
        <f ca="1">IFERROR(IF((VLOOKUP($E154,'NEA Backsheet'!$D$5:$CB$183,R$9,FALSE))="","",(VLOOKUP($E154,'NEA Backsheet'!$D$5:$CB$183,R$9,FALSE))),"")</f>
        <v>0</v>
      </c>
    </row>
    <row r="155" spans="1:18" ht="15" customHeight="1" x14ac:dyDescent="0.3">
      <c r="A155" s="57">
        <v>141</v>
      </c>
      <c r="B155" s="98" t="str">
        <f ca="1">IFERROR(IF((VLOOKUP($E155,'Org List'!$AJ$10:$AL$188,3,FALSE))="","",(VLOOKUP($E155,'Org List'!$AJ$10:$AL$188,3,FALSE))),"")</f>
        <v>South West England Commissioning Region</v>
      </c>
      <c r="C155" s="99" t="str">
        <f ca="1">IFERROR(IF((VLOOKUP($E155,'Org List'!$AO$10:$AQ$188,3,FALSE))="","",(VLOOKUP($E155,'Org List'!$AO$10:$AQ$188,3,FALSE))),"")</f>
        <v>South West Region</v>
      </c>
      <c r="D155" s="114" t="str">
        <f ca="1">IFERROR(IF((VLOOKUP($E155,'Org List'!$AT$10:$AV$188,3,FALSE))="","",(VLOOKUP($E155,'Org List'!$AT$10:$AV$188,3,FALSE))),"")</f>
        <v>NHS England South West (South West North)</v>
      </c>
      <c r="E155" s="98" t="str">
        <f t="shared" ca="1" si="4"/>
        <v>E06000025</v>
      </c>
      <c r="F155" s="100" t="str">
        <f ca="1">IF(E155="","",VLOOKUP(E155,'Org List'!$J$9:$K$488,2,0))</f>
        <v>South Gloucestershire</v>
      </c>
      <c r="G155" s="121">
        <f ca="1">IFERROR(IF((VLOOKUP($E155,'NEA Backsheet'!$D$5:$CB$183,G$9,FALSE))="","",(VLOOKUP($E155,'NEA Backsheet'!$D$5:$CB$183,G$9,FALSE))),"")</f>
        <v>6632.5020342272946</v>
      </c>
      <c r="H155" s="122">
        <f ca="1">IFERROR(IF((VLOOKUP($E155,'NEA Backsheet'!$D$5:$CB$183,H$9,FALSE))="","",(VLOOKUP($E155,'NEA Backsheet'!$D$5:$CB$183,H$9,FALSE))),"")</f>
        <v>6619.794054891182</v>
      </c>
      <c r="I155" s="122">
        <f ca="1">IFERROR(IF((VLOOKUP($E155,'NEA Backsheet'!$D$5:$CB$183,I$9,FALSE))="","",(VLOOKUP($E155,'NEA Backsheet'!$D$5:$CB$183,I$9,FALSE))),"")</f>
        <v>7017.5888769251487</v>
      </c>
      <c r="J155" s="123">
        <f ca="1">IFERROR(IF((VLOOKUP($E155,'NEA Backsheet'!$D$5:$CB$183,J$9,FALSE))="","",(VLOOKUP($E155,'NEA Backsheet'!$D$5:$CB$183,J$9,FALSE))),"")</f>
        <v>7115.174462935478</v>
      </c>
      <c r="K155" s="121">
        <f ca="1">IFERROR(IF((VLOOKUP($E155,'NEA Backsheet'!$D$5:$CB$183,K$9,FALSE))="","",(VLOOKUP($E155,'NEA Backsheet'!$D$5:$CB$183,K$9,FALSE))),"")</f>
        <v>6806.8123207406552</v>
      </c>
      <c r="L155" s="122">
        <f ca="1">IFERROR(IF((VLOOKUP($E155,'NEA Backsheet'!$D$5:$CB$183,L$9,FALSE))="","",(VLOOKUP($E155,'NEA Backsheet'!$D$5:$CB$183,L$9,FALSE))),"")</f>
        <v>6933.2922961592412</v>
      </c>
      <c r="M155" s="122">
        <f ca="1">IFERROR(IF((VLOOKUP($E155,'NEA Backsheet'!$D$5:$CB$183,M$9,FALSE))="","",(VLOOKUP($E155,'NEA Backsheet'!$D$5:$CB$183,M$9,FALSE))),"")</f>
        <v>7061.3056376892355</v>
      </c>
      <c r="N155" s="124">
        <f ca="1">IFERROR(IF((VLOOKUP($E155,'NEA Backsheet'!$D$5:$CB$183,N$9,FALSE))="","",(VLOOKUP($E155,'NEA Backsheet'!$D$5:$CB$183,N$9,FALSE))),"")</f>
        <v>6846.719182812818</v>
      </c>
      <c r="O155" s="175">
        <f ca="1">IFERROR(IF((VLOOKUP($E155,'NEA Backsheet'!$D$5:$CB$183,O$9,FALSE))="","",(VLOOKUP($E155,'NEA Backsheet'!$D$5:$CB$183,O$9,FALSE))),"")</f>
        <v>7145.1242043230031</v>
      </c>
      <c r="P155" s="123">
        <f ca="1">IFERROR(IF((VLOOKUP($E155,'NEA Backsheet'!$D$5:$CB$183,P$9,FALSE))="","",(VLOOKUP($E155,'NEA Backsheet'!$D$5:$CB$183,P$9,FALSE))),"")</f>
        <v>7458.2475070969995</v>
      </c>
      <c r="Q155" s="124">
        <f ca="1">IFERROR(IF((VLOOKUP($E155,'NEA Backsheet'!$D$5:$CB$183,Q$9,FALSE))="","",(VLOOKUP($E155,'NEA Backsheet'!$D$5:$CB$183,Q$9,FALSE))),"")</f>
        <v>7963.0545559726015</v>
      </c>
      <c r="R155" s="236">
        <f ca="1">IFERROR(IF((VLOOKUP($E155,'NEA Backsheet'!$D$5:$CB$183,R$9,FALSE))="","",(VLOOKUP($E155,'NEA Backsheet'!$D$5:$CB$183,R$9,FALSE))),"")</f>
        <v>0</v>
      </c>
    </row>
    <row r="156" spans="1:18" ht="15" customHeight="1" x14ac:dyDescent="0.3">
      <c r="A156" s="57">
        <v>142</v>
      </c>
      <c r="B156" s="98" t="str">
        <f ca="1">IFERROR(IF((VLOOKUP($E156,'Org List'!$AJ$10:$AL$188,3,FALSE))="","",(VLOOKUP($E156,'Org List'!$AJ$10:$AL$188,3,FALSE))),"")</f>
        <v>North of England Commissioning Region</v>
      </c>
      <c r="C156" s="99" t="str">
        <f ca="1">IFERROR(IF((VLOOKUP($E156,'Org List'!$AO$10:$AQ$188,3,FALSE))="","",(VLOOKUP($E156,'Org List'!$AO$10:$AQ$188,3,FALSE))),"")</f>
        <v>North East Region</v>
      </c>
      <c r="D156" s="114" t="str">
        <f ca="1">IFERROR(IF((VLOOKUP($E156,'Org List'!$AT$10:$AV$188,3,FALSE))="","",(VLOOKUP($E156,'Org List'!$AT$10:$AV$188,3,FALSE))),"")</f>
        <v>NHS England North (Cumbria And North East)</v>
      </c>
      <c r="E156" s="98" t="str">
        <f t="shared" ca="1" si="4"/>
        <v>E08000023</v>
      </c>
      <c r="F156" s="100" t="str">
        <f ca="1">IF(E156="","",VLOOKUP(E156,'Org List'!$J$9:$K$488,2,0))</f>
        <v>South Tyneside</v>
      </c>
      <c r="G156" s="121">
        <f ca="1">IFERROR(IF((VLOOKUP($E156,'NEA Backsheet'!$D$5:$CB$183,G$9,FALSE))="","",(VLOOKUP($E156,'NEA Backsheet'!$D$5:$CB$183,G$9,FALSE))),"")</f>
        <v>4912.3221309649725</v>
      </c>
      <c r="H156" s="122">
        <f ca="1">IFERROR(IF((VLOOKUP($E156,'NEA Backsheet'!$D$5:$CB$183,H$9,FALSE))="","",(VLOOKUP($E156,'NEA Backsheet'!$D$5:$CB$183,H$9,FALSE))),"")</f>
        <v>5045.9496791511528</v>
      </c>
      <c r="I156" s="122">
        <f ca="1">IFERROR(IF((VLOOKUP($E156,'NEA Backsheet'!$D$5:$CB$183,I$9,FALSE))="","",(VLOOKUP($E156,'NEA Backsheet'!$D$5:$CB$183,I$9,FALSE))),"")</f>
        <v>5516.8008840271714</v>
      </c>
      <c r="J156" s="123">
        <f ca="1">IFERROR(IF((VLOOKUP($E156,'NEA Backsheet'!$D$5:$CB$183,J$9,FALSE))="","",(VLOOKUP($E156,'NEA Backsheet'!$D$5:$CB$183,J$9,FALSE))),"")</f>
        <v>5544.3387533581117</v>
      </c>
      <c r="K156" s="121">
        <f ca="1">IFERROR(IF((VLOOKUP($E156,'NEA Backsheet'!$D$5:$CB$183,K$9,FALSE))="","",(VLOOKUP($E156,'NEA Backsheet'!$D$5:$CB$183,K$9,FALSE))),"")</f>
        <v>5380.6788178130719</v>
      </c>
      <c r="L156" s="122">
        <f ca="1">IFERROR(IF((VLOOKUP($E156,'NEA Backsheet'!$D$5:$CB$183,L$9,FALSE))="","",(VLOOKUP($E156,'NEA Backsheet'!$D$5:$CB$183,L$9,FALSE))),"")</f>
        <v>5284.2859311173761</v>
      </c>
      <c r="M156" s="122">
        <f ca="1">IFERROR(IF((VLOOKUP($E156,'NEA Backsheet'!$D$5:$CB$183,M$9,FALSE))="","",(VLOOKUP($E156,'NEA Backsheet'!$D$5:$CB$183,M$9,FALSE))),"")</f>
        <v>5261.6809483997504</v>
      </c>
      <c r="N156" s="124">
        <f ca="1">IFERROR(IF((VLOOKUP($E156,'NEA Backsheet'!$D$5:$CB$183,N$9,FALSE))="","",(VLOOKUP($E156,'NEA Backsheet'!$D$5:$CB$183,N$9,FALSE))),"")</f>
        <v>5199.1533605216109</v>
      </c>
      <c r="O156" s="175">
        <f ca="1">IFERROR(IF((VLOOKUP($E156,'NEA Backsheet'!$D$5:$CB$183,O$9,FALSE))="","",(VLOOKUP($E156,'NEA Backsheet'!$D$5:$CB$183,O$9,FALSE))),"")</f>
        <v>5617.5714977401713</v>
      </c>
      <c r="P156" s="123">
        <f ca="1">IFERROR(IF((VLOOKUP($E156,'NEA Backsheet'!$D$5:$CB$183,P$9,FALSE))="","",(VLOOKUP($E156,'NEA Backsheet'!$D$5:$CB$183,P$9,FALSE))),"")</f>
        <v>5370.9981444570376</v>
      </c>
      <c r="Q156" s="124">
        <f ca="1">IFERROR(IF((VLOOKUP($E156,'NEA Backsheet'!$D$5:$CB$183,Q$9,FALSE))="","",(VLOOKUP($E156,'NEA Backsheet'!$D$5:$CB$183,Q$9,FALSE))),"")</f>
        <v>5603.8702620494387</v>
      </c>
      <c r="R156" s="236">
        <f ca="1">IFERROR(IF((VLOOKUP($E156,'NEA Backsheet'!$D$5:$CB$183,R$9,FALSE))="","",(VLOOKUP($E156,'NEA Backsheet'!$D$5:$CB$183,R$9,FALSE))),"")</f>
        <v>0</v>
      </c>
    </row>
    <row r="157" spans="1:18" ht="15" customHeight="1" x14ac:dyDescent="0.3">
      <c r="A157" s="57">
        <v>143</v>
      </c>
      <c r="B157" s="98" t="str">
        <f ca="1">IFERROR(IF((VLOOKUP($E157,'Org List'!$AJ$10:$AL$188,3,FALSE))="","",(VLOOKUP($E157,'Org List'!$AJ$10:$AL$188,3,FALSE))),"")</f>
        <v>South East England Commissioning Region</v>
      </c>
      <c r="C157" s="99" t="str">
        <f ca="1">IFERROR(IF((VLOOKUP($E157,'Org List'!$AO$10:$AQ$188,3,FALSE))="","",(VLOOKUP($E157,'Org List'!$AO$10:$AQ$188,3,FALSE))),"")</f>
        <v>South East Region</v>
      </c>
      <c r="D157" s="114" t="str">
        <f ca="1">IFERROR(IF((VLOOKUP($E157,'Org List'!$AT$10:$AV$188,3,FALSE))="","",(VLOOKUP($E157,'Org List'!$AT$10:$AV$188,3,FALSE))),"")</f>
        <v>NHS England South East (Hampshire, Isle of Wight and Thames Valley)</v>
      </c>
      <c r="E157" s="98" t="str">
        <f t="shared" ca="1" si="4"/>
        <v>E06000045</v>
      </c>
      <c r="F157" s="100" t="str">
        <f ca="1">IF(E157="","",VLOOKUP(E157,'Org List'!$J$9:$K$488,2,0))</f>
        <v>Southampton</v>
      </c>
      <c r="G157" s="121">
        <f ca="1">IFERROR(IF((VLOOKUP($E157,'NEA Backsheet'!$D$5:$CB$183,G$9,FALSE))="","",(VLOOKUP($E157,'NEA Backsheet'!$D$5:$CB$183,G$9,FALSE))),"")</f>
        <v>7383.9142179266946</v>
      </c>
      <c r="H157" s="122">
        <f ca="1">IFERROR(IF((VLOOKUP($E157,'NEA Backsheet'!$D$5:$CB$183,H$9,FALSE))="","",(VLOOKUP($E157,'NEA Backsheet'!$D$5:$CB$183,H$9,FALSE))),"")</f>
        <v>7010.4185477597312</v>
      </c>
      <c r="I157" s="122">
        <f ca="1">IFERROR(IF((VLOOKUP($E157,'NEA Backsheet'!$D$5:$CB$183,I$9,FALSE))="","",(VLOOKUP($E157,'NEA Backsheet'!$D$5:$CB$183,I$9,FALSE))),"")</f>
        <v>6893.810800204059</v>
      </c>
      <c r="J157" s="123">
        <f ca="1">IFERROR(IF((VLOOKUP($E157,'NEA Backsheet'!$D$5:$CB$183,J$9,FALSE))="","",(VLOOKUP($E157,'NEA Backsheet'!$D$5:$CB$183,J$9,FALSE))),"")</f>
        <v>6910.6746807694144</v>
      </c>
      <c r="K157" s="121">
        <f ca="1">IFERROR(IF((VLOOKUP($E157,'NEA Backsheet'!$D$5:$CB$183,K$9,FALSE))="","",(VLOOKUP($E157,'NEA Backsheet'!$D$5:$CB$183,K$9,FALSE))),"")</f>
        <v>7408.7154338999107</v>
      </c>
      <c r="L157" s="122">
        <f ca="1">IFERROR(IF((VLOOKUP($E157,'NEA Backsheet'!$D$5:$CB$183,L$9,FALSE))="","",(VLOOKUP($E157,'NEA Backsheet'!$D$5:$CB$183,L$9,FALSE))),"")</f>
        <v>7488.6842388830901</v>
      </c>
      <c r="M157" s="122">
        <f ca="1">IFERROR(IF((VLOOKUP($E157,'NEA Backsheet'!$D$5:$CB$183,M$9,FALSE))="","",(VLOOKUP($E157,'NEA Backsheet'!$D$5:$CB$183,M$9,FALSE))),"")</f>
        <v>7489.4223500996213</v>
      </c>
      <c r="N157" s="124">
        <f ca="1">IFERROR(IF((VLOOKUP($E157,'NEA Backsheet'!$D$5:$CB$183,N$9,FALSE))="","",(VLOOKUP($E157,'NEA Backsheet'!$D$5:$CB$183,N$9,FALSE))),"")</f>
        <v>7323.7961786651704</v>
      </c>
      <c r="O157" s="175">
        <f ca="1">IFERROR(IF((VLOOKUP($E157,'NEA Backsheet'!$D$5:$CB$183,O$9,FALSE))="","",(VLOOKUP($E157,'NEA Backsheet'!$D$5:$CB$183,O$9,FALSE))),"")</f>
        <v>6968.2319982475601</v>
      </c>
      <c r="P157" s="123">
        <f ca="1">IFERROR(IF((VLOOKUP($E157,'NEA Backsheet'!$D$5:$CB$183,P$9,FALSE))="","",(VLOOKUP($E157,'NEA Backsheet'!$D$5:$CB$183,P$9,FALSE))),"")</f>
        <v>6912.8450552748191</v>
      </c>
      <c r="Q157" s="124">
        <f ca="1">IFERROR(IF((VLOOKUP($E157,'NEA Backsheet'!$D$5:$CB$183,Q$9,FALSE))="","",(VLOOKUP($E157,'NEA Backsheet'!$D$5:$CB$183,Q$9,FALSE))),"")</f>
        <v>7544.3878611815981</v>
      </c>
      <c r="R157" s="236">
        <f ca="1">IFERROR(IF((VLOOKUP($E157,'NEA Backsheet'!$D$5:$CB$183,R$9,FALSE))="","",(VLOOKUP($E157,'NEA Backsheet'!$D$5:$CB$183,R$9,FALSE))),"")</f>
        <v>0</v>
      </c>
    </row>
    <row r="158" spans="1:18" ht="15" customHeight="1" x14ac:dyDescent="0.3">
      <c r="A158" s="57">
        <v>144</v>
      </c>
      <c r="B158" s="98" t="str">
        <f ca="1">IFERROR(IF((VLOOKUP($E158,'Org List'!$AJ$10:$AL$188,3,FALSE))="","",(VLOOKUP($E158,'Org List'!$AJ$10:$AL$188,3,FALSE))),"")</f>
        <v>Midlands and East of England Commissioning Region</v>
      </c>
      <c r="C158" s="99" t="str">
        <f ca="1">IFERROR(IF((VLOOKUP($E158,'Org List'!$AO$10:$AQ$188,3,FALSE))="","",(VLOOKUP($E158,'Org List'!$AO$10:$AQ$188,3,FALSE))),"")</f>
        <v>East Region</v>
      </c>
      <c r="D158" s="114" t="str">
        <f ca="1">IFERROR(IF((VLOOKUP($E158,'Org List'!$AT$10:$AV$188,3,FALSE))="","",(VLOOKUP($E158,'Org List'!$AT$10:$AV$188,3,FALSE))),"")</f>
        <v>NHS England Midlands And East (East)</v>
      </c>
      <c r="E158" s="98" t="str">
        <f t="shared" ca="1" si="4"/>
        <v>E06000033</v>
      </c>
      <c r="F158" s="100" t="str">
        <f ca="1">IF(E158="","",VLOOKUP(E158,'Org List'!$J$9:$K$488,2,0))</f>
        <v>Southend-on-Sea</v>
      </c>
      <c r="G158" s="121">
        <f ca="1">IFERROR(IF((VLOOKUP($E158,'NEA Backsheet'!$D$5:$CB$183,G$9,FALSE))="","",(VLOOKUP($E158,'NEA Backsheet'!$D$5:$CB$183,G$9,FALSE))),"")</f>
        <v>5299.3765047196202</v>
      </c>
      <c r="H158" s="122">
        <f ca="1">IFERROR(IF((VLOOKUP($E158,'NEA Backsheet'!$D$5:$CB$183,H$9,FALSE))="","",(VLOOKUP($E158,'NEA Backsheet'!$D$5:$CB$183,H$9,FALSE))),"")</f>
        <v>5444.7440235661834</v>
      </c>
      <c r="I158" s="122">
        <f ca="1">IFERROR(IF((VLOOKUP($E158,'NEA Backsheet'!$D$5:$CB$183,I$9,FALSE))="","",(VLOOKUP($E158,'NEA Backsheet'!$D$5:$CB$183,I$9,FALSE))),"")</f>
        <v>5764.092991685462</v>
      </c>
      <c r="J158" s="123">
        <f ca="1">IFERROR(IF((VLOOKUP($E158,'NEA Backsheet'!$D$5:$CB$183,J$9,FALSE))="","",(VLOOKUP($E158,'NEA Backsheet'!$D$5:$CB$183,J$9,FALSE))),"")</f>
        <v>5981.9366640376938</v>
      </c>
      <c r="K158" s="121">
        <f ca="1">IFERROR(IF((VLOOKUP($E158,'NEA Backsheet'!$D$5:$CB$183,K$9,FALSE))="","",(VLOOKUP($E158,'NEA Backsheet'!$D$5:$CB$183,K$9,FALSE))),"")</f>
        <v>5493.1781650398698</v>
      </c>
      <c r="L158" s="122">
        <f ca="1">IFERROR(IF((VLOOKUP($E158,'NEA Backsheet'!$D$5:$CB$183,L$9,FALSE))="","",(VLOOKUP($E158,'NEA Backsheet'!$D$5:$CB$183,L$9,FALSE))),"")</f>
        <v>5553.7705293642748</v>
      </c>
      <c r="M158" s="122">
        <f ca="1">IFERROR(IF((VLOOKUP($E158,'NEA Backsheet'!$D$5:$CB$183,M$9,FALSE))="","",(VLOOKUP($E158,'NEA Backsheet'!$D$5:$CB$183,M$9,FALSE))),"")</f>
        <v>5553.7705293642748</v>
      </c>
      <c r="N158" s="124">
        <f ca="1">IFERROR(IF((VLOOKUP($E158,'NEA Backsheet'!$D$5:$CB$183,N$9,FALSE))="","",(VLOOKUP($E158,'NEA Backsheet'!$D$5:$CB$183,N$9,FALSE))),"")</f>
        <v>5433.5035170424217</v>
      </c>
      <c r="O158" s="175">
        <f ca="1">IFERROR(IF((VLOOKUP($E158,'NEA Backsheet'!$D$5:$CB$183,O$9,FALSE))="","",(VLOOKUP($E158,'NEA Backsheet'!$D$5:$CB$183,O$9,FALSE))),"")</f>
        <v>5842.1091192128515</v>
      </c>
      <c r="P158" s="123">
        <f ca="1">IFERROR(IF((VLOOKUP($E158,'NEA Backsheet'!$D$5:$CB$183,P$9,FALSE))="","",(VLOOKUP($E158,'NEA Backsheet'!$D$5:$CB$183,P$9,FALSE))),"")</f>
        <v>5917.4852737910232</v>
      </c>
      <c r="Q158" s="124">
        <f ca="1">IFERROR(IF((VLOOKUP($E158,'NEA Backsheet'!$D$5:$CB$183,Q$9,FALSE))="","",(VLOOKUP($E158,'NEA Backsheet'!$D$5:$CB$183,Q$9,FALSE))),"")</f>
        <v>6109.2655985373713</v>
      </c>
      <c r="R158" s="236">
        <f ca="1">IFERROR(IF((VLOOKUP($E158,'NEA Backsheet'!$D$5:$CB$183,R$9,FALSE))="","",(VLOOKUP($E158,'NEA Backsheet'!$D$5:$CB$183,R$9,FALSE))),"")</f>
        <v>0</v>
      </c>
    </row>
    <row r="159" spans="1:18" ht="15" customHeight="1" x14ac:dyDescent="0.3">
      <c r="A159" s="57">
        <v>145</v>
      </c>
      <c r="B159" s="98" t="str">
        <f ca="1">IFERROR(IF((VLOOKUP($E159,'Org List'!$AJ$10:$AL$188,3,FALSE))="","",(VLOOKUP($E159,'Org List'!$AJ$10:$AL$188,3,FALSE))),"")</f>
        <v>London Commissioning Region</v>
      </c>
      <c r="C159" s="99" t="str">
        <f ca="1">IFERROR(IF((VLOOKUP($E159,'Org List'!$AO$10:$AQ$188,3,FALSE))="","",(VLOOKUP($E159,'Org List'!$AO$10:$AQ$188,3,FALSE))),"")</f>
        <v>London Region</v>
      </c>
      <c r="D159" s="114" t="str">
        <f ca="1">IFERROR(IF((VLOOKUP($E159,'Org List'!$AT$10:$AV$188,3,FALSE))="","",(VLOOKUP($E159,'Org List'!$AT$10:$AV$188,3,FALSE))),"")</f>
        <v>NHS England London</v>
      </c>
      <c r="E159" s="98" t="str">
        <f t="shared" ca="1" si="4"/>
        <v>E09000028</v>
      </c>
      <c r="F159" s="100" t="str">
        <f ca="1">IF(E159="","",VLOOKUP(E159,'Org List'!$J$9:$K$488,2,0))</f>
        <v>Southwark</v>
      </c>
      <c r="G159" s="121">
        <f ca="1">IFERROR(IF((VLOOKUP($E159,'NEA Backsheet'!$D$5:$CB$183,G$9,FALSE))="","",(VLOOKUP($E159,'NEA Backsheet'!$D$5:$CB$183,G$9,FALSE))),"")</f>
        <v>6315.9209523311201</v>
      </c>
      <c r="H159" s="122">
        <f ca="1">IFERROR(IF((VLOOKUP($E159,'NEA Backsheet'!$D$5:$CB$183,H$9,FALSE))="","",(VLOOKUP($E159,'NEA Backsheet'!$D$5:$CB$183,H$9,FALSE))),"")</f>
        <v>6421.322445734424</v>
      </c>
      <c r="I159" s="122">
        <f ca="1">IFERROR(IF((VLOOKUP($E159,'NEA Backsheet'!$D$5:$CB$183,I$9,FALSE))="","",(VLOOKUP($E159,'NEA Backsheet'!$D$5:$CB$183,I$9,FALSE))),"")</f>
        <v>6606.3132186787934</v>
      </c>
      <c r="J159" s="123">
        <f ca="1">IFERROR(IF((VLOOKUP($E159,'NEA Backsheet'!$D$5:$CB$183,J$9,FALSE))="","",(VLOOKUP($E159,'NEA Backsheet'!$D$5:$CB$183,J$9,FALSE))),"")</f>
        <v>6429.2493963723664</v>
      </c>
      <c r="K159" s="121">
        <f ca="1">IFERROR(IF((VLOOKUP($E159,'NEA Backsheet'!$D$5:$CB$183,K$9,FALSE))="","",(VLOOKUP($E159,'NEA Backsheet'!$D$5:$CB$183,K$9,FALSE))),"")</f>
        <v>6347.4936328163803</v>
      </c>
      <c r="L159" s="122">
        <f ca="1">IFERROR(IF((VLOOKUP($E159,'NEA Backsheet'!$D$5:$CB$183,L$9,FALSE))="","",(VLOOKUP($E159,'NEA Backsheet'!$D$5:$CB$183,L$9,FALSE))),"")</f>
        <v>6417.305395105479</v>
      </c>
      <c r="M159" s="122">
        <f ca="1">IFERROR(IF((VLOOKUP($E159,'NEA Backsheet'!$D$5:$CB$183,M$9,FALSE))="","",(VLOOKUP($E159,'NEA Backsheet'!$D$5:$CB$183,M$9,FALSE))),"")</f>
        <v>6437.247108874275</v>
      </c>
      <c r="N159" s="124">
        <f ca="1">IFERROR(IF((VLOOKUP($E159,'NEA Backsheet'!$D$5:$CB$183,N$9,FALSE))="","",(VLOOKUP($E159,'NEA Backsheet'!$D$5:$CB$183,N$9,FALSE))),"")</f>
        <v>6289.5573665186721</v>
      </c>
      <c r="O159" s="175">
        <f ca="1">IFERROR(IF((VLOOKUP($E159,'NEA Backsheet'!$D$5:$CB$183,O$9,FALSE))="","",(VLOOKUP($E159,'NEA Backsheet'!$D$5:$CB$183,O$9,FALSE))),"")</f>
        <v>6723.6816409889652</v>
      </c>
      <c r="P159" s="123">
        <f ca="1">IFERROR(IF((VLOOKUP($E159,'NEA Backsheet'!$D$5:$CB$183,P$9,FALSE))="","",(VLOOKUP($E159,'NEA Backsheet'!$D$5:$CB$183,P$9,FALSE))),"")</f>
        <v>6952.2794734527888</v>
      </c>
      <c r="Q159" s="124">
        <f ca="1">IFERROR(IF((VLOOKUP($E159,'NEA Backsheet'!$D$5:$CB$183,Q$9,FALSE))="","",(VLOOKUP($E159,'NEA Backsheet'!$D$5:$CB$183,Q$9,FALSE))),"")</f>
        <v>7373.7977167241097</v>
      </c>
      <c r="R159" s="236">
        <f ca="1">IFERROR(IF((VLOOKUP($E159,'NEA Backsheet'!$D$5:$CB$183,R$9,FALSE))="","",(VLOOKUP($E159,'NEA Backsheet'!$D$5:$CB$183,R$9,FALSE))),"")</f>
        <v>0</v>
      </c>
    </row>
    <row r="160" spans="1:18" ht="15" customHeight="1" x14ac:dyDescent="0.3">
      <c r="A160" s="57">
        <v>146</v>
      </c>
      <c r="B160" s="98" t="str">
        <f ca="1">IFERROR(IF((VLOOKUP($E160,'Org List'!$AJ$10:$AL$188,3,FALSE))="","",(VLOOKUP($E160,'Org List'!$AJ$10:$AL$188,3,FALSE))),"")</f>
        <v>North of England Commissioning Region</v>
      </c>
      <c r="C160" s="99" t="str">
        <f ca="1">IFERROR(IF((VLOOKUP($E160,'Org List'!$AO$10:$AQ$188,3,FALSE))="","",(VLOOKUP($E160,'Org List'!$AO$10:$AQ$188,3,FALSE))),"")</f>
        <v>North West Region</v>
      </c>
      <c r="D160" s="114" t="str">
        <f ca="1">IFERROR(IF((VLOOKUP($E160,'Org List'!$AT$10:$AV$188,3,FALSE))="","",(VLOOKUP($E160,'Org List'!$AT$10:$AV$188,3,FALSE))),"")</f>
        <v>NHS England North (Cheshire And Merseyside)</v>
      </c>
      <c r="E160" s="98" t="str">
        <f t="shared" ca="1" si="4"/>
        <v>E08000013</v>
      </c>
      <c r="F160" s="100" t="str">
        <f ca="1">IF(E160="","",VLOOKUP(E160,'Org List'!$J$9:$K$488,2,0))</f>
        <v>St. Helens</v>
      </c>
      <c r="G160" s="121">
        <f ca="1">IFERROR(IF((VLOOKUP($E160,'NEA Backsheet'!$D$5:$CB$183,G$9,FALSE))="","",(VLOOKUP($E160,'NEA Backsheet'!$D$5:$CB$183,G$9,FALSE))),"")</f>
        <v>6822.2321306760005</v>
      </c>
      <c r="H160" s="122">
        <f ca="1">IFERROR(IF((VLOOKUP($E160,'NEA Backsheet'!$D$5:$CB$183,H$9,FALSE))="","",(VLOOKUP($E160,'NEA Backsheet'!$D$5:$CB$183,H$9,FALSE))),"")</f>
        <v>6688.5989249850918</v>
      </c>
      <c r="I160" s="122">
        <f ca="1">IFERROR(IF((VLOOKUP($E160,'NEA Backsheet'!$D$5:$CB$183,I$9,FALSE))="","",(VLOOKUP($E160,'NEA Backsheet'!$D$5:$CB$183,I$9,FALSE))),"")</f>
        <v>7105.8089652330109</v>
      </c>
      <c r="J160" s="123">
        <f ca="1">IFERROR(IF((VLOOKUP($E160,'NEA Backsheet'!$D$5:$CB$183,J$9,FALSE))="","",(VLOOKUP($E160,'NEA Backsheet'!$D$5:$CB$183,J$9,FALSE))),"")</f>
        <v>6748.0076816972196</v>
      </c>
      <c r="K160" s="121">
        <f ca="1">IFERROR(IF((VLOOKUP($E160,'NEA Backsheet'!$D$5:$CB$183,K$9,FALSE))="","",(VLOOKUP($E160,'NEA Backsheet'!$D$5:$CB$183,K$9,FALSE))),"")</f>
        <v>6776.7801957186066</v>
      </c>
      <c r="L160" s="122">
        <f ca="1">IFERROR(IF((VLOOKUP($E160,'NEA Backsheet'!$D$5:$CB$183,L$9,FALSE))="","",(VLOOKUP($E160,'NEA Backsheet'!$D$5:$CB$183,L$9,FALSE))),"")</f>
        <v>6839.6730610195027</v>
      </c>
      <c r="M160" s="122">
        <f ca="1">IFERROR(IF((VLOOKUP($E160,'NEA Backsheet'!$D$5:$CB$183,M$9,FALSE))="","",(VLOOKUP($E160,'NEA Backsheet'!$D$5:$CB$183,M$9,FALSE))),"")</f>
        <v>7240.065542391274</v>
      </c>
      <c r="N160" s="124">
        <f ca="1">IFERROR(IF((VLOOKUP($E160,'NEA Backsheet'!$D$5:$CB$183,N$9,FALSE))="","",(VLOOKUP($E160,'NEA Backsheet'!$D$5:$CB$183,N$9,FALSE))),"")</f>
        <v>7093.7893430340428</v>
      </c>
      <c r="O160" s="175">
        <f ca="1">IFERROR(IF((VLOOKUP($E160,'NEA Backsheet'!$D$5:$CB$183,O$9,FALSE))="","",(VLOOKUP($E160,'NEA Backsheet'!$D$5:$CB$183,O$9,FALSE))),"")</f>
        <v>6977.5150882840153</v>
      </c>
      <c r="P160" s="123">
        <f ca="1">IFERROR(IF((VLOOKUP($E160,'NEA Backsheet'!$D$5:$CB$183,P$9,FALSE))="","",(VLOOKUP($E160,'NEA Backsheet'!$D$5:$CB$183,P$9,FALSE))),"")</f>
        <v>7102.4752210086308</v>
      </c>
      <c r="Q160" s="124">
        <f ca="1">IFERROR(IF((VLOOKUP($E160,'NEA Backsheet'!$D$5:$CB$183,Q$9,FALSE))="","",(VLOOKUP($E160,'NEA Backsheet'!$D$5:$CB$183,Q$9,FALSE))),"")</f>
        <v>7135.1088307331302</v>
      </c>
      <c r="R160" s="236">
        <f ca="1">IFERROR(IF((VLOOKUP($E160,'NEA Backsheet'!$D$5:$CB$183,R$9,FALSE))="","",(VLOOKUP($E160,'NEA Backsheet'!$D$5:$CB$183,R$9,FALSE))),"")</f>
        <v>0</v>
      </c>
    </row>
    <row r="161" spans="1:18" ht="15" customHeight="1" x14ac:dyDescent="0.3">
      <c r="A161" s="57">
        <v>147</v>
      </c>
      <c r="B161" s="98" t="str">
        <f ca="1">IFERROR(IF((VLOOKUP($E161,'Org List'!$AJ$10:$AL$188,3,FALSE))="","",(VLOOKUP($E161,'Org List'!$AJ$10:$AL$188,3,FALSE))),"")</f>
        <v>Midlands and East of England Commissioning Region</v>
      </c>
      <c r="C161" s="99" t="str">
        <f ca="1">IFERROR(IF((VLOOKUP($E161,'Org List'!$AO$10:$AQ$188,3,FALSE))="","",(VLOOKUP($E161,'Org List'!$AO$10:$AQ$188,3,FALSE))),"")</f>
        <v>West Midlands Region</v>
      </c>
      <c r="D161" s="114" t="str">
        <f ca="1">IFERROR(IF((VLOOKUP($E161,'Org List'!$AT$10:$AV$188,3,FALSE))="","",(VLOOKUP($E161,'Org List'!$AT$10:$AV$188,3,FALSE))),"")</f>
        <v>NHS England Midlands And East (North Midlands)</v>
      </c>
      <c r="E161" s="98" t="str">
        <f t="shared" ca="1" si="4"/>
        <v>E10000028</v>
      </c>
      <c r="F161" s="100" t="str">
        <f ca="1">IF(E161="","",VLOOKUP(E161,'Org List'!$J$9:$K$488,2,0))</f>
        <v>Staffordshire</v>
      </c>
      <c r="G161" s="121">
        <f ca="1">IFERROR(IF((VLOOKUP($E161,'NEA Backsheet'!$D$5:$CB$183,G$9,FALSE))="","",(VLOOKUP($E161,'NEA Backsheet'!$D$5:$CB$183,G$9,FALSE))),"")</f>
        <v>24110.016771258452</v>
      </c>
      <c r="H161" s="122">
        <f ca="1">IFERROR(IF((VLOOKUP($E161,'NEA Backsheet'!$D$5:$CB$183,H$9,FALSE))="","",(VLOOKUP($E161,'NEA Backsheet'!$D$5:$CB$183,H$9,FALSE))),"")</f>
        <v>23457.248380478639</v>
      </c>
      <c r="I161" s="122">
        <f ca="1">IFERROR(IF((VLOOKUP($E161,'NEA Backsheet'!$D$5:$CB$183,I$9,FALSE))="","",(VLOOKUP($E161,'NEA Backsheet'!$D$5:$CB$183,I$9,FALSE))),"")</f>
        <v>24713.191842792279</v>
      </c>
      <c r="J161" s="123">
        <f ca="1">IFERROR(IF((VLOOKUP($E161,'NEA Backsheet'!$D$5:$CB$183,J$9,FALSE))="","",(VLOOKUP($E161,'NEA Backsheet'!$D$5:$CB$183,J$9,FALSE))),"")</f>
        <v>24821.728877825797</v>
      </c>
      <c r="K161" s="121">
        <f ca="1">IFERROR(IF((VLOOKUP($E161,'NEA Backsheet'!$D$5:$CB$183,K$9,FALSE))="","",(VLOOKUP($E161,'NEA Backsheet'!$D$5:$CB$183,K$9,FALSE))),"")</f>
        <v>24500.631589386299</v>
      </c>
      <c r="L161" s="122">
        <f ca="1">IFERROR(IF((VLOOKUP($E161,'NEA Backsheet'!$D$5:$CB$183,L$9,FALSE))="","",(VLOOKUP($E161,'NEA Backsheet'!$D$5:$CB$183,L$9,FALSE))),"")</f>
        <v>24832.5909694777</v>
      </c>
      <c r="M161" s="122">
        <f ca="1">IFERROR(IF((VLOOKUP($E161,'NEA Backsheet'!$D$5:$CB$183,M$9,FALSE))="","",(VLOOKUP($E161,'NEA Backsheet'!$D$5:$CB$183,M$9,FALSE))),"")</f>
        <v>24869.825898161871</v>
      </c>
      <c r="N161" s="124">
        <f ca="1">IFERROR(IF((VLOOKUP($E161,'NEA Backsheet'!$D$5:$CB$183,N$9,FALSE))="","",(VLOOKUP($E161,'NEA Backsheet'!$D$5:$CB$183,N$9,FALSE))),"")</f>
        <v>24355.874308263112</v>
      </c>
      <c r="O161" s="175">
        <f ca="1">IFERROR(IF((VLOOKUP($E161,'NEA Backsheet'!$D$5:$CB$183,O$9,FALSE))="","",(VLOOKUP($E161,'NEA Backsheet'!$D$5:$CB$183,O$9,FALSE))),"")</f>
        <v>26034.41690514197</v>
      </c>
      <c r="P161" s="123">
        <f ca="1">IFERROR(IF((VLOOKUP($E161,'NEA Backsheet'!$D$5:$CB$183,P$9,FALSE))="","",(VLOOKUP($E161,'NEA Backsheet'!$D$5:$CB$183,P$9,FALSE))),"")</f>
        <v>26479.781151863881</v>
      </c>
      <c r="Q161" s="124">
        <f ca="1">IFERROR(IF((VLOOKUP($E161,'NEA Backsheet'!$D$5:$CB$183,Q$9,FALSE))="","",(VLOOKUP($E161,'NEA Backsheet'!$D$5:$CB$183,Q$9,FALSE))),"")</f>
        <v>28311.102041325477</v>
      </c>
      <c r="R161" s="236">
        <f ca="1">IFERROR(IF((VLOOKUP($E161,'NEA Backsheet'!$D$5:$CB$183,R$9,FALSE))="","",(VLOOKUP($E161,'NEA Backsheet'!$D$5:$CB$183,R$9,FALSE))),"")</f>
        <v>0</v>
      </c>
    </row>
    <row r="162" spans="1:18" ht="15" customHeight="1" x14ac:dyDescent="0.3">
      <c r="A162" s="57">
        <v>148</v>
      </c>
      <c r="B162" s="98" t="str">
        <f ca="1">IFERROR(IF((VLOOKUP($E162,'Org List'!$AJ$10:$AL$188,3,FALSE))="","",(VLOOKUP($E162,'Org List'!$AJ$10:$AL$188,3,FALSE))),"")</f>
        <v>North of England Commissioning Region</v>
      </c>
      <c r="C162" s="99" t="str">
        <f ca="1">IFERROR(IF((VLOOKUP($E162,'Org List'!$AO$10:$AQ$188,3,FALSE))="","",(VLOOKUP($E162,'Org List'!$AO$10:$AQ$188,3,FALSE))),"")</f>
        <v>North West Region</v>
      </c>
      <c r="D162" s="114" t="str">
        <f ca="1">IFERROR(IF((VLOOKUP($E162,'Org List'!$AT$10:$AV$188,3,FALSE))="","",(VLOOKUP($E162,'Org List'!$AT$10:$AV$188,3,FALSE))),"")</f>
        <v>NHS England North (Greater Manchester)</v>
      </c>
      <c r="E162" s="98" t="str">
        <f t="shared" ca="1" si="4"/>
        <v>E08000007</v>
      </c>
      <c r="F162" s="100" t="str">
        <f ca="1">IF(E162="","",VLOOKUP(E162,'Org List'!$J$9:$K$488,2,0))</f>
        <v>Stockport</v>
      </c>
      <c r="G162" s="121">
        <f ca="1">IFERROR(IF((VLOOKUP($E162,'NEA Backsheet'!$D$5:$CB$183,G$9,FALSE))="","",(VLOOKUP($E162,'NEA Backsheet'!$D$5:$CB$183,G$9,FALSE))),"")</f>
        <v>10668.018606861977</v>
      </c>
      <c r="H162" s="122">
        <f ca="1">IFERROR(IF((VLOOKUP($E162,'NEA Backsheet'!$D$5:$CB$183,H$9,FALSE))="","",(VLOOKUP($E162,'NEA Backsheet'!$D$5:$CB$183,H$9,FALSE))),"")</f>
        <v>10328.892771909561</v>
      </c>
      <c r="I162" s="122">
        <f ca="1">IFERROR(IF((VLOOKUP($E162,'NEA Backsheet'!$D$5:$CB$183,I$9,FALSE))="","",(VLOOKUP($E162,'NEA Backsheet'!$D$5:$CB$183,I$9,FALSE))),"")</f>
        <v>10851.471312974511</v>
      </c>
      <c r="J162" s="123">
        <f ca="1">IFERROR(IF((VLOOKUP($E162,'NEA Backsheet'!$D$5:$CB$183,J$9,FALSE))="","",(VLOOKUP($E162,'NEA Backsheet'!$D$5:$CB$183,J$9,FALSE))),"")</f>
        <v>10468.978323572172</v>
      </c>
      <c r="K162" s="121">
        <f ca="1">IFERROR(IF((VLOOKUP($E162,'NEA Backsheet'!$D$5:$CB$183,K$9,FALSE))="","",(VLOOKUP($E162,'NEA Backsheet'!$D$5:$CB$183,K$9,FALSE))),"")</f>
        <v>10397.858858142226</v>
      </c>
      <c r="L162" s="122">
        <f ca="1">IFERROR(IF((VLOOKUP($E162,'NEA Backsheet'!$D$5:$CB$183,L$9,FALSE))="","",(VLOOKUP($E162,'NEA Backsheet'!$D$5:$CB$183,L$9,FALSE))),"")</f>
        <v>10402.89379888417</v>
      </c>
      <c r="M162" s="122">
        <f ca="1">IFERROR(IF((VLOOKUP($E162,'NEA Backsheet'!$D$5:$CB$183,M$9,FALSE))="","",(VLOOKUP($E162,'NEA Backsheet'!$D$5:$CB$183,M$9,FALSE))),"")</f>
        <v>10882.021210172925</v>
      </c>
      <c r="N162" s="124">
        <f ca="1">IFERROR(IF((VLOOKUP($E162,'NEA Backsheet'!$D$5:$CB$183,N$9,FALSE))="","",(VLOOKUP($E162,'NEA Backsheet'!$D$5:$CB$183,N$9,FALSE))),"")</f>
        <v>10415.654466888556</v>
      </c>
      <c r="O162" s="175">
        <f ca="1">IFERROR(IF((VLOOKUP($E162,'NEA Backsheet'!$D$5:$CB$183,O$9,FALSE))="","",(VLOOKUP($E162,'NEA Backsheet'!$D$5:$CB$183,O$9,FALSE))),"")</f>
        <v>10963.859219374983</v>
      </c>
      <c r="P162" s="123">
        <f ca="1">IFERROR(IF((VLOOKUP($E162,'NEA Backsheet'!$D$5:$CB$183,P$9,FALSE))="","",(VLOOKUP($E162,'NEA Backsheet'!$D$5:$CB$183,P$9,FALSE))),"")</f>
        <v>10708.206531567232</v>
      </c>
      <c r="Q162" s="124">
        <f ca="1">IFERROR(IF((VLOOKUP($E162,'NEA Backsheet'!$D$5:$CB$183,Q$9,FALSE))="","",(VLOOKUP($E162,'NEA Backsheet'!$D$5:$CB$183,Q$9,FALSE))),"")</f>
        <v>10573.677886674926</v>
      </c>
      <c r="R162" s="236">
        <f ca="1">IFERROR(IF((VLOOKUP($E162,'NEA Backsheet'!$D$5:$CB$183,R$9,FALSE))="","",(VLOOKUP($E162,'NEA Backsheet'!$D$5:$CB$183,R$9,FALSE))),"")</f>
        <v>0</v>
      </c>
    </row>
    <row r="163" spans="1:18" ht="15" customHeight="1" x14ac:dyDescent="0.3">
      <c r="A163" s="57">
        <v>149</v>
      </c>
      <c r="B163" s="98" t="str">
        <f ca="1">IFERROR(IF((VLOOKUP($E163,'Org List'!$AJ$10:$AL$188,3,FALSE))="","",(VLOOKUP($E163,'Org List'!$AJ$10:$AL$188,3,FALSE))),"")</f>
        <v>North of England Commissioning Region</v>
      </c>
      <c r="C163" s="99" t="str">
        <f ca="1">IFERROR(IF((VLOOKUP($E163,'Org List'!$AO$10:$AQ$188,3,FALSE))="","",(VLOOKUP($E163,'Org List'!$AO$10:$AQ$188,3,FALSE))),"")</f>
        <v>North East Region</v>
      </c>
      <c r="D163" s="114" t="str">
        <f ca="1">IFERROR(IF((VLOOKUP($E163,'Org List'!$AT$10:$AV$188,3,FALSE))="","",(VLOOKUP($E163,'Org List'!$AT$10:$AV$188,3,FALSE))),"")</f>
        <v>NHS England North (Cumbria And North East)</v>
      </c>
      <c r="E163" s="98" t="str">
        <f t="shared" ca="1" si="4"/>
        <v>E06000004</v>
      </c>
      <c r="F163" s="100" t="str">
        <f ca="1">IF(E163="","",VLOOKUP(E163,'Org List'!$J$9:$K$488,2,0))</f>
        <v>Stockton-on-Tees</v>
      </c>
      <c r="G163" s="121">
        <f ca="1">IFERROR(IF((VLOOKUP($E163,'NEA Backsheet'!$D$5:$CB$183,G$9,FALSE))="","",(VLOOKUP($E163,'NEA Backsheet'!$D$5:$CB$183,G$9,FALSE))),"")</f>
        <v>6708.523905968982</v>
      </c>
      <c r="H163" s="122">
        <f ca="1">IFERROR(IF((VLOOKUP($E163,'NEA Backsheet'!$D$5:$CB$183,H$9,FALSE))="","",(VLOOKUP($E163,'NEA Backsheet'!$D$5:$CB$183,H$9,FALSE))),"")</f>
        <v>6654.1295485027122</v>
      </c>
      <c r="I163" s="122">
        <f ca="1">IFERROR(IF((VLOOKUP($E163,'NEA Backsheet'!$D$5:$CB$183,I$9,FALSE))="","",(VLOOKUP($E163,'NEA Backsheet'!$D$5:$CB$183,I$9,FALSE))),"")</f>
        <v>6962.0612919660007</v>
      </c>
      <c r="J163" s="123">
        <f ca="1">IFERROR(IF((VLOOKUP($E163,'NEA Backsheet'!$D$5:$CB$183,J$9,FALSE))="","",(VLOOKUP($E163,'NEA Backsheet'!$D$5:$CB$183,J$9,FALSE))),"")</f>
        <v>6957.1456181643916</v>
      </c>
      <c r="K163" s="121">
        <f ca="1">IFERROR(IF((VLOOKUP($E163,'NEA Backsheet'!$D$5:$CB$183,K$9,FALSE))="","",(VLOOKUP($E163,'NEA Backsheet'!$D$5:$CB$183,K$9,FALSE))),"")</f>
        <v>7013.84809260375</v>
      </c>
      <c r="L163" s="122">
        <f ca="1">IFERROR(IF((VLOOKUP($E163,'NEA Backsheet'!$D$5:$CB$183,L$9,FALSE))="","",(VLOOKUP($E163,'NEA Backsheet'!$D$5:$CB$183,L$9,FALSE))),"")</f>
        <v>6898.1868004613025</v>
      </c>
      <c r="M163" s="122">
        <f ca="1">IFERROR(IF((VLOOKUP($E163,'NEA Backsheet'!$D$5:$CB$183,M$9,FALSE))="","",(VLOOKUP($E163,'NEA Backsheet'!$D$5:$CB$183,M$9,FALSE))),"")</f>
        <v>7170.3404579825019</v>
      </c>
      <c r="N163" s="124">
        <f ca="1">IFERROR(IF((VLOOKUP($E163,'NEA Backsheet'!$D$5:$CB$183,N$9,FALSE))="","",(VLOOKUP($E163,'NEA Backsheet'!$D$5:$CB$183,N$9,FALSE))),"")</f>
        <v>7216.1861685550484</v>
      </c>
      <c r="O163" s="175">
        <f ca="1">IFERROR(IF((VLOOKUP($E163,'NEA Backsheet'!$D$5:$CB$183,O$9,FALSE))="","",(VLOOKUP($E163,'NEA Backsheet'!$D$5:$CB$183,O$9,FALSE))),"")</f>
        <v>7168.6808966748849</v>
      </c>
      <c r="P163" s="123">
        <f ca="1">IFERROR(IF((VLOOKUP($E163,'NEA Backsheet'!$D$5:$CB$183,P$9,FALSE))="","",(VLOOKUP($E163,'NEA Backsheet'!$D$5:$CB$183,P$9,FALSE))),"")</f>
        <v>7043.3037201555017</v>
      </c>
      <c r="Q163" s="124">
        <f ca="1">IFERROR(IF((VLOOKUP($E163,'NEA Backsheet'!$D$5:$CB$183,Q$9,FALSE))="","",(VLOOKUP($E163,'NEA Backsheet'!$D$5:$CB$183,Q$9,FALSE))),"")</f>
        <v>7184.9512549322917</v>
      </c>
      <c r="R163" s="236">
        <f ca="1">IFERROR(IF((VLOOKUP($E163,'NEA Backsheet'!$D$5:$CB$183,R$9,FALSE))="","",(VLOOKUP($E163,'NEA Backsheet'!$D$5:$CB$183,R$9,FALSE))),"")</f>
        <v>0</v>
      </c>
    </row>
    <row r="164" spans="1:18" ht="15" customHeight="1" x14ac:dyDescent="0.3">
      <c r="A164" s="57">
        <v>150</v>
      </c>
      <c r="B164" s="98" t="str">
        <f ca="1">IFERROR(IF((VLOOKUP($E164,'Org List'!$AJ$10:$AL$188,3,FALSE))="","",(VLOOKUP($E164,'Org List'!$AJ$10:$AL$188,3,FALSE))),"")</f>
        <v>Midlands and East of England Commissioning Region</v>
      </c>
      <c r="C164" s="99" t="str">
        <f ca="1">IFERROR(IF((VLOOKUP($E164,'Org List'!$AO$10:$AQ$188,3,FALSE))="","",(VLOOKUP($E164,'Org List'!$AO$10:$AQ$188,3,FALSE))),"")</f>
        <v>West Midlands Region</v>
      </c>
      <c r="D164" s="114" t="str">
        <f ca="1">IFERROR(IF((VLOOKUP($E164,'Org List'!$AT$10:$AV$188,3,FALSE))="","",(VLOOKUP($E164,'Org List'!$AT$10:$AV$188,3,FALSE))),"")</f>
        <v>NHS England Midlands And East (North Midlands)</v>
      </c>
      <c r="E164" s="98" t="str">
        <f t="shared" ca="1" si="4"/>
        <v>E06000021</v>
      </c>
      <c r="F164" s="100" t="str">
        <f ca="1">IF(E164="","",VLOOKUP(E164,'Org List'!$J$9:$K$488,2,0))</f>
        <v>Stoke-on-Trent</v>
      </c>
      <c r="G164" s="121">
        <f ca="1">IFERROR(IF((VLOOKUP($E164,'NEA Backsheet'!$D$5:$CB$183,G$9,FALSE))="","",(VLOOKUP($E164,'NEA Backsheet'!$D$5:$CB$183,G$9,FALSE))),"")</f>
        <v>9107.8070990533961</v>
      </c>
      <c r="H164" s="122">
        <f ca="1">IFERROR(IF((VLOOKUP($E164,'NEA Backsheet'!$D$5:$CB$183,H$9,FALSE))="","",(VLOOKUP($E164,'NEA Backsheet'!$D$5:$CB$183,H$9,FALSE))),"")</f>
        <v>8847.6107000116535</v>
      </c>
      <c r="I164" s="122">
        <f ca="1">IFERROR(IF((VLOOKUP($E164,'NEA Backsheet'!$D$5:$CB$183,I$9,FALSE))="","",(VLOOKUP($E164,'NEA Backsheet'!$D$5:$CB$183,I$9,FALSE))),"")</f>
        <v>9011.2031545340815</v>
      </c>
      <c r="J164" s="123">
        <f ca="1">IFERROR(IF((VLOOKUP($E164,'NEA Backsheet'!$D$5:$CB$183,J$9,FALSE))="","",(VLOOKUP($E164,'NEA Backsheet'!$D$5:$CB$183,J$9,FALSE))),"")</f>
        <v>9471.3095780063923</v>
      </c>
      <c r="K164" s="121">
        <f ca="1">IFERROR(IF((VLOOKUP($E164,'NEA Backsheet'!$D$5:$CB$183,K$9,FALSE))="","",(VLOOKUP($E164,'NEA Backsheet'!$D$5:$CB$183,K$9,FALSE))),"")</f>
        <v>9195.9538828541336</v>
      </c>
      <c r="L164" s="122">
        <f ca="1">IFERROR(IF((VLOOKUP($E164,'NEA Backsheet'!$D$5:$CB$183,L$9,FALSE))="","",(VLOOKUP($E164,'NEA Backsheet'!$D$5:$CB$183,L$9,FALSE))),"")</f>
        <v>9296.9316196413256</v>
      </c>
      <c r="M164" s="122">
        <f ca="1">IFERROR(IF((VLOOKUP($E164,'NEA Backsheet'!$D$5:$CB$183,M$9,FALSE))="","",(VLOOKUP($E164,'NEA Backsheet'!$D$5:$CB$183,M$9,FALSE))),"")</f>
        <v>9296.9316196413274</v>
      </c>
      <c r="N164" s="124">
        <f ca="1">IFERROR(IF((VLOOKUP($E164,'NEA Backsheet'!$D$5:$CB$183,N$9,FALSE))="","",(VLOOKUP($E164,'NEA Backsheet'!$D$5:$CB$183,N$9,FALSE))),"")</f>
        <v>9099.5166286822077</v>
      </c>
      <c r="O164" s="175">
        <f ca="1">IFERROR(IF((VLOOKUP($E164,'NEA Backsheet'!$D$5:$CB$183,O$9,FALSE))="","",(VLOOKUP($E164,'NEA Backsheet'!$D$5:$CB$183,O$9,FALSE))),"")</f>
        <v>9967.3626645982768</v>
      </c>
      <c r="P164" s="123">
        <f ca="1">IFERROR(IF((VLOOKUP($E164,'NEA Backsheet'!$D$5:$CB$183,P$9,FALSE))="","",(VLOOKUP($E164,'NEA Backsheet'!$D$5:$CB$183,P$9,FALSE))),"")</f>
        <v>10413.224895466534</v>
      </c>
      <c r="Q164" s="124">
        <f ca="1">IFERROR(IF((VLOOKUP($E164,'NEA Backsheet'!$D$5:$CB$183,Q$9,FALSE))="","",(VLOOKUP($E164,'NEA Backsheet'!$D$5:$CB$183,Q$9,FALSE))),"")</f>
        <v>11331.644073830023</v>
      </c>
      <c r="R164" s="236">
        <f ca="1">IFERROR(IF((VLOOKUP($E164,'NEA Backsheet'!$D$5:$CB$183,R$9,FALSE))="","",(VLOOKUP($E164,'NEA Backsheet'!$D$5:$CB$183,R$9,FALSE))),"")</f>
        <v>0</v>
      </c>
    </row>
    <row r="165" spans="1:18" ht="15" customHeight="1" x14ac:dyDescent="0.3">
      <c r="A165" s="57">
        <v>151</v>
      </c>
      <c r="B165" s="98" t="str">
        <f ca="1">IFERROR(IF((VLOOKUP($E165,'Org List'!$AJ$10:$AL$188,3,FALSE))="","",(VLOOKUP($E165,'Org List'!$AJ$10:$AL$188,3,FALSE))),"")</f>
        <v>Midlands and East of England Commissioning Region</v>
      </c>
      <c r="C165" s="99" t="str">
        <f ca="1">IFERROR(IF((VLOOKUP($E165,'Org List'!$AO$10:$AQ$188,3,FALSE))="","",(VLOOKUP($E165,'Org List'!$AO$10:$AQ$188,3,FALSE))),"")</f>
        <v>East Region</v>
      </c>
      <c r="D165" s="114" t="str">
        <f ca="1">IFERROR(IF((VLOOKUP($E165,'Org List'!$AT$10:$AV$188,3,FALSE))="","",(VLOOKUP($E165,'Org List'!$AT$10:$AV$188,3,FALSE))),"")</f>
        <v>NHS England Midlands And East (East)</v>
      </c>
      <c r="E165" s="98" t="str">
        <f t="shared" ca="1" si="4"/>
        <v>E10000029</v>
      </c>
      <c r="F165" s="100" t="str">
        <f ca="1">IF(E165="","",VLOOKUP(E165,'Org List'!$J$9:$K$488,2,0))</f>
        <v>Suffolk</v>
      </c>
      <c r="G165" s="121">
        <f ca="1">IFERROR(IF((VLOOKUP($E165,'NEA Backsheet'!$D$5:$CB$183,G$9,FALSE))="","",(VLOOKUP($E165,'NEA Backsheet'!$D$5:$CB$183,G$9,FALSE))),"")</f>
        <v>18958.957325418447</v>
      </c>
      <c r="H165" s="122">
        <f ca="1">IFERROR(IF((VLOOKUP($E165,'NEA Backsheet'!$D$5:$CB$183,H$9,FALSE))="","",(VLOOKUP($E165,'NEA Backsheet'!$D$5:$CB$183,H$9,FALSE))),"")</f>
        <v>18309.056335784153</v>
      </c>
      <c r="I165" s="122">
        <f ca="1">IFERROR(IF((VLOOKUP($E165,'NEA Backsheet'!$D$5:$CB$183,I$9,FALSE))="","",(VLOOKUP($E165,'NEA Backsheet'!$D$5:$CB$183,I$9,FALSE))),"")</f>
        <v>19089.885176017815</v>
      </c>
      <c r="J165" s="123">
        <f ca="1">IFERROR(IF((VLOOKUP($E165,'NEA Backsheet'!$D$5:$CB$183,J$9,FALSE))="","",(VLOOKUP($E165,'NEA Backsheet'!$D$5:$CB$183,J$9,FALSE))),"")</f>
        <v>19332.732015297039</v>
      </c>
      <c r="K165" s="121">
        <f ca="1">IFERROR(IF((VLOOKUP($E165,'NEA Backsheet'!$D$5:$CB$183,K$9,FALSE))="","",(VLOOKUP($E165,'NEA Backsheet'!$D$5:$CB$183,K$9,FALSE))),"")</f>
        <v>19200.51019695928</v>
      </c>
      <c r="L165" s="122">
        <f ca="1">IFERROR(IF((VLOOKUP($E165,'NEA Backsheet'!$D$5:$CB$183,L$9,FALSE))="","",(VLOOKUP($E165,'NEA Backsheet'!$D$5:$CB$183,L$9,FALSE))),"")</f>
        <v>18740.054368897319</v>
      </c>
      <c r="M165" s="122">
        <f ca="1">IFERROR(IF((VLOOKUP($E165,'NEA Backsheet'!$D$5:$CB$183,M$9,FALSE))="","",(VLOOKUP($E165,'NEA Backsheet'!$D$5:$CB$183,M$9,FALSE))),"")</f>
        <v>19997.357475156659</v>
      </c>
      <c r="N165" s="124">
        <f ca="1">IFERROR(IF((VLOOKUP($E165,'NEA Backsheet'!$D$5:$CB$183,N$9,FALSE))="","",(VLOOKUP($E165,'NEA Backsheet'!$D$5:$CB$183,N$9,FALSE))),"")</f>
        <v>20140.254746193375</v>
      </c>
      <c r="O165" s="175">
        <f ca="1">IFERROR(IF((VLOOKUP($E165,'NEA Backsheet'!$D$5:$CB$183,O$9,FALSE))="","",(VLOOKUP($E165,'NEA Backsheet'!$D$5:$CB$183,O$9,FALSE))),"")</f>
        <v>18691.459815676026</v>
      </c>
      <c r="P165" s="123">
        <f ca="1">IFERROR(IF((VLOOKUP($E165,'NEA Backsheet'!$D$5:$CB$183,P$9,FALSE))="","",(VLOOKUP($E165,'NEA Backsheet'!$D$5:$CB$183,P$9,FALSE))),"")</f>
        <v>18679.169216659462</v>
      </c>
      <c r="Q165" s="124">
        <f ca="1">IFERROR(IF((VLOOKUP($E165,'NEA Backsheet'!$D$5:$CB$183,Q$9,FALSE))="","",(VLOOKUP($E165,'NEA Backsheet'!$D$5:$CB$183,Q$9,FALSE))),"")</f>
        <v>20156.634988227743</v>
      </c>
      <c r="R165" s="236">
        <f ca="1">IFERROR(IF((VLOOKUP($E165,'NEA Backsheet'!$D$5:$CB$183,R$9,FALSE))="","",(VLOOKUP($E165,'NEA Backsheet'!$D$5:$CB$183,R$9,FALSE))),"")</f>
        <v>0</v>
      </c>
    </row>
    <row r="166" spans="1:18" ht="15" customHeight="1" x14ac:dyDescent="0.3">
      <c r="A166" s="57">
        <v>152</v>
      </c>
      <c r="B166" s="98" t="str">
        <f ca="1">IFERROR(IF((VLOOKUP($E166,'Org List'!$AJ$10:$AL$188,3,FALSE))="","",(VLOOKUP($E166,'Org List'!$AJ$10:$AL$188,3,FALSE))),"")</f>
        <v>North of England Commissioning Region</v>
      </c>
      <c r="C166" s="99" t="str">
        <f ca="1">IFERROR(IF((VLOOKUP($E166,'Org List'!$AO$10:$AQ$188,3,FALSE))="","",(VLOOKUP($E166,'Org List'!$AO$10:$AQ$188,3,FALSE))),"")</f>
        <v>North East Region</v>
      </c>
      <c r="D166" s="114" t="str">
        <f ca="1">IFERROR(IF((VLOOKUP($E166,'Org List'!$AT$10:$AV$188,3,FALSE))="","",(VLOOKUP($E166,'Org List'!$AT$10:$AV$188,3,FALSE))),"")</f>
        <v>NHS England North (Cumbria And North East)</v>
      </c>
      <c r="E166" s="98" t="str">
        <f t="shared" ca="1" si="4"/>
        <v>E08000024</v>
      </c>
      <c r="F166" s="100" t="str">
        <f ca="1">IF(E166="","",VLOOKUP(E166,'Org List'!$J$9:$K$488,2,0))</f>
        <v>Sunderland</v>
      </c>
      <c r="G166" s="121">
        <f ca="1">IFERROR(IF((VLOOKUP($E166,'NEA Backsheet'!$D$5:$CB$183,G$9,FALSE))="","",(VLOOKUP($E166,'NEA Backsheet'!$D$5:$CB$183,G$9,FALSE))),"")</f>
        <v>8123.1883054139998</v>
      </c>
      <c r="H166" s="122">
        <f ca="1">IFERROR(IF((VLOOKUP($E166,'NEA Backsheet'!$D$5:$CB$183,H$9,FALSE))="","",(VLOOKUP($E166,'NEA Backsheet'!$D$5:$CB$183,H$9,FALSE))),"")</f>
        <v>8024.5075950365881</v>
      </c>
      <c r="I166" s="122">
        <f ca="1">IFERROR(IF((VLOOKUP($E166,'NEA Backsheet'!$D$5:$CB$183,I$9,FALSE))="","",(VLOOKUP($E166,'NEA Backsheet'!$D$5:$CB$183,I$9,FALSE))),"")</f>
        <v>8811.9132766347066</v>
      </c>
      <c r="J166" s="123">
        <f ca="1">IFERROR(IF((VLOOKUP($E166,'NEA Backsheet'!$D$5:$CB$183,J$9,FALSE))="","",(VLOOKUP($E166,'NEA Backsheet'!$D$5:$CB$183,J$9,FALSE))),"")</f>
        <v>8724.2524100368537</v>
      </c>
      <c r="K166" s="121">
        <f ca="1">IFERROR(IF((VLOOKUP($E166,'NEA Backsheet'!$D$5:$CB$183,K$9,FALSE))="","",(VLOOKUP($E166,'NEA Backsheet'!$D$5:$CB$183,K$9,FALSE))),"")</f>
        <v>8449.3213072615545</v>
      </c>
      <c r="L166" s="122">
        <f ca="1">IFERROR(IF((VLOOKUP($E166,'NEA Backsheet'!$D$5:$CB$183,L$9,FALSE))="","",(VLOOKUP($E166,'NEA Backsheet'!$D$5:$CB$183,L$9,FALSE))),"")</f>
        <v>8400.6923217346466</v>
      </c>
      <c r="M166" s="122">
        <f ca="1">IFERROR(IF((VLOOKUP($E166,'NEA Backsheet'!$D$5:$CB$183,M$9,FALSE))="","",(VLOOKUP($E166,'NEA Backsheet'!$D$5:$CB$183,M$9,FALSE))),"")</f>
        <v>8780.0527375170423</v>
      </c>
      <c r="N166" s="124">
        <f ca="1">IFERROR(IF((VLOOKUP($E166,'NEA Backsheet'!$D$5:$CB$183,N$9,FALSE))="","",(VLOOKUP($E166,'NEA Backsheet'!$D$5:$CB$183,N$9,FALSE))),"")</f>
        <v>8770.9931159715525</v>
      </c>
      <c r="O166" s="175">
        <f ca="1">IFERROR(IF((VLOOKUP($E166,'NEA Backsheet'!$D$5:$CB$183,O$9,FALSE))="","",(VLOOKUP($E166,'NEA Backsheet'!$D$5:$CB$183,O$9,FALSE))),"")</f>
        <v>8667.4689853422515</v>
      </c>
      <c r="P166" s="123">
        <f ca="1">IFERROR(IF((VLOOKUP($E166,'NEA Backsheet'!$D$5:$CB$183,P$9,FALSE))="","",(VLOOKUP($E166,'NEA Backsheet'!$D$5:$CB$183,P$9,FALSE))),"")</f>
        <v>8512.4799471838105</v>
      </c>
      <c r="Q166" s="124">
        <f ca="1">IFERROR(IF((VLOOKUP($E166,'NEA Backsheet'!$D$5:$CB$183,Q$9,FALSE))="","",(VLOOKUP($E166,'NEA Backsheet'!$D$5:$CB$183,Q$9,FALSE))),"")</f>
        <v>8741.8431171025986</v>
      </c>
      <c r="R166" s="236">
        <f ca="1">IFERROR(IF((VLOOKUP($E166,'NEA Backsheet'!$D$5:$CB$183,R$9,FALSE))="","",(VLOOKUP($E166,'NEA Backsheet'!$D$5:$CB$183,R$9,FALSE))),"")</f>
        <v>0</v>
      </c>
    </row>
    <row r="167" spans="1:18" ht="15" customHeight="1" x14ac:dyDescent="0.3">
      <c r="A167" s="57">
        <v>153</v>
      </c>
      <c r="B167" s="98" t="str">
        <f ca="1">IFERROR(IF((VLOOKUP($E167,'Org List'!$AJ$10:$AL$188,3,FALSE))="","",(VLOOKUP($E167,'Org List'!$AJ$10:$AL$188,3,FALSE))),"")</f>
        <v>South East England Commissioning Region</v>
      </c>
      <c r="C167" s="99" t="str">
        <f ca="1">IFERROR(IF((VLOOKUP($E167,'Org List'!$AO$10:$AQ$188,3,FALSE))="","",(VLOOKUP($E167,'Org List'!$AO$10:$AQ$188,3,FALSE))),"")</f>
        <v>South East Region</v>
      </c>
      <c r="D167" s="114" t="str">
        <f ca="1">IFERROR(IF((VLOOKUP($E167,'Org List'!$AT$10:$AV$188,3,FALSE))="","",(VLOOKUP($E167,'Org List'!$AT$10:$AV$188,3,FALSE))),"")</f>
        <v>NHS England South East (Kent, Surrey and Sussex)</v>
      </c>
      <c r="E167" s="98" t="str">
        <f t="shared" ca="1" si="4"/>
        <v>E10000030</v>
      </c>
      <c r="F167" s="100" t="str">
        <f ca="1">IF(E167="","",VLOOKUP(E167,'Org List'!$J$9:$K$488,2,0))</f>
        <v>Surrey</v>
      </c>
      <c r="G167" s="121">
        <f ca="1">IFERROR(IF((VLOOKUP($E167,'NEA Backsheet'!$D$5:$CB$183,G$9,FALSE))="","",(VLOOKUP($E167,'NEA Backsheet'!$D$5:$CB$183,G$9,FALSE))),"")</f>
        <v>28628.008430560243</v>
      </c>
      <c r="H167" s="122">
        <f ca="1">IFERROR(IF((VLOOKUP($E167,'NEA Backsheet'!$D$5:$CB$183,H$9,FALSE))="","",(VLOOKUP($E167,'NEA Backsheet'!$D$5:$CB$183,H$9,FALSE))),"")</f>
        <v>28313.87807203125</v>
      </c>
      <c r="I167" s="122">
        <f ca="1">IFERROR(IF((VLOOKUP($E167,'NEA Backsheet'!$D$5:$CB$183,I$9,FALSE))="","",(VLOOKUP($E167,'NEA Backsheet'!$D$5:$CB$183,I$9,FALSE))),"")</f>
        <v>29455.858139051918</v>
      </c>
      <c r="J167" s="123">
        <f ca="1">IFERROR(IF((VLOOKUP($E167,'NEA Backsheet'!$D$5:$CB$183,J$9,FALSE))="","",(VLOOKUP($E167,'NEA Backsheet'!$D$5:$CB$183,J$9,FALSE))),"")</f>
        <v>29231.997399313335</v>
      </c>
      <c r="K167" s="121">
        <f ca="1">IFERROR(IF((VLOOKUP($E167,'NEA Backsheet'!$D$5:$CB$183,K$9,FALSE))="","",(VLOOKUP($E167,'NEA Backsheet'!$D$5:$CB$183,K$9,FALSE))),"")</f>
        <v>28762.556733643571</v>
      </c>
      <c r="L167" s="122">
        <f ca="1">IFERROR(IF((VLOOKUP($E167,'NEA Backsheet'!$D$5:$CB$183,L$9,FALSE))="","",(VLOOKUP($E167,'NEA Backsheet'!$D$5:$CB$183,L$9,FALSE))),"")</f>
        <v>28392.211600268151</v>
      </c>
      <c r="M167" s="122">
        <f ca="1">IFERROR(IF((VLOOKUP($E167,'NEA Backsheet'!$D$5:$CB$183,M$9,FALSE))="","",(VLOOKUP($E167,'NEA Backsheet'!$D$5:$CB$183,M$9,FALSE))),"")</f>
        <v>29134.06850450809</v>
      </c>
      <c r="N167" s="124">
        <f ca="1">IFERROR(IF((VLOOKUP($E167,'NEA Backsheet'!$D$5:$CB$183,N$9,FALSE))="","",(VLOOKUP($E167,'NEA Backsheet'!$D$5:$CB$183,N$9,FALSE))),"")</f>
        <v>28569.393384717769</v>
      </c>
      <c r="O167" s="175">
        <f ca="1">IFERROR(IF((VLOOKUP($E167,'NEA Backsheet'!$D$5:$CB$183,O$9,FALSE))="","",(VLOOKUP($E167,'NEA Backsheet'!$D$5:$CB$183,O$9,FALSE))),"")</f>
        <v>28482.269496312303</v>
      </c>
      <c r="P167" s="123">
        <f ca="1">IFERROR(IF((VLOOKUP($E167,'NEA Backsheet'!$D$5:$CB$183,P$9,FALSE))="","",(VLOOKUP($E167,'NEA Backsheet'!$D$5:$CB$183,P$9,FALSE))),"")</f>
        <v>28496.119665889324</v>
      </c>
      <c r="Q167" s="124">
        <f ca="1">IFERROR(IF((VLOOKUP($E167,'NEA Backsheet'!$D$5:$CB$183,Q$9,FALSE))="","",(VLOOKUP($E167,'NEA Backsheet'!$D$5:$CB$183,Q$9,FALSE))),"")</f>
        <v>30435.986346651407</v>
      </c>
      <c r="R167" s="236">
        <f ca="1">IFERROR(IF((VLOOKUP($E167,'NEA Backsheet'!$D$5:$CB$183,R$9,FALSE))="","",(VLOOKUP($E167,'NEA Backsheet'!$D$5:$CB$183,R$9,FALSE))),"")</f>
        <v>0</v>
      </c>
    </row>
    <row r="168" spans="1:18" ht="15" customHeight="1" x14ac:dyDescent="0.3">
      <c r="A168" s="57">
        <v>154</v>
      </c>
      <c r="B168" s="98" t="str">
        <f ca="1">IFERROR(IF((VLOOKUP($E168,'Org List'!$AJ$10:$AL$188,3,FALSE))="","",(VLOOKUP($E168,'Org List'!$AJ$10:$AL$188,3,FALSE))),"")</f>
        <v>London Commissioning Region</v>
      </c>
      <c r="C168" s="99" t="str">
        <f ca="1">IFERROR(IF((VLOOKUP($E168,'Org List'!$AO$10:$AQ$188,3,FALSE))="","",(VLOOKUP($E168,'Org List'!$AO$10:$AQ$188,3,FALSE))),"")</f>
        <v>London Region</v>
      </c>
      <c r="D168" s="114" t="str">
        <f ca="1">IFERROR(IF((VLOOKUP($E168,'Org List'!$AT$10:$AV$188,3,FALSE))="","",(VLOOKUP($E168,'Org List'!$AT$10:$AV$188,3,FALSE))),"")</f>
        <v>NHS England London</v>
      </c>
      <c r="E168" s="98" t="str">
        <f t="shared" ca="1" si="4"/>
        <v>E09000029</v>
      </c>
      <c r="F168" s="100" t="str">
        <f ca="1">IF(E168="","",VLOOKUP(E168,'Org List'!$J$9:$K$488,2,0))</f>
        <v>Sutton</v>
      </c>
      <c r="G168" s="121">
        <f ca="1">IFERROR(IF((VLOOKUP($E168,'NEA Backsheet'!$D$5:$CB$183,G$9,FALSE))="","",(VLOOKUP($E168,'NEA Backsheet'!$D$5:$CB$183,G$9,FALSE))),"")</f>
        <v>5820.7775407393628</v>
      </c>
      <c r="H168" s="122">
        <f ca="1">IFERROR(IF((VLOOKUP($E168,'NEA Backsheet'!$D$5:$CB$183,H$9,FALSE))="","",(VLOOKUP($E168,'NEA Backsheet'!$D$5:$CB$183,H$9,FALSE))),"")</f>
        <v>5764.1917947206521</v>
      </c>
      <c r="I168" s="122">
        <f ca="1">IFERROR(IF((VLOOKUP($E168,'NEA Backsheet'!$D$5:$CB$183,I$9,FALSE))="","",(VLOOKUP($E168,'NEA Backsheet'!$D$5:$CB$183,I$9,FALSE))),"")</f>
        <v>5864.8015215783234</v>
      </c>
      <c r="J168" s="123">
        <f ca="1">IFERROR(IF((VLOOKUP($E168,'NEA Backsheet'!$D$5:$CB$183,J$9,FALSE))="","",(VLOOKUP($E168,'NEA Backsheet'!$D$5:$CB$183,J$9,FALSE))),"")</f>
        <v>5831.2029367547966</v>
      </c>
      <c r="K168" s="121">
        <f ca="1">IFERROR(IF((VLOOKUP($E168,'NEA Backsheet'!$D$5:$CB$183,K$9,FALSE))="","",(VLOOKUP($E168,'NEA Backsheet'!$D$5:$CB$183,K$9,FALSE))),"")</f>
        <v>5866.9125566114853</v>
      </c>
      <c r="L168" s="122">
        <f ca="1">IFERROR(IF((VLOOKUP($E168,'NEA Backsheet'!$D$5:$CB$183,L$9,FALSE))="","",(VLOOKUP($E168,'NEA Backsheet'!$D$5:$CB$183,L$9,FALSE))),"")</f>
        <v>5872.521697083841</v>
      </c>
      <c r="M168" s="122">
        <f ca="1">IFERROR(IF((VLOOKUP($E168,'NEA Backsheet'!$D$5:$CB$183,M$9,FALSE))="","",(VLOOKUP($E168,'NEA Backsheet'!$D$5:$CB$183,M$9,FALSE))),"")</f>
        <v>5934.0836709452688</v>
      </c>
      <c r="N168" s="124">
        <f ca="1">IFERROR(IF((VLOOKUP($E168,'NEA Backsheet'!$D$5:$CB$183,N$9,FALSE))="","",(VLOOKUP($E168,'NEA Backsheet'!$D$5:$CB$183,N$9,FALSE))),"")</f>
        <v>5783.260700375241</v>
      </c>
      <c r="O168" s="175">
        <f ca="1">IFERROR(IF((VLOOKUP($E168,'NEA Backsheet'!$D$5:$CB$183,O$9,FALSE))="","",(VLOOKUP($E168,'NEA Backsheet'!$D$5:$CB$183,O$9,FALSE))),"")</f>
        <v>5709.6014475953079</v>
      </c>
      <c r="P168" s="123">
        <f ca="1">IFERROR(IF((VLOOKUP($E168,'NEA Backsheet'!$D$5:$CB$183,P$9,FALSE))="","",(VLOOKUP($E168,'NEA Backsheet'!$D$5:$CB$183,P$9,FALSE))),"")</f>
        <v>6000.8270442847697</v>
      </c>
      <c r="Q168" s="124">
        <f ca="1">IFERROR(IF((VLOOKUP($E168,'NEA Backsheet'!$D$5:$CB$183,Q$9,FALSE))="","",(VLOOKUP($E168,'NEA Backsheet'!$D$5:$CB$183,Q$9,FALSE))),"")</f>
        <v>6218.9182836814352</v>
      </c>
      <c r="R168" s="236">
        <f ca="1">IFERROR(IF((VLOOKUP($E168,'NEA Backsheet'!$D$5:$CB$183,R$9,FALSE))="","",(VLOOKUP($E168,'NEA Backsheet'!$D$5:$CB$183,R$9,FALSE))),"")</f>
        <v>0</v>
      </c>
    </row>
    <row r="169" spans="1:18" ht="15" customHeight="1" x14ac:dyDescent="0.3">
      <c r="A169" s="57">
        <v>155</v>
      </c>
      <c r="B169" s="98" t="str">
        <f ca="1">IFERROR(IF((VLOOKUP($E169,'Org List'!$AJ$10:$AL$188,3,FALSE))="","",(VLOOKUP($E169,'Org List'!$AJ$10:$AL$188,3,FALSE))),"")</f>
        <v>South West England Commissioning Region</v>
      </c>
      <c r="C169" s="99" t="str">
        <f ca="1">IFERROR(IF((VLOOKUP($E169,'Org List'!$AO$10:$AQ$188,3,FALSE))="","",(VLOOKUP($E169,'Org List'!$AO$10:$AQ$188,3,FALSE))),"")</f>
        <v>South West Region</v>
      </c>
      <c r="D169" s="114" t="str">
        <f ca="1">IFERROR(IF((VLOOKUP($E169,'Org List'!$AT$10:$AV$188,3,FALSE))="","",(VLOOKUP($E169,'Org List'!$AT$10:$AV$188,3,FALSE))),"")</f>
        <v>NHS England South West (South West North)</v>
      </c>
      <c r="E169" s="98" t="str">
        <f t="shared" ca="1" si="4"/>
        <v>E06000030</v>
      </c>
      <c r="F169" s="100" t="str">
        <f ca="1">IF(E169="","",VLOOKUP(E169,'Org List'!$J$9:$K$488,2,0))</f>
        <v>Swindon</v>
      </c>
      <c r="G169" s="121">
        <f ca="1">IFERROR(IF((VLOOKUP($E169,'NEA Backsheet'!$D$5:$CB$183,G$9,FALSE))="","",(VLOOKUP($E169,'NEA Backsheet'!$D$5:$CB$183,G$9,FALSE))),"")</f>
        <v>6311.5449528503586</v>
      </c>
      <c r="H169" s="122">
        <f ca="1">IFERROR(IF((VLOOKUP($E169,'NEA Backsheet'!$D$5:$CB$183,H$9,FALSE))="","",(VLOOKUP($E169,'NEA Backsheet'!$D$5:$CB$183,H$9,FALSE))),"")</f>
        <v>6558.4230118861879</v>
      </c>
      <c r="I169" s="122">
        <f ca="1">IFERROR(IF((VLOOKUP($E169,'NEA Backsheet'!$D$5:$CB$183,I$9,FALSE))="","",(VLOOKUP($E169,'NEA Backsheet'!$D$5:$CB$183,I$9,FALSE))),"")</f>
        <v>7030.8044977977506</v>
      </c>
      <c r="J169" s="123">
        <f ca="1">IFERROR(IF((VLOOKUP($E169,'NEA Backsheet'!$D$5:$CB$183,J$9,FALSE))="","",(VLOOKUP($E169,'NEA Backsheet'!$D$5:$CB$183,J$9,FALSE))),"")</f>
        <v>7268.7405153916134</v>
      </c>
      <c r="K169" s="121">
        <f ca="1">IFERROR(IF((VLOOKUP($E169,'NEA Backsheet'!$D$5:$CB$183,K$9,FALSE))="","",(VLOOKUP($E169,'NEA Backsheet'!$D$5:$CB$183,K$9,FALSE))),"")</f>
        <v>6565.8346069635863</v>
      </c>
      <c r="L169" s="122">
        <f ca="1">IFERROR(IF((VLOOKUP($E169,'NEA Backsheet'!$D$5:$CB$183,L$9,FALSE))="","",(VLOOKUP($E169,'NEA Backsheet'!$D$5:$CB$183,L$9,FALSE))),"")</f>
        <v>6681.1627813450013</v>
      </c>
      <c r="M169" s="122">
        <f ca="1">IFERROR(IF((VLOOKUP($E169,'NEA Backsheet'!$D$5:$CB$183,M$9,FALSE))="","",(VLOOKUP($E169,'NEA Backsheet'!$D$5:$CB$183,M$9,FALSE))),"")</f>
        <v>6840.8138701713597</v>
      </c>
      <c r="N169" s="124">
        <f ca="1">IFERROR(IF((VLOOKUP($E169,'NEA Backsheet'!$D$5:$CB$183,N$9,FALSE))="","",(VLOOKUP($E169,'NEA Backsheet'!$D$5:$CB$183,N$9,FALSE))),"")</f>
        <v>7025.4610150323861</v>
      </c>
      <c r="O169" s="175">
        <f ca="1">IFERROR(IF((VLOOKUP($E169,'NEA Backsheet'!$D$5:$CB$183,O$9,FALSE))="","",(VLOOKUP($E169,'NEA Backsheet'!$D$5:$CB$183,O$9,FALSE))),"")</f>
        <v>7392.3370713087224</v>
      </c>
      <c r="P169" s="123">
        <f ca="1">IFERROR(IF((VLOOKUP($E169,'NEA Backsheet'!$D$5:$CB$183,P$9,FALSE))="","",(VLOOKUP($E169,'NEA Backsheet'!$D$5:$CB$183,P$9,FALSE))),"")</f>
        <v>7050.7630756720009</v>
      </c>
      <c r="Q169" s="124">
        <f ca="1">IFERROR(IF((VLOOKUP($E169,'NEA Backsheet'!$D$5:$CB$183,Q$9,FALSE))="","",(VLOOKUP($E169,'NEA Backsheet'!$D$5:$CB$183,Q$9,FALSE))),"")</f>
        <v>7392.4689975550882</v>
      </c>
      <c r="R169" s="236">
        <f ca="1">IFERROR(IF((VLOOKUP($E169,'NEA Backsheet'!$D$5:$CB$183,R$9,FALSE))="","",(VLOOKUP($E169,'NEA Backsheet'!$D$5:$CB$183,R$9,FALSE))),"")</f>
        <v>0</v>
      </c>
    </row>
    <row r="170" spans="1:18" ht="15" customHeight="1" x14ac:dyDescent="0.3">
      <c r="A170" s="57">
        <v>156</v>
      </c>
      <c r="B170" s="98" t="str">
        <f ca="1">IFERROR(IF((VLOOKUP($E170,'Org List'!$AJ$10:$AL$188,3,FALSE))="","",(VLOOKUP($E170,'Org List'!$AJ$10:$AL$188,3,FALSE))),"")</f>
        <v>North of England Commissioning Region</v>
      </c>
      <c r="C170" s="99" t="str">
        <f ca="1">IFERROR(IF((VLOOKUP($E170,'Org List'!$AO$10:$AQ$188,3,FALSE))="","",(VLOOKUP($E170,'Org List'!$AO$10:$AQ$188,3,FALSE))),"")</f>
        <v>North West Region</v>
      </c>
      <c r="D170" s="114" t="str">
        <f ca="1">IFERROR(IF((VLOOKUP($E170,'Org List'!$AT$10:$AV$188,3,FALSE))="","",(VLOOKUP($E170,'Org List'!$AT$10:$AV$188,3,FALSE))),"")</f>
        <v>NHS England North (Greater Manchester)</v>
      </c>
      <c r="E170" s="98" t="str">
        <f t="shared" ca="1" si="4"/>
        <v>E08000008</v>
      </c>
      <c r="F170" s="100" t="str">
        <f ca="1">IF(E170="","",VLOOKUP(E170,'Org List'!$J$9:$K$488,2,0))</f>
        <v>Tameside</v>
      </c>
      <c r="G170" s="121">
        <f ca="1">IFERROR(IF((VLOOKUP($E170,'NEA Backsheet'!$D$5:$CB$183,G$9,FALSE))="","",(VLOOKUP($E170,'NEA Backsheet'!$D$5:$CB$183,G$9,FALSE))),"")</f>
        <v>7010.3284836875519</v>
      </c>
      <c r="H170" s="122">
        <f ca="1">IFERROR(IF((VLOOKUP($E170,'NEA Backsheet'!$D$5:$CB$183,H$9,FALSE))="","",(VLOOKUP($E170,'NEA Backsheet'!$D$5:$CB$183,H$9,FALSE))),"")</f>
        <v>6829.9491904252818</v>
      </c>
      <c r="I170" s="122">
        <f ca="1">IFERROR(IF((VLOOKUP($E170,'NEA Backsheet'!$D$5:$CB$183,I$9,FALSE))="","",(VLOOKUP($E170,'NEA Backsheet'!$D$5:$CB$183,I$9,FALSE))),"")</f>
        <v>7242.0392898027167</v>
      </c>
      <c r="J170" s="123">
        <f ca="1">IFERROR(IF((VLOOKUP($E170,'NEA Backsheet'!$D$5:$CB$183,J$9,FALSE))="","",(VLOOKUP($E170,'NEA Backsheet'!$D$5:$CB$183,J$9,FALSE))),"")</f>
        <v>7063.5916032719524</v>
      </c>
      <c r="K170" s="121">
        <f ca="1">IFERROR(IF((VLOOKUP($E170,'NEA Backsheet'!$D$5:$CB$183,K$9,FALSE))="","",(VLOOKUP($E170,'NEA Backsheet'!$D$5:$CB$183,K$9,FALSE))),"")</f>
        <v>6956.1007483114754</v>
      </c>
      <c r="L170" s="122">
        <f ca="1">IFERROR(IF((VLOOKUP($E170,'NEA Backsheet'!$D$5:$CB$183,L$9,FALSE))="","",(VLOOKUP($E170,'NEA Backsheet'!$D$5:$CB$183,L$9,FALSE))),"")</f>
        <v>7091.51653978801</v>
      </c>
      <c r="M170" s="122">
        <f ca="1">IFERROR(IF((VLOOKUP($E170,'NEA Backsheet'!$D$5:$CB$183,M$9,FALSE))="","",(VLOOKUP($E170,'NEA Backsheet'!$D$5:$CB$183,M$9,FALSE))),"")</f>
        <v>7160.8911096149168</v>
      </c>
      <c r="N170" s="124">
        <f ca="1">IFERROR(IF((VLOOKUP($E170,'NEA Backsheet'!$D$5:$CB$183,N$9,FALSE))="","",(VLOOKUP($E170,'NEA Backsheet'!$D$5:$CB$183,N$9,FALSE))),"")</f>
        <v>6890.067179971822</v>
      </c>
      <c r="O170" s="175">
        <f ca="1">IFERROR(IF((VLOOKUP($E170,'NEA Backsheet'!$D$5:$CB$183,O$9,FALSE))="","",(VLOOKUP($E170,'NEA Backsheet'!$D$5:$CB$183,O$9,FALSE))),"")</f>
        <v>7500.5739107475547</v>
      </c>
      <c r="P170" s="123">
        <f ca="1">IFERROR(IF((VLOOKUP($E170,'NEA Backsheet'!$D$5:$CB$183,P$9,FALSE))="","",(VLOOKUP($E170,'NEA Backsheet'!$D$5:$CB$183,P$9,FALSE))),"")</f>
        <v>7208.0696342323781</v>
      </c>
      <c r="Q170" s="124">
        <f ca="1">IFERROR(IF((VLOOKUP($E170,'NEA Backsheet'!$D$5:$CB$183,Q$9,FALSE))="","",(VLOOKUP($E170,'NEA Backsheet'!$D$5:$CB$183,Q$9,FALSE))),"")</f>
        <v>7443.0336264705675</v>
      </c>
      <c r="R170" s="236">
        <f ca="1">IFERROR(IF((VLOOKUP($E170,'NEA Backsheet'!$D$5:$CB$183,R$9,FALSE))="","",(VLOOKUP($E170,'NEA Backsheet'!$D$5:$CB$183,R$9,FALSE))),"")</f>
        <v>0</v>
      </c>
    </row>
    <row r="171" spans="1:18" ht="15" customHeight="1" x14ac:dyDescent="0.3">
      <c r="A171" s="57">
        <v>157</v>
      </c>
      <c r="B171" s="98" t="str">
        <f ca="1">IFERROR(IF((VLOOKUP($E171,'Org List'!$AJ$10:$AL$188,3,FALSE))="","",(VLOOKUP($E171,'Org List'!$AJ$10:$AL$188,3,FALSE))),"")</f>
        <v>Midlands and East of England Commissioning Region</v>
      </c>
      <c r="C171" s="99" t="str">
        <f ca="1">IFERROR(IF((VLOOKUP($E171,'Org List'!$AO$10:$AQ$188,3,FALSE))="","",(VLOOKUP($E171,'Org List'!$AO$10:$AQ$188,3,FALSE))),"")</f>
        <v>West Midlands Region</v>
      </c>
      <c r="D171" s="114" t="str">
        <f ca="1">IFERROR(IF((VLOOKUP($E171,'Org List'!$AT$10:$AV$188,3,FALSE))="","",(VLOOKUP($E171,'Org List'!$AT$10:$AV$188,3,FALSE))),"")</f>
        <v>NHS England Midlands And East (North Midlands)</v>
      </c>
      <c r="E171" s="98" t="str">
        <f t="shared" ca="1" si="4"/>
        <v>E06000020</v>
      </c>
      <c r="F171" s="100" t="str">
        <f ca="1">IF(E171="","",VLOOKUP(E171,'Org List'!$J$9:$K$488,2,0))</f>
        <v>Telford and Wrekin</v>
      </c>
      <c r="G171" s="121">
        <f ca="1">IFERROR(IF((VLOOKUP($E171,'NEA Backsheet'!$D$5:$CB$183,G$9,FALSE))="","",(VLOOKUP($E171,'NEA Backsheet'!$D$5:$CB$183,G$9,FALSE))),"")</f>
        <v>4670.9279326792084</v>
      </c>
      <c r="H171" s="122">
        <f ca="1">IFERROR(IF((VLOOKUP($E171,'NEA Backsheet'!$D$5:$CB$183,H$9,FALSE))="","",(VLOOKUP($E171,'NEA Backsheet'!$D$5:$CB$183,H$9,FALSE))),"")</f>
        <v>4674.6107072117957</v>
      </c>
      <c r="I171" s="122">
        <f ca="1">IFERROR(IF((VLOOKUP($E171,'NEA Backsheet'!$D$5:$CB$183,I$9,FALSE))="","",(VLOOKUP($E171,'NEA Backsheet'!$D$5:$CB$183,I$9,FALSE))),"")</f>
        <v>5031.9217518210753</v>
      </c>
      <c r="J171" s="123">
        <f ca="1">IFERROR(IF((VLOOKUP($E171,'NEA Backsheet'!$D$5:$CB$183,J$9,FALSE))="","",(VLOOKUP($E171,'NEA Backsheet'!$D$5:$CB$183,J$9,FALSE))),"")</f>
        <v>5138.2693698195426</v>
      </c>
      <c r="K171" s="121">
        <f ca="1">IFERROR(IF((VLOOKUP($E171,'NEA Backsheet'!$D$5:$CB$183,K$9,FALSE))="","",(VLOOKUP($E171,'NEA Backsheet'!$D$5:$CB$183,K$9,FALSE))),"")</f>
        <v>4608.6685006634889</v>
      </c>
      <c r="L171" s="122">
        <f ca="1">IFERROR(IF((VLOOKUP($E171,'NEA Backsheet'!$D$5:$CB$183,L$9,FALSE))="","",(VLOOKUP($E171,'NEA Backsheet'!$D$5:$CB$183,L$9,FALSE))),"")</f>
        <v>4559.5526427971945</v>
      </c>
      <c r="M171" s="122">
        <f ca="1">IFERROR(IF((VLOOKUP($E171,'NEA Backsheet'!$D$5:$CB$183,M$9,FALSE))="","",(VLOOKUP($E171,'NEA Backsheet'!$D$5:$CB$183,M$9,FALSE))),"")</f>
        <v>4907.2342652263551</v>
      </c>
      <c r="N171" s="124">
        <f ca="1">IFERROR(IF((VLOOKUP($E171,'NEA Backsheet'!$D$5:$CB$183,N$9,FALSE))="","",(VLOOKUP($E171,'NEA Backsheet'!$D$5:$CB$183,N$9,FALSE))),"")</f>
        <v>4802.8410378273929</v>
      </c>
      <c r="O171" s="175">
        <f ca="1">IFERROR(IF((VLOOKUP($E171,'NEA Backsheet'!$D$5:$CB$183,O$9,FALSE))="","",(VLOOKUP($E171,'NEA Backsheet'!$D$5:$CB$183,O$9,FALSE))),"")</f>
        <v>5497.069513462433</v>
      </c>
      <c r="P171" s="123">
        <f ca="1">IFERROR(IF((VLOOKUP($E171,'NEA Backsheet'!$D$5:$CB$183,P$9,FALSE))="","",(VLOOKUP($E171,'NEA Backsheet'!$D$5:$CB$183,P$9,FALSE))),"")</f>
        <v>5609.0500254220515</v>
      </c>
      <c r="Q171" s="124">
        <f ca="1">IFERROR(IF((VLOOKUP($E171,'NEA Backsheet'!$D$5:$CB$183,Q$9,FALSE))="","",(VLOOKUP($E171,'NEA Backsheet'!$D$5:$CB$183,Q$9,FALSE))),"")</f>
        <v>5878.6457184607871</v>
      </c>
      <c r="R171" s="236">
        <f ca="1">IFERROR(IF((VLOOKUP($E171,'NEA Backsheet'!$D$5:$CB$183,R$9,FALSE))="","",(VLOOKUP($E171,'NEA Backsheet'!$D$5:$CB$183,R$9,FALSE))),"")</f>
        <v>0</v>
      </c>
    </row>
    <row r="172" spans="1:18" ht="15" customHeight="1" x14ac:dyDescent="0.3">
      <c r="A172" s="57">
        <v>158</v>
      </c>
      <c r="B172" s="98" t="str">
        <f ca="1">IFERROR(IF((VLOOKUP($E172,'Org List'!$AJ$10:$AL$188,3,FALSE))="","",(VLOOKUP($E172,'Org List'!$AJ$10:$AL$188,3,FALSE))),"")</f>
        <v>Midlands and East of England Commissioning Region</v>
      </c>
      <c r="C172" s="99" t="str">
        <f ca="1">IFERROR(IF((VLOOKUP($E172,'Org List'!$AO$10:$AQ$188,3,FALSE))="","",(VLOOKUP($E172,'Org List'!$AO$10:$AQ$188,3,FALSE))),"")</f>
        <v>East Region</v>
      </c>
      <c r="D172" s="114" t="str">
        <f ca="1">IFERROR(IF((VLOOKUP($E172,'Org List'!$AT$10:$AV$188,3,FALSE))="","",(VLOOKUP($E172,'Org List'!$AT$10:$AV$188,3,FALSE))),"")</f>
        <v>NHS England Midlands And East (East)</v>
      </c>
      <c r="E172" s="98" t="str">
        <f t="shared" ca="1" si="4"/>
        <v>E06000034</v>
      </c>
      <c r="F172" s="100" t="str">
        <f ca="1">IF(E172="","",VLOOKUP(E172,'Org List'!$J$9:$K$488,2,0))</f>
        <v>Thurrock</v>
      </c>
      <c r="G172" s="121">
        <f ca="1">IFERROR(IF((VLOOKUP($E172,'NEA Backsheet'!$D$5:$CB$183,G$9,FALSE))="","",(VLOOKUP($E172,'NEA Backsheet'!$D$5:$CB$183,G$9,FALSE))),"")</f>
        <v>3933.7773385786936</v>
      </c>
      <c r="H172" s="122">
        <f ca="1">IFERROR(IF((VLOOKUP($E172,'NEA Backsheet'!$D$5:$CB$183,H$9,FALSE))="","",(VLOOKUP($E172,'NEA Backsheet'!$D$5:$CB$183,H$9,FALSE))),"")</f>
        <v>4193.4879464306214</v>
      </c>
      <c r="I172" s="122">
        <f ca="1">IFERROR(IF((VLOOKUP($E172,'NEA Backsheet'!$D$5:$CB$183,I$9,FALSE))="","",(VLOOKUP($E172,'NEA Backsheet'!$D$5:$CB$183,I$9,FALSE))),"")</f>
        <v>4319.3888007470414</v>
      </c>
      <c r="J172" s="123">
        <f ca="1">IFERROR(IF((VLOOKUP($E172,'NEA Backsheet'!$D$5:$CB$183,J$9,FALSE))="","",(VLOOKUP($E172,'NEA Backsheet'!$D$5:$CB$183,J$9,FALSE))),"")</f>
        <v>505.53609738272235</v>
      </c>
      <c r="K172" s="121">
        <f ca="1">IFERROR(IF((VLOOKUP($E172,'NEA Backsheet'!$D$5:$CB$183,K$9,FALSE))="","",(VLOOKUP($E172,'NEA Backsheet'!$D$5:$CB$183,K$9,FALSE))),"")</f>
        <v>4320.1573673211788</v>
      </c>
      <c r="L172" s="122">
        <f ca="1">IFERROR(IF((VLOOKUP($E172,'NEA Backsheet'!$D$5:$CB$183,L$9,FALSE))="","",(VLOOKUP($E172,'NEA Backsheet'!$D$5:$CB$183,L$9,FALSE))),"")</f>
        <v>4252.6888103381343</v>
      </c>
      <c r="M172" s="122">
        <f ca="1">IFERROR(IF((VLOOKUP($E172,'NEA Backsheet'!$D$5:$CB$183,M$9,FALSE))="","",(VLOOKUP($E172,'NEA Backsheet'!$D$5:$CB$183,M$9,FALSE))),"")</f>
        <v>4388.5741835450899</v>
      </c>
      <c r="N172" s="124">
        <f ca="1">IFERROR(IF((VLOOKUP($E172,'NEA Backsheet'!$D$5:$CB$183,N$9,FALSE))="","",(VLOOKUP($E172,'NEA Backsheet'!$D$5:$CB$183,N$9,FALSE))),"")</f>
        <v>4387.6242115988271</v>
      </c>
      <c r="O172" s="175">
        <f ca="1">IFERROR(IF((VLOOKUP($E172,'NEA Backsheet'!$D$5:$CB$183,O$9,FALSE))="","",(VLOOKUP($E172,'NEA Backsheet'!$D$5:$CB$183,O$9,FALSE))),"")</f>
        <v>615.38137495329511</v>
      </c>
      <c r="P172" s="123">
        <f ca="1">IFERROR(IF((VLOOKUP($E172,'NEA Backsheet'!$D$5:$CB$183,P$9,FALSE))="","",(VLOOKUP($E172,'NEA Backsheet'!$D$5:$CB$183,P$9,FALSE))),"")</f>
        <v>628.30962266946131</v>
      </c>
      <c r="Q172" s="124">
        <f ca="1">IFERROR(IF((VLOOKUP($E172,'NEA Backsheet'!$D$5:$CB$183,Q$9,FALSE))="","",(VLOOKUP($E172,'NEA Backsheet'!$D$5:$CB$183,Q$9,FALSE))),"")</f>
        <v>5120.9249290684002</v>
      </c>
      <c r="R172" s="236">
        <f ca="1">IFERROR(IF((VLOOKUP($E172,'NEA Backsheet'!$D$5:$CB$183,R$9,FALSE))="","",(VLOOKUP($E172,'NEA Backsheet'!$D$5:$CB$183,R$9,FALSE))),"")</f>
        <v>0</v>
      </c>
    </row>
    <row r="173" spans="1:18" ht="15" customHeight="1" x14ac:dyDescent="0.3">
      <c r="A173" s="57">
        <v>159</v>
      </c>
      <c r="B173" s="98" t="str">
        <f ca="1">IFERROR(IF((VLOOKUP($E173,'Org List'!$AJ$10:$AL$188,3,FALSE))="","",(VLOOKUP($E173,'Org List'!$AJ$10:$AL$188,3,FALSE))),"")</f>
        <v>South West England Commissioning Region</v>
      </c>
      <c r="C173" s="99" t="str">
        <f ca="1">IFERROR(IF((VLOOKUP($E173,'Org List'!$AO$10:$AQ$188,3,FALSE))="","",(VLOOKUP($E173,'Org List'!$AO$10:$AQ$188,3,FALSE))),"")</f>
        <v>South West Region</v>
      </c>
      <c r="D173" s="114" t="str">
        <f ca="1">IFERROR(IF((VLOOKUP($E173,'Org List'!$AT$10:$AV$188,3,FALSE))="","",(VLOOKUP($E173,'Org List'!$AT$10:$AV$188,3,FALSE))),"")</f>
        <v>NHS England South West (South West South)</v>
      </c>
      <c r="E173" s="98" t="str">
        <f t="shared" ca="1" si="4"/>
        <v>E06000027</v>
      </c>
      <c r="F173" s="100" t="str">
        <f ca="1">IF(E173="","",VLOOKUP(E173,'Org List'!$J$9:$K$488,2,0))</f>
        <v>Torbay</v>
      </c>
      <c r="G173" s="121">
        <f ca="1">IFERROR(IF((VLOOKUP($E173,'NEA Backsheet'!$D$5:$CB$183,G$9,FALSE))="","",(VLOOKUP($E173,'NEA Backsheet'!$D$5:$CB$183,G$9,FALSE))),"")</f>
        <v>4497.0174460057378</v>
      </c>
      <c r="H173" s="122">
        <f ca="1">IFERROR(IF((VLOOKUP($E173,'NEA Backsheet'!$D$5:$CB$183,H$9,FALSE))="","",(VLOOKUP($E173,'NEA Backsheet'!$D$5:$CB$183,H$9,FALSE))),"")</f>
        <v>4457.5485530458873</v>
      </c>
      <c r="I173" s="122">
        <f ca="1">IFERROR(IF((VLOOKUP($E173,'NEA Backsheet'!$D$5:$CB$183,I$9,FALSE))="","",(VLOOKUP($E173,'NEA Backsheet'!$D$5:$CB$183,I$9,FALSE))),"")</f>
        <v>4769.4015344570553</v>
      </c>
      <c r="J173" s="123">
        <f ca="1">IFERROR(IF((VLOOKUP($E173,'NEA Backsheet'!$D$5:$CB$183,J$9,FALSE))="","",(VLOOKUP($E173,'NEA Backsheet'!$D$5:$CB$183,J$9,FALSE))),"")</f>
        <v>4660.2529909631467</v>
      </c>
      <c r="K173" s="121">
        <f ca="1">IFERROR(IF((VLOOKUP($E173,'NEA Backsheet'!$D$5:$CB$183,K$9,FALSE))="","",(VLOOKUP($E173,'NEA Backsheet'!$D$5:$CB$183,K$9,FALSE))),"")</f>
        <v>4758.1943179375921</v>
      </c>
      <c r="L173" s="122">
        <f ca="1">IFERROR(IF((VLOOKUP($E173,'NEA Backsheet'!$D$5:$CB$183,L$9,FALSE))="","",(VLOOKUP($E173,'NEA Backsheet'!$D$5:$CB$183,L$9,FALSE))),"")</f>
        <v>4760.6306693548668</v>
      </c>
      <c r="M173" s="122">
        <f ca="1">IFERROR(IF((VLOOKUP($E173,'NEA Backsheet'!$D$5:$CB$183,M$9,FALSE))="","",(VLOOKUP($E173,'NEA Backsheet'!$D$5:$CB$183,M$9,FALSE))),"")</f>
        <v>4885.8591322027878</v>
      </c>
      <c r="N173" s="124">
        <f ca="1">IFERROR(IF((VLOOKUP($E173,'NEA Backsheet'!$D$5:$CB$183,N$9,FALSE))="","",(VLOOKUP($E173,'NEA Backsheet'!$D$5:$CB$183,N$9,FALSE))),"")</f>
        <v>4826.8994279047392</v>
      </c>
      <c r="O173" s="175">
        <f ca="1">IFERROR(IF((VLOOKUP($E173,'NEA Backsheet'!$D$5:$CB$183,O$9,FALSE))="","",(VLOOKUP($E173,'NEA Backsheet'!$D$5:$CB$183,O$9,FALSE))),"")</f>
        <v>4706.5436678913666</v>
      </c>
      <c r="P173" s="123">
        <f ca="1">IFERROR(IF((VLOOKUP($E173,'NEA Backsheet'!$D$5:$CB$183,P$9,FALSE))="","",(VLOOKUP($E173,'NEA Backsheet'!$D$5:$CB$183,P$9,FALSE))),"")</f>
        <v>4616.8859357356559</v>
      </c>
      <c r="Q173" s="124">
        <f ca="1">IFERROR(IF((VLOOKUP($E173,'NEA Backsheet'!$D$5:$CB$183,Q$9,FALSE))="","",(VLOOKUP($E173,'NEA Backsheet'!$D$5:$CB$183,Q$9,FALSE))),"")</f>
        <v>4660.2529909631467</v>
      </c>
      <c r="R173" s="236">
        <f ca="1">IFERROR(IF((VLOOKUP($E173,'NEA Backsheet'!$D$5:$CB$183,R$9,FALSE))="","",(VLOOKUP($E173,'NEA Backsheet'!$D$5:$CB$183,R$9,FALSE))),"")</f>
        <v>0</v>
      </c>
    </row>
    <row r="174" spans="1:18" ht="15" customHeight="1" x14ac:dyDescent="0.3">
      <c r="A174" s="57">
        <v>160</v>
      </c>
      <c r="B174" s="98" t="str">
        <f ca="1">IFERROR(IF((VLOOKUP($E174,'Org List'!$AJ$10:$AL$188,3,FALSE))="","",(VLOOKUP($E174,'Org List'!$AJ$10:$AL$188,3,FALSE))),"")</f>
        <v>London Commissioning Region</v>
      </c>
      <c r="C174" s="99" t="str">
        <f ca="1">IFERROR(IF((VLOOKUP($E174,'Org List'!$AO$10:$AQ$188,3,FALSE))="","",(VLOOKUP($E174,'Org List'!$AO$10:$AQ$188,3,FALSE))),"")</f>
        <v>London Region</v>
      </c>
      <c r="D174" s="114" t="str">
        <f ca="1">IFERROR(IF((VLOOKUP($E174,'Org List'!$AT$10:$AV$188,3,FALSE))="","",(VLOOKUP($E174,'Org List'!$AT$10:$AV$188,3,FALSE))),"")</f>
        <v>NHS England London</v>
      </c>
      <c r="E174" s="98" t="str">
        <f t="shared" ref="E174:E192" ca="1" si="5">IF($A174&gt;$U$5-1,"",INDIRECT("'Comms by AT'!D"&amp;$A174+$U$4))</f>
        <v>E09000030</v>
      </c>
      <c r="F174" s="100" t="str">
        <f ca="1">IF(E174="","",VLOOKUP(E174,'Org List'!$J$9:$K$488,2,0))</f>
        <v>Tower Hamlets</v>
      </c>
      <c r="G174" s="121">
        <f ca="1">IFERROR(IF((VLOOKUP($E174,'NEA Backsheet'!$D$5:$CB$183,G$9,FALSE))="","",(VLOOKUP($E174,'NEA Backsheet'!$D$5:$CB$183,G$9,FALSE))),"")</f>
        <v>5533.4991100674997</v>
      </c>
      <c r="H174" s="122">
        <f ca="1">IFERROR(IF((VLOOKUP($E174,'NEA Backsheet'!$D$5:$CB$183,H$9,FALSE))="","",(VLOOKUP($E174,'NEA Backsheet'!$D$5:$CB$183,H$9,FALSE))),"")</f>
        <v>5880.8933771771699</v>
      </c>
      <c r="I174" s="122">
        <f ca="1">IFERROR(IF((VLOOKUP($E174,'NEA Backsheet'!$D$5:$CB$183,I$9,FALSE))="","",(VLOOKUP($E174,'NEA Backsheet'!$D$5:$CB$183,I$9,FALSE))),"")</f>
        <v>6311.6777104580578</v>
      </c>
      <c r="J174" s="123">
        <f ca="1">IFERROR(IF((VLOOKUP($E174,'NEA Backsheet'!$D$5:$CB$183,J$9,FALSE))="","",(VLOOKUP($E174,'NEA Backsheet'!$D$5:$CB$183,J$9,FALSE))),"")</f>
        <v>6050.2970252787509</v>
      </c>
      <c r="K174" s="121">
        <f ca="1">IFERROR(IF((VLOOKUP($E174,'NEA Backsheet'!$D$5:$CB$183,K$9,FALSE))="","",(VLOOKUP($E174,'NEA Backsheet'!$D$5:$CB$183,K$9,FALSE))),"")</f>
        <v>6097.000294859241</v>
      </c>
      <c r="L174" s="122">
        <f ca="1">IFERROR(IF((VLOOKUP($E174,'NEA Backsheet'!$D$5:$CB$183,L$9,FALSE))="","",(VLOOKUP($E174,'NEA Backsheet'!$D$5:$CB$183,L$9,FALSE))),"")</f>
        <v>6161.4582083698915</v>
      </c>
      <c r="M174" s="122">
        <f ca="1">IFERROR(IF((VLOOKUP($E174,'NEA Backsheet'!$D$5:$CB$183,M$9,FALSE))="","",(VLOOKUP($E174,'NEA Backsheet'!$D$5:$CB$183,M$9,FALSE))),"")</f>
        <v>6200.7680316851383</v>
      </c>
      <c r="N174" s="124">
        <f ca="1">IFERROR(IF((VLOOKUP($E174,'NEA Backsheet'!$D$5:$CB$183,N$9,FALSE))="","",(VLOOKUP($E174,'NEA Backsheet'!$D$5:$CB$183,N$9,FALSE))),"")</f>
        <v>6064.6521360532824</v>
      </c>
      <c r="O174" s="175">
        <f ca="1">IFERROR(IF((VLOOKUP($E174,'NEA Backsheet'!$D$5:$CB$183,O$9,FALSE))="","",(VLOOKUP($E174,'NEA Backsheet'!$D$5:$CB$183,O$9,FALSE))),"")</f>
        <v>6377.1384182295533</v>
      </c>
      <c r="P174" s="123">
        <f ca="1">IFERROR(IF((VLOOKUP($E174,'NEA Backsheet'!$D$5:$CB$183,P$9,FALSE))="","",(VLOOKUP($E174,'NEA Backsheet'!$D$5:$CB$183,P$9,FALSE))),"")</f>
        <v>6702.4794196639295</v>
      </c>
      <c r="Q174" s="124">
        <f ca="1">IFERROR(IF((VLOOKUP($E174,'NEA Backsheet'!$D$5:$CB$183,Q$9,FALSE))="","",(VLOOKUP($E174,'NEA Backsheet'!$D$5:$CB$183,Q$9,FALSE))),"")</f>
        <v>7253.8327046033592</v>
      </c>
      <c r="R174" s="236">
        <f ca="1">IFERROR(IF((VLOOKUP($E174,'NEA Backsheet'!$D$5:$CB$183,R$9,FALSE))="","",(VLOOKUP($E174,'NEA Backsheet'!$D$5:$CB$183,R$9,FALSE))),"")</f>
        <v>0</v>
      </c>
    </row>
    <row r="175" spans="1:18" ht="15" customHeight="1" x14ac:dyDescent="0.3">
      <c r="A175" s="57">
        <v>161</v>
      </c>
      <c r="B175" s="98" t="str">
        <f ca="1">IFERROR(IF((VLOOKUP($E175,'Org List'!$AJ$10:$AL$188,3,FALSE))="","",(VLOOKUP($E175,'Org List'!$AJ$10:$AL$188,3,FALSE))),"")</f>
        <v>North of England Commissioning Region</v>
      </c>
      <c r="C175" s="99" t="str">
        <f ca="1">IFERROR(IF((VLOOKUP($E175,'Org List'!$AO$10:$AQ$188,3,FALSE))="","",(VLOOKUP($E175,'Org List'!$AO$10:$AQ$188,3,FALSE))),"")</f>
        <v>North West Region</v>
      </c>
      <c r="D175" s="114" t="str">
        <f ca="1">IFERROR(IF((VLOOKUP($E175,'Org List'!$AT$10:$AV$188,3,FALSE))="","",(VLOOKUP($E175,'Org List'!$AT$10:$AV$188,3,FALSE))),"")</f>
        <v>NHS England North (Greater Manchester)</v>
      </c>
      <c r="E175" s="98" t="str">
        <f t="shared" ca="1" si="5"/>
        <v>E08000009</v>
      </c>
      <c r="F175" s="100" t="str">
        <f ca="1">IF(E175="","",VLOOKUP(E175,'Org List'!$J$9:$K$488,2,0))</f>
        <v>Trafford</v>
      </c>
      <c r="G175" s="121">
        <f ca="1">IFERROR(IF((VLOOKUP($E175,'NEA Backsheet'!$D$5:$CB$183,G$9,FALSE))="","",(VLOOKUP($E175,'NEA Backsheet'!$D$5:$CB$183,G$9,FALSE))),"")</f>
        <v>6737.9853059676498</v>
      </c>
      <c r="H175" s="122">
        <f ca="1">IFERROR(IF((VLOOKUP($E175,'NEA Backsheet'!$D$5:$CB$183,H$9,FALSE))="","",(VLOOKUP($E175,'NEA Backsheet'!$D$5:$CB$183,H$9,FALSE))),"")</f>
        <v>6833.2953273095918</v>
      </c>
      <c r="I175" s="122">
        <f ca="1">IFERROR(IF((VLOOKUP($E175,'NEA Backsheet'!$D$5:$CB$183,I$9,FALSE))="","",(VLOOKUP($E175,'NEA Backsheet'!$D$5:$CB$183,I$9,FALSE))),"")</f>
        <v>7248.5165165590515</v>
      </c>
      <c r="J175" s="123">
        <f ca="1">IFERROR(IF((VLOOKUP($E175,'NEA Backsheet'!$D$5:$CB$183,J$9,FALSE))="","",(VLOOKUP($E175,'NEA Backsheet'!$D$5:$CB$183,J$9,FALSE))),"")</f>
        <v>7185.9937208993524</v>
      </c>
      <c r="K175" s="121">
        <f ca="1">IFERROR(IF((VLOOKUP($E175,'NEA Backsheet'!$D$5:$CB$183,K$9,FALSE))="","",(VLOOKUP($E175,'NEA Backsheet'!$D$5:$CB$183,K$9,FALSE))),"")</f>
        <v>6971.027537040557</v>
      </c>
      <c r="L175" s="122">
        <f ca="1">IFERROR(IF((VLOOKUP($E175,'NEA Backsheet'!$D$5:$CB$183,L$9,FALSE))="","",(VLOOKUP($E175,'NEA Backsheet'!$D$5:$CB$183,L$9,FALSE))),"")</f>
        <v>7033.5582736271681</v>
      </c>
      <c r="M175" s="122">
        <f ca="1">IFERROR(IF((VLOOKUP($E175,'NEA Backsheet'!$D$5:$CB$183,M$9,FALSE))="","",(VLOOKUP($E175,'NEA Backsheet'!$D$5:$CB$183,M$9,FALSE))),"")</f>
        <v>7056.7245254058244</v>
      </c>
      <c r="N175" s="124">
        <f ca="1">IFERROR(IF((VLOOKUP($E175,'NEA Backsheet'!$D$5:$CB$183,N$9,FALSE))="","",(VLOOKUP($E175,'NEA Backsheet'!$D$5:$CB$183,N$9,FALSE))),"")</f>
        <v>6891.4323808860481</v>
      </c>
      <c r="O175" s="175">
        <f ca="1">IFERROR(IF((VLOOKUP($E175,'NEA Backsheet'!$D$5:$CB$183,O$9,FALSE))="","",(VLOOKUP($E175,'NEA Backsheet'!$D$5:$CB$183,O$9,FALSE))),"")</f>
        <v>7129.4217618050116</v>
      </c>
      <c r="P175" s="123">
        <f ca="1">IFERROR(IF((VLOOKUP($E175,'NEA Backsheet'!$D$5:$CB$183,P$9,FALSE))="","",(VLOOKUP($E175,'NEA Backsheet'!$D$5:$CB$183,P$9,FALSE))),"")</f>
        <v>7241.1360273152413</v>
      </c>
      <c r="Q175" s="124">
        <f ca="1">IFERROR(IF((VLOOKUP($E175,'NEA Backsheet'!$D$5:$CB$183,Q$9,FALSE))="","",(VLOOKUP($E175,'NEA Backsheet'!$D$5:$CB$183,Q$9,FALSE))),"")</f>
        <v>7463.6094982851628</v>
      </c>
      <c r="R175" s="236">
        <f ca="1">IFERROR(IF((VLOOKUP($E175,'NEA Backsheet'!$D$5:$CB$183,R$9,FALSE))="","",(VLOOKUP($E175,'NEA Backsheet'!$D$5:$CB$183,R$9,FALSE))),"")</f>
        <v>0</v>
      </c>
    </row>
    <row r="176" spans="1:18" ht="15" customHeight="1" x14ac:dyDescent="0.3">
      <c r="A176" s="57">
        <v>162</v>
      </c>
      <c r="B176" s="98" t="str">
        <f ca="1">IFERROR(IF((VLOOKUP($E176,'Org List'!$AJ$10:$AL$188,3,FALSE))="","",(VLOOKUP($E176,'Org List'!$AJ$10:$AL$188,3,FALSE))),"")</f>
        <v>North of England Commissioning Region</v>
      </c>
      <c r="C176" s="99" t="str">
        <f ca="1">IFERROR(IF((VLOOKUP($E176,'Org List'!$AO$10:$AQ$188,3,FALSE))="","",(VLOOKUP($E176,'Org List'!$AO$10:$AQ$188,3,FALSE))),"")</f>
        <v>Yorkshire and The Humber Region</v>
      </c>
      <c r="D176" s="114" t="str">
        <f ca="1">IFERROR(IF((VLOOKUP($E176,'Org List'!$AT$10:$AV$188,3,FALSE))="","",(VLOOKUP($E176,'Org List'!$AT$10:$AV$188,3,FALSE))),"")</f>
        <v>NHS England North (Yorkshire And Humber)</v>
      </c>
      <c r="E176" s="98" t="str">
        <f t="shared" ca="1" si="5"/>
        <v>E08000036</v>
      </c>
      <c r="F176" s="100" t="str">
        <f ca="1">IF(E176="","",VLOOKUP(E176,'Org List'!$J$9:$K$488,2,0))</f>
        <v>Wakefield</v>
      </c>
      <c r="G176" s="121">
        <f ca="1">IFERROR(IF((VLOOKUP($E176,'NEA Backsheet'!$D$5:$CB$183,G$9,FALSE))="","",(VLOOKUP($E176,'NEA Backsheet'!$D$5:$CB$183,G$9,FALSE))),"")</f>
        <v>10816.432452688558</v>
      </c>
      <c r="H176" s="122">
        <f ca="1">IFERROR(IF((VLOOKUP($E176,'NEA Backsheet'!$D$5:$CB$183,H$9,FALSE))="","",(VLOOKUP($E176,'NEA Backsheet'!$D$5:$CB$183,H$9,FALSE))),"")</f>
        <v>10044.736532525287</v>
      </c>
      <c r="I176" s="122">
        <f ca="1">IFERROR(IF((VLOOKUP($E176,'NEA Backsheet'!$D$5:$CB$183,I$9,FALSE))="","",(VLOOKUP($E176,'NEA Backsheet'!$D$5:$CB$183,I$9,FALSE))),"")</f>
        <v>9981.7634814798548</v>
      </c>
      <c r="J176" s="123">
        <f ca="1">IFERROR(IF((VLOOKUP($E176,'NEA Backsheet'!$D$5:$CB$183,J$9,FALSE))="","",(VLOOKUP($E176,'NEA Backsheet'!$D$5:$CB$183,J$9,FALSE))),"")</f>
        <v>9936.5472860449354</v>
      </c>
      <c r="K176" s="121">
        <f ca="1">IFERROR(IF((VLOOKUP($E176,'NEA Backsheet'!$D$5:$CB$183,K$9,FALSE))="","",(VLOOKUP($E176,'NEA Backsheet'!$D$5:$CB$183,K$9,FALSE))),"")</f>
        <v>10759.744701529711</v>
      </c>
      <c r="L176" s="122">
        <f ca="1">IFERROR(IF((VLOOKUP($E176,'NEA Backsheet'!$D$5:$CB$183,L$9,FALSE))="","",(VLOOKUP($E176,'NEA Backsheet'!$D$5:$CB$183,L$9,FALSE))),"")</f>
        <v>10196.948106556138</v>
      </c>
      <c r="M176" s="122">
        <f ca="1">IFERROR(IF((VLOOKUP($E176,'NEA Backsheet'!$D$5:$CB$183,M$9,FALSE))="","",(VLOOKUP($E176,'NEA Backsheet'!$D$5:$CB$183,M$9,FALSE))),"")</f>
        <v>10415.434614704589</v>
      </c>
      <c r="N176" s="124">
        <f ca="1">IFERROR(IF((VLOOKUP($E176,'NEA Backsheet'!$D$5:$CB$183,N$9,FALSE))="","",(VLOOKUP($E176,'NEA Backsheet'!$D$5:$CB$183,N$9,FALSE))),"")</f>
        <v>11494.646145978561</v>
      </c>
      <c r="O176" s="175">
        <f ca="1">IFERROR(IF((VLOOKUP($E176,'NEA Backsheet'!$D$5:$CB$183,O$9,FALSE))="","",(VLOOKUP($E176,'NEA Backsheet'!$D$5:$CB$183,O$9,FALSE))),"")</f>
        <v>10135.916061339594</v>
      </c>
      <c r="P176" s="123">
        <f ca="1">IFERROR(IF((VLOOKUP($E176,'NEA Backsheet'!$D$5:$CB$183,P$9,FALSE))="","",(VLOOKUP($E176,'NEA Backsheet'!$D$5:$CB$183,P$9,FALSE))),"")</f>
        <v>9676.8486859133955</v>
      </c>
      <c r="Q176" s="124">
        <f ca="1">IFERROR(IF((VLOOKUP($E176,'NEA Backsheet'!$D$5:$CB$183,Q$9,FALSE))="","",(VLOOKUP($E176,'NEA Backsheet'!$D$5:$CB$183,Q$9,FALSE))),"")</f>
        <v>10190.341430516548</v>
      </c>
      <c r="R176" s="236">
        <f ca="1">IFERROR(IF((VLOOKUP($E176,'NEA Backsheet'!$D$5:$CB$183,R$9,FALSE))="","",(VLOOKUP($E176,'NEA Backsheet'!$D$5:$CB$183,R$9,FALSE))),"")</f>
        <v>0</v>
      </c>
    </row>
    <row r="177" spans="1:18" ht="15" customHeight="1" x14ac:dyDescent="0.3">
      <c r="A177" s="57">
        <v>163</v>
      </c>
      <c r="B177" s="98" t="str">
        <f ca="1">IFERROR(IF((VLOOKUP($E177,'Org List'!$AJ$10:$AL$188,3,FALSE))="","",(VLOOKUP($E177,'Org List'!$AJ$10:$AL$188,3,FALSE))),"")</f>
        <v>Midlands and East of England Commissioning Region</v>
      </c>
      <c r="C177" s="99" t="str">
        <f ca="1">IFERROR(IF((VLOOKUP($E177,'Org List'!$AO$10:$AQ$188,3,FALSE))="","",(VLOOKUP($E177,'Org List'!$AO$10:$AQ$188,3,FALSE))),"")</f>
        <v>West Midlands Region</v>
      </c>
      <c r="D177" s="114" t="str">
        <f ca="1">IFERROR(IF((VLOOKUP($E177,'Org List'!$AT$10:$AV$188,3,FALSE))="","",(VLOOKUP($E177,'Org List'!$AT$10:$AV$188,3,FALSE))),"")</f>
        <v>NHS England Midlands And East (West Midlands)</v>
      </c>
      <c r="E177" s="98" t="str">
        <f t="shared" ca="1" si="5"/>
        <v>E08000030</v>
      </c>
      <c r="F177" s="100" t="str">
        <f ca="1">IF(E177="","",VLOOKUP(E177,'Org List'!$J$9:$K$488,2,0))</f>
        <v>Walsall</v>
      </c>
      <c r="G177" s="121">
        <f ca="1">IFERROR(IF((VLOOKUP($E177,'NEA Backsheet'!$D$5:$CB$183,G$9,FALSE))="","",(VLOOKUP($E177,'NEA Backsheet'!$D$5:$CB$183,G$9,FALSE))),"")</f>
        <v>8522.2638172841343</v>
      </c>
      <c r="H177" s="122">
        <f ca="1">IFERROR(IF((VLOOKUP($E177,'NEA Backsheet'!$D$5:$CB$183,H$9,FALSE))="","",(VLOOKUP($E177,'NEA Backsheet'!$D$5:$CB$183,H$9,FALSE))),"")</f>
        <v>8816.5220865502451</v>
      </c>
      <c r="I177" s="122">
        <f ca="1">IFERROR(IF((VLOOKUP($E177,'NEA Backsheet'!$D$5:$CB$183,I$9,FALSE))="","",(VLOOKUP($E177,'NEA Backsheet'!$D$5:$CB$183,I$9,FALSE))),"")</f>
        <v>9032.1006487363975</v>
      </c>
      <c r="J177" s="123">
        <f ca="1">IFERROR(IF((VLOOKUP($E177,'NEA Backsheet'!$D$5:$CB$183,J$9,FALSE))="","",(VLOOKUP($E177,'NEA Backsheet'!$D$5:$CB$183,J$9,FALSE))),"")</f>
        <v>8925.2594004709244</v>
      </c>
      <c r="K177" s="121">
        <f ca="1">IFERROR(IF((VLOOKUP($E177,'NEA Backsheet'!$D$5:$CB$183,K$9,FALSE))="","",(VLOOKUP($E177,'NEA Backsheet'!$D$5:$CB$183,K$9,FALSE))),"")</f>
        <v>8863.5141687936684</v>
      </c>
      <c r="L177" s="122">
        <f ca="1">IFERROR(IF((VLOOKUP($E177,'NEA Backsheet'!$D$5:$CB$183,L$9,FALSE))="","",(VLOOKUP($E177,'NEA Backsheet'!$D$5:$CB$183,L$9,FALSE))),"")</f>
        <v>8892.5537684492137</v>
      </c>
      <c r="M177" s="122">
        <f ca="1">IFERROR(IF((VLOOKUP($E177,'NEA Backsheet'!$D$5:$CB$183,M$9,FALSE))="","",(VLOOKUP($E177,'NEA Backsheet'!$D$5:$CB$183,M$9,FALSE))),"")</f>
        <v>9300.7914596072496</v>
      </c>
      <c r="N177" s="124">
        <f ca="1">IFERROR(IF((VLOOKUP($E177,'NEA Backsheet'!$D$5:$CB$183,N$9,FALSE))="","",(VLOOKUP($E177,'NEA Backsheet'!$D$5:$CB$183,N$9,FALSE))),"")</f>
        <v>9089.4299581188188</v>
      </c>
      <c r="O177" s="175">
        <f ca="1">IFERROR(IF((VLOOKUP($E177,'NEA Backsheet'!$D$5:$CB$183,O$9,FALSE))="","",(VLOOKUP($E177,'NEA Backsheet'!$D$5:$CB$183,O$9,FALSE))),"")</f>
        <v>8736.0771742342004</v>
      </c>
      <c r="P177" s="123">
        <f ca="1">IFERROR(IF((VLOOKUP($E177,'NEA Backsheet'!$D$5:$CB$183,P$9,FALSE))="","",(VLOOKUP($E177,'NEA Backsheet'!$D$5:$CB$183,P$9,FALSE))),"")</f>
        <v>8793.7701335605962</v>
      </c>
      <c r="Q177" s="124">
        <f ca="1">IFERROR(IF((VLOOKUP($E177,'NEA Backsheet'!$D$5:$CB$183,Q$9,FALSE))="","",(VLOOKUP($E177,'NEA Backsheet'!$D$5:$CB$183,Q$9,FALSE))),"")</f>
        <v>9538.4950204827473</v>
      </c>
      <c r="R177" s="236">
        <f ca="1">IFERROR(IF((VLOOKUP($E177,'NEA Backsheet'!$D$5:$CB$183,R$9,FALSE))="","",(VLOOKUP($E177,'NEA Backsheet'!$D$5:$CB$183,R$9,FALSE))),"")</f>
        <v>0</v>
      </c>
    </row>
    <row r="178" spans="1:18" ht="15" customHeight="1" x14ac:dyDescent="0.3">
      <c r="A178" s="57">
        <v>164</v>
      </c>
      <c r="B178" s="98" t="str">
        <f ca="1">IFERROR(IF((VLOOKUP($E178,'Org List'!$AJ$10:$AL$188,3,FALSE))="","",(VLOOKUP($E178,'Org List'!$AJ$10:$AL$188,3,FALSE))),"")</f>
        <v>London Commissioning Region</v>
      </c>
      <c r="C178" s="99" t="str">
        <f ca="1">IFERROR(IF((VLOOKUP($E178,'Org List'!$AO$10:$AQ$188,3,FALSE))="","",(VLOOKUP($E178,'Org List'!$AO$10:$AQ$188,3,FALSE))),"")</f>
        <v>London Region</v>
      </c>
      <c r="D178" s="114" t="str">
        <f ca="1">IFERROR(IF((VLOOKUP($E178,'Org List'!$AT$10:$AV$188,3,FALSE))="","",(VLOOKUP($E178,'Org List'!$AT$10:$AV$188,3,FALSE))),"")</f>
        <v>NHS England London</v>
      </c>
      <c r="E178" s="98" t="str">
        <f t="shared" ca="1" si="5"/>
        <v>E09000031</v>
      </c>
      <c r="F178" s="100" t="str">
        <f ca="1">IF(E178="","",VLOOKUP(E178,'Org List'!$J$9:$K$488,2,0))</f>
        <v>Waltham Forest</v>
      </c>
      <c r="G178" s="121">
        <f ca="1">IFERROR(IF((VLOOKUP($E178,'NEA Backsheet'!$D$5:$CB$183,G$9,FALSE))="","",(VLOOKUP($E178,'NEA Backsheet'!$D$5:$CB$183,G$9,FALSE))),"")</f>
        <v>5488.9469732740708</v>
      </c>
      <c r="H178" s="122">
        <f ca="1">IFERROR(IF((VLOOKUP($E178,'NEA Backsheet'!$D$5:$CB$183,H$9,FALSE))="","",(VLOOKUP($E178,'NEA Backsheet'!$D$5:$CB$183,H$9,FALSE))),"")</f>
        <v>6325.4931460000689</v>
      </c>
      <c r="I178" s="122">
        <f ca="1">IFERROR(IF((VLOOKUP($E178,'NEA Backsheet'!$D$5:$CB$183,I$9,FALSE))="","",(VLOOKUP($E178,'NEA Backsheet'!$D$5:$CB$183,I$9,FALSE))),"")</f>
        <v>6745.535495623104</v>
      </c>
      <c r="J178" s="123">
        <f ca="1">IFERROR(IF((VLOOKUP($E178,'NEA Backsheet'!$D$5:$CB$183,J$9,FALSE))="","",(VLOOKUP($E178,'NEA Backsheet'!$D$5:$CB$183,J$9,FALSE))),"")</f>
        <v>7347.2831138782785</v>
      </c>
      <c r="K178" s="121">
        <f ca="1">IFERROR(IF((VLOOKUP($E178,'NEA Backsheet'!$D$5:$CB$183,K$9,FALSE))="","",(VLOOKUP($E178,'NEA Backsheet'!$D$5:$CB$183,K$9,FALSE))),"")</f>
        <v>6361.3439586107916</v>
      </c>
      <c r="L178" s="122">
        <f ca="1">IFERROR(IF((VLOOKUP($E178,'NEA Backsheet'!$D$5:$CB$183,L$9,FALSE))="","",(VLOOKUP($E178,'NEA Backsheet'!$D$5:$CB$183,L$9,FALSE))),"")</f>
        <v>6429.5187668702856</v>
      </c>
      <c r="M178" s="122">
        <f ca="1">IFERROR(IF((VLOOKUP($E178,'NEA Backsheet'!$D$5:$CB$183,M$9,FALSE))="","",(VLOOKUP($E178,'NEA Backsheet'!$D$5:$CB$183,M$9,FALSE))),"")</f>
        <v>6464.5250753868395</v>
      </c>
      <c r="N178" s="124">
        <f ca="1">IFERROR(IF((VLOOKUP($E178,'NEA Backsheet'!$D$5:$CB$183,N$9,FALSE))="","",(VLOOKUP($E178,'NEA Backsheet'!$D$5:$CB$183,N$9,FALSE))),"")</f>
        <v>6322.9886435561593</v>
      </c>
      <c r="O178" s="175">
        <f ca="1">IFERROR(IF((VLOOKUP($E178,'NEA Backsheet'!$D$5:$CB$183,O$9,FALSE))="","",(VLOOKUP($E178,'NEA Backsheet'!$D$5:$CB$183,O$9,FALSE))),"")</f>
        <v>7345.3201747043713</v>
      </c>
      <c r="P178" s="123">
        <f ca="1">IFERROR(IF((VLOOKUP($E178,'NEA Backsheet'!$D$5:$CB$183,P$9,FALSE))="","",(VLOOKUP($E178,'NEA Backsheet'!$D$5:$CB$183,P$9,FALSE))),"")</f>
        <v>7157.2167765688173</v>
      </c>
      <c r="Q178" s="124">
        <f ca="1">IFERROR(IF((VLOOKUP($E178,'NEA Backsheet'!$D$5:$CB$183,Q$9,FALSE))="","",(VLOOKUP($E178,'NEA Backsheet'!$D$5:$CB$183,Q$9,FALSE))),"")</f>
        <v>7620.7210401473176</v>
      </c>
      <c r="R178" s="236">
        <f ca="1">IFERROR(IF((VLOOKUP($E178,'NEA Backsheet'!$D$5:$CB$183,R$9,FALSE))="","",(VLOOKUP($E178,'NEA Backsheet'!$D$5:$CB$183,R$9,FALSE))),"")</f>
        <v>0</v>
      </c>
    </row>
    <row r="179" spans="1:18" ht="15" customHeight="1" x14ac:dyDescent="0.3">
      <c r="A179" s="57">
        <v>165</v>
      </c>
      <c r="B179" s="98" t="str">
        <f ca="1">IFERROR(IF((VLOOKUP($E179,'Org List'!$AJ$10:$AL$188,3,FALSE))="","",(VLOOKUP($E179,'Org List'!$AJ$10:$AL$188,3,FALSE))),"")</f>
        <v>London Commissioning Region</v>
      </c>
      <c r="C179" s="99" t="str">
        <f ca="1">IFERROR(IF((VLOOKUP($E179,'Org List'!$AO$10:$AQ$188,3,FALSE))="","",(VLOOKUP($E179,'Org List'!$AO$10:$AQ$188,3,FALSE))),"")</f>
        <v>London Region</v>
      </c>
      <c r="D179" s="114" t="str">
        <f ca="1">IFERROR(IF((VLOOKUP($E179,'Org List'!$AT$10:$AV$188,3,FALSE))="","",(VLOOKUP($E179,'Org List'!$AT$10:$AV$188,3,FALSE))),"")</f>
        <v>NHS England London</v>
      </c>
      <c r="E179" s="98" t="str">
        <f t="shared" ca="1" si="5"/>
        <v>E09000032</v>
      </c>
      <c r="F179" s="100" t="str">
        <f ca="1">IF(E179="","",VLOOKUP(E179,'Org List'!$J$9:$K$488,2,0))</f>
        <v>Wandsworth</v>
      </c>
      <c r="G179" s="121">
        <f ca="1">IFERROR(IF((VLOOKUP($E179,'NEA Backsheet'!$D$5:$CB$183,G$9,FALSE))="","",(VLOOKUP($E179,'NEA Backsheet'!$D$5:$CB$183,G$9,FALSE))),"")</f>
        <v>6803.2018790939619</v>
      </c>
      <c r="H179" s="122">
        <f ca="1">IFERROR(IF((VLOOKUP($E179,'NEA Backsheet'!$D$5:$CB$183,H$9,FALSE))="","",(VLOOKUP($E179,'NEA Backsheet'!$D$5:$CB$183,H$9,FALSE))),"")</f>
        <v>6766.9830290297723</v>
      </c>
      <c r="I179" s="122">
        <f ca="1">IFERROR(IF((VLOOKUP($E179,'NEA Backsheet'!$D$5:$CB$183,I$9,FALSE))="","",(VLOOKUP($E179,'NEA Backsheet'!$D$5:$CB$183,I$9,FALSE))),"")</f>
        <v>7085.2437478714292</v>
      </c>
      <c r="J179" s="123">
        <f ca="1">IFERROR(IF((VLOOKUP($E179,'NEA Backsheet'!$D$5:$CB$183,J$9,FALSE))="","",(VLOOKUP($E179,'NEA Backsheet'!$D$5:$CB$183,J$9,FALSE))),"")</f>
        <v>7033.0454420745336</v>
      </c>
      <c r="K179" s="121">
        <f ca="1">IFERROR(IF((VLOOKUP($E179,'NEA Backsheet'!$D$5:$CB$183,K$9,FALSE))="","",(VLOOKUP($E179,'NEA Backsheet'!$D$5:$CB$183,K$9,FALSE))),"")</f>
        <v>7613.3335840664986</v>
      </c>
      <c r="L179" s="122">
        <f ca="1">IFERROR(IF((VLOOKUP($E179,'NEA Backsheet'!$D$5:$CB$183,L$9,FALSE))="","",(VLOOKUP($E179,'NEA Backsheet'!$D$5:$CB$183,L$9,FALSE))),"")</f>
        <v>7616.7170989288188</v>
      </c>
      <c r="M179" s="122">
        <f ca="1">IFERROR(IF((VLOOKUP($E179,'NEA Backsheet'!$D$5:$CB$183,M$9,FALSE))="","",(VLOOKUP($E179,'NEA Backsheet'!$D$5:$CB$183,M$9,FALSE))),"")</f>
        <v>7703.4407509265711</v>
      </c>
      <c r="N179" s="124">
        <f ca="1">IFERROR(IF((VLOOKUP($E179,'NEA Backsheet'!$D$5:$CB$183,N$9,FALSE))="","",(VLOOKUP($E179,'NEA Backsheet'!$D$5:$CB$183,N$9,FALSE))),"")</f>
        <v>7564.9578439853676</v>
      </c>
      <c r="O179" s="175">
        <f ca="1">IFERROR(IF((VLOOKUP($E179,'NEA Backsheet'!$D$5:$CB$183,O$9,FALSE))="","",(VLOOKUP($E179,'NEA Backsheet'!$D$5:$CB$183,O$9,FALSE))),"")</f>
        <v>6933.9836615319418</v>
      </c>
      <c r="P179" s="123">
        <f ca="1">IFERROR(IF((VLOOKUP($E179,'NEA Backsheet'!$D$5:$CB$183,P$9,FALSE))="","",(VLOOKUP($E179,'NEA Backsheet'!$D$5:$CB$183,P$9,FALSE))),"")</f>
        <v>7187.1794500802407</v>
      </c>
      <c r="Q179" s="124">
        <f ca="1">IFERROR(IF((VLOOKUP($E179,'NEA Backsheet'!$D$5:$CB$183,Q$9,FALSE))="","",(VLOOKUP($E179,'NEA Backsheet'!$D$5:$CB$183,Q$9,FALSE))),"")</f>
        <v>7620.6359628294931</v>
      </c>
      <c r="R179" s="236">
        <f ca="1">IFERROR(IF((VLOOKUP($E179,'NEA Backsheet'!$D$5:$CB$183,R$9,FALSE))="","",(VLOOKUP($E179,'NEA Backsheet'!$D$5:$CB$183,R$9,FALSE))),"")</f>
        <v>0</v>
      </c>
    </row>
    <row r="180" spans="1:18" ht="15" customHeight="1" x14ac:dyDescent="0.3">
      <c r="A180" s="57">
        <v>166</v>
      </c>
      <c r="B180" s="98" t="str">
        <f ca="1">IFERROR(IF((VLOOKUP($E180,'Org List'!$AJ$10:$AL$188,3,FALSE))="","",(VLOOKUP($E180,'Org List'!$AJ$10:$AL$188,3,FALSE))),"")</f>
        <v>North of England Commissioning Region</v>
      </c>
      <c r="C180" s="99" t="str">
        <f ca="1">IFERROR(IF((VLOOKUP($E180,'Org List'!$AO$10:$AQ$188,3,FALSE))="","",(VLOOKUP($E180,'Org List'!$AO$10:$AQ$188,3,FALSE))),"")</f>
        <v>North West Region</v>
      </c>
      <c r="D180" s="114" t="str">
        <f ca="1">IFERROR(IF((VLOOKUP($E180,'Org List'!$AT$10:$AV$188,3,FALSE))="","",(VLOOKUP($E180,'Org List'!$AT$10:$AV$188,3,FALSE))),"")</f>
        <v>NHS England North (Cheshire And Merseyside)</v>
      </c>
      <c r="E180" s="98" t="str">
        <f t="shared" ca="1" si="5"/>
        <v>E06000007</v>
      </c>
      <c r="F180" s="100" t="str">
        <f ca="1">IF(E180="","",VLOOKUP(E180,'Org List'!$J$9:$K$488,2,0))</f>
        <v>Warrington</v>
      </c>
      <c r="G180" s="121">
        <f ca="1">IFERROR(IF((VLOOKUP($E180,'NEA Backsheet'!$D$5:$CB$183,G$9,FALSE))="","",(VLOOKUP($E180,'NEA Backsheet'!$D$5:$CB$183,G$9,FALSE))),"")</f>
        <v>6880.0349287033314</v>
      </c>
      <c r="H180" s="122">
        <f ca="1">IFERROR(IF((VLOOKUP($E180,'NEA Backsheet'!$D$5:$CB$183,H$9,FALSE))="","",(VLOOKUP($E180,'NEA Backsheet'!$D$5:$CB$183,H$9,FALSE))),"")</f>
        <v>6696.8630664036746</v>
      </c>
      <c r="I180" s="122">
        <f ca="1">IFERROR(IF((VLOOKUP($E180,'NEA Backsheet'!$D$5:$CB$183,I$9,FALSE))="","",(VLOOKUP($E180,'NEA Backsheet'!$D$5:$CB$183,I$9,FALSE))),"")</f>
        <v>6516.7284843592352</v>
      </c>
      <c r="J180" s="123">
        <f ca="1">IFERROR(IF((VLOOKUP($E180,'NEA Backsheet'!$D$5:$CB$183,J$9,FALSE))="","",(VLOOKUP($E180,'NEA Backsheet'!$D$5:$CB$183,J$9,FALSE))),"")</f>
        <v>5831.1492269310111</v>
      </c>
      <c r="K180" s="121">
        <f ca="1">IFERROR(IF((VLOOKUP($E180,'NEA Backsheet'!$D$5:$CB$183,K$9,FALSE))="","",(VLOOKUP($E180,'NEA Backsheet'!$D$5:$CB$183,K$9,FALSE))),"")</f>
        <v>7105.8489342379962</v>
      </c>
      <c r="L180" s="122">
        <f ca="1">IFERROR(IF((VLOOKUP($E180,'NEA Backsheet'!$D$5:$CB$183,L$9,FALSE))="","",(VLOOKUP($E180,'NEA Backsheet'!$D$5:$CB$183,L$9,FALSE))),"")</f>
        <v>7154.4509341420226</v>
      </c>
      <c r="M180" s="122">
        <f ca="1">IFERROR(IF((VLOOKUP($E180,'NEA Backsheet'!$D$5:$CB$183,M$9,FALSE))="","",(VLOOKUP($E180,'NEA Backsheet'!$D$5:$CB$183,M$9,FALSE))),"")</f>
        <v>7181.4154021330432</v>
      </c>
      <c r="N180" s="124">
        <f ca="1">IFERROR(IF((VLOOKUP($E180,'NEA Backsheet'!$D$5:$CB$183,N$9,FALSE))="","",(VLOOKUP($E180,'NEA Backsheet'!$D$5:$CB$183,N$9,FALSE))),"")</f>
        <v>6745.0648241231138</v>
      </c>
      <c r="O180" s="175">
        <f ca="1">IFERROR(IF((VLOOKUP($E180,'NEA Backsheet'!$D$5:$CB$183,O$9,FALSE))="","",(VLOOKUP($E180,'NEA Backsheet'!$D$5:$CB$183,O$9,FALSE))),"")</f>
        <v>6389.0144975326293</v>
      </c>
      <c r="P180" s="123">
        <f ca="1">IFERROR(IF((VLOOKUP($E180,'NEA Backsheet'!$D$5:$CB$183,P$9,FALSE))="","",(VLOOKUP($E180,'NEA Backsheet'!$D$5:$CB$183,P$9,FALSE))),"")</f>
        <v>6394.3463664758383</v>
      </c>
      <c r="Q180" s="124">
        <f ca="1">IFERROR(IF((VLOOKUP($E180,'NEA Backsheet'!$D$5:$CB$183,Q$9,FALSE))="","",(VLOOKUP($E180,'NEA Backsheet'!$D$5:$CB$183,Q$9,FALSE))),"")</f>
        <v>6082.6134344969851</v>
      </c>
      <c r="R180" s="236">
        <f ca="1">IFERROR(IF((VLOOKUP($E180,'NEA Backsheet'!$D$5:$CB$183,R$9,FALSE))="","",(VLOOKUP($E180,'NEA Backsheet'!$D$5:$CB$183,R$9,FALSE))),"")</f>
        <v>0</v>
      </c>
    </row>
    <row r="181" spans="1:18" ht="15" customHeight="1" x14ac:dyDescent="0.3">
      <c r="A181" s="57">
        <v>167</v>
      </c>
      <c r="B181" s="98" t="str">
        <f ca="1">IFERROR(IF((VLOOKUP($E181,'Org List'!$AJ$10:$AL$188,3,FALSE))="","",(VLOOKUP($E181,'Org List'!$AJ$10:$AL$188,3,FALSE))),"")</f>
        <v>Midlands and East of England Commissioning Region</v>
      </c>
      <c r="C181" s="99" t="str">
        <f ca="1">IFERROR(IF((VLOOKUP($E181,'Org List'!$AO$10:$AQ$188,3,FALSE))="","",(VLOOKUP($E181,'Org List'!$AO$10:$AQ$188,3,FALSE))),"")</f>
        <v>West Midlands Region</v>
      </c>
      <c r="D181" s="114" t="str">
        <f ca="1">IFERROR(IF((VLOOKUP($E181,'Org List'!$AT$10:$AV$188,3,FALSE))="","",(VLOOKUP($E181,'Org List'!$AT$10:$AV$188,3,FALSE))),"")</f>
        <v>NHS England Midlands And East (West Midlands)</v>
      </c>
      <c r="E181" s="98" t="str">
        <f t="shared" ca="1" si="5"/>
        <v>E10000031</v>
      </c>
      <c r="F181" s="100" t="str">
        <f ca="1">IF(E181="","",VLOOKUP(E181,'Org List'!$J$9:$K$488,2,0))</f>
        <v>Warwickshire</v>
      </c>
      <c r="G181" s="121">
        <f ca="1">IFERROR(IF((VLOOKUP($E181,'NEA Backsheet'!$D$5:$CB$183,G$9,FALSE))="","",(VLOOKUP($E181,'NEA Backsheet'!$D$5:$CB$183,G$9,FALSE))),"")</f>
        <v>14410.904683452225</v>
      </c>
      <c r="H181" s="122">
        <f ca="1">IFERROR(IF((VLOOKUP($E181,'NEA Backsheet'!$D$5:$CB$183,H$9,FALSE))="","",(VLOOKUP($E181,'NEA Backsheet'!$D$5:$CB$183,H$9,FALSE))),"")</f>
        <v>14337.562896802334</v>
      </c>
      <c r="I181" s="122">
        <f ca="1">IFERROR(IF((VLOOKUP($E181,'NEA Backsheet'!$D$5:$CB$183,I$9,FALSE))="","",(VLOOKUP($E181,'NEA Backsheet'!$D$5:$CB$183,I$9,FALSE))),"")</f>
        <v>14765.477816260696</v>
      </c>
      <c r="J181" s="123">
        <f ca="1">IFERROR(IF((VLOOKUP($E181,'NEA Backsheet'!$D$5:$CB$183,J$9,FALSE))="","",(VLOOKUP($E181,'NEA Backsheet'!$D$5:$CB$183,J$9,FALSE))),"")</f>
        <v>14215.788798385847</v>
      </c>
      <c r="K181" s="121">
        <f ca="1">IFERROR(IF((VLOOKUP($E181,'NEA Backsheet'!$D$5:$CB$183,K$9,FALSE))="","",(VLOOKUP($E181,'NEA Backsheet'!$D$5:$CB$183,K$9,FALSE))),"")</f>
        <v>14790.52929262675</v>
      </c>
      <c r="L181" s="122">
        <f ca="1">IFERROR(IF((VLOOKUP($E181,'NEA Backsheet'!$D$5:$CB$183,L$9,FALSE))="","",(VLOOKUP($E181,'NEA Backsheet'!$D$5:$CB$183,L$9,FALSE))),"")</f>
        <v>14959.991912876834</v>
      </c>
      <c r="M181" s="122">
        <f ca="1">IFERROR(IF((VLOOKUP($E181,'NEA Backsheet'!$D$5:$CB$183,M$9,FALSE))="","",(VLOOKUP($E181,'NEA Backsheet'!$D$5:$CB$183,M$9,FALSE))),"")</f>
        <v>14975.124598049997</v>
      </c>
      <c r="N181" s="124">
        <f ca="1">IFERROR(IF((VLOOKUP($E181,'NEA Backsheet'!$D$5:$CB$183,N$9,FALSE))="","",(VLOOKUP($E181,'NEA Backsheet'!$D$5:$CB$183,N$9,FALSE))),"")</f>
        <v>14665.225535659582</v>
      </c>
      <c r="O181" s="175">
        <f ca="1">IFERROR(IF((VLOOKUP($E181,'NEA Backsheet'!$D$5:$CB$183,O$9,FALSE))="","",(VLOOKUP($E181,'NEA Backsheet'!$D$5:$CB$183,O$9,FALSE))),"")</f>
        <v>14996.961148978546</v>
      </c>
      <c r="P181" s="123">
        <f ca="1">IFERROR(IF((VLOOKUP($E181,'NEA Backsheet'!$D$5:$CB$183,P$9,FALSE))="","",(VLOOKUP($E181,'NEA Backsheet'!$D$5:$CB$183,P$9,FALSE))),"")</f>
        <v>14904.51364708355</v>
      </c>
      <c r="Q181" s="124">
        <f ca="1">IFERROR(IF((VLOOKUP($E181,'NEA Backsheet'!$D$5:$CB$183,Q$9,FALSE))="","",(VLOOKUP($E181,'NEA Backsheet'!$D$5:$CB$183,Q$9,FALSE))),"")</f>
        <v>15605.777604823204</v>
      </c>
      <c r="R181" s="236">
        <f ca="1">IFERROR(IF((VLOOKUP($E181,'NEA Backsheet'!$D$5:$CB$183,R$9,FALSE))="","",(VLOOKUP($E181,'NEA Backsheet'!$D$5:$CB$183,R$9,FALSE))),"")</f>
        <v>0</v>
      </c>
    </row>
    <row r="182" spans="1:18" ht="15" customHeight="1" x14ac:dyDescent="0.3">
      <c r="A182" s="57">
        <v>168</v>
      </c>
      <c r="B182" s="98" t="str">
        <f ca="1">IFERROR(IF((VLOOKUP($E182,'Org List'!$AJ$10:$AL$188,3,FALSE))="","",(VLOOKUP($E182,'Org List'!$AJ$10:$AL$188,3,FALSE))),"")</f>
        <v>South East England Commissioning Region</v>
      </c>
      <c r="C182" s="99" t="str">
        <f ca="1">IFERROR(IF((VLOOKUP($E182,'Org List'!$AO$10:$AQ$188,3,FALSE))="","",(VLOOKUP($E182,'Org List'!$AO$10:$AQ$188,3,FALSE))),"")</f>
        <v>South East Region</v>
      </c>
      <c r="D182" s="114" t="str">
        <f ca="1">IFERROR(IF((VLOOKUP($E182,'Org List'!$AT$10:$AV$188,3,FALSE))="","",(VLOOKUP($E182,'Org List'!$AT$10:$AV$188,3,FALSE))),"")</f>
        <v>NHS England South East (Hampshire, Isle of Wight and Thames Valley)</v>
      </c>
      <c r="E182" s="98" t="str">
        <f t="shared" ca="1" si="5"/>
        <v>E06000037</v>
      </c>
      <c r="F182" s="100" t="str">
        <f ca="1">IF(E182="","",VLOOKUP(E182,'Org List'!$J$9:$K$488,2,0))</f>
        <v>West Berkshire</v>
      </c>
      <c r="G182" s="121">
        <f ca="1">IFERROR(IF((VLOOKUP($E182,'NEA Backsheet'!$D$5:$CB$183,G$9,FALSE))="","",(VLOOKUP($E182,'NEA Backsheet'!$D$5:$CB$183,G$9,FALSE))),"")</f>
        <v>3469.6960033029427</v>
      </c>
      <c r="H182" s="122">
        <f ca="1">IFERROR(IF((VLOOKUP($E182,'NEA Backsheet'!$D$5:$CB$183,H$9,FALSE))="","",(VLOOKUP($E182,'NEA Backsheet'!$D$5:$CB$183,H$9,FALSE))),"")</f>
        <v>3375.4415821542752</v>
      </c>
      <c r="I182" s="122">
        <f ca="1">IFERROR(IF((VLOOKUP($E182,'NEA Backsheet'!$D$5:$CB$183,I$9,FALSE))="","",(VLOOKUP($E182,'NEA Backsheet'!$D$5:$CB$183,I$9,FALSE))),"")</f>
        <v>3522.7774925043659</v>
      </c>
      <c r="J182" s="123">
        <f ca="1">IFERROR(IF((VLOOKUP($E182,'NEA Backsheet'!$D$5:$CB$183,J$9,FALSE))="","",(VLOOKUP($E182,'NEA Backsheet'!$D$5:$CB$183,J$9,FALSE))),"")</f>
        <v>3496.1220593247053</v>
      </c>
      <c r="K182" s="121">
        <f ca="1">IFERROR(IF((VLOOKUP($E182,'NEA Backsheet'!$D$5:$CB$183,K$9,FALSE))="","",(VLOOKUP($E182,'NEA Backsheet'!$D$5:$CB$183,K$9,FALSE))),"")</f>
        <v>3430.3431198038797</v>
      </c>
      <c r="L182" s="122">
        <f ca="1">IFERROR(IF((VLOOKUP($E182,'NEA Backsheet'!$D$5:$CB$183,L$9,FALSE))="","",(VLOOKUP($E182,'NEA Backsheet'!$D$5:$CB$183,L$9,FALSE))),"")</f>
        <v>3465.5550913372676</v>
      </c>
      <c r="M182" s="122">
        <f ca="1">IFERROR(IF((VLOOKUP($E182,'NEA Backsheet'!$D$5:$CB$183,M$9,FALSE))="","",(VLOOKUP($E182,'NEA Backsheet'!$D$5:$CB$183,M$9,FALSE))),"")</f>
        <v>3595.4829582927778</v>
      </c>
      <c r="N182" s="124">
        <f ca="1">IFERROR(IF((VLOOKUP($E182,'NEA Backsheet'!$D$5:$CB$183,N$9,FALSE))="","",(VLOOKUP($E182,'NEA Backsheet'!$D$5:$CB$183,N$9,FALSE))),"")</f>
        <v>3492.0814982232646</v>
      </c>
      <c r="O182" s="175">
        <f ca="1">IFERROR(IF((VLOOKUP($E182,'NEA Backsheet'!$D$5:$CB$183,O$9,FALSE))="","",(VLOOKUP($E182,'NEA Backsheet'!$D$5:$CB$183,O$9,FALSE))),"")</f>
        <v>3474.3557059705531</v>
      </c>
      <c r="P182" s="123">
        <f ca="1">IFERROR(IF((VLOOKUP($E182,'NEA Backsheet'!$D$5:$CB$183,P$9,FALSE))="","",(VLOOKUP($E182,'NEA Backsheet'!$D$5:$CB$183,P$9,FALSE))),"")</f>
        <v>3450.0111866938169</v>
      </c>
      <c r="Q182" s="124">
        <f ca="1">IFERROR(IF((VLOOKUP($E182,'NEA Backsheet'!$D$5:$CB$183,Q$9,FALSE))="","",(VLOOKUP($E182,'NEA Backsheet'!$D$5:$CB$183,Q$9,FALSE))),"")</f>
        <v>3720.1438038195201</v>
      </c>
      <c r="R182" s="236">
        <f ca="1">IFERROR(IF((VLOOKUP($E182,'NEA Backsheet'!$D$5:$CB$183,R$9,FALSE))="","",(VLOOKUP($E182,'NEA Backsheet'!$D$5:$CB$183,R$9,FALSE))),"")</f>
        <v>0</v>
      </c>
    </row>
    <row r="183" spans="1:18" ht="15" customHeight="1" x14ac:dyDescent="0.3">
      <c r="A183" s="57">
        <v>169</v>
      </c>
      <c r="B183" s="98" t="str">
        <f ca="1">IFERROR(IF((VLOOKUP($E183,'Org List'!$AJ$10:$AL$188,3,FALSE))="","",(VLOOKUP($E183,'Org List'!$AJ$10:$AL$188,3,FALSE))),"")</f>
        <v>South East England Commissioning Region</v>
      </c>
      <c r="C183" s="99" t="str">
        <f ca="1">IFERROR(IF((VLOOKUP($E183,'Org List'!$AO$10:$AQ$188,3,FALSE))="","",(VLOOKUP($E183,'Org List'!$AO$10:$AQ$188,3,FALSE))),"")</f>
        <v>South East Region</v>
      </c>
      <c r="D183" s="114" t="str">
        <f ca="1">IFERROR(IF((VLOOKUP($E183,'Org List'!$AT$10:$AV$188,3,FALSE))="","",(VLOOKUP($E183,'Org List'!$AT$10:$AV$188,3,FALSE))),"")</f>
        <v>NHS England South East (Kent, Surrey and Sussex)</v>
      </c>
      <c r="E183" s="98" t="str">
        <f t="shared" ca="1" si="5"/>
        <v>E10000032</v>
      </c>
      <c r="F183" s="100" t="str">
        <f ca="1">IF(E183="","",VLOOKUP(E183,'Org List'!$J$9:$K$488,2,0))</f>
        <v>West Sussex</v>
      </c>
      <c r="G183" s="121">
        <f ca="1">IFERROR(IF((VLOOKUP($E183,'NEA Backsheet'!$D$5:$CB$183,G$9,FALSE))="","",(VLOOKUP($E183,'NEA Backsheet'!$D$5:$CB$183,G$9,FALSE))),"")</f>
        <v>22587.371817075407</v>
      </c>
      <c r="H183" s="122">
        <f ca="1">IFERROR(IF((VLOOKUP($E183,'NEA Backsheet'!$D$5:$CB$183,H$9,FALSE))="","",(VLOOKUP($E183,'NEA Backsheet'!$D$5:$CB$183,H$9,FALSE))),"")</f>
        <v>22377.28064347104</v>
      </c>
      <c r="I183" s="122">
        <f ca="1">IFERROR(IF((VLOOKUP($E183,'NEA Backsheet'!$D$5:$CB$183,I$9,FALSE))="","",(VLOOKUP($E183,'NEA Backsheet'!$D$5:$CB$183,I$9,FALSE))),"")</f>
        <v>23407.41966014995</v>
      </c>
      <c r="J183" s="123">
        <f ca="1">IFERROR(IF((VLOOKUP($E183,'NEA Backsheet'!$D$5:$CB$183,J$9,FALSE))="","",(VLOOKUP($E183,'NEA Backsheet'!$D$5:$CB$183,J$9,FALSE))),"")</f>
        <v>23628.092075733883</v>
      </c>
      <c r="K183" s="121">
        <f ca="1">IFERROR(IF((VLOOKUP($E183,'NEA Backsheet'!$D$5:$CB$183,K$9,FALSE))="","",(VLOOKUP($E183,'NEA Backsheet'!$D$5:$CB$183,K$9,FALSE))),"")</f>
        <v>22891.401839212245</v>
      </c>
      <c r="L183" s="122">
        <f ca="1">IFERROR(IF((VLOOKUP($E183,'NEA Backsheet'!$D$5:$CB$183,L$9,FALSE))="","",(VLOOKUP($E183,'NEA Backsheet'!$D$5:$CB$183,L$9,FALSE))),"")</f>
        <v>22725.875757417918</v>
      </c>
      <c r="M183" s="122">
        <f ca="1">IFERROR(IF((VLOOKUP($E183,'NEA Backsheet'!$D$5:$CB$183,M$9,FALSE))="","",(VLOOKUP($E183,'NEA Backsheet'!$D$5:$CB$183,M$9,FALSE))),"")</f>
        <v>23754.781490972844</v>
      </c>
      <c r="N183" s="124">
        <f ca="1">IFERROR(IF((VLOOKUP($E183,'NEA Backsheet'!$D$5:$CB$183,N$9,FALSE))="","",(VLOOKUP($E183,'NEA Backsheet'!$D$5:$CB$183,N$9,FALSE))),"")</f>
        <v>23888.947044093147</v>
      </c>
      <c r="O183" s="175">
        <f ca="1">IFERROR(IF((VLOOKUP($E183,'NEA Backsheet'!$D$5:$CB$183,O$9,FALSE))="","",(VLOOKUP($E183,'NEA Backsheet'!$D$5:$CB$183,O$9,FALSE))),"")</f>
        <v>23861.667459941636</v>
      </c>
      <c r="P183" s="123">
        <f ca="1">IFERROR(IF((VLOOKUP($E183,'NEA Backsheet'!$D$5:$CB$183,P$9,FALSE))="","",(VLOOKUP($E183,'NEA Backsheet'!$D$5:$CB$183,P$9,FALSE))),"")</f>
        <v>23355.538523256804</v>
      </c>
      <c r="Q183" s="124">
        <f ca="1">IFERROR(IF((VLOOKUP($E183,'NEA Backsheet'!$D$5:$CB$183,Q$9,FALSE))="","",(VLOOKUP($E183,'NEA Backsheet'!$D$5:$CB$183,Q$9,FALSE))),"")</f>
        <v>24456.373519047243</v>
      </c>
      <c r="R183" s="236">
        <f ca="1">IFERROR(IF((VLOOKUP($E183,'NEA Backsheet'!$D$5:$CB$183,R$9,FALSE))="","",(VLOOKUP($E183,'NEA Backsheet'!$D$5:$CB$183,R$9,FALSE))),"")</f>
        <v>0</v>
      </c>
    </row>
    <row r="184" spans="1:18" ht="15" customHeight="1" x14ac:dyDescent="0.3">
      <c r="A184" s="57">
        <v>170</v>
      </c>
      <c r="B184" s="98" t="str">
        <f ca="1">IFERROR(IF((VLOOKUP($E184,'Org List'!$AJ$10:$AL$188,3,FALSE))="","",(VLOOKUP($E184,'Org List'!$AJ$10:$AL$188,3,FALSE))),"")</f>
        <v>London Commissioning Region</v>
      </c>
      <c r="C184" s="99" t="str">
        <f ca="1">IFERROR(IF((VLOOKUP($E184,'Org List'!$AO$10:$AQ$188,3,FALSE))="","",(VLOOKUP($E184,'Org List'!$AO$10:$AQ$188,3,FALSE))),"")</f>
        <v>London Region</v>
      </c>
      <c r="D184" s="114" t="str">
        <f ca="1">IFERROR(IF((VLOOKUP($E184,'Org List'!$AT$10:$AV$188,3,FALSE))="","",(VLOOKUP($E184,'Org List'!$AT$10:$AV$188,3,FALSE))),"")</f>
        <v>NHS England London</v>
      </c>
      <c r="E184" s="98" t="str">
        <f t="shared" ca="1" si="5"/>
        <v>E09000033</v>
      </c>
      <c r="F184" s="100" t="str">
        <f ca="1">IF(E184="","",VLOOKUP(E184,'Org List'!$J$9:$K$488,2,0))</f>
        <v>Westminster</v>
      </c>
      <c r="G184" s="121">
        <f ca="1">IFERROR(IF((VLOOKUP($E184,'NEA Backsheet'!$D$5:$CB$183,G$9,FALSE))="","",(VLOOKUP($E184,'NEA Backsheet'!$D$5:$CB$183,G$9,FALSE))),"")</f>
        <v>3949.5014469465432</v>
      </c>
      <c r="H184" s="122">
        <f ca="1">IFERROR(IF((VLOOKUP($E184,'NEA Backsheet'!$D$5:$CB$183,H$9,FALSE))="","",(VLOOKUP($E184,'NEA Backsheet'!$D$5:$CB$183,H$9,FALSE))),"")</f>
        <v>3803.8256929765594</v>
      </c>
      <c r="I184" s="122">
        <f ca="1">IFERROR(IF((VLOOKUP($E184,'NEA Backsheet'!$D$5:$CB$183,I$9,FALSE))="","",(VLOOKUP($E184,'NEA Backsheet'!$D$5:$CB$183,I$9,FALSE))),"")</f>
        <v>4051.6313967769643</v>
      </c>
      <c r="J184" s="123">
        <f ca="1">IFERROR(IF((VLOOKUP($E184,'NEA Backsheet'!$D$5:$CB$183,J$9,FALSE))="","",(VLOOKUP($E184,'NEA Backsheet'!$D$5:$CB$183,J$9,FALSE))),"")</f>
        <v>4067.3003266814858</v>
      </c>
      <c r="K184" s="121">
        <f ca="1">IFERROR(IF((VLOOKUP($E184,'NEA Backsheet'!$D$5:$CB$183,K$9,FALSE))="","",(VLOOKUP($E184,'NEA Backsheet'!$D$5:$CB$183,K$9,FALSE))),"")</f>
        <v>3676.6694269225582</v>
      </c>
      <c r="L184" s="122">
        <f ca="1">IFERROR(IF((VLOOKUP($E184,'NEA Backsheet'!$D$5:$CB$183,L$9,FALSE))="","",(VLOOKUP($E184,'NEA Backsheet'!$D$5:$CB$183,L$9,FALSE))),"")</f>
        <v>3720.1467837629743</v>
      </c>
      <c r="M184" s="122">
        <f ca="1">IFERROR(IF((VLOOKUP($E184,'NEA Backsheet'!$D$5:$CB$183,M$9,FALSE))="","",(VLOOKUP($E184,'NEA Backsheet'!$D$5:$CB$183,M$9,FALSE))),"")</f>
        <v>4344.7254276402509</v>
      </c>
      <c r="N184" s="124">
        <f ca="1">IFERROR(IF((VLOOKUP($E184,'NEA Backsheet'!$D$5:$CB$183,N$9,FALSE))="","",(VLOOKUP($E184,'NEA Backsheet'!$D$5:$CB$183,N$9,FALSE))),"")</f>
        <v>4216.292563922505</v>
      </c>
      <c r="O184" s="175">
        <f ca="1">IFERROR(IF((VLOOKUP($E184,'NEA Backsheet'!$D$5:$CB$183,O$9,FALSE))="","",(VLOOKUP($E184,'NEA Backsheet'!$D$5:$CB$183,O$9,FALSE))),"")</f>
        <v>3990.3231180020616</v>
      </c>
      <c r="P184" s="123">
        <f ca="1">IFERROR(IF((VLOOKUP($E184,'NEA Backsheet'!$D$5:$CB$183,P$9,FALSE))="","",(VLOOKUP($E184,'NEA Backsheet'!$D$5:$CB$183,P$9,FALSE))),"")</f>
        <v>4165.3918908080423</v>
      </c>
      <c r="Q184" s="124">
        <f ca="1">IFERROR(IF((VLOOKUP($E184,'NEA Backsheet'!$D$5:$CB$183,Q$9,FALSE))="","",(VLOOKUP($E184,'NEA Backsheet'!$D$5:$CB$183,Q$9,FALSE))),"")</f>
        <v>4447.597716545738</v>
      </c>
      <c r="R184" s="236">
        <f ca="1">IFERROR(IF((VLOOKUP($E184,'NEA Backsheet'!$D$5:$CB$183,R$9,FALSE))="","",(VLOOKUP($E184,'NEA Backsheet'!$D$5:$CB$183,R$9,FALSE))),"")</f>
        <v>0</v>
      </c>
    </row>
    <row r="185" spans="1:18" ht="15" customHeight="1" x14ac:dyDescent="0.3">
      <c r="A185" s="57">
        <v>171</v>
      </c>
      <c r="B185" s="98" t="str">
        <f ca="1">IFERROR(IF((VLOOKUP($E185,'Org List'!$AJ$10:$AL$188,3,FALSE))="","",(VLOOKUP($E185,'Org List'!$AJ$10:$AL$188,3,FALSE))),"")</f>
        <v>North of England Commissioning Region</v>
      </c>
      <c r="C185" s="99" t="str">
        <f ca="1">IFERROR(IF((VLOOKUP($E185,'Org List'!$AO$10:$AQ$188,3,FALSE))="","",(VLOOKUP($E185,'Org List'!$AO$10:$AQ$188,3,FALSE))),"")</f>
        <v>North West Region</v>
      </c>
      <c r="D185" s="114" t="str">
        <f ca="1">IFERROR(IF((VLOOKUP($E185,'Org List'!$AT$10:$AV$188,3,FALSE))="","",(VLOOKUP($E185,'Org List'!$AT$10:$AV$188,3,FALSE))),"")</f>
        <v>NHS England North (Greater Manchester)</v>
      </c>
      <c r="E185" s="98" t="str">
        <f t="shared" ca="1" si="5"/>
        <v>E08000010</v>
      </c>
      <c r="F185" s="100" t="str">
        <f ca="1">IF(E185="","",VLOOKUP(E185,'Org List'!$J$9:$K$488,2,0))</f>
        <v>Wigan</v>
      </c>
      <c r="G185" s="121">
        <f ca="1">IFERROR(IF((VLOOKUP($E185,'NEA Backsheet'!$D$5:$CB$183,G$9,FALSE))="","",(VLOOKUP($E185,'NEA Backsheet'!$D$5:$CB$183,G$9,FALSE))),"")</f>
        <v>8667.1019533444342</v>
      </c>
      <c r="H185" s="122">
        <f ca="1">IFERROR(IF((VLOOKUP($E185,'NEA Backsheet'!$D$5:$CB$183,H$9,FALSE))="","",(VLOOKUP($E185,'NEA Backsheet'!$D$5:$CB$183,H$9,FALSE))),"")</f>
        <v>9219.6678151803408</v>
      </c>
      <c r="I185" s="122">
        <f ca="1">IFERROR(IF((VLOOKUP($E185,'NEA Backsheet'!$D$5:$CB$183,I$9,FALSE))="","",(VLOOKUP($E185,'NEA Backsheet'!$D$5:$CB$183,I$9,FALSE))),"")</f>
        <v>10140.706669498077</v>
      </c>
      <c r="J185" s="123">
        <f ca="1">IFERROR(IF((VLOOKUP($E185,'NEA Backsheet'!$D$5:$CB$183,J$9,FALSE))="","",(VLOOKUP($E185,'NEA Backsheet'!$D$5:$CB$183,J$9,FALSE))),"")</f>
        <v>10055.45330813024</v>
      </c>
      <c r="K185" s="121">
        <f ca="1">IFERROR(IF((VLOOKUP($E185,'NEA Backsheet'!$D$5:$CB$183,K$9,FALSE))="","",(VLOOKUP($E185,'NEA Backsheet'!$D$5:$CB$183,K$9,FALSE))),"")</f>
        <v>9327.8164574126185</v>
      </c>
      <c r="L185" s="122">
        <f ca="1">IFERROR(IF((VLOOKUP($E185,'NEA Backsheet'!$D$5:$CB$183,L$9,FALSE))="","",(VLOOKUP($E185,'NEA Backsheet'!$D$5:$CB$183,L$9,FALSE))),"")</f>
        <v>8783.8131604668761</v>
      </c>
      <c r="M185" s="122">
        <f ca="1">IFERROR(IF((VLOOKUP($E185,'NEA Backsheet'!$D$5:$CB$183,M$9,FALSE))="","",(VLOOKUP($E185,'NEA Backsheet'!$D$5:$CB$183,M$9,FALSE))),"")</f>
        <v>9568.8503721901634</v>
      </c>
      <c r="N185" s="124">
        <f ca="1">IFERROR(IF((VLOOKUP($E185,'NEA Backsheet'!$D$5:$CB$183,N$9,FALSE))="","",(VLOOKUP($E185,'NEA Backsheet'!$D$5:$CB$183,N$9,FALSE))),"")</f>
        <v>9230.4655960673335</v>
      </c>
      <c r="O185" s="175">
        <f ca="1">IFERROR(IF((VLOOKUP($E185,'NEA Backsheet'!$D$5:$CB$183,O$9,FALSE))="","",(VLOOKUP($E185,'NEA Backsheet'!$D$5:$CB$183,O$9,FALSE))),"")</f>
        <v>10675.77817329406</v>
      </c>
      <c r="P185" s="123">
        <f ca="1">IFERROR(IF((VLOOKUP($E185,'NEA Backsheet'!$D$5:$CB$183,P$9,FALSE))="","",(VLOOKUP($E185,'NEA Backsheet'!$D$5:$CB$183,P$9,FALSE))),"")</f>
        <v>10055.254501243253</v>
      </c>
      <c r="Q185" s="124">
        <f ca="1">IFERROR(IF((VLOOKUP($E185,'NEA Backsheet'!$D$5:$CB$183,Q$9,FALSE))="","",(VLOOKUP($E185,'NEA Backsheet'!$D$5:$CB$183,Q$9,FALSE))),"")</f>
        <v>9847.297487272408</v>
      </c>
      <c r="R185" s="236">
        <f ca="1">IFERROR(IF((VLOOKUP($E185,'NEA Backsheet'!$D$5:$CB$183,R$9,FALSE))="","",(VLOOKUP($E185,'NEA Backsheet'!$D$5:$CB$183,R$9,FALSE))),"")</f>
        <v>0</v>
      </c>
    </row>
    <row r="186" spans="1:18" ht="15" customHeight="1" x14ac:dyDescent="0.3">
      <c r="A186" s="57">
        <v>172</v>
      </c>
      <c r="B186" s="98" t="str">
        <f ca="1">IFERROR(IF((VLOOKUP($E186,'Org List'!$AJ$10:$AL$188,3,FALSE))="","",(VLOOKUP($E186,'Org List'!$AJ$10:$AL$188,3,FALSE))),"")</f>
        <v>South West England Commissioning Region</v>
      </c>
      <c r="C186" s="99" t="str">
        <f ca="1">IFERROR(IF((VLOOKUP($E186,'Org List'!$AO$10:$AQ$188,3,FALSE))="","",(VLOOKUP($E186,'Org List'!$AO$10:$AQ$188,3,FALSE))),"")</f>
        <v>South West Region</v>
      </c>
      <c r="D186" s="114" t="str">
        <f ca="1">IFERROR(IF((VLOOKUP($E186,'Org List'!$AT$10:$AV$188,3,FALSE))="","",(VLOOKUP($E186,'Org List'!$AT$10:$AV$188,3,FALSE))),"")</f>
        <v>NHS England South West (South West North)</v>
      </c>
      <c r="E186" s="98" t="str">
        <f t="shared" ca="1" si="5"/>
        <v>E06000054</v>
      </c>
      <c r="F186" s="100" t="str">
        <f ca="1">IF(E186="","",VLOOKUP(E186,'Org List'!$J$9:$K$488,2,0))</f>
        <v>Wiltshire</v>
      </c>
      <c r="G186" s="121">
        <f ca="1">IFERROR(IF((VLOOKUP($E186,'NEA Backsheet'!$D$5:$CB$183,G$9,FALSE))="","",(VLOOKUP($E186,'NEA Backsheet'!$D$5:$CB$183,G$9,FALSE))),"")</f>
        <v>11367.332031193211</v>
      </c>
      <c r="H186" s="122">
        <f ca="1">IFERROR(IF((VLOOKUP($E186,'NEA Backsheet'!$D$5:$CB$183,H$9,FALSE))="","",(VLOOKUP($E186,'NEA Backsheet'!$D$5:$CB$183,H$9,FALSE))),"")</f>
        <v>11664.611527532606</v>
      </c>
      <c r="I186" s="122">
        <f ca="1">IFERROR(IF((VLOOKUP($E186,'NEA Backsheet'!$D$5:$CB$183,I$9,FALSE))="","",(VLOOKUP($E186,'NEA Backsheet'!$D$5:$CB$183,I$9,FALSE))),"")</f>
        <v>12503.943336929768</v>
      </c>
      <c r="J186" s="123">
        <f ca="1">IFERROR(IF((VLOOKUP($E186,'NEA Backsheet'!$D$5:$CB$183,J$9,FALSE))="","",(VLOOKUP($E186,'NEA Backsheet'!$D$5:$CB$183,J$9,FALSE))),"")</f>
        <v>12500.971504529418</v>
      </c>
      <c r="K186" s="121">
        <f ca="1">IFERROR(IF((VLOOKUP($E186,'NEA Backsheet'!$D$5:$CB$183,K$9,FALSE))="","",(VLOOKUP($E186,'NEA Backsheet'!$D$5:$CB$183,K$9,FALSE))),"")</f>
        <v>11502.630978269139</v>
      </c>
      <c r="L186" s="122">
        <f ca="1">IFERROR(IF((VLOOKUP($E186,'NEA Backsheet'!$D$5:$CB$183,L$9,FALSE))="","",(VLOOKUP($E186,'NEA Backsheet'!$D$5:$CB$183,L$9,FALSE))),"")</f>
        <v>11922.353373844864</v>
      </c>
      <c r="M186" s="122">
        <f ca="1">IFERROR(IF((VLOOKUP($E186,'NEA Backsheet'!$D$5:$CB$183,M$9,FALSE))="","",(VLOOKUP($E186,'NEA Backsheet'!$D$5:$CB$183,M$9,FALSE))),"")</f>
        <v>12900.17385877145</v>
      </c>
      <c r="N186" s="124">
        <f ca="1">IFERROR(IF((VLOOKUP($E186,'NEA Backsheet'!$D$5:$CB$183,N$9,FALSE))="","",(VLOOKUP($E186,'NEA Backsheet'!$D$5:$CB$183,N$9,FALSE))),"")</f>
        <v>12679.896940423179</v>
      </c>
      <c r="O186" s="175">
        <f ca="1">IFERROR(IF((VLOOKUP($E186,'NEA Backsheet'!$D$5:$CB$183,O$9,FALSE))="","",(VLOOKUP($E186,'NEA Backsheet'!$D$5:$CB$183,O$9,FALSE))),"")</f>
        <v>12602.980699334097</v>
      </c>
      <c r="P186" s="123">
        <f ca="1">IFERROR(IF((VLOOKUP($E186,'NEA Backsheet'!$D$5:$CB$183,P$9,FALSE))="","",(VLOOKUP($E186,'NEA Backsheet'!$D$5:$CB$183,P$9,FALSE))),"")</f>
        <v>12609.806386682478</v>
      </c>
      <c r="Q186" s="124">
        <f ca="1">IFERROR(IF((VLOOKUP($E186,'NEA Backsheet'!$D$5:$CB$183,Q$9,FALSE))="","",(VLOOKUP($E186,'NEA Backsheet'!$D$5:$CB$183,Q$9,FALSE))),"")</f>
        <v>13305.017936912898</v>
      </c>
      <c r="R186" s="236">
        <f ca="1">IFERROR(IF((VLOOKUP($E186,'NEA Backsheet'!$D$5:$CB$183,R$9,FALSE))="","",(VLOOKUP($E186,'NEA Backsheet'!$D$5:$CB$183,R$9,FALSE))),"")</f>
        <v>0</v>
      </c>
    </row>
    <row r="187" spans="1:18" ht="15" customHeight="1" x14ac:dyDescent="0.3">
      <c r="A187" s="57">
        <v>173</v>
      </c>
      <c r="B187" s="98" t="str">
        <f ca="1">IFERROR(IF((VLOOKUP($E187,'Org List'!$AJ$10:$AL$188,3,FALSE))="","",(VLOOKUP($E187,'Org List'!$AJ$10:$AL$188,3,FALSE))),"")</f>
        <v>South East England Commissioning Region</v>
      </c>
      <c r="C187" s="99" t="str">
        <f ca="1">IFERROR(IF((VLOOKUP($E187,'Org List'!$AO$10:$AQ$188,3,FALSE))="","",(VLOOKUP($E187,'Org List'!$AO$10:$AQ$188,3,FALSE))),"")</f>
        <v>South East Region</v>
      </c>
      <c r="D187" s="114" t="str">
        <f ca="1">IFERROR(IF((VLOOKUP($E187,'Org List'!$AT$10:$AV$188,3,FALSE))="","",(VLOOKUP($E187,'Org List'!$AT$10:$AV$188,3,FALSE))),"")</f>
        <v>NHS England South East (Hampshire, Isle of Wight and Thames Valley)</v>
      </c>
      <c r="E187" s="98" t="str">
        <f t="shared" ca="1" si="5"/>
        <v>E06000040</v>
      </c>
      <c r="F187" s="100" t="str">
        <f ca="1">IF(E187="","",VLOOKUP(E187,'Org List'!$J$9:$K$488,2,0))</f>
        <v>Windsor and Maidenhead</v>
      </c>
      <c r="G187" s="121">
        <f ca="1">IFERROR(IF((VLOOKUP($E187,'NEA Backsheet'!$D$5:$CB$183,G$9,FALSE))="","",(VLOOKUP($E187,'NEA Backsheet'!$D$5:$CB$183,G$9,FALSE))),"")</f>
        <v>4174.7425982142795</v>
      </c>
      <c r="H187" s="122">
        <f ca="1">IFERROR(IF((VLOOKUP($E187,'NEA Backsheet'!$D$5:$CB$183,H$9,FALSE))="","",(VLOOKUP($E187,'NEA Backsheet'!$D$5:$CB$183,H$9,FALSE))),"")</f>
        <v>4027.3819082511463</v>
      </c>
      <c r="I187" s="122">
        <f ca="1">IFERROR(IF((VLOOKUP($E187,'NEA Backsheet'!$D$5:$CB$183,I$9,FALSE))="","",(VLOOKUP($E187,'NEA Backsheet'!$D$5:$CB$183,I$9,FALSE))),"")</f>
        <v>4251.5826393768439</v>
      </c>
      <c r="J187" s="123">
        <f ca="1">IFERROR(IF((VLOOKUP($E187,'NEA Backsheet'!$D$5:$CB$183,J$9,FALSE))="","",(VLOOKUP($E187,'NEA Backsheet'!$D$5:$CB$183,J$9,FALSE))),"")</f>
        <v>4216.0583102996252</v>
      </c>
      <c r="K187" s="121">
        <f ca="1">IFERROR(IF((VLOOKUP($E187,'NEA Backsheet'!$D$5:$CB$183,K$9,FALSE))="","",(VLOOKUP($E187,'NEA Backsheet'!$D$5:$CB$183,K$9,FALSE))),"")</f>
        <v>4035.0761364190585</v>
      </c>
      <c r="L187" s="122">
        <f ca="1">IFERROR(IF((VLOOKUP($E187,'NEA Backsheet'!$D$5:$CB$183,L$9,FALSE))="","",(VLOOKUP($E187,'NEA Backsheet'!$D$5:$CB$183,L$9,FALSE))),"")</f>
        <v>4068.6710545204296</v>
      </c>
      <c r="M187" s="122">
        <f ca="1">IFERROR(IF((VLOOKUP($E187,'NEA Backsheet'!$D$5:$CB$183,M$9,FALSE))="","",(VLOOKUP($E187,'NEA Backsheet'!$D$5:$CB$183,M$9,FALSE))),"")</f>
        <v>4316.1351389393476</v>
      </c>
      <c r="N187" s="124">
        <f ca="1">IFERROR(IF((VLOOKUP($E187,'NEA Backsheet'!$D$5:$CB$183,N$9,FALSE))="","",(VLOOKUP($E187,'NEA Backsheet'!$D$5:$CB$183,N$9,FALSE))),"")</f>
        <v>4013.5086725252095</v>
      </c>
      <c r="O187" s="175">
        <f ca="1">IFERROR(IF((VLOOKUP($E187,'NEA Backsheet'!$D$5:$CB$183,O$9,FALSE))="","",(VLOOKUP($E187,'NEA Backsheet'!$D$5:$CB$183,O$9,FALSE))),"")</f>
        <v>4381.2809148673068</v>
      </c>
      <c r="P187" s="123">
        <f ca="1">IFERROR(IF((VLOOKUP($E187,'NEA Backsheet'!$D$5:$CB$183,P$9,FALSE))="","",(VLOOKUP($E187,'NEA Backsheet'!$D$5:$CB$183,P$9,FALSE))),"")</f>
        <v>4316.4751091880953</v>
      </c>
      <c r="Q187" s="124">
        <f ca="1">IFERROR(IF((VLOOKUP($E187,'NEA Backsheet'!$D$5:$CB$183,Q$9,FALSE))="","",(VLOOKUP($E187,'NEA Backsheet'!$D$5:$CB$183,Q$9,FALSE))),"")</f>
        <v>4350.2093333927833</v>
      </c>
      <c r="R187" s="236">
        <f ca="1">IFERROR(IF((VLOOKUP($E187,'NEA Backsheet'!$D$5:$CB$183,R$9,FALSE))="","",(VLOOKUP($E187,'NEA Backsheet'!$D$5:$CB$183,R$9,FALSE))),"")</f>
        <v>0</v>
      </c>
    </row>
    <row r="188" spans="1:18" ht="15" customHeight="1" x14ac:dyDescent="0.3">
      <c r="A188" s="57">
        <v>174</v>
      </c>
      <c r="B188" s="98" t="str">
        <f ca="1">IFERROR(IF((VLOOKUP($E188,'Org List'!$AJ$10:$AL$188,3,FALSE))="","",(VLOOKUP($E188,'Org List'!$AJ$10:$AL$188,3,FALSE))),"")</f>
        <v>North of England Commissioning Region</v>
      </c>
      <c r="C188" s="99" t="str">
        <f ca="1">IFERROR(IF((VLOOKUP($E188,'Org List'!$AO$10:$AQ$188,3,FALSE))="","",(VLOOKUP($E188,'Org List'!$AO$10:$AQ$188,3,FALSE))),"")</f>
        <v>North West Region</v>
      </c>
      <c r="D188" s="114" t="str">
        <f ca="1">IFERROR(IF((VLOOKUP($E188,'Org List'!$AT$10:$AV$188,3,FALSE))="","",(VLOOKUP($E188,'Org List'!$AT$10:$AV$188,3,FALSE))),"")</f>
        <v>NHS England North (Cheshire And Merseyside)</v>
      </c>
      <c r="E188" s="98" t="str">
        <f t="shared" ca="1" si="5"/>
        <v>E08000015</v>
      </c>
      <c r="F188" s="100" t="str">
        <f ca="1">IF(E188="","",VLOOKUP(E188,'Org List'!$J$9:$K$488,2,0))</f>
        <v>Wirral</v>
      </c>
      <c r="G188" s="121">
        <f ca="1">IFERROR(IF((VLOOKUP($E188,'NEA Backsheet'!$D$5:$CB$183,G$9,FALSE))="","",(VLOOKUP($E188,'NEA Backsheet'!$D$5:$CB$183,G$9,FALSE))),"")</f>
        <v>11708.260267877296</v>
      </c>
      <c r="H188" s="122">
        <f ca="1">IFERROR(IF((VLOOKUP($E188,'NEA Backsheet'!$D$5:$CB$183,H$9,FALSE))="","",(VLOOKUP($E188,'NEA Backsheet'!$D$5:$CB$183,H$9,FALSE))),"")</f>
        <v>11852.881443126837</v>
      </c>
      <c r="I188" s="122">
        <f ca="1">IFERROR(IF((VLOOKUP($E188,'NEA Backsheet'!$D$5:$CB$183,I$9,FALSE))="","",(VLOOKUP($E188,'NEA Backsheet'!$D$5:$CB$183,I$9,FALSE))),"")</f>
        <v>12552.420839216804</v>
      </c>
      <c r="J188" s="123">
        <f ca="1">IFERROR(IF((VLOOKUP($E188,'NEA Backsheet'!$D$5:$CB$183,J$9,FALSE))="","",(VLOOKUP($E188,'NEA Backsheet'!$D$5:$CB$183,J$9,FALSE))),"")</f>
        <v>12626.149059810168</v>
      </c>
      <c r="K188" s="121">
        <f ca="1">IFERROR(IF((VLOOKUP($E188,'NEA Backsheet'!$D$5:$CB$183,K$9,FALSE))="","",(VLOOKUP($E188,'NEA Backsheet'!$D$5:$CB$183,K$9,FALSE))),"")</f>
        <v>12020.601878617335</v>
      </c>
      <c r="L188" s="122">
        <f ca="1">IFERROR(IF((VLOOKUP($E188,'NEA Backsheet'!$D$5:$CB$183,L$9,FALSE))="","",(VLOOKUP($E188,'NEA Backsheet'!$D$5:$CB$183,L$9,FALSE))),"")</f>
        <v>12250.99145945658</v>
      </c>
      <c r="M188" s="122">
        <f ca="1">IFERROR(IF((VLOOKUP($E188,'NEA Backsheet'!$D$5:$CB$183,M$9,FALSE))="","",(VLOOKUP($E188,'NEA Backsheet'!$D$5:$CB$183,M$9,FALSE))),"")</f>
        <v>12838.307329617222</v>
      </c>
      <c r="N188" s="124">
        <f ca="1">IFERROR(IF((VLOOKUP($E188,'NEA Backsheet'!$D$5:$CB$183,N$9,FALSE))="","",(VLOOKUP($E188,'NEA Backsheet'!$D$5:$CB$183,N$9,FALSE))),"")</f>
        <v>12453.893408202614</v>
      </c>
      <c r="O188" s="175">
        <f ca="1">IFERROR(IF((VLOOKUP($E188,'NEA Backsheet'!$D$5:$CB$183,O$9,FALSE))="","",(VLOOKUP($E188,'NEA Backsheet'!$D$5:$CB$183,O$9,FALSE))),"")</f>
        <v>12282.647919510973</v>
      </c>
      <c r="P188" s="123">
        <f ca="1">IFERROR(IF((VLOOKUP($E188,'NEA Backsheet'!$D$5:$CB$183,P$9,FALSE))="","",(VLOOKUP($E188,'NEA Backsheet'!$D$5:$CB$183,P$9,FALSE))),"")</f>
        <v>12259.926747451358</v>
      </c>
      <c r="Q188" s="124">
        <f ca="1">IFERROR(IF((VLOOKUP($E188,'NEA Backsheet'!$D$5:$CB$183,Q$9,FALSE))="","",(VLOOKUP($E188,'NEA Backsheet'!$D$5:$CB$183,Q$9,FALSE))),"")</f>
        <v>12503.210497954418</v>
      </c>
      <c r="R188" s="236">
        <f ca="1">IFERROR(IF((VLOOKUP($E188,'NEA Backsheet'!$D$5:$CB$183,R$9,FALSE))="","",(VLOOKUP($E188,'NEA Backsheet'!$D$5:$CB$183,R$9,FALSE))),"")</f>
        <v>0</v>
      </c>
    </row>
    <row r="189" spans="1:18" ht="15" customHeight="1" x14ac:dyDescent="0.3">
      <c r="A189" s="57">
        <v>175</v>
      </c>
      <c r="B189" s="98" t="str">
        <f ca="1">IFERROR(IF((VLOOKUP($E189,'Org List'!$AJ$10:$AL$188,3,FALSE))="","",(VLOOKUP($E189,'Org List'!$AJ$10:$AL$188,3,FALSE))),"")</f>
        <v>South East England Commissioning Region</v>
      </c>
      <c r="C189" s="99" t="str">
        <f ca="1">IFERROR(IF((VLOOKUP($E189,'Org List'!$AO$10:$AQ$188,3,FALSE))="","",(VLOOKUP($E189,'Org List'!$AO$10:$AQ$188,3,FALSE))),"")</f>
        <v>South East Region</v>
      </c>
      <c r="D189" s="114" t="str">
        <f ca="1">IFERROR(IF((VLOOKUP($E189,'Org List'!$AT$10:$AV$188,3,FALSE))="","",(VLOOKUP($E189,'Org List'!$AT$10:$AV$188,3,FALSE))),"")</f>
        <v>NHS England South East (Hampshire, Isle of Wight and Thames Valley)</v>
      </c>
      <c r="E189" s="98" t="str">
        <f t="shared" ca="1" si="5"/>
        <v>E06000041</v>
      </c>
      <c r="F189" s="100" t="str">
        <f ca="1">IF(E189="","",VLOOKUP(E189,'Org List'!$J$9:$K$488,2,0))</f>
        <v>Wokingham</v>
      </c>
      <c r="G189" s="121">
        <f ca="1">IFERROR(IF((VLOOKUP($E189,'NEA Backsheet'!$D$5:$CB$183,G$9,FALSE))="","",(VLOOKUP($E189,'NEA Backsheet'!$D$5:$CB$183,G$9,FALSE))),"")</f>
        <v>3679.249931458146</v>
      </c>
      <c r="H189" s="122">
        <f ca="1">IFERROR(IF((VLOOKUP($E189,'NEA Backsheet'!$D$5:$CB$183,H$9,FALSE))="","",(VLOOKUP($E189,'NEA Backsheet'!$D$5:$CB$183,H$9,FALSE))),"")</f>
        <v>3575.4327607297591</v>
      </c>
      <c r="I189" s="122">
        <f ca="1">IFERROR(IF((VLOOKUP($E189,'NEA Backsheet'!$D$5:$CB$183,I$9,FALSE))="","",(VLOOKUP($E189,'NEA Backsheet'!$D$5:$CB$183,I$9,FALSE))),"")</f>
        <v>3733.9278636098093</v>
      </c>
      <c r="J189" s="123">
        <f ca="1">IFERROR(IF((VLOOKUP($E189,'NEA Backsheet'!$D$5:$CB$183,J$9,FALSE))="","",(VLOOKUP($E189,'NEA Backsheet'!$D$5:$CB$183,J$9,FALSE))),"")</f>
        <v>3705.3809758426842</v>
      </c>
      <c r="K189" s="121">
        <f ca="1">IFERROR(IF((VLOOKUP($E189,'NEA Backsheet'!$D$5:$CB$183,K$9,FALSE))="","",(VLOOKUP($E189,'NEA Backsheet'!$D$5:$CB$183,K$9,FALSE))),"")</f>
        <v>3634.0326268600784</v>
      </c>
      <c r="L189" s="122">
        <f ca="1">IFERROR(IF((VLOOKUP($E189,'NEA Backsheet'!$D$5:$CB$183,L$9,FALSE))="","",(VLOOKUP($E189,'NEA Backsheet'!$D$5:$CB$183,L$9,FALSE))),"")</f>
        <v>3670.5550682302433</v>
      </c>
      <c r="M189" s="122">
        <f ca="1">IFERROR(IF((VLOOKUP($E189,'NEA Backsheet'!$D$5:$CB$183,M$9,FALSE))="","",(VLOOKUP($E189,'NEA Backsheet'!$D$5:$CB$183,M$9,FALSE))),"")</f>
        <v>3810.5142710743926</v>
      </c>
      <c r="N189" s="124">
        <f ca="1">IFERROR(IF((VLOOKUP($E189,'NEA Backsheet'!$D$5:$CB$183,N$9,FALSE))="","",(VLOOKUP($E189,'NEA Backsheet'!$D$5:$CB$183,N$9,FALSE))),"")</f>
        <v>3695.3559120419022</v>
      </c>
      <c r="O189" s="175">
        <f ca="1">IFERROR(IF((VLOOKUP($E189,'NEA Backsheet'!$D$5:$CB$183,O$9,FALSE))="","",(VLOOKUP($E189,'NEA Backsheet'!$D$5:$CB$183,O$9,FALSE))),"")</f>
        <v>3686.9170635374912</v>
      </c>
      <c r="P189" s="123">
        <f ca="1">IFERROR(IF((VLOOKUP($E189,'NEA Backsheet'!$D$5:$CB$183,P$9,FALSE))="","",(VLOOKUP($E189,'NEA Backsheet'!$D$5:$CB$183,P$9,FALSE))),"")</f>
        <v>3660.2230174103624</v>
      </c>
      <c r="Q189" s="124">
        <f ca="1">IFERROR(IF((VLOOKUP($E189,'NEA Backsheet'!$D$5:$CB$183,Q$9,FALSE))="","",(VLOOKUP($E189,'NEA Backsheet'!$D$5:$CB$183,Q$9,FALSE))),"")</f>
        <v>3939.3553796147885</v>
      </c>
      <c r="R189" s="236">
        <f ca="1">IFERROR(IF((VLOOKUP($E189,'NEA Backsheet'!$D$5:$CB$183,R$9,FALSE))="","",(VLOOKUP($E189,'NEA Backsheet'!$D$5:$CB$183,R$9,FALSE))),"")</f>
        <v>0</v>
      </c>
    </row>
    <row r="190" spans="1:18" ht="15" customHeight="1" x14ac:dyDescent="0.3">
      <c r="A190" s="57">
        <v>176</v>
      </c>
      <c r="B190" s="98" t="str">
        <f ca="1">IFERROR(IF((VLOOKUP($E190,'Org List'!$AJ$10:$AL$188,3,FALSE))="","",(VLOOKUP($E190,'Org List'!$AJ$10:$AL$188,3,FALSE))),"")</f>
        <v>Midlands and East of England Commissioning Region</v>
      </c>
      <c r="C190" s="99" t="str">
        <f ca="1">IFERROR(IF((VLOOKUP($E190,'Org List'!$AO$10:$AQ$188,3,FALSE))="","",(VLOOKUP($E190,'Org List'!$AO$10:$AQ$188,3,FALSE))),"")</f>
        <v>West Midlands Region</v>
      </c>
      <c r="D190" s="114" t="str">
        <f ca="1">IFERROR(IF((VLOOKUP($E190,'Org List'!$AT$10:$AV$188,3,FALSE))="","",(VLOOKUP($E190,'Org List'!$AT$10:$AV$188,3,FALSE))),"")</f>
        <v>NHS England Midlands And East (West Midlands)</v>
      </c>
      <c r="E190" s="98" t="str">
        <f t="shared" ca="1" si="5"/>
        <v>E08000031</v>
      </c>
      <c r="F190" s="100" t="str">
        <f ca="1">IF(E190="","",VLOOKUP(E190,'Org List'!$J$9:$K$488,2,0))</f>
        <v>Wolverhampton</v>
      </c>
      <c r="G190" s="121">
        <f ca="1">IFERROR(IF((VLOOKUP($E190,'NEA Backsheet'!$D$5:$CB$183,G$9,FALSE))="","",(VLOOKUP($E190,'NEA Backsheet'!$D$5:$CB$183,G$9,FALSE))),"")</f>
        <v>7382.5877304782989</v>
      </c>
      <c r="H190" s="122">
        <f ca="1">IFERROR(IF((VLOOKUP($E190,'NEA Backsheet'!$D$5:$CB$183,H$9,FALSE))="","",(VLOOKUP($E190,'NEA Backsheet'!$D$5:$CB$183,H$9,FALSE))),"")</f>
        <v>7003.9442379629054</v>
      </c>
      <c r="I190" s="122">
        <f ca="1">IFERROR(IF((VLOOKUP($E190,'NEA Backsheet'!$D$5:$CB$183,I$9,FALSE))="","",(VLOOKUP($E190,'NEA Backsheet'!$D$5:$CB$183,I$9,FALSE))),"")</f>
        <v>7256.0082336295</v>
      </c>
      <c r="J190" s="123">
        <f ca="1">IFERROR(IF((VLOOKUP($E190,'NEA Backsheet'!$D$5:$CB$183,J$9,FALSE))="","",(VLOOKUP($E190,'NEA Backsheet'!$D$5:$CB$183,J$9,FALSE))),"")</f>
        <v>7110.9213263210977</v>
      </c>
      <c r="K190" s="121">
        <f ca="1">IFERROR(IF((VLOOKUP($E190,'NEA Backsheet'!$D$5:$CB$183,K$9,FALSE))="","",(VLOOKUP($E190,'NEA Backsheet'!$D$5:$CB$183,K$9,FALSE))),"")</f>
        <v>6952.5050875276083</v>
      </c>
      <c r="L190" s="122">
        <f ca="1">IFERROR(IF((VLOOKUP($E190,'NEA Backsheet'!$D$5:$CB$183,L$9,FALSE))="","",(VLOOKUP($E190,'NEA Backsheet'!$D$5:$CB$183,L$9,FALSE))),"")</f>
        <v>6740.98238057053</v>
      </c>
      <c r="M190" s="122">
        <f ca="1">IFERROR(IF((VLOOKUP($E190,'NEA Backsheet'!$D$5:$CB$183,M$9,FALSE))="","",(VLOOKUP($E190,'NEA Backsheet'!$D$5:$CB$183,M$9,FALSE))),"")</f>
        <v>7310.5990673408851</v>
      </c>
      <c r="N190" s="124">
        <f ca="1">IFERROR(IF((VLOOKUP($E190,'NEA Backsheet'!$D$5:$CB$183,N$9,FALSE))="","",(VLOOKUP($E190,'NEA Backsheet'!$D$5:$CB$183,N$9,FALSE))),"")</f>
        <v>7137.3941524968723</v>
      </c>
      <c r="O190" s="175">
        <f ca="1">IFERROR(IF((VLOOKUP($E190,'NEA Backsheet'!$D$5:$CB$183,O$9,FALSE))="","",(VLOOKUP($E190,'NEA Backsheet'!$D$5:$CB$183,O$9,FALSE))),"")</f>
        <v>7054.1436296736938</v>
      </c>
      <c r="P190" s="123">
        <f ca="1">IFERROR(IF((VLOOKUP($E190,'NEA Backsheet'!$D$5:$CB$183,P$9,FALSE))="","",(VLOOKUP($E190,'NEA Backsheet'!$D$5:$CB$183,P$9,FALSE))),"")</f>
        <v>7142.4408933238092</v>
      </c>
      <c r="Q190" s="124">
        <f ca="1">IFERROR(IF((VLOOKUP($E190,'NEA Backsheet'!$D$5:$CB$183,Q$9,FALSE))="","",(VLOOKUP($E190,'NEA Backsheet'!$D$5:$CB$183,Q$9,FALSE))),"")</f>
        <v>7750.0674072172569</v>
      </c>
      <c r="R190" s="236">
        <f ca="1">IFERROR(IF((VLOOKUP($E190,'NEA Backsheet'!$D$5:$CB$183,R$9,FALSE))="","",(VLOOKUP($E190,'NEA Backsheet'!$D$5:$CB$183,R$9,FALSE))),"")</f>
        <v>0</v>
      </c>
    </row>
    <row r="191" spans="1:18" ht="15" customHeight="1" x14ac:dyDescent="0.3">
      <c r="A191" s="57">
        <v>177</v>
      </c>
      <c r="B191" s="98" t="str">
        <f ca="1">IFERROR(IF((VLOOKUP($E191,'Org List'!$AJ$10:$AL$188,3,FALSE))="","",(VLOOKUP($E191,'Org List'!$AJ$10:$AL$188,3,FALSE))),"")</f>
        <v>Midlands and East of England Commissioning Region</v>
      </c>
      <c r="C191" s="99" t="str">
        <f ca="1">IFERROR(IF((VLOOKUP($E191,'Org List'!$AO$10:$AQ$188,3,FALSE))="","",(VLOOKUP($E191,'Org List'!$AO$10:$AQ$188,3,FALSE))),"")</f>
        <v>West Midlands Region</v>
      </c>
      <c r="D191" s="114" t="str">
        <f ca="1">IFERROR(IF((VLOOKUP($E191,'Org List'!$AT$10:$AV$188,3,FALSE))="","",(VLOOKUP($E191,'Org List'!$AT$10:$AV$188,3,FALSE))),"")</f>
        <v>NHS England Midlands And East (West Midlands)</v>
      </c>
      <c r="E191" s="98" t="str">
        <f t="shared" ca="1" si="5"/>
        <v>E10000034</v>
      </c>
      <c r="F191" s="100" t="str">
        <f ca="1">IF(E191="","",VLOOKUP(E191,'Org List'!$J$9:$K$488,2,0))</f>
        <v>Worcestershire</v>
      </c>
      <c r="G191" s="121">
        <f ca="1">IFERROR(IF((VLOOKUP($E191,'NEA Backsheet'!$D$5:$CB$183,G$9,FALSE))="","",(VLOOKUP($E191,'NEA Backsheet'!$D$5:$CB$183,G$9,FALSE))),"")</f>
        <v>14101.065003764965</v>
      </c>
      <c r="H191" s="122">
        <f ca="1">IFERROR(IF((VLOOKUP($E191,'NEA Backsheet'!$D$5:$CB$183,H$9,FALSE))="","",(VLOOKUP($E191,'NEA Backsheet'!$D$5:$CB$183,H$9,FALSE))),"")</f>
        <v>13525.219625352865</v>
      </c>
      <c r="I191" s="122">
        <f ca="1">IFERROR(IF((VLOOKUP($E191,'NEA Backsheet'!$D$5:$CB$183,I$9,FALSE))="","",(VLOOKUP($E191,'NEA Backsheet'!$D$5:$CB$183,I$9,FALSE))),"")</f>
        <v>14214.15848983159</v>
      </c>
      <c r="J191" s="123">
        <f ca="1">IFERROR(IF((VLOOKUP($E191,'NEA Backsheet'!$D$5:$CB$183,J$9,FALSE))="","",(VLOOKUP($E191,'NEA Backsheet'!$D$5:$CB$183,J$9,FALSE))),"")</f>
        <v>13780.099104717787</v>
      </c>
      <c r="K191" s="121">
        <f ca="1">IFERROR(IF((VLOOKUP($E191,'NEA Backsheet'!$D$5:$CB$183,K$9,FALSE))="","",(VLOOKUP($E191,'NEA Backsheet'!$D$5:$CB$183,K$9,FALSE))),"")</f>
        <v>13608.323770832638</v>
      </c>
      <c r="L191" s="122">
        <f ca="1">IFERROR(IF((VLOOKUP($E191,'NEA Backsheet'!$D$5:$CB$183,L$9,FALSE))="","",(VLOOKUP($E191,'NEA Backsheet'!$D$5:$CB$183,L$9,FALSE))),"")</f>
        <v>13590.138041785991</v>
      </c>
      <c r="M191" s="122">
        <f ca="1">IFERROR(IF((VLOOKUP($E191,'NEA Backsheet'!$D$5:$CB$183,M$9,FALSE))="","",(VLOOKUP($E191,'NEA Backsheet'!$D$5:$CB$183,M$9,FALSE))),"")</f>
        <v>15200.279933404265</v>
      </c>
      <c r="N191" s="124">
        <f ca="1">IFERROR(IF((VLOOKUP($E191,'NEA Backsheet'!$D$5:$CB$183,N$9,FALSE))="","",(VLOOKUP($E191,'NEA Backsheet'!$D$5:$CB$183,N$9,FALSE))),"")</f>
        <v>15069.17487627584</v>
      </c>
      <c r="O191" s="175">
        <f ca="1">IFERROR(IF((VLOOKUP($E191,'NEA Backsheet'!$D$5:$CB$183,O$9,FALSE))="","",(VLOOKUP($E191,'NEA Backsheet'!$D$5:$CB$183,O$9,FALSE))),"")</f>
        <v>14369.285919042481</v>
      </c>
      <c r="P191" s="123">
        <f ca="1">IFERROR(IF((VLOOKUP($E191,'NEA Backsheet'!$D$5:$CB$183,P$9,FALSE))="","",(VLOOKUP($E191,'NEA Backsheet'!$D$5:$CB$183,P$9,FALSE))),"")</f>
        <v>14664.220517491798</v>
      </c>
      <c r="Q191" s="124">
        <f ca="1">IFERROR(IF((VLOOKUP($E191,'NEA Backsheet'!$D$5:$CB$183,Q$9,FALSE))="","",(VLOOKUP($E191,'NEA Backsheet'!$D$5:$CB$183,Q$9,FALSE))),"")</f>
        <v>15204.279112079637</v>
      </c>
      <c r="R191" s="236">
        <f ca="1">IFERROR(IF((VLOOKUP($E191,'NEA Backsheet'!$D$5:$CB$183,R$9,FALSE))="","",(VLOOKUP($E191,'NEA Backsheet'!$D$5:$CB$183,R$9,FALSE))),"")</f>
        <v>0</v>
      </c>
    </row>
    <row r="192" spans="1:18" ht="15" customHeight="1" thickBot="1" x14ac:dyDescent="0.35">
      <c r="A192" s="57">
        <v>178</v>
      </c>
      <c r="B192" s="101" t="str">
        <f ca="1">IFERROR(IF((VLOOKUP($E192,'Org List'!$AJ$10:$AL$188,3,FALSE))="","",(VLOOKUP($E192,'Org List'!$AJ$10:$AL$188,3,FALSE))),"")</f>
        <v>North of England Commissioning Region</v>
      </c>
      <c r="C192" s="102" t="str">
        <f ca="1">IFERROR(IF((VLOOKUP($E192,'Org List'!$AO$10:$AQ$188,3,FALSE))="","",(VLOOKUP($E192,'Org List'!$AO$10:$AQ$188,3,FALSE))),"")</f>
        <v>Yorkshire and The Humber Region</v>
      </c>
      <c r="D192" s="115" t="str">
        <f ca="1">IFERROR(IF((VLOOKUP($E192,'Org List'!$AT$10:$AV$188,3,FALSE))="","",(VLOOKUP($E192,'Org List'!$AT$10:$AV$188,3,FALSE))),"")</f>
        <v>NHS England North (Yorkshire And Humber)</v>
      </c>
      <c r="E192" s="101" t="str">
        <f t="shared" ca="1" si="5"/>
        <v>E06000014</v>
      </c>
      <c r="F192" s="103" t="str">
        <f ca="1">IF(E192="","",VLOOKUP(E192,'Org List'!$J$9:$K$488,2,0))</f>
        <v>York</v>
      </c>
      <c r="G192" s="126">
        <f ca="1">IFERROR(IF((VLOOKUP($E192,'NEA Backsheet'!$D$5:$CB$183,G$9,FALSE))="","",(VLOOKUP($E192,'NEA Backsheet'!$D$5:$CB$183,G$9,FALSE))),"")</f>
        <v>5669.7834727803938</v>
      </c>
      <c r="H192" s="127">
        <f ca="1">IFERROR(IF((VLOOKUP($E192,'NEA Backsheet'!$D$5:$CB$183,H$9,FALSE))="","",(VLOOKUP($E192,'NEA Backsheet'!$D$5:$CB$183,H$9,FALSE))),"")</f>
        <v>5510.5530694364952</v>
      </c>
      <c r="I192" s="127">
        <f ca="1">IFERROR(IF((VLOOKUP($E192,'NEA Backsheet'!$D$5:$CB$183,I$9,FALSE))="","",(VLOOKUP($E192,'NEA Backsheet'!$D$5:$CB$183,I$9,FALSE))),"")</f>
        <v>5974.1200909831477</v>
      </c>
      <c r="J192" s="128">
        <f ca="1">IFERROR(IF((VLOOKUP($E192,'NEA Backsheet'!$D$5:$CB$183,J$9,FALSE))="","",(VLOOKUP($E192,'NEA Backsheet'!$D$5:$CB$183,J$9,FALSE))),"")</f>
        <v>5945.5177761089926</v>
      </c>
      <c r="K192" s="126">
        <f ca="1">IFERROR(IF((VLOOKUP($E192,'NEA Backsheet'!$D$5:$CB$183,K$9,FALSE))="","",(VLOOKUP($E192,'NEA Backsheet'!$D$5:$CB$183,K$9,FALSE))),"")</f>
        <v>5649.6674392638997</v>
      </c>
      <c r="L192" s="127">
        <f ca="1">IFERROR(IF((VLOOKUP($E192,'NEA Backsheet'!$D$5:$CB$183,L$9,FALSE))="","",(VLOOKUP($E192,'NEA Backsheet'!$D$5:$CB$183,L$9,FALSE))),"")</f>
        <v>5610.2146325702461</v>
      </c>
      <c r="M192" s="127">
        <f ca="1">IFERROR(IF((VLOOKUP($E192,'NEA Backsheet'!$D$5:$CB$183,M$9,FALSE))="","",(VLOOKUP($E192,'NEA Backsheet'!$D$5:$CB$183,M$9,FALSE))),"")</f>
        <v>5888.4123258280133</v>
      </c>
      <c r="N192" s="129">
        <f ca="1">IFERROR(IF((VLOOKUP($E192,'NEA Backsheet'!$D$5:$CB$183,N$9,FALSE))="","",(VLOOKUP($E192,'NEA Backsheet'!$D$5:$CB$183,N$9,FALSE))),"")</f>
        <v>5812.7166038356645</v>
      </c>
      <c r="O192" s="176">
        <f ca="1">IFERROR(IF((VLOOKUP($E192,'NEA Backsheet'!$D$5:$CB$183,O$9,FALSE))="","",(VLOOKUP($E192,'NEA Backsheet'!$D$5:$CB$183,O$9,FALSE))),"")</f>
        <v>6011.6709806620784</v>
      </c>
      <c r="P192" s="128">
        <f ca="1">IFERROR(IF((VLOOKUP($E192,'NEA Backsheet'!$D$5:$CB$183,P$9,FALSE))="","",(VLOOKUP($E192,'NEA Backsheet'!$D$5:$CB$183,P$9,FALSE))),"")</f>
        <v>5900.2316078299982</v>
      </c>
      <c r="Q192" s="129">
        <f ca="1">IFERROR(IF((VLOOKUP($E192,'NEA Backsheet'!$D$5:$CB$183,Q$9,FALSE))="","",(VLOOKUP($E192,'NEA Backsheet'!$D$5:$CB$183,Q$9,FALSE))),"")</f>
        <v>6359.0732864217798</v>
      </c>
      <c r="R192" s="237">
        <f ca="1">IFERROR(IF((VLOOKUP($E192,'NEA Backsheet'!$D$5:$CB$183,R$9,FALSE))="","",(VLOOKUP($E192,'NEA Backsheet'!$D$5:$CB$183,R$9,FALSE))),"")</f>
        <v>0</v>
      </c>
    </row>
  </sheetData>
  <autoFilter ref="B13:R192"/>
  <mergeCells count="5">
    <mergeCell ref="B2:L2"/>
    <mergeCell ref="B1:L1"/>
    <mergeCell ref="G11:J12"/>
    <mergeCell ref="K11:N12"/>
    <mergeCell ref="O11:R12"/>
  </mergeCells>
  <hyperlinks>
    <hyperlink ref="E6" location="Contents!A1" display="&lt;&lt; Contents"/>
  </hyperlinks>
  <pageMargins left="0.7" right="0.7" top="0.75" bottom="0.75" header="0.3" footer="0.3"/>
  <pageSetup paperSize="9" scale="80" orientation="portrait" horizontalDpi="90" verticalDpi="90" r:id="rId1"/>
  <rowBreaks count="3" manualBreakCount="3">
    <brk id="61" max="18" man="1"/>
    <brk id="122" max="18" man="1"/>
    <brk id="169"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U196"/>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7" width="17.6640625" customWidth="1"/>
    <col min="18" max="18" width="17.6640625" hidden="1" customWidth="1"/>
    <col min="19" max="20" width="4.6640625" customWidth="1"/>
    <col min="21" max="21" width="9.109375" style="1" hidden="1" customWidth="1"/>
    <col min="22" max="22" width="4.6640625" customWidth="1"/>
  </cols>
  <sheetData>
    <row r="1" spans="1:21" ht="21" x14ac:dyDescent="0.4">
      <c r="A1" s="37"/>
      <c r="B1" s="265" t="s">
        <v>951</v>
      </c>
      <c r="C1" s="265"/>
      <c r="D1" s="265"/>
      <c r="E1" s="265"/>
      <c r="F1" s="265"/>
      <c r="G1" s="265"/>
      <c r="H1" s="265"/>
      <c r="I1" s="265"/>
      <c r="J1" s="265"/>
      <c r="K1" s="265"/>
      <c r="L1" s="265"/>
      <c r="M1" s="37"/>
      <c r="N1" s="37"/>
      <c r="O1" s="37"/>
      <c r="P1" s="37"/>
      <c r="Q1" s="37"/>
      <c r="R1" s="37"/>
      <c r="S1" s="37"/>
    </row>
    <row r="2" spans="1:21" x14ac:dyDescent="0.3">
      <c r="A2" s="37"/>
      <c r="B2" s="261"/>
      <c r="C2" s="261"/>
      <c r="D2" s="261"/>
      <c r="E2" s="261"/>
      <c r="F2" s="261"/>
      <c r="G2" s="261"/>
      <c r="H2" s="261"/>
      <c r="I2" s="261"/>
      <c r="J2" s="261"/>
      <c r="K2" s="261"/>
      <c r="L2" s="261"/>
      <c r="M2" s="37"/>
      <c r="N2" s="37"/>
      <c r="O2" s="37"/>
      <c r="P2" s="37"/>
      <c r="Q2" s="37"/>
      <c r="R2" s="37"/>
      <c r="S2" s="37"/>
    </row>
    <row r="3" spans="1:21" x14ac:dyDescent="0.3">
      <c r="A3" s="37"/>
      <c r="B3" s="37"/>
      <c r="C3" s="37"/>
      <c r="D3" s="37"/>
      <c r="E3" s="37"/>
      <c r="F3" s="37"/>
      <c r="G3" s="37"/>
      <c r="H3" s="37"/>
      <c r="I3" s="37"/>
      <c r="J3" s="37"/>
      <c r="K3" s="37"/>
      <c r="L3" s="37"/>
      <c r="M3" s="37"/>
      <c r="N3" s="37"/>
      <c r="O3" s="37"/>
      <c r="P3" s="37"/>
      <c r="Q3" s="37"/>
      <c r="R3" s="37"/>
      <c r="S3" s="37"/>
    </row>
    <row r="4" spans="1:21" x14ac:dyDescent="0.3">
      <c r="A4" s="37"/>
      <c r="B4" s="37"/>
      <c r="C4" s="37"/>
      <c r="D4" s="37"/>
      <c r="E4" s="38" t="s">
        <v>929</v>
      </c>
      <c r="F4" s="37"/>
      <c r="G4" s="39" t="str">
        <f ca="1">'Org List'!J7</f>
        <v>HWB</v>
      </c>
      <c r="H4" s="37"/>
      <c r="I4" s="37"/>
      <c r="J4" s="37"/>
      <c r="K4" s="37"/>
      <c r="L4" s="37"/>
      <c r="M4" s="37"/>
      <c r="N4" s="37"/>
      <c r="O4" s="37"/>
      <c r="P4" s="37"/>
      <c r="Q4" s="37"/>
      <c r="R4" s="37"/>
      <c r="S4" s="37"/>
      <c r="U4" s="1">
        <f ca="1">MATCH($G$4, 'Comms by AT'!$B:$B, 0)</f>
        <v>4</v>
      </c>
    </row>
    <row r="5" spans="1:21" x14ac:dyDescent="0.3">
      <c r="A5" s="37"/>
      <c r="B5" s="37"/>
      <c r="C5" s="37"/>
      <c r="D5" s="37"/>
      <c r="E5" s="37"/>
      <c r="F5" s="37"/>
      <c r="G5" s="37"/>
      <c r="H5" s="37"/>
      <c r="I5" s="37"/>
      <c r="J5" s="37"/>
      <c r="K5" s="37"/>
      <c r="L5" s="37"/>
      <c r="M5" s="37"/>
      <c r="N5" s="37"/>
      <c r="O5" s="37"/>
      <c r="P5" s="37"/>
      <c r="Q5" s="37"/>
      <c r="R5" s="37"/>
      <c r="S5" s="37"/>
      <c r="U5" s="1">
        <f ca="1">COUNTIF('Comms by AT'!$C:$C, $G$4)</f>
        <v>179</v>
      </c>
    </row>
    <row r="6" spans="1:21" ht="20.100000000000001" customHeight="1" x14ac:dyDescent="0.3">
      <c r="E6" s="209" t="s">
        <v>1082</v>
      </c>
    </row>
    <row r="7" spans="1:21" x14ac:dyDescent="0.3">
      <c r="A7" s="37"/>
      <c r="B7" s="37"/>
      <c r="C7" s="37"/>
      <c r="D7" s="37"/>
      <c r="E7" s="38" t="s">
        <v>930</v>
      </c>
      <c r="F7" s="37"/>
      <c r="G7" s="37"/>
      <c r="H7" s="37"/>
      <c r="I7" s="37"/>
      <c r="J7" s="37"/>
      <c r="K7" s="37"/>
      <c r="L7" s="37"/>
      <c r="M7" s="37"/>
      <c r="N7" s="37"/>
      <c r="O7" s="37"/>
      <c r="P7" s="37"/>
      <c r="Q7" s="37"/>
      <c r="R7" s="37"/>
      <c r="S7" s="37"/>
    </row>
    <row r="9" spans="1:21" s="1" customFormat="1" hidden="1" x14ac:dyDescent="0.3">
      <c r="G9" s="1">
        <v>66</v>
      </c>
      <c r="H9" s="1">
        <v>67</v>
      </c>
      <c r="I9" s="1">
        <v>68</v>
      </c>
      <c r="J9" s="1">
        <v>69</v>
      </c>
      <c r="K9" s="1">
        <v>70</v>
      </c>
      <c r="L9" s="1">
        <v>71</v>
      </c>
      <c r="M9" s="1">
        <v>72</v>
      </c>
      <c r="N9" s="1">
        <v>73</v>
      </c>
      <c r="O9" s="1">
        <v>74</v>
      </c>
      <c r="P9" s="1">
        <v>75</v>
      </c>
      <c r="Q9" s="1">
        <v>76</v>
      </c>
      <c r="R9" s="1">
        <v>77</v>
      </c>
    </row>
    <row r="10" spans="1:21" ht="15" thickBot="1" x14ac:dyDescent="0.35"/>
    <row r="11" spans="1:21" ht="30" customHeight="1" x14ac:dyDescent="0.3">
      <c r="B11" s="198"/>
      <c r="C11" s="199"/>
      <c r="D11" s="200"/>
      <c r="E11" s="193"/>
      <c r="F11" s="195"/>
      <c r="G11" s="298" t="s">
        <v>797</v>
      </c>
      <c r="H11" s="299"/>
      <c r="I11" s="299"/>
      <c r="J11" s="300"/>
      <c r="K11" s="298" t="s">
        <v>802</v>
      </c>
      <c r="L11" s="299"/>
      <c r="M11" s="299"/>
      <c r="N11" s="300"/>
      <c r="O11" s="298" t="s">
        <v>807</v>
      </c>
      <c r="P11" s="299"/>
      <c r="Q11" s="299"/>
      <c r="R11" s="300"/>
    </row>
    <row r="12" spans="1:21" x14ac:dyDescent="0.3">
      <c r="B12" s="206"/>
      <c r="C12" s="207"/>
      <c r="D12" s="208"/>
      <c r="E12" s="204"/>
      <c r="F12" s="205"/>
      <c r="G12" s="301"/>
      <c r="H12" s="302"/>
      <c r="I12" s="302"/>
      <c r="J12" s="303"/>
      <c r="K12" s="301"/>
      <c r="L12" s="302"/>
      <c r="M12" s="302"/>
      <c r="N12" s="303"/>
      <c r="O12" s="301"/>
      <c r="P12" s="302"/>
      <c r="Q12" s="302"/>
      <c r="R12" s="303"/>
    </row>
    <row r="13" spans="1:21" ht="15" thickBot="1" x14ac:dyDescent="0.35">
      <c r="B13" s="201" t="s">
        <v>942</v>
      </c>
      <c r="C13" s="202" t="s">
        <v>1023</v>
      </c>
      <c r="D13" s="203" t="s">
        <v>944</v>
      </c>
      <c r="E13" s="194" t="s">
        <v>117</v>
      </c>
      <c r="F13" s="196" t="s">
        <v>931</v>
      </c>
      <c r="G13" s="87" t="s">
        <v>798</v>
      </c>
      <c r="H13" s="86" t="s">
        <v>799</v>
      </c>
      <c r="I13" s="86" t="s">
        <v>800</v>
      </c>
      <c r="J13" s="89" t="s">
        <v>801</v>
      </c>
      <c r="K13" s="87" t="s">
        <v>803</v>
      </c>
      <c r="L13" s="86" t="s">
        <v>804</v>
      </c>
      <c r="M13" s="86" t="s">
        <v>805</v>
      </c>
      <c r="N13" s="89" t="s">
        <v>806</v>
      </c>
      <c r="O13" s="170" t="s">
        <v>803</v>
      </c>
      <c r="P13" s="146" t="s">
        <v>804</v>
      </c>
      <c r="Q13" s="89" t="s">
        <v>805</v>
      </c>
      <c r="R13" s="238" t="s">
        <v>806</v>
      </c>
    </row>
    <row r="14" spans="1:21" ht="15" customHeight="1" x14ac:dyDescent="0.3">
      <c r="A14" s="57">
        <v>0</v>
      </c>
      <c r="B14" s="95" t="str">
        <f ca="1">IFERROR(IF((VLOOKUP($E14,'Org List'!$AJ$10:$AL$188,3,FALSE))="","",(VLOOKUP($E14,'Org List'!$AJ$10:$AL$188,3,FALSE))),"")</f>
        <v/>
      </c>
      <c r="C14" s="96" t="str">
        <f ca="1">IFERROR(IF((VLOOKUP($E14,'Org List'!$AO$10:$AQ$188,3,FALSE))="","",(VLOOKUP($E14,'Org List'!$AO$10:$AQ$188,3,FALSE))),"")</f>
        <v/>
      </c>
      <c r="D14" s="113" t="str">
        <f ca="1">IFERROR(IF((VLOOKUP($E14,'Org List'!$AT$10:$AV$188,3,FALSE))="","",(VLOOKUP($E14,'Org List'!$AT$10:$AV$188,3,FALSE))),"")</f>
        <v/>
      </c>
      <c r="E14" s="95" t="str">
        <f t="shared" ref="E14:E45" ca="1" si="0">IF($A14&gt;$U$5-1,"",INDIRECT("'Comms by AT'!D"&amp;$A14+$U$4))</f>
        <v>HWB</v>
      </c>
      <c r="F14" s="97" t="str">
        <f ca="1">IF(E14="","",VLOOKUP(E14,'Org List'!$J$9:$K$488,2,0))</f>
        <v>Health and Wellbeing Board</v>
      </c>
      <c r="G14" s="116">
        <f ca="1">IFERROR(IF((VLOOKUP($E14,'NEA Backsheet'!$D$5:$CB$183,G$9,FALSE))="","",(VLOOKUP($E14,'NEA Backsheet'!$D$5:$CB$183,G$9,FALSE))),"")</f>
        <v>2649.2486528538693</v>
      </c>
      <c r="H14" s="117">
        <f ca="1">IFERROR(IF((VLOOKUP($E14,'NEA Backsheet'!$D$5:$CB$183,H$9,FALSE))="","",(VLOOKUP($E14,'NEA Backsheet'!$D$5:$CB$183,H$9,FALSE))),"")</f>
        <v>2632.6771058243498</v>
      </c>
      <c r="I14" s="117">
        <f ca="1">IFERROR(IF((VLOOKUP($E14,'NEA Backsheet'!$D$5:$CB$183,I$9,FALSE))="","",(VLOOKUP($E14,'NEA Backsheet'!$D$5:$CB$183,I$9,FALSE))),"")</f>
        <v>2760.2799956777681</v>
      </c>
      <c r="J14" s="118">
        <f ca="1">IFERROR(IF((VLOOKUP($E14,'NEA Backsheet'!$D$5:$CB$183,J$9,FALSE))="","",(VLOOKUP($E14,'NEA Backsheet'!$D$5:$CB$183,J$9,FALSE))),"")</f>
        <v>2705.1296370605432</v>
      </c>
      <c r="K14" s="116">
        <f ca="1">IFERROR(IF((VLOOKUP($E14,'NEA Backsheet'!$D$5:$CB$183,K$9,FALSE))="","",(VLOOKUP($E14,'NEA Backsheet'!$D$5:$CB$183,K$9,FALSE))),"")</f>
        <v>2696.8310798662956</v>
      </c>
      <c r="L14" s="117">
        <f ca="1">IFERROR(IF((VLOOKUP($E14,'NEA Backsheet'!$D$5:$CB$183,L$9,FALSE))="","",(VLOOKUP($E14,'NEA Backsheet'!$D$5:$CB$183,L$9,FALSE))),"")</f>
        <v>2691.3004941915397</v>
      </c>
      <c r="M14" s="117">
        <f ca="1">IFERROR(IF((VLOOKUP($E14,'NEA Backsheet'!$D$5:$CB$183,M$9,FALSE))="","",(VLOOKUP($E14,'NEA Backsheet'!$D$5:$CB$183,M$9,FALSE))),"")</f>
        <v>2778.5130265125067</v>
      </c>
      <c r="N14" s="119">
        <f ca="1">IFERROR(IF((VLOOKUP($E14,'NEA Backsheet'!$D$5:$CB$183,N$9,FALSE))="","",(VLOOKUP($E14,'NEA Backsheet'!$D$5:$CB$183,N$9,FALSE))),"")</f>
        <v>2715.3438732730115</v>
      </c>
      <c r="O14" s="174">
        <f ca="1">IFERROR(IF((VLOOKUP($E14,'NEA Backsheet'!$D$5:$CB$183,O$9,FALSE))="","",(VLOOKUP($E14,'NEA Backsheet'!$D$5:$CB$183,O$9,FALSE))),"")</f>
        <v>2761.8855537267</v>
      </c>
      <c r="P14" s="118">
        <f ca="1">IFERROR(IF((VLOOKUP($E14,'NEA Backsheet'!$D$5:$CB$183,P$9,FALSE))="","",(VLOOKUP($E14,'NEA Backsheet'!$D$5:$CB$183,P$9,FALSE))),"")</f>
        <v>2725.9537118275198</v>
      </c>
      <c r="Q14" s="119">
        <f ca="1">IFERROR(IF((VLOOKUP($E14,'NEA Backsheet'!$D$5:$CB$183,Q$9,FALSE))="","",(VLOOKUP($E14,'NEA Backsheet'!$D$5:$CB$183,Q$9,FALSE))),"")</f>
        <v>2904.8236029933396</v>
      </c>
      <c r="R14" s="235">
        <f ca="1">IFERROR(IF((VLOOKUP($E14,'NEA Backsheet'!$D$5:$CB$183,R$9,FALSE))="","",(VLOOKUP($E14,'NEA Backsheet'!$D$5:$CB$183,R$9,FALSE))),"")</f>
        <v>0</v>
      </c>
    </row>
    <row r="15" spans="1:21" ht="15" customHeight="1" x14ac:dyDescent="0.3">
      <c r="A15" s="57">
        <v>1</v>
      </c>
      <c r="B15" s="98" t="str">
        <f ca="1">IFERROR(IF((VLOOKUP($E15,'Org List'!$AJ$10:$AL$188,3,FALSE))="","",(VLOOKUP($E15,'Org List'!$AJ$10:$AL$188,3,FALSE))),"")</f>
        <v>North of England Commissioning Region</v>
      </c>
      <c r="C15" s="99" t="str">
        <f ca="1">IFERROR(IF((VLOOKUP($E15,'Org List'!$AO$10:$AQ$188,3,FALSE))="","",(VLOOKUP($E15,'Org List'!$AO$10:$AQ$188,3,FALSE))),"")</f>
        <v/>
      </c>
      <c r="D15" s="114" t="str">
        <f ca="1">IFERROR(IF((VLOOKUP($E15,'Org List'!$AT$10:$AV$188,3,FALSE))="","",(VLOOKUP($E15,'Org List'!$AT$10:$AV$188,3,FALSE))),"")</f>
        <v/>
      </c>
      <c r="E15" s="98" t="str">
        <f t="shared" ca="1" si="0"/>
        <v>Y54</v>
      </c>
      <c r="F15" s="100" t="str">
        <f ca="1">IF(E15="","",VLOOKUP(E15,'Org List'!$J$9:$K$488,2,0))</f>
        <v>North of England Commissioning Region</v>
      </c>
      <c r="G15" s="121">
        <f ca="1">IFERROR(IF((VLOOKUP($E15,'NEA Backsheet'!$D$5:$CB$183,G$9,FALSE))="","",(VLOOKUP($E15,'NEA Backsheet'!$D$5:$CB$183,G$9,FALSE))),"")</f>
        <v>2961.221108110577</v>
      </c>
      <c r="H15" s="122">
        <f ca="1">IFERROR(IF((VLOOKUP($E15,'NEA Backsheet'!$D$5:$CB$183,H$9,FALSE))="","",(VLOOKUP($E15,'NEA Backsheet'!$D$5:$CB$183,H$9,FALSE))),"")</f>
        <v>2956.6076674559849</v>
      </c>
      <c r="I15" s="122">
        <f ca="1">IFERROR(IF((VLOOKUP($E15,'NEA Backsheet'!$D$5:$CB$183,I$9,FALSE))="","",(VLOOKUP($E15,'NEA Backsheet'!$D$5:$CB$183,I$9,FALSE))),"")</f>
        <v>3142.009395624515</v>
      </c>
      <c r="J15" s="123">
        <f ca="1">IFERROR(IF((VLOOKUP($E15,'NEA Backsheet'!$D$5:$CB$183,J$9,FALSE))="","",(VLOOKUP($E15,'NEA Backsheet'!$D$5:$CB$183,J$9,FALSE))),"")</f>
        <v>3086.2377627091914</v>
      </c>
      <c r="K15" s="121">
        <f ca="1">IFERROR(IF((VLOOKUP($E15,'NEA Backsheet'!$D$5:$CB$183,K$9,FALSE))="","",(VLOOKUP($E15,'NEA Backsheet'!$D$5:$CB$183,K$9,FALSE))),"")</f>
        <v>3041.2162185653929</v>
      </c>
      <c r="L15" s="122">
        <f ca="1">IFERROR(IF((VLOOKUP($E15,'NEA Backsheet'!$D$5:$CB$183,L$9,FALSE))="","",(VLOOKUP($E15,'NEA Backsheet'!$D$5:$CB$183,L$9,FALSE))),"")</f>
        <v>3017.4140885603265</v>
      </c>
      <c r="M15" s="122">
        <f ca="1">IFERROR(IF((VLOOKUP($E15,'NEA Backsheet'!$D$5:$CB$183,M$9,FALSE))="","",(VLOOKUP($E15,'NEA Backsheet'!$D$5:$CB$183,M$9,FALSE))),"")</f>
        <v>3123.9989019105806</v>
      </c>
      <c r="N15" s="124">
        <f ca="1">IFERROR(IF((VLOOKUP($E15,'NEA Backsheet'!$D$5:$CB$183,N$9,FALSE))="","",(VLOOKUP($E15,'NEA Backsheet'!$D$5:$CB$183,N$9,FALSE))),"")</f>
        <v>3070.9170968385183</v>
      </c>
      <c r="O15" s="175">
        <f ca="1">IFERROR(IF((VLOOKUP($E15,'NEA Backsheet'!$D$5:$CB$183,O$9,FALSE))="","",(VLOOKUP($E15,'NEA Backsheet'!$D$5:$CB$183,O$9,FALSE))),"")</f>
        <v>3223.9313947392748</v>
      </c>
      <c r="P15" s="123">
        <f ca="1">IFERROR(IF((VLOOKUP($E15,'NEA Backsheet'!$D$5:$CB$183,P$9,FALSE))="","",(VLOOKUP($E15,'NEA Backsheet'!$D$5:$CB$183,P$9,FALSE))),"")</f>
        <v>3084.1544686530106</v>
      </c>
      <c r="Q15" s="124">
        <f ca="1">IFERROR(IF((VLOOKUP($E15,'NEA Backsheet'!$D$5:$CB$183,Q$9,FALSE))="","",(VLOOKUP($E15,'NEA Backsheet'!$D$5:$CB$183,Q$9,FALSE))),"")</f>
        <v>3239.531227877887</v>
      </c>
      <c r="R15" s="236">
        <f ca="1">IFERROR(IF((VLOOKUP($E15,'NEA Backsheet'!$D$5:$CB$183,R$9,FALSE))="","",(VLOOKUP($E15,'NEA Backsheet'!$D$5:$CB$183,R$9,FALSE))),"")</f>
        <v>0</v>
      </c>
    </row>
    <row r="16" spans="1:21" ht="15" customHeight="1" x14ac:dyDescent="0.3">
      <c r="A16" s="57">
        <v>2</v>
      </c>
      <c r="B16" s="98" t="str">
        <f ca="1">IFERROR(IF((VLOOKUP($E16,'Org List'!$AJ$10:$AL$188,3,FALSE))="","",(VLOOKUP($E16,'Org List'!$AJ$10:$AL$188,3,FALSE))),"")</f>
        <v>Midlands and East of England Commissioning Region</v>
      </c>
      <c r="C16" s="99" t="str">
        <f ca="1">IFERROR(IF((VLOOKUP($E16,'Org List'!$AO$10:$AQ$188,3,FALSE))="","",(VLOOKUP($E16,'Org List'!$AO$10:$AQ$188,3,FALSE))),"")</f>
        <v/>
      </c>
      <c r="D16" s="114" t="str">
        <f ca="1">IFERROR(IF((VLOOKUP($E16,'Org List'!$AT$10:$AV$188,3,FALSE))="","",(VLOOKUP($E16,'Org List'!$AT$10:$AV$188,3,FALSE))),"")</f>
        <v/>
      </c>
      <c r="E16" s="98" t="str">
        <f t="shared" ca="1" si="0"/>
        <v>Y55</v>
      </c>
      <c r="F16" s="100" t="str">
        <f ca="1">IF(E16="","",VLOOKUP(E16,'Org List'!$J$9:$K$488,2,0))</f>
        <v>Midlands and East of England Commissioning Region</v>
      </c>
      <c r="G16" s="121">
        <f ca="1">IFERROR(IF((VLOOKUP($E16,'NEA Backsheet'!$D$5:$CB$183,G$9,FALSE))="","",(VLOOKUP($E16,'NEA Backsheet'!$D$5:$CB$183,G$9,FALSE))),"")</f>
        <v>2674.3151983925836</v>
      </c>
      <c r="H16" s="122">
        <f ca="1">IFERROR(IF((VLOOKUP($E16,'NEA Backsheet'!$D$5:$CB$183,H$9,FALSE))="","",(VLOOKUP($E16,'NEA Backsheet'!$D$5:$CB$183,H$9,FALSE))),"")</f>
        <v>2640.6583879323853</v>
      </c>
      <c r="I16" s="122">
        <f ca="1">IFERROR(IF((VLOOKUP($E16,'NEA Backsheet'!$D$5:$CB$183,I$9,FALSE))="","",(VLOOKUP($E16,'NEA Backsheet'!$D$5:$CB$183,I$9,FALSE))),"")</f>
        <v>2736.3520048026517</v>
      </c>
      <c r="J16" s="123">
        <f ca="1">IFERROR(IF((VLOOKUP($E16,'NEA Backsheet'!$D$5:$CB$183,J$9,FALSE))="","",(VLOOKUP($E16,'NEA Backsheet'!$D$5:$CB$183,J$9,FALSE))),"")</f>
        <v>2660.8414184562489</v>
      </c>
      <c r="K16" s="121">
        <f ca="1">IFERROR(IF((VLOOKUP($E16,'NEA Backsheet'!$D$5:$CB$183,K$9,FALSE))="","",(VLOOKUP($E16,'NEA Backsheet'!$D$5:$CB$183,K$9,FALSE))),"")</f>
        <v>2712.0822220636205</v>
      </c>
      <c r="L16" s="122">
        <f ca="1">IFERROR(IF((VLOOKUP($E16,'NEA Backsheet'!$D$5:$CB$183,L$9,FALSE))="","",(VLOOKUP($E16,'NEA Backsheet'!$D$5:$CB$183,L$9,FALSE))),"")</f>
        <v>2711.7073260994171</v>
      </c>
      <c r="M16" s="122">
        <f ca="1">IFERROR(IF((VLOOKUP($E16,'NEA Backsheet'!$D$5:$CB$183,M$9,FALSE))="","",(VLOOKUP($E16,'NEA Backsheet'!$D$5:$CB$183,M$9,FALSE))),"")</f>
        <v>2806.3569353418789</v>
      </c>
      <c r="N16" s="124">
        <f ca="1">IFERROR(IF((VLOOKUP($E16,'NEA Backsheet'!$D$5:$CB$183,N$9,FALSE))="","",(VLOOKUP($E16,'NEA Backsheet'!$D$5:$CB$183,N$9,FALSE))),"")</f>
        <v>2752.2458102456394</v>
      </c>
      <c r="O16" s="175">
        <f ca="1">IFERROR(IF((VLOOKUP($E16,'NEA Backsheet'!$D$5:$CB$183,O$9,FALSE))="","",(VLOOKUP($E16,'NEA Backsheet'!$D$5:$CB$183,O$9,FALSE))),"")</f>
        <v>2696.215638284481</v>
      </c>
      <c r="P16" s="123">
        <f ca="1">IFERROR(IF((VLOOKUP($E16,'NEA Backsheet'!$D$5:$CB$183,P$9,FALSE))="","",(VLOOKUP($E16,'NEA Backsheet'!$D$5:$CB$183,P$9,FALSE))),"")</f>
        <v>2715.922813897515</v>
      </c>
      <c r="Q16" s="124">
        <f ca="1">IFERROR(IF((VLOOKUP($E16,'NEA Backsheet'!$D$5:$CB$183,Q$9,FALSE))="","",(VLOOKUP($E16,'NEA Backsheet'!$D$5:$CB$183,Q$9,FALSE))),"")</f>
        <v>2948.9159601111696</v>
      </c>
      <c r="R16" s="236">
        <f ca="1">IFERROR(IF((VLOOKUP($E16,'NEA Backsheet'!$D$5:$CB$183,R$9,FALSE))="","",(VLOOKUP($E16,'NEA Backsheet'!$D$5:$CB$183,R$9,FALSE))),"")</f>
        <v>0</v>
      </c>
    </row>
    <row r="17" spans="1:18" ht="15" customHeight="1" x14ac:dyDescent="0.3">
      <c r="A17" s="57">
        <v>3</v>
      </c>
      <c r="B17" s="98" t="str">
        <f ca="1">IFERROR(IF((VLOOKUP($E17,'Org List'!$AJ$10:$AL$188,3,FALSE))="","",(VLOOKUP($E17,'Org List'!$AJ$10:$AL$188,3,FALSE))),"")</f>
        <v>London Commissioning Region</v>
      </c>
      <c r="C17" s="99" t="str">
        <f ca="1">IFERROR(IF((VLOOKUP($E17,'Org List'!$AO$10:$AQ$188,3,FALSE))="","",(VLOOKUP($E17,'Org List'!$AO$10:$AQ$188,3,FALSE))),"")</f>
        <v/>
      </c>
      <c r="D17" s="114" t="str">
        <f ca="1">IFERROR(IF((VLOOKUP($E17,'Org List'!$AT$10:$AV$188,3,FALSE))="","",(VLOOKUP($E17,'Org List'!$AT$10:$AV$188,3,FALSE))),"")</f>
        <v/>
      </c>
      <c r="E17" s="98" t="str">
        <f t="shared" ca="1" si="0"/>
        <v>Y56</v>
      </c>
      <c r="F17" s="100" t="str">
        <f ca="1">IF(E17="","",VLOOKUP(E17,'Org List'!$J$9:$K$488,2,0))</f>
        <v>London Commissioning Region</v>
      </c>
      <c r="G17" s="121">
        <f ca="1">IFERROR(IF((VLOOKUP($E17,'NEA Backsheet'!$D$5:$CB$183,G$9,FALSE))="","",(VLOOKUP($E17,'NEA Backsheet'!$D$5:$CB$183,G$9,FALSE))),"")</f>
        <v>2216.1376587273503</v>
      </c>
      <c r="H17" s="122">
        <f ca="1">IFERROR(IF((VLOOKUP($E17,'NEA Backsheet'!$D$5:$CB$183,H$9,FALSE))="","",(VLOOKUP($E17,'NEA Backsheet'!$D$5:$CB$183,H$9,FALSE))),"")</f>
        <v>2218.9255667138268</v>
      </c>
      <c r="I17" s="122">
        <f ca="1">IFERROR(IF((VLOOKUP($E17,'NEA Backsheet'!$D$5:$CB$183,I$9,FALSE))="","",(VLOOKUP($E17,'NEA Backsheet'!$D$5:$CB$183,I$9,FALSE))),"")</f>
        <v>2311.1348591546048</v>
      </c>
      <c r="J17" s="123">
        <f ca="1">IFERROR(IF((VLOOKUP($E17,'NEA Backsheet'!$D$5:$CB$183,J$9,FALSE))="","",(VLOOKUP($E17,'NEA Backsheet'!$D$5:$CB$183,J$9,FALSE))),"")</f>
        <v>2247.7220311825718</v>
      </c>
      <c r="K17" s="121">
        <f ca="1">IFERROR(IF((VLOOKUP($E17,'NEA Backsheet'!$D$5:$CB$183,K$9,FALSE))="","",(VLOOKUP($E17,'NEA Backsheet'!$D$5:$CB$183,K$9,FALSE))),"")</f>
        <v>2291.2772676327409</v>
      </c>
      <c r="L17" s="122">
        <f ca="1">IFERROR(IF((VLOOKUP($E17,'NEA Backsheet'!$D$5:$CB$183,L$9,FALSE))="","",(VLOOKUP($E17,'NEA Backsheet'!$D$5:$CB$183,L$9,FALSE))),"")</f>
        <v>2290.2846530613174</v>
      </c>
      <c r="M17" s="122">
        <f ca="1">IFERROR(IF((VLOOKUP($E17,'NEA Backsheet'!$D$5:$CB$183,M$9,FALSE))="","",(VLOOKUP($E17,'NEA Backsheet'!$D$5:$CB$183,M$9,FALSE))),"")</f>
        <v>2324.6390590755773</v>
      </c>
      <c r="N17" s="124">
        <f ca="1">IFERROR(IF((VLOOKUP($E17,'NEA Backsheet'!$D$5:$CB$183,N$9,FALSE))="","",(VLOOKUP($E17,'NEA Backsheet'!$D$5:$CB$183,N$9,FALSE))),"")</f>
        <v>2247.1974609074864</v>
      </c>
      <c r="O17" s="175">
        <f ca="1">IFERROR(IF((VLOOKUP($E17,'NEA Backsheet'!$D$5:$CB$183,O$9,FALSE))="","",(VLOOKUP($E17,'NEA Backsheet'!$D$5:$CB$183,O$9,FALSE))),"")</f>
        <v>2268.6362789466207</v>
      </c>
      <c r="P17" s="123">
        <f ca="1">IFERROR(IF((VLOOKUP($E17,'NEA Backsheet'!$D$5:$CB$183,P$9,FALSE))="","",(VLOOKUP($E17,'NEA Backsheet'!$D$5:$CB$183,P$9,FALSE))),"")</f>
        <v>2283.8055275253123</v>
      </c>
      <c r="Q17" s="124">
        <f ca="1">IFERROR(IF((VLOOKUP($E17,'NEA Backsheet'!$D$5:$CB$183,Q$9,FALSE))="","",(VLOOKUP($E17,'NEA Backsheet'!$D$5:$CB$183,Q$9,FALSE))),"")</f>
        <v>2419.6747652197741</v>
      </c>
      <c r="R17" s="236">
        <f ca="1">IFERROR(IF((VLOOKUP($E17,'NEA Backsheet'!$D$5:$CB$183,R$9,FALSE))="","",(VLOOKUP($E17,'NEA Backsheet'!$D$5:$CB$183,R$9,FALSE))),"")</f>
        <v>0</v>
      </c>
    </row>
    <row r="18" spans="1:18" ht="15" customHeight="1" x14ac:dyDescent="0.3">
      <c r="A18" s="57">
        <v>4</v>
      </c>
      <c r="B18" s="98" t="str">
        <f ca="1">IFERROR(IF((VLOOKUP($E18,'Org List'!$AJ$10:$AL$188,3,FALSE))="","",(VLOOKUP($E18,'Org List'!$AJ$10:$AL$188,3,FALSE))),"")</f>
        <v>South West England Commissioning Region</v>
      </c>
      <c r="C18" s="99" t="str">
        <f ca="1">IFERROR(IF((VLOOKUP($E18,'Org List'!$AO$10:$AQ$188,3,FALSE))="","",(VLOOKUP($E18,'Org List'!$AO$10:$AQ$188,3,FALSE))),"")</f>
        <v/>
      </c>
      <c r="D18" s="114" t="str">
        <f ca="1">IFERROR(IF((VLOOKUP($E18,'Org List'!$AT$10:$AV$188,3,FALSE))="","",(VLOOKUP($E18,'Org List'!$AT$10:$AV$188,3,FALSE))),"")</f>
        <v/>
      </c>
      <c r="E18" s="98" t="str">
        <f t="shared" ca="1" si="0"/>
        <v>Y58</v>
      </c>
      <c r="F18" s="100" t="str">
        <f ca="1">IF(E18="","",VLOOKUP(E18,'Org List'!$J$9:$K$488,2,0))</f>
        <v>South West England Commissioning Region</v>
      </c>
      <c r="G18" s="121">
        <f ca="1">IFERROR(IF((VLOOKUP($E18,'NEA Backsheet'!$D$5:$CB$183,G$9,FALSE))="","",(VLOOKUP($E18,'NEA Backsheet'!$D$5:$CB$183,G$9,FALSE))),"")</f>
        <v>2652.7961207138756</v>
      </c>
      <c r="H18" s="122">
        <f ca="1">IFERROR(IF((VLOOKUP($E18,'NEA Backsheet'!$D$5:$CB$183,H$9,FALSE))="","",(VLOOKUP($E18,'NEA Backsheet'!$D$5:$CB$183,H$9,FALSE))),"")</f>
        <v>2644.4932793995431</v>
      </c>
      <c r="I18" s="122">
        <f ca="1">IFERROR(IF((VLOOKUP($E18,'NEA Backsheet'!$D$5:$CB$183,I$9,FALSE))="","",(VLOOKUP($E18,'NEA Backsheet'!$D$5:$CB$183,I$9,FALSE))),"")</f>
        <v>2815.0076662788001</v>
      </c>
      <c r="J18" s="123">
        <f ca="1">IFERROR(IF((VLOOKUP($E18,'NEA Backsheet'!$D$5:$CB$183,J$9,FALSE))="","",(VLOOKUP($E18,'NEA Backsheet'!$D$5:$CB$183,J$9,FALSE))),"")</f>
        <v>2803.867876494106</v>
      </c>
      <c r="K18" s="121">
        <f ca="1">IFERROR(IF((VLOOKUP($E18,'NEA Backsheet'!$D$5:$CB$183,K$9,FALSE))="","",(VLOOKUP($E18,'NEA Backsheet'!$D$5:$CB$183,K$9,FALSE))),"")</f>
        <v>2685.6247607089667</v>
      </c>
      <c r="L18" s="122">
        <f ca="1">IFERROR(IF((VLOOKUP($E18,'NEA Backsheet'!$D$5:$CB$183,L$9,FALSE))="","",(VLOOKUP($E18,'NEA Backsheet'!$D$5:$CB$183,L$9,FALSE))),"")</f>
        <v>2703.9357121788321</v>
      </c>
      <c r="M18" s="122">
        <f ca="1">IFERROR(IF((VLOOKUP($E18,'NEA Backsheet'!$D$5:$CB$183,M$9,FALSE))="","",(VLOOKUP($E18,'NEA Backsheet'!$D$5:$CB$183,M$9,FALSE))),"")</f>
        <v>2818.5797001676583</v>
      </c>
      <c r="N18" s="124">
        <f ca="1">IFERROR(IF((VLOOKUP($E18,'NEA Backsheet'!$D$5:$CB$183,N$9,FALSE))="","",(VLOOKUP($E18,'NEA Backsheet'!$D$5:$CB$183,N$9,FALSE))),"")</f>
        <v>2735.8036906960215</v>
      </c>
      <c r="O18" s="175">
        <f ca="1">IFERROR(IF((VLOOKUP($E18,'NEA Backsheet'!$D$5:$CB$183,O$9,FALSE))="","",(VLOOKUP($E18,'NEA Backsheet'!$D$5:$CB$183,O$9,FALSE))),"")</f>
        <v>2792.966052765993</v>
      </c>
      <c r="P18" s="123">
        <f ca="1">IFERROR(IF((VLOOKUP($E18,'NEA Backsheet'!$D$5:$CB$183,P$9,FALSE))="","",(VLOOKUP($E18,'NEA Backsheet'!$D$5:$CB$183,P$9,FALSE))),"")</f>
        <v>2775.516382361277</v>
      </c>
      <c r="Q18" s="124">
        <f ca="1">IFERROR(IF((VLOOKUP($E18,'NEA Backsheet'!$D$5:$CB$183,Q$9,FALSE))="","",(VLOOKUP($E18,'NEA Backsheet'!$D$5:$CB$183,Q$9,FALSE))),"")</f>
        <v>2980.3983100613063</v>
      </c>
      <c r="R18" s="236">
        <f ca="1">IFERROR(IF((VLOOKUP($E18,'NEA Backsheet'!$D$5:$CB$183,R$9,FALSE))="","",(VLOOKUP($E18,'NEA Backsheet'!$D$5:$CB$183,R$9,FALSE))),"")</f>
        <v>0</v>
      </c>
    </row>
    <row r="19" spans="1:18" ht="15" customHeight="1" x14ac:dyDescent="0.3">
      <c r="A19" s="57">
        <v>5</v>
      </c>
      <c r="B19" s="98" t="str">
        <f ca="1">IFERROR(IF((VLOOKUP($E19,'Org List'!$AJ$10:$AL$188,3,FALSE))="","",(VLOOKUP($E19,'Org List'!$AJ$10:$AL$188,3,FALSE))),"")</f>
        <v>South East England Commissioning Region</v>
      </c>
      <c r="C19" s="99" t="str">
        <f ca="1">IFERROR(IF((VLOOKUP($E19,'Org List'!$AO$10:$AQ$188,3,FALSE))="","",(VLOOKUP($E19,'Org List'!$AO$10:$AQ$188,3,FALSE))),"")</f>
        <v/>
      </c>
      <c r="D19" s="114" t="str">
        <f ca="1">IFERROR(IF((VLOOKUP($E19,'Org List'!$AT$10:$AV$188,3,FALSE))="","",(VLOOKUP($E19,'Org List'!$AT$10:$AV$188,3,FALSE))),"")</f>
        <v/>
      </c>
      <c r="E19" s="98" t="str">
        <f t="shared" ca="1" si="0"/>
        <v>Y59</v>
      </c>
      <c r="F19" s="100" t="str">
        <f ca="1">IF(E19="","",VLOOKUP(E19,'Org List'!$J$9:$K$488,2,0))</f>
        <v>South East England Commissioning Region</v>
      </c>
      <c r="G19" s="121">
        <f ca="1">IFERROR(IF((VLOOKUP($E19,'NEA Backsheet'!$D$5:$CB$183,G$9,FALSE))="","",(VLOOKUP($E19,'NEA Backsheet'!$D$5:$CB$183,G$9,FALSE))),"")</f>
        <v>2488.6704423821961</v>
      </c>
      <c r="H19" s="122">
        <f ca="1">IFERROR(IF((VLOOKUP($E19,'NEA Backsheet'!$D$5:$CB$183,H$9,FALSE))="","",(VLOOKUP($E19,'NEA Backsheet'!$D$5:$CB$183,H$9,FALSE))),"")</f>
        <v>2459.7542259971674</v>
      </c>
      <c r="I19" s="122">
        <f ca="1">IFERROR(IF((VLOOKUP($E19,'NEA Backsheet'!$D$5:$CB$183,I$9,FALSE))="","",(VLOOKUP($E19,'NEA Backsheet'!$D$5:$CB$183,I$9,FALSE))),"")</f>
        <v>2556.8366961602014</v>
      </c>
      <c r="J19" s="123">
        <f ca="1">IFERROR(IF((VLOOKUP($E19,'NEA Backsheet'!$D$5:$CB$183,J$9,FALSE))="","",(VLOOKUP($E19,'NEA Backsheet'!$D$5:$CB$183,J$9,FALSE))),"")</f>
        <v>2529.4984271012636</v>
      </c>
      <c r="K19" s="121">
        <f ca="1">IFERROR(IF((VLOOKUP($E19,'NEA Backsheet'!$D$5:$CB$183,K$9,FALSE))="","",(VLOOKUP($E19,'NEA Backsheet'!$D$5:$CB$183,K$9,FALSE))),"")</f>
        <v>2486.7107727921257</v>
      </c>
      <c r="L19" s="122">
        <f ca="1">IFERROR(IF((VLOOKUP($E19,'NEA Backsheet'!$D$5:$CB$183,L$9,FALSE))="","",(VLOOKUP($E19,'NEA Backsheet'!$D$5:$CB$183,L$9,FALSE))),"")</f>
        <v>2483.3041058506342</v>
      </c>
      <c r="M19" s="122">
        <f ca="1">IFERROR(IF((VLOOKUP($E19,'NEA Backsheet'!$D$5:$CB$183,M$9,FALSE))="","",(VLOOKUP($E19,'NEA Backsheet'!$D$5:$CB$183,M$9,FALSE))),"")</f>
        <v>2558.6446863981737</v>
      </c>
      <c r="N19" s="124">
        <f ca="1">IFERROR(IF((VLOOKUP($E19,'NEA Backsheet'!$D$5:$CB$183,N$9,FALSE))="","",(VLOOKUP($E19,'NEA Backsheet'!$D$5:$CB$183,N$9,FALSE))),"")</f>
        <v>2490.7359423153512</v>
      </c>
      <c r="O19" s="175">
        <f ca="1">IFERROR(IF((VLOOKUP($E19,'NEA Backsheet'!$D$5:$CB$183,O$9,FALSE))="","",(VLOOKUP($E19,'NEA Backsheet'!$D$5:$CB$183,O$9,FALSE))),"")</f>
        <v>2566.0213438288743</v>
      </c>
      <c r="P19" s="123">
        <f ca="1">IFERROR(IF((VLOOKUP($E19,'NEA Backsheet'!$D$5:$CB$183,P$9,FALSE))="","",(VLOOKUP($E19,'NEA Backsheet'!$D$5:$CB$183,P$9,FALSE))),"")</f>
        <v>2539.4076103725515</v>
      </c>
      <c r="Q19" s="124">
        <f ca="1">IFERROR(IF((VLOOKUP($E19,'NEA Backsheet'!$D$5:$CB$183,Q$9,FALSE))="","",(VLOOKUP($E19,'NEA Backsheet'!$D$5:$CB$183,Q$9,FALSE))),"")</f>
        <v>2681.459918666827</v>
      </c>
      <c r="R19" s="236">
        <f ca="1">IFERROR(IF((VLOOKUP($E19,'NEA Backsheet'!$D$5:$CB$183,R$9,FALSE))="","",(VLOOKUP($E19,'NEA Backsheet'!$D$5:$CB$183,R$9,FALSE))),"")</f>
        <v>0</v>
      </c>
    </row>
    <row r="20" spans="1:18" ht="15" customHeight="1" x14ac:dyDescent="0.3">
      <c r="A20" s="57">
        <v>6</v>
      </c>
      <c r="B20" s="98" t="str">
        <f ca="1">IFERROR(IF((VLOOKUP($E20,'Org List'!$AJ$10:$AL$188,3,FALSE))="","",(VLOOKUP($E20,'Org List'!$AJ$10:$AL$188,3,FALSE))),"")</f>
        <v/>
      </c>
      <c r="C20" s="99" t="str">
        <f ca="1">IFERROR(IF((VLOOKUP($E20,'Org List'!$AO$10:$AQ$188,3,FALSE))="","",(VLOOKUP($E20,'Org List'!$AO$10:$AQ$188,3,FALSE))),"")</f>
        <v>North East Region</v>
      </c>
      <c r="D20" s="114" t="str">
        <f ca="1">IFERROR(IF((VLOOKUP($E20,'Org List'!$AT$10:$AV$188,3,FALSE))="","",(VLOOKUP($E20,'Org List'!$AT$10:$AV$188,3,FALSE))),"")</f>
        <v/>
      </c>
      <c r="E20" s="98" t="str">
        <f t="shared" ca="1" si="0"/>
        <v>E12000001</v>
      </c>
      <c r="F20" s="100" t="str">
        <f ca="1">IF(E20="","",VLOOKUP(E20,'Org List'!$J$9:$K$488,2,0))</f>
        <v>North East Region</v>
      </c>
      <c r="G20" s="121">
        <f ca="1">IFERROR(IF((VLOOKUP($E20,'NEA Backsheet'!$D$5:$CB$183,G$9,FALSE))="","",(VLOOKUP($E20,'NEA Backsheet'!$D$5:$CB$183,G$9,FALSE))),"")</f>
        <v>3038.8631466614402</v>
      </c>
      <c r="H20" s="122">
        <f ca="1">IFERROR(IF((VLOOKUP($E20,'NEA Backsheet'!$D$5:$CB$183,H$9,FALSE))="","",(VLOOKUP($E20,'NEA Backsheet'!$D$5:$CB$183,H$9,FALSE))),"")</f>
        <v>3045.6431100861137</v>
      </c>
      <c r="I20" s="122">
        <f ca="1">IFERROR(IF((VLOOKUP($E20,'NEA Backsheet'!$D$5:$CB$183,I$9,FALSE))="","",(VLOOKUP($E20,'NEA Backsheet'!$D$5:$CB$183,I$9,FALSE))),"")</f>
        <v>3225.3886023930831</v>
      </c>
      <c r="J20" s="123">
        <f ca="1">IFERROR(IF((VLOOKUP($E20,'NEA Backsheet'!$D$5:$CB$183,J$9,FALSE))="","",(VLOOKUP($E20,'NEA Backsheet'!$D$5:$CB$183,J$9,FALSE))),"")</f>
        <v>3198.8651575849699</v>
      </c>
      <c r="K20" s="121">
        <f ca="1">IFERROR(IF((VLOOKUP($E20,'NEA Backsheet'!$D$5:$CB$183,K$9,FALSE))="","",(VLOOKUP($E20,'NEA Backsheet'!$D$5:$CB$183,K$9,FALSE))),"")</f>
        <v>3176.944883953623</v>
      </c>
      <c r="L20" s="122">
        <f ca="1">IFERROR(IF((VLOOKUP($E20,'NEA Backsheet'!$D$5:$CB$183,L$9,FALSE))="","",(VLOOKUP($E20,'NEA Backsheet'!$D$5:$CB$183,L$9,FALSE))),"")</f>
        <v>3168.8968949354025</v>
      </c>
      <c r="M20" s="122">
        <f ca="1">IFERROR(IF((VLOOKUP($E20,'NEA Backsheet'!$D$5:$CB$183,M$9,FALSE))="","",(VLOOKUP($E20,'NEA Backsheet'!$D$5:$CB$183,M$9,FALSE))),"")</f>
        <v>3244.9821914686713</v>
      </c>
      <c r="N20" s="124">
        <f ca="1">IFERROR(IF((VLOOKUP($E20,'NEA Backsheet'!$D$5:$CB$183,N$9,FALSE))="","",(VLOOKUP($E20,'NEA Backsheet'!$D$5:$CB$183,N$9,FALSE))),"")</f>
        <v>3202.3244621767212</v>
      </c>
      <c r="O20" s="175">
        <f ca="1">IFERROR(IF((VLOOKUP($E20,'NEA Backsheet'!$D$5:$CB$183,O$9,FALSE))="","",(VLOOKUP($E20,'NEA Backsheet'!$D$5:$CB$183,O$9,FALSE))),"")</f>
        <v>3175.3290374523772</v>
      </c>
      <c r="P20" s="123">
        <f ca="1">IFERROR(IF((VLOOKUP($E20,'NEA Backsheet'!$D$5:$CB$183,P$9,FALSE))="","",(VLOOKUP($E20,'NEA Backsheet'!$D$5:$CB$183,P$9,FALSE))),"")</f>
        <v>3156.7497107718318</v>
      </c>
      <c r="Q20" s="124">
        <f ca="1">IFERROR(IF((VLOOKUP($E20,'NEA Backsheet'!$D$5:$CB$183,Q$9,FALSE))="","",(VLOOKUP($E20,'NEA Backsheet'!$D$5:$CB$183,Q$9,FALSE))),"")</f>
        <v>3336.5634364082825</v>
      </c>
      <c r="R20" s="236">
        <f ca="1">IFERROR(IF((VLOOKUP($E20,'NEA Backsheet'!$D$5:$CB$183,R$9,FALSE))="","",(VLOOKUP($E20,'NEA Backsheet'!$D$5:$CB$183,R$9,FALSE))),"")</f>
        <v>0</v>
      </c>
    </row>
    <row r="21" spans="1:18" ht="15" customHeight="1" x14ac:dyDescent="0.3">
      <c r="A21" s="57">
        <v>7</v>
      </c>
      <c r="B21" s="98" t="str">
        <f ca="1">IFERROR(IF((VLOOKUP($E21,'Org List'!$AJ$10:$AL$188,3,FALSE))="","",(VLOOKUP($E21,'Org List'!$AJ$10:$AL$188,3,FALSE))),"")</f>
        <v/>
      </c>
      <c r="C21" s="99" t="str">
        <f ca="1">IFERROR(IF((VLOOKUP($E21,'Org List'!$AO$10:$AQ$188,3,FALSE))="","",(VLOOKUP($E21,'Org List'!$AO$10:$AQ$188,3,FALSE))),"")</f>
        <v>North West Region</v>
      </c>
      <c r="D21" s="114" t="str">
        <f ca="1">IFERROR(IF((VLOOKUP($E21,'Org List'!$AT$10:$AV$188,3,FALSE))="","",(VLOOKUP($E21,'Org List'!$AT$10:$AV$188,3,FALSE))),"")</f>
        <v/>
      </c>
      <c r="E21" s="98" t="str">
        <f t="shared" ca="1" si="0"/>
        <v>E12000002</v>
      </c>
      <c r="F21" s="100" t="str">
        <f ca="1">IF(E21="","",VLOOKUP(E21,'Org List'!$J$9:$K$488,2,0))</f>
        <v>North West Region</v>
      </c>
      <c r="G21" s="121">
        <f ca="1">IFERROR(IF((VLOOKUP($E21,'NEA Backsheet'!$D$5:$CB$183,G$9,FALSE))="","",(VLOOKUP($E21,'NEA Backsheet'!$D$5:$CB$183,G$9,FALSE))),"")</f>
        <v>3069.7025460782324</v>
      </c>
      <c r="H21" s="122">
        <f ca="1">IFERROR(IF((VLOOKUP($E21,'NEA Backsheet'!$D$5:$CB$183,H$9,FALSE))="","",(VLOOKUP($E21,'NEA Backsheet'!$D$5:$CB$183,H$9,FALSE))),"")</f>
        <v>3091.4008372927897</v>
      </c>
      <c r="I21" s="122">
        <f ca="1">IFERROR(IF((VLOOKUP($E21,'NEA Backsheet'!$D$5:$CB$183,I$9,FALSE))="","",(VLOOKUP($E21,'NEA Backsheet'!$D$5:$CB$183,I$9,FALSE))),"")</f>
        <v>3318.7521834586469</v>
      </c>
      <c r="J21" s="123">
        <f ca="1">IFERROR(IF((VLOOKUP($E21,'NEA Backsheet'!$D$5:$CB$183,J$9,FALSE))="","",(VLOOKUP($E21,'NEA Backsheet'!$D$5:$CB$183,J$9,FALSE))),"")</f>
        <v>3231.1848564759057</v>
      </c>
      <c r="K21" s="121">
        <f ca="1">IFERROR(IF((VLOOKUP($E21,'NEA Backsheet'!$D$5:$CB$183,K$9,FALSE))="","",(VLOOKUP($E21,'NEA Backsheet'!$D$5:$CB$183,K$9,FALSE))),"")</f>
        <v>3149.6626499849667</v>
      </c>
      <c r="L21" s="122">
        <f ca="1">IFERROR(IF((VLOOKUP($E21,'NEA Backsheet'!$D$5:$CB$183,L$9,FALSE))="","",(VLOOKUP($E21,'NEA Backsheet'!$D$5:$CB$183,L$9,FALSE))),"")</f>
        <v>3127.1270338675363</v>
      </c>
      <c r="M21" s="122">
        <f ca="1">IFERROR(IF((VLOOKUP($E21,'NEA Backsheet'!$D$5:$CB$183,M$9,FALSE))="","",(VLOOKUP($E21,'NEA Backsheet'!$D$5:$CB$183,M$9,FALSE))),"")</f>
        <v>3274.9693000574966</v>
      </c>
      <c r="N21" s="124">
        <f ca="1">IFERROR(IF((VLOOKUP($E21,'NEA Backsheet'!$D$5:$CB$183,N$9,FALSE))="","",(VLOOKUP($E21,'NEA Backsheet'!$D$5:$CB$183,N$9,FALSE))),"")</f>
        <v>3177.6443412259705</v>
      </c>
      <c r="O21" s="175">
        <f ca="1">IFERROR(IF((VLOOKUP($E21,'NEA Backsheet'!$D$5:$CB$183,O$9,FALSE))="","",(VLOOKUP($E21,'NEA Backsheet'!$D$5:$CB$183,O$9,FALSE))),"")</f>
        <v>3294.8290426365484</v>
      </c>
      <c r="P21" s="123">
        <f ca="1">IFERROR(IF((VLOOKUP($E21,'NEA Backsheet'!$D$5:$CB$183,P$9,FALSE))="","",(VLOOKUP($E21,'NEA Backsheet'!$D$5:$CB$183,P$9,FALSE))),"")</f>
        <v>3258.7924876671991</v>
      </c>
      <c r="Q21" s="124">
        <f ca="1">IFERROR(IF((VLOOKUP($E21,'NEA Backsheet'!$D$5:$CB$183,Q$9,FALSE))="","",(VLOOKUP($E21,'NEA Backsheet'!$D$5:$CB$183,Q$9,FALSE))),"")</f>
        <v>3425.8579266931106</v>
      </c>
      <c r="R21" s="236">
        <f ca="1">IFERROR(IF((VLOOKUP($E21,'NEA Backsheet'!$D$5:$CB$183,R$9,FALSE))="","",(VLOOKUP($E21,'NEA Backsheet'!$D$5:$CB$183,R$9,FALSE))),"")</f>
        <v>0</v>
      </c>
    </row>
    <row r="22" spans="1:18" ht="15" customHeight="1" x14ac:dyDescent="0.3">
      <c r="A22" s="57">
        <v>8</v>
      </c>
      <c r="B22" s="98" t="str">
        <f ca="1">IFERROR(IF((VLOOKUP($E22,'Org List'!$AJ$10:$AL$188,3,FALSE))="","",(VLOOKUP($E22,'Org List'!$AJ$10:$AL$188,3,FALSE))),"")</f>
        <v/>
      </c>
      <c r="C22" s="99" t="str">
        <f ca="1">IFERROR(IF((VLOOKUP($E22,'Org List'!$AO$10:$AQ$188,3,FALSE))="","",(VLOOKUP($E22,'Org List'!$AO$10:$AQ$188,3,FALSE))),"")</f>
        <v>Yorkshire and The Humber Region</v>
      </c>
      <c r="D22" s="114" t="str">
        <f ca="1">IFERROR(IF((VLOOKUP($E22,'Org List'!$AT$10:$AV$188,3,FALSE))="","",(VLOOKUP($E22,'Org List'!$AT$10:$AV$188,3,FALSE))),"")</f>
        <v/>
      </c>
      <c r="E22" s="98" t="str">
        <f t="shared" ca="1" si="0"/>
        <v>E12000003</v>
      </c>
      <c r="F22" s="100" t="str">
        <f ca="1">IF(E22="","",VLOOKUP(E22,'Org List'!$J$9:$K$488,2,0))</f>
        <v>Yorkshire and The Humber Region</v>
      </c>
      <c r="G22" s="121">
        <f ca="1">IFERROR(IF((VLOOKUP($E22,'NEA Backsheet'!$D$5:$CB$183,G$9,FALSE))="","",(VLOOKUP($E22,'NEA Backsheet'!$D$5:$CB$183,G$9,FALSE))),"")</f>
        <v>2779.066133766597</v>
      </c>
      <c r="H22" s="122">
        <f ca="1">IFERROR(IF((VLOOKUP($E22,'NEA Backsheet'!$D$5:$CB$183,H$9,FALSE))="","",(VLOOKUP($E22,'NEA Backsheet'!$D$5:$CB$183,H$9,FALSE))),"")</f>
        <v>2733.8812772462334</v>
      </c>
      <c r="I22" s="122">
        <f ca="1">IFERROR(IF((VLOOKUP($E22,'NEA Backsheet'!$D$5:$CB$183,I$9,FALSE))="","",(VLOOKUP($E22,'NEA Backsheet'!$D$5:$CB$183,I$9,FALSE))),"")</f>
        <v>2866.1581386439457</v>
      </c>
      <c r="J22" s="123">
        <f ca="1">IFERROR(IF((VLOOKUP($E22,'NEA Backsheet'!$D$5:$CB$183,J$9,FALSE))="","",(VLOOKUP($E22,'NEA Backsheet'!$D$5:$CB$183,J$9,FALSE))),"")</f>
        <v>2838.8172945954334</v>
      </c>
      <c r="K22" s="121">
        <f ca="1">IFERROR(IF((VLOOKUP($E22,'NEA Backsheet'!$D$5:$CB$183,K$9,FALSE))="","",(VLOOKUP($E22,'NEA Backsheet'!$D$5:$CB$183,K$9,FALSE))),"")</f>
        <v>2831.1776880679167</v>
      </c>
      <c r="L22" s="122">
        <f ca="1">IFERROR(IF((VLOOKUP($E22,'NEA Backsheet'!$D$5:$CB$183,L$9,FALSE))="","",(VLOOKUP($E22,'NEA Backsheet'!$D$5:$CB$183,L$9,FALSE))),"")</f>
        <v>2798.0605254359634</v>
      </c>
      <c r="M22" s="122">
        <f ca="1">IFERROR(IF((VLOOKUP($E22,'NEA Backsheet'!$D$5:$CB$183,M$9,FALSE))="","",(VLOOKUP($E22,'NEA Backsheet'!$D$5:$CB$183,M$9,FALSE))),"")</f>
        <v>2864.5167140923445</v>
      </c>
      <c r="N22" s="124">
        <f ca="1">IFERROR(IF((VLOOKUP($E22,'NEA Backsheet'!$D$5:$CB$183,N$9,FALSE))="","",(VLOOKUP($E22,'NEA Backsheet'!$D$5:$CB$183,N$9,FALSE))),"")</f>
        <v>2865.3747238123842</v>
      </c>
      <c r="O22" s="175">
        <f ca="1">IFERROR(IF((VLOOKUP($E22,'NEA Backsheet'!$D$5:$CB$183,O$9,FALSE))="","",(VLOOKUP($E22,'NEA Backsheet'!$D$5:$CB$183,O$9,FALSE))),"")</f>
        <v>3153.12902530981</v>
      </c>
      <c r="P22" s="123">
        <f ca="1">IFERROR(IF((VLOOKUP($E22,'NEA Backsheet'!$D$5:$CB$183,P$9,FALSE))="","",(VLOOKUP($E22,'NEA Backsheet'!$D$5:$CB$183,P$9,FALSE))),"")</f>
        <v>2816.6131249644732</v>
      </c>
      <c r="Q22" s="124">
        <f ca="1">IFERROR(IF((VLOOKUP($E22,'NEA Backsheet'!$D$5:$CB$183,Q$9,FALSE))="","",(VLOOKUP($E22,'NEA Backsheet'!$D$5:$CB$183,Q$9,FALSE))),"")</f>
        <v>2944.6014197707109</v>
      </c>
      <c r="R22" s="236">
        <f ca="1">IFERROR(IF((VLOOKUP($E22,'NEA Backsheet'!$D$5:$CB$183,R$9,FALSE))="","",(VLOOKUP($E22,'NEA Backsheet'!$D$5:$CB$183,R$9,FALSE))),"")</f>
        <v>0</v>
      </c>
    </row>
    <row r="23" spans="1:18" ht="15" customHeight="1" x14ac:dyDescent="0.3">
      <c r="A23" s="57">
        <v>9</v>
      </c>
      <c r="B23" s="98" t="str">
        <f ca="1">IFERROR(IF((VLOOKUP($E23,'Org List'!$AJ$10:$AL$188,3,FALSE))="","",(VLOOKUP($E23,'Org List'!$AJ$10:$AL$188,3,FALSE))),"")</f>
        <v/>
      </c>
      <c r="C23" s="99" t="str">
        <f ca="1">IFERROR(IF((VLOOKUP($E23,'Org List'!$AO$10:$AQ$188,3,FALSE))="","",(VLOOKUP($E23,'Org List'!$AO$10:$AQ$188,3,FALSE))),"")</f>
        <v>East Midlands Region</v>
      </c>
      <c r="D23" s="114" t="str">
        <f ca="1">IFERROR(IF((VLOOKUP($E23,'Org List'!$AT$10:$AV$188,3,FALSE))="","",(VLOOKUP($E23,'Org List'!$AT$10:$AV$188,3,FALSE))),"")</f>
        <v/>
      </c>
      <c r="E23" s="98" t="str">
        <f t="shared" ca="1" si="0"/>
        <v>E12000004</v>
      </c>
      <c r="F23" s="100" t="str">
        <f ca="1">IF(E23="","",VLOOKUP(E23,'Org List'!$J$9:$K$488,2,0))</f>
        <v>East Midlands Region</v>
      </c>
      <c r="G23" s="121">
        <f ca="1">IFERROR(IF((VLOOKUP($E23,'NEA Backsheet'!$D$5:$CB$183,G$9,FALSE))="","",(VLOOKUP($E23,'NEA Backsheet'!$D$5:$CB$183,G$9,FALSE))),"")</f>
        <v>2617.0931585106655</v>
      </c>
      <c r="H23" s="122">
        <f ca="1">IFERROR(IF((VLOOKUP($E23,'NEA Backsheet'!$D$5:$CB$183,H$9,FALSE))="","",(VLOOKUP($E23,'NEA Backsheet'!$D$5:$CB$183,H$9,FALSE))),"")</f>
        <v>2598.0859239642014</v>
      </c>
      <c r="I23" s="122">
        <f ca="1">IFERROR(IF((VLOOKUP($E23,'NEA Backsheet'!$D$5:$CB$183,I$9,FALSE))="","",(VLOOKUP($E23,'NEA Backsheet'!$D$5:$CB$183,I$9,FALSE))),"")</f>
        <v>2691.0954219781647</v>
      </c>
      <c r="J23" s="123">
        <f ca="1">IFERROR(IF((VLOOKUP($E23,'NEA Backsheet'!$D$5:$CB$183,J$9,FALSE))="","",(VLOOKUP($E23,'NEA Backsheet'!$D$5:$CB$183,J$9,FALSE))),"")</f>
        <v>2684.2740345589605</v>
      </c>
      <c r="K23" s="121">
        <f ca="1">IFERROR(IF((VLOOKUP($E23,'NEA Backsheet'!$D$5:$CB$183,K$9,FALSE))="","",(VLOOKUP($E23,'NEA Backsheet'!$D$5:$CB$183,K$9,FALSE))),"")</f>
        <v>2661.4657213441096</v>
      </c>
      <c r="L23" s="122">
        <f ca="1">IFERROR(IF((VLOOKUP($E23,'NEA Backsheet'!$D$5:$CB$183,L$9,FALSE))="","",(VLOOKUP($E23,'NEA Backsheet'!$D$5:$CB$183,L$9,FALSE))),"")</f>
        <v>2646.2390624894242</v>
      </c>
      <c r="M23" s="122">
        <f ca="1">IFERROR(IF((VLOOKUP($E23,'NEA Backsheet'!$D$5:$CB$183,M$9,FALSE))="","",(VLOOKUP($E23,'NEA Backsheet'!$D$5:$CB$183,M$9,FALSE))),"")</f>
        <v>2730.2069125524008</v>
      </c>
      <c r="N23" s="124">
        <f ca="1">IFERROR(IF((VLOOKUP($E23,'NEA Backsheet'!$D$5:$CB$183,N$9,FALSE))="","",(VLOOKUP($E23,'NEA Backsheet'!$D$5:$CB$183,N$9,FALSE))),"")</f>
        <v>2707.2101659243908</v>
      </c>
      <c r="O23" s="175">
        <f ca="1">IFERROR(IF((VLOOKUP($E23,'NEA Backsheet'!$D$5:$CB$183,O$9,FALSE))="","",(VLOOKUP($E23,'NEA Backsheet'!$D$5:$CB$183,O$9,FALSE))),"")</f>
        <v>2673.0531278037047</v>
      </c>
      <c r="P23" s="123">
        <f ca="1">IFERROR(IF((VLOOKUP($E23,'NEA Backsheet'!$D$5:$CB$183,P$9,FALSE))="","",(VLOOKUP($E23,'NEA Backsheet'!$D$5:$CB$183,P$9,FALSE))),"")</f>
        <v>2675.5315915063693</v>
      </c>
      <c r="Q23" s="124">
        <f ca="1">IFERROR(IF((VLOOKUP($E23,'NEA Backsheet'!$D$5:$CB$183,Q$9,FALSE))="","",(VLOOKUP($E23,'NEA Backsheet'!$D$5:$CB$183,Q$9,FALSE))),"")</f>
        <v>2838.1212102976478</v>
      </c>
      <c r="R23" s="236">
        <f ca="1">IFERROR(IF((VLOOKUP($E23,'NEA Backsheet'!$D$5:$CB$183,R$9,FALSE))="","",(VLOOKUP($E23,'NEA Backsheet'!$D$5:$CB$183,R$9,FALSE))),"")</f>
        <v>0</v>
      </c>
    </row>
    <row r="24" spans="1:18" ht="15" customHeight="1" x14ac:dyDescent="0.3">
      <c r="A24" s="57">
        <v>10</v>
      </c>
      <c r="B24" s="98" t="str">
        <f ca="1">IFERROR(IF((VLOOKUP($E24,'Org List'!$AJ$10:$AL$188,3,FALSE))="","",(VLOOKUP($E24,'Org List'!$AJ$10:$AL$188,3,FALSE))),"")</f>
        <v/>
      </c>
      <c r="C24" s="99" t="str">
        <f ca="1">IFERROR(IF((VLOOKUP($E24,'Org List'!$AO$10:$AQ$188,3,FALSE))="","",(VLOOKUP($E24,'Org List'!$AO$10:$AQ$188,3,FALSE))),"")</f>
        <v>West Midlands Region</v>
      </c>
      <c r="D24" s="114" t="str">
        <f ca="1">IFERROR(IF((VLOOKUP($E24,'Org List'!$AT$10:$AV$188,3,FALSE))="","",(VLOOKUP($E24,'Org List'!$AT$10:$AV$188,3,FALSE))),"")</f>
        <v/>
      </c>
      <c r="E24" s="98" t="str">
        <f t="shared" ca="1" si="0"/>
        <v>E12000005</v>
      </c>
      <c r="F24" s="100" t="str">
        <f ca="1">IF(E24="","",VLOOKUP(E24,'Org List'!$J$9:$K$488,2,0))</f>
        <v>West Midlands Region</v>
      </c>
      <c r="G24" s="121">
        <f ca="1">IFERROR(IF((VLOOKUP($E24,'NEA Backsheet'!$D$5:$CB$183,G$9,FALSE))="","",(VLOOKUP($E24,'NEA Backsheet'!$D$5:$CB$183,G$9,FALSE))),"")</f>
        <v>2841.8839916159282</v>
      </c>
      <c r="H24" s="122">
        <f ca="1">IFERROR(IF((VLOOKUP($E24,'NEA Backsheet'!$D$5:$CB$183,H$9,FALSE))="","",(VLOOKUP($E24,'NEA Backsheet'!$D$5:$CB$183,H$9,FALSE))),"")</f>
        <v>2780.8832045020131</v>
      </c>
      <c r="I24" s="122">
        <f ca="1">IFERROR(IF((VLOOKUP($E24,'NEA Backsheet'!$D$5:$CB$183,I$9,FALSE))="","",(VLOOKUP($E24,'NEA Backsheet'!$D$5:$CB$183,I$9,FALSE))),"")</f>
        <v>2868.7224160116953</v>
      </c>
      <c r="J24" s="123">
        <f ca="1">IFERROR(IF((VLOOKUP($E24,'NEA Backsheet'!$D$5:$CB$183,J$9,FALSE))="","",(VLOOKUP($E24,'NEA Backsheet'!$D$5:$CB$183,J$9,FALSE))),"")</f>
        <v>2880.9424552107612</v>
      </c>
      <c r="K24" s="121">
        <f ca="1">IFERROR(IF((VLOOKUP($E24,'NEA Backsheet'!$D$5:$CB$183,K$9,FALSE))="","",(VLOOKUP($E24,'NEA Backsheet'!$D$5:$CB$183,K$9,FALSE))),"")</f>
        <v>2859.2252775975358</v>
      </c>
      <c r="L24" s="122">
        <f ca="1">IFERROR(IF((VLOOKUP($E24,'NEA Backsheet'!$D$5:$CB$183,L$9,FALSE))="","",(VLOOKUP($E24,'NEA Backsheet'!$D$5:$CB$183,L$9,FALSE))),"")</f>
        <v>2852.514756510393</v>
      </c>
      <c r="M24" s="122">
        <f ca="1">IFERROR(IF((VLOOKUP($E24,'NEA Backsheet'!$D$5:$CB$183,M$9,FALSE))="","",(VLOOKUP($E24,'NEA Backsheet'!$D$5:$CB$183,M$9,FALSE))),"")</f>
        <v>2957.3001766862058</v>
      </c>
      <c r="N24" s="124">
        <f ca="1">IFERROR(IF((VLOOKUP($E24,'NEA Backsheet'!$D$5:$CB$183,N$9,FALSE))="","",(VLOOKUP($E24,'NEA Backsheet'!$D$5:$CB$183,N$9,FALSE))),"")</f>
        <v>2889.8628682487752</v>
      </c>
      <c r="O24" s="175">
        <f ca="1">IFERROR(IF((VLOOKUP($E24,'NEA Backsheet'!$D$5:$CB$183,O$9,FALSE))="","",(VLOOKUP($E24,'NEA Backsheet'!$D$5:$CB$183,O$9,FALSE))),"")</f>
        <v>2957.8230831866495</v>
      </c>
      <c r="P24" s="123">
        <f ca="1">IFERROR(IF((VLOOKUP($E24,'NEA Backsheet'!$D$5:$CB$183,P$9,FALSE))="","",(VLOOKUP($E24,'NEA Backsheet'!$D$5:$CB$183,P$9,FALSE))),"")</f>
        <v>2991.5091031170296</v>
      </c>
      <c r="Q24" s="124">
        <f ca="1">IFERROR(IF((VLOOKUP($E24,'NEA Backsheet'!$D$5:$CB$183,Q$9,FALSE))="","",(VLOOKUP($E24,'NEA Backsheet'!$D$5:$CB$183,Q$9,FALSE))),"")</f>
        <v>3139.7323870758373</v>
      </c>
      <c r="R24" s="236">
        <f ca="1">IFERROR(IF((VLOOKUP($E24,'NEA Backsheet'!$D$5:$CB$183,R$9,FALSE))="","",(VLOOKUP($E24,'NEA Backsheet'!$D$5:$CB$183,R$9,FALSE))),"")</f>
        <v>0</v>
      </c>
    </row>
    <row r="25" spans="1:18" ht="15" customHeight="1" x14ac:dyDescent="0.3">
      <c r="A25" s="57">
        <v>11</v>
      </c>
      <c r="B25" s="98" t="str">
        <f ca="1">IFERROR(IF((VLOOKUP($E25,'Org List'!$AJ$10:$AL$188,3,FALSE))="","",(VLOOKUP($E25,'Org List'!$AJ$10:$AL$188,3,FALSE))),"")</f>
        <v/>
      </c>
      <c r="C25" s="99" t="str">
        <f ca="1">IFERROR(IF((VLOOKUP($E25,'Org List'!$AO$10:$AQ$188,3,FALSE))="","",(VLOOKUP($E25,'Org List'!$AO$10:$AQ$188,3,FALSE))),"")</f>
        <v>East Region</v>
      </c>
      <c r="D25" s="114" t="str">
        <f ca="1">IFERROR(IF((VLOOKUP($E25,'Org List'!$AT$10:$AV$188,3,FALSE))="","",(VLOOKUP($E25,'Org List'!$AT$10:$AV$188,3,FALSE))),"")</f>
        <v/>
      </c>
      <c r="E25" s="98" t="str">
        <f t="shared" ca="1" si="0"/>
        <v>E12000006</v>
      </c>
      <c r="F25" s="100" t="str">
        <f ca="1">IF(E25="","",VLOOKUP(E25,'Org List'!$J$9:$K$488,2,0))</f>
        <v>East Region</v>
      </c>
      <c r="G25" s="121">
        <f ca="1">IFERROR(IF((VLOOKUP($E25,'NEA Backsheet'!$D$5:$CB$183,G$9,FALSE))="","",(VLOOKUP($E25,'NEA Backsheet'!$D$5:$CB$183,G$9,FALSE))),"")</f>
        <v>2564.3769867204833</v>
      </c>
      <c r="H25" s="122">
        <f ca="1">IFERROR(IF((VLOOKUP($E25,'NEA Backsheet'!$D$5:$CB$183,H$9,FALSE))="","",(VLOOKUP($E25,'NEA Backsheet'!$D$5:$CB$183,H$9,FALSE))),"")</f>
        <v>2543.7089977111436</v>
      </c>
      <c r="I25" s="122">
        <f ca="1">IFERROR(IF((VLOOKUP($E25,'NEA Backsheet'!$D$5:$CB$183,I$9,FALSE))="","",(VLOOKUP($E25,'NEA Backsheet'!$D$5:$CB$183,I$9,FALSE))),"")</f>
        <v>2647.585561570249</v>
      </c>
      <c r="J25" s="123">
        <f ca="1">IFERROR(IF((VLOOKUP($E25,'NEA Backsheet'!$D$5:$CB$183,J$9,FALSE))="","",(VLOOKUP($E25,'NEA Backsheet'!$D$5:$CB$183,J$9,FALSE))),"")</f>
        <v>2439.4202013680083</v>
      </c>
      <c r="K25" s="121">
        <f ca="1">IFERROR(IF((VLOOKUP($E25,'NEA Backsheet'!$D$5:$CB$183,K$9,FALSE))="","",(VLOOKUP($E25,'NEA Backsheet'!$D$5:$CB$183,K$9,FALSE))),"")</f>
        <v>2616.8205677049705</v>
      </c>
      <c r="L25" s="122">
        <f ca="1">IFERROR(IF((VLOOKUP($E25,'NEA Backsheet'!$D$5:$CB$183,L$9,FALSE))="","",(VLOOKUP($E25,'NEA Backsheet'!$D$5:$CB$183,L$9,FALSE))),"")</f>
        <v>2633.878320196734</v>
      </c>
      <c r="M25" s="122">
        <f ca="1">IFERROR(IF((VLOOKUP($E25,'NEA Backsheet'!$D$5:$CB$183,M$9,FALSE))="","",(VLOOKUP($E25,'NEA Backsheet'!$D$5:$CB$183,M$9,FALSE))),"")</f>
        <v>2726.0416453442367</v>
      </c>
      <c r="N25" s="124">
        <f ca="1">IFERROR(IF((VLOOKUP($E25,'NEA Backsheet'!$D$5:$CB$183,N$9,FALSE))="","",(VLOOKUP($E25,'NEA Backsheet'!$D$5:$CB$183,N$9,FALSE))),"")</f>
        <v>2662.958977528061</v>
      </c>
      <c r="O25" s="175">
        <f ca="1">IFERROR(IF((VLOOKUP($E25,'NEA Backsheet'!$D$5:$CB$183,O$9,FALSE))="","",(VLOOKUP($E25,'NEA Backsheet'!$D$5:$CB$183,O$9,FALSE))),"")</f>
        <v>2455.6205495610552</v>
      </c>
      <c r="P25" s="123">
        <f ca="1">IFERROR(IF((VLOOKUP($E25,'NEA Backsheet'!$D$5:$CB$183,P$9,FALSE))="","",(VLOOKUP($E25,'NEA Backsheet'!$D$5:$CB$183,P$9,FALSE))),"")</f>
        <v>2472.693032105698</v>
      </c>
      <c r="Q25" s="124">
        <f ca="1">IFERROR(IF((VLOOKUP($E25,'NEA Backsheet'!$D$5:$CB$183,Q$9,FALSE))="","",(VLOOKUP($E25,'NEA Backsheet'!$D$5:$CB$183,Q$9,FALSE))),"")</f>
        <v>2831.7700424443287</v>
      </c>
      <c r="R25" s="236">
        <f ca="1">IFERROR(IF((VLOOKUP($E25,'NEA Backsheet'!$D$5:$CB$183,R$9,FALSE))="","",(VLOOKUP($E25,'NEA Backsheet'!$D$5:$CB$183,R$9,FALSE))),"")</f>
        <v>0</v>
      </c>
    </row>
    <row r="26" spans="1:18" ht="15" customHeight="1" x14ac:dyDescent="0.3">
      <c r="A26" s="57">
        <v>12</v>
      </c>
      <c r="B26" s="98" t="str">
        <f ca="1">IFERROR(IF((VLOOKUP($E26,'Org List'!$AJ$10:$AL$188,3,FALSE))="","",(VLOOKUP($E26,'Org List'!$AJ$10:$AL$188,3,FALSE))),"")</f>
        <v/>
      </c>
      <c r="C26" s="99" t="str">
        <f ca="1">IFERROR(IF((VLOOKUP($E26,'Org List'!$AO$10:$AQ$188,3,FALSE))="","",(VLOOKUP($E26,'Org List'!$AO$10:$AQ$188,3,FALSE))),"")</f>
        <v>London Region</v>
      </c>
      <c r="D26" s="114" t="str">
        <f ca="1">IFERROR(IF((VLOOKUP($E26,'Org List'!$AT$10:$AV$188,3,FALSE))="","",(VLOOKUP($E26,'Org List'!$AT$10:$AV$188,3,FALSE))),"")</f>
        <v/>
      </c>
      <c r="E26" s="98" t="str">
        <f t="shared" ca="1" si="0"/>
        <v>E12000007</v>
      </c>
      <c r="F26" s="100" t="str">
        <f ca="1">IF(E26="","",VLOOKUP(E26,'Org List'!$J$9:$K$488,2,0))</f>
        <v>London Region</v>
      </c>
      <c r="G26" s="121">
        <f ca="1">IFERROR(IF((VLOOKUP($E26,'NEA Backsheet'!$D$5:$CB$183,G$9,FALSE))="","",(VLOOKUP($E26,'NEA Backsheet'!$D$5:$CB$183,G$9,FALSE))),"")</f>
        <v>2216.1376587273503</v>
      </c>
      <c r="H26" s="122">
        <f ca="1">IFERROR(IF((VLOOKUP($E26,'NEA Backsheet'!$D$5:$CB$183,H$9,FALSE))="","",(VLOOKUP($E26,'NEA Backsheet'!$D$5:$CB$183,H$9,FALSE))),"")</f>
        <v>2218.9255667138268</v>
      </c>
      <c r="I26" s="122">
        <f ca="1">IFERROR(IF((VLOOKUP($E26,'NEA Backsheet'!$D$5:$CB$183,I$9,FALSE))="","",(VLOOKUP($E26,'NEA Backsheet'!$D$5:$CB$183,I$9,FALSE))),"")</f>
        <v>2311.1348591546048</v>
      </c>
      <c r="J26" s="123">
        <f ca="1">IFERROR(IF((VLOOKUP($E26,'NEA Backsheet'!$D$5:$CB$183,J$9,FALSE))="","",(VLOOKUP($E26,'NEA Backsheet'!$D$5:$CB$183,J$9,FALSE))),"")</f>
        <v>2247.7220311825718</v>
      </c>
      <c r="K26" s="121">
        <f ca="1">IFERROR(IF((VLOOKUP($E26,'NEA Backsheet'!$D$5:$CB$183,K$9,FALSE))="","",(VLOOKUP($E26,'NEA Backsheet'!$D$5:$CB$183,K$9,FALSE))),"")</f>
        <v>2291.2772676327409</v>
      </c>
      <c r="L26" s="122">
        <f ca="1">IFERROR(IF((VLOOKUP($E26,'NEA Backsheet'!$D$5:$CB$183,L$9,FALSE))="","",(VLOOKUP($E26,'NEA Backsheet'!$D$5:$CB$183,L$9,FALSE))),"")</f>
        <v>2290.2846530613174</v>
      </c>
      <c r="M26" s="122">
        <f ca="1">IFERROR(IF((VLOOKUP($E26,'NEA Backsheet'!$D$5:$CB$183,M$9,FALSE))="","",(VLOOKUP($E26,'NEA Backsheet'!$D$5:$CB$183,M$9,FALSE))),"")</f>
        <v>2324.6390590755773</v>
      </c>
      <c r="N26" s="124">
        <f ca="1">IFERROR(IF((VLOOKUP($E26,'NEA Backsheet'!$D$5:$CB$183,N$9,FALSE))="","",(VLOOKUP($E26,'NEA Backsheet'!$D$5:$CB$183,N$9,FALSE))),"")</f>
        <v>2247.1974609074864</v>
      </c>
      <c r="O26" s="175">
        <f ca="1">IFERROR(IF((VLOOKUP($E26,'NEA Backsheet'!$D$5:$CB$183,O$9,FALSE))="","",(VLOOKUP($E26,'NEA Backsheet'!$D$5:$CB$183,O$9,FALSE))),"")</f>
        <v>2268.6362789466207</v>
      </c>
      <c r="P26" s="123">
        <f ca="1">IFERROR(IF((VLOOKUP($E26,'NEA Backsheet'!$D$5:$CB$183,P$9,FALSE))="","",(VLOOKUP($E26,'NEA Backsheet'!$D$5:$CB$183,P$9,FALSE))),"")</f>
        <v>2283.8055275253123</v>
      </c>
      <c r="Q26" s="124">
        <f ca="1">IFERROR(IF((VLOOKUP($E26,'NEA Backsheet'!$D$5:$CB$183,Q$9,FALSE))="","",(VLOOKUP($E26,'NEA Backsheet'!$D$5:$CB$183,Q$9,FALSE))),"")</f>
        <v>2419.6747652197741</v>
      </c>
      <c r="R26" s="236">
        <f ca="1">IFERROR(IF((VLOOKUP($E26,'NEA Backsheet'!$D$5:$CB$183,R$9,FALSE))="","",(VLOOKUP($E26,'NEA Backsheet'!$D$5:$CB$183,R$9,FALSE))),"")</f>
        <v>0</v>
      </c>
    </row>
    <row r="27" spans="1:18" ht="15" customHeight="1" x14ac:dyDescent="0.3">
      <c r="A27" s="57">
        <v>13</v>
      </c>
      <c r="B27" s="98" t="str">
        <f ca="1">IFERROR(IF((VLOOKUP($E27,'Org List'!$AJ$10:$AL$188,3,FALSE))="","",(VLOOKUP($E27,'Org List'!$AJ$10:$AL$188,3,FALSE))),"")</f>
        <v/>
      </c>
      <c r="C27" s="99" t="str">
        <f ca="1">IFERROR(IF((VLOOKUP($E27,'Org List'!$AO$10:$AQ$188,3,FALSE))="","",(VLOOKUP($E27,'Org List'!$AO$10:$AQ$188,3,FALSE))),"")</f>
        <v>South East Region</v>
      </c>
      <c r="D27" s="114" t="str">
        <f ca="1">IFERROR(IF((VLOOKUP($E27,'Org List'!$AT$10:$AV$188,3,FALSE))="","",(VLOOKUP($E27,'Org List'!$AT$10:$AV$188,3,FALSE))),"")</f>
        <v/>
      </c>
      <c r="E27" s="98" t="str">
        <f t="shared" ca="1" si="0"/>
        <v>E12000008</v>
      </c>
      <c r="F27" s="100" t="str">
        <f ca="1">IF(E27="","",VLOOKUP(E27,'Org List'!$J$9:$K$488,2,0))</f>
        <v>South East Region</v>
      </c>
      <c r="G27" s="121">
        <f ca="1">IFERROR(IF((VLOOKUP($E27,'NEA Backsheet'!$D$5:$CB$183,G$9,FALSE))="","",(VLOOKUP($E27,'NEA Backsheet'!$D$5:$CB$183,G$9,FALSE))),"")</f>
        <v>2490.7388980535693</v>
      </c>
      <c r="H27" s="122">
        <f ca="1">IFERROR(IF((VLOOKUP($E27,'NEA Backsheet'!$D$5:$CB$183,H$9,FALSE))="","",(VLOOKUP($E27,'NEA Backsheet'!$D$5:$CB$183,H$9,FALSE))),"")</f>
        <v>2462.8097345397246</v>
      </c>
      <c r="I27" s="122">
        <f ca="1">IFERROR(IF((VLOOKUP($E27,'NEA Backsheet'!$D$5:$CB$183,I$9,FALSE))="","",(VLOOKUP($E27,'NEA Backsheet'!$D$5:$CB$183,I$9,FALSE))),"")</f>
        <v>2560.7723648014035</v>
      </c>
      <c r="J27" s="123">
        <f ca="1">IFERROR(IF((VLOOKUP($E27,'NEA Backsheet'!$D$5:$CB$183,J$9,FALSE))="","",(VLOOKUP($E27,'NEA Backsheet'!$D$5:$CB$183,J$9,FALSE))),"")</f>
        <v>2530.2560067652539</v>
      </c>
      <c r="K27" s="121">
        <f ca="1">IFERROR(IF((VLOOKUP($E27,'NEA Backsheet'!$D$5:$CB$183,K$9,FALSE))="","",(VLOOKUP($E27,'NEA Backsheet'!$D$5:$CB$183,K$9,FALSE))),"")</f>
        <v>2490.1015588175019</v>
      </c>
      <c r="L27" s="122">
        <f ca="1">IFERROR(IF((VLOOKUP($E27,'NEA Backsheet'!$D$5:$CB$183,L$9,FALSE))="","",(VLOOKUP($E27,'NEA Backsheet'!$D$5:$CB$183,L$9,FALSE))),"")</f>
        <v>2486.7724029436799</v>
      </c>
      <c r="M27" s="122">
        <f ca="1">IFERROR(IF((VLOOKUP($E27,'NEA Backsheet'!$D$5:$CB$183,M$9,FALSE))="","",(VLOOKUP($E27,'NEA Backsheet'!$D$5:$CB$183,M$9,FALSE))),"")</f>
        <v>2563.4513664506921</v>
      </c>
      <c r="N27" s="124">
        <f ca="1">IFERROR(IF((VLOOKUP($E27,'NEA Backsheet'!$D$5:$CB$183,N$9,FALSE))="","",(VLOOKUP($E27,'NEA Backsheet'!$D$5:$CB$183,N$9,FALSE))),"")</f>
        <v>2494.4944784231438</v>
      </c>
      <c r="O27" s="175">
        <f ca="1">IFERROR(IF((VLOOKUP($E27,'NEA Backsheet'!$D$5:$CB$183,O$9,FALSE))="","",(VLOOKUP($E27,'NEA Backsheet'!$D$5:$CB$183,O$9,FALSE))),"")</f>
        <v>2577.4810795914909</v>
      </c>
      <c r="P27" s="123">
        <f ca="1">IFERROR(IF((VLOOKUP($E27,'NEA Backsheet'!$D$5:$CB$183,P$9,FALSE))="","",(VLOOKUP($E27,'NEA Backsheet'!$D$5:$CB$183,P$9,FALSE))),"")</f>
        <v>2554.0641487670305</v>
      </c>
      <c r="Q27" s="124">
        <f ca="1">IFERROR(IF((VLOOKUP($E27,'NEA Backsheet'!$D$5:$CB$183,Q$9,FALSE))="","",(VLOOKUP($E27,'NEA Backsheet'!$D$5:$CB$183,Q$9,FALSE))),"")</f>
        <v>2704.3913893028302</v>
      </c>
      <c r="R27" s="236">
        <f ca="1">IFERROR(IF((VLOOKUP($E27,'NEA Backsheet'!$D$5:$CB$183,R$9,FALSE))="","",(VLOOKUP($E27,'NEA Backsheet'!$D$5:$CB$183,R$9,FALSE))),"")</f>
        <v>0</v>
      </c>
    </row>
    <row r="28" spans="1:18" ht="15" customHeight="1" x14ac:dyDescent="0.3">
      <c r="A28" s="57">
        <v>14</v>
      </c>
      <c r="B28" s="98" t="str">
        <f ca="1">IFERROR(IF((VLOOKUP($E28,'Org List'!$AJ$10:$AL$188,3,FALSE))="","",(VLOOKUP($E28,'Org List'!$AJ$10:$AL$188,3,FALSE))),"")</f>
        <v/>
      </c>
      <c r="C28" s="99" t="str">
        <f ca="1">IFERROR(IF((VLOOKUP($E28,'Org List'!$AO$10:$AQ$188,3,FALSE))="","",(VLOOKUP($E28,'Org List'!$AO$10:$AQ$188,3,FALSE))),"")</f>
        <v>South West Region</v>
      </c>
      <c r="D28" s="114" t="str">
        <f ca="1">IFERROR(IF((VLOOKUP($E28,'Org List'!$AT$10:$AV$188,3,FALSE))="","",(VLOOKUP($E28,'Org List'!$AT$10:$AV$188,3,FALSE))),"")</f>
        <v/>
      </c>
      <c r="E28" s="98" t="str">
        <f t="shared" ca="1" si="0"/>
        <v>E12000009</v>
      </c>
      <c r="F28" s="100" t="str">
        <f ca="1">IF(E28="","",VLOOKUP(E28,'Org List'!$J$9:$K$488,2,0))</f>
        <v>South West Region</v>
      </c>
      <c r="G28" s="121">
        <f ca="1">IFERROR(IF((VLOOKUP($E28,'NEA Backsheet'!$D$5:$CB$183,G$9,FALSE))="","",(VLOOKUP($E28,'NEA Backsheet'!$D$5:$CB$183,G$9,FALSE))),"")</f>
        <v>2652.7961207138756</v>
      </c>
      <c r="H28" s="122">
        <f ca="1">IFERROR(IF((VLOOKUP($E28,'NEA Backsheet'!$D$5:$CB$183,H$9,FALSE))="","",(VLOOKUP($E28,'NEA Backsheet'!$D$5:$CB$183,H$9,FALSE))),"")</f>
        <v>2644.4932793995431</v>
      </c>
      <c r="I28" s="122">
        <f ca="1">IFERROR(IF((VLOOKUP($E28,'NEA Backsheet'!$D$5:$CB$183,I$9,FALSE))="","",(VLOOKUP($E28,'NEA Backsheet'!$D$5:$CB$183,I$9,FALSE))),"")</f>
        <v>2815.0076662788001</v>
      </c>
      <c r="J28" s="123">
        <f ca="1">IFERROR(IF((VLOOKUP($E28,'NEA Backsheet'!$D$5:$CB$183,J$9,FALSE))="","",(VLOOKUP($E28,'NEA Backsheet'!$D$5:$CB$183,J$9,FALSE))),"")</f>
        <v>2803.867876494106</v>
      </c>
      <c r="K28" s="121">
        <f ca="1">IFERROR(IF((VLOOKUP($E28,'NEA Backsheet'!$D$5:$CB$183,K$9,FALSE))="","",(VLOOKUP($E28,'NEA Backsheet'!$D$5:$CB$183,K$9,FALSE))),"")</f>
        <v>2685.6247607089667</v>
      </c>
      <c r="L28" s="122">
        <f ca="1">IFERROR(IF((VLOOKUP($E28,'NEA Backsheet'!$D$5:$CB$183,L$9,FALSE))="","",(VLOOKUP($E28,'NEA Backsheet'!$D$5:$CB$183,L$9,FALSE))),"")</f>
        <v>2703.9357121788321</v>
      </c>
      <c r="M28" s="122">
        <f ca="1">IFERROR(IF((VLOOKUP($E28,'NEA Backsheet'!$D$5:$CB$183,M$9,FALSE))="","",(VLOOKUP($E28,'NEA Backsheet'!$D$5:$CB$183,M$9,FALSE))),"")</f>
        <v>2818.5797001676583</v>
      </c>
      <c r="N28" s="124">
        <f ca="1">IFERROR(IF((VLOOKUP($E28,'NEA Backsheet'!$D$5:$CB$183,N$9,FALSE))="","",(VLOOKUP($E28,'NEA Backsheet'!$D$5:$CB$183,N$9,FALSE))),"")</f>
        <v>2735.8036906960215</v>
      </c>
      <c r="O28" s="175">
        <f ca="1">IFERROR(IF((VLOOKUP($E28,'NEA Backsheet'!$D$5:$CB$183,O$9,FALSE))="","",(VLOOKUP($E28,'NEA Backsheet'!$D$5:$CB$183,O$9,FALSE))),"")</f>
        <v>2792.966052765993</v>
      </c>
      <c r="P28" s="123">
        <f ca="1">IFERROR(IF((VLOOKUP($E28,'NEA Backsheet'!$D$5:$CB$183,P$9,FALSE))="","",(VLOOKUP($E28,'NEA Backsheet'!$D$5:$CB$183,P$9,FALSE))),"")</f>
        <v>2775.516382361277</v>
      </c>
      <c r="Q28" s="124">
        <f ca="1">IFERROR(IF((VLOOKUP($E28,'NEA Backsheet'!$D$5:$CB$183,Q$9,FALSE))="","",(VLOOKUP($E28,'NEA Backsheet'!$D$5:$CB$183,Q$9,FALSE))),"")</f>
        <v>2980.3983100613063</v>
      </c>
      <c r="R28" s="236">
        <f ca="1">IFERROR(IF((VLOOKUP($E28,'NEA Backsheet'!$D$5:$CB$183,R$9,FALSE))="","",(VLOOKUP($E28,'NEA Backsheet'!$D$5:$CB$183,R$9,FALSE))),"")</f>
        <v>0</v>
      </c>
    </row>
    <row r="29" spans="1:18" ht="15" customHeight="1" x14ac:dyDescent="0.3">
      <c r="A29" s="57">
        <v>15</v>
      </c>
      <c r="B29" s="98" t="str">
        <f ca="1">IFERROR(IF((VLOOKUP($E29,'Org List'!$AJ$10:$AL$188,3,FALSE))="","",(VLOOKUP($E29,'Org List'!$AJ$10:$AL$188,3,FALSE))),"")</f>
        <v>NHS England North (Yorkshire And Humber)</v>
      </c>
      <c r="C29" s="99" t="str">
        <f ca="1">IFERROR(IF((VLOOKUP($E29,'Org List'!$AO$10:$AQ$188,3,FALSE))="","",(VLOOKUP($E29,'Org List'!$AO$10:$AQ$188,3,FALSE))),"")</f>
        <v/>
      </c>
      <c r="D29" s="114" t="str">
        <f ca="1">IFERROR(IF((VLOOKUP($E29,'Org List'!$AT$10:$AV$188,3,FALSE))="","",(VLOOKUP($E29,'Org List'!$AT$10:$AV$188,3,FALSE))),"")</f>
        <v>NHS England North (Yorkshire And Humber)</v>
      </c>
      <c r="E29" s="98" t="str">
        <f t="shared" ca="1" si="0"/>
        <v>Q72</v>
      </c>
      <c r="F29" s="100" t="str">
        <f ca="1">IF(E29="","",VLOOKUP(E29,'Org List'!$J$9:$K$488,2,0))</f>
        <v>NHS England North (Yorkshire And Humber)</v>
      </c>
      <c r="G29" s="121">
        <f ca="1">IFERROR(IF((VLOOKUP($E29,'NEA Backsheet'!$D$5:$CB$183,G$9,FALSE))="","",(VLOOKUP($E29,'NEA Backsheet'!$D$5:$CB$183,G$9,FALSE))),"")</f>
        <v>2779.066133766597</v>
      </c>
      <c r="H29" s="122">
        <f ca="1">IFERROR(IF((VLOOKUP($E29,'NEA Backsheet'!$D$5:$CB$183,H$9,FALSE))="","",(VLOOKUP($E29,'NEA Backsheet'!$D$5:$CB$183,H$9,FALSE))),"")</f>
        <v>2733.8812772462334</v>
      </c>
      <c r="I29" s="122">
        <f ca="1">IFERROR(IF((VLOOKUP($E29,'NEA Backsheet'!$D$5:$CB$183,I$9,FALSE))="","",(VLOOKUP($E29,'NEA Backsheet'!$D$5:$CB$183,I$9,FALSE))),"")</f>
        <v>2866.1581386439457</v>
      </c>
      <c r="J29" s="123">
        <f ca="1">IFERROR(IF((VLOOKUP($E29,'NEA Backsheet'!$D$5:$CB$183,J$9,FALSE))="","",(VLOOKUP($E29,'NEA Backsheet'!$D$5:$CB$183,J$9,FALSE))),"")</f>
        <v>2838.8172945954334</v>
      </c>
      <c r="K29" s="121">
        <f ca="1">IFERROR(IF((VLOOKUP($E29,'NEA Backsheet'!$D$5:$CB$183,K$9,FALSE))="","",(VLOOKUP($E29,'NEA Backsheet'!$D$5:$CB$183,K$9,FALSE))),"")</f>
        <v>2831.1776880679167</v>
      </c>
      <c r="L29" s="122">
        <f ca="1">IFERROR(IF((VLOOKUP($E29,'NEA Backsheet'!$D$5:$CB$183,L$9,FALSE))="","",(VLOOKUP($E29,'NEA Backsheet'!$D$5:$CB$183,L$9,FALSE))),"")</f>
        <v>2798.0605254359634</v>
      </c>
      <c r="M29" s="122">
        <f ca="1">IFERROR(IF((VLOOKUP($E29,'NEA Backsheet'!$D$5:$CB$183,M$9,FALSE))="","",(VLOOKUP($E29,'NEA Backsheet'!$D$5:$CB$183,M$9,FALSE))),"")</f>
        <v>2864.5167140923445</v>
      </c>
      <c r="N29" s="124">
        <f ca="1">IFERROR(IF((VLOOKUP($E29,'NEA Backsheet'!$D$5:$CB$183,N$9,FALSE))="","",(VLOOKUP($E29,'NEA Backsheet'!$D$5:$CB$183,N$9,FALSE))),"")</f>
        <v>2865.3747238123842</v>
      </c>
      <c r="O29" s="175">
        <f ca="1">IFERROR(IF((VLOOKUP($E29,'NEA Backsheet'!$D$5:$CB$183,O$9,FALSE))="","",(VLOOKUP($E29,'NEA Backsheet'!$D$5:$CB$183,O$9,FALSE))),"")</f>
        <v>3153.12902530981</v>
      </c>
      <c r="P29" s="123">
        <f ca="1">IFERROR(IF((VLOOKUP($E29,'NEA Backsheet'!$D$5:$CB$183,P$9,FALSE))="","",(VLOOKUP($E29,'NEA Backsheet'!$D$5:$CB$183,P$9,FALSE))),"")</f>
        <v>2816.6131249644732</v>
      </c>
      <c r="Q29" s="124">
        <f ca="1">IFERROR(IF((VLOOKUP($E29,'NEA Backsheet'!$D$5:$CB$183,Q$9,FALSE))="","",(VLOOKUP($E29,'NEA Backsheet'!$D$5:$CB$183,Q$9,FALSE))),"")</f>
        <v>2944.6014197707109</v>
      </c>
      <c r="R29" s="236">
        <f ca="1">IFERROR(IF((VLOOKUP($E29,'NEA Backsheet'!$D$5:$CB$183,R$9,FALSE))="","",(VLOOKUP($E29,'NEA Backsheet'!$D$5:$CB$183,R$9,FALSE))),"")</f>
        <v>0</v>
      </c>
    </row>
    <row r="30" spans="1:18" ht="15" customHeight="1" x14ac:dyDescent="0.3">
      <c r="A30" s="57">
        <v>16</v>
      </c>
      <c r="B30" s="98" t="str">
        <f ca="1">IFERROR(IF((VLOOKUP($E30,'Org List'!$AJ$10:$AL$188,3,FALSE))="","",(VLOOKUP($E30,'Org List'!$AJ$10:$AL$188,3,FALSE))),"")</f>
        <v>NHS England North (Cumbria And North East)</v>
      </c>
      <c r="C30" s="99" t="str">
        <f ca="1">IFERROR(IF((VLOOKUP($E30,'Org List'!$AO$10:$AQ$188,3,FALSE))="","",(VLOOKUP($E30,'Org List'!$AO$10:$AQ$188,3,FALSE))),"")</f>
        <v/>
      </c>
      <c r="D30" s="114" t="str">
        <f ca="1">IFERROR(IF((VLOOKUP($E30,'Org List'!$AT$10:$AV$188,3,FALSE))="","",(VLOOKUP($E30,'Org List'!$AT$10:$AV$188,3,FALSE))),"")</f>
        <v>NHS England North (Cumbria And North East)</v>
      </c>
      <c r="E30" s="98" t="str">
        <f t="shared" ca="1" si="0"/>
        <v>Q74</v>
      </c>
      <c r="F30" s="100" t="str">
        <f ca="1">IF(E30="","",VLOOKUP(E30,'Org List'!$J$9:$K$488,2,0))</f>
        <v>NHS England North (Cumbria And North East)</v>
      </c>
      <c r="G30" s="121">
        <f ca="1">IFERROR(IF((VLOOKUP($E30,'NEA Backsheet'!$D$5:$CB$183,G$9,FALSE))="","",(VLOOKUP($E30,'NEA Backsheet'!$D$5:$CB$183,G$9,FALSE))),"")</f>
        <v>2999.8106226196696</v>
      </c>
      <c r="H30" s="122">
        <f ca="1">IFERROR(IF((VLOOKUP($E30,'NEA Backsheet'!$D$5:$CB$183,H$9,FALSE))="","",(VLOOKUP($E30,'NEA Backsheet'!$D$5:$CB$183,H$9,FALSE))),"")</f>
        <v>3001.0783672699004</v>
      </c>
      <c r="I30" s="122">
        <f ca="1">IFERROR(IF((VLOOKUP($E30,'NEA Backsheet'!$D$5:$CB$183,I$9,FALSE))="","",(VLOOKUP($E30,'NEA Backsheet'!$D$5:$CB$183,I$9,FALSE))),"")</f>
        <v>3185.0765523084738</v>
      </c>
      <c r="J30" s="123">
        <f ca="1">IFERROR(IF((VLOOKUP($E30,'NEA Backsheet'!$D$5:$CB$183,J$9,FALSE))="","",(VLOOKUP($E30,'NEA Backsheet'!$D$5:$CB$183,J$9,FALSE))),"")</f>
        <v>3153.8272300209296</v>
      </c>
      <c r="K30" s="121">
        <f ca="1">IFERROR(IF((VLOOKUP($E30,'NEA Backsheet'!$D$5:$CB$183,K$9,FALSE))="","",(VLOOKUP($E30,'NEA Backsheet'!$D$5:$CB$183,K$9,FALSE))),"")</f>
        <v>3112.1375538885691</v>
      </c>
      <c r="L30" s="122">
        <f ca="1">IFERROR(IF((VLOOKUP($E30,'NEA Backsheet'!$D$5:$CB$183,L$9,FALSE))="","",(VLOOKUP($E30,'NEA Backsheet'!$D$5:$CB$183,L$9,FALSE))),"")</f>
        <v>3095.9783442267608</v>
      </c>
      <c r="M30" s="122">
        <f ca="1">IFERROR(IF((VLOOKUP($E30,'NEA Backsheet'!$D$5:$CB$183,M$9,FALSE))="","",(VLOOKUP($E30,'NEA Backsheet'!$D$5:$CB$183,M$9,FALSE))),"")</f>
        <v>3197.9601304026701</v>
      </c>
      <c r="N30" s="124">
        <f ca="1">IFERROR(IF((VLOOKUP($E30,'NEA Backsheet'!$D$5:$CB$183,N$9,FALSE))="","",(VLOOKUP($E30,'NEA Backsheet'!$D$5:$CB$183,N$9,FALSE))),"")</f>
        <v>3141.5399390271036</v>
      </c>
      <c r="O30" s="175">
        <f ca="1">IFERROR(IF((VLOOKUP($E30,'NEA Backsheet'!$D$5:$CB$183,O$9,FALSE))="","",(VLOOKUP($E30,'NEA Backsheet'!$D$5:$CB$183,O$9,FALSE))),"")</f>
        <v>3136.5410180401404</v>
      </c>
      <c r="P30" s="123">
        <f ca="1">IFERROR(IF((VLOOKUP($E30,'NEA Backsheet'!$D$5:$CB$183,P$9,FALSE))="","",(VLOOKUP($E30,'NEA Backsheet'!$D$5:$CB$183,P$9,FALSE))),"")</f>
        <v>3103.3635865974693</v>
      </c>
      <c r="Q30" s="124">
        <f ca="1">IFERROR(IF((VLOOKUP($E30,'NEA Backsheet'!$D$5:$CB$183,Q$9,FALSE))="","",(VLOOKUP($E30,'NEA Backsheet'!$D$5:$CB$183,Q$9,FALSE))),"")</f>
        <v>3299.315272409347</v>
      </c>
      <c r="R30" s="236">
        <f ca="1">IFERROR(IF((VLOOKUP($E30,'NEA Backsheet'!$D$5:$CB$183,R$9,FALSE))="","",(VLOOKUP($E30,'NEA Backsheet'!$D$5:$CB$183,R$9,FALSE))),"")</f>
        <v>0</v>
      </c>
    </row>
    <row r="31" spans="1:18" ht="15" customHeight="1" x14ac:dyDescent="0.3">
      <c r="A31" s="57">
        <v>17</v>
      </c>
      <c r="B31" s="98" t="str">
        <f ca="1">IFERROR(IF((VLOOKUP($E31,'Org List'!$AJ$10:$AL$188,3,FALSE))="","",(VLOOKUP($E31,'Org List'!$AJ$10:$AL$188,3,FALSE))),"")</f>
        <v>NHS England North (Cheshire And Merseyside)</v>
      </c>
      <c r="C31" s="99" t="str">
        <f ca="1">IFERROR(IF((VLOOKUP($E31,'Org List'!$AO$10:$AQ$188,3,FALSE))="","",(VLOOKUP($E31,'Org List'!$AO$10:$AQ$188,3,FALSE))),"")</f>
        <v/>
      </c>
      <c r="D31" s="114" t="str">
        <f ca="1">IFERROR(IF((VLOOKUP($E31,'Org List'!$AT$10:$AV$188,3,FALSE))="","",(VLOOKUP($E31,'Org List'!$AT$10:$AV$188,3,FALSE))),"")</f>
        <v>NHS England North (Cheshire And Merseyside)</v>
      </c>
      <c r="E31" s="98" t="str">
        <f t="shared" ca="1" si="0"/>
        <v>Q75</v>
      </c>
      <c r="F31" s="100" t="str">
        <f ca="1">IF(E31="","",VLOOKUP(E31,'Org List'!$J$9:$K$488,2,0))</f>
        <v>NHS England North (Cheshire And Merseyside)</v>
      </c>
      <c r="G31" s="121">
        <f ca="1">IFERROR(IF((VLOOKUP($E31,'NEA Backsheet'!$D$5:$CB$183,G$9,FALSE))="","",(VLOOKUP($E31,'NEA Backsheet'!$D$5:$CB$183,G$9,FALSE))),"")</f>
        <v>3313.4701683035937</v>
      </c>
      <c r="H31" s="122">
        <f ca="1">IFERROR(IF((VLOOKUP($E31,'NEA Backsheet'!$D$5:$CB$183,H$9,FALSE))="","",(VLOOKUP($E31,'NEA Backsheet'!$D$5:$CB$183,H$9,FALSE))),"")</f>
        <v>3324.7109845635628</v>
      </c>
      <c r="I31" s="122">
        <f ca="1">IFERROR(IF((VLOOKUP($E31,'NEA Backsheet'!$D$5:$CB$183,I$9,FALSE))="","",(VLOOKUP($E31,'NEA Backsheet'!$D$5:$CB$183,I$9,FALSE))),"")</f>
        <v>3473.1801199784154</v>
      </c>
      <c r="J31" s="123">
        <f ca="1">IFERROR(IF((VLOOKUP($E31,'NEA Backsheet'!$D$5:$CB$183,J$9,FALSE))="","",(VLOOKUP($E31,'NEA Backsheet'!$D$5:$CB$183,J$9,FALSE))),"")</f>
        <v>3446.0596361470252</v>
      </c>
      <c r="K31" s="121">
        <f ca="1">IFERROR(IF((VLOOKUP($E31,'NEA Backsheet'!$D$5:$CB$183,K$9,FALSE))="","",(VLOOKUP($E31,'NEA Backsheet'!$D$5:$CB$183,K$9,FALSE))),"")</f>
        <v>3420.0902853245912</v>
      </c>
      <c r="L31" s="122">
        <f ca="1">IFERROR(IF((VLOOKUP($E31,'NEA Backsheet'!$D$5:$CB$183,L$9,FALSE))="","",(VLOOKUP($E31,'NEA Backsheet'!$D$5:$CB$183,L$9,FALSE))),"")</f>
        <v>3447.3347134544856</v>
      </c>
      <c r="M31" s="122">
        <f ca="1">IFERROR(IF((VLOOKUP($E31,'NEA Backsheet'!$D$5:$CB$183,M$9,FALSE))="","",(VLOOKUP($E31,'NEA Backsheet'!$D$5:$CB$183,M$9,FALSE))),"")</f>
        <v>3523.2972244477132</v>
      </c>
      <c r="N31" s="124">
        <f ca="1">IFERROR(IF((VLOOKUP($E31,'NEA Backsheet'!$D$5:$CB$183,N$9,FALSE))="","",(VLOOKUP($E31,'NEA Backsheet'!$D$5:$CB$183,N$9,FALSE))),"")</f>
        <v>3506.2474214461631</v>
      </c>
      <c r="O31" s="175">
        <f ca="1">IFERROR(IF((VLOOKUP($E31,'NEA Backsheet'!$D$5:$CB$183,O$9,FALSE))="","",(VLOOKUP($E31,'NEA Backsheet'!$D$5:$CB$183,O$9,FALSE))),"")</f>
        <v>3535.1942401461515</v>
      </c>
      <c r="P31" s="123">
        <f ca="1">IFERROR(IF((VLOOKUP($E31,'NEA Backsheet'!$D$5:$CB$183,P$9,FALSE))="","",(VLOOKUP($E31,'NEA Backsheet'!$D$5:$CB$183,P$9,FALSE))),"")</f>
        <v>3579.1197407425111</v>
      </c>
      <c r="Q31" s="124">
        <f ca="1">IFERROR(IF((VLOOKUP($E31,'NEA Backsheet'!$D$5:$CB$183,Q$9,FALSE))="","",(VLOOKUP($E31,'NEA Backsheet'!$D$5:$CB$183,Q$9,FALSE))),"")</f>
        <v>3699.6842457141092</v>
      </c>
      <c r="R31" s="236">
        <f ca="1">IFERROR(IF((VLOOKUP($E31,'NEA Backsheet'!$D$5:$CB$183,R$9,FALSE))="","",(VLOOKUP($E31,'NEA Backsheet'!$D$5:$CB$183,R$9,FALSE))),"")</f>
        <v>0</v>
      </c>
    </row>
    <row r="32" spans="1:18" ht="15" customHeight="1" x14ac:dyDescent="0.3">
      <c r="A32" s="57">
        <v>18</v>
      </c>
      <c r="B32" s="98" t="str">
        <f ca="1">IFERROR(IF((VLOOKUP($E32,'Org List'!$AJ$10:$AL$188,3,FALSE))="","",(VLOOKUP($E32,'Org List'!$AJ$10:$AL$188,3,FALSE))),"")</f>
        <v>NHS England North (Greater Manchester)</v>
      </c>
      <c r="C32" s="99" t="str">
        <f ca="1">IFERROR(IF((VLOOKUP($E32,'Org List'!$AO$10:$AQ$188,3,FALSE))="","",(VLOOKUP($E32,'Org List'!$AO$10:$AQ$188,3,FALSE))),"")</f>
        <v/>
      </c>
      <c r="D32" s="114" t="str">
        <f ca="1">IFERROR(IF((VLOOKUP($E32,'Org List'!$AT$10:$AV$188,3,FALSE))="","",(VLOOKUP($E32,'Org List'!$AT$10:$AV$188,3,FALSE))),"")</f>
        <v>NHS England North (Greater Manchester)</v>
      </c>
      <c r="E32" s="98" t="str">
        <f t="shared" ca="1" si="0"/>
        <v>Q83</v>
      </c>
      <c r="F32" s="100" t="str">
        <f ca="1">IF(E32="","",VLOOKUP(E32,'Org List'!$J$9:$K$488,2,0))</f>
        <v>NHS England North (Greater Manchester)</v>
      </c>
      <c r="G32" s="121">
        <f ca="1">IFERROR(IF((VLOOKUP($E32,'NEA Backsheet'!$D$5:$CB$183,G$9,FALSE))="","",(VLOOKUP($E32,'NEA Backsheet'!$D$5:$CB$183,G$9,FALSE))),"")</f>
        <v>3027.5524321999055</v>
      </c>
      <c r="H32" s="122">
        <f ca="1">IFERROR(IF((VLOOKUP($E32,'NEA Backsheet'!$D$5:$CB$183,H$9,FALSE))="","",(VLOOKUP($E32,'NEA Backsheet'!$D$5:$CB$183,H$9,FALSE))),"")</f>
        <v>3092.8865930059183</v>
      </c>
      <c r="I32" s="122">
        <f ca="1">IFERROR(IF((VLOOKUP($E32,'NEA Backsheet'!$D$5:$CB$183,I$9,FALSE))="","",(VLOOKUP($E32,'NEA Backsheet'!$D$5:$CB$183,I$9,FALSE))),"")</f>
        <v>3348.4005479007706</v>
      </c>
      <c r="J32" s="123">
        <f ca="1">IFERROR(IF((VLOOKUP($E32,'NEA Backsheet'!$D$5:$CB$183,J$9,FALSE))="","",(VLOOKUP($E32,'NEA Backsheet'!$D$5:$CB$183,J$9,FALSE))),"")</f>
        <v>3204.1828617357278</v>
      </c>
      <c r="K32" s="121">
        <f ca="1">IFERROR(IF((VLOOKUP($E32,'NEA Backsheet'!$D$5:$CB$183,K$9,FALSE))="","",(VLOOKUP($E32,'NEA Backsheet'!$D$5:$CB$183,K$9,FALSE))),"")</f>
        <v>3116.2727357122435</v>
      </c>
      <c r="L32" s="122">
        <f ca="1">IFERROR(IF((VLOOKUP($E32,'NEA Backsheet'!$D$5:$CB$183,L$9,FALSE))="","",(VLOOKUP($E32,'NEA Backsheet'!$D$5:$CB$183,L$9,FALSE))),"")</f>
        <v>3081.6421117369637</v>
      </c>
      <c r="M32" s="122">
        <f ca="1">IFERROR(IF((VLOOKUP($E32,'NEA Backsheet'!$D$5:$CB$183,M$9,FALSE))="","",(VLOOKUP($E32,'NEA Backsheet'!$D$5:$CB$183,M$9,FALSE))),"")</f>
        <v>3235.6820991379363</v>
      </c>
      <c r="N32" s="124">
        <f ca="1">IFERROR(IF((VLOOKUP($E32,'NEA Backsheet'!$D$5:$CB$183,N$9,FALSE))="","",(VLOOKUP($E32,'NEA Backsheet'!$D$5:$CB$183,N$9,FALSE))),"")</f>
        <v>3063.4899528530714</v>
      </c>
      <c r="O32" s="175">
        <f ca="1">IFERROR(IF((VLOOKUP($E32,'NEA Backsheet'!$D$5:$CB$183,O$9,FALSE))="","",(VLOOKUP($E32,'NEA Backsheet'!$D$5:$CB$183,O$9,FALSE))),"")</f>
        <v>3293.0877891135824</v>
      </c>
      <c r="P32" s="123">
        <f ca="1">IFERROR(IF((VLOOKUP($E32,'NEA Backsheet'!$D$5:$CB$183,P$9,FALSE))="","",(VLOOKUP($E32,'NEA Backsheet'!$D$5:$CB$183,P$9,FALSE))),"")</f>
        <v>3212.7479215744847</v>
      </c>
      <c r="Q32" s="124">
        <f ca="1">IFERROR(IF((VLOOKUP($E32,'NEA Backsheet'!$D$5:$CB$183,Q$9,FALSE))="","",(VLOOKUP($E32,'NEA Backsheet'!$D$5:$CB$183,Q$9,FALSE))),"")</f>
        <v>3316.0324625478675</v>
      </c>
      <c r="R32" s="236">
        <f ca="1">IFERROR(IF((VLOOKUP($E32,'NEA Backsheet'!$D$5:$CB$183,R$9,FALSE))="","",(VLOOKUP($E32,'NEA Backsheet'!$D$5:$CB$183,R$9,FALSE))),"")</f>
        <v>0</v>
      </c>
    </row>
    <row r="33" spans="1:18" ht="15" customHeight="1" x14ac:dyDescent="0.3">
      <c r="A33" s="57">
        <v>19</v>
      </c>
      <c r="B33" s="98" t="str">
        <f ca="1">IFERROR(IF((VLOOKUP($E33,'Org List'!$AJ$10:$AL$188,3,FALSE))="","",(VLOOKUP($E33,'Org List'!$AJ$10:$AL$188,3,FALSE))),"")</f>
        <v>NHS England North (Lancashire)</v>
      </c>
      <c r="C33" s="99" t="str">
        <f ca="1">IFERROR(IF((VLOOKUP($E33,'Org List'!$AO$10:$AQ$188,3,FALSE))="","",(VLOOKUP($E33,'Org List'!$AO$10:$AQ$188,3,FALSE))),"")</f>
        <v/>
      </c>
      <c r="D33" s="114" t="str">
        <f ca="1">IFERROR(IF((VLOOKUP($E33,'Org List'!$AT$10:$AV$188,3,FALSE))="","",(VLOOKUP($E33,'Org List'!$AT$10:$AV$188,3,FALSE))),"")</f>
        <v>NHS England North (Lancashire)</v>
      </c>
      <c r="E33" s="98" t="str">
        <f t="shared" ca="1" si="0"/>
        <v>Q84</v>
      </c>
      <c r="F33" s="100" t="str">
        <f ca="1">IF(E33="","",VLOOKUP(E33,'Org List'!$J$9:$K$488,2,0))</f>
        <v>NHS England North (Lancashire)</v>
      </c>
      <c r="G33" s="121">
        <f ca="1">IFERROR(IF((VLOOKUP($E33,'NEA Backsheet'!$D$5:$CB$183,G$9,FALSE))="","",(VLOOKUP($E33,'NEA Backsheet'!$D$5:$CB$183,G$9,FALSE))),"")</f>
        <v>2837.3949868776035</v>
      </c>
      <c r="H33" s="122">
        <f ca="1">IFERROR(IF((VLOOKUP($E33,'NEA Backsheet'!$D$5:$CB$183,H$9,FALSE))="","",(VLOOKUP($E33,'NEA Backsheet'!$D$5:$CB$183,H$9,FALSE))),"")</f>
        <v>2811.1041306962693</v>
      </c>
      <c r="I33" s="122">
        <f ca="1">IFERROR(IF((VLOOKUP($E33,'NEA Backsheet'!$D$5:$CB$183,I$9,FALSE))="","",(VLOOKUP($E33,'NEA Backsheet'!$D$5:$CB$183,I$9,FALSE))),"")</f>
        <v>3123.2942327852725</v>
      </c>
      <c r="J33" s="123">
        <f ca="1">IFERROR(IF((VLOOKUP($E33,'NEA Backsheet'!$D$5:$CB$183,J$9,FALSE))="","",(VLOOKUP($E33,'NEA Backsheet'!$D$5:$CB$183,J$9,FALSE))),"")</f>
        <v>3030.7008473756505</v>
      </c>
      <c r="K33" s="121">
        <f ca="1">IFERROR(IF((VLOOKUP($E33,'NEA Backsheet'!$D$5:$CB$183,K$9,FALSE))="","",(VLOOKUP($E33,'NEA Backsheet'!$D$5:$CB$183,K$9,FALSE))),"")</f>
        <v>2890.693381517734</v>
      </c>
      <c r="L33" s="122">
        <f ca="1">IFERROR(IF((VLOOKUP($E33,'NEA Backsheet'!$D$5:$CB$183,L$9,FALSE))="","",(VLOOKUP($E33,'NEA Backsheet'!$D$5:$CB$183,L$9,FALSE))),"")</f>
        <v>2820.5001199422745</v>
      </c>
      <c r="M33" s="122">
        <f ca="1">IFERROR(IF((VLOOKUP($E33,'NEA Backsheet'!$D$5:$CB$183,M$9,FALSE))="","",(VLOOKUP($E33,'NEA Backsheet'!$D$5:$CB$183,M$9,FALSE))),"")</f>
        <v>3045.4636145343143</v>
      </c>
      <c r="N33" s="124">
        <f ca="1">IFERROR(IF((VLOOKUP($E33,'NEA Backsheet'!$D$5:$CB$183,N$9,FALSE))="","",(VLOOKUP($E33,'NEA Backsheet'!$D$5:$CB$183,N$9,FALSE))),"")</f>
        <v>2966.8604385288613</v>
      </c>
      <c r="O33" s="175">
        <f ca="1">IFERROR(IF((VLOOKUP($E33,'NEA Backsheet'!$D$5:$CB$183,O$9,FALSE))="","",(VLOOKUP($E33,'NEA Backsheet'!$D$5:$CB$183,O$9,FALSE))),"")</f>
        <v>3020.1085639914681</v>
      </c>
      <c r="P33" s="123">
        <f ca="1">IFERROR(IF((VLOOKUP($E33,'NEA Backsheet'!$D$5:$CB$183,P$9,FALSE))="","",(VLOOKUP($E33,'NEA Backsheet'!$D$5:$CB$183,P$9,FALSE))),"")</f>
        <v>2959.792697004194</v>
      </c>
      <c r="Q33" s="124">
        <f ca="1">IFERROR(IF((VLOOKUP($E33,'NEA Backsheet'!$D$5:$CB$183,Q$9,FALSE))="","",(VLOOKUP($E33,'NEA Backsheet'!$D$5:$CB$183,Q$9,FALSE))),"")</f>
        <v>3286.4141373655411</v>
      </c>
      <c r="R33" s="236">
        <f ca="1">IFERROR(IF((VLOOKUP($E33,'NEA Backsheet'!$D$5:$CB$183,R$9,FALSE))="","",(VLOOKUP($E33,'NEA Backsheet'!$D$5:$CB$183,R$9,FALSE))),"")</f>
        <v>0</v>
      </c>
    </row>
    <row r="34" spans="1:18" ht="15" customHeight="1" x14ac:dyDescent="0.3">
      <c r="A34" s="57">
        <v>20</v>
      </c>
      <c r="B34" s="98" t="str">
        <f ca="1">IFERROR(IF((VLOOKUP($E34,'Org List'!$AJ$10:$AL$188,3,FALSE))="","",(VLOOKUP($E34,'Org List'!$AJ$10:$AL$188,3,FALSE))),"")</f>
        <v>NHS England Midlands And East (North Midlands)</v>
      </c>
      <c r="C34" s="99" t="str">
        <f ca="1">IFERROR(IF((VLOOKUP($E34,'Org List'!$AO$10:$AQ$188,3,FALSE))="","",(VLOOKUP($E34,'Org List'!$AO$10:$AQ$188,3,FALSE))),"")</f>
        <v/>
      </c>
      <c r="D34" s="114" t="str">
        <f ca="1">IFERROR(IF((VLOOKUP($E34,'Org List'!$AT$10:$AV$188,3,FALSE))="","",(VLOOKUP($E34,'Org List'!$AT$10:$AV$188,3,FALSE))),"")</f>
        <v>NHS England Midlands And East (North Midlands)</v>
      </c>
      <c r="E34" s="98" t="str">
        <f t="shared" ca="1" si="0"/>
        <v>Q76</v>
      </c>
      <c r="F34" s="100" t="str">
        <f ca="1">IF(E34="","",VLOOKUP(E34,'Org List'!$J$9:$K$488,2,0))</f>
        <v>NHS England Midlands And East (North Midlands)</v>
      </c>
      <c r="G34" s="121">
        <f ca="1">IFERROR(IF((VLOOKUP($E34,'NEA Backsheet'!$D$5:$CB$183,G$9,FALSE))="","",(VLOOKUP($E34,'NEA Backsheet'!$D$5:$CB$183,G$9,FALSE))),"")</f>
        <v>2716.279504282144</v>
      </c>
      <c r="H34" s="122">
        <f ca="1">IFERROR(IF((VLOOKUP($E34,'NEA Backsheet'!$D$5:$CB$183,H$9,FALSE))="","",(VLOOKUP($E34,'NEA Backsheet'!$D$5:$CB$183,H$9,FALSE))),"")</f>
        <v>2663.519813181108</v>
      </c>
      <c r="I34" s="122">
        <f ca="1">IFERROR(IF((VLOOKUP($E34,'NEA Backsheet'!$D$5:$CB$183,I$9,FALSE))="","",(VLOOKUP($E34,'NEA Backsheet'!$D$5:$CB$183,I$9,FALSE))),"")</f>
        <v>2780.5764558525266</v>
      </c>
      <c r="J34" s="123">
        <f ca="1">IFERROR(IF((VLOOKUP($E34,'NEA Backsheet'!$D$5:$CB$183,J$9,FALSE))="","",(VLOOKUP($E34,'NEA Backsheet'!$D$5:$CB$183,J$9,FALSE))),"")</f>
        <v>2819.8917868060848</v>
      </c>
      <c r="K34" s="121">
        <f ca="1">IFERROR(IF((VLOOKUP($E34,'NEA Backsheet'!$D$5:$CB$183,K$9,FALSE))="","",(VLOOKUP($E34,'NEA Backsheet'!$D$5:$CB$183,K$9,FALSE))),"")</f>
        <v>2729.9743211909636</v>
      </c>
      <c r="L34" s="122">
        <f ca="1">IFERROR(IF((VLOOKUP($E34,'NEA Backsheet'!$D$5:$CB$183,L$9,FALSE))="","",(VLOOKUP($E34,'NEA Backsheet'!$D$5:$CB$183,L$9,FALSE))),"")</f>
        <v>2726.3334147007436</v>
      </c>
      <c r="M34" s="122">
        <f ca="1">IFERROR(IF((VLOOKUP($E34,'NEA Backsheet'!$D$5:$CB$183,M$9,FALSE))="","",(VLOOKUP($E34,'NEA Backsheet'!$D$5:$CB$183,M$9,FALSE))),"")</f>
        <v>2797.4068366065976</v>
      </c>
      <c r="N34" s="124">
        <f ca="1">IFERROR(IF((VLOOKUP($E34,'NEA Backsheet'!$D$5:$CB$183,N$9,FALSE))="","",(VLOOKUP($E34,'NEA Backsheet'!$D$5:$CB$183,N$9,FALSE))),"")</f>
        <v>2756.2798062002753</v>
      </c>
      <c r="O34" s="175">
        <f ca="1">IFERROR(IF((VLOOKUP($E34,'NEA Backsheet'!$D$5:$CB$183,O$9,FALSE))="","",(VLOOKUP($E34,'NEA Backsheet'!$D$5:$CB$183,O$9,FALSE))),"")</f>
        <v>2851.7277873978587</v>
      </c>
      <c r="P34" s="123">
        <f ca="1">IFERROR(IF((VLOOKUP($E34,'NEA Backsheet'!$D$5:$CB$183,P$9,FALSE))="","",(VLOOKUP($E34,'NEA Backsheet'!$D$5:$CB$183,P$9,FALSE))),"")</f>
        <v>2898.5883307536997</v>
      </c>
      <c r="Q34" s="124">
        <f ca="1">IFERROR(IF((VLOOKUP($E34,'NEA Backsheet'!$D$5:$CB$183,Q$9,FALSE))="","",(VLOOKUP($E34,'NEA Backsheet'!$D$5:$CB$183,Q$9,FALSE))),"")</f>
        <v>3073.7091885344735</v>
      </c>
      <c r="R34" s="236">
        <f ca="1">IFERROR(IF((VLOOKUP($E34,'NEA Backsheet'!$D$5:$CB$183,R$9,FALSE))="","",(VLOOKUP($E34,'NEA Backsheet'!$D$5:$CB$183,R$9,FALSE))),"")</f>
        <v>0</v>
      </c>
    </row>
    <row r="35" spans="1:18" ht="15" customHeight="1" x14ac:dyDescent="0.3">
      <c r="A35" s="57">
        <v>21</v>
      </c>
      <c r="B35" s="98" t="str">
        <f ca="1">IFERROR(IF((VLOOKUP($E35,'Org List'!$AJ$10:$AL$188,3,FALSE))="","",(VLOOKUP($E35,'Org List'!$AJ$10:$AL$188,3,FALSE))),"")</f>
        <v>NHS England Midlands And East (West Midlands)</v>
      </c>
      <c r="C35" s="99" t="str">
        <f ca="1">IFERROR(IF((VLOOKUP($E35,'Org List'!$AO$10:$AQ$188,3,FALSE))="","",(VLOOKUP($E35,'Org List'!$AO$10:$AQ$188,3,FALSE))),"")</f>
        <v/>
      </c>
      <c r="D35" s="114" t="str">
        <f ca="1">IFERROR(IF((VLOOKUP($E35,'Org List'!$AT$10:$AV$188,3,FALSE))="","",(VLOOKUP($E35,'Org List'!$AT$10:$AV$188,3,FALSE))),"")</f>
        <v>NHS England Midlands And East (West Midlands)</v>
      </c>
      <c r="E35" s="98" t="str">
        <f t="shared" ca="1" si="0"/>
        <v>Q77</v>
      </c>
      <c r="F35" s="100" t="str">
        <f ca="1">IF(E35="","",VLOOKUP(E35,'Org List'!$J$9:$K$488,2,0))</f>
        <v>NHS England Midlands And East (West Midlands)</v>
      </c>
      <c r="G35" s="121">
        <f ca="1">IFERROR(IF((VLOOKUP($E35,'NEA Backsheet'!$D$5:$CB$183,G$9,FALSE))="","",(VLOOKUP($E35,'NEA Backsheet'!$D$5:$CB$183,G$9,FALSE))),"")</f>
        <v>2831.2816246118091</v>
      </c>
      <c r="H35" s="122">
        <f ca="1">IFERROR(IF((VLOOKUP($E35,'NEA Backsheet'!$D$5:$CB$183,H$9,FALSE))="","",(VLOOKUP($E35,'NEA Backsheet'!$D$5:$CB$183,H$9,FALSE))),"")</f>
        <v>2772.5769523891177</v>
      </c>
      <c r="I35" s="122">
        <f ca="1">IFERROR(IF((VLOOKUP($E35,'NEA Backsheet'!$D$5:$CB$183,I$9,FALSE))="","",(VLOOKUP($E35,'NEA Backsheet'!$D$5:$CB$183,I$9,FALSE))),"")</f>
        <v>2844.7910381463939</v>
      </c>
      <c r="J35" s="123">
        <f ca="1">IFERROR(IF((VLOOKUP($E35,'NEA Backsheet'!$D$5:$CB$183,J$9,FALSE))="","",(VLOOKUP($E35,'NEA Backsheet'!$D$5:$CB$183,J$9,FALSE))),"")</f>
        <v>2840.7034611302279</v>
      </c>
      <c r="K35" s="121">
        <f ca="1">IFERROR(IF((VLOOKUP($E35,'NEA Backsheet'!$D$5:$CB$183,K$9,FALSE))="","",(VLOOKUP($E35,'NEA Backsheet'!$D$5:$CB$183,K$9,FALSE))),"")</f>
        <v>2846.8498389419192</v>
      </c>
      <c r="L35" s="122">
        <f ca="1">IFERROR(IF((VLOOKUP($E35,'NEA Backsheet'!$D$5:$CB$183,L$9,FALSE))="","",(VLOOKUP($E35,'NEA Backsheet'!$D$5:$CB$183,L$9,FALSE))),"")</f>
        <v>2833.2689763059961</v>
      </c>
      <c r="M35" s="122">
        <f ca="1">IFERROR(IF((VLOOKUP($E35,'NEA Backsheet'!$D$5:$CB$183,M$9,FALSE))="","",(VLOOKUP($E35,'NEA Backsheet'!$D$5:$CB$183,M$9,FALSE))),"")</f>
        <v>2956.5861494469195</v>
      </c>
      <c r="N35" s="124">
        <f ca="1">IFERROR(IF((VLOOKUP($E35,'NEA Backsheet'!$D$5:$CB$183,N$9,FALSE))="","",(VLOOKUP($E35,'NEA Backsheet'!$D$5:$CB$183,N$9,FALSE))),"")</f>
        <v>2892.7978015809094</v>
      </c>
      <c r="O35" s="175">
        <f ca="1">IFERROR(IF((VLOOKUP($E35,'NEA Backsheet'!$D$5:$CB$183,O$9,FALSE))="","",(VLOOKUP($E35,'NEA Backsheet'!$D$5:$CB$183,O$9,FALSE))),"")</f>
        <v>2898.1373021726235</v>
      </c>
      <c r="P35" s="123">
        <f ca="1">IFERROR(IF((VLOOKUP($E35,'NEA Backsheet'!$D$5:$CB$183,P$9,FALSE))="","",(VLOOKUP($E35,'NEA Backsheet'!$D$5:$CB$183,P$9,FALSE))),"")</f>
        <v>2918.6021026166995</v>
      </c>
      <c r="Q35" s="124">
        <f ca="1">IFERROR(IF((VLOOKUP($E35,'NEA Backsheet'!$D$5:$CB$183,Q$9,FALSE))="","",(VLOOKUP($E35,'NEA Backsheet'!$D$5:$CB$183,Q$9,FALSE))),"")</f>
        <v>3043.4935903862956</v>
      </c>
      <c r="R35" s="236">
        <f ca="1">IFERROR(IF((VLOOKUP($E35,'NEA Backsheet'!$D$5:$CB$183,R$9,FALSE))="","",(VLOOKUP($E35,'NEA Backsheet'!$D$5:$CB$183,R$9,FALSE))),"")</f>
        <v>0</v>
      </c>
    </row>
    <row r="36" spans="1:18" ht="15" customHeight="1" x14ac:dyDescent="0.3">
      <c r="A36" s="57">
        <v>22</v>
      </c>
      <c r="B36" s="98" t="str">
        <f ca="1">IFERROR(IF((VLOOKUP($E36,'Org List'!$AJ$10:$AL$188,3,FALSE))="","",(VLOOKUP($E36,'Org List'!$AJ$10:$AL$188,3,FALSE))),"")</f>
        <v>NHS England Midlands And East (Central Midlands)</v>
      </c>
      <c r="C36" s="99" t="str">
        <f ca="1">IFERROR(IF((VLOOKUP($E36,'Org List'!$AO$10:$AQ$188,3,FALSE))="","",(VLOOKUP($E36,'Org List'!$AO$10:$AQ$188,3,FALSE))),"")</f>
        <v/>
      </c>
      <c r="D36" s="114" t="str">
        <f ca="1">IFERROR(IF((VLOOKUP($E36,'Org List'!$AT$10:$AV$188,3,FALSE))="","",(VLOOKUP($E36,'Org List'!$AT$10:$AV$188,3,FALSE))),"")</f>
        <v>NHS England Midlands And East (Central Midlands)</v>
      </c>
      <c r="E36" s="98" t="str">
        <f t="shared" ca="1" si="0"/>
        <v>Q78</v>
      </c>
      <c r="F36" s="100" t="str">
        <f ca="1">IF(E36="","",VLOOKUP(E36,'Org List'!$J$9:$K$488,2,0))</f>
        <v>NHS England Midlands And East (Central Midlands)</v>
      </c>
      <c r="G36" s="121">
        <f ca="1">IFERROR(IF((VLOOKUP($E36,'NEA Backsheet'!$D$5:$CB$183,G$9,FALSE))="","",(VLOOKUP($E36,'NEA Backsheet'!$D$5:$CB$183,G$9,FALSE))),"")</f>
        <v>2589.95456196654</v>
      </c>
      <c r="H36" s="122">
        <f ca="1">IFERROR(IF((VLOOKUP($E36,'NEA Backsheet'!$D$5:$CB$183,H$9,FALSE))="","",(VLOOKUP($E36,'NEA Backsheet'!$D$5:$CB$183,H$9,FALSE))),"")</f>
        <v>2578.3511845976127</v>
      </c>
      <c r="I36" s="122">
        <f ca="1">IFERROR(IF((VLOOKUP($E36,'NEA Backsheet'!$D$5:$CB$183,I$9,FALSE))="","",(VLOOKUP($E36,'NEA Backsheet'!$D$5:$CB$183,I$9,FALSE))),"")</f>
        <v>2669.6650634576927</v>
      </c>
      <c r="J36" s="123">
        <f ca="1">IFERROR(IF((VLOOKUP($E36,'NEA Backsheet'!$D$5:$CB$183,J$9,FALSE))="","",(VLOOKUP($E36,'NEA Backsheet'!$D$5:$CB$183,J$9,FALSE))),"")</f>
        <v>2603.1963842791679</v>
      </c>
      <c r="K36" s="121">
        <f ca="1">IFERROR(IF((VLOOKUP($E36,'NEA Backsheet'!$D$5:$CB$183,K$9,FALSE))="","",(VLOOKUP($E36,'NEA Backsheet'!$D$5:$CB$183,K$9,FALSE))),"")</f>
        <v>2625.4539177147067</v>
      </c>
      <c r="L36" s="122">
        <f ca="1">IFERROR(IF((VLOOKUP($E36,'NEA Backsheet'!$D$5:$CB$183,L$9,FALSE))="","",(VLOOKUP($E36,'NEA Backsheet'!$D$5:$CB$183,L$9,FALSE))),"")</f>
        <v>2630.2298223463645</v>
      </c>
      <c r="M36" s="122">
        <f ca="1">IFERROR(IF((VLOOKUP($E36,'NEA Backsheet'!$D$5:$CB$183,M$9,FALSE))="","",(VLOOKUP($E36,'NEA Backsheet'!$D$5:$CB$183,M$9,FALSE))),"")</f>
        <v>2721.4690367844528</v>
      </c>
      <c r="N36" s="124">
        <f ca="1">IFERROR(IF((VLOOKUP($E36,'NEA Backsheet'!$D$5:$CB$183,N$9,FALSE))="","",(VLOOKUP($E36,'NEA Backsheet'!$D$5:$CB$183,N$9,FALSE))),"")</f>
        <v>2652.2949065895086</v>
      </c>
      <c r="O36" s="175">
        <f ca="1">IFERROR(IF((VLOOKUP($E36,'NEA Backsheet'!$D$5:$CB$183,O$9,FALSE))="","",(VLOOKUP($E36,'NEA Backsheet'!$D$5:$CB$183,O$9,FALSE))),"")</f>
        <v>2649.7242670821911</v>
      </c>
      <c r="P36" s="123">
        <f ca="1">IFERROR(IF((VLOOKUP($E36,'NEA Backsheet'!$D$5:$CB$183,P$9,FALSE))="","",(VLOOKUP($E36,'NEA Backsheet'!$D$5:$CB$183,P$9,FALSE))),"")</f>
        <v>2648.2630813678343</v>
      </c>
      <c r="Q36" s="124">
        <f ca="1">IFERROR(IF((VLOOKUP($E36,'NEA Backsheet'!$D$5:$CB$183,Q$9,FALSE))="","",(VLOOKUP($E36,'NEA Backsheet'!$D$5:$CB$183,Q$9,FALSE))),"")</f>
        <v>2847.4976247951736</v>
      </c>
      <c r="R36" s="236">
        <f ca="1">IFERROR(IF((VLOOKUP($E36,'NEA Backsheet'!$D$5:$CB$183,R$9,FALSE))="","",(VLOOKUP($E36,'NEA Backsheet'!$D$5:$CB$183,R$9,FALSE))),"")</f>
        <v>0</v>
      </c>
    </row>
    <row r="37" spans="1:18" ht="15" customHeight="1" x14ac:dyDescent="0.3">
      <c r="A37" s="57">
        <v>23</v>
      </c>
      <c r="B37" s="98" t="str">
        <f ca="1">IFERROR(IF((VLOOKUP($E37,'Org List'!$AJ$10:$AL$188,3,FALSE))="","",(VLOOKUP($E37,'Org List'!$AJ$10:$AL$188,3,FALSE))),"")</f>
        <v>NHS England Midlands And East (East)</v>
      </c>
      <c r="C37" s="99" t="str">
        <f ca="1">IFERROR(IF((VLOOKUP($E37,'Org List'!$AO$10:$AQ$188,3,FALSE))="","",(VLOOKUP($E37,'Org List'!$AO$10:$AQ$188,3,FALSE))),"")</f>
        <v/>
      </c>
      <c r="D37" s="114" t="str">
        <f ca="1">IFERROR(IF((VLOOKUP($E37,'Org List'!$AT$10:$AV$188,3,FALSE))="","",(VLOOKUP($E37,'Org List'!$AT$10:$AV$188,3,FALSE))),"")</f>
        <v>NHS England Midlands And East (East)</v>
      </c>
      <c r="E37" s="98" t="str">
        <f t="shared" ca="1" si="0"/>
        <v>Q79</v>
      </c>
      <c r="F37" s="100" t="str">
        <f ca="1">IF(E37="","",VLOOKUP(E37,'Org List'!$J$9:$K$488,2,0))</f>
        <v>NHS England Midlands And East (East)</v>
      </c>
      <c r="G37" s="121">
        <f ca="1">IFERROR(IF((VLOOKUP($E37,'NEA Backsheet'!$D$5:$CB$183,G$9,FALSE))="","",(VLOOKUP($E37,'NEA Backsheet'!$D$5:$CB$183,G$9,FALSE))),"")</f>
        <v>2574.7722760608631</v>
      </c>
      <c r="H37" s="122">
        <f ca="1">IFERROR(IF((VLOOKUP($E37,'NEA Backsheet'!$D$5:$CB$183,H$9,FALSE))="","",(VLOOKUP($E37,'NEA Backsheet'!$D$5:$CB$183,H$9,FALSE))),"")</f>
        <v>2558.6316488068683</v>
      </c>
      <c r="I37" s="122">
        <f ca="1">IFERROR(IF((VLOOKUP($E37,'NEA Backsheet'!$D$5:$CB$183,I$9,FALSE))="","",(VLOOKUP($E37,'NEA Backsheet'!$D$5:$CB$183,I$9,FALSE))),"")</f>
        <v>2663.2562807705535</v>
      </c>
      <c r="J37" s="123">
        <f ca="1">IFERROR(IF((VLOOKUP($E37,'NEA Backsheet'!$D$5:$CB$183,J$9,FALSE))="","",(VLOOKUP($E37,'NEA Backsheet'!$D$5:$CB$183,J$9,FALSE))),"")</f>
        <v>2407.5914025741554</v>
      </c>
      <c r="K37" s="121">
        <f ca="1">IFERROR(IF((VLOOKUP($E37,'NEA Backsheet'!$D$5:$CB$183,K$9,FALSE))="","",(VLOOKUP($E37,'NEA Backsheet'!$D$5:$CB$183,K$9,FALSE))),"")</f>
        <v>2658.5235495217239</v>
      </c>
      <c r="L37" s="122">
        <f ca="1">IFERROR(IF((VLOOKUP($E37,'NEA Backsheet'!$D$5:$CB$183,L$9,FALSE))="","",(VLOOKUP($E37,'NEA Backsheet'!$D$5:$CB$183,L$9,FALSE))),"")</f>
        <v>2668.3552350847449</v>
      </c>
      <c r="M37" s="122">
        <f ca="1">IFERROR(IF((VLOOKUP($E37,'NEA Backsheet'!$D$5:$CB$183,M$9,FALSE))="","",(VLOOKUP($E37,'NEA Backsheet'!$D$5:$CB$183,M$9,FALSE))),"")</f>
        <v>2759.3363121964603</v>
      </c>
      <c r="N37" s="124">
        <f ca="1">IFERROR(IF((VLOOKUP($E37,'NEA Backsheet'!$D$5:$CB$183,N$9,FALSE))="","",(VLOOKUP($E37,'NEA Backsheet'!$D$5:$CB$183,N$9,FALSE))),"")</f>
        <v>2719.8752709932392</v>
      </c>
      <c r="O37" s="175">
        <f ca="1">IFERROR(IF((VLOOKUP($E37,'NEA Backsheet'!$D$5:$CB$183,O$9,FALSE))="","",(VLOOKUP($E37,'NEA Backsheet'!$D$5:$CB$183,O$9,FALSE))),"")</f>
        <v>2412.3332892480003</v>
      </c>
      <c r="P37" s="123">
        <f ca="1">IFERROR(IF((VLOOKUP($E37,'NEA Backsheet'!$D$5:$CB$183,P$9,FALSE))="","",(VLOOKUP($E37,'NEA Backsheet'!$D$5:$CB$183,P$9,FALSE))),"")</f>
        <v>2430.4633595856189</v>
      </c>
      <c r="Q37" s="124">
        <f ca="1">IFERROR(IF((VLOOKUP($E37,'NEA Backsheet'!$D$5:$CB$183,Q$9,FALSE))="","",(VLOOKUP($E37,'NEA Backsheet'!$D$5:$CB$183,Q$9,FALSE))),"")</f>
        <v>2856.9105343514161</v>
      </c>
      <c r="R37" s="236">
        <f ca="1">IFERROR(IF((VLOOKUP($E37,'NEA Backsheet'!$D$5:$CB$183,R$9,FALSE))="","",(VLOOKUP($E37,'NEA Backsheet'!$D$5:$CB$183,R$9,FALSE))),"")</f>
        <v>0</v>
      </c>
    </row>
    <row r="38" spans="1:18" ht="15" customHeight="1" x14ac:dyDescent="0.3">
      <c r="A38" s="57">
        <v>24</v>
      </c>
      <c r="B38" s="98" t="str">
        <f ca="1">IFERROR(IF((VLOOKUP($E38,'Org List'!$AJ$10:$AL$188,3,FALSE))="","",(VLOOKUP($E38,'Org List'!$AJ$10:$AL$188,3,FALSE))),"")</f>
        <v>NHS England South West (South West South)</v>
      </c>
      <c r="C38" s="99" t="str">
        <f ca="1">IFERROR(IF((VLOOKUP($E38,'Org List'!$AO$10:$AQ$188,3,FALSE))="","",(VLOOKUP($E38,'Org List'!$AO$10:$AQ$188,3,FALSE))),"")</f>
        <v/>
      </c>
      <c r="D38" s="114" t="str">
        <f ca="1">IFERROR(IF((VLOOKUP($E38,'Org List'!$AT$10:$AV$188,3,FALSE))="","",(VLOOKUP($E38,'Org List'!$AT$10:$AV$188,3,FALSE))),"")</f>
        <v>NHS England South West (South West South)</v>
      </c>
      <c r="E38" s="98" t="str">
        <f t="shared" ca="1" si="0"/>
        <v>Q85</v>
      </c>
      <c r="F38" s="100" t="str">
        <f ca="1">IF(E38="","",VLOOKUP(E38,'Org List'!$J$9:$K$488,2,0))</f>
        <v>NHS England South West (South West South)</v>
      </c>
      <c r="G38" s="121">
        <f ca="1">IFERROR(IF((VLOOKUP($E38,'NEA Backsheet'!$D$5:$CB$183,G$9,FALSE))="","",(VLOOKUP($E38,'NEA Backsheet'!$D$5:$CB$183,G$9,FALSE))),"")</f>
        <v>2868.2055900081127</v>
      </c>
      <c r="H38" s="122">
        <f ca="1">IFERROR(IF((VLOOKUP($E38,'NEA Backsheet'!$D$5:$CB$183,H$9,FALSE))="","",(VLOOKUP($E38,'NEA Backsheet'!$D$5:$CB$183,H$9,FALSE))),"")</f>
        <v>2834.9003481571563</v>
      </c>
      <c r="I38" s="122">
        <f ca="1">IFERROR(IF((VLOOKUP($E38,'NEA Backsheet'!$D$5:$CB$183,I$9,FALSE))="","",(VLOOKUP($E38,'NEA Backsheet'!$D$5:$CB$183,I$9,FALSE))),"")</f>
        <v>3014.4471069701794</v>
      </c>
      <c r="J38" s="123">
        <f ca="1">IFERROR(IF((VLOOKUP($E38,'NEA Backsheet'!$D$5:$CB$183,J$9,FALSE))="","",(VLOOKUP($E38,'NEA Backsheet'!$D$5:$CB$183,J$9,FALSE))),"")</f>
        <v>2986.9529191066999</v>
      </c>
      <c r="K38" s="121">
        <f ca="1">IFERROR(IF((VLOOKUP($E38,'NEA Backsheet'!$D$5:$CB$183,K$9,FALSE))="","",(VLOOKUP($E38,'NEA Backsheet'!$D$5:$CB$183,K$9,FALSE))),"")</f>
        <v>2912.7857196029158</v>
      </c>
      <c r="L38" s="122">
        <f ca="1">IFERROR(IF((VLOOKUP($E38,'NEA Backsheet'!$D$5:$CB$183,L$9,FALSE))="","",(VLOOKUP($E38,'NEA Backsheet'!$D$5:$CB$183,L$9,FALSE))),"")</f>
        <v>2908.4000016860596</v>
      </c>
      <c r="M38" s="122">
        <f ca="1">IFERROR(IF((VLOOKUP($E38,'NEA Backsheet'!$D$5:$CB$183,M$9,FALSE))="","",(VLOOKUP($E38,'NEA Backsheet'!$D$5:$CB$183,M$9,FALSE))),"")</f>
        <v>3029.8713368193353</v>
      </c>
      <c r="N38" s="124">
        <f ca="1">IFERROR(IF((VLOOKUP($E38,'NEA Backsheet'!$D$5:$CB$183,N$9,FALSE))="","",(VLOOKUP($E38,'NEA Backsheet'!$D$5:$CB$183,N$9,FALSE))),"")</f>
        <v>2988.5904148828022</v>
      </c>
      <c r="O38" s="175">
        <f ca="1">IFERROR(IF((VLOOKUP($E38,'NEA Backsheet'!$D$5:$CB$183,O$9,FALSE))="","",(VLOOKUP($E38,'NEA Backsheet'!$D$5:$CB$183,O$9,FALSE))),"")</f>
        <v>2967.9367213325368</v>
      </c>
      <c r="P38" s="123">
        <f ca="1">IFERROR(IF((VLOOKUP($E38,'NEA Backsheet'!$D$5:$CB$183,P$9,FALSE))="","",(VLOOKUP($E38,'NEA Backsheet'!$D$5:$CB$183,P$9,FALSE))),"")</f>
        <v>2897.778043400443</v>
      </c>
      <c r="Q38" s="124">
        <f ca="1">IFERROR(IF((VLOOKUP($E38,'NEA Backsheet'!$D$5:$CB$183,Q$9,FALSE))="","",(VLOOKUP($E38,'NEA Backsheet'!$D$5:$CB$183,Q$9,FALSE))),"")</f>
        <v>3110.9576945786612</v>
      </c>
      <c r="R38" s="236">
        <f ca="1">IFERROR(IF((VLOOKUP($E38,'NEA Backsheet'!$D$5:$CB$183,R$9,FALSE))="","",(VLOOKUP($E38,'NEA Backsheet'!$D$5:$CB$183,R$9,FALSE))),"")</f>
        <v>0</v>
      </c>
    </row>
    <row r="39" spans="1:18" ht="15" customHeight="1" x14ac:dyDescent="0.3">
      <c r="A39" s="57">
        <v>25</v>
      </c>
      <c r="B39" s="98" t="str">
        <f ca="1">IFERROR(IF((VLOOKUP($E39,'Org List'!$AJ$10:$AL$188,3,FALSE))="","",(VLOOKUP($E39,'Org List'!$AJ$10:$AL$188,3,FALSE))),"")</f>
        <v>NHS England South West (South West North)</v>
      </c>
      <c r="C39" s="99" t="str">
        <f ca="1">IFERROR(IF((VLOOKUP($E39,'Org List'!$AO$10:$AQ$188,3,FALSE))="","",(VLOOKUP($E39,'Org List'!$AO$10:$AQ$188,3,FALSE))),"")</f>
        <v/>
      </c>
      <c r="D39" s="114" t="str">
        <f ca="1">IFERROR(IF((VLOOKUP($E39,'Org List'!$AT$10:$AV$188,3,FALSE))="","",(VLOOKUP($E39,'Org List'!$AT$10:$AV$188,3,FALSE))),"")</f>
        <v>NHS England South West (South West North)</v>
      </c>
      <c r="E39" s="98" t="str">
        <f t="shared" ca="1" si="0"/>
        <v>Q86</v>
      </c>
      <c r="F39" s="100" t="str">
        <f ca="1">IF(E39="","",VLOOKUP(E39,'Org List'!$J$9:$K$488,2,0))</f>
        <v>NHS England South West (South West North)</v>
      </c>
      <c r="G39" s="121">
        <f ca="1">IFERROR(IF((VLOOKUP($E39,'NEA Backsheet'!$D$5:$CB$183,G$9,FALSE))="","",(VLOOKUP($E39,'NEA Backsheet'!$D$5:$CB$183,G$9,FALSE))),"")</f>
        <v>2386.1736469863295</v>
      </c>
      <c r="H39" s="122">
        <f ca="1">IFERROR(IF((VLOOKUP($E39,'NEA Backsheet'!$D$5:$CB$183,H$9,FALSE))="","",(VLOOKUP($E39,'NEA Backsheet'!$D$5:$CB$183,H$9,FALSE))),"")</f>
        <v>2408.8174576555093</v>
      </c>
      <c r="I39" s="122">
        <f ca="1">IFERROR(IF((VLOOKUP($E39,'NEA Backsheet'!$D$5:$CB$183,I$9,FALSE))="","",(VLOOKUP($E39,'NEA Backsheet'!$D$5:$CB$183,I$9,FALSE))),"")</f>
        <v>2568.1520512021038</v>
      </c>
      <c r="J39" s="123">
        <f ca="1">IFERROR(IF((VLOOKUP($E39,'NEA Backsheet'!$D$5:$CB$183,J$9,FALSE))="","",(VLOOKUP($E39,'NEA Backsheet'!$D$5:$CB$183,J$9,FALSE))),"")</f>
        <v>2578.2880429661341</v>
      </c>
      <c r="K39" s="121">
        <f ca="1">IFERROR(IF((VLOOKUP($E39,'NEA Backsheet'!$D$5:$CB$183,K$9,FALSE))="","",(VLOOKUP($E39,'NEA Backsheet'!$D$5:$CB$183,K$9,FALSE))),"")</f>
        <v>2405.7388095677757</v>
      </c>
      <c r="L39" s="122">
        <f ca="1">IFERROR(IF((VLOOKUP($E39,'NEA Backsheet'!$D$5:$CB$183,L$9,FALSE))="","",(VLOOKUP($E39,'NEA Backsheet'!$D$5:$CB$183,L$9,FALSE))),"")</f>
        <v>2452.0144206779664</v>
      </c>
      <c r="M39" s="122">
        <f ca="1">IFERROR(IF((VLOOKUP($E39,'NEA Backsheet'!$D$5:$CB$183,M$9,FALSE))="","",(VLOOKUP($E39,'NEA Backsheet'!$D$5:$CB$183,M$9,FALSE))),"")</f>
        <v>2558.2464061880264</v>
      </c>
      <c r="N39" s="124">
        <f ca="1">IFERROR(IF((VLOOKUP($E39,'NEA Backsheet'!$D$5:$CB$183,N$9,FALSE))="","",(VLOOKUP($E39,'NEA Backsheet'!$D$5:$CB$183,N$9,FALSE))),"")</f>
        <v>2425.1930035075102</v>
      </c>
      <c r="O39" s="175">
        <f ca="1">IFERROR(IF((VLOOKUP($E39,'NEA Backsheet'!$D$5:$CB$183,O$9,FALSE))="","",(VLOOKUP($E39,'NEA Backsheet'!$D$5:$CB$183,O$9,FALSE))),"")</f>
        <v>2577.3839728522507</v>
      </c>
      <c r="P39" s="123">
        <f ca="1">IFERROR(IF((VLOOKUP($E39,'NEA Backsheet'!$D$5:$CB$183,P$9,FALSE))="","",(VLOOKUP($E39,'NEA Backsheet'!$D$5:$CB$183,P$9,FALSE))),"")</f>
        <v>2624.8772872691293</v>
      </c>
      <c r="Q39" s="124">
        <f ca="1">IFERROR(IF((VLOOKUP($E39,'NEA Backsheet'!$D$5:$CB$183,Q$9,FALSE))="","",(VLOOKUP($E39,'NEA Backsheet'!$D$5:$CB$183,Q$9,FALSE))),"")</f>
        <v>2819.5355557659759</v>
      </c>
      <c r="R39" s="236">
        <f ca="1">IFERROR(IF((VLOOKUP($E39,'NEA Backsheet'!$D$5:$CB$183,R$9,FALSE))="","",(VLOOKUP($E39,'NEA Backsheet'!$D$5:$CB$183,R$9,FALSE))),"")</f>
        <v>0</v>
      </c>
    </row>
    <row r="40" spans="1:18" ht="15" customHeight="1" x14ac:dyDescent="0.3">
      <c r="A40" s="57">
        <v>26</v>
      </c>
      <c r="B40" s="98" t="str">
        <f ca="1">IFERROR(IF((VLOOKUP($E40,'Org List'!$AJ$10:$AL$188,3,FALSE))="","",(VLOOKUP($E40,'Org List'!$AJ$10:$AL$188,3,FALSE))),"")</f>
        <v>NHS England South East (Hampshire, Isle of Wight and Thames Valley)</v>
      </c>
      <c r="C40" s="99" t="str">
        <f ca="1">IFERROR(IF((VLOOKUP($E40,'Org List'!$AO$10:$AQ$188,3,FALSE))="","",(VLOOKUP($E40,'Org List'!$AO$10:$AQ$188,3,FALSE))),"")</f>
        <v/>
      </c>
      <c r="D40" s="114" t="str">
        <f ca="1">IFERROR(IF((VLOOKUP($E40,'Org List'!$AT$10:$AV$188,3,FALSE))="","",(VLOOKUP($E40,'Org List'!$AT$10:$AV$188,3,FALSE))),"")</f>
        <v>NHS England South East (Hampshire, Isle of Wight and Thames Valley)</v>
      </c>
      <c r="E40" s="98" t="str">
        <f t="shared" ca="1" si="0"/>
        <v>Q87</v>
      </c>
      <c r="F40" s="100" t="str">
        <f ca="1">IF(E40="","",VLOOKUP(E40,'Org List'!$J$9:$K$488,2,0))</f>
        <v>NHS England South East (Hampshire, Isle of Wight and Thames Valley)</v>
      </c>
      <c r="G40" s="121">
        <f ca="1">IFERROR(IF((VLOOKUP($E40,'NEA Backsheet'!$D$5:$CB$183,G$9,FALSE))="","",(VLOOKUP($E40,'NEA Backsheet'!$D$5:$CB$183,G$9,FALSE))),"")</f>
        <v>2434.3422030505048</v>
      </c>
      <c r="H40" s="122">
        <f ca="1">IFERROR(IF((VLOOKUP($E40,'NEA Backsheet'!$D$5:$CB$183,H$9,FALSE))="","",(VLOOKUP($E40,'NEA Backsheet'!$D$5:$CB$183,H$9,FALSE))),"")</f>
        <v>2395.0857886875169</v>
      </c>
      <c r="I40" s="122">
        <f ca="1">IFERROR(IF((VLOOKUP($E40,'NEA Backsheet'!$D$5:$CB$183,I$9,FALSE))="","",(VLOOKUP($E40,'NEA Backsheet'!$D$5:$CB$183,I$9,FALSE))),"")</f>
        <v>2478.965434037762</v>
      </c>
      <c r="J40" s="123">
        <f ca="1">IFERROR(IF((VLOOKUP($E40,'NEA Backsheet'!$D$5:$CB$183,J$9,FALSE))="","",(VLOOKUP($E40,'NEA Backsheet'!$D$5:$CB$183,J$9,FALSE))),"")</f>
        <v>2459.0724115312041</v>
      </c>
      <c r="K40" s="121">
        <f ca="1">IFERROR(IF((VLOOKUP($E40,'NEA Backsheet'!$D$5:$CB$183,K$9,FALSE))="","",(VLOOKUP($E40,'NEA Backsheet'!$D$5:$CB$183,K$9,FALSE))),"")</f>
        <v>2418.5802543918185</v>
      </c>
      <c r="L40" s="122">
        <f ca="1">IFERROR(IF((VLOOKUP($E40,'NEA Backsheet'!$D$5:$CB$183,L$9,FALSE))="","",(VLOOKUP($E40,'NEA Backsheet'!$D$5:$CB$183,L$9,FALSE))),"")</f>
        <v>2423.4075251880276</v>
      </c>
      <c r="M40" s="122">
        <f ca="1">IFERROR(IF((VLOOKUP($E40,'NEA Backsheet'!$D$5:$CB$183,M$9,FALSE))="","",(VLOOKUP($E40,'NEA Backsheet'!$D$5:$CB$183,M$9,FALSE))),"")</f>
        <v>2492.2428085988568</v>
      </c>
      <c r="N40" s="124">
        <f ca="1">IFERROR(IF((VLOOKUP($E40,'NEA Backsheet'!$D$5:$CB$183,N$9,FALSE))="","",(VLOOKUP($E40,'NEA Backsheet'!$D$5:$CB$183,N$9,FALSE))),"")</f>
        <v>2399.8398408254484</v>
      </c>
      <c r="O40" s="175">
        <f ca="1">IFERROR(IF((VLOOKUP($E40,'NEA Backsheet'!$D$5:$CB$183,O$9,FALSE))="","",(VLOOKUP($E40,'NEA Backsheet'!$D$5:$CB$183,O$9,FALSE))),"")</f>
        <v>2537.1345255353353</v>
      </c>
      <c r="P40" s="123">
        <f ca="1">IFERROR(IF((VLOOKUP($E40,'NEA Backsheet'!$D$5:$CB$183,P$9,FALSE))="","",(VLOOKUP($E40,'NEA Backsheet'!$D$5:$CB$183,P$9,FALSE))),"")</f>
        <v>2503.0983629426805</v>
      </c>
      <c r="Q40" s="124">
        <f ca="1">IFERROR(IF((VLOOKUP($E40,'NEA Backsheet'!$D$5:$CB$183,Q$9,FALSE))="","",(VLOOKUP($E40,'NEA Backsheet'!$D$5:$CB$183,Q$9,FALSE))),"")</f>
        <v>2671.4144730625289</v>
      </c>
      <c r="R40" s="236">
        <f ca="1">IFERROR(IF((VLOOKUP($E40,'NEA Backsheet'!$D$5:$CB$183,R$9,FALSE))="","",(VLOOKUP($E40,'NEA Backsheet'!$D$5:$CB$183,R$9,FALSE))),"")</f>
        <v>0</v>
      </c>
    </row>
    <row r="41" spans="1:18" ht="15" customHeight="1" x14ac:dyDescent="0.3">
      <c r="A41" s="57">
        <v>27</v>
      </c>
      <c r="B41" s="98" t="str">
        <f ca="1">IFERROR(IF((VLOOKUP($E41,'Org List'!$AJ$10:$AL$188,3,FALSE))="","",(VLOOKUP($E41,'Org List'!$AJ$10:$AL$188,3,FALSE))),"")</f>
        <v>NHS England South East (Kent, Surrey and Sussex)</v>
      </c>
      <c r="C41" s="99" t="str">
        <f ca="1">IFERROR(IF((VLOOKUP($E41,'Org List'!$AO$10:$AQ$188,3,FALSE))="","",(VLOOKUP($E41,'Org List'!$AO$10:$AQ$188,3,FALSE))),"")</f>
        <v/>
      </c>
      <c r="D41" s="114" t="str">
        <f ca="1">IFERROR(IF((VLOOKUP($E41,'Org List'!$AT$10:$AV$188,3,FALSE))="","",(VLOOKUP($E41,'Org List'!$AT$10:$AV$188,3,FALSE))),"")</f>
        <v>NHS England South East (Kent, Surrey and Sussex)</v>
      </c>
      <c r="E41" s="98" t="str">
        <f t="shared" ca="1" si="0"/>
        <v>Q88</v>
      </c>
      <c r="F41" s="100" t="str">
        <f ca="1">IF(E41="","",VLOOKUP(E41,'Org List'!$J$9:$K$488,2,0))</f>
        <v>NHS England South East (Kent, Surrey and Sussex)</v>
      </c>
      <c r="G41" s="121">
        <f ca="1">IFERROR(IF((VLOOKUP($E41,'NEA Backsheet'!$D$5:$CB$183,G$9,FALSE))="","",(VLOOKUP($E41,'NEA Backsheet'!$D$5:$CB$183,G$9,FALSE))),"")</f>
        <v>2535.9933129523274</v>
      </c>
      <c r="H41" s="122">
        <f ca="1">IFERROR(IF((VLOOKUP($E41,'NEA Backsheet'!$D$5:$CB$183,H$9,FALSE))="","",(VLOOKUP($E41,'NEA Backsheet'!$D$5:$CB$183,H$9,FALSE))),"")</f>
        <v>2516.0839750636374</v>
      </c>
      <c r="I41" s="122">
        <f ca="1">IFERROR(IF((VLOOKUP($E41,'NEA Backsheet'!$D$5:$CB$183,I$9,FALSE))="","",(VLOOKUP($E41,'NEA Backsheet'!$D$5:$CB$183,I$9,FALSE))),"")</f>
        <v>2624.6668284060547</v>
      </c>
      <c r="J41" s="123">
        <f ca="1">IFERROR(IF((VLOOKUP($E41,'NEA Backsheet'!$D$5:$CB$183,J$9,FALSE))="","",(VLOOKUP($E41,'NEA Backsheet'!$D$5:$CB$183,J$9,FALSE))),"")</f>
        <v>2590.683856776925</v>
      </c>
      <c r="K41" s="121">
        <f ca="1">IFERROR(IF((VLOOKUP($E41,'NEA Backsheet'!$D$5:$CB$183,K$9,FALSE))="","",(VLOOKUP($E41,'NEA Backsheet'!$D$5:$CB$183,K$9,FALSE))),"")</f>
        <v>2545.9018971033038</v>
      </c>
      <c r="L41" s="122">
        <f ca="1">IFERROR(IF((VLOOKUP($E41,'NEA Backsheet'!$D$5:$CB$183,L$9,FALSE))="","",(VLOOKUP($E41,'NEA Backsheet'!$D$5:$CB$183,L$9,FALSE))),"")</f>
        <v>2535.3416660374482</v>
      </c>
      <c r="M41" s="122">
        <f ca="1">IFERROR(IF((VLOOKUP($E41,'NEA Backsheet'!$D$5:$CB$183,M$9,FALSE))="","",(VLOOKUP($E41,'NEA Backsheet'!$D$5:$CB$183,M$9,FALSE))),"")</f>
        <v>2616.3339847566808</v>
      </c>
      <c r="N41" s="124">
        <f ca="1">IFERROR(IF((VLOOKUP($E41,'NEA Backsheet'!$D$5:$CB$183,N$9,FALSE))="","",(VLOOKUP($E41,'NEA Backsheet'!$D$5:$CB$183,N$9,FALSE))),"")</f>
        <v>2569.5522616376384</v>
      </c>
      <c r="O41" s="175">
        <f ca="1">IFERROR(IF((VLOOKUP($E41,'NEA Backsheet'!$D$5:$CB$183,O$9,FALSE))="","",(VLOOKUP($E41,'NEA Backsheet'!$D$5:$CB$183,O$9,FALSE))),"")</f>
        <v>2591.1179274556266</v>
      </c>
      <c r="P41" s="123">
        <f ca="1">IFERROR(IF((VLOOKUP($E41,'NEA Backsheet'!$D$5:$CB$183,P$9,FALSE))="","",(VLOOKUP($E41,'NEA Backsheet'!$D$5:$CB$183,P$9,FALSE))),"")</f>
        <v>2570.9527274321208</v>
      </c>
      <c r="Q41" s="124">
        <f ca="1">IFERROR(IF((VLOOKUP($E41,'NEA Backsheet'!$D$5:$CB$183,Q$9,FALSE))="","",(VLOOKUP($E41,'NEA Backsheet'!$D$5:$CB$183,Q$9,FALSE))),"")</f>
        <v>2690.1873030092088</v>
      </c>
      <c r="R41" s="236">
        <f ca="1">IFERROR(IF((VLOOKUP($E41,'NEA Backsheet'!$D$5:$CB$183,R$9,FALSE))="","",(VLOOKUP($E41,'NEA Backsheet'!$D$5:$CB$183,R$9,FALSE))),"")</f>
        <v>0</v>
      </c>
    </row>
    <row r="42" spans="1:18" ht="15" customHeight="1" x14ac:dyDescent="0.3">
      <c r="A42" s="57">
        <v>28</v>
      </c>
      <c r="B42" s="98" t="str">
        <f ca="1">IFERROR(IF((VLOOKUP($E42,'Org List'!$AJ$10:$AL$188,3,FALSE))="","",(VLOOKUP($E42,'Org List'!$AJ$10:$AL$188,3,FALSE))),"")</f>
        <v>NHS England London</v>
      </c>
      <c r="C42" s="99" t="str">
        <f ca="1">IFERROR(IF((VLOOKUP($E42,'Org List'!$AO$10:$AQ$188,3,FALSE))="","",(VLOOKUP($E42,'Org List'!$AO$10:$AQ$188,3,FALSE))),"")</f>
        <v/>
      </c>
      <c r="D42" s="114" t="str">
        <f ca="1">IFERROR(IF((VLOOKUP($E42,'Org List'!$AT$10:$AV$188,3,FALSE))="","",(VLOOKUP($E42,'Org List'!$AT$10:$AV$188,3,FALSE))),"")</f>
        <v>NHS England London</v>
      </c>
      <c r="E42" s="98" t="str">
        <f t="shared" ca="1" si="0"/>
        <v>Q71</v>
      </c>
      <c r="F42" s="100" t="str">
        <f ca="1">IF(E42="","",VLOOKUP(E42,'Org List'!$J$9:$K$488,2,0))</f>
        <v>NHS England London</v>
      </c>
      <c r="G42" s="121">
        <f ca="1">IFERROR(IF((VLOOKUP($E42,'NEA Backsheet'!$D$5:$CB$183,G$9,FALSE))="","",(VLOOKUP($E42,'NEA Backsheet'!$D$5:$CB$183,G$9,FALSE))),"")</f>
        <v>2216.1376587273503</v>
      </c>
      <c r="H42" s="122">
        <f ca="1">IFERROR(IF((VLOOKUP($E42,'NEA Backsheet'!$D$5:$CB$183,H$9,FALSE))="","",(VLOOKUP($E42,'NEA Backsheet'!$D$5:$CB$183,H$9,FALSE))),"")</f>
        <v>2218.9255667138268</v>
      </c>
      <c r="I42" s="122">
        <f ca="1">IFERROR(IF((VLOOKUP($E42,'NEA Backsheet'!$D$5:$CB$183,I$9,FALSE))="","",(VLOOKUP($E42,'NEA Backsheet'!$D$5:$CB$183,I$9,FALSE))),"")</f>
        <v>2311.1348591546048</v>
      </c>
      <c r="J42" s="123">
        <f ca="1">IFERROR(IF((VLOOKUP($E42,'NEA Backsheet'!$D$5:$CB$183,J$9,FALSE))="","",(VLOOKUP($E42,'NEA Backsheet'!$D$5:$CB$183,J$9,FALSE))),"")</f>
        <v>2247.7220311825718</v>
      </c>
      <c r="K42" s="121">
        <f ca="1">IFERROR(IF((VLOOKUP($E42,'NEA Backsheet'!$D$5:$CB$183,K$9,FALSE))="","",(VLOOKUP($E42,'NEA Backsheet'!$D$5:$CB$183,K$9,FALSE))),"")</f>
        <v>2291.2772676327409</v>
      </c>
      <c r="L42" s="122">
        <f ca="1">IFERROR(IF((VLOOKUP($E42,'NEA Backsheet'!$D$5:$CB$183,L$9,FALSE))="","",(VLOOKUP($E42,'NEA Backsheet'!$D$5:$CB$183,L$9,FALSE))),"")</f>
        <v>2290.2846530613174</v>
      </c>
      <c r="M42" s="122">
        <f ca="1">IFERROR(IF((VLOOKUP($E42,'NEA Backsheet'!$D$5:$CB$183,M$9,FALSE))="","",(VLOOKUP($E42,'NEA Backsheet'!$D$5:$CB$183,M$9,FALSE))),"")</f>
        <v>2324.6390590755773</v>
      </c>
      <c r="N42" s="124">
        <f ca="1">IFERROR(IF((VLOOKUP($E42,'NEA Backsheet'!$D$5:$CB$183,N$9,FALSE))="","",(VLOOKUP($E42,'NEA Backsheet'!$D$5:$CB$183,N$9,FALSE))),"")</f>
        <v>2247.1974609074864</v>
      </c>
      <c r="O42" s="175">
        <f ca="1">IFERROR(IF((VLOOKUP($E42,'NEA Backsheet'!$D$5:$CB$183,O$9,FALSE))="","",(VLOOKUP($E42,'NEA Backsheet'!$D$5:$CB$183,O$9,FALSE))),"")</f>
        <v>2268.6362789466207</v>
      </c>
      <c r="P42" s="123">
        <f ca="1">IFERROR(IF((VLOOKUP($E42,'NEA Backsheet'!$D$5:$CB$183,P$9,FALSE))="","",(VLOOKUP($E42,'NEA Backsheet'!$D$5:$CB$183,P$9,FALSE))),"")</f>
        <v>2283.8055275253123</v>
      </c>
      <c r="Q42" s="124">
        <f ca="1">IFERROR(IF((VLOOKUP($E42,'NEA Backsheet'!$D$5:$CB$183,Q$9,FALSE))="","",(VLOOKUP($E42,'NEA Backsheet'!$D$5:$CB$183,Q$9,FALSE))),"")</f>
        <v>2419.6747652197741</v>
      </c>
      <c r="R42" s="236">
        <f ca="1">IFERROR(IF((VLOOKUP($E42,'NEA Backsheet'!$D$5:$CB$183,R$9,FALSE))="","",(VLOOKUP($E42,'NEA Backsheet'!$D$5:$CB$183,R$9,FALSE))),"")</f>
        <v>0</v>
      </c>
    </row>
    <row r="43" spans="1:18" ht="15" customHeight="1" x14ac:dyDescent="0.3">
      <c r="A43" s="57">
        <v>29</v>
      </c>
      <c r="B43" s="98" t="str">
        <f ca="1">IFERROR(IF((VLOOKUP($E43,'Org List'!$AJ$10:$AL$188,3,FALSE))="","",(VLOOKUP($E43,'Org List'!$AJ$10:$AL$188,3,FALSE))),"")</f>
        <v>London Commissioning Region</v>
      </c>
      <c r="C43" s="99" t="str">
        <f ca="1">IFERROR(IF((VLOOKUP($E43,'Org List'!$AO$10:$AQ$188,3,FALSE))="","",(VLOOKUP($E43,'Org List'!$AO$10:$AQ$188,3,FALSE))),"")</f>
        <v>London Region</v>
      </c>
      <c r="D43" s="114" t="str">
        <f ca="1">IFERROR(IF((VLOOKUP($E43,'Org List'!$AT$10:$AV$188,3,FALSE))="","",(VLOOKUP($E43,'Org List'!$AT$10:$AV$188,3,FALSE))),"")</f>
        <v>NHS England London</v>
      </c>
      <c r="E43" s="98" t="str">
        <f t="shared" ca="1" si="0"/>
        <v>E09000002</v>
      </c>
      <c r="F43" s="100" t="str">
        <f ca="1">IF(E43="","",VLOOKUP(E43,'Org List'!$J$9:$K$488,2,0))</f>
        <v>Barking and Dagenham</v>
      </c>
      <c r="G43" s="121">
        <f ca="1">IFERROR(IF((VLOOKUP($E43,'NEA Backsheet'!$D$5:$CB$183,G$9,FALSE))="","",(VLOOKUP($E43,'NEA Backsheet'!$D$5:$CB$183,G$9,FALSE))),"")</f>
        <v>2478.2565635205851</v>
      </c>
      <c r="H43" s="122">
        <f ca="1">IFERROR(IF((VLOOKUP($E43,'NEA Backsheet'!$D$5:$CB$183,H$9,FALSE))="","",(VLOOKUP($E43,'NEA Backsheet'!$D$5:$CB$183,H$9,FALSE))),"")</f>
        <v>2394.1659508618809</v>
      </c>
      <c r="I43" s="122">
        <f ca="1">IFERROR(IF((VLOOKUP($E43,'NEA Backsheet'!$D$5:$CB$183,I$9,FALSE))="","",(VLOOKUP($E43,'NEA Backsheet'!$D$5:$CB$183,I$9,FALSE))),"")</f>
        <v>2491.4762334008647</v>
      </c>
      <c r="J43" s="123">
        <f ca="1">IFERROR(IF((VLOOKUP($E43,'NEA Backsheet'!$D$5:$CB$183,J$9,FALSE))="","",(VLOOKUP($E43,'NEA Backsheet'!$D$5:$CB$183,J$9,FALSE))),"")</f>
        <v>2378.7209749402323</v>
      </c>
      <c r="K43" s="121">
        <f ca="1">IFERROR(IF((VLOOKUP($E43,'NEA Backsheet'!$D$5:$CB$183,K$9,FALSE))="","",(VLOOKUP($E43,'NEA Backsheet'!$D$5:$CB$183,K$9,FALSE))),"")</f>
        <v>2460.3432448653339</v>
      </c>
      <c r="L43" s="122">
        <f ca="1">IFERROR(IF((VLOOKUP($E43,'NEA Backsheet'!$D$5:$CB$183,L$9,FALSE))="","",(VLOOKUP($E43,'NEA Backsheet'!$D$5:$CB$183,L$9,FALSE))),"")</f>
        <v>2487.0177220138189</v>
      </c>
      <c r="M43" s="122">
        <f ca="1">IFERROR(IF((VLOOKUP($E43,'NEA Backsheet'!$D$5:$CB$183,M$9,FALSE))="","",(VLOOKUP($E43,'NEA Backsheet'!$D$5:$CB$183,M$9,FALSE))),"")</f>
        <v>2488.4010938108427</v>
      </c>
      <c r="N43" s="124">
        <f ca="1">IFERROR(IF((VLOOKUP($E43,'NEA Backsheet'!$D$5:$CB$183,N$9,FALSE))="","",(VLOOKUP($E43,'NEA Backsheet'!$D$5:$CB$183,N$9,FALSE))),"")</f>
        <v>2392.681476841517</v>
      </c>
      <c r="O43" s="175">
        <f ca="1">IFERROR(IF((VLOOKUP($E43,'NEA Backsheet'!$D$5:$CB$183,O$9,FALSE))="","",(VLOOKUP($E43,'NEA Backsheet'!$D$5:$CB$183,O$9,FALSE))),"")</f>
        <v>2593.7567582627707</v>
      </c>
      <c r="P43" s="123">
        <f ca="1">IFERROR(IF((VLOOKUP($E43,'NEA Backsheet'!$D$5:$CB$183,P$9,FALSE))="","",(VLOOKUP($E43,'NEA Backsheet'!$D$5:$CB$183,P$9,FALSE))),"")</f>
        <v>2403.5329103389186</v>
      </c>
      <c r="Q43" s="124">
        <f ca="1">IFERROR(IF((VLOOKUP($E43,'NEA Backsheet'!$D$5:$CB$183,Q$9,FALSE))="","",(VLOOKUP($E43,'NEA Backsheet'!$D$5:$CB$183,Q$9,FALSE))),"")</f>
        <v>2446.2294150215621</v>
      </c>
      <c r="R43" s="236">
        <f ca="1">IFERROR(IF((VLOOKUP($E43,'NEA Backsheet'!$D$5:$CB$183,R$9,FALSE))="","",(VLOOKUP($E43,'NEA Backsheet'!$D$5:$CB$183,R$9,FALSE))),"")</f>
        <v>0</v>
      </c>
    </row>
    <row r="44" spans="1:18" ht="15" customHeight="1" x14ac:dyDescent="0.3">
      <c r="A44" s="57">
        <v>30</v>
      </c>
      <c r="B44" s="98" t="str">
        <f ca="1">IFERROR(IF((VLOOKUP($E44,'Org List'!$AJ$10:$AL$188,3,FALSE))="","",(VLOOKUP($E44,'Org List'!$AJ$10:$AL$188,3,FALSE))),"")</f>
        <v>London Commissioning Region</v>
      </c>
      <c r="C44" s="99" t="str">
        <f ca="1">IFERROR(IF((VLOOKUP($E44,'Org List'!$AO$10:$AQ$188,3,FALSE))="","",(VLOOKUP($E44,'Org List'!$AO$10:$AQ$188,3,FALSE))),"")</f>
        <v>London Region</v>
      </c>
      <c r="D44" s="114" t="str">
        <f ca="1">IFERROR(IF((VLOOKUP($E44,'Org List'!$AT$10:$AV$188,3,FALSE))="","",(VLOOKUP($E44,'Org List'!$AT$10:$AV$188,3,FALSE))),"")</f>
        <v>NHS England London</v>
      </c>
      <c r="E44" s="98" t="str">
        <f t="shared" ca="1" si="0"/>
        <v>E09000003</v>
      </c>
      <c r="F44" s="100" t="str">
        <f ca="1">IF(E44="","",VLOOKUP(E44,'Org List'!$J$9:$K$488,2,0))</f>
        <v>Barnet</v>
      </c>
      <c r="G44" s="121">
        <f ca="1">IFERROR(IF((VLOOKUP($E44,'NEA Backsheet'!$D$5:$CB$183,G$9,FALSE))="","",(VLOOKUP($E44,'NEA Backsheet'!$D$5:$CB$183,G$9,FALSE))),"")</f>
        <v>1955.1114899628685</v>
      </c>
      <c r="H44" s="122">
        <f ca="1">IFERROR(IF((VLOOKUP($E44,'NEA Backsheet'!$D$5:$CB$183,H$9,FALSE))="","",(VLOOKUP($E44,'NEA Backsheet'!$D$5:$CB$183,H$9,FALSE))),"")</f>
        <v>1871.0656398044352</v>
      </c>
      <c r="I44" s="122">
        <f ca="1">IFERROR(IF((VLOOKUP($E44,'NEA Backsheet'!$D$5:$CB$183,I$9,FALSE))="","",(VLOOKUP($E44,'NEA Backsheet'!$D$5:$CB$183,I$9,FALSE))),"")</f>
        <v>2117.7257634258212</v>
      </c>
      <c r="J44" s="123">
        <f ca="1">IFERROR(IF((VLOOKUP($E44,'NEA Backsheet'!$D$5:$CB$183,J$9,FALSE))="","",(VLOOKUP($E44,'NEA Backsheet'!$D$5:$CB$183,J$9,FALSE))),"")</f>
        <v>1996.8601438097091</v>
      </c>
      <c r="K44" s="121">
        <f ca="1">IFERROR(IF((VLOOKUP($E44,'NEA Backsheet'!$D$5:$CB$183,K$9,FALSE))="","",(VLOOKUP($E44,'NEA Backsheet'!$D$5:$CB$183,K$9,FALSE))),"")</f>
        <v>2086.6711832048572</v>
      </c>
      <c r="L44" s="122">
        <f ca="1">IFERROR(IF((VLOOKUP($E44,'NEA Backsheet'!$D$5:$CB$183,L$9,FALSE))="","",(VLOOKUP($E44,'NEA Backsheet'!$D$5:$CB$183,L$9,FALSE))),"")</f>
        <v>1983.957576134849</v>
      </c>
      <c r="M44" s="122">
        <f ca="1">IFERROR(IF((VLOOKUP($E44,'NEA Backsheet'!$D$5:$CB$183,M$9,FALSE))="","",(VLOOKUP($E44,'NEA Backsheet'!$D$5:$CB$183,M$9,FALSE))),"")</f>
        <v>2057.340530130934</v>
      </c>
      <c r="N44" s="124">
        <f ca="1">IFERROR(IF((VLOOKUP($E44,'NEA Backsheet'!$D$5:$CB$183,N$9,FALSE))="","",(VLOOKUP($E44,'NEA Backsheet'!$D$5:$CB$183,N$9,FALSE))),"")</f>
        <v>1925.9382639458922</v>
      </c>
      <c r="O44" s="175">
        <f ca="1">IFERROR(IF((VLOOKUP($E44,'NEA Backsheet'!$D$5:$CB$183,O$9,FALSE))="","",(VLOOKUP($E44,'NEA Backsheet'!$D$5:$CB$183,O$9,FALSE))),"")</f>
        <v>2066.8579349569077</v>
      </c>
      <c r="P44" s="123">
        <f ca="1">IFERROR(IF((VLOOKUP($E44,'NEA Backsheet'!$D$5:$CB$183,P$9,FALSE))="","",(VLOOKUP($E44,'NEA Backsheet'!$D$5:$CB$183,P$9,FALSE))),"")</f>
        <v>2072.1279516537497</v>
      </c>
      <c r="Q44" s="124">
        <f ca="1">IFERROR(IF((VLOOKUP($E44,'NEA Backsheet'!$D$5:$CB$183,Q$9,FALSE))="","",(VLOOKUP($E44,'NEA Backsheet'!$D$5:$CB$183,Q$9,FALSE))),"")</f>
        <v>2126.1422904334358</v>
      </c>
      <c r="R44" s="236">
        <f ca="1">IFERROR(IF((VLOOKUP($E44,'NEA Backsheet'!$D$5:$CB$183,R$9,FALSE))="","",(VLOOKUP($E44,'NEA Backsheet'!$D$5:$CB$183,R$9,FALSE))),"")</f>
        <v>0</v>
      </c>
    </row>
    <row r="45" spans="1:18" ht="15" customHeight="1" x14ac:dyDescent="0.3">
      <c r="A45" s="57">
        <v>31</v>
      </c>
      <c r="B45" s="98" t="str">
        <f ca="1">IFERROR(IF((VLOOKUP($E45,'Org List'!$AJ$10:$AL$188,3,FALSE))="","",(VLOOKUP($E45,'Org List'!$AJ$10:$AL$188,3,FALSE))),"")</f>
        <v>North of England Commissioning Region</v>
      </c>
      <c r="C45" s="99" t="str">
        <f ca="1">IFERROR(IF((VLOOKUP($E45,'Org List'!$AO$10:$AQ$188,3,FALSE))="","",(VLOOKUP($E45,'Org List'!$AO$10:$AQ$188,3,FALSE))),"")</f>
        <v>Yorkshire and The Humber Region</v>
      </c>
      <c r="D45" s="114" t="str">
        <f ca="1">IFERROR(IF((VLOOKUP($E45,'Org List'!$AT$10:$AV$188,3,FALSE))="","",(VLOOKUP($E45,'Org List'!$AT$10:$AV$188,3,FALSE))),"")</f>
        <v>NHS England North (Yorkshire And Humber)</v>
      </c>
      <c r="E45" s="98" t="str">
        <f t="shared" ca="1" si="0"/>
        <v>E08000016</v>
      </c>
      <c r="F45" s="100" t="str">
        <f ca="1">IF(E45="","",VLOOKUP(E45,'Org List'!$J$9:$K$488,2,0))</f>
        <v>Barnsley</v>
      </c>
      <c r="G45" s="121">
        <f ca="1">IFERROR(IF((VLOOKUP($E45,'NEA Backsheet'!$D$5:$CB$183,G$9,FALSE))="","",(VLOOKUP($E45,'NEA Backsheet'!$D$5:$CB$183,G$9,FALSE))),"")</f>
        <v>3549.9939207890166</v>
      </c>
      <c r="H45" s="122">
        <f ca="1">IFERROR(IF((VLOOKUP($E45,'NEA Backsheet'!$D$5:$CB$183,H$9,FALSE))="","",(VLOOKUP($E45,'NEA Backsheet'!$D$5:$CB$183,H$9,FALSE))),"")</f>
        <v>3245.7549244460351</v>
      </c>
      <c r="I45" s="122">
        <f ca="1">IFERROR(IF((VLOOKUP($E45,'NEA Backsheet'!$D$5:$CB$183,I$9,FALSE))="","",(VLOOKUP($E45,'NEA Backsheet'!$D$5:$CB$183,I$9,FALSE))),"")</f>
        <v>3275.39227248614</v>
      </c>
      <c r="J45" s="123">
        <f ca="1">IFERROR(IF((VLOOKUP($E45,'NEA Backsheet'!$D$5:$CB$183,J$9,FALSE))="","",(VLOOKUP($E45,'NEA Backsheet'!$D$5:$CB$183,J$9,FALSE))),"")</f>
        <v>3499.8243494118378</v>
      </c>
      <c r="K45" s="121">
        <f ca="1">IFERROR(IF((VLOOKUP($E45,'NEA Backsheet'!$D$5:$CB$183,K$9,FALSE))="","",(VLOOKUP($E45,'NEA Backsheet'!$D$5:$CB$183,K$9,FALSE))),"")</f>
        <v>3617.0263238822308</v>
      </c>
      <c r="L45" s="122">
        <f ca="1">IFERROR(IF((VLOOKUP($E45,'NEA Backsheet'!$D$5:$CB$183,L$9,FALSE))="","",(VLOOKUP($E45,'NEA Backsheet'!$D$5:$CB$183,L$9,FALSE))),"")</f>
        <v>3313.9036342750596</v>
      </c>
      <c r="M45" s="122">
        <f ca="1">IFERROR(IF((VLOOKUP($E45,'NEA Backsheet'!$D$5:$CB$183,M$9,FALSE))="","",(VLOOKUP($E45,'NEA Backsheet'!$D$5:$CB$183,M$9,FALSE))),"")</f>
        <v>3332.9247028719547</v>
      </c>
      <c r="N45" s="124">
        <f ca="1">IFERROR(IF((VLOOKUP($E45,'NEA Backsheet'!$D$5:$CB$183,N$9,FALSE))="","",(VLOOKUP($E45,'NEA Backsheet'!$D$5:$CB$183,N$9,FALSE))),"")</f>
        <v>3499.3304766601332</v>
      </c>
      <c r="O45" s="175">
        <f ca="1">IFERROR(IF((VLOOKUP($E45,'NEA Backsheet'!$D$5:$CB$183,O$9,FALSE))="","",(VLOOKUP($E45,'NEA Backsheet'!$D$5:$CB$183,O$9,FALSE))),"")</f>
        <v>3443.389987548725</v>
      </c>
      <c r="P45" s="123">
        <f ca="1">IFERROR(IF((VLOOKUP($E45,'NEA Backsheet'!$D$5:$CB$183,P$9,FALSE))="","",(VLOOKUP($E45,'NEA Backsheet'!$D$5:$CB$183,P$9,FALSE))),"")</f>
        <v>3452.2995412056162</v>
      </c>
      <c r="Q45" s="124">
        <f ca="1">IFERROR(IF((VLOOKUP($E45,'NEA Backsheet'!$D$5:$CB$183,Q$9,FALSE))="","",(VLOOKUP($E45,'NEA Backsheet'!$D$5:$CB$183,Q$9,FALSE))),"")</f>
        <v>3696.6527066331023</v>
      </c>
      <c r="R45" s="236">
        <f ca="1">IFERROR(IF((VLOOKUP($E45,'NEA Backsheet'!$D$5:$CB$183,R$9,FALSE))="","",(VLOOKUP($E45,'NEA Backsheet'!$D$5:$CB$183,R$9,FALSE))),"")</f>
        <v>0</v>
      </c>
    </row>
    <row r="46" spans="1:18" ht="15" customHeight="1" x14ac:dyDescent="0.3">
      <c r="A46" s="57">
        <v>32</v>
      </c>
      <c r="B46" s="98" t="str">
        <f ca="1">IFERROR(IF((VLOOKUP($E46,'Org List'!$AJ$10:$AL$188,3,FALSE))="","",(VLOOKUP($E46,'Org List'!$AJ$10:$AL$188,3,FALSE))),"")</f>
        <v>South West England Commissioning Region</v>
      </c>
      <c r="C46" s="99" t="str">
        <f ca="1">IFERROR(IF((VLOOKUP($E46,'Org List'!$AO$10:$AQ$188,3,FALSE))="","",(VLOOKUP($E46,'Org List'!$AO$10:$AQ$188,3,FALSE))),"")</f>
        <v>South West Region</v>
      </c>
      <c r="D46" s="114" t="str">
        <f ca="1">IFERROR(IF((VLOOKUP($E46,'Org List'!$AT$10:$AV$188,3,FALSE))="","",(VLOOKUP($E46,'Org List'!$AT$10:$AV$188,3,FALSE))),"")</f>
        <v>NHS England South West (South West North)</v>
      </c>
      <c r="E46" s="98" t="str">
        <f t="shared" ref="E46:E77" ca="1" si="1">IF($A46&gt;$U$5-1,"",INDIRECT("'Comms by AT'!D"&amp;$A46+$U$4))</f>
        <v>E06000022</v>
      </c>
      <c r="F46" s="100" t="str">
        <f ca="1">IF(E46="","",VLOOKUP(E46,'Org List'!$J$9:$K$488,2,0))</f>
        <v>Bath and North East Somerset</v>
      </c>
      <c r="G46" s="121">
        <f ca="1">IFERROR(IF((VLOOKUP($E46,'NEA Backsheet'!$D$5:$CB$183,G$9,FALSE))="","",(VLOOKUP($E46,'NEA Backsheet'!$D$5:$CB$183,G$9,FALSE))),"")</f>
        <v>2326.2850534625186</v>
      </c>
      <c r="H46" s="122">
        <f ca="1">IFERROR(IF((VLOOKUP($E46,'NEA Backsheet'!$D$5:$CB$183,H$9,FALSE))="","",(VLOOKUP($E46,'NEA Backsheet'!$D$5:$CB$183,H$9,FALSE))),"")</f>
        <v>2312.6155152269507</v>
      </c>
      <c r="I46" s="122">
        <f ca="1">IFERROR(IF((VLOOKUP($E46,'NEA Backsheet'!$D$5:$CB$183,I$9,FALSE))="","",(VLOOKUP($E46,'NEA Backsheet'!$D$5:$CB$183,I$9,FALSE))),"")</f>
        <v>2445.4295456700333</v>
      </c>
      <c r="J46" s="123">
        <f ca="1">IFERROR(IF((VLOOKUP($E46,'NEA Backsheet'!$D$5:$CB$183,J$9,FALSE))="","",(VLOOKUP($E46,'NEA Backsheet'!$D$5:$CB$183,J$9,FALSE))),"")</f>
        <v>2334.5456165995611</v>
      </c>
      <c r="K46" s="121">
        <f ca="1">IFERROR(IF((VLOOKUP($E46,'NEA Backsheet'!$D$5:$CB$183,K$9,FALSE))="","",(VLOOKUP($E46,'NEA Backsheet'!$D$5:$CB$183,K$9,FALSE))),"")</f>
        <v>2276.0162096181812</v>
      </c>
      <c r="L46" s="122">
        <f ca="1">IFERROR(IF((VLOOKUP($E46,'NEA Backsheet'!$D$5:$CB$183,L$9,FALSE))="","",(VLOOKUP($E46,'NEA Backsheet'!$D$5:$CB$183,L$9,FALSE))),"")</f>
        <v>2310.1769110683408</v>
      </c>
      <c r="M46" s="122">
        <f ca="1">IFERROR(IF((VLOOKUP($E46,'NEA Backsheet'!$D$5:$CB$183,M$9,FALSE))="","",(VLOOKUP($E46,'NEA Backsheet'!$D$5:$CB$183,M$9,FALSE))),"")</f>
        <v>2348.334902917145</v>
      </c>
      <c r="N46" s="124">
        <f ca="1">IFERROR(IF((VLOOKUP($E46,'NEA Backsheet'!$D$5:$CB$183,N$9,FALSE))="","",(VLOOKUP($E46,'NEA Backsheet'!$D$5:$CB$183,N$9,FALSE))),"")</f>
        <v>2261.6767347830273</v>
      </c>
      <c r="O46" s="175">
        <f ca="1">IFERROR(IF((VLOOKUP($E46,'NEA Backsheet'!$D$5:$CB$183,O$9,FALSE))="","",(VLOOKUP($E46,'NEA Backsheet'!$D$5:$CB$183,O$9,FALSE))),"")</f>
        <v>2406.7341973278826</v>
      </c>
      <c r="P46" s="123">
        <f ca="1">IFERROR(IF((VLOOKUP($E46,'NEA Backsheet'!$D$5:$CB$183,P$9,FALSE))="","",(VLOOKUP($E46,'NEA Backsheet'!$D$5:$CB$183,P$9,FALSE))),"")</f>
        <v>2350.9293866354005</v>
      </c>
      <c r="Q46" s="124">
        <f ca="1">IFERROR(IF((VLOOKUP($E46,'NEA Backsheet'!$D$5:$CB$183,Q$9,FALSE))="","",(VLOOKUP($E46,'NEA Backsheet'!$D$5:$CB$183,Q$9,FALSE))),"")</f>
        <v>2626.9462205235159</v>
      </c>
      <c r="R46" s="236">
        <f ca="1">IFERROR(IF((VLOOKUP($E46,'NEA Backsheet'!$D$5:$CB$183,R$9,FALSE))="","",(VLOOKUP($E46,'NEA Backsheet'!$D$5:$CB$183,R$9,FALSE))),"")</f>
        <v>0</v>
      </c>
    </row>
    <row r="47" spans="1:18" ht="15" customHeight="1" x14ac:dyDescent="0.3">
      <c r="A47" s="57">
        <v>33</v>
      </c>
      <c r="B47" s="98" t="str">
        <f ca="1">IFERROR(IF((VLOOKUP($E47,'Org List'!$AJ$10:$AL$188,3,FALSE))="","",(VLOOKUP($E47,'Org List'!$AJ$10:$AL$188,3,FALSE))),"")</f>
        <v>Midlands and East of England Commissioning Region</v>
      </c>
      <c r="C47" s="99" t="str">
        <f ca="1">IFERROR(IF((VLOOKUP($E47,'Org List'!$AO$10:$AQ$188,3,FALSE))="","",(VLOOKUP($E47,'Org List'!$AO$10:$AQ$188,3,FALSE))),"")</f>
        <v>East Region</v>
      </c>
      <c r="D47" s="114" t="str">
        <f ca="1">IFERROR(IF((VLOOKUP($E47,'Org List'!$AT$10:$AV$188,3,FALSE))="","",(VLOOKUP($E47,'Org List'!$AT$10:$AV$188,3,FALSE))),"")</f>
        <v>NHS England Midlands And East (Central Midlands)</v>
      </c>
      <c r="E47" s="98" t="str">
        <f t="shared" ca="1" si="1"/>
        <v>E06000055</v>
      </c>
      <c r="F47" s="100" t="str">
        <f ca="1">IF(E47="","",VLOOKUP(E47,'Org List'!$J$9:$K$488,2,0))</f>
        <v>Bedford</v>
      </c>
      <c r="G47" s="121">
        <f ca="1">IFERROR(IF((VLOOKUP($E47,'NEA Backsheet'!$D$5:$CB$183,G$9,FALSE))="","",(VLOOKUP($E47,'NEA Backsheet'!$D$5:$CB$183,G$9,FALSE))),"")</f>
        <v>2838.2928708663544</v>
      </c>
      <c r="H47" s="122">
        <f ca="1">IFERROR(IF((VLOOKUP($E47,'NEA Backsheet'!$D$5:$CB$183,H$9,FALSE))="","",(VLOOKUP($E47,'NEA Backsheet'!$D$5:$CB$183,H$9,FALSE))),"")</f>
        <v>2741.3232250479787</v>
      </c>
      <c r="I47" s="122">
        <f ca="1">IFERROR(IF((VLOOKUP($E47,'NEA Backsheet'!$D$5:$CB$183,I$9,FALSE))="","",(VLOOKUP($E47,'NEA Backsheet'!$D$5:$CB$183,I$9,FALSE))),"")</f>
        <v>2844.6745138728529</v>
      </c>
      <c r="J47" s="123">
        <f ca="1">IFERROR(IF((VLOOKUP($E47,'NEA Backsheet'!$D$5:$CB$183,J$9,FALSE))="","",(VLOOKUP($E47,'NEA Backsheet'!$D$5:$CB$183,J$9,FALSE))),"")</f>
        <v>2794.6025616476868</v>
      </c>
      <c r="K47" s="121">
        <f ca="1">IFERROR(IF((VLOOKUP($E47,'NEA Backsheet'!$D$5:$CB$183,K$9,FALSE))="","",(VLOOKUP($E47,'NEA Backsheet'!$D$5:$CB$183,K$9,FALSE))),"")</f>
        <v>2885.9649946406362</v>
      </c>
      <c r="L47" s="122">
        <f ca="1">IFERROR(IF((VLOOKUP($E47,'NEA Backsheet'!$D$5:$CB$183,L$9,FALSE))="","",(VLOOKUP($E47,'NEA Backsheet'!$D$5:$CB$183,L$9,FALSE))),"")</f>
        <v>2775.0287264594963</v>
      </c>
      <c r="M47" s="122">
        <f ca="1">IFERROR(IF((VLOOKUP($E47,'NEA Backsheet'!$D$5:$CB$183,M$9,FALSE))="","",(VLOOKUP($E47,'NEA Backsheet'!$D$5:$CB$183,M$9,FALSE))),"")</f>
        <v>2933.5800261488607</v>
      </c>
      <c r="N47" s="124">
        <f ca="1">IFERROR(IF((VLOOKUP($E47,'NEA Backsheet'!$D$5:$CB$183,N$9,FALSE))="","",(VLOOKUP($E47,'NEA Backsheet'!$D$5:$CB$183,N$9,FALSE))),"")</f>
        <v>2898.5844782039171</v>
      </c>
      <c r="O47" s="175">
        <f ca="1">IFERROR(IF((VLOOKUP($E47,'NEA Backsheet'!$D$5:$CB$183,O$9,FALSE))="","",(VLOOKUP($E47,'NEA Backsheet'!$D$5:$CB$183,O$9,FALSE))),"")</f>
        <v>2775.6690263111996</v>
      </c>
      <c r="P47" s="123">
        <f ca="1">IFERROR(IF((VLOOKUP($E47,'NEA Backsheet'!$D$5:$CB$183,P$9,FALSE))="","",(VLOOKUP($E47,'NEA Backsheet'!$D$5:$CB$183,P$9,FALSE))),"")</f>
        <v>2776.1147054304415</v>
      </c>
      <c r="Q47" s="124">
        <f ca="1">IFERROR(IF((VLOOKUP($E47,'NEA Backsheet'!$D$5:$CB$183,Q$9,FALSE))="","",(VLOOKUP($E47,'NEA Backsheet'!$D$5:$CB$183,Q$9,FALSE))),"")</f>
        <v>3022.1159371980234</v>
      </c>
      <c r="R47" s="236">
        <f ca="1">IFERROR(IF((VLOOKUP($E47,'NEA Backsheet'!$D$5:$CB$183,R$9,FALSE))="","",(VLOOKUP($E47,'NEA Backsheet'!$D$5:$CB$183,R$9,FALSE))),"")</f>
        <v>0</v>
      </c>
    </row>
    <row r="48" spans="1:18" ht="15" customHeight="1" x14ac:dyDescent="0.3">
      <c r="A48" s="57">
        <v>34</v>
      </c>
      <c r="B48" s="98" t="str">
        <f ca="1">IFERROR(IF((VLOOKUP($E48,'Org List'!$AJ$10:$AL$188,3,FALSE))="","",(VLOOKUP($E48,'Org List'!$AJ$10:$AL$188,3,FALSE))),"")</f>
        <v>London Commissioning Region</v>
      </c>
      <c r="C48" s="99" t="str">
        <f ca="1">IFERROR(IF((VLOOKUP($E48,'Org List'!$AO$10:$AQ$188,3,FALSE))="","",(VLOOKUP($E48,'Org List'!$AO$10:$AQ$188,3,FALSE))),"")</f>
        <v>London Region</v>
      </c>
      <c r="D48" s="114" t="str">
        <f ca="1">IFERROR(IF((VLOOKUP($E48,'Org List'!$AT$10:$AV$188,3,FALSE))="","",(VLOOKUP($E48,'Org List'!$AT$10:$AV$188,3,FALSE))),"")</f>
        <v>NHS England London</v>
      </c>
      <c r="E48" s="98" t="str">
        <f t="shared" ca="1" si="1"/>
        <v>E09000004</v>
      </c>
      <c r="F48" s="100" t="str">
        <f ca="1">IF(E48="","",VLOOKUP(E48,'Org List'!$J$9:$K$488,2,0))</f>
        <v>Bexley</v>
      </c>
      <c r="G48" s="121">
        <f ca="1">IFERROR(IF((VLOOKUP($E48,'NEA Backsheet'!$D$5:$CB$183,G$9,FALSE))="","",(VLOOKUP($E48,'NEA Backsheet'!$D$5:$CB$183,G$9,FALSE))),"")</f>
        <v>2624.3558266535247</v>
      </c>
      <c r="H48" s="122">
        <f ca="1">IFERROR(IF((VLOOKUP($E48,'NEA Backsheet'!$D$5:$CB$183,H$9,FALSE))="","",(VLOOKUP($E48,'NEA Backsheet'!$D$5:$CB$183,H$9,FALSE))),"")</f>
        <v>2684.3624501484228</v>
      </c>
      <c r="I48" s="122">
        <f ca="1">IFERROR(IF((VLOOKUP($E48,'NEA Backsheet'!$D$5:$CB$183,I$9,FALSE))="","",(VLOOKUP($E48,'NEA Backsheet'!$D$5:$CB$183,I$9,FALSE))),"")</f>
        <v>2764.942869073875</v>
      </c>
      <c r="J48" s="123">
        <f ca="1">IFERROR(IF((VLOOKUP($E48,'NEA Backsheet'!$D$5:$CB$183,J$9,FALSE))="","",(VLOOKUP($E48,'NEA Backsheet'!$D$5:$CB$183,J$9,FALSE))),"")</f>
        <v>2628.7880726113444</v>
      </c>
      <c r="K48" s="121">
        <f ca="1">IFERROR(IF((VLOOKUP($E48,'NEA Backsheet'!$D$5:$CB$183,K$9,FALSE))="","",(VLOOKUP($E48,'NEA Backsheet'!$D$5:$CB$183,K$9,FALSE))),"")</f>
        <v>2708.3848947378469</v>
      </c>
      <c r="L48" s="122">
        <f ca="1">IFERROR(IF((VLOOKUP($E48,'NEA Backsheet'!$D$5:$CB$183,L$9,FALSE))="","",(VLOOKUP($E48,'NEA Backsheet'!$D$5:$CB$183,L$9,FALSE))),"")</f>
        <v>2737.9326106925437</v>
      </c>
      <c r="M48" s="122">
        <f ca="1">IFERROR(IF((VLOOKUP($E48,'NEA Backsheet'!$D$5:$CB$183,M$9,FALSE))="","",(VLOOKUP($E48,'NEA Backsheet'!$D$5:$CB$183,M$9,FALSE))),"")</f>
        <v>2739.2028972551821</v>
      </c>
      <c r="N48" s="124">
        <f ca="1">IFERROR(IF((VLOOKUP($E48,'NEA Backsheet'!$D$5:$CB$183,N$9,FALSE))="","",(VLOOKUP($E48,'NEA Backsheet'!$D$5:$CB$183,N$9,FALSE))),"")</f>
        <v>2652.8758877612499</v>
      </c>
      <c r="O48" s="175">
        <f ca="1">IFERROR(IF((VLOOKUP($E48,'NEA Backsheet'!$D$5:$CB$183,O$9,FALSE))="","",(VLOOKUP($E48,'NEA Backsheet'!$D$5:$CB$183,O$9,FALSE))),"")</f>
        <v>2702.5380822258876</v>
      </c>
      <c r="P48" s="123">
        <f ca="1">IFERROR(IF((VLOOKUP($E48,'NEA Backsheet'!$D$5:$CB$183,P$9,FALSE))="","",(VLOOKUP($E48,'NEA Backsheet'!$D$5:$CB$183,P$9,FALSE))),"")</f>
        <v>2547.2378604582659</v>
      </c>
      <c r="Q48" s="124">
        <f ca="1">IFERROR(IF((VLOOKUP($E48,'NEA Backsheet'!$D$5:$CB$183,Q$9,FALSE))="","",(VLOOKUP($E48,'NEA Backsheet'!$D$5:$CB$183,Q$9,FALSE))),"")</f>
        <v>2778.7635449514864</v>
      </c>
      <c r="R48" s="236">
        <f ca="1">IFERROR(IF((VLOOKUP($E48,'NEA Backsheet'!$D$5:$CB$183,R$9,FALSE))="","",(VLOOKUP($E48,'NEA Backsheet'!$D$5:$CB$183,R$9,FALSE))),"")</f>
        <v>0</v>
      </c>
    </row>
    <row r="49" spans="1:18" ht="15" customHeight="1" x14ac:dyDescent="0.3">
      <c r="A49" s="57">
        <v>35</v>
      </c>
      <c r="B49" s="98" t="str">
        <f ca="1">IFERROR(IF((VLOOKUP($E49,'Org List'!$AJ$10:$AL$188,3,FALSE))="","",(VLOOKUP($E49,'Org List'!$AJ$10:$AL$188,3,FALSE))),"")</f>
        <v>Midlands and East of England Commissioning Region</v>
      </c>
      <c r="C49" s="99" t="str">
        <f ca="1">IFERROR(IF((VLOOKUP($E49,'Org List'!$AO$10:$AQ$188,3,FALSE))="","",(VLOOKUP($E49,'Org List'!$AO$10:$AQ$188,3,FALSE))),"")</f>
        <v>West Midlands Region</v>
      </c>
      <c r="D49" s="114" t="str">
        <f ca="1">IFERROR(IF((VLOOKUP($E49,'Org List'!$AT$10:$AV$188,3,FALSE))="","",(VLOOKUP($E49,'Org List'!$AT$10:$AV$188,3,FALSE))),"")</f>
        <v>NHS England Midlands And East (West Midlands)</v>
      </c>
      <c r="E49" s="98" t="str">
        <f t="shared" ca="1" si="1"/>
        <v>E08000025</v>
      </c>
      <c r="F49" s="100" t="str">
        <f ca="1">IF(E49="","",VLOOKUP(E49,'Org List'!$J$9:$K$488,2,0))</f>
        <v>Birmingham</v>
      </c>
      <c r="G49" s="121">
        <f ca="1">IFERROR(IF((VLOOKUP($E49,'NEA Backsheet'!$D$5:$CB$183,G$9,FALSE))="","",(VLOOKUP($E49,'NEA Backsheet'!$D$5:$CB$183,G$9,FALSE))),"")</f>
        <v>3043.4710833106355</v>
      </c>
      <c r="H49" s="122">
        <f ca="1">IFERROR(IF((VLOOKUP($E49,'NEA Backsheet'!$D$5:$CB$183,H$9,FALSE))="","",(VLOOKUP($E49,'NEA Backsheet'!$D$5:$CB$183,H$9,FALSE))),"")</f>
        <v>3009.5257168975313</v>
      </c>
      <c r="I49" s="122">
        <f ca="1">IFERROR(IF((VLOOKUP($E49,'NEA Backsheet'!$D$5:$CB$183,I$9,FALSE))="","",(VLOOKUP($E49,'NEA Backsheet'!$D$5:$CB$183,I$9,FALSE))),"")</f>
        <v>3242.5766184944819</v>
      </c>
      <c r="J49" s="123">
        <f ca="1">IFERROR(IF((VLOOKUP($E49,'NEA Backsheet'!$D$5:$CB$183,J$9,FALSE))="","",(VLOOKUP($E49,'NEA Backsheet'!$D$5:$CB$183,J$9,FALSE))),"")</f>
        <v>3344.814821173723</v>
      </c>
      <c r="K49" s="121">
        <f ca="1">IFERROR(IF((VLOOKUP($E49,'NEA Backsheet'!$D$5:$CB$183,K$9,FALSE))="","",(VLOOKUP($E49,'NEA Backsheet'!$D$5:$CB$183,K$9,FALSE))),"")</f>
        <v>3275.9750450497422</v>
      </c>
      <c r="L49" s="122">
        <f ca="1">IFERROR(IF((VLOOKUP($E49,'NEA Backsheet'!$D$5:$CB$183,L$9,FALSE))="","",(VLOOKUP($E49,'NEA Backsheet'!$D$5:$CB$183,L$9,FALSE))),"")</f>
        <v>3238.1587473640084</v>
      </c>
      <c r="M49" s="122">
        <f ca="1">IFERROR(IF((VLOOKUP($E49,'NEA Backsheet'!$D$5:$CB$183,M$9,FALSE))="","",(VLOOKUP($E49,'NEA Backsheet'!$D$5:$CB$183,M$9,FALSE))),"")</f>
        <v>3359.65620387323</v>
      </c>
      <c r="N49" s="124">
        <f ca="1">IFERROR(IF((VLOOKUP($E49,'NEA Backsheet'!$D$5:$CB$183,N$9,FALSE))="","",(VLOOKUP($E49,'NEA Backsheet'!$D$5:$CB$183,N$9,FALSE))),"")</f>
        <v>3303.3020921007619</v>
      </c>
      <c r="O49" s="175">
        <f ca="1">IFERROR(IF((VLOOKUP($E49,'NEA Backsheet'!$D$5:$CB$183,O$9,FALSE))="","",(VLOOKUP($E49,'NEA Backsheet'!$D$5:$CB$183,O$9,FALSE))),"")</f>
        <v>3436.6473183693597</v>
      </c>
      <c r="P49" s="123">
        <f ca="1">IFERROR(IF((VLOOKUP($E49,'NEA Backsheet'!$D$5:$CB$183,P$9,FALSE))="","",(VLOOKUP($E49,'NEA Backsheet'!$D$5:$CB$183,P$9,FALSE))),"")</f>
        <v>3449.799716957054</v>
      </c>
      <c r="Q49" s="124">
        <f ca="1">IFERROR(IF((VLOOKUP($E49,'NEA Backsheet'!$D$5:$CB$183,Q$9,FALSE))="","",(VLOOKUP($E49,'NEA Backsheet'!$D$5:$CB$183,Q$9,FALSE))),"")</f>
        <v>3540.2587324353954</v>
      </c>
      <c r="R49" s="236">
        <f ca="1">IFERROR(IF((VLOOKUP($E49,'NEA Backsheet'!$D$5:$CB$183,R$9,FALSE))="","",(VLOOKUP($E49,'NEA Backsheet'!$D$5:$CB$183,R$9,FALSE))),"")</f>
        <v>0</v>
      </c>
    </row>
    <row r="50" spans="1:18" ht="15" customHeight="1" x14ac:dyDescent="0.3">
      <c r="A50" s="57">
        <v>36</v>
      </c>
      <c r="B50" s="98" t="str">
        <f ca="1">IFERROR(IF((VLOOKUP($E50,'Org List'!$AJ$10:$AL$188,3,FALSE))="","",(VLOOKUP($E50,'Org List'!$AJ$10:$AL$188,3,FALSE))),"")</f>
        <v>North of England Commissioning Region</v>
      </c>
      <c r="C50" s="99" t="str">
        <f ca="1">IFERROR(IF((VLOOKUP($E50,'Org List'!$AO$10:$AQ$188,3,FALSE))="","",(VLOOKUP($E50,'Org List'!$AO$10:$AQ$188,3,FALSE))),"")</f>
        <v>North West Region</v>
      </c>
      <c r="D50" s="114" t="str">
        <f ca="1">IFERROR(IF((VLOOKUP($E50,'Org List'!$AT$10:$AV$188,3,FALSE))="","",(VLOOKUP($E50,'Org List'!$AT$10:$AV$188,3,FALSE))),"")</f>
        <v>NHS England North (Lancashire)</v>
      </c>
      <c r="E50" s="98" t="str">
        <f t="shared" ca="1" si="1"/>
        <v>E06000008</v>
      </c>
      <c r="F50" s="100" t="str">
        <f ca="1">IF(E50="","",VLOOKUP(E50,'Org List'!$J$9:$K$488,2,0))</f>
        <v>Blackburn with Darwen</v>
      </c>
      <c r="G50" s="121">
        <f ca="1">IFERROR(IF((VLOOKUP($E50,'NEA Backsheet'!$D$5:$CB$183,G$9,FALSE))="","",(VLOOKUP($E50,'NEA Backsheet'!$D$5:$CB$183,G$9,FALSE))),"")</f>
        <v>2925.2405032761144</v>
      </c>
      <c r="H50" s="122">
        <f ca="1">IFERROR(IF((VLOOKUP($E50,'NEA Backsheet'!$D$5:$CB$183,H$9,FALSE))="","",(VLOOKUP($E50,'NEA Backsheet'!$D$5:$CB$183,H$9,FALSE))),"")</f>
        <v>2901.081384900981</v>
      </c>
      <c r="I50" s="122">
        <f ca="1">IFERROR(IF((VLOOKUP($E50,'NEA Backsheet'!$D$5:$CB$183,I$9,FALSE))="","",(VLOOKUP($E50,'NEA Backsheet'!$D$5:$CB$183,I$9,FALSE))),"")</f>
        <v>3147.5432701108821</v>
      </c>
      <c r="J50" s="123">
        <f ca="1">IFERROR(IF((VLOOKUP($E50,'NEA Backsheet'!$D$5:$CB$183,J$9,FALSE))="","",(VLOOKUP($E50,'NEA Backsheet'!$D$5:$CB$183,J$9,FALSE))),"")</f>
        <v>3028.5599320711844</v>
      </c>
      <c r="K50" s="121">
        <f ca="1">IFERROR(IF((VLOOKUP($E50,'NEA Backsheet'!$D$5:$CB$183,K$9,FALSE))="","",(VLOOKUP($E50,'NEA Backsheet'!$D$5:$CB$183,K$9,FALSE))),"")</f>
        <v>3055.4952479049916</v>
      </c>
      <c r="L50" s="122">
        <f ca="1">IFERROR(IF((VLOOKUP($E50,'NEA Backsheet'!$D$5:$CB$183,L$9,FALSE))="","",(VLOOKUP($E50,'NEA Backsheet'!$D$5:$CB$183,L$9,FALSE))),"")</f>
        <v>2982.9217608311483</v>
      </c>
      <c r="M50" s="122">
        <f ca="1">IFERROR(IF((VLOOKUP($E50,'NEA Backsheet'!$D$5:$CB$183,M$9,FALSE))="","",(VLOOKUP($E50,'NEA Backsheet'!$D$5:$CB$183,M$9,FALSE))),"")</f>
        <v>3086.1568342475725</v>
      </c>
      <c r="N50" s="124">
        <f ca="1">IFERROR(IF((VLOOKUP($E50,'NEA Backsheet'!$D$5:$CB$183,N$9,FALSE))="","",(VLOOKUP($E50,'NEA Backsheet'!$D$5:$CB$183,N$9,FALSE))),"")</f>
        <v>3048.3749966553783</v>
      </c>
      <c r="O50" s="175">
        <f ca="1">IFERROR(IF((VLOOKUP($E50,'NEA Backsheet'!$D$5:$CB$183,O$9,FALSE))="","",(VLOOKUP($E50,'NEA Backsheet'!$D$5:$CB$183,O$9,FALSE))),"")</f>
        <v>3037.4545059643228</v>
      </c>
      <c r="P50" s="123">
        <f ca="1">IFERROR(IF((VLOOKUP($E50,'NEA Backsheet'!$D$5:$CB$183,P$9,FALSE))="","",(VLOOKUP($E50,'NEA Backsheet'!$D$5:$CB$183,P$9,FALSE))),"")</f>
        <v>3052.4219352838336</v>
      </c>
      <c r="Q50" s="124">
        <f ca="1">IFERROR(IF((VLOOKUP($E50,'NEA Backsheet'!$D$5:$CB$183,Q$9,FALSE))="","",(VLOOKUP($E50,'NEA Backsheet'!$D$5:$CB$183,Q$9,FALSE))),"")</f>
        <v>3442.4309109066876</v>
      </c>
      <c r="R50" s="236">
        <f ca="1">IFERROR(IF((VLOOKUP($E50,'NEA Backsheet'!$D$5:$CB$183,R$9,FALSE))="","",(VLOOKUP($E50,'NEA Backsheet'!$D$5:$CB$183,R$9,FALSE))),"")</f>
        <v>0</v>
      </c>
    </row>
    <row r="51" spans="1:18" ht="15" customHeight="1" x14ac:dyDescent="0.3">
      <c r="A51" s="57">
        <v>37</v>
      </c>
      <c r="B51" s="98" t="str">
        <f ca="1">IFERROR(IF((VLOOKUP($E51,'Org List'!$AJ$10:$AL$188,3,FALSE))="","",(VLOOKUP($E51,'Org List'!$AJ$10:$AL$188,3,FALSE))),"")</f>
        <v>North of England Commissioning Region</v>
      </c>
      <c r="C51" s="99" t="str">
        <f ca="1">IFERROR(IF((VLOOKUP($E51,'Org List'!$AO$10:$AQ$188,3,FALSE))="","",(VLOOKUP($E51,'Org List'!$AO$10:$AQ$188,3,FALSE))),"")</f>
        <v>North West Region</v>
      </c>
      <c r="D51" s="114" t="str">
        <f ca="1">IFERROR(IF((VLOOKUP($E51,'Org List'!$AT$10:$AV$188,3,FALSE))="","",(VLOOKUP($E51,'Org List'!$AT$10:$AV$188,3,FALSE))),"")</f>
        <v>NHS England North (Lancashire)</v>
      </c>
      <c r="E51" s="98" t="str">
        <f t="shared" ca="1" si="1"/>
        <v>E06000009</v>
      </c>
      <c r="F51" s="100" t="str">
        <f ca="1">IF(E51="","",VLOOKUP(E51,'Org List'!$J$9:$K$488,2,0))</f>
        <v>Blackpool</v>
      </c>
      <c r="G51" s="121">
        <f ca="1">IFERROR(IF((VLOOKUP($E51,'NEA Backsheet'!$D$5:$CB$183,G$9,FALSE))="","",(VLOOKUP($E51,'NEA Backsheet'!$D$5:$CB$183,G$9,FALSE))),"")</f>
        <v>3608.2780339266692</v>
      </c>
      <c r="H51" s="122">
        <f ca="1">IFERROR(IF((VLOOKUP($E51,'NEA Backsheet'!$D$5:$CB$183,H$9,FALSE))="","",(VLOOKUP($E51,'NEA Backsheet'!$D$5:$CB$183,H$9,FALSE))),"")</f>
        <v>3561.6301962968341</v>
      </c>
      <c r="I51" s="122">
        <f ca="1">IFERROR(IF((VLOOKUP($E51,'NEA Backsheet'!$D$5:$CB$183,I$9,FALSE))="","",(VLOOKUP($E51,'NEA Backsheet'!$D$5:$CB$183,I$9,FALSE))),"")</f>
        <v>3655.9754362468875</v>
      </c>
      <c r="J51" s="123">
        <f ca="1">IFERROR(IF((VLOOKUP($E51,'NEA Backsheet'!$D$5:$CB$183,J$9,FALSE))="","",(VLOOKUP($E51,'NEA Backsheet'!$D$5:$CB$183,J$9,FALSE))),"")</f>
        <v>3389.2009055382546</v>
      </c>
      <c r="K51" s="121">
        <f ca="1">IFERROR(IF((VLOOKUP($E51,'NEA Backsheet'!$D$5:$CB$183,K$9,FALSE))="","",(VLOOKUP($E51,'NEA Backsheet'!$D$5:$CB$183,K$9,FALSE))),"")</f>
        <v>3722.773109062563</v>
      </c>
      <c r="L51" s="122">
        <f ca="1">IFERROR(IF((VLOOKUP($E51,'NEA Backsheet'!$D$5:$CB$183,L$9,FALSE))="","",(VLOOKUP($E51,'NEA Backsheet'!$D$5:$CB$183,L$9,FALSE))),"")</f>
        <v>3647.7094120254551</v>
      </c>
      <c r="M51" s="122">
        <f ca="1">IFERROR(IF((VLOOKUP($E51,'NEA Backsheet'!$D$5:$CB$183,M$9,FALSE))="","",(VLOOKUP($E51,'NEA Backsheet'!$D$5:$CB$183,M$9,FALSE))),"")</f>
        <v>3741.3526551871705</v>
      </c>
      <c r="N51" s="124">
        <f ca="1">IFERROR(IF((VLOOKUP($E51,'NEA Backsheet'!$D$5:$CB$183,N$9,FALSE))="","",(VLOOKUP($E51,'NEA Backsheet'!$D$5:$CB$183,N$9,FALSE))),"")</f>
        <v>3771.6014931669097</v>
      </c>
      <c r="O51" s="175">
        <f ca="1">IFERROR(IF((VLOOKUP($E51,'NEA Backsheet'!$D$5:$CB$183,O$9,FALSE))="","",(VLOOKUP($E51,'NEA Backsheet'!$D$5:$CB$183,O$9,FALSE))),"")</f>
        <v>3487.3549605403218</v>
      </c>
      <c r="P51" s="123">
        <f ca="1">IFERROR(IF((VLOOKUP($E51,'NEA Backsheet'!$D$5:$CB$183,P$9,FALSE))="","",(VLOOKUP($E51,'NEA Backsheet'!$D$5:$CB$183,P$9,FALSE))),"")</f>
        <v>3362.6865626288554</v>
      </c>
      <c r="Q51" s="124">
        <f ca="1">IFERROR(IF((VLOOKUP($E51,'NEA Backsheet'!$D$5:$CB$183,Q$9,FALSE))="","",(VLOOKUP($E51,'NEA Backsheet'!$D$5:$CB$183,Q$9,FALSE))),"")</f>
        <v>3708.4149499245536</v>
      </c>
      <c r="R51" s="236">
        <f ca="1">IFERROR(IF((VLOOKUP($E51,'NEA Backsheet'!$D$5:$CB$183,R$9,FALSE))="","",(VLOOKUP($E51,'NEA Backsheet'!$D$5:$CB$183,R$9,FALSE))),"")</f>
        <v>0</v>
      </c>
    </row>
    <row r="52" spans="1:18" ht="15" customHeight="1" x14ac:dyDescent="0.3">
      <c r="A52" s="57">
        <v>38</v>
      </c>
      <c r="B52" s="98" t="str">
        <f ca="1">IFERROR(IF((VLOOKUP($E52,'Org List'!$AJ$10:$AL$188,3,FALSE))="","",(VLOOKUP($E52,'Org List'!$AJ$10:$AL$188,3,FALSE))),"")</f>
        <v>North of England Commissioning Region</v>
      </c>
      <c r="C52" s="99" t="str">
        <f ca="1">IFERROR(IF((VLOOKUP($E52,'Org List'!$AO$10:$AQ$188,3,FALSE))="","",(VLOOKUP($E52,'Org List'!$AO$10:$AQ$188,3,FALSE))),"")</f>
        <v>North West Region</v>
      </c>
      <c r="D52" s="114" t="str">
        <f ca="1">IFERROR(IF((VLOOKUP($E52,'Org List'!$AT$10:$AV$188,3,FALSE))="","",(VLOOKUP($E52,'Org List'!$AT$10:$AV$188,3,FALSE))),"")</f>
        <v>NHS England North (Greater Manchester)</v>
      </c>
      <c r="E52" s="98" t="str">
        <f t="shared" ca="1" si="1"/>
        <v>E08000001</v>
      </c>
      <c r="F52" s="100" t="str">
        <f ca="1">IF(E52="","",VLOOKUP(E52,'Org List'!$J$9:$K$488,2,0))</f>
        <v>Bolton</v>
      </c>
      <c r="G52" s="121">
        <f ca="1">IFERROR(IF((VLOOKUP($E52,'NEA Backsheet'!$D$5:$CB$183,G$9,FALSE))="","",(VLOOKUP($E52,'NEA Backsheet'!$D$5:$CB$183,G$9,FALSE))),"")</f>
        <v>2842.338488560305</v>
      </c>
      <c r="H52" s="122">
        <f ca="1">IFERROR(IF((VLOOKUP($E52,'NEA Backsheet'!$D$5:$CB$183,H$9,FALSE))="","",(VLOOKUP($E52,'NEA Backsheet'!$D$5:$CB$183,H$9,FALSE))),"")</f>
        <v>2978.0486378236574</v>
      </c>
      <c r="I52" s="122">
        <f ca="1">IFERROR(IF((VLOOKUP($E52,'NEA Backsheet'!$D$5:$CB$183,I$9,FALSE))="","",(VLOOKUP($E52,'NEA Backsheet'!$D$5:$CB$183,I$9,FALSE))),"")</f>
        <v>3252.6786728763627</v>
      </c>
      <c r="J52" s="123">
        <f ca="1">IFERROR(IF((VLOOKUP($E52,'NEA Backsheet'!$D$5:$CB$183,J$9,FALSE))="","",(VLOOKUP($E52,'NEA Backsheet'!$D$5:$CB$183,J$9,FALSE))),"")</f>
        <v>2905.4283945865304</v>
      </c>
      <c r="K52" s="121">
        <f ca="1">IFERROR(IF((VLOOKUP($E52,'NEA Backsheet'!$D$5:$CB$183,K$9,FALSE))="","",(VLOOKUP($E52,'NEA Backsheet'!$D$5:$CB$183,K$9,FALSE))),"")</f>
        <v>2680.0377937536523</v>
      </c>
      <c r="L52" s="122">
        <f ca="1">IFERROR(IF((VLOOKUP($E52,'NEA Backsheet'!$D$5:$CB$183,L$9,FALSE))="","",(VLOOKUP($E52,'NEA Backsheet'!$D$5:$CB$183,L$9,FALSE))),"")</f>
        <v>2738.9858635193814</v>
      </c>
      <c r="M52" s="122">
        <f ca="1">IFERROR(IF((VLOOKUP($E52,'NEA Backsheet'!$D$5:$CB$183,M$9,FALSE))="","",(VLOOKUP($E52,'NEA Backsheet'!$D$5:$CB$183,M$9,FALSE))),"")</f>
        <v>3024.9525727250934</v>
      </c>
      <c r="N52" s="124">
        <f ca="1">IFERROR(IF((VLOOKUP($E52,'NEA Backsheet'!$D$5:$CB$183,N$9,FALSE))="","",(VLOOKUP($E52,'NEA Backsheet'!$D$5:$CB$183,N$9,FALSE))),"")</f>
        <v>2738.1759550742627</v>
      </c>
      <c r="O52" s="175">
        <f ca="1">IFERROR(IF((VLOOKUP($E52,'NEA Backsheet'!$D$5:$CB$183,O$9,FALSE))="","",(VLOOKUP($E52,'NEA Backsheet'!$D$5:$CB$183,O$9,FALSE))),"")</f>
        <v>2830.2090839949801</v>
      </c>
      <c r="P52" s="123">
        <f ca="1">IFERROR(IF((VLOOKUP($E52,'NEA Backsheet'!$D$5:$CB$183,P$9,FALSE))="","",(VLOOKUP($E52,'NEA Backsheet'!$D$5:$CB$183,P$9,FALSE))),"")</f>
        <v>2659.3599204076986</v>
      </c>
      <c r="Q52" s="124">
        <f ca="1">IFERROR(IF((VLOOKUP($E52,'NEA Backsheet'!$D$5:$CB$183,Q$9,FALSE))="","",(VLOOKUP($E52,'NEA Backsheet'!$D$5:$CB$183,Q$9,FALSE))),"")</f>
        <v>2897.725569847411</v>
      </c>
      <c r="R52" s="236">
        <f ca="1">IFERROR(IF((VLOOKUP($E52,'NEA Backsheet'!$D$5:$CB$183,R$9,FALSE))="","",(VLOOKUP($E52,'NEA Backsheet'!$D$5:$CB$183,R$9,FALSE))),"")</f>
        <v>0</v>
      </c>
    </row>
    <row r="53" spans="1:18" ht="15" customHeight="1" x14ac:dyDescent="0.3">
      <c r="A53" s="57">
        <v>39</v>
      </c>
      <c r="B53" s="98" t="str">
        <f ca="1">IFERROR(IF((VLOOKUP($E53,'Org List'!$AJ$10:$AL$188,3,FALSE))="","",(VLOOKUP($E53,'Org List'!$AJ$10:$AL$188,3,FALSE))),"")</f>
        <v>South West England Commissioning Region</v>
      </c>
      <c r="C53" s="99" t="str">
        <f ca="1">IFERROR(IF((VLOOKUP($E53,'Org List'!$AO$10:$AQ$188,3,FALSE))="","",(VLOOKUP($E53,'Org List'!$AO$10:$AQ$188,3,FALSE))),"")</f>
        <v>South West Region</v>
      </c>
      <c r="D53" s="114" t="str">
        <f ca="1">IFERROR(IF((VLOOKUP($E53,'Org List'!$AT$10:$AV$188,3,FALSE))="","",(VLOOKUP($E53,'Org List'!$AT$10:$AV$188,3,FALSE))),"")</f>
        <v>NHS England South West (South West South)</v>
      </c>
      <c r="E53" s="98" t="str">
        <f t="shared" ca="1" si="1"/>
        <v>E06000028 &amp; E06000029</v>
      </c>
      <c r="F53" s="100" t="str">
        <f ca="1">IF(E53="","",VLOOKUP(E53,'Org List'!$J$9:$K$488,2,0))</f>
        <v>Bournemouth &amp; Poole</v>
      </c>
      <c r="G53" s="121">
        <f ca="1">IFERROR(IF((VLOOKUP($E53,'NEA Backsheet'!$D$5:$CB$183,G$9,FALSE))="","",(VLOOKUP($E53,'NEA Backsheet'!$D$5:$CB$183,G$9,FALSE))),"")</f>
        <v>3142.3122950953857</v>
      </c>
      <c r="H53" s="122">
        <f ca="1">IFERROR(IF((VLOOKUP($E53,'NEA Backsheet'!$D$5:$CB$183,H$9,FALSE))="","",(VLOOKUP($E53,'NEA Backsheet'!$D$5:$CB$183,H$9,FALSE))),"")</f>
        <v>3125.9266578096153</v>
      </c>
      <c r="I53" s="122">
        <f ca="1">IFERROR(IF((VLOOKUP($E53,'NEA Backsheet'!$D$5:$CB$183,I$9,FALSE))="","",(VLOOKUP($E53,'NEA Backsheet'!$D$5:$CB$183,I$9,FALSE))),"")</f>
        <v>3225.9722968471197</v>
      </c>
      <c r="J53" s="123">
        <f ca="1">IFERROR(IF((VLOOKUP($E53,'NEA Backsheet'!$D$5:$CB$183,J$9,FALSE))="","",(VLOOKUP($E53,'NEA Backsheet'!$D$5:$CB$183,J$9,FALSE))),"")</f>
        <v>3225.2928810189096</v>
      </c>
      <c r="K53" s="121">
        <f ca="1">IFERROR(IF((VLOOKUP($E53,'NEA Backsheet'!$D$5:$CB$183,K$9,FALSE))="","",(VLOOKUP($E53,'NEA Backsheet'!$D$5:$CB$183,K$9,FALSE))),"")</f>
        <v>3138.9766412113136</v>
      </c>
      <c r="L53" s="122">
        <f ca="1">IFERROR(IF((VLOOKUP($E53,'NEA Backsheet'!$D$5:$CB$183,L$9,FALSE))="","",(VLOOKUP($E53,'NEA Backsheet'!$D$5:$CB$183,L$9,FALSE))),"")</f>
        <v>3162.24104887768</v>
      </c>
      <c r="M53" s="122">
        <f ca="1">IFERROR(IF((VLOOKUP($E53,'NEA Backsheet'!$D$5:$CB$183,M$9,FALSE))="","",(VLOOKUP($E53,'NEA Backsheet'!$D$5:$CB$183,M$9,FALSE))),"")</f>
        <v>3266.0055944350502</v>
      </c>
      <c r="N53" s="124">
        <f ca="1">IFERROR(IF((VLOOKUP($E53,'NEA Backsheet'!$D$5:$CB$183,N$9,FALSE))="","",(VLOOKUP($E53,'NEA Backsheet'!$D$5:$CB$183,N$9,FALSE))),"")</f>
        <v>3172.0489329869679</v>
      </c>
      <c r="O53" s="175">
        <f ca="1">IFERROR(IF((VLOOKUP($E53,'NEA Backsheet'!$D$5:$CB$183,O$9,FALSE))="","",(VLOOKUP($E53,'NEA Backsheet'!$D$5:$CB$183,O$9,FALSE))),"")</f>
        <v>3168.4537031976752</v>
      </c>
      <c r="P53" s="123">
        <f ca="1">IFERROR(IF((VLOOKUP($E53,'NEA Backsheet'!$D$5:$CB$183,P$9,FALSE))="","",(VLOOKUP($E53,'NEA Backsheet'!$D$5:$CB$183,P$9,FALSE))),"")</f>
        <v>3138.7122729423781</v>
      </c>
      <c r="Q53" s="124">
        <f ca="1">IFERROR(IF((VLOOKUP($E53,'NEA Backsheet'!$D$5:$CB$183,Q$9,FALSE))="","",(VLOOKUP($E53,'NEA Backsheet'!$D$5:$CB$183,Q$9,FALSE))),"")</f>
        <v>3417.3564284008967</v>
      </c>
      <c r="R53" s="236">
        <f ca="1">IFERROR(IF((VLOOKUP($E53,'NEA Backsheet'!$D$5:$CB$183,R$9,FALSE))="","",(VLOOKUP($E53,'NEA Backsheet'!$D$5:$CB$183,R$9,FALSE))),"")</f>
        <v>0</v>
      </c>
    </row>
    <row r="54" spans="1:18" ht="15" customHeight="1" x14ac:dyDescent="0.3">
      <c r="A54" s="57">
        <v>40</v>
      </c>
      <c r="B54" s="98" t="str">
        <f ca="1">IFERROR(IF((VLOOKUP($E54,'Org List'!$AJ$10:$AL$188,3,FALSE))="","",(VLOOKUP($E54,'Org List'!$AJ$10:$AL$188,3,FALSE))),"")</f>
        <v>South East England Commissioning Region</v>
      </c>
      <c r="C54" s="99" t="str">
        <f ca="1">IFERROR(IF((VLOOKUP($E54,'Org List'!$AO$10:$AQ$188,3,FALSE))="","",(VLOOKUP($E54,'Org List'!$AO$10:$AQ$188,3,FALSE))),"")</f>
        <v>South East Region</v>
      </c>
      <c r="D54" s="114" t="str">
        <f ca="1">IFERROR(IF((VLOOKUP($E54,'Org List'!$AT$10:$AV$188,3,FALSE))="","",(VLOOKUP($E54,'Org List'!$AT$10:$AV$188,3,FALSE))),"")</f>
        <v>NHS England South East (Hampshire, Isle of Wight and Thames Valley)</v>
      </c>
      <c r="E54" s="98" t="str">
        <f t="shared" ca="1" si="1"/>
        <v>E06000036</v>
      </c>
      <c r="F54" s="100" t="str">
        <f ca="1">IF(E54="","",VLOOKUP(E54,'Org List'!$J$9:$K$488,2,0))</f>
        <v>Bracknell Forest</v>
      </c>
      <c r="G54" s="121">
        <f ca="1">IFERROR(IF((VLOOKUP($E54,'NEA Backsheet'!$D$5:$CB$183,G$9,FALSE))="","",(VLOOKUP($E54,'NEA Backsheet'!$D$5:$CB$183,G$9,FALSE))),"")</f>
        <v>2648.1234601094884</v>
      </c>
      <c r="H54" s="122">
        <f ca="1">IFERROR(IF((VLOOKUP($E54,'NEA Backsheet'!$D$5:$CB$183,H$9,FALSE))="","",(VLOOKUP($E54,'NEA Backsheet'!$D$5:$CB$183,H$9,FALSE))),"")</f>
        <v>2555.9619285935623</v>
      </c>
      <c r="I54" s="122">
        <f ca="1">IFERROR(IF((VLOOKUP($E54,'NEA Backsheet'!$D$5:$CB$183,I$9,FALSE))="","",(VLOOKUP($E54,'NEA Backsheet'!$D$5:$CB$183,I$9,FALSE))),"")</f>
        <v>2698.1204803133119</v>
      </c>
      <c r="J54" s="123">
        <f ca="1">IFERROR(IF((VLOOKUP($E54,'NEA Backsheet'!$D$5:$CB$183,J$9,FALSE))="","",(VLOOKUP($E54,'NEA Backsheet'!$D$5:$CB$183,J$9,FALSE))),"")</f>
        <v>2648.2665998885909</v>
      </c>
      <c r="K54" s="121">
        <f ca="1">IFERROR(IF((VLOOKUP($E54,'NEA Backsheet'!$D$5:$CB$183,K$9,FALSE))="","",(VLOOKUP($E54,'NEA Backsheet'!$D$5:$CB$183,K$9,FALSE))),"")</f>
        <v>2534.9665810597517</v>
      </c>
      <c r="L54" s="122">
        <f ca="1">IFERROR(IF((VLOOKUP($E54,'NEA Backsheet'!$D$5:$CB$183,L$9,FALSE))="","",(VLOOKUP($E54,'NEA Backsheet'!$D$5:$CB$183,L$9,FALSE))),"")</f>
        <v>2557.3305018469414</v>
      </c>
      <c r="M54" s="122">
        <f ca="1">IFERROR(IF((VLOOKUP($E54,'NEA Backsheet'!$D$5:$CB$183,M$9,FALSE))="","",(VLOOKUP($E54,'NEA Backsheet'!$D$5:$CB$183,M$9,FALSE))),"")</f>
        <v>2710.7884821978405</v>
      </c>
      <c r="N54" s="124">
        <f ca="1">IFERROR(IF((VLOOKUP($E54,'NEA Backsheet'!$D$5:$CB$183,N$9,FALSE))="","",(VLOOKUP($E54,'NEA Backsheet'!$D$5:$CB$183,N$9,FALSE))),"")</f>
        <v>2503.9995184254421</v>
      </c>
      <c r="O54" s="175">
        <f ca="1">IFERROR(IF((VLOOKUP($E54,'NEA Backsheet'!$D$5:$CB$183,O$9,FALSE))="","",(VLOOKUP($E54,'NEA Backsheet'!$D$5:$CB$183,O$9,FALSE))),"")</f>
        <v>2751.3037953896164</v>
      </c>
      <c r="P54" s="123">
        <f ca="1">IFERROR(IF((VLOOKUP($E54,'NEA Backsheet'!$D$5:$CB$183,P$9,FALSE))="","",(VLOOKUP($E54,'NEA Backsheet'!$D$5:$CB$183,P$9,FALSE))),"")</f>
        <v>2711.4640083996242</v>
      </c>
      <c r="Q54" s="124">
        <f ca="1">IFERROR(IF((VLOOKUP($E54,'NEA Backsheet'!$D$5:$CB$183,Q$9,FALSE))="","",(VLOOKUP($E54,'NEA Backsheet'!$D$5:$CB$183,Q$9,FALSE))),"")</f>
        <v>2730.5489345929714</v>
      </c>
      <c r="R54" s="236">
        <f ca="1">IFERROR(IF((VLOOKUP($E54,'NEA Backsheet'!$D$5:$CB$183,R$9,FALSE))="","",(VLOOKUP($E54,'NEA Backsheet'!$D$5:$CB$183,R$9,FALSE))),"")</f>
        <v>0</v>
      </c>
    </row>
    <row r="55" spans="1:18" ht="15" customHeight="1" x14ac:dyDescent="0.3">
      <c r="A55" s="57">
        <v>41</v>
      </c>
      <c r="B55" s="98" t="str">
        <f ca="1">IFERROR(IF((VLOOKUP($E55,'Org List'!$AJ$10:$AL$188,3,FALSE))="","",(VLOOKUP($E55,'Org List'!$AJ$10:$AL$188,3,FALSE))),"")</f>
        <v>North of England Commissioning Region</v>
      </c>
      <c r="C55" s="99" t="str">
        <f ca="1">IFERROR(IF((VLOOKUP($E55,'Org List'!$AO$10:$AQ$188,3,FALSE))="","",(VLOOKUP($E55,'Org List'!$AO$10:$AQ$188,3,FALSE))),"")</f>
        <v>Yorkshire and The Humber Region</v>
      </c>
      <c r="D55" s="114" t="str">
        <f ca="1">IFERROR(IF((VLOOKUP($E55,'Org List'!$AT$10:$AV$188,3,FALSE))="","",(VLOOKUP($E55,'Org List'!$AT$10:$AV$188,3,FALSE))),"")</f>
        <v>NHS England North (Yorkshire And Humber)</v>
      </c>
      <c r="E55" s="98" t="str">
        <f t="shared" ca="1" si="1"/>
        <v>E08000032</v>
      </c>
      <c r="F55" s="100" t="str">
        <f ca="1">IF(E55="","",VLOOKUP(E55,'Org List'!$J$9:$K$488,2,0))</f>
        <v>Bradford</v>
      </c>
      <c r="G55" s="121">
        <f ca="1">IFERROR(IF((VLOOKUP($E55,'NEA Backsheet'!$D$5:$CB$183,G$9,FALSE))="","",(VLOOKUP($E55,'NEA Backsheet'!$D$5:$CB$183,G$9,FALSE))),"")</f>
        <v>3212.2278269933308</v>
      </c>
      <c r="H55" s="122">
        <f ca="1">IFERROR(IF((VLOOKUP($E55,'NEA Backsheet'!$D$5:$CB$183,H$9,FALSE))="","",(VLOOKUP($E55,'NEA Backsheet'!$D$5:$CB$183,H$9,FALSE))),"")</f>
        <v>3247.6203034043651</v>
      </c>
      <c r="I55" s="122">
        <f ca="1">IFERROR(IF((VLOOKUP($E55,'NEA Backsheet'!$D$5:$CB$183,I$9,FALSE))="","",(VLOOKUP($E55,'NEA Backsheet'!$D$5:$CB$183,I$9,FALSE))),"")</f>
        <v>3897.1945487446014</v>
      </c>
      <c r="J55" s="123">
        <f ca="1">IFERROR(IF((VLOOKUP($E55,'NEA Backsheet'!$D$5:$CB$183,J$9,FALSE))="","",(VLOOKUP($E55,'NEA Backsheet'!$D$5:$CB$183,J$9,FALSE))),"")</f>
        <v>3912.0946429949572</v>
      </c>
      <c r="K55" s="121">
        <f ca="1">IFERROR(IF((VLOOKUP($E55,'NEA Backsheet'!$D$5:$CB$183,K$9,FALSE))="","",(VLOOKUP($E55,'NEA Backsheet'!$D$5:$CB$183,K$9,FALSE))),"")</f>
        <v>3131.7211742075106</v>
      </c>
      <c r="L55" s="122">
        <f ca="1">IFERROR(IF((VLOOKUP($E55,'NEA Backsheet'!$D$5:$CB$183,L$9,FALSE))="","",(VLOOKUP($E55,'NEA Backsheet'!$D$5:$CB$183,L$9,FALSE))),"")</f>
        <v>3134.7623253060287</v>
      </c>
      <c r="M55" s="122">
        <f ca="1">IFERROR(IF((VLOOKUP($E55,'NEA Backsheet'!$D$5:$CB$183,M$9,FALSE))="","",(VLOOKUP($E55,'NEA Backsheet'!$D$5:$CB$183,M$9,FALSE))),"")</f>
        <v>3300.2396258726626</v>
      </c>
      <c r="N55" s="124">
        <f ca="1">IFERROR(IF((VLOOKUP($E55,'NEA Backsheet'!$D$5:$CB$183,N$9,FALSE))="","",(VLOOKUP($E55,'NEA Backsheet'!$D$5:$CB$183,N$9,FALSE))),"")</f>
        <v>3199.4367236655598</v>
      </c>
      <c r="O55" s="175">
        <f ca="1">IFERROR(IF((VLOOKUP($E55,'NEA Backsheet'!$D$5:$CB$183,O$9,FALSE))="","",(VLOOKUP($E55,'NEA Backsheet'!$D$5:$CB$183,O$9,FALSE))),"")</f>
        <v>6711.1112182648967</v>
      </c>
      <c r="P55" s="123">
        <f ca="1">IFERROR(IF((VLOOKUP($E55,'NEA Backsheet'!$D$5:$CB$183,P$9,FALSE))="","",(VLOOKUP($E55,'NEA Backsheet'!$D$5:$CB$183,P$9,FALSE))),"")</f>
        <v>3778.5642401950718</v>
      </c>
      <c r="Q55" s="124">
        <f ca="1">IFERROR(IF((VLOOKUP($E55,'NEA Backsheet'!$D$5:$CB$183,Q$9,FALSE))="","",(VLOOKUP($E55,'NEA Backsheet'!$D$5:$CB$183,Q$9,FALSE))),"")</f>
        <v>3948.1888396091631</v>
      </c>
      <c r="R55" s="236">
        <f ca="1">IFERROR(IF((VLOOKUP($E55,'NEA Backsheet'!$D$5:$CB$183,R$9,FALSE))="","",(VLOOKUP($E55,'NEA Backsheet'!$D$5:$CB$183,R$9,FALSE))),"")</f>
        <v>0</v>
      </c>
    </row>
    <row r="56" spans="1:18" ht="15" customHeight="1" x14ac:dyDescent="0.3">
      <c r="A56" s="57">
        <v>42</v>
      </c>
      <c r="B56" s="98" t="str">
        <f ca="1">IFERROR(IF((VLOOKUP($E56,'Org List'!$AJ$10:$AL$188,3,FALSE))="","",(VLOOKUP($E56,'Org List'!$AJ$10:$AL$188,3,FALSE))),"")</f>
        <v>London Commissioning Region</v>
      </c>
      <c r="C56" s="99" t="str">
        <f ca="1">IFERROR(IF((VLOOKUP($E56,'Org List'!$AO$10:$AQ$188,3,FALSE))="","",(VLOOKUP($E56,'Org List'!$AO$10:$AQ$188,3,FALSE))),"")</f>
        <v>London Region</v>
      </c>
      <c r="D56" s="114" t="str">
        <f ca="1">IFERROR(IF((VLOOKUP($E56,'Org List'!$AT$10:$AV$188,3,FALSE))="","",(VLOOKUP($E56,'Org List'!$AT$10:$AV$188,3,FALSE))),"")</f>
        <v>NHS England London</v>
      </c>
      <c r="E56" s="98" t="str">
        <f t="shared" ca="1" si="1"/>
        <v>E09000005</v>
      </c>
      <c r="F56" s="100" t="str">
        <f ca="1">IF(E56="","",VLOOKUP(E56,'Org List'!$J$9:$K$488,2,0))</f>
        <v>Brent</v>
      </c>
      <c r="G56" s="121">
        <f ca="1">IFERROR(IF((VLOOKUP($E56,'NEA Backsheet'!$D$5:$CB$183,G$9,FALSE))="","",(VLOOKUP($E56,'NEA Backsheet'!$D$5:$CB$183,G$9,FALSE))),"")</f>
        <v>2108.9139558086799</v>
      </c>
      <c r="H56" s="122">
        <f ca="1">IFERROR(IF((VLOOKUP($E56,'NEA Backsheet'!$D$5:$CB$183,H$9,FALSE))="","",(VLOOKUP($E56,'NEA Backsheet'!$D$5:$CB$183,H$9,FALSE))),"")</f>
        <v>2157.2808947403082</v>
      </c>
      <c r="I56" s="122">
        <f ca="1">IFERROR(IF((VLOOKUP($E56,'NEA Backsheet'!$D$5:$CB$183,I$9,FALSE))="","",(VLOOKUP($E56,'NEA Backsheet'!$D$5:$CB$183,I$9,FALSE))),"")</f>
        <v>2376.6661024511459</v>
      </c>
      <c r="J56" s="123">
        <f ca="1">IFERROR(IF((VLOOKUP($E56,'NEA Backsheet'!$D$5:$CB$183,J$9,FALSE))="","",(VLOOKUP($E56,'NEA Backsheet'!$D$5:$CB$183,J$9,FALSE))),"")</f>
        <v>2453.9934017958403</v>
      </c>
      <c r="K56" s="121">
        <f ca="1">IFERROR(IF((VLOOKUP($E56,'NEA Backsheet'!$D$5:$CB$183,K$9,FALSE))="","",(VLOOKUP($E56,'NEA Backsheet'!$D$5:$CB$183,K$9,FALSE))),"")</f>
        <v>2403.2569066171518</v>
      </c>
      <c r="L56" s="122">
        <f ca="1">IFERROR(IF((VLOOKUP($E56,'NEA Backsheet'!$D$5:$CB$183,L$9,FALSE))="","",(VLOOKUP($E56,'NEA Backsheet'!$D$5:$CB$183,L$9,FALSE))),"")</f>
        <v>2363.4746033677666</v>
      </c>
      <c r="M56" s="122">
        <f ca="1">IFERROR(IF((VLOOKUP($E56,'NEA Backsheet'!$D$5:$CB$183,M$9,FALSE))="","",(VLOOKUP($E56,'NEA Backsheet'!$D$5:$CB$183,M$9,FALSE))),"")</f>
        <v>2428.1262522044899</v>
      </c>
      <c r="N56" s="124">
        <f ca="1">IFERROR(IF((VLOOKUP($E56,'NEA Backsheet'!$D$5:$CB$183,N$9,FALSE))="","",(VLOOKUP($E56,'NEA Backsheet'!$D$5:$CB$183,N$9,FALSE))),"")</f>
        <v>2370.9767087053206</v>
      </c>
      <c r="O56" s="175">
        <f ca="1">IFERROR(IF((VLOOKUP($E56,'NEA Backsheet'!$D$5:$CB$183,O$9,FALSE))="","",(VLOOKUP($E56,'NEA Backsheet'!$D$5:$CB$183,O$9,FALSE))),"")</f>
        <v>2456.4872830163354</v>
      </c>
      <c r="P56" s="123">
        <f ca="1">IFERROR(IF((VLOOKUP($E56,'NEA Backsheet'!$D$5:$CB$183,P$9,FALSE))="","",(VLOOKUP($E56,'NEA Backsheet'!$D$5:$CB$183,P$9,FALSE))),"")</f>
        <v>2536.3430143991363</v>
      </c>
      <c r="Q56" s="124">
        <f ca="1">IFERROR(IF((VLOOKUP($E56,'NEA Backsheet'!$D$5:$CB$183,Q$9,FALSE))="","",(VLOOKUP($E56,'NEA Backsheet'!$D$5:$CB$183,Q$9,FALSE))),"")</f>
        <v>2753.71385229117</v>
      </c>
      <c r="R56" s="236">
        <f ca="1">IFERROR(IF((VLOOKUP($E56,'NEA Backsheet'!$D$5:$CB$183,R$9,FALSE))="","",(VLOOKUP($E56,'NEA Backsheet'!$D$5:$CB$183,R$9,FALSE))),"")</f>
        <v>0</v>
      </c>
    </row>
    <row r="57" spans="1:18" ht="15" customHeight="1" x14ac:dyDescent="0.3">
      <c r="A57" s="57">
        <v>43</v>
      </c>
      <c r="B57" s="98" t="str">
        <f ca="1">IFERROR(IF((VLOOKUP($E57,'Org List'!$AJ$10:$AL$188,3,FALSE))="","",(VLOOKUP($E57,'Org List'!$AJ$10:$AL$188,3,FALSE))),"")</f>
        <v>South East England Commissioning Region</v>
      </c>
      <c r="C57" s="99" t="str">
        <f ca="1">IFERROR(IF((VLOOKUP($E57,'Org List'!$AO$10:$AQ$188,3,FALSE))="","",(VLOOKUP($E57,'Org List'!$AO$10:$AQ$188,3,FALSE))),"")</f>
        <v>South East Region</v>
      </c>
      <c r="D57" s="114" t="str">
        <f ca="1">IFERROR(IF((VLOOKUP($E57,'Org List'!$AT$10:$AV$188,3,FALSE))="","",(VLOOKUP($E57,'Org List'!$AT$10:$AV$188,3,FALSE))),"")</f>
        <v>NHS England South East (Kent, Surrey and Sussex)</v>
      </c>
      <c r="E57" s="98" t="str">
        <f t="shared" ca="1" si="1"/>
        <v>E06000043</v>
      </c>
      <c r="F57" s="100" t="str">
        <f ca="1">IF(E57="","",VLOOKUP(E57,'Org List'!$J$9:$K$488,2,0))</f>
        <v>Brighton and Hove</v>
      </c>
      <c r="G57" s="121">
        <f ca="1">IFERROR(IF((VLOOKUP($E57,'NEA Backsheet'!$D$5:$CB$183,G$9,FALSE))="","",(VLOOKUP($E57,'NEA Backsheet'!$D$5:$CB$183,G$9,FALSE))),"")</f>
        <v>2135.5336708750342</v>
      </c>
      <c r="H57" s="122">
        <f ca="1">IFERROR(IF((VLOOKUP($E57,'NEA Backsheet'!$D$5:$CB$183,H$9,FALSE))="","",(VLOOKUP($E57,'NEA Backsheet'!$D$5:$CB$183,H$9,FALSE))),"")</f>
        <v>2054.42878894353</v>
      </c>
      <c r="I57" s="122">
        <f ca="1">IFERROR(IF((VLOOKUP($E57,'NEA Backsheet'!$D$5:$CB$183,I$9,FALSE))="","",(VLOOKUP($E57,'NEA Backsheet'!$D$5:$CB$183,I$9,FALSE))),"")</f>
        <v>2039.7976836265627</v>
      </c>
      <c r="J57" s="123">
        <f ca="1">IFERROR(IF((VLOOKUP($E57,'NEA Backsheet'!$D$5:$CB$183,J$9,FALSE))="","",(VLOOKUP($E57,'NEA Backsheet'!$D$5:$CB$183,J$9,FALSE))),"")</f>
        <v>1917.1553677221661</v>
      </c>
      <c r="K57" s="121">
        <f ca="1">IFERROR(IF((VLOOKUP($E57,'NEA Backsheet'!$D$5:$CB$183,K$9,FALSE))="","",(VLOOKUP($E57,'NEA Backsheet'!$D$5:$CB$183,K$9,FALSE))),"")</f>
        <v>2078.8936923148544</v>
      </c>
      <c r="L57" s="122">
        <f ca="1">IFERROR(IF((VLOOKUP($E57,'NEA Backsheet'!$D$5:$CB$183,L$9,FALSE))="","",(VLOOKUP($E57,'NEA Backsheet'!$D$5:$CB$183,L$9,FALSE))),"")</f>
        <v>2060.0039351492683</v>
      </c>
      <c r="M57" s="122">
        <f ca="1">IFERROR(IF((VLOOKUP($E57,'NEA Backsheet'!$D$5:$CB$183,M$9,FALSE))="","",(VLOOKUP($E57,'NEA Backsheet'!$D$5:$CB$183,M$9,FALSE))),"")</f>
        <v>2153.3093382512557</v>
      </c>
      <c r="N57" s="124">
        <f ca="1">IFERROR(IF((VLOOKUP($E57,'NEA Backsheet'!$D$5:$CB$183,N$9,FALSE))="","",(VLOOKUP($E57,'NEA Backsheet'!$D$5:$CB$183,N$9,FALSE))),"")</f>
        <v>2018.8903057631335</v>
      </c>
      <c r="O57" s="175">
        <f ca="1">IFERROR(IF((VLOOKUP($E57,'NEA Backsheet'!$D$5:$CB$183,O$9,FALSE))="","",(VLOOKUP($E57,'NEA Backsheet'!$D$5:$CB$183,O$9,FALSE))),"")</f>
        <v>1937.8190373083189</v>
      </c>
      <c r="P57" s="123">
        <f ca="1">IFERROR(IF((VLOOKUP($E57,'NEA Backsheet'!$D$5:$CB$183,P$9,FALSE))="","",(VLOOKUP($E57,'NEA Backsheet'!$D$5:$CB$183,P$9,FALSE))),"")</f>
        <v>1827.6424113721694</v>
      </c>
      <c r="Q57" s="124">
        <f ca="1">IFERROR(IF((VLOOKUP($E57,'NEA Backsheet'!$D$5:$CB$183,Q$9,FALSE))="","",(VLOOKUP($E57,'NEA Backsheet'!$D$5:$CB$183,Q$9,FALSE))),"")</f>
        <v>1955.7630426773123</v>
      </c>
      <c r="R57" s="236">
        <f ca="1">IFERROR(IF((VLOOKUP($E57,'NEA Backsheet'!$D$5:$CB$183,R$9,FALSE))="","",(VLOOKUP($E57,'NEA Backsheet'!$D$5:$CB$183,R$9,FALSE))),"")</f>
        <v>0</v>
      </c>
    </row>
    <row r="58" spans="1:18" ht="15" customHeight="1" x14ac:dyDescent="0.3">
      <c r="A58" s="57">
        <v>44</v>
      </c>
      <c r="B58" s="98" t="str">
        <f ca="1">IFERROR(IF((VLOOKUP($E58,'Org List'!$AJ$10:$AL$188,3,FALSE))="","",(VLOOKUP($E58,'Org List'!$AJ$10:$AL$188,3,FALSE))),"")</f>
        <v>South West England Commissioning Region</v>
      </c>
      <c r="C58" s="99" t="str">
        <f ca="1">IFERROR(IF((VLOOKUP($E58,'Org List'!$AO$10:$AQ$188,3,FALSE))="","",(VLOOKUP($E58,'Org List'!$AO$10:$AQ$188,3,FALSE))),"")</f>
        <v>South West Region</v>
      </c>
      <c r="D58" s="114" t="str">
        <f ca="1">IFERROR(IF((VLOOKUP($E58,'Org List'!$AT$10:$AV$188,3,FALSE))="","",(VLOOKUP($E58,'Org List'!$AT$10:$AV$188,3,FALSE))),"")</f>
        <v>NHS England South West (South West North)</v>
      </c>
      <c r="E58" s="98" t="str">
        <f t="shared" ca="1" si="1"/>
        <v>E06000023</v>
      </c>
      <c r="F58" s="100" t="str">
        <f ca="1">IF(E58="","",VLOOKUP(E58,'Org List'!$J$9:$K$488,2,0))</f>
        <v>Bristol, City of</v>
      </c>
      <c r="G58" s="121">
        <f ca="1">IFERROR(IF((VLOOKUP($E58,'NEA Backsheet'!$D$5:$CB$183,G$9,FALSE))="","",(VLOOKUP($E58,'NEA Backsheet'!$D$5:$CB$183,G$9,FALSE))),"")</f>
        <v>2468.1140730377715</v>
      </c>
      <c r="H58" s="122">
        <f ca="1">IFERROR(IF((VLOOKUP($E58,'NEA Backsheet'!$D$5:$CB$183,H$9,FALSE))="","",(VLOOKUP($E58,'NEA Backsheet'!$D$5:$CB$183,H$9,FALSE))),"")</f>
        <v>2463.0582889419306</v>
      </c>
      <c r="I58" s="122">
        <f ca="1">IFERROR(IF((VLOOKUP($E58,'NEA Backsheet'!$D$5:$CB$183,I$9,FALSE))="","",(VLOOKUP($E58,'NEA Backsheet'!$D$5:$CB$183,I$9,FALSE))),"")</f>
        <v>2610.588951476896</v>
      </c>
      <c r="J58" s="123">
        <f ca="1">IFERROR(IF((VLOOKUP($E58,'NEA Backsheet'!$D$5:$CB$183,J$9,FALSE))="","",(VLOOKUP($E58,'NEA Backsheet'!$D$5:$CB$183,J$9,FALSE))),"")</f>
        <v>2607.7033205338985</v>
      </c>
      <c r="K58" s="121">
        <f ca="1">IFERROR(IF((VLOOKUP($E58,'NEA Backsheet'!$D$5:$CB$183,K$9,FALSE))="","",(VLOOKUP($E58,'NEA Backsheet'!$D$5:$CB$183,K$9,FALSE))),"")</f>
        <v>2496.8941944994972</v>
      </c>
      <c r="L58" s="122">
        <f ca="1">IFERROR(IF((VLOOKUP($E58,'NEA Backsheet'!$D$5:$CB$183,L$9,FALSE))="","",(VLOOKUP($E58,'NEA Backsheet'!$D$5:$CB$183,L$9,FALSE))),"")</f>
        <v>2543.7847502542568</v>
      </c>
      <c r="M58" s="122">
        <f ca="1">IFERROR(IF((VLOOKUP($E58,'NEA Backsheet'!$D$5:$CB$183,M$9,FALSE))="","",(VLOOKUP($E58,'NEA Backsheet'!$D$5:$CB$183,M$9,FALSE))),"")</f>
        <v>2588.4551635885919</v>
      </c>
      <c r="N58" s="124">
        <f ca="1">IFERROR(IF((VLOOKUP($E58,'NEA Backsheet'!$D$5:$CB$183,N$9,FALSE))="","",(VLOOKUP($E58,'NEA Backsheet'!$D$5:$CB$183,N$9,FALSE))),"")</f>
        <v>2490.0122292626711</v>
      </c>
      <c r="O58" s="175">
        <f ca="1">IFERROR(IF((VLOOKUP($E58,'NEA Backsheet'!$D$5:$CB$183,O$9,FALSE))="","",(VLOOKUP($E58,'NEA Backsheet'!$D$5:$CB$183,O$9,FALSE))),"")</f>
        <v>2620.124728828368</v>
      </c>
      <c r="P58" s="123">
        <f ca="1">IFERROR(IF((VLOOKUP($E58,'NEA Backsheet'!$D$5:$CB$183,P$9,FALSE))="","",(VLOOKUP($E58,'NEA Backsheet'!$D$5:$CB$183,P$9,FALSE))),"")</f>
        <v>2736.1579753855449</v>
      </c>
      <c r="Q58" s="124">
        <f ca="1">IFERROR(IF((VLOOKUP($E58,'NEA Backsheet'!$D$5:$CB$183,Q$9,FALSE))="","",(VLOOKUP($E58,'NEA Backsheet'!$D$5:$CB$183,Q$9,FALSE))),"")</f>
        <v>2919.1464746902266</v>
      </c>
      <c r="R58" s="236">
        <f ca="1">IFERROR(IF((VLOOKUP($E58,'NEA Backsheet'!$D$5:$CB$183,R$9,FALSE))="","",(VLOOKUP($E58,'NEA Backsheet'!$D$5:$CB$183,R$9,FALSE))),"")</f>
        <v>0</v>
      </c>
    </row>
    <row r="59" spans="1:18" ht="15" customHeight="1" x14ac:dyDescent="0.3">
      <c r="A59" s="57">
        <v>45</v>
      </c>
      <c r="B59" s="98" t="str">
        <f ca="1">IFERROR(IF((VLOOKUP($E59,'Org List'!$AJ$10:$AL$188,3,FALSE))="","",(VLOOKUP($E59,'Org List'!$AJ$10:$AL$188,3,FALSE))),"")</f>
        <v>London Commissioning Region</v>
      </c>
      <c r="C59" s="99" t="str">
        <f ca="1">IFERROR(IF((VLOOKUP($E59,'Org List'!$AO$10:$AQ$188,3,FALSE))="","",(VLOOKUP($E59,'Org List'!$AO$10:$AQ$188,3,FALSE))),"")</f>
        <v>London Region</v>
      </c>
      <c r="D59" s="114" t="str">
        <f ca="1">IFERROR(IF((VLOOKUP($E59,'Org List'!$AT$10:$AV$188,3,FALSE))="","",(VLOOKUP($E59,'Org List'!$AT$10:$AV$188,3,FALSE))),"")</f>
        <v>NHS England London</v>
      </c>
      <c r="E59" s="98" t="str">
        <f t="shared" ca="1" si="1"/>
        <v>E09000006</v>
      </c>
      <c r="F59" s="100" t="str">
        <f ca="1">IF(E59="","",VLOOKUP(E59,'Org List'!$J$9:$K$488,2,0))</f>
        <v>Bromley</v>
      </c>
      <c r="G59" s="121">
        <f ca="1">IFERROR(IF((VLOOKUP($E59,'NEA Backsheet'!$D$5:$CB$183,G$9,FALSE))="","",(VLOOKUP($E59,'NEA Backsheet'!$D$5:$CB$183,G$9,FALSE))),"")</f>
        <v>2125.0643447129623</v>
      </c>
      <c r="H59" s="122">
        <f ca="1">IFERROR(IF((VLOOKUP($E59,'NEA Backsheet'!$D$5:$CB$183,H$9,FALSE))="","",(VLOOKUP($E59,'NEA Backsheet'!$D$5:$CB$183,H$9,FALSE))),"")</f>
        <v>2078.1525000890933</v>
      </c>
      <c r="I59" s="122">
        <f ca="1">IFERROR(IF((VLOOKUP($E59,'NEA Backsheet'!$D$5:$CB$183,I$9,FALSE))="","",(VLOOKUP($E59,'NEA Backsheet'!$D$5:$CB$183,I$9,FALSE))),"")</f>
        <v>2165.9334509718865</v>
      </c>
      <c r="J59" s="123">
        <f ca="1">IFERROR(IF((VLOOKUP($E59,'NEA Backsheet'!$D$5:$CB$183,J$9,FALSE))="","",(VLOOKUP($E59,'NEA Backsheet'!$D$5:$CB$183,J$9,FALSE))),"")</f>
        <v>1961.6203543792703</v>
      </c>
      <c r="K59" s="121">
        <f ca="1">IFERROR(IF((VLOOKUP($E59,'NEA Backsheet'!$D$5:$CB$183,K$9,FALSE))="","",(VLOOKUP($E59,'NEA Backsheet'!$D$5:$CB$183,K$9,FALSE))),"")</f>
        <v>2080.4087067241558</v>
      </c>
      <c r="L59" s="122">
        <f ca="1">IFERROR(IF((VLOOKUP($E59,'NEA Backsheet'!$D$5:$CB$183,L$9,FALSE))="","",(VLOOKUP($E59,'NEA Backsheet'!$D$5:$CB$183,L$9,FALSE))),"")</f>
        <v>2103.4790967731419</v>
      </c>
      <c r="M59" s="122">
        <f ca="1">IFERROR(IF((VLOOKUP($E59,'NEA Backsheet'!$D$5:$CB$183,M$9,FALSE))="","",(VLOOKUP($E59,'NEA Backsheet'!$D$5:$CB$183,M$9,FALSE))),"")</f>
        <v>2103.5379124822557</v>
      </c>
      <c r="N59" s="124">
        <f ca="1">IFERROR(IF((VLOOKUP($E59,'NEA Backsheet'!$D$5:$CB$183,N$9,FALSE))="","",(VLOOKUP($E59,'NEA Backsheet'!$D$5:$CB$183,N$9,FALSE))),"")</f>
        <v>2036.3474976698624</v>
      </c>
      <c r="O59" s="175">
        <f ca="1">IFERROR(IF((VLOOKUP($E59,'NEA Backsheet'!$D$5:$CB$183,O$9,FALSE))="","",(VLOOKUP($E59,'NEA Backsheet'!$D$5:$CB$183,O$9,FALSE))),"")</f>
        <v>2028.1165863953202</v>
      </c>
      <c r="P59" s="123">
        <f ca="1">IFERROR(IF((VLOOKUP($E59,'NEA Backsheet'!$D$5:$CB$183,P$9,FALSE))="","",(VLOOKUP($E59,'NEA Backsheet'!$D$5:$CB$183,P$9,FALSE))),"")</f>
        <v>2047.0114728048848</v>
      </c>
      <c r="Q59" s="124">
        <f ca="1">IFERROR(IF((VLOOKUP($E59,'NEA Backsheet'!$D$5:$CB$183,Q$9,FALSE))="","",(VLOOKUP($E59,'NEA Backsheet'!$D$5:$CB$183,Q$9,FALSE))),"")</f>
        <v>2117.1304097748962</v>
      </c>
      <c r="R59" s="236">
        <f ca="1">IFERROR(IF((VLOOKUP($E59,'NEA Backsheet'!$D$5:$CB$183,R$9,FALSE))="","",(VLOOKUP($E59,'NEA Backsheet'!$D$5:$CB$183,R$9,FALSE))),"")</f>
        <v>0</v>
      </c>
    </row>
    <row r="60" spans="1:18" ht="15" customHeight="1" x14ac:dyDescent="0.3">
      <c r="A60" s="57">
        <v>46</v>
      </c>
      <c r="B60" s="98" t="str">
        <f ca="1">IFERROR(IF((VLOOKUP($E60,'Org List'!$AJ$10:$AL$188,3,FALSE))="","",(VLOOKUP($E60,'Org List'!$AJ$10:$AL$188,3,FALSE))),"")</f>
        <v>South East England Commissioning Region</v>
      </c>
      <c r="C60" s="99" t="str">
        <f ca="1">IFERROR(IF((VLOOKUP($E60,'Org List'!$AO$10:$AQ$188,3,FALSE))="","",(VLOOKUP($E60,'Org List'!$AO$10:$AQ$188,3,FALSE))),"")</f>
        <v>South East Region</v>
      </c>
      <c r="D60" s="114" t="str">
        <f ca="1">IFERROR(IF((VLOOKUP($E60,'Org List'!$AT$10:$AV$188,3,FALSE))="","",(VLOOKUP($E60,'Org List'!$AT$10:$AV$188,3,FALSE))),"")</f>
        <v>NHS England South East (Hampshire, Isle of Wight and Thames Valley)</v>
      </c>
      <c r="E60" s="98" t="str">
        <f t="shared" ca="1" si="1"/>
        <v>E10000002</v>
      </c>
      <c r="F60" s="100" t="str">
        <f ca="1">IF(E60="","",VLOOKUP(E60,'Org List'!$J$9:$K$488,2,0))</f>
        <v>Buckinghamshire</v>
      </c>
      <c r="G60" s="121">
        <f ca="1">IFERROR(IF((VLOOKUP($E60,'NEA Backsheet'!$D$5:$CB$183,G$9,FALSE))="","",(VLOOKUP($E60,'NEA Backsheet'!$D$5:$CB$183,G$9,FALSE))),"")</f>
        <v>2351.904092541346</v>
      </c>
      <c r="H60" s="122">
        <f ca="1">IFERROR(IF((VLOOKUP($E60,'NEA Backsheet'!$D$5:$CB$183,H$9,FALSE))="","",(VLOOKUP($E60,'NEA Backsheet'!$D$5:$CB$183,H$9,FALSE))),"")</f>
        <v>2284.8547531385448</v>
      </c>
      <c r="I60" s="122">
        <f ca="1">IFERROR(IF((VLOOKUP($E60,'NEA Backsheet'!$D$5:$CB$183,I$9,FALSE))="","",(VLOOKUP($E60,'NEA Backsheet'!$D$5:$CB$183,I$9,FALSE))),"")</f>
        <v>2370.8768777733985</v>
      </c>
      <c r="J60" s="123">
        <f ca="1">IFERROR(IF((VLOOKUP($E60,'NEA Backsheet'!$D$5:$CB$183,J$9,FALSE))="","",(VLOOKUP($E60,'NEA Backsheet'!$D$5:$CB$183,J$9,FALSE))),"")</f>
        <v>2422.4094144462097</v>
      </c>
      <c r="K60" s="121">
        <f ca="1">IFERROR(IF((VLOOKUP($E60,'NEA Backsheet'!$D$5:$CB$183,K$9,FALSE))="","",(VLOOKUP($E60,'NEA Backsheet'!$D$5:$CB$183,K$9,FALSE))),"")</f>
        <v>2350.5512236244917</v>
      </c>
      <c r="L60" s="122">
        <f ca="1">IFERROR(IF((VLOOKUP($E60,'NEA Backsheet'!$D$5:$CB$183,L$9,FALSE))="","",(VLOOKUP($E60,'NEA Backsheet'!$D$5:$CB$183,L$9,FALSE))),"")</f>
        <v>2319.2018335735252</v>
      </c>
      <c r="M60" s="122">
        <f ca="1">IFERROR(IF((VLOOKUP($E60,'NEA Backsheet'!$D$5:$CB$183,M$9,FALSE))="","",(VLOOKUP($E60,'NEA Backsheet'!$D$5:$CB$183,M$9,FALSE))),"")</f>
        <v>2448.909355157557</v>
      </c>
      <c r="N60" s="124">
        <f ca="1">IFERROR(IF((VLOOKUP($E60,'NEA Backsheet'!$D$5:$CB$183,N$9,FALSE))="","",(VLOOKUP($E60,'NEA Backsheet'!$D$5:$CB$183,N$9,FALSE))),"")</f>
        <v>2284.1991082536993</v>
      </c>
      <c r="O60" s="175">
        <f ca="1">IFERROR(IF((VLOOKUP($E60,'NEA Backsheet'!$D$5:$CB$183,O$9,FALSE))="","",(VLOOKUP($E60,'NEA Backsheet'!$D$5:$CB$183,O$9,FALSE))),"")</f>
        <v>2621.8234194662627</v>
      </c>
      <c r="P60" s="123">
        <f ca="1">IFERROR(IF((VLOOKUP($E60,'NEA Backsheet'!$D$5:$CB$183,P$9,FALSE))="","",(VLOOKUP($E60,'NEA Backsheet'!$D$5:$CB$183,P$9,FALSE))),"")</f>
        <v>2546.1528352297305</v>
      </c>
      <c r="Q60" s="124">
        <f ca="1">IFERROR(IF((VLOOKUP($E60,'NEA Backsheet'!$D$5:$CB$183,Q$9,FALSE))="","",(VLOOKUP($E60,'NEA Backsheet'!$D$5:$CB$183,Q$9,FALSE))),"")</f>
        <v>2799.3173050762007</v>
      </c>
      <c r="R60" s="236">
        <f ca="1">IFERROR(IF((VLOOKUP($E60,'NEA Backsheet'!$D$5:$CB$183,R$9,FALSE))="","",(VLOOKUP($E60,'NEA Backsheet'!$D$5:$CB$183,R$9,FALSE))),"")</f>
        <v>0</v>
      </c>
    </row>
    <row r="61" spans="1:18" ht="15" customHeight="1" x14ac:dyDescent="0.3">
      <c r="A61" s="57">
        <v>47</v>
      </c>
      <c r="B61" s="98" t="str">
        <f ca="1">IFERROR(IF((VLOOKUP($E61,'Org List'!$AJ$10:$AL$188,3,FALSE))="","",(VLOOKUP($E61,'Org List'!$AJ$10:$AL$188,3,FALSE))),"")</f>
        <v>North of England Commissioning Region</v>
      </c>
      <c r="C61" s="99" t="str">
        <f ca="1">IFERROR(IF((VLOOKUP($E61,'Org List'!$AO$10:$AQ$188,3,FALSE))="","",(VLOOKUP($E61,'Org List'!$AO$10:$AQ$188,3,FALSE))),"")</f>
        <v>North West Region</v>
      </c>
      <c r="D61" s="114" t="str">
        <f ca="1">IFERROR(IF((VLOOKUP($E61,'Org List'!$AT$10:$AV$188,3,FALSE))="","",(VLOOKUP($E61,'Org List'!$AT$10:$AV$188,3,FALSE))),"")</f>
        <v>NHS England North (Greater Manchester)</v>
      </c>
      <c r="E61" s="98" t="str">
        <f t="shared" ca="1" si="1"/>
        <v>E08000002</v>
      </c>
      <c r="F61" s="100" t="str">
        <f ca="1">IF(E61="","",VLOOKUP(E61,'Org List'!$J$9:$K$488,2,0))</f>
        <v>Bury</v>
      </c>
      <c r="G61" s="121">
        <f ca="1">IFERROR(IF((VLOOKUP($E61,'NEA Backsheet'!$D$5:$CB$183,G$9,FALSE))="","",(VLOOKUP($E61,'NEA Backsheet'!$D$5:$CB$183,G$9,FALSE))),"")</f>
        <v>2699.7168508578388</v>
      </c>
      <c r="H61" s="122">
        <f ca="1">IFERROR(IF((VLOOKUP($E61,'NEA Backsheet'!$D$5:$CB$183,H$9,FALSE))="","",(VLOOKUP($E61,'NEA Backsheet'!$D$5:$CB$183,H$9,FALSE))),"")</f>
        <v>2806.2119977252605</v>
      </c>
      <c r="I61" s="122">
        <f ca="1">IFERROR(IF((VLOOKUP($E61,'NEA Backsheet'!$D$5:$CB$183,I$9,FALSE))="","",(VLOOKUP($E61,'NEA Backsheet'!$D$5:$CB$183,I$9,FALSE))),"")</f>
        <v>3109.814867426579</v>
      </c>
      <c r="J61" s="123">
        <f ca="1">IFERROR(IF((VLOOKUP($E61,'NEA Backsheet'!$D$5:$CB$183,J$9,FALSE))="","",(VLOOKUP($E61,'NEA Backsheet'!$D$5:$CB$183,J$9,FALSE))),"")</f>
        <v>2976.8064535525559</v>
      </c>
      <c r="K61" s="121">
        <f ca="1">IFERROR(IF((VLOOKUP($E61,'NEA Backsheet'!$D$5:$CB$183,K$9,FALSE))="","",(VLOOKUP($E61,'NEA Backsheet'!$D$5:$CB$183,K$9,FALSE))),"")</f>
        <v>2888.2892146491458</v>
      </c>
      <c r="L61" s="122">
        <f ca="1">IFERROR(IF((VLOOKUP($E61,'NEA Backsheet'!$D$5:$CB$183,L$9,FALSE))="","",(VLOOKUP($E61,'NEA Backsheet'!$D$5:$CB$183,L$9,FALSE))),"")</f>
        <v>2829.071618062721</v>
      </c>
      <c r="M61" s="122">
        <f ca="1">IFERROR(IF((VLOOKUP($E61,'NEA Backsheet'!$D$5:$CB$183,M$9,FALSE))="","",(VLOOKUP($E61,'NEA Backsheet'!$D$5:$CB$183,M$9,FALSE))),"")</f>
        <v>2989.4758340715066</v>
      </c>
      <c r="N61" s="124">
        <f ca="1">IFERROR(IF((VLOOKUP($E61,'NEA Backsheet'!$D$5:$CB$183,N$9,FALSE))="","",(VLOOKUP($E61,'NEA Backsheet'!$D$5:$CB$183,N$9,FALSE))),"")</f>
        <v>2935.7815982758984</v>
      </c>
      <c r="O61" s="175">
        <f ca="1">IFERROR(IF((VLOOKUP($E61,'NEA Backsheet'!$D$5:$CB$183,O$9,FALSE))="","",(VLOOKUP($E61,'NEA Backsheet'!$D$5:$CB$183,O$9,FALSE))),"")</f>
        <v>3128.6786749687776</v>
      </c>
      <c r="P61" s="123">
        <f ca="1">IFERROR(IF((VLOOKUP($E61,'NEA Backsheet'!$D$5:$CB$183,P$9,FALSE))="","",(VLOOKUP($E61,'NEA Backsheet'!$D$5:$CB$183,P$9,FALSE))),"")</f>
        <v>2986.8371959872402</v>
      </c>
      <c r="Q61" s="124">
        <f ca="1">IFERROR(IF((VLOOKUP($E61,'NEA Backsheet'!$D$5:$CB$183,Q$9,FALSE))="","",(VLOOKUP($E61,'NEA Backsheet'!$D$5:$CB$183,Q$9,FALSE))),"")</f>
        <v>3233.1347014191088</v>
      </c>
      <c r="R61" s="236">
        <f ca="1">IFERROR(IF((VLOOKUP($E61,'NEA Backsheet'!$D$5:$CB$183,R$9,FALSE))="","",(VLOOKUP($E61,'NEA Backsheet'!$D$5:$CB$183,R$9,FALSE))),"")</f>
        <v>0</v>
      </c>
    </row>
    <row r="62" spans="1:18" ht="15" customHeight="1" x14ac:dyDescent="0.3">
      <c r="A62" s="57">
        <v>48</v>
      </c>
      <c r="B62" s="98" t="str">
        <f ca="1">IFERROR(IF((VLOOKUP($E62,'Org List'!$AJ$10:$AL$188,3,FALSE))="","",(VLOOKUP($E62,'Org List'!$AJ$10:$AL$188,3,FALSE))),"")</f>
        <v>North of England Commissioning Region</v>
      </c>
      <c r="C62" s="99" t="str">
        <f ca="1">IFERROR(IF((VLOOKUP($E62,'Org List'!$AO$10:$AQ$188,3,FALSE))="","",(VLOOKUP($E62,'Org List'!$AO$10:$AQ$188,3,FALSE))),"")</f>
        <v>Yorkshire and The Humber Region</v>
      </c>
      <c r="D62" s="114" t="str">
        <f ca="1">IFERROR(IF((VLOOKUP($E62,'Org List'!$AT$10:$AV$188,3,FALSE))="","",(VLOOKUP($E62,'Org List'!$AT$10:$AV$188,3,FALSE))),"")</f>
        <v>NHS England North (Yorkshire And Humber)</v>
      </c>
      <c r="E62" s="98" t="str">
        <f t="shared" ca="1" si="1"/>
        <v>E08000033</v>
      </c>
      <c r="F62" s="100" t="str">
        <f ca="1">IF(E62="","",VLOOKUP(E62,'Org List'!$J$9:$K$488,2,0))</f>
        <v>Calderdale</v>
      </c>
      <c r="G62" s="121">
        <f ca="1">IFERROR(IF((VLOOKUP($E62,'NEA Backsheet'!$D$5:$CB$183,G$9,FALSE))="","",(VLOOKUP($E62,'NEA Backsheet'!$D$5:$CB$183,G$9,FALSE))),"")</f>
        <v>3101.3512892514923</v>
      </c>
      <c r="H62" s="122">
        <f ca="1">IFERROR(IF((VLOOKUP($E62,'NEA Backsheet'!$D$5:$CB$183,H$9,FALSE))="","",(VLOOKUP($E62,'NEA Backsheet'!$D$5:$CB$183,H$9,FALSE))),"")</f>
        <v>3297.9464360821303</v>
      </c>
      <c r="I62" s="122">
        <f ca="1">IFERROR(IF((VLOOKUP($E62,'NEA Backsheet'!$D$5:$CB$183,I$9,FALSE))="","",(VLOOKUP($E62,'NEA Backsheet'!$D$5:$CB$183,I$9,FALSE))),"")</f>
        <v>3438.5568563558504</v>
      </c>
      <c r="J62" s="123">
        <f ca="1">IFERROR(IF((VLOOKUP($E62,'NEA Backsheet'!$D$5:$CB$183,J$9,FALSE))="","",(VLOOKUP($E62,'NEA Backsheet'!$D$5:$CB$183,J$9,FALSE))),"")</f>
        <v>3413.3052345620217</v>
      </c>
      <c r="K62" s="121">
        <f ca="1">IFERROR(IF((VLOOKUP($E62,'NEA Backsheet'!$D$5:$CB$183,K$9,FALSE))="","",(VLOOKUP($E62,'NEA Backsheet'!$D$5:$CB$183,K$9,FALSE))),"")</f>
        <v>3082.2334326704845</v>
      </c>
      <c r="L62" s="122">
        <f ca="1">IFERROR(IF((VLOOKUP($E62,'NEA Backsheet'!$D$5:$CB$183,L$9,FALSE))="","",(VLOOKUP($E62,'NEA Backsheet'!$D$5:$CB$183,L$9,FALSE))),"")</f>
        <v>3039.2521996706614</v>
      </c>
      <c r="M62" s="122">
        <f ca="1">IFERROR(IF((VLOOKUP($E62,'NEA Backsheet'!$D$5:$CB$183,M$9,FALSE))="","",(VLOOKUP($E62,'NEA Backsheet'!$D$5:$CB$183,M$9,FALSE))),"")</f>
        <v>3224.6508997997289</v>
      </c>
      <c r="N62" s="124">
        <f ca="1">IFERROR(IF((VLOOKUP($E62,'NEA Backsheet'!$D$5:$CB$183,N$9,FALSE))="","",(VLOOKUP($E62,'NEA Backsheet'!$D$5:$CB$183,N$9,FALSE))),"")</f>
        <v>3084.1210675719476</v>
      </c>
      <c r="O62" s="175">
        <f ca="1">IFERROR(IF((VLOOKUP($E62,'NEA Backsheet'!$D$5:$CB$183,O$9,FALSE))="","",(VLOOKUP($E62,'NEA Backsheet'!$D$5:$CB$183,O$9,FALSE))),"")</f>
        <v>3504.3345897860513</v>
      </c>
      <c r="P62" s="123">
        <f ca="1">IFERROR(IF((VLOOKUP($E62,'NEA Backsheet'!$D$5:$CB$183,P$9,FALSE))="","",(VLOOKUP($E62,'NEA Backsheet'!$D$5:$CB$183,P$9,FALSE))),"")</f>
        <v>3418.3087710578575</v>
      </c>
      <c r="Q62" s="124">
        <f ca="1">IFERROR(IF((VLOOKUP($E62,'NEA Backsheet'!$D$5:$CB$183,Q$9,FALSE))="","",(VLOOKUP($E62,'NEA Backsheet'!$D$5:$CB$183,Q$9,FALSE))),"")</f>
        <v>3577.2565960775769</v>
      </c>
      <c r="R62" s="236">
        <f ca="1">IFERROR(IF((VLOOKUP($E62,'NEA Backsheet'!$D$5:$CB$183,R$9,FALSE))="","",(VLOOKUP($E62,'NEA Backsheet'!$D$5:$CB$183,R$9,FALSE))),"")</f>
        <v>0</v>
      </c>
    </row>
    <row r="63" spans="1:18" ht="15" customHeight="1" x14ac:dyDescent="0.3">
      <c r="A63" s="57">
        <v>49</v>
      </c>
      <c r="B63" s="98" t="str">
        <f ca="1">IFERROR(IF((VLOOKUP($E63,'Org List'!$AJ$10:$AL$188,3,FALSE))="","",(VLOOKUP($E63,'Org List'!$AJ$10:$AL$188,3,FALSE))),"")</f>
        <v>Midlands and East of England Commissioning Region</v>
      </c>
      <c r="C63" s="99" t="str">
        <f ca="1">IFERROR(IF((VLOOKUP($E63,'Org List'!$AO$10:$AQ$188,3,FALSE))="","",(VLOOKUP($E63,'Org List'!$AO$10:$AQ$188,3,FALSE))),"")</f>
        <v>East Region</v>
      </c>
      <c r="D63" s="114" t="str">
        <f ca="1">IFERROR(IF((VLOOKUP($E63,'Org List'!$AT$10:$AV$188,3,FALSE))="","",(VLOOKUP($E63,'Org List'!$AT$10:$AV$188,3,FALSE))),"")</f>
        <v>NHS England Midlands And East (East)</v>
      </c>
      <c r="E63" s="98" t="str">
        <f t="shared" ca="1" si="1"/>
        <v>E10000003</v>
      </c>
      <c r="F63" s="100" t="str">
        <f ca="1">IF(E63="","",VLOOKUP(E63,'Org List'!$J$9:$K$488,2,0))</f>
        <v>Cambridgeshire</v>
      </c>
      <c r="G63" s="121">
        <f ca="1">IFERROR(IF((VLOOKUP($E63,'NEA Backsheet'!$D$5:$CB$183,G$9,FALSE))="","",(VLOOKUP($E63,'NEA Backsheet'!$D$5:$CB$183,G$9,FALSE))),"")</f>
        <v>2490.5262520919223</v>
      </c>
      <c r="H63" s="122">
        <f ca="1">IFERROR(IF((VLOOKUP($E63,'NEA Backsheet'!$D$5:$CB$183,H$9,FALSE))="","",(VLOOKUP($E63,'NEA Backsheet'!$D$5:$CB$183,H$9,FALSE))),"")</f>
        <v>2402.1202567623823</v>
      </c>
      <c r="I63" s="122">
        <f ca="1">IFERROR(IF((VLOOKUP($E63,'NEA Backsheet'!$D$5:$CB$183,I$9,FALSE))="","",(VLOOKUP($E63,'NEA Backsheet'!$D$5:$CB$183,I$9,FALSE))),"")</f>
        <v>2506.9247027932174</v>
      </c>
      <c r="J63" s="123">
        <f ca="1">IFERROR(IF((VLOOKUP($E63,'NEA Backsheet'!$D$5:$CB$183,J$9,FALSE))="","",(VLOOKUP($E63,'NEA Backsheet'!$D$5:$CB$183,J$9,FALSE))),"")</f>
        <v>2457.0228238785398</v>
      </c>
      <c r="K63" s="121">
        <f ca="1">IFERROR(IF((VLOOKUP($E63,'NEA Backsheet'!$D$5:$CB$183,K$9,FALSE))="","",(VLOOKUP($E63,'NEA Backsheet'!$D$5:$CB$183,K$9,FALSE))),"")</f>
        <v>2524.9419222753027</v>
      </c>
      <c r="L63" s="122">
        <f ca="1">IFERROR(IF((VLOOKUP($E63,'NEA Backsheet'!$D$5:$CB$183,L$9,FALSE))="","",(VLOOKUP($E63,'NEA Backsheet'!$D$5:$CB$183,L$9,FALSE))),"")</f>
        <v>2522.3521754963044</v>
      </c>
      <c r="M63" s="122">
        <f ca="1">IFERROR(IF((VLOOKUP($E63,'NEA Backsheet'!$D$5:$CB$183,M$9,FALSE))="","",(VLOOKUP($E63,'NEA Backsheet'!$D$5:$CB$183,M$9,FALSE))),"")</f>
        <v>2626.0748231151065</v>
      </c>
      <c r="N63" s="124">
        <f ca="1">IFERROR(IF((VLOOKUP($E63,'NEA Backsheet'!$D$5:$CB$183,N$9,FALSE))="","",(VLOOKUP($E63,'NEA Backsheet'!$D$5:$CB$183,N$9,FALSE))),"")</f>
        <v>2561.5733702629082</v>
      </c>
      <c r="O63" s="175">
        <f ca="1">IFERROR(IF((VLOOKUP($E63,'NEA Backsheet'!$D$5:$CB$183,O$9,FALSE))="","",(VLOOKUP($E63,'NEA Backsheet'!$D$5:$CB$183,O$9,FALSE))),"")</f>
        <v>2518.6537314240391</v>
      </c>
      <c r="P63" s="123">
        <f ca="1">IFERROR(IF((VLOOKUP($E63,'NEA Backsheet'!$D$5:$CB$183,P$9,FALSE))="","",(VLOOKUP($E63,'NEA Backsheet'!$D$5:$CB$183,P$9,FALSE))),"")</f>
        <v>2502.4086416486298</v>
      </c>
      <c r="Q63" s="124">
        <f ca="1">IFERROR(IF((VLOOKUP($E63,'NEA Backsheet'!$D$5:$CB$183,Q$9,FALSE))="","",(VLOOKUP($E63,'NEA Backsheet'!$D$5:$CB$183,Q$9,FALSE))),"")</f>
        <v>2665.3577307523378</v>
      </c>
      <c r="R63" s="236">
        <f ca="1">IFERROR(IF((VLOOKUP($E63,'NEA Backsheet'!$D$5:$CB$183,R$9,FALSE))="","",(VLOOKUP($E63,'NEA Backsheet'!$D$5:$CB$183,R$9,FALSE))),"")</f>
        <v>0</v>
      </c>
    </row>
    <row r="64" spans="1:18" ht="15" customHeight="1" x14ac:dyDescent="0.3">
      <c r="A64" s="57">
        <v>50</v>
      </c>
      <c r="B64" s="98" t="str">
        <f ca="1">IFERROR(IF((VLOOKUP($E64,'Org List'!$AJ$10:$AL$188,3,FALSE))="","",(VLOOKUP($E64,'Org List'!$AJ$10:$AL$188,3,FALSE))),"")</f>
        <v>London Commissioning Region</v>
      </c>
      <c r="C64" s="99" t="str">
        <f ca="1">IFERROR(IF((VLOOKUP($E64,'Org List'!$AO$10:$AQ$188,3,FALSE))="","",(VLOOKUP($E64,'Org List'!$AO$10:$AQ$188,3,FALSE))),"")</f>
        <v>London Region</v>
      </c>
      <c r="D64" s="114" t="str">
        <f ca="1">IFERROR(IF((VLOOKUP($E64,'Org List'!$AT$10:$AV$188,3,FALSE))="","",(VLOOKUP($E64,'Org List'!$AT$10:$AV$188,3,FALSE))),"")</f>
        <v>NHS England London</v>
      </c>
      <c r="E64" s="98" t="str">
        <f t="shared" ca="1" si="1"/>
        <v>E09000007</v>
      </c>
      <c r="F64" s="100" t="str">
        <f ca="1">IF(E64="","",VLOOKUP(E64,'Org List'!$J$9:$K$488,2,0))</f>
        <v>Camden</v>
      </c>
      <c r="G64" s="121">
        <f ca="1">IFERROR(IF((VLOOKUP($E64,'NEA Backsheet'!$D$5:$CB$183,G$9,FALSE))="","",(VLOOKUP($E64,'NEA Backsheet'!$D$5:$CB$183,G$9,FALSE))),"")</f>
        <v>1774.0592575965777</v>
      </c>
      <c r="H64" s="122">
        <f ca="1">IFERROR(IF((VLOOKUP($E64,'NEA Backsheet'!$D$5:$CB$183,H$9,FALSE))="","",(VLOOKUP($E64,'NEA Backsheet'!$D$5:$CB$183,H$9,FALSE))),"")</f>
        <v>1688.8972358459314</v>
      </c>
      <c r="I64" s="122">
        <f ca="1">IFERROR(IF((VLOOKUP($E64,'NEA Backsheet'!$D$5:$CB$183,I$9,FALSE))="","",(VLOOKUP($E64,'NEA Backsheet'!$D$5:$CB$183,I$9,FALSE))),"")</f>
        <v>1726.984350325178</v>
      </c>
      <c r="J64" s="123">
        <f ca="1">IFERROR(IF((VLOOKUP($E64,'NEA Backsheet'!$D$5:$CB$183,J$9,FALSE))="","",(VLOOKUP($E64,'NEA Backsheet'!$D$5:$CB$183,J$9,FALSE))),"")</f>
        <v>1629.4754671230382</v>
      </c>
      <c r="K64" s="121">
        <f ca="1">IFERROR(IF((VLOOKUP($E64,'NEA Backsheet'!$D$5:$CB$183,K$9,FALSE))="","",(VLOOKUP($E64,'NEA Backsheet'!$D$5:$CB$183,K$9,FALSE))),"")</f>
        <v>1729.0003999996015</v>
      </c>
      <c r="L64" s="122">
        <f ca="1">IFERROR(IF((VLOOKUP($E64,'NEA Backsheet'!$D$5:$CB$183,L$9,FALSE))="","",(VLOOKUP($E64,'NEA Backsheet'!$D$5:$CB$183,L$9,FALSE))),"")</f>
        <v>1746.1900649405463</v>
      </c>
      <c r="M64" s="122">
        <f ca="1">IFERROR(IF((VLOOKUP($E64,'NEA Backsheet'!$D$5:$CB$183,M$9,FALSE))="","",(VLOOKUP($E64,'NEA Backsheet'!$D$5:$CB$183,M$9,FALSE))),"")</f>
        <v>1764.5359923581134</v>
      </c>
      <c r="N64" s="124">
        <f ca="1">IFERROR(IF((VLOOKUP($E64,'NEA Backsheet'!$D$5:$CB$183,N$9,FALSE))="","",(VLOOKUP($E64,'NEA Backsheet'!$D$5:$CB$183,N$9,FALSE))),"")</f>
        <v>1697.8488401424033</v>
      </c>
      <c r="O64" s="175">
        <f ca="1">IFERROR(IF((VLOOKUP($E64,'NEA Backsheet'!$D$5:$CB$183,O$9,FALSE))="","",(VLOOKUP($E64,'NEA Backsheet'!$D$5:$CB$183,O$9,FALSE))),"")</f>
        <v>1678.2698949646283</v>
      </c>
      <c r="P64" s="123">
        <f ca="1">IFERROR(IF((VLOOKUP($E64,'NEA Backsheet'!$D$5:$CB$183,P$9,FALSE))="","",(VLOOKUP($E64,'NEA Backsheet'!$D$5:$CB$183,P$9,FALSE))),"")</f>
        <v>1684.0989604063964</v>
      </c>
      <c r="Q64" s="124">
        <f ca="1">IFERROR(IF((VLOOKUP($E64,'NEA Backsheet'!$D$5:$CB$183,Q$9,FALSE))="","",(VLOOKUP($E64,'NEA Backsheet'!$D$5:$CB$183,Q$9,FALSE))),"")</f>
        <v>1839.5184557836958</v>
      </c>
      <c r="R64" s="236">
        <f ca="1">IFERROR(IF((VLOOKUP($E64,'NEA Backsheet'!$D$5:$CB$183,R$9,FALSE))="","",(VLOOKUP($E64,'NEA Backsheet'!$D$5:$CB$183,R$9,FALSE))),"")</f>
        <v>0</v>
      </c>
    </row>
    <row r="65" spans="1:18" ht="15" customHeight="1" x14ac:dyDescent="0.3">
      <c r="A65" s="57">
        <v>51</v>
      </c>
      <c r="B65" s="98" t="str">
        <f ca="1">IFERROR(IF((VLOOKUP($E65,'Org List'!$AJ$10:$AL$188,3,FALSE))="","",(VLOOKUP($E65,'Org List'!$AJ$10:$AL$188,3,FALSE))),"")</f>
        <v>Midlands and East of England Commissioning Region</v>
      </c>
      <c r="C65" s="99" t="str">
        <f ca="1">IFERROR(IF((VLOOKUP($E65,'Org List'!$AO$10:$AQ$188,3,FALSE))="","",(VLOOKUP($E65,'Org List'!$AO$10:$AQ$188,3,FALSE))),"")</f>
        <v>East Region</v>
      </c>
      <c r="D65" s="114" t="str">
        <f ca="1">IFERROR(IF((VLOOKUP($E65,'Org List'!$AT$10:$AV$188,3,FALSE))="","",(VLOOKUP($E65,'Org List'!$AT$10:$AV$188,3,FALSE))),"")</f>
        <v>NHS England Midlands And East (Central Midlands)</v>
      </c>
      <c r="E65" s="98" t="str">
        <f t="shared" ca="1" si="1"/>
        <v>E06000056</v>
      </c>
      <c r="F65" s="100" t="str">
        <f ca="1">IF(E65="","",VLOOKUP(E65,'Org List'!$J$9:$K$488,2,0))</f>
        <v>Central Bedfordshire</v>
      </c>
      <c r="G65" s="121">
        <f ca="1">IFERROR(IF((VLOOKUP($E65,'NEA Backsheet'!$D$5:$CB$183,G$9,FALSE))="","",(VLOOKUP($E65,'NEA Backsheet'!$D$5:$CB$183,G$9,FALSE))),"")</f>
        <v>2657.710893981724</v>
      </c>
      <c r="H65" s="122">
        <f ca="1">IFERROR(IF((VLOOKUP($E65,'NEA Backsheet'!$D$5:$CB$183,H$9,FALSE))="","",(VLOOKUP($E65,'NEA Backsheet'!$D$5:$CB$183,H$9,FALSE))),"")</f>
        <v>2570.0499469888964</v>
      </c>
      <c r="I65" s="122">
        <f ca="1">IFERROR(IF((VLOOKUP($E65,'NEA Backsheet'!$D$5:$CB$183,I$9,FALSE))="","",(VLOOKUP($E65,'NEA Backsheet'!$D$5:$CB$183,I$9,FALSE))),"")</f>
        <v>2668.9863081311714</v>
      </c>
      <c r="J65" s="123">
        <f ca="1">IFERROR(IF((VLOOKUP($E65,'NEA Backsheet'!$D$5:$CB$183,J$9,FALSE))="","",(VLOOKUP($E65,'NEA Backsheet'!$D$5:$CB$183,J$9,FALSE))),"")</f>
        <v>2625.1748637146893</v>
      </c>
      <c r="K65" s="121">
        <f ca="1">IFERROR(IF((VLOOKUP($E65,'NEA Backsheet'!$D$5:$CB$183,K$9,FALSE))="","",(VLOOKUP($E65,'NEA Backsheet'!$D$5:$CB$183,K$9,FALSE))),"")</f>
        <v>2703.9736757432083</v>
      </c>
      <c r="L65" s="122">
        <f ca="1">IFERROR(IF((VLOOKUP($E65,'NEA Backsheet'!$D$5:$CB$183,L$9,FALSE))="","",(VLOOKUP($E65,'NEA Backsheet'!$D$5:$CB$183,L$9,FALSE))),"")</f>
        <v>2603.6225040285581</v>
      </c>
      <c r="M65" s="122">
        <f ca="1">IFERROR(IF((VLOOKUP($E65,'NEA Backsheet'!$D$5:$CB$183,M$9,FALSE))="","",(VLOOKUP($E65,'NEA Backsheet'!$D$5:$CB$183,M$9,FALSE))),"")</f>
        <v>2752.6118278925928</v>
      </c>
      <c r="N65" s="124">
        <f ca="1">IFERROR(IF((VLOOKUP($E65,'NEA Backsheet'!$D$5:$CB$183,N$9,FALSE))="","",(VLOOKUP($E65,'NEA Backsheet'!$D$5:$CB$183,N$9,FALSE))),"")</f>
        <v>2709.5725636687362</v>
      </c>
      <c r="O65" s="175">
        <f ca="1">IFERROR(IF((VLOOKUP($E65,'NEA Backsheet'!$D$5:$CB$183,O$9,FALSE))="","",(VLOOKUP($E65,'NEA Backsheet'!$D$5:$CB$183,O$9,FALSE))),"")</f>
        <v>2608.5058941354996</v>
      </c>
      <c r="P65" s="123">
        <f ca="1">IFERROR(IF((VLOOKUP($E65,'NEA Backsheet'!$D$5:$CB$183,P$9,FALSE))="","",(VLOOKUP($E65,'NEA Backsheet'!$D$5:$CB$183,P$9,FALSE))),"")</f>
        <v>2608.4883380119149</v>
      </c>
      <c r="Q65" s="124">
        <f ca="1">IFERROR(IF((VLOOKUP($E65,'NEA Backsheet'!$D$5:$CB$183,Q$9,FALSE))="","",(VLOOKUP($E65,'NEA Backsheet'!$D$5:$CB$183,Q$9,FALSE))),"")</f>
        <v>2841.0833019498132</v>
      </c>
      <c r="R65" s="236">
        <f ca="1">IFERROR(IF((VLOOKUP($E65,'NEA Backsheet'!$D$5:$CB$183,R$9,FALSE))="","",(VLOOKUP($E65,'NEA Backsheet'!$D$5:$CB$183,R$9,FALSE))),"")</f>
        <v>0</v>
      </c>
    </row>
    <row r="66" spans="1:18" ht="15" customHeight="1" x14ac:dyDescent="0.3">
      <c r="A66" s="57">
        <v>52</v>
      </c>
      <c r="B66" s="98" t="str">
        <f ca="1">IFERROR(IF((VLOOKUP($E66,'Org List'!$AJ$10:$AL$188,3,FALSE))="","",(VLOOKUP($E66,'Org List'!$AJ$10:$AL$188,3,FALSE))),"")</f>
        <v>North of England Commissioning Region</v>
      </c>
      <c r="C66" s="99" t="str">
        <f ca="1">IFERROR(IF((VLOOKUP($E66,'Org List'!$AO$10:$AQ$188,3,FALSE))="","",(VLOOKUP($E66,'Org List'!$AO$10:$AQ$188,3,FALSE))),"")</f>
        <v>North West Region</v>
      </c>
      <c r="D66" s="114" t="str">
        <f ca="1">IFERROR(IF((VLOOKUP($E66,'Org List'!$AT$10:$AV$188,3,FALSE))="","",(VLOOKUP($E66,'Org List'!$AT$10:$AV$188,3,FALSE))),"")</f>
        <v>NHS England North (Cheshire And Merseyside)</v>
      </c>
      <c r="E66" s="98" t="str">
        <f t="shared" ca="1" si="1"/>
        <v>E06000049</v>
      </c>
      <c r="F66" s="100" t="str">
        <f ca="1">IF(E66="","",VLOOKUP(E66,'Org List'!$J$9:$K$488,2,0))</f>
        <v>Cheshire East</v>
      </c>
      <c r="G66" s="121">
        <f ca="1">IFERROR(IF((VLOOKUP($E66,'NEA Backsheet'!$D$5:$CB$183,G$9,FALSE))="","",(VLOOKUP($E66,'NEA Backsheet'!$D$5:$CB$183,G$9,FALSE))),"")</f>
        <v>2839.0574483655791</v>
      </c>
      <c r="H66" s="122">
        <f ca="1">IFERROR(IF((VLOOKUP($E66,'NEA Backsheet'!$D$5:$CB$183,H$9,FALSE))="","",(VLOOKUP($E66,'NEA Backsheet'!$D$5:$CB$183,H$9,FALSE))),"")</f>
        <v>2779.3032176208008</v>
      </c>
      <c r="I66" s="122">
        <f ca="1">IFERROR(IF((VLOOKUP($E66,'NEA Backsheet'!$D$5:$CB$183,I$9,FALSE))="","",(VLOOKUP($E66,'NEA Backsheet'!$D$5:$CB$183,I$9,FALSE))),"")</f>
        <v>2950.7384758416924</v>
      </c>
      <c r="J66" s="123">
        <f ca="1">IFERROR(IF((VLOOKUP($E66,'NEA Backsheet'!$D$5:$CB$183,J$9,FALSE))="","",(VLOOKUP($E66,'NEA Backsheet'!$D$5:$CB$183,J$9,FALSE))),"")</f>
        <v>2891.5524727657826</v>
      </c>
      <c r="K66" s="121">
        <f ca="1">IFERROR(IF((VLOOKUP($E66,'NEA Backsheet'!$D$5:$CB$183,K$9,FALSE))="","",(VLOOKUP($E66,'NEA Backsheet'!$D$5:$CB$183,K$9,FALSE))),"")</f>
        <v>2778.3180550121738</v>
      </c>
      <c r="L66" s="122">
        <f ca="1">IFERROR(IF((VLOOKUP($E66,'NEA Backsheet'!$D$5:$CB$183,L$9,FALSE))="","",(VLOOKUP($E66,'NEA Backsheet'!$D$5:$CB$183,L$9,FALSE))),"")</f>
        <v>2775.5585418151459</v>
      </c>
      <c r="M66" s="122">
        <f ca="1">IFERROR(IF((VLOOKUP($E66,'NEA Backsheet'!$D$5:$CB$183,M$9,FALSE))="","",(VLOOKUP($E66,'NEA Backsheet'!$D$5:$CB$183,M$9,FALSE))),"")</f>
        <v>2873.74679388799</v>
      </c>
      <c r="N66" s="124">
        <f ca="1">IFERROR(IF((VLOOKUP($E66,'NEA Backsheet'!$D$5:$CB$183,N$9,FALSE))="","",(VLOOKUP($E66,'NEA Backsheet'!$D$5:$CB$183,N$9,FALSE))),"")</f>
        <v>3003.9125621151552</v>
      </c>
      <c r="O66" s="175">
        <f ca="1">IFERROR(IF((VLOOKUP($E66,'NEA Backsheet'!$D$5:$CB$183,O$9,FALSE))="","",(VLOOKUP($E66,'NEA Backsheet'!$D$5:$CB$183,O$9,FALSE))),"")</f>
        <v>2910.0427448274299</v>
      </c>
      <c r="P66" s="123">
        <f ca="1">IFERROR(IF((VLOOKUP($E66,'NEA Backsheet'!$D$5:$CB$183,P$9,FALSE))="","",(VLOOKUP($E66,'NEA Backsheet'!$D$5:$CB$183,P$9,FALSE))),"")</f>
        <v>2891.191384956579</v>
      </c>
      <c r="Q66" s="124">
        <f ca="1">IFERROR(IF((VLOOKUP($E66,'NEA Backsheet'!$D$5:$CB$183,Q$9,FALSE))="","",(VLOOKUP($E66,'NEA Backsheet'!$D$5:$CB$183,Q$9,FALSE))),"")</f>
        <v>3109.7672594353617</v>
      </c>
      <c r="R66" s="236">
        <f ca="1">IFERROR(IF((VLOOKUP($E66,'NEA Backsheet'!$D$5:$CB$183,R$9,FALSE))="","",(VLOOKUP($E66,'NEA Backsheet'!$D$5:$CB$183,R$9,FALSE))),"")</f>
        <v>0</v>
      </c>
    </row>
    <row r="67" spans="1:18" ht="15" customHeight="1" x14ac:dyDescent="0.3">
      <c r="A67" s="57">
        <v>53</v>
      </c>
      <c r="B67" s="98" t="str">
        <f ca="1">IFERROR(IF((VLOOKUP($E67,'Org List'!$AJ$10:$AL$188,3,FALSE))="","",(VLOOKUP($E67,'Org List'!$AJ$10:$AL$188,3,FALSE))),"")</f>
        <v>North of England Commissioning Region</v>
      </c>
      <c r="C67" s="99" t="str">
        <f ca="1">IFERROR(IF((VLOOKUP($E67,'Org List'!$AO$10:$AQ$188,3,FALSE))="","",(VLOOKUP($E67,'Org List'!$AO$10:$AQ$188,3,FALSE))),"")</f>
        <v>North West Region</v>
      </c>
      <c r="D67" s="114" t="str">
        <f ca="1">IFERROR(IF((VLOOKUP($E67,'Org List'!$AT$10:$AV$188,3,FALSE))="","",(VLOOKUP($E67,'Org List'!$AT$10:$AV$188,3,FALSE))),"")</f>
        <v>NHS England North (Cheshire And Merseyside)</v>
      </c>
      <c r="E67" s="98" t="str">
        <f t="shared" ca="1" si="1"/>
        <v>E06000050</v>
      </c>
      <c r="F67" s="100" t="str">
        <f ca="1">IF(E67="","",VLOOKUP(E67,'Org List'!$J$9:$K$488,2,0))</f>
        <v>Cheshire West and Chester</v>
      </c>
      <c r="G67" s="121">
        <f ca="1">IFERROR(IF((VLOOKUP($E67,'NEA Backsheet'!$D$5:$CB$183,G$9,FALSE))="","",(VLOOKUP($E67,'NEA Backsheet'!$D$5:$CB$183,G$9,FALSE))),"")</f>
        <v>3038.7486142260764</v>
      </c>
      <c r="H67" s="122">
        <f ca="1">IFERROR(IF((VLOOKUP($E67,'NEA Backsheet'!$D$5:$CB$183,H$9,FALSE))="","",(VLOOKUP($E67,'NEA Backsheet'!$D$5:$CB$183,H$9,FALSE))),"")</f>
        <v>3042.7252614404406</v>
      </c>
      <c r="I67" s="122">
        <f ca="1">IFERROR(IF((VLOOKUP($E67,'NEA Backsheet'!$D$5:$CB$183,I$9,FALSE))="","",(VLOOKUP($E67,'NEA Backsheet'!$D$5:$CB$183,I$9,FALSE))),"")</f>
        <v>3194.7687685784495</v>
      </c>
      <c r="J67" s="123">
        <f ca="1">IFERROR(IF((VLOOKUP($E67,'NEA Backsheet'!$D$5:$CB$183,J$9,FALSE))="","",(VLOOKUP($E67,'NEA Backsheet'!$D$5:$CB$183,J$9,FALSE))),"")</f>
        <v>3196.788241140946</v>
      </c>
      <c r="K67" s="121">
        <f ca="1">IFERROR(IF((VLOOKUP($E67,'NEA Backsheet'!$D$5:$CB$183,K$9,FALSE))="","",(VLOOKUP($E67,'NEA Backsheet'!$D$5:$CB$183,K$9,FALSE))),"")</f>
        <v>3077.579346022862</v>
      </c>
      <c r="L67" s="122">
        <f ca="1">IFERROR(IF((VLOOKUP($E67,'NEA Backsheet'!$D$5:$CB$183,L$9,FALSE))="","",(VLOOKUP($E67,'NEA Backsheet'!$D$5:$CB$183,L$9,FALSE))),"")</f>
        <v>3184.1774022673831</v>
      </c>
      <c r="M67" s="122">
        <f ca="1">IFERROR(IF((VLOOKUP($E67,'NEA Backsheet'!$D$5:$CB$183,M$9,FALSE))="","",(VLOOKUP($E67,'NEA Backsheet'!$D$5:$CB$183,M$9,FALSE))),"")</f>
        <v>3194.6839435554216</v>
      </c>
      <c r="N67" s="124">
        <f ca="1">IFERROR(IF((VLOOKUP($E67,'NEA Backsheet'!$D$5:$CB$183,N$9,FALSE))="","",(VLOOKUP($E67,'NEA Backsheet'!$D$5:$CB$183,N$9,FALSE))),"")</f>
        <v>3123.7594734179397</v>
      </c>
      <c r="O67" s="175">
        <f ca="1">IFERROR(IF((VLOOKUP($E67,'NEA Backsheet'!$D$5:$CB$183,O$9,FALSE))="","",(VLOOKUP($E67,'NEA Backsheet'!$D$5:$CB$183,O$9,FALSE))),"")</f>
        <v>3161.5303877642332</v>
      </c>
      <c r="P67" s="123">
        <f ca="1">IFERROR(IF((VLOOKUP($E67,'NEA Backsheet'!$D$5:$CB$183,P$9,FALSE))="","",(VLOOKUP($E67,'NEA Backsheet'!$D$5:$CB$183,P$9,FALSE))),"")</f>
        <v>3213.8037114316148</v>
      </c>
      <c r="Q67" s="124">
        <f ca="1">IFERROR(IF((VLOOKUP($E67,'NEA Backsheet'!$D$5:$CB$183,Q$9,FALSE))="","",(VLOOKUP($E67,'NEA Backsheet'!$D$5:$CB$183,Q$9,FALSE))),"")</f>
        <v>3419.70388912095</v>
      </c>
      <c r="R67" s="236">
        <f ca="1">IFERROR(IF((VLOOKUP($E67,'NEA Backsheet'!$D$5:$CB$183,R$9,FALSE))="","",(VLOOKUP($E67,'NEA Backsheet'!$D$5:$CB$183,R$9,FALSE))),"")</f>
        <v>0</v>
      </c>
    </row>
    <row r="68" spans="1:18" ht="15" customHeight="1" x14ac:dyDescent="0.3">
      <c r="A68" s="57">
        <v>54</v>
      </c>
      <c r="B68" s="98" t="str">
        <f ca="1">IFERROR(IF((VLOOKUP($E68,'Org List'!$AJ$10:$AL$188,3,FALSE))="","",(VLOOKUP($E68,'Org List'!$AJ$10:$AL$188,3,FALSE))),"")</f>
        <v>London Commissioning Region</v>
      </c>
      <c r="C68" s="99" t="str">
        <f ca="1">IFERROR(IF((VLOOKUP($E68,'Org List'!$AO$10:$AQ$188,3,FALSE))="","",(VLOOKUP($E68,'Org List'!$AO$10:$AQ$188,3,FALSE))),"")</f>
        <v>London Region</v>
      </c>
      <c r="D68" s="114" t="str">
        <f ca="1">IFERROR(IF((VLOOKUP($E68,'Org List'!$AT$10:$AV$188,3,FALSE))="","",(VLOOKUP($E68,'Org List'!$AT$10:$AV$188,3,FALSE))),"")</f>
        <v>NHS England London</v>
      </c>
      <c r="E68" s="98" t="str">
        <f t="shared" ca="1" si="1"/>
        <v>E09000001</v>
      </c>
      <c r="F68" s="100" t="str">
        <f ca="1">IF(E68="","",VLOOKUP(E68,'Org List'!$J$9:$K$488,2,0))</f>
        <v>City of London</v>
      </c>
      <c r="G68" s="121">
        <f ca="1">IFERROR(IF((VLOOKUP($E68,'NEA Backsheet'!$D$5:$CB$183,G$9,FALSE))="","",(VLOOKUP($E68,'NEA Backsheet'!$D$5:$CB$183,G$9,FALSE))),"")</f>
        <v>1867.1750979454537</v>
      </c>
      <c r="H68" s="122">
        <f ca="1">IFERROR(IF((VLOOKUP($E68,'NEA Backsheet'!$D$5:$CB$183,H$9,FALSE))="","",(VLOOKUP($E68,'NEA Backsheet'!$D$5:$CB$183,H$9,FALSE))),"")</f>
        <v>1803.5518983304532</v>
      </c>
      <c r="I68" s="122">
        <f ca="1">IFERROR(IF((VLOOKUP($E68,'NEA Backsheet'!$D$5:$CB$183,I$9,FALSE))="","",(VLOOKUP($E68,'NEA Backsheet'!$D$5:$CB$183,I$9,FALSE))),"")</f>
        <v>1933.2775704764631</v>
      </c>
      <c r="J68" s="123">
        <f ca="1">IFERROR(IF((VLOOKUP($E68,'NEA Backsheet'!$D$5:$CB$183,J$9,FALSE))="","",(VLOOKUP($E68,'NEA Backsheet'!$D$5:$CB$183,J$9,FALSE))),"")</f>
        <v>2184.2930009342958</v>
      </c>
      <c r="K68" s="121">
        <f ca="1">IFERROR(IF((VLOOKUP($E68,'NEA Backsheet'!$D$5:$CB$183,K$9,FALSE))="","",(VLOOKUP($E68,'NEA Backsheet'!$D$5:$CB$183,K$9,FALSE))),"")</f>
        <v>2161.2472133045767</v>
      </c>
      <c r="L68" s="122">
        <f ca="1">IFERROR(IF((VLOOKUP($E68,'NEA Backsheet'!$D$5:$CB$183,L$9,FALSE))="","",(VLOOKUP($E68,'NEA Backsheet'!$D$5:$CB$183,L$9,FALSE))),"")</f>
        <v>2130.5430972382505</v>
      </c>
      <c r="M68" s="122">
        <f ca="1">IFERROR(IF((VLOOKUP($E68,'NEA Backsheet'!$D$5:$CB$183,M$9,FALSE))="","",(VLOOKUP($E68,'NEA Backsheet'!$D$5:$CB$183,M$9,FALSE))),"")</f>
        <v>2229.2132343923431</v>
      </c>
      <c r="N68" s="124">
        <f ca="1">IFERROR(IF((VLOOKUP($E68,'NEA Backsheet'!$D$5:$CB$183,N$9,FALSE))="","",(VLOOKUP($E68,'NEA Backsheet'!$D$5:$CB$183,N$9,FALSE))),"")</f>
        <v>2213.1514668298923</v>
      </c>
      <c r="O68" s="175">
        <f ca="1">IFERROR(IF((VLOOKUP($E68,'NEA Backsheet'!$D$5:$CB$183,O$9,FALSE))="","",(VLOOKUP($E68,'NEA Backsheet'!$D$5:$CB$183,O$9,FALSE))),"")</f>
        <v>2202.1514886672558</v>
      </c>
      <c r="P68" s="123">
        <f ca="1">IFERROR(IF((VLOOKUP($E68,'NEA Backsheet'!$D$5:$CB$183,P$9,FALSE))="","",(VLOOKUP($E68,'NEA Backsheet'!$D$5:$CB$183,P$9,FALSE))),"")</f>
        <v>2183.3767406519964</v>
      </c>
      <c r="Q68" s="124">
        <f ca="1">IFERROR(IF((VLOOKUP($E68,'NEA Backsheet'!$D$5:$CB$183,Q$9,FALSE))="","",(VLOOKUP($E68,'NEA Backsheet'!$D$5:$CB$183,Q$9,FALSE))),"")</f>
        <v>2345.5155584951522</v>
      </c>
      <c r="R68" s="236">
        <f ca="1">IFERROR(IF((VLOOKUP($E68,'NEA Backsheet'!$D$5:$CB$183,R$9,FALSE))="","",(VLOOKUP($E68,'NEA Backsheet'!$D$5:$CB$183,R$9,FALSE))),"")</f>
        <v>0</v>
      </c>
    </row>
    <row r="69" spans="1:18" ht="15" customHeight="1" x14ac:dyDescent="0.3">
      <c r="A69" s="57">
        <v>55</v>
      </c>
      <c r="B69" s="98" t="str">
        <f ca="1">IFERROR(IF((VLOOKUP($E69,'Org List'!$AJ$10:$AL$188,3,FALSE))="","",(VLOOKUP($E69,'Org List'!$AJ$10:$AL$188,3,FALSE))),"")</f>
        <v>South West England Commissioning Region</v>
      </c>
      <c r="C69" s="99" t="str">
        <f ca="1">IFERROR(IF((VLOOKUP($E69,'Org List'!$AO$10:$AQ$188,3,FALSE))="","",(VLOOKUP($E69,'Org List'!$AO$10:$AQ$188,3,FALSE))),"")</f>
        <v>South West Region</v>
      </c>
      <c r="D69" s="114" t="str">
        <f ca="1">IFERROR(IF((VLOOKUP($E69,'Org List'!$AT$10:$AV$188,3,FALSE))="","",(VLOOKUP($E69,'Org List'!$AT$10:$AV$188,3,FALSE))),"")</f>
        <v>NHS England South West (South West South)</v>
      </c>
      <c r="E69" s="98" t="str">
        <f t="shared" ca="1" si="1"/>
        <v>E06000052</v>
      </c>
      <c r="F69" s="100" t="str">
        <f ca="1">IF(E69="","",VLOOKUP(E69,'Org List'!$J$9:$K$488,2,0))</f>
        <v>Cornwall &amp; Scilly</v>
      </c>
      <c r="G69" s="121">
        <f ca="1">IFERROR(IF((VLOOKUP($E69,'NEA Backsheet'!$D$5:$CB$183,G$9,FALSE))="","",(VLOOKUP($E69,'NEA Backsheet'!$D$5:$CB$183,G$9,FALSE))),"")</f>
        <v>2641.9356135720122</v>
      </c>
      <c r="H69" s="122">
        <f ca="1">IFERROR(IF((VLOOKUP($E69,'NEA Backsheet'!$D$5:$CB$183,H$9,FALSE))="","",(VLOOKUP($E69,'NEA Backsheet'!$D$5:$CB$183,H$9,FALSE))),"")</f>
        <v>2554.2755232203881</v>
      </c>
      <c r="I69" s="122">
        <f ca="1">IFERROR(IF((VLOOKUP($E69,'NEA Backsheet'!$D$5:$CB$183,I$9,FALSE))="","",(VLOOKUP($E69,'NEA Backsheet'!$D$5:$CB$183,I$9,FALSE))),"")</f>
        <v>2744.6383077832866</v>
      </c>
      <c r="J69" s="123">
        <f ca="1">IFERROR(IF((VLOOKUP($E69,'NEA Backsheet'!$D$5:$CB$183,J$9,FALSE))="","",(VLOOKUP($E69,'NEA Backsheet'!$D$5:$CB$183,J$9,FALSE))),"")</f>
        <v>2740.6770427473771</v>
      </c>
      <c r="K69" s="121">
        <f ca="1">IFERROR(IF((VLOOKUP($E69,'NEA Backsheet'!$D$5:$CB$183,K$9,FALSE))="","",(VLOOKUP($E69,'NEA Backsheet'!$D$5:$CB$183,K$9,FALSE))),"")</f>
        <v>2623.1085510336716</v>
      </c>
      <c r="L69" s="122">
        <f ca="1">IFERROR(IF((VLOOKUP($E69,'NEA Backsheet'!$D$5:$CB$183,L$9,FALSE))="","",(VLOOKUP($E69,'NEA Backsheet'!$D$5:$CB$183,L$9,FALSE))),"")</f>
        <v>2596.1652828732394</v>
      </c>
      <c r="M69" s="122">
        <f ca="1">IFERROR(IF((VLOOKUP($E69,'NEA Backsheet'!$D$5:$CB$183,M$9,FALSE))="","",(VLOOKUP($E69,'NEA Backsheet'!$D$5:$CB$183,M$9,FALSE))),"")</f>
        <v>2696.2548325924063</v>
      </c>
      <c r="N69" s="124">
        <f ca="1">IFERROR(IF((VLOOKUP($E69,'NEA Backsheet'!$D$5:$CB$183,N$9,FALSE))="","",(VLOOKUP($E69,'NEA Backsheet'!$D$5:$CB$183,N$9,FALSE))),"")</f>
        <v>2738.2544805051875</v>
      </c>
      <c r="O69" s="175">
        <f ca="1">IFERROR(IF((VLOOKUP($E69,'NEA Backsheet'!$D$5:$CB$183,O$9,FALSE))="","",(VLOOKUP($E69,'NEA Backsheet'!$D$5:$CB$183,O$9,FALSE))),"")</f>
        <v>2770.6115381950804</v>
      </c>
      <c r="P69" s="123">
        <f ca="1">IFERROR(IF((VLOOKUP($E69,'NEA Backsheet'!$D$5:$CB$183,P$9,FALSE))="","",(VLOOKUP($E69,'NEA Backsheet'!$D$5:$CB$183,P$9,FALSE))),"")</f>
        <v>2673.6558921704031</v>
      </c>
      <c r="Q69" s="124">
        <f ca="1">IFERROR(IF((VLOOKUP($E69,'NEA Backsheet'!$D$5:$CB$183,Q$9,FALSE))="","",(VLOOKUP($E69,'NEA Backsheet'!$D$5:$CB$183,Q$9,FALSE))),"")</f>
        <v>2867.8818263363346</v>
      </c>
      <c r="R69" s="236">
        <f ca="1">IFERROR(IF((VLOOKUP($E69,'NEA Backsheet'!$D$5:$CB$183,R$9,FALSE))="","",(VLOOKUP($E69,'NEA Backsheet'!$D$5:$CB$183,R$9,FALSE))),"")</f>
        <v>0</v>
      </c>
    </row>
    <row r="70" spans="1:18" ht="15" customHeight="1" x14ac:dyDescent="0.3">
      <c r="A70" s="57">
        <v>56</v>
      </c>
      <c r="B70" s="98" t="str">
        <f ca="1">IFERROR(IF((VLOOKUP($E70,'Org List'!$AJ$10:$AL$188,3,FALSE))="","",(VLOOKUP($E70,'Org List'!$AJ$10:$AL$188,3,FALSE))),"")</f>
        <v>North of England Commissioning Region</v>
      </c>
      <c r="C70" s="99" t="str">
        <f ca="1">IFERROR(IF((VLOOKUP($E70,'Org List'!$AO$10:$AQ$188,3,FALSE))="","",(VLOOKUP($E70,'Org List'!$AO$10:$AQ$188,3,FALSE))),"")</f>
        <v>North East Region</v>
      </c>
      <c r="D70" s="114" t="str">
        <f ca="1">IFERROR(IF((VLOOKUP($E70,'Org List'!$AT$10:$AV$188,3,FALSE))="","",(VLOOKUP($E70,'Org List'!$AT$10:$AV$188,3,FALSE))),"")</f>
        <v>NHS England North (Cumbria And North East)</v>
      </c>
      <c r="E70" s="98" t="str">
        <f t="shared" ca="1" si="1"/>
        <v>E06000047</v>
      </c>
      <c r="F70" s="100" t="str">
        <f ca="1">IF(E70="","",VLOOKUP(E70,'Org List'!$J$9:$K$488,2,0))</f>
        <v>County Durham</v>
      </c>
      <c r="G70" s="121">
        <f ca="1">IFERROR(IF((VLOOKUP($E70,'NEA Backsheet'!$D$5:$CB$183,G$9,FALSE))="","",(VLOOKUP($E70,'NEA Backsheet'!$D$5:$CB$183,G$9,FALSE))),"")</f>
        <v>2980.9839064810412</v>
      </c>
      <c r="H70" s="122">
        <f ca="1">IFERROR(IF((VLOOKUP($E70,'NEA Backsheet'!$D$5:$CB$183,H$9,FALSE))="","",(VLOOKUP($E70,'NEA Backsheet'!$D$5:$CB$183,H$9,FALSE))),"")</f>
        <v>3006.7015371114071</v>
      </c>
      <c r="I70" s="122">
        <f ca="1">IFERROR(IF((VLOOKUP($E70,'NEA Backsheet'!$D$5:$CB$183,I$9,FALSE))="","",(VLOOKUP($E70,'NEA Backsheet'!$D$5:$CB$183,I$9,FALSE))),"")</f>
        <v>3156.0909048177468</v>
      </c>
      <c r="J70" s="123">
        <f ca="1">IFERROR(IF((VLOOKUP($E70,'NEA Backsheet'!$D$5:$CB$183,J$9,FALSE))="","",(VLOOKUP($E70,'NEA Backsheet'!$D$5:$CB$183,J$9,FALSE))),"")</f>
        <v>3057.0999951703157</v>
      </c>
      <c r="K70" s="121">
        <f ca="1">IFERROR(IF((VLOOKUP($E70,'NEA Backsheet'!$D$5:$CB$183,K$9,FALSE))="","",(VLOOKUP($E70,'NEA Backsheet'!$D$5:$CB$183,K$9,FALSE))),"")</f>
        <v>3181.215367776781</v>
      </c>
      <c r="L70" s="122">
        <f ca="1">IFERROR(IF((VLOOKUP($E70,'NEA Backsheet'!$D$5:$CB$183,L$9,FALSE))="","",(VLOOKUP($E70,'NEA Backsheet'!$D$5:$CB$183,L$9,FALSE))),"")</f>
        <v>3127.0322502897079</v>
      </c>
      <c r="M70" s="122">
        <f ca="1">IFERROR(IF((VLOOKUP($E70,'NEA Backsheet'!$D$5:$CB$183,M$9,FALSE))="","",(VLOOKUP($E70,'NEA Backsheet'!$D$5:$CB$183,M$9,FALSE))),"")</f>
        <v>3206.5169505576459</v>
      </c>
      <c r="N70" s="124">
        <f ca="1">IFERROR(IF((VLOOKUP($E70,'NEA Backsheet'!$D$5:$CB$183,N$9,FALSE))="","",(VLOOKUP($E70,'NEA Backsheet'!$D$5:$CB$183,N$9,FALSE))),"")</f>
        <v>3179.5516044165306</v>
      </c>
      <c r="O70" s="175">
        <f ca="1">IFERROR(IF((VLOOKUP($E70,'NEA Backsheet'!$D$5:$CB$183,O$9,FALSE))="","",(VLOOKUP($E70,'NEA Backsheet'!$D$5:$CB$183,O$9,FALSE))),"")</f>
        <v>3084.8120966849142</v>
      </c>
      <c r="P70" s="123">
        <f ca="1">IFERROR(IF((VLOOKUP($E70,'NEA Backsheet'!$D$5:$CB$183,P$9,FALSE))="","",(VLOOKUP($E70,'NEA Backsheet'!$D$5:$CB$183,P$9,FALSE))),"")</f>
        <v>3017.0717814128584</v>
      </c>
      <c r="Q70" s="124">
        <f ca="1">IFERROR(IF((VLOOKUP($E70,'NEA Backsheet'!$D$5:$CB$183,Q$9,FALSE))="","",(VLOOKUP($E70,'NEA Backsheet'!$D$5:$CB$183,Q$9,FALSE))),"")</f>
        <v>3211.6802460478434</v>
      </c>
      <c r="R70" s="236">
        <f ca="1">IFERROR(IF((VLOOKUP($E70,'NEA Backsheet'!$D$5:$CB$183,R$9,FALSE))="","",(VLOOKUP($E70,'NEA Backsheet'!$D$5:$CB$183,R$9,FALSE))),"")</f>
        <v>0</v>
      </c>
    </row>
    <row r="71" spans="1:18" ht="15" customHeight="1" x14ac:dyDescent="0.3">
      <c r="A71" s="57">
        <v>57</v>
      </c>
      <c r="B71" s="98" t="str">
        <f ca="1">IFERROR(IF((VLOOKUP($E71,'Org List'!$AJ$10:$AL$188,3,FALSE))="","",(VLOOKUP($E71,'Org List'!$AJ$10:$AL$188,3,FALSE))),"")</f>
        <v>Midlands and East of England Commissioning Region</v>
      </c>
      <c r="C71" s="99" t="str">
        <f ca="1">IFERROR(IF((VLOOKUP($E71,'Org List'!$AO$10:$AQ$188,3,FALSE))="","",(VLOOKUP($E71,'Org List'!$AO$10:$AQ$188,3,FALSE))),"")</f>
        <v>West Midlands Region</v>
      </c>
      <c r="D71" s="114" t="str">
        <f ca="1">IFERROR(IF((VLOOKUP($E71,'Org List'!$AT$10:$AV$188,3,FALSE))="","",(VLOOKUP($E71,'Org List'!$AT$10:$AV$188,3,FALSE))),"")</f>
        <v>NHS England Midlands And East (West Midlands)</v>
      </c>
      <c r="E71" s="98" t="str">
        <f t="shared" ca="1" si="1"/>
        <v>E08000026</v>
      </c>
      <c r="F71" s="100" t="str">
        <f ca="1">IF(E71="","",VLOOKUP(E71,'Org List'!$J$9:$K$488,2,0))</f>
        <v>Coventry</v>
      </c>
      <c r="G71" s="121">
        <f ca="1">IFERROR(IF((VLOOKUP($E71,'NEA Backsheet'!$D$5:$CB$183,G$9,FALSE))="","",(VLOOKUP($E71,'NEA Backsheet'!$D$5:$CB$183,G$9,FALSE))),"")</f>
        <v>2739.8365777450217</v>
      </c>
      <c r="H71" s="122">
        <f ca="1">IFERROR(IF((VLOOKUP($E71,'NEA Backsheet'!$D$5:$CB$183,H$9,FALSE))="","",(VLOOKUP($E71,'NEA Backsheet'!$D$5:$CB$183,H$9,FALSE))),"")</f>
        <v>2727.8162618143692</v>
      </c>
      <c r="I71" s="122">
        <f ca="1">IFERROR(IF((VLOOKUP($E71,'NEA Backsheet'!$D$5:$CB$183,I$9,FALSE))="","",(VLOOKUP($E71,'NEA Backsheet'!$D$5:$CB$183,I$9,FALSE))),"")</f>
        <v>2641.5565143419749</v>
      </c>
      <c r="J71" s="123">
        <f ca="1">IFERROR(IF((VLOOKUP($E71,'NEA Backsheet'!$D$5:$CB$183,J$9,FALSE))="","",(VLOOKUP($E71,'NEA Backsheet'!$D$5:$CB$183,J$9,FALSE))),"")</f>
        <v>2564.7618040018951</v>
      </c>
      <c r="K71" s="121">
        <f ca="1">IFERROR(IF((VLOOKUP($E71,'NEA Backsheet'!$D$5:$CB$183,K$9,FALSE))="","",(VLOOKUP($E71,'NEA Backsheet'!$D$5:$CB$183,K$9,FALSE))),"")</f>
        <v>2733.1394015864716</v>
      </c>
      <c r="L71" s="122">
        <f ca="1">IFERROR(IF((VLOOKUP($E71,'NEA Backsheet'!$D$5:$CB$183,L$9,FALSE))="","",(VLOOKUP($E71,'NEA Backsheet'!$D$5:$CB$183,L$9,FALSE))),"")</f>
        <v>2763.9222187057685</v>
      </c>
      <c r="M71" s="122">
        <f ca="1">IFERROR(IF((VLOOKUP($E71,'NEA Backsheet'!$D$5:$CB$183,M$9,FALSE))="","",(VLOOKUP($E71,'NEA Backsheet'!$D$5:$CB$183,M$9,FALSE))),"")</f>
        <v>2763.9242450987167</v>
      </c>
      <c r="N71" s="124">
        <f ca="1">IFERROR(IF((VLOOKUP($E71,'NEA Backsheet'!$D$5:$CB$183,N$9,FALSE))="","",(VLOOKUP($E71,'NEA Backsheet'!$D$5:$CB$183,N$9,FALSE))),"")</f>
        <v>2664.3969685131015</v>
      </c>
      <c r="O71" s="175">
        <f ca="1">IFERROR(IF((VLOOKUP($E71,'NEA Backsheet'!$D$5:$CB$183,O$9,FALSE))="","",(VLOOKUP($E71,'NEA Backsheet'!$D$5:$CB$183,O$9,FALSE))),"")</f>
        <v>2616.1609849901602</v>
      </c>
      <c r="P71" s="123">
        <f ca="1">IFERROR(IF((VLOOKUP($E71,'NEA Backsheet'!$D$5:$CB$183,P$9,FALSE))="","",(VLOOKUP($E71,'NEA Backsheet'!$D$5:$CB$183,P$9,FALSE))),"")</f>
        <v>2636.5816468292337</v>
      </c>
      <c r="Q71" s="124">
        <f ca="1">IFERROR(IF((VLOOKUP($E71,'NEA Backsheet'!$D$5:$CB$183,Q$9,FALSE))="","",(VLOOKUP($E71,'NEA Backsheet'!$D$5:$CB$183,Q$9,FALSE))),"")</f>
        <v>2756.8082261683244</v>
      </c>
      <c r="R71" s="236">
        <f ca="1">IFERROR(IF((VLOOKUP($E71,'NEA Backsheet'!$D$5:$CB$183,R$9,FALSE))="","",(VLOOKUP($E71,'NEA Backsheet'!$D$5:$CB$183,R$9,FALSE))),"")</f>
        <v>0</v>
      </c>
    </row>
    <row r="72" spans="1:18" ht="15" customHeight="1" x14ac:dyDescent="0.3">
      <c r="A72" s="57">
        <v>58</v>
      </c>
      <c r="B72" s="98" t="str">
        <f ca="1">IFERROR(IF((VLOOKUP($E72,'Org List'!$AJ$10:$AL$188,3,FALSE))="","",(VLOOKUP($E72,'Org List'!$AJ$10:$AL$188,3,FALSE))),"")</f>
        <v>London Commissioning Region</v>
      </c>
      <c r="C72" s="99" t="str">
        <f ca="1">IFERROR(IF((VLOOKUP($E72,'Org List'!$AO$10:$AQ$188,3,FALSE))="","",(VLOOKUP($E72,'Org List'!$AO$10:$AQ$188,3,FALSE))),"")</f>
        <v>London Region</v>
      </c>
      <c r="D72" s="114" t="str">
        <f ca="1">IFERROR(IF((VLOOKUP($E72,'Org List'!$AT$10:$AV$188,3,FALSE))="","",(VLOOKUP($E72,'Org List'!$AT$10:$AV$188,3,FALSE))),"")</f>
        <v>NHS England London</v>
      </c>
      <c r="E72" s="98" t="str">
        <f t="shared" ca="1" si="1"/>
        <v>E09000008</v>
      </c>
      <c r="F72" s="100" t="str">
        <f ca="1">IF(E72="","",VLOOKUP(E72,'Org List'!$J$9:$K$488,2,0))</f>
        <v>Croydon</v>
      </c>
      <c r="G72" s="121">
        <f ca="1">IFERROR(IF((VLOOKUP($E72,'NEA Backsheet'!$D$5:$CB$183,G$9,FALSE))="","",(VLOOKUP($E72,'NEA Backsheet'!$D$5:$CB$183,G$9,FALSE))),"")</f>
        <v>2529.1515157111626</v>
      </c>
      <c r="H72" s="122">
        <f ca="1">IFERROR(IF((VLOOKUP($E72,'NEA Backsheet'!$D$5:$CB$183,H$9,FALSE))="","",(VLOOKUP($E72,'NEA Backsheet'!$D$5:$CB$183,H$9,FALSE))),"")</f>
        <v>2532.2351744377925</v>
      </c>
      <c r="I72" s="122">
        <f ca="1">IFERROR(IF((VLOOKUP($E72,'NEA Backsheet'!$D$5:$CB$183,I$9,FALSE))="","",(VLOOKUP($E72,'NEA Backsheet'!$D$5:$CB$183,I$9,FALSE))),"")</f>
        <v>2610.0727599708157</v>
      </c>
      <c r="J72" s="123">
        <f ca="1">IFERROR(IF((VLOOKUP($E72,'NEA Backsheet'!$D$5:$CB$183,J$9,FALSE))="","",(VLOOKUP($E72,'NEA Backsheet'!$D$5:$CB$183,J$9,FALSE))),"")</f>
        <v>2334.8712968143659</v>
      </c>
      <c r="K72" s="121">
        <f ca="1">IFERROR(IF((VLOOKUP($E72,'NEA Backsheet'!$D$5:$CB$183,K$9,FALSE))="","",(VLOOKUP($E72,'NEA Backsheet'!$D$5:$CB$183,K$9,FALSE))),"")</f>
        <v>2561.8493827171537</v>
      </c>
      <c r="L72" s="122">
        <f ca="1">IFERROR(IF((VLOOKUP($E72,'NEA Backsheet'!$D$5:$CB$183,L$9,FALSE))="","",(VLOOKUP($E72,'NEA Backsheet'!$D$5:$CB$183,L$9,FALSE))),"")</f>
        <v>2589.8079050843908</v>
      </c>
      <c r="M72" s="122">
        <f ca="1">IFERROR(IF((VLOOKUP($E72,'NEA Backsheet'!$D$5:$CB$183,M$9,FALSE))="","",(VLOOKUP($E72,'NEA Backsheet'!$D$5:$CB$183,M$9,FALSE))),"")</f>
        <v>2590.0828542512709</v>
      </c>
      <c r="N72" s="124">
        <f ca="1">IFERROR(IF((VLOOKUP($E72,'NEA Backsheet'!$D$5:$CB$183,N$9,FALSE))="","",(VLOOKUP($E72,'NEA Backsheet'!$D$5:$CB$183,N$9,FALSE))),"")</f>
        <v>2510.8971188223359</v>
      </c>
      <c r="O72" s="175">
        <f ca="1">IFERROR(IF((VLOOKUP($E72,'NEA Backsheet'!$D$5:$CB$183,O$9,FALSE))="","",(VLOOKUP($E72,'NEA Backsheet'!$D$5:$CB$183,O$9,FALSE))),"")</f>
        <v>2174.8138233211553</v>
      </c>
      <c r="P72" s="123">
        <f ca="1">IFERROR(IF((VLOOKUP($E72,'NEA Backsheet'!$D$5:$CB$183,P$9,FALSE))="","",(VLOOKUP($E72,'NEA Backsheet'!$D$5:$CB$183,P$9,FALSE))),"")</f>
        <v>2251.8138519938821</v>
      </c>
      <c r="Q72" s="124">
        <f ca="1">IFERROR(IF((VLOOKUP($E72,'NEA Backsheet'!$D$5:$CB$183,Q$9,FALSE))="","",(VLOOKUP($E72,'NEA Backsheet'!$D$5:$CB$183,Q$9,FALSE))),"")</f>
        <v>2400.6813501778383</v>
      </c>
      <c r="R72" s="236">
        <f ca="1">IFERROR(IF((VLOOKUP($E72,'NEA Backsheet'!$D$5:$CB$183,R$9,FALSE))="","",(VLOOKUP($E72,'NEA Backsheet'!$D$5:$CB$183,R$9,FALSE))),"")</f>
        <v>0</v>
      </c>
    </row>
    <row r="73" spans="1:18" ht="15" customHeight="1" x14ac:dyDescent="0.3">
      <c r="A73" s="57">
        <v>59</v>
      </c>
      <c r="B73" s="98" t="str">
        <f ca="1">IFERROR(IF((VLOOKUP($E73,'Org List'!$AJ$10:$AL$188,3,FALSE))="","",(VLOOKUP($E73,'Org List'!$AJ$10:$AL$188,3,FALSE))),"")</f>
        <v>North of England Commissioning Region</v>
      </c>
      <c r="C73" s="99" t="str">
        <f ca="1">IFERROR(IF((VLOOKUP($E73,'Org List'!$AO$10:$AQ$188,3,FALSE))="","",(VLOOKUP($E73,'Org List'!$AO$10:$AQ$188,3,FALSE))),"")</f>
        <v>North West Region</v>
      </c>
      <c r="D73" s="114" t="str">
        <f ca="1">IFERROR(IF((VLOOKUP($E73,'Org List'!$AT$10:$AV$188,3,FALSE))="","",(VLOOKUP($E73,'Org List'!$AT$10:$AV$188,3,FALSE))),"")</f>
        <v>NHS England North (Cumbria And North East)</v>
      </c>
      <c r="E73" s="98" t="str">
        <f t="shared" ca="1" si="1"/>
        <v>E10000006</v>
      </c>
      <c r="F73" s="100" t="str">
        <f ca="1">IF(E73="","",VLOOKUP(E73,'Org List'!$J$9:$K$488,2,0))</f>
        <v>Cumbria</v>
      </c>
      <c r="G73" s="121">
        <f ca="1">IFERROR(IF((VLOOKUP($E73,'NEA Backsheet'!$D$5:$CB$183,G$9,FALSE))="","",(VLOOKUP($E73,'NEA Backsheet'!$D$5:$CB$183,G$9,FALSE))),"")</f>
        <v>2792.5705629228128</v>
      </c>
      <c r="H73" s="122">
        <f ca="1">IFERROR(IF((VLOOKUP($E73,'NEA Backsheet'!$D$5:$CB$183,H$9,FALSE))="","",(VLOOKUP($E73,'NEA Backsheet'!$D$5:$CB$183,H$9,FALSE))),"")</f>
        <v>2764.5866119168159</v>
      </c>
      <c r="I73" s="122">
        <f ca="1">IFERROR(IF((VLOOKUP($E73,'NEA Backsheet'!$D$5:$CB$183,I$9,FALSE))="","",(VLOOKUP($E73,'NEA Backsheet'!$D$5:$CB$183,I$9,FALSE))),"")</f>
        <v>2971.1525647807725</v>
      </c>
      <c r="J73" s="123">
        <f ca="1">IFERROR(IF((VLOOKUP($E73,'NEA Backsheet'!$D$5:$CB$183,J$9,FALSE))="","",(VLOOKUP($E73,'NEA Backsheet'!$D$5:$CB$183,J$9,FALSE))),"")</f>
        <v>2913.9805080176834</v>
      </c>
      <c r="K73" s="121">
        <f ca="1">IFERROR(IF((VLOOKUP($E73,'NEA Backsheet'!$D$5:$CB$183,K$9,FALSE))="","",(VLOOKUP($E73,'NEA Backsheet'!$D$5:$CB$183,K$9,FALSE))),"")</f>
        <v>2767.010090912318</v>
      </c>
      <c r="L73" s="122">
        <f ca="1">IFERROR(IF((VLOOKUP($E73,'NEA Backsheet'!$D$5:$CB$183,L$9,FALSE))="","",(VLOOKUP($E73,'NEA Backsheet'!$D$5:$CB$183,L$9,FALSE))),"")</f>
        <v>2707.6550730054814</v>
      </c>
      <c r="M73" s="122">
        <f ca="1">IFERROR(IF((VLOOKUP($E73,'NEA Backsheet'!$D$5:$CB$183,M$9,FALSE))="","",(VLOOKUP($E73,'NEA Backsheet'!$D$5:$CB$183,M$9,FALSE))),"")</f>
        <v>2947.5470270803635</v>
      </c>
      <c r="N73" s="124">
        <f ca="1">IFERROR(IF((VLOOKUP($E73,'NEA Backsheet'!$D$5:$CB$183,N$9,FALSE))="","",(VLOOKUP($E73,'NEA Backsheet'!$D$5:$CB$183,N$9,FALSE))),"")</f>
        <v>2816.8110546915345</v>
      </c>
      <c r="O73" s="175">
        <f ca="1">IFERROR(IF((VLOOKUP($E73,'NEA Backsheet'!$D$5:$CB$183,O$9,FALSE))="","",(VLOOKUP($E73,'NEA Backsheet'!$D$5:$CB$183,O$9,FALSE))),"")</f>
        <v>2929.9777987224925</v>
      </c>
      <c r="P73" s="123">
        <f ca="1">IFERROR(IF((VLOOKUP($E73,'NEA Backsheet'!$D$5:$CB$183,P$9,FALSE))="","",(VLOOKUP($E73,'NEA Backsheet'!$D$5:$CB$183,P$9,FALSE))),"")</f>
        <v>2819.0590553671636</v>
      </c>
      <c r="Q73" s="124">
        <f ca="1">IFERROR(IF((VLOOKUP($E73,'NEA Backsheet'!$D$5:$CB$183,Q$9,FALSE))="","",(VLOOKUP($E73,'NEA Backsheet'!$D$5:$CB$183,Q$9,FALSE))),"")</f>
        <v>3100.9524586879397</v>
      </c>
      <c r="R73" s="236">
        <f ca="1">IFERROR(IF((VLOOKUP($E73,'NEA Backsheet'!$D$5:$CB$183,R$9,FALSE))="","",(VLOOKUP($E73,'NEA Backsheet'!$D$5:$CB$183,R$9,FALSE))),"")</f>
        <v>0</v>
      </c>
    </row>
    <row r="74" spans="1:18" ht="15" customHeight="1" x14ac:dyDescent="0.3">
      <c r="A74" s="57">
        <v>60</v>
      </c>
      <c r="B74" s="98" t="str">
        <f ca="1">IFERROR(IF((VLOOKUP($E74,'Org List'!$AJ$10:$AL$188,3,FALSE))="","",(VLOOKUP($E74,'Org List'!$AJ$10:$AL$188,3,FALSE))),"")</f>
        <v>North of England Commissioning Region</v>
      </c>
      <c r="C74" s="99" t="str">
        <f ca="1">IFERROR(IF((VLOOKUP($E74,'Org List'!$AO$10:$AQ$188,3,FALSE))="","",(VLOOKUP($E74,'Org List'!$AO$10:$AQ$188,3,FALSE))),"")</f>
        <v>North East Region</v>
      </c>
      <c r="D74" s="114" t="str">
        <f ca="1">IFERROR(IF((VLOOKUP($E74,'Org List'!$AT$10:$AV$188,3,FALSE))="","",(VLOOKUP($E74,'Org List'!$AT$10:$AV$188,3,FALSE))),"")</f>
        <v>NHS England North (Cumbria And North East)</v>
      </c>
      <c r="E74" s="98" t="str">
        <f t="shared" ca="1" si="1"/>
        <v>E06000005</v>
      </c>
      <c r="F74" s="100" t="str">
        <f ca="1">IF(E74="","",VLOOKUP(E74,'Org List'!$J$9:$K$488,2,0))</f>
        <v>Darlington</v>
      </c>
      <c r="G74" s="121">
        <f ca="1">IFERROR(IF((VLOOKUP($E74,'NEA Backsheet'!$D$5:$CB$183,G$9,FALSE))="","",(VLOOKUP($E74,'NEA Backsheet'!$D$5:$CB$183,G$9,FALSE))),"")</f>
        <v>3064.240347045019</v>
      </c>
      <c r="H74" s="122">
        <f ca="1">IFERROR(IF((VLOOKUP($E74,'NEA Backsheet'!$D$5:$CB$183,H$9,FALSE))="","",(VLOOKUP($E74,'NEA Backsheet'!$D$5:$CB$183,H$9,FALSE))),"")</f>
        <v>2915.0769875311894</v>
      </c>
      <c r="I74" s="122">
        <f ca="1">IFERROR(IF((VLOOKUP($E74,'NEA Backsheet'!$D$5:$CB$183,I$9,FALSE))="","",(VLOOKUP($E74,'NEA Backsheet'!$D$5:$CB$183,I$9,FALSE))),"")</f>
        <v>3221.3125683032367</v>
      </c>
      <c r="J74" s="123">
        <f ca="1">IFERROR(IF((VLOOKUP($E74,'NEA Backsheet'!$D$5:$CB$183,J$9,FALSE))="","",(VLOOKUP($E74,'NEA Backsheet'!$D$5:$CB$183,J$9,FALSE))),"")</f>
        <v>3245.4488570870803</v>
      </c>
      <c r="K74" s="121">
        <f ca="1">IFERROR(IF((VLOOKUP($E74,'NEA Backsheet'!$D$5:$CB$183,K$9,FALSE))="","",(VLOOKUP($E74,'NEA Backsheet'!$D$5:$CB$183,K$9,FALSE))),"")</f>
        <v>3110.5266473296119</v>
      </c>
      <c r="L74" s="122">
        <f ca="1">IFERROR(IF((VLOOKUP($E74,'NEA Backsheet'!$D$5:$CB$183,L$9,FALSE))="","",(VLOOKUP($E74,'NEA Backsheet'!$D$5:$CB$183,L$9,FALSE))),"")</f>
        <v>3082.6538830005143</v>
      </c>
      <c r="M74" s="122">
        <f ca="1">IFERROR(IF((VLOOKUP($E74,'NEA Backsheet'!$D$5:$CB$183,M$9,FALSE))="","",(VLOOKUP($E74,'NEA Backsheet'!$D$5:$CB$183,M$9,FALSE))),"")</f>
        <v>3306.3180035747187</v>
      </c>
      <c r="N74" s="124">
        <f ca="1">IFERROR(IF((VLOOKUP($E74,'NEA Backsheet'!$D$5:$CB$183,N$9,FALSE))="","",(VLOOKUP($E74,'NEA Backsheet'!$D$5:$CB$183,N$9,FALSE))),"")</f>
        <v>3134.9865593806298</v>
      </c>
      <c r="O74" s="175">
        <f ca="1">IFERROR(IF((VLOOKUP($E74,'NEA Backsheet'!$D$5:$CB$183,O$9,FALSE))="","",(VLOOKUP($E74,'NEA Backsheet'!$D$5:$CB$183,O$9,FALSE))),"")</f>
        <v>3072.3760732062774</v>
      </c>
      <c r="P74" s="123">
        <f ca="1">IFERROR(IF((VLOOKUP($E74,'NEA Backsheet'!$D$5:$CB$183,P$9,FALSE))="","",(VLOOKUP($E74,'NEA Backsheet'!$D$5:$CB$183,P$9,FALSE))),"")</f>
        <v>3047.2658155976906</v>
      </c>
      <c r="Q74" s="124">
        <f ca="1">IFERROR(IF((VLOOKUP($E74,'NEA Backsheet'!$D$5:$CB$183,Q$9,FALSE))="","",(VLOOKUP($E74,'NEA Backsheet'!$D$5:$CB$183,Q$9,FALSE))),"")</f>
        <v>3396.4356599498478</v>
      </c>
      <c r="R74" s="236">
        <f ca="1">IFERROR(IF((VLOOKUP($E74,'NEA Backsheet'!$D$5:$CB$183,R$9,FALSE))="","",(VLOOKUP($E74,'NEA Backsheet'!$D$5:$CB$183,R$9,FALSE))),"")</f>
        <v>0</v>
      </c>
    </row>
    <row r="75" spans="1:18" ht="15" customHeight="1" x14ac:dyDescent="0.3">
      <c r="A75" s="57">
        <v>61</v>
      </c>
      <c r="B75" s="98" t="str">
        <f ca="1">IFERROR(IF((VLOOKUP($E75,'Org List'!$AJ$10:$AL$188,3,FALSE))="","",(VLOOKUP($E75,'Org List'!$AJ$10:$AL$188,3,FALSE))),"")</f>
        <v>Midlands and East of England Commissioning Region</v>
      </c>
      <c r="C75" s="99" t="str">
        <f ca="1">IFERROR(IF((VLOOKUP($E75,'Org List'!$AO$10:$AQ$188,3,FALSE))="","",(VLOOKUP($E75,'Org List'!$AO$10:$AQ$188,3,FALSE))),"")</f>
        <v>East Midlands Region</v>
      </c>
      <c r="D75" s="114" t="str">
        <f ca="1">IFERROR(IF((VLOOKUP($E75,'Org List'!$AT$10:$AV$188,3,FALSE))="","",(VLOOKUP($E75,'Org List'!$AT$10:$AV$188,3,FALSE))),"")</f>
        <v>NHS England Midlands And East (North Midlands)</v>
      </c>
      <c r="E75" s="98" t="str">
        <f t="shared" ca="1" si="1"/>
        <v>E06000015</v>
      </c>
      <c r="F75" s="100" t="str">
        <f ca="1">IF(E75="","",VLOOKUP(E75,'Org List'!$J$9:$K$488,2,0))</f>
        <v>Derby</v>
      </c>
      <c r="G75" s="121">
        <f ca="1">IFERROR(IF((VLOOKUP($E75,'NEA Backsheet'!$D$5:$CB$183,G$9,FALSE))="","",(VLOOKUP($E75,'NEA Backsheet'!$D$5:$CB$183,G$9,FALSE))),"")</f>
        <v>2687.3290273663615</v>
      </c>
      <c r="H75" s="122">
        <f ca="1">IFERROR(IF((VLOOKUP($E75,'NEA Backsheet'!$D$5:$CB$183,H$9,FALSE))="","",(VLOOKUP($E75,'NEA Backsheet'!$D$5:$CB$183,H$9,FALSE))),"")</f>
        <v>2565.0449443878761</v>
      </c>
      <c r="I75" s="122">
        <f ca="1">IFERROR(IF((VLOOKUP($E75,'NEA Backsheet'!$D$5:$CB$183,I$9,FALSE))="","",(VLOOKUP($E75,'NEA Backsheet'!$D$5:$CB$183,I$9,FALSE))),"")</f>
        <v>2691.2234249134467</v>
      </c>
      <c r="J75" s="123">
        <f ca="1">IFERROR(IF((VLOOKUP($E75,'NEA Backsheet'!$D$5:$CB$183,J$9,FALSE))="","",(VLOOKUP($E75,'NEA Backsheet'!$D$5:$CB$183,J$9,FALSE))),"")</f>
        <v>2657.0531630241708</v>
      </c>
      <c r="K75" s="121">
        <f ca="1">IFERROR(IF((VLOOKUP($E75,'NEA Backsheet'!$D$5:$CB$183,K$9,FALSE))="","",(VLOOKUP($E75,'NEA Backsheet'!$D$5:$CB$183,K$9,FALSE))),"")</f>
        <v>2594.4478816031956</v>
      </c>
      <c r="L75" s="122">
        <f ca="1">IFERROR(IF((VLOOKUP($E75,'NEA Backsheet'!$D$5:$CB$183,L$9,FALSE))="","",(VLOOKUP($E75,'NEA Backsheet'!$D$5:$CB$183,L$9,FALSE))),"")</f>
        <v>2574.1591329945463</v>
      </c>
      <c r="M75" s="122">
        <f ca="1">IFERROR(IF((VLOOKUP($E75,'NEA Backsheet'!$D$5:$CB$183,M$9,FALSE))="","",(VLOOKUP($E75,'NEA Backsheet'!$D$5:$CB$183,M$9,FALSE))),"")</f>
        <v>2663.0431745181527</v>
      </c>
      <c r="N75" s="124">
        <f ca="1">IFERROR(IF((VLOOKUP($E75,'NEA Backsheet'!$D$5:$CB$183,N$9,FALSE))="","",(VLOOKUP($E75,'NEA Backsheet'!$D$5:$CB$183,N$9,FALSE))),"")</f>
        <v>2650.3393399197985</v>
      </c>
      <c r="O75" s="175">
        <f ca="1">IFERROR(IF((VLOOKUP($E75,'NEA Backsheet'!$D$5:$CB$183,O$9,FALSE))="","",(VLOOKUP($E75,'NEA Backsheet'!$D$5:$CB$183,O$9,FALSE))),"")</f>
        <v>2559.860395879879</v>
      </c>
      <c r="P75" s="123">
        <f ca="1">IFERROR(IF((VLOOKUP($E75,'NEA Backsheet'!$D$5:$CB$183,P$9,FALSE))="","",(VLOOKUP($E75,'NEA Backsheet'!$D$5:$CB$183,P$9,FALSE))),"")</f>
        <v>2569.9081570955909</v>
      </c>
      <c r="Q75" s="124">
        <f ca="1">IFERROR(IF((VLOOKUP($E75,'NEA Backsheet'!$D$5:$CB$183,Q$9,FALSE))="","",(VLOOKUP($E75,'NEA Backsheet'!$D$5:$CB$183,Q$9,FALSE))),"")</f>
        <v>2738.594609813219</v>
      </c>
      <c r="R75" s="236">
        <f ca="1">IFERROR(IF((VLOOKUP($E75,'NEA Backsheet'!$D$5:$CB$183,R$9,FALSE))="","",(VLOOKUP($E75,'NEA Backsheet'!$D$5:$CB$183,R$9,FALSE))),"")</f>
        <v>0</v>
      </c>
    </row>
    <row r="76" spans="1:18" ht="15" customHeight="1" x14ac:dyDescent="0.3">
      <c r="A76" s="57">
        <v>62</v>
      </c>
      <c r="B76" s="98" t="str">
        <f ca="1">IFERROR(IF((VLOOKUP($E76,'Org List'!$AJ$10:$AL$188,3,FALSE))="","",(VLOOKUP($E76,'Org List'!$AJ$10:$AL$188,3,FALSE))),"")</f>
        <v>Midlands and East of England Commissioning Region</v>
      </c>
      <c r="C76" s="99" t="str">
        <f ca="1">IFERROR(IF((VLOOKUP($E76,'Org List'!$AO$10:$AQ$188,3,FALSE))="","",(VLOOKUP($E76,'Org List'!$AO$10:$AQ$188,3,FALSE))),"")</f>
        <v>East Midlands Region</v>
      </c>
      <c r="D76" s="114" t="str">
        <f ca="1">IFERROR(IF((VLOOKUP($E76,'Org List'!$AT$10:$AV$188,3,FALSE))="","",(VLOOKUP($E76,'Org List'!$AT$10:$AV$188,3,FALSE))),"")</f>
        <v>NHS England Midlands And East (North Midlands)</v>
      </c>
      <c r="E76" s="98" t="str">
        <f t="shared" ca="1" si="1"/>
        <v>E10000007</v>
      </c>
      <c r="F76" s="100" t="str">
        <f ca="1">IF(E76="","",VLOOKUP(E76,'Org List'!$J$9:$K$488,2,0))</f>
        <v>Derbyshire</v>
      </c>
      <c r="G76" s="121">
        <f ca="1">IFERROR(IF((VLOOKUP($E76,'NEA Backsheet'!$D$5:$CB$183,G$9,FALSE))="","",(VLOOKUP($E76,'NEA Backsheet'!$D$5:$CB$183,G$9,FALSE))),"")</f>
        <v>2825.3989368251882</v>
      </c>
      <c r="H76" s="122">
        <f ca="1">IFERROR(IF((VLOOKUP($E76,'NEA Backsheet'!$D$5:$CB$183,H$9,FALSE))="","",(VLOOKUP($E76,'NEA Backsheet'!$D$5:$CB$183,H$9,FALSE))),"")</f>
        <v>2787.7479358501928</v>
      </c>
      <c r="I76" s="122">
        <f ca="1">IFERROR(IF((VLOOKUP($E76,'NEA Backsheet'!$D$5:$CB$183,I$9,FALSE))="","",(VLOOKUP($E76,'NEA Backsheet'!$D$5:$CB$183,I$9,FALSE))),"")</f>
        <v>2946.3690526365895</v>
      </c>
      <c r="J76" s="123">
        <f ca="1">IFERROR(IF((VLOOKUP($E76,'NEA Backsheet'!$D$5:$CB$183,J$9,FALSE))="","",(VLOOKUP($E76,'NEA Backsheet'!$D$5:$CB$183,J$9,FALSE))),"")</f>
        <v>2927.4768415125727</v>
      </c>
      <c r="K76" s="121">
        <f ca="1">IFERROR(IF((VLOOKUP($E76,'NEA Backsheet'!$D$5:$CB$183,K$9,FALSE))="","",(VLOOKUP($E76,'NEA Backsheet'!$D$5:$CB$183,K$9,FALSE))),"")</f>
        <v>2856.8084344273179</v>
      </c>
      <c r="L76" s="122">
        <f ca="1">IFERROR(IF((VLOOKUP($E76,'NEA Backsheet'!$D$5:$CB$183,L$9,FALSE))="","",(VLOOKUP($E76,'NEA Backsheet'!$D$5:$CB$183,L$9,FALSE))),"")</f>
        <v>2811.7533065309904</v>
      </c>
      <c r="M76" s="122">
        <f ca="1">IFERROR(IF((VLOOKUP($E76,'NEA Backsheet'!$D$5:$CB$183,M$9,FALSE))="","",(VLOOKUP($E76,'NEA Backsheet'!$D$5:$CB$183,M$9,FALSE))),"")</f>
        <v>2920.1712815810079</v>
      </c>
      <c r="N76" s="124">
        <f ca="1">IFERROR(IF((VLOOKUP($E76,'NEA Backsheet'!$D$5:$CB$183,N$9,FALSE))="","",(VLOOKUP($E76,'NEA Backsheet'!$D$5:$CB$183,N$9,FALSE))),"")</f>
        <v>2914.5836720096577</v>
      </c>
      <c r="O76" s="175">
        <f ca="1">IFERROR(IF((VLOOKUP($E76,'NEA Backsheet'!$D$5:$CB$183,O$9,FALSE))="","",(VLOOKUP($E76,'NEA Backsheet'!$D$5:$CB$183,O$9,FALSE))),"")</f>
        <v>2832.4049715026777</v>
      </c>
      <c r="P76" s="123">
        <f ca="1">IFERROR(IF((VLOOKUP($E76,'NEA Backsheet'!$D$5:$CB$183,P$9,FALSE))="","",(VLOOKUP($E76,'NEA Backsheet'!$D$5:$CB$183,P$9,FALSE))),"")</f>
        <v>2887.1667285035119</v>
      </c>
      <c r="Q76" s="124">
        <f ca="1">IFERROR(IF((VLOOKUP($E76,'NEA Backsheet'!$D$5:$CB$183,Q$9,FALSE))="","",(VLOOKUP($E76,'NEA Backsheet'!$D$5:$CB$183,Q$9,FALSE))),"")</f>
        <v>3046.540094398069</v>
      </c>
      <c r="R76" s="236">
        <f ca="1">IFERROR(IF((VLOOKUP($E76,'NEA Backsheet'!$D$5:$CB$183,R$9,FALSE))="","",(VLOOKUP($E76,'NEA Backsheet'!$D$5:$CB$183,R$9,FALSE))),"")</f>
        <v>0</v>
      </c>
    </row>
    <row r="77" spans="1:18" ht="15" customHeight="1" x14ac:dyDescent="0.3">
      <c r="A77" s="57">
        <v>63</v>
      </c>
      <c r="B77" s="98" t="str">
        <f ca="1">IFERROR(IF((VLOOKUP($E77,'Org List'!$AJ$10:$AL$188,3,FALSE))="","",(VLOOKUP($E77,'Org List'!$AJ$10:$AL$188,3,FALSE))),"")</f>
        <v>South West England Commissioning Region</v>
      </c>
      <c r="C77" s="99" t="str">
        <f ca="1">IFERROR(IF((VLOOKUP($E77,'Org List'!$AO$10:$AQ$188,3,FALSE))="","",(VLOOKUP($E77,'Org List'!$AO$10:$AQ$188,3,FALSE))),"")</f>
        <v>South West Region</v>
      </c>
      <c r="D77" s="114" t="str">
        <f ca="1">IFERROR(IF((VLOOKUP($E77,'Org List'!$AT$10:$AV$188,3,FALSE))="","",(VLOOKUP($E77,'Org List'!$AT$10:$AV$188,3,FALSE))),"")</f>
        <v>NHS England South West (South West South)</v>
      </c>
      <c r="E77" s="98" t="str">
        <f t="shared" ca="1" si="1"/>
        <v>E10000008</v>
      </c>
      <c r="F77" s="100" t="str">
        <f ca="1">IF(E77="","",VLOOKUP(E77,'Org List'!$J$9:$K$488,2,0))</f>
        <v>Devon</v>
      </c>
      <c r="G77" s="121">
        <f ca="1">IFERROR(IF((VLOOKUP($E77,'NEA Backsheet'!$D$5:$CB$183,G$9,FALSE))="","",(VLOOKUP($E77,'NEA Backsheet'!$D$5:$CB$183,G$9,FALSE))),"")</f>
        <v>2703.8291958033506</v>
      </c>
      <c r="H77" s="122">
        <f ca="1">IFERROR(IF((VLOOKUP($E77,'NEA Backsheet'!$D$5:$CB$183,H$9,FALSE))="","",(VLOOKUP($E77,'NEA Backsheet'!$D$5:$CB$183,H$9,FALSE))),"")</f>
        <v>2664.6118119047164</v>
      </c>
      <c r="I77" s="122">
        <f ca="1">IFERROR(IF((VLOOKUP($E77,'NEA Backsheet'!$D$5:$CB$183,I$9,FALSE))="","",(VLOOKUP($E77,'NEA Backsheet'!$D$5:$CB$183,I$9,FALSE))),"")</f>
        <v>2871.1550299776072</v>
      </c>
      <c r="J77" s="123">
        <f ca="1">IFERROR(IF((VLOOKUP($E77,'NEA Backsheet'!$D$5:$CB$183,J$9,FALSE))="","",(VLOOKUP($E77,'NEA Backsheet'!$D$5:$CB$183,J$9,FALSE))),"")</f>
        <v>2786.0559591140927</v>
      </c>
      <c r="K77" s="121">
        <f ca="1">IFERROR(IF((VLOOKUP($E77,'NEA Backsheet'!$D$5:$CB$183,K$9,FALSE))="","",(VLOOKUP($E77,'NEA Backsheet'!$D$5:$CB$183,K$9,FALSE))),"")</f>
        <v>2770.9305526777066</v>
      </c>
      <c r="L77" s="122">
        <f ca="1">IFERROR(IF((VLOOKUP($E77,'NEA Backsheet'!$D$5:$CB$183,L$9,FALSE))="","",(VLOOKUP($E77,'NEA Backsheet'!$D$5:$CB$183,L$9,FALSE))),"")</f>
        <v>2755.5197570497526</v>
      </c>
      <c r="M77" s="122">
        <f ca="1">IFERROR(IF((VLOOKUP($E77,'NEA Backsheet'!$D$5:$CB$183,M$9,FALSE))="","",(VLOOKUP($E77,'NEA Backsheet'!$D$5:$CB$183,M$9,FALSE))),"")</f>
        <v>2895.0257835426478</v>
      </c>
      <c r="N77" s="124">
        <f ca="1">IFERROR(IF((VLOOKUP($E77,'NEA Backsheet'!$D$5:$CB$183,N$9,FALSE))="","",(VLOOKUP($E77,'NEA Backsheet'!$D$5:$CB$183,N$9,FALSE))),"")</f>
        <v>2851.5496547900411</v>
      </c>
      <c r="O77" s="175">
        <f ca="1">IFERROR(IF((VLOOKUP($E77,'NEA Backsheet'!$D$5:$CB$183,O$9,FALSE))="","",(VLOOKUP($E77,'NEA Backsheet'!$D$5:$CB$183,O$9,FALSE))),"")</f>
        <v>2782.5967895333597</v>
      </c>
      <c r="P77" s="123">
        <f ca="1">IFERROR(IF((VLOOKUP($E77,'NEA Backsheet'!$D$5:$CB$183,P$9,FALSE))="","",(VLOOKUP($E77,'NEA Backsheet'!$D$5:$CB$183,P$9,FALSE))),"")</f>
        <v>2690.2398628341339</v>
      </c>
      <c r="Q77" s="124">
        <f ca="1">IFERROR(IF((VLOOKUP($E77,'NEA Backsheet'!$D$5:$CB$183,Q$9,FALSE))="","",(VLOOKUP($E77,'NEA Backsheet'!$D$5:$CB$183,Q$9,FALSE))),"")</f>
        <v>2900.2551755648428</v>
      </c>
      <c r="R77" s="236">
        <f ca="1">IFERROR(IF((VLOOKUP($E77,'NEA Backsheet'!$D$5:$CB$183,R$9,FALSE))="","",(VLOOKUP($E77,'NEA Backsheet'!$D$5:$CB$183,R$9,FALSE))),"")</f>
        <v>0</v>
      </c>
    </row>
    <row r="78" spans="1:18" ht="15" customHeight="1" x14ac:dyDescent="0.3">
      <c r="A78" s="57">
        <v>64</v>
      </c>
      <c r="B78" s="98" t="str">
        <f ca="1">IFERROR(IF((VLOOKUP($E78,'Org List'!$AJ$10:$AL$188,3,FALSE))="","",(VLOOKUP($E78,'Org List'!$AJ$10:$AL$188,3,FALSE))),"")</f>
        <v>North of England Commissioning Region</v>
      </c>
      <c r="C78" s="99" t="str">
        <f ca="1">IFERROR(IF((VLOOKUP($E78,'Org List'!$AO$10:$AQ$188,3,FALSE))="","",(VLOOKUP($E78,'Org List'!$AO$10:$AQ$188,3,FALSE))),"")</f>
        <v>Yorkshire and The Humber Region</v>
      </c>
      <c r="D78" s="114" t="str">
        <f ca="1">IFERROR(IF((VLOOKUP($E78,'Org List'!$AT$10:$AV$188,3,FALSE))="","",(VLOOKUP($E78,'Org List'!$AT$10:$AV$188,3,FALSE))),"")</f>
        <v>NHS England North (Yorkshire And Humber)</v>
      </c>
      <c r="E78" s="98" t="str">
        <f t="shared" ref="E78:E109" ca="1" si="2">IF($A78&gt;$U$5-1,"",INDIRECT("'Comms by AT'!D"&amp;$A78+$U$4))</f>
        <v>E08000017</v>
      </c>
      <c r="F78" s="100" t="str">
        <f ca="1">IF(E78="","",VLOOKUP(E78,'Org List'!$J$9:$K$488,2,0))</f>
        <v>Doncaster</v>
      </c>
      <c r="G78" s="121">
        <f ca="1">IFERROR(IF((VLOOKUP($E78,'NEA Backsheet'!$D$5:$CB$183,G$9,FALSE))="","",(VLOOKUP($E78,'NEA Backsheet'!$D$5:$CB$183,G$9,FALSE))),"")</f>
        <v>3048.3674313442912</v>
      </c>
      <c r="H78" s="122">
        <f ca="1">IFERROR(IF((VLOOKUP($E78,'NEA Backsheet'!$D$5:$CB$183,H$9,FALSE))="","",(VLOOKUP($E78,'NEA Backsheet'!$D$5:$CB$183,H$9,FALSE))),"")</f>
        <v>3059.8248735624884</v>
      </c>
      <c r="I78" s="122">
        <f ca="1">IFERROR(IF((VLOOKUP($E78,'NEA Backsheet'!$D$5:$CB$183,I$9,FALSE))="","",(VLOOKUP($E78,'NEA Backsheet'!$D$5:$CB$183,I$9,FALSE))),"")</f>
        <v>3035.8039357003777</v>
      </c>
      <c r="J78" s="123">
        <f ca="1">IFERROR(IF((VLOOKUP($E78,'NEA Backsheet'!$D$5:$CB$183,J$9,FALSE))="","",(VLOOKUP($E78,'NEA Backsheet'!$D$5:$CB$183,J$9,FALSE))),"")</f>
        <v>3162.7117758693998</v>
      </c>
      <c r="K78" s="121">
        <f ca="1">IFERROR(IF((VLOOKUP($E78,'NEA Backsheet'!$D$5:$CB$183,K$9,FALSE))="","",(VLOOKUP($E78,'NEA Backsheet'!$D$5:$CB$183,K$9,FALSE))),"")</f>
        <v>2973.5162180105435</v>
      </c>
      <c r="L78" s="122">
        <f ca="1">IFERROR(IF((VLOOKUP($E78,'NEA Backsheet'!$D$5:$CB$183,L$9,FALSE))="","",(VLOOKUP($E78,'NEA Backsheet'!$D$5:$CB$183,L$9,FALSE))),"")</f>
        <v>3011.9550396187897</v>
      </c>
      <c r="M78" s="122">
        <f ca="1">IFERROR(IF((VLOOKUP($E78,'NEA Backsheet'!$D$5:$CB$183,M$9,FALSE))="","",(VLOOKUP($E78,'NEA Backsheet'!$D$5:$CB$183,M$9,FALSE))),"")</f>
        <v>3056.8724287584723</v>
      </c>
      <c r="N78" s="124">
        <f ca="1">IFERROR(IF((VLOOKUP($E78,'NEA Backsheet'!$D$5:$CB$183,N$9,FALSE))="","",(VLOOKUP($E78,'NEA Backsheet'!$D$5:$CB$183,N$9,FALSE))),"")</f>
        <v>3348.7190994526827</v>
      </c>
      <c r="O78" s="175">
        <f ca="1">IFERROR(IF((VLOOKUP($E78,'NEA Backsheet'!$D$5:$CB$183,O$9,FALSE))="","",(VLOOKUP($E78,'NEA Backsheet'!$D$5:$CB$183,O$9,FALSE))),"")</f>
        <v>3006.0786414454556</v>
      </c>
      <c r="P78" s="123">
        <f ca="1">IFERROR(IF((VLOOKUP($E78,'NEA Backsheet'!$D$5:$CB$183,P$9,FALSE))="","",(VLOOKUP($E78,'NEA Backsheet'!$D$5:$CB$183,P$9,FALSE))),"")</f>
        <v>3025.092573020745</v>
      </c>
      <c r="Q78" s="124">
        <f ca="1">IFERROR(IF((VLOOKUP($E78,'NEA Backsheet'!$D$5:$CB$183,Q$9,FALSE))="","",(VLOOKUP($E78,'NEA Backsheet'!$D$5:$CB$183,Q$9,FALSE))),"")</f>
        <v>3122.3463254717344</v>
      </c>
      <c r="R78" s="236">
        <f ca="1">IFERROR(IF((VLOOKUP($E78,'NEA Backsheet'!$D$5:$CB$183,R$9,FALSE))="","",(VLOOKUP($E78,'NEA Backsheet'!$D$5:$CB$183,R$9,FALSE))),"")</f>
        <v>0</v>
      </c>
    </row>
    <row r="79" spans="1:18" ht="15" customHeight="1" x14ac:dyDescent="0.3">
      <c r="A79" s="57">
        <v>65</v>
      </c>
      <c r="B79" s="98" t="str">
        <f ca="1">IFERROR(IF((VLOOKUP($E79,'Org List'!$AJ$10:$AL$188,3,FALSE))="","",(VLOOKUP($E79,'Org List'!$AJ$10:$AL$188,3,FALSE))),"")</f>
        <v>South West England Commissioning Region</v>
      </c>
      <c r="C79" s="99" t="str">
        <f ca="1">IFERROR(IF((VLOOKUP($E79,'Org List'!$AO$10:$AQ$188,3,FALSE))="","",(VLOOKUP($E79,'Org List'!$AO$10:$AQ$188,3,FALSE))),"")</f>
        <v>South West Region</v>
      </c>
      <c r="D79" s="114" t="str">
        <f ca="1">IFERROR(IF((VLOOKUP($E79,'Org List'!$AT$10:$AV$188,3,FALSE))="","",(VLOOKUP($E79,'Org List'!$AT$10:$AV$188,3,FALSE))),"")</f>
        <v>NHS England South West (South West South)</v>
      </c>
      <c r="E79" s="98" t="str">
        <f t="shared" ca="1" si="2"/>
        <v>E10000009</v>
      </c>
      <c r="F79" s="100" t="str">
        <f ca="1">IF(E79="","",VLOOKUP(E79,'Org List'!$J$9:$K$488,2,0))</f>
        <v>Dorset</v>
      </c>
      <c r="G79" s="121">
        <f ca="1">IFERROR(IF((VLOOKUP($E79,'NEA Backsheet'!$D$5:$CB$183,G$9,FALSE))="","",(VLOOKUP($E79,'NEA Backsheet'!$D$5:$CB$183,G$9,FALSE))),"")</f>
        <v>3012.0762432560055</v>
      </c>
      <c r="H79" s="122">
        <f ca="1">IFERROR(IF((VLOOKUP($E79,'NEA Backsheet'!$D$5:$CB$183,H$9,FALSE))="","",(VLOOKUP($E79,'NEA Backsheet'!$D$5:$CB$183,H$9,FALSE))),"")</f>
        <v>2996.4930177282545</v>
      </c>
      <c r="I79" s="122">
        <f ca="1">IFERROR(IF((VLOOKUP($E79,'NEA Backsheet'!$D$5:$CB$183,I$9,FALSE))="","",(VLOOKUP($E79,'NEA Backsheet'!$D$5:$CB$183,I$9,FALSE))),"")</f>
        <v>3092.3663986872443</v>
      </c>
      <c r="J79" s="123">
        <f ca="1">IFERROR(IF((VLOOKUP($E79,'NEA Backsheet'!$D$5:$CB$183,J$9,FALSE))="","",(VLOOKUP($E79,'NEA Backsheet'!$D$5:$CB$183,J$9,FALSE))),"")</f>
        <v>3108.0148776455098</v>
      </c>
      <c r="K79" s="121">
        <f ca="1">IFERROR(IF((VLOOKUP($E79,'NEA Backsheet'!$D$5:$CB$183,K$9,FALSE))="","",(VLOOKUP($E79,'NEA Backsheet'!$D$5:$CB$183,K$9,FALSE))),"")</f>
        <v>3026.3393900421534</v>
      </c>
      <c r="L79" s="122">
        <f ca="1">IFERROR(IF((VLOOKUP($E79,'NEA Backsheet'!$D$5:$CB$183,L$9,FALSE))="","",(VLOOKUP($E79,'NEA Backsheet'!$D$5:$CB$183,L$9,FALSE))),"")</f>
        <v>3047.3968613470433</v>
      </c>
      <c r="M79" s="122">
        <f ca="1">IFERROR(IF((VLOOKUP($E79,'NEA Backsheet'!$D$5:$CB$183,M$9,FALSE))="","",(VLOOKUP($E79,'NEA Backsheet'!$D$5:$CB$183,M$9,FALSE))),"")</f>
        <v>3148.0299061460432</v>
      </c>
      <c r="N79" s="124">
        <f ca="1">IFERROR(IF((VLOOKUP($E79,'NEA Backsheet'!$D$5:$CB$183,N$9,FALSE))="","",(VLOOKUP($E79,'NEA Backsheet'!$D$5:$CB$183,N$9,FALSE))),"")</f>
        <v>3063.5230288062016</v>
      </c>
      <c r="O79" s="175">
        <f ca="1">IFERROR(IF((VLOOKUP($E79,'NEA Backsheet'!$D$5:$CB$183,O$9,FALSE))="","",(VLOOKUP($E79,'NEA Backsheet'!$D$5:$CB$183,O$9,FALSE))),"")</f>
        <v>3054.3119165954545</v>
      </c>
      <c r="P79" s="123">
        <f ca="1">IFERROR(IF((VLOOKUP($E79,'NEA Backsheet'!$D$5:$CB$183,P$9,FALSE))="","",(VLOOKUP($E79,'NEA Backsheet'!$D$5:$CB$183,P$9,FALSE))),"")</f>
        <v>3025.6090899623873</v>
      </c>
      <c r="Q79" s="124">
        <f ca="1">IFERROR(IF((VLOOKUP($E79,'NEA Backsheet'!$D$5:$CB$183,Q$9,FALSE))="","",(VLOOKUP($E79,'NEA Backsheet'!$D$5:$CB$183,Q$9,FALSE))),"")</f>
        <v>3291.6225440026474</v>
      </c>
      <c r="R79" s="236">
        <f ca="1">IFERROR(IF((VLOOKUP($E79,'NEA Backsheet'!$D$5:$CB$183,R$9,FALSE))="","",(VLOOKUP($E79,'NEA Backsheet'!$D$5:$CB$183,R$9,FALSE))),"")</f>
        <v>0</v>
      </c>
    </row>
    <row r="80" spans="1:18" ht="15" customHeight="1" x14ac:dyDescent="0.3">
      <c r="A80" s="57">
        <v>66</v>
      </c>
      <c r="B80" s="98" t="str">
        <f ca="1">IFERROR(IF((VLOOKUP($E80,'Org List'!$AJ$10:$AL$188,3,FALSE))="","",(VLOOKUP($E80,'Org List'!$AJ$10:$AL$188,3,FALSE))),"")</f>
        <v>Midlands and East of England Commissioning Region</v>
      </c>
      <c r="C80" s="99" t="str">
        <f ca="1">IFERROR(IF((VLOOKUP($E80,'Org List'!$AO$10:$AQ$188,3,FALSE))="","",(VLOOKUP($E80,'Org List'!$AO$10:$AQ$188,3,FALSE))),"")</f>
        <v>West Midlands Region</v>
      </c>
      <c r="D80" s="114" t="str">
        <f ca="1">IFERROR(IF((VLOOKUP($E80,'Org List'!$AT$10:$AV$188,3,FALSE))="","",(VLOOKUP($E80,'Org List'!$AT$10:$AV$188,3,FALSE))),"")</f>
        <v>NHS England Midlands And East (West Midlands)</v>
      </c>
      <c r="E80" s="98" t="str">
        <f t="shared" ca="1" si="2"/>
        <v>E08000027</v>
      </c>
      <c r="F80" s="100" t="str">
        <f ca="1">IF(E80="","",VLOOKUP(E80,'Org List'!$J$9:$K$488,2,0))</f>
        <v>Dudley</v>
      </c>
      <c r="G80" s="121">
        <f ca="1">IFERROR(IF((VLOOKUP($E80,'NEA Backsheet'!$D$5:$CB$183,G$9,FALSE))="","",(VLOOKUP($E80,'NEA Backsheet'!$D$5:$CB$183,G$9,FALSE))),"")</f>
        <v>3417.2973974827146</v>
      </c>
      <c r="H80" s="122">
        <f ca="1">IFERROR(IF((VLOOKUP($E80,'NEA Backsheet'!$D$5:$CB$183,H$9,FALSE))="","",(VLOOKUP($E80,'NEA Backsheet'!$D$5:$CB$183,H$9,FALSE))),"")</f>
        <v>3108.8163144091977</v>
      </c>
      <c r="I80" s="122">
        <f ca="1">IFERROR(IF((VLOOKUP($E80,'NEA Backsheet'!$D$5:$CB$183,I$9,FALSE))="","",(VLOOKUP($E80,'NEA Backsheet'!$D$5:$CB$183,I$9,FALSE))),"")</f>
        <v>2531.6596966899833</v>
      </c>
      <c r="J80" s="123">
        <f ca="1">IFERROR(IF((VLOOKUP($E80,'NEA Backsheet'!$D$5:$CB$183,J$9,FALSE))="","",(VLOOKUP($E80,'NEA Backsheet'!$D$5:$CB$183,J$9,FALSE))),"")</f>
        <v>2444.0334430673684</v>
      </c>
      <c r="K80" s="121">
        <f ca="1">IFERROR(IF((VLOOKUP($E80,'NEA Backsheet'!$D$5:$CB$183,K$9,FALSE))="","",(VLOOKUP($E80,'NEA Backsheet'!$D$5:$CB$183,K$9,FALSE))),"")</f>
        <v>2708.255183061483</v>
      </c>
      <c r="L80" s="122">
        <f ca="1">IFERROR(IF((VLOOKUP($E80,'NEA Backsheet'!$D$5:$CB$183,L$9,FALSE))="","",(VLOOKUP($E80,'NEA Backsheet'!$D$5:$CB$183,L$9,FALSE))),"")</f>
        <v>2703.3710936997813</v>
      </c>
      <c r="M80" s="122">
        <f ca="1">IFERROR(IF((VLOOKUP($E80,'NEA Backsheet'!$D$5:$CB$183,M$9,FALSE))="","",(VLOOKUP($E80,'NEA Backsheet'!$D$5:$CB$183,M$9,FALSE))),"")</f>
        <v>2720.750092261379</v>
      </c>
      <c r="N80" s="124">
        <f ca="1">IFERROR(IF((VLOOKUP($E80,'NEA Backsheet'!$D$5:$CB$183,N$9,FALSE))="","",(VLOOKUP($E80,'NEA Backsheet'!$D$5:$CB$183,N$9,FALSE))),"")</f>
        <v>2630.7128740921103</v>
      </c>
      <c r="O80" s="175">
        <f ca="1">IFERROR(IF((VLOOKUP($E80,'NEA Backsheet'!$D$5:$CB$183,O$9,FALSE))="","",(VLOOKUP($E80,'NEA Backsheet'!$D$5:$CB$183,O$9,FALSE))),"")</f>
        <v>2467.9142766913328</v>
      </c>
      <c r="P80" s="123">
        <f ca="1">IFERROR(IF((VLOOKUP($E80,'NEA Backsheet'!$D$5:$CB$183,P$9,FALSE))="","",(VLOOKUP($E80,'NEA Backsheet'!$D$5:$CB$183,P$9,FALSE))),"")</f>
        <v>2563.392541472891</v>
      </c>
      <c r="Q80" s="124">
        <f ca="1">IFERROR(IF((VLOOKUP($E80,'NEA Backsheet'!$D$5:$CB$183,Q$9,FALSE))="","",(VLOOKUP($E80,'NEA Backsheet'!$D$5:$CB$183,Q$9,FALSE))),"")</f>
        <v>2657.7082412457744</v>
      </c>
      <c r="R80" s="236">
        <f ca="1">IFERROR(IF((VLOOKUP($E80,'NEA Backsheet'!$D$5:$CB$183,R$9,FALSE))="","",(VLOOKUP($E80,'NEA Backsheet'!$D$5:$CB$183,R$9,FALSE))),"")</f>
        <v>0</v>
      </c>
    </row>
    <row r="81" spans="1:18" ht="15" customHeight="1" x14ac:dyDescent="0.3">
      <c r="A81" s="57">
        <v>67</v>
      </c>
      <c r="B81" s="98" t="str">
        <f ca="1">IFERROR(IF((VLOOKUP($E81,'Org List'!$AJ$10:$AL$188,3,FALSE))="","",(VLOOKUP($E81,'Org List'!$AJ$10:$AL$188,3,FALSE))),"")</f>
        <v>London Commissioning Region</v>
      </c>
      <c r="C81" s="99" t="str">
        <f ca="1">IFERROR(IF((VLOOKUP($E81,'Org List'!$AO$10:$AQ$188,3,FALSE))="","",(VLOOKUP($E81,'Org List'!$AO$10:$AQ$188,3,FALSE))),"")</f>
        <v>London Region</v>
      </c>
      <c r="D81" s="114" t="str">
        <f ca="1">IFERROR(IF((VLOOKUP($E81,'Org List'!$AT$10:$AV$188,3,FALSE))="","",(VLOOKUP($E81,'Org List'!$AT$10:$AV$188,3,FALSE))),"")</f>
        <v>NHS England London</v>
      </c>
      <c r="E81" s="98" t="str">
        <f t="shared" ca="1" si="2"/>
        <v>E09000009</v>
      </c>
      <c r="F81" s="100" t="str">
        <f ca="1">IF(E81="","",VLOOKUP(E81,'Org List'!$J$9:$K$488,2,0))</f>
        <v>Ealing</v>
      </c>
      <c r="G81" s="121">
        <f ca="1">IFERROR(IF((VLOOKUP($E81,'NEA Backsheet'!$D$5:$CB$183,G$9,FALSE))="","",(VLOOKUP($E81,'NEA Backsheet'!$D$5:$CB$183,G$9,FALSE))),"")</f>
        <v>2596.8193678696066</v>
      </c>
      <c r="H81" s="122">
        <f ca="1">IFERROR(IF((VLOOKUP($E81,'NEA Backsheet'!$D$5:$CB$183,H$9,FALSE))="","",(VLOOKUP($E81,'NEA Backsheet'!$D$5:$CB$183,H$9,FALSE))),"")</f>
        <v>2575.7623284264059</v>
      </c>
      <c r="I81" s="122">
        <f ca="1">IFERROR(IF((VLOOKUP($E81,'NEA Backsheet'!$D$5:$CB$183,I$9,FALSE))="","",(VLOOKUP($E81,'NEA Backsheet'!$D$5:$CB$183,I$9,FALSE))),"")</f>
        <v>2579.7382251092858</v>
      </c>
      <c r="J81" s="123">
        <f ca="1">IFERROR(IF((VLOOKUP($E81,'NEA Backsheet'!$D$5:$CB$183,J$9,FALSE))="","",(VLOOKUP($E81,'NEA Backsheet'!$D$5:$CB$183,J$9,FALSE))),"")</f>
        <v>2574.7653013776248</v>
      </c>
      <c r="K81" s="121">
        <f ca="1">IFERROR(IF((VLOOKUP($E81,'NEA Backsheet'!$D$5:$CB$183,K$9,FALSE))="","",(VLOOKUP($E81,'NEA Backsheet'!$D$5:$CB$183,K$9,FALSE))),"")</f>
        <v>2659.4595955204518</v>
      </c>
      <c r="L81" s="122">
        <f ca="1">IFERROR(IF((VLOOKUP($E81,'NEA Backsheet'!$D$5:$CB$183,L$9,FALSE))="","",(VLOOKUP($E81,'NEA Backsheet'!$D$5:$CB$183,L$9,FALSE))),"")</f>
        <v>2612.8562506046451</v>
      </c>
      <c r="M81" s="122">
        <f ca="1">IFERROR(IF((VLOOKUP($E81,'NEA Backsheet'!$D$5:$CB$183,M$9,FALSE))="","",(VLOOKUP($E81,'NEA Backsheet'!$D$5:$CB$183,M$9,FALSE))),"")</f>
        <v>2643.1608430283281</v>
      </c>
      <c r="N81" s="124">
        <f ca="1">IFERROR(IF((VLOOKUP($E81,'NEA Backsheet'!$D$5:$CB$183,N$9,FALSE))="","",(VLOOKUP($E81,'NEA Backsheet'!$D$5:$CB$183,N$9,FALSE))),"")</f>
        <v>2598.7069215473102</v>
      </c>
      <c r="O81" s="175">
        <f ca="1">IFERROR(IF((VLOOKUP($E81,'NEA Backsheet'!$D$5:$CB$183,O$9,FALSE))="","",(VLOOKUP($E81,'NEA Backsheet'!$D$5:$CB$183,O$9,FALSE))),"")</f>
        <v>2572.2357384469356</v>
      </c>
      <c r="P81" s="123">
        <f ca="1">IFERROR(IF((VLOOKUP($E81,'NEA Backsheet'!$D$5:$CB$183,P$9,FALSE))="","",(VLOOKUP($E81,'NEA Backsheet'!$D$5:$CB$183,P$9,FALSE))),"")</f>
        <v>2647.5598345793323</v>
      </c>
      <c r="Q81" s="124">
        <f ca="1">IFERROR(IF((VLOOKUP($E81,'NEA Backsheet'!$D$5:$CB$183,Q$9,FALSE))="","",(VLOOKUP($E81,'NEA Backsheet'!$D$5:$CB$183,Q$9,FALSE))),"")</f>
        <v>2719.1354834249219</v>
      </c>
      <c r="R81" s="236">
        <f ca="1">IFERROR(IF((VLOOKUP($E81,'NEA Backsheet'!$D$5:$CB$183,R$9,FALSE))="","",(VLOOKUP($E81,'NEA Backsheet'!$D$5:$CB$183,R$9,FALSE))),"")</f>
        <v>0</v>
      </c>
    </row>
    <row r="82" spans="1:18" ht="15" customHeight="1" x14ac:dyDescent="0.3">
      <c r="A82" s="57">
        <v>68</v>
      </c>
      <c r="B82" s="98" t="str">
        <f ca="1">IFERROR(IF((VLOOKUP($E82,'Org List'!$AJ$10:$AL$188,3,FALSE))="","",(VLOOKUP($E82,'Org List'!$AJ$10:$AL$188,3,FALSE))),"")</f>
        <v>North of England Commissioning Region</v>
      </c>
      <c r="C82" s="99" t="str">
        <f ca="1">IFERROR(IF((VLOOKUP($E82,'Org List'!$AO$10:$AQ$188,3,FALSE))="","",(VLOOKUP($E82,'Org List'!$AO$10:$AQ$188,3,FALSE))),"")</f>
        <v>Yorkshire and The Humber Region</v>
      </c>
      <c r="D82" s="114" t="str">
        <f ca="1">IFERROR(IF((VLOOKUP($E82,'Org List'!$AT$10:$AV$188,3,FALSE))="","",(VLOOKUP($E82,'Org List'!$AT$10:$AV$188,3,FALSE))),"")</f>
        <v>NHS England North (Yorkshire And Humber)</v>
      </c>
      <c r="E82" s="98" t="str">
        <f t="shared" ca="1" si="2"/>
        <v>E06000011</v>
      </c>
      <c r="F82" s="100" t="str">
        <f ca="1">IF(E82="","",VLOOKUP(E82,'Org List'!$J$9:$K$488,2,0))</f>
        <v>East Riding of Yorkshire</v>
      </c>
      <c r="G82" s="121">
        <f ca="1">IFERROR(IF((VLOOKUP($E82,'NEA Backsheet'!$D$5:$CB$183,G$9,FALSE))="","",(VLOOKUP($E82,'NEA Backsheet'!$D$5:$CB$183,G$9,FALSE))),"")</f>
        <v>2436.9069403040367</v>
      </c>
      <c r="H82" s="122">
        <f ca="1">IFERROR(IF((VLOOKUP($E82,'NEA Backsheet'!$D$5:$CB$183,H$9,FALSE))="","",(VLOOKUP($E82,'NEA Backsheet'!$D$5:$CB$183,H$9,FALSE))),"")</f>
        <v>2323.8358554359329</v>
      </c>
      <c r="I82" s="122">
        <f ca="1">IFERROR(IF((VLOOKUP($E82,'NEA Backsheet'!$D$5:$CB$183,I$9,FALSE))="","",(VLOOKUP($E82,'NEA Backsheet'!$D$5:$CB$183,I$9,FALSE))),"")</f>
        <v>2525.7478213244053</v>
      </c>
      <c r="J82" s="123">
        <f ca="1">IFERROR(IF((VLOOKUP($E82,'NEA Backsheet'!$D$5:$CB$183,J$9,FALSE))="","",(VLOOKUP($E82,'NEA Backsheet'!$D$5:$CB$183,J$9,FALSE))),"")</f>
        <v>2479.1284538644973</v>
      </c>
      <c r="K82" s="121">
        <f ca="1">IFERROR(IF((VLOOKUP($E82,'NEA Backsheet'!$D$5:$CB$183,K$9,FALSE))="","",(VLOOKUP($E82,'NEA Backsheet'!$D$5:$CB$183,K$9,FALSE))),"")</f>
        <v>2397.2193080877955</v>
      </c>
      <c r="L82" s="122">
        <f ca="1">IFERROR(IF((VLOOKUP($E82,'NEA Backsheet'!$D$5:$CB$183,L$9,FALSE))="","",(VLOOKUP($E82,'NEA Backsheet'!$D$5:$CB$183,L$9,FALSE))),"")</f>
        <v>2389.9501289999102</v>
      </c>
      <c r="M82" s="122">
        <f ca="1">IFERROR(IF((VLOOKUP($E82,'NEA Backsheet'!$D$5:$CB$183,M$9,FALSE))="","",(VLOOKUP($E82,'NEA Backsheet'!$D$5:$CB$183,M$9,FALSE))),"")</f>
        <v>2499.7238274536157</v>
      </c>
      <c r="N82" s="124">
        <f ca="1">IFERROR(IF((VLOOKUP($E82,'NEA Backsheet'!$D$5:$CB$183,N$9,FALSE))="","",(VLOOKUP($E82,'NEA Backsheet'!$D$5:$CB$183,N$9,FALSE))),"")</f>
        <v>2394.7432995985341</v>
      </c>
      <c r="O82" s="175">
        <f ca="1">IFERROR(IF((VLOOKUP($E82,'NEA Backsheet'!$D$5:$CB$183,O$9,FALSE))="","",(VLOOKUP($E82,'NEA Backsheet'!$D$5:$CB$183,O$9,FALSE))),"")</f>
        <v>2418.4886289874098</v>
      </c>
      <c r="P82" s="123">
        <f ca="1">IFERROR(IF((VLOOKUP($E82,'NEA Backsheet'!$D$5:$CB$183,P$9,FALSE))="","",(VLOOKUP($E82,'NEA Backsheet'!$D$5:$CB$183,P$9,FALSE))),"")</f>
        <v>2384.2831100149951</v>
      </c>
      <c r="Q82" s="124">
        <f ca="1">IFERROR(IF((VLOOKUP($E82,'NEA Backsheet'!$D$5:$CB$183,Q$9,FALSE))="","",(VLOOKUP($E82,'NEA Backsheet'!$D$5:$CB$183,Q$9,FALSE))),"")</f>
        <v>2588.847120506216</v>
      </c>
      <c r="R82" s="236">
        <f ca="1">IFERROR(IF((VLOOKUP($E82,'NEA Backsheet'!$D$5:$CB$183,R$9,FALSE))="","",(VLOOKUP($E82,'NEA Backsheet'!$D$5:$CB$183,R$9,FALSE))),"")</f>
        <v>0</v>
      </c>
    </row>
    <row r="83" spans="1:18" ht="15" customHeight="1" x14ac:dyDescent="0.3">
      <c r="A83" s="57">
        <v>69</v>
      </c>
      <c r="B83" s="98" t="str">
        <f ca="1">IFERROR(IF((VLOOKUP($E83,'Org List'!$AJ$10:$AL$188,3,FALSE))="","",(VLOOKUP($E83,'Org List'!$AJ$10:$AL$188,3,FALSE))),"")</f>
        <v>South East England Commissioning Region</v>
      </c>
      <c r="C83" s="99" t="str">
        <f ca="1">IFERROR(IF((VLOOKUP($E83,'Org List'!$AO$10:$AQ$188,3,FALSE))="","",(VLOOKUP($E83,'Org List'!$AO$10:$AQ$188,3,FALSE))),"")</f>
        <v>South East Region</v>
      </c>
      <c r="D83" s="114" t="str">
        <f ca="1">IFERROR(IF((VLOOKUP($E83,'Org List'!$AT$10:$AV$188,3,FALSE))="","",(VLOOKUP($E83,'Org List'!$AT$10:$AV$188,3,FALSE))),"")</f>
        <v>NHS England South East (Kent, Surrey and Sussex)</v>
      </c>
      <c r="E83" s="98" t="str">
        <f t="shared" ca="1" si="2"/>
        <v>E10000011</v>
      </c>
      <c r="F83" s="100" t="str">
        <f ca="1">IF(E83="","",VLOOKUP(E83,'Org List'!$J$9:$K$488,2,0))</f>
        <v>East Sussex</v>
      </c>
      <c r="G83" s="121">
        <f ca="1">IFERROR(IF((VLOOKUP($E83,'NEA Backsheet'!$D$5:$CB$183,G$9,FALSE))="","",(VLOOKUP($E83,'NEA Backsheet'!$D$5:$CB$183,G$9,FALSE))),"")</f>
        <v>2497.6300353088232</v>
      </c>
      <c r="H83" s="122">
        <f ca="1">IFERROR(IF((VLOOKUP($E83,'NEA Backsheet'!$D$5:$CB$183,H$9,FALSE))="","",(VLOOKUP($E83,'NEA Backsheet'!$D$5:$CB$183,H$9,FALSE))),"")</f>
        <v>2629.0107744067445</v>
      </c>
      <c r="I83" s="122">
        <f ca="1">IFERROR(IF((VLOOKUP($E83,'NEA Backsheet'!$D$5:$CB$183,I$9,FALSE))="","",(VLOOKUP($E83,'NEA Backsheet'!$D$5:$CB$183,I$9,FALSE))),"")</f>
        <v>2777.7640272904246</v>
      </c>
      <c r="J83" s="123">
        <f ca="1">IFERROR(IF((VLOOKUP($E83,'NEA Backsheet'!$D$5:$CB$183,J$9,FALSE))="","",(VLOOKUP($E83,'NEA Backsheet'!$D$5:$CB$183,J$9,FALSE))),"")</f>
        <v>2823.7205610490987</v>
      </c>
      <c r="K83" s="121">
        <f ca="1">IFERROR(IF((VLOOKUP($E83,'NEA Backsheet'!$D$5:$CB$183,K$9,FALSE))="","",(VLOOKUP($E83,'NEA Backsheet'!$D$5:$CB$183,K$9,FALSE))),"")</f>
        <v>2676.5406417908935</v>
      </c>
      <c r="L83" s="122">
        <f ca="1">IFERROR(IF((VLOOKUP($E83,'NEA Backsheet'!$D$5:$CB$183,L$9,FALSE))="","",(VLOOKUP($E83,'NEA Backsheet'!$D$5:$CB$183,L$9,FALSE))),"")</f>
        <v>2723.8993367617209</v>
      </c>
      <c r="M83" s="122">
        <f ca="1">IFERROR(IF((VLOOKUP($E83,'NEA Backsheet'!$D$5:$CB$183,M$9,FALSE))="","",(VLOOKUP($E83,'NEA Backsheet'!$D$5:$CB$183,M$9,FALSE))),"")</f>
        <v>2746.9216065884516</v>
      </c>
      <c r="N83" s="124">
        <f ca="1">IFERROR(IF((VLOOKUP($E83,'NEA Backsheet'!$D$5:$CB$183,N$9,FALSE))="","",(VLOOKUP($E83,'NEA Backsheet'!$D$5:$CB$183,N$9,FALSE))),"")</f>
        <v>2678.4515601946805</v>
      </c>
      <c r="O83" s="175">
        <f ca="1">IFERROR(IF((VLOOKUP($E83,'NEA Backsheet'!$D$5:$CB$183,O$9,FALSE))="","",(VLOOKUP($E83,'NEA Backsheet'!$D$5:$CB$183,O$9,FALSE))),"")</f>
        <v>2842.3083651756419</v>
      </c>
      <c r="P83" s="123">
        <f ca="1">IFERROR(IF((VLOOKUP($E83,'NEA Backsheet'!$D$5:$CB$183,P$9,FALSE))="","",(VLOOKUP($E83,'NEA Backsheet'!$D$5:$CB$183,P$9,FALSE))),"")</f>
        <v>2845.2432613342007</v>
      </c>
      <c r="Q83" s="124">
        <f ca="1">IFERROR(IF((VLOOKUP($E83,'NEA Backsheet'!$D$5:$CB$183,Q$9,FALSE))="","",(VLOOKUP($E83,'NEA Backsheet'!$D$5:$CB$183,Q$9,FALSE))),"")</f>
        <v>2957.6728261832163</v>
      </c>
      <c r="R83" s="236">
        <f ca="1">IFERROR(IF((VLOOKUP($E83,'NEA Backsheet'!$D$5:$CB$183,R$9,FALSE))="","",(VLOOKUP($E83,'NEA Backsheet'!$D$5:$CB$183,R$9,FALSE))),"")</f>
        <v>0</v>
      </c>
    </row>
    <row r="84" spans="1:18" ht="15" customHeight="1" x14ac:dyDescent="0.3">
      <c r="A84" s="57">
        <v>70</v>
      </c>
      <c r="B84" s="98" t="str">
        <f ca="1">IFERROR(IF((VLOOKUP($E84,'Org List'!$AJ$10:$AL$188,3,FALSE))="","",(VLOOKUP($E84,'Org List'!$AJ$10:$AL$188,3,FALSE))),"")</f>
        <v>London Commissioning Region</v>
      </c>
      <c r="C84" s="99" t="str">
        <f ca="1">IFERROR(IF((VLOOKUP($E84,'Org List'!$AO$10:$AQ$188,3,FALSE))="","",(VLOOKUP($E84,'Org List'!$AO$10:$AQ$188,3,FALSE))),"")</f>
        <v>London Region</v>
      </c>
      <c r="D84" s="114" t="str">
        <f ca="1">IFERROR(IF((VLOOKUP($E84,'Org List'!$AT$10:$AV$188,3,FALSE))="","",(VLOOKUP($E84,'Org List'!$AT$10:$AV$188,3,FALSE))),"")</f>
        <v>NHS England London</v>
      </c>
      <c r="E84" s="98" t="str">
        <f t="shared" ca="1" si="2"/>
        <v>E09000010</v>
      </c>
      <c r="F84" s="100" t="str">
        <f ca="1">IF(E84="","",VLOOKUP(E84,'Org List'!$J$9:$K$488,2,0))</f>
        <v>Enfield</v>
      </c>
      <c r="G84" s="121">
        <f ca="1">IFERROR(IF((VLOOKUP($E84,'NEA Backsheet'!$D$5:$CB$183,G$9,FALSE))="","",(VLOOKUP($E84,'NEA Backsheet'!$D$5:$CB$183,G$9,FALSE))),"")</f>
        <v>2308.8547998535109</v>
      </c>
      <c r="H84" s="122">
        <f ca="1">IFERROR(IF((VLOOKUP($E84,'NEA Backsheet'!$D$5:$CB$183,H$9,FALSE))="","",(VLOOKUP($E84,'NEA Backsheet'!$D$5:$CB$183,H$9,FALSE))),"")</f>
        <v>2274.7784644839944</v>
      </c>
      <c r="I84" s="122">
        <f ca="1">IFERROR(IF((VLOOKUP($E84,'NEA Backsheet'!$D$5:$CB$183,I$9,FALSE))="","",(VLOOKUP($E84,'NEA Backsheet'!$D$5:$CB$183,I$9,FALSE))),"")</f>
        <v>2464.1466039147385</v>
      </c>
      <c r="J84" s="123">
        <f ca="1">IFERROR(IF((VLOOKUP($E84,'NEA Backsheet'!$D$5:$CB$183,J$9,FALSE))="","",(VLOOKUP($E84,'NEA Backsheet'!$D$5:$CB$183,J$9,FALSE))),"")</f>
        <v>2395.2776186119058</v>
      </c>
      <c r="K84" s="121">
        <f ca="1">IFERROR(IF((VLOOKUP($E84,'NEA Backsheet'!$D$5:$CB$183,K$9,FALSE))="","",(VLOOKUP($E84,'NEA Backsheet'!$D$5:$CB$183,K$9,FALSE))),"")</f>
        <v>2371.5776249033861</v>
      </c>
      <c r="L84" s="122">
        <f ca="1">IFERROR(IF((VLOOKUP($E84,'NEA Backsheet'!$D$5:$CB$183,L$9,FALSE))="","",(VLOOKUP($E84,'NEA Backsheet'!$D$5:$CB$183,L$9,FALSE))),"")</f>
        <v>2396.4404714329999</v>
      </c>
      <c r="M84" s="122">
        <f ca="1">IFERROR(IF((VLOOKUP($E84,'NEA Backsheet'!$D$5:$CB$183,M$9,FALSE))="","",(VLOOKUP($E84,'NEA Backsheet'!$D$5:$CB$183,M$9,FALSE))),"")</f>
        <v>2397.7826904273093</v>
      </c>
      <c r="N84" s="124">
        <f ca="1">IFERROR(IF((VLOOKUP($E84,'NEA Backsheet'!$D$5:$CB$183,N$9,FALSE))="","",(VLOOKUP($E84,'NEA Backsheet'!$D$5:$CB$183,N$9,FALSE))),"")</f>
        <v>2321.3474132664269</v>
      </c>
      <c r="O84" s="175">
        <f ca="1">IFERROR(IF((VLOOKUP($E84,'NEA Backsheet'!$D$5:$CB$183,O$9,FALSE))="","",(VLOOKUP($E84,'NEA Backsheet'!$D$5:$CB$183,O$9,FALSE))),"")</f>
        <v>2346.9591915839778</v>
      </c>
      <c r="P84" s="123">
        <f ca="1">IFERROR(IF((VLOOKUP($E84,'NEA Backsheet'!$D$5:$CB$183,P$9,FALSE))="","",(VLOOKUP($E84,'NEA Backsheet'!$D$5:$CB$183,P$9,FALSE))),"")</f>
        <v>2362.0128395619167</v>
      </c>
      <c r="Q84" s="124">
        <f ca="1">IFERROR(IF((VLOOKUP($E84,'NEA Backsheet'!$D$5:$CB$183,Q$9,FALSE))="","",(VLOOKUP($E84,'NEA Backsheet'!$D$5:$CB$183,Q$9,FALSE))),"")</f>
        <v>2579.2905584130408</v>
      </c>
      <c r="R84" s="236">
        <f ca="1">IFERROR(IF((VLOOKUP($E84,'NEA Backsheet'!$D$5:$CB$183,R$9,FALSE))="","",(VLOOKUP($E84,'NEA Backsheet'!$D$5:$CB$183,R$9,FALSE))),"")</f>
        <v>0</v>
      </c>
    </row>
    <row r="85" spans="1:18" ht="15" customHeight="1" x14ac:dyDescent="0.3">
      <c r="A85" s="57">
        <v>71</v>
      </c>
      <c r="B85" s="98" t="str">
        <f ca="1">IFERROR(IF((VLOOKUP($E85,'Org List'!$AJ$10:$AL$188,3,FALSE))="","",(VLOOKUP($E85,'Org List'!$AJ$10:$AL$188,3,FALSE))),"")</f>
        <v>Midlands and East of England Commissioning Region</v>
      </c>
      <c r="C85" s="99" t="str">
        <f ca="1">IFERROR(IF((VLOOKUP($E85,'Org List'!$AO$10:$AQ$188,3,FALSE))="","",(VLOOKUP($E85,'Org List'!$AO$10:$AQ$188,3,FALSE))),"")</f>
        <v>East Region</v>
      </c>
      <c r="D85" s="114" t="str">
        <f ca="1">IFERROR(IF((VLOOKUP($E85,'Org List'!$AT$10:$AV$188,3,FALSE))="","",(VLOOKUP($E85,'Org List'!$AT$10:$AV$188,3,FALSE))),"")</f>
        <v>NHS England Midlands And East (East)</v>
      </c>
      <c r="E85" s="98" t="str">
        <f t="shared" ca="1" si="2"/>
        <v>E10000012</v>
      </c>
      <c r="F85" s="100" t="str">
        <f ca="1">IF(E85="","",VLOOKUP(E85,'Org List'!$J$9:$K$488,2,0))</f>
        <v>Essex</v>
      </c>
      <c r="G85" s="121">
        <f ca="1">IFERROR(IF((VLOOKUP($E85,'NEA Backsheet'!$D$5:$CB$183,G$9,FALSE))="","",(VLOOKUP($E85,'NEA Backsheet'!$D$5:$CB$183,G$9,FALSE))),"")</f>
        <v>2573.0067833953167</v>
      </c>
      <c r="H85" s="122">
        <f ca="1">IFERROR(IF((VLOOKUP($E85,'NEA Backsheet'!$D$5:$CB$183,H$9,FALSE))="","",(VLOOKUP($E85,'NEA Backsheet'!$D$5:$CB$183,H$9,FALSE))),"")</f>
        <v>2630.0493867770833</v>
      </c>
      <c r="I85" s="122">
        <f ca="1">IFERROR(IF((VLOOKUP($E85,'NEA Backsheet'!$D$5:$CB$183,I$9,FALSE))="","",(VLOOKUP($E85,'NEA Backsheet'!$D$5:$CB$183,I$9,FALSE))),"")</f>
        <v>2694.4190338183362</v>
      </c>
      <c r="J85" s="123">
        <f ca="1">IFERROR(IF((VLOOKUP($E85,'NEA Backsheet'!$D$5:$CB$183,J$9,FALSE))="","",(VLOOKUP($E85,'NEA Backsheet'!$D$5:$CB$183,J$9,FALSE))),"")</f>
        <v>2230.4390449505481</v>
      </c>
      <c r="K85" s="121">
        <f ca="1">IFERROR(IF((VLOOKUP($E85,'NEA Backsheet'!$D$5:$CB$183,K$9,FALSE))="","",(VLOOKUP($E85,'NEA Backsheet'!$D$5:$CB$183,K$9,FALSE))),"")</f>
        <v>2686.8836624253945</v>
      </c>
      <c r="L85" s="122">
        <f ca="1">IFERROR(IF((VLOOKUP($E85,'NEA Backsheet'!$D$5:$CB$183,L$9,FALSE))="","",(VLOOKUP($E85,'NEA Backsheet'!$D$5:$CB$183,L$9,FALSE))),"")</f>
        <v>2729.7737294781741</v>
      </c>
      <c r="M85" s="122">
        <f ca="1">IFERROR(IF((VLOOKUP($E85,'NEA Backsheet'!$D$5:$CB$183,M$9,FALSE))="","",(VLOOKUP($E85,'NEA Backsheet'!$D$5:$CB$183,M$9,FALSE))),"")</f>
        <v>2817.9847681860701</v>
      </c>
      <c r="N85" s="124">
        <f ca="1">IFERROR(IF((VLOOKUP($E85,'NEA Backsheet'!$D$5:$CB$183,N$9,FALSE))="","",(VLOOKUP($E85,'NEA Backsheet'!$D$5:$CB$183,N$9,FALSE))),"")</f>
        <v>2751.2159628922559</v>
      </c>
      <c r="O85" s="175">
        <f ca="1">IFERROR(IF((VLOOKUP($E85,'NEA Backsheet'!$D$5:$CB$183,O$9,FALSE))="","",(VLOOKUP($E85,'NEA Backsheet'!$D$5:$CB$183,O$9,FALSE))),"")</f>
        <v>2256.0296138673684</v>
      </c>
      <c r="P85" s="123">
        <f ca="1">IFERROR(IF((VLOOKUP($E85,'NEA Backsheet'!$D$5:$CB$183,P$9,FALSE))="","",(VLOOKUP($E85,'NEA Backsheet'!$D$5:$CB$183,P$9,FALSE))),"")</f>
        <v>2324.9728348159606</v>
      </c>
      <c r="Q85" s="124">
        <f ca="1">IFERROR(IF((VLOOKUP($E85,'NEA Backsheet'!$D$5:$CB$183,Q$9,FALSE))="","",(VLOOKUP($E85,'NEA Backsheet'!$D$5:$CB$183,Q$9,FALSE))),"")</f>
        <v>2992.1795684294361</v>
      </c>
      <c r="R85" s="236">
        <f ca="1">IFERROR(IF((VLOOKUP($E85,'NEA Backsheet'!$D$5:$CB$183,R$9,FALSE))="","",(VLOOKUP($E85,'NEA Backsheet'!$D$5:$CB$183,R$9,FALSE))),"")</f>
        <v>0</v>
      </c>
    </row>
    <row r="86" spans="1:18" ht="15" customHeight="1" x14ac:dyDescent="0.3">
      <c r="A86" s="57">
        <v>72</v>
      </c>
      <c r="B86" s="98" t="str">
        <f ca="1">IFERROR(IF((VLOOKUP($E86,'Org List'!$AJ$10:$AL$188,3,FALSE))="","",(VLOOKUP($E86,'Org List'!$AJ$10:$AL$188,3,FALSE))),"")</f>
        <v>North of England Commissioning Region</v>
      </c>
      <c r="C86" s="99" t="str">
        <f ca="1">IFERROR(IF((VLOOKUP($E86,'Org List'!$AO$10:$AQ$188,3,FALSE))="","",(VLOOKUP($E86,'Org List'!$AO$10:$AQ$188,3,FALSE))),"")</f>
        <v>North East Region</v>
      </c>
      <c r="D86" s="114" t="str">
        <f ca="1">IFERROR(IF((VLOOKUP($E86,'Org List'!$AT$10:$AV$188,3,FALSE))="","",(VLOOKUP($E86,'Org List'!$AT$10:$AV$188,3,FALSE))),"")</f>
        <v>NHS England North (Cumbria And North East)</v>
      </c>
      <c r="E86" s="98" t="str">
        <f t="shared" ca="1" si="2"/>
        <v>E08000037</v>
      </c>
      <c r="F86" s="100" t="str">
        <f ca="1">IF(E86="","",VLOOKUP(E86,'Org List'!$J$9:$K$488,2,0))</f>
        <v>Gateshead</v>
      </c>
      <c r="G86" s="121">
        <f ca="1">IFERROR(IF((VLOOKUP($E86,'NEA Backsheet'!$D$5:$CB$183,G$9,FALSE))="","",(VLOOKUP($E86,'NEA Backsheet'!$D$5:$CB$183,G$9,FALSE))),"")</f>
        <v>2608.6733500880277</v>
      </c>
      <c r="H86" s="122">
        <f ca="1">IFERROR(IF((VLOOKUP($E86,'NEA Backsheet'!$D$5:$CB$183,H$9,FALSE))="","",(VLOOKUP($E86,'NEA Backsheet'!$D$5:$CB$183,H$9,FALSE))),"")</f>
        <v>2601.1549985977495</v>
      </c>
      <c r="I86" s="122">
        <f ca="1">IFERROR(IF((VLOOKUP($E86,'NEA Backsheet'!$D$5:$CB$183,I$9,FALSE))="","",(VLOOKUP($E86,'NEA Backsheet'!$D$5:$CB$183,I$9,FALSE))),"")</f>
        <v>2712.0555340365686</v>
      </c>
      <c r="J86" s="123">
        <f ca="1">IFERROR(IF((VLOOKUP($E86,'NEA Backsheet'!$D$5:$CB$183,J$9,FALSE))="","",(VLOOKUP($E86,'NEA Backsheet'!$D$5:$CB$183,J$9,FALSE))),"")</f>
        <v>2656.9779029021997</v>
      </c>
      <c r="K86" s="121">
        <f ca="1">IFERROR(IF((VLOOKUP($E86,'NEA Backsheet'!$D$5:$CB$183,K$9,FALSE))="","",(VLOOKUP($E86,'NEA Backsheet'!$D$5:$CB$183,K$9,FALSE))),"")</f>
        <v>2642.0432705311268</v>
      </c>
      <c r="L86" s="122">
        <f ca="1">IFERROR(IF((VLOOKUP($E86,'NEA Backsheet'!$D$5:$CB$183,L$9,FALSE))="","",(VLOOKUP($E86,'NEA Backsheet'!$D$5:$CB$183,L$9,FALSE))),"")</f>
        <v>2666.5019070693115</v>
      </c>
      <c r="M86" s="122">
        <f ca="1">IFERROR(IF((VLOOKUP($E86,'NEA Backsheet'!$D$5:$CB$183,M$9,FALSE))="","",(VLOOKUP($E86,'NEA Backsheet'!$D$5:$CB$183,M$9,FALSE))),"")</f>
        <v>2751.0269930169165</v>
      </c>
      <c r="N86" s="124">
        <f ca="1">IFERROR(IF((VLOOKUP($E86,'NEA Backsheet'!$D$5:$CB$183,N$9,FALSE))="","",(VLOOKUP($E86,'NEA Backsheet'!$D$5:$CB$183,N$9,FALSE))),"")</f>
        <v>2644.9571910580275</v>
      </c>
      <c r="O86" s="175">
        <f ca="1">IFERROR(IF((VLOOKUP($E86,'NEA Backsheet'!$D$5:$CB$183,O$9,FALSE))="","",(VLOOKUP($E86,'NEA Backsheet'!$D$5:$CB$183,O$9,FALSE))),"")</f>
        <v>2646.2237228988579</v>
      </c>
      <c r="P86" s="123">
        <f ca="1">IFERROR(IF((VLOOKUP($E86,'NEA Backsheet'!$D$5:$CB$183,P$9,FALSE))="","",(VLOOKUP($E86,'NEA Backsheet'!$D$5:$CB$183,P$9,FALSE))),"")</f>
        <v>2647.0916564005961</v>
      </c>
      <c r="Q86" s="124">
        <f ca="1">IFERROR(IF((VLOOKUP($E86,'NEA Backsheet'!$D$5:$CB$183,Q$9,FALSE))="","",(VLOOKUP($E86,'NEA Backsheet'!$D$5:$CB$183,Q$9,FALSE))),"")</f>
        <v>2812.7253001660956</v>
      </c>
      <c r="R86" s="236">
        <f ca="1">IFERROR(IF((VLOOKUP($E86,'NEA Backsheet'!$D$5:$CB$183,R$9,FALSE))="","",(VLOOKUP($E86,'NEA Backsheet'!$D$5:$CB$183,R$9,FALSE))),"")</f>
        <v>0</v>
      </c>
    </row>
    <row r="87" spans="1:18" ht="15" customHeight="1" x14ac:dyDescent="0.3">
      <c r="A87" s="57">
        <v>73</v>
      </c>
      <c r="B87" s="98" t="str">
        <f ca="1">IFERROR(IF((VLOOKUP($E87,'Org List'!$AJ$10:$AL$188,3,FALSE))="","",(VLOOKUP($E87,'Org List'!$AJ$10:$AL$188,3,FALSE))),"")</f>
        <v>South West England Commissioning Region</v>
      </c>
      <c r="C87" s="99" t="str">
        <f ca="1">IFERROR(IF((VLOOKUP($E87,'Org List'!$AO$10:$AQ$188,3,FALSE))="","",(VLOOKUP($E87,'Org List'!$AO$10:$AQ$188,3,FALSE))),"")</f>
        <v>South West Region</v>
      </c>
      <c r="D87" s="114" t="str">
        <f ca="1">IFERROR(IF((VLOOKUP($E87,'Org List'!$AT$10:$AV$188,3,FALSE))="","",(VLOOKUP($E87,'Org List'!$AT$10:$AV$188,3,FALSE))),"")</f>
        <v>NHS England South West (South West North)</v>
      </c>
      <c r="E87" s="98" t="str">
        <f t="shared" ca="1" si="2"/>
        <v>E10000013</v>
      </c>
      <c r="F87" s="100" t="str">
        <f ca="1">IF(E87="","",VLOOKUP(E87,'Org List'!$J$9:$K$488,2,0))</f>
        <v>Gloucestershire</v>
      </c>
      <c r="G87" s="121">
        <f ca="1">IFERROR(IF((VLOOKUP($E87,'NEA Backsheet'!$D$5:$CB$183,G$9,FALSE))="","",(VLOOKUP($E87,'NEA Backsheet'!$D$5:$CB$183,G$9,FALSE))),"")</f>
        <v>2253.1429948456584</v>
      </c>
      <c r="H87" s="122">
        <f ca="1">IFERROR(IF((VLOOKUP($E87,'NEA Backsheet'!$D$5:$CB$183,H$9,FALSE))="","",(VLOOKUP($E87,'NEA Backsheet'!$D$5:$CB$183,H$9,FALSE))),"")</f>
        <v>2267.6036696175865</v>
      </c>
      <c r="I87" s="122">
        <f ca="1">IFERROR(IF((VLOOKUP($E87,'NEA Backsheet'!$D$5:$CB$183,I$9,FALSE))="","",(VLOOKUP($E87,'NEA Backsheet'!$D$5:$CB$183,I$9,FALSE))),"")</f>
        <v>2429.4451978023294</v>
      </c>
      <c r="J87" s="123">
        <f ca="1">IFERROR(IF((VLOOKUP($E87,'NEA Backsheet'!$D$5:$CB$183,J$9,FALSE))="","",(VLOOKUP($E87,'NEA Backsheet'!$D$5:$CB$183,J$9,FALSE))),"")</f>
        <v>2477.8579625374596</v>
      </c>
      <c r="K87" s="121">
        <f ca="1">IFERROR(IF((VLOOKUP($E87,'NEA Backsheet'!$D$5:$CB$183,K$9,FALSE))="","",(VLOOKUP($E87,'NEA Backsheet'!$D$5:$CB$183,K$9,FALSE))),"")</f>
        <v>2247.6573679967128</v>
      </c>
      <c r="L87" s="122">
        <f ca="1">IFERROR(IF((VLOOKUP($E87,'NEA Backsheet'!$D$5:$CB$183,L$9,FALSE))="","",(VLOOKUP($E87,'NEA Backsheet'!$D$5:$CB$183,L$9,FALSE))),"")</f>
        <v>2266.0876246677176</v>
      </c>
      <c r="M87" s="122">
        <f ca="1">IFERROR(IF((VLOOKUP($E87,'NEA Backsheet'!$D$5:$CB$183,M$9,FALSE))="","",(VLOOKUP($E87,'NEA Backsheet'!$D$5:$CB$183,M$9,FALSE))),"")</f>
        <v>2427.7549638727751</v>
      </c>
      <c r="N87" s="124">
        <f ca="1">IFERROR(IF((VLOOKUP($E87,'NEA Backsheet'!$D$5:$CB$183,N$9,FALSE))="","",(VLOOKUP($E87,'NEA Backsheet'!$D$5:$CB$183,N$9,FALSE))),"")</f>
        <v>2107.657179104654</v>
      </c>
      <c r="O87" s="175">
        <f ca="1">IFERROR(IF((VLOOKUP($E87,'NEA Backsheet'!$D$5:$CB$183,O$9,FALSE))="","",(VLOOKUP($E87,'NEA Backsheet'!$D$5:$CB$183,O$9,FALSE))),"")</f>
        <v>2398.5633867875936</v>
      </c>
      <c r="P87" s="123">
        <f ca="1">IFERROR(IF((VLOOKUP($E87,'NEA Backsheet'!$D$5:$CB$183,P$9,FALSE))="","",(VLOOKUP($E87,'NEA Backsheet'!$D$5:$CB$183,P$9,FALSE))),"")</f>
        <v>2483.8238501512647</v>
      </c>
      <c r="Q87" s="124">
        <f ca="1">IFERROR(IF((VLOOKUP($E87,'NEA Backsheet'!$D$5:$CB$183,Q$9,FALSE))="","",(VLOOKUP($E87,'NEA Backsheet'!$D$5:$CB$183,Q$9,FALSE))),"")</f>
        <v>2732.3863097426079</v>
      </c>
      <c r="R87" s="236">
        <f ca="1">IFERROR(IF((VLOOKUP($E87,'NEA Backsheet'!$D$5:$CB$183,R$9,FALSE))="","",(VLOOKUP($E87,'NEA Backsheet'!$D$5:$CB$183,R$9,FALSE))),"")</f>
        <v>0</v>
      </c>
    </row>
    <row r="88" spans="1:18" ht="15" customHeight="1" x14ac:dyDescent="0.3">
      <c r="A88" s="57">
        <v>74</v>
      </c>
      <c r="B88" s="98" t="str">
        <f ca="1">IFERROR(IF((VLOOKUP($E88,'Org List'!$AJ$10:$AL$188,3,FALSE))="","",(VLOOKUP($E88,'Org List'!$AJ$10:$AL$188,3,FALSE))),"")</f>
        <v>London Commissioning Region</v>
      </c>
      <c r="C88" s="99" t="str">
        <f ca="1">IFERROR(IF((VLOOKUP($E88,'Org List'!$AO$10:$AQ$188,3,FALSE))="","",(VLOOKUP($E88,'Org List'!$AO$10:$AQ$188,3,FALSE))),"")</f>
        <v>London Region</v>
      </c>
      <c r="D88" s="114" t="str">
        <f ca="1">IFERROR(IF((VLOOKUP($E88,'Org List'!$AT$10:$AV$188,3,FALSE))="","",(VLOOKUP($E88,'Org List'!$AT$10:$AV$188,3,FALSE))),"")</f>
        <v>NHS England London</v>
      </c>
      <c r="E88" s="98" t="str">
        <f t="shared" ca="1" si="2"/>
        <v>E09000011</v>
      </c>
      <c r="F88" s="100" t="str">
        <f ca="1">IF(E88="","",VLOOKUP(E88,'Org List'!$J$9:$K$488,2,0))</f>
        <v>Greenwich</v>
      </c>
      <c r="G88" s="121">
        <f ca="1">IFERROR(IF((VLOOKUP($E88,'NEA Backsheet'!$D$5:$CB$183,G$9,FALSE))="","",(VLOOKUP($E88,'NEA Backsheet'!$D$5:$CB$183,G$9,FALSE))),"")</f>
        <v>2579.0825002478787</v>
      </c>
      <c r="H88" s="122">
        <f ca="1">IFERROR(IF((VLOOKUP($E88,'NEA Backsheet'!$D$5:$CB$183,H$9,FALSE))="","",(VLOOKUP($E88,'NEA Backsheet'!$D$5:$CB$183,H$9,FALSE))),"")</f>
        <v>2611.2697319142499</v>
      </c>
      <c r="I88" s="122">
        <f ca="1">IFERROR(IF((VLOOKUP($E88,'NEA Backsheet'!$D$5:$CB$183,I$9,FALSE))="","",(VLOOKUP($E88,'NEA Backsheet'!$D$5:$CB$183,I$9,FALSE))),"")</f>
        <v>2655.6799999630916</v>
      </c>
      <c r="J88" s="123">
        <f ca="1">IFERROR(IF((VLOOKUP($E88,'NEA Backsheet'!$D$5:$CB$183,J$9,FALSE))="","",(VLOOKUP($E88,'NEA Backsheet'!$D$5:$CB$183,J$9,FALSE))),"")</f>
        <v>2475.6182401752098</v>
      </c>
      <c r="K88" s="121">
        <f ca="1">IFERROR(IF((VLOOKUP($E88,'NEA Backsheet'!$D$5:$CB$183,K$9,FALSE))="","",(VLOOKUP($E88,'NEA Backsheet'!$D$5:$CB$183,K$9,FALSE))),"")</f>
        <v>2648.4358936420481</v>
      </c>
      <c r="L88" s="122">
        <f ca="1">IFERROR(IF((VLOOKUP($E88,'NEA Backsheet'!$D$5:$CB$183,L$9,FALSE))="","",(VLOOKUP($E88,'NEA Backsheet'!$D$5:$CB$183,L$9,FALSE))),"")</f>
        <v>2677.6957788489435</v>
      </c>
      <c r="M88" s="122">
        <f ca="1">IFERROR(IF((VLOOKUP($E88,'NEA Backsheet'!$D$5:$CB$183,M$9,FALSE))="","",(VLOOKUP($E88,'NEA Backsheet'!$D$5:$CB$183,M$9,FALSE))),"")</f>
        <v>2677.76796765981</v>
      </c>
      <c r="N88" s="124">
        <f ca="1">IFERROR(IF((VLOOKUP($E88,'NEA Backsheet'!$D$5:$CB$183,N$9,FALSE))="","",(VLOOKUP($E88,'NEA Backsheet'!$D$5:$CB$183,N$9,FALSE))),"")</f>
        <v>2584.6271649683845</v>
      </c>
      <c r="O88" s="175">
        <f ca="1">IFERROR(IF((VLOOKUP($E88,'NEA Backsheet'!$D$5:$CB$183,O$9,FALSE))="","",(VLOOKUP($E88,'NEA Backsheet'!$D$5:$CB$183,O$9,FALSE))),"")</f>
        <v>2534.2342337804366</v>
      </c>
      <c r="P88" s="123">
        <f ca="1">IFERROR(IF((VLOOKUP($E88,'NEA Backsheet'!$D$5:$CB$183,P$9,FALSE))="","",(VLOOKUP($E88,'NEA Backsheet'!$D$5:$CB$183,P$9,FALSE))),"")</f>
        <v>2474.9739766291827</v>
      </c>
      <c r="Q88" s="124">
        <f ca="1">IFERROR(IF((VLOOKUP($E88,'NEA Backsheet'!$D$5:$CB$183,Q$9,FALSE))="","",(VLOOKUP($E88,'NEA Backsheet'!$D$5:$CB$183,Q$9,FALSE))),"")</f>
        <v>2678.8138753750859</v>
      </c>
      <c r="R88" s="236">
        <f ca="1">IFERROR(IF((VLOOKUP($E88,'NEA Backsheet'!$D$5:$CB$183,R$9,FALSE))="","",(VLOOKUP($E88,'NEA Backsheet'!$D$5:$CB$183,R$9,FALSE))),"")</f>
        <v>0</v>
      </c>
    </row>
    <row r="89" spans="1:18" ht="15" customHeight="1" x14ac:dyDescent="0.3">
      <c r="A89" s="57">
        <v>75</v>
      </c>
      <c r="B89" s="98" t="str">
        <f ca="1">IFERROR(IF((VLOOKUP($E89,'Org List'!$AJ$10:$AL$188,3,FALSE))="","",(VLOOKUP($E89,'Org List'!$AJ$10:$AL$188,3,FALSE))),"")</f>
        <v>London Commissioning Region</v>
      </c>
      <c r="C89" s="99" t="str">
        <f ca="1">IFERROR(IF((VLOOKUP($E89,'Org List'!$AO$10:$AQ$188,3,FALSE))="","",(VLOOKUP($E89,'Org List'!$AO$10:$AQ$188,3,FALSE))),"")</f>
        <v>London Region</v>
      </c>
      <c r="D89" s="114" t="str">
        <f ca="1">IFERROR(IF((VLOOKUP($E89,'Org List'!$AT$10:$AV$188,3,FALSE))="","",(VLOOKUP($E89,'Org List'!$AT$10:$AV$188,3,FALSE))),"")</f>
        <v>NHS England London</v>
      </c>
      <c r="E89" s="98" t="str">
        <f t="shared" ca="1" si="2"/>
        <v>E09000012</v>
      </c>
      <c r="F89" s="100" t="str">
        <f ca="1">IF(E89="","",VLOOKUP(E89,'Org List'!$J$9:$K$488,2,0))</f>
        <v>Hackney</v>
      </c>
      <c r="G89" s="121">
        <f ca="1">IFERROR(IF((VLOOKUP($E89,'NEA Backsheet'!$D$5:$CB$183,G$9,FALSE))="","",(VLOOKUP($E89,'NEA Backsheet'!$D$5:$CB$183,G$9,FALSE))),"")</f>
        <v>2047.8222078699102</v>
      </c>
      <c r="H89" s="122">
        <f ca="1">IFERROR(IF((VLOOKUP($E89,'NEA Backsheet'!$D$5:$CB$183,H$9,FALSE))="","",(VLOOKUP($E89,'NEA Backsheet'!$D$5:$CB$183,H$9,FALSE))),"")</f>
        <v>1945.1225275000918</v>
      </c>
      <c r="I89" s="122">
        <f ca="1">IFERROR(IF((VLOOKUP($E89,'NEA Backsheet'!$D$5:$CB$183,I$9,FALSE))="","",(VLOOKUP($E89,'NEA Backsheet'!$D$5:$CB$183,I$9,FALSE))),"")</f>
        <v>2091.7226571600231</v>
      </c>
      <c r="J89" s="123">
        <f ca="1">IFERROR(IF((VLOOKUP($E89,'NEA Backsheet'!$D$5:$CB$183,J$9,FALSE))="","",(VLOOKUP($E89,'NEA Backsheet'!$D$5:$CB$183,J$9,FALSE))),"")</f>
        <v>2021.1647655073702</v>
      </c>
      <c r="K89" s="121">
        <f ca="1">IFERROR(IF((VLOOKUP($E89,'NEA Backsheet'!$D$5:$CB$183,K$9,FALSE))="","",(VLOOKUP($E89,'NEA Backsheet'!$D$5:$CB$183,K$9,FALSE))),"")</f>
        <v>1980.6545696987137</v>
      </c>
      <c r="L89" s="122">
        <f ca="1">IFERROR(IF((VLOOKUP($E89,'NEA Backsheet'!$D$5:$CB$183,L$9,FALSE))="","",(VLOOKUP($E89,'NEA Backsheet'!$D$5:$CB$183,L$9,FALSE))),"")</f>
        <v>1939.015575165693</v>
      </c>
      <c r="M89" s="122">
        <f ca="1">IFERROR(IF((VLOOKUP($E89,'NEA Backsheet'!$D$5:$CB$183,M$9,FALSE))="","",(VLOOKUP($E89,'NEA Backsheet'!$D$5:$CB$183,M$9,FALSE))),"")</f>
        <v>2052.3775566964273</v>
      </c>
      <c r="N89" s="124">
        <f ca="1">IFERROR(IF((VLOOKUP($E89,'NEA Backsheet'!$D$5:$CB$183,N$9,FALSE))="","",(VLOOKUP($E89,'NEA Backsheet'!$D$5:$CB$183,N$9,FALSE))),"")</f>
        <v>1962.3942848056354</v>
      </c>
      <c r="O89" s="175">
        <f ca="1">IFERROR(IF((VLOOKUP($E89,'NEA Backsheet'!$D$5:$CB$183,O$9,FALSE))="","",(VLOOKUP($E89,'NEA Backsheet'!$D$5:$CB$183,O$9,FALSE))),"")</f>
        <v>2015.8355835854238</v>
      </c>
      <c r="P89" s="123">
        <f ca="1">IFERROR(IF((VLOOKUP($E89,'NEA Backsheet'!$D$5:$CB$183,P$9,FALSE))="","",(VLOOKUP($E89,'NEA Backsheet'!$D$5:$CB$183,P$9,FALSE))),"")</f>
        <v>1972.3831793592067</v>
      </c>
      <c r="Q89" s="124">
        <f ca="1">IFERROR(IF((VLOOKUP($E89,'NEA Backsheet'!$D$5:$CB$183,Q$9,FALSE))="","",(VLOOKUP($E89,'NEA Backsheet'!$D$5:$CB$183,Q$9,FALSE))),"")</f>
        <v>2112.7950928856749</v>
      </c>
      <c r="R89" s="236">
        <f ca="1">IFERROR(IF((VLOOKUP($E89,'NEA Backsheet'!$D$5:$CB$183,R$9,FALSE))="","",(VLOOKUP($E89,'NEA Backsheet'!$D$5:$CB$183,R$9,FALSE))),"")</f>
        <v>0</v>
      </c>
    </row>
    <row r="90" spans="1:18" ht="15" customHeight="1" x14ac:dyDescent="0.3">
      <c r="A90" s="57">
        <v>76</v>
      </c>
      <c r="B90" s="98" t="str">
        <f ca="1">IFERROR(IF((VLOOKUP($E90,'Org List'!$AJ$10:$AL$188,3,FALSE))="","",(VLOOKUP($E90,'Org List'!$AJ$10:$AL$188,3,FALSE))),"")</f>
        <v>North of England Commissioning Region</v>
      </c>
      <c r="C90" s="99" t="str">
        <f ca="1">IFERROR(IF((VLOOKUP($E90,'Org List'!$AO$10:$AQ$188,3,FALSE))="","",(VLOOKUP($E90,'Org List'!$AO$10:$AQ$188,3,FALSE))),"")</f>
        <v>North West Region</v>
      </c>
      <c r="D90" s="114" t="str">
        <f ca="1">IFERROR(IF((VLOOKUP($E90,'Org List'!$AT$10:$AV$188,3,FALSE))="","",(VLOOKUP($E90,'Org List'!$AT$10:$AV$188,3,FALSE))),"")</f>
        <v>NHS England North (Cheshire And Merseyside)</v>
      </c>
      <c r="E90" s="98" t="str">
        <f t="shared" ca="1" si="2"/>
        <v>E06000006</v>
      </c>
      <c r="F90" s="100" t="str">
        <f ca="1">IF(E90="","",VLOOKUP(E90,'Org List'!$J$9:$K$488,2,0))</f>
        <v>Halton</v>
      </c>
      <c r="G90" s="121">
        <f ca="1">IFERROR(IF((VLOOKUP($E90,'NEA Backsheet'!$D$5:$CB$183,G$9,FALSE))="","",(VLOOKUP($E90,'NEA Backsheet'!$D$5:$CB$183,G$9,FALSE))),"")</f>
        <v>3666.6206443959682</v>
      </c>
      <c r="H90" s="122">
        <f ca="1">IFERROR(IF((VLOOKUP($E90,'NEA Backsheet'!$D$5:$CB$183,H$9,FALSE))="","",(VLOOKUP($E90,'NEA Backsheet'!$D$5:$CB$183,H$9,FALSE))),"")</f>
        <v>3838.1475478898033</v>
      </c>
      <c r="I90" s="122">
        <f ca="1">IFERROR(IF((VLOOKUP($E90,'NEA Backsheet'!$D$5:$CB$183,I$9,FALSE))="","",(VLOOKUP($E90,'NEA Backsheet'!$D$5:$CB$183,I$9,FALSE))),"")</f>
        <v>3717.2808274626914</v>
      </c>
      <c r="J90" s="123">
        <f ca="1">IFERROR(IF((VLOOKUP($E90,'NEA Backsheet'!$D$5:$CB$183,J$9,FALSE))="","",(VLOOKUP($E90,'NEA Backsheet'!$D$5:$CB$183,J$9,FALSE))),"")</f>
        <v>3589.7163285295042</v>
      </c>
      <c r="K90" s="121">
        <f ca="1">IFERROR(IF((VLOOKUP($E90,'NEA Backsheet'!$D$5:$CB$183,K$9,FALSE))="","",(VLOOKUP($E90,'NEA Backsheet'!$D$5:$CB$183,K$9,FALSE))),"")</f>
        <v>3780.1522839195168</v>
      </c>
      <c r="L90" s="122">
        <f ca="1">IFERROR(IF((VLOOKUP($E90,'NEA Backsheet'!$D$5:$CB$183,L$9,FALSE))="","",(VLOOKUP($E90,'NEA Backsheet'!$D$5:$CB$183,L$9,FALSE))),"")</f>
        <v>3795.5895331681909</v>
      </c>
      <c r="M90" s="122">
        <f ca="1">IFERROR(IF((VLOOKUP($E90,'NEA Backsheet'!$D$5:$CB$183,M$9,FALSE))="","",(VLOOKUP($E90,'NEA Backsheet'!$D$5:$CB$183,M$9,FALSE))),"")</f>
        <v>3873.2767343033015</v>
      </c>
      <c r="N90" s="124">
        <f ca="1">IFERROR(IF((VLOOKUP($E90,'NEA Backsheet'!$D$5:$CB$183,N$9,FALSE))="","",(VLOOKUP($E90,'NEA Backsheet'!$D$5:$CB$183,N$9,FALSE))),"")</f>
        <v>3798.2387673183121</v>
      </c>
      <c r="O90" s="175">
        <f ca="1">IFERROR(IF((VLOOKUP($E90,'NEA Backsheet'!$D$5:$CB$183,O$9,FALSE))="","",(VLOOKUP($E90,'NEA Backsheet'!$D$5:$CB$183,O$9,FALSE))),"")</f>
        <v>3758.4168905209654</v>
      </c>
      <c r="P90" s="123">
        <f ca="1">IFERROR(IF((VLOOKUP($E90,'NEA Backsheet'!$D$5:$CB$183,P$9,FALSE))="","",(VLOOKUP($E90,'NEA Backsheet'!$D$5:$CB$183,P$9,FALSE))),"")</f>
        <v>3856.7257809098178</v>
      </c>
      <c r="Q90" s="124">
        <f ca="1">IFERROR(IF((VLOOKUP($E90,'NEA Backsheet'!$D$5:$CB$183,Q$9,FALSE))="","",(VLOOKUP($E90,'NEA Backsheet'!$D$5:$CB$183,Q$9,FALSE))),"")</f>
        <v>3746.4586396304962</v>
      </c>
      <c r="R90" s="236">
        <f ca="1">IFERROR(IF((VLOOKUP($E90,'NEA Backsheet'!$D$5:$CB$183,R$9,FALSE))="","",(VLOOKUP($E90,'NEA Backsheet'!$D$5:$CB$183,R$9,FALSE))),"")</f>
        <v>0</v>
      </c>
    </row>
    <row r="91" spans="1:18" ht="15" customHeight="1" x14ac:dyDescent="0.3">
      <c r="A91" s="57">
        <v>77</v>
      </c>
      <c r="B91" s="98" t="str">
        <f ca="1">IFERROR(IF((VLOOKUP($E91,'Org List'!$AJ$10:$AL$188,3,FALSE))="","",(VLOOKUP($E91,'Org List'!$AJ$10:$AL$188,3,FALSE))),"")</f>
        <v>London Commissioning Region</v>
      </c>
      <c r="C91" s="99" t="str">
        <f ca="1">IFERROR(IF((VLOOKUP($E91,'Org List'!$AO$10:$AQ$188,3,FALSE))="","",(VLOOKUP($E91,'Org List'!$AO$10:$AQ$188,3,FALSE))),"")</f>
        <v>London Region</v>
      </c>
      <c r="D91" s="114" t="str">
        <f ca="1">IFERROR(IF((VLOOKUP($E91,'Org List'!$AT$10:$AV$188,3,FALSE))="","",(VLOOKUP($E91,'Org List'!$AT$10:$AV$188,3,FALSE))),"")</f>
        <v>NHS England London</v>
      </c>
      <c r="E91" s="98" t="str">
        <f t="shared" ca="1" si="2"/>
        <v>E09000013</v>
      </c>
      <c r="F91" s="100" t="str">
        <f ca="1">IF(E91="","",VLOOKUP(E91,'Org List'!$J$9:$K$488,2,0))</f>
        <v>Hammersmith and Fulham</v>
      </c>
      <c r="G91" s="121">
        <f ca="1">IFERROR(IF((VLOOKUP($E91,'NEA Backsheet'!$D$5:$CB$183,G$9,FALSE))="","",(VLOOKUP($E91,'NEA Backsheet'!$D$5:$CB$183,G$9,FALSE))),"")</f>
        <v>2127.4129077525754</v>
      </c>
      <c r="H91" s="122">
        <f ca="1">IFERROR(IF((VLOOKUP($E91,'NEA Backsheet'!$D$5:$CB$183,H$9,FALSE))="","",(VLOOKUP($E91,'NEA Backsheet'!$D$5:$CB$183,H$9,FALSE))),"")</f>
        <v>2044.3707681964036</v>
      </c>
      <c r="I91" s="122">
        <f ca="1">IFERROR(IF((VLOOKUP($E91,'NEA Backsheet'!$D$5:$CB$183,I$9,FALSE))="","",(VLOOKUP($E91,'NEA Backsheet'!$D$5:$CB$183,I$9,FALSE))),"")</f>
        <v>2174.6080823362727</v>
      </c>
      <c r="J91" s="123">
        <f ca="1">IFERROR(IF((VLOOKUP($E91,'NEA Backsheet'!$D$5:$CB$183,J$9,FALSE))="","",(VLOOKUP($E91,'NEA Backsheet'!$D$5:$CB$183,J$9,FALSE))),"")</f>
        <v>2190.7985766721922</v>
      </c>
      <c r="K91" s="121">
        <f ca="1">IFERROR(IF((VLOOKUP($E91,'NEA Backsheet'!$D$5:$CB$183,K$9,FALSE))="","",(VLOOKUP($E91,'NEA Backsheet'!$D$5:$CB$183,K$9,FALSE))),"")</f>
        <v>2430.1724618646449</v>
      </c>
      <c r="L91" s="122">
        <f ca="1">IFERROR(IF((VLOOKUP($E91,'NEA Backsheet'!$D$5:$CB$183,L$9,FALSE))="","",(VLOOKUP($E91,'NEA Backsheet'!$D$5:$CB$183,L$9,FALSE))),"")</f>
        <v>2366.5529704399046</v>
      </c>
      <c r="M91" s="122">
        <f ca="1">IFERROR(IF((VLOOKUP($E91,'NEA Backsheet'!$D$5:$CB$183,M$9,FALSE))="","",(VLOOKUP($E91,'NEA Backsheet'!$D$5:$CB$183,M$9,FALSE))),"")</f>
        <v>2439.7660314347636</v>
      </c>
      <c r="N91" s="124">
        <f ca="1">IFERROR(IF((VLOOKUP($E91,'NEA Backsheet'!$D$5:$CB$183,N$9,FALSE))="","",(VLOOKUP($E91,'NEA Backsheet'!$D$5:$CB$183,N$9,FALSE))),"")</f>
        <v>2377.5656926220809</v>
      </c>
      <c r="O91" s="175">
        <f ca="1">IFERROR(IF((VLOOKUP($E91,'NEA Backsheet'!$D$5:$CB$183,O$9,FALSE))="","",(VLOOKUP($E91,'NEA Backsheet'!$D$5:$CB$183,O$9,FALSE))),"")</f>
        <v>2212.5248745709378</v>
      </c>
      <c r="P91" s="123">
        <f ca="1">IFERROR(IF((VLOOKUP($E91,'NEA Backsheet'!$D$5:$CB$183,P$9,FALSE))="","",(VLOOKUP($E91,'NEA Backsheet'!$D$5:$CB$183,P$9,FALSE))),"")</f>
        <v>2202.3515727990625</v>
      </c>
      <c r="Q91" s="124">
        <f ca="1">IFERROR(IF((VLOOKUP($E91,'NEA Backsheet'!$D$5:$CB$183,Q$9,FALSE))="","",(VLOOKUP($E91,'NEA Backsheet'!$D$5:$CB$183,Q$9,FALSE))),"")</f>
        <v>2353.0426379142154</v>
      </c>
      <c r="R91" s="236">
        <f ca="1">IFERROR(IF((VLOOKUP($E91,'NEA Backsheet'!$D$5:$CB$183,R$9,FALSE))="","",(VLOOKUP($E91,'NEA Backsheet'!$D$5:$CB$183,R$9,FALSE))),"")</f>
        <v>0</v>
      </c>
    </row>
    <row r="92" spans="1:18" ht="15" customHeight="1" x14ac:dyDescent="0.3">
      <c r="A92" s="57">
        <v>78</v>
      </c>
      <c r="B92" s="98" t="str">
        <f ca="1">IFERROR(IF((VLOOKUP($E92,'Org List'!$AJ$10:$AL$188,3,FALSE))="","",(VLOOKUP($E92,'Org List'!$AJ$10:$AL$188,3,FALSE))),"")</f>
        <v>South East England Commissioning Region</v>
      </c>
      <c r="C92" s="99" t="str">
        <f ca="1">IFERROR(IF((VLOOKUP($E92,'Org List'!$AO$10:$AQ$188,3,FALSE))="","",(VLOOKUP($E92,'Org List'!$AO$10:$AQ$188,3,FALSE))),"")</f>
        <v>South East Region</v>
      </c>
      <c r="D92" s="114" t="str">
        <f ca="1">IFERROR(IF((VLOOKUP($E92,'Org List'!$AT$10:$AV$188,3,FALSE))="","",(VLOOKUP($E92,'Org List'!$AT$10:$AV$188,3,FALSE))),"")</f>
        <v>NHS England South East (Hampshire, Isle of Wight and Thames Valley)</v>
      </c>
      <c r="E92" s="98" t="str">
        <f t="shared" ca="1" si="2"/>
        <v>E10000014</v>
      </c>
      <c r="F92" s="100" t="str">
        <f ca="1">IF(E92="","",VLOOKUP(E92,'Org List'!$J$9:$K$488,2,0))</f>
        <v>Hampshire</v>
      </c>
      <c r="G92" s="121">
        <f ca="1">IFERROR(IF((VLOOKUP($E92,'NEA Backsheet'!$D$5:$CB$183,G$9,FALSE))="","",(VLOOKUP($E92,'NEA Backsheet'!$D$5:$CB$183,G$9,FALSE))),"")</f>
        <v>2416.7050152533275</v>
      </c>
      <c r="H92" s="122">
        <f ca="1">IFERROR(IF((VLOOKUP($E92,'NEA Backsheet'!$D$5:$CB$183,H$9,FALSE))="","",(VLOOKUP($E92,'NEA Backsheet'!$D$5:$CB$183,H$9,FALSE))),"")</f>
        <v>2407.04524762963</v>
      </c>
      <c r="I92" s="122">
        <f ca="1">IFERROR(IF((VLOOKUP($E92,'NEA Backsheet'!$D$5:$CB$183,I$9,FALSE))="","",(VLOOKUP($E92,'NEA Backsheet'!$D$5:$CB$183,I$9,FALSE))),"")</f>
        <v>2473.9806016171974</v>
      </c>
      <c r="J92" s="123">
        <f ca="1">IFERROR(IF((VLOOKUP($E92,'NEA Backsheet'!$D$5:$CB$183,J$9,FALSE))="","",(VLOOKUP($E92,'NEA Backsheet'!$D$5:$CB$183,J$9,FALSE))),"")</f>
        <v>2463.360975503153</v>
      </c>
      <c r="K92" s="121">
        <f ca="1">IFERROR(IF((VLOOKUP($E92,'NEA Backsheet'!$D$5:$CB$183,K$9,FALSE))="","",(VLOOKUP($E92,'NEA Backsheet'!$D$5:$CB$183,K$9,FALSE))),"")</f>
        <v>2458.9887234356552</v>
      </c>
      <c r="L92" s="122">
        <f ca="1">IFERROR(IF((VLOOKUP($E92,'NEA Backsheet'!$D$5:$CB$183,L$9,FALSE))="","",(VLOOKUP($E92,'NEA Backsheet'!$D$5:$CB$183,L$9,FALSE))),"")</f>
        <v>2462.8943019499966</v>
      </c>
      <c r="M92" s="122">
        <f ca="1">IFERROR(IF((VLOOKUP($E92,'NEA Backsheet'!$D$5:$CB$183,M$9,FALSE))="","",(VLOOKUP($E92,'NEA Backsheet'!$D$5:$CB$183,M$9,FALSE))),"")</f>
        <v>2489.8187603494139</v>
      </c>
      <c r="N92" s="124">
        <f ca="1">IFERROR(IF((VLOOKUP($E92,'NEA Backsheet'!$D$5:$CB$183,N$9,FALSE))="","",(VLOOKUP($E92,'NEA Backsheet'!$D$5:$CB$183,N$9,FALSE))),"")</f>
        <v>2437.0340533679782</v>
      </c>
      <c r="O92" s="175">
        <f ca="1">IFERROR(IF((VLOOKUP($E92,'NEA Backsheet'!$D$5:$CB$183,O$9,FALSE))="","",(VLOOKUP($E92,'NEA Backsheet'!$D$5:$CB$183,O$9,FALSE))),"")</f>
        <v>2515.4545273739204</v>
      </c>
      <c r="P92" s="123">
        <f ca="1">IFERROR(IF((VLOOKUP($E92,'NEA Backsheet'!$D$5:$CB$183,P$9,FALSE))="","",(VLOOKUP($E92,'NEA Backsheet'!$D$5:$CB$183,P$9,FALSE))),"")</f>
        <v>2492.809571198919</v>
      </c>
      <c r="Q92" s="124">
        <f ca="1">IFERROR(IF((VLOOKUP($E92,'NEA Backsheet'!$D$5:$CB$183,Q$9,FALSE))="","",(VLOOKUP($E92,'NEA Backsheet'!$D$5:$CB$183,Q$9,FALSE))),"")</f>
        <v>2647.0063699816942</v>
      </c>
      <c r="R92" s="236">
        <f ca="1">IFERROR(IF((VLOOKUP($E92,'NEA Backsheet'!$D$5:$CB$183,R$9,FALSE))="","",(VLOOKUP($E92,'NEA Backsheet'!$D$5:$CB$183,R$9,FALSE))),"")</f>
        <v>0</v>
      </c>
    </row>
    <row r="93" spans="1:18" ht="15" customHeight="1" x14ac:dyDescent="0.3">
      <c r="A93" s="57">
        <v>79</v>
      </c>
      <c r="B93" s="98" t="str">
        <f ca="1">IFERROR(IF((VLOOKUP($E93,'Org List'!$AJ$10:$AL$188,3,FALSE))="","",(VLOOKUP($E93,'Org List'!$AJ$10:$AL$188,3,FALSE))),"")</f>
        <v>London Commissioning Region</v>
      </c>
      <c r="C93" s="99" t="str">
        <f ca="1">IFERROR(IF((VLOOKUP($E93,'Org List'!$AO$10:$AQ$188,3,FALSE))="","",(VLOOKUP($E93,'Org List'!$AO$10:$AQ$188,3,FALSE))),"")</f>
        <v>London Region</v>
      </c>
      <c r="D93" s="114" t="str">
        <f ca="1">IFERROR(IF((VLOOKUP($E93,'Org List'!$AT$10:$AV$188,3,FALSE))="","",(VLOOKUP($E93,'Org List'!$AT$10:$AV$188,3,FALSE))),"")</f>
        <v>NHS England London</v>
      </c>
      <c r="E93" s="98" t="str">
        <f t="shared" ca="1" si="2"/>
        <v>E09000014</v>
      </c>
      <c r="F93" s="100" t="str">
        <f ca="1">IF(E93="","",VLOOKUP(E93,'Org List'!$J$9:$K$488,2,0))</f>
        <v>Haringey</v>
      </c>
      <c r="G93" s="121">
        <f ca="1">IFERROR(IF((VLOOKUP($E93,'NEA Backsheet'!$D$5:$CB$183,G$9,FALSE))="","",(VLOOKUP($E93,'NEA Backsheet'!$D$5:$CB$183,G$9,FALSE))),"")</f>
        <v>2118.4096441805</v>
      </c>
      <c r="H93" s="122">
        <f ca="1">IFERROR(IF((VLOOKUP($E93,'NEA Backsheet'!$D$5:$CB$183,H$9,FALSE))="","",(VLOOKUP($E93,'NEA Backsheet'!$D$5:$CB$183,H$9,FALSE))),"")</f>
        <v>2181.8682846901861</v>
      </c>
      <c r="I93" s="122">
        <f ca="1">IFERROR(IF((VLOOKUP($E93,'NEA Backsheet'!$D$5:$CB$183,I$9,FALSE))="","",(VLOOKUP($E93,'NEA Backsheet'!$D$5:$CB$183,I$9,FALSE))),"")</f>
        <v>2200.8833899765118</v>
      </c>
      <c r="J93" s="123">
        <f ca="1">IFERROR(IF((VLOOKUP($E93,'NEA Backsheet'!$D$5:$CB$183,J$9,FALSE))="","",(VLOOKUP($E93,'NEA Backsheet'!$D$5:$CB$183,J$9,FALSE))),"")</f>
        <v>2125.5584751491242</v>
      </c>
      <c r="K93" s="121">
        <f ca="1">IFERROR(IF((VLOOKUP($E93,'NEA Backsheet'!$D$5:$CB$183,K$9,FALSE))="","",(VLOOKUP($E93,'NEA Backsheet'!$D$5:$CB$183,K$9,FALSE))),"")</f>
        <v>2145.9388303736946</v>
      </c>
      <c r="L93" s="122">
        <f ca="1">IFERROR(IF((VLOOKUP($E93,'NEA Backsheet'!$D$5:$CB$183,L$9,FALSE))="","",(VLOOKUP($E93,'NEA Backsheet'!$D$5:$CB$183,L$9,FALSE))),"")</f>
        <v>2165.2194464274312</v>
      </c>
      <c r="M93" s="122">
        <f ca="1">IFERROR(IF((VLOOKUP($E93,'NEA Backsheet'!$D$5:$CB$183,M$9,FALSE))="","",(VLOOKUP($E93,'NEA Backsheet'!$D$5:$CB$183,M$9,FALSE))),"")</f>
        <v>2170.7263295742409</v>
      </c>
      <c r="N93" s="124">
        <f ca="1">IFERROR(IF((VLOOKUP($E93,'NEA Backsheet'!$D$5:$CB$183,N$9,FALSE))="","",(VLOOKUP($E93,'NEA Backsheet'!$D$5:$CB$183,N$9,FALSE))),"")</f>
        <v>2100.4105679413151</v>
      </c>
      <c r="O93" s="175">
        <f ca="1">IFERROR(IF((VLOOKUP($E93,'NEA Backsheet'!$D$5:$CB$183,O$9,FALSE))="","",(VLOOKUP($E93,'NEA Backsheet'!$D$5:$CB$183,O$9,FALSE))),"")</f>
        <v>2166.7870883840751</v>
      </c>
      <c r="P93" s="123">
        <f ca="1">IFERROR(IF((VLOOKUP($E93,'NEA Backsheet'!$D$5:$CB$183,P$9,FALSE))="","",(VLOOKUP($E93,'NEA Backsheet'!$D$5:$CB$183,P$9,FALSE))),"")</f>
        <v>2098.8478535056747</v>
      </c>
      <c r="Q93" s="124">
        <f ca="1">IFERROR(IF((VLOOKUP($E93,'NEA Backsheet'!$D$5:$CB$183,Q$9,FALSE))="","",(VLOOKUP($E93,'NEA Backsheet'!$D$5:$CB$183,Q$9,FALSE))),"")</f>
        <v>2312.8316046162445</v>
      </c>
      <c r="R93" s="236">
        <f ca="1">IFERROR(IF((VLOOKUP($E93,'NEA Backsheet'!$D$5:$CB$183,R$9,FALSE))="","",(VLOOKUP($E93,'NEA Backsheet'!$D$5:$CB$183,R$9,FALSE))),"")</f>
        <v>0</v>
      </c>
    </row>
    <row r="94" spans="1:18" ht="15" customHeight="1" x14ac:dyDescent="0.3">
      <c r="A94" s="57">
        <v>80</v>
      </c>
      <c r="B94" s="98" t="str">
        <f ca="1">IFERROR(IF((VLOOKUP($E94,'Org List'!$AJ$10:$AL$188,3,FALSE))="","",(VLOOKUP($E94,'Org List'!$AJ$10:$AL$188,3,FALSE))),"")</f>
        <v>London Commissioning Region</v>
      </c>
      <c r="C94" s="99" t="str">
        <f ca="1">IFERROR(IF((VLOOKUP($E94,'Org List'!$AO$10:$AQ$188,3,FALSE))="","",(VLOOKUP($E94,'Org List'!$AO$10:$AQ$188,3,FALSE))),"")</f>
        <v>London Region</v>
      </c>
      <c r="D94" s="114" t="str">
        <f ca="1">IFERROR(IF((VLOOKUP($E94,'Org List'!$AT$10:$AV$188,3,FALSE))="","",(VLOOKUP($E94,'Org List'!$AT$10:$AV$188,3,FALSE))),"")</f>
        <v>NHS England London</v>
      </c>
      <c r="E94" s="98" t="str">
        <f t="shared" ca="1" si="2"/>
        <v>E09000015</v>
      </c>
      <c r="F94" s="100" t="str">
        <f ca="1">IF(E94="","",VLOOKUP(E94,'Org List'!$J$9:$K$488,2,0))</f>
        <v>Harrow</v>
      </c>
      <c r="G94" s="121">
        <f ca="1">IFERROR(IF((VLOOKUP($E94,'NEA Backsheet'!$D$5:$CB$183,G$9,FALSE))="","",(VLOOKUP($E94,'NEA Backsheet'!$D$5:$CB$183,G$9,FALSE))),"")</f>
        <v>2240.6430922352683</v>
      </c>
      <c r="H94" s="122">
        <f ca="1">IFERROR(IF((VLOOKUP($E94,'NEA Backsheet'!$D$5:$CB$183,H$9,FALSE))="","",(VLOOKUP($E94,'NEA Backsheet'!$D$5:$CB$183,H$9,FALSE))),"")</f>
        <v>2273.0203602325278</v>
      </c>
      <c r="I94" s="122">
        <f ca="1">IFERROR(IF((VLOOKUP($E94,'NEA Backsheet'!$D$5:$CB$183,I$9,FALSE))="","",(VLOOKUP($E94,'NEA Backsheet'!$D$5:$CB$183,I$9,FALSE))),"")</f>
        <v>2541.1734357029727</v>
      </c>
      <c r="J94" s="123">
        <f ca="1">IFERROR(IF((VLOOKUP($E94,'NEA Backsheet'!$D$5:$CB$183,J$9,FALSE))="","",(VLOOKUP($E94,'NEA Backsheet'!$D$5:$CB$183,J$9,FALSE))),"")</f>
        <v>2681.1732172497832</v>
      </c>
      <c r="K94" s="121">
        <f ca="1">IFERROR(IF((VLOOKUP($E94,'NEA Backsheet'!$D$5:$CB$183,K$9,FALSE))="","",(VLOOKUP($E94,'NEA Backsheet'!$D$5:$CB$183,K$9,FALSE))),"")</f>
        <v>2686.4055408669392</v>
      </c>
      <c r="L94" s="122">
        <f ca="1">IFERROR(IF((VLOOKUP($E94,'NEA Backsheet'!$D$5:$CB$183,L$9,FALSE))="","",(VLOOKUP($E94,'NEA Backsheet'!$D$5:$CB$183,L$9,FALSE))),"")</f>
        <v>2592.0011599963782</v>
      </c>
      <c r="M94" s="122">
        <f ca="1">IFERROR(IF((VLOOKUP($E94,'NEA Backsheet'!$D$5:$CB$183,M$9,FALSE))="","",(VLOOKUP($E94,'NEA Backsheet'!$D$5:$CB$183,M$9,FALSE))),"")</f>
        <v>2659.510234100213</v>
      </c>
      <c r="N94" s="124">
        <f ca="1">IFERROR(IF((VLOOKUP($E94,'NEA Backsheet'!$D$5:$CB$183,N$9,FALSE))="","",(VLOOKUP($E94,'NEA Backsheet'!$D$5:$CB$183,N$9,FALSE))),"")</f>
        <v>2539.708340916357</v>
      </c>
      <c r="O94" s="175">
        <f ca="1">IFERROR(IF((VLOOKUP($E94,'NEA Backsheet'!$D$5:$CB$183,O$9,FALSE))="","",(VLOOKUP($E94,'NEA Backsheet'!$D$5:$CB$183,O$9,FALSE))),"")</f>
        <v>2634.2771241493092</v>
      </c>
      <c r="P94" s="123">
        <f ca="1">IFERROR(IF((VLOOKUP($E94,'NEA Backsheet'!$D$5:$CB$183,P$9,FALSE))="","",(VLOOKUP($E94,'NEA Backsheet'!$D$5:$CB$183,P$9,FALSE))),"")</f>
        <v>2706.7756942613751</v>
      </c>
      <c r="Q94" s="124">
        <f ca="1">IFERROR(IF((VLOOKUP($E94,'NEA Backsheet'!$D$5:$CB$183,Q$9,FALSE))="","",(VLOOKUP($E94,'NEA Backsheet'!$D$5:$CB$183,Q$9,FALSE))),"")</f>
        <v>2922.9765464672578</v>
      </c>
      <c r="R94" s="236">
        <f ca="1">IFERROR(IF((VLOOKUP($E94,'NEA Backsheet'!$D$5:$CB$183,R$9,FALSE))="","",(VLOOKUP($E94,'NEA Backsheet'!$D$5:$CB$183,R$9,FALSE))),"")</f>
        <v>0</v>
      </c>
    </row>
    <row r="95" spans="1:18" ht="15" customHeight="1" x14ac:dyDescent="0.3">
      <c r="A95" s="57">
        <v>81</v>
      </c>
      <c r="B95" s="98" t="str">
        <f ca="1">IFERROR(IF((VLOOKUP($E95,'Org List'!$AJ$10:$AL$188,3,FALSE))="","",(VLOOKUP($E95,'Org List'!$AJ$10:$AL$188,3,FALSE))),"")</f>
        <v>North of England Commissioning Region</v>
      </c>
      <c r="C95" s="99" t="str">
        <f ca="1">IFERROR(IF((VLOOKUP($E95,'Org List'!$AO$10:$AQ$188,3,FALSE))="","",(VLOOKUP($E95,'Org List'!$AO$10:$AQ$188,3,FALSE))),"")</f>
        <v>North East Region</v>
      </c>
      <c r="D95" s="114" t="str">
        <f ca="1">IFERROR(IF((VLOOKUP($E95,'Org List'!$AT$10:$AV$188,3,FALSE))="","",(VLOOKUP($E95,'Org List'!$AT$10:$AV$188,3,FALSE))),"")</f>
        <v>NHS England North (Cumbria And North East)</v>
      </c>
      <c r="E95" s="98" t="str">
        <f t="shared" ca="1" si="2"/>
        <v>E06000001</v>
      </c>
      <c r="F95" s="100" t="str">
        <f ca="1">IF(E95="","",VLOOKUP(E95,'Org List'!$J$9:$K$488,2,0))</f>
        <v>Hartlepool</v>
      </c>
      <c r="G95" s="121">
        <f ca="1">IFERROR(IF((VLOOKUP($E95,'NEA Backsheet'!$D$5:$CB$183,G$9,FALSE))="","",(VLOOKUP($E95,'NEA Backsheet'!$D$5:$CB$183,G$9,FALSE))),"")</f>
        <v>3467.8061117640873</v>
      </c>
      <c r="H95" s="122">
        <f ca="1">IFERROR(IF((VLOOKUP($E95,'NEA Backsheet'!$D$5:$CB$183,H$9,FALSE))="","",(VLOOKUP($E95,'NEA Backsheet'!$D$5:$CB$183,H$9,FALSE))),"")</f>
        <v>3439.2922373120623</v>
      </c>
      <c r="I95" s="122">
        <f ca="1">IFERROR(IF((VLOOKUP($E95,'NEA Backsheet'!$D$5:$CB$183,I$9,FALSE))="","",(VLOOKUP($E95,'NEA Backsheet'!$D$5:$CB$183,I$9,FALSE))),"")</f>
        <v>3597.574765624955</v>
      </c>
      <c r="J95" s="123">
        <f ca="1">IFERROR(IF((VLOOKUP($E95,'NEA Backsheet'!$D$5:$CB$183,J$9,FALSE))="","",(VLOOKUP($E95,'NEA Backsheet'!$D$5:$CB$183,J$9,FALSE))),"")</f>
        <v>3593.5512748438982</v>
      </c>
      <c r="K95" s="121">
        <f ca="1">IFERROR(IF((VLOOKUP($E95,'NEA Backsheet'!$D$5:$CB$183,K$9,FALSE))="","",(VLOOKUP($E95,'NEA Backsheet'!$D$5:$CB$183,K$9,FALSE))),"")</f>
        <v>3623.7743639378496</v>
      </c>
      <c r="L95" s="122">
        <f ca="1">IFERROR(IF((VLOOKUP($E95,'NEA Backsheet'!$D$5:$CB$183,L$9,FALSE))="","",(VLOOKUP($E95,'NEA Backsheet'!$D$5:$CB$183,L$9,FALSE))),"")</f>
        <v>3563.8822577603037</v>
      </c>
      <c r="M95" s="122">
        <f ca="1">IFERROR(IF((VLOOKUP($E95,'NEA Backsheet'!$D$5:$CB$183,M$9,FALSE))="","",(VLOOKUP($E95,'NEA Backsheet'!$D$5:$CB$183,M$9,FALSE))),"")</f>
        <v>3704.5085885539411</v>
      </c>
      <c r="N95" s="124">
        <f ca="1">IFERROR(IF((VLOOKUP($E95,'NEA Backsheet'!$D$5:$CB$183,N$9,FALSE))="","",(VLOOKUP($E95,'NEA Backsheet'!$D$5:$CB$183,N$9,FALSE))),"")</f>
        <v>3724.905439678631</v>
      </c>
      <c r="O95" s="175">
        <f ca="1">IFERROR(IF((VLOOKUP($E95,'NEA Backsheet'!$D$5:$CB$183,O$9,FALSE))="","",(VLOOKUP($E95,'NEA Backsheet'!$D$5:$CB$183,O$9,FALSE))),"")</f>
        <v>3704.1696593497104</v>
      </c>
      <c r="P95" s="123">
        <f ca="1">IFERROR(IF((VLOOKUP($E95,'NEA Backsheet'!$D$5:$CB$183,P$9,FALSE))="","",(VLOOKUP($E95,'NEA Backsheet'!$D$5:$CB$183,P$9,FALSE))),"")</f>
        <v>3639.1430721691063</v>
      </c>
      <c r="Q95" s="124">
        <f ca="1">IFERROR(IF((VLOOKUP($E95,'NEA Backsheet'!$D$5:$CB$183,Q$9,FALSE))="","",(VLOOKUP($E95,'NEA Backsheet'!$D$5:$CB$183,Q$9,FALSE))),"")</f>
        <v>3710.5126136889689</v>
      </c>
      <c r="R95" s="236">
        <f ca="1">IFERROR(IF((VLOOKUP($E95,'NEA Backsheet'!$D$5:$CB$183,R$9,FALSE))="","",(VLOOKUP($E95,'NEA Backsheet'!$D$5:$CB$183,R$9,FALSE))),"")</f>
        <v>0</v>
      </c>
    </row>
    <row r="96" spans="1:18" ht="15" customHeight="1" x14ac:dyDescent="0.3">
      <c r="A96" s="57">
        <v>82</v>
      </c>
      <c r="B96" s="98" t="str">
        <f ca="1">IFERROR(IF((VLOOKUP($E96,'Org List'!$AJ$10:$AL$188,3,FALSE))="","",(VLOOKUP($E96,'Org List'!$AJ$10:$AL$188,3,FALSE))),"")</f>
        <v>London Commissioning Region</v>
      </c>
      <c r="C96" s="99" t="str">
        <f ca="1">IFERROR(IF((VLOOKUP($E96,'Org List'!$AO$10:$AQ$188,3,FALSE))="","",(VLOOKUP($E96,'Org List'!$AO$10:$AQ$188,3,FALSE))),"")</f>
        <v>London Region</v>
      </c>
      <c r="D96" s="114" t="str">
        <f ca="1">IFERROR(IF((VLOOKUP($E96,'Org List'!$AT$10:$AV$188,3,FALSE))="","",(VLOOKUP($E96,'Org List'!$AT$10:$AV$188,3,FALSE))),"")</f>
        <v>NHS England London</v>
      </c>
      <c r="E96" s="98" t="str">
        <f t="shared" ca="1" si="2"/>
        <v>E09000016</v>
      </c>
      <c r="F96" s="100" t="str">
        <f ca="1">IF(E96="","",VLOOKUP(E96,'Org List'!$J$9:$K$488,2,0))</f>
        <v>Havering</v>
      </c>
      <c r="G96" s="121">
        <f ca="1">IFERROR(IF((VLOOKUP($E96,'NEA Backsheet'!$D$5:$CB$183,G$9,FALSE))="","",(VLOOKUP($E96,'NEA Backsheet'!$D$5:$CB$183,G$9,FALSE))),"")</f>
        <v>2571.5944031474114</v>
      </c>
      <c r="H96" s="122">
        <f ca="1">IFERROR(IF((VLOOKUP($E96,'NEA Backsheet'!$D$5:$CB$183,H$9,FALSE))="","",(VLOOKUP($E96,'NEA Backsheet'!$D$5:$CB$183,H$9,FALSE))),"")</f>
        <v>2626.8271594436196</v>
      </c>
      <c r="I96" s="122">
        <f ca="1">IFERROR(IF((VLOOKUP($E96,'NEA Backsheet'!$D$5:$CB$183,I$9,FALSE))="","",(VLOOKUP($E96,'NEA Backsheet'!$D$5:$CB$183,I$9,FALSE))),"")</f>
        <v>2656.2403821009875</v>
      </c>
      <c r="J96" s="123">
        <f ca="1">IFERROR(IF((VLOOKUP($E96,'NEA Backsheet'!$D$5:$CB$183,J$9,FALSE))="","",(VLOOKUP($E96,'NEA Backsheet'!$D$5:$CB$183,J$9,FALSE))),"")</f>
        <v>2580.7280776933594</v>
      </c>
      <c r="K96" s="121">
        <f ca="1">IFERROR(IF((VLOOKUP($E96,'NEA Backsheet'!$D$5:$CB$183,K$9,FALSE))="","",(VLOOKUP($E96,'NEA Backsheet'!$D$5:$CB$183,K$9,FALSE))),"")</f>
        <v>2630.7781969467437</v>
      </c>
      <c r="L96" s="122">
        <f ca="1">IFERROR(IF((VLOOKUP($E96,'NEA Backsheet'!$D$5:$CB$183,L$9,FALSE))="","",(VLOOKUP($E96,'NEA Backsheet'!$D$5:$CB$183,L$9,FALSE))),"")</f>
        <v>2659.9283820127403</v>
      </c>
      <c r="M96" s="122">
        <f ca="1">IFERROR(IF((VLOOKUP($E96,'NEA Backsheet'!$D$5:$CB$183,M$9,FALSE))="","",(VLOOKUP($E96,'NEA Backsheet'!$D$5:$CB$183,M$9,FALSE))),"")</f>
        <v>2660.049789628617</v>
      </c>
      <c r="N96" s="124">
        <f ca="1">IFERROR(IF((VLOOKUP($E96,'NEA Backsheet'!$D$5:$CB$183,N$9,FALSE))="","",(VLOOKUP($E96,'NEA Backsheet'!$D$5:$CB$183,N$9,FALSE))),"")</f>
        <v>2569.6970419696372</v>
      </c>
      <c r="O96" s="175">
        <f ca="1">IFERROR(IF((VLOOKUP($E96,'NEA Backsheet'!$D$5:$CB$183,O$9,FALSE))="","",(VLOOKUP($E96,'NEA Backsheet'!$D$5:$CB$183,O$9,FALSE))),"")</f>
        <v>2659.2072752291729</v>
      </c>
      <c r="P96" s="123">
        <f ca="1">IFERROR(IF((VLOOKUP($E96,'NEA Backsheet'!$D$5:$CB$183,P$9,FALSE))="","",(VLOOKUP($E96,'NEA Backsheet'!$D$5:$CB$183,P$9,FALSE))),"")</f>
        <v>2635.1255410347298</v>
      </c>
      <c r="Q96" s="124">
        <f ca="1">IFERROR(IF((VLOOKUP($E96,'NEA Backsheet'!$D$5:$CB$183,Q$9,FALSE))="","",(VLOOKUP($E96,'NEA Backsheet'!$D$5:$CB$183,Q$9,FALSE))),"")</f>
        <v>2640.4034018327766</v>
      </c>
      <c r="R96" s="236">
        <f ca="1">IFERROR(IF((VLOOKUP($E96,'NEA Backsheet'!$D$5:$CB$183,R$9,FALSE))="","",(VLOOKUP($E96,'NEA Backsheet'!$D$5:$CB$183,R$9,FALSE))),"")</f>
        <v>0</v>
      </c>
    </row>
    <row r="97" spans="1:18" ht="15" customHeight="1" x14ac:dyDescent="0.3">
      <c r="A97" s="57">
        <v>83</v>
      </c>
      <c r="B97" s="98" t="str">
        <f ca="1">IFERROR(IF((VLOOKUP($E97,'Org List'!$AJ$10:$AL$188,3,FALSE))="","",(VLOOKUP($E97,'Org List'!$AJ$10:$AL$188,3,FALSE))),"")</f>
        <v>Midlands and East of England Commissioning Region</v>
      </c>
      <c r="C97" s="99" t="str">
        <f ca="1">IFERROR(IF((VLOOKUP($E97,'Org List'!$AO$10:$AQ$188,3,FALSE))="","",(VLOOKUP($E97,'Org List'!$AO$10:$AQ$188,3,FALSE))),"")</f>
        <v>West Midlands Region</v>
      </c>
      <c r="D97" s="114" t="str">
        <f ca="1">IFERROR(IF((VLOOKUP($E97,'Org List'!$AT$10:$AV$188,3,FALSE))="","",(VLOOKUP($E97,'Org List'!$AT$10:$AV$188,3,FALSE))),"")</f>
        <v>NHS England Midlands And East (West Midlands)</v>
      </c>
      <c r="E97" s="98" t="str">
        <f t="shared" ca="1" si="2"/>
        <v>E06000019</v>
      </c>
      <c r="F97" s="100" t="str">
        <f ca="1">IF(E97="","",VLOOKUP(E97,'Org List'!$J$9:$K$488,2,0))</f>
        <v>Herefordshire, County of</v>
      </c>
      <c r="G97" s="121">
        <f ca="1">IFERROR(IF((VLOOKUP($E97,'NEA Backsheet'!$D$5:$CB$183,G$9,FALSE))="","",(VLOOKUP($E97,'NEA Backsheet'!$D$5:$CB$183,G$9,FALSE))),"")</f>
        <v>2481.117321761199</v>
      </c>
      <c r="H97" s="122">
        <f ca="1">IFERROR(IF((VLOOKUP($E97,'NEA Backsheet'!$D$5:$CB$183,H$9,FALSE))="","",(VLOOKUP($E97,'NEA Backsheet'!$D$5:$CB$183,H$9,FALSE))),"")</f>
        <v>2520.1264037219116</v>
      </c>
      <c r="I97" s="122">
        <f ca="1">IFERROR(IF((VLOOKUP($E97,'NEA Backsheet'!$D$5:$CB$183,I$9,FALSE))="","",(VLOOKUP($E97,'NEA Backsheet'!$D$5:$CB$183,I$9,FALSE))),"")</f>
        <v>2607.3539312356115</v>
      </c>
      <c r="J97" s="123">
        <f ca="1">IFERROR(IF((VLOOKUP($E97,'NEA Backsheet'!$D$5:$CB$183,J$9,FALSE))="","",(VLOOKUP($E97,'NEA Backsheet'!$D$5:$CB$183,J$9,FALSE))),"")</f>
        <v>2586.5991737088953</v>
      </c>
      <c r="K97" s="121">
        <f ca="1">IFERROR(IF((VLOOKUP($E97,'NEA Backsheet'!$D$5:$CB$183,K$9,FALSE))="","",(VLOOKUP($E97,'NEA Backsheet'!$D$5:$CB$183,K$9,FALSE))),"")</f>
        <v>2476.1315069554371</v>
      </c>
      <c r="L97" s="122">
        <f ca="1">IFERROR(IF((VLOOKUP($E97,'NEA Backsheet'!$D$5:$CB$183,L$9,FALSE))="","",(VLOOKUP($E97,'NEA Backsheet'!$D$5:$CB$183,L$9,FALSE))),"")</f>
        <v>2486.2163907377321</v>
      </c>
      <c r="M97" s="122">
        <f ca="1">IFERROR(IF((VLOOKUP($E97,'NEA Backsheet'!$D$5:$CB$183,M$9,FALSE))="","",(VLOOKUP($E97,'NEA Backsheet'!$D$5:$CB$183,M$9,FALSE))),"")</f>
        <v>2688.1268632349988</v>
      </c>
      <c r="N97" s="124">
        <f ca="1">IFERROR(IF((VLOOKUP($E97,'NEA Backsheet'!$D$5:$CB$183,N$9,FALSE))="","",(VLOOKUP($E97,'NEA Backsheet'!$D$5:$CB$183,N$9,FALSE))),"")</f>
        <v>2632.0341110744325</v>
      </c>
      <c r="O97" s="175">
        <f ca="1">IFERROR(IF((VLOOKUP($E97,'NEA Backsheet'!$D$5:$CB$183,O$9,FALSE))="","",(VLOOKUP($E97,'NEA Backsheet'!$D$5:$CB$183,O$9,FALSE))),"")</f>
        <v>2478.2744196746175</v>
      </c>
      <c r="P97" s="123">
        <f ca="1">IFERROR(IF((VLOOKUP($E97,'NEA Backsheet'!$D$5:$CB$183,P$9,FALSE))="","",(VLOOKUP($E97,'NEA Backsheet'!$D$5:$CB$183,P$9,FALSE))),"")</f>
        <v>2466.5799321561176</v>
      </c>
      <c r="Q97" s="124">
        <f ca="1">IFERROR(IF((VLOOKUP($E97,'NEA Backsheet'!$D$5:$CB$183,Q$9,FALSE))="","",(VLOOKUP($E97,'NEA Backsheet'!$D$5:$CB$183,Q$9,FALSE))),"")</f>
        <v>2602.8261760217479</v>
      </c>
      <c r="R97" s="236">
        <f ca="1">IFERROR(IF((VLOOKUP($E97,'NEA Backsheet'!$D$5:$CB$183,R$9,FALSE))="","",(VLOOKUP($E97,'NEA Backsheet'!$D$5:$CB$183,R$9,FALSE))),"")</f>
        <v>0</v>
      </c>
    </row>
    <row r="98" spans="1:18" ht="15" customHeight="1" x14ac:dyDescent="0.3">
      <c r="A98" s="57">
        <v>84</v>
      </c>
      <c r="B98" s="98" t="str">
        <f ca="1">IFERROR(IF((VLOOKUP($E98,'Org List'!$AJ$10:$AL$188,3,FALSE))="","",(VLOOKUP($E98,'Org List'!$AJ$10:$AL$188,3,FALSE))),"")</f>
        <v>Midlands and East of England Commissioning Region</v>
      </c>
      <c r="C98" s="99" t="str">
        <f ca="1">IFERROR(IF((VLOOKUP($E98,'Org List'!$AO$10:$AQ$188,3,FALSE))="","",(VLOOKUP($E98,'Org List'!$AO$10:$AQ$188,3,FALSE))),"")</f>
        <v>East Region</v>
      </c>
      <c r="D98" s="114" t="str">
        <f ca="1">IFERROR(IF((VLOOKUP($E98,'Org List'!$AT$10:$AV$188,3,FALSE))="","",(VLOOKUP($E98,'Org List'!$AT$10:$AV$188,3,FALSE))),"")</f>
        <v>NHS England Midlands And East (Central Midlands)</v>
      </c>
      <c r="E98" s="98" t="str">
        <f t="shared" ca="1" si="2"/>
        <v>E10000015</v>
      </c>
      <c r="F98" s="100" t="str">
        <f ca="1">IF(E98="","",VLOOKUP(E98,'Org List'!$J$9:$K$488,2,0))</f>
        <v>Hertfordshire</v>
      </c>
      <c r="G98" s="121">
        <f ca="1">IFERROR(IF((VLOOKUP($E98,'NEA Backsheet'!$D$5:$CB$183,G$9,FALSE))="","",(VLOOKUP($E98,'NEA Backsheet'!$D$5:$CB$183,G$9,FALSE))),"")</f>
        <v>2345.7867608008673</v>
      </c>
      <c r="H98" s="122">
        <f ca="1">IFERROR(IF((VLOOKUP($E98,'NEA Backsheet'!$D$5:$CB$183,H$9,FALSE))="","",(VLOOKUP($E98,'NEA Backsheet'!$D$5:$CB$183,H$9,FALSE))),"")</f>
        <v>2333.6131157196114</v>
      </c>
      <c r="I98" s="122">
        <f ca="1">IFERROR(IF((VLOOKUP($E98,'NEA Backsheet'!$D$5:$CB$183,I$9,FALSE))="","",(VLOOKUP($E98,'NEA Backsheet'!$D$5:$CB$183,I$9,FALSE))),"")</f>
        <v>2412.4177863562495</v>
      </c>
      <c r="J98" s="123">
        <f ca="1">IFERROR(IF((VLOOKUP($E98,'NEA Backsheet'!$D$5:$CB$183,J$9,FALSE))="","",(VLOOKUP($E98,'NEA Backsheet'!$D$5:$CB$183,J$9,FALSE))),"")</f>
        <v>2303.7549980388503</v>
      </c>
      <c r="K98" s="121">
        <f ca="1">IFERROR(IF((VLOOKUP($E98,'NEA Backsheet'!$D$5:$CB$183,K$9,FALSE))="","",(VLOOKUP($E98,'NEA Backsheet'!$D$5:$CB$183,K$9,FALSE))),"")</f>
        <v>2292.0882394007031</v>
      </c>
      <c r="L98" s="122">
        <f ca="1">IFERROR(IF((VLOOKUP($E98,'NEA Backsheet'!$D$5:$CB$183,L$9,FALSE))="","",(VLOOKUP($E98,'NEA Backsheet'!$D$5:$CB$183,L$9,FALSE))),"")</f>
        <v>2389.1673984997919</v>
      </c>
      <c r="M98" s="122">
        <f ca="1">IFERROR(IF((VLOOKUP($E98,'NEA Backsheet'!$D$5:$CB$183,M$9,FALSE))="","",(VLOOKUP($E98,'NEA Backsheet'!$D$5:$CB$183,M$9,FALSE))),"")</f>
        <v>2440.3696496757307</v>
      </c>
      <c r="N98" s="124">
        <f ca="1">IFERROR(IF((VLOOKUP($E98,'NEA Backsheet'!$D$5:$CB$183,N$9,FALSE))="","",(VLOOKUP($E98,'NEA Backsheet'!$D$5:$CB$183,N$9,FALSE))),"")</f>
        <v>2288.7108577188542</v>
      </c>
      <c r="O98" s="175">
        <f ca="1">IFERROR(IF((VLOOKUP($E98,'NEA Backsheet'!$D$5:$CB$183,O$9,FALSE))="","",(VLOOKUP($E98,'NEA Backsheet'!$D$5:$CB$183,O$9,FALSE))),"")</f>
        <v>2402.8854767468356</v>
      </c>
      <c r="P98" s="123">
        <f ca="1">IFERROR(IF((VLOOKUP($E98,'NEA Backsheet'!$D$5:$CB$183,P$9,FALSE))="","",(VLOOKUP($E98,'NEA Backsheet'!$D$5:$CB$183,P$9,FALSE))),"")</f>
        <v>2416.0369028720588</v>
      </c>
      <c r="Q98" s="124">
        <f ca="1">IFERROR(IF((VLOOKUP($E98,'NEA Backsheet'!$D$5:$CB$183,Q$9,FALSE))="","",(VLOOKUP($E98,'NEA Backsheet'!$D$5:$CB$183,Q$9,FALSE))),"")</f>
        <v>2587.2598885558514</v>
      </c>
      <c r="R98" s="236">
        <f ca="1">IFERROR(IF((VLOOKUP($E98,'NEA Backsheet'!$D$5:$CB$183,R$9,FALSE))="","",(VLOOKUP($E98,'NEA Backsheet'!$D$5:$CB$183,R$9,FALSE))),"")</f>
        <v>0</v>
      </c>
    </row>
    <row r="99" spans="1:18" ht="15" customHeight="1" x14ac:dyDescent="0.3">
      <c r="A99" s="57">
        <v>85</v>
      </c>
      <c r="B99" s="98" t="str">
        <f ca="1">IFERROR(IF((VLOOKUP($E99,'Org List'!$AJ$10:$AL$188,3,FALSE))="","",(VLOOKUP($E99,'Org List'!$AJ$10:$AL$188,3,FALSE))),"")</f>
        <v>London Commissioning Region</v>
      </c>
      <c r="C99" s="99" t="str">
        <f ca="1">IFERROR(IF((VLOOKUP($E99,'Org List'!$AO$10:$AQ$188,3,FALSE))="","",(VLOOKUP($E99,'Org List'!$AO$10:$AQ$188,3,FALSE))),"")</f>
        <v>London Region</v>
      </c>
      <c r="D99" s="114" t="str">
        <f ca="1">IFERROR(IF((VLOOKUP($E99,'Org List'!$AT$10:$AV$188,3,FALSE))="","",(VLOOKUP($E99,'Org List'!$AT$10:$AV$188,3,FALSE))),"")</f>
        <v>NHS England London</v>
      </c>
      <c r="E99" s="98" t="str">
        <f t="shared" ca="1" si="2"/>
        <v>E09000017</v>
      </c>
      <c r="F99" s="100" t="str">
        <f ca="1">IF(E99="","",VLOOKUP(E99,'Org List'!$J$9:$K$488,2,0))</f>
        <v>Hillingdon</v>
      </c>
      <c r="G99" s="121">
        <f ca="1">IFERROR(IF((VLOOKUP($E99,'NEA Backsheet'!$D$5:$CB$183,G$9,FALSE))="","",(VLOOKUP($E99,'NEA Backsheet'!$D$5:$CB$183,G$9,FALSE))),"")</f>
        <v>2286.4596047605869</v>
      </c>
      <c r="H99" s="122">
        <f ca="1">IFERROR(IF((VLOOKUP($E99,'NEA Backsheet'!$D$5:$CB$183,H$9,FALSE))="","",(VLOOKUP($E99,'NEA Backsheet'!$D$5:$CB$183,H$9,FALSE))),"")</f>
        <v>2335.7323975275772</v>
      </c>
      <c r="I99" s="122">
        <f ca="1">IFERROR(IF((VLOOKUP($E99,'NEA Backsheet'!$D$5:$CB$183,I$9,FALSE))="","",(VLOOKUP($E99,'NEA Backsheet'!$D$5:$CB$183,I$9,FALSE))),"")</f>
        <v>2374.7748794235004</v>
      </c>
      <c r="J99" s="123">
        <f ca="1">IFERROR(IF((VLOOKUP($E99,'NEA Backsheet'!$D$5:$CB$183,J$9,FALSE))="","",(VLOOKUP($E99,'NEA Backsheet'!$D$5:$CB$183,J$9,FALSE))),"")</f>
        <v>2336.6970375951551</v>
      </c>
      <c r="K99" s="121">
        <f ca="1">IFERROR(IF((VLOOKUP($E99,'NEA Backsheet'!$D$5:$CB$183,K$9,FALSE))="","",(VLOOKUP($E99,'NEA Backsheet'!$D$5:$CB$183,K$9,FALSE))),"")</f>
        <v>2432.2412423848182</v>
      </c>
      <c r="L99" s="122">
        <f ca="1">IFERROR(IF((VLOOKUP($E99,'NEA Backsheet'!$D$5:$CB$183,L$9,FALSE))="","",(VLOOKUP($E99,'NEA Backsheet'!$D$5:$CB$183,L$9,FALSE))),"")</f>
        <v>2396.3053487548714</v>
      </c>
      <c r="M99" s="122">
        <f ca="1">IFERROR(IF((VLOOKUP($E99,'NEA Backsheet'!$D$5:$CB$183,M$9,FALSE))="","",(VLOOKUP($E99,'NEA Backsheet'!$D$5:$CB$183,M$9,FALSE))),"")</f>
        <v>2462.3233372969221</v>
      </c>
      <c r="N99" s="124">
        <f ca="1">IFERROR(IF((VLOOKUP($E99,'NEA Backsheet'!$D$5:$CB$183,N$9,FALSE))="","",(VLOOKUP($E99,'NEA Backsheet'!$D$5:$CB$183,N$9,FALSE))),"")</f>
        <v>2413.1547560039689</v>
      </c>
      <c r="O99" s="175">
        <f ca="1">IFERROR(IF((VLOOKUP($E99,'NEA Backsheet'!$D$5:$CB$183,O$9,FALSE))="","",(VLOOKUP($E99,'NEA Backsheet'!$D$5:$CB$183,O$9,FALSE))),"")</f>
        <v>2293.188128672522</v>
      </c>
      <c r="P99" s="123">
        <f ca="1">IFERROR(IF((VLOOKUP($E99,'NEA Backsheet'!$D$5:$CB$183,P$9,FALSE))="","",(VLOOKUP($E99,'NEA Backsheet'!$D$5:$CB$183,P$9,FALSE))),"")</f>
        <v>2359.1817827042951</v>
      </c>
      <c r="Q99" s="124">
        <f ca="1">IFERROR(IF((VLOOKUP($E99,'NEA Backsheet'!$D$5:$CB$183,Q$9,FALSE))="","",(VLOOKUP($E99,'NEA Backsheet'!$D$5:$CB$183,Q$9,FALSE))),"")</f>
        <v>2423.1850723759471</v>
      </c>
      <c r="R99" s="236">
        <f ca="1">IFERROR(IF((VLOOKUP($E99,'NEA Backsheet'!$D$5:$CB$183,R$9,FALSE))="","",(VLOOKUP($E99,'NEA Backsheet'!$D$5:$CB$183,R$9,FALSE))),"")</f>
        <v>0</v>
      </c>
    </row>
    <row r="100" spans="1:18" ht="15" customHeight="1" x14ac:dyDescent="0.3">
      <c r="A100" s="57">
        <v>86</v>
      </c>
      <c r="B100" s="98" t="str">
        <f ca="1">IFERROR(IF((VLOOKUP($E100,'Org List'!$AJ$10:$AL$188,3,FALSE))="","",(VLOOKUP($E100,'Org List'!$AJ$10:$AL$188,3,FALSE))),"")</f>
        <v>London Commissioning Region</v>
      </c>
      <c r="C100" s="99" t="str">
        <f ca="1">IFERROR(IF((VLOOKUP($E100,'Org List'!$AO$10:$AQ$188,3,FALSE))="","",(VLOOKUP($E100,'Org List'!$AO$10:$AQ$188,3,FALSE))),"")</f>
        <v>London Region</v>
      </c>
      <c r="D100" s="114" t="str">
        <f ca="1">IFERROR(IF((VLOOKUP($E100,'Org List'!$AT$10:$AV$188,3,FALSE))="","",(VLOOKUP($E100,'Org List'!$AT$10:$AV$188,3,FALSE))),"")</f>
        <v>NHS England London</v>
      </c>
      <c r="E100" s="98" t="str">
        <f t="shared" ca="1" si="2"/>
        <v>E09000018</v>
      </c>
      <c r="F100" s="100" t="str">
        <f ca="1">IF(E100="","",VLOOKUP(E100,'Org List'!$J$9:$K$488,2,0))</f>
        <v>Hounslow</v>
      </c>
      <c r="G100" s="121">
        <f ca="1">IFERROR(IF((VLOOKUP($E100,'NEA Backsheet'!$D$5:$CB$183,G$9,FALSE))="","",(VLOOKUP($E100,'NEA Backsheet'!$D$5:$CB$183,G$9,FALSE))),"")</f>
        <v>2845.3046655388716</v>
      </c>
      <c r="H100" s="122">
        <f ca="1">IFERROR(IF((VLOOKUP($E100,'NEA Backsheet'!$D$5:$CB$183,H$9,FALSE))="","",(VLOOKUP($E100,'NEA Backsheet'!$D$5:$CB$183,H$9,FALSE))),"")</f>
        <v>2949.0064732405194</v>
      </c>
      <c r="I100" s="122">
        <f ca="1">IFERROR(IF((VLOOKUP($E100,'NEA Backsheet'!$D$5:$CB$183,I$9,FALSE))="","",(VLOOKUP($E100,'NEA Backsheet'!$D$5:$CB$183,I$9,FALSE))),"")</f>
        <v>2889.256537797623</v>
      </c>
      <c r="J100" s="123">
        <f ca="1">IFERROR(IF((VLOOKUP($E100,'NEA Backsheet'!$D$5:$CB$183,J$9,FALSE))="","",(VLOOKUP($E100,'NEA Backsheet'!$D$5:$CB$183,J$9,FALSE))),"")</f>
        <v>2849.5662656538557</v>
      </c>
      <c r="K100" s="121">
        <f ca="1">IFERROR(IF((VLOOKUP($E100,'NEA Backsheet'!$D$5:$CB$183,K$9,FALSE))="","",(VLOOKUP($E100,'NEA Backsheet'!$D$5:$CB$183,K$9,FALSE))),"")</f>
        <v>2910.6755667023981</v>
      </c>
      <c r="L100" s="122">
        <f ca="1">IFERROR(IF((VLOOKUP($E100,'NEA Backsheet'!$D$5:$CB$183,L$9,FALSE))="","",(VLOOKUP($E100,'NEA Backsheet'!$D$5:$CB$183,L$9,FALSE))),"")</f>
        <v>2836.3739520657432</v>
      </c>
      <c r="M100" s="122">
        <f ca="1">IFERROR(IF((VLOOKUP($E100,'NEA Backsheet'!$D$5:$CB$183,M$9,FALSE))="","",(VLOOKUP($E100,'NEA Backsheet'!$D$5:$CB$183,M$9,FALSE))),"")</f>
        <v>3029.9027595801522</v>
      </c>
      <c r="N100" s="124">
        <f ca="1">IFERROR(IF((VLOOKUP($E100,'NEA Backsheet'!$D$5:$CB$183,N$9,FALSE))="","",(VLOOKUP($E100,'NEA Backsheet'!$D$5:$CB$183,N$9,FALSE))),"")</f>
        <v>2901.2596527508103</v>
      </c>
      <c r="O100" s="175">
        <f ca="1">IFERROR(IF((VLOOKUP($E100,'NEA Backsheet'!$D$5:$CB$183,O$9,FALSE))="","",(VLOOKUP($E100,'NEA Backsheet'!$D$5:$CB$183,O$9,FALSE))),"")</f>
        <v>2675.7801611194932</v>
      </c>
      <c r="P100" s="123">
        <f ca="1">IFERROR(IF((VLOOKUP($E100,'NEA Backsheet'!$D$5:$CB$183,P$9,FALSE))="","",(VLOOKUP($E100,'NEA Backsheet'!$D$5:$CB$183,P$9,FALSE))),"")</f>
        <v>2786.9117373196768</v>
      </c>
      <c r="Q100" s="124">
        <f ca="1">IFERROR(IF((VLOOKUP($E100,'NEA Backsheet'!$D$5:$CB$183,Q$9,FALSE))="","",(VLOOKUP($E100,'NEA Backsheet'!$D$5:$CB$183,Q$9,FALSE))),"")</f>
        <v>2848.5726267700588</v>
      </c>
      <c r="R100" s="236">
        <f ca="1">IFERROR(IF((VLOOKUP($E100,'NEA Backsheet'!$D$5:$CB$183,R$9,FALSE))="","",(VLOOKUP($E100,'NEA Backsheet'!$D$5:$CB$183,R$9,FALSE))),"")</f>
        <v>0</v>
      </c>
    </row>
    <row r="101" spans="1:18" ht="15" customHeight="1" x14ac:dyDescent="0.3">
      <c r="A101" s="57">
        <v>87</v>
      </c>
      <c r="B101" s="98" t="str">
        <f ca="1">IFERROR(IF((VLOOKUP($E101,'Org List'!$AJ$10:$AL$188,3,FALSE))="","",(VLOOKUP($E101,'Org List'!$AJ$10:$AL$188,3,FALSE))),"")</f>
        <v>South East England Commissioning Region</v>
      </c>
      <c r="C101" s="99" t="str">
        <f ca="1">IFERROR(IF((VLOOKUP($E101,'Org List'!$AO$10:$AQ$188,3,FALSE))="","",(VLOOKUP($E101,'Org List'!$AO$10:$AQ$188,3,FALSE))),"")</f>
        <v>South East Region</v>
      </c>
      <c r="D101" s="114" t="str">
        <f ca="1">IFERROR(IF((VLOOKUP($E101,'Org List'!$AT$10:$AV$188,3,FALSE))="","",(VLOOKUP($E101,'Org List'!$AT$10:$AV$188,3,FALSE))),"")</f>
        <v>NHS England South East (Hampshire, Isle of Wight and Thames Valley)</v>
      </c>
      <c r="E101" s="98" t="str">
        <f t="shared" ca="1" si="2"/>
        <v>E06000046</v>
      </c>
      <c r="F101" s="100" t="str">
        <f ca="1">IF(E101="","",VLOOKUP(E101,'Org List'!$J$9:$K$488,2,0))</f>
        <v>Isle of Wight</v>
      </c>
      <c r="G101" s="121">
        <f ca="1">IFERROR(IF((VLOOKUP($E101,'NEA Backsheet'!$D$5:$CB$183,G$9,FALSE))="","",(VLOOKUP($E101,'NEA Backsheet'!$D$5:$CB$183,G$9,FALSE))),"")</f>
        <v>2230.7495886057986</v>
      </c>
      <c r="H101" s="122">
        <f ca="1">IFERROR(IF((VLOOKUP($E101,'NEA Backsheet'!$D$5:$CB$183,H$9,FALSE))="","",(VLOOKUP($E101,'NEA Backsheet'!$D$5:$CB$183,H$9,FALSE))),"")</f>
        <v>2299.5517221812402</v>
      </c>
      <c r="I101" s="122">
        <f ca="1">IFERROR(IF((VLOOKUP($E101,'NEA Backsheet'!$D$5:$CB$183,I$9,FALSE))="","",(VLOOKUP($E101,'NEA Backsheet'!$D$5:$CB$183,I$9,FALSE))),"")</f>
        <v>2506.6674232537021</v>
      </c>
      <c r="J101" s="123">
        <f ca="1">IFERROR(IF((VLOOKUP($E101,'NEA Backsheet'!$D$5:$CB$183,J$9,FALSE))="","",(VLOOKUP($E101,'NEA Backsheet'!$D$5:$CB$183,J$9,FALSE))),"")</f>
        <v>2335.201333759278</v>
      </c>
      <c r="K101" s="121">
        <f ca="1">IFERROR(IF((VLOOKUP($E101,'NEA Backsheet'!$D$5:$CB$183,K$9,FALSE))="","",(VLOOKUP($E101,'NEA Backsheet'!$D$5:$CB$183,K$9,FALSE))),"")</f>
        <v>2228.8947480039233</v>
      </c>
      <c r="L101" s="122">
        <f ca="1">IFERROR(IF((VLOOKUP($E101,'NEA Backsheet'!$D$5:$CB$183,L$9,FALSE))="","",(VLOOKUP($E101,'NEA Backsheet'!$D$5:$CB$183,L$9,FALSE))),"")</f>
        <v>2244.4863805813752</v>
      </c>
      <c r="M101" s="122">
        <f ca="1">IFERROR(IF((VLOOKUP($E101,'NEA Backsheet'!$D$5:$CB$183,M$9,FALSE))="","",(VLOOKUP($E101,'NEA Backsheet'!$D$5:$CB$183,M$9,FALSE))),"")</f>
        <v>2286.3003043118142</v>
      </c>
      <c r="N101" s="124">
        <f ca="1">IFERROR(IF((VLOOKUP($E101,'NEA Backsheet'!$D$5:$CB$183,N$9,FALSE))="","",(VLOOKUP($E101,'NEA Backsheet'!$D$5:$CB$183,N$9,FALSE))),"")</f>
        <v>2180.216990614575</v>
      </c>
      <c r="O101" s="175">
        <f ca="1">IFERROR(IF((VLOOKUP($E101,'NEA Backsheet'!$D$5:$CB$183,O$9,FALSE))="","",(VLOOKUP($E101,'NEA Backsheet'!$D$5:$CB$183,O$9,FALSE))),"")</f>
        <v>2346.5407029065154</v>
      </c>
      <c r="P101" s="123">
        <f ca="1">IFERROR(IF((VLOOKUP($E101,'NEA Backsheet'!$D$5:$CB$183,P$9,FALSE))="","",(VLOOKUP($E101,'NEA Backsheet'!$D$5:$CB$183,P$9,FALSE))),"")</f>
        <v>2420.955312935263</v>
      </c>
      <c r="Q101" s="124">
        <f ca="1">IFERROR(IF((VLOOKUP($E101,'NEA Backsheet'!$D$5:$CB$183,Q$9,FALSE))="","",(VLOOKUP($E101,'NEA Backsheet'!$D$5:$CB$183,Q$9,FALSE))),"")</f>
        <v>2574.0367964229727</v>
      </c>
      <c r="R101" s="236">
        <f ca="1">IFERROR(IF((VLOOKUP($E101,'NEA Backsheet'!$D$5:$CB$183,R$9,FALSE))="","",(VLOOKUP($E101,'NEA Backsheet'!$D$5:$CB$183,R$9,FALSE))),"")</f>
        <v>0</v>
      </c>
    </row>
    <row r="102" spans="1:18" ht="15" customHeight="1" x14ac:dyDescent="0.3">
      <c r="A102" s="57">
        <v>88</v>
      </c>
      <c r="B102" s="98" t="str">
        <f ca="1">IFERROR(IF((VLOOKUP($E102,'Org List'!$AJ$10:$AL$188,3,FALSE))="","",(VLOOKUP($E102,'Org List'!$AJ$10:$AL$188,3,FALSE))),"")</f>
        <v>London Commissioning Region</v>
      </c>
      <c r="C102" s="99" t="str">
        <f ca="1">IFERROR(IF((VLOOKUP($E102,'Org List'!$AO$10:$AQ$188,3,FALSE))="","",(VLOOKUP($E102,'Org List'!$AO$10:$AQ$188,3,FALSE))),"")</f>
        <v>London Region</v>
      </c>
      <c r="D102" s="114" t="str">
        <f ca="1">IFERROR(IF((VLOOKUP($E102,'Org List'!$AT$10:$AV$188,3,FALSE))="","",(VLOOKUP($E102,'Org List'!$AT$10:$AV$188,3,FALSE))),"")</f>
        <v>NHS England London</v>
      </c>
      <c r="E102" s="98" t="str">
        <f t="shared" ca="1" si="2"/>
        <v>E09000019</v>
      </c>
      <c r="F102" s="100" t="str">
        <f ca="1">IF(E102="","",VLOOKUP(E102,'Org List'!$J$9:$K$488,2,0))</f>
        <v>Islington</v>
      </c>
      <c r="G102" s="121">
        <f ca="1">IFERROR(IF((VLOOKUP($E102,'NEA Backsheet'!$D$5:$CB$183,G$9,FALSE))="","",(VLOOKUP($E102,'NEA Backsheet'!$D$5:$CB$183,G$9,FALSE))),"")</f>
        <v>2129.171174661793</v>
      </c>
      <c r="H102" s="122">
        <f ca="1">IFERROR(IF((VLOOKUP($E102,'NEA Backsheet'!$D$5:$CB$183,H$9,FALSE))="","",(VLOOKUP($E102,'NEA Backsheet'!$D$5:$CB$183,H$9,FALSE))),"")</f>
        <v>2069.7695179539928</v>
      </c>
      <c r="I102" s="122">
        <f ca="1">IFERROR(IF((VLOOKUP($E102,'NEA Backsheet'!$D$5:$CB$183,I$9,FALSE))="","",(VLOOKUP($E102,'NEA Backsheet'!$D$5:$CB$183,I$9,FALSE))),"")</f>
        <v>2141.9601892785768</v>
      </c>
      <c r="J102" s="123">
        <f ca="1">IFERROR(IF((VLOOKUP($E102,'NEA Backsheet'!$D$5:$CB$183,J$9,FALSE))="","",(VLOOKUP($E102,'NEA Backsheet'!$D$5:$CB$183,J$9,FALSE))),"")</f>
        <v>2021.4643024217826</v>
      </c>
      <c r="K102" s="121">
        <f ca="1">IFERROR(IF((VLOOKUP($E102,'NEA Backsheet'!$D$5:$CB$183,K$9,FALSE))="","",(VLOOKUP($E102,'NEA Backsheet'!$D$5:$CB$183,K$9,FALSE))),"")</f>
        <v>2096.8475584279131</v>
      </c>
      <c r="L102" s="122">
        <f ca="1">IFERROR(IF((VLOOKUP($E102,'NEA Backsheet'!$D$5:$CB$183,L$9,FALSE))="","",(VLOOKUP($E102,'NEA Backsheet'!$D$5:$CB$183,L$9,FALSE))),"")</f>
        <v>2116.7405578636585</v>
      </c>
      <c r="M102" s="122">
        <f ca="1">IFERROR(IF((VLOOKUP($E102,'NEA Backsheet'!$D$5:$CB$183,M$9,FALSE))="","",(VLOOKUP($E102,'NEA Backsheet'!$D$5:$CB$183,M$9,FALSE))),"")</f>
        <v>2123.5520262562932</v>
      </c>
      <c r="N102" s="124">
        <f ca="1">IFERROR(IF((VLOOKUP($E102,'NEA Backsheet'!$D$5:$CB$183,N$9,FALSE))="","",(VLOOKUP($E102,'NEA Backsheet'!$D$5:$CB$183,N$9,FALSE))),"")</f>
        <v>2048.2453353311594</v>
      </c>
      <c r="O102" s="175">
        <f ca="1">IFERROR(IF((VLOOKUP($E102,'NEA Backsheet'!$D$5:$CB$183,O$9,FALSE))="","",(VLOOKUP($E102,'NEA Backsheet'!$D$5:$CB$183,O$9,FALSE))),"")</f>
        <v>2056.7028492053855</v>
      </c>
      <c r="P102" s="123">
        <f ca="1">IFERROR(IF((VLOOKUP($E102,'NEA Backsheet'!$D$5:$CB$183,P$9,FALSE))="","",(VLOOKUP($E102,'NEA Backsheet'!$D$5:$CB$183,P$9,FALSE))),"")</f>
        <v>1989.231217017106</v>
      </c>
      <c r="Q102" s="124">
        <f ca="1">IFERROR(IF((VLOOKUP($E102,'NEA Backsheet'!$D$5:$CB$183,Q$9,FALSE))="","",(VLOOKUP($E102,'NEA Backsheet'!$D$5:$CB$183,Q$9,FALSE))),"")</f>
        <v>2158.2147382421126</v>
      </c>
      <c r="R102" s="236">
        <f ca="1">IFERROR(IF((VLOOKUP($E102,'NEA Backsheet'!$D$5:$CB$183,R$9,FALSE))="","",(VLOOKUP($E102,'NEA Backsheet'!$D$5:$CB$183,R$9,FALSE))),"")</f>
        <v>0</v>
      </c>
    </row>
    <row r="103" spans="1:18" ht="15" customHeight="1" x14ac:dyDescent="0.3">
      <c r="A103" s="57">
        <v>89</v>
      </c>
      <c r="B103" s="98" t="str">
        <f ca="1">IFERROR(IF((VLOOKUP($E103,'Org List'!$AJ$10:$AL$188,3,FALSE))="","",(VLOOKUP($E103,'Org List'!$AJ$10:$AL$188,3,FALSE))),"")</f>
        <v>London Commissioning Region</v>
      </c>
      <c r="C103" s="99" t="str">
        <f ca="1">IFERROR(IF((VLOOKUP($E103,'Org List'!$AO$10:$AQ$188,3,FALSE))="","",(VLOOKUP($E103,'Org List'!$AO$10:$AQ$188,3,FALSE))),"")</f>
        <v>London Region</v>
      </c>
      <c r="D103" s="114" t="str">
        <f ca="1">IFERROR(IF((VLOOKUP($E103,'Org List'!$AT$10:$AV$188,3,FALSE))="","",(VLOOKUP($E103,'Org List'!$AT$10:$AV$188,3,FALSE))),"")</f>
        <v>NHS England London</v>
      </c>
      <c r="E103" s="98" t="str">
        <f t="shared" ca="1" si="2"/>
        <v>E09000020</v>
      </c>
      <c r="F103" s="100" t="str">
        <f ca="1">IF(E103="","",VLOOKUP(E103,'Org List'!$J$9:$K$488,2,0))</f>
        <v>Kensington and Chelsea</v>
      </c>
      <c r="G103" s="121">
        <f ca="1">IFERROR(IF((VLOOKUP($E103,'NEA Backsheet'!$D$5:$CB$183,G$9,FALSE))="","",(VLOOKUP($E103,'NEA Backsheet'!$D$5:$CB$183,G$9,FALSE))),"")</f>
        <v>1822.1599166058702</v>
      </c>
      <c r="H103" s="122">
        <f ca="1">IFERROR(IF((VLOOKUP($E103,'NEA Backsheet'!$D$5:$CB$183,H$9,FALSE))="","",(VLOOKUP($E103,'NEA Backsheet'!$D$5:$CB$183,H$9,FALSE))),"")</f>
        <v>1820.8529874235387</v>
      </c>
      <c r="I103" s="122">
        <f ca="1">IFERROR(IF((VLOOKUP($E103,'NEA Backsheet'!$D$5:$CB$183,I$9,FALSE))="","",(VLOOKUP($E103,'NEA Backsheet'!$D$5:$CB$183,I$9,FALSE))),"")</f>
        <v>1867.0955392791082</v>
      </c>
      <c r="J103" s="123">
        <f ca="1">IFERROR(IF((VLOOKUP($E103,'NEA Backsheet'!$D$5:$CB$183,J$9,FALSE))="","",(VLOOKUP($E103,'NEA Backsheet'!$D$5:$CB$183,J$9,FALSE))),"")</f>
        <v>1795.3145051530489</v>
      </c>
      <c r="K103" s="121">
        <f ca="1">IFERROR(IF((VLOOKUP($E103,'NEA Backsheet'!$D$5:$CB$183,K$9,FALSE))="","",(VLOOKUP($E103,'NEA Backsheet'!$D$5:$CB$183,K$9,FALSE))),"")</f>
        <v>1839.9401166308046</v>
      </c>
      <c r="L103" s="122">
        <f ca="1">IFERROR(IF((VLOOKUP($E103,'NEA Backsheet'!$D$5:$CB$183,L$9,FALSE))="","",(VLOOKUP($E103,'NEA Backsheet'!$D$5:$CB$183,L$9,FALSE))),"")</f>
        <v>1839.6449339581802</v>
      </c>
      <c r="M103" s="122">
        <f ca="1">IFERROR(IF((VLOOKUP($E103,'NEA Backsheet'!$D$5:$CB$183,M$9,FALSE))="","",(VLOOKUP($E103,'NEA Backsheet'!$D$5:$CB$183,M$9,FALSE))),"")</f>
        <v>1866.2187525193729</v>
      </c>
      <c r="N103" s="124">
        <f ca="1">IFERROR(IF((VLOOKUP($E103,'NEA Backsheet'!$D$5:$CB$183,N$9,FALSE))="","",(VLOOKUP($E103,'NEA Backsheet'!$D$5:$CB$183,N$9,FALSE))),"")</f>
        <v>1847.530130818785</v>
      </c>
      <c r="O103" s="175">
        <f ca="1">IFERROR(IF((VLOOKUP($E103,'NEA Backsheet'!$D$5:$CB$183,O$9,FALSE))="","",(VLOOKUP($E103,'NEA Backsheet'!$D$5:$CB$183,O$9,FALSE))),"")</f>
        <v>1806.8780218340023</v>
      </c>
      <c r="P103" s="123">
        <f ca="1">IFERROR(IF((VLOOKUP($E103,'NEA Backsheet'!$D$5:$CB$183,P$9,FALSE))="","",(VLOOKUP($E103,'NEA Backsheet'!$D$5:$CB$183,P$9,FALSE))),"")</f>
        <v>1900.6774590043256</v>
      </c>
      <c r="Q103" s="124">
        <f ca="1">IFERROR(IF((VLOOKUP($E103,'NEA Backsheet'!$D$5:$CB$183,Q$9,FALSE))="","",(VLOOKUP($E103,'NEA Backsheet'!$D$5:$CB$183,Q$9,FALSE))),"")</f>
        <v>1992.692862188336</v>
      </c>
      <c r="R103" s="236">
        <f ca="1">IFERROR(IF((VLOOKUP($E103,'NEA Backsheet'!$D$5:$CB$183,R$9,FALSE))="","",(VLOOKUP($E103,'NEA Backsheet'!$D$5:$CB$183,R$9,FALSE))),"")</f>
        <v>0</v>
      </c>
    </row>
    <row r="104" spans="1:18" ht="15" customHeight="1" x14ac:dyDescent="0.3">
      <c r="A104" s="57">
        <v>90</v>
      </c>
      <c r="B104" s="98" t="str">
        <f ca="1">IFERROR(IF((VLOOKUP($E104,'Org List'!$AJ$10:$AL$188,3,FALSE))="","",(VLOOKUP($E104,'Org List'!$AJ$10:$AL$188,3,FALSE))),"")</f>
        <v>South East England Commissioning Region</v>
      </c>
      <c r="C104" s="99" t="str">
        <f ca="1">IFERROR(IF((VLOOKUP($E104,'Org List'!$AO$10:$AQ$188,3,FALSE))="","",(VLOOKUP($E104,'Org List'!$AO$10:$AQ$188,3,FALSE))),"")</f>
        <v>South East Region</v>
      </c>
      <c r="D104" s="114" t="str">
        <f ca="1">IFERROR(IF((VLOOKUP($E104,'Org List'!$AT$10:$AV$188,3,FALSE))="","",(VLOOKUP($E104,'Org List'!$AT$10:$AV$188,3,FALSE))),"")</f>
        <v>NHS England South East (Kent, Surrey and Sussex)</v>
      </c>
      <c r="E104" s="98" t="str">
        <f t="shared" ca="1" si="2"/>
        <v>E10000016</v>
      </c>
      <c r="F104" s="100" t="str">
        <f ca="1">IF(E104="","",VLOOKUP(E104,'Org List'!$J$9:$K$488,2,0))</f>
        <v>Kent</v>
      </c>
      <c r="G104" s="121">
        <f ca="1">IFERROR(IF((VLOOKUP($E104,'NEA Backsheet'!$D$5:$CB$183,G$9,FALSE))="","",(VLOOKUP($E104,'NEA Backsheet'!$D$5:$CB$183,G$9,FALSE))),"")</f>
        <v>2622.3071488189603</v>
      </c>
      <c r="H104" s="122">
        <f ca="1">IFERROR(IF((VLOOKUP($E104,'NEA Backsheet'!$D$5:$CB$183,H$9,FALSE))="","",(VLOOKUP($E104,'NEA Backsheet'!$D$5:$CB$183,H$9,FALSE))),"")</f>
        <v>2562.0934584151209</v>
      </c>
      <c r="I104" s="122">
        <f ca="1">IFERROR(IF((VLOOKUP($E104,'NEA Backsheet'!$D$5:$CB$183,I$9,FALSE))="","",(VLOOKUP($E104,'NEA Backsheet'!$D$5:$CB$183,I$9,FALSE))),"")</f>
        <v>2675.2778525293425</v>
      </c>
      <c r="J104" s="123">
        <f ca="1">IFERROR(IF((VLOOKUP($E104,'NEA Backsheet'!$D$5:$CB$183,J$9,FALSE))="","",(VLOOKUP($E104,'NEA Backsheet'!$D$5:$CB$183,J$9,FALSE))),"")</f>
        <v>2659.026531966776</v>
      </c>
      <c r="K104" s="121">
        <f ca="1">IFERROR(IF((VLOOKUP($E104,'NEA Backsheet'!$D$5:$CB$183,K$9,FALSE))="","",(VLOOKUP($E104,'NEA Backsheet'!$D$5:$CB$183,K$9,FALSE))),"")</f>
        <v>2590.7293595948731</v>
      </c>
      <c r="L104" s="122">
        <f ca="1">IFERROR(IF((VLOOKUP($E104,'NEA Backsheet'!$D$5:$CB$183,L$9,FALSE))="","",(VLOOKUP($E104,'NEA Backsheet'!$D$5:$CB$183,L$9,FALSE))),"")</f>
        <v>2593.2456343269014</v>
      </c>
      <c r="M104" s="122">
        <f ca="1">IFERROR(IF((VLOOKUP($E104,'NEA Backsheet'!$D$5:$CB$183,M$9,FALSE))="","",(VLOOKUP($E104,'NEA Backsheet'!$D$5:$CB$183,M$9,FALSE))),"")</f>
        <v>2675.0493197576575</v>
      </c>
      <c r="N104" s="124">
        <f ca="1">IFERROR(IF((VLOOKUP($E104,'NEA Backsheet'!$D$5:$CB$183,N$9,FALSE))="","",(VLOOKUP($E104,'NEA Backsheet'!$D$5:$CB$183,N$9,FALSE))),"")</f>
        <v>2665.6825540159689</v>
      </c>
      <c r="O104" s="175">
        <f ca="1">IFERROR(IF((VLOOKUP($E104,'NEA Backsheet'!$D$5:$CB$183,O$9,FALSE))="","",(VLOOKUP($E104,'NEA Backsheet'!$D$5:$CB$183,O$9,FALSE))),"")</f>
        <v>2682.4607714974941</v>
      </c>
      <c r="P104" s="123">
        <f ca="1">IFERROR(IF((VLOOKUP($E104,'NEA Backsheet'!$D$5:$CB$183,P$9,FALSE))="","",(VLOOKUP($E104,'NEA Backsheet'!$D$5:$CB$183,P$9,FALSE))),"")</f>
        <v>2676.6329318555581</v>
      </c>
      <c r="Q104" s="124">
        <f ca="1">IFERROR(IF((VLOOKUP($E104,'NEA Backsheet'!$D$5:$CB$183,Q$9,FALSE))="","",(VLOOKUP($E104,'NEA Backsheet'!$D$5:$CB$183,Q$9,FALSE))),"")</f>
        <v>2748.9308968662222</v>
      </c>
      <c r="R104" s="236">
        <f ca="1">IFERROR(IF((VLOOKUP($E104,'NEA Backsheet'!$D$5:$CB$183,R$9,FALSE))="","",(VLOOKUP($E104,'NEA Backsheet'!$D$5:$CB$183,R$9,FALSE))),"")</f>
        <v>0</v>
      </c>
    </row>
    <row r="105" spans="1:18" ht="15" customHeight="1" x14ac:dyDescent="0.3">
      <c r="A105" s="57">
        <v>91</v>
      </c>
      <c r="B105" s="98" t="str">
        <f ca="1">IFERROR(IF((VLOOKUP($E105,'Org List'!$AJ$10:$AL$188,3,FALSE))="","",(VLOOKUP($E105,'Org List'!$AJ$10:$AL$188,3,FALSE))),"")</f>
        <v>North of England Commissioning Region</v>
      </c>
      <c r="C105" s="99" t="str">
        <f ca="1">IFERROR(IF((VLOOKUP($E105,'Org List'!$AO$10:$AQ$188,3,FALSE))="","",(VLOOKUP($E105,'Org List'!$AO$10:$AQ$188,3,FALSE))),"")</f>
        <v>Yorkshire and The Humber Region</v>
      </c>
      <c r="D105" s="114" t="str">
        <f ca="1">IFERROR(IF((VLOOKUP($E105,'Org List'!$AT$10:$AV$188,3,FALSE))="","",(VLOOKUP($E105,'Org List'!$AT$10:$AV$188,3,FALSE))),"")</f>
        <v>NHS England North (Yorkshire And Humber)</v>
      </c>
      <c r="E105" s="98" t="str">
        <f t="shared" ca="1" si="2"/>
        <v>E06000010</v>
      </c>
      <c r="F105" s="100" t="str">
        <f ca="1">IF(E105="","",VLOOKUP(E105,'Org List'!$J$9:$K$488,2,0))</f>
        <v>Kingston upon Hull, City of</v>
      </c>
      <c r="G105" s="121">
        <f ca="1">IFERROR(IF((VLOOKUP($E105,'NEA Backsheet'!$D$5:$CB$183,G$9,FALSE))="","",(VLOOKUP($E105,'NEA Backsheet'!$D$5:$CB$183,G$9,FALSE))),"")</f>
        <v>2749.5331467543274</v>
      </c>
      <c r="H105" s="122">
        <f ca="1">IFERROR(IF((VLOOKUP($E105,'NEA Backsheet'!$D$5:$CB$183,H$9,FALSE))="","",(VLOOKUP($E105,'NEA Backsheet'!$D$5:$CB$183,H$9,FALSE))),"")</f>
        <v>2516.909295087486</v>
      </c>
      <c r="I105" s="122">
        <f ca="1">IFERROR(IF((VLOOKUP($E105,'NEA Backsheet'!$D$5:$CB$183,I$9,FALSE))="","",(VLOOKUP($E105,'NEA Backsheet'!$D$5:$CB$183,I$9,FALSE))),"")</f>
        <v>2642.4558502731893</v>
      </c>
      <c r="J105" s="123">
        <f ca="1">IFERROR(IF((VLOOKUP($E105,'NEA Backsheet'!$D$5:$CB$183,J$9,FALSE))="","",(VLOOKUP($E105,'NEA Backsheet'!$D$5:$CB$183,J$9,FALSE))),"")</f>
        <v>2522.0719850635528</v>
      </c>
      <c r="K105" s="121">
        <f ca="1">IFERROR(IF((VLOOKUP($E105,'NEA Backsheet'!$D$5:$CB$183,K$9,FALSE))="","",(VLOOKUP($E105,'NEA Backsheet'!$D$5:$CB$183,K$9,FALSE))),"")</f>
        <v>2618.654214078364</v>
      </c>
      <c r="L105" s="122">
        <f ca="1">IFERROR(IF((VLOOKUP($E105,'NEA Backsheet'!$D$5:$CB$183,L$9,FALSE))="","",(VLOOKUP($E105,'NEA Backsheet'!$D$5:$CB$183,L$9,FALSE))),"")</f>
        <v>2660.175367110794</v>
      </c>
      <c r="M105" s="122">
        <f ca="1">IFERROR(IF((VLOOKUP($E105,'NEA Backsheet'!$D$5:$CB$183,M$9,FALSE))="","",(VLOOKUP($E105,'NEA Backsheet'!$D$5:$CB$183,M$9,FALSE))),"")</f>
        <v>2704.5755522283675</v>
      </c>
      <c r="N105" s="124">
        <f ca="1">IFERROR(IF((VLOOKUP($E105,'NEA Backsheet'!$D$5:$CB$183,N$9,FALSE))="","",(VLOOKUP($E105,'NEA Backsheet'!$D$5:$CB$183,N$9,FALSE))),"")</f>
        <v>2615.3754402413547</v>
      </c>
      <c r="O105" s="175">
        <f ca="1">IFERROR(IF((VLOOKUP($E105,'NEA Backsheet'!$D$5:$CB$183,O$9,FALSE))="","",(VLOOKUP($E105,'NEA Backsheet'!$D$5:$CB$183,O$9,FALSE))),"")</f>
        <v>2595.2161688010215</v>
      </c>
      <c r="P105" s="123">
        <f ca="1">IFERROR(IF((VLOOKUP($E105,'NEA Backsheet'!$D$5:$CB$183,P$9,FALSE))="","",(VLOOKUP($E105,'NEA Backsheet'!$D$5:$CB$183,P$9,FALSE))),"")</f>
        <v>2477.095887839459</v>
      </c>
      <c r="Q105" s="124">
        <f ca="1">IFERROR(IF((VLOOKUP($E105,'NEA Backsheet'!$D$5:$CB$183,Q$9,FALSE))="","",(VLOOKUP($E105,'NEA Backsheet'!$D$5:$CB$183,Q$9,FALSE))),"")</f>
        <v>2649.9955315451662</v>
      </c>
      <c r="R105" s="236">
        <f ca="1">IFERROR(IF((VLOOKUP($E105,'NEA Backsheet'!$D$5:$CB$183,R$9,FALSE))="","",(VLOOKUP($E105,'NEA Backsheet'!$D$5:$CB$183,R$9,FALSE))),"")</f>
        <v>0</v>
      </c>
    </row>
    <row r="106" spans="1:18" ht="15" customHeight="1" x14ac:dyDescent="0.3">
      <c r="A106" s="57">
        <v>92</v>
      </c>
      <c r="B106" s="98" t="str">
        <f ca="1">IFERROR(IF((VLOOKUP($E106,'Org List'!$AJ$10:$AL$188,3,FALSE))="","",(VLOOKUP($E106,'Org List'!$AJ$10:$AL$188,3,FALSE))),"")</f>
        <v>London Commissioning Region</v>
      </c>
      <c r="C106" s="99" t="str">
        <f ca="1">IFERROR(IF((VLOOKUP($E106,'Org List'!$AO$10:$AQ$188,3,FALSE))="","",(VLOOKUP($E106,'Org List'!$AO$10:$AQ$188,3,FALSE))),"")</f>
        <v>London Region</v>
      </c>
      <c r="D106" s="114" t="str">
        <f ca="1">IFERROR(IF((VLOOKUP($E106,'Org List'!$AT$10:$AV$188,3,FALSE))="","",(VLOOKUP($E106,'Org List'!$AT$10:$AV$188,3,FALSE))),"")</f>
        <v>NHS England London</v>
      </c>
      <c r="E106" s="98" t="str">
        <f t="shared" ca="1" si="2"/>
        <v>E09000021</v>
      </c>
      <c r="F106" s="100" t="str">
        <f ca="1">IF(E106="","",VLOOKUP(E106,'Org List'!$J$9:$K$488,2,0))</f>
        <v>Kingston upon Thames</v>
      </c>
      <c r="G106" s="121">
        <f ca="1">IFERROR(IF((VLOOKUP($E106,'NEA Backsheet'!$D$5:$CB$183,G$9,FALSE))="","",(VLOOKUP($E106,'NEA Backsheet'!$D$5:$CB$183,G$9,FALSE))),"")</f>
        <v>2237.1490983291592</v>
      </c>
      <c r="H106" s="122">
        <f ca="1">IFERROR(IF((VLOOKUP($E106,'NEA Backsheet'!$D$5:$CB$183,H$9,FALSE))="","",(VLOOKUP($E106,'NEA Backsheet'!$D$5:$CB$183,H$9,FALSE))),"")</f>
        <v>2192.0104225331129</v>
      </c>
      <c r="I106" s="122">
        <f ca="1">IFERROR(IF((VLOOKUP($E106,'NEA Backsheet'!$D$5:$CB$183,I$9,FALSE))="","",(VLOOKUP($E106,'NEA Backsheet'!$D$5:$CB$183,I$9,FALSE))),"")</f>
        <v>2352.4372099535667</v>
      </c>
      <c r="J106" s="123">
        <f ca="1">IFERROR(IF((VLOOKUP($E106,'NEA Backsheet'!$D$5:$CB$183,J$9,FALSE))="","",(VLOOKUP($E106,'NEA Backsheet'!$D$5:$CB$183,J$9,FALSE))),"")</f>
        <v>2302.7794499110037</v>
      </c>
      <c r="K106" s="121">
        <f ca="1">IFERROR(IF((VLOOKUP($E106,'NEA Backsheet'!$D$5:$CB$183,K$9,FALSE))="","",(VLOOKUP($E106,'NEA Backsheet'!$D$5:$CB$183,K$9,FALSE))),"")</f>
        <v>2391.3791012079737</v>
      </c>
      <c r="L106" s="122">
        <f ca="1">IFERROR(IF((VLOOKUP($E106,'NEA Backsheet'!$D$5:$CB$183,L$9,FALSE))="","",(VLOOKUP($E106,'NEA Backsheet'!$D$5:$CB$183,L$9,FALSE))),"")</f>
        <v>2416.8596497822591</v>
      </c>
      <c r="M106" s="122">
        <f ca="1">IFERROR(IF((VLOOKUP($E106,'NEA Backsheet'!$D$5:$CB$183,M$9,FALSE))="","",(VLOOKUP($E106,'NEA Backsheet'!$D$5:$CB$183,M$9,FALSE))),"")</f>
        <v>2418.1905792392936</v>
      </c>
      <c r="N106" s="124">
        <f ca="1">IFERROR(IF((VLOOKUP($E106,'NEA Backsheet'!$D$5:$CB$183,N$9,FALSE))="","",(VLOOKUP($E106,'NEA Backsheet'!$D$5:$CB$183,N$9,FALSE))),"")</f>
        <v>2337.1955140723403</v>
      </c>
      <c r="O106" s="175">
        <f ca="1">IFERROR(IF((VLOOKUP($E106,'NEA Backsheet'!$D$5:$CB$183,O$9,FALSE))="","",(VLOOKUP($E106,'NEA Backsheet'!$D$5:$CB$183,O$9,FALSE))),"")</f>
        <v>2295.0128548532894</v>
      </c>
      <c r="P106" s="123">
        <f ca="1">IFERROR(IF((VLOOKUP($E106,'NEA Backsheet'!$D$5:$CB$183,P$9,FALSE))="","",(VLOOKUP($E106,'NEA Backsheet'!$D$5:$CB$183,P$9,FALSE))),"")</f>
        <v>2320.7213594447135</v>
      </c>
      <c r="Q106" s="124">
        <f ca="1">IFERROR(IF((VLOOKUP($E106,'NEA Backsheet'!$D$5:$CB$183,Q$9,FALSE))="","",(VLOOKUP($E106,'NEA Backsheet'!$D$5:$CB$183,Q$9,FALSE))),"")</f>
        <v>2478.1369909092141</v>
      </c>
      <c r="R106" s="236">
        <f ca="1">IFERROR(IF((VLOOKUP($E106,'NEA Backsheet'!$D$5:$CB$183,R$9,FALSE))="","",(VLOOKUP($E106,'NEA Backsheet'!$D$5:$CB$183,R$9,FALSE))),"")</f>
        <v>0</v>
      </c>
    </row>
    <row r="107" spans="1:18" ht="15" customHeight="1" x14ac:dyDescent="0.3">
      <c r="A107" s="57">
        <v>93</v>
      </c>
      <c r="B107" s="98" t="str">
        <f ca="1">IFERROR(IF((VLOOKUP($E107,'Org List'!$AJ$10:$AL$188,3,FALSE))="","",(VLOOKUP($E107,'Org List'!$AJ$10:$AL$188,3,FALSE))),"")</f>
        <v>North of England Commissioning Region</v>
      </c>
      <c r="C107" s="99" t="str">
        <f ca="1">IFERROR(IF((VLOOKUP($E107,'Org List'!$AO$10:$AQ$188,3,FALSE))="","",(VLOOKUP($E107,'Org List'!$AO$10:$AQ$188,3,FALSE))),"")</f>
        <v>Yorkshire and The Humber Region</v>
      </c>
      <c r="D107" s="114" t="str">
        <f ca="1">IFERROR(IF((VLOOKUP($E107,'Org List'!$AT$10:$AV$188,3,FALSE))="","",(VLOOKUP($E107,'Org List'!$AT$10:$AV$188,3,FALSE))),"")</f>
        <v>NHS England North (Yorkshire And Humber)</v>
      </c>
      <c r="E107" s="98" t="str">
        <f t="shared" ca="1" si="2"/>
        <v>E08000034</v>
      </c>
      <c r="F107" s="100" t="str">
        <f ca="1">IF(E107="","",VLOOKUP(E107,'Org List'!$J$9:$K$488,2,0))</f>
        <v>Kirklees</v>
      </c>
      <c r="G107" s="121">
        <f ca="1">IFERROR(IF((VLOOKUP($E107,'NEA Backsheet'!$D$5:$CB$183,G$9,FALSE))="","",(VLOOKUP($E107,'NEA Backsheet'!$D$5:$CB$183,G$9,FALSE))),"")</f>
        <v>2876.6123307784433</v>
      </c>
      <c r="H107" s="122">
        <f ca="1">IFERROR(IF((VLOOKUP($E107,'NEA Backsheet'!$D$5:$CB$183,H$9,FALSE))="","",(VLOOKUP($E107,'NEA Backsheet'!$D$5:$CB$183,H$9,FALSE))),"")</f>
        <v>2842.824891719903</v>
      </c>
      <c r="I107" s="122">
        <f ca="1">IFERROR(IF((VLOOKUP($E107,'NEA Backsheet'!$D$5:$CB$183,I$9,FALSE))="","",(VLOOKUP($E107,'NEA Backsheet'!$D$5:$CB$183,I$9,FALSE))),"")</f>
        <v>2976.8377502275503</v>
      </c>
      <c r="J107" s="123">
        <f ca="1">IFERROR(IF((VLOOKUP($E107,'NEA Backsheet'!$D$5:$CB$183,J$9,FALSE))="","",(VLOOKUP($E107,'NEA Backsheet'!$D$5:$CB$183,J$9,FALSE))),"")</f>
        <v>2779.0117952724945</v>
      </c>
      <c r="K107" s="121">
        <f ca="1">IFERROR(IF((VLOOKUP($E107,'NEA Backsheet'!$D$5:$CB$183,K$9,FALSE))="","",(VLOOKUP($E107,'NEA Backsheet'!$D$5:$CB$183,K$9,FALSE))),"")</f>
        <v>2801.4437236594531</v>
      </c>
      <c r="L107" s="122">
        <f ca="1">IFERROR(IF((VLOOKUP($E107,'NEA Backsheet'!$D$5:$CB$183,L$9,FALSE))="","",(VLOOKUP($E107,'NEA Backsheet'!$D$5:$CB$183,L$9,FALSE))),"")</f>
        <v>2758.5428757985374</v>
      </c>
      <c r="M107" s="122">
        <f ca="1">IFERROR(IF((VLOOKUP($E107,'NEA Backsheet'!$D$5:$CB$183,M$9,FALSE))="","",(VLOOKUP($E107,'NEA Backsheet'!$D$5:$CB$183,M$9,FALSE))),"")</f>
        <v>2923.4073954158262</v>
      </c>
      <c r="N107" s="124">
        <f ca="1">IFERROR(IF((VLOOKUP($E107,'NEA Backsheet'!$D$5:$CB$183,N$9,FALSE))="","",(VLOOKUP($E107,'NEA Backsheet'!$D$5:$CB$183,N$9,FALSE))),"")</f>
        <v>2833.8723193081601</v>
      </c>
      <c r="O107" s="175">
        <f ca="1">IFERROR(IF((VLOOKUP($E107,'NEA Backsheet'!$D$5:$CB$183,O$9,FALSE))="","",(VLOOKUP($E107,'NEA Backsheet'!$D$5:$CB$183,O$9,FALSE))),"")</f>
        <v>2911.8006601893326</v>
      </c>
      <c r="P107" s="123">
        <f ca="1">IFERROR(IF((VLOOKUP($E107,'NEA Backsheet'!$D$5:$CB$183,P$9,FALSE))="","",(VLOOKUP($E107,'NEA Backsheet'!$D$5:$CB$183,P$9,FALSE))),"")</f>
        <v>2790.5510225672515</v>
      </c>
      <c r="Q107" s="124">
        <f ca="1">IFERROR(IF((VLOOKUP($E107,'NEA Backsheet'!$D$5:$CB$183,Q$9,FALSE))="","",(VLOOKUP($E107,'NEA Backsheet'!$D$5:$CB$183,Q$9,FALSE))),"")</f>
        <v>2967.2023545046009</v>
      </c>
      <c r="R107" s="236">
        <f ca="1">IFERROR(IF((VLOOKUP($E107,'NEA Backsheet'!$D$5:$CB$183,R$9,FALSE))="","",(VLOOKUP($E107,'NEA Backsheet'!$D$5:$CB$183,R$9,FALSE))),"")</f>
        <v>0</v>
      </c>
    </row>
    <row r="108" spans="1:18" ht="15" customHeight="1" x14ac:dyDescent="0.3">
      <c r="A108" s="57">
        <v>94</v>
      </c>
      <c r="B108" s="98" t="str">
        <f ca="1">IFERROR(IF((VLOOKUP($E108,'Org List'!$AJ$10:$AL$188,3,FALSE))="","",(VLOOKUP($E108,'Org List'!$AJ$10:$AL$188,3,FALSE))),"")</f>
        <v>North of England Commissioning Region</v>
      </c>
      <c r="C108" s="99" t="str">
        <f ca="1">IFERROR(IF((VLOOKUP($E108,'Org List'!$AO$10:$AQ$188,3,FALSE))="","",(VLOOKUP($E108,'Org List'!$AO$10:$AQ$188,3,FALSE))),"")</f>
        <v>North West Region</v>
      </c>
      <c r="D108" s="114" t="str">
        <f ca="1">IFERROR(IF((VLOOKUP($E108,'Org List'!$AT$10:$AV$188,3,FALSE))="","",(VLOOKUP($E108,'Org List'!$AT$10:$AV$188,3,FALSE))),"")</f>
        <v>NHS England North (Cheshire And Merseyside)</v>
      </c>
      <c r="E108" s="98" t="str">
        <f t="shared" ca="1" si="2"/>
        <v>E08000011</v>
      </c>
      <c r="F108" s="100" t="str">
        <f ca="1">IF(E108="","",VLOOKUP(E108,'Org List'!$J$9:$K$488,2,0))</f>
        <v>Knowsley</v>
      </c>
      <c r="G108" s="121">
        <f ca="1">IFERROR(IF((VLOOKUP($E108,'NEA Backsheet'!$D$5:$CB$183,G$9,FALSE))="","",(VLOOKUP($E108,'NEA Backsheet'!$D$5:$CB$183,G$9,FALSE))),"")</f>
        <v>4187.462402199114</v>
      </c>
      <c r="H108" s="122">
        <f ca="1">IFERROR(IF((VLOOKUP($E108,'NEA Backsheet'!$D$5:$CB$183,H$9,FALSE))="","",(VLOOKUP($E108,'NEA Backsheet'!$D$5:$CB$183,H$9,FALSE))),"")</f>
        <v>4129.6232167848948</v>
      </c>
      <c r="I108" s="122">
        <f ca="1">IFERROR(IF((VLOOKUP($E108,'NEA Backsheet'!$D$5:$CB$183,I$9,FALSE))="","",(VLOOKUP($E108,'NEA Backsheet'!$D$5:$CB$183,I$9,FALSE))),"")</f>
        <v>4246.073034649633</v>
      </c>
      <c r="J108" s="123">
        <f ca="1">IFERROR(IF((VLOOKUP($E108,'NEA Backsheet'!$D$5:$CB$183,J$9,FALSE))="","",(VLOOKUP($E108,'NEA Backsheet'!$D$5:$CB$183,J$9,FALSE))),"")</f>
        <v>4509.4033961740879</v>
      </c>
      <c r="K108" s="121">
        <f ca="1">IFERROR(IF((VLOOKUP($E108,'NEA Backsheet'!$D$5:$CB$183,K$9,FALSE))="","",(VLOOKUP($E108,'NEA Backsheet'!$D$5:$CB$183,K$9,FALSE))),"")</f>
        <v>4183.4022720645053</v>
      </c>
      <c r="L108" s="122">
        <f ca="1">IFERROR(IF((VLOOKUP($E108,'NEA Backsheet'!$D$5:$CB$183,L$9,FALSE))="","",(VLOOKUP($E108,'NEA Backsheet'!$D$5:$CB$183,L$9,FALSE))),"")</f>
        <v>4228.4524477505265</v>
      </c>
      <c r="M108" s="122">
        <f ca="1">IFERROR(IF((VLOOKUP($E108,'NEA Backsheet'!$D$5:$CB$183,M$9,FALSE))="","",(VLOOKUP($E108,'NEA Backsheet'!$D$5:$CB$183,M$9,FALSE))),"")</f>
        <v>4199.4949481629319</v>
      </c>
      <c r="N108" s="124">
        <f ca="1">IFERROR(IF((VLOOKUP($E108,'NEA Backsheet'!$D$5:$CB$183,N$9,FALSE))="","",(VLOOKUP($E108,'NEA Backsheet'!$D$5:$CB$183,N$9,FALSE))),"")</f>
        <v>4546.6584554324418</v>
      </c>
      <c r="O108" s="175">
        <f ca="1">IFERROR(IF((VLOOKUP($E108,'NEA Backsheet'!$D$5:$CB$183,O$9,FALSE))="","",(VLOOKUP($E108,'NEA Backsheet'!$D$5:$CB$183,O$9,FALSE))),"")</f>
        <v>4648.3764057505405</v>
      </c>
      <c r="P108" s="123">
        <f ca="1">IFERROR(IF((VLOOKUP($E108,'NEA Backsheet'!$D$5:$CB$183,P$9,FALSE))="","",(VLOOKUP($E108,'NEA Backsheet'!$D$5:$CB$183,P$9,FALSE))),"")</f>
        <v>4645.1429404868049</v>
      </c>
      <c r="Q108" s="124">
        <f ca="1">IFERROR(IF((VLOOKUP($E108,'NEA Backsheet'!$D$5:$CB$183,Q$9,FALSE))="","",(VLOOKUP($E108,'NEA Backsheet'!$D$5:$CB$183,Q$9,FALSE))),"")</f>
        <v>4760.0409871901838</v>
      </c>
      <c r="R108" s="236">
        <f ca="1">IFERROR(IF((VLOOKUP($E108,'NEA Backsheet'!$D$5:$CB$183,R$9,FALSE))="","",(VLOOKUP($E108,'NEA Backsheet'!$D$5:$CB$183,R$9,FALSE))),"")</f>
        <v>0</v>
      </c>
    </row>
    <row r="109" spans="1:18" ht="15" customHeight="1" x14ac:dyDescent="0.3">
      <c r="A109" s="57">
        <v>95</v>
      </c>
      <c r="B109" s="98" t="str">
        <f ca="1">IFERROR(IF((VLOOKUP($E109,'Org List'!$AJ$10:$AL$188,3,FALSE))="","",(VLOOKUP($E109,'Org List'!$AJ$10:$AL$188,3,FALSE))),"")</f>
        <v>London Commissioning Region</v>
      </c>
      <c r="C109" s="99" t="str">
        <f ca="1">IFERROR(IF((VLOOKUP($E109,'Org List'!$AO$10:$AQ$188,3,FALSE))="","",(VLOOKUP($E109,'Org List'!$AO$10:$AQ$188,3,FALSE))),"")</f>
        <v>London Region</v>
      </c>
      <c r="D109" s="114" t="str">
        <f ca="1">IFERROR(IF((VLOOKUP($E109,'Org List'!$AT$10:$AV$188,3,FALSE))="","",(VLOOKUP($E109,'Org List'!$AT$10:$AV$188,3,FALSE))),"")</f>
        <v>NHS England London</v>
      </c>
      <c r="E109" s="98" t="str">
        <f t="shared" ca="1" si="2"/>
        <v>E09000022</v>
      </c>
      <c r="F109" s="100" t="str">
        <f ca="1">IF(E109="","",VLOOKUP(E109,'Org List'!$J$9:$K$488,2,0))</f>
        <v>Lambeth</v>
      </c>
      <c r="G109" s="121">
        <f ca="1">IFERROR(IF((VLOOKUP($E109,'NEA Backsheet'!$D$5:$CB$183,G$9,FALSE))="","",(VLOOKUP($E109,'NEA Backsheet'!$D$5:$CB$183,G$9,FALSE))),"")</f>
        <v>2007.9229349144464</v>
      </c>
      <c r="H109" s="122">
        <f ca="1">IFERROR(IF((VLOOKUP($E109,'NEA Backsheet'!$D$5:$CB$183,H$9,FALSE))="","",(VLOOKUP($E109,'NEA Backsheet'!$D$5:$CB$183,H$9,FALSE))),"")</f>
        <v>1943.3371036830533</v>
      </c>
      <c r="I109" s="122">
        <f ca="1">IFERROR(IF((VLOOKUP($E109,'NEA Backsheet'!$D$5:$CB$183,I$9,FALSE))="","",(VLOOKUP($E109,'NEA Backsheet'!$D$5:$CB$183,I$9,FALSE))),"")</f>
        <v>2068.7206871936919</v>
      </c>
      <c r="J109" s="123">
        <f ca="1">IFERROR(IF((VLOOKUP($E109,'NEA Backsheet'!$D$5:$CB$183,J$9,FALSE))="","",(VLOOKUP($E109,'NEA Backsheet'!$D$5:$CB$183,J$9,FALSE))),"")</f>
        <v>2018.6977595541509</v>
      </c>
      <c r="K109" s="121">
        <f ca="1">IFERROR(IF((VLOOKUP($E109,'NEA Backsheet'!$D$5:$CB$183,K$9,FALSE))="","",(VLOOKUP($E109,'NEA Backsheet'!$D$5:$CB$183,K$9,FALSE))),"")</f>
        <v>1983.8821758012264</v>
      </c>
      <c r="L109" s="122">
        <f ca="1">IFERROR(IF((VLOOKUP($E109,'NEA Backsheet'!$D$5:$CB$183,L$9,FALSE))="","",(VLOOKUP($E109,'NEA Backsheet'!$D$5:$CB$183,L$9,FALSE))),"")</f>
        <v>2004.7412126974677</v>
      </c>
      <c r="M109" s="122">
        <f ca="1">IFERROR(IF((VLOOKUP($E109,'NEA Backsheet'!$D$5:$CB$183,M$9,FALSE))="","",(VLOOKUP($E109,'NEA Backsheet'!$D$5:$CB$183,M$9,FALSE))),"")</f>
        <v>2008.1132207427352</v>
      </c>
      <c r="N109" s="124">
        <f ca="1">IFERROR(IF((VLOOKUP($E109,'NEA Backsheet'!$D$5:$CB$183,N$9,FALSE))="","",(VLOOKUP($E109,'NEA Backsheet'!$D$5:$CB$183,N$9,FALSE))),"")</f>
        <v>1951.5484384848398</v>
      </c>
      <c r="O109" s="175">
        <f ca="1">IFERROR(IF((VLOOKUP($E109,'NEA Backsheet'!$D$5:$CB$183,O$9,FALSE))="","",(VLOOKUP($E109,'NEA Backsheet'!$D$5:$CB$183,O$9,FALSE))),"")</f>
        <v>2032.2950044279517</v>
      </c>
      <c r="P109" s="123">
        <f ca="1">IFERROR(IF((VLOOKUP($E109,'NEA Backsheet'!$D$5:$CB$183,P$9,FALSE))="","",(VLOOKUP($E109,'NEA Backsheet'!$D$5:$CB$183,P$9,FALSE))),"")</f>
        <v>2105.1798012695094</v>
      </c>
      <c r="Q109" s="124">
        <f ca="1">IFERROR(IF((VLOOKUP($E109,'NEA Backsheet'!$D$5:$CB$183,Q$9,FALSE))="","",(VLOOKUP($E109,'NEA Backsheet'!$D$5:$CB$183,Q$9,FALSE))),"")</f>
        <v>2269.9390386131618</v>
      </c>
      <c r="R109" s="236">
        <f ca="1">IFERROR(IF((VLOOKUP($E109,'NEA Backsheet'!$D$5:$CB$183,R$9,FALSE))="","",(VLOOKUP($E109,'NEA Backsheet'!$D$5:$CB$183,R$9,FALSE))),"")</f>
        <v>0</v>
      </c>
    </row>
    <row r="110" spans="1:18" ht="15" customHeight="1" x14ac:dyDescent="0.3">
      <c r="A110" s="57">
        <v>96</v>
      </c>
      <c r="B110" s="98" t="str">
        <f ca="1">IFERROR(IF((VLOOKUP($E110,'Org List'!$AJ$10:$AL$188,3,FALSE))="","",(VLOOKUP($E110,'Org List'!$AJ$10:$AL$188,3,FALSE))),"")</f>
        <v>North of England Commissioning Region</v>
      </c>
      <c r="C110" s="99" t="str">
        <f ca="1">IFERROR(IF((VLOOKUP($E110,'Org List'!$AO$10:$AQ$188,3,FALSE))="","",(VLOOKUP($E110,'Org List'!$AO$10:$AQ$188,3,FALSE))),"")</f>
        <v>North West Region</v>
      </c>
      <c r="D110" s="114" t="str">
        <f ca="1">IFERROR(IF((VLOOKUP($E110,'Org List'!$AT$10:$AV$188,3,FALSE))="","",(VLOOKUP($E110,'Org List'!$AT$10:$AV$188,3,FALSE))),"")</f>
        <v>NHS England North (Lancashire)</v>
      </c>
      <c r="E110" s="98" t="str">
        <f t="shared" ref="E110:E141" ca="1" si="3">IF($A110&gt;$U$5-1,"",INDIRECT("'Comms by AT'!D"&amp;$A110+$U$4))</f>
        <v>E10000017</v>
      </c>
      <c r="F110" s="100" t="str">
        <f ca="1">IF(E110="","",VLOOKUP(E110,'Org List'!$J$9:$K$488,2,0))</f>
        <v>Lancashire</v>
      </c>
      <c r="G110" s="121">
        <f ca="1">IFERROR(IF((VLOOKUP($E110,'NEA Backsheet'!$D$5:$CB$183,G$9,FALSE))="","",(VLOOKUP($E110,'NEA Backsheet'!$D$5:$CB$183,G$9,FALSE))),"")</f>
        <v>2736.806841921355</v>
      </c>
      <c r="H110" s="122">
        <f ca="1">IFERROR(IF((VLOOKUP($E110,'NEA Backsheet'!$D$5:$CB$183,H$9,FALSE))="","",(VLOOKUP($E110,'NEA Backsheet'!$D$5:$CB$183,H$9,FALSE))),"")</f>
        <v>2712.6212214783563</v>
      </c>
      <c r="I110" s="122">
        <f ca="1">IFERROR(IF((VLOOKUP($E110,'NEA Backsheet'!$D$5:$CB$183,I$9,FALSE))="","",(VLOOKUP($E110,'NEA Backsheet'!$D$5:$CB$183,I$9,FALSE))),"")</f>
        <v>3058.2999550153404</v>
      </c>
      <c r="J110" s="123">
        <f ca="1">IFERROR(IF((VLOOKUP($E110,'NEA Backsheet'!$D$5:$CB$183,J$9,FALSE))="","",(VLOOKUP($E110,'NEA Backsheet'!$D$5:$CB$183,J$9,FALSE))),"")</f>
        <v>2989.4372532207849</v>
      </c>
      <c r="K110" s="121">
        <f ca="1">IFERROR(IF((VLOOKUP($E110,'NEA Backsheet'!$D$5:$CB$183,K$9,FALSE))="","",(VLOOKUP($E110,'NEA Backsheet'!$D$5:$CB$183,K$9,FALSE))),"")</f>
        <v>2773.9325432576848</v>
      </c>
      <c r="L110" s="122">
        <f ca="1">IFERROR(IF((VLOOKUP($E110,'NEA Backsheet'!$D$5:$CB$183,L$9,FALSE))="","",(VLOOKUP($E110,'NEA Backsheet'!$D$5:$CB$183,L$9,FALSE))),"")</f>
        <v>2704.5977228073116</v>
      </c>
      <c r="M110" s="122">
        <f ca="1">IFERROR(IF((VLOOKUP($E110,'NEA Backsheet'!$D$5:$CB$183,M$9,FALSE))="","",(VLOOKUP($E110,'NEA Backsheet'!$D$5:$CB$183,M$9,FALSE))),"")</f>
        <v>2959.8218758642161</v>
      </c>
      <c r="N110" s="124">
        <f ca="1">IFERROR(IF((VLOOKUP($E110,'NEA Backsheet'!$D$5:$CB$183,N$9,FALSE))="","",(VLOOKUP($E110,'NEA Backsheet'!$D$5:$CB$183,N$9,FALSE))),"")</f>
        <v>2864.0311897455367</v>
      </c>
      <c r="O110" s="175">
        <f ca="1">IFERROR(IF((VLOOKUP($E110,'NEA Backsheet'!$D$5:$CB$183,O$9,FALSE))="","",(VLOOKUP($E110,'NEA Backsheet'!$D$5:$CB$183,O$9,FALSE))),"")</f>
        <v>2963.8388496883822</v>
      </c>
      <c r="P110" s="123">
        <f ca="1">IFERROR(IF((VLOOKUP($E110,'NEA Backsheet'!$D$5:$CB$183,P$9,FALSE))="","",(VLOOKUP($E110,'NEA Backsheet'!$D$5:$CB$183,P$9,FALSE))),"")</f>
        <v>2901.6706233728673</v>
      </c>
      <c r="Q110" s="124">
        <f ca="1">IFERROR(IF((VLOOKUP($E110,'NEA Backsheet'!$D$5:$CB$183,Q$9,FALSE))="","",(VLOOKUP($E110,'NEA Backsheet'!$D$5:$CB$183,Q$9,FALSE))),"")</f>
        <v>3218.2424594099089</v>
      </c>
      <c r="R110" s="236">
        <f ca="1">IFERROR(IF((VLOOKUP($E110,'NEA Backsheet'!$D$5:$CB$183,R$9,FALSE))="","",(VLOOKUP($E110,'NEA Backsheet'!$D$5:$CB$183,R$9,FALSE))),"")</f>
        <v>0</v>
      </c>
    </row>
    <row r="111" spans="1:18" ht="15" customHeight="1" x14ac:dyDescent="0.3">
      <c r="A111" s="57">
        <v>97</v>
      </c>
      <c r="B111" s="98" t="str">
        <f ca="1">IFERROR(IF((VLOOKUP($E111,'Org List'!$AJ$10:$AL$188,3,FALSE))="","",(VLOOKUP($E111,'Org List'!$AJ$10:$AL$188,3,FALSE))),"")</f>
        <v>North of England Commissioning Region</v>
      </c>
      <c r="C111" s="99" t="str">
        <f ca="1">IFERROR(IF((VLOOKUP($E111,'Org List'!$AO$10:$AQ$188,3,FALSE))="","",(VLOOKUP($E111,'Org List'!$AO$10:$AQ$188,3,FALSE))),"")</f>
        <v>Yorkshire and The Humber Region</v>
      </c>
      <c r="D111" s="114" t="str">
        <f ca="1">IFERROR(IF((VLOOKUP($E111,'Org List'!$AT$10:$AV$188,3,FALSE))="","",(VLOOKUP($E111,'Org List'!$AT$10:$AV$188,3,FALSE))),"")</f>
        <v>NHS England North (Yorkshire And Humber)</v>
      </c>
      <c r="E111" s="98" t="str">
        <f t="shared" ca="1" si="3"/>
        <v>E08000035</v>
      </c>
      <c r="F111" s="100" t="str">
        <f ca="1">IF(E111="","",VLOOKUP(E111,'Org List'!$J$9:$K$488,2,0))</f>
        <v>Leeds</v>
      </c>
      <c r="G111" s="121">
        <f ca="1">IFERROR(IF((VLOOKUP($E111,'NEA Backsheet'!$D$5:$CB$183,G$9,FALSE))="","",(VLOOKUP($E111,'NEA Backsheet'!$D$5:$CB$183,G$9,FALSE))),"")</f>
        <v>2545.7745321212788</v>
      </c>
      <c r="H111" s="122">
        <f ca="1">IFERROR(IF((VLOOKUP($E111,'NEA Backsheet'!$D$5:$CB$183,H$9,FALSE))="","",(VLOOKUP($E111,'NEA Backsheet'!$D$5:$CB$183,H$9,FALSE))),"")</f>
        <v>2449.9334988426472</v>
      </c>
      <c r="I111" s="122">
        <f ca="1">IFERROR(IF((VLOOKUP($E111,'NEA Backsheet'!$D$5:$CB$183,I$9,FALSE))="","",(VLOOKUP($E111,'NEA Backsheet'!$D$5:$CB$183,I$9,FALSE))),"")</f>
        <v>2350.9299049655915</v>
      </c>
      <c r="J111" s="123">
        <f ca="1">IFERROR(IF((VLOOKUP($E111,'NEA Backsheet'!$D$5:$CB$183,J$9,FALSE))="","",(VLOOKUP($E111,'NEA Backsheet'!$D$5:$CB$183,J$9,FALSE))),"")</f>
        <v>2302.2853491167753</v>
      </c>
      <c r="K111" s="121">
        <f ca="1">IFERROR(IF((VLOOKUP($E111,'NEA Backsheet'!$D$5:$CB$183,K$9,FALSE))="","",(VLOOKUP($E111,'NEA Backsheet'!$D$5:$CB$183,K$9,FALSE))),"")</f>
        <v>2547.0642024237068</v>
      </c>
      <c r="L111" s="122">
        <f ca="1">IFERROR(IF((VLOOKUP($E111,'NEA Backsheet'!$D$5:$CB$183,L$9,FALSE))="","",(VLOOKUP($E111,'NEA Backsheet'!$D$5:$CB$183,L$9,FALSE))),"")</f>
        <v>2509.9637812201458</v>
      </c>
      <c r="M111" s="122">
        <f ca="1">IFERROR(IF((VLOOKUP($E111,'NEA Backsheet'!$D$5:$CB$183,M$9,FALSE))="","",(VLOOKUP($E111,'NEA Backsheet'!$D$5:$CB$183,M$9,FALSE))),"")</f>
        <v>2582.7336791426023</v>
      </c>
      <c r="N111" s="124">
        <f ca="1">IFERROR(IF((VLOOKUP($E111,'NEA Backsheet'!$D$5:$CB$183,N$9,FALSE))="","",(VLOOKUP($E111,'NEA Backsheet'!$D$5:$CB$183,N$9,FALSE))),"")</f>
        <v>2552.4393624781965</v>
      </c>
      <c r="O111" s="175">
        <f ca="1">IFERROR(IF((VLOOKUP($E111,'NEA Backsheet'!$D$5:$CB$183,O$9,FALSE))="","",(VLOOKUP($E111,'NEA Backsheet'!$D$5:$CB$183,O$9,FALSE))),"")</f>
        <v>2492.5750069964147</v>
      </c>
      <c r="P111" s="123">
        <f ca="1">IFERROR(IF((VLOOKUP($E111,'NEA Backsheet'!$D$5:$CB$183,P$9,FALSE))="","",(VLOOKUP($E111,'NEA Backsheet'!$D$5:$CB$183,P$9,FALSE))),"")</f>
        <v>2418.127806654953</v>
      </c>
      <c r="Q111" s="124">
        <f ca="1">IFERROR(IF((VLOOKUP($E111,'NEA Backsheet'!$D$5:$CB$183,Q$9,FALSE))="","",(VLOOKUP($E111,'NEA Backsheet'!$D$5:$CB$183,Q$9,FALSE))),"")</f>
        <v>2294.9167339287987</v>
      </c>
      <c r="R111" s="236">
        <f ca="1">IFERROR(IF((VLOOKUP($E111,'NEA Backsheet'!$D$5:$CB$183,R$9,FALSE))="","",(VLOOKUP($E111,'NEA Backsheet'!$D$5:$CB$183,R$9,FALSE))),"")</f>
        <v>0</v>
      </c>
    </row>
    <row r="112" spans="1:18" ht="15" customHeight="1" x14ac:dyDescent="0.3">
      <c r="A112" s="57">
        <v>98</v>
      </c>
      <c r="B112" s="98" t="str">
        <f ca="1">IFERROR(IF((VLOOKUP($E112,'Org List'!$AJ$10:$AL$188,3,FALSE))="","",(VLOOKUP($E112,'Org List'!$AJ$10:$AL$188,3,FALSE))),"")</f>
        <v>Midlands and East of England Commissioning Region</v>
      </c>
      <c r="C112" s="99" t="str">
        <f ca="1">IFERROR(IF((VLOOKUP($E112,'Org List'!$AO$10:$AQ$188,3,FALSE))="","",(VLOOKUP($E112,'Org List'!$AO$10:$AQ$188,3,FALSE))),"")</f>
        <v>East Midlands Region</v>
      </c>
      <c r="D112" s="114" t="str">
        <f ca="1">IFERROR(IF((VLOOKUP($E112,'Org List'!$AT$10:$AV$188,3,FALSE))="","",(VLOOKUP($E112,'Org List'!$AT$10:$AV$188,3,FALSE))),"")</f>
        <v>NHS England Midlands And East (Central Midlands)</v>
      </c>
      <c r="E112" s="98" t="str">
        <f t="shared" ca="1" si="3"/>
        <v>E06000016</v>
      </c>
      <c r="F112" s="100" t="str">
        <f ca="1">IF(E112="","",VLOOKUP(E112,'Org List'!$J$9:$K$488,2,0))</f>
        <v>Leicester</v>
      </c>
      <c r="G112" s="121">
        <f ca="1">IFERROR(IF((VLOOKUP($E112,'NEA Backsheet'!$D$5:$CB$183,G$9,FALSE))="","",(VLOOKUP($E112,'NEA Backsheet'!$D$5:$CB$183,G$9,FALSE))),"")</f>
        <v>2841.9945392774403</v>
      </c>
      <c r="H112" s="122">
        <f ca="1">IFERROR(IF((VLOOKUP($E112,'NEA Backsheet'!$D$5:$CB$183,H$9,FALSE))="","",(VLOOKUP($E112,'NEA Backsheet'!$D$5:$CB$183,H$9,FALSE))),"")</f>
        <v>2857.1678118050977</v>
      </c>
      <c r="I112" s="122">
        <f ca="1">IFERROR(IF((VLOOKUP($E112,'NEA Backsheet'!$D$5:$CB$183,I$9,FALSE))="","",(VLOOKUP($E112,'NEA Backsheet'!$D$5:$CB$183,I$9,FALSE))),"")</f>
        <v>2848.9803563067849</v>
      </c>
      <c r="J112" s="123">
        <f ca="1">IFERROR(IF((VLOOKUP($E112,'NEA Backsheet'!$D$5:$CB$183,J$9,FALSE))="","",(VLOOKUP($E112,'NEA Backsheet'!$D$5:$CB$183,J$9,FALSE))),"")</f>
        <v>2865.9561891692283</v>
      </c>
      <c r="K112" s="121">
        <f ca="1">IFERROR(IF((VLOOKUP($E112,'NEA Backsheet'!$D$5:$CB$183,K$9,FALSE))="","",(VLOOKUP($E112,'NEA Backsheet'!$D$5:$CB$183,K$9,FALSE))),"")</f>
        <v>2897.4178110486655</v>
      </c>
      <c r="L112" s="122">
        <f ca="1">IFERROR(IF((VLOOKUP($E112,'NEA Backsheet'!$D$5:$CB$183,L$9,FALSE))="","",(VLOOKUP($E112,'NEA Backsheet'!$D$5:$CB$183,L$9,FALSE))),"")</f>
        <v>2885.5244933601966</v>
      </c>
      <c r="M112" s="122">
        <f ca="1">IFERROR(IF((VLOOKUP($E112,'NEA Backsheet'!$D$5:$CB$183,M$9,FALSE))="","",(VLOOKUP($E112,'NEA Backsheet'!$D$5:$CB$183,M$9,FALSE))),"")</f>
        <v>2907.7868805132339</v>
      </c>
      <c r="N112" s="124">
        <f ca="1">IFERROR(IF((VLOOKUP($E112,'NEA Backsheet'!$D$5:$CB$183,N$9,FALSE))="","",(VLOOKUP($E112,'NEA Backsheet'!$D$5:$CB$183,N$9,FALSE))),"")</f>
        <v>2869.8845796370988</v>
      </c>
      <c r="O112" s="175">
        <f ca="1">IFERROR(IF((VLOOKUP($E112,'NEA Backsheet'!$D$5:$CB$183,O$9,FALSE))="","",(VLOOKUP($E112,'NEA Backsheet'!$D$5:$CB$183,O$9,FALSE))),"")</f>
        <v>2903.8834245606354</v>
      </c>
      <c r="P112" s="123">
        <f ca="1">IFERROR(IF((VLOOKUP($E112,'NEA Backsheet'!$D$5:$CB$183,P$9,FALSE))="","",(VLOOKUP($E112,'NEA Backsheet'!$D$5:$CB$183,P$9,FALSE))),"")</f>
        <v>2700.3695961780745</v>
      </c>
      <c r="Q112" s="124">
        <f ca="1">IFERROR(IF((VLOOKUP($E112,'NEA Backsheet'!$D$5:$CB$183,Q$9,FALSE))="","",(VLOOKUP($E112,'NEA Backsheet'!$D$5:$CB$183,Q$9,FALSE))),"")</f>
        <v>2916.413720473628</v>
      </c>
      <c r="R112" s="236">
        <f ca="1">IFERROR(IF((VLOOKUP($E112,'NEA Backsheet'!$D$5:$CB$183,R$9,FALSE))="","",(VLOOKUP($E112,'NEA Backsheet'!$D$5:$CB$183,R$9,FALSE))),"")</f>
        <v>0</v>
      </c>
    </row>
    <row r="113" spans="1:18" ht="15" customHeight="1" x14ac:dyDescent="0.3">
      <c r="A113" s="57">
        <v>99</v>
      </c>
      <c r="B113" s="98" t="str">
        <f ca="1">IFERROR(IF((VLOOKUP($E113,'Org List'!$AJ$10:$AL$188,3,FALSE))="","",(VLOOKUP($E113,'Org List'!$AJ$10:$AL$188,3,FALSE))),"")</f>
        <v>Midlands and East of England Commissioning Region</v>
      </c>
      <c r="C113" s="99" t="str">
        <f ca="1">IFERROR(IF((VLOOKUP($E113,'Org List'!$AO$10:$AQ$188,3,FALSE))="","",(VLOOKUP($E113,'Org List'!$AO$10:$AQ$188,3,FALSE))),"")</f>
        <v>East Midlands Region</v>
      </c>
      <c r="D113" s="114" t="str">
        <f ca="1">IFERROR(IF((VLOOKUP($E113,'Org List'!$AT$10:$AV$188,3,FALSE))="","",(VLOOKUP($E113,'Org List'!$AT$10:$AV$188,3,FALSE))),"")</f>
        <v>NHS England Midlands And East (Central Midlands)</v>
      </c>
      <c r="E113" s="98" t="str">
        <f t="shared" ca="1" si="3"/>
        <v>E10000018</v>
      </c>
      <c r="F113" s="100" t="str">
        <f ca="1">IF(E113="","",VLOOKUP(E113,'Org List'!$J$9:$K$488,2,0))</f>
        <v>Leicestershire</v>
      </c>
      <c r="G113" s="121">
        <f ca="1">IFERROR(IF((VLOOKUP($E113,'NEA Backsheet'!$D$5:$CB$183,G$9,FALSE))="","",(VLOOKUP($E113,'NEA Backsheet'!$D$5:$CB$183,G$9,FALSE))),"")</f>
        <v>2416.5100067724788</v>
      </c>
      <c r="H113" s="122">
        <f ca="1">IFERROR(IF((VLOOKUP($E113,'NEA Backsheet'!$D$5:$CB$183,H$9,FALSE))="","",(VLOOKUP($E113,'NEA Backsheet'!$D$5:$CB$183,H$9,FALSE))),"")</f>
        <v>2466.7458778098194</v>
      </c>
      <c r="I113" s="122">
        <f ca="1">IFERROR(IF((VLOOKUP($E113,'NEA Backsheet'!$D$5:$CB$183,I$9,FALSE))="","",(VLOOKUP($E113,'NEA Backsheet'!$D$5:$CB$183,I$9,FALSE))),"")</f>
        <v>2536.8867348783228</v>
      </c>
      <c r="J113" s="123">
        <f ca="1">IFERROR(IF((VLOOKUP($E113,'NEA Backsheet'!$D$5:$CB$183,J$9,FALSE))="","",(VLOOKUP($E113,'NEA Backsheet'!$D$5:$CB$183,J$9,FALSE))),"")</f>
        <v>2601.9282713003595</v>
      </c>
      <c r="K113" s="121">
        <f ca="1">IFERROR(IF((VLOOKUP($E113,'NEA Backsheet'!$D$5:$CB$183,K$9,FALSE))="","",(VLOOKUP($E113,'NEA Backsheet'!$D$5:$CB$183,K$9,FALSE))),"")</f>
        <v>2521.1248773505486</v>
      </c>
      <c r="L113" s="122">
        <f ca="1">IFERROR(IF((VLOOKUP($E113,'NEA Backsheet'!$D$5:$CB$183,L$9,FALSE))="","",(VLOOKUP($E113,'NEA Backsheet'!$D$5:$CB$183,L$9,FALSE))),"")</f>
        <v>2522.9032809949999</v>
      </c>
      <c r="M113" s="122">
        <f ca="1">IFERROR(IF((VLOOKUP($E113,'NEA Backsheet'!$D$5:$CB$183,M$9,FALSE))="","",(VLOOKUP($E113,'NEA Backsheet'!$D$5:$CB$183,M$9,FALSE))),"")</f>
        <v>2582.174187787848</v>
      </c>
      <c r="N113" s="124">
        <f ca="1">IFERROR(IF((VLOOKUP($E113,'NEA Backsheet'!$D$5:$CB$183,N$9,FALSE))="","",(VLOOKUP($E113,'NEA Backsheet'!$D$5:$CB$183,N$9,FALSE))),"")</f>
        <v>2577.0666038097456</v>
      </c>
      <c r="O113" s="175">
        <f ca="1">IFERROR(IF((VLOOKUP($E113,'NEA Backsheet'!$D$5:$CB$183,O$9,FALSE))="","",(VLOOKUP($E113,'NEA Backsheet'!$D$5:$CB$183,O$9,FALSE))),"")</f>
        <v>2542.8348432145967</v>
      </c>
      <c r="P113" s="123">
        <f ca="1">IFERROR(IF((VLOOKUP($E113,'NEA Backsheet'!$D$5:$CB$183,P$9,FALSE))="","",(VLOOKUP($E113,'NEA Backsheet'!$D$5:$CB$183,P$9,FALSE))),"")</f>
        <v>2473.3770766209304</v>
      </c>
      <c r="Q113" s="124">
        <f ca="1">IFERROR(IF((VLOOKUP($E113,'NEA Backsheet'!$D$5:$CB$183,Q$9,FALSE))="","",(VLOOKUP($E113,'NEA Backsheet'!$D$5:$CB$183,Q$9,FALSE))),"")</f>
        <v>2573.6072441530464</v>
      </c>
      <c r="R113" s="236">
        <f ca="1">IFERROR(IF((VLOOKUP($E113,'NEA Backsheet'!$D$5:$CB$183,R$9,FALSE))="","",(VLOOKUP($E113,'NEA Backsheet'!$D$5:$CB$183,R$9,FALSE))),"")</f>
        <v>0</v>
      </c>
    </row>
    <row r="114" spans="1:18" ht="15" customHeight="1" x14ac:dyDescent="0.3">
      <c r="A114" s="57">
        <v>100</v>
      </c>
      <c r="B114" s="98" t="str">
        <f ca="1">IFERROR(IF((VLOOKUP($E114,'Org List'!$AJ$10:$AL$188,3,FALSE))="","",(VLOOKUP($E114,'Org List'!$AJ$10:$AL$188,3,FALSE))),"")</f>
        <v>London Commissioning Region</v>
      </c>
      <c r="C114" s="99" t="str">
        <f ca="1">IFERROR(IF((VLOOKUP($E114,'Org List'!$AO$10:$AQ$188,3,FALSE))="","",(VLOOKUP($E114,'Org List'!$AO$10:$AQ$188,3,FALSE))),"")</f>
        <v>London Region</v>
      </c>
      <c r="D114" s="114" t="str">
        <f ca="1">IFERROR(IF((VLOOKUP($E114,'Org List'!$AT$10:$AV$188,3,FALSE))="","",(VLOOKUP($E114,'Org List'!$AT$10:$AV$188,3,FALSE))),"")</f>
        <v>NHS England London</v>
      </c>
      <c r="E114" s="98" t="str">
        <f t="shared" ca="1" si="3"/>
        <v>E09000023</v>
      </c>
      <c r="F114" s="100" t="str">
        <f ca="1">IF(E114="","",VLOOKUP(E114,'Org List'!$J$9:$K$488,2,0))</f>
        <v>Lewisham</v>
      </c>
      <c r="G114" s="121">
        <f ca="1">IFERROR(IF((VLOOKUP($E114,'NEA Backsheet'!$D$5:$CB$183,G$9,FALSE))="","",(VLOOKUP($E114,'NEA Backsheet'!$D$5:$CB$183,G$9,FALSE))),"")</f>
        <v>2225.1941082375047</v>
      </c>
      <c r="H114" s="122">
        <f ca="1">IFERROR(IF((VLOOKUP($E114,'NEA Backsheet'!$D$5:$CB$183,H$9,FALSE))="","",(VLOOKUP($E114,'NEA Backsheet'!$D$5:$CB$183,H$9,FALSE))),"")</f>
        <v>2200.8560378851544</v>
      </c>
      <c r="I114" s="122">
        <f ca="1">IFERROR(IF((VLOOKUP($E114,'NEA Backsheet'!$D$5:$CB$183,I$9,FALSE))="","",(VLOOKUP($E114,'NEA Backsheet'!$D$5:$CB$183,I$9,FALSE))),"")</f>
        <v>2218.0436330049297</v>
      </c>
      <c r="J114" s="123">
        <f ca="1">IFERROR(IF((VLOOKUP($E114,'NEA Backsheet'!$D$5:$CB$183,J$9,FALSE))="","",(VLOOKUP($E114,'NEA Backsheet'!$D$5:$CB$183,J$9,FALSE))),"")</f>
        <v>2049.1473165141842</v>
      </c>
      <c r="K114" s="121">
        <f ca="1">IFERROR(IF((VLOOKUP($E114,'NEA Backsheet'!$D$5:$CB$183,K$9,FALSE))="","",(VLOOKUP($E114,'NEA Backsheet'!$D$5:$CB$183,K$9,FALSE))),"")</f>
        <v>2205.4669296144543</v>
      </c>
      <c r="L114" s="122">
        <f ca="1">IFERROR(IF((VLOOKUP($E114,'NEA Backsheet'!$D$5:$CB$183,L$9,FALSE))="","",(VLOOKUP($E114,'NEA Backsheet'!$D$5:$CB$183,L$9,FALSE))),"")</f>
        <v>2229.8918179500997</v>
      </c>
      <c r="M114" s="122">
        <f ca="1">IFERROR(IF((VLOOKUP($E114,'NEA Backsheet'!$D$5:$CB$183,M$9,FALSE))="","",(VLOOKUP($E114,'NEA Backsheet'!$D$5:$CB$183,M$9,FALSE))),"")</f>
        <v>2230.6030234590721</v>
      </c>
      <c r="N114" s="124">
        <f ca="1">IFERROR(IF((VLOOKUP($E114,'NEA Backsheet'!$D$5:$CB$183,N$9,FALSE))="","",(VLOOKUP($E114,'NEA Backsheet'!$D$5:$CB$183,N$9,FALSE))),"")</f>
        <v>2154.1535780029253</v>
      </c>
      <c r="O114" s="175">
        <f ca="1">IFERROR(IF((VLOOKUP($E114,'NEA Backsheet'!$D$5:$CB$183,O$9,FALSE))="","",(VLOOKUP($E114,'NEA Backsheet'!$D$5:$CB$183,O$9,FALSE))),"")</f>
        <v>2146.8795499927082</v>
      </c>
      <c r="P114" s="123">
        <f ca="1">IFERROR(IF((VLOOKUP($E114,'NEA Backsheet'!$D$5:$CB$183,P$9,FALSE))="","",(VLOOKUP($E114,'NEA Backsheet'!$D$5:$CB$183,P$9,FALSE))),"")</f>
        <v>2152.1064282688767</v>
      </c>
      <c r="Q114" s="124">
        <f ca="1">IFERROR(IF((VLOOKUP($E114,'NEA Backsheet'!$D$5:$CB$183,Q$9,FALSE))="","",(VLOOKUP($E114,'NEA Backsheet'!$D$5:$CB$183,Q$9,FALSE))),"")</f>
        <v>2293.7696204191989</v>
      </c>
      <c r="R114" s="236">
        <f ca="1">IFERROR(IF((VLOOKUP($E114,'NEA Backsheet'!$D$5:$CB$183,R$9,FALSE))="","",(VLOOKUP($E114,'NEA Backsheet'!$D$5:$CB$183,R$9,FALSE))),"")</f>
        <v>0</v>
      </c>
    </row>
    <row r="115" spans="1:18" ht="15" customHeight="1" x14ac:dyDescent="0.3">
      <c r="A115" s="57">
        <v>101</v>
      </c>
      <c r="B115" s="98" t="str">
        <f ca="1">IFERROR(IF((VLOOKUP($E115,'Org List'!$AJ$10:$AL$188,3,FALSE))="","",(VLOOKUP($E115,'Org List'!$AJ$10:$AL$188,3,FALSE))),"")</f>
        <v>Midlands and East of England Commissioning Region</v>
      </c>
      <c r="C115" s="99" t="str">
        <f ca="1">IFERROR(IF((VLOOKUP($E115,'Org List'!$AO$10:$AQ$188,3,FALSE))="","",(VLOOKUP($E115,'Org List'!$AO$10:$AQ$188,3,FALSE))),"")</f>
        <v>East Midlands Region</v>
      </c>
      <c r="D115" s="114" t="str">
        <f ca="1">IFERROR(IF((VLOOKUP($E115,'Org List'!$AT$10:$AV$188,3,FALSE))="","",(VLOOKUP($E115,'Org List'!$AT$10:$AV$188,3,FALSE))),"")</f>
        <v>NHS England Midlands And East (Central Midlands)</v>
      </c>
      <c r="E115" s="98" t="str">
        <f t="shared" ca="1" si="3"/>
        <v>E10000019</v>
      </c>
      <c r="F115" s="100" t="str">
        <f ca="1">IF(E115="","",VLOOKUP(E115,'Org List'!$J$9:$K$488,2,0))</f>
        <v>Lincolnshire</v>
      </c>
      <c r="G115" s="121">
        <f ca="1">IFERROR(IF((VLOOKUP($E115,'NEA Backsheet'!$D$5:$CB$183,G$9,FALSE))="","",(VLOOKUP($E115,'NEA Backsheet'!$D$5:$CB$183,G$9,FALSE))),"")</f>
        <v>2438.3832068547267</v>
      </c>
      <c r="H115" s="122">
        <f ca="1">IFERROR(IF((VLOOKUP($E115,'NEA Backsheet'!$D$5:$CB$183,H$9,FALSE))="","",(VLOOKUP($E115,'NEA Backsheet'!$D$5:$CB$183,H$9,FALSE))),"")</f>
        <v>2483.9270997135113</v>
      </c>
      <c r="I115" s="122">
        <f ca="1">IFERROR(IF((VLOOKUP($E115,'NEA Backsheet'!$D$5:$CB$183,I$9,FALSE))="","",(VLOOKUP($E115,'NEA Backsheet'!$D$5:$CB$183,I$9,FALSE))),"")</f>
        <v>2625.8237054553233</v>
      </c>
      <c r="J115" s="123">
        <f ca="1">IFERROR(IF((VLOOKUP($E115,'NEA Backsheet'!$D$5:$CB$183,J$9,FALSE))="","",(VLOOKUP($E115,'NEA Backsheet'!$D$5:$CB$183,J$9,FALSE))),"")</f>
        <v>2542.395983536594</v>
      </c>
      <c r="K115" s="121">
        <f ca="1">IFERROR(IF((VLOOKUP($E115,'NEA Backsheet'!$D$5:$CB$183,K$9,FALSE))="","",(VLOOKUP($E115,'NEA Backsheet'!$D$5:$CB$183,K$9,FALSE))),"")</f>
        <v>2520.9552925129556</v>
      </c>
      <c r="L115" s="122">
        <f ca="1">IFERROR(IF((VLOOKUP($E115,'NEA Backsheet'!$D$5:$CB$183,L$9,FALSE))="","",(VLOOKUP($E115,'NEA Backsheet'!$D$5:$CB$183,L$9,FALSE))),"")</f>
        <v>2527.6677245154006</v>
      </c>
      <c r="M115" s="122">
        <f ca="1">IFERROR(IF((VLOOKUP($E115,'NEA Backsheet'!$D$5:$CB$183,M$9,FALSE))="","",(VLOOKUP($E115,'NEA Backsheet'!$D$5:$CB$183,M$9,FALSE))),"")</f>
        <v>2611.0059488734237</v>
      </c>
      <c r="N115" s="124">
        <f ca="1">IFERROR(IF((VLOOKUP($E115,'NEA Backsheet'!$D$5:$CB$183,N$9,FALSE))="","",(VLOOKUP($E115,'NEA Backsheet'!$D$5:$CB$183,N$9,FALSE))),"")</f>
        <v>2529.6069264918133</v>
      </c>
      <c r="O115" s="175">
        <f ca="1">IFERROR(IF((VLOOKUP($E115,'NEA Backsheet'!$D$5:$CB$183,O$9,FALSE))="","",(VLOOKUP($E115,'NEA Backsheet'!$D$5:$CB$183,O$9,FALSE))),"")</f>
        <v>2501.5114158995743</v>
      </c>
      <c r="P115" s="123">
        <f ca="1">IFERROR(IF((VLOOKUP($E115,'NEA Backsheet'!$D$5:$CB$183,P$9,FALSE))="","",(VLOOKUP($E115,'NEA Backsheet'!$D$5:$CB$183,P$9,FALSE))),"")</f>
        <v>2505.0738089039196</v>
      </c>
      <c r="Q115" s="124">
        <f ca="1">IFERROR(IF((VLOOKUP($E115,'NEA Backsheet'!$D$5:$CB$183,Q$9,FALSE))="","",(VLOOKUP($E115,'NEA Backsheet'!$D$5:$CB$183,Q$9,FALSE))),"")</f>
        <v>2673.7021606951621</v>
      </c>
      <c r="R115" s="236">
        <f ca="1">IFERROR(IF((VLOOKUP($E115,'NEA Backsheet'!$D$5:$CB$183,R$9,FALSE))="","",(VLOOKUP($E115,'NEA Backsheet'!$D$5:$CB$183,R$9,FALSE))),"")</f>
        <v>0</v>
      </c>
    </row>
    <row r="116" spans="1:18" ht="15" customHeight="1" x14ac:dyDescent="0.3">
      <c r="A116" s="57">
        <v>102</v>
      </c>
      <c r="B116" s="98" t="str">
        <f ca="1">IFERROR(IF((VLOOKUP($E116,'Org List'!$AJ$10:$AL$188,3,FALSE))="","",(VLOOKUP($E116,'Org List'!$AJ$10:$AL$188,3,FALSE))),"")</f>
        <v>North of England Commissioning Region</v>
      </c>
      <c r="C116" s="99" t="str">
        <f ca="1">IFERROR(IF((VLOOKUP($E116,'Org List'!$AO$10:$AQ$188,3,FALSE))="","",(VLOOKUP($E116,'Org List'!$AO$10:$AQ$188,3,FALSE))),"")</f>
        <v>North West Region</v>
      </c>
      <c r="D116" s="114" t="str">
        <f ca="1">IFERROR(IF((VLOOKUP($E116,'Org List'!$AT$10:$AV$188,3,FALSE))="","",(VLOOKUP($E116,'Org List'!$AT$10:$AV$188,3,FALSE))),"")</f>
        <v>NHS England North (Cheshire And Merseyside)</v>
      </c>
      <c r="E116" s="98" t="str">
        <f t="shared" ca="1" si="3"/>
        <v>E08000012</v>
      </c>
      <c r="F116" s="100" t="str">
        <f ca="1">IF(E116="","",VLOOKUP(E116,'Org List'!$J$9:$K$488,2,0))</f>
        <v>Liverpool</v>
      </c>
      <c r="G116" s="121">
        <f ca="1">IFERROR(IF((VLOOKUP($E116,'NEA Backsheet'!$D$5:$CB$183,G$9,FALSE))="","",(VLOOKUP($E116,'NEA Backsheet'!$D$5:$CB$183,G$9,FALSE))),"")</f>
        <v>3117.6908189194824</v>
      </c>
      <c r="H116" s="122">
        <f ca="1">IFERROR(IF((VLOOKUP($E116,'NEA Backsheet'!$D$5:$CB$183,H$9,FALSE))="","",(VLOOKUP($E116,'NEA Backsheet'!$D$5:$CB$183,H$9,FALSE))),"")</f>
        <v>3205.3188765258005</v>
      </c>
      <c r="I116" s="122">
        <f ca="1">IFERROR(IF((VLOOKUP($E116,'NEA Backsheet'!$D$5:$CB$183,I$9,FALSE))="","",(VLOOKUP($E116,'NEA Backsheet'!$D$5:$CB$183,I$9,FALSE))),"")</f>
        <v>3419.7434284698747</v>
      </c>
      <c r="J116" s="123">
        <f ca="1">IFERROR(IF((VLOOKUP($E116,'NEA Backsheet'!$D$5:$CB$183,J$9,FALSE))="","",(VLOOKUP($E116,'NEA Backsheet'!$D$5:$CB$183,J$9,FALSE))),"")</f>
        <v>3477.7136074952682</v>
      </c>
      <c r="K116" s="121">
        <f ca="1">IFERROR(IF((VLOOKUP($E116,'NEA Backsheet'!$D$5:$CB$183,K$9,FALSE))="","",(VLOOKUP($E116,'NEA Backsheet'!$D$5:$CB$183,K$9,FALSE))),"")</f>
        <v>3458.5703416719084</v>
      </c>
      <c r="L116" s="122">
        <f ca="1">IFERROR(IF((VLOOKUP($E116,'NEA Backsheet'!$D$5:$CB$183,L$9,FALSE))="","",(VLOOKUP($E116,'NEA Backsheet'!$D$5:$CB$183,L$9,FALSE))),"")</f>
        <v>3474.6777032759837</v>
      </c>
      <c r="M116" s="122">
        <f ca="1">IFERROR(IF((VLOOKUP($E116,'NEA Backsheet'!$D$5:$CB$183,M$9,FALSE))="","",(VLOOKUP($E116,'NEA Backsheet'!$D$5:$CB$183,M$9,FALSE))),"")</f>
        <v>3482.6845488685713</v>
      </c>
      <c r="N116" s="124">
        <f ca="1">IFERROR(IF((VLOOKUP($E116,'NEA Backsheet'!$D$5:$CB$183,N$9,FALSE))="","",(VLOOKUP($E116,'NEA Backsheet'!$D$5:$CB$183,N$9,FALSE))),"")</f>
        <v>3461.9982774774903</v>
      </c>
      <c r="O116" s="175">
        <f ca="1">IFERROR(IF((VLOOKUP($E116,'NEA Backsheet'!$D$5:$CB$183,O$9,FALSE))="","",(VLOOKUP($E116,'NEA Backsheet'!$D$5:$CB$183,O$9,FALSE))),"")</f>
        <v>3569.9205651745642</v>
      </c>
      <c r="P116" s="123">
        <f ca="1">IFERROR(IF((VLOOKUP($E116,'NEA Backsheet'!$D$5:$CB$183,P$9,FALSE))="","",(VLOOKUP($E116,'NEA Backsheet'!$D$5:$CB$183,P$9,FALSE))),"")</f>
        <v>3590.3401380731343</v>
      </c>
      <c r="Q116" s="124">
        <f ca="1">IFERROR(IF((VLOOKUP($E116,'NEA Backsheet'!$D$5:$CB$183,Q$9,FALSE))="","",(VLOOKUP($E116,'NEA Backsheet'!$D$5:$CB$183,Q$9,FALSE))),"")</f>
        <v>3712.6286316141677</v>
      </c>
      <c r="R116" s="236">
        <f ca="1">IFERROR(IF((VLOOKUP($E116,'NEA Backsheet'!$D$5:$CB$183,R$9,FALSE))="","",(VLOOKUP($E116,'NEA Backsheet'!$D$5:$CB$183,R$9,FALSE))),"")</f>
        <v>0</v>
      </c>
    </row>
    <row r="117" spans="1:18" ht="15" customHeight="1" x14ac:dyDescent="0.3">
      <c r="A117" s="57">
        <v>103</v>
      </c>
      <c r="B117" s="98" t="str">
        <f ca="1">IFERROR(IF((VLOOKUP($E117,'Org List'!$AJ$10:$AL$188,3,FALSE))="","",(VLOOKUP($E117,'Org List'!$AJ$10:$AL$188,3,FALSE))),"")</f>
        <v>Midlands and East of England Commissioning Region</v>
      </c>
      <c r="C117" s="99" t="str">
        <f ca="1">IFERROR(IF((VLOOKUP($E117,'Org List'!$AO$10:$AQ$188,3,FALSE))="","",(VLOOKUP($E117,'Org List'!$AO$10:$AQ$188,3,FALSE))),"")</f>
        <v>East Region</v>
      </c>
      <c r="D117" s="114" t="str">
        <f ca="1">IFERROR(IF((VLOOKUP($E117,'Org List'!$AT$10:$AV$188,3,FALSE))="","",(VLOOKUP($E117,'Org List'!$AT$10:$AV$188,3,FALSE))),"")</f>
        <v>NHS England Midlands And East (Central Midlands)</v>
      </c>
      <c r="E117" s="98" t="str">
        <f t="shared" ca="1" si="3"/>
        <v>E06000032</v>
      </c>
      <c r="F117" s="100" t="str">
        <f ca="1">IF(E117="","",VLOOKUP(E117,'Org List'!$J$9:$K$488,2,0))</f>
        <v>Luton</v>
      </c>
      <c r="G117" s="121">
        <f ca="1">IFERROR(IF((VLOOKUP($E117,'NEA Backsheet'!$D$5:$CB$183,G$9,FALSE))="","",(VLOOKUP($E117,'NEA Backsheet'!$D$5:$CB$183,G$9,FALSE))),"")</f>
        <v>3219.02281683095</v>
      </c>
      <c r="H117" s="122">
        <f ca="1">IFERROR(IF((VLOOKUP($E117,'NEA Backsheet'!$D$5:$CB$183,H$9,FALSE))="","",(VLOOKUP($E117,'NEA Backsheet'!$D$5:$CB$183,H$9,FALSE))),"")</f>
        <v>3208.240424938992</v>
      </c>
      <c r="I117" s="122">
        <f ca="1">IFERROR(IF((VLOOKUP($E117,'NEA Backsheet'!$D$5:$CB$183,I$9,FALSE))="","",(VLOOKUP($E117,'NEA Backsheet'!$D$5:$CB$183,I$9,FALSE))),"")</f>
        <v>3441.8446697419295</v>
      </c>
      <c r="J117" s="123">
        <f ca="1">IFERROR(IF((VLOOKUP($E117,'NEA Backsheet'!$D$5:$CB$183,J$9,FALSE))="","",(VLOOKUP($E117,'NEA Backsheet'!$D$5:$CB$183,J$9,FALSE))),"")</f>
        <v>3286.1744985945325</v>
      </c>
      <c r="K117" s="121">
        <f ca="1">IFERROR(IF((VLOOKUP($E117,'NEA Backsheet'!$D$5:$CB$183,K$9,FALSE))="","",(VLOOKUP($E117,'NEA Backsheet'!$D$5:$CB$183,K$9,FALSE))),"")</f>
        <v>3231.9431079302726</v>
      </c>
      <c r="L117" s="122">
        <f ca="1">IFERROR(IF((VLOOKUP($E117,'NEA Backsheet'!$D$5:$CB$183,L$9,FALSE))="","",(VLOOKUP($E117,'NEA Backsheet'!$D$5:$CB$183,L$9,FALSE))),"")</f>
        <v>3209.5618525727427</v>
      </c>
      <c r="M117" s="122">
        <f ca="1">IFERROR(IF((VLOOKUP($E117,'NEA Backsheet'!$D$5:$CB$183,M$9,FALSE))="","",(VLOOKUP($E117,'NEA Backsheet'!$D$5:$CB$183,M$9,FALSE))),"")</f>
        <v>3421.9335901144905</v>
      </c>
      <c r="N117" s="124">
        <f ca="1">IFERROR(IF((VLOOKUP($E117,'NEA Backsheet'!$D$5:$CB$183,N$9,FALSE))="","",(VLOOKUP($E117,'NEA Backsheet'!$D$5:$CB$183,N$9,FALSE))),"")</f>
        <v>3325.2299998964668</v>
      </c>
      <c r="O117" s="175">
        <f ca="1">IFERROR(IF((VLOOKUP($E117,'NEA Backsheet'!$D$5:$CB$183,O$9,FALSE))="","",(VLOOKUP($E117,'NEA Backsheet'!$D$5:$CB$183,O$9,FALSE))),"")</f>
        <v>3148.59271284858</v>
      </c>
      <c r="P117" s="123">
        <f ca="1">IFERROR(IF((VLOOKUP($E117,'NEA Backsheet'!$D$5:$CB$183,P$9,FALSE))="","",(VLOOKUP($E117,'NEA Backsheet'!$D$5:$CB$183,P$9,FALSE))),"")</f>
        <v>3201.2025155428573</v>
      </c>
      <c r="Q117" s="124">
        <f ca="1">IFERROR(IF((VLOOKUP($E117,'NEA Backsheet'!$D$5:$CB$183,Q$9,FALSE))="","",(VLOOKUP($E117,'NEA Backsheet'!$D$5:$CB$183,Q$9,FALSE))),"")</f>
        <v>3501.1147839215287</v>
      </c>
      <c r="R117" s="236">
        <f ca="1">IFERROR(IF((VLOOKUP($E117,'NEA Backsheet'!$D$5:$CB$183,R$9,FALSE))="","",(VLOOKUP($E117,'NEA Backsheet'!$D$5:$CB$183,R$9,FALSE))),"")</f>
        <v>0</v>
      </c>
    </row>
    <row r="118" spans="1:18" ht="15" customHeight="1" x14ac:dyDescent="0.3">
      <c r="A118" s="57">
        <v>104</v>
      </c>
      <c r="B118" s="98" t="str">
        <f ca="1">IFERROR(IF((VLOOKUP($E118,'Org List'!$AJ$10:$AL$188,3,FALSE))="","",(VLOOKUP($E118,'Org List'!$AJ$10:$AL$188,3,FALSE))),"")</f>
        <v>North of England Commissioning Region</v>
      </c>
      <c r="C118" s="99" t="str">
        <f ca="1">IFERROR(IF((VLOOKUP($E118,'Org List'!$AO$10:$AQ$188,3,FALSE))="","",(VLOOKUP($E118,'Org List'!$AO$10:$AQ$188,3,FALSE))),"")</f>
        <v>North West Region</v>
      </c>
      <c r="D118" s="114" t="str">
        <f ca="1">IFERROR(IF((VLOOKUP($E118,'Org List'!$AT$10:$AV$188,3,FALSE))="","",(VLOOKUP($E118,'Org List'!$AT$10:$AV$188,3,FALSE))),"")</f>
        <v>NHS England North (Greater Manchester)</v>
      </c>
      <c r="E118" s="98" t="str">
        <f t="shared" ca="1" si="3"/>
        <v>E08000003</v>
      </c>
      <c r="F118" s="100" t="str">
        <f ca="1">IF(E118="","",VLOOKUP(E118,'Org List'!$J$9:$K$488,2,0))</f>
        <v>Manchester</v>
      </c>
      <c r="G118" s="121">
        <f ca="1">IFERROR(IF((VLOOKUP($E118,'NEA Backsheet'!$D$5:$CB$183,G$9,FALSE))="","",(VLOOKUP($E118,'NEA Backsheet'!$D$5:$CB$183,G$9,FALSE))),"")</f>
        <v>2868.5086805023143</v>
      </c>
      <c r="H118" s="122">
        <f ca="1">IFERROR(IF((VLOOKUP($E118,'NEA Backsheet'!$D$5:$CB$183,H$9,FALSE))="","",(VLOOKUP($E118,'NEA Backsheet'!$D$5:$CB$183,H$9,FALSE))),"")</f>
        <v>2950.431520127659</v>
      </c>
      <c r="I118" s="122">
        <f ca="1">IFERROR(IF((VLOOKUP($E118,'NEA Backsheet'!$D$5:$CB$183,I$9,FALSE))="","",(VLOOKUP($E118,'NEA Backsheet'!$D$5:$CB$183,I$9,FALSE))),"")</f>
        <v>3171.7251547565343</v>
      </c>
      <c r="J118" s="123">
        <f ca="1">IFERROR(IF((VLOOKUP($E118,'NEA Backsheet'!$D$5:$CB$183,J$9,FALSE))="","",(VLOOKUP($E118,'NEA Backsheet'!$D$5:$CB$183,J$9,FALSE))),"")</f>
        <v>3063.6816088273454</v>
      </c>
      <c r="K118" s="121">
        <f ca="1">IFERROR(IF((VLOOKUP($E118,'NEA Backsheet'!$D$5:$CB$183,K$9,FALSE))="","",(VLOOKUP($E118,'NEA Backsheet'!$D$5:$CB$183,K$9,FALSE))),"")</f>
        <v>3039.8850460513377</v>
      </c>
      <c r="L118" s="122">
        <f ca="1">IFERROR(IF((VLOOKUP($E118,'NEA Backsheet'!$D$5:$CB$183,L$9,FALSE))="","",(VLOOKUP($E118,'NEA Backsheet'!$D$5:$CB$183,L$9,FALSE))),"")</f>
        <v>2982.8265227931638</v>
      </c>
      <c r="M118" s="122">
        <f ca="1">IFERROR(IF((VLOOKUP($E118,'NEA Backsheet'!$D$5:$CB$183,M$9,FALSE))="","",(VLOOKUP($E118,'NEA Backsheet'!$D$5:$CB$183,M$9,FALSE))),"")</f>
        <v>3125.2265769625442</v>
      </c>
      <c r="N118" s="124">
        <f ca="1">IFERROR(IF((VLOOKUP($E118,'NEA Backsheet'!$D$5:$CB$183,N$9,FALSE))="","",(VLOOKUP($E118,'NEA Backsheet'!$D$5:$CB$183,N$9,FALSE))),"")</f>
        <v>2955.2559070042557</v>
      </c>
      <c r="O118" s="175">
        <f ca="1">IFERROR(IF((VLOOKUP($E118,'NEA Backsheet'!$D$5:$CB$183,O$9,FALSE))="","",(VLOOKUP($E118,'NEA Backsheet'!$D$5:$CB$183,O$9,FALSE))),"")</f>
        <v>3107.0496182170709</v>
      </c>
      <c r="P118" s="123">
        <f ca="1">IFERROR(IF((VLOOKUP($E118,'NEA Backsheet'!$D$5:$CB$183,P$9,FALSE))="","",(VLOOKUP($E118,'NEA Backsheet'!$D$5:$CB$183,P$9,FALSE))),"")</f>
        <v>3144.5623774496835</v>
      </c>
      <c r="Q118" s="124">
        <f ca="1">IFERROR(IF((VLOOKUP($E118,'NEA Backsheet'!$D$5:$CB$183,Q$9,FALSE))="","",(VLOOKUP($E118,'NEA Backsheet'!$D$5:$CB$183,Q$9,FALSE))),"")</f>
        <v>3289.5252383448851</v>
      </c>
      <c r="R118" s="236">
        <f ca="1">IFERROR(IF((VLOOKUP($E118,'NEA Backsheet'!$D$5:$CB$183,R$9,FALSE))="","",(VLOOKUP($E118,'NEA Backsheet'!$D$5:$CB$183,R$9,FALSE))),"")</f>
        <v>0</v>
      </c>
    </row>
    <row r="119" spans="1:18" ht="15" customHeight="1" x14ac:dyDescent="0.3">
      <c r="A119" s="57">
        <v>105</v>
      </c>
      <c r="B119" s="98" t="str">
        <f ca="1">IFERROR(IF((VLOOKUP($E119,'Org List'!$AJ$10:$AL$188,3,FALSE))="","",(VLOOKUP($E119,'Org List'!$AJ$10:$AL$188,3,FALSE))),"")</f>
        <v>South East England Commissioning Region</v>
      </c>
      <c r="C119" s="99" t="str">
        <f ca="1">IFERROR(IF((VLOOKUP($E119,'Org List'!$AO$10:$AQ$188,3,FALSE))="","",(VLOOKUP($E119,'Org List'!$AO$10:$AQ$188,3,FALSE))),"")</f>
        <v>South East Region</v>
      </c>
      <c r="D119" s="114" t="str">
        <f ca="1">IFERROR(IF((VLOOKUP($E119,'Org List'!$AT$10:$AV$188,3,FALSE))="","",(VLOOKUP($E119,'Org List'!$AT$10:$AV$188,3,FALSE))),"")</f>
        <v>NHS England South East (Kent, Surrey and Sussex)</v>
      </c>
      <c r="E119" s="98" t="str">
        <f t="shared" ca="1" si="3"/>
        <v>E06000035</v>
      </c>
      <c r="F119" s="100" t="str">
        <f ca="1">IF(E119="","",VLOOKUP(E119,'Org List'!$J$9:$K$488,2,0))</f>
        <v>Medway</v>
      </c>
      <c r="G119" s="121">
        <f ca="1">IFERROR(IF((VLOOKUP($E119,'NEA Backsheet'!$D$5:$CB$183,G$9,FALSE))="","",(VLOOKUP($E119,'NEA Backsheet'!$D$5:$CB$183,G$9,FALSE))),"")</f>
        <v>2710.2769644270384</v>
      </c>
      <c r="H119" s="122">
        <f ca="1">IFERROR(IF((VLOOKUP($E119,'NEA Backsheet'!$D$5:$CB$183,H$9,FALSE))="","",(VLOOKUP($E119,'NEA Backsheet'!$D$5:$CB$183,H$9,FALSE))),"")</f>
        <v>2721.325877446754</v>
      </c>
      <c r="I119" s="122">
        <f ca="1">IFERROR(IF((VLOOKUP($E119,'NEA Backsheet'!$D$5:$CB$183,I$9,FALSE))="","",(VLOOKUP($E119,'NEA Backsheet'!$D$5:$CB$183,I$9,FALSE))),"")</f>
        <v>2866.6900451572928</v>
      </c>
      <c r="J119" s="123">
        <f ca="1">IFERROR(IF((VLOOKUP($E119,'NEA Backsheet'!$D$5:$CB$183,J$9,FALSE))="","",(VLOOKUP($E119,'NEA Backsheet'!$D$5:$CB$183,J$9,FALSE))),"")</f>
        <v>2580.9961415696944</v>
      </c>
      <c r="K119" s="121">
        <f ca="1">IFERROR(IF((VLOOKUP($E119,'NEA Backsheet'!$D$5:$CB$183,K$9,FALSE))="","",(VLOOKUP($E119,'NEA Backsheet'!$D$5:$CB$183,K$9,FALSE))),"")</f>
        <v>2757.3819198407045</v>
      </c>
      <c r="L119" s="122">
        <f ca="1">IFERROR(IF((VLOOKUP($E119,'NEA Backsheet'!$D$5:$CB$183,L$9,FALSE))="","",(VLOOKUP($E119,'NEA Backsheet'!$D$5:$CB$183,L$9,FALSE))),"")</f>
        <v>2681.202945924812</v>
      </c>
      <c r="M119" s="122">
        <f ca="1">IFERROR(IF((VLOOKUP($E119,'NEA Backsheet'!$D$5:$CB$183,M$9,FALSE))="","",(VLOOKUP($E119,'NEA Backsheet'!$D$5:$CB$183,M$9,FALSE))),"")</f>
        <v>2822.0147628892523</v>
      </c>
      <c r="N119" s="124">
        <f ca="1">IFERROR(IF((VLOOKUP($E119,'NEA Backsheet'!$D$5:$CB$183,N$9,FALSE))="","",(VLOOKUP($E119,'NEA Backsheet'!$D$5:$CB$183,N$9,FALSE))),"")</f>
        <v>2636.4657270680323</v>
      </c>
      <c r="O119" s="175">
        <f ca="1">IFERROR(IF((VLOOKUP($E119,'NEA Backsheet'!$D$5:$CB$183,O$9,FALSE))="","",(VLOOKUP($E119,'NEA Backsheet'!$D$5:$CB$183,O$9,FALSE))),"")</f>
        <v>2583.0674968098683</v>
      </c>
      <c r="P119" s="123">
        <f ca="1">IFERROR(IF((VLOOKUP($E119,'NEA Backsheet'!$D$5:$CB$183,P$9,FALSE))="","",(VLOOKUP($E119,'NEA Backsheet'!$D$5:$CB$183,P$9,FALSE))),"")</f>
        <v>2558.354670334058</v>
      </c>
      <c r="Q119" s="124">
        <f ca="1">IFERROR(IF((VLOOKUP($E119,'NEA Backsheet'!$D$5:$CB$183,Q$9,FALSE))="","",(VLOOKUP($E119,'NEA Backsheet'!$D$5:$CB$183,Q$9,FALSE))),"")</f>
        <v>2733.1628256271938</v>
      </c>
      <c r="R119" s="236">
        <f ca="1">IFERROR(IF((VLOOKUP($E119,'NEA Backsheet'!$D$5:$CB$183,R$9,FALSE))="","",(VLOOKUP($E119,'NEA Backsheet'!$D$5:$CB$183,R$9,FALSE))),"")</f>
        <v>0</v>
      </c>
    </row>
    <row r="120" spans="1:18" ht="15" customHeight="1" x14ac:dyDescent="0.3">
      <c r="A120" s="57">
        <v>106</v>
      </c>
      <c r="B120" s="98" t="str">
        <f ca="1">IFERROR(IF((VLOOKUP($E120,'Org List'!$AJ$10:$AL$188,3,FALSE))="","",(VLOOKUP($E120,'Org List'!$AJ$10:$AL$188,3,FALSE))),"")</f>
        <v>London Commissioning Region</v>
      </c>
      <c r="C120" s="99" t="str">
        <f ca="1">IFERROR(IF((VLOOKUP($E120,'Org List'!$AO$10:$AQ$188,3,FALSE))="","",(VLOOKUP($E120,'Org List'!$AO$10:$AQ$188,3,FALSE))),"")</f>
        <v>London Region</v>
      </c>
      <c r="D120" s="114" t="str">
        <f ca="1">IFERROR(IF((VLOOKUP($E120,'Org List'!$AT$10:$AV$188,3,FALSE))="","",(VLOOKUP($E120,'Org List'!$AT$10:$AV$188,3,FALSE))),"")</f>
        <v>NHS England London</v>
      </c>
      <c r="E120" s="98" t="str">
        <f t="shared" ca="1" si="3"/>
        <v>E09000024</v>
      </c>
      <c r="F120" s="100" t="str">
        <f ca="1">IF(E120="","",VLOOKUP(E120,'Org List'!$J$9:$K$488,2,0))</f>
        <v>Merton</v>
      </c>
      <c r="G120" s="121">
        <f ca="1">IFERROR(IF((VLOOKUP($E120,'NEA Backsheet'!$D$5:$CB$183,G$9,FALSE))="","",(VLOOKUP($E120,'NEA Backsheet'!$D$5:$CB$183,G$9,FALSE))),"")</f>
        <v>2617.0587205317956</v>
      </c>
      <c r="H120" s="122">
        <f ca="1">IFERROR(IF((VLOOKUP($E120,'NEA Backsheet'!$D$5:$CB$183,H$9,FALSE))="","",(VLOOKUP($E120,'NEA Backsheet'!$D$5:$CB$183,H$9,FALSE))),"")</f>
        <v>2590.5246510427769</v>
      </c>
      <c r="I120" s="122">
        <f ca="1">IFERROR(IF((VLOOKUP($E120,'NEA Backsheet'!$D$5:$CB$183,I$9,FALSE))="","",(VLOOKUP($E120,'NEA Backsheet'!$D$5:$CB$183,I$9,FALSE))),"")</f>
        <v>2614.5154869537878</v>
      </c>
      <c r="J120" s="123">
        <f ca="1">IFERROR(IF((VLOOKUP($E120,'NEA Backsheet'!$D$5:$CB$183,J$9,FALSE))="","",(VLOOKUP($E120,'NEA Backsheet'!$D$5:$CB$183,J$9,FALSE))),"")</f>
        <v>2578.0340480181017</v>
      </c>
      <c r="K120" s="121">
        <f ca="1">IFERROR(IF((VLOOKUP($E120,'NEA Backsheet'!$D$5:$CB$183,K$9,FALSE))="","",(VLOOKUP($E120,'NEA Backsheet'!$D$5:$CB$183,K$9,FALSE))),"")</f>
        <v>2863.1578472442834</v>
      </c>
      <c r="L120" s="122">
        <f ca="1">IFERROR(IF((VLOOKUP($E120,'NEA Backsheet'!$D$5:$CB$183,L$9,FALSE))="","",(VLOOKUP($E120,'NEA Backsheet'!$D$5:$CB$183,L$9,FALSE))),"")</f>
        <v>2890.957304117594</v>
      </c>
      <c r="M120" s="122">
        <f ca="1">IFERROR(IF((VLOOKUP($E120,'NEA Backsheet'!$D$5:$CB$183,M$9,FALSE))="","",(VLOOKUP($E120,'NEA Backsheet'!$D$5:$CB$183,M$9,FALSE))),"")</f>
        <v>2894.8295676961429</v>
      </c>
      <c r="N120" s="124">
        <f ca="1">IFERROR(IF((VLOOKUP($E120,'NEA Backsheet'!$D$5:$CB$183,N$9,FALSE))="","",(VLOOKUP($E120,'NEA Backsheet'!$D$5:$CB$183,N$9,FALSE))),"")</f>
        <v>2815.0122910324399</v>
      </c>
      <c r="O120" s="175">
        <f ca="1">IFERROR(IF((VLOOKUP($E120,'NEA Backsheet'!$D$5:$CB$183,O$9,FALSE))="","",(VLOOKUP($E120,'NEA Backsheet'!$D$5:$CB$183,O$9,FALSE))),"")</f>
        <v>2586.8023272033292</v>
      </c>
      <c r="P120" s="123">
        <f ca="1">IFERROR(IF((VLOOKUP($E120,'NEA Backsheet'!$D$5:$CB$183,P$9,FALSE))="","",(VLOOKUP($E120,'NEA Backsheet'!$D$5:$CB$183,P$9,FALSE))),"")</f>
        <v>2551.3751650800573</v>
      </c>
      <c r="Q120" s="124">
        <f ca="1">IFERROR(IF((VLOOKUP($E120,'NEA Backsheet'!$D$5:$CB$183,Q$9,FALSE))="","",(VLOOKUP($E120,'NEA Backsheet'!$D$5:$CB$183,Q$9,FALSE))),"")</f>
        <v>2737.4453703177346</v>
      </c>
      <c r="R120" s="236">
        <f ca="1">IFERROR(IF((VLOOKUP($E120,'NEA Backsheet'!$D$5:$CB$183,R$9,FALSE))="","",(VLOOKUP($E120,'NEA Backsheet'!$D$5:$CB$183,R$9,FALSE))),"")</f>
        <v>0</v>
      </c>
    </row>
    <row r="121" spans="1:18" ht="15" customHeight="1" x14ac:dyDescent="0.3">
      <c r="A121" s="57">
        <v>107</v>
      </c>
      <c r="B121" s="98" t="str">
        <f ca="1">IFERROR(IF((VLOOKUP($E121,'Org List'!$AJ$10:$AL$188,3,FALSE))="","",(VLOOKUP($E121,'Org List'!$AJ$10:$AL$188,3,FALSE))),"")</f>
        <v>North of England Commissioning Region</v>
      </c>
      <c r="C121" s="99" t="str">
        <f ca="1">IFERROR(IF((VLOOKUP($E121,'Org List'!$AO$10:$AQ$188,3,FALSE))="","",(VLOOKUP($E121,'Org List'!$AO$10:$AQ$188,3,FALSE))),"")</f>
        <v>North East Region</v>
      </c>
      <c r="D121" s="114" t="str">
        <f ca="1">IFERROR(IF((VLOOKUP($E121,'Org List'!$AT$10:$AV$188,3,FALSE))="","",(VLOOKUP($E121,'Org List'!$AT$10:$AV$188,3,FALSE))),"")</f>
        <v>NHS England North (Cumbria And North East)</v>
      </c>
      <c r="E121" s="98" t="str">
        <f t="shared" ca="1" si="3"/>
        <v>E06000002</v>
      </c>
      <c r="F121" s="100" t="str">
        <f ca="1">IF(E121="","",VLOOKUP(E121,'Org List'!$J$9:$K$488,2,0))</f>
        <v>Middlesbrough</v>
      </c>
      <c r="G121" s="121">
        <f ca="1">IFERROR(IF((VLOOKUP($E121,'NEA Backsheet'!$D$5:$CB$183,G$9,FALSE))="","",(VLOOKUP($E121,'NEA Backsheet'!$D$5:$CB$183,G$9,FALSE))),"")</f>
        <v>3191.6772690205798</v>
      </c>
      <c r="H121" s="122">
        <f ca="1">IFERROR(IF((VLOOKUP($E121,'NEA Backsheet'!$D$5:$CB$183,H$9,FALSE))="","",(VLOOKUP($E121,'NEA Backsheet'!$D$5:$CB$183,H$9,FALSE))),"")</f>
        <v>3262.3217284743591</v>
      </c>
      <c r="I121" s="122">
        <f ca="1">IFERROR(IF((VLOOKUP($E121,'NEA Backsheet'!$D$5:$CB$183,I$9,FALSE))="","",(VLOOKUP($E121,'NEA Backsheet'!$D$5:$CB$183,I$9,FALSE))),"")</f>
        <v>3482.7180267482454</v>
      </c>
      <c r="J121" s="123">
        <f ca="1">IFERROR(IF((VLOOKUP($E121,'NEA Backsheet'!$D$5:$CB$183,J$9,FALSE))="","",(VLOOKUP($E121,'NEA Backsheet'!$D$5:$CB$183,J$9,FALSE))),"")</f>
        <v>3429.5750317921406</v>
      </c>
      <c r="K121" s="121">
        <f ca="1">IFERROR(IF((VLOOKUP($E121,'NEA Backsheet'!$D$5:$CB$183,K$9,FALSE))="","",(VLOOKUP($E121,'NEA Backsheet'!$D$5:$CB$183,K$9,FALSE))),"")</f>
        <v>3378.42189405615</v>
      </c>
      <c r="L121" s="122">
        <f ca="1">IFERROR(IF((VLOOKUP($E121,'NEA Backsheet'!$D$5:$CB$183,L$9,FALSE))="","",(VLOOKUP($E121,'NEA Backsheet'!$D$5:$CB$183,L$9,FALSE))),"")</f>
        <v>3314.300015569986</v>
      </c>
      <c r="M121" s="122">
        <f ca="1">IFERROR(IF((VLOOKUP($E121,'NEA Backsheet'!$D$5:$CB$183,M$9,FALSE))="","",(VLOOKUP($E121,'NEA Backsheet'!$D$5:$CB$183,M$9,FALSE))),"")</f>
        <v>3420.4036538436935</v>
      </c>
      <c r="N121" s="124">
        <f ca="1">IFERROR(IF((VLOOKUP($E121,'NEA Backsheet'!$D$5:$CB$183,N$9,FALSE))="","",(VLOOKUP($E121,'NEA Backsheet'!$D$5:$CB$183,N$9,FALSE))),"")</f>
        <v>3363.382376146571</v>
      </c>
      <c r="O121" s="175">
        <f ca="1">IFERROR(IF((VLOOKUP($E121,'NEA Backsheet'!$D$5:$CB$183,O$9,FALSE))="","",(VLOOKUP($E121,'NEA Backsheet'!$D$5:$CB$183,O$9,FALSE))),"")</f>
        <v>3449.3388054014258</v>
      </c>
      <c r="P121" s="123">
        <f ca="1">IFERROR(IF((VLOOKUP($E121,'NEA Backsheet'!$D$5:$CB$183,P$9,FALSE))="","",(VLOOKUP($E121,'NEA Backsheet'!$D$5:$CB$183,P$9,FALSE))),"")</f>
        <v>3420.4311997046966</v>
      </c>
      <c r="Q121" s="124">
        <f ca="1">IFERROR(IF((VLOOKUP($E121,'NEA Backsheet'!$D$5:$CB$183,Q$9,FALSE))="","",(VLOOKUP($E121,'NEA Backsheet'!$D$5:$CB$183,Q$9,FALSE))),"")</f>
        <v>3639.9629290688936</v>
      </c>
      <c r="R121" s="236">
        <f ca="1">IFERROR(IF((VLOOKUP($E121,'NEA Backsheet'!$D$5:$CB$183,R$9,FALSE))="","",(VLOOKUP($E121,'NEA Backsheet'!$D$5:$CB$183,R$9,FALSE))),"")</f>
        <v>0</v>
      </c>
    </row>
    <row r="122" spans="1:18" ht="15" customHeight="1" x14ac:dyDescent="0.3">
      <c r="A122" s="57">
        <v>108</v>
      </c>
      <c r="B122" s="98" t="str">
        <f ca="1">IFERROR(IF((VLOOKUP($E122,'Org List'!$AJ$10:$AL$188,3,FALSE))="","",(VLOOKUP($E122,'Org List'!$AJ$10:$AL$188,3,FALSE))),"")</f>
        <v>Midlands and East of England Commissioning Region</v>
      </c>
      <c r="C122" s="99" t="str">
        <f ca="1">IFERROR(IF((VLOOKUP($E122,'Org List'!$AO$10:$AQ$188,3,FALSE))="","",(VLOOKUP($E122,'Org List'!$AO$10:$AQ$188,3,FALSE))),"")</f>
        <v>South East Region</v>
      </c>
      <c r="D122" s="114" t="str">
        <f ca="1">IFERROR(IF((VLOOKUP($E122,'Org List'!$AT$10:$AV$188,3,FALSE))="","",(VLOOKUP($E122,'Org List'!$AT$10:$AV$188,3,FALSE))),"")</f>
        <v>NHS England Midlands And East (Central Midlands)</v>
      </c>
      <c r="E122" s="98" t="str">
        <f t="shared" ca="1" si="3"/>
        <v>E06000042</v>
      </c>
      <c r="F122" s="100" t="str">
        <f ca="1">IF(E122="","",VLOOKUP(E122,'Org List'!$J$9:$K$488,2,0))</f>
        <v>Milton Keynes</v>
      </c>
      <c r="G122" s="121">
        <f ca="1">IFERROR(IF((VLOOKUP($E122,'NEA Backsheet'!$D$5:$CB$183,G$9,FALSE))="","",(VLOOKUP($E122,'NEA Backsheet'!$D$5:$CB$183,G$9,FALSE))),"")</f>
        <v>2558.8828143903665</v>
      </c>
      <c r="H122" s="122">
        <f ca="1">IFERROR(IF((VLOOKUP($E122,'NEA Backsheet'!$D$5:$CB$183,H$9,FALSE))="","",(VLOOKUP($E122,'NEA Backsheet'!$D$5:$CB$183,H$9,FALSE))),"")</f>
        <v>2563.4714607599076</v>
      </c>
      <c r="I122" s="122">
        <f ca="1">IFERROR(IF((VLOOKUP($E122,'NEA Backsheet'!$D$5:$CB$183,I$9,FALSE))="","",(VLOOKUP($E122,'NEA Backsheet'!$D$5:$CB$183,I$9,FALSE))),"")</f>
        <v>2690.4303885759186</v>
      </c>
      <c r="J122" s="123">
        <f ca="1">IFERROR(IF((VLOOKUP($E122,'NEA Backsheet'!$D$5:$CB$183,J$9,FALSE))="","",(VLOOKUP($E122,'NEA Backsheet'!$D$5:$CB$183,J$9,FALSE))),"")</f>
        <v>2554.9963733234417</v>
      </c>
      <c r="K122" s="121">
        <f ca="1">IFERROR(IF((VLOOKUP($E122,'NEA Backsheet'!$D$5:$CB$183,K$9,FALSE))="","",(VLOOKUP($E122,'NEA Backsheet'!$D$5:$CB$183,K$9,FALSE))),"")</f>
        <v>2600.8348495532846</v>
      </c>
      <c r="L122" s="122">
        <f ca="1">IFERROR(IF((VLOOKUP($E122,'NEA Backsheet'!$D$5:$CB$183,L$9,FALSE))="","",(VLOOKUP($E122,'NEA Backsheet'!$D$5:$CB$183,L$9,FALSE))),"")</f>
        <v>2600.0369815658846</v>
      </c>
      <c r="M122" s="122">
        <f ca="1">IFERROR(IF((VLOOKUP($E122,'NEA Backsheet'!$D$5:$CB$183,M$9,FALSE))="","",(VLOOKUP($E122,'NEA Backsheet'!$D$5:$CB$183,M$9,FALSE))),"")</f>
        <v>2720.4236719120372</v>
      </c>
      <c r="N122" s="124">
        <f ca="1">IFERROR(IF((VLOOKUP($E122,'NEA Backsheet'!$D$5:$CB$183,N$9,FALSE))="","",(VLOOKUP($E122,'NEA Backsheet'!$D$5:$CB$183,N$9,FALSE))),"")</f>
        <v>2616.7812822131591</v>
      </c>
      <c r="O122" s="175">
        <f ca="1">IFERROR(IF((VLOOKUP($E122,'NEA Backsheet'!$D$5:$CB$183,O$9,FALSE))="","",(VLOOKUP($E122,'NEA Backsheet'!$D$5:$CB$183,O$9,FALSE))),"")</f>
        <v>2951.7229935489936</v>
      </c>
      <c r="P122" s="123">
        <f ca="1">IFERROR(IF((VLOOKUP($E122,'NEA Backsheet'!$D$5:$CB$183,P$9,FALSE))="","",(VLOOKUP($E122,'NEA Backsheet'!$D$5:$CB$183,P$9,FALSE))),"")</f>
        <v>3032.7044153807283</v>
      </c>
      <c r="Q122" s="124">
        <f ca="1">IFERROR(IF((VLOOKUP($E122,'NEA Backsheet'!$D$5:$CB$183,Q$9,FALSE))="","",(VLOOKUP($E122,'NEA Backsheet'!$D$5:$CB$183,Q$9,FALSE))),"")</f>
        <v>3453.267073563688</v>
      </c>
      <c r="R122" s="236">
        <f ca="1">IFERROR(IF((VLOOKUP($E122,'NEA Backsheet'!$D$5:$CB$183,R$9,FALSE))="","",(VLOOKUP($E122,'NEA Backsheet'!$D$5:$CB$183,R$9,FALSE))),"")</f>
        <v>0</v>
      </c>
    </row>
    <row r="123" spans="1:18" ht="15" customHeight="1" x14ac:dyDescent="0.3">
      <c r="A123" s="57">
        <v>109</v>
      </c>
      <c r="B123" s="98" t="str">
        <f ca="1">IFERROR(IF((VLOOKUP($E123,'Org List'!$AJ$10:$AL$188,3,FALSE))="","",(VLOOKUP($E123,'Org List'!$AJ$10:$AL$188,3,FALSE))),"")</f>
        <v>North of England Commissioning Region</v>
      </c>
      <c r="C123" s="99" t="str">
        <f ca="1">IFERROR(IF((VLOOKUP($E123,'Org List'!$AO$10:$AQ$188,3,FALSE))="","",(VLOOKUP($E123,'Org List'!$AO$10:$AQ$188,3,FALSE))),"")</f>
        <v>North East Region</v>
      </c>
      <c r="D123" s="114" t="str">
        <f ca="1">IFERROR(IF((VLOOKUP($E123,'Org List'!$AT$10:$AV$188,3,FALSE))="","",(VLOOKUP($E123,'Org List'!$AT$10:$AV$188,3,FALSE))),"")</f>
        <v>NHS England North (Cumbria And North East)</v>
      </c>
      <c r="E123" s="98" t="str">
        <f t="shared" ca="1" si="3"/>
        <v>E08000021</v>
      </c>
      <c r="F123" s="100" t="str">
        <f ca="1">IF(E123="","",VLOOKUP(E123,'Org List'!$J$9:$K$488,2,0))</f>
        <v>Newcastle upon Tyne</v>
      </c>
      <c r="G123" s="121">
        <f ca="1">IFERROR(IF((VLOOKUP($E123,'NEA Backsheet'!$D$5:$CB$183,G$9,FALSE))="","",(VLOOKUP($E123,'NEA Backsheet'!$D$5:$CB$183,G$9,FALSE))),"")</f>
        <v>2821.1030656040653</v>
      </c>
      <c r="H123" s="122">
        <f ca="1">IFERROR(IF((VLOOKUP($E123,'NEA Backsheet'!$D$5:$CB$183,H$9,FALSE))="","",(VLOOKUP($E123,'NEA Backsheet'!$D$5:$CB$183,H$9,FALSE))),"")</f>
        <v>2813.4764786707319</v>
      </c>
      <c r="I123" s="122">
        <f ca="1">IFERROR(IF((VLOOKUP($E123,'NEA Backsheet'!$D$5:$CB$183,I$9,FALSE))="","",(VLOOKUP($E123,'NEA Backsheet'!$D$5:$CB$183,I$9,FALSE))),"")</f>
        <v>2932.8253200127751</v>
      </c>
      <c r="J123" s="123">
        <f ca="1">IFERROR(IF((VLOOKUP($E123,'NEA Backsheet'!$D$5:$CB$183,J$9,FALSE))="","",(VLOOKUP($E123,'NEA Backsheet'!$D$5:$CB$183,J$9,FALSE))),"")</f>
        <v>2883.4432627463657</v>
      </c>
      <c r="K123" s="121">
        <f ca="1">IFERROR(IF((VLOOKUP($E123,'NEA Backsheet'!$D$5:$CB$183,K$9,FALSE))="","",(VLOOKUP($E123,'NEA Backsheet'!$D$5:$CB$183,K$9,FALSE))),"")</f>
        <v>2861.0689906458883</v>
      </c>
      <c r="L123" s="122">
        <f ca="1">IFERROR(IF((VLOOKUP($E123,'NEA Backsheet'!$D$5:$CB$183,L$9,FALSE))="","",(VLOOKUP($E123,'NEA Backsheet'!$D$5:$CB$183,L$9,FALSE))),"")</f>
        <v>2890.3564728890037</v>
      </c>
      <c r="M123" s="122">
        <f ca="1">IFERROR(IF((VLOOKUP($E123,'NEA Backsheet'!$D$5:$CB$183,M$9,FALSE))="","",(VLOOKUP($E123,'NEA Backsheet'!$D$5:$CB$183,M$9,FALSE))),"")</f>
        <v>2978.0543958475259</v>
      </c>
      <c r="N123" s="124">
        <f ca="1">IFERROR(IF((VLOOKUP($E123,'NEA Backsheet'!$D$5:$CB$183,N$9,FALSE))="","",(VLOOKUP($E123,'NEA Backsheet'!$D$5:$CB$183,N$9,FALSE))),"")</f>
        <v>2865.1817218805954</v>
      </c>
      <c r="O123" s="175">
        <f ca="1">IFERROR(IF((VLOOKUP($E123,'NEA Backsheet'!$D$5:$CB$183,O$9,FALSE))="","",(VLOOKUP($E123,'NEA Backsheet'!$D$5:$CB$183,O$9,FALSE))),"")</f>
        <v>2861.0226346206418</v>
      </c>
      <c r="P123" s="123">
        <f ca="1">IFERROR(IF((VLOOKUP($E123,'NEA Backsheet'!$D$5:$CB$183,P$9,FALSE))="","",(VLOOKUP($E123,'NEA Backsheet'!$D$5:$CB$183,P$9,FALSE))),"")</f>
        <v>2869.6499249010126</v>
      </c>
      <c r="Q123" s="124">
        <f ca="1">IFERROR(IF((VLOOKUP($E123,'NEA Backsheet'!$D$5:$CB$183,Q$9,FALSE))="","",(VLOOKUP($E123,'NEA Backsheet'!$D$5:$CB$183,Q$9,FALSE))),"")</f>
        <v>3050.8447877726881</v>
      </c>
      <c r="R123" s="236">
        <f ca="1">IFERROR(IF((VLOOKUP($E123,'NEA Backsheet'!$D$5:$CB$183,R$9,FALSE))="","",(VLOOKUP($E123,'NEA Backsheet'!$D$5:$CB$183,R$9,FALSE))),"")</f>
        <v>0</v>
      </c>
    </row>
    <row r="124" spans="1:18" ht="15" customHeight="1" x14ac:dyDescent="0.3">
      <c r="A124" s="57">
        <v>110</v>
      </c>
      <c r="B124" s="98" t="str">
        <f ca="1">IFERROR(IF((VLOOKUP($E124,'Org List'!$AJ$10:$AL$188,3,FALSE))="","",(VLOOKUP($E124,'Org List'!$AJ$10:$AL$188,3,FALSE))),"")</f>
        <v>London Commissioning Region</v>
      </c>
      <c r="C124" s="99" t="str">
        <f ca="1">IFERROR(IF((VLOOKUP($E124,'Org List'!$AO$10:$AQ$188,3,FALSE))="","",(VLOOKUP($E124,'Org List'!$AO$10:$AQ$188,3,FALSE))),"")</f>
        <v>London Region</v>
      </c>
      <c r="D124" s="114" t="str">
        <f ca="1">IFERROR(IF((VLOOKUP($E124,'Org List'!$AT$10:$AV$188,3,FALSE))="","",(VLOOKUP($E124,'Org List'!$AT$10:$AV$188,3,FALSE))),"")</f>
        <v>NHS England London</v>
      </c>
      <c r="E124" s="98" t="str">
        <f t="shared" ca="1" si="3"/>
        <v>E09000025</v>
      </c>
      <c r="F124" s="100" t="str">
        <f ca="1">IF(E124="","",VLOOKUP(E124,'Org List'!$J$9:$K$488,2,0))</f>
        <v>Newham</v>
      </c>
      <c r="G124" s="121">
        <f ca="1">IFERROR(IF((VLOOKUP($E124,'NEA Backsheet'!$D$5:$CB$183,G$9,FALSE))="","",(VLOOKUP($E124,'NEA Backsheet'!$D$5:$CB$183,G$9,FALSE))),"")</f>
        <v>2001.0468938221293</v>
      </c>
      <c r="H124" s="122">
        <f ca="1">IFERROR(IF((VLOOKUP($E124,'NEA Backsheet'!$D$5:$CB$183,H$9,FALSE))="","",(VLOOKUP($E124,'NEA Backsheet'!$D$5:$CB$183,H$9,FALSE))),"")</f>
        <v>1971.0529280638282</v>
      </c>
      <c r="I124" s="122">
        <f ca="1">IFERROR(IF((VLOOKUP($E124,'NEA Backsheet'!$D$5:$CB$183,I$9,FALSE))="","",(VLOOKUP($E124,'NEA Backsheet'!$D$5:$CB$183,I$9,FALSE))),"")</f>
        <v>1968.5654521224117</v>
      </c>
      <c r="J124" s="123">
        <f ca="1">IFERROR(IF((VLOOKUP($E124,'NEA Backsheet'!$D$5:$CB$183,J$9,FALSE))="","",(VLOOKUP($E124,'NEA Backsheet'!$D$5:$CB$183,J$9,FALSE))),"")</f>
        <v>2074.9309452717025</v>
      </c>
      <c r="K124" s="121">
        <f ca="1">IFERROR(IF((VLOOKUP($E124,'NEA Backsheet'!$D$5:$CB$183,K$9,FALSE))="","",(VLOOKUP($E124,'NEA Backsheet'!$D$5:$CB$183,K$9,FALSE))),"")</f>
        <v>1932.6916572711339</v>
      </c>
      <c r="L124" s="122">
        <f ca="1">IFERROR(IF((VLOOKUP($E124,'NEA Backsheet'!$D$5:$CB$183,L$9,FALSE))="","",(VLOOKUP($E124,'NEA Backsheet'!$D$5:$CB$183,L$9,FALSE))),"")</f>
        <v>1953.8204952089238</v>
      </c>
      <c r="M124" s="122">
        <f ca="1">IFERROR(IF((VLOOKUP($E124,'NEA Backsheet'!$D$5:$CB$183,M$9,FALSE))="","",(VLOOKUP($E124,'NEA Backsheet'!$D$5:$CB$183,M$9,FALSE))),"")</f>
        <v>1965.4764736294176</v>
      </c>
      <c r="N124" s="124">
        <f ca="1">IFERROR(IF((VLOOKUP($E124,'NEA Backsheet'!$D$5:$CB$183,N$9,FALSE))="","",(VLOOKUP($E124,'NEA Backsheet'!$D$5:$CB$183,N$9,FALSE))),"")</f>
        <v>1898.1303272244224</v>
      </c>
      <c r="O124" s="175">
        <f ca="1">IFERROR(IF((VLOOKUP($E124,'NEA Backsheet'!$D$5:$CB$183,O$9,FALSE))="","",(VLOOKUP($E124,'NEA Backsheet'!$D$5:$CB$183,O$9,FALSE))),"")</f>
        <v>2228.8126400696456</v>
      </c>
      <c r="P124" s="123">
        <f ca="1">IFERROR(IF((VLOOKUP($E124,'NEA Backsheet'!$D$5:$CB$183,P$9,FALSE))="","",(VLOOKUP($E124,'NEA Backsheet'!$D$5:$CB$183,P$9,FALSE))),"")</f>
        <v>2215.42865339846</v>
      </c>
      <c r="Q124" s="124">
        <f ca="1">IFERROR(IF((VLOOKUP($E124,'NEA Backsheet'!$D$5:$CB$183,Q$9,FALSE))="","",(VLOOKUP($E124,'NEA Backsheet'!$D$5:$CB$183,Q$9,FALSE))),"")</f>
        <v>2320.2949292330968</v>
      </c>
      <c r="R124" s="236">
        <f ca="1">IFERROR(IF((VLOOKUP($E124,'NEA Backsheet'!$D$5:$CB$183,R$9,FALSE))="","",(VLOOKUP($E124,'NEA Backsheet'!$D$5:$CB$183,R$9,FALSE))),"")</f>
        <v>0</v>
      </c>
    </row>
    <row r="125" spans="1:18" ht="15" customHeight="1" x14ac:dyDescent="0.3">
      <c r="A125" s="57">
        <v>111</v>
      </c>
      <c r="B125" s="98" t="str">
        <f ca="1">IFERROR(IF((VLOOKUP($E125,'Org List'!$AJ$10:$AL$188,3,FALSE))="","",(VLOOKUP($E125,'Org List'!$AJ$10:$AL$188,3,FALSE))),"")</f>
        <v>Midlands and East of England Commissioning Region</v>
      </c>
      <c r="C125" s="99" t="str">
        <f ca="1">IFERROR(IF((VLOOKUP($E125,'Org List'!$AO$10:$AQ$188,3,FALSE))="","",(VLOOKUP($E125,'Org List'!$AO$10:$AQ$188,3,FALSE))),"")</f>
        <v>East Region</v>
      </c>
      <c r="D125" s="114" t="str">
        <f ca="1">IFERROR(IF((VLOOKUP($E125,'Org List'!$AT$10:$AV$188,3,FALSE))="","",(VLOOKUP($E125,'Org List'!$AT$10:$AV$188,3,FALSE))),"")</f>
        <v>NHS England Midlands And East (East)</v>
      </c>
      <c r="E125" s="98" t="str">
        <f t="shared" ca="1" si="3"/>
        <v>E10000020</v>
      </c>
      <c r="F125" s="100" t="str">
        <f ca="1">IF(E125="","",VLOOKUP(E125,'Org List'!$J$9:$K$488,2,0))</f>
        <v>Norfolk</v>
      </c>
      <c r="G125" s="121">
        <f ca="1">IFERROR(IF((VLOOKUP($E125,'NEA Backsheet'!$D$5:$CB$183,G$9,FALSE))="","",(VLOOKUP($E125,'NEA Backsheet'!$D$5:$CB$183,G$9,FALSE))),"")</f>
        <v>2674.6898495469713</v>
      </c>
      <c r="H125" s="122">
        <f ca="1">IFERROR(IF((VLOOKUP($E125,'NEA Backsheet'!$D$5:$CB$183,H$9,FALSE))="","",(VLOOKUP($E125,'NEA Backsheet'!$D$5:$CB$183,H$9,FALSE))),"")</f>
        <v>2614.8565660455583</v>
      </c>
      <c r="I125" s="122">
        <f ca="1">IFERROR(IF((VLOOKUP($E125,'NEA Backsheet'!$D$5:$CB$183,I$9,FALSE))="","",(VLOOKUP($E125,'NEA Backsheet'!$D$5:$CB$183,I$9,FALSE))),"")</f>
        <v>2775.9105188300182</v>
      </c>
      <c r="J125" s="123">
        <f ca="1">IFERROR(IF((VLOOKUP($E125,'NEA Backsheet'!$D$5:$CB$183,J$9,FALSE))="","",(VLOOKUP($E125,'NEA Backsheet'!$D$5:$CB$183,J$9,FALSE))),"")</f>
        <v>2740.9086361553163</v>
      </c>
      <c r="K125" s="121">
        <f ca="1">IFERROR(IF((VLOOKUP($E125,'NEA Backsheet'!$D$5:$CB$183,K$9,FALSE))="","",(VLOOKUP($E125,'NEA Backsheet'!$D$5:$CB$183,K$9,FALSE))),"")</f>
        <v>2784.1761068187589</v>
      </c>
      <c r="L125" s="122">
        <f ca="1">IFERROR(IF((VLOOKUP($E125,'NEA Backsheet'!$D$5:$CB$183,L$9,FALSE))="","",(VLOOKUP($E125,'NEA Backsheet'!$D$5:$CB$183,L$9,FALSE))),"")</f>
        <v>2815.5292815168668</v>
      </c>
      <c r="M125" s="122">
        <f ca="1">IFERROR(IF((VLOOKUP($E125,'NEA Backsheet'!$D$5:$CB$183,M$9,FALSE))="","",(VLOOKUP($E125,'NEA Backsheet'!$D$5:$CB$183,M$9,FALSE))),"")</f>
        <v>2855.679859081381</v>
      </c>
      <c r="N125" s="124">
        <f ca="1">IFERROR(IF((VLOOKUP($E125,'NEA Backsheet'!$D$5:$CB$183,N$9,FALSE))="","",(VLOOKUP($E125,'NEA Backsheet'!$D$5:$CB$183,N$9,FALSE))),"")</f>
        <v>2858.5269920095689</v>
      </c>
      <c r="O125" s="175">
        <f ca="1">IFERROR(IF((VLOOKUP($E125,'NEA Backsheet'!$D$5:$CB$183,O$9,FALSE))="","",(VLOOKUP($E125,'NEA Backsheet'!$D$5:$CB$183,O$9,FALSE))),"")</f>
        <v>2737.00961686344</v>
      </c>
      <c r="P125" s="123">
        <f ca="1">IFERROR(IF((VLOOKUP($E125,'NEA Backsheet'!$D$5:$CB$183,P$9,FALSE))="","",(VLOOKUP($E125,'NEA Backsheet'!$D$5:$CB$183,P$9,FALSE))),"")</f>
        <v>2718.8918820586355</v>
      </c>
      <c r="Q125" s="124">
        <f ca="1">IFERROR(IF((VLOOKUP($E125,'NEA Backsheet'!$D$5:$CB$183,Q$9,FALSE))="","",(VLOOKUP($E125,'NEA Backsheet'!$D$5:$CB$183,Q$9,FALSE))),"")</f>
        <v>2841.7901805051979</v>
      </c>
      <c r="R125" s="236">
        <f ca="1">IFERROR(IF((VLOOKUP($E125,'NEA Backsheet'!$D$5:$CB$183,R$9,FALSE))="","",(VLOOKUP($E125,'NEA Backsheet'!$D$5:$CB$183,R$9,FALSE))),"")</f>
        <v>0</v>
      </c>
    </row>
    <row r="126" spans="1:18" ht="15" customHeight="1" x14ac:dyDescent="0.3">
      <c r="A126" s="57">
        <v>112</v>
      </c>
      <c r="B126" s="98" t="str">
        <f ca="1">IFERROR(IF((VLOOKUP($E126,'Org List'!$AJ$10:$AL$188,3,FALSE))="","",(VLOOKUP($E126,'Org List'!$AJ$10:$AL$188,3,FALSE))),"")</f>
        <v>North of England Commissioning Region</v>
      </c>
      <c r="C126" s="99" t="str">
        <f ca="1">IFERROR(IF((VLOOKUP($E126,'Org List'!$AO$10:$AQ$188,3,FALSE))="","",(VLOOKUP($E126,'Org List'!$AO$10:$AQ$188,3,FALSE))),"")</f>
        <v>Yorkshire and The Humber Region</v>
      </c>
      <c r="D126" s="114" t="str">
        <f ca="1">IFERROR(IF((VLOOKUP($E126,'Org List'!$AT$10:$AV$188,3,FALSE))="","",(VLOOKUP($E126,'Org List'!$AT$10:$AV$188,3,FALSE))),"")</f>
        <v>NHS England North (Yorkshire And Humber)</v>
      </c>
      <c r="E126" s="98" t="str">
        <f t="shared" ca="1" si="3"/>
        <v>E06000012</v>
      </c>
      <c r="F126" s="100" t="str">
        <f ca="1">IF(E126="","",VLOOKUP(E126,'Org List'!$J$9:$K$488,2,0))</f>
        <v>North East Lincolnshire</v>
      </c>
      <c r="G126" s="121">
        <f ca="1">IFERROR(IF((VLOOKUP($E126,'NEA Backsheet'!$D$5:$CB$183,G$9,FALSE))="","",(VLOOKUP($E126,'NEA Backsheet'!$D$5:$CB$183,G$9,FALSE))),"")</f>
        <v>2137.2109319608794</v>
      </c>
      <c r="H126" s="122">
        <f ca="1">IFERROR(IF((VLOOKUP($E126,'NEA Backsheet'!$D$5:$CB$183,H$9,FALSE))="","",(VLOOKUP($E126,'NEA Backsheet'!$D$5:$CB$183,H$9,FALSE))),"")</f>
        <v>2279.0657663852094</v>
      </c>
      <c r="I126" s="122">
        <f ca="1">IFERROR(IF((VLOOKUP($E126,'NEA Backsheet'!$D$5:$CB$183,I$9,FALSE))="","",(VLOOKUP($E126,'NEA Backsheet'!$D$5:$CB$183,I$9,FALSE))),"")</f>
        <v>2610.2627987959218</v>
      </c>
      <c r="J126" s="123">
        <f ca="1">IFERROR(IF((VLOOKUP($E126,'NEA Backsheet'!$D$5:$CB$183,J$9,FALSE))="","",(VLOOKUP($E126,'NEA Backsheet'!$D$5:$CB$183,J$9,FALSE))),"")</f>
        <v>2633.4100198392521</v>
      </c>
      <c r="K126" s="121">
        <f ca="1">IFERROR(IF((VLOOKUP($E126,'NEA Backsheet'!$D$5:$CB$183,K$9,FALSE))="","",(VLOOKUP($E126,'NEA Backsheet'!$D$5:$CB$183,K$9,FALSE))),"")</f>
        <v>2589.5540351177347</v>
      </c>
      <c r="L126" s="122">
        <f ca="1">IFERROR(IF((VLOOKUP($E126,'NEA Backsheet'!$D$5:$CB$183,L$9,FALSE))="","",(VLOOKUP($E126,'NEA Backsheet'!$D$5:$CB$183,L$9,FALSE))),"")</f>
        <v>2617.0922249483533</v>
      </c>
      <c r="M126" s="122">
        <f ca="1">IFERROR(IF((VLOOKUP($E126,'NEA Backsheet'!$D$5:$CB$183,M$9,FALSE))="","",(VLOOKUP($E126,'NEA Backsheet'!$D$5:$CB$183,M$9,FALSE))),"")</f>
        <v>2603.9755079205879</v>
      </c>
      <c r="N126" s="124">
        <f ca="1">IFERROR(IF((VLOOKUP($E126,'NEA Backsheet'!$D$5:$CB$183,N$9,FALSE))="","",(VLOOKUP($E126,'NEA Backsheet'!$D$5:$CB$183,N$9,FALSE))),"")</f>
        <v>2580.2999643526841</v>
      </c>
      <c r="O126" s="175">
        <f ca="1">IFERROR(IF((VLOOKUP($E126,'NEA Backsheet'!$D$5:$CB$183,O$9,FALSE))="","",(VLOOKUP($E126,'NEA Backsheet'!$D$5:$CB$183,O$9,FALSE))),"")</f>
        <v>2528.9985340062717</v>
      </c>
      <c r="P126" s="123">
        <f ca="1">IFERROR(IF((VLOOKUP($E126,'NEA Backsheet'!$D$5:$CB$183,P$9,FALSE))="","",(VLOOKUP($E126,'NEA Backsheet'!$D$5:$CB$183,P$9,FALSE))),"")</f>
        <v>2729.0938381530191</v>
      </c>
      <c r="Q126" s="124">
        <f ca="1">IFERROR(IF((VLOOKUP($E126,'NEA Backsheet'!$D$5:$CB$183,Q$9,FALSE))="","",(VLOOKUP($E126,'NEA Backsheet'!$D$5:$CB$183,Q$9,FALSE))),"")</f>
        <v>2901.4371515501871</v>
      </c>
      <c r="R126" s="236">
        <f ca="1">IFERROR(IF((VLOOKUP($E126,'NEA Backsheet'!$D$5:$CB$183,R$9,FALSE))="","",(VLOOKUP($E126,'NEA Backsheet'!$D$5:$CB$183,R$9,FALSE))),"")</f>
        <v>0</v>
      </c>
    </row>
    <row r="127" spans="1:18" ht="15" customHeight="1" x14ac:dyDescent="0.3">
      <c r="A127" s="57">
        <v>113</v>
      </c>
      <c r="B127" s="98" t="str">
        <f ca="1">IFERROR(IF((VLOOKUP($E127,'Org List'!$AJ$10:$AL$188,3,FALSE))="","",(VLOOKUP($E127,'Org List'!$AJ$10:$AL$188,3,FALSE))),"")</f>
        <v>North of England Commissioning Region</v>
      </c>
      <c r="C127" s="99" t="str">
        <f ca="1">IFERROR(IF((VLOOKUP($E127,'Org List'!$AO$10:$AQ$188,3,FALSE))="","",(VLOOKUP($E127,'Org List'!$AO$10:$AQ$188,3,FALSE))),"")</f>
        <v>Yorkshire and The Humber Region</v>
      </c>
      <c r="D127" s="114" t="str">
        <f ca="1">IFERROR(IF((VLOOKUP($E127,'Org List'!$AT$10:$AV$188,3,FALSE))="","",(VLOOKUP($E127,'Org List'!$AT$10:$AV$188,3,FALSE))),"")</f>
        <v>NHS England North (Yorkshire And Humber)</v>
      </c>
      <c r="E127" s="98" t="str">
        <f t="shared" ca="1" si="3"/>
        <v>E06000013</v>
      </c>
      <c r="F127" s="100" t="str">
        <f ca="1">IF(E127="","",VLOOKUP(E127,'Org List'!$J$9:$K$488,2,0))</f>
        <v>North Lincolnshire</v>
      </c>
      <c r="G127" s="121">
        <f ca="1">IFERROR(IF((VLOOKUP($E127,'NEA Backsheet'!$D$5:$CB$183,G$9,FALSE))="","",(VLOOKUP($E127,'NEA Backsheet'!$D$5:$CB$183,G$9,FALSE))),"")</f>
        <v>2600.113854040465</v>
      </c>
      <c r="H127" s="122">
        <f ca="1">IFERROR(IF((VLOOKUP($E127,'NEA Backsheet'!$D$5:$CB$183,H$9,FALSE))="","",(VLOOKUP($E127,'NEA Backsheet'!$D$5:$CB$183,H$9,FALSE))),"")</f>
        <v>2670.0729984004283</v>
      </c>
      <c r="I127" s="122">
        <f ca="1">IFERROR(IF((VLOOKUP($E127,'NEA Backsheet'!$D$5:$CB$183,I$9,FALSE))="","",(VLOOKUP($E127,'NEA Backsheet'!$D$5:$CB$183,I$9,FALSE))),"")</f>
        <v>2845.4005764720118</v>
      </c>
      <c r="J127" s="123">
        <f ca="1">IFERROR(IF((VLOOKUP($E127,'NEA Backsheet'!$D$5:$CB$183,J$9,FALSE))="","",(VLOOKUP($E127,'NEA Backsheet'!$D$5:$CB$183,J$9,FALSE))),"")</f>
        <v>2766.4609347705973</v>
      </c>
      <c r="K127" s="121">
        <f ca="1">IFERROR(IF((VLOOKUP($E127,'NEA Backsheet'!$D$5:$CB$183,K$9,FALSE))="","",(VLOOKUP($E127,'NEA Backsheet'!$D$5:$CB$183,K$9,FALSE))),"")</f>
        <v>2714.7916505959797</v>
      </c>
      <c r="L127" s="122">
        <f ca="1">IFERROR(IF((VLOOKUP($E127,'NEA Backsheet'!$D$5:$CB$183,L$9,FALSE))="","",(VLOOKUP($E127,'NEA Backsheet'!$D$5:$CB$183,L$9,FALSE))),"")</f>
        <v>2646.2812823973127</v>
      </c>
      <c r="M127" s="122">
        <f ca="1">IFERROR(IF((VLOOKUP($E127,'NEA Backsheet'!$D$5:$CB$183,M$9,FALSE))="","",(VLOOKUP($E127,'NEA Backsheet'!$D$5:$CB$183,M$9,FALSE))),"")</f>
        <v>2688.4087625309862</v>
      </c>
      <c r="N127" s="124">
        <f ca="1">IFERROR(IF((VLOOKUP($E127,'NEA Backsheet'!$D$5:$CB$183,N$9,FALSE))="","",(VLOOKUP($E127,'NEA Backsheet'!$D$5:$CB$183,N$9,FALSE))),"")</f>
        <v>2619.7915404487344</v>
      </c>
      <c r="O127" s="175">
        <f ca="1">IFERROR(IF((VLOOKUP($E127,'NEA Backsheet'!$D$5:$CB$183,O$9,FALSE))="","",(VLOOKUP($E127,'NEA Backsheet'!$D$5:$CB$183,O$9,FALSE))),"")</f>
        <v>2905.3915129957677</v>
      </c>
      <c r="P127" s="123">
        <f ca="1">IFERROR(IF((VLOOKUP($E127,'NEA Backsheet'!$D$5:$CB$183,P$9,FALSE))="","",(VLOOKUP($E127,'NEA Backsheet'!$D$5:$CB$183,P$9,FALSE))),"")</f>
        <v>2928.2530732018795</v>
      </c>
      <c r="Q127" s="124">
        <f ca="1">IFERROR(IF((VLOOKUP($E127,'NEA Backsheet'!$D$5:$CB$183,Q$9,FALSE))="","",(VLOOKUP($E127,'NEA Backsheet'!$D$5:$CB$183,Q$9,FALSE))),"")</f>
        <v>3114.2052963088895</v>
      </c>
      <c r="R127" s="236">
        <f ca="1">IFERROR(IF((VLOOKUP($E127,'NEA Backsheet'!$D$5:$CB$183,R$9,FALSE))="","",(VLOOKUP($E127,'NEA Backsheet'!$D$5:$CB$183,R$9,FALSE))),"")</f>
        <v>0</v>
      </c>
    </row>
    <row r="128" spans="1:18" ht="15" customHeight="1" x14ac:dyDescent="0.3">
      <c r="A128" s="57">
        <v>114</v>
      </c>
      <c r="B128" s="98" t="str">
        <f ca="1">IFERROR(IF((VLOOKUP($E128,'Org List'!$AJ$10:$AL$188,3,FALSE))="","",(VLOOKUP($E128,'Org List'!$AJ$10:$AL$188,3,FALSE))),"")</f>
        <v>South West England Commissioning Region</v>
      </c>
      <c r="C128" s="99" t="str">
        <f ca="1">IFERROR(IF((VLOOKUP($E128,'Org List'!$AO$10:$AQ$188,3,FALSE))="","",(VLOOKUP($E128,'Org List'!$AO$10:$AQ$188,3,FALSE))),"")</f>
        <v>South West Region</v>
      </c>
      <c r="D128" s="114" t="str">
        <f ca="1">IFERROR(IF((VLOOKUP($E128,'Org List'!$AT$10:$AV$188,3,FALSE))="","",(VLOOKUP($E128,'Org List'!$AT$10:$AV$188,3,FALSE))),"")</f>
        <v>NHS England South West (South West North)</v>
      </c>
      <c r="E128" s="98" t="str">
        <f t="shared" ca="1" si="3"/>
        <v>E06000024</v>
      </c>
      <c r="F128" s="100" t="str">
        <f ca="1">IF(E128="","",VLOOKUP(E128,'Org List'!$J$9:$K$488,2,0))</f>
        <v>North Somerset</v>
      </c>
      <c r="G128" s="121">
        <f ca="1">IFERROR(IF((VLOOKUP($E128,'NEA Backsheet'!$D$5:$CB$183,G$9,FALSE))="","",(VLOOKUP($E128,'NEA Backsheet'!$D$5:$CB$183,G$9,FALSE))),"")</f>
        <v>2392.6020673625603</v>
      </c>
      <c r="H128" s="122">
        <f ca="1">IFERROR(IF((VLOOKUP($E128,'NEA Backsheet'!$D$5:$CB$183,H$9,FALSE))="","",(VLOOKUP($E128,'NEA Backsheet'!$D$5:$CB$183,H$9,FALSE))),"")</f>
        <v>2387.5633175431963</v>
      </c>
      <c r="I128" s="122">
        <f ca="1">IFERROR(IF((VLOOKUP($E128,'NEA Backsheet'!$D$5:$CB$183,I$9,FALSE))="","",(VLOOKUP($E128,'NEA Backsheet'!$D$5:$CB$183,I$9,FALSE))),"")</f>
        <v>2530.4824090418251</v>
      </c>
      <c r="J128" s="123">
        <f ca="1">IFERROR(IF((VLOOKUP($E128,'NEA Backsheet'!$D$5:$CB$183,J$9,FALSE))="","",(VLOOKUP($E128,'NEA Backsheet'!$D$5:$CB$183,J$9,FALSE))),"")</f>
        <v>2536.0570544014217</v>
      </c>
      <c r="K128" s="121">
        <f ca="1">IFERROR(IF((VLOOKUP($E128,'NEA Backsheet'!$D$5:$CB$183,K$9,FALSE))="","",(VLOOKUP($E128,'NEA Backsheet'!$D$5:$CB$183,K$9,FALSE))),"")</f>
        <v>2428.9044034455915</v>
      </c>
      <c r="L128" s="122">
        <f ca="1">IFERROR(IF((VLOOKUP($E128,'NEA Backsheet'!$D$5:$CB$183,L$9,FALSE))="","",(VLOOKUP($E128,'NEA Backsheet'!$D$5:$CB$183,L$9,FALSE))),"")</f>
        <v>2474.392551610636</v>
      </c>
      <c r="M128" s="122">
        <f ca="1">IFERROR(IF((VLOOKUP($E128,'NEA Backsheet'!$D$5:$CB$183,M$9,FALSE))="","",(VLOOKUP($E128,'NEA Backsheet'!$D$5:$CB$183,M$9,FALSE))),"")</f>
        <v>2517.7945608791115</v>
      </c>
      <c r="N128" s="124">
        <f ca="1">IFERROR(IF((VLOOKUP($E128,'NEA Backsheet'!$D$5:$CB$183,N$9,FALSE))="","",(VLOOKUP($E128,'NEA Backsheet'!$D$5:$CB$183,N$9,FALSE))),"")</f>
        <v>2425.6672078521819</v>
      </c>
      <c r="O128" s="175">
        <f ca="1">IFERROR(IF((VLOOKUP($E128,'NEA Backsheet'!$D$5:$CB$183,O$9,FALSE))="","",(VLOOKUP($E128,'NEA Backsheet'!$D$5:$CB$183,O$9,FALSE))),"")</f>
        <v>2549.0527625206078</v>
      </c>
      <c r="P128" s="123">
        <f ca="1">IFERROR(IF((VLOOKUP($E128,'NEA Backsheet'!$D$5:$CB$183,P$9,FALSE))="","",(VLOOKUP($E128,'NEA Backsheet'!$D$5:$CB$183,P$9,FALSE))),"")</f>
        <v>2659.5385864603754</v>
      </c>
      <c r="Q128" s="124">
        <f ca="1">IFERROR(IF((VLOOKUP($E128,'NEA Backsheet'!$D$5:$CB$183,Q$9,FALSE))="","",(VLOOKUP($E128,'NEA Backsheet'!$D$5:$CB$183,Q$9,FALSE))),"")</f>
        <v>2839.1779922695532</v>
      </c>
      <c r="R128" s="236">
        <f ca="1">IFERROR(IF((VLOOKUP($E128,'NEA Backsheet'!$D$5:$CB$183,R$9,FALSE))="","",(VLOOKUP($E128,'NEA Backsheet'!$D$5:$CB$183,R$9,FALSE))),"")</f>
        <v>0</v>
      </c>
    </row>
    <row r="129" spans="1:18" ht="15" customHeight="1" x14ac:dyDescent="0.3">
      <c r="A129" s="57">
        <v>115</v>
      </c>
      <c r="B129" s="98" t="str">
        <f ca="1">IFERROR(IF((VLOOKUP($E129,'Org List'!$AJ$10:$AL$188,3,FALSE))="","",(VLOOKUP($E129,'Org List'!$AJ$10:$AL$188,3,FALSE))),"")</f>
        <v>North of England Commissioning Region</v>
      </c>
      <c r="C129" s="99" t="str">
        <f ca="1">IFERROR(IF((VLOOKUP($E129,'Org List'!$AO$10:$AQ$188,3,FALSE))="","",(VLOOKUP($E129,'Org List'!$AO$10:$AQ$188,3,FALSE))),"")</f>
        <v>North East Region</v>
      </c>
      <c r="D129" s="114" t="str">
        <f ca="1">IFERROR(IF((VLOOKUP($E129,'Org List'!$AT$10:$AV$188,3,FALSE))="","",(VLOOKUP($E129,'Org List'!$AT$10:$AV$188,3,FALSE))),"")</f>
        <v>NHS England North (Cumbria And North East)</v>
      </c>
      <c r="E129" s="98" t="str">
        <f t="shared" ca="1" si="3"/>
        <v>E08000022</v>
      </c>
      <c r="F129" s="100" t="str">
        <f ca="1">IF(E129="","",VLOOKUP(E129,'Org List'!$J$9:$K$488,2,0))</f>
        <v>North Tyneside</v>
      </c>
      <c r="G129" s="121">
        <f ca="1">IFERROR(IF((VLOOKUP($E129,'NEA Backsheet'!$D$5:$CB$183,G$9,FALSE))="","",(VLOOKUP($E129,'NEA Backsheet'!$D$5:$CB$183,G$9,FALSE))),"")</f>
        <v>3188.0974325534426</v>
      </c>
      <c r="H129" s="122">
        <f ca="1">IFERROR(IF((VLOOKUP($E129,'NEA Backsheet'!$D$5:$CB$183,H$9,FALSE))="","",(VLOOKUP($E129,'NEA Backsheet'!$D$5:$CB$183,H$9,FALSE))),"")</f>
        <v>3190.0575024394475</v>
      </c>
      <c r="I129" s="122">
        <f ca="1">IFERROR(IF((VLOOKUP($E129,'NEA Backsheet'!$D$5:$CB$183,I$9,FALSE))="","",(VLOOKUP($E129,'NEA Backsheet'!$D$5:$CB$183,I$9,FALSE))),"")</f>
        <v>3353.7761393199758</v>
      </c>
      <c r="J129" s="123">
        <f ca="1">IFERROR(IF((VLOOKUP($E129,'NEA Backsheet'!$D$5:$CB$183,J$9,FALSE))="","",(VLOOKUP($E129,'NEA Backsheet'!$D$5:$CB$183,J$9,FALSE))),"")</f>
        <v>3419.365606463934</v>
      </c>
      <c r="K129" s="121">
        <f ca="1">IFERROR(IF((VLOOKUP($E129,'NEA Backsheet'!$D$5:$CB$183,K$9,FALSE))="","",(VLOOKUP($E129,'NEA Backsheet'!$D$5:$CB$183,K$9,FALSE))),"")</f>
        <v>3299.3146561237022</v>
      </c>
      <c r="L129" s="122">
        <f ca="1">IFERROR(IF((VLOOKUP($E129,'NEA Backsheet'!$D$5:$CB$183,L$9,FALSE))="","",(VLOOKUP($E129,'NEA Backsheet'!$D$5:$CB$183,L$9,FALSE))),"")</f>
        <v>3366.1536387960564</v>
      </c>
      <c r="M129" s="122">
        <f ca="1">IFERROR(IF((VLOOKUP($E129,'NEA Backsheet'!$D$5:$CB$183,M$9,FALSE))="","",(VLOOKUP($E129,'NEA Backsheet'!$D$5:$CB$183,M$9,FALSE))),"")</f>
        <v>3385.5363789505282</v>
      </c>
      <c r="N129" s="124">
        <f ca="1">IFERROR(IF((VLOOKUP($E129,'NEA Backsheet'!$D$5:$CB$183,N$9,FALSE))="","",(VLOOKUP($E129,'NEA Backsheet'!$D$5:$CB$183,N$9,FALSE))),"")</f>
        <v>3455.2460725125666</v>
      </c>
      <c r="O129" s="175">
        <f ca="1">IFERROR(IF((VLOOKUP($E129,'NEA Backsheet'!$D$5:$CB$183,O$9,FALSE))="","",(VLOOKUP($E129,'NEA Backsheet'!$D$5:$CB$183,O$9,FALSE))),"")</f>
        <v>3175.3084847836731</v>
      </c>
      <c r="P129" s="123">
        <f ca="1">IFERROR(IF((VLOOKUP($E129,'NEA Backsheet'!$D$5:$CB$183,P$9,FALSE))="","",(VLOOKUP($E129,'NEA Backsheet'!$D$5:$CB$183,P$9,FALSE))),"")</f>
        <v>3352.3799159718324</v>
      </c>
      <c r="Q129" s="124">
        <f ca="1">IFERROR(IF((VLOOKUP($E129,'NEA Backsheet'!$D$5:$CB$183,Q$9,FALSE))="","",(VLOOKUP($E129,'NEA Backsheet'!$D$5:$CB$183,Q$9,FALSE))),"")</f>
        <v>3585.4712539664415</v>
      </c>
      <c r="R129" s="236">
        <f ca="1">IFERROR(IF((VLOOKUP($E129,'NEA Backsheet'!$D$5:$CB$183,R$9,FALSE))="","",(VLOOKUP($E129,'NEA Backsheet'!$D$5:$CB$183,R$9,FALSE))),"")</f>
        <v>0</v>
      </c>
    </row>
    <row r="130" spans="1:18" ht="15" customHeight="1" x14ac:dyDescent="0.3">
      <c r="A130" s="57">
        <v>116</v>
      </c>
      <c r="B130" s="98" t="str">
        <f ca="1">IFERROR(IF((VLOOKUP($E130,'Org List'!$AJ$10:$AL$188,3,FALSE))="","",(VLOOKUP($E130,'Org List'!$AJ$10:$AL$188,3,FALSE))),"")</f>
        <v>North of England Commissioning Region</v>
      </c>
      <c r="C130" s="99" t="str">
        <f ca="1">IFERROR(IF((VLOOKUP($E130,'Org List'!$AO$10:$AQ$188,3,FALSE))="","",(VLOOKUP($E130,'Org List'!$AO$10:$AQ$188,3,FALSE))),"")</f>
        <v>Yorkshire and The Humber Region</v>
      </c>
      <c r="D130" s="114" t="str">
        <f ca="1">IFERROR(IF((VLOOKUP($E130,'Org List'!$AT$10:$AV$188,3,FALSE))="","",(VLOOKUP($E130,'Org List'!$AT$10:$AV$188,3,FALSE))),"")</f>
        <v>NHS England North (Yorkshire And Humber)</v>
      </c>
      <c r="E130" s="98" t="str">
        <f t="shared" ca="1" si="3"/>
        <v>E10000023</v>
      </c>
      <c r="F130" s="100" t="str">
        <f ca="1">IF(E130="","",VLOOKUP(E130,'Org List'!$J$9:$K$488,2,0))</f>
        <v>North Yorkshire</v>
      </c>
      <c r="G130" s="121">
        <f ca="1">IFERROR(IF((VLOOKUP($E130,'NEA Backsheet'!$D$5:$CB$183,G$9,FALSE))="","",(VLOOKUP($E130,'NEA Backsheet'!$D$5:$CB$183,G$9,FALSE))),"")</f>
        <v>2703.4329459515156</v>
      </c>
      <c r="H130" s="122">
        <f ca="1">IFERROR(IF((VLOOKUP($E130,'NEA Backsheet'!$D$5:$CB$183,H$9,FALSE))="","",(VLOOKUP($E130,'NEA Backsheet'!$D$5:$CB$183,H$9,FALSE))),"")</f>
        <v>2674.1098351968089</v>
      </c>
      <c r="I130" s="122">
        <f ca="1">IFERROR(IF((VLOOKUP($E130,'NEA Backsheet'!$D$5:$CB$183,I$9,FALSE))="","",(VLOOKUP($E130,'NEA Backsheet'!$D$5:$CB$183,I$9,FALSE))),"")</f>
        <v>2896.0552172637913</v>
      </c>
      <c r="J130" s="123">
        <f ca="1">IFERROR(IF((VLOOKUP($E130,'NEA Backsheet'!$D$5:$CB$183,J$9,FALSE))="","",(VLOOKUP($E130,'NEA Backsheet'!$D$5:$CB$183,J$9,FALSE))),"")</f>
        <v>2816.182313613544</v>
      </c>
      <c r="K130" s="121">
        <f ca="1">IFERROR(IF((VLOOKUP($E130,'NEA Backsheet'!$D$5:$CB$183,K$9,FALSE))="","",(VLOOKUP($E130,'NEA Backsheet'!$D$5:$CB$183,K$9,FALSE))),"")</f>
        <v>2755.7861485572153</v>
      </c>
      <c r="L130" s="122">
        <f ca="1">IFERROR(IF((VLOOKUP($E130,'NEA Backsheet'!$D$5:$CB$183,L$9,FALSE))="","",(VLOOKUP($E130,'NEA Backsheet'!$D$5:$CB$183,L$9,FALSE))),"")</f>
        <v>2750.2024767418843</v>
      </c>
      <c r="M130" s="122">
        <f ca="1">IFERROR(IF((VLOOKUP($E130,'NEA Backsheet'!$D$5:$CB$183,M$9,FALSE))="","",(VLOOKUP($E130,'NEA Backsheet'!$D$5:$CB$183,M$9,FALSE))),"")</f>
        <v>2872.8393795784882</v>
      </c>
      <c r="N130" s="124">
        <f ca="1">IFERROR(IF((VLOOKUP($E130,'NEA Backsheet'!$D$5:$CB$183,N$9,FALSE))="","",(VLOOKUP($E130,'NEA Backsheet'!$D$5:$CB$183,N$9,FALSE))),"")</f>
        <v>2857.1096778135734</v>
      </c>
      <c r="O130" s="175">
        <f ca="1">IFERROR(IF((VLOOKUP($E130,'NEA Backsheet'!$D$5:$CB$183,O$9,FALSE))="","",(VLOOKUP($E130,'NEA Backsheet'!$D$5:$CB$183,O$9,FALSE))),"")</f>
        <v>2850.1124640077096</v>
      </c>
      <c r="P130" s="123">
        <f ca="1">IFERROR(IF((VLOOKUP($E130,'NEA Backsheet'!$D$5:$CB$183,P$9,FALSE))="","",(VLOOKUP($E130,'NEA Backsheet'!$D$5:$CB$183,P$9,FALSE))),"")</f>
        <v>2770.5461520038584</v>
      </c>
      <c r="Q130" s="124">
        <f ca="1">IFERROR(IF((VLOOKUP($E130,'NEA Backsheet'!$D$5:$CB$183,Q$9,FALSE))="","",(VLOOKUP($E130,'NEA Backsheet'!$D$5:$CB$183,Q$9,FALSE))),"")</f>
        <v>2981.6533451460346</v>
      </c>
      <c r="R130" s="236">
        <f ca="1">IFERROR(IF((VLOOKUP($E130,'NEA Backsheet'!$D$5:$CB$183,R$9,FALSE))="","",(VLOOKUP($E130,'NEA Backsheet'!$D$5:$CB$183,R$9,FALSE))),"")</f>
        <v>0</v>
      </c>
    </row>
    <row r="131" spans="1:18" ht="15" customHeight="1" x14ac:dyDescent="0.3">
      <c r="A131" s="57">
        <v>117</v>
      </c>
      <c r="B131" s="98" t="str">
        <f ca="1">IFERROR(IF((VLOOKUP($E131,'Org List'!$AJ$10:$AL$188,3,FALSE))="","",(VLOOKUP($E131,'Org List'!$AJ$10:$AL$188,3,FALSE))),"")</f>
        <v>Midlands and East of England Commissioning Region</v>
      </c>
      <c r="C131" s="99" t="str">
        <f ca="1">IFERROR(IF((VLOOKUP($E131,'Org List'!$AO$10:$AQ$188,3,FALSE))="","",(VLOOKUP($E131,'Org List'!$AO$10:$AQ$188,3,FALSE))),"")</f>
        <v>East Midlands Region</v>
      </c>
      <c r="D131" s="114" t="str">
        <f ca="1">IFERROR(IF((VLOOKUP($E131,'Org List'!$AT$10:$AV$188,3,FALSE))="","",(VLOOKUP($E131,'Org List'!$AT$10:$AV$188,3,FALSE))),"")</f>
        <v>NHS England Midlands And East (Central Midlands)</v>
      </c>
      <c r="E131" s="98" t="str">
        <f t="shared" ca="1" si="3"/>
        <v>E10000021</v>
      </c>
      <c r="F131" s="100" t="str">
        <f ca="1">IF(E131="","",VLOOKUP(E131,'Org List'!$J$9:$K$488,2,0))</f>
        <v>Northamptonshire</v>
      </c>
      <c r="G131" s="121">
        <f ca="1">IFERROR(IF((VLOOKUP($E131,'NEA Backsheet'!$D$5:$CB$183,G$9,FALSE))="","",(VLOOKUP($E131,'NEA Backsheet'!$D$5:$CB$183,G$9,FALSE))),"")</f>
        <v>2935.6551312571837</v>
      </c>
      <c r="H131" s="122">
        <f ca="1">IFERROR(IF((VLOOKUP($E131,'NEA Backsheet'!$D$5:$CB$183,H$9,FALSE))="","",(VLOOKUP($E131,'NEA Backsheet'!$D$5:$CB$183,H$9,FALSE))),"")</f>
        <v>2835.9832967216521</v>
      </c>
      <c r="I131" s="122">
        <f ca="1">IFERROR(IF((VLOOKUP($E131,'NEA Backsheet'!$D$5:$CB$183,I$9,FALSE))="","",(VLOOKUP($E131,'NEA Backsheet'!$D$5:$CB$183,I$9,FALSE))),"")</f>
        <v>2903.7610160512645</v>
      </c>
      <c r="J131" s="123">
        <f ca="1">IFERROR(IF((VLOOKUP($E131,'NEA Backsheet'!$D$5:$CB$183,J$9,FALSE))="","",(VLOOKUP($E131,'NEA Backsheet'!$D$5:$CB$183,J$9,FALSE))),"")</f>
        <v>2789.2908789064036</v>
      </c>
      <c r="K131" s="121">
        <f ca="1">IFERROR(IF((VLOOKUP($E131,'NEA Backsheet'!$D$5:$CB$183,K$9,FALSE))="","",(VLOOKUP($E131,'NEA Backsheet'!$D$5:$CB$183,K$9,FALSE))),"")</f>
        <v>2983.0274943451191</v>
      </c>
      <c r="L131" s="122">
        <f ca="1">IFERROR(IF((VLOOKUP($E131,'NEA Backsheet'!$D$5:$CB$183,L$9,FALSE))="","",(VLOOKUP($E131,'NEA Backsheet'!$D$5:$CB$183,L$9,FALSE))),"")</f>
        <v>2927.1121934754569</v>
      </c>
      <c r="M131" s="122">
        <f ca="1">IFERROR(IF((VLOOKUP($E131,'NEA Backsheet'!$D$5:$CB$183,M$9,FALSE))="","",(VLOOKUP($E131,'NEA Backsheet'!$D$5:$CB$183,M$9,FALSE))),"")</f>
        <v>3070.3334317650811</v>
      </c>
      <c r="N131" s="124">
        <f ca="1">IFERROR(IF((VLOOKUP($E131,'NEA Backsheet'!$D$5:$CB$183,N$9,FALSE))="","",(VLOOKUP($E131,'NEA Backsheet'!$D$5:$CB$183,N$9,FALSE))),"")</f>
        <v>3070.6400898917741</v>
      </c>
      <c r="O131" s="175">
        <f ca="1">IFERROR(IF((VLOOKUP($E131,'NEA Backsheet'!$D$5:$CB$183,O$9,FALSE))="","",(VLOOKUP($E131,'NEA Backsheet'!$D$5:$CB$183,O$9,FALSE))),"")</f>
        <v>2913.7246563846206</v>
      </c>
      <c r="P131" s="123">
        <f ca="1">IFERROR(IF((VLOOKUP($E131,'NEA Backsheet'!$D$5:$CB$183,P$9,FALSE))="","",(VLOOKUP($E131,'NEA Backsheet'!$D$5:$CB$183,P$9,FALSE))),"")</f>
        <v>3000.5019564876497</v>
      </c>
      <c r="Q131" s="124">
        <f ca="1">IFERROR(IF((VLOOKUP($E131,'NEA Backsheet'!$D$5:$CB$183,Q$9,FALSE))="","",(VLOOKUP($E131,'NEA Backsheet'!$D$5:$CB$183,Q$9,FALSE))),"")</f>
        <v>3229.1911018080896</v>
      </c>
      <c r="R131" s="236">
        <f ca="1">IFERROR(IF((VLOOKUP($E131,'NEA Backsheet'!$D$5:$CB$183,R$9,FALSE))="","",(VLOOKUP($E131,'NEA Backsheet'!$D$5:$CB$183,R$9,FALSE))),"")</f>
        <v>0</v>
      </c>
    </row>
    <row r="132" spans="1:18" ht="15" customHeight="1" x14ac:dyDescent="0.3">
      <c r="A132" s="57">
        <v>118</v>
      </c>
      <c r="B132" s="98" t="str">
        <f ca="1">IFERROR(IF((VLOOKUP($E132,'Org List'!$AJ$10:$AL$188,3,FALSE))="","",(VLOOKUP($E132,'Org List'!$AJ$10:$AL$188,3,FALSE))),"")</f>
        <v>North of England Commissioning Region</v>
      </c>
      <c r="C132" s="99" t="str">
        <f ca="1">IFERROR(IF((VLOOKUP($E132,'Org List'!$AO$10:$AQ$188,3,FALSE))="","",(VLOOKUP($E132,'Org List'!$AO$10:$AQ$188,3,FALSE))),"")</f>
        <v>North East Region</v>
      </c>
      <c r="D132" s="114" t="str">
        <f ca="1">IFERROR(IF((VLOOKUP($E132,'Org List'!$AT$10:$AV$188,3,FALSE))="","",(VLOOKUP($E132,'Org List'!$AT$10:$AV$188,3,FALSE))),"")</f>
        <v>NHS England North (Cumbria And North East)</v>
      </c>
      <c r="E132" s="98" t="str">
        <f t="shared" ca="1" si="3"/>
        <v>E06000057</v>
      </c>
      <c r="F132" s="100" t="str">
        <f ca="1">IF(E132="","",VLOOKUP(E132,'Org List'!$J$9:$K$488,2,0))</f>
        <v>Northumberland</v>
      </c>
      <c r="G132" s="121">
        <f ca="1">IFERROR(IF((VLOOKUP($E132,'NEA Backsheet'!$D$5:$CB$183,G$9,FALSE))="","",(VLOOKUP($E132,'NEA Backsheet'!$D$5:$CB$183,G$9,FALSE))),"")</f>
        <v>3076.4766819868187</v>
      </c>
      <c r="H132" s="122">
        <f ca="1">IFERROR(IF((VLOOKUP($E132,'NEA Backsheet'!$D$5:$CB$183,H$9,FALSE))="","",(VLOOKUP($E132,'NEA Backsheet'!$D$5:$CB$183,H$9,FALSE))),"")</f>
        <v>3105.5432398196181</v>
      </c>
      <c r="I132" s="122">
        <f ca="1">IFERROR(IF((VLOOKUP($E132,'NEA Backsheet'!$D$5:$CB$183,I$9,FALSE))="","",(VLOOKUP($E132,'NEA Backsheet'!$D$5:$CB$183,I$9,FALSE))),"")</f>
        <v>3239.728815857075</v>
      </c>
      <c r="J132" s="123">
        <f ca="1">IFERROR(IF((VLOOKUP($E132,'NEA Backsheet'!$D$5:$CB$183,J$9,FALSE))="","",(VLOOKUP($E132,'NEA Backsheet'!$D$5:$CB$183,J$9,FALSE))),"")</f>
        <v>3292.0393895657021</v>
      </c>
      <c r="K132" s="121">
        <f ca="1">IFERROR(IF((VLOOKUP($E132,'NEA Backsheet'!$D$5:$CB$183,K$9,FALSE))="","",(VLOOKUP($E132,'NEA Backsheet'!$D$5:$CB$183,K$9,FALSE))),"")</f>
        <v>3211.8261273032126</v>
      </c>
      <c r="L132" s="122">
        <f ca="1">IFERROR(IF((VLOOKUP($E132,'NEA Backsheet'!$D$5:$CB$183,L$9,FALSE))="","",(VLOOKUP($E132,'NEA Backsheet'!$D$5:$CB$183,L$9,FALSE))),"")</f>
        <v>3310.9308486398613</v>
      </c>
      <c r="M132" s="122">
        <f ca="1">IFERROR(IF((VLOOKUP($E132,'NEA Backsheet'!$D$5:$CB$183,M$9,FALSE))="","",(VLOOKUP($E132,'NEA Backsheet'!$D$5:$CB$183,M$9,FALSE))),"")</f>
        <v>3261.6247378588073</v>
      </c>
      <c r="N132" s="124">
        <f ca="1">IFERROR(IF((VLOOKUP($E132,'NEA Backsheet'!$D$5:$CB$183,N$9,FALSE))="","",(VLOOKUP($E132,'NEA Backsheet'!$D$5:$CB$183,N$9,FALSE))),"")</f>
        <v>3199.3889552963597</v>
      </c>
      <c r="O132" s="175">
        <f ca="1">IFERROR(IF((VLOOKUP($E132,'NEA Backsheet'!$D$5:$CB$183,O$9,FALSE))="","",(VLOOKUP($E132,'NEA Backsheet'!$D$5:$CB$183,O$9,FALSE))),"")</f>
        <v>3172.6006181665671</v>
      </c>
      <c r="P132" s="123">
        <f ca="1">IFERROR(IF((VLOOKUP($E132,'NEA Backsheet'!$D$5:$CB$183,P$9,FALSE))="","",(VLOOKUP($E132,'NEA Backsheet'!$D$5:$CB$183,P$9,FALSE))),"")</f>
        <v>3224.8837516716417</v>
      </c>
      <c r="Q132" s="124">
        <f ca="1">IFERROR(IF((VLOOKUP($E132,'NEA Backsheet'!$D$5:$CB$183,Q$9,FALSE))="","",(VLOOKUP($E132,'NEA Backsheet'!$D$5:$CB$183,Q$9,FALSE))),"")</f>
        <v>3462.4581025946404</v>
      </c>
      <c r="R132" s="236">
        <f ca="1">IFERROR(IF((VLOOKUP($E132,'NEA Backsheet'!$D$5:$CB$183,R$9,FALSE))="","",(VLOOKUP($E132,'NEA Backsheet'!$D$5:$CB$183,R$9,FALSE))),"")</f>
        <v>0</v>
      </c>
    </row>
    <row r="133" spans="1:18" ht="15" customHeight="1" x14ac:dyDescent="0.3">
      <c r="A133" s="57">
        <v>119</v>
      </c>
      <c r="B133" s="98" t="str">
        <f ca="1">IFERROR(IF((VLOOKUP($E133,'Org List'!$AJ$10:$AL$188,3,FALSE))="","",(VLOOKUP($E133,'Org List'!$AJ$10:$AL$188,3,FALSE))),"")</f>
        <v>Midlands and East of England Commissioning Region</v>
      </c>
      <c r="C133" s="99" t="str">
        <f ca="1">IFERROR(IF((VLOOKUP($E133,'Org List'!$AO$10:$AQ$188,3,FALSE))="","",(VLOOKUP($E133,'Org List'!$AO$10:$AQ$188,3,FALSE))),"")</f>
        <v>East Midlands Region</v>
      </c>
      <c r="D133" s="114" t="str">
        <f ca="1">IFERROR(IF((VLOOKUP($E133,'Org List'!$AT$10:$AV$188,3,FALSE))="","",(VLOOKUP($E133,'Org List'!$AT$10:$AV$188,3,FALSE))),"")</f>
        <v>NHS England Midlands And East (North Midlands)</v>
      </c>
      <c r="E133" s="98" t="str">
        <f t="shared" ca="1" si="3"/>
        <v>E06000018</v>
      </c>
      <c r="F133" s="100" t="str">
        <f ca="1">IF(E133="","",VLOOKUP(E133,'Org List'!$J$9:$K$488,2,0))</f>
        <v>Nottingham</v>
      </c>
      <c r="G133" s="121">
        <f ca="1">IFERROR(IF((VLOOKUP($E133,'NEA Backsheet'!$D$5:$CB$183,G$9,FALSE))="","",(VLOOKUP($E133,'NEA Backsheet'!$D$5:$CB$183,G$9,FALSE))),"")</f>
        <v>2213.9495780802617</v>
      </c>
      <c r="H133" s="122">
        <f ca="1">IFERROR(IF((VLOOKUP($E133,'NEA Backsheet'!$D$5:$CB$183,H$9,FALSE))="","",(VLOOKUP($E133,'NEA Backsheet'!$D$5:$CB$183,H$9,FALSE))),"")</f>
        <v>2196.1623234989324</v>
      </c>
      <c r="I133" s="122">
        <f ca="1">IFERROR(IF((VLOOKUP($E133,'NEA Backsheet'!$D$5:$CB$183,I$9,FALSE))="","",(VLOOKUP($E133,'NEA Backsheet'!$D$5:$CB$183,I$9,FALSE))),"")</f>
        <v>2312.8733550015963</v>
      </c>
      <c r="J133" s="123">
        <f ca="1">IFERROR(IF((VLOOKUP($E133,'NEA Backsheet'!$D$5:$CB$183,J$9,FALSE))="","",(VLOOKUP($E133,'NEA Backsheet'!$D$5:$CB$183,J$9,FALSE))),"")</f>
        <v>2400.3766053789482</v>
      </c>
      <c r="K133" s="121">
        <f ca="1">IFERROR(IF((VLOOKUP($E133,'NEA Backsheet'!$D$5:$CB$183,K$9,FALSE))="","",(VLOOKUP($E133,'NEA Backsheet'!$D$5:$CB$183,K$9,FALSE))),"")</f>
        <v>2247.2051210960103</v>
      </c>
      <c r="L133" s="122">
        <f ca="1">IFERROR(IF((VLOOKUP($E133,'NEA Backsheet'!$D$5:$CB$183,L$9,FALSE))="","",(VLOOKUP($E133,'NEA Backsheet'!$D$5:$CB$183,L$9,FALSE))),"")</f>
        <v>2271.9317961975371</v>
      </c>
      <c r="M133" s="122">
        <f ca="1">IFERROR(IF((VLOOKUP($E133,'NEA Backsheet'!$D$5:$CB$183,M$9,FALSE))="","",(VLOOKUP($E133,'NEA Backsheet'!$D$5:$CB$183,M$9,FALSE))),"")</f>
        <v>2271.6485389028189</v>
      </c>
      <c r="N133" s="124">
        <f ca="1">IFERROR(IF((VLOOKUP($E133,'NEA Backsheet'!$D$5:$CB$183,N$9,FALSE))="","",(VLOOKUP($E133,'NEA Backsheet'!$D$5:$CB$183,N$9,FALSE))),"")</f>
        <v>2210.5516272725217</v>
      </c>
      <c r="O133" s="175">
        <f ca="1">IFERROR(IF((VLOOKUP($E133,'NEA Backsheet'!$D$5:$CB$183,O$9,FALSE))="","",(VLOOKUP($E133,'NEA Backsheet'!$D$5:$CB$183,O$9,FALSE))),"")</f>
        <v>2383.371350492539</v>
      </c>
      <c r="P133" s="123">
        <f ca="1">IFERROR(IF((VLOOKUP($E133,'NEA Backsheet'!$D$5:$CB$183,P$9,FALSE))="","",(VLOOKUP($E133,'NEA Backsheet'!$D$5:$CB$183,P$9,FALSE))),"")</f>
        <v>2410.551740234122</v>
      </c>
      <c r="Q133" s="124">
        <f ca="1">IFERROR(IF((VLOOKUP($E133,'NEA Backsheet'!$D$5:$CB$183,Q$9,FALSE))="","",(VLOOKUP($E133,'NEA Backsheet'!$D$5:$CB$183,Q$9,FALSE))),"")</f>
        <v>2495.1929914131092</v>
      </c>
      <c r="R133" s="236">
        <f ca="1">IFERROR(IF((VLOOKUP($E133,'NEA Backsheet'!$D$5:$CB$183,R$9,FALSE))="","",(VLOOKUP($E133,'NEA Backsheet'!$D$5:$CB$183,R$9,FALSE))),"")</f>
        <v>0</v>
      </c>
    </row>
    <row r="134" spans="1:18" ht="15" customHeight="1" x14ac:dyDescent="0.3">
      <c r="A134" s="57">
        <v>120</v>
      </c>
      <c r="B134" s="98" t="str">
        <f ca="1">IFERROR(IF((VLOOKUP($E134,'Org List'!$AJ$10:$AL$188,3,FALSE))="","",(VLOOKUP($E134,'Org List'!$AJ$10:$AL$188,3,FALSE))),"")</f>
        <v>Midlands and East of England Commissioning Region</v>
      </c>
      <c r="C134" s="99" t="str">
        <f ca="1">IFERROR(IF((VLOOKUP($E134,'Org List'!$AO$10:$AQ$188,3,FALSE))="","",(VLOOKUP($E134,'Org List'!$AO$10:$AQ$188,3,FALSE))),"")</f>
        <v>East Midlands Region</v>
      </c>
      <c r="D134" s="114" t="str">
        <f ca="1">IFERROR(IF((VLOOKUP($E134,'Org List'!$AT$10:$AV$188,3,FALSE))="","",(VLOOKUP($E134,'Org List'!$AT$10:$AV$188,3,FALSE))),"")</f>
        <v>NHS England Midlands And East (North Midlands)</v>
      </c>
      <c r="E134" s="98" t="str">
        <f t="shared" ca="1" si="3"/>
        <v>E10000024</v>
      </c>
      <c r="F134" s="100" t="str">
        <f ca="1">IF(E134="","",VLOOKUP(E134,'Org List'!$J$9:$K$488,2,0))</f>
        <v>Nottinghamshire</v>
      </c>
      <c r="G134" s="121">
        <f ca="1">IFERROR(IF((VLOOKUP($E134,'NEA Backsheet'!$D$5:$CB$183,G$9,FALSE))="","",(VLOOKUP($E134,'NEA Backsheet'!$D$5:$CB$183,G$9,FALSE))),"")</f>
        <v>2518.2222412898286</v>
      </c>
      <c r="H134" s="122">
        <f ca="1">IFERROR(IF((VLOOKUP($E134,'NEA Backsheet'!$D$5:$CB$183,H$9,FALSE))="","",(VLOOKUP($E134,'NEA Backsheet'!$D$5:$CB$183,H$9,FALSE))),"")</f>
        <v>2486.8303273276297</v>
      </c>
      <c r="I134" s="122">
        <f ca="1">IFERROR(IF((VLOOKUP($E134,'NEA Backsheet'!$D$5:$CB$183,I$9,FALSE))="","",(VLOOKUP($E134,'NEA Backsheet'!$D$5:$CB$183,I$9,FALSE))),"")</f>
        <v>2537.7338678140522</v>
      </c>
      <c r="J134" s="123">
        <f ca="1">IFERROR(IF((VLOOKUP($E134,'NEA Backsheet'!$D$5:$CB$183,J$9,FALSE))="","",(VLOOKUP($E134,'NEA Backsheet'!$D$5:$CB$183,J$9,FALSE))),"")</f>
        <v>2606.6225245189285</v>
      </c>
      <c r="K134" s="121">
        <f ca="1">IFERROR(IF((VLOOKUP($E134,'NEA Backsheet'!$D$5:$CB$183,K$9,FALSE))="","",(VLOOKUP($E134,'NEA Backsheet'!$D$5:$CB$183,K$9,FALSE))),"")</f>
        <v>2525.0367518092216</v>
      </c>
      <c r="L134" s="122">
        <f ca="1">IFERROR(IF((VLOOKUP($E134,'NEA Backsheet'!$D$5:$CB$183,L$9,FALSE))="","",(VLOOKUP($E134,'NEA Backsheet'!$D$5:$CB$183,L$9,FALSE))),"")</f>
        <v>2525.6108932877682</v>
      </c>
      <c r="M134" s="122">
        <f ca="1">IFERROR(IF((VLOOKUP($E134,'NEA Backsheet'!$D$5:$CB$183,M$9,FALSE))="","",(VLOOKUP($E134,'NEA Backsheet'!$D$5:$CB$183,M$9,FALSE))),"")</f>
        <v>2613.3790553834606</v>
      </c>
      <c r="N134" s="124">
        <f ca="1">IFERROR(IF((VLOOKUP($E134,'NEA Backsheet'!$D$5:$CB$183,N$9,FALSE))="","",(VLOOKUP($E134,'NEA Backsheet'!$D$5:$CB$183,N$9,FALSE))),"")</f>
        <v>2608.7174448962082</v>
      </c>
      <c r="O134" s="175">
        <f ca="1">IFERROR(IF((VLOOKUP($E134,'NEA Backsheet'!$D$5:$CB$183,O$9,FALSE))="","",(VLOOKUP($E134,'NEA Backsheet'!$D$5:$CB$183,O$9,FALSE))),"")</f>
        <v>2631.4406264737204</v>
      </c>
      <c r="P134" s="123">
        <f ca="1">IFERROR(IF((VLOOKUP($E134,'NEA Backsheet'!$D$5:$CB$183,P$9,FALSE))="","",(VLOOKUP($E134,'NEA Backsheet'!$D$5:$CB$183,P$9,FALSE))),"")</f>
        <v>2647.5521396306376</v>
      </c>
      <c r="Q134" s="124">
        <f ca="1">IFERROR(IF((VLOOKUP($E134,'NEA Backsheet'!$D$5:$CB$183,Q$9,FALSE))="","",(VLOOKUP($E134,'NEA Backsheet'!$D$5:$CB$183,Q$9,FALSE))),"")</f>
        <v>2808.1464550458923</v>
      </c>
      <c r="R134" s="236">
        <f ca="1">IFERROR(IF((VLOOKUP($E134,'NEA Backsheet'!$D$5:$CB$183,R$9,FALSE))="","",(VLOOKUP($E134,'NEA Backsheet'!$D$5:$CB$183,R$9,FALSE))),"")</f>
        <v>0</v>
      </c>
    </row>
    <row r="135" spans="1:18" ht="15" customHeight="1" x14ac:dyDescent="0.3">
      <c r="A135" s="57">
        <v>121</v>
      </c>
      <c r="B135" s="98" t="str">
        <f ca="1">IFERROR(IF((VLOOKUP($E135,'Org List'!$AJ$10:$AL$188,3,FALSE))="","",(VLOOKUP($E135,'Org List'!$AJ$10:$AL$188,3,FALSE))),"")</f>
        <v>North of England Commissioning Region</v>
      </c>
      <c r="C135" s="99" t="str">
        <f ca="1">IFERROR(IF((VLOOKUP($E135,'Org List'!$AO$10:$AQ$188,3,FALSE))="","",(VLOOKUP($E135,'Org List'!$AO$10:$AQ$188,3,FALSE))),"")</f>
        <v>North West Region</v>
      </c>
      <c r="D135" s="114" t="str">
        <f ca="1">IFERROR(IF((VLOOKUP($E135,'Org List'!$AT$10:$AV$188,3,FALSE))="","",(VLOOKUP($E135,'Org List'!$AT$10:$AV$188,3,FALSE))),"")</f>
        <v>NHS England North (Greater Manchester)</v>
      </c>
      <c r="E135" s="98" t="str">
        <f t="shared" ca="1" si="3"/>
        <v>E08000004</v>
      </c>
      <c r="F135" s="100" t="str">
        <f ca="1">IF(E135="","",VLOOKUP(E135,'Org List'!$J$9:$K$488,2,0))</f>
        <v>Oldham</v>
      </c>
      <c r="G135" s="121">
        <f ca="1">IFERROR(IF((VLOOKUP($E135,'NEA Backsheet'!$D$5:$CB$183,G$9,FALSE))="","",(VLOOKUP($E135,'NEA Backsheet'!$D$5:$CB$183,G$9,FALSE))),"")</f>
        <v>3234.2151427903013</v>
      </c>
      <c r="H135" s="122">
        <f ca="1">IFERROR(IF((VLOOKUP($E135,'NEA Backsheet'!$D$5:$CB$183,H$9,FALSE))="","",(VLOOKUP($E135,'NEA Backsheet'!$D$5:$CB$183,H$9,FALSE))),"")</f>
        <v>3323.4611872805694</v>
      </c>
      <c r="I135" s="122">
        <f ca="1">IFERROR(IF((VLOOKUP($E135,'NEA Backsheet'!$D$5:$CB$183,I$9,FALSE))="","",(VLOOKUP($E135,'NEA Backsheet'!$D$5:$CB$183,I$9,FALSE))),"")</f>
        <v>3783.6644703008028</v>
      </c>
      <c r="J135" s="123">
        <f ca="1">IFERROR(IF((VLOOKUP($E135,'NEA Backsheet'!$D$5:$CB$183,J$9,FALSE))="","",(VLOOKUP($E135,'NEA Backsheet'!$D$5:$CB$183,J$9,FALSE))),"")</f>
        <v>3592.7616343019645</v>
      </c>
      <c r="K135" s="121">
        <f ca="1">IFERROR(IF((VLOOKUP($E135,'NEA Backsheet'!$D$5:$CB$183,K$9,FALSE))="","",(VLOOKUP($E135,'NEA Backsheet'!$D$5:$CB$183,K$9,FALSE))),"")</f>
        <v>3379.8952209763943</v>
      </c>
      <c r="L135" s="122">
        <f ca="1">IFERROR(IF((VLOOKUP($E135,'NEA Backsheet'!$D$5:$CB$183,L$9,FALSE))="","",(VLOOKUP($E135,'NEA Backsheet'!$D$5:$CB$183,L$9,FALSE))),"")</f>
        <v>3290.0383403395581</v>
      </c>
      <c r="M135" s="122">
        <f ca="1">IFERROR(IF((VLOOKUP($E135,'NEA Backsheet'!$D$5:$CB$183,M$9,FALSE))="","",(VLOOKUP($E135,'NEA Backsheet'!$D$5:$CB$183,M$9,FALSE))),"")</f>
        <v>3565.3237422430752</v>
      </c>
      <c r="N135" s="124">
        <f ca="1">IFERROR(IF((VLOOKUP($E135,'NEA Backsheet'!$D$5:$CB$183,N$9,FALSE))="","",(VLOOKUP($E135,'NEA Backsheet'!$D$5:$CB$183,N$9,FALSE))),"")</f>
        <v>3467.0323703986296</v>
      </c>
      <c r="O135" s="175">
        <f ca="1">IFERROR(IF((VLOOKUP($E135,'NEA Backsheet'!$D$5:$CB$183,O$9,FALSE))="","",(VLOOKUP($E135,'NEA Backsheet'!$D$5:$CB$183,O$9,FALSE))),"")</f>
        <v>3814.5895087731078</v>
      </c>
      <c r="P135" s="123">
        <f ca="1">IFERROR(IF((VLOOKUP($E135,'NEA Backsheet'!$D$5:$CB$183,P$9,FALSE))="","",(VLOOKUP($E135,'NEA Backsheet'!$D$5:$CB$183,P$9,FALSE))),"")</f>
        <v>3595.1534227425618</v>
      </c>
      <c r="Q135" s="124">
        <f ca="1">IFERROR(IF((VLOOKUP($E135,'NEA Backsheet'!$D$5:$CB$183,Q$9,FALSE))="","",(VLOOKUP($E135,'NEA Backsheet'!$D$5:$CB$183,Q$9,FALSE))),"")</f>
        <v>3929.4081837677913</v>
      </c>
      <c r="R135" s="236">
        <f ca="1">IFERROR(IF((VLOOKUP($E135,'NEA Backsheet'!$D$5:$CB$183,R$9,FALSE))="","",(VLOOKUP($E135,'NEA Backsheet'!$D$5:$CB$183,R$9,FALSE))),"")</f>
        <v>0</v>
      </c>
    </row>
    <row r="136" spans="1:18" ht="15" customHeight="1" x14ac:dyDescent="0.3">
      <c r="A136" s="57">
        <v>122</v>
      </c>
      <c r="B136" s="98" t="str">
        <f ca="1">IFERROR(IF((VLOOKUP($E136,'Org List'!$AJ$10:$AL$188,3,FALSE))="","",(VLOOKUP($E136,'Org List'!$AJ$10:$AL$188,3,FALSE))),"")</f>
        <v>South East England Commissioning Region</v>
      </c>
      <c r="C136" s="99" t="str">
        <f ca="1">IFERROR(IF((VLOOKUP($E136,'Org List'!$AO$10:$AQ$188,3,FALSE))="","",(VLOOKUP($E136,'Org List'!$AO$10:$AQ$188,3,FALSE))),"")</f>
        <v>South East Region</v>
      </c>
      <c r="D136" s="114" t="str">
        <f ca="1">IFERROR(IF((VLOOKUP($E136,'Org List'!$AT$10:$AV$188,3,FALSE))="","",(VLOOKUP($E136,'Org List'!$AT$10:$AV$188,3,FALSE))),"")</f>
        <v>NHS England South East (Hampshire, Isle of Wight and Thames Valley)</v>
      </c>
      <c r="E136" s="98" t="str">
        <f t="shared" ca="1" si="3"/>
        <v>E10000025</v>
      </c>
      <c r="F136" s="100" t="str">
        <f ca="1">IF(E136="","",VLOOKUP(E136,'Org List'!$J$9:$K$488,2,0))</f>
        <v>Oxfordshire</v>
      </c>
      <c r="G136" s="121">
        <f ca="1">IFERROR(IF((VLOOKUP($E136,'NEA Backsheet'!$D$5:$CB$183,G$9,FALSE))="","",(VLOOKUP($E136,'NEA Backsheet'!$D$5:$CB$183,G$9,FALSE))),"")</f>
        <v>2360.044769985092</v>
      </c>
      <c r="H136" s="122">
        <f ca="1">IFERROR(IF((VLOOKUP($E136,'NEA Backsheet'!$D$5:$CB$183,H$9,FALSE))="","",(VLOOKUP($E136,'NEA Backsheet'!$D$5:$CB$183,H$9,FALSE))),"")</f>
        <v>2346.9805682638121</v>
      </c>
      <c r="I136" s="122">
        <f ca="1">IFERROR(IF((VLOOKUP($E136,'NEA Backsheet'!$D$5:$CB$183,I$9,FALSE))="","",(VLOOKUP($E136,'NEA Backsheet'!$D$5:$CB$183,I$9,FALSE))),"")</f>
        <v>2434.8742469025196</v>
      </c>
      <c r="J136" s="123">
        <f ca="1">IFERROR(IF((VLOOKUP($E136,'NEA Backsheet'!$D$5:$CB$183,J$9,FALSE))="","",(VLOOKUP($E136,'NEA Backsheet'!$D$5:$CB$183,J$9,FALSE))),"")</f>
        <v>2418.5139915371733</v>
      </c>
      <c r="K136" s="121">
        <f ca="1">IFERROR(IF((VLOOKUP($E136,'NEA Backsheet'!$D$5:$CB$183,K$9,FALSE))="","",(VLOOKUP($E136,'NEA Backsheet'!$D$5:$CB$183,K$9,FALSE))),"")</f>
        <v>2281.9894773722121</v>
      </c>
      <c r="L136" s="122">
        <f ca="1">IFERROR(IF((VLOOKUP($E136,'NEA Backsheet'!$D$5:$CB$183,L$9,FALSE))="","",(VLOOKUP($E136,'NEA Backsheet'!$D$5:$CB$183,L$9,FALSE))),"")</f>
        <v>2275.9191136564305</v>
      </c>
      <c r="M136" s="122">
        <f ca="1">IFERROR(IF((VLOOKUP($E136,'NEA Backsheet'!$D$5:$CB$183,M$9,FALSE))="","",(VLOOKUP($E136,'NEA Backsheet'!$D$5:$CB$183,M$9,FALSE))),"")</f>
        <v>2363.7546832566659</v>
      </c>
      <c r="N136" s="124">
        <f ca="1">IFERROR(IF((VLOOKUP($E136,'NEA Backsheet'!$D$5:$CB$183,N$9,FALSE))="","",(VLOOKUP($E136,'NEA Backsheet'!$D$5:$CB$183,N$9,FALSE))),"")</f>
        <v>2306.4726493014205</v>
      </c>
      <c r="O136" s="175">
        <f ca="1">IFERROR(IF((VLOOKUP($E136,'NEA Backsheet'!$D$5:$CB$183,O$9,FALSE))="","",(VLOOKUP($E136,'NEA Backsheet'!$D$5:$CB$183,O$9,FALSE))),"")</f>
        <v>2475.8840170136</v>
      </c>
      <c r="P136" s="123">
        <f ca="1">IFERROR(IF((VLOOKUP($E136,'NEA Backsheet'!$D$5:$CB$183,P$9,FALSE))="","",(VLOOKUP($E136,'NEA Backsheet'!$D$5:$CB$183,P$9,FALSE))),"")</f>
        <v>2433.4524185172477</v>
      </c>
      <c r="Q136" s="124">
        <f ca="1">IFERROR(IF((VLOOKUP($E136,'NEA Backsheet'!$D$5:$CB$183,Q$9,FALSE))="","",(VLOOKUP($E136,'NEA Backsheet'!$D$5:$CB$183,Q$9,FALSE))),"")</f>
        <v>2632.6035089238153</v>
      </c>
      <c r="R136" s="236">
        <f ca="1">IFERROR(IF((VLOOKUP($E136,'NEA Backsheet'!$D$5:$CB$183,R$9,FALSE))="","",(VLOOKUP($E136,'NEA Backsheet'!$D$5:$CB$183,R$9,FALSE))),"")</f>
        <v>0</v>
      </c>
    </row>
    <row r="137" spans="1:18" ht="15" customHeight="1" x14ac:dyDescent="0.3">
      <c r="A137" s="57">
        <v>123</v>
      </c>
      <c r="B137" s="98" t="str">
        <f ca="1">IFERROR(IF((VLOOKUP($E137,'Org List'!$AJ$10:$AL$188,3,FALSE))="","",(VLOOKUP($E137,'Org List'!$AJ$10:$AL$188,3,FALSE))),"")</f>
        <v>Midlands and East of England Commissioning Region</v>
      </c>
      <c r="C137" s="99" t="str">
        <f ca="1">IFERROR(IF((VLOOKUP($E137,'Org List'!$AO$10:$AQ$188,3,FALSE))="","",(VLOOKUP($E137,'Org List'!$AO$10:$AQ$188,3,FALSE))),"")</f>
        <v>East Region</v>
      </c>
      <c r="D137" s="114" t="str">
        <f ca="1">IFERROR(IF((VLOOKUP($E137,'Org List'!$AT$10:$AV$188,3,FALSE))="","",(VLOOKUP($E137,'Org List'!$AT$10:$AV$188,3,FALSE))),"")</f>
        <v>NHS England Midlands And East (East)</v>
      </c>
      <c r="E137" s="98" t="str">
        <f t="shared" ca="1" si="3"/>
        <v>E06000031</v>
      </c>
      <c r="F137" s="100" t="str">
        <f ca="1">IF(E137="","",VLOOKUP(E137,'Org List'!$J$9:$K$488,2,0))</f>
        <v>Peterborough</v>
      </c>
      <c r="G137" s="121">
        <f ca="1">IFERROR(IF((VLOOKUP($E137,'NEA Backsheet'!$D$5:$CB$183,G$9,FALSE))="","",(VLOOKUP($E137,'NEA Backsheet'!$D$5:$CB$183,G$9,FALSE))),"")</f>
        <v>2595.4510267275004</v>
      </c>
      <c r="H137" s="122">
        <f ca="1">IFERROR(IF((VLOOKUP($E137,'NEA Backsheet'!$D$5:$CB$183,H$9,FALSE))="","",(VLOOKUP($E137,'NEA Backsheet'!$D$5:$CB$183,H$9,FALSE))),"")</f>
        <v>2505.0653498650408</v>
      </c>
      <c r="I137" s="122">
        <f ca="1">IFERROR(IF((VLOOKUP($E137,'NEA Backsheet'!$D$5:$CB$183,I$9,FALSE))="","",(VLOOKUP($E137,'NEA Backsheet'!$D$5:$CB$183,I$9,FALSE))),"")</f>
        <v>2618.3823129335337</v>
      </c>
      <c r="J137" s="123">
        <f ca="1">IFERROR(IF((VLOOKUP($E137,'NEA Backsheet'!$D$5:$CB$183,J$9,FALSE))="","",(VLOOKUP($E137,'NEA Backsheet'!$D$5:$CB$183,J$9,FALSE))),"")</f>
        <v>2551.5530898323968</v>
      </c>
      <c r="K137" s="121">
        <f ca="1">IFERROR(IF((VLOOKUP($E137,'NEA Backsheet'!$D$5:$CB$183,K$9,FALSE))="","",(VLOOKUP($E137,'NEA Backsheet'!$D$5:$CB$183,K$9,FALSE))),"")</f>
        <v>2616.1898794636227</v>
      </c>
      <c r="L137" s="122">
        <f ca="1">IFERROR(IF((VLOOKUP($E137,'NEA Backsheet'!$D$5:$CB$183,L$9,FALSE))="","",(VLOOKUP($E137,'NEA Backsheet'!$D$5:$CB$183,L$9,FALSE))),"")</f>
        <v>2613.101587337288</v>
      </c>
      <c r="M137" s="122">
        <f ca="1">IFERROR(IF((VLOOKUP($E137,'NEA Backsheet'!$D$5:$CB$183,M$9,FALSE))="","",(VLOOKUP($E137,'NEA Backsheet'!$D$5:$CB$183,M$9,FALSE))),"")</f>
        <v>2722.5719664611956</v>
      </c>
      <c r="N137" s="124">
        <f ca="1">IFERROR(IF((VLOOKUP($E137,'NEA Backsheet'!$D$5:$CB$183,N$9,FALSE))="","",(VLOOKUP($E137,'NEA Backsheet'!$D$5:$CB$183,N$9,FALSE))),"")</f>
        <v>2641.3929255495054</v>
      </c>
      <c r="O137" s="175">
        <f ca="1">IFERROR(IF((VLOOKUP($E137,'NEA Backsheet'!$D$5:$CB$183,O$9,FALSE))="","",(VLOOKUP($E137,'NEA Backsheet'!$D$5:$CB$183,O$9,FALSE))),"")</f>
        <v>2617.4589341472611</v>
      </c>
      <c r="P137" s="123">
        <f ca="1">IFERROR(IF((VLOOKUP($E137,'NEA Backsheet'!$D$5:$CB$183,P$9,FALSE))="","",(VLOOKUP($E137,'NEA Backsheet'!$D$5:$CB$183,P$9,FALSE))),"")</f>
        <v>2598.1587771358631</v>
      </c>
      <c r="Q137" s="124">
        <f ca="1">IFERROR(IF((VLOOKUP($E137,'NEA Backsheet'!$D$5:$CB$183,Q$9,FALSE))="","",(VLOOKUP($E137,'NEA Backsheet'!$D$5:$CB$183,Q$9,FALSE))),"")</f>
        <v>2766.072392986704</v>
      </c>
      <c r="R137" s="236">
        <f ca="1">IFERROR(IF((VLOOKUP($E137,'NEA Backsheet'!$D$5:$CB$183,R$9,FALSE))="","",(VLOOKUP($E137,'NEA Backsheet'!$D$5:$CB$183,R$9,FALSE))),"")</f>
        <v>0</v>
      </c>
    </row>
    <row r="138" spans="1:18" ht="15" customHeight="1" x14ac:dyDescent="0.3">
      <c r="A138" s="57">
        <v>124</v>
      </c>
      <c r="B138" s="98" t="str">
        <f ca="1">IFERROR(IF((VLOOKUP($E138,'Org List'!$AJ$10:$AL$188,3,FALSE))="","",(VLOOKUP($E138,'Org List'!$AJ$10:$AL$188,3,FALSE))),"")</f>
        <v>South West England Commissioning Region</v>
      </c>
      <c r="C138" s="99" t="str">
        <f ca="1">IFERROR(IF((VLOOKUP($E138,'Org List'!$AO$10:$AQ$188,3,FALSE))="","",(VLOOKUP($E138,'Org List'!$AO$10:$AQ$188,3,FALSE))),"")</f>
        <v>South West Region</v>
      </c>
      <c r="D138" s="114" t="str">
        <f ca="1">IFERROR(IF((VLOOKUP($E138,'Org List'!$AT$10:$AV$188,3,FALSE))="","",(VLOOKUP($E138,'Org List'!$AT$10:$AV$188,3,FALSE))),"")</f>
        <v>NHS England South West (South West South)</v>
      </c>
      <c r="E138" s="98" t="str">
        <f t="shared" ca="1" si="3"/>
        <v>E06000026</v>
      </c>
      <c r="F138" s="100" t="str">
        <f ca="1">IF(E138="","",VLOOKUP(E138,'Org List'!$J$9:$K$488,2,0))</f>
        <v>Plymouth</v>
      </c>
      <c r="G138" s="121">
        <f ca="1">IFERROR(IF((VLOOKUP($E138,'NEA Backsheet'!$D$5:$CB$183,G$9,FALSE))="","",(VLOOKUP($E138,'NEA Backsheet'!$D$5:$CB$183,G$9,FALSE))),"")</f>
        <v>2572.3368567087527</v>
      </c>
      <c r="H138" s="122">
        <f ca="1">IFERROR(IF((VLOOKUP($E138,'NEA Backsheet'!$D$5:$CB$183,H$9,FALSE))="","",(VLOOKUP($E138,'NEA Backsheet'!$D$5:$CB$183,H$9,FALSE))),"")</f>
        <v>2530.587465045553</v>
      </c>
      <c r="I138" s="122">
        <f ca="1">IFERROR(IF((VLOOKUP($E138,'NEA Backsheet'!$D$5:$CB$183,I$9,FALSE))="","",(VLOOKUP($E138,'NEA Backsheet'!$D$5:$CB$183,I$9,FALSE))),"")</f>
        <v>2732.9284320481479</v>
      </c>
      <c r="J138" s="123">
        <f ca="1">IFERROR(IF((VLOOKUP($E138,'NEA Backsheet'!$D$5:$CB$183,J$9,FALSE))="","",(VLOOKUP($E138,'NEA Backsheet'!$D$5:$CB$183,J$9,FALSE))),"")</f>
        <v>2642.3992117765902</v>
      </c>
      <c r="K138" s="121">
        <f ca="1">IFERROR(IF((VLOOKUP($E138,'NEA Backsheet'!$D$5:$CB$183,K$9,FALSE))="","",(VLOOKUP($E138,'NEA Backsheet'!$D$5:$CB$183,K$9,FALSE))),"")</f>
        <v>2608.754882778811</v>
      </c>
      <c r="L138" s="122">
        <f ca="1">IFERROR(IF((VLOOKUP($E138,'NEA Backsheet'!$D$5:$CB$183,L$9,FALSE))="","",(VLOOKUP($E138,'NEA Backsheet'!$D$5:$CB$183,L$9,FALSE))),"")</f>
        <v>2589.2939473781344</v>
      </c>
      <c r="M138" s="122">
        <f ca="1">IFERROR(IF((VLOOKUP($E138,'NEA Backsheet'!$D$5:$CB$183,M$9,FALSE))="","",(VLOOKUP($E138,'NEA Backsheet'!$D$5:$CB$183,M$9,FALSE))),"")</f>
        <v>2739.8138375675467</v>
      </c>
      <c r="N138" s="124">
        <f ca="1">IFERROR(IF((VLOOKUP($E138,'NEA Backsheet'!$D$5:$CB$183,N$9,FALSE))="","",(VLOOKUP($E138,'NEA Backsheet'!$D$5:$CB$183,N$9,FALSE))),"")</f>
        <v>2711.4127144279651</v>
      </c>
      <c r="O138" s="175">
        <f ca="1">IFERROR(IF((VLOOKUP($E138,'NEA Backsheet'!$D$5:$CB$183,O$9,FALSE))="","",(VLOOKUP($E138,'NEA Backsheet'!$D$5:$CB$183,O$9,FALSE))),"")</f>
        <v>2630.8545890812734</v>
      </c>
      <c r="P138" s="123">
        <f ca="1">IFERROR(IF((VLOOKUP($E138,'NEA Backsheet'!$D$5:$CB$183,P$9,FALSE))="","",(VLOOKUP($E138,'NEA Backsheet'!$D$5:$CB$183,P$9,FALSE))),"")</f>
        <v>2532.1205778394233</v>
      </c>
      <c r="Q138" s="124">
        <f ca="1">IFERROR(IF((VLOOKUP($E138,'NEA Backsheet'!$D$5:$CB$183,Q$9,FALSE))="","",(VLOOKUP($E138,'NEA Backsheet'!$D$5:$CB$183,Q$9,FALSE))),"")</f>
        <v>2782.1441207837074</v>
      </c>
      <c r="R138" s="236">
        <f ca="1">IFERROR(IF((VLOOKUP($E138,'NEA Backsheet'!$D$5:$CB$183,R$9,FALSE))="","",(VLOOKUP($E138,'NEA Backsheet'!$D$5:$CB$183,R$9,FALSE))),"")</f>
        <v>0</v>
      </c>
    </row>
    <row r="139" spans="1:18" ht="15" customHeight="1" x14ac:dyDescent="0.3">
      <c r="A139" s="57">
        <v>125</v>
      </c>
      <c r="B139" s="98" t="str">
        <f ca="1">IFERROR(IF((VLOOKUP($E139,'Org List'!$AJ$10:$AL$188,3,FALSE))="","",(VLOOKUP($E139,'Org List'!$AJ$10:$AL$188,3,FALSE))),"")</f>
        <v>South East England Commissioning Region</v>
      </c>
      <c r="C139" s="99" t="str">
        <f ca="1">IFERROR(IF((VLOOKUP($E139,'Org List'!$AO$10:$AQ$188,3,FALSE))="","",(VLOOKUP($E139,'Org List'!$AO$10:$AQ$188,3,FALSE))),"")</f>
        <v>South East Region</v>
      </c>
      <c r="D139" s="114" t="str">
        <f ca="1">IFERROR(IF((VLOOKUP($E139,'Org List'!$AT$10:$AV$188,3,FALSE))="","",(VLOOKUP($E139,'Org List'!$AT$10:$AV$188,3,FALSE))),"")</f>
        <v>NHS England South East (Hampshire, Isle of Wight and Thames Valley)</v>
      </c>
      <c r="E139" s="98" t="str">
        <f t="shared" ca="1" si="3"/>
        <v>E06000044</v>
      </c>
      <c r="F139" s="100" t="str">
        <f ca="1">IF(E139="","",VLOOKUP(E139,'Org List'!$J$9:$K$488,2,0))</f>
        <v>Portsmouth</v>
      </c>
      <c r="G139" s="121">
        <f ca="1">IFERROR(IF((VLOOKUP($E139,'NEA Backsheet'!$D$5:$CB$183,G$9,FALSE))="","",(VLOOKUP($E139,'NEA Backsheet'!$D$5:$CB$183,G$9,FALSE))),"")</f>
        <v>2203.0012353858619</v>
      </c>
      <c r="H139" s="122">
        <f ca="1">IFERROR(IF((VLOOKUP($E139,'NEA Backsheet'!$D$5:$CB$183,H$9,FALSE))="","",(VLOOKUP($E139,'NEA Backsheet'!$D$5:$CB$183,H$9,FALSE))),"")</f>
        <v>2186.8808021803093</v>
      </c>
      <c r="I139" s="122">
        <f ca="1">IFERROR(IF((VLOOKUP($E139,'NEA Backsheet'!$D$5:$CB$183,I$9,FALSE))="","",(VLOOKUP($E139,'NEA Backsheet'!$D$5:$CB$183,I$9,FALSE))),"")</f>
        <v>2274.716023239605</v>
      </c>
      <c r="J139" s="123">
        <f ca="1">IFERROR(IF((VLOOKUP($E139,'NEA Backsheet'!$D$5:$CB$183,J$9,FALSE))="","",(VLOOKUP($E139,'NEA Backsheet'!$D$5:$CB$183,J$9,FALSE))),"")</f>
        <v>2181.383804673229</v>
      </c>
      <c r="K139" s="121">
        <f ca="1">IFERROR(IF((VLOOKUP($E139,'NEA Backsheet'!$D$5:$CB$183,K$9,FALSE))="","",(VLOOKUP($E139,'NEA Backsheet'!$D$5:$CB$183,K$9,FALSE))),"")</f>
        <v>2217.8279969093055</v>
      </c>
      <c r="L139" s="122">
        <f ca="1">IFERROR(IF((VLOOKUP($E139,'NEA Backsheet'!$D$5:$CB$183,L$9,FALSE))="","",(VLOOKUP($E139,'NEA Backsheet'!$D$5:$CB$183,L$9,FALSE))),"")</f>
        <v>2242.1420722040348</v>
      </c>
      <c r="M139" s="122">
        <f ca="1">IFERROR(IF((VLOOKUP($E139,'NEA Backsheet'!$D$5:$CB$183,M$9,FALSE))="","",(VLOOKUP($E139,'NEA Backsheet'!$D$5:$CB$183,M$9,FALSE))),"")</f>
        <v>2242.1420722040348</v>
      </c>
      <c r="N139" s="124">
        <f ca="1">IFERROR(IF((VLOOKUP($E139,'NEA Backsheet'!$D$5:$CB$183,N$9,FALSE))="","",(VLOOKUP($E139,'NEA Backsheet'!$D$5:$CB$183,N$9,FALSE))),"")</f>
        <v>2183.0011531186979</v>
      </c>
      <c r="O139" s="175">
        <f ca="1">IFERROR(IF((VLOOKUP($E139,'NEA Backsheet'!$D$5:$CB$183,O$9,FALSE))="","",(VLOOKUP($E139,'NEA Backsheet'!$D$5:$CB$183,O$9,FALSE))),"")</f>
        <v>2437.4995972767765</v>
      </c>
      <c r="P139" s="123">
        <f ca="1">IFERROR(IF((VLOOKUP($E139,'NEA Backsheet'!$D$5:$CB$183,P$9,FALSE))="","",(VLOOKUP($E139,'NEA Backsheet'!$D$5:$CB$183,P$9,FALSE))),"")</f>
        <v>2354.3129955623072</v>
      </c>
      <c r="Q139" s="124">
        <f ca="1">IFERROR(IF((VLOOKUP($E139,'NEA Backsheet'!$D$5:$CB$183,Q$9,FALSE))="","",(VLOOKUP($E139,'NEA Backsheet'!$D$5:$CB$183,Q$9,FALSE))),"")</f>
        <v>2480.5067467765043</v>
      </c>
      <c r="R139" s="236">
        <f ca="1">IFERROR(IF((VLOOKUP($E139,'NEA Backsheet'!$D$5:$CB$183,R$9,FALSE))="","",(VLOOKUP($E139,'NEA Backsheet'!$D$5:$CB$183,R$9,FALSE))),"")</f>
        <v>0</v>
      </c>
    </row>
    <row r="140" spans="1:18" ht="15" customHeight="1" x14ac:dyDescent="0.3">
      <c r="A140" s="57">
        <v>126</v>
      </c>
      <c r="B140" s="98" t="str">
        <f ca="1">IFERROR(IF((VLOOKUP($E140,'Org List'!$AJ$10:$AL$188,3,FALSE))="","",(VLOOKUP($E140,'Org List'!$AJ$10:$AL$188,3,FALSE))),"")</f>
        <v>South East England Commissioning Region</v>
      </c>
      <c r="C140" s="99" t="str">
        <f ca="1">IFERROR(IF((VLOOKUP($E140,'Org List'!$AO$10:$AQ$188,3,FALSE))="","",(VLOOKUP($E140,'Org List'!$AO$10:$AQ$188,3,FALSE))),"")</f>
        <v>South East Region</v>
      </c>
      <c r="D140" s="114" t="str">
        <f ca="1">IFERROR(IF((VLOOKUP($E140,'Org List'!$AT$10:$AV$188,3,FALSE))="","",(VLOOKUP($E140,'Org List'!$AT$10:$AV$188,3,FALSE))),"")</f>
        <v>NHS England South East (Hampshire, Isle of Wight and Thames Valley)</v>
      </c>
      <c r="E140" s="98" t="str">
        <f t="shared" ca="1" si="3"/>
        <v>E06000038</v>
      </c>
      <c r="F140" s="100" t="str">
        <f ca="1">IF(E140="","",VLOOKUP(E140,'Org List'!$J$9:$K$488,2,0))</f>
        <v>Reading</v>
      </c>
      <c r="G140" s="121">
        <f ca="1">IFERROR(IF((VLOOKUP($E140,'NEA Backsheet'!$D$5:$CB$183,G$9,FALSE))="","",(VLOOKUP($E140,'NEA Backsheet'!$D$5:$CB$183,G$9,FALSE))),"")</f>
        <v>2456.9985254313046</v>
      </c>
      <c r="H140" s="122">
        <f ca="1">IFERROR(IF((VLOOKUP($E140,'NEA Backsheet'!$D$5:$CB$183,H$9,FALSE))="","",(VLOOKUP($E140,'NEA Backsheet'!$D$5:$CB$183,H$9,FALSE))),"")</f>
        <v>2388.380658208569</v>
      </c>
      <c r="I140" s="122">
        <f ca="1">IFERROR(IF((VLOOKUP($E140,'NEA Backsheet'!$D$5:$CB$183,I$9,FALSE))="","",(VLOOKUP($E140,'NEA Backsheet'!$D$5:$CB$183,I$9,FALSE))),"")</f>
        <v>2493.278600142075</v>
      </c>
      <c r="J140" s="123">
        <f ca="1">IFERROR(IF((VLOOKUP($E140,'NEA Backsheet'!$D$5:$CB$183,J$9,FALSE))="","",(VLOOKUP($E140,'NEA Backsheet'!$D$5:$CB$183,J$9,FALSE))),"")</f>
        <v>2439.7175261620637</v>
      </c>
      <c r="K140" s="121">
        <f ca="1">IFERROR(IF((VLOOKUP($E140,'NEA Backsheet'!$D$5:$CB$183,K$9,FALSE))="","",(VLOOKUP($E140,'NEA Backsheet'!$D$5:$CB$183,K$9,FALSE))),"")</f>
        <v>2394.5373201321936</v>
      </c>
      <c r="L140" s="122">
        <f ca="1">IFERROR(IF((VLOOKUP($E140,'NEA Backsheet'!$D$5:$CB$183,L$9,FALSE))="","",(VLOOKUP($E140,'NEA Backsheet'!$D$5:$CB$183,L$9,FALSE))),"")</f>
        <v>2418.6593318114105</v>
      </c>
      <c r="M140" s="122">
        <f ca="1">IFERROR(IF((VLOOKUP($E140,'NEA Backsheet'!$D$5:$CB$183,M$9,FALSE))="","",(VLOOKUP($E140,'NEA Backsheet'!$D$5:$CB$183,M$9,FALSE))),"")</f>
        <v>2509.0529382159539</v>
      </c>
      <c r="N140" s="124">
        <f ca="1">IFERROR(IF((VLOOKUP($E140,'NEA Backsheet'!$D$5:$CB$183,N$9,FALSE))="","",(VLOOKUP($E140,'NEA Backsheet'!$D$5:$CB$183,N$9,FALSE))),"")</f>
        <v>2420.4665039643805</v>
      </c>
      <c r="O140" s="175">
        <f ca="1">IFERROR(IF((VLOOKUP($E140,'NEA Backsheet'!$D$5:$CB$183,O$9,FALSE))="","",(VLOOKUP($E140,'NEA Backsheet'!$D$5:$CB$183,O$9,FALSE))),"")</f>
        <v>2424.046080597629</v>
      </c>
      <c r="P140" s="123">
        <f ca="1">IFERROR(IF((VLOOKUP($E140,'NEA Backsheet'!$D$5:$CB$183,P$9,FALSE))="","",(VLOOKUP($E140,'NEA Backsheet'!$D$5:$CB$183,P$9,FALSE))),"")</f>
        <v>2407.092420296528</v>
      </c>
      <c r="Q140" s="124">
        <f ca="1">IFERROR(IF((VLOOKUP($E140,'NEA Backsheet'!$D$5:$CB$183,Q$9,FALSE))="","",(VLOOKUP($E140,'NEA Backsheet'!$D$5:$CB$183,Q$9,FALSE))),"")</f>
        <v>2596.593992626375</v>
      </c>
      <c r="R140" s="236">
        <f ca="1">IFERROR(IF((VLOOKUP($E140,'NEA Backsheet'!$D$5:$CB$183,R$9,FALSE))="","",(VLOOKUP($E140,'NEA Backsheet'!$D$5:$CB$183,R$9,FALSE))),"")</f>
        <v>0</v>
      </c>
    </row>
    <row r="141" spans="1:18" ht="15" customHeight="1" x14ac:dyDescent="0.3">
      <c r="A141" s="57">
        <v>127</v>
      </c>
      <c r="B141" s="98" t="str">
        <f ca="1">IFERROR(IF((VLOOKUP($E141,'Org List'!$AJ$10:$AL$188,3,FALSE))="","",(VLOOKUP($E141,'Org List'!$AJ$10:$AL$188,3,FALSE))),"")</f>
        <v>London Commissioning Region</v>
      </c>
      <c r="C141" s="99" t="str">
        <f ca="1">IFERROR(IF((VLOOKUP($E141,'Org List'!$AO$10:$AQ$188,3,FALSE))="","",(VLOOKUP($E141,'Org List'!$AO$10:$AQ$188,3,FALSE))),"")</f>
        <v>London Region</v>
      </c>
      <c r="D141" s="114" t="str">
        <f ca="1">IFERROR(IF((VLOOKUP($E141,'Org List'!$AT$10:$AV$188,3,FALSE))="","",(VLOOKUP($E141,'Org List'!$AT$10:$AV$188,3,FALSE))),"")</f>
        <v>NHS England London</v>
      </c>
      <c r="E141" s="98" t="str">
        <f t="shared" ca="1" si="3"/>
        <v>E09000026</v>
      </c>
      <c r="F141" s="100" t="str">
        <f ca="1">IF(E141="","",VLOOKUP(E141,'Org List'!$J$9:$K$488,2,0))</f>
        <v>Redbridge</v>
      </c>
      <c r="G141" s="121">
        <f ca="1">IFERROR(IF((VLOOKUP($E141,'NEA Backsheet'!$D$5:$CB$183,G$9,FALSE))="","",(VLOOKUP($E141,'NEA Backsheet'!$D$5:$CB$183,G$9,FALSE))),"")</f>
        <v>2091.1266548674466</v>
      </c>
      <c r="H141" s="122">
        <f ca="1">IFERROR(IF((VLOOKUP($E141,'NEA Backsheet'!$D$5:$CB$183,H$9,FALSE))="","",(VLOOKUP($E141,'NEA Backsheet'!$D$5:$CB$183,H$9,FALSE))),"")</f>
        <v>2149.3656853107059</v>
      </c>
      <c r="I141" s="122">
        <f ca="1">IFERROR(IF((VLOOKUP($E141,'NEA Backsheet'!$D$5:$CB$183,I$9,FALSE))="","",(VLOOKUP($E141,'NEA Backsheet'!$D$5:$CB$183,I$9,FALSE))),"")</f>
        <v>2255.1291638857047</v>
      </c>
      <c r="J141" s="123">
        <f ca="1">IFERROR(IF((VLOOKUP($E141,'NEA Backsheet'!$D$5:$CB$183,J$9,FALSE))="","",(VLOOKUP($E141,'NEA Backsheet'!$D$5:$CB$183,J$9,FALSE))),"")</f>
        <v>2215.6723970799731</v>
      </c>
      <c r="K141" s="121">
        <f ca="1">IFERROR(IF((VLOOKUP($E141,'NEA Backsheet'!$D$5:$CB$183,K$9,FALSE))="","",(VLOOKUP($E141,'NEA Backsheet'!$D$5:$CB$183,K$9,FALSE))),"")</f>
        <v>2179.6296949236166</v>
      </c>
      <c r="L141" s="122">
        <f ca="1">IFERROR(IF((VLOOKUP($E141,'NEA Backsheet'!$D$5:$CB$183,L$9,FALSE))="","",(VLOOKUP($E141,'NEA Backsheet'!$D$5:$CB$183,L$9,FALSE))),"")</f>
        <v>2203.8660894825125</v>
      </c>
      <c r="M141" s="122">
        <f ca="1">IFERROR(IF((VLOOKUP($E141,'NEA Backsheet'!$D$5:$CB$183,M$9,FALSE))="","",(VLOOKUP($E141,'NEA Backsheet'!$D$5:$CB$183,M$9,FALSE))),"")</f>
        <v>2209.034018293904</v>
      </c>
      <c r="N141" s="124">
        <f ca="1">IFERROR(IF((VLOOKUP($E141,'NEA Backsheet'!$D$5:$CB$183,N$9,FALSE))="","",(VLOOKUP($E141,'NEA Backsheet'!$D$5:$CB$183,N$9,FALSE))),"")</f>
        <v>2136.9862600602178</v>
      </c>
      <c r="O141" s="175">
        <f ca="1">IFERROR(IF((VLOOKUP($E141,'NEA Backsheet'!$D$5:$CB$183,O$9,FALSE))="","",(VLOOKUP($E141,'NEA Backsheet'!$D$5:$CB$183,O$9,FALSE))),"")</f>
        <v>2274.0863915342234</v>
      </c>
      <c r="P141" s="123">
        <f ca="1">IFERROR(IF((VLOOKUP($E141,'NEA Backsheet'!$D$5:$CB$183,P$9,FALSE))="","",(VLOOKUP($E141,'NEA Backsheet'!$D$5:$CB$183,P$9,FALSE))),"")</f>
        <v>2197.9896679761755</v>
      </c>
      <c r="Q141" s="124">
        <f ca="1">IFERROR(IF((VLOOKUP($E141,'NEA Backsheet'!$D$5:$CB$183,Q$9,FALSE))="","",(VLOOKUP($E141,'NEA Backsheet'!$D$5:$CB$183,Q$9,FALSE))),"")</f>
        <v>2341.6333852901794</v>
      </c>
      <c r="R141" s="236">
        <f ca="1">IFERROR(IF((VLOOKUP($E141,'NEA Backsheet'!$D$5:$CB$183,R$9,FALSE))="","",(VLOOKUP($E141,'NEA Backsheet'!$D$5:$CB$183,R$9,FALSE))),"")</f>
        <v>0</v>
      </c>
    </row>
    <row r="142" spans="1:18" ht="15" customHeight="1" x14ac:dyDescent="0.3">
      <c r="A142" s="57">
        <v>128</v>
      </c>
      <c r="B142" s="98" t="str">
        <f ca="1">IFERROR(IF((VLOOKUP($E142,'Org List'!$AJ$10:$AL$188,3,FALSE))="","",(VLOOKUP($E142,'Org List'!$AJ$10:$AL$188,3,FALSE))),"")</f>
        <v>North of England Commissioning Region</v>
      </c>
      <c r="C142" s="99" t="str">
        <f ca="1">IFERROR(IF((VLOOKUP($E142,'Org List'!$AO$10:$AQ$188,3,FALSE))="","",(VLOOKUP($E142,'Org List'!$AO$10:$AQ$188,3,FALSE))),"")</f>
        <v>North East Region</v>
      </c>
      <c r="D142" s="114" t="str">
        <f ca="1">IFERROR(IF((VLOOKUP($E142,'Org List'!$AT$10:$AV$188,3,FALSE))="","",(VLOOKUP($E142,'Org List'!$AT$10:$AV$188,3,FALSE))),"")</f>
        <v>NHS England North (Cumbria And North East)</v>
      </c>
      <c r="E142" s="98" t="str">
        <f t="shared" ref="E142:E173" ca="1" si="4">IF($A142&gt;$U$5-1,"",INDIRECT("'Comms by AT'!D"&amp;$A142+$U$4))</f>
        <v>E06000003</v>
      </c>
      <c r="F142" s="100" t="str">
        <f ca="1">IF(E142="","",VLOOKUP(E142,'Org List'!$J$9:$K$488,2,0))</f>
        <v>Redcar and Cleveland</v>
      </c>
      <c r="G142" s="121">
        <f ca="1">IFERROR(IF((VLOOKUP($E142,'NEA Backsheet'!$D$5:$CB$183,G$9,FALSE))="","",(VLOOKUP($E142,'NEA Backsheet'!$D$5:$CB$183,G$9,FALSE))),"")</f>
        <v>3001.3531422239926</v>
      </c>
      <c r="H142" s="122">
        <f ca="1">IFERROR(IF((VLOOKUP($E142,'NEA Backsheet'!$D$5:$CB$183,H$9,FALSE))="","",(VLOOKUP($E142,'NEA Backsheet'!$D$5:$CB$183,H$9,FALSE))),"")</f>
        <v>3068.2097780699519</v>
      </c>
      <c r="I142" s="122">
        <f ca="1">IFERROR(IF((VLOOKUP($E142,'NEA Backsheet'!$D$5:$CB$183,I$9,FALSE))="","",(VLOOKUP($E142,'NEA Backsheet'!$D$5:$CB$183,I$9,FALSE))),"")</f>
        <v>3275.5586637661245</v>
      </c>
      <c r="J142" s="123">
        <f ca="1">IFERROR(IF((VLOOKUP($E142,'NEA Backsheet'!$D$5:$CB$183,J$9,FALSE))="","",(VLOOKUP($E142,'NEA Backsheet'!$D$5:$CB$183,J$9,FALSE))),"")</f>
        <v>3242.5230446478054</v>
      </c>
      <c r="K142" s="121">
        <f ca="1">IFERROR(IF((VLOOKUP($E142,'NEA Backsheet'!$D$5:$CB$183,K$9,FALSE))="","",(VLOOKUP($E142,'NEA Backsheet'!$D$5:$CB$183,K$9,FALSE))),"")</f>
        <v>3193.9397652201019</v>
      </c>
      <c r="L142" s="122">
        <f ca="1">IFERROR(IF((VLOOKUP($E142,'NEA Backsheet'!$D$5:$CB$183,L$9,FALSE))="","",(VLOOKUP($E142,'NEA Backsheet'!$D$5:$CB$183,L$9,FALSE))),"")</f>
        <v>3134.4471024230902</v>
      </c>
      <c r="M142" s="122">
        <f ca="1">IFERROR(IF((VLOOKUP($E142,'NEA Backsheet'!$D$5:$CB$183,M$9,FALSE))="","",(VLOOKUP($E142,'NEA Backsheet'!$D$5:$CB$183,M$9,FALSE))),"")</f>
        <v>3233.9658656130205</v>
      </c>
      <c r="N142" s="124">
        <f ca="1">IFERROR(IF((VLOOKUP($E142,'NEA Backsheet'!$D$5:$CB$183,N$9,FALSE))="","",(VLOOKUP($E142,'NEA Backsheet'!$D$5:$CB$183,N$9,FALSE))),"")</f>
        <v>3183.5267700217987</v>
      </c>
      <c r="O142" s="175">
        <f ca="1">IFERROR(IF((VLOOKUP($E142,'NEA Backsheet'!$D$5:$CB$183,O$9,FALSE))="","",(VLOOKUP($E142,'NEA Backsheet'!$D$5:$CB$183,O$9,FALSE))),"")</f>
        <v>3259.9628765566354</v>
      </c>
      <c r="P142" s="123">
        <f ca="1">IFERROR(IF((VLOOKUP($E142,'NEA Backsheet'!$D$5:$CB$183,P$9,FALSE))="","",(VLOOKUP($E142,'NEA Backsheet'!$D$5:$CB$183,P$9,FALSE))),"")</f>
        <v>3232.3639069578353</v>
      </c>
      <c r="Q142" s="124">
        <f ca="1">IFERROR(IF((VLOOKUP($E142,'NEA Backsheet'!$D$5:$CB$183,Q$9,FALSE))="","",(VLOOKUP($E142,'NEA Backsheet'!$D$5:$CB$183,Q$9,FALSE))),"")</f>
        <v>3441.0096444485339</v>
      </c>
      <c r="R142" s="236">
        <f ca="1">IFERROR(IF((VLOOKUP($E142,'NEA Backsheet'!$D$5:$CB$183,R$9,FALSE))="","",(VLOOKUP($E142,'NEA Backsheet'!$D$5:$CB$183,R$9,FALSE))),"")</f>
        <v>0</v>
      </c>
    </row>
    <row r="143" spans="1:18" ht="15" customHeight="1" x14ac:dyDescent="0.3">
      <c r="A143" s="57">
        <v>129</v>
      </c>
      <c r="B143" s="98" t="str">
        <f ca="1">IFERROR(IF((VLOOKUP($E143,'Org List'!$AJ$10:$AL$188,3,FALSE))="","",(VLOOKUP($E143,'Org List'!$AJ$10:$AL$188,3,FALSE))),"")</f>
        <v>London Commissioning Region</v>
      </c>
      <c r="C143" s="99" t="str">
        <f ca="1">IFERROR(IF((VLOOKUP($E143,'Org List'!$AO$10:$AQ$188,3,FALSE))="","",(VLOOKUP($E143,'Org List'!$AO$10:$AQ$188,3,FALSE))),"")</f>
        <v>London Region</v>
      </c>
      <c r="D143" s="114" t="str">
        <f ca="1">IFERROR(IF((VLOOKUP($E143,'Org List'!$AT$10:$AV$188,3,FALSE))="","",(VLOOKUP($E143,'Org List'!$AT$10:$AV$188,3,FALSE))),"")</f>
        <v>NHS England London</v>
      </c>
      <c r="E143" s="98" t="str">
        <f t="shared" ca="1" si="4"/>
        <v>E09000027</v>
      </c>
      <c r="F143" s="100" t="str">
        <f ca="1">IF(E143="","",VLOOKUP(E143,'Org List'!$J$9:$K$488,2,0))</f>
        <v>Richmond upon Thames</v>
      </c>
      <c r="G143" s="121">
        <f ca="1">IFERROR(IF((VLOOKUP($E143,'NEA Backsheet'!$D$5:$CB$183,G$9,FALSE))="","",(VLOOKUP($E143,'NEA Backsheet'!$D$5:$CB$183,G$9,FALSE))),"")</f>
        <v>2333.3261772854835</v>
      </c>
      <c r="H143" s="122">
        <f ca="1">IFERROR(IF((VLOOKUP($E143,'NEA Backsheet'!$D$5:$CB$183,H$9,FALSE))="","",(VLOOKUP($E143,'NEA Backsheet'!$D$5:$CB$183,H$9,FALSE))),"")</f>
        <v>2307.1501288864938</v>
      </c>
      <c r="I143" s="122">
        <f ca="1">IFERROR(IF((VLOOKUP($E143,'NEA Backsheet'!$D$5:$CB$183,I$9,FALSE))="","",(VLOOKUP($E143,'NEA Backsheet'!$D$5:$CB$183,I$9,FALSE))),"")</f>
        <v>2386.0853741150358</v>
      </c>
      <c r="J143" s="123">
        <f ca="1">IFERROR(IF((VLOOKUP($E143,'NEA Backsheet'!$D$5:$CB$183,J$9,FALSE))="","",(VLOOKUP($E143,'NEA Backsheet'!$D$5:$CB$183,J$9,FALSE))),"")</f>
        <v>2297.8000508565974</v>
      </c>
      <c r="K143" s="121">
        <f ca="1">IFERROR(IF((VLOOKUP($E143,'NEA Backsheet'!$D$5:$CB$183,K$9,FALSE))="","",(VLOOKUP($E143,'NEA Backsheet'!$D$5:$CB$183,K$9,FALSE))),"")</f>
        <v>2375.0093041798932</v>
      </c>
      <c r="L143" s="122">
        <f ca="1">IFERROR(IF((VLOOKUP($E143,'NEA Backsheet'!$D$5:$CB$183,L$9,FALSE))="","",(VLOOKUP($E143,'NEA Backsheet'!$D$5:$CB$183,L$9,FALSE))),"")</f>
        <v>2393.2062305384252</v>
      </c>
      <c r="M143" s="122">
        <f ca="1">IFERROR(IF((VLOOKUP($E143,'NEA Backsheet'!$D$5:$CB$183,M$9,FALSE))="","",(VLOOKUP($E143,'NEA Backsheet'!$D$5:$CB$183,M$9,FALSE))),"")</f>
        <v>2408.2526642205398</v>
      </c>
      <c r="N143" s="124">
        <f ca="1">IFERROR(IF((VLOOKUP($E143,'NEA Backsheet'!$D$5:$CB$183,N$9,FALSE))="","",(VLOOKUP($E143,'NEA Backsheet'!$D$5:$CB$183,N$9,FALSE))),"")</f>
        <v>2334.2914755042675</v>
      </c>
      <c r="O143" s="175">
        <f ca="1">IFERROR(IF((VLOOKUP($E143,'NEA Backsheet'!$D$5:$CB$183,O$9,FALSE))="","",(VLOOKUP($E143,'NEA Backsheet'!$D$5:$CB$183,O$9,FALSE))),"")</f>
        <v>2349.6805671455018</v>
      </c>
      <c r="P143" s="123">
        <f ca="1">IFERROR(IF((VLOOKUP($E143,'NEA Backsheet'!$D$5:$CB$183,P$9,FALSE))="","",(VLOOKUP($E143,'NEA Backsheet'!$D$5:$CB$183,P$9,FALSE))),"")</f>
        <v>2371.8979575680464</v>
      </c>
      <c r="Q143" s="124">
        <f ca="1">IFERROR(IF((VLOOKUP($E143,'NEA Backsheet'!$D$5:$CB$183,Q$9,FALSE))="","",(VLOOKUP($E143,'NEA Backsheet'!$D$5:$CB$183,Q$9,FALSE))),"")</f>
        <v>2478.0132872336881</v>
      </c>
      <c r="R143" s="236">
        <f ca="1">IFERROR(IF((VLOOKUP($E143,'NEA Backsheet'!$D$5:$CB$183,R$9,FALSE))="","",(VLOOKUP($E143,'NEA Backsheet'!$D$5:$CB$183,R$9,FALSE))),"")</f>
        <v>0</v>
      </c>
    </row>
    <row r="144" spans="1:18" ht="15" customHeight="1" x14ac:dyDescent="0.3">
      <c r="A144" s="57">
        <v>130</v>
      </c>
      <c r="B144" s="98" t="str">
        <f ca="1">IFERROR(IF((VLOOKUP($E144,'Org List'!$AJ$10:$AL$188,3,FALSE))="","",(VLOOKUP($E144,'Org List'!$AJ$10:$AL$188,3,FALSE))),"")</f>
        <v>North of England Commissioning Region</v>
      </c>
      <c r="C144" s="99" t="str">
        <f ca="1">IFERROR(IF((VLOOKUP($E144,'Org List'!$AO$10:$AQ$188,3,FALSE))="","",(VLOOKUP($E144,'Org List'!$AO$10:$AQ$188,3,FALSE))),"")</f>
        <v>North West Region</v>
      </c>
      <c r="D144" s="114" t="str">
        <f ca="1">IFERROR(IF((VLOOKUP($E144,'Org List'!$AT$10:$AV$188,3,FALSE))="","",(VLOOKUP($E144,'Org List'!$AT$10:$AV$188,3,FALSE))),"")</f>
        <v>NHS England North (Greater Manchester)</v>
      </c>
      <c r="E144" s="98" t="str">
        <f t="shared" ca="1" si="4"/>
        <v>E08000005</v>
      </c>
      <c r="F144" s="100" t="str">
        <f ca="1">IF(E144="","",VLOOKUP(E144,'Org List'!$J$9:$K$488,2,0))</f>
        <v>Rochdale</v>
      </c>
      <c r="G144" s="121">
        <f ca="1">IFERROR(IF((VLOOKUP($E144,'NEA Backsheet'!$D$5:$CB$183,G$9,FALSE))="","",(VLOOKUP($E144,'NEA Backsheet'!$D$5:$CB$183,G$9,FALSE))),"")</f>
        <v>3233.1315319785294</v>
      </c>
      <c r="H144" s="122">
        <f ca="1">IFERROR(IF((VLOOKUP($E144,'NEA Backsheet'!$D$5:$CB$183,H$9,FALSE))="","",(VLOOKUP($E144,'NEA Backsheet'!$D$5:$CB$183,H$9,FALSE))),"")</f>
        <v>3345.8360786857197</v>
      </c>
      <c r="I144" s="122">
        <f ca="1">IFERROR(IF((VLOOKUP($E144,'NEA Backsheet'!$D$5:$CB$183,I$9,FALSE))="","",(VLOOKUP($E144,'NEA Backsheet'!$D$5:$CB$183,I$9,FALSE))),"")</f>
        <v>3628.7613410738627</v>
      </c>
      <c r="J144" s="123">
        <f ca="1">IFERROR(IF((VLOOKUP($E144,'NEA Backsheet'!$D$5:$CB$183,J$9,FALSE))="","",(VLOOKUP($E144,'NEA Backsheet'!$D$5:$CB$183,J$9,FALSE))),"")</f>
        <v>3474.1864083106825</v>
      </c>
      <c r="K144" s="121">
        <f ca="1">IFERROR(IF((VLOOKUP($E144,'NEA Backsheet'!$D$5:$CB$183,K$9,FALSE))="","",(VLOOKUP($E144,'NEA Backsheet'!$D$5:$CB$183,K$9,FALSE))),"")</f>
        <v>3560.0567449386099</v>
      </c>
      <c r="L144" s="122">
        <f ca="1">IFERROR(IF((VLOOKUP($E144,'NEA Backsheet'!$D$5:$CB$183,L$9,FALSE))="","",(VLOOKUP($E144,'NEA Backsheet'!$D$5:$CB$183,L$9,FALSE))),"")</f>
        <v>3396.0533492269892</v>
      </c>
      <c r="M144" s="122">
        <f ca="1">IFERROR(IF((VLOOKUP($E144,'NEA Backsheet'!$D$5:$CB$183,M$9,FALSE))="","",(VLOOKUP($E144,'NEA Backsheet'!$D$5:$CB$183,M$9,FALSE))),"")</f>
        <v>3319.4085265305248</v>
      </c>
      <c r="N144" s="124">
        <f ca="1">IFERROR(IF((VLOOKUP($E144,'NEA Backsheet'!$D$5:$CB$183,N$9,FALSE))="","",(VLOOKUP($E144,'NEA Backsheet'!$D$5:$CB$183,N$9,FALSE))),"")</f>
        <v>3112.157817068261</v>
      </c>
      <c r="O144" s="175">
        <f ca="1">IFERROR(IF((VLOOKUP($E144,'NEA Backsheet'!$D$5:$CB$183,O$9,FALSE))="","",(VLOOKUP($E144,'NEA Backsheet'!$D$5:$CB$183,O$9,FALSE))),"")</f>
        <v>3513.0290996893636</v>
      </c>
      <c r="P144" s="123">
        <f ca="1">IFERROR(IF((VLOOKUP($E144,'NEA Backsheet'!$D$5:$CB$183,P$9,FALSE))="","",(VLOOKUP($E144,'NEA Backsheet'!$D$5:$CB$183,P$9,FALSE))),"")</f>
        <v>3374.8700350877953</v>
      </c>
      <c r="Q144" s="124">
        <f ca="1">IFERROR(IF((VLOOKUP($E144,'NEA Backsheet'!$D$5:$CB$183,Q$9,FALSE))="","",(VLOOKUP($E144,'NEA Backsheet'!$D$5:$CB$183,Q$9,FALSE))),"")</f>
        <v>3688.0843651381224</v>
      </c>
      <c r="R144" s="236">
        <f ca="1">IFERROR(IF((VLOOKUP($E144,'NEA Backsheet'!$D$5:$CB$183,R$9,FALSE))="","",(VLOOKUP($E144,'NEA Backsheet'!$D$5:$CB$183,R$9,FALSE))),"")</f>
        <v>0</v>
      </c>
    </row>
    <row r="145" spans="1:18" ht="15" customHeight="1" x14ac:dyDescent="0.3">
      <c r="A145" s="57">
        <v>131</v>
      </c>
      <c r="B145" s="98" t="str">
        <f ca="1">IFERROR(IF((VLOOKUP($E145,'Org List'!$AJ$10:$AL$188,3,FALSE))="","",(VLOOKUP($E145,'Org List'!$AJ$10:$AL$188,3,FALSE))),"")</f>
        <v>North of England Commissioning Region</v>
      </c>
      <c r="C145" s="99" t="str">
        <f ca="1">IFERROR(IF((VLOOKUP($E145,'Org List'!$AO$10:$AQ$188,3,FALSE))="","",(VLOOKUP($E145,'Org List'!$AO$10:$AQ$188,3,FALSE))),"")</f>
        <v>Yorkshire and The Humber Region</v>
      </c>
      <c r="D145" s="114" t="str">
        <f ca="1">IFERROR(IF((VLOOKUP($E145,'Org List'!$AT$10:$AV$188,3,FALSE))="","",(VLOOKUP($E145,'Org List'!$AT$10:$AV$188,3,FALSE))),"")</f>
        <v>NHS England North (Yorkshire And Humber)</v>
      </c>
      <c r="E145" s="98" t="str">
        <f t="shared" ca="1" si="4"/>
        <v>E08000018</v>
      </c>
      <c r="F145" s="100" t="str">
        <f ca="1">IF(E145="","",VLOOKUP(E145,'Org List'!$J$9:$K$488,2,0))</f>
        <v>Rotherham</v>
      </c>
      <c r="G145" s="121">
        <f ca="1">IFERROR(IF((VLOOKUP($E145,'NEA Backsheet'!$D$5:$CB$183,G$9,FALSE))="","",(VLOOKUP($E145,'NEA Backsheet'!$D$5:$CB$183,G$9,FALSE))),"")</f>
        <v>2805.8112237858863</v>
      </c>
      <c r="H145" s="122">
        <f ca="1">IFERROR(IF((VLOOKUP($E145,'NEA Backsheet'!$D$5:$CB$183,H$9,FALSE))="","",(VLOOKUP($E145,'NEA Backsheet'!$D$5:$CB$183,H$9,FALSE))),"")</f>
        <v>2707.3892143750345</v>
      </c>
      <c r="I145" s="122">
        <f ca="1">IFERROR(IF((VLOOKUP($E145,'NEA Backsheet'!$D$5:$CB$183,I$9,FALSE))="","",(VLOOKUP($E145,'NEA Backsheet'!$D$5:$CB$183,I$9,FALSE))),"")</f>
        <v>2658.7759548335534</v>
      </c>
      <c r="J145" s="123">
        <f ca="1">IFERROR(IF((VLOOKUP($E145,'NEA Backsheet'!$D$5:$CB$183,J$9,FALSE))="","",(VLOOKUP($E145,'NEA Backsheet'!$D$5:$CB$183,J$9,FALSE))),"")</f>
        <v>2778.9513767805443</v>
      </c>
      <c r="K145" s="121">
        <f ca="1">IFERROR(IF((VLOOKUP($E145,'NEA Backsheet'!$D$5:$CB$183,K$9,FALSE))="","",(VLOOKUP($E145,'NEA Backsheet'!$D$5:$CB$183,K$9,FALSE))),"")</f>
        <v>3721.8059288130426</v>
      </c>
      <c r="L145" s="122">
        <f ca="1">IFERROR(IF((VLOOKUP($E145,'NEA Backsheet'!$D$5:$CB$183,L$9,FALSE))="","",(VLOOKUP($E145,'NEA Backsheet'!$D$5:$CB$183,L$9,FALSE))),"")</f>
        <v>3726.0862604526214</v>
      </c>
      <c r="M145" s="122">
        <f ca="1">IFERROR(IF((VLOOKUP($E145,'NEA Backsheet'!$D$5:$CB$183,M$9,FALSE))="","",(VLOOKUP($E145,'NEA Backsheet'!$D$5:$CB$183,M$9,FALSE))),"")</f>
        <v>3521.7393130544319</v>
      </c>
      <c r="N145" s="124">
        <f ca="1">IFERROR(IF((VLOOKUP($E145,'NEA Backsheet'!$D$5:$CB$183,N$9,FALSE))="","",(VLOOKUP($E145,'NEA Backsheet'!$D$5:$CB$183,N$9,FALSE))),"")</f>
        <v>3506.1088403924086</v>
      </c>
      <c r="O145" s="175">
        <f ca="1">IFERROR(IF((VLOOKUP($E145,'NEA Backsheet'!$D$5:$CB$183,O$9,FALSE))="","",(VLOOKUP($E145,'NEA Backsheet'!$D$5:$CB$183,O$9,FALSE))),"")</f>
        <v>2768.4168592929368</v>
      </c>
      <c r="P145" s="123">
        <f ca="1">IFERROR(IF((VLOOKUP($E145,'NEA Backsheet'!$D$5:$CB$183,P$9,FALSE))="","",(VLOOKUP($E145,'NEA Backsheet'!$D$5:$CB$183,P$9,FALSE))),"")</f>
        <v>2732.4944901838239</v>
      </c>
      <c r="Q145" s="124">
        <f ca="1">IFERROR(IF((VLOOKUP($E145,'NEA Backsheet'!$D$5:$CB$183,Q$9,FALSE))="","",(VLOOKUP($E145,'NEA Backsheet'!$D$5:$CB$183,Q$9,FALSE))),"")</f>
        <v>2859.6985128203769</v>
      </c>
      <c r="R145" s="236">
        <f ca="1">IFERROR(IF((VLOOKUP($E145,'NEA Backsheet'!$D$5:$CB$183,R$9,FALSE))="","",(VLOOKUP($E145,'NEA Backsheet'!$D$5:$CB$183,R$9,FALSE))),"")</f>
        <v>0</v>
      </c>
    </row>
    <row r="146" spans="1:18" ht="15" customHeight="1" x14ac:dyDescent="0.3">
      <c r="A146" s="57">
        <v>132</v>
      </c>
      <c r="B146" s="98" t="str">
        <f ca="1">IFERROR(IF((VLOOKUP($E146,'Org List'!$AJ$10:$AL$188,3,FALSE))="","",(VLOOKUP($E146,'Org List'!$AJ$10:$AL$188,3,FALSE))),"")</f>
        <v>Midlands and East of England Commissioning Region</v>
      </c>
      <c r="C146" s="99" t="str">
        <f ca="1">IFERROR(IF((VLOOKUP($E146,'Org List'!$AO$10:$AQ$188,3,FALSE))="","",(VLOOKUP($E146,'Org List'!$AO$10:$AQ$188,3,FALSE))),"")</f>
        <v>East Midlands Region</v>
      </c>
      <c r="D146" s="114" t="str">
        <f ca="1">IFERROR(IF((VLOOKUP($E146,'Org List'!$AT$10:$AV$188,3,FALSE))="","",(VLOOKUP($E146,'Org List'!$AT$10:$AV$188,3,FALSE))),"")</f>
        <v>NHS England Midlands And East (Central Midlands)</v>
      </c>
      <c r="E146" s="98" t="str">
        <f t="shared" ca="1" si="4"/>
        <v>E06000017</v>
      </c>
      <c r="F146" s="100" t="str">
        <f ca="1">IF(E146="","",VLOOKUP(E146,'Org List'!$J$9:$K$488,2,0))</f>
        <v>Rutland</v>
      </c>
      <c r="G146" s="121">
        <f ca="1">IFERROR(IF((VLOOKUP($E146,'NEA Backsheet'!$D$5:$CB$183,G$9,FALSE))="","",(VLOOKUP($E146,'NEA Backsheet'!$D$5:$CB$183,G$9,FALSE))),"")</f>
        <v>2303.2174214406514</v>
      </c>
      <c r="H146" s="122">
        <f ca="1">IFERROR(IF((VLOOKUP($E146,'NEA Backsheet'!$D$5:$CB$183,H$9,FALSE))="","",(VLOOKUP($E146,'NEA Backsheet'!$D$5:$CB$183,H$9,FALSE))),"")</f>
        <v>2346.5772728414572</v>
      </c>
      <c r="I146" s="122">
        <f ca="1">IFERROR(IF((VLOOKUP($E146,'NEA Backsheet'!$D$5:$CB$183,I$9,FALSE))="","",(VLOOKUP($E146,'NEA Backsheet'!$D$5:$CB$183,I$9,FALSE))),"")</f>
        <v>2431.6508891294961</v>
      </c>
      <c r="J146" s="123">
        <f ca="1">IFERROR(IF((VLOOKUP($E146,'NEA Backsheet'!$D$5:$CB$183,J$9,FALSE))="","",(VLOOKUP($E146,'NEA Backsheet'!$D$5:$CB$183,J$9,FALSE))),"")</f>
        <v>2490.303001122596</v>
      </c>
      <c r="K146" s="121">
        <f ca="1">IFERROR(IF((VLOOKUP($E146,'NEA Backsheet'!$D$5:$CB$183,K$9,FALSE))="","",(VLOOKUP($E146,'NEA Backsheet'!$D$5:$CB$183,K$9,FALSE))),"")</f>
        <v>2407.0942580291548</v>
      </c>
      <c r="L146" s="122">
        <f ca="1">IFERROR(IF((VLOOKUP($E146,'NEA Backsheet'!$D$5:$CB$183,L$9,FALSE))="","",(VLOOKUP($E146,'NEA Backsheet'!$D$5:$CB$183,L$9,FALSE))),"")</f>
        <v>2383.6926447626106</v>
      </c>
      <c r="M146" s="122">
        <f ca="1">IFERROR(IF((VLOOKUP($E146,'NEA Backsheet'!$D$5:$CB$183,M$9,FALSE))="","",(VLOOKUP($E146,'NEA Backsheet'!$D$5:$CB$183,M$9,FALSE))),"")</f>
        <v>2450.7594643122416</v>
      </c>
      <c r="N146" s="124">
        <f ca="1">IFERROR(IF((VLOOKUP($E146,'NEA Backsheet'!$D$5:$CB$183,N$9,FALSE))="","",(VLOOKUP($E146,'NEA Backsheet'!$D$5:$CB$183,N$9,FALSE))),"")</f>
        <v>2429.879029369642</v>
      </c>
      <c r="O146" s="175">
        <f ca="1">IFERROR(IF((VLOOKUP($E146,'NEA Backsheet'!$D$5:$CB$183,O$9,FALSE))="","",(VLOOKUP($E146,'NEA Backsheet'!$D$5:$CB$183,O$9,FALSE))),"")</f>
        <v>2421.1081891528174</v>
      </c>
      <c r="P146" s="123">
        <f ca="1">IFERROR(IF((VLOOKUP($E146,'NEA Backsheet'!$D$5:$CB$183,P$9,FALSE))="","",(VLOOKUP($E146,'NEA Backsheet'!$D$5:$CB$183,P$9,FALSE))),"")</f>
        <v>2339.7501522270295</v>
      </c>
      <c r="Q146" s="124">
        <f ca="1">IFERROR(IF((VLOOKUP($E146,'NEA Backsheet'!$D$5:$CB$183,Q$9,FALSE))="","",(VLOOKUP($E146,'NEA Backsheet'!$D$5:$CB$183,Q$9,FALSE))),"")</f>
        <v>2462.758224428092</v>
      </c>
      <c r="R146" s="236">
        <f ca="1">IFERROR(IF((VLOOKUP($E146,'NEA Backsheet'!$D$5:$CB$183,R$9,FALSE))="","",(VLOOKUP($E146,'NEA Backsheet'!$D$5:$CB$183,R$9,FALSE))),"")</f>
        <v>0</v>
      </c>
    </row>
    <row r="147" spans="1:18" ht="15" customHeight="1" x14ac:dyDescent="0.3">
      <c r="A147" s="57">
        <v>133</v>
      </c>
      <c r="B147" s="98" t="str">
        <f ca="1">IFERROR(IF((VLOOKUP($E147,'Org List'!$AJ$10:$AL$188,3,FALSE))="","",(VLOOKUP($E147,'Org List'!$AJ$10:$AL$188,3,FALSE))),"")</f>
        <v>North of England Commissioning Region</v>
      </c>
      <c r="C147" s="99" t="str">
        <f ca="1">IFERROR(IF((VLOOKUP($E147,'Org List'!$AO$10:$AQ$188,3,FALSE))="","",(VLOOKUP($E147,'Org List'!$AO$10:$AQ$188,3,FALSE))),"")</f>
        <v>North West Region</v>
      </c>
      <c r="D147" s="114" t="str">
        <f ca="1">IFERROR(IF((VLOOKUP($E147,'Org List'!$AT$10:$AV$188,3,FALSE))="","",(VLOOKUP($E147,'Org List'!$AT$10:$AV$188,3,FALSE))),"")</f>
        <v>NHS England North (Greater Manchester)</v>
      </c>
      <c r="E147" s="98" t="str">
        <f t="shared" ca="1" si="4"/>
        <v>E08000006</v>
      </c>
      <c r="F147" s="100" t="str">
        <f ca="1">IF(E147="","",VLOOKUP(E147,'Org List'!$J$9:$K$488,2,0))</f>
        <v>Salford</v>
      </c>
      <c r="G147" s="121">
        <f ca="1">IFERROR(IF((VLOOKUP($E147,'NEA Backsheet'!$D$5:$CB$183,G$9,FALSE))="","",(VLOOKUP($E147,'NEA Backsheet'!$D$5:$CB$183,G$9,FALSE))),"")</f>
        <v>3249.0191982517022</v>
      </c>
      <c r="H147" s="122">
        <f ca="1">IFERROR(IF((VLOOKUP($E147,'NEA Backsheet'!$D$5:$CB$183,H$9,FALSE))="","",(VLOOKUP($E147,'NEA Backsheet'!$D$5:$CB$183,H$9,FALSE))),"")</f>
        <v>3332.5790010603382</v>
      </c>
      <c r="I147" s="122">
        <f ca="1">IFERROR(IF((VLOOKUP($E147,'NEA Backsheet'!$D$5:$CB$183,I$9,FALSE))="","",(VLOOKUP($E147,'NEA Backsheet'!$D$5:$CB$183,I$9,FALSE))),"")</f>
        <v>3579.8590759427575</v>
      </c>
      <c r="J147" s="123">
        <f ca="1">IFERROR(IF((VLOOKUP($E147,'NEA Backsheet'!$D$5:$CB$183,J$9,FALSE))="","",(VLOOKUP($E147,'NEA Backsheet'!$D$5:$CB$183,J$9,FALSE))),"")</f>
        <v>3348.8495086164735</v>
      </c>
      <c r="K147" s="121">
        <f ca="1">IFERROR(IF((VLOOKUP($E147,'NEA Backsheet'!$D$5:$CB$183,K$9,FALSE))="","",(VLOOKUP($E147,'NEA Backsheet'!$D$5:$CB$183,K$9,FALSE))),"")</f>
        <v>3310.8823405867029</v>
      </c>
      <c r="L147" s="122">
        <f ca="1">IFERROR(IF((VLOOKUP($E147,'NEA Backsheet'!$D$5:$CB$183,L$9,FALSE))="","",(VLOOKUP($E147,'NEA Backsheet'!$D$5:$CB$183,L$9,FALSE))),"")</f>
        <v>3387.7861010198062</v>
      </c>
      <c r="M147" s="122">
        <f ca="1">IFERROR(IF((VLOOKUP($E147,'NEA Backsheet'!$D$5:$CB$183,M$9,FALSE))="","",(VLOOKUP($E147,'NEA Backsheet'!$D$5:$CB$183,M$9,FALSE))),"")</f>
        <v>3620.3759641374818</v>
      </c>
      <c r="N147" s="124">
        <f ca="1">IFERROR(IF((VLOOKUP($E147,'NEA Backsheet'!$D$5:$CB$183,N$9,FALSE))="","",(VLOOKUP($E147,'NEA Backsheet'!$D$5:$CB$183,N$9,FALSE))),"")</f>
        <v>3258.9147084854617</v>
      </c>
      <c r="O147" s="175">
        <f ca="1">IFERROR(IF((VLOOKUP($E147,'NEA Backsheet'!$D$5:$CB$183,O$9,FALSE))="","",(VLOOKUP($E147,'NEA Backsheet'!$D$5:$CB$183,O$9,FALSE))),"")</f>
        <v>3383.3958946973394</v>
      </c>
      <c r="P147" s="123">
        <f ca="1">IFERROR(IF((VLOOKUP($E147,'NEA Backsheet'!$D$5:$CB$183,P$9,FALSE))="","",(VLOOKUP($E147,'NEA Backsheet'!$D$5:$CB$183,P$9,FALSE))),"")</f>
        <v>3447.5505859832183</v>
      </c>
      <c r="Q147" s="124">
        <f ca="1">IFERROR(IF((VLOOKUP($E147,'NEA Backsheet'!$D$5:$CB$183,Q$9,FALSE))="","",(VLOOKUP($E147,'NEA Backsheet'!$D$5:$CB$183,Q$9,FALSE))),"")</f>
        <v>3199.8291109036563</v>
      </c>
      <c r="R147" s="236">
        <f ca="1">IFERROR(IF((VLOOKUP($E147,'NEA Backsheet'!$D$5:$CB$183,R$9,FALSE))="","",(VLOOKUP($E147,'NEA Backsheet'!$D$5:$CB$183,R$9,FALSE))),"")</f>
        <v>0</v>
      </c>
    </row>
    <row r="148" spans="1:18" ht="15" customHeight="1" x14ac:dyDescent="0.3">
      <c r="A148" s="57">
        <v>134</v>
      </c>
      <c r="B148" s="98" t="str">
        <f ca="1">IFERROR(IF((VLOOKUP($E148,'Org List'!$AJ$10:$AL$188,3,FALSE))="","",(VLOOKUP($E148,'Org List'!$AJ$10:$AL$188,3,FALSE))),"")</f>
        <v>Midlands and East of England Commissioning Region</v>
      </c>
      <c r="C148" s="99" t="str">
        <f ca="1">IFERROR(IF((VLOOKUP($E148,'Org List'!$AO$10:$AQ$188,3,FALSE))="","",(VLOOKUP($E148,'Org List'!$AO$10:$AQ$188,3,FALSE))),"")</f>
        <v>West Midlands Region</v>
      </c>
      <c r="D148" s="114" t="str">
        <f ca="1">IFERROR(IF((VLOOKUP($E148,'Org List'!$AT$10:$AV$188,3,FALSE))="","",(VLOOKUP($E148,'Org List'!$AT$10:$AV$188,3,FALSE))),"")</f>
        <v>NHS England Midlands And East (West Midlands)</v>
      </c>
      <c r="E148" s="98" t="str">
        <f t="shared" ca="1" si="4"/>
        <v>E08000028</v>
      </c>
      <c r="F148" s="100" t="str">
        <f ca="1">IF(E148="","",VLOOKUP(E148,'Org List'!$J$9:$K$488,2,0))</f>
        <v>Sandwell</v>
      </c>
      <c r="G148" s="121">
        <f ca="1">IFERROR(IF((VLOOKUP($E148,'NEA Backsheet'!$D$5:$CB$183,G$9,FALSE))="","",(VLOOKUP($E148,'NEA Backsheet'!$D$5:$CB$183,G$9,FALSE))),"")</f>
        <v>2841.7666844813971</v>
      </c>
      <c r="H148" s="122">
        <f ca="1">IFERROR(IF((VLOOKUP($E148,'NEA Backsheet'!$D$5:$CB$183,H$9,FALSE))="","",(VLOOKUP($E148,'NEA Backsheet'!$D$5:$CB$183,H$9,FALSE))),"")</f>
        <v>2722.5236951168272</v>
      </c>
      <c r="I148" s="122">
        <f ca="1">IFERROR(IF((VLOOKUP($E148,'NEA Backsheet'!$D$5:$CB$183,I$9,FALSE))="","",(VLOOKUP($E148,'NEA Backsheet'!$D$5:$CB$183,I$9,FALSE))),"")</f>
        <v>2808.6257529164777</v>
      </c>
      <c r="J148" s="123">
        <f ca="1">IFERROR(IF((VLOOKUP($E148,'NEA Backsheet'!$D$5:$CB$183,J$9,FALSE))="","",(VLOOKUP($E148,'NEA Backsheet'!$D$5:$CB$183,J$9,FALSE))),"")</f>
        <v>2875.4312620056949</v>
      </c>
      <c r="K148" s="121">
        <f ca="1">IFERROR(IF((VLOOKUP($E148,'NEA Backsheet'!$D$5:$CB$183,K$9,FALSE))="","",(VLOOKUP($E148,'NEA Backsheet'!$D$5:$CB$183,K$9,FALSE))),"")</f>
        <v>2799.3386161770054</v>
      </c>
      <c r="L148" s="122">
        <f ca="1">IFERROR(IF((VLOOKUP($E148,'NEA Backsheet'!$D$5:$CB$183,L$9,FALSE))="","",(VLOOKUP($E148,'NEA Backsheet'!$D$5:$CB$183,L$9,FALSE))),"")</f>
        <v>2750.6554843063268</v>
      </c>
      <c r="M148" s="122">
        <f ca="1">IFERROR(IF((VLOOKUP($E148,'NEA Backsheet'!$D$5:$CB$183,M$9,FALSE))="","",(VLOOKUP($E148,'NEA Backsheet'!$D$5:$CB$183,M$9,FALSE))),"")</f>
        <v>2934.7156432168636</v>
      </c>
      <c r="N148" s="124">
        <f ca="1">IFERROR(IF((VLOOKUP($E148,'NEA Backsheet'!$D$5:$CB$183,N$9,FALSE))="","",(VLOOKUP($E148,'NEA Backsheet'!$D$5:$CB$183,N$9,FALSE))),"")</f>
        <v>2884.6357342100609</v>
      </c>
      <c r="O148" s="175">
        <f ca="1">IFERROR(IF((VLOOKUP($E148,'NEA Backsheet'!$D$5:$CB$183,O$9,FALSE))="","",(VLOOKUP($E148,'NEA Backsheet'!$D$5:$CB$183,O$9,FALSE))),"")</f>
        <v>2867.4525658991179</v>
      </c>
      <c r="P148" s="123">
        <f ca="1">IFERROR(IF((VLOOKUP($E148,'NEA Backsheet'!$D$5:$CB$183,P$9,FALSE))="","",(VLOOKUP($E148,'NEA Backsheet'!$D$5:$CB$183,P$9,FALSE))),"")</f>
        <v>2860.5590091795953</v>
      </c>
      <c r="Q148" s="124">
        <f ca="1">IFERROR(IF((VLOOKUP($E148,'NEA Backsheet'!$D$5:$CB$183,Q$9,FALSE))="","",(VLOOKUP($E148,'NEA Backsheet'!$D$5:$CB$183,Q$9,FALSE))),"")</f>
        <v>3025.2647813539547</v>
      </c>
      <c r="R148" s="236">
        <f ca="1">IFERROR(IF((VLOOKUP($E148,'NEA Backsheet'!$D$5:$CB$183,R$9,FALSE))="","",(VLOOKUP($E148,'NEA Backsheet'!$D$5:$CB$183,R$9,FALSE))),"")</f>
        <v>0</v>
      </c>
    </row>
    <row r="149" spans="1:18" ht="15" customHeight="1" x14ac:dyDescent="0.3">
      <c r="A149" s="57">
        <v>135</v>
      </c>
      <c r="B149" s="98" t="str">
        <f ca="1">IFERROR(IF((VLOOKUP($E149,'Org List'!$AJ$10:$AL$188,3,FALSE))="","",(VLOOKUP($E149,'Org List'!$AJ$10:$AL$188,3,FALSE))),"")</f>
        <v>North of England Commissioning Region</v>
      </c>
      <c r="C149" s="99" t="str">
        <f ca="1">IFERROR(IF((VLOOKUP($E149,'Org List'!$AO$10:$AQ$188,3,FALSE))="","",(VLOOKUP($E149,'Org List'!$AO$10:$AQ$188,3,FALSE))),"")</f>
        <v>North West Region</v>
      </c>
      <c r="D149" s="114" t="str">
        <f ca="1">IFERROR(IF((VLOOKUP($E149,'Org List'!$AT$10:$AV$188,3,FALSE))="","",(VLOOKUP($E149,'Org List'!$AT$10:$AV$188,3,FALSE))),"")</f>
        <v>NHS England North (Cheshire And Merseyside)</v>
      </c>
      <c r="E149" s="98" t="str">
        <f t="shared" ca="1" si="4"/>
        <v>E08000014</v>
      </c>
      <c r="F149" s="100" t="str">
        <f ca="1">IF(E149="","",VLOOKUP(E149,'Org List'!$J$9:$K$488,2,0))</f>
        <v>Sefton</v>
      </c>
      <c r="G149" s="121">
        <f ca="1">IFERROR(IF((VLOOKUP($E149,'NEA Backsheet'!$D$5:$CB$183,G$9,FALSE))="","",(VLOOKUP($E149,'NEA Backsheet'!$D$5:$CB$183,G$9,FALSE))),"")</f>
        <v>3355.3293588320503</v>
      </c>
      <c r="H149" s="122">
        <f ca="1">IFERROR(IF((VLOOKUP($E149,'NEA Backsheet'!$D$5:$CB$183,H$9,FALSE))="","",(VLOOKUP($E149,'NEA Backsheet'!$D$5:$CB$183,H$9,FALSE))),"")</f>
        <v>3391.4585625416876</v>
      </c>
      <c r="I149" s="122">
        <f ca="1">IFERROR(IF((VLOOKUP($E149,'NEA Backsheet'!$D$5:$CB$183,I$9,FALSE))="","",(VLOOKUP($E149,'NEA Backsheet'!$D$5:$CB$183,I$9,FALSE))),"")</f>
        <v>3572.0379268521792</v>
      </c>
      <c r="J149" s="123">
        <f ca="1">IFERROR(IF((VLOOKUP($E149,'NEA Backsheet'!$D$5:$CB$183,J$9,FALSE))="","",(VLOOKUP($E149,'NEA Backsheet'!$D$5:$CB$183,J$9,FALSE))),"")</f>
        <v>3590.5226520933015</v>
      </c>
      <c r="K149" s="121">
        <f ca="1">IFERROR(IF((VLOOKUP($E149,'NEA Backsheet'!$D$5:$CB$183,K$9,FALSE))="","",(VLOOKUP($E149,'NEA Backsheet'!$D$5:$CB$183,K$9,FALSE))),"")</f>
        <v>3527.8667815628573</v>
      </c>
      <c r="L149" s="122">
        <f ca="1">IFERROR(IF((VLOOKUP($E149,'NEA Backsheet'!$D$5:$CB$183,L$9,FALSE))="","",(VLOOKUP($E149,'NEA Backsheet'!$D$5:$CB$183,L$9,FALSE))),"")</f>
        <v>3461.3317685252291</v>
      </c>
      <c r="M149" s="122">
        <f ca="1">IFERROR(IF((VLOOKUP($E149,'NEA Backsheet'!$D$5:$CB$183,M$9,FALSE))="","",(VLOOKUP($E149,'NEA Backsheet'!$D$5:$CB$183,M$9,FALSE))),"")</f>
        <v>3593.4093885973352</v>
      </c>
      <c r="N149" s="124">
        <f ca="1">IFERROR(IF((VLOOKUP($E149,'NEA Backsheet'!$D$5:$CB$183,N$9,FALSE))="","",(VLOOKUP($E149,'NEA Backsheet'!$D$5:$CB$183,N$9,FALSE))),"")</f>
        <v>3611.8866989576163</v>
      </c>
      <c r="O149" s="175">
        <f ca="1">IFERROR(IF((VLOOKUP($E149,'NEA Backsheet'!$D$5:$CB$183,O$9,FALSE))="","",(VLOOKUP($E149,'NEA Backsheet'!$D$5:$CB$183,O$9,FALSE))),"")</f>
        <v>3930.0328385910925</v>
      </c>
      <c r="P149" s="123">
        <f ca="1">IFERROR(IF((VLOOKUP($E149,'NEA Backsheet'!$D$5:$CB$183,P$9,FALSE))="","",(VLOOKUP($E149,'NEA Backsheet'!$D$5:$CB$183,P$9,FALSE))),"")</f>
        <v>4167.5012091089766</v>
      </c>
      <c r="Q149" s="124">
        <f ca="1">IFERROR(IF((VLOOKUP($E149,'NEA Backsheet'!$D$5:$CB$183,Q$9,FALSE))="","",(VLOOKUP($E149,'NEA Backsheet'!$D$5:$CB$183,Q$9,FALSE))),"")</f>
        <v>4480.75963870535</v>
      </c>
      <c r="R149" s="236">
        <f ca="1">IFERROR(IF((VLOOKUP($E149,'NEA Backsheet'!$D$5:$CB$183,R$9,FALSE))="","",(VLOOKUP($E149,'NEA Backsheet'!$D$5:$CB$183,R$9,FALSE))),"")</f>
        <v>0</v>
      </c>
    </row>
    <row r="150" spans="1:18" ht="15" customHeight="1" x14ac:dyDescent="0.3">
      <c r="A150" s="57">
        <v>136</v>
      </c>
      <c r="B150" s="98" t="str">
        <f ca="1">IFERROR(IF((VLOOKUP($E150,'Org List'!$AJ$10:$AL$188,3,FALSE))="","",(VLOOKUP($E150,'Org List'!$AJ$10:$AL$188,3,FALSE))),"")</f>
        <v>North of England Commissioning Region</v>
      </c>
      <c r="C150" s="99" t="str">
        <f ca="1">IFERROR(IF((VLOOKUP($E150,'Org List'!$AO$10:$AQ$188,3,FALSE))="","",(VLOOKUP($E150,'Org List'!$AO$10:$AQ$188,3,FALSE))),"")</f>
        <v>Yorkshire and The Humber Region</v>
      </c>
      <c r="D150" s="114" t="str">
        <f ca="1">IFERROR(IF((VLOOKUP($E150,'Org List'!$AT$10:$AV$188,3,FALSE))="","",(VLOOKUP($E150,'Org List'!$AT$10:$AV$188,3,FALSE))),"")</f>
        <v>NHS England North (Yorkshire And Humber)</v>
      </c>
      <c r="E150" s="98" t="str">
        <f t="shared" ca="1" si="4"/>
        <v>E08000019</v>
      </c>
      <c r="F150" s="100" t="str">
        <f ca="1">IF(E150="","",VLOOKUP(E150,'Org List'!$J$9:$K$488,2,0))</f>
        <v>Sheffield</v>
      </c>
      <c r="G150" s="121">
        <f ca="1">IFERROR(IF((VLOOKUP($E150,'NEA Backsheet'!$D$5:$CB$183,G$9,FALSE))="","",(VLOOKUP($E150,'NEA Backsheet'!$D$5:$CB$183,G$9,FALSE))),"")</f>
        <v>2334.7511244390912</v>
      </c>
      <c r="H150" s="122">
        <f ca="1">IFERROR(IF((VLOOKUP($E150,'NEA Backsheet'!$D$5:$CB$183,H$9,FALSE))="","",(VLOOKUP($E150,'NEA Backsheet'!$D$5:$CB$183,H$9,FALSE))),"")</f>
        <v>2430.4145290241981</v>
      </c>
      <c r="I150" s="122">
        <f ca="1">IFERROR(IF((VLOOKUP($E150,'NEA Backsheet'!$D$5:$CB$183,I$9,FALSE))="","",(VLOOKUP($E150,'NEA Backsheet'!$D$5:$CB$183,I$9,FALSE))),"")</f>
        <v>2458.8926108955443</v>
      </c>
      <c r="J150" s="123">
        <f ca="1">IFERROR(IF((VLOOKUP($E150,'NEA Backsheet'!$D$5:$CB$183,J$9,FALSE))="","",(VLOOKUP($E150,'NEA Backsheet'!$D$5:$CB$183,J$9,FALSE))),"")</f>
        <v>2402.935914045338</v>
      </c>
      <c r="K150" s="121">
        <f ca="1">IFERROR(IF((VLOOKUP($E150,'NEA Backsheet'!$D$5:$CB$183,K$9,FALSE))="","",(VLOOKUP($E150,'NEA Backsheet'!$D$5:$CB$183,K$9,FALSE))),"")</f>
        <v>2447.2614862476221</v>
      </c>
      <c r="L150" s="122">
        <f ca="1">IFERROR(IF((VLOOKUP($E150,'NEA Backsheet'!$D$5:$CB$183,L$9,FALSE))="","",(VLOOKUP($E150,'NEA Backsheet'!$D$5:$CB$183,L$9,FALSE))),"")</f>
        <v>2444.7614333636125</v>
      </c>
      <c r="M150" s="122">
        <f ca="1">IFERROR(IF((VLOOKUP($E150,'NEA Backsheet'!$D$5:$CB$183,M$9,FALSE))="","",(VLOOKUP($E150,'NEA Backsheet'!$D$5:$CB$183,M$9,FALSE))),"")</f>
        <v>2380.4031843687217</v>
      </c>
      <c r="N150" s="124">
        <f ca="1">IFERROR(IF((VLOOKUP($E150,'NEA Backsheet'!$D$5:$CB$183,N$9,FALSE))="","",(VLOOKUP($E150,'NEA Backsheet'!$D$5:$CB$183,N$9,FALSE))),"")</f>
        <v>2410.8200314197807</v>
      </c>
      <c r="O150" s="175">
        <f ca="1">IFERROR(IF((VLOOKUP($E150,'NEA Backsheet'!$D$5:$CB$183,O$9,FALSE))="","",(VLOOKUP($E150,'NEA Backsheet'!$D$5:$CB$183,O$9,FALSE))),"")</f>
        <v>2411.0104730442654</v>
      </c>
      <c r="P150" s="123">
        <f ca="1">IFERROR(IF((VLOOKUP($E150,'NEA Backsheet'!$D$5:$CB$183,P$9,FALSE))="","",(VLOOKUP($E150,'NEA Backsheet'!$D$5:$CB$183,P$9,FALSE))),"")</f>
        <v>2364.9397713705043</v>
      </c>
      <c r="Q150" s="124">
        <f ca="1">IFERROR(IF((VLOOKUP($E150,'NEA Backsheet'!$D$5:$CB$183,Q$9,FALSE))="","",(VLOOKUP($E150,'NEA Backsheet'!$D$5:$CB$183,Q$9,FALSE))),"")</f>
        <v>2488.2469843970116</v>
      </c>
      <c r="R150" s="236">
        <f ca="1">IFERROR(IF((VLOOKUP($E150,'NEA Backsheet'!$D$5:$CB$183,R$9,FALSE))="","",(VLOOKUP($E150,'NEA Backsheet'!$D$5:$CB$183,R$9,FALSE))),"")</f>
        <v>0</v>
      </c>
    </row>
    <row r="151" spans="1:18" ht="15" customHeight="1" x14ac:dyDescent="0.3">
      <c r="A151" s="57">
        <v>137</v>
      </c>
      <c r="B151" s="98" t="str">
        <f ca="1">IFERROR(IF((VLOOKUP($E151,'Org List'!$AJ$10:$AL$188,3,FALSE))="","",(VLOOKUP($E151,'Org List'!$AJ$10:$AL$188,3,FALSE))),"")</f>
        <v>Midlands and East of England Commissioning Region</v>
      </c>
      <c r="C151" s="99" t="str">
        <f ca="1">IFERROR(IF((VLOOKUP($E151,'Org List'!$AO$10:$AQ$188,3,FALSE))="","",(VLOOKUP($E151,'Org List'!$AO$10:$AQ$188,3,FALSE))),"")</f>
        <v>West Midlands Region</v>
      </c>
      <c r="D151" s="114" t="str">
        <f ca="1">IFERROR(IF((VLOOKUP($E151,'Org List'!$AT$10:$AV$188,3,FALSE))="","",(VLOOKUP($E151,'Org List'!$AT$10:$AV$188,3,FALSE))),"")</f>
        <v>NHS England Midlands And East (North Midlands)</v>
      </c>
      <c r="E151" s="98" t="str">
        <f t="shared" ca="1" si="4"/>
        <v>E06000051</v>
      </c>
      <c r="F151" s="100" t="str">
        <f ca="1">IF(E151="","",VLOOKUP(E151,'Org List'!$J$9:$K$488,2,0))</f>
        <v>Shropshire</v>
      </c>
      <c r="G151" s="121">
        <f ca="1">IFERROR(IF((VLOOKUP($E151,'NEA Backsheet'!$D$5:$CB$183,G$9,FALSE))="","",(VLOOKUP($E151,'NEA Backsheet'!$D$5:$CB$183,G$9,FALSE))),"")</f>
        <v>2703.7336379224957</v>
      </c>
      <c r="H151" s="122">
        <f ca="1">IFERROR(IF((VLOOKUP($E151,'NEA Backsheet'!$D$5:$CB$183,H$9,FALSE))="","",(VLOOKUP($E151,'NEA Backsheet'!$D$5:$CB$183,H$9,FALSE))),"")</f>
        <v>2648.3036134835029</v>
      </c>
      <c r="I151" s="122">
        <f ca="1">IFERROR(IF((VLOOKUP($E151,'NEA Backsheet'!$D$5:$CB$183,I$9,FALSE))="","",(VLOOKUP($E151,'NEA Backsheet'!$D$5:$CB$183,I$9,FALSE))),"")</f>
        <v>2745.4349879326414</v>
      </c>
      <c r="J151" s="123">
        <f ca="1">IFERROR(IF((VLOOKUP($E151,'NEA Backsheet'!$D$5:$CB$183,J$9,FALSE))="","",(VLOOKUP($E151,'NEA Backsheet'!$D$5:$CB$183,J$9,FALSE))),"")</f>
        <v>2817.7672003019293</v>
      </c>
      <c r="K151" s="121">
        <f ca="1">IFERROR(IF((VLOOKUP($E151,'NEA Backsheet'!$D$5:$CB$183,K$9,FALSE))="","",(VLOOKUP($E151,'NEA Backsheet'!$D$5:$CB$183,K$9,FALSE))),"")</f>
        <v>2687.4002098500082</v>
      </c>
      <c r="L151" s="122">
        <f ca="1">IFERROR(IF((VLOOKUP($E151,'NEA Backsheet'!$D$5:$CB$183,L$9,FALSE))="","",(VLOOKUP($E151,'NEA Backsheet'!$D$5:$CB$183,L$9,FALSE))),"")</f>
        <v>2624.3430693074538</v>
      </c>
      <c r="M151" s="122">
        <f ca="1">IFERROR(IF((VLOOKUP($E151,'NEA Backsheet'!$D$5:$CB$183,M$9,FALSE))="","",(VLOOKUP($E151,'NEA Backsheet'!$D$5:$CB$183,M$9,FALSE))),"")</f>
        <v>2789.1077411555839</v>
      </c>
      <c r="N151" s="124">
        <f ca="1">IFERROR(IF((VLOOKUP($E151,'NEA Backsheet'!$D$5:$CB$183,N$9,FALSE))="","",(VLOOKUP($E151,'NEA Backsheet'!$D$5:$CB$183,N$9,FALSE))),"")</f>
        <v>2692.9323426777341</v>
      </c>
      <c r="O151" s="175">
        <f ca="1">IFERROR(IF((VLOOKUP($E151,'NEA Backsheet'!$D$5:$CB$183,O$9,FALSE))="","",(VLOOKUP($E151,'NEA Backsheet'!$D$5:$CB$183,O$9,FALSE))),"")</f>
        <v>2819.5901155222546</v>
      </c>
      <c r="P151" s="123">
        <f ca="1">IFERROR(IF((VLOOKUP($E151,'NEA Backsheet'!$D$5:$CB$183,P$9,FALSE))="","",(VLOOKUP($E151,'NEA Backsheet'!$D$5:$CB$183,P$9,FALSE))),"")</f>
        <v>2852.9133116786202</v>
      </c>
      <c r="Q151" s="124">
        <f ca="1">IFERROR(IF((VLOOKUP($E151,'NEA Backsheet'!$D$5:$CB$183,Q$9,FALSE))="","",(VLOOKUP($E151,'NEA Backsheet'!$D$5:$CB$183,Q$9,FALSE))),"")</f>
        <v>2971.170411091794</v>
      </c>
      <c r="R151" s="236">
        <f ca="1">IFERROR(IF((VLOOKUP($E151,'NEA Backsheet'!$D$5:$CB$183,R$9,FALSE))="","",(VLOOKUP($E151,'NEA Backsheet'!$D$5:$CB$183,R$9,FALSE))),"")</f>
        <v>0</v>
      </c>
    </row>
    <row r="152" spans="1:18" ht="15" customHeight="1" x14ac:dyDescent="0.3">
      <c r="A152" s="57">
        <v>138</v>
      </c>
      <c r="B152" s="98" t="str">
        <f ca="1">IFERROR(IF((VLOOKUP($E152,'Org List'!$AJ$10:$AL$188,3,FALSE))="","",(VLOOKUP($E152,'Org List'!$AJ$10:$AL$188,3,FALSE))),"")</f>
        <v>South East England Commissioning Region</v>
      </c>
      <c r="C152" s="99" t="str">
        <f ca="1">IFERROR(IF((VLOOKUP($E152,'Org List'!$AO$10:$AQ$188,3,FALSE))="","",(VLOOKUP($E152,'Org List'!$AO$10:$AQ$188,3,FALSE))),"")</f>
        <v>South East Region</v>
      </c>
      <c r="D152" s="114" t="str">
        <f ca="1">IFERROR(IF((VLOOKUP($E152,'Org List'!$AT$10:$AV$188,3,FALSE))="","",(VLOOKUP($E152,'Org List'!$AT$10:$AV$188,3,FALSE))),"")</f>
        <v>NHS England South East (Hampshire, Isle of Wight and Thames Valley)</v>
      </c>
      <c r="E152" s="98" t="str">
        <f t="shared" ca="1" si="4"/>
        <v>E06000039</v>
      </c>
      <c r="F152" s="100" t="str">
        <f ca="1">IF(E152="","",VLOOKUP(E152,'Org List'!$J$9:$K$488,2,0))</f>
        <v>Slough</v>
      </c>
      <c r="G152" s="121">
        <f ca="1">IFERROR(IF((VLOOKUP($E152,'NEA Backsheet'!$D$5:$CB$183,G$9,FALSE))="","",(VLOOKUP($E152,'NEA Backsheet'!$D$5:$CB$183,G$9,FALSE))),"")</f>
        <v>2867.6501232279256</v>
      </c>
      <c r="H152" s="122">
        <f ca="1">IFERROR(IF((VLOOKUP($E152,'NEA Backsheet'!$D$5:$CB$183,H$9,FALSE))="","",(VLOOKUP($E152,'NEA Backsheet'!$D$5:$CB$183,H$9,FALSE))),"")</f>
        <v>2766.5525939394001</v>
      </c>
      <c r="I152" s="122">
        <f ca="1">IFERROR(IF((VLOOKUP($E152,'NEA Backsheet'!$D$5:$CB$183,I$9,FALSE))="","",(VLOOKUP($E152,'NEA Backsheet'!$D$5:$CB$183,I$9,FALSE))),"")</f>
        <v>2919.1433940616016</v>
      </c>
      <c r="J152" s="123">
        <f ca="1">IFERROR(IF((VLOOKUP($E152,'NEA Backsheet'!$D$5:$CB$183,J$9,FALSE))="","",(VLOOKUP($E152,'NEA Backsheet'!$D$5:$CB$183,J$9,FALSE))),"")</f>
        <v>2878.8852172568309</v>
      </c>
      <c r="K152" s="121">
        <f ca="1">IFERROR(IF((VLOOKUP($E152,'NEA Backsheet'!$D$5:$CB$183,K$9,FALSE))="","",(VLOOKUP($E152,'NEA Backsheet'!$D$5:$CB$183,K$9,FALSE))),"")</f>
        <v>2756.0291076627132</v>
      </c>
      <c r="L152" s="122">
        <f ca="1">IFERROR(IF((VLOOKUP($E152,'NEA Backsheet'!$D$5:$CB$183,L$9,FALSE))="","",(VLOOKUP($E152,'NEA Backsheet'!$D$5:$CB$183,L$9,FALSE))),"")</f>
        <v>2776.0189613328439</v>
      </c>
      <c r="M152" s="122">
        <f ca="1">IFERROR(IF((VLOOKUP($E152,'NEA Backsheet'!$D$5:$CB$183,M$9,FALSE))="","",(VLOOKUP($E152,'NEA Backsheet'!$D$5:$CB$183,M$9,FALSE))),"")</f>
        <v>2945.5238740343561</v>
      </c>
      <c r="N152" s="124">
        <f ca="1">IFERROR(IF((VLOOKUP($E152,'NEA Backsheet'!$D$5:$CB$183,N$9,FALSE))="","",(VLOOKUP($E152,'NEA Backsheet'!$D$5:$CB$183,N$9,FALSE))),"")</f>
        <v>2719.887312337039</v>
      </c>
      <c r="O152" s="175">
        <f ca="1">IFERROR(IF((VLOOKUP($E152,'NEA Backsheet'!$D$5:$CB$183,O$9,FALSE))="","",(VLOOKUP($E152,'NEA Backsheet'!$D$5:$CB$183,O$9,FALSE))),"")</f>
        <v>3000.0569831285784</v>
      </c>
      <c r="P152" s="123">
        <f ca="1">IFERROR(IF((VLOOKUP($E152,'NEA Backsheet'!$D$5:$CB$183,P$9,FALSE))="","",(VLOOKUP($E152,'NEA Backsheet'!$D$5:$CB$183,P$9,FALSE))),"")</f>
        <v>2952.9135892737118</v>
      </c>
      <c r="Q152" s="124">
        <f ca="1">IFERROR(IF((VLOOKUP($E152,'NEA Backsheet'!$D$5:$CB$183,Q$9,FALSE))="","",(VLOOKUP($E152,'NEA Backsheet'!$D$5:$CB$183,Q$9,FALSE))),"")</f>
        <v>2986.3705580503351</v>
      </c>
      <c r="R152" s="236">
        <f ca="1">IFERROR(IF((VLOOKUP($E152,'NEA Backsheet'!$D$5:$CB$183,R$9,FALSE))="","",(VLOOKUP($E152,'NEA Backsheet'!$D$5:$CB$183,R$9,FALSE))),"")</f>
        <v>0</v>
      </c>
    </row>
    <row r="153" spans="1:18" ht="15" customHeight="1" x14ac:dyDescent="0.3">
      <c r="A153" s="57">
        <v>139</v>
      </c>
      <c r="B153" s="98" t="str">
        <f ca="1">IFERROR(IF((VLOOKUP($E153,'Org List'!$AJ$10:$AL$188,3,FALSE))="","",(VLOOKUP($E153,'Org List'!$AJ$10:$AL$188,3,FALSE))),"")</f>
        <v>Midlands and East of England Commissioning Region</v>
      </c>
      <c r="C153" s="99" t="str">
        <f ca="1">IFERROR(IF((VLOOKUP($E153,'Org List'!$AO$10:$AQ$188,3,FALSE))="","",(VLOOKUP($E153,'Org List'!$AO$10:$AQ$188,3,FALSE))),"")</f>
        <v>West Midlands Region</v>
      </c>
      <c r="D153" s="114" t="str">
        <f ca="1">IFERROR(IF((VLOOKUP($E153,'Org List'!$AT$10:$AV$188,3,FALSE))="","",(VLOOKUP($E153,'Org List'!$AT$10:$AV$188,3,FALSE))),"")</f>
        <v>NHS England Midlands And East (West Midlands)</v>
      </c>
      <c r="E153" s="98" t="str">
        <f t="shared" ca="1" si="4"/>
        <v>E08000029</v>
      </c>
      <c r="F153" s="100" t="str">
        <f ca="1">IF(E153="","",VLOOKUP(E153,'Org List'!$J$9:$K$488,2,0))</f>
        <v>Solihull</v>
      </c>
      <c r="G153" s="121">
        <f ca="1">IFERROR(IF((VLOOKUP($E153,'NEA Backsheet'!$D$5:$CB$183,G$9,FALSE))="","",(VLOOKUP($E153,'NEA Backsheet'!$D$5:$CB$183,G$9,FALSE))),"")</f>
        <v>2938.2473536058187</v>
      </c>
      <c r="H153" s="122">
        <f ca="1">IFERROR(IF((VLOOKUP($E153,'NEA Backsheet'!$D$5:$CB$183,H$9,FALSE))="","",(VLOOKUP($E153,'NEA Backsheet'!$D$5:$CB$183,H$9,FALSE))),"")</f>
        <v>2925.1352646108135</v>
      </c>
      <c r="I153" s="122">
        <f ca="1">IFERROR(IF((VLOOKUP($E153,'NEA Backsheet'!$D$5:$CB$183,I$9,FALSE))="","",(VLOOKUP($E153,'NEA Backsheet'!$D$5:$CB$183,I$9,FALSE))),"")</f>
        <v>3175.4801664311799</v>
      </c>
      <c r="J153" s="123">
        <f ca="1">IFERROR(IF((VLOOKUP($E153,'NEA Backsheet'!$D$5:$CB$183,J$9,FALSE))="","",(VLOOKUP($E153,'NEA Backsheet'!$D$5:$CB$183,J$9,FALSE))),"")</f>
        <v>3306.3890891994242</v>
      </c>
      <c r="K153" s="121">
        <f ca="1">IFERROR(IF((VLOOKUP($E153,'NEA Backsheet'!$D$5:$CB$183,K$9,FALSE))="","",(VLOOKUP($E153,'NEA Backsheet'!$D$5:$CB$183,K$9,FALSE))),"")</f>
        <v>3245.6013899606505</v>
      </c>
      <c r="L153" s="122">
        <f ca="1">IFERROR(IF((VLOOKUP($E153,'NEA Backsheet'!$D$5:$CB$183,L$9,FALSE))="","",(VLOOKUP($E153,'NEA Backsheet'!$D$5:$CB$183,L$9,FALSE))),"")</f>
        <v>3212.6485931972511</v>
      </c>
      <c r="M153" s="122">
        <f ca="1">IFERROR(IF((VLOOKUP($E153,'NEA Backsheet'!$D$5:$CB$183,M$9,FALSE))="","",(VLOOKUP($E153,'NEA Backsheet'!$D$5:$CB$183,M$9,FALSE))),"")</f>
        <v>3312.045166841729</v>
      </c>
      <c r="N153" s="124">
        <f ca="1">IFERROR(IF((VLOOKUP($E153,'NEA Backsheet'!$D$5:$CB$183,N$9,FALSE))="","",(VLOOKUP($E153,'NEA Backsheet'!$D$5:$CB$183,N$9,FALSE))),"")</f>
        <v>3264.4150850317951</v>
      </c>
      <c r="O153" s="175">
        <f ca="1">IFERROR(IF((VLOOKUP($E153,'NEA Backsheet'!$D$5:$CB$183,O$9,FALSE))="","",(VLOOKUP($E153,'NEA Backsheet'!$D$5:$CB$183,O$9,FALSE))),"")</f>
        <v>3417.7438766740988</v>
      </c>
      <c r="P153" s="123">
        <f ca="1">IFERROR(IF((VLOOKUP($E153,'NEA Backsheet'!$D$5:$CB$183,P$9,FALSE))="","",(VLOOKUP($E153,'NEA Backsheet'!$D$5:$CB$183,P$9,FALSE))),"")</f>
        <v>3435.5829419968959</v>
      </c>
      <c r="Q153" s="124">
        <f ca="1">IFERROR(IF((VLOOKUP($E153,'NEA Backsheet'!$D$5:$CB$183,Q$9,FALSE))="","",(VLOOKUP($E153,'NEA Backsheet'!$D$5:$CB$183,Q$9,FALSE))),"")</f>
        <v>3505.0457283039405</v>
      </c>
      <c r="R153" s="236">
        <f ca="1">IFERROR(IF((VLOOKUP($E153,'NEA Backsheet'!$D$5:$CB$183,R$9,FALSE))="","",(VLOOKUP($E153,'NEA Backsheet'!$D$5:$CB$183,R$9,FALSE))),"")</f>
        <v>0</v>
      </c>
    </row>
    <row r="154" spans="1:18" ht="15" customHeight="1" x14ac:dyDescent="0.3">
      <c r="A154" s="57">
        <v>140</v>
      </c>
      <c r="B154" s="98" t="str">
        <f ca="1">IFERROR(IF((VLOOKUP($E154,'Org List'!$AJ$10:$AL$188,3,FALSE))="","",(VLOOKUP($E154,'Org List'!$AJ$10:$AL$188,3,FALSE))),"")</f>
        <v>South West England Commissioning Region</v>
      </c>
      <c r="C154" s="99" t="str">
        <f ca="1">IFERROR(IF((VLOOKUP($E154,'Org List'!$AO$10:$AQ$188,3,FALSE))="","",(VLOOKUP($E154,'Org List'!$AO$10:$AQ$188,3,FALSE))),"")</f>
        <v>South West Region</v>
      </c>
      <c r="D154" s="114" t="str">
        <f ca="1">IFERROR(IF((VLOOKUP($E154,'Org List'!$AT$10:$AV$188,3,FALSE))="","",(VLOOKUP($E154,'Org List'!$AT$10:$AV$188,3,FALSE))),"")</f>
        <v>NHS England South West (South West South)</v>
      </c>
      <c r="E154" s="98" t="str">
        <f t="shared" ca="1" si="4"/>
        <v>E10000027</v>
      </c>
      <c r="F154" s="100" t="str">
        <f ca="1">IF(E154="","",VLOOKUP(E154,'Org List'!$J$9:$K$488,2,0))</f>
        <v>Somerset</v>
      </c>
      <c r="G154" s="121">
        <f ca="1">IFERROR(IF((VLOOKUP($E154,'NEA Backsheet'!$D$5:$CB$183,G$9,FALSE))="","",(VLOOKUP($E154,'NEA Backsheet'!$D$5:$CB$183,G$9,FALSE))),"")</f>
        <v>3078.986441729654</v>
      </c>
      <c r="H154" s="122">
        <f ca="1">IFERROR(IF((VLOOKUP($E154,'NEA Backsheet'!$D$5:$CB$183,H$9,FALSE))="","",(VLOOKUP($E154,'NEA Backsheet'!$D$5:$CB$183,H$9,FALSE))),"")</f>
        <v>3088.1384285051613</v>
      </c>
      <c r="I154" s="122">
        <f ca="1">IFERROR(IF((VLOOKUP($E154,'NEA Backsheet'!$D$5:$CB$183,I$9,FALSE))="","",(VLOOKUP($E154,'NEA Backsheet'!$D$5:$CB$183,I$9,FALSE))),"")</f>
        <v>3308.7464727167512</v>
      </c>
      <c r="J154" s="123">
        <f ca="1">IFERROR(IF((VLOOKUP($E154,'NEA Backsheet'!$D$5:$CB$183,J$9,FALSE))="","",(VLOOKUP($E154,'NEA Backsheet'!$D$5:$CB$183,J$9,FALSE))),"")</f>
        <v>3333.1077714491516</v>
      </c>
      <c r="K154" s="121">
        <f ca="1">IFERROR(IF((VLOOKUP($E154,'NEA Backsheet'!$D$5:$CB$183,K$9,FALSE))="","",(VLOOKUP($E154,'NEA Backsheet'!$D$5:$CB$183,K$9,FALSE))),"")</f>
        <v>3177.9650653554399</v>
      </c>
      <c r="L154" s="122">
        <f ca="1">IFERROR(IF((VLOOKUP($E154,'NEA Backsheet'!$D$5:$CB$183,L$9,FALSE))="","",(VLOOKUP($E154,'NEA Backsheet'!$D$5:$CB$183,L$9,FALSE))),"")</f>
        <v>3180.9513694467573</v>
      </c>
      <c r="M154" s="122">
        <f ca="1">IFERROR(IF((VLOOKUP($E154,'NEA Backsheet'!$D$5:$CB$183,M$9,FALSE))="","",(VLOOKUP($E154,'NEA Backsheet'!$D$5:$CB$183,M$9,FALSE))),"")</f>
        <v>3318.8591378392211</v>
      </c>
      <c r="N154" s="124">
        <f ca="1">IFERROR(IF((VLOOKUP($E154,'NEA Backsheet'!$D$5:$CB$183,N$9,FALSE))="","",(VLOOKUP($E154,'NEA Backsheet'!$D$5:$CB$183,N$9,FALSE))),"")</f>
        <v>3261.0922724968627</v>
      </c>
      <c r="O154" s="175">
        <f ca="1">IFERROR(IF((VLOOKUP($E154,'NEA Backsheet'!$D$5:$CB$183,O$9,FALSE))="","",(VLOOKUP($E154,'NEA Backsheet'!$D$5:$CB$183,O$9,FALSE))),"")</f>
        <v>3276.1867078501241</v>
      </c>
      <c r="P154" s="123">
        <f ca="1">IFERROR(IF((VLOOKUP($E154,'NEA Backsheet'!$D$5:$CB$183,P$9,FALSE))="","",(VLOOKUP($E154,'NEA Backsheet'!$D$5:$CB$183,P$9,FALSE))),"")</f>
        <v>3220.2029867494016</v>
      </c>
      <c r="Q154" s="124">
        <f ca="1">IFERROR(IF((VLOOKUP($E154,'NEA Backsheet'!$D$5:$CB$183,Q$9,FALSE))="","",(VLOOKUP($E154,'NEA Backsheet'!$D$5:$CB$183,Q$9,FALSE))),"")</f>
        <v>3402.429421188071</v>
      </c>
      <c r="R154" s="236">
        <f ca="1">IFERROR(IF((VLOOKUP($E154,'NEA Backsheet'!$D$5:$CB$183,R$9,FALSE))="","",(VLOOKUP($E154,'NEA Backsheet'!$D$5:$CB$183,R$9,FALSE))),"")</f>
        <v>0</v>
      </c>
    </row>
    <row r="155" spans="1:18" ht="15" customHeight="1" x14ac:dyDescent="0.3">
      <c r="A155" s="57">
        <v>141</v>
      </c>
      <c r="B155" s="98" t="str">
        <f ca="1">IFERROR(IF((VLOOKUP($E155,'Org List'!$AJ$10:$AL$188,3,FALSE))="","",(VLOOKUP($E155,'Org List'!$AJ$10:$AL$188,3,FALSE))),"")</f>
        <v>South West England Commissioning Region</v>
      </c>
      <c r="C155" s="99" t="str">
        <f ca="1">IFERROR(IF((VLOOKUP($E155,'Org List'!$AO$10:$AQ$188,3,FALSE))="","",(VLOOKUP($E155,'Org List'!$AO$10:$AQ$188,3,FALSE))),"")</f>
        <v>South West Region</v>
      </c>
      <c r="D155" s="114" t="str">
        <f ca="1">IFERROR(IF((VLOOKUP($E155,'Org List'!$AT$10:$AV$188,3,FALSE))="","",(VLOOKUP($E155,'Org List'!$AT$10:$AV$188,3,FALSE))),"")</f>
        <v>NHS England South West (South West North)</v>
      </c>
      <c r="E155" s="98" t="str">
        <f t="shared" ca="1" si="4"/>
        <v>E06000025</v>
      </c>
      <c r="F155" s="100" t="str">
        <f ca="1">IF(E155="","",VLOOKUP(E155,'Org List'!$J$9:$K$488,2,0))</f>
        <v>South Gloucestershire</v>
      </c>
      <c r="G155" s="121">
        <f ca="1">IFERROR(IF((VLOOKUP($E155,'NEA Backsheet'!$D$5:$CB$183,G$9,FALSE))="","",(VLOOKUP($E155,'NEA Backsheet'!$D$5:$CB$183,G$9,FALSE))),"")</f>
        <v>2377.010839175884</v>
      </c>
      <c r="H155" s="122">
        <f ca="1">IFERROR(IF((VLOOKUP($E155,'NEA Backsheet'!$D$5:$CB$183,H$9,FALSE))="","",(VLOOKUP($E155,'NEA Backsheet'!$D$5:$CB$183,H$9,FALSE))),"")</f>
        <v>2372.4564486200911</v>
      </c>
      <c r="I155" s="122">
        <f ca="1">IFERROR(IF((VLOOKUP($E155,'NEA Backsheet'!$D$5:$CB$183,I$9,FALSE))="","",(VLOOKUP($E155,'NEA Backsheet'!$D$5:$CB$183,I$9,FALSE))),"")</f>
        <v>2515.0214412673859</v>
      </c>
      <c r="J155" s="123">
        <f ca="1">IFERROR(IF((VLOOKUP($E155,'NEA Backsheet'!$D$5:$CB$183,J$9,FALSE))="","",(VLOOKUP($E155,'NEA Backsheet'!$D$5:$CB$183,J$9,FALSE))),"")</f>
        <v>2524.26019328763</v>
      </c>
      <c r="K155" s="121">
        <f ca="1">IFERROR(IF((VLOOKUP($E155,'NEA Backsheet'!$D$5:$CB$183,K$9,FALSE))="","",(VLOOKUP($E155,'NEA Backsheet'!$D$5:$CB$183,K$9,FALSE))),"")</f>
        <v>2414.8621335894345</v>
      </c>
      <c r="L155" s="122">
        <f ca="1">IFERROR(IF((VLOOKUP($E155,'NEA Backsheet'!$D$5:$CB$183,L$9,FALSE))="","",(VLOOKUP($E155,'NEA Backsheet'!$D$5:$CB$183,L$9,FALSE))),"")</f>
        <v>2459.7336077690593</v>
      </c>
      <c r="M155" s="122">
        <f ca="1">IFERROR(IF((VLOOKUP($E155,'NEA Backsheet'!$D$5:$CB$183,M$9,FALSE))="","",(VLOOKUP($E155,'NEA Backsheet'!$D$5:$CB$183,M$9,FALSE))),"")</f>
        <v>2505.1490763450165</v>
      </c>
      <c r="N155" s="124">
        <f ca="1">IFERROR(IF((VLOOKUP($E155,'NEA Backsheet'!$D$5:$CB$183,N$9,FALSE))="","",(VLOOKUP($E155,'NEA Backsheet'!$D$5:$CB$183,N$9,FALSE))),"")</f>
        <v>2406.5679535258287</v>
      </c>
      <c r="O155" s="175">
        <f ca="1">IFERROR(IF((VLOOKUP($E155,'NEA Backsheet'!$D$5:$CB$183,O$9,FALSE))="","",(VLOOKUP($E155,'NEA Backsheet'!$D$5:$CB$183,O$9,FALSE))),"")</f>
        <v>2534.8855040762282</v>
      </c>
      <c r="P155" s="123">
        <f ca="1">IFERROR(IF((VLOOKUP($E155,'NEA Backsheet'!$D$5:$CB$183,P$9,FALSE))="","",(VLOOKUP($E155,'NEA Backsheet'!$D$5:$CB$183,P$9,FALSE))),"")</f>
        <v>2645.9726872367455</v>
      </c>
      <c r="Q155" s="124">
        <f ca="1">IFERROR(IF((VLOOKUP($E155,'NEA Backsheet'!$D$5:$CB$183,Q$9,FALSE))="","",(VLOOKUP($E155,'NEA Backsheet'!$D$5:$CB$183,Q$9,FALSE))),"")</f>
        <v>2825.063775643026</v>
      </c>
      <c r="R155" s="236">
        <f ca="1">IFERROR(IF((VLOOKUP($E155,'NEA Backsheet'!$D$5:$CB$183,R$9,FALSE))="","",(VLOOKUP($E155,'NEA Backsheet'!$D$5:$CB$183,R$9,FALSE))),"")</f>
        <v>0</v>
      </c>
    </row>
    <row r="156" spans="1:18" ht="15" customHeight="1" x14ac:dyDescent="0.3">
      <c r="A156" s="57">
        <v>142</v>
      </c>
      <c r="B156" s="98" t="str">
        <f ca="1">IFERROR(IF((VLOOKUP($E156,'Org List'!$AJ$10:$AL$188,3,FALSE))="","",(VLOOKUP($E156,'Org List'!$AJ$10:$AL$188,3,FALSE))),"")</f>
        <v>North of England Commissioning Region</v>
      </c>
      <c r="C156" s="99" t="str">
        <f ca="1">IFERROR(IF((VLOOKUP($E156,'Org List'!$AO$10:$AQ$188,3,FALSE))="","",(VLOOKUP($E156,'Org List'!$AO$10:$AQ$188,3,FALSE))),"")</f>
        <v>North East Region</v>
      </c>
      <c r="D156" s="114" t="str">
        <f ca="1">IFERROR(IF((VLOOKUP($E156,'Org List'!$AT$10:$AV$188,3,FALSE))="","",(VLOOKUP($E156,'Org List'!$AT$10:$AV$188,3,FALSE))),"")</f>
        <v>NHS England North (Cumbria And North East)</v>
      </c>
      <c r="E156" s="98" t="str">
        <f t="shared" ca="1" si="4"/>
        <v>E08000023</v>
      </c>
      <c r="F156" s="100" t="str">
        <f ca="1">IF(E156="","",VLOOKUP(E156,'Org List'!$J$9:$K$488,2,0))</f>
        <v>South Tyneside</v>
      </c>
      <c r="G156" s="121">
        <f ca="1">IFERROR(IF((VLOOKUP($E156,'NEA Backsheet'!$D$5:$CB$183,G$9,FALSE))="","",(VLOOKUP($E156,'NEA Backsheet'!$D$5:$CB$183,G$9,FALSE))),"")</f>
        <v>3284.6258105479405</v>
      </c>
      <c r="H156" s="122">
        <f ca="1">IFERROR(IF((VLOOKUP($E156,'NEA Backsheet'!$D$5:$CB$183,H$9,FALSE))="","",(VLOOKUP($E156,'NEA Backsheet'!$D$5:$CB$183,H$9,FALSE))),"")</f>
        <v>3373.9759146475562</v>
      </c>
      <c r="I156" s="122">
        <f ca="1">IFERROR(IF((VLOOKUP($E156,'NEA Backsheet'!$D$5:$CB$183,I$9,FALSE))="","",(VLOOKUP($E156,'NEA Backsheet'!$D$5:$CB$183,I$9,FALSE))),"")</f>
        <v>3688.8107278440516</v>
      </c>
      <c r="J156" s="123">
        <f ca="1">IFERROR(IF((VLOOKUP($E156,'NEA Backsheet'!$D$5:$CB$183,J$9,FALSE))="","",(VLOOKUP($E156,'NEA Backsheet'!$D$5:$CB$183,J$9,FALSE))),"")</f>
        <v>3709.3333336710457</v>
      </c>
      <c r="K156" s="121">
        <f ca="1">IFERROR(IF((VLOOKUP($E156,'NEA Backsheet'!$D$5:$CB$183,K$9,FALSE))="","",(VLOOKUP($E156,'NEA Backsheet'!$D$5:$CB$183,K$9,FALSE))),"")</f>
        <v>3599.8397977762593</v>
      </c>
      <c r="L156" s="122">
        <f ca="1">IFERROR(IF((VLOOKUP($E156,'NEA Backsheet'!$D$5:$CB$183,L$9,FALSE))="","",(VLOOKUP($E156,'NEA Backsheet'!$D$5:$CB$183,L$9,FALSE))),"")</f>
        <v>3535.3499886835962</v>
      </c>
      <c r="M156" s="122">
        <f ca="1">IFERROR(IF((VLOOKUP($E156,'NEA Backsheet'!$D$5:$CB$183,M$9,FALSE))="","",(VLOOKUP($E156,'NEA Backsheet'!$D$5:$CB$183,M$9,FALSE))),"")</f>
        <v>3520.2265592483432</v>
      </c>
      <c r="N156" s="124">
        <f ca="1">IFERROR(IF((VLOOKUP($E156,'NEA Backsheet'!$D$5:$CB$183,N$9,FALSE))="","",(VLOOKUP($E156,'NEA Backsheet'!$D$5:$CB$183,N$9,FALSE))),"")</f>
        <v>3473.8997093166099</v>
      </c>
      <c r="O156" s="175">
        <f ca="1">IFERROR(IF((VLOOKUP($E156,'NEA Backsheet'!$D$5:$CB$183,O$9,FALSE))="","",(VLOOKUP($E156,'NEA Backsheet'!$D$5:$CB$183,O$9,FALSE))),"")</f>
        <v>3758.3282944656139</v>
      </c>
      <c r="P156" s="123">
        <f ca="1">IFERROR(IF((VLOOKUP($E156,'NEA Backsheet'!$D$5:$CB$183,P$9,FALSE))="","",(VLOOKUP($E156,'NEA Backsheet'!$D$5:$CB$183,P$9,FALSE))),"")</f>
        <v>3593.3631292375326</v>
      </c>
      <c r="Q156" s="124">
        <f ca="1">IFERROR(IF((VLOOKUP($E156,'NEA Backsheet'!$D$5:$CB$183,Q$9,FALSE))="","",(VLOOKUP($E156,'NEA Backsheet'!$D$5:$CB$183,Q$9,FALSE))),"")</f>
        <v>3749.1617459336835</v>
      </c>
      <c r="R156" s="236">
        <f ca="1">IFERROR(IF((VLOOKUP($E156,'NEA Backsheet'!$D$5:$CB$183,R$9,FALSE))="","",(VLOOKUP($E156,'NEA Backsheet'!$D$5:$CB$183,R$9,FALSE))),"")</f>
        <v>0</v>
      </c>
    </row>
    <row r="157" spans="1:18" ht="15" customHeight="1" x14ac:dyDescent="0.3">
      <c r="A157" s="57">
        <v>143</v>
      </c>
      <c r="B157" s="98" t="str">
        <f ca="1">IFERROR(IF((VLOOKUP($E157,'Org List'!$AJ$10:$AL$188,3,FALSE))="","",(VLOOKUP($E157,'Org List'!$AJ$10:$AL$188,3,FALSE))),"")</f>
        <v>South East England Commissioning Region</v>
      </c>
      <c r="C157" s="99" t="str">
        <f ca="1">IFERROR(IF((VLOOKUP($E157,'Org List'!$AO$10:$AQ$188,3,FALSE))="","",(VLOOKUP($E157,'Org List'!$AO$10:$AQ$188,3,FALSE))),"")</f>
        <v>South East Region</v>
      </c>
      <c r="D157" s="114" t="str">
        <f ca="1">IFERROR(IF((VLOOKUP($E157,'Org List'!$AT$10:$AV$188,3,FALSE))="","",(VLOOKUP($E157,'Org List'!$AT$10:$AV$188,3,FALSE))),"")</f>
        <v>NHS England South East (Hampshire, Isle of Wight and Thames Valley)</v>
      </c>
      <c r="E157" s="98" t="str">
        <f t="shared" ca="1" si="4"/>
        <v>E06000045</v>
      </c>
      <c r="F157" s="100" t="str">
        <f ca="1">IF(E157="","",VLOOKUP(E157,'Org List'!$J$9:$K$488,2,0))</f>
        <v>Southampton</v>
      </c>
      <c r="G157" s="121">
        <f ca="1">IFERROR(IF((VLOOKUP($E157,'NEA Backsheet'!$D$5:$CB$183,G$9,FALSE))="","",(VLOOKUP($E157,'NEA Backsheet'!$D$5:$CB$183,G$9,FALSE))),"")</f>
        <v>2925.9563629300696</v>
      </c>
      <c r="H157" s="122">
        <f ca="1">IFERROR(IF((VLOOKUP($E157,'NEA Backsheet'!$D$5:$CB$183,H$9,FALSE))="","",(VLOOKUP($E157,'NEA Backsheet'!$D$5:$CB$183,H$9,FALSE))),"")</f>
        <v>2777.9546391290705</v>
      </c>
      <c r="I157" s="122">
        <f ca="1">IFERROR(IF((VLOOKUP($E157,'NEA Backsheet'!$D$5:$CB$183,I$9,FALSE))="","",(VLOOKUP($E157,'NEA Backsheet'!$D$5:$CB$183,I$9,FALSE))),"")</f>
        <v>2731.7475501979557</v>
      </c>
      <c r="J157" s="123">
        <f ca="1">IFERROR(IF((VLOOKUP($E157,'NEA Backsheet'!$D$5:$CB$183,J$9,FALSE))="","",(VLOOKUP($E157,'NEA Backsheet'!$D$5:$CB$183,J$9,FALSE))),"")</f>
        <v>2718.0762319791106</v>
      </c>
      <c r="K157" s="121">
        <f ca="1">IFERROR(IF((VLOOKUP($E157,'NEA Backsheet'!$D$5:$CB$183,K$9,FALSE))="","",(VLOOKUP($E157,'NEA Backsheet'!$D$5:$CB$183,K$9,FALSE))),"")</f>
        <v>2913.9634349186445</v>
      </c>
      <c r="L157" s="122">
        <f ca="1">IFERROR(IF((VLOOKUP($E157,'NEA Backsheet'!$D$5:$CB$183,L$9,FALSE))="","",(VLOOKUP($E157,'NEA Backsheet'!$D$5:$CB$183,L$9,FALSE))),"")</f>
        <v>2945.4164142824989</v>
      </c>
      <c r="M157" s="122">
        <f ca="1">IFERROR(IF((VLOOKUP($E157,'NEA Backsheet'!$D$5:$CB$183,M$9,FALSE))="","",(VLOOKUP($E157,'NEA Backsheet'!$D$5:$CB$183,M$9,FALSE))),"")</f>
        <v>2945.7067249463466</v>
      </c>
      <c r="N157" s="124">
        <f ca="1">IFERROR(IF((VLOOKUP($E157,'NEA Backsheet'!$D$5:$CB$183,N$9,FALSE))="","",(VLOOKUP($E157,'NEA Backsheet'!$D$5:$CB$183,N$9,FALSE))),"")</f>
        <v>2863.5846972614158</v>
      </c>
      <c r="O157" s="175">
        <f ca="1">IFERROR(IF((VLOOKUP($E157,'NEA Backsheet'!$D$5:$CB$183,O$9,FALSE))="","",(VLOOKUP($E157,'NEA Backsheet'!$D$5:$CB$183,O$9,FALSE))),"")</f>
        <v>2740.7144234496436</v>
      </c>
      <c r="P157" s="123">
        <f ca="1">IFERROR(IF((VLOOKUP($E157,'NEA Backsheet'!$D$5:$CB$183,P$9,FALSE))="","",(VLOOKUP($E157,'NEA Backsheet'!$D$5:$CB$183,P$9,FALSE))),"")</f>
        <v>2718.9298741530142</v>
      </c>
      <c r="Q157" s="124">
        <f ca="1">IFERROR(IF((VLOOKUP($E157,'NEA Backsheet'!$D$5:$CB$183,Q$9,FALSE))="","",(VLOOKUP($E157,'NEA Backsheet'!$D$5:$CB$183,Q$9,FALSE))),"")</f>
        <v>2967.3255185015182</v>
      </c>
      <c r="R157" s="236">
        <f ca="1">IFERROR(IF((VLOOKUP($E157,'NEA Backsheet'!$D$5:$CB$183,R$9,FALSE))="","",(VLOOKUP($E157,'NEA Backsheet'!$D$5:$CB$183,R$9,FALSE))),"")</f>
        <v>0</v>
      </c>
    </row>
    <row r="158" spans="1:18" ht="15" customHeight="1" x14ac:dyDescent="0.3">
      <c r="A158" s="57">
        <v>144</v>
      </c>
      <c r="B158" s="98" t="str">
        <f ca="1">IFERROR(IF((VLOOKUP($E158,'Org List'!$AJ$10:$AL$188,3,FALSE))="","",(VLOOKUP($E158,'Org List'!$AJ$10:$AL$188,3,FALSE))),"")</f>
        <v>Midlands and East of England Commissioning Region</v>
      </c>
      <c r="C158" s="99" t="str">
        <f ca="1">IFERROR(IF((VLOOKUP($E158,'Org List'!$AO$10:$AQ$188,3,FALSE))="","",(VLOOKUP($E158,'Org List'!$AO$10:$AQ$188,3,FALSE))),"")</f>
        <v>East Region</v>
      </c>
      <c r="D158" s="114" t="str">
        <f ca="1">IFERROR(IF((VLOOKUP($E158,'Org List'!$AT$10:$AV$188,3,FALSE))="","",(VLOOKUP($E158,'Org List'!$AT$10:$AV$188,3,FALSE))),"")</f>
        <v>NHS England Midlands And East (East)</v>
      </c>
      <c r="E158" s="98" t="str">
        <f t="shared" ca="1" si="4"/>
        <v>E06000033</v>
      </c>
      <c r="F158" s="100" t="str">
        <f ca="1">IF(E158="","",VLOOKUP(E158,'Org List'!$J$9:$K$488,2,0))</f>
        <v>Southend-on-Sea</v>
      </c>
      <c r="G158" s="121">
        <f ca="1">IFERROR(IF((VLOOKUP($E158,'NEA Backsheet'!$D$5:$CB$183,G$9,FALSE))="","",(VLOOKUP($E158,'NEA Backsheet'!$D$5:$CB$183,G$9,FALSE))),"")</f>
        <v>2914.820307533013</v>
      </c>
      <c r="H158" s="122">
        <f ca="1">IFERROR(IF((VLOOKUP($E158,'NEA Backsheet'!$D$5:$CB$183,H$9,FALSE))="","",(VLOOKUP($E158,'NEA Backsheet'!$D$5:$CB$183,H$9,FALSE))),"")</f>
        <v>2994.7769204689471</v>
      </c>
      <c r="I158" s="122">
        <f ca="1">IFERROR(IF((VLOOKUP($E158,'NEA Backsheet'!$D$5:$CB$183,I$9,FALSE))="","",(VLOOKUP($E158,'NEA Backsheet'!$D$5:$CB$183,I$9,FALSE))),"")</f>
        <v>3170.4286894336124</v>
      </c>
      <c r="J158" s="123">
        <f ca="1">IFERROR(IF((VLOOKUP($E158,'NEA Backsheet'!$D$5:$CB$183,J$9,FALSE))="","",(VLOOKUP($E158,'NEA Backsheet'!$D$5:$CB$183,J$9,FALSE))),"")</f>
        <v>3267.2482131686365</v>
      </c>
      <c r="K158" s="121">
        <f ca="1">IFERROR(IF((VLOOKUP($E158,'NEA Backsheet'!$D$5:$CB$183,K$9,FALSE))="","",(VLOOKUP($E158,'NEA Backsheet'!$D$5:$CB$183,K$9,FALSE))),"")</f>
        <v>3000.2953144323678</v>
      </c>
      <c r="L158" s="122">
        <f ca="1">IFERROR(IF((VLOOKUP($E158,'NEA Backsheet'!$D$5:$CB$183,L$9,FALSE))="","",(VLOOKUP($E158,'NEA Backsheet'!$D$5:$CB$183,L$9,FALSE))),"")</f>
        <v>3033.3899968386086</v>
      </c>
      <c r="M158" s="122">
        <f ca="1">IFERROR(IF((VLOOKUP($E158,'NEA Backsheet'!$D$5:$CB$183,M$9,FALSE))="","",(VLOOKUP($E158,'NEA Backsheet'!$D$5:$CB$183,M$9,FALSE))),"")</f>
        <v>3033.3899968386086</v>
      </c>
      <c r="N158" s="124">
        <f ca="1">IFERROR(IF((VLOOKUP($E158,'NEA Backsheet'!$D$5:$CB$183,N$9,FALSE))="","",(VLOOKUP($E158,'NEA Backsheet'!$D$5:$CB$183,N$9,FALSE))),"")</f>
        <v>2946.351422926537</v>
      </c>
      <c r="O158" s="175">
        <f ca="1">IFERROR(IF((VLOOKUP($E158,'NEA Backsheet'!$D$5:$CB$183,O$9,FALSE))="","",(VLOOKUP($E158,'NEA Backsheet'!$D$5:$CB$183,O$9,FALSE))),"")</f>
        <v>3190.8764089121273</v>
      </c>
      <c r="P158" s="123">
        <f ca="1">IFERROR(IF((VLOOKUP($E158,'NEA Backsheet'!$D$5:$CB$183,P$9,FALSE))="","",(VLOOKUP($E158,'NEA Backsheet'!$D$5:$CB$183,P$9,FALSE))),"")</f>
        <v>3232.0457860206479</v>
      </c>
      <c r="Q158" s="124">
        <f ca="1">IFERROR(IF((VLOOKUP($E158,'NEA Backsheet'!$D$5:$CB$183,Q$9,FALSE))="","",(VLOOKUP($E158,'NEA Backsheet'!$D$5:$CB$183,Q$9,FALSE))),"")</f>
        <v>3336.7934553022992</v>
      </c>
      <c r="R158" s="236">
        <f ca="1">IFERROR(IF((VLOOKUP($E158,'NEA Backsheet'!$D$5:$CB$183,R$9,FALSE))="","",(VLOOKUP($E158,'NEA Backsheet'!$D$5:$CB$183,R$9,FALSE))),"")</f>
        <v>0</v>
      </c>
    </row>
    <row r="159" spans="1:18" ht="15" customHeight="1" x14ac:dyDescent="0.3">
      <c r="A159" s="57">
        <v>145</v>
      </c>
      <c r="B159" s="98" t="str">
        <f ca="1">IFERROR(IF((VLOOKUP($E159,'Org List'!$AJ$10:$AL$188,3,FALSE))="","",(VLOOKUP($E159,'Org List'!$AJ$10:$AL$188,3,FALSE))),"")</f>
        <v>London Commissioning Region</v>
      </c>
      <c r="C159" s="99" t="str">
        <f ca="1">IFERROR(IF((VLOOKUP($E159,'Org List'!$AO$10:$AQ$188,3,FALSE))="","",(VLOOKUP($E159,'Org List'!$AO$10:$AQ$188,3,FALSE))),"")</f>
        <v>London Region</v>
      </c>
      <c r="D159" s="114" t="str">
        <f ca="1">IFERROR(IF((VLOOKUP($E159,'Org List'!$AT$10:$AV$188,3,FALSE))="","",(VLOOKUP($E159,'Org List'!$AT$10:$AV$188,3,FALSE))),"")</f>
        <v>NHS England London</v>
      </c>
      <c r="E159" s="98" t="str">
        <f t="shared" ca="1" si="4"/>
        <v>E09000028</v>
      </c>
      <c r="F159" s="100" t="str">
        <f ca="1">IF(E159="","",VLOOKUP(E159,'Org List'!$J$9:$K$488,2,0))</f>
        <v>Southwark</v>
      </c>
      <c r="G159" s="121">
        <f ca="1">IFERROR(IF((VLOOKUP($E159,'NEA Backsheet'!$D$5:$CB$183,G$9,FALSE))="","",(VLOOKUP($E159,'NEA Backsheet'!$D$5:$CB$183,G$9,FALSE))),"")</f>
        <v>2009.9547316413095</v>
      </c>
      <c r="H159" s="122">
        <f ca="1">IFERROR(IF((VLOOKUP($E159,'NEA Backsheet'!$D$5:$CB$183,H$9,FALSE))="","",(VLOOKUP($E159,'NEA Backsheet'!$D$5:$CB$183,H$9,FALSE))),"")</f>
        <v>2043.4973031818606</v>
      </c>
      <c r="I159" s="122">
        <f ca="1">IFERROR(IF((VLOOKUP($E159,'NEA Backsheet'!$D$5:$CB$183,I$9,FALSE))="","",(VLOOKUP($E159,'NEA Backsheet'!$D$5:$CB$183,I$9,FALSE))),"")</f>
        <v>2102.3680652125799</v>
      </c>
      <c r="J159" s="123">
        <f ca="1">IFERROR(IF((VLOOKUP($E159,'NEA Backsheet'!$D$5:$CB$183,J$9,FALSE))="","",(VLOOKUP($E159,'NEA Backsheet'!$D$5:$CB$183,J$9,FALSE))),"")</f>
        <v>2011.5045387929526</v>
      </c>
      <c r="K159" s="121">
        <f ca="1">IFERROR(IF((VLOOKUP($E159,'NEA Backsheet'!$D$5:$CB$183,K$9,FALSE))="","",(VLOOKUP($E159,'NEA Backsheet'!$D$5:$CB$183,K$9,FALSE))),"")</f>
        <v>1985.9258002300749</v>
      </c>
      <c r="L159" s="122">
        <f ca="1">IFERROR(IF((VLOOKUP($E159,'NEA Backsheet'!$D$5:$CB$183,L$9,FALSE))="","",(VLOOKUP($E159,'NEA Backsheet'!$D$5:$CB$183,L$9,FALSE))),"")</f>
        <v>2007.7676464625279</v>
      </c>
      <c r="M159" s="122">
        <f ca="1">IFERROR(IF((VLOOKUP($E159,'NEA Backsheet'!$D$5:$CB$183,M$9,FALSE))="","",(VLOOKUP($E159,'NEA Backsheet'!$D$5:$CB$183,M$9,FALSE))),"")</f>
        <v>2014.0067647925582</v>
      </c>
      <c r="N159" s="124">
        <f ca="1">IFERROR(IF((VLOOKUP($E159,'NEA Backsheet'!$D$5:$CB$183,N$9,FALSE))="","",(VLOOKUP($E159,'NEA Backsheet'!$D$5:$CB$183,N$9,FALSE))),"")</f>
        <v>1946.9338093608874</v>
      </c>
      <c r="O159" s="175">
        <f ca="1">IFERROR(IF((VLOOKUP($E159,'NEA Backsheet'!$D$5:$CB$183,O$9,FALSE))="","",(VLOOKUP($E159,'NEA Backsheet'!$D$5:$CB$183,O$9,FALSE))),"")</f>
        <v>2103.6228810596967</v>
      </c>
      <c r="P159" s="123">
        <f ca="1">IFERROR(IF((VLOOKUP($E159,'NEA Backsheet'!$D$5:$CB$183,P$9,FALSE))="","",(VLOOKUP($E159,'NEA Backsheet'!$D$5:$CB$183,P$9,FALSE))),"")</f>
        <v>2175.1437615249442</v>
      </c>
      <c r="Q159" s="124">
        <f ca="1">IFERROR(IF((VLOOKUP($E159,'NEA Backsheet'!$D$5:$CB$183,Q$9,FALSE))="","",(VLOOKUP($E159,'NEA Backsheet'!$D$5:$CB$183,Q$9,FALSE))),"")</f>
        <v>2307.0232092257447</v>
      </c>
      <c r="R159" s="236">
        <f ca="1">IFERROR(IF((VLOOKUP($E159,'NEA Backsheet'!$D$5:$CB$183,R$9,FALSE))="","",(VLOOKUP($E159,'NEA Backsheet'!$D$5:$CB$183,R$9,FALSE))),"")</f>
        <v>0</v>
      </c>
    </row>
    <row r="160" spans="1:18" ht="15" customHeight="1" x14ac:dyDescent="0.3">
      <c r="A160" s="57">
        <v>146</v>
      </c>
      <c r="B160" s="98" t="str">
        <f ca="1">IFERROR(IF((VLOOKUP($E160,'Org List'!$AJ$10:$AL$188,3,FALSE))="","",(VLOOKUP($E160,'Org List'!$AJ$10:$AL$188,3,FALSE))),"")</f>
        <v>North of England Commissioning Region</v>
      </c>
      <c r="C160" s="99" t="str">
        <f ca="1">IFERROR(IF((VLOOKUP($E160,'Org List'!$AO$10:$AQ$188,3,FALSE))="","",(VLOOKUP($E160,'Org List'!$AO$10:$AQ$188,3,FALSE))),"")</f>
        <v>North West Region</v>
      </c>
      <c r="D160" s="114" t="str">
        <f ca="1">IFERROR(IF((VLOOKUP($E160,'Org List'!$AT$10:$AV$188,3,FALSE))="","",(VLOOKUP($E160,'Org List'!$AT$10:$AV$188,3,FALSE))),"")</f>
        <v>NHS England North (Cheshire And Merseyside)</v>
      </c>
      <c r="E160" s="98" t="str">
        <f t="shared" ca="1" si="4"/>
        <v>E08000013</v>
      </c>
      <c r="F160" s="100" t="str">
        <f ca="1">IF(E160="","",VLOOKUP(E160,'Org List'!$J$9:$K$488,2,0))</f>
        <v>St. Helens</v>
      </c>
      <c r="G160" s="121">
        <f ca="1">IFERROR(IF((VLOOKUP($E160,'NEA Backsheet'!$D$5:$CB$183,G$9,FALSE))="","",(VLOOKUP($E160,'NEA Backsheet'!$D$5:$CB$183,G$9,FALSE))),"")</f>
        <v>3804.2681581410916</v>
      </c>
      <c r="H160" s="122">
        <f ca="1">IFERROR(IF((VLOOKUP($E160,'NEA Backsheet'!$D$5:$CB$183,H$9,FALSE))="","",(VLOOKUP($E160,'NEA Backsheet'!$D$5:$CB$183,H$9,FALSE))),"")</f>
        <v>3729.7505311324267</v>
      </c>
      <c r="I160" s="122">
        <f ca="1">IFERROR(IF((VLOOKUP($E160,'NEA Backsheet'!$D$5:$CB$183,I$9,FALSE))="","",(VLOOKUP($E160,'NEA Backsheet'!$D$5:$CB$183,I$9,FALSE))),"")</f>
        <v>3962.398562007133</v>
      </c>
      <c r="J160" s="123">
        <f ca="1">IFERROR(IF((VLOOKUP($E160,'NEA Backsheet'!$D$5:$CB$183,J$9,FALSE))="","",(VLOOKUP($E160,'NEA Backsheet'!$D$5:$CB$183,J$9,FALSE))),"")</f>
        <v>3759.3637573206988</v>
      </c>
      <c r="K160" s="121">
        <f ca="1">IFERROR(IF((VLOOKUP($E160,'NEA Backsheet'!$D$5:$CB$183,K$9,FALSE))="","",(VLOOKUP($E160,'NEA Backsheet'!$D$5:$CB$183,K$9,FALSE))),"")</f>
        <v>3775.3931324372074</v>
      </c>
      <c r="L160" s="122">
        <f ca="1">IFERROR(IF((VLOOKUP($E160,'NEA Backsheet'!$D$5:$CB$183,L$9,FALSE))="","",(VLOOKUP($E160,'NEA Backsheet'!$D$5:$CB$183,L$9,FALSE))),"")</f>
        <v>3810.4312013842145</v>
      </c>
      <c r="M160" s="122">
        <f ca="1">IFERROR(IF((VLOOKUP($E160,'NEA Backsheet'!$D$5:$CB$183,M$9,FALSE))="","",(VLOOKUP($E160,'NEA Backsheet'!$D$5:$CB$183,M$9,FALSE))),"")</f>
        <v>4033.4927410524911</v>
      </c>
      <c r="N160" s="124">
        <f ca="1">IFERROR(IF((VLOOKUP($E160,'NEA Backsheet'!$D$5:$CB$183,N$9,FALSE))="","",(VLOOKUP($E160,'NEA Backsheet'!$D$5:$CB$183,N$9,FALSE))),"")</f>
        <v>3939.9213264399746</v>
      </c>
      <c r="O160" s="175">
        <f ca="1">IFERROR(IF((VLOOKUP($E160,'NEA Backsheet'!$D$5:$CB$183,O$9,FALSE))="","",(VLOOKUP($E160,'NEA Backsheet'!$D$5:$CB$183,O$9,FALSE))),"")</f>
        <v>3887.2239891190807</v>
      </c>
      <c r="P160" s="123">
        <f ca="1">IFERROR(IF((VLOOKUP($E160,'NEA Backsheet'!$D$5:$CB$183,P$9,FALSE))="","",(VLOOKUP($E160,'NEA Backsheet'!$D$5:$CB$183,P$9,FALSE))),"")</f>
        <v>3956.840180480136</v>
      </c>
      <c r="Q160" s="124">
        <f ca="1">IFERROR(IF((VLOOKUP($E160,'NEA Backsheet'!$D$5:$CB$183,Q$9,FALSE))="","",(VLOOKUP($E160,'NEA Backsheet'!$D$5:$CB$183,Q$9,FALSE))),"")</f>
        <v>3975.0205998654878</v>
      </c>
      <c r="R160" s="236">
        <f ca="1">IFERROR(IF((VLOOKUP($E160,'NEA Backsheet'!$D$5:$CB$183,R$9,FALSE))="","",(VLOOKUP($E160,'NEA Backsheet'!$D$5:$CB$183,R$9,FALSE))),"")</f>
        <v>0</v>
      </c>
    </row>
    <row r="161" spans="1:18" ht="15" customHeight="1" x14ac:dyDescent="0.3">
      <c r="A161" s="57">
        <v>147</v>
      </c>
      <c r="B161" s="98" t="str">
        <f ca="1">IFERROR(IF((VLOOKUP($E161,'Org List'!$AJ$10:$AL$188,3,FALSE))="","",(VLOOKUP($E161,'Org List'!$AJ$10:$AL$188,3,FALSE))),"")</f>
        <v>Midlands and East of England Commissioning Region</v>
      </c>
      <c r="C161" s="99" t="str">
        <f ca="1">IFERROR(IF((VLOOKUP($E161,'Org List'!$AO$10:$AQ$188,3,FALSE))="","",(VLOOKUP($E161,'Org List'!$AO$10:$AQ$188,3,FALSE))),"")</f>
        <v>West Midlands Region</v>
      </c>
      <c r="D161" s="114" t="str">
        <f ca="1">IFERROR(IF((VLOOKUP($E161,'Org List'!$AT$10:$AV$188,3,FALSE))="","",(VLOOKUP($E161,'Org List'!$AT$10:$AV$188,3,FALSE))),"")</f>
        <v>NHS England Midlands And East (North Midlands)</v>
      </c>
      <c r="E161" s="98" t="str">
        <f t="shared" ca="1" si="4"/>
        <v>E10000028</v>
      </c>
      <c r="F161" s="100" t="str">
        <f ca="1">IF(E161="","",VLOOKUP(E161,'Org List'!$J$9:$K$488,2,0))</f>
        <v>Staffordshire</v>
      </c>
      <c r="G161" s="121">
        <f ca="1">IFERROR(IF((VLOOKUP($E161,'NEA Backsheet'!$D$5:$CB$183,G$9,FALSE))="","",(VLOOKUP($E161,'NEA Backsheet'!$D$5:$CB$183,G$9,FALSE))),"")</f>
        <v>2768.6408602484371</v>
      </c>
      <c r="H161" s="122">
        <f ca="1">IFERROR(IF((VLOOKUP($E161,'NEA Backsheet'!$D$5:$CB$183,H$9,FALSE))="","",(VLOOKUP($E161,'NEA Backsheet'!$D$5:$CB$183,H$9,FALSE))),"")</f>
        <v>2693.6810932711669</v>
      </c>
      <c r="I161" s="122">
        <f ca="1">IFERROR(IF((VLOOKUP($E161,'NEA Backsheet'!$D$5:$CB$183,I$9,FALSE))="","",(VLOOKUP($E161,'NEA Backsheet'!$D$5:$CB$183,I$9,FALSE))),"")</f>
        <v>2837.9056461163009</v>
      </c>
      <c r="J161" s="123">
        <f ca="1">IFERROR(IF((VLOOKUP($E161,'NEA Backsheet'!$D$5:$CB$183,J$9,FALSE))="","",(VLOOKUP($E161,'NEA Backsheet'!$D$5:$CB$183,J$9,FALSE))),"")</f>
        <v>2850.8332469290649</v>
      </c>
      <c r="K161" s="121">
        <f ca="1">IFERROR(IF((VLOOKUP($E161,'NEA Backsheet'!$D$5:$CB$183,K$9,FALSE))="","",(VLOOKUP($E161,'NEA Backsheet'!$D$5:$CB$183,K$9,FALSE))),"")</f>
        <v>2813.9544771266983</v>
      </c>
      <c r="L161" s="122">
        <f ca="1">IFERROR(IF((VLOOKUP($E161,'NEA Backsheet'!$D$5:$CB$183,L$9,FALSE))="","",(VLOOKUP($E161,'NEA Backsheet'!$D$5:$CB$183,L$9,FALSE))),"")</f>
        <v>2852.0807833986173</v>
      </c>
      <c r="M161" s="122">
        <f ca="1">IFERROR(IF((VLOOKUP($E161,'NEA Backsheet'!$D$5:$CB$183,M$9,FALSE))="","",(VLOOKUP($E161,'NEA Backsheet'!$D$5:$CB$183,M$9,FALSE))),"")</f>
        <v>2856.3573014913882</v>
      </c>
      <c r="N161" s="124">
        <f ca="1">IFERROR(IF((VLOOKUP($E161,'NEA Backsheet'!$D$5:$CB$183,N$9,FALSE))="","",(VLOOKUP($E161,'NEA Backsheet'!$D$5:$CB$183,N$9,FALSE))),"")</f>
        <v>2789.8584867864538</v>
      </c>
      <c r="O161" s="175">
        <f ca="1">IFERROR(IF((VLOOKUP($E161,'NEA Backsheet'!$D$5:$CB$183,O$9,FALSE))="","",(VLOOKUP($E161,'NEA Backsheet'!$D$5:$CB$183,O$9,FALSE))),"")</f>
        <v>2990.1132851343887</v>
      </c>
      <c r="P161" s="123">
        <f ca="1">IFERROR(IF((VLOOKUP($E161,'NEA Backsheet'!$D$5:$CB$183,P$9,FALSE))="","",(VLOOKUP($E161,'NEA Backsheet'!$D$5:$CB$183,P$9,FALSE))),"")</f>
        <v>3041.2644038899634</v>
      </c>
      <c r="Q161" s="124">
        <f ca="1">IFERROR(IF((VLOOKUP($E161,'NEA Backsheet'!$D$5:$CB$183,Q$9,FALSE))="","",(VLOOKUP($E161,'NEA Backsheet'!$D$5:$CB$183,Q$9,FALSE))),"")</f>
        <v>3251.595864005812</v>
      </c>
      <c r="R161" s="236">
        <f ca="1">IFERROR(IF((VLOOKUP($E161,'NEA Backsheet'!$D$5:$CB$183,R$9,FALSE))="","",(VLOOKUP($E161,'NEA Backsheet'!$D$5:$CB$183,R$9,FALSE))),"")</f>
        <v>0</v>
      </c>
    </row>
    <row r="162" spans="1:18" ht="15" customHeight="1" x14ac:dyDescent="0.3">
      <c r="A162" s="57">
        <v>148</v>
      </c>
      <c r="B162" s="98" t="str">
        <f ca="1">IFERROR(IF((VLOOKUP($E162,'Org List'!$AJ$10:$AL$188,3,FALSE))="","",(VLOOKUP($E162,'Org List'!$AJ$10:$AL$188,3,FALSE))),"")</f>
        <v>North of England Commissioning Region</v>
      </c>
      <c r="C162" s="99" t="str">
        <f ca="1">IFERROR(IF((VLOOKUP($E162,'Org List'!$AO$10:$AQ$188,3,FALSE))="","",(VLOOKUP($E162,'Org List'!$AO$10:$AQ$188,3,FALSE))),"")</f>
        <v>North West Region</v>
      </c>
      <c r="D162" s="114" t="str">
        <f ca="1">IFERROR(IF((VLOOKUP($E162,'Org List'!$AT$10:$AV$188,3,FALSE))="","",(VLOOKUP($E162,'Org List'!$AT$10:$AV$188,3,FALSE))),"")</f>
        <v>NHS England North (Greater Manchester)</v>
      </c>
      <c r="E162" s="98" t="str">
        <f t="shared" ca="1" si="4"/>
        <v>E08000007</v>
      </c>
      <c r="F162" s="100" t="str">
        <f ca="1">IF(E162="","",VLOOKUP(E162,'Org List'!$J$9:$K$488,2,0))</f>
        <v>Stockport</v>
      </c>
      <c r="G162" s="121">
        <f ca="1">IFERROR(IF((VLOOKUP($E162,'NEA Backsheet'!$D$5:$CB$183,G$9,FALSE))="","",(VLOOKUP($E162,'NEA Backsheet'!$D$5:$CB$183,G$9,FALSE))),"")</f>
        <v>3665.4189581892751</v>
      </c>
      <c r="H162" s="122">
        <f ca="1">IFERROR(IF((VLOOKUP($E162,'NEA Backsheet'!$D$5:$CB$183,H$9,FALSE))="","",(VLOOKUP($E162,'NEA Backsheet'!$D$5:$CB$183,H$9,FALSE))),"")</f>
        <v>3548.898889144139</v>
      </c>
      <c r="I162" s="122">
        <f ca="1">IFERROR(IF((VLOOKUP($E162,'NEA Backsheet'!$D$5:$CB$183,I$9,FALSE))="","",(VLOOKUP($E162,'NEA Backsheet'!$D$5:$CB$183,I$9,FALSE))),"")</f>
        <v>3728.4513779568483</v>
      </c>
      <c r="J162" s="123">
        <f ca="1">IFERROR(IF((VLOOKUP($E162,'NEA Backsheet'!$D$5:$CB$183,J$9,FALSE))="","",(VLOOKUP($E162,'NEA Backsheet'!$D$5:$CB$183,J$9,FALSE))),"")</f>
        <v>3580.1944802917583</v>
      </c>
      <c r="K162" s="121">
        <f ca="1">IFERROR(IF((VLOOKUP($E162,'NEA Backsheet'!$D$5:$CB$183,K$9,FALSE))="","",(VLOOKUP($E162,'NEA Backsheet'!$D$5:$CB$183,K$9,FALSE))),"")</f>
        <v>3555.8729553345161</v>
      </c>
      <c r="L162" s="122">
        <f ca="1">IFERROR(IF((VLOOKUP($E162,'NEA Backsheet'!$D$5:$CB$183,L$9,FALSE))="","",(VLOOKUP($E162,'NEA Backsheet'!$D$5:$CB$183,L$9,FALSE))),"")</f>
        <v>3557.5948107530444</v>
      </c>
      <c r="M162" s="122">
        <f ca="1">IFERROR(IF((VLOOKUP($E162,'NEA Backsheet'!$D$5:$CB$183,M$9,FALSE))="","",(VLOOKUP($E162,'NEA Backsheet'!$D$5:$CB$183,M$9,FALSE))),"")</f>
        <v>3721.4474103319467</v>
      </c>
      <c r="N162" s="124">
        <f ca="1">IFERROR(IF((VLOOKUP($E162,'NEA Backsheet'!$D$5:$CB$183,N$9,FALSE))="","",(VLOOKUP($E162,'NEA Backsheet'!$D$5:$CB$183,N$9,FALSE))),"")</f>
        <v>3544.2210507664695</v>
      </c>
      <c r="O162" s="175">
        <f ca="1">IFERROR(IF((VLOOKUP($E162,'NEA Backsheet'!$D$5:$CB$183,O$9,FALSE))="","",(VLOOKUP($E162,'NEA Backsheet'!$D$5:$CB$183,O$9,FALSE))),"")</f>
        <v>3749.4344764779871</v>
      </c>
      <c r="P162" s="123">
        <f ca="1">IFERROR(IF((VLOOKUP($E162,'NEA Backsheet'!$D$5:$CB$183,P$9,FALSE))="","",(VLOOKUP($E162,'NEA Backsheet'!$D$5:$CB$183,P$9,FALSE))),"")</f>
        <v>3662.0060461697321</v>
      </c>
      <c r="Q162" s="124">
        <f ca="1">IFERROR(IF((VLOOKUP($E162,'NEA Backsheet'!$D$5:$CB$183,Q$9,FALSE))="","",(VLOOKUP($E162,'NEA Backsheet'!$D$5:$CB$183,Q$9,FALSE))),"")</f>
        <v>3615.9997696260034</v>
      </c>
      <c r="R162" s="236">
        <f ca="1">IFERROR(IF((VLOOKUP($E162,'NEA Backsheet'!$D$5:$CB$183,R$9,FALSE))="","",(VLOOKUP($E162,'NEA Backsheet'!$D$5:$CB$183,R$9,FALSE))),"")</f>
        <v>0</v>
      </c>
    </row>
    <row r="163" spans="1:18" ht="15" customHeight="1" x14ac:dyDescent="0.3">
      <c r="A163" s="57">
        <v>149</v>
      </c>
      <c r="B163" s="98" t="str">
        <f ca="1">IFERROR(IF((VLOOKUP($E163,'Org List'!$AJ$10:$AL$188,3,FALSE))="","",(VLOOKUP($E163,'Org List'!$AJ$10:$AL$188,3,FALSE))),"")</f>
        <v>North of England Commissioning Region</v>
      </c>
      <c r="C163" s="99" t="str">
        <f ca="1">IFERROR(IF((VLOOKUP($E163,'Org List'!$AO$10:$AQ$188,3,FALSE))="","",(VLOOKUP($E163,'Org List'!$AO$10:$AQ$188,3,FALSE))),"")</f>
        <v>North East Region</v>
      </c>
      <c r="D163" s="114" t="str">
        <f ca="1">IFERROR(IF((VLOOKUP($E163,'Org List'!$AT$10:$AV$188,3,FALSE))="","",(VLOOKUP($E163,'Org List'!$AT$10:$AV$188,3,FALSE))),"")</f>
        <v>NHS England North (Cumbria And North East)</v>
      </c>
      <c r="E163" s="98" t="str">
        <f t="shared" ca="1" si="4"/>
        <v>E06000004</v>
      </c>
      <c r="F163" s="100" t="str">
        <f ca="1">IF(E163="","",VLOOKUP(E163,'Org List'!$J$9:$K$488,2,0))</f>
        <v>Stockton-on-Tees</v>
      </c>
      <c r="G163" s="121">
        <f ca="1">IFERROR(IF((VLOOKUP($E163,'NEA Backsheet'!$D$5:$CB$183,G$9,FALSE))="","",(VLOOKUP($E163,'NEA Backsheet'!$D$5:$CB$183,G$9,FALSE))),"")</f>
        <v>3414.232954836189</v>
      </c>
      <c r="H163" s="122">
        <f ca="1">IFERROR(IF((VLOOKUP($E163,'NEA Backsheet'!$D$5:$CB$183,H$9,FALSE))="","",(VLOOKUP($E163,'NEA Backsheet'!$D$5:$CB$183,H$9,FALSE))),"")</f>
        <v>3386.5495165088332</v>
      </c>
      <c r="I163" s="122">
        <f ca="1">IFERROR(IF((VLOOKUP($E163,'NEA Backsheet'!$D$5:$CB$183,I$9,FALSE))="","",(VLOOKUP($E163,'NEA Backsheet'!$D$5:$CB$183,I$9,FALSE))),"")</f>
        <v>3543.2681510563043</v>
      </c>
      <c r="J163" s="123">
        <f ca="1">IFERROR(IF((VLOOKUP($E163,'NEA Backsheet'!$D$5:$CB$183,J$9,FALSE))="","",(VLOOKUP($E163,'NEA Backsheet'!$D$5:$CB$183,J$9,FALSE))),"")</f>
        <v>3520.8851520231892</v>
      </c>
      <c r="K163" s="121">
        <f ca="1">IFERROR(IF((VLOOKUP($E163,'NEA Backsheet'!$D$5:$CB$183,K$9,FALSE))="","",(VLOOKUP($E163,'NEA Backsheet'!$D$5:$CB$183,K$9,FALSE))),"")</f>
        <v>3549.5812454059783</v>
      </c>
      <c r="L163" s="122">
        <f ca="1">IFERROR(IF((VLOOKUP($E163,'NEA Backsheet'!$D$5:$CB$183,L$9,FALSE))="","",(VLOOKUP($E163,'NEA Backsheet'!$D$5:$CB$183,L$9,FALSE))),"")</f>
        <v>3491.0471642585426</v>
      </c>
      <c r="M163" s="122">
        <f ca="1">IFERROR(IF((VLOOKUP($E163,'NEA Backsheet'!$D$5:$CB$183,M$9,FALSE))="","",(VLOOKUP($E163,'NEA Backsheet'!$D$5:$CB$183,M$9,FALSE))),"")</f>
        <v>3628.7791917919867</v>
      </c>
      <c r="N163" s="124">
        <f ca="1">IFERROR(IF((VLOOKUP($E163,'NEA Backsheet'!$D$5:$CB$183,N$9,FALSE))="","",(VLOOKUP($E163,'NEA Backsheet'!$D$5:$CB$183,N$9,FALSE))),"")</f>
        <v>3637.9912055924001</v>
      </c>
      <c r="O163" s="175">
        <f ca="1">IFERROR(IF((VLOOKUP($E163,'NEA Backsheet'!$D$5:$CB$183,O$9,FALSE))="","",(VLOOKUP($E163,'NEA Backsheet'!$D$5:$CB$183,O$9,FALSE))),"")</f>
        <v>3627.9393179288313</v>
      </c>
      <c r="P163" s="123">
        <f ca="1">IFERROR(IF((VLOOKUP($E163,'NEA Backsheet'!$D$5:$CB$183,P$9,FALSE))="","",(VLOOKUP($E163,'NEA Backsheet'!$D$5:$CB$183,P$9,FALSE))),"")</f>
        <v>3564.4882040040147</v>
      </c>
      <c r="Q163" s="124">
        <f ca="1">IFERROR(IF((VLOOKUP($E163,'NEA Backsheet'!$D$5:$CB$183,Q$9,FALSE))="","",(VLOOKUP($E163,'NEA Backsheet'!$D$5:$CB$183,Q$9,FALSE))),"")</f>
        <v>3636.1734509987268</v>
      </c>
      <c r="R163" s="236">
        <f ca="1">IFERROR(IF((VLOOKUP($E163,'NEA Backsheet'!$D$5:$CB$183,R$9,FALSE))="","",(VLOOKUP($E163,'NEA Backsheet'!$D$5:$CB$183,R$9,FALSE))),"")</f>
        <v>0</v>
      </c>
    </row>
    <row r="164" spans="1:18" ht="15" customHeight="1" x14ac:dyDescent="0.3">
      <c r="A164" s="57">
        <v>150</v>
      </c>
      <c r="B164" s="98" t="str">
        <f ca="1">IFERROR(IF((VLOOKUP($E164,'Org List'!$AJ$10:$AL$188,3,FALSE))="","",(VLOOKUP($E164,'Org List'!$AJ$10:$AL$188,3,FALSE))),"")</f>
        <v>Midlands and East of England Commissioning Region</v>
      </c>
      <c r="C164" s="99" t="str">
        <f ca="1">IFERROR(IF((VLOOKUP($E164,'Org List'!$AO$10:$AQ$188,3,FALSE))="","",(VLOOKUP($E164,'Org List'!$AO$10:$AQ$188,3,FALSE))),"")</f>
        <v>West Midlands Region</v>
      </c>
      <c r="D164" s="114" t="str">
        <f ca="1">IFERROR(IF((VLOOKUP($E164,'Org List'!$AT$10:$AV$188,3,FALSE))="","",(VLOOKUP($E164,'Org List'!$AT$10:$AV$188,3,FALSE))),"")</f>
        <v>NHS England Midlands And East (North Midlands)</v>
      </c>
      <c r="E164" s="98" t="str">
        <f t="shared" ca="1" si="4"/>
        <v>E06000021</v>
      </c>
      <c r="F164" s="100" t="str">
        <f ca="1">IF(E164="","",VLOOKUP(E164,'Org List'!$J$9:$K$488,2,0))</f>
        <v>Stoke-on-Trent</v>
      </c>
      <c r="G164" s="121">
        <f ca="1">IFERROR(IF((VLOOKUP($E164,'NEA Backsheet'!$D$5:$CB$183,G$9,FALSE))="","",(VLOOKUP($E164,'NEA Backsheet'!$D$5:$CB$183,G$9,FALSE))),"")</f>
        <v>3566.4023913780338</v>
      </c>
      <c r="H164" s="122">
        <f ca="1">IFERROR(IF((VLOOKUP($E164,'NEA Backsheet'!$D$5:$CB$183,H$9,FALSE))="","",(VLOOKUP($E164,'NEA Backsheet'!$D$5:$CB$183,H$9,FALSE))),"")</f>
        <v>3464.5156199874905</v>
      </c>
      <c r="I164" s="122">
        <f ca="1">IFERROR(IF((VLOOKUP($E164,'NEA Backsheet'!$D$5:$CB$183,I$9,FALSE))="","",(VLOOKUP($E164,'NEA Backsheet'!$D$5:$CB$183,I$9,FALSE))),"")</f>
        <v>3528.5745657551092</v>
      </c>
      <c r="J164" s="123">
        <f ca="1">IFERROR(IF((VLOOKUP($E164,'NEA Backsheet'!$D$5:$CB$183,J$9,FALSE))="","",(VLOOKUP($E164,'NEA Backsheet'!$D$5:$CB$183,J$9,FALSE))),"")</f>
        <v>3706.3078421072869</v>
      </c>
      <c r="K164" s="121">
        <f ca="1">IFERROR(IF((VLOOKUP($E164,'NEA Backsheet'!$D$5:$CB$183,K$9,FALSE))="","",(VLOOKUP($E164,'NEA Backsheet'!$D$5:$CB$183,K$9,FALSE))),"")</f>
        <v>3598.5557974817393</v>
      </c>
      <c r="L164" s="122">
        <f ca="1">IFERROR(IF((VLOOKUP($E164,'NEA Backsheet'!$D$5:$CB$183,L$9,FALSE))="","",(VLOOKUP($E164,'NEA Backsheet'!$D$5:$CB$183,L$9,FALSE))),"")</f>
        <v>3638.0703519000308</v>
      </c>
      <c r="M164" s="122">
        <f ca="1">IFERROR(IF((VLOOKUP($E164,'NEA Backsheet'!$D$5:$CB$183,M$9,FALSE))="","",(VLOOKUP($E164,'NEA Backsheet'!$D$5:$CB$183,M$9,FALSE))),"")</f>
        <v>3638.0703519000317</v>
      </c>
      <c r="N164" s="124">
        <f ca="1">IFERROR(IF((VLOOKUP($E164,'NEA Backsheet'!$D$5:$CB$183,N$9,FALSE))="","",(VLOOKUP($E164,'NEA Backsheet'!$D$5:$CB$183,N$9,FALSE))),"")</f>
        <v>3548.218530323516</v>
      </c>
      <c r="O164" s="175">
        <f ca="1">IFERROR(IF((VLOOKUP($E164,'NEA Backsheet'!$D$5:$CB$183,O$9,FALSE))="","",(VLOOKUP($E164,'NEA Backsheet'!$D$5:$CB$183,O$9,FALSE))),"")</f>
        <v>3900.4230729309438</v>
      </c>
      <c r="P164" s="123">
        <f ca="1">IFERROR(IF((VLOOKUP($E164,'NEA Backsheet'!$D$5:$CB$183,P$9,FALSE))="","",(VLOOKUP($E164,'NEA Backsheet'!$D$5:$CB$183,P$9,FALSE))),"")</f>
        <v>4074.8976447054533</v>
      </c>
      <c r="Q164" s="124">
        <f ca="1">IFERROR(IF((VLOOKUP($E164,'NEA Backsheet'!$D$5:$CB$183,Q$9,FALSE))="","",(VLOOKUP($E164,'NEA Backsheet'!$D$5:$CB$183,Q$9,FALSE))),"")</f>
        <v>4434.2929506106393</v>
      </c>
      <c r="R164" s="236">
        <f ca="1">IFERROR(IF((VLOOKUP($E164,'NEA Backsheet'!$D$5:$CB$183,R$9,FALSE))="","",(VLOOKUP($E164,'NEA Backsheet'!$D$5:$CB$183,R$9,FALSE))),"")</f>
        <v>0</v>
      </c>
    </row>
    <row r="165" spans="1:18" ht="15" customHeight="1" x14ac:dyDescent="0.3">
      <c r="A165" s="57">
        <v>151</v>
      </c>
      <c r="B165" s="98" t="str">
        <f ca="1">IFERROR(IF((VLOOKUP($E165,'Org List'!$AJ$10:$AL$188,3,FALSE))="","",(VLOOKUP($E165,'Org List'!$AJ$10:$AL$188,3,FALSE))),"")</f>
        <v>Midlands and East of England Commissioning Region</v>
      </c>
      <c r="C165" s="99" t="str">
        <f ca="1">IFERROR(IF((VLOOKUP($E165,'Org List'!$AO$10:$AQ$188,3,FALSE))="","",(VLOOKUP($E165,'Org List'!$AO$10:$AQ$188,3,FALSE))),"")</f>
        <v>East Region</v>
      </c>
      <c r="D165" s="114" t="str">
        <f ca="1">IFERROR(IF((VLOOKUP($E165,'Org List'!$AT$10:$AV$188,3,FALSE))="","",(VLOOKUP($E165,'Org List'!$AT$10:$AV$188,3,FALSE))),"")</f>
        <v>NHS England Midlands And East (East)</v>
      </c>
      <c r="E165" s="98" t="str">
        <f t="shared" ca="1" si="4"/>
        <v>E10000029</v>
      </c>
      <c r="F165" s="100" t="str">
        <f ca="1">IF(E165="","",VLOOKUP(E165,'Org List'!$J$9:$K$488,2,0))</f>
        <v>Suffolk</v>
      </c>
      <c r="G165" s="121">
        <f ca="1">IFERROR(IF((VLOOKUP($E165,'NEA Backsheet'!$D$5:$CB$183,G$9,FALSE))="","",(VLOOKUP($E165,'NEA Backsheet'!$D$5:$CB$183,G$9,FALSE))),"")</f>
        <v>2504.5585638444509</v>
      </c>
      <c r="H165" s="122">
        <f ca="1">IFERROR(IF((VLOOKUP($E165,'NEA Backsheet'!$D$5:$CB$183,H$9,FALSE))="","",(VLOOKUP($E165,'NEA Backsheet'!$D$5:$CB$183,H$9,FALSE))),"")</f>
        <v>2418.703890441222</v>
      </c>
      <c r="I165" s="122">
        <f ca="1">IFERROR(IF((VLOOKUP($E165,'NEA Backsheet'!$D$5:$CB$183,I$9,FALSE))="","",(VLOOKUP($E165,'NEA Backsheet'!$D$5:$CB$183,I$9,FALSE))),"")</f>
        <v>2521.8546874569424</v>
      </c>
      <c r="J165" s="123">
        <f ca="1">IFERROR(IF((VLOOKUP($E165,'NEA Backsheet'!$D$5:$CB$183,J$9,FALSE))="","",(VLOOKUP($E165,'NEA Backsheet'!$D$5:$CB$183,J$9,FALSE))),"")</f>
        <v>2548.9173950932759</v>
      </c>
      <c r="K165" s="121">
        <f ca="1">IFERROR(IF((VLOOKUP($E165,'NEA Backsheet'!$D$5:$CB$183,K$9,FALSE))="","",(VLOOKUP($E165,'NEA Backsheet'!$D$5:$CB$183,K$9,FALSE))),"")</f>
        <v>2531.4846549867402</v>
      </c>
      <c r="L165" s="122">
        <f ca="1">IFERROR(IF((VLOOKUP($E165,'NEA Backsheet'!$D$5:$CB$183,L$9,FALSE))="","",(VLOOKUP($E165,'NEA Backsheet'!$D$5:$CB$183,L$9,FALSE))),"")</f>
        <v>2470.7760148995271</v>
      </c>
      <c r="M165" s="122">
        <f ca="1">IFERROR(IF((VLOOKUP($E165,'NEA Backsheet'!$D$5:$CB$183,M$9,FALSE))="","",(VLOOKUP($E165,'NEA Backsheet'!$D$5:$CB$183,M$9,FALSE))),"")</f>
        <v>2636.5447099765329</v>
      </c>
      <c r="N165" s="124">
        <f ca="1">IFERROR(IF((VLOOKUP($E165,'NEA Backsheet'!$D$5:$CB$183,N$9,FALSE))="","",(VLOOKUP($E165,'NEA Backsheet'!$D$5:$CB$183,N$9,FALSE))),"")</f>
        <v>2641.8232782322966</v>
      </c>
      <c r="O165" s="175">
        <f ca="1">IFERROR(IF((VLOOKUP($E165,'NEA Backsheet'!$D$5:$CB$183,O$9,FALSE))="","",(VLOOKUP($E165,'NEA Backsheet'!$D$5:$CB$183,O$9,FALSE))),"")</f>
        <v>2464.3690827641967</v>
      </c>
      <c r="P165" s="123">
        <f ca="1">IFERROR(IF((VLOOKUP($E165,'NEA Backsheet'!$D$5:$CB$183,P$9,FALSE))="","",(VLOOKUP($E165,'NEA Backsheet'!$D$5:$CB$183,P$9,FALSE))),"")</f>
        <v>2462.7486329692765</v>
      </c>
      <c r="Q165" s="124">
        <f ca="1">IFERROR(IF((VLOOKUP($E165,'NEA Backsheet'!$D$5:$CB$183,Q$9,FALSE))="","",(VLOOKUP($E165,'NEA Backsheet'!$D$5:$CB$183,Q$9,FALSE))),"")</f>
        <v>2657.5445988382235</v>
      </c>
      <c r="R165" s="236">
        <f ca="1">IFERROR(IF((VLOOKUP($E165,'NEA Backsheet'!$D$5:$CB$183,R$9,FALSE))="","",(VLOOKUP($E165,'NEA Backsheet'!$D$5:$CB$183,R$9,FALSE))),"")</f>
        <v>0</v>
      </c>
    </row>
    <row r="166" spans="1:18" ht="15" customHeight="1" x14ac:dyDescent="0.3">
      <c r="A166" s="57">
        <v>152</v>
      </c>
      <c r="B166" s="98" t="str">
        <f ca="1">IFERROR(IF((VLOOKUP($E166,'Org List'!$AJ$10:$AL$188,3,FALSE))="","",(VLOOKUP($E166,'Org List'!$AJ$10:$AL$188,3,FALSE))),"")</f>
        <v>North of England Commissioning Region</v>
      </c>
      <c r="C166" s="99" t="str">
        <f ca="1">IFERROR(IF((VLOOKUP($E166,'Org List'!$AO$10:$AQ$188,3,FALSE))="","",(VLOOKUP($E166,'Org List'!$AO$10:$AQ$188,3,FALSE))),"")</f>
        <v>North East Region</v>
      </c>
      <c r="D166" s="114" t="str">
        <f ca="1">IFERROR(IF((VLOOKUP($E166,'Org List'!$AT$10:$AV$188,3,FALSE))="","",(VLOOKUP($E166,'Org List'!$AT$10:$AV$188,3,FALSE))),"")</f>
        <v>NHS England North (Cumbria And North East)</v>
      </c>
      <c r="E166" s="98" t="str">
        <f t="shared" ca="1" si="4"/>
        <v>E08000024</v>
      </c>
      <c r="F166" s="100" t="str">
        <f ca="1">IF(E166="","",VLOOKUP(E166,'Org List'!$J$9:$K$488,2,0))</f>
        <v>Sunderland</v>
      </c>
      <c r="G166" s="121">
        <f ca="1">IFERROR(IF((VLOOKUP($E166,'NEA Backsheet'!$D$5:$CB$183,G$9,FALSE))="","",(VLOOKUP($E166,'NEA Backsheet'!$D$5:$CB$183,G$9,FALSE))),"")</f>
        <v>2929.9251955512914</v>
      </c>
      <c r="H166" s="122">
        <f ca="1">IFERROR(IF((VLOOKUP($E166,'NEA Backsheet'!$D$5:$CB$183,H$9,FALSE))="","",(VLOOKUP($E166,'NEA Backsheet'!$D$5:$CB$183,H$9,FALSE))),"")</f>
        <v>2894.3323853419083</v>
      </c>
      <c r="I166" s="122">
        <f ca="1">IFERROR(IF((VLOOKUP($E166,'NEA Backsheet'!$D$5:$CB$183,I$9,FALSE))="","",(VLOOKUP($E166,'NEA Backsheet'!$D$5:$CB$183,I$9,FALSE))),"")</f>
        <v>3178.3390658342169</v>
      </c>
      <c r="J166" s="123">
        <f ca="1">IFERROR(IF((VLOOKUP($E166,'NEA Backsheet'!$D$5:$CB$183,J$9,FALSE))="","",(VLOOKUP($E166,'NEA Backsheet'!$D$5:$CB$183,J$9,FALSE))),"")</f>
        <v>3140.8850725067869</v>
      </c>
      <c r="K166" s="121">
        <f ca="1">IFERROR(IF((VLOOKUP($E166,'NEA Backsheet'!$D$5:$CB$183,K$9,FALSE))="","",(VLOOKUP($E166,'NEA Backsheet'!$D$5:$CB$183,K$9,FALSE))),"")</f>
        <v>3041.9050159828239</v>
      </c>
      <c r="L166" s="122">
        <f ca="1">IFERROR(IF((VLOOKUP($E166,'NEA Backsheet'!$D$5:$CB$183,L$9,FALSE))="","",(VLOOKUP($E166,'NEA Backsheet'!$D$5:$CB$183,L$9,FALSE))),"")</f>
        <v>3024.3977216550152</v>
      </c>
      <c r="M166" s="122">
        <f ca="1">IFERROR(IF((VLOOKUP($E166,'NEA Backsheet'!$D$5:$CB$183,M$9,FALSE))="","",(VLOOKUP($E166,'NEA Backsheet'!$D$5:$CB$183,M$9,FALSE))),"")</f>
        <v>3160.9741766943139</v>
      </c>
      <c r="N166" s="124">
        <f ca="1">IFERROR(IF((VLOOKUP($E166,'NEA Backsheet'!$D$5:$CB$183,N$9,FALSE))="","",(VLOOKUP($E166,'NEA Backsheet'!$D$5:$CB$183,N$9,FALSE))),"")</f>
        <v>3155.0992072718177</v>
      </c>
      <c r="O166" s="175">
        <f ca="1">IFERROR(IF((VLOOKUP($E166,'NEA Backsheet'!$D$5:$CB$183,O$9,FALSE))="","",(VLOOKUP($E166,'NEA Backsheet'!$D$5:$CB$183,O$9,FALSE))),"")</f>
        <v>3120.442035945407</v>
      </c>
      <c r="P166" s="123">
        <f ca="1">IFERROR(IF((VLOOKUP($E166,'NEA Backsheet'!$D$5:$CB$183,P$9,FALSE))="","",(VLOOKUP($E166,'NEA Backsheet'!$D$5:$CB$183,P$9,FALSE))),"")</f>
        <v>3064.6432427108157</v>
      </c>
      <c r="Q166" s="124">
        <f ca="1">IFERROR(IF((VLOOKUP($E166,'NEA Backsheet'!$D$5:$CB$183,Q$9,FALSE))="","",(VLOOKUP($E166,'NEA Backsheet'!$D$5:$CB$183,Q$9,FALSE))),"")</f>
        <v>3147.2180379737279</v>
      </c>
      <c r="R166" s="236">
        <f ca="1">IFERROR(IF((VLOOKUP($E166,'NEA Backsheet'!$D$5:$CB$183,R$9,FALSE))="","",(VLOOKUP($E166,'NEA Backsheet'!$D$5:$CB$183,R$9,FALSE))),"")</f>
        <v>0</v>
      </c>
    </row>
    <row r="167" spans="1:18" ht="15" customHeight="1" x14ac:dyDescent="0.3">
      <c r="A167" s="57">
        <v>153</v>
      </c>
      <c r="B167" s="98" t="str">
        <f ca="1">IFERROR(IF((VLOOKUP($E167,'Org List'!$AJ$10:$AL$188,3,FALSE))="","",(VLOOKUP($E167,'Org List'!$AJ$10:$AL$188,3,FALSE))),"")</f>
        <v>South East England Commissioning Region</v>
      </c>
      <c r="C167" s="99" t="str">
        <f ca="1">IFERROR(IF((VLOOKUP($E167,'Org List'!$AO$10:$AQ$188,3,FALSE))="","",(VLOOKUP($E167,'Org List'!$AO$10:$AQ$188,3,FALSE))),"")</f>
        <v>South East Region</v>
      </c>
      <c r="D167" s="114" t="str">
        <f ca="1">IFERROR(IF((VLOOKUP($E167,'Org List'!$AT$10:$AV$188,3,FALSE))="","",(VLOOKUP($E167,'Org List'!$AT$10:$AV$188,3,FALSE))),"")</f>
        <v>NHS England South East (Kent, Surrey and Sussex)</v>
      </c>
      <c r="E167" s="98" t="str">
        <f t="shared" ca="1" si="4"/>
        <v>E10000030</v>
      </c>
      <c r="F167" s="100" t="str">
        <f ca="1">IF(E167="","",VLOOKUP(E167,'Org List'!$J$9:$K$488,2,0))</f>
        <v>Surrey</v>
      </c>
      <c r="G167" s="121">
        <f ca="1">IFERROR(IF((VLOOKUP($E167,'NEA Backsheet'!$D$5:$CB$183,G$9,FALSE))="","",(VLOOKUP($E167,'NEA Backsheet'!$D$5:$CB$183,G$9,FALSE))),"")</f>
        <v>2415.2114431922023</v>
      </c>
      <c r="H167" s="122">
        <f ca="1">IFERROR(IF((VLOOKUP($E167,'NEA Backsheet'!$D$5:$CB$183,H$9,FALSE))="","",(VLOOKUP($E167,'NEA Backsheet'!$D$5:$CB$183,H$9,FALSE))),"")</f>
        <v>2388.7097311218859</v>
      </c>
      <c r="I167" s="122">
        <f ca="1">IFERROR(IF((VLOOKUP($E167,'NEA Backsheet'!$D$5:$CB$183,I$9,FALSE))="","",(VLOOKUP($E167,'NEA Backsheet'!$D$5:$CB$183,I$9,FALSE))),"")</f>
        <v>2485.0532589106174</v>
      </c>
      <c r="J167" s="123">
        <f ca="1">IFERROR(IF((VLOOKUP($E167,'NEA Backsheet'!$D$5:$CB$183,J$9,FALSE))="","",(VLOOKUP($E167,'NEA Backsheet'!$D$5:$CB$183,J$9,FALSE))),"")</f>
        <v>2447.1968857221259</v>
      </c>
      <c r="K167" s="121">
        <f ca="1">IFERROR(IF((VLOOKUP($E167,'NEA Backsheet'!$D$5:$CB$183,K$9,FALSE))="","",(VLOOKUP($E167,'NEA Backsheet'!$D$5:$CB$183,K$9,FALSE))),"")</f>
        <v>2407.8970144418504</v>
      </c>
      <c r="L167" s="122">
        <f ca="1">IFERROR(IF((VLOOKUP($E167,'NEA Backsheet'!$D$5:$CB$183,L$9,FALSE))="","",(VLOOKUP($E167,'NEA Backsheet'!$D$5:$CB$183,L$9,FALSE))),"")</f>
        <v>2376.8930620037604</v>
      </c>
      <c r="M167" s="122">
        <f ca="1">IFERROR(IF((VLOOKUP($E167,'NEA Backsheet'!$D$5:$CB$183,M$9,FALSE))="","",(VLOOKUP($E167,'NEA Backsheet'!$D$5:$CB$183,M$9,FALSE))),"")</f>
        <v>2438.9986335426415</v>
      </c>
      <c r="N167" s="124">
        <f ca="1">IFERROR(IF((VLOOKUP($E167,'NEA Backsheet'!$D$5:$CB$183,N$9,FALSE))="","",(VLOOKUP($E167,'NEA Backsheet'!$D$5:$CB$183,N$9,FALSE))),"")</f>
        <v>2377.8656402709862</v>
      </c>
      <c r="O167" s="175">
        <f ca="1">IFERROR(IF((VLOOKUP($E167,'NEA Backsheet'!$D$5:$CB$183,O$9,FALSE))="","",(VLOOKUP($E167,'NEA Backsheet'!$D$5:$CB$183,O$9,FALSE))),"")</f>
        <v>2384.4323826914092</v>
      </c>
      <c r="P167" s="123">
        <f ca="1">IFERROR(IF((VLOOKUP($E167,'NEA Backsheet'!$D$5:$CB$183,P$9,FALSE))="","",(VLOOKUP($E167,'NEA Backsheet'!$D$5:$CB$183,P$9,FALSE))),"")</f>
        <v>2385.5918686954824</v>
      </c>
      <c r="Q167" s="124">
        <f ca="1">IFERROR(IF((VLOOKUP($E167,'NEA Backsheet'!$D$5:$CB$183,Q$9,FALSE))="","",(VLOOKUP($E167,'NEA Backsheet'!$D$5:$CB$183,Q$9,FALSE))),"")</f>
        <v>2547.9904771459815</v>
      </c>
      <c r="R167" s="236">
        <f ca="1">IFERROR(IF((VLOOKUP($E167,'NEA Backsheet'!$D$5:$CB$183,R$9,FALSE))="","",(VLOOKUP($E167,'NEA Backsheet'!$D$5:$CB$183,R$9,FALSE))),"")</f>
        <v>0</v>
      </c>
    </row>
    <row r="168" spans="1:18" ht="15" customHeight="1" x14ac:dyDescent="0.3">
      <c r="A168" s="57">
        <v>154</v>
      </c>
      <c r="B168" s="98" t="str">
        <f ca="1">IFERROR(IF((VLOOKUP($E168,'Org List'!$AJ$10:$AL$188,3,FALSE))="","",(VLOOKUP($E168,'Org List'!$AJ$10:$AL$188,3,FALSE))),"")</f>
        <v>London Commissioning Region</v>
      </c>
      <c r="C168" s="99" t="str">
        <f ca="1">IFERROR(IF((VLOOKUP($E168,'Org List'!$AO$10:$AQ$188,3,FALSE))="","",(VLOOKUP($E168,'Org List'!$AO$10:$AQ$188,3,FALSE))),"")</f>
        <v>London Region</v>
      </c>
      <c r="D168" s="114" t="str">
        <f ca="1">IFERROR(IF((VLOOKUP($E168,'Org List'!$AT$10:$AV$188,3,FALSE))="","",(VLOOKUP($E168,'Org List'!$AT$10:$AV$188,3,FALSE))),"")</f>
        <v>NHS England London</v>
      </c>
      <c r="E168" s="98" t="str">
        <f t="shared" ca="1" si="4"/>
        <v>E09000029</v>
      </c>
      <c r="F168" s="100" t="str">
        <f ca="1">IF(E168="","",VLOOKUP(E168,'Org List'!$J$9:$K$488,2,0))</f>
        <v>Sutton</v>
      </c>
      <c r="G168" s="121">
        <f ca="1">IFERROR(IF((VLOOKUP($E168,'NEA Backsheet'!$D$5:$CB$183,G$9,FALSE))="","",(VLOOKUP($E168,'NEA Backsheet'!$D$5:$CB$183,G$9,FALSE))),"")</f>
        <v>2863.9498239739441</v>
      </c>
      <c r="H168" s="122">
        <f ca="1">IFERROR(IF((VLOOKUP($E168,'NEA Backsheet'!$D$5:$CB$183,H$9,FALSE))="","",(VLOOKUP($E168,'NEA Backsheet'!$D$5:$CB$183,H$9,FALSE))),"")</f>
        <v>2836.1083996598418</v>
      </c>
      <c r="I168" s="122">
        <f ca="1">IFERROR(IF((VLOOKUP($E168,'NEA Backsheet'!$D$5:$CB$183,I$9,FALSE))="","",(VLOOKUP($E168,'NEA Backsheet'!$D$5:$CB$183,I$9,FALSE))),"")</f>
        <v>2885.6105851509392</v>
      </c>
      <c r="J168" s="123">
        <f ca="1">IFERROR(IF((VLOOKUP($E168,'NEA Backsheet'!$D$5:$CB$183,J$9,FALSE))="","",(VLOOKUP($E168,'NEA Backsheet'!$D$5:$CB$183,J$9,FALSE))),"")</f>
        <v>2832.0747892501895</v>
      </c>
      <c r="K168" s="121">
        <f ca="1">IFERROR(IF((VLOOKUP($E168,'NEA Backsheet'!$D$5:$CB$183,K$9,FALSE))="","",(VLOOKUP($E168,'NEA Backsheet'!$D$5:$CB$183,K$9,FALSE))),"")</f>
        <v>2849.4180913486957</v>
      </c>
      <c r="L168" s="122">
        <f ca="1">IFERROR(IF((VLOOKUP($E168,'NEA Backsheet'!$D$5:$CB$183,L$9,FALSE))="","",(VLOOKUP($E168,'NEA Backsheet'!$D$5:$CB$183,L$9,FALSE))),"")</f>
        <v>2852.1423157486033</v>
      </c>
      <c r="M168" s="122">
        <f ca="1">IFERROR(IF((VLOOKUP($E168,'NEA Backsheet'!$D$5:$CB$183,M$9,FALSE))="","",(VLOOKUP($E168,'NEA Backsheet'!$D$5:$CB$183,M$9,FALSE))),"")</f>
        <v>2882.0414833886957</v>
      </c>
      <c r="N168" s="124">
        <f ca="1">IFERROR(IF((VLOOKUP($E168,'NEA Backsheet'!$D$5:$CB$183,N$9,FALSE))="","",(VLOOKUP($E168,'NEA Backsheet'!$D$5:$CB$183,N$9,FALSE))),"")</f>
        <v>2781.6137971479316</v>
      </c>
      <c r="O168" s="175">
        <f ca="1">IFERROR(IF((VLOOKUP($E168,'NEA Backsheet'!$D$5:$CB$183,O$9,FALSE))="","",(VLOOKUP($E168,'NEA Backsheet'!$D$5:$CB$183,O$9,FALSE))),"")</f>
        <v>2773.0158754173044</v>
      </c>
      <c r="P168" s="123">
        <f ca="1">IFERROR(IF((VLOOKUP($E168,'NEA Backsheet'!$D$5:$CB$183,P$9,FALSE))="","",(VLOOKUP($E168,'NEA Backsheet'!$D$5:$CB$183,P$9,FALSE))),"")</f>
        <v>2914.4571319323063</v>
      </c>
      <c r="Q168" s="124">
        <f ca="1">IFERROR(IF((VLOOKUP($E168,'NEA Backsheet'!$D$5:$CB$183,Q$9,FALSE))="","",(VLOOKUP($E168,'NEA Backsheet'!$D$5:$CB$183,Q$9,FALSE))),"")</f>
        <v>3020.3787929601699</v>
      </c>
      <c r="R168" s="236">
        <f ca="1">IFERROR(IF((VLOOKUP($E168,'NEA Backsheet'!$D$5:$CB$183,R$9,FALSE))="","",(VLOOKUP($E168,'NEA Backsheet'!$D$5:$CB$183,R$9,FALSE))),"")</f>
        <v>0</v>
      </c>
    </row>
    <row r="169" spans="1:18" ht="15" customHeight="1" x14ac:dyDescent="0.3">
      <c r="A169" s="57">
        <v>155</v>
      </c>
      <c r="B169" s="98" t="str">
        <f ca="1">IFERROR(IF((VLOOKUP($E169,'Org List'!$AJ$10:$AL$188,3,FALSE))="","",(VLOOKUP($E169,'Org List'!$AJ$10:$AL$188,3,FALSE))),"")</f>
        <v>South West England Commissioning Region</v>
      </c>
      <c r="C169" s="99" t="str">
        <f ca="1">IFERROR(IF((VLOOKUP($E169,'Org List'!$AO$10:$AQ$188,3,FALSE))="","",(VLOOKUP($E169,'Org List'!$AO$10:$AQ$188,3,FALSE))),"")</f>
        <v>South West Region</v>
      </c>
      <c r="D169" s="114" t="str">
        <f ca="1">IFERROR(IF((VLOOKUP($E169,'Org List'!$AT$10:$AV$188,3,FALSE))="","",(VLOOKUP($E169,'Org List'!$AT$10:$AV$188,3,FALSE))),"")</f>
        <v>NHS England South West (South West North)</v>
      </c>
      <c r="E169" s="98" t="str">
        <f t="shared" ca="1" si="4"/>
        <v>E06000030</v>
      </c>
      <c r="F169" s="100" t="str">
        <f ca="1">IF(E169="","",VLOOKUP(E169,'Org List'!$J$9:$K$488,2,0))</f>
        <v>Swindon</v>
      </c>
      <c r="G169" s="121">
        <f ca="1">IFERROR(IF((VLOOKUP($E169,'NEA Backsheet'!$D$5:$CB$183,G$9,FALSE))="","",(VLOOKUP($E169,'NEA Backsheet'!$D$5:$CB$183,G$9,FALSE))),"")</f>
        <v>2864.1582084335205</v>
      </c>
      <c r="H169" s="122">
        <f ca="1">IFERROR(IF((VLOOKUP($E169,'NEA Backsheet'!$D$5:$CB$183,H$9,FALSE))="","",(VLOOKUP($E169,'NEA Backsheet'!$D$5:$CB$183,H$9,FALSE))),"")</f>
        <v>2976.1906544593185</v>
      </c>
      <c r="I169" s="122">
        <f ca="1">IFERROR(IF((VLOOKUP($E169,'NEA Backsheet'!$D$5:$CB$183,I$9,FALSE))="","",(VLOOKUP($E169,'NEA Backsheet'!$D$5:$CB$183,I$9,FALSE))),"")</f>
        <v>3190.5558091865469</v>
      </c>
      <c r="J169" s="123">
        <f ca="1">IFERROR(IF((VLOOKUP($E169,'NEA Backsheet'!$D$5:$CB$183,J$9,FALSE))="","",(VLOOKUP($E169,'NEA Backsheet'!$D$5:$CB$183,J$9,FALSE))),"")</f>
        <v>3280.4826480244901</v>
      </c>
      <c r="K169" s="121">
        <f ca="1">IFERROR(IF((VLOOKUP($E169,'NEA Backsheet'!$D$5:$CB$183,K$9,FALSE))="","",(VLOOKUP($E169,'NEA Backsheet'!$D$5:$CB$183,K$9,FALSE))),"")</f>
        <v>2963.2515361269975</v>
      </c>
      <c r="L169" s="122">
        <f ca="1">IFERROR(IF((VLOOKUP($E169,'NEA Backsheet'!$D$5:$CB$183,L$9,FALSE))="","",(VLOOKUP($E169,'NEA Backsheet'!$D$5:$CB$183,L$9,FALSE))),"")</f>
        <v>3015.300728705196</v>
      </c>
      <c r="M169" s="122">
        <f ca="1">IFERROR(IF((VLOOKUP($E169,'NEA Backsheet'!$D$5:$CB$183,M$9,FALSE))="","",(VLOOKUP($E169,'NEA Backsheet'!$D$5:$CB$183,M$9,FALSE))),"")</f>
        <v>3087.3534626725291</v>
      </c>
      <c r="N169" s="124">
        <f ca="1">IFERROR(IF((VLOOKUP($E169,'NEA Backsheet'!$D$5:$CB$183,N$9,FALSE))="","",(VLOOKUP($E169,'NEA Backsheet'!$D$5:$CB$183,N$9,FALSE))),"")</f>
        <v>3149.7078291995836</v>
      </c>
      <c r="O169" s="175">
        <f ca="1">IFERROR(IF((VLOOKUP($E169,'NEA Backsheet'!$D$5:$CB$183,O$9,FALSE))="","",(VLOOKUP($E169,'NEA Backsheet'!$D$5:$CB$183,O$9,FALSE))),"")</f>
        <v>3336.2634750031261</v>
      </c>
      <c r="P169" s="123">
        <f ca="1">IFERROR(IF((VLOOKUP($E169,'NEA Backsheet'!$D$5:$CB$183,P$9,FALSE))="","",(VLOOKUP($E169,'NEA Backsheet'!$D$5:$CB$183,P$9,FALSE))),"")</f>
        <v>3182.10642904311</v>
      </c>
      <c r="Q169" s="124">
        <f ca="1">IFERROR(IF((VLOOKUP($E169,'NEA Backsheet'!$D$5:$CB$183,Q$9,FALSE))="","",(VLOOKUP($E169,'NEA Backsheet'!$D$5:$CB$183,Q$9,FALSE))),"")</f>
        <v>3336.3230151340622</v>
      </c>
      <c r="R169" s="236">
        <f ca="1">IFERROR(IF((VLOOKUP($E169,'NEA Backsheet'!$D$5:$CB$183,R$9,FALSE))="","",(VLOOKUP($E169,'NEA Backsheet'!$D$5:$CB$183,R$9,FALSE))),"")</f>
        <v>0</v>
      </c>
    </row>
    <row r="170" spans="1:18" ht="15" customHeight="1" x14ac:dyDescent="0.3">
      <c r="A170" s="57">
        <v>156</v>
      </c>
      <c r="B170" s="98" t="str">
        <f ca="1">IFERROR(IF((VLOOKUP($E170,'Org List'!$AJ$10:$AL$188,3,FALSE))="","",(VLOOKUP($E170,'Org List'!$AJ$10:$AL$188,3,FALSE))),"")</f>
        <v>North of England Commissioning Region</v>
      </c>
      <c r="C170" s="99" t="str">
        <f ca="1">IFERROR(IF((VLOOKUP($E170,'Org List'!$AO$10:$AQ$188,3,FALSE))="","",(VLOOKUP($E170,'Org List'!$AO$10:$AQ$188,3,FALSE))),"")</f>
        <v>North West Region</v>
      </c>
      <c r="D170" s="114" t="str">
        <f ca="1">IFERROR(IF((VLOOKUP($E170,'Org List'!$AT$10:$AV$188,3,FALSE))="","",(VLOOKUP($E170,'Org List'!$AT$10:$AV$188,3,FALSE))),"")</f>
        <v>NHS England North (Greater Manchester)</v>
      </c>
      <c r="E170" s="98" t="str">
        <f t="shared" ca="1" si="4"/>
        <v>E08000008</v>
      </c>
      <c r="F170" s="100" t="str">
        <f ca="1">IF(E170="","",VLOOKUP(E170,'Org List'!$J$9:$K$488,2,0))</f>
        <v>Tameside</v>
      </c>
      <c r="G170" s="121">
        <f ca="1">IFERROR(IF((VLOOKUP($E170,'NEA Backsheet'!$D$5:$CB$183,G$9,FALSE))="","",(VLOOKUP($E170,'NEA Backsheet'!$D$5:$CB$183,G$9,FALSE))),"")</f>
        <v>3127.9492072013313</v>
      </c>
      <c r="H170" s="122">
        <f ca="1">IFERROR(IF((VLOOKUP($E170,'NEA Backsheet'!$D$5:$CB$183,H$9,FALSE))="","",(VLOOKUP($E170,'NEA Backsheet'!$D$5:$CB$183,H$9,FALSE))),"")</f>
        <v>3047.4654939676166</v>
      </c>
      <c r="I170" s="122">
        <f ca="1">IFERROR(IF((VLOOKUP($E170,'NEA Backsheet'!$D$5:$CB$183,I$9,FALSE))="","",(VLOOKUP($E170,'NEA Backsheet'!$D$5:$CB$183,I$9,FALSE))),"")</f>
        <v>3231.3366068038481</v>
      </c>
      <c r="J170" s="123">
        <f ca="1">IFERROR(IF((VLOOKUP($E170,'NEA Backsheet'!$D$5:$CB$183,J$9,FALSE))="","",(VLOOKUP($E170,'NEA Backsheet'!$D$5:$CB$183,J$9,FALSE))),"")</f>
        <v>3148.3596322014628</v>
      </c>
      <c r="K170" s="121">
        <f ca="1">IFERROR(IF((VLOOKUP($E170,'NEA Backsheet'!$D$5:$CB$183,K$9,FALSE))="","",(VLOOKUP($E170,'NEA Backsheet'!$D$5:$CB$183,K$9,FALSE))),"")</f>
        <v>3100.4491798996009</v>
      </c>
      <c r="L170" s="122">
        <f ca="1">IFERROR(IF((VLOOKUP($E170,'NEA Backsheet'!$D$5:$CB$183,L$9,FALSE))="","",(VLOOKUP($E170,'NEA Backsheet'!$D$5:$CB$183,L$9,FALSE))),"")</f>
        <v>3160.8062383753272</v>
      </c>
      <c r="M170" s="122">
        <f ca="1">IFERROR(IF((VLOOKUP($E170,'NEA Backsheet'!$D$5:$CB$183,M$9,FALSE))="","",(VLOOKUP($E170,'NEA Backsheet'!$D$5:$CB$183,M$9,FALSE))),"")</f>
        <v>3191.7276318266699</v>
      </c>
      <c r="N170" s="124">
        <f ca="1">IFERROR(IF((VLOOKUP($E170,'NEA Backsheet'!$D$5:$CB$183,N$9,FALSE))="","",(VLOOKUP($E170,'NEA Backsheet'!$D$5:$CB$183,N$9,FALSE))),"")</f>
        <v>3061.0393642144713</v>
      </c>
      <c r="O170" s="175">
        <f ca="1">IFERROR(IF((VLOOKUP($E170,'NEA Backsheet'!$D$5:$CB$183,O$9,FALSE))="","",(VLOOKUP($E170,'NEA Backsheet'!$D$5:$CB$183,O$9,FALSE))),"")</f>
        <v>3343.1298757423197</v>
      </c>
      <c r="P170" s="123">
        <f ca="1">IFERROR(IF((VLOOKUP($E170,'NEA Backsheet'!$D$5:$CB$183,P$9,FALSE))="","",(VLOOKUP($E170,'NEA Backsheet'!$D$5:$CB$183,P$9,FALSE))),"")</f>
        <v>3212.7558807338737</v>
      </c>
      <c r="Q170" s="124">
        <f ca="1">IFERROR(IF((VLOOKUP($E170,'NEA Backsheet'!$D$5:$CB$183,Q$9,FALSE))="","",(VLOOKUP($E170,'NEA Backsheet'!$D$5:$CB$183,Q$9,FALSE))),"")</f>
        <v>3317.4832191378878</v>
      </c>
      <c r="R170" s="236">
        <f ca="1">IFERROR(IF((VLOOKUP($E170,'NEA Backsheet'!$D$5:$CB$183,R$9,FALSE))="","",(VLOOKUP($E170,'NEA Backsheet'!$D$5:$CB$183,R$9,FALSE))),"")</f>
        <v>0</v>
      </c>
    </row>
    <row r="171" spans="1:18" ht="15" customHeight="1" x14ac:dyDescent="0.3">
      <c r="A171" s="57">
        <v>157</v>
      </c>
      <c r="B171" s="98" t="str">
        <f ca="1">IFERROR(IF((VLOOKUP($E171,'Org List'!$AJ$10:$AL$188,3,FALSE))="","",(VLOOKUP($E171,'Org List'!$AJ$10:$AL$188,3,FALSE))),"")</f>
        <v>Midlands and East of England Commissioning Region</v>
      </c>
      <c r="C171" s="99" t="str">
        <f ca="1">IFERROR(IF((VLOOKUP($E171,'Org List'!$AO$10:$AQ$188,3,FALSE))="","",(VLOOKUP($E171,'Org List'!$AO$10:$AQ$188,3,FALSE))),"")</f>
        <v>West Midlands Region</v>
      </c>
      <c r="D171" s="114" t="str">
        <f ca="1">IFERROR(IF((VLOOKUP($E171,'Org List'!$AT$10:$AV$188,3,FALSE))="","",(VLOOKUP($E171,'Org List'!$AT$10:$AV$188,3,FALSE))),"")</f>
        <v>NHS England Midlands And East (North Midlands)</v>
      </c>
      <c r="E171" s="98" t="str">
        <f t="shared" ca="1" si="4"/>
        <v>E06000020</v>
      </c>
      <c r="F171" s="100" t="str">
        <f ca="1">IF(E171="","",VLOOKUP(E171,'Org List'!$J$9:$K$488,2,0))</f>
        <v>Telford and Wrekin</v>
      </c>
      <c r="G171" s="121">
        <f ca="1">IFERROR(IF((VLOOKUP($E171,'NEA Backsheet'!$D$5:$CB$183,G$9,FALSE))="","",(VLOOKUP($E171,'NEA Backsheet'!$D$5:$CB$183,G$9,FALSE))),"")</f>
        <v>2657.4393135719861</v>
      </c>
      <c r="H171" s="122">
        <f ca="1">IFERROR(IF((VLOOKUP($E171,'NEA Backsheet'!$D$5:$CB$183,H$9,FALSE))="","",(VLOOKUP($E171,'NEA Backsheet'!$D$5:$CB$183,H$9,FALSE))),"")</f>
        <v>2659.5345610189543</v>
      </c>
      <c r="I171" s="122">
        <f ca="1">IFERROR(IF((VLOOKUP($E171,'NEA Backsheet'!$D$5:$CB$183,I$9,FALSE))="","",(VLOOKUP($E171,'NEA Backsheet'!$D$5:$CB$183,I$9,FALSE))),"")</f>
        <v>2862.8201673917183</v>
      </c>
      <c r="J171" s="123">
        <f ca="1">IFERROR(IF((VLOOKUP($E171,'NEA Backsheet'!$D$5:$CB$183,J$9,FALSE))="","",(VLOOKUP($E171,'NEA Backsheet'!$D$5:$CB$183,J$9,FALSE))),"")</f>
        <v>2919.4202259361332</v>
      </c>
      <c r="K171" s="121">
        <f ca="1">IFERROR(IF((VLOOKUP($E171,'NEA Backsheet'!$D$5:$CB$183,K$9,FALSE))="","",(VLOOKUP($E171,'NEA Backsheet'!$D$5:$CB$183,K$9,FALSE))),"")</f>
        <v>2618.5158984656882</v>
      </c>
      <c r="L171" s="122">
        <f ca="1">IFERROR(IF((VLOOKUP($E171,'NEA Backsheet'!$D$5:$CB$183,L$9,FALSE))="","",(VLOOKUP($E171,'NEA Backsheet'!$D$5:$CB$183,L$9,FALSE))),"")</f>
        <v>2590.6096486082383</v>
      </c>
      <c r="M171" s="122">
        <f ca="1">IFERROR(IF((VLOOKUP($E171,'NEA Backsheet'!$D$5:$CB$183,M$9,FALSE))="","",(VLOOKUP($E171,'NEA Backsheet'!$D$5:$CB$183,M$9,FALSE))),"")</f>
        <v>2788.1525735992709</v>
      </c>
      <c r="N171" s="124">
        <f ca="1">IFERROR(IF((VLOOKUP($E171,'NEA Backsheet'!$D$5:$CB$183,N$9,FALSE))="","",(VLOOKUP($E171,'NEA Backsheet'!$D$5:$CB$183,N$9,FALSE))),"")</f>
        <v>2712.0056733599877</v>
      </c>
      <c r="O171" s="175">
        <f ca="1">IFERROR(IF((VLOOKUP($E171,'NEA Backsheet'!$D$5:$CB$183,O$9,FALSE))="","",(VLOOKUP($E171,'NEA Backsheet'!$D$5:$CB$183,O$9,FALSE))),"")</f>
        <v>3123.2803821537964</v>
      </c>
      <c r="P171" s="123">
        <f ca="1">IFERROR(IF((VLOOKUP($E171,'NEA Backsheet'!$D$5:$CB$183,P$9,FALSE))="","",(VLOOKUP($E171,'NEA Backsheet'!$D$5:$CB$183,P$9,FALSE))),"")</f>
        <v>3186.9045614243105</v>
      </c>
      <c r="Q171" s="124">
        <f ca="1">IFERROR(IF((VLOOKUP($E171,'NEA Backsheet'!$D$5:$CB$183,Q$9,FALSE))="","",(VLOOKUP($E171,'NEA Backsheet'!$D$5:$CB$183,Q$9,FALSE))),"")</f>
        <v>3340.0812562284987</v>
      </c>
      <c r="R171" s="236">
        <f ca="1">IFERROR(IF((VLOOKUP($E171,'NEA Backsheet'!$D$5:$CB$183,R$9,FALSE))="","",(VLOOKUP($E171,'NEA Backsheet'!$D$5:$CB$183,R$9,FALSE))),"")</f>
        <v>0</v>
      </c>
    </row>
    <row r="172" spans="1:18" ht="15" customHeight="1" x14ac:dyDescent="0.3">
      <c r="A172" s="57">
        <v>158</v>
      </c>
      <c r="B172" s="98" t="str">
        <f ca="1">IFERROR(IF((VLOOKUP($E172,'Org List'!$AJ$10:$AL$188,3,FALSE))="","",(VLOOKUP($E172,'Org List'!$AJ$10:$AL$188,3,FALSE))),"")</f>
        <v>Midlands and East of England Commissioning Region</v>
      </c>
      <c r="C172" s="99" t="str">
        <f ca="1">IFERROR(IF((VLOOKUP($E172,'Org List'!$AO$10:$AQ$188,3,FALSE))="","",(VLOOKUP($E172,'Org List'!$AO$10:$AQ$188,3,FALSE))),"")</f>
        <v>East Region</v>
      </c>
      <c r="D172" s="114" t="str">
        <f ca="1">IFERROR(IF((VLOOKUP($E172,'Org List'!$AT$10:$AV$188,3,FALSE))="","",(VLOOKUP($E172,'Org List'!$AT$10:$AV$188,3,FALSE))),"")</f>
        <v>NHS England Midlands And East (East)</v>
      </c>
      <c r="E172" s="98" t="str">
        <f t="shared" ca="1" si="4"/>
        <v>E06000034</v>
      </c>
      <c r="F172" s="100" t="str">
        <f ca="1">IF(E172="","",VLOOKUP(E172,'Org List'!$J$9:$K$488,2,0))</f>
        <v>Thurrock</v>
      </c>
      <c r="G172" s="121">
        <f ca="1">IFERROR(IF((VLOOKUP($E172,'NEA Backsheet'!$D$5:$CB$183,G$9,FALSE))="","",(VLOOKUP($E172,'NEA Backsheet'!$D$5:$CB$183,G$9,FALSE))),"")</f>
        <v>2308.6360661635349</v>
      </c>
      <c r="H172" s="122">
        <f ca="1">IFERROR(IF((VLOOKUP($E172,'NEA Backsheet'!$D$5:$CB$183,H$9,FALSE))="","",(VLOOKUP($E172,'NEA Backsheet'!$D$5:$CB$183,H$9,FALSE))),"")</f>
        <v>2461.0537615353956</v>
      </c>
      <c r="I172" s="122">
        <f ca="1">IFERROR(IF((VLOOKUP($E172,'NEA Backsheet'!$D$5:$CB$183,I$9,FALSE))="","",(VLOOKUP($E172,'NEA Backsheet'!$D$5:$CB$183,I$9,FALSE))),"")</f>
        <v>2534.9418411135612</v>
      </c>
      <c r="J172" s="123">
        <f ca="1">IFERROR(IF((VLOOKUP($E172,'NEA Backsheet'!$D$5:$CB$183,J$9,FALSE))="","",(VLOOKUP($E172,'NEA Backsheet'!$D$5:$CB$183,J$9,FALSE))),"")</f>
        <v>293.36404716794698</v>
      </c>
      <c r="K172" s="121">
        <f ca="1">IFERROR(IF((VLOOKUP($E172,'NEA Backsheet'!$D$5:$CB$183,K$9,FALSE))="","",(VLOOKUP($E172,'NEA Backsheet'!$D$5:$CB$183,K$9,FALSE))),"")</f>
        <v>2506.9997102902803</v>
      </c>
      <c r="L172" s="122">
        <f ca="1">IFERROR(IF((VLOOKUP($E172,'NEA Backsheet'!$D$5:$CB$183,L$9,FALSE))="","",(VLOOKUP($E172,'NEA Backsheet'!$D$5:$CB$183,L$9,FALSE))),"")</f>
        <v>2467.847513175971</v>
      </c>
      <c r="M172" s="122">
        <f ca="1">IFERROR(IF((VLOOKUP($E172,'NEA Backsheet'!$D$5:$CB$183,M$9,FALSE))="","",(VLOOKUP($E172,'NEA Backsheet'!$D$5:$CB$183,M$9,FALSE))),"")</f>
        <v>2546.7021849616335</v>
      </c>
      <c r="N172" s="124">
        <f ca="1">IFERROR(IF((VLOOKUP($E172,'NEA Backsheet'!$D$5:$CB$183,N$9,FALSE))="","",(VLOOKUP($E172,'NEA Backsheet'!$D$5:$CB$183,N$9,FALSE))),"")</f>
        <v>2517.0750015076646</v>
      </c>
      <c r="O172" s="175">
        <f ca="1">IFERROR(IF((VLOOKUP($E172,'NEA Backsheet'!$D$5:$CB$183,O$9,FALSE))="","",(VLOOKUP($E172,'NEA Backsheet'!$D$5:$CB$183,O$9,FALSE))),"")</f>
        <v>357.10757677389256</v>
      </c>
      <c r="P172" s="123">
        <f ca="1">IFERROR(IF((VLOOKUP($E172,'NEA Backsheet'!$D$5:$CB$183,P$9,FALSE))="","",(VLOOKUP($E172,'NEA Backsheet'!$D$5:$CB$183,P$9,FALSE))),"")</f>
        <v>364.60987600126697</v>
      </c>
      <c r="Q172" s="124">
        <f ca="1">IFERROR(IF((VLOOKUP($E172,'NEA Backsheet'!$D$5:$CB$183,Q$9,FALSE))="","",(VLOOKUP($E172,'NEA Backsheet'!$D$5:$CB$183,Q$9,FALSE))),"")</f>
        <v>2971.687422940654</v>
      </c>
      <c r="R172" s="236">
        <f ca="1">IFERROR(IF((VLOOKUP($E172,'NEA Backsheet'!$D$5:$CB$183,R$9,FALSE))="","",(VLOOKUP($E172,'NEA Backsheet'!$D$5:$CB$183,R$9,FALSE))),"")</f>
        <v>0</v>
      </c>
    </row>
    <row r="173" spans="1:18" ht="15" customHeight="1" x14ac:dyDescent="0.3">
      <c r="A173" s="57">
        <v>159</v>
      </c>
      <c r="B173" s="98" t="str">
        <f ca="1">IFERROR(IF((VLOOKUP($E173,'Org List'!$AJ$10:$AL$188,3,FALSE))="","",(VLOOKUP($E173,'Org List'!$AJ$10:$AL$188,3,FALSE))),"")</f>
        <v>South West England Commissioning Region</v>
      </c>
      <c r="C173" s="99" t="str">
        <f ca="1">IFERROR(IF((VLOOKUP($E173,'Org List'!$AO$10:$AQ$188,3,FALSE))="","",(VLOOKUP($E173,'Org List'!$AO$10:$AQ$188,3,FALSE))),"")</f>
        <v>South West Region</v>
      </c>
      <c r="D173" s="114" t="str">
        <f ca="1">IFERROR(IF((VLOOKUP($E173,'Org List'!$AT$10:$AV$188,3,FALSE))="","",(VLOOKUP($E173,'Org List'!$AT$10:$AV$188,3,FALSE))),"")</f>
        <v>NHS England South West (South West South)</v>
      </c>
      <c r="E173" s="98" t="str">
        <f t="shared" ca="1" si="4"/>
        <v>E06000027</v>
      </c>
      <c r="F173" s="100" t="str">
        <f ca="1">IF(E173="","",VLOOKUP(E173,'Org List'!$J$9:$K$488,2,0))</f>
        <v>Torbay</v>
      </c>
      <c r="G173" s="121">
        <f ca="1">IFERROR(IF((VLOOKUP($E173,'NEA Backsheet'!$D$5:$CB$183,G$9,FALSE))="","",(VLOOKUP($E173,'NEA Backsheet'!$D$5:$CB$183,G$9,FALSE))),"")</f>
        <v>3325.0404415667172</v>
      </c>
      <c r="H173" s="122">
        <f ca="1">IFERROR(IF((VLOOKUP($E173,'NEA Backsheet'!$D$5:$CB$183,H$9,FALSE))="","",(VLOOKUP($E173,'NEA Backsheet'!$D$5:$CB$183,H$9,FALSE))),"")</f>
        <v>3295.8576183175132</v>
      </c>
      <c r="I173" s="122">
        <f ca="1">IFERROR(IF((VLOOKUP($E173,'NEA Backsheet'!$D$5:$CB$183,I$9,FALSE))="","",(VLOOKUP($E173,'NEA Backsheet'!$D$5:$CB$183,I$9,FALSE))),"")</f>
        <v>3526.4379501630756</v>
      </c>
      <c r="J173" s="123">
        <f ca="1">IFERROR(IF((VLOOKUP($E173,'NEA Backsheet'!$D$5:$CB$183,J$9,FALSE))="","",(VLOOKUP($E173,'NEA Backsheet'!$D$5:$CB$183,J$9,FALSE))),"")</f>
        <v>3435.660922511538</v>
      </c>
      <c r="K173" s="121">
        <f ca="1">IFERROR(IF((VLOOKUP($E173,'NEA Backsheet'!$D$5:$CB$183,K$9,FALSE))="","",(VLOOKUP($E173,'NEA Backsheet'!$D$5:$CB$183,K$9,FALSE))),"")</f>
        <v>3507.8658415229161</v>
      </c>
      <c r="L173" s="122">
        <f ca="1">IFERROR(IF((VLOOKUP($E173,'NEA Backsheet'!$D$5:$CB$183,L$9,FALSE))="","",(VLOOKUP($E173,'NEA Backsheet'!$D$5:$CB$183,L$9,FALSE))),"")</f>
        <v>3509.6619837868811</v>
      </c>
      <c r="M173" s="122">
        <f ca="1">IFERROR(IF((VLOOKUP($E173,'NEA Backsheet'!$D$5:$CB$183,M$9,FALSE))="","",(VLOOKUP($E173,'NEA Backsheet'!$D$5:$CB$183,M$9,FALSE))),"")</f>
        <v>3601.9836961546621</v>
      </c>
      <c r="N173" s="124">
        <f ca="1">IFERROR(IF((VLOOKUP($E173,'NEA Backsheet'!$D$5:$CB$183,N$9,FALSE))="","",(VLOOKUP($E173,'NEA Backsheet'!$D$5:$CB$183,N$9,FALSE))),"")</f>
        <v>3540.7837376012144</v>
      </c>
      <c r="O173" s="175">
        <f ca="1">IFERROR(IF((VLOOKUP($E173,'NEA Backsheet'!$D$5:$CB$183,O$9,FALSE))="","",(VLOOKUP($E173,'NEA Backsheet'!$D$5:$CB$183,O$9,FALSE))),"")</f>
        <v>3469.7876255268657</v>
      </c>
      <c r="P173" s="123">
        <f ca="1">IFERROR(IF((VLOOKUP($E173,'NEA Backsheet'!$D$5:$CB$183,P$9,FALSE))="","",(VLOOKUP($E173,'NEA Backsheet'!$D$5:$CB$183,P$9,FALSE))),"")</f>
        <v>3403.6895902129672</v>
      </c>
      <c r="Q173" s="124">
        <f ca="1">IFERROR(IF((VLOOKUP($E173,'NEA Backsheet'!$D$5:$CB$183,Q$9,FALSE))="","",(VLOOKUP($E173,'NEA Backsheet'!$D$5:$CB$183,Q$9,FALSE))),"")</f>
        <v>3435.660922511538</v>
      </c>
      <c r="R173" s="236">
        <f ca="1">IFERROR(IF((VLOOKUP($E173,'NEA Backsheet'!$D$5:$CB$183,R$9,FALSE))="","",(VLOOKUP($E173,'NEA Backsheet'!$D$5:$CB$183,R$9,FALSE))),"")</f>
        <v>0</v>
      </c>
    </row>
    <row r="174" spans="1:18" ht="15" customHeight="1" x14ac:dyDescent="0.3">
      <c r="A174" s="57">
        <v>160</v>
      </c>
      <c r="B174" s="98" t="str">
        <f ca="1">IFERROR(IF((VLOOKUP($E174,'Org List'!$AJ$10:$AL$188,3,FALSE))="","",(VLOOKUP($E174,'Org List'!$AJ$10:$AL$188,3,FALSE))),"")</f>
        <v>London Commissioning Region</v>
      </c>
      <c r="C174" s="99" t="str">
        <f ca="1">IFERROR(IF((VLOOKUP($E174,'Org List'!$AO$10:$AQ$188,3,FALSE))="","",(VLOOKUP($E174,'Org List'!$AO$10:$AQ$188,3,FALSE))),"")</f>
        <v>London Region</v>
      </c>
      <c r="D174" s="114" t="str">
        <f ca="1">IFERROR(IF((VLOOKUP($E174,'Org List'!$AT$10:$AV$188,3,FALSE))="","",(VLOOKUP($E174,'Org List'!$AT$10:$AV$188,3,FALSE))),"")</f>
        <v>NHS England London</v>
      </c>
      <c r="E174" s="98" t="str">
        <f t="shared" ref="E174:E192" ca="1" si="5">IF($A174&gt;$U$5-1,"",INDIRECT("'Comms by AT'!D"&amp;$A174+$U$4))</f>
        <v>E09000030</v>
      </c>
      <c r="F174" s="100" t="str">
        <f ca="1">IF(E174="","",VLOOKUP(E174,'Org List'!$J$9:$K$488,2,0))</f>
        <v>Tower Hamlets</v>
      </c>
      <c r="G174" s="121">
        <f ca="1">IFERROR(IF((VLOOKUP($E174,'NEA Backsheet'!$D$5:$CB$183,G$9,FALSE))="","",(VLOOKUP($E174,'NEA Backsheet'!$D$5:$CB$183,G$9,FALSE))),"")</f>
        <v>1796.800635810517</v>
      </c>
      <c r="H174" s="122">
        <f ca="1">IFERROR(IF((VLOOKUP($E174,'NEA Backsheet'!$D$5:$CB$183,H$9,FALSE))="","",(VLOOKUP($E174,'NEA Backsheet'!$D$5:$CB$183,H$9,FALSE))),"")</f>
        <v>1909.6041671030282</v>
      </c>
      <c r="I174" s="122">
        <f ca="1">IFERROR(IF((VLOOKUP($E174,'NEA Backsheet'!$D$5:$CB$183,I$9,FALSE))="","",(VLOOKUP($E174,'NEA Backsheet'!$D$5:$CB$183,I$9,FALSE))),"")</f>
        <v>2049.4855601492573</v>
      </c>
      <c r="J174" s="123">
        <f ca="1">IFERROR(IF((VLOOKUP($E174,'NEA Backsheet'!$D$5:$CB$183,J$9,FALSE))="","",(VLOOKUP($E174,'NEA Backsheet'!$D$5:$CB$183,J$9,FALSE))),"")</f>
        <v>1917.1395683326182</v>
      </c>
      <c r="K174" s="121">
        <f ca="1">IFERROR(IF((VLOOKUP($E174,'NEA Backsheet'!$D$5:$CB$183,K$9,FALSE))="","",(VLOOKUP($E174,'NEA Backsheet'!$D$5:$CB$183,K$9,FALSE))),"")</f>
        <v>1931.9382940330538</v>
      </c>
      <c r="L174" s="122">
        <f ca="1">IFERROR(IF((VLOOKUP($E174,'NEA Backsheet'!$D$5:$CB$183,L$9,FALSE))="","",(VLOOKUP($E174,'NEA Backsheet'!$D$5:$CB$183,L$9,FALSE))),"")</f>
        <v>1952.3628807875752</v>
      </c>
      <c r="M174" s="122">
        <f ca="1">IFERROR(IF((VLOOKUP($E174,'NEA Backsheet'!$D$5:$CB$183,M$9,FALSE))="","",(VLOOKUP($E174,'NEA Backsheet'!$D$5:$CB$183,M$9,FALSE))),"")</f>
        <v>1964.818867227076</v>
      </c>
      <c r="N174" s="124">
        <f ca="1">IFERROR(IF((VLOOKUP($E174,'NEA Backsheet'!$D$5:$CB$183,N$9,FALSE))="","",(VLOOKUP($E174,'NEA Backsheet'!$D$5:$CB$183,N$9,FALSE))),"")</f>
        <v>1883.4586620164823</v>
      </c>
      <c r="O174" s="175">
        <f ca="1">IFERROR(IF((VLOOKUP($E174,'NEA Backsheet'!$D$5:$CB$183,O$9,FALSE))="","",(VLOOKUP($E174,'NEA Backsheet'!$D$5:$CB$183,O$9,FALSE))),"")</f>
        <v>2020.7048254393242</v>
      </c>
      <c r="P174" s="123">
        <f ca="1">IFERROR(IF((VLOOKUP($E174,'NEA Backsheet'!$D$5:$CB$183,P$9,FALSE))="","",(VLOOKUP($E174,'NEA Backsheet'!$D$5:$CB$183,P$9,FALSE))),"")</f>
        <v>2123.7946579623917</v>
      </c>
      <c r="Q174" s="124">
        <f ca="1">IFERROR(IF((VLOOKUP($E174,'NEA Backsheet'!$D$5:$CB$183,Q$9,FALSE))="","",(VLOOKUP($E174,'NEA Backsheet'!$D$5:$CB$183,Q$9,FALSE))),"")</f>
        <v>2298.5003284891791</v>
      </c>
      <c r="R174" s="236">
        <f ca="1">IFERROR(IF((VLOOKUP($E174,'NEA Backsheet'!$D$5:$CB$183,R$9,FALSE))="","",(VLOOKUP($E174,'NEA Backsheet'!$D$5:$CB$183,R$9,FALSE))),"")</f>
        <v>0</v>
      </c>
    </row>
    <row r="175" spans="1:18" ht="15" customHeight="1" x14ac:dyDescent="0.3">
      <c r="A175" s="57">
        <v>161</v>
      </c>
      <c r="B175" s="98" t="str">
        <f ca="1">IFERROR(IF((VLOOKUP($E175,'Org List'!$AJ$10:$AL$188,3,FALSE))="","",(VLOOKUP($E175,'Org List'!$AJ$10:$AL$188,3,FALSE))),"")</f>
        <v>North of England Commissioning Region</v>
      </c>
      <c r="C175" s="99" t="str">
        <f ca="1">IFERROR(IF((VLOOKUP($E175,'Org List'!$AO$10:$AQ$188,3,FALSE))="","",(VLOOKUP($E175,'Org List'!$AO$10:$AQ$188,3,FALSE))),"")</f>
        <v>North West Region</v>
      </c>
      <c r="D175" s="114" t="str">
        <f ca="1">IFERROR(IF((VLOOKUP($E175,'Org List'!$AT$10:$AV$188,3,FALSE))="","",(VLOOKUP($E175,'Org List'!$AT$10:$AV$188,3,FALSE))),"")</f>
        <v>NHS England North (Greater Manchester)</v>
      </c>
      <c r="E175" s="98" t="str">
        <f t="shared" ca="1" si="5"/>
        <v>E08000009</v>
      </c>
      <c r="F175" s="100" t="str">
        <f ca="1">IF(E175="","",VLOOKUP(E175,'Org List'!$J$9:$K$488,2,0))</f>
        <v>Trafford</v>
      </c>
      <c r="G175" s="121">
        <f ca="1">IFERROR(IF((VLOOKUP($E175,'NEA Backsheet'!$D$5:$CB$183,G$9,FALSE))="","",(VLOOKUP($E175,'NEA Backsheet'!$D$5:$CB$183,G$9,FALSE))),"")</f>
        <v>2861.2253043477513</v>
      </c>
      <c r="H175" s="122">
        <f ca="1">IFERROR(IF((VLOOKUP($E175,'NEA Backsheet'!$D$5:$CB$183,H$9,FALSE))="","",(VLOOKUP($E175,'NEA Backsheet'!$D$5:$CB$183,H$9,FALSE))),"")</f>
        <v>2901.6978539954866</v>
      </c>
      <c r="I175" s="122">
        <f ca="1">IFERROR(IF((VLOOKUP($E175,'NEA Backsheet'!$D$5:$CB$183,I$9,FALSE))="","",(VLOOKUP($E175,'NEA Backsheet'!$D$5:$CB$183,I$9,FALSE))),"")</f>
        <v>3078.0178249710398</v>
      </c>
      <c r="J175" s="123">
        <f ca="1">IFERROR(IF((VLOOKUP($E175,'NEA Backsheet'!$D$5:$CB$183,J$9,FALSE))="","",(VLOOKUP($E175,'NEA Backsheet'!$D$5:$CB$183,J$9,FALSE))),"")</f>
        <v>3030.4961126786807</v>
      </c>
      <c r="K175" s="121">
        <f ca="1">IFERROR(IF((VLOOKUP($E175,'NEA Backsheet'!$D$5:$CB$183,K$9,FALSE))="","",(VLOOKUP($E175,'NEA Backsheet'!$D$5:$CB$183,K$9,FALSE))),"")</f>
        <v>2939.8400100095682</v>
      </c>
      <c r="L175" s="122">
        <f ca="1">IFERROR(IF((VLOOKUP($E175,'NEA Backsheet'!$D$5:$CB$183,L$9,FALSE))="","",(VLOOKUP($E175,'NEA Backsheet'!$D$5:$CB$183,L$9,FALSE))),"")</f>
        <v>2966.2106361899851</v>
      </c>
      <c r="M175" s="122">
        <f ca="1">IFERROR(IF((VLOOKUP($E175,'NEA Backsheet'!$D$5:$CB$183,M$9,FALSE))="","",(VLOOKUP($E175,'NEA Backsheet'!$D$5:$CB$183,M$9,FALSE))),"")</f>
        <v>2975.9803686288501</v>
      </c>
      <c r="N175" s="124">
        <f ca="1">IFERROR(IF((VLOOKUP($E175,'NEA Backsheet'!$D$5:$CB$183,N$9,FALSE))="","",(VLOOKUP($E175,'NEA Backsheet'!$D$5:$CB$183,N$9,FALSE))),"")</f>
        <v>2886.7138048021739</v>
      </c>
      <c r="O175" s="175">
        <f ca="1">IFERROR(IF((VLOOKUP($E175,'NEA Backsheet'!$D$5:$CB$183,O$9,FALSE))="","",(VLOOKUP($E175,'NEA Backsheet'!$D$5:$CB$183,O$9,FALSE))),"")</f>
        <v>3006.6384377654108</v>
      </c>
      <c r="P175" s="123">
        <f ca="1">IFERROR(IF((VLOOKUP($E175,'NEA Backsheet'!$D$5:$CB$183,P$9,FALSE))="","",(VLOOKUP($E175,'NEA Backsheet'!$D$5:$CB$183,P$9,FALSE))),"")</f>
        <v>3053.7508707160387</v>
      </c>
      <c r="Q175" s="124">
        <f ca="1">IFERROR(IF((VLOOKUP($E175,'NEA Backsheet'!$D$5:$CB$183,Q$9,FALSE))="","",(VLOOKUP($E175,'NEA Backsheet'!$D$5:$CB$183,Q$9,FALSE))),"")</f>
        <v>3147.572966188744</v>
      </c>
      <c r="R175" s="236">
        <f ca="1">IFERROR(IF((VLOOKUP($E175,'NEA Backsheet'!$D$5:$CB$183,R$9,FALSE))="","",(VLOOKUP($E175,'NEA Backsheet'!$D$5:$CB$183,R$9,FALSE))),"")</f>
        <v>0</v>
      </c>
    </row>
    <row r="176" spans="1:18" ht="15" customHeight="1" x14ac:dyDescent="0.3">
      <c r="A176" s="57">
        <v>162</v>
      </c>
      <c r="B176" s="98" t="str">
        <f ca="1">IFERROR(IF((VLOOKUP($E176,'Org List'!$AJ$10:$AL$188,3,FALSE))="","",(VLOOKUP($E176,'Org List'!$AJ$10:$AL$188,3,FALSE))),"")</f>
        <v>North of England Commissioning Region</v>
      </c>
      <c r="C176" s="99" t="str">
        <f ca="1">IFERROR(IF((VLOOKUP($E176,'Org List'!$AO$10:$AQ$188,3,FALSE))="","",(VLOOKUP($E176,'Org List'!$AO$10:$AQ$188,3,FALSE))),"")</f>
        <v>Yorkshire and The Humber Region</v>
      </c>
      <c r="D176" s="114" t="str">
        <f ca="1">IFERROR(IF((VLOOKUP($E176,'Org List'!$AT$10:$AV$188,3,FALSE))="","",(VLOOKUP($E176,'Org List'!$AT$10:$AV$188,3,FALSE))),"")</f>
        <v>NHS England North (Yorkshire And Humber)</v>
      </c>
      <c r="E176" s="98" t="str">
        <f t="shared" ca="1" si="5"/>
        <v>E08000036</v>
      </c>
      <c r="F176" s="100" t="str">
        <f ca="1">IF(E176="","",VLOOKUP(E176,'Org List'!$J$9:$K$488,2,0))</f>
        <v>Wakefield</v>
      </c>
      <c r="G176" s="121">
        <f ca="1">IFERROR(IF((VLOOKUP($E176,'NEA Backsheet'!$D$5:$CB$183,G$9,FALSE))="","",(VLOOKUP($E176,'NEA Backsheet'!$D$5:$CB$183,G$9,FALSE))),"")</f>
        <v>3173.9289453002016</v>
      </c>
      <c r="H176" s="122">
        <f ca="1">IFERROR(IF((VLOOKUP($E176,'NEA Backsheet'!$D$5:$CB$183,H$9,FALSE))="","",(VLOOKUP($E176,'NEA Backsheet'!$D$5:$CB$183,H$9,FALSE))),"")</f>
        <v>2947.4857045468725</v>
      </c>
      <c r="I176" s="122">
        <f ca="1">IFERROR(IF((VLOOKUP($E176,'NEA Backsheet'!$D$5:$CB$183,I$9,FALSE))="","",(VLOOKUP($E176,'NEA Backsheet'!$D$5:$CB$183,I$9,FALSE))),"")</f>
        <v>2929.007154400028</v>
      </c>
      <c r="J176" s="123">
        <f ca="1">IFERROR(IF((VLOOKUP($E176,'NEA Backsheet'!$D$5:$CB$183,J$9,FALSE))="","",(VLOOKUP($E176,'NEA Backsheet'!$D$5:$CB$183,J$9,FALSE))),"")</f>
        <v>2914.9569075975364</v>
      </c>
      <c r="K176" s="121">
        <f ca="1">IFERROR(IF((VLOOKUP($E176,'NEA Backsheet'!$D$5:$CB$183,K$9,FALSE))="","",(VLOOKUP($E176,'NEA Backsheet'!$D$5:$CB$183,K$9,FALSE))),"")</f>
        <v>3156.4477316742064</v>
      </c>
      <c r="L176" s="122">
        <f ca="1">IFERROR(IF((VLOOKUP($E176,'NEA Backsheet'!$D$5:$CB$183,L$9,FALSE))="","",(VLOOKUP($E176,'NEA Backsheet'!$D$5:$CB$183,L$9,FALSE))),"")</f>
        <v>2991.3473426895357</v>
      </c>
      <c r="M176" s="122">
        <f ca="1">IFERROR(IF((VLOOKUP($E176,'NEA Backsheet'!$D$5:$CB$183,M$9,FALSE))="","",(VLOOKUP($E176,'NEA Backsheet'!$D$5:$CB$183,M$9,FALSE))),"")</f>
        <v>3055.4419157650987</v>
      </c>
      <c r="N176" s="124">
        <f ca="1">IFERROR(IF((VLOOKUP($E176,'NEA Backsheet'!$D$5:$CB$183,N$9,FALSE))="","",(VLOOKUP($E176,'NEA Backsheet'!$D$5:$CB$183,N$9,FALSE))),"")</f>
        <v>3352.8036873267865</v>
      </c>
      <c r="O176" s="175">
        <f ca="1">IFERROR(IF((VLOOKUP($E176,'NEA Backsheet'!$D$5:$CB$183,O$9,FALSE))="","",(VLOOKUP($E176,'NEA Backsheet'!$D$5:$CB$183,O$9,FALSE))),"")</f>
        <v>2973.4431575971321</v>
      </c>
      <c r="P176" s="123">
        <f ca="1">IFERROR(IF((VLOOKUP($E176,'NEA Backsheet'!$D$5:$CB$183,P$9,FALSE))="","",(VLOOKUP($E176,'NEA Backsheet'!$D$5:$CB$183,P$9,FALSE))),"")</f>
        <v>2838.7724738546408</v>
      </c>
      <c r="Q176" s="124">
        <f ca="1">IFERROR(IF((VLOOKUP($E176,'NEA Backsheet'!$D$5:$CB$183,Q$9,FALSE))="","",(VLOOKUP($E176,'NEA Backsheet'!$D$5:$CB$183,Q$9,FALSE))),"")</f>
        <v>2989.4092272251323</v>
      </c>
      <c r="R176" s="236">
        <f ca="1">IFERROR(IF((VLOOKUP($E176,'NEA Backsheet'!$D$5:$CB$183,R$9,FALSE))="","",(VLOOKUP($E176,'NEA Backsheet'!$D$5:$CB$183,R$9,FALSE))),"")</f>
        <v>0</v>
      </c>
    </row>
    <row r="177" spans="1:18" ht="15" customHeight="1" x14ac:dyDescent="0.3">
      <c r="A177" s="57">
        <v>163</v>
      </c>
      <c r="B177" s="98" t="str">
        <f ca="1">IFERROR(IF((VLOOKUP($E177,'Org List'!$AJ$10:$AL$188,3,FALSE))="","",(VLOOKUP($E177,'Org List'!$AJ$10:$AL$188,3,FALSE))),"")</f>
        <v>Midlands and East of England Commissioning Region</v>
      </c>
      <c r="C177" s="99" t="str">
        <f ca="1">IFERROR(IF((VLOOKUP($E177,'Org List'!$AO$10:$AQ$188,3,FALSE))="","",(VLOOKUP($E177,'Org List'!$AO$10:$AQ$188,3,FALSE))),"")</f>
        <v>West Midlands Region</v>
      </c>
      <c r="D177" s="114" t="str">
        <f ca="1">IFERROR(IF((VLOOKUP($E177,'Org List'!$AT$10:$AV$188,3,FALSE))="","",(VLOOKUP($E177,'Org List'!$AT$10:$AV$188,3,FALSE))),"")</f>
        <v>NHS England Midlands And East (West Midlands)</v>
      </c>
      <c r="E177" s="98" t="str">
        <f t="shared" ca="1" si="5"/>
        <v>E08000030</v>
      </c>
      <c r="F177" s="100" t="str">
        <f ca="1">IF(E177="","",VLOOKUP(E177,'Org List'!$J$9:$K$488,2,0))</f>
        <v>Walsall</v>
      </c>
      <c r="G177" s="121">
        <f ca="1">IFERROR(IF((VLOOKUP($E177,'NEA Backsheet'!$D$5:$CB$183,G$9,FALSE))="","",(VLOOKUP($E177,'NEA Backsheet'!$D$5:$CB$183,G$9,FALSE))),"")</f>
        <v>3029.6750424945285</v>
      </c>
      <c r="H177" s="122">
        <f ca="1">IFERROR(IF((VLOOKUP($E177,'NEA Backsheet'!$D$5:$CB$183,H$9,FALSE))="","",(VLOOKUP($E177,'NEA Backsheet'!$D$5:$CB$183,H$9,FALSE))),"")</f>
        <v>3134.2842113206675</v>
      </c>
      <c r="I177" s="122">
        <f ca="1">IFERROR(IF((VLOOKUP($E177,'NEA Backsheet'!$D$5:$CB$183,I$9,FALSE))="","",(VLOOKUP($E177,'NEA Backsheet'!$D$5:$CB$183,I$9,FALSE))),"")</f>
        <v>3210.9226495989578</v>
      </c>
      <c r="J177" s="123">
        <f ca="1">IFERROR(IF((VLOOKUP($E177,'NEA Backsheet'!$D$5:$CB$183,J$9,FALSE))="","",(VLOOKUP($E177,'NEA Backsheet'!$D$5:$CB$183,J$9,FALSE))),"")</f>
        <v>3161.5958453250446</v>
      </c>
      <c r="K177" s="121">
        <f ca="1">IFERROR(IF((VLOOKUP($E177,'NEA Backsheet'!$D$5:$CB$183,K$9,FALSE))="","",(VLOOKUP($E177,'NEA Backsheet'!$D$5:$CB$183,K$9,FALSE))),"")</f>
        <v>3139.7238235517448</v>
      </c>
      <c r="L177" s="122">
        <f ca="1">IFERROR(IF((VLOOKUP($E177,'NEA Backsheet'!$D$5:$CB$183,L$9,FALSE))="","",(VLOOKUP($E177,'NEA Backsheet'!$D$5:$CB$183,L$9,FALSE))),"")</f>
        <v>3150.0105248677905</v>
      </c>
      <c r="M177" s="122">
        <f ca="1">IFERROR(IF((VLOOKUP($E177,'NEA Backsheet'!$D$5:$CB$183,M$9,FALSE))="","",(VLOOKUP($E177,'NEA Backsheet'!$D$5:$CB$183,M$9,FALSE))),"")</f>
        <v>3294.6206174553781</v>
      </c>
      <c r="N177" s="124">
        <f ca="1">IFERROR(IF((VLOOKUP($E177,'NEA Backsheet'!$D$5:$CB$183,N$9,FALSE))="","",(VLOOKUP($E177,'NEA Backsheet'!$D$5:$CB$183,N$9,FALSE))),"")</f>
        <v>3199.9968251924179</v>
      </c>
      <c r="O177" s="175">
        <f ca="1">IFERROR(IF((VLOOKUP($E177,'NEA Backsheet'!$D$5:$CB$183,O$9,FALSE))="","",(VLOOKUP($E177,'NEA Backsheet'!$D$5:$CB$183,O$9,FALSE))),"")</f>
        <v>3094.5817997223126</v>
      </c>
      <c r="P177" s="123">
        <f ca="1">IFERROR(IF((VLOOKUP($E177,'NEA Backsheet'!$D$5:$CB$183,P$9,FALSE))="","",(VLOOKUP($E177,'NEA Backsheet'!$D$5:$CB$183,P$9,FALSE))),"")</f>
        <v>3115.0183845123543</v>
      </c>
      <c r="Q177" s="124">
        <f ca="1">IFERROR(IF((VLOOKUP($E177,'NEA Backsheet'!$D$5:$CB$183,Q$9,FALSE))="","",(VLOOKUP($E177,'NEA Backsheet'!$D$5:$CB$183,Q$9,FALSE))),"")</f>
        <v>3378.8223819938171</v>
      </c>
      <c r="R177" s="236">
        <f ca="1">IFERROR(IF((VLOOKUP($E177,'NEA Backsheet'!$D$5:$CB$183,R$9,FALSE))="","",(VLOOKUP($E177,'NEA Backsheet'!$D$5:$CB$183,R$9,FALSE))),"")</f>
        <v>0</v>
      </c>
    </row>
    <row r="178" spans="1:18" ht="15" customHeight="1" x14ac:dyDescent="0.3">
      <c r="A178" s="57">
        <v>164</v>
      </c>
      <c r="B178" s="98" t="str">
        <f ca="1">IFERROR(IF((VLOOKUP($E178,'Org List'!$AJ$10:$AL$188,3,FALSE))="","",(VLOOKUP($E178,'Org List'!$AJ$10:$AL$188,3,FALSE))),"")</f>
        <v>London Commissioning Region</v>
      </c>
      <c r="C178" s="99" t="str">
        <f ca="1">IFERROR(IF((VLOOKUP($E178,'Org List'!$AO$10:$AQ$188,3,FALSE))="","",(VLOOKUP($E178,'Org List'!$AO$10:$AQ$188,3,FALSE))),"")</f>
        <v>London Region</v>
      </c>
      <c r="D178" s="114" t="str">
        <f ca="1">IFERROR(IF((VLOOKUP($E178,'Org List'!$AT$10:$AV$188,3,FALSE))="","",(VLOOKUP($E178,'Org List'!$AT$10:$AV$188,3,FALSE))),"")</f>
        <v>NHS England London</v>
      </c>
      <c r="E178" s="98" t="str">
        <f t="shared" ca="1" si="5"/>
        <v>E09000031</v>
      </c>
      <c r="F178" s="100" t="str">
        <f ca="1">IF(E178="","",VLOOKUP(E178,'Org List'!$J$9:$K$488,2,0))</f>
        <v>Waltham Forest</v>
      </c>
      <c r="G178" s="121">
        <f ca="1">IFERROR(IF((VLOOKUP($E178,'NEA Backsheet'!$D$5:$CB$183,G$9,FALSE))="","",(VLOOKUP($E178,'NEA Backsheet'!$D$5:$CB$183,G$9,FALSE))),"")</f>
        <v>1992.3220897167275</v>
      </c>
      <c r="H178" s="122">
        <f ca="1">IFERROR(IF((VLOOKUP($E178,'NEA Backsheet'!$D$5:$CB$183,H$9,FALSE))="","",(VLOOKUP($E178,'NEA Backsheet'!$D$5:$CB$183,H$9,FALSE))),"")</f>
        <v>2295.9631026660381</v>
      </c>
      <c r="I178" s="122">
        <f ca="1">IFERROR(IF((VLOOKUP($E178,'NEA Backsheet'!$D$5:$CB$183,I$9,FALSE))="","",(VLOOKUP($E178,'NEA Backsheet'!$D$5:$CB$183,I$9,FALSE))),"")</f>
        <v>2448.4257983060575</v>
      </c>
      <c r="J178" s="123">
        <f ca="1">IFERROR(IF((VLOOKUP($E178,'NEA Backsheet'!$D$5:$CB$183,J$9,FALSE))="","",(VLOOKUP($E178,'NEA Backsheet'!$D$5:$CB$183,J$9,FALSE))),"")</f>
        <v>2628.9398389668327</v>
      </c>
      <c r="K178" s="121">
        <f ca="1">IFERROR(IF((VLOOKUP($E178,'NEA Backsheet'!$D$5:$CB$183,K$9,FALSE))="","",(VLOOKUP($E178,'NEA Backsheet'!$D$5:$CB$183,K$9,FALSE))),"")</f>
        <v>2276.1598134926517</v>
      </c>
      <c r="L178" s="122">
        <f ca="1">IFERROR(IF((VLOOKUP($E178,'NEA Backsheet'!$D$5:$CB$183,L$9,FALSE))="","",(VLOOKUP($E178,'NEA Backsheet'!$D$5:$CB$183,L$9,FALSE))),"")</f>
        <v>2300.5535202097326</v>
      </c>
      <c r="M178" s="122">
        <f ca="1">IFERROR(IF((VLOOKUP($E178,'NEA Backsheet'!$D$5:$CB$183,M$9,FALSE))="","",(VLOOKUP($E178,'NEA Backsheet'!$D$5:$CB$183,M$9,FALSE))),"")</f>
        <v>2313.0791678059845</v>
      </c>
      <c r="N178" s="124">
        <f ca="1">IFERROR(IF((VLOOKUP($E178,'NEA Backsheet'!$D$5:$CB$183,N$9,FALSE))="","",(VLOOKUP($E178,'NEA Backsheet'!$D$5:$CB$183,N$9,FALSE))),"")</f>
        <v>2242.4627911719426</v>
      </c>
      <c r="O178" s="175">
        <f ca="1">IFERROR(IF((VLOOKUP($E178,'NEA Backsheet'!$D$5:$CB$183,O$9,FALSE))="","",(VLOOKUP($E178,'NEA Backsheet'!$D$5:$CB$183,O$9,FALSE))),"")</f>
        <v>2628.237477438664</v>
      </c>
      <c r="P178" s="123">
        <f ca="1">IFERROR(IF((VLOOKUP($E178,'NEA Backsheet'!$D$5:$CB$183,P$9,FALSE))="","",(VLOOKUP($E178,'NEA Backsheet'!$D$5:$CB$183,P$9,FALSE))),"")</f>
        <v>2560.9319837563103</v>
      </c>
      <c r="Q178" s="124">
        <f ca="1">IFERROR(IF((VLOOKUP($E178,'NEA Backsheet'!$D$5:$CB$183,Q$9,FALSE))="","",(VLOOKUP($E178,'NEA Backsheet'!$D$5:$CB$183,Q$9,FALSE))),"")</f>
        <v>2726.7789785115324</v>
      </c>
      <c r="R178" s="236">
        <f ca="1">IFERROR(IF((VLOOKUP($E178,'NEA Backsheet'!$D$5:$CB$183,R$9,FALSE))="","",(VLOOKUP($E178,'NEA Backsheet'!$D$5:$CB$183,R$9,FALSE))),"")</f>
        <v>0</v>
      </c>
    </row>
    <row r="179" spans="1:18" ht="15" customHeight="1" x14ac:dyDescent="0.3">
      <c r="A179" s="57">
        <v>165</v>
      </c>
      <c r="B179" s="98" t="str">
        <f ca="1">IFERROR(IF((VLOOKUP($E179,'Org List'!$AJ$10:$AL$188,3,FALSE))="","",(VLOOKUP($E179,'Org List'!$AJ$10:$AL$188,3,FALSE))),"")</f>
        <v>London Commissioning Region</v>
      </c>
      <c r="C179" s="99" t="str">
        <f ca="1">IFERROR(IF((VLOOKUP($E179,'Org List'!$AO$10:$AQ$188,3,FALSE))="","",(VLOOKUP($E179,'Org List'!$AO$10:$AQ$188,3,FALSE))),"")</f>
        <v>London Region</v>
      </c>
      <c r="D179" s="114" t="str">
        <f ca="1">IFERROR(IF((VLOOKUP($E179,'Org List'!$AT$10:$AV$188,3,FALSE))="","",(VLOOKUP($E179,'Org List'!$AT$10:$AV$188,3,FALSE))),"")</f>
        <v>NHS England London</v>
      </c>
      <c r="E179" s="98" t="str">
        <f t="shared" ca="1" si="5"/>
        <v>E09000032</v>
      </c>
      <c r="F179" s="100" t="str">
        <f ca="1">IF(E179="","",VLOOKUP(E179,'Org List'!$J$9:$K$488,2,0))</f>
        <v>Wandsworth</v>
      </c>
      <c r="G179" s="121">
        <f ca="1">IFERROR(IF((VLOOKUP($E179,'NEA Backsheet'!$D$5:$CB$183,G$9,FALSE))="","",(VLOOKUP($E179,'NEA Backsheet'!$D$5:$CB$183,G$9,FALSE))),"")</f>
        <v>2104.5799098222037</v>
      </c>
      <c r="H179" s="122">
        <f ca="1">IFERROR(IF((VLOOKUP($E179,'NEA Backsheet'!$D$5:$CB$183,H$9,FALSE))="","",(VLOOKUP($E179,'NEA Backsheet'!$D$5:$CB$183,H$9,FALSE))),"")</f>
        <v>2093.3755584657943</v>
      </c>
      <c r="I179" s="122">
        <f ca="1">IFERROR(IF((VLOOKUP($E179,'NEA Backsheet'!$D$5:$CB$183,I$9,FALSE))="","",(VLOOKUP($E179,'NEA Backsheet'!$D$5:$CB$183,I$9,FALSE))),"")</f>
        <v>2191.829951979827</v>
      </c>
      <c r="J179" s="123">
        <f ca="1">IFERROR(IF((VLOOKUP($E179,'NEA Backsheet'!$D$5:$CB$183,J$9,FALSE))="","",(VLOOKUP($E179,'NEA Backsheet'!$D$5:$CB$183,J$9,FALSE))),"")</f>
        <v>2154.9961983466928</v>
      </c>
      <c r="K179" s="121">
        <f ca="1">IFERROR(IF((VLOOKUP($E179,'NEA Backsheet'!$D$5:$CB$183,K$9,FALSE))="","",(VLOOKUP($E179,'NEA Backsheet'!$D$5:$CB$183,K$9,FALSE))),"")</f>
        <v>2332.8023493573546</v>
      </c>
      <c r="L179" s="122">
        <f ca="1">IFERROR(IF((VLOOKUP($E179,'NEA Backsheet'!$D$5:$CB$183,L$9,FALSE))="","",(VLOOKUP($E179,'NEA Backsheet'!$D$5:$CB$183,L$9,FALSE))),"")</f>
        <v>2333.8390925044596</v>
      </c>
      <c r="M179" s="122">
        <f ca="1">IFERROR(IF((VLOOKUP($E179,'NEA Backsheet'!$D$5:$CB$183,M$9,FALSE))="","",(VLOOKUP($E179,'NEA Backsheet'!$D$5:$CB$183,M$9,FALSE))),"")</f>
        <v>2360.4120958927006</v>
      </c>
      <c r="N179" s="124">
        <f ca="1">IFERROR(IF((VLOOKUP($E179,'NEA Backsheet'!$D$5:$CB$183,N$9,FALSE))="","",(VLOOKUP($E179,'NEA Backsheet'!$D$5:$CB$183,N$9,FALSE))),"")</f>
        <v>2303.0895471460376</v>
      </c>
      <c r="O179" s="175">
        <f ca="1">IFERROR(IF((VLOOKUP($E179,'NEA Backsheet'!$D$5:$CB$183,O$9,FALSE))="","",(VLOOKUP($E179,'NEA Backsheet'!$D$5:$CB$183,O$9,FALSE))),"")</f>
        <v>2124.6426676850497</v>
      </c>
      <c r="P179" s="123">
        <f ca="1">IFERROR(IF((VLOOKUP($E179,'NEA Backsheet'!$D$5:$CB$183,P$9,FALSE))="","",(VLOOKUP($E179,'NEA Backsheet'!$D$5:$CB$183,P$9,FALSE))),"")</f>
        <v>2202.2244160546484</v>
      </c>
      <c r="Q179" s="124">
        <f ca="1">IFERROR(IF((VLOOKUP($E179,'NEA Backsheet'!$D$5:$CB$183,Q$9,FALSE))="","",(VLOOKUP($E179,'NEA Backsheet'!$D$5:$CB$183,Q$9,FALSE))),"")</f>
        <v>2335.039872007073</v>
      </c>
      <c r="R179" s="236">
        <f ca="1">IFERROR(IF((VLOOKUP($E179,'NEA Backsheet'!$D$5:$CB$183,R$9,FALSE))="","",(VLOOKUP($E179,'NEA Backsheet'!$D$5:$CB$183,R$9,FALSE))),"")</f>
        <v>0</v>
      </c>
    </row>
    <row r="180" spans="1:18" ht="15" customHeight="1" x14ac:dyDescent="0.3">
      <c r="A180" s="57">
        <v>166</v>
      </c>
      <c r="B180" s="98" t="str">
        <f ca="1">IFERROR(IF((VLOOKUP($E180,'Org List'!$AJ$10:$AL$188,3,FALSE))="","",(VLOOKUP($E180,'Org List'!$AJ$10:$AL$188,3,FALSE))),"")</f>
        <v>North of England Commissioning Region</v>
      </c>
      <c r="C180" s="99" t="str">
        <f ca="1">IFERROR(IF((VLOOKUP($E180,'Org List'!$AO$10:$AQ$188,3,FALSE))="","",(VLOOKUP($E180,'Org List'!$AO$10:$AQ$188,3,FALSE))),"")</f>
        <v>North West Region</v>
      </c>
      <c r="D180" s="114" t="str">
        <f ca="1">IFERROR(IF((VLOOKUP($E180,'Org List'!$AT$10:$AV$188,3,FALSE))="","",(VLOOKUP($E180,'Org List'!$AT$10:$AV$188,3,FALSE))),"")</f>
        <v>NHS England North (Cheshire And Merseyside)</v>
      </c>
      <c r="E180" s="98" t="str">
        <f t="shared" ca="1" si="5"/>
        <v>E06000007</v>
      </c>
      <c r="F180" s="100" t="str">
        <f ca="1">IF(E180="","",VLOOKUP(E180,'Org List'!$J$9:$K$488,2,0))</f>
        <v>Warrington</v>
      </c>
      <c r="G180" s="121">
        <f ca="1">IFERROR(IF((VLOOKUP($E180,'NEA Backsheet'!$D$5:$CB$183,G$9,FALSE))="","",(VLOOKUP($E180,'NEA Backsheet'!$D$5:$CB$183,G$9,FALSE))),"")</f>
        <v>3280.8315190474823</v>
      </c>
      <c r="H180" s="122">
        <f ca="1">IFERROR(IF((VLOOKUP($E180,'NEA Backsheet'!$D$5:$CB$183,H$9,FALSE))="","",(VLOOKUP($E180,'NEA Backsheet'!$D$5:$CB$183,H$9,FALSE))),"")</f>
        <v>3193.4837038891365</v>
      </c>
      <c r="I180" s="122">
        <f ca="1">IFERROR(IF((VLOOKUP($E180,'NEA Backsheet'!$D$5:$CB$183,I$9,FALSE))="","",(VLOOKUP($E180,'NEA Backsheet'!$D$5:$CB$183,I$9,FALSE))),"")</f>
        <v>3107.5842541674147</v>
      </c>
      <c r="J180" s="123">
        <f ca="1">IFERROR(IF((VLOOKUP($E180,'NEA Backsheet'!$D$5:$CB$183,J$9,FALSE))="","",(VLOOKUP($E180,'NEA Backsheet'!$D$5:$CB$183,J$9,FALSE))),"")</f>
        <v>2763.7141060410445</v>
      </c>
      <c r="K180" s="121">
        <f ca="1">IFERROR(IF((VLOOKUP($E180,'NEA Backsheet'!$D$5:$CB$183,K$9,FALSE))="","",(VLOOKUP($E180,'NEA Backsheet'!$D$5:$CB$183,K$9,FALSE))),"")</f>
        <v>3367.8669796770437</v>
      </c>
      <c r="L180" s="122">
        <f ca="1">IFERROR(IF((VLOOKUP($E180,'NEA Backsheet'!$D$5:$CB$183,L$9,FALSE))="","",(VLOOKUP($E180,'NEA Backsheet'!$D$5:$CB$183,L$9,FALSE))),"")</f>
        <v>3390.902238678168</v>
      </c>
      <c r="M180" s="122">
        <f ca="1">IFERROR(IF((VLOOKUP($E180,'NEA Backsheet'!$D$5:$CB$183,M$9,FALSE))="","",(VLOOKUP($E180,'NEA Backsheet'!$D$5:$CB$183,M$9,FALSE))),"")</f>
        <v>3403.6822375512033</v>
      </c>
      <c r="N180" s="124">
        <f ca="1">IFERROR(IF((VLOOKUP($E180,'NEA Backsheet'!$D$5:$CB$183,N$9,FALSE))="","",(VLOOKUP($E180,'NEA Backsheet'!$D$5:$CB$183,N$9,FALSE))),"")</f>
        <v>3180.6828917234293</v>
      </c>
      <c r="O180" s="175">
        <f ca="1">IFERROR(IF((VLOOKUP($E180,'NEA Backsheet'!$D$5:$CB$183,O$9,FALSE))="","",(VLOOKUP($E180,'NEA Backsheet'!$D$5:$CB$183,O$9,FALSE))),"")</f>
        <v>3028.1182668043166</v>
      </c>
      <c r="P180" s="123">
        <f ca="1">IFERROR(IF((VLOOKUP($E180,'NEA Backsheet'!$D$5:$CB$183,P$9,FALSE))="","",(VLOOKUP($E180,'NEA Backsheet'!$D$5:$CB$183,P$9,FALSE))),"")</f>
        <v>3030.6453435153448</v>
      </c>
      <c r="Q180" s="124">
        <f ca="1">IFERROR(IF((VLOOKUP($E180,'NEA Backsheet'!$D$5:$CB$183,Q$9,FALSE))="","",(VLOOKUP($E180,'NEA Backsheet'!$D$5:$CB$183,Q$9,FALSE))),"")</f>
        <v>2882.8973322916763</v>
      </c>
      <c r="R180" s="236">
        <f ca="1">IFERROR(IF((VLOOKUP($E180,'NEA Backsheet'!$D$5:$CB$183,R$9,FALSE))="","",(VLOOKUP($E180,'NEA Backsheet'!$D$5:$CB$183,R$9,FALSE))),"")</f>
        <v>0</v>
      </c>
    </row>
    <row r="181" spans="1:18" ht="15" customHeight="1" x14ac:dyDescent="0.3">
      <c r="A181" s="57">
        <v>167</v>
      </c>
      <c r="B181" s="98" t="str">
        <f ca="1">IFERROR(IF((VLOOKUP($E181,'Org List'!$AJ$10:$AL$188,3,FALSE))="","",(VLOOKUP($E181,'Org List'!$AJ$10:$AL$188,3,FALSE))),"")</f>
        <v>Midlands and East of England Commissioning Region</v>
      </c>
      <c r="C181" s="99" t="str">
        <f ca="1">IFERROR(IF((VLOOKUP($E181,'Org List'!$AO$10:$AQ$188,3,FALSE))="","",(VLOOKUP($E181,'Org List'!$AO$10:$AQ$188,3,FALSE))),"")</f>
        <v>West Midlands Region</v>
      </c>
      <c r="D181" s="114" t="str">
        <f ca="1">IFERROR(IF((VLOOKUP($E181,'Org List'!$AT$10:$AV$188,3,FALSE))="","",(VLOOKUP($E181,'Org List'!$AT$10:$AV$188,3,FALSE))),"")</f>
        <v>NHS England Midlands And East (West Midlands)</v>
      </c>
      <c r="E181" s="98" t="str">
        <f t="shared" ca="1" si="5"/>
        <v>E10000031</v>
      </c>
      <c r="F181" s="100" t="str">
        <f ca="1">IF(E181="","",VLOOKUP(E181,'Org List'!$J$9:$K$488,2,0))</f>
        <v>Warwickshire</v>
      </c>
      <c r="G181" s="121">
        <f ca="1">IFERROR(IF((VLOOKUP($E181,'NEA Backsheet'!$D$5:$CB$183,G$9,FALSE))="","",(VLOOKUP($E181,'NEA Backsheet'!$D$5:$CB$183,G$9,FALSE))),"")</f>
        <v>2552.5814141674828</v>
      </c>
      <c r="H181" s="122">
        <f ca="1">IFERROR(IF((VLOOKUP($E181,'NEA Backsheet'!$D$5:$CB$183,H$9,FALSE))="","",(VLOOKUP($E181,'NEA Backsheet'!$D$5:$CB$183,H$9,FALSE))),"")</f>
        <v>2539.5904961372416</v>
      </c>
      <c r="I181" s="122">
        <f ca="1">IFERROR(IF((VLOOKUP($E181,'NEA Backsheet'!$D$5:$CB$183,I$9,FALSE))="","",(VLOOKUP($E181,'NEA Backsheet'!$D$5:$CB$183,I$9,FALSE))),"")</f>
        <v>2615.3864086248627</v>
      </c>
      <c r="J181" s="123">
        <f ca="1">IFERROR(IF((VLOOKUP($E181,'NEA Backsheet'!$D$5:$CB$183,J$9,FALSE))="","",(VLOOKUP($E181,'NEA Backsheet'!$D$5:$CB$183,J$9,FALSE))),"")</f>
        <v>2524.890217219704</v>
      </c>
      <c r="K181" s="121">
        <f ca="1">IFERROR(IF((VLOOKUP($E181,'NEA Backsheet'!$D$5:$CB$183,K$9,FALSE))="","",(VLOOKUP($E181,'NEA Backsheet'!$D$5:$CB$183,K$9,FALSE))),"")</f>
        <v>2626.970845451438</v>
      </c>
      <c r="L181" s="122">
        <f ca="1">IFERROR(IF((VLOOKUP($E181,'NEA Backsheet'!$D$5:$CB$183,L$9,FALSE))="","",(VLOOKUP($E181,'NEA Backsheet'!$D$5:$CB$183,L$9,FALSE))),"")</f>
        <v>2657.069387158982</v>
      </c>
      <c r="M181" s="122">
        <f ca="1">IFERROR(IF((VLOOKUP($E181,'NEA Backsheet'!$D$5:$CB$183,M$9,FALSE))="","",(VLOOKUP($E181,'NEA Backsheet'!$D$5:$CB$183,M$9,FALSE))),"")</f>
        <v>2659.7571288872723</v>
      </c>
      <c r="N181" s="124">
        <f ca="1">IFERROR(IF((VLOOKUP($E181,'NEA Backsheet'!$D$5:$CB$183,N$9,FALSE))="","",(VLOOKUP($E181,'NEA Backsheet'!$D$5:$CB$183,N$9,FALSE))),"")</f>
        <v>2594.5229137892265</v>
      </c>
      <c r="O181" s="175">
        <f ca="1">IFERROR(IF((VLOOKUP($E181,'NEA Backsheet'!$D$5:$CB$183,O$9,FALSE))="","",(VLOOKUP($E181,'NEA Backsheet'!$D$5:$CB$183,O$9,FALSE))),"")</f>
        <v>2663.6355555155278</v>
      </c>
      <c r="P181" s="123">
        <f ca="1">IFERROR(IF((VLOOKUP($E181,'NEA Backsheet'!$D$5:$CB$183,P$9,FALSE))="","",(VLOOKUP($E181,'NEA Backsheet'!$D$5:$CB$183,P$9,FALSE))),"")</f>
        <v>2647.2157988314966</v>
      </c>
      <c r="Q181" s="124">
        <f ca="1">IFERROR(IF((VLOOKUP($E181,'NEA Backsheet'!$D$5:$CB$183,Q$9,FALSE))="","",(VLOOKUP($E181,'NEA Backsheet'!$D$5:$CB$183,Q$9,FALSE))),"")</f>
        <v>2771.7684727419778</v>
      </c>
      <c r="R181" s="236">
        <f ca="1">IFERROR(IF((VLOOKUP($E181,'NEA Backsheet'!$D$5:$CB$183,R$9,FALSE))="","",(VLOOKUP($E181,'NEA Backsheet'!$D$5:$CB$183,R$9,FALSE))),"")</f>
        <v>0</v>
      </c>
    </row>
    <row r="182" spans="1:18" ht="15" customHeight="1" x14ac:dyDescent="0.3">
      <c r="A182" s="57">
        <v>168</v>
      </c>
      <c r="B182" s="98" t="str">
        <f ca="1">IFERROR(IF((VLOOKUP($E182,'Org List'!$AJ$10:$AL$188,3,FALSE))="","",(VLOOKUP($E182,'Org List'!$AJ$10:$AL$188,3,FALSE))),"")</f>
        <v>South East England Commissioning Region</v>
      </c>
      <c r="C182" s="99" t="str">
        <f ca="1">IFERROR(IF((VLOOKUP($E182,'Org List'!$AO$10:$AQ$188,3,FALSE))="","",(VLOOKUP($E182,'Org List'!$AO$10:$AQ$188,3,FALSE))),"")</f>
        <v>South East Region</v>
      </c>
      <c r="D182" s="114" t="str">
        <f ca="1">IFERROR(IF((VLOOKUP($E182,'Org List'!$AT$10:$AV$188,3,FALSE))="","",(VLOOKUP($E182,'Org List'!$AT$10:$AV$188,3,FALSE))),"")</f>
        <v>NHS England South East (Hampshire, Isle of Wight and Thames Valley)</v>
      </c>
      <c r="E182" s="98" t="str">
        <f t="shared" ca="1" si="5"/>
        <v>E06000037</v>
      </c>
      <c r="F182" s="100" t="str">
        <f ca="1">IF(E182="","",VLOOKUP(E182,'Org List'!$J$9:$K$488,2,0))</f>
        <v>West Berkshire</v>
      </c>
      <c r="G182" s="121">
        <f ca="1">IFERROR(IF((VLOOKUP($E182,'NEA Backsheet'!$D$5:$CB$183,G$9,FALSE))="","",(VLOOKUP($E182,'NEA Backsheet'!$D$5:$CB$183,G$9,FALSE))),"")</f>
        <v>2189.4556191294055</v>
      </c>
      <c r="H182" s="122">
        <f ca="1">IFERROR(IF((VLOOKUP($E182,'NEA Backsheet'!$D$5:$CB$183,H$9,FALSE))="","",(VLOOKUP($E182,'NEA Backsheet'!$D$5:$CB$183,H$9,FALSE))),"")</f>
        <v>2129.978975695718</v>
      </c>
      <c r="I182" s="122">
        <f ca="1">IFERROR(IF((VLOOKUP($E182,'NEA Backsheet'!$D$5:$CB$183,I$9,FALSE))="","",(VLOOKUP($E182,'NEA Backsheet'!$D$5:$CB$183,I$9,FALSE))),"")</f>
        <v>2222.9512235550319</v>
      </c>
      <c r="J182" s="123">
        <f ca="1">IFERROR(IF((VLOOKUP($E182,'NEA Backsheet'!$D$5:$CB$183,J$9,FALSE))="","",(VLOOKUP($E182,'NEA Backsheet'!$D$5:$CB$183,J$9,FALSE))),"")</f>
        <v>2187.6770385603259</v>
      </c>
      <c r="K182" s="121">
        <f ca="1">IFERROR(IF((VLOOKUP($E182,'NEA Backsheet'!$D$5:$CB$183,K$9,FALSE))="","",(VLOOKUP($E182,'NEA Backsheet'!$D$5:$CB$183,K$9,FALSE))),"")</f>
        <v>2146.5162686647936</v>
      </c>
      <c r="L182" s="122">
        <f ca="1">IFERROR(IF((VLOOKUP($E182,'NEA Backsheet'!$D$5:$CB$183,L$9,FALSE))="","",(VLOOKUP($E182,'NEA Backsheet'!$D$5:$CB$183,L$9,FALSE))),"")</f>
        <v>2168.5499449206254</v>
      </c>
      <c r="M182" s="122">
        <f ca="1">IFERROR(IF((VLOOKUP($E182,'NEA Backsheet'!$D$5:$CB$183,M$9,FALSE))="","",(VLOOKUP($E182,'NEA Backsheet'!$D$5:$CB$183,M$9,FALSE))),"")</f>
        <v>2249.8515145982565</v>
      </c>
      <c r="N182" s="124">
        <f ca="1">IFERROR(IF((VLOOKUP($E182,'NEA Backsheet'!$D$5:$CB$183,N$9,FALSE))="","",(VLOOKUP($E182,'NEA Backsheet'!$D$5:$CB$183,N$9,FALSE))),"")</f>
        <v>2176.0338645674888</v>
      </c>
      <c r="O182" s="175">
        <f ca="1">IFERROR(IF((VLOOKUP($E182,'NEA Backsheet'!$D$5:$CB$183,O$9,FALSE))="","",(VLOOKUP($E182,'NEA Backsheet'!$D$5:$CB$183,O$9,FALSE))),"")</f>
        <v>2174.056875809124</v>
      </c>
      <c r="P182" s="123">
        <f ca="1">IFERROR(IF((VLOOKUP($E182,'NEA Backsheet'!$D$5:$CB$183,P$9,FALSE))="","",(VLOOKUP($E182,'NEA Backsheet'!$D$5:$CB$183,P$9,FALSE))),"")</f>
        <v>2158.8234414687936</v>
      </c>
      <c r="Q182" s="124">
        <f ca="1">IFERROR(IF((VLOOKUP($E182,'NEA Backsheet'!$D$5:$CB$183,Q$9,FALSE))="","",(VLOOKUP($E182,'NEA Backsheet'!$D$5:$CB$183,Q$9,FALSE))),"")</f>
        <v>2327.8572777663326</v>
      </c>
      <c r="R182" s="236">
        <f ca="1">IFERROR(IF((VLOOKUP($E182,'NEA Backsheet'!$D$5:$CB$183,R$9,FALSE))="","",(VLOOKUP($E182,'NEA Backsheet'!$D$5:$CB$183,R$9,FALSE))),"")</f>
        <v>0</v>
      </c>
    </row>
    <row r="183" spans="1:18" ht="15" customHeight="1" x14ac:dyDescent="0.3">
      <c r="A183" s="57">
        <v>169</v>
      </c>
      <c r="B183" s="98" t="str">
        <f ca="1">IFERROR(IF((VLOOKUP($E183,'Org List'!$AJ$10:$AL$188,3,FALSE))="","",(VLOOKUP($E183,'Org List'!$AJ$10:$AL$188,3,FALSE))),"")</f>
        <v>South East England Commissioning Region</v>
      </c>
      <c r="C183" s="99" t="str">
        <f ca="1">IFERROR(IF((VLOOKUP($E183,'Org List'!$AO$10:$AQ$188,3,FALSE))="","",(VLOOKUP($E183,'Org List'!$AO$10:$AQ$188,3,FALSE))),"")</f>
        <v>South East Region</v>
      </c>
      <c r="D183" s="114" t="str">
        <f ca="1">IFERROR(IF((VLOOKUP($E183,'Org List'!$AT$10:$AV$188,3,FALSE))="","",(VLOOKUP($E183,'Org List'!$AT$10:$AV$188,3,FALSE))),"")</f>
        <v>NHS England South East (Kent, Surrey and Sussex)</v>
      </c>
      <c r="E183" s="98" t="str">
        <f t="shared" ca="1" si="5"/>
        <v>E10000032</v>
      </c>
      <c r="F183" s="100" t="str">
        <f ca="1">IF(E183="","",VLOOKUP(E183,'Org List'!$J$9:$K$488,2,0))</f>
        <v>West Sussex</v>
      </c>
      <c r="G183" s="121">
        <f ca="1">IFERROR(IF((VLOOKUP($E183,'NEA Backsheet'!$D$5:$CB$183,G$9,FALSE))="","",(VLOOKUP($E183,'NEA Backsheet'!$D$5:$CB$183,G$9,FALSE))),"")</f>
        <v>2650.0020316788241</v>
      </c>
      <c r="H183" s="122">
        <f ca="1">IFERROR(IF((VLOOKUP($E183,'NEA Backsheet'!$D$5:$CB$183,H$9,FALSE))="","",(VLOOKUP($E183,'NEA Backsheet'!$D$5:$CB$183,H$9,FALSE))),"")</f>
        <v>2625.3536555243004</v>
      </c>
      <c r="I183" s="122">
        <f ca="1">IFERROR(IF((VLOOKUP($E183,'NEA Backsheet'!$D$5:$CB$183,I$9,FALSE))="","",(VLOOKUP($E183,'NEA Backsheet'!$D$5:$CB$183,I$9,FALSE))),"")</f>
        <v>2746.2119169111802</v>
      </c>
      <c r="J183" s="123">
        <f ca="1">IFERROR(IF((VLOOKUP($E183,'NEA Backsheet'!$D$5:$CB$183,J$9,FALSE))="","",(VLOOKUP($E183,'NEA Backsheet'!$D$5:$CB$183,J$9,FALSE))),"")</f>
        <v>2746.0037881192989</v>
      </c>
      <c r="K183" s="121">
        <f ca="1">IFERROR(IF((VLOOKUP($E183,'NEA Backsheet'!$D$5:$CB$183,K$9,FALSE))="","",(VLOOKUP($E183,'NEA Backsheet'!$D$5:$CB$183,K$9,FALSE))),"")</f>
        <v>2660.3873035688389</v>
      </c>
      <c r="L183" s="122">
        <f ca="1">IFERROR(IF((VLOOKUP($E183,'NEA Backsheet'!$D$5:$CB$183,L$9,FALSE))="","",(VLOOKUP($E183,'NEA Backsheet'!$D$5:$CB$183,L$9,FALSE))),"")</f>
        <v>2641.1502341438986</v>
      </c>
      <c r="M183" s="122">
        <f ca="1">IFERROR(IF((VLOOKUP($E183,'NEA Backsheet'!$D$5:$CB$183,M$9,FALSE))="","",(VLOOKUP($E183,'NEA Backsheet'!$D$5:$CB$183,M$9,FALSE))),"")</f>
        <v>2760.7273473912765</v>
      </c>
      <c r="N183" s="124">
        <f ca="1">IFERROR(IF((VLOOKUP($E183,'NEA Backsheet'!$D$5:$CB$183,N$9,FALSE))="","",(VLOOKUP($E183,'NEA Backsheet'!$D$5:$CB$183,N$9,FALSE))),"")</f>
        <v>2754.0242756316643</v>
      </c>
      <c r="O183" s="175">
        <f ca="1">IFERROR(IF((VLOOKUP($E183,'NEA Backsheet'!$D$5:$CB$183,O$9,FALSE))="","",(VLOOKUP($E183,'NEA Backsheet'!$D$5:$CB$183,O$9,FALSE))),"")</f>
        <v>2773.1493946198184</v>
      </c>
      <c r="P183" s="123">
        <f ca="1">IFERROR(IF((VLOOKUP($E183,'NEA Backsheet'!$D$5:$CB$183,P$9,FALSE))="","",(VLOOKUP($E183,'NEA Backsheet'!$D$5:$CB$183,P$9,FALSE))),"")</f>
        <v>2714.3282264544587</v>
      </c>
      <c r="Q183" s="124">
        <f ca="1">IFERROR(IF((VLOOKUP($E183,'NEA Backsheet'!$D$5:$CB$183,Q$9,FALSE))="","",(VLOOKUP($E183,'NEA Backsheet'!$D$5:$CB$183,Q$9,FALSE))),"")</f>
        <v>2842.2647969928548</v>
      </c>
      <c r="R183" s="236">
        <f ca="1">IFERROR(IF((VLOOKUP($E183,'NEA Backsheet'!$D$5:$CB$183,R$9,FALSE))="","",(VLOOKUP($E183,'NEA Backsheet'!$D$5:$CB$183,R$9,FALSE))),"")</f>
        <v>0</v>
      </c>
    </row>
    <row r="184" spans="1:18" ht="15" customHeight="1" x14ac:dyDescent="0.3">
      <c r="A184" s="57">
        <v>170</v>
      </c>
      <c r="B184" s="98" t="str">
        <f ca="1">IFERROR(IF((VLOOKUP($E184,'Org List'!$AJ$10:$AL$188,3,FALSE))="","",(VLOOKUP($E184,'Org List'!$AJ$10:$AL$188,3,FALSE))),"")</f>
        <v>London Commissioning Region</v>
      </c>
      <c r="C184" s="99" t="str">
        <f ca="1">IFERROR(IF((VLOOKUP($E184,'Org List'!$AO$10:$AQ$188,3,FALSE))="","",(VLOOKUP($E184,'Org List'!$AO$10:$AQ$188,3,FALSE))),"")</f>
        <v>London Region</v>
      </c>
      <c r="D184" s="114" t="str">
        <f ca="1">IFERROR(IF((VLOOKUP($E184,'Org List'!$AT$10:$AV$188,3,FALSE))="","",(VLOOKUP($E184,'Org List'!$AT$10:$AV$188,3,FALSE))),"")</f>
        <v>NHS England London</v>
      </c>
      <c r="E184" s="98" t="str">
        <f t="shared" ca="1" si="5"/>
        <v>E09000033</v>
      </c>
      <c r="F184" s="100" t="str">
        <f ca="1">IF(E184="","",VLOOKUP(E184,'Org List'!$J$9:$K$488,2,0))</f>
        <v>Westminster</v>
      </c>
      <c r="G184" s="121">
        <f ca="1">IFERROR(IF((VLOOKUP($E184,'NEA Backsheet'!$D$5:$CB$183,G$9,FALSE))="","",(VLOOKUP($E184,'NEA Backsheet'!$D$5:$CB$183,G$9,FALSE))),"")</f>
        <v>1613.3847967068675</v>
      </c>
      <c r="H184" s="122">
        <f ca="1">IFERROR(IF((VLOOKUP($E184,'NEA Backsheet'!$D$5:$CB$183,H$9,FALSE))="","",(VLOOKUP($E184,'NEA Backsheet'!$D$5:$CB$183,H$9,FALSE))),"")</f>
        <v>1553.8757549047205</v>
      </c>
      <c r="I184" s="122">
        <f ca="1">IFERROR(IF((VLOOKUP($E184,'NEA Backsheet'!$D$5:$CB$183,I$9,FALSE))="","",(VLOOKUP($E184,'NEA Backsheet'!$D$5:$CB$183,I$9,FALSE))),"")</f>
        <v>1655.105229161001</v>
      </c>
      <c r="J184" s="123">
        <f ca="1">IFERROR(IF((VLOOKUP($E184,'NEA Backsheet'!$D$5:$CB$183,J$9,FALSE))="","",(VLOOKUP($E184,'NEA Backsheet'!$D$5:$CB$183,J$9,FALSE))),"")</f>
        <v>1637.7874663197131</v>
      </c>
      <c r="K184" s="121">
        <f ca="1">IFERROR(IF((VLOOKUP($E184,'NEA Backsheet'!$D$5:$CB$183,K$9,FALSE))="","",(VLOOKUP($E184,'NEA Backsheet'!$D$5:$CB$183,K$9,FALSE))),"")</f>
        <v>1480.4913877917836</v>
      </c>
      <c r="L184" s="122">
        <f ca="1">IFERROR(IF((VLOOKUP($E184,'NEA Backsheet'!$D$5:$CB$183,L$9,FALSE))="","",(VLOOKUP($E184,'NEA Backsheet'!$D$5:$CB$183,L$9,FALSE))),"")</f>
        <v>1497.9984967787516</v>
      </c>
      <c r="M184" s="122">
        <f ca="1">IFERROR(IF((VLOOKUP($E184,'NEA Backsheet'!$D$5:$CB$183,M$9,FALSE))="","",(VLOOKUP($E184,'NEA Backsheet'!$D$5:$CB$183,M$9,FALSE))),"")</f>
        <v>1749.4987530944129</v>
      </c>
      <c r="N184" s="124">
        <f ca="1">IFERROR(IF((VLOOKUP($E184,'NEA Backsheet'!$D$5:$CB$183,N$9,FALSE))="","",(VLOOKUP($E184,'NEA Backsheet'!$D$5:$CB$183,N$9,FALSE))),"")</f>
        <v>1680.7256751581799</v>
      </c>
      <c r="O184" s="175">
        <f ca="1">IFERROR(IF((VLOOKUP($E184,'NEA Backsheet'!$D$5:$CB$183,O$9,FALSE))="","",(VLOOKUP($E184,'NEA Backsheet'!$D$5:$CB$183,O$9,FALSE))),"")</f>
        <v>1606.7909090356582</v>
      </c>
      <c r="P184" s="123">
        <f ca="1">IFERROR(IF((VLOOKUP($E184,'NEA Backsheet'!$D$5:$CB$183,P$9,FALSE))="","",(VLOOKUP($E184,'NEA Backsheet'!$D$5:$CB$183,P$9,FALSE))),"")</f>
        <v>1677.2861807923784</v>
      </c>
      <c r="Q184" s="124">
        <f ca="1">IFERROR(IF((VLOOKUP($E184,'NEA Backsheet'!$D$5:$CB$183,Q$9,FALSE))="","",(VLOOKUP($E184,'NEA Backsheet'!$D$5:$CB$183,Q$9,FALSE))),"")</f>
        <v>1790.9225309983408</v>
      </c>
      <c r="R184" s="236">
        <f ca="1">IFERROR(IF((VLOOKUP($E184,'NEA Backsheet'!$D$5:$CB$183,R$9,FALSE))="","",(VLOOKUP($E184,'NEA Backsheet'!$D$5:$CB$183,R$9,FALSE))),"")</f>
        <v>0</v>
      </c>
    </row>
    <row r="185" spans="1:18" ht="15" customHeight="1" x14ac:dyDescent="0.3">
      <c r="A185" s="57">
        <v>171</v>
      </c>
      <c r="B185" s="98" t="str">
        <f ca="1">IFERROR(IF((VLOOKUP($E185,'Org List'!$AJ$10:$AL$188,3,FALSE))="","",(VLOOKUP($E185,'Org List'!$AJ$10:$AL$188,3,FALSE))),"")</f>
        <v>North of England Commissioning Region</v>
      </c>
      <c r="C185" s="99" t="str">
        <f ca="1">IFERROR(IF((VLOOKUP($E185,'Org List'!$AO$10:$AQ$188,3,FALSE))="","",(VLOOKUP($E185,'Org List'!$AO$10:$AQ$188,3,FALSE))),"")</f>
        <v>North West Region</v>
      </c>
      <c r="D185" s="114" t="str">
        <f ca="1">IFERROR(IF((VLOOKUP($E185,'Org List'!$AT$10:$AV$188,3,FALSE))="","",(VLOOKUP($E185,'Org List'!$AT$10:$AV$188,3,FALSE))),"")</f>
        <v>NHS England North (Greater Manchester)</v>
      </c>
      <c r="E185" s="98" t="str">
        <f t="shared" ca="1" si="5"/>
        <v>E08000010</v>
      </c>
      <c r="F185" s="100" t="str">
        <f ca="1">IF(E185="","",VLOOKUP(E185,'Org List'!$J$9:$K$488,2,0))</f>
        <v>Wigan</v>
      </c>
      <c r="G185" s="121">
        <f ca="1">IFERROR(IF((VLOOKUP($E185,'NEA Backsheet'!$D$5:$CB$183,G$9,FALSE))="","",(VLOOKUP($E185,'NEA Backsheet'!$D$5:$CB$183,G$9,FALSE))),"")</f>
        <v>2669.6756363297195</v>
      </c>
      <c r="H185" s="122">
        <f ca="1">IFERROR(IF((VLOOKUP($E185,'NEA Backsheet'!$D$5:$CB$183,H$9,FALSE))="","",(VLOOKUP($E185,'NEA Backsheet'!$D$5:$CB$183,H$9,FALSE))),"")</f>
        <v>2839.8791976529619</v>
      </c>
      <c r="I185" s="122">
        <f ca="1">IFERROR(IF((VLOOKUP($E185,'NEA Backsheet'!$D$5:$CB$183,I$9,FALSE))="","",(VLOOKUP($E185,'NEA Backsheet'!$D$5:$CB$183,I$9,FALSE))),"")</f>
        <v>3123.5812935463041</v>
      </c>
      <c r="J185" s="123">
        <f ca="1">IFERROR(IF((VLOOKUP($E185,'NEA Backsheet'!$D$5:$CB$183,J$9,FALSE))="","",(VLOOKUP($E185,'NEA Backsheet'!$D$5:$CB$183,J$9,FALSE))),"")</f>
        <v>3090.9738454199983</v>
      </c>
      <c r="K185" s="121">
        <f ca="1">IFERROR(IF((VLOOKUP($E185,'NEA Backsheet'!$D$5:$CB$183,K$9,FALSE))="","",(VLOOKUP($E185,'NEA Backsheet'!$D$5:$CB$183,K$9,FALSE))),"")</f>
        <v>2867.3035238927282</v>
      </c>
      <c r="L185" s="122">
        <f ca="1">IFERROR(IF((VLOOKUP($E185,'NEA Backsheet'!$D$5:$CB$183,L$9,FALSE))="","",(VLOOKUP($E185,'NEA Backsheet'!$D$5:$CB$183,L$9,FALSE))),"")</f>
        <v>2700.0808327663144</v>
      </c>
      <c r="M185" s="122">
        <f ca="1">IFERROR(IF((VLOOKUP($E185,'NEA Backsheet'!$D$5:$CB$183,M$9,FALSE))="","",(VLOOKUP($E185,'NEA Backsheet'!$D$5:$CB$183,M$9,FALSE))),"")</f>
        <v>2941.3956114005282</v>
      </c>
      <c r="N185" s="124">
        <f ca="1">IFERROR(IF((VLOOKUP($E185,'NEA Backsheet'!$D$5:$CB$183,N$9,FALSE))="","",(VLOOKUP($E185,'NEA Backsheet'!$D$5:$CB$183,N$9,FALSE))),"")</f>
        <v>2829.2183511866806</v>
      </c>
      <c r="O185" s="175">
        <f ca="1">IFERROR(IF((VLOOKUP($E185,'NEA Backsheet'!$D$5:$CB$183,O$9,FALSE))="","",(VLOOKUP($E185,'NEA Backsheet'!$D$5:$CB$183,O$9,FALSE))),"")</f>
        <v>3281.6572363253845</v>
      </c>
      <c r="P185" s="123">
        <f ca="1">IFERROR(IF((VLOOKUP($E185,'NEA Backsheet'!$D$5:$CB$183,P$9,FALSE))="","",(VLOOKUP($E185,'NEA Backsheet'!$D$5:$CB$183,P$9,FALSE))),"")</f>
        <v>3090.9127336163697</v>
      </c>
      <c r="Q185" s="124">
        <f ca="1">IFERROR(IF((VLOOKUP($E185,'NEA Backsheet'!$D$5:$CB$183,Q$9,FALSE))="","",(VLOOKUP($E185,'NEA Backsheet'!$D$5:$CB$183,Q$9,FALSE))),"")</f>
        <v>3026.9882469265649</v>
      </c>
      <c r="R185" s="236">
        <f ca="1">IFERROR(IF((VLOOKUP($E185,'NEA Backsheet'!$D$5:$CB$183,R$9,FALSE))="","",(VLOOKUP($E185,'NEA Backsheet'!$D$5:$CB$183,R$9,FALSE))),"")</f>
        <v>0</v>
      </c>
    </row>
    <row r="186" spans="1:18" ht="15" customHeight="1" x14ac:dyDescent="0.3">
      <c r="A186" s="57">
        <v>172</v>
      </c>
      <c r="B186" s="98" t="str">
        <f ca="1">IFERROR(IF((VLOOKUP($E186,'Org List'!$AJ$10:$AL$188,3,FALSE))="","",(VLOOKUP($E186,'Org List'!$AJ$10:$AL$188,3,FALSE))),"")</f>
        <v>South West England Commissioning Region</v>
      </c>
      <c r="C186" s="99" t="str">
        <f ca="1">IFERROR(IF((VLOOKUP($E186,'Org List'!$AO$10:$AQ$188,3,FALSE))="","",(VLOOKUP($E186,'Org List'!$AO$10:$AQ$188,3,FALSE))),"")</f>
        <v>South West Region</v>
      </c>
      <c r="D186" s="114" t="str">
        <f ca="1">IFERROR(IF((VLOOKUP($E186,'Org List'!$AT$10:$AV$188,3,FALSE))="","",(VLOOKUP($E186,'Org List'!$AT$10:$AV$188,3,FALSE))),"")</f>
        <v>NHS England South West (South West North)</v>
      </c>
      <c r="E186" s="98" t="str">
        <f t="shared" ca="1" si="5"/>
        <v>E06000054</v>
      </c>
      <c r="F186" s="100" t="str">
        <f ca="1">IF(E186="","",VLOOKUP(E186,'Org List'!$J$9:$K$488,2,0))</f>
        <v>Wiltshire</v>
      </c>
      <c r="G186" s="121">
        <f ca="1">IFERROR(IF((VLOOKUP($E186,'NEA Backsheet'!$D$5:$CB$183,G$9,FALSE))="","",(VLOOKUP($E186,'NEA Backsheet'!$D$5:$CB$183,G$9,FALSE))),"")</f>
        <v>2291.6021456190715</v>
      </c>
      <c r="H186" s="122">
        <f ca="1">IFERROR(IF((VLOOKUP($E186,'NEA Backsheet'!$D$5:$CB$183,H$9,FALSE))="","",(VLOOKUP($E186,'NEA Backsheet'!$D$5:$CB$183,H$9,FALSE))),"")</f>
        <v>2351.5323323850162</v>
      </c>
      <c r="I186" s="122">
        <f ca="1">IFERROR(IF((VLOOKUP($E186,'NEA Backsheet'!$D$5:$CB$183,I$9,FALSE))="","",(VLOOKUP($E186,'NEA Backsheet'!$D$5:$CB$183,I$9,FALSE))),"")</f>
        <v>2520.7377862261474</v>
      </c>
      <c r="J186" s="123">
        <f ca="1">IFERROR(IF((VLOOKUP($E186,'NEA Backsheet'!$D$5:$CB$183,J$9,FALSE))="","",(VLOOKUP($E186,'NEA Backsheet'!$D$5:$CB$183,J$9,FALSE))),"")</f>
        <v>2507.7171212509766</v>
      </c>
      <c r="K186" s="121">
        <f ca="1">IFERROR(IF((VLOOKUP($E186,'NEA Backsheet'!$D$5:$CB$183,K$9,FALSE))="","",(VLOOKUP($E186,'NEA Backsheet'!$D$5:$CB$183,K$9,FALSE))),"")</f>
        <v>2307.4482357779943</v>
      </c>
      <c r="L186" s="122">
        <f ca="1">IFERROR(IF((VLOOKUP($E186,'NEA Backsheet'!$D$5:$CB$183,L$9,FALSE))="","",(VLOOKUP($E186,'NEA Backsheet'!$D$5:$CB$183,L$9,FALSE))),"")</f>
        <v>2391.6452949566637</v>
      </c>
      <c r="M186" s="122">
        <f ca="1">IFERROR(IF((VLOOKUP($E186,'NEA Backsheet'!$D$5:$CB$183,M$9,FALSE))="","",(VLOOKUP($E186,'NEA Backsheet'!$D$5:$CB$183,M$9,FALSE))),"")</f>
        <v>2587.7978236358849</v>
      </c>
      <c r="N186" s="124">
        <f ca="1">IFERROR(IF((VLOOKUP($E186,'NEA Backsheet'!$D$5:$CB$183,N$9,FALSE))="","",(VLOOKUP($E186,'NEA Backsheet'!$D$5:$CB$183,N$9,FALSE))),"")</f>
        <v>2517.6286096648496</v>
      </c>
      <c r="O186" s="175">
        <f ca="1">IFERROR(IF((VLOOKUP($E186,'NEA Backsheet'!$D$5:$CB$183,O$9,FALSE))="","",(VLOOKUP($E186,'NEA Backsheet'!$D$5:$CB$183,O$9,FALSE))),"")</f>
        <v>2528.1803471885792</v>
      </c>
      <c r="P186" s="123">
        <f ca="1">IFERROR(IF((VLOOKUP($E186,'NEA Backsheet'!$D$5:$CB$183,P$9,FALSE))="","",(VLOOKUP($E186,'NEA Backsheet'!$D$5:$CB$183,P$9,FALSE))),"")</f>
        <v>2529.5495922125874</v>
      </c>
      <c r="Q186" s="124">
        <f ca="1">IFERROR(IF((VLOOKUP($E186,'NEA Backsheet'!$D$5:$CB$183,Q$9,FALSE))="","",(VLOOKUP($E186,'NEA Backsheet'!$D$5:$CB$183,Q$9,FALSE))),"")</f>
        <v>2669.010265870837</v>
      </c>
      <c r="R186" s="236">
        <f ca="1">IFERROR(IF((VLOOKUP($E186,'NEA Backsheet'!$D$5:$CB$183,R$9,FALSE))="","",(VLOOKUP($E186,'NEA Backsheet'!$D$5:$CB$183,R$9,FALSE))),"")</f>
        <v>0</v>
      </c>
    </row>
    <row r="187" spans="1:18" ht="15" customHeight="1" x14ac:dyDescent="0.3">
      <c r="A187" s="57">
        <v>173</v>
      </c>
      <c r="B187" s="98" t="str">
        <f ca="1">IFERROR(IF((VLOOKUP($E187,'Org List'!$AJ$10:$AL$188,3,FALSE))="","",(VLOOKUP($E187,'Org List'!$AJ$10:$AL$188,3,FALSE))),"")</f>
        <v>South East England Commissioning Region</v>
      </c>
      <c r="C187" s="99" t="str">
        <f ca="1">IFERROR(IF((VLOOKUP($E187,'Org List'!$AO$10:$AQ$188,3,FALSE))="","",(VLOOKUP($E187,'Org List'!$AO$10:$AQ$188,3,FALSE))),"")</f>
        <v>South East Region</v>
      </c>
      <c r="D187" s="114" t="str">
        <f ca="1">IFERROR(IF((VLOOKUP($E187,'Org List'!$AT$10:$AV$188,3,FALSE))="","",(VLOOKUP($E187,'Org List'!$AT$10:$AV$188,3,FALSE))),"")</f>
        <v>NHS England South East (Hampshire, Isle of Wight and Thames Valley)</v>
      </c>
      <c r="E187" s="98" t="str">
        <f t="shared" ca="1" si="5"/>
        <v>E06000040</v>
      </c>
      <c r="F187" s="100" t="str">
        <f ca="1">IF(E187="","",VLOOKUP(E187,'Org List'!$J$9:$K$488,2,0))</f>
        <v>Windsor and Maidenhead</v>
      </c>
      <c r="G187" s="121">
        <f ca="1">IFERROR(IF((VLOOKUP($E187,'NEA Backsheet'!$D$5:$CB$183,G$9,FALSE))="","",(VLOOKUP($E187,'NEA Backsheet'!$D$5:$CB$183,G$9,FALSE))),"")</f>
        <v>2780.5665367085917</v>
      </c>
      <c r="H187" s="122">
        <f ca="1">IFERROR(IF((VLOOKUP($E187,'NEA Backsheet'!$D$5:$CB$183,H$9,FALSE))="","",(VLOOKUP($E187,'NEA Backsheet'!$D$5:$CB$183,H$9,FALSE))),"")</f>
        <v>2682.4176823305888</v>
      </c>
      <c r="I187" s="122">
        <f ca="1">IFERROR(IF((VLOOKUP($E187,'NEA Backsheet'!$D$5:$CB$183,I$9,FALSE))="","",(VLOOKUP($E187,'NEA Backsheet'!$D$5:$CB$183,I$9,FALSE))),"")</f>
        <v>2831.7454638183322</v>
      </c>
      <c r="J187" s="123">
        <f ca="1">IFERROR(IF((VLOOKUP($E187,'NEA Backsheet'!$D$5:$CB$183,J$9,FALSE))="","",(VLOOKUP($E187,'NEA Backsheet'!$D$5:$CB$183,J$9,FALSE))),"")</f>
        <v>2798.634878707358</v>
      </c>
      <c r="K187" s="121">
        <f ca="1">IFERROR(IF((VLOOKUP($E187,'NEA Backsheet'!$D$5:$CB$183,K$9,FALSE))="","",(VLOOKUP($E187,'NEA Backsheet'!$D$5:$CB$183,K$9,FALSE))),"")</f>
        <v>2678.498251799454</v>
      </c>
      <c r="L187" s="122">
        <f ca="1">IFERROR(IF((VLOOKUP($E187,'NEA Backsheet'!$D$5:$CB$183,L$9,FALSE))="","",(VLOOKUP($E187,'NEA Backsheet'!$D$5:$CB$183,L$9,FALSE))),"")</f>
        <v>2700.7986809268523</v>
      </c>
      <c r="M187" s="122">
        <f ca="1">IFERROR(IF((VLOOKUP($E187,'NEA Backsheet'!$D$5:$CB$183,M$9,FALSE))="","",(VLOOKUP($E187,'NEA Backsheet'!$D$5:$CB$183,M$9,FALSE))),"")</f>
        <v>2865.0662424523352</v>
      </c>
      <c r="N187" s="124">
        <f ca="1">IFERROR(IF((VLOOKUP($E187,'NEA Backsheet'!$D$5:$CB$183,N$9,FALSE))="","",(VLOOKUP($E187,'NEA Backsheet'!$D$5:$CB$183,N$9,FALSE))),"")</f>
        <v>2653.6257014424436</v>
      </c>
      <c r="O187" s="175">
        <f ca="1">IFERROR(IF((VLOOKUP($E187,'NEA Backsheet'!$D$5:$CB$183,O$9,FALSE))="","",(VLOOKUP($E187,'NEA Backsheet'!$D$5:$CB$183,O$9,FALSE))),"")</f>
        <v>2908.310246043804</v>
      </c>
      <c r="P187" s="123">
        <f ca="1">IFERROR(IF((VLOOKUP($E187,'NEA Backsheet'!$D$5:$CB$183,P$9,FALSE))="","",(VLOOKUP($E187,'NEA Backsheet'!$D$5:$CB$183,P$9,FALSE))),"")</f>
        <v>2865.2919159430321</v>
      </c>
      <c r="Q187" s="124">
        <f ca="1">IFERROR(IF((VLOOKUP($E187,'NEA Backsheet'!$D$5:$CB$183,Q$9,FALSE))="","",(VLOOKUP($E187,'NEA Backsheet'!$D$5:$CB$183,Q$9,FALSE))),"")</f>
        <v>2887.6848169697414</v>
      </c>
      <c r="R187" s="236">
        <f ca="1">IFERROR(IF((VLOOKUP($E187,'NEA Backsheet'!$D$5:$CB$183,R$9,FALSE))="","",(VLOOKUP($E187,'NEA Backsheet'!$D$5:$CB$183,R$9,FALSE))),"")</f>
        <v>0</v>
      </c>
    </row>
    <row r="188" spans="1:18" ht="15" customHeight="1" x14ac:dyDescent="0.3">
      <c r="A188" s="57">
        <v>174</v>
      </c>
      <c r="B188" s="98" t="str">
        <f ca="1">IFERROR(IF((VLOOKUP($E188,'Org List'!$AJ$10:$AL$188,3,FALSE))="","",(VLOOKUP($E188,'Org List'!$AJ$10:$AL$188,3,FALSE))),"")</f>
        <v>North of England Commissioning Region</v>
      </c>
      <c r="C188" s="99" t="str">
        <f ca="1">IFERROR(IF((VLOOKUP($E188,'Org List'!$AO$10:$AQ$188,3,FALSE))="","",(VLOOKUP($E188,'Org List'!$AO$10:$AQ$188,3,FALSE))),"")</f>
        <v>North West Region</v>
      </c>
      <c r="D188" s="114" t="str">
        <f ca="1">IFERROR(IF((VLOOKUP($E188,'Org List'!$AT$10:$AV$188,3,FALSE))="","",(VLOOKUP($E188,'Org List'!$AT$10:$AV$188,3,FALSE))),"")</f>
        <v>NHS England North (Cheshire And Merseyside)</v>
      </c>
      <c r="E188" s="98" t="str">
        <f t="shared" ca="1" si="5"/>
        <v>E08000015</v>
      </c>
      <c r="F188" s="100" t="str">
        <f ca="1">IF(E188="","",VLOOKUP(E188,'Org List'!$J$9:$K$488,2,0))</f>
        <v>Wirral</v>
      </c>
      <c r="G188" s="121">
        <f ca="1">IFERROR(IF((VLOOKUP($E188,'NEA Backsheet'!$D$5:$CB$183,G$9,FALSE))="","",(VLOOKUP($E188,'NEA Backsheet'!$D$5:$CB$183,G$9,FALSE))),"")</f>
        <v>3627.1392049087649</v>
      </c>
      <c r="H188" s="122">
        <f ca="1">IFERROR(IF((VLOOKUP($E188,'NEA Backsheet'!$D$5:$CB$183,H$9,FALSE))="","",(VLOOKUP($E188,'NEA Backsheet'!$D$5:$CB$183,H$9,FALSE))),"")</f>
        <v>3671.9418589842617</v>
      </c>
      <c r="I188" s="122">
        <f ca="1">IFERROR(IF((VLOOKUP($E188,'NEA Backsheet'!$D$5:$CB$183,I$9,FALSE))="","",(VLOOKUP($E188,'NEA Backsheet'!$D$5:$CB$183,I$9,FALSE))),"")</f>
        <v>3888.6543944834521</v>
      </c>
      <c r="J188" s="123">
        <f ca="1">IFERROR(IF((VLOOKUP($E188,'NEA Backsheet'!$D$5:$CB$183,J$9,FALSE))="","",(VLOOKUP($E188,'NEA Backsheet'!$D$5:$CB$183,J$9,FALSE))),"")</f>
        <v>3911.741538484212</v>
      </c>
      <c r="K188" s="121">
        <f ca="1">IFERROR(IF((VLOOKUP($E188,'NEA Backsheet'!$D$5:$CB$183,K$9,FALSE))="","",(VLOOKUP($E188,'NEA Backsheet'!$D$5:$CB$183,K$9,FALSE))),"")</f>
        <v>3724.1353213420516</v>
      </c>
      <c r="L188" s="122">
        <f ca="1">IFERROR(IF((VLOOKUP($E188,'NEA Backsheet'!$D$5:$CB$183,L$9,FALSE))="","",(VLOOKUP($E188,'NEA Backsheet'!$D$5:$CB$183,L$9,FALSE))),"")</f>
        <v>3795.5129432229373</v>
      </c>
      <c r="M188" s="122">
        <f ca="1">IFERROR(IF((VLOOKUP($E188,'NEA Backsheet'!$D$5:$CB$183,M$9,FALSE))="","",(VLOOKUP($E188,'NEA Backsheet'!$D$5:$CB$183,M$9,FALSE))),"")</f>
        <v>3977.4708683698254</v>
      </c>
      <c r="N188" s="124">
        <f ca="1">IFERROR(IF((VLOOKUP($E188,'NEA Backsheet'!$D$5:$CB$183,N$9,FALSE))="","",(VLOOKUP($E188,'NEA Backsheet'!$D$5:$CB$183,N$9,FALSE))),"")</f>
        <v>3853.0480583383242</v>
      </c>
      <c r="O188" s="175">
        <f ca="1">IFERROR(IF((VLOOKUP($E188,'NEA Backsheet'!$D$5:$CB$183,O$9,FALSE))="","",(VLOOKUP($E188,'NEA Backsheet'!$D$5:$CB$183,O$9,FALSE))),"")</f>
        <v>3805.3205171054842</v>
      </c>
      <c r="P188" s="123">
        <f ca="1">IFERROR(IF((VLOOKUP($E188,'NEA Backsheet'!$D$5:$CB$183,P$9,FALSE))="","",(VLOOKUP($E188,'NEA Backsheet'!$D$5:$CB$183,P$9,FALSE))),"")</f>
        <v>3798.2812090688358</v>
      </c>
      <c r="Q188" s="124">
        <f ca="1">IFERROR(IF((VLOOKUP($E188,'NEA Backsheet'!$D$5:$CB$183,Q$9,FALSE))="","",(VLOOKUP($E188,'NEA Backsheet'!$D$5:$CB$183,Q$9,FALSE))),"")</f>
        <v>3873.6536086795977</v>
      </c>
      <c r="R188" s="236">
        <f ca="1">IFERROR(IF((VLOOKUP($E188,'NEA Backsheet'!$D$5:$CB$183,R$9,FALSE))="","",(VLOOKUP($E188,'NEA Backsheet'!$D$5:$CB$183,R$9,FALSE))),"")</f>
        <v>0</v>
      </c>
    </row>
    <row r="189" spans="1:18" ht="15" customHeight="1" x14ac:dyDescent="0.3">
      <c r="A189" s="57">
        <v>175</v>
      </c>
      <c r="B189" s="98" t="str">
        <f ca="1">IFERROR(IF((VLOOKUP($E189,'Org List'!$AJ$10:$AL$188,3,FALSE))="","",(VLOOKUP($E189,'Org List'!$AJ$10:$AL$188,3,FALSE))),"")</f>
        <v>South East England Commissioning Region</v>
      </c>
      <c r="C189" s="99" t="str">
        <f ca="1">IFERROR(IF((VLOOKUP($E189,'Org List'!$AO$10:$AQ$188,3,FALSE))="","",(VLOOKUP($E189,'Org List'!$AO$10:$AQ$188,3,FALSE))),"")</f>
        <v>South East Region</v>
      </c>
      <c r="D189" s="114" t="str">
        <f ca="1">IFERROR(IF((VLOOKUP($E189,'Org List'!$AT$10:$AV$188,3,FALSE))="","",(VLOOKUP($E189,'Org List'!$AT$10:$AV$188,3,FALSE))),"")</f>
        <v>NHS England South East (Hampshire, Isle of Wight and Thames Valley)</v>
      </c>
      <c r="E189" s="98" t="str">
        <f t="shared" ca="1" si="5"/>
        <v>E06000041</v>
      </c>
      <c r="F189" s="100" t="str">
        <f ca="1">IF(E189="","",VLOOKUP(E189,'Org List'!$J$9:$K$488,2,0))</f>
        <v>Wokingham</v>
      </c>
      <c r="G189" s="121">
        <f ca="1">IFERROR(IF((VLOOKUP($E189,'NEA Backsheet'!$D$5:$CB$183,G$9,FALSE))="","",(VLOOKUP($E189,'NEA Backsheet'!$D$5:$CB$183,G$9,FALSE))),"")</f>
        <v>2230.1187607335105</v>
      </c>
      <c r="H189" s="122">
        <f ca="1">IFERROR(IF((VLOOKUP($E189,'NEA Backsheet'!$D$5:$CB$183,H$9,FALSE))="","",(VLOOKUP($E189,'NEA Backsheet'!$D$5:$CB$183,H$9,FALSE))),"")</f>
        <v>2167.1916357920713</v>
      </c>
      <c r="I189" s="122">
        <f ca="1">IFERROR(IF((VLOOKUP($E189,'NEA Backsheet'!$D$5:$CB$183,I$9,FALSE))="","",(VLOOKUP($E189,'NEA Backsheet'!$D$5:$CB$183,I$9,FALSE))),"")</f>
        <v>2263.2609186627528</v>
      </c>
      <c r="J189" s="123">
        <f ca="1">IFERROR(IF((VLOOKUP($E189,'NEA Backsheet'!$D$5:$CB$183,J$9,FALSE))="","",(VLOOKUP($E189,'NEA Backsheet'!$D$5:$CB$183,J$9,FALSE))),"")</f>
        <v>2234.4010914687988</v>
      </c>
      <c r="K189" s="121">
        <f ca="1">IFERROR(IF((VLOOKUP($E189,'NEA Backsheet'!$D$5:$CB$183,K$9,FALSE))="","",(VLOOKUP($E189,'NEA Backsheet'!$D$5:$CB$183,K$9,FALSE))),"")</f>
        <v>2191.3769517432002</v>
      </c>
      <c r="L189" s="122">
        <f ca="1">IFERROR(IF((VLOOKUP($E189,'NEA Backsheet'!$D$5:$CB$183,L$9,FALSE))="","",(VLOOKUP($E189,'NEA Backsheet'!$D$5:$CB$183,L$9,FALSE))),"")</f>
        <v>2213.400539437052</v>
      </c>
      <c r="M189" s="122">
        <f ca="1">IFERROR(IF((VLOOKUP($E189,'NEA Backsheet'!$D$5:$CB$183,M$9,FALSE))="","",(VLOOKUP($E189,'NEA Backsheet'!$D$5:$CB$183,M$9,FALSE))),"")</f>
        <v>2297.7980676898519</v>
      </c>
      <c r="N189" s="124">
        <f ca="1">IFERROR(IF((VLOOKUP($E189,'NEA Backsheet'!$D$5:$CB$183,N$9,FALSE))="","",(VLOOKUP($E189,'NEA Backsheet'!$D$5:$CB$183,N$9,FALSE))),"")</f>
        <v>2210.3854279166803</v>
      </c>
      <c r="O189" s="175">
        <f ca="1">IFERROR(IF((VLOOKUP($E189,'NEA Backsheet'!$D$5:$CB$183,O$9,FALSE))="","",(VLOOKUP($E189,'NEA Backsheet'!$D$5:$CB$183,O$9,FALSE))),"")</f>
        <v>2223.2670714917776</v>
      </c>
      <c r="P189" s="123">
        <f ca="1">IFERROR(IF((VLOOKUP($E189,'NEA Backsheet'!$D$5:$CB$183,P$9,FALSE))="","",(VLOOKUP($E189,'NEA Backsheet'!$D$5:$CB$183,P$9,FALSE))),"")</f>
        <v>2207.1701556304847</v>
      </c>
      <c r="Q189" s="124">
        <f ca="1">IFERROR(IF((VLOOKUP($E189,'NEA Backsheet'!$D$5:$CB$183,Q$9,FALSE))="","",(VLOOKUP($E189,'NEA Backsheet'!$D$5:$CB$183,Q$9,FALSE))),"")</f>
        <v>2375.4912159586988</v>
      </c>
      <c r="R189" s="236">
        <f ca="1">IFERROR(IF((VLOOKUP($E189,'NEA Backsheet'!$D$5:$CB$183,R$9,FALSE))="","",(VLOOKUP($E189,'NEA Backsheet'!$D$5:$CB$183,R$9,FALSE))),"")</f>
        <v>0</v>
      </c>
    </row>
    <row r="190" spans="1:18" ht="15" customHeight="1" x14ac:dyDescent="0.3">
      <c r="A190" s="57">
        <v>176</v>
      </c>
      <c r="B190" s="98" t="str">
        <f ca="1">IFERROR(IF((VLOOKUP($E190,'Org List'!$AJ$10:$AL$188,3,FALSE))="","",(VLOOKUP($E190,'Org List'!$AJ$10:$AL$188,3,FALSE))),"")</f>
        <v>Midlands and East of England Commissioning Region</v>
      </c>
      <c r="C190" s="99" t="str">
        <f ca="1">IFERROR(IF((VLOOKUP($E190,'Org List'!$AO$10:$AQ$188,3,FALSE))="","",(VLOOKUP($E190,'Org List'!$AO$10:$AQ$188,3,FALSE))),"")</f>
        <v>West Midlands Region</v>
      </c>
      <c r="D190" s="114" t="str">
        <f ca="1">IFERROR(IF((VLOOKUP($E190,'Org List'!$AT$10:$AV$188,3,FALSE))="","",(VLOOKUP($E190,'Org List'!$AT$10:$AV$188,3,FALSE))),"")</f>
        <v>NHS England Midlands And East (West Midlands)</v>
      </c>
      <c r="E190" s="98" t="str">
        <f t="shared" ca="1" si="5"/>
        <v>E08000031</v>
      </c>
      <c r="F190" s="100" t="str">
        <f ca="1">IF(E190="","",VLOOKUP(E190,'Org List'!$J$9:$K$488,2,0))</f>
        <v>Wolverhampton</v>
      </c>
      <c r="G190" s="121">
        <f ca="1">IFERROR(IF((VLOOKUP($E190,'NEA Backsheet'!$D$5:$CB$183,G$9,FALSE))="","",(VLOOKUP($E190,'NEA Backsheet'!$D$5:$CB$183,G$9,FALSE))),"")</f>
        <v>2840.2652025877746</v>
      </c>
      <c r="H190" s="122">
        <f ca="1">IFERROR(IF((VLOOKUP($E190,'NEA Backsheet'!$D$5:$CB$183,H$9,FALSE))="","",(VLOOKUP($E190,'NEA Backsheet'!$D$5:$CB$183,H$9,FALSE))),"")</f>
        <v>2694.5916291417193</v>
      </c>
      <c r="I190" s="122">
        <f ca="1">IFERROR(IF((VLOOKUP($E190,'NEA Backsheet'!$D$5:$CB$183,I$9,FALSE))="","",(VLOOKUP($E190,'NEA Backsheet'!$D$5:$CB$183,I$9,FALSE))),"")</f>
        <v>2791.566920442549</v>
      </c>
      <c r="J190" s="123">
        <f ca="1">IFERROR(IF((VLOOKUP($E190,'NEA Backsheet'!$D$5:$CB$183,J$9,FALSE))="","",(VLOOKUP($E190,'NEA Backsheet'!$D$5:$CB$183,J$9,FALSE))),"")</f>
        <v>2724.5631879635894</v>
      </c>
      <c r="K190" s="121">
        <f ca="1">IFERROR(IF((VLOOKUP($E190,'NEA Backsheet'!$D$5:$CB$183,K$9,FALSE))="","",(VLOOKUP($E190,'NEA Backsheet'!$D$5:$CB$183,K$9,FALSE))),"")</f>
        <v>2663.8657012687549</v>
      </c>
      <c r="L190" s="122">
        <f ca="1">IFERROR(IF((VLOOKUP($E190,'NEA Backsheet'!$D$5:$CB$183,L$9,FALSE))="","",(VLOOKUP($E190,'NEA Backsheet'!$D$5:$CB$183,L$9,FALSE))),"")</f>
        <v>2582.8203691174253</v>
      </c>
      <c r="M190" s="122">
        <f ca="1">IFERROR(IF((VLOOKUP($E190,'NEA Backsheet'!$D$5:$CB$183,M$9,FALSE))="","",(VLOOKUP($E190,'NEA Backsheet'!$D$5:$CB$183,M$9,FALSE))),"")</f>
        <v>2801.0700986257134</v>
      </c>
      <c r="N190" s="124">
        <f ca="1">IFERROR(IF((VLOOKUP($E190,'NEA Backsheet'!$D$5:$CB$183,N$9,FALSE))="","",(VLOOKUP($E190,'NEA Backsheet'!$D$5:$CB$183,N$9,FALSE))),"")</f>
        <v>2719.2776700833383</v>
      </c>
      <c r="O190" s="175">
        <f ca="1">IFERROR(IF((VLOOKUP($E190,'NEA Backsheet'!$D$5:$CB$183,O$9,FALSE))="","",(VLOOKUP($E190,'NEA Backsheet'!$D$5:$CB$183,O$9,FALSE))),"")</f>
        <v>2702.808704249886</v>
      </c>
      <c r="P190" s="123">
        <f ca="1">IFERROR(IF((VLOOKUP($E190,'NEA Backsheet'!$D$5:$CB$183,P$9,FALSE))="","",(VLOOKUP($E190,'NEA Backsheet'!$D$5:$CB$183,P$9,FALSE))),"")</f>
        <v>2736.63997070597</v>
      </c>
      <c r="Q190" s="124">
        <f ca="1">IFERROR(IF((VLOOKUP($E190,'NEA Backsheet'!$D$5:$CB$183,Q$9,FALSE))="","",(VLOOKUP($E190,'NEA Backsheet'!$D$5:$CB$183,Q$9,FALSE))),"")</f>
        <v>2969.4532386093615</v>
      </c>
      <c r="R190" s="236">
        <f ca="1">IFERROR(IF((VLOOKUP($E190,'NEA Backsheet'!$D$5:$CB$183,R$9,FALSE))="","",(VLOOKUP($E190,'NEA Backsheet'!$D$5:$CB$183,R$9,FALSE))),"")</f>
        <v>0</v>
      </c>
    </row>
    <row r="191" spans="1:18" ht="15" customHeight="1" x14ac:dyDescent="0.3">
      <c r="A191" s="57">
        <v>177</v>
      </c>
      <c r="B191" s="98" t="str">
        <f ca="1">IFERROR(IF((VLOOKUP($E191,'Org List'!$AJ$10:$AL$188,3,FALSE))="","",(VLOOKUP($E191,'Org List'!$AJ$10:$AL$188,3,FALSE))),"")</f>
        <v>Midlands and East of England Commissioning Region</v>
      </c>
      <c r="C191" s="99" t="str">
        <f ca="1">IFERROR(IF((VLOOKUP($E191,'Org List'!$AO$10:$AQ$188,3,FALSE))="","",(VLOOKUP($E191,'Org List'!$AO$10:$AQ$188,3,FALSE))),"")</f>
        <v>West Midlands Region</v>
      </c>
      <c r="D191" s="114" t="str">
        <f ca="1">IFERROR(IF((VLOOKUP($E191,'Org List'!$AT$10:$AV$188,3,FALSE))="","",(VLOOKUP($E191,'Org List'!$AT$10:$AV$188,3,FALSE))),"")</f>
        <v>NHS England Midlands And East (West Midlands)</v>
      </c>
      <c r="E191" s="98" t="str">
        <f t="shared" ca="1" si="5"/>
        <v>E10000034</v>
      </c>
      <c r="F191" s="100" t="str">
        <f ca="1">IF(E191="","",VLOOKUP(E191,'Org List'!$J$9:$K$488,2,0))</f>
        <v>Worcestershire</v>
      </c>
      <c r="G191" s="121">
        <f ca="1">IFERROR(IF((VLOOKUP($E191,'NEA Backsheet'!$D$5:$CB$183,G$9,FALSE))="","",(VLOOKUP($E191,'NEA Backsheet'!$D$5:$CB$183,G$9,FALSE))),"")</f>
        <v>2396.6322218612377</v>
      </c>
      <c r="H191" s="122">
        <f ca="1">IFERROR(IF((VLOOKUP($E191,'NEA Backsheet'!$D$5:$CB$183,H$9,FALSE))="","",(VLOOKUP($E191,'NEA Backsheet'!$D$5:$CB$183,H$9,FALSE))),"")</f>
        <v>2298.7609200592938</v>
      </c>
      <c r="I191" s="122">
        <f ca="1">IFERROR(IF((VLOOKUP($E191,'NEA Backsheet'!$D$5:$CB$183,I$9,FALSE))="","",(VLOOKUP($E191,'NEA Backsheet'!$D$5:$CB$183,I$9,FALSE))),"")</f>
        <v>2415.8537127711456</v>
      </c>
      <c r="J191" s="123">
        <f ca="1">IFERROR(IF((VLOOKUP($E191,'NEA Backsheet'!$D$5:$CB$183,J$9,FALSE))="","",(VLOOKUP($E191,'NEA Backsheet'!$D$5:$CB$183,J$9,FALSE))),"")</f>
        <v>2338.8993268349536</v>
      </c>
      <c r="K191" s="121">
        <f ca="1">IFERROR(IF((VLOOKUP($E191,'NEA Backsheet'!$D$5:$CB$183,K$9,FALSE))="","",(VLOOKUP($E191,'NEA Backsheet'!$D$5:$CB$183,K$9,FALSE))),"")</f>
        <v>2309.7438606994979</v>
      </c>
      <c r="L191" s="122">
        <f ca="1">IFERROR(IF((VLOOKUP($E191,'NEA Backsheet'!$D$5:$CB$183,L$9,FALSE))="","",(VLOOKUP($E191,'NEA Backsheet'!$D$5:$CB$183,L$9,FALSE))),"")</f>
        <v>2306.6571928096682</v>
      </c>
      <c r="M191" s="122">
        <f ca="1">IFERROR(IF((VLOOKUP($E191,'NEA Backsheet'!$D$5:$CB$183,M$9,FALSE))="","",(VLOOKUP($E191,'NEA Backsheet'!$D$5:$CB$183,M$9,FALSE))),"")</f>
        <v>2579.9469389716114</v>
      </c>
      <c r="N191" s="124">
        <f ca="1">IFERROR(IF((VLOOKUP($E191,'NEA Backsheet'!$D$5:$CB$183,N$9,FALSE))="","",(VLOOKUP($E191,'NEA Backsheet'!$D$5:$CB$183,N$9,FALSE))),"")</f>
        <v>2544.8486285865088</v>
      </c>
      <c r="O191" s="175">
        <f ca="1">IFERROR(IF((VLOOKUP($E191,'NEA Backsheet'!$D$5:$CB$183,O$9,FALSE))="","",(VLOOKUP($E191,'NEA Backsheet'!$D$5:$CB$183,O$9,FALSE))),"")</f>
        <v>2438.9021376225965</v>
      </c>
      <c r="P191" s="123">
        <f ca="1">IFERROR(IF((VLOOKUP($E191,'NEA Backsheet'!$D$5:$CB$183,P$9,FALSE))="","",(VLOOKUP($E191,'NEA Backsheet'!$D$5:$CB$183,P$9,FALSE))),"")</f>
        <v>2488.961453490454</v>
      </c>
      <c r="Q191" s="124">
        <f ca="1">IFERROR(IF((VLOOKUP($E191,'NEA Backsheet'!$D$5:$CB$183,Q$9,FALSE))="","",(VLOOKUP($E191,'NEA Backsheet'!$D$5:$CB$183,Q$9,FALSE))),"")</f>
        <v>2580.6257204695262</v>
      </c>
      <c r="R191" s="236">
        <f ca="1">IFERROR(IF((VLOOKUP($E191,'NEA Backsheet'!$D$5:$CB$183,R$9,FALSE))="","",(VLOOKUP($E191,'NEA Backsheet'!$D$5:$CB$183,R$9,FALSE))),"")</f>
        <v>0</v>
      </c>
    </row>
    <row r="192" spans="1:18" ht="15" customHeight="1" thickBot="1" x14ac:dyDescent="0.35">
      <c r="A192" s="57">
        <v>178</v>
      </c>
      <c r="B192" s="101" t="str">
        <f ca="1">IFERROR(IF((VLOOKUP($E192,'Org List'!$AJ$10:$AL$188,3,FALSE))="","",(VLOOKUP($E192,'Org List'!$AJ$10:$AL$188,3,FALSE))),"")</f>
        <v>North of England Commissioning Region</v>
      </c>
      <c r="C192" s="102" t="str">
        <f ca="1">IFERROR(IF((VLOOKUP($E192,'Org List'!$AO$10:$AQ$188,3,FALSE))="","",(VLOOKUP($E192,'Org List'!$AO$10:$AQ$188,3,FALSE))),"")</f>
        <v>Yorkshire and The Humber Region</v>
      </c>
      <c r="D192" s="115" t="str">
        <f ca="1">IFERROR(IF((VLOOKUP($E192,'Org List'!$AT$10:$AV$188,3,FALSE))="","",(VLOOKUP($E192,'Org List'!$AT$10:$AV$188,3,FALSE))),"")</f>
        <v>NHS England North (Yorkshire And Humber)</v>
      </c>
      <c r="E192" s="101" t="str">
        <f t="shared" ca="1" si="5"/>
        <v>E06000014</v>
      </c>
      <c r="F192" s="103" t="str">
        <f ca="1">IF(E192="","",VLOOKUP(E192,'Org List'!$J$9:$K$488,2,0))</f>
        <v>York</v>
      </c>
      <c r="G192" s="126">
        <f ca="1">IFERROR(IF((VLOOKUP($E192,'NEA Backsheet'!$D$5:$CB$183,G$9,FALSE))="","",(VLOOKUP($E192,'NEA Backsheet'!$D$5:$CB$183,G$9,FALSE))),"")</f>
        <v>2723.7229828453633</v>
      </c>
      <c r="H192" s="127">
        <f ca="1">IFERROR(IF((VLOOKUP($E192,'NEA Backsheet'!$D$5:$CB$183,H$9,FALSE))="","",(VLOOKUP($E192,'NEA Backsheet'!$D$5:$CB$183,H$9,FALSE))),"")</f>
        <v>2647.2298484536136</v>
      </c>
      <c r="I192" s="127">
        <f ca="1">IFERROR(IF((VLOOKUP($E192,'NEA Backsheet'!$D$5:$CB$183,I$9,FALSE))="","",(VLOOKUP($E192,'NEA Backsheet'!$D$5:$CB$183,I$9,FALSE))),"")</f>
        <v>2869.9240936108472</v>
      </c>
      <c r="J192" s="128">
        <f ca="1">IFERROR(IF((VLOOKUP($E192,'NEA Backsheet'!$D$5:$CB$183,J$9,FALSE))="","",(VLOOKUP($E192,'NEA Backsheet'!$D$5:$CB$183,J$9,FALSE))),"")</f>
        <v>2838.8773336393574</v>
      </c>
      <c r="K192" s="126">
        <f ca="1">IFERROR(IF((VLOOKUP($E192,'NEA Backsheet'!$D$5:$CB$183,K$9,FALSE))="","",(VLOOKUP($E192,'NEA Backsheet'!$D$5:$CB$183,K$9,FALSE))),"")</f>
        <v>2697.6141422661817</v>
      </c>
      <c r="L192" s="127">
        <f ca="1">IFERROR(IF((VLOOKUP($E192,'NEA Backsheet'!$D$5:$CB$183,L$9,FALSE))="","",(VLOOKUP($E192,'NEA Backsheet'!$D$5:$CB$183,L$9,FALSE))),"")</f>
        <v>2678.7761397761165</v>
      </c>
      <c r="M192" s="127">
        <f ca="1">IFERROR(IF((VLOOKUP($E192,'NEA Backsheet'!$D$5:$CB$183,M$9,FALSE))="","",(VLOOKUP($E192,'NEA Backsheet'!$D$5:$CB$183,M$9,FALSE))),"")</f>
        <v>2811.6105127274136</v>
      </c>
      <c r="N192" s="129">
        <f ca="1">IFERROR(IF((VLOOKUP($E192,'NEA Backsheet'!$D$5:$CB$183,N$9,FALSE))="","",(VLOOKUP($E192,'NEA Backsheet'!$D$5:$CB$183,N$9,FALSE))),"")</f>
        <v>2762.5651162643762</v>
      </c>
      <c r="O192" s="176">
        <f ca="1">IFERROR(IF((VLOOKUP($E192,'NEA Backsheet'!$D$5:$CB$183,O$9,FALSE))="","",(VLOOKUP($E192,'NEA Backsheet'!$D$5:$CB$183,O$9,FALSE))),"")</f>
        <v>2870.4642937705685</v>
      </c>
      <c r="P192" s="128">
        <f ca="1">IFERROR(IF((VLOOKUP($E192,'NEA Backsheet'!$D$5:$CB$183,P$9,FALSE))="","",(VLOOKUP($E192,'NEA Backsheet'!$D$5:$CB$183,P$9,FALSE))),"")</f>
        <v>2817.2540063706683</v>
      </c>
      <c r="Q192" s="129">
        <f ca="1">IFERROR(IF((VLOOKUP($E192,'NEA Backsheet'!$D$5:$CB$183,Q$9,FALSE))="","",(VLOOKUP($E192,'NEA Backsheet'!$D$5:$CB$183,Q$9,FALSE))),"")</f>
        <v>3036.3426190256482</v>
      </c>
      <c r="R192" s="237">
        <f ca="1">IFERROR(IF((VLOOKUP($E192,'NEA Backsheet'!$D$5:$CB$183,R$9,FALSE))="","",(VLOOKUP($E192,'NEA Backsheet'!$D$5:$CB$183,R$9,FALSE))),"")</f>
        <v>0</v>
      </c>
    </row>
    <row r="194" spans="1:21" s="159" customFormat="1" x14ac:dyDescent="0.3">
      <c r="A194" s="37"/>
      <c r="B194" s="37"/>
      <c r="C194" s="37"/>
      <c r="D194" s="37"/>
      <c r="E194" s="38" t="s">
        <v>1005</v>
      </c>
      <c r="F194" s="37"/>
      <c r="G194" s="37"/>
      <c r="H194" s="37"/>
      <c r="I194" s="37"/>
      <c r="J194" s="37"/>
      <c r="K194" s="37"/>
      <c r="L194" s="37"/>
      <c r="M194" s="37"/>
      <c r="N194" s="37"/>
      <c r="O194" s="37"/>
      <c r="P194" s="37"/>
      <c r="Q194" s="37"/>
      <c r="R194" s="37"/>
      <c r="S194" s="37"/>
      <c r="U194" s="1"/>
    </row>
    <row r="196" spans="1:21" x14ac:dyDescent="0.3">
      <c r="E196" s="304" t="s">
        <v>1007</v>
      </c>
      <c r="F196" s="304"/>
      <c r="G196" s="304"/>
    </row>
  </sheetData>
  <autoFilter ref="B13:R192"/>
  <mergeCells count="6">
    <mergeCell ref="E196:G196"/>
    <mergeCell ref="O11:R12"/>
    <mergeCell ref="B1:L1"/>
    <mergeCell ref="B2:L2"/>
    <mergeCell ref="G11:J12"/>
    <mergeCell ref="K11:N12"/>
  </mergeCells>
  <hyperlinks>
    <hyperlink ref="E6" location="Contents!A1" display="&lt;&lt; Contents"/>
  </hyperlinks>
  <pageMargins left="0.7" right="0.7" top="0.75" bottom="0.75" header="0.3" footer="0.3"/>
  <pageSetup paperSize="9" scale="80" orientation="portrait" horizontalDpi="90" verticalDpi="90" r:id="rId1"/>
  <rowBreaks count="3" manualBreakCount="3">
    <brk id="61" max="18" man="1"/>
    <brk id="122" max="18" man="1"/>
    <brk id="169" max="18" man="1"/>
  </rowBreaks>
  <colBreaks count="1" manualBreakCount="1">
    <brk id="6" max="196" man="1"/>
  </col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Q192"/>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3" width="17.6640625" customWidth="1"/>
    <col min="14" max="14" width="17.6640625" hidden="1" customWidth="1"/>
    <col min="15" max="16" width="4.6640625" customWidth="1"/>
    <col min="17" max="17" width="9.109375" style="1" hidden="1" customWidth="1"/>
    <col min="18" max="18" width="4.6640625" customWidth="1"/>
  </cols>
  <sheetData>
    <row r="1" spans="1:17" ht="21" x14ac:dyDescent="0.4">
      <c r="A1" s="37"/>
      <c r="B1" s="265" t="s">
        <v>952</v>
      </c>
      <c r="C1" s="265"/>
      <c r="D1" s="265"/>
      <c r="E1" s="265"/>
      <c r="F1" s="265"/>
      <c r="G1" s="265"/>
      <c r="H1" s="265"/>
      <c r="I1" s="265"/>
      <c r="J1" s="265"/>
      <c r="K1" s="265"/>
      <c r="L1" s="37"/>
      <c r="M1" s="37"/>
      <c r="N1" s="37"/>
      <c r="O1" s="37"/>
    </row>
    <row r="2" spans="1:17" x14ac:dyDescent="0.3">
      <c r="A2" s="37"/>
      <c r="B2" s="261"/>
      <c r="C2" s="261"/>
      <c r="D2" s="261"/>
      <c r="E2" s="261"/>
      <c r="F2" s="261"/>
      <c r="G2" s="261"/>
      <c r="H2" s="261"/>
      <c r="I2" s="261"/>
      <c r="J2" s="261"/>
      <c r="K2" s="261"/>
      <c r="L2" s="37"/>
      <c r="M2" s="37"/>
      <c r="N2" s="37"/>
      <c r="O2" s="37"/>
    </row>
    <row r="3" spans="1:17" x14ac:dyDescent="0.3">
      <c r="A3" s="37"/>
      <c r="B3" s="37"/>
      <c r="C3" s="37"/>
      <c r="D3" s="37"/>
      <c r="E3" s="37"/>
      <c r="F3" s="37"/>
      <c r="G3" s="37"/>
      <c r="H3" s="37"/>
      <c r="I3" s="37"/>
      <c r="J3" s="37"/>
      <c r="K3" s="37"/>
      <c r="L3" s="37"/>
      <c r="M3" s="37"/>
      <c r="N3" s="37"/>
      <c r="O3" s="37"/>
    </row>
    <row r="4" spans="1:17" x14ac:dyDescent="0.3">
      <c r="A4" s="37"/>
      <c r="B4" s="37"/>
      <c r="C4" s="37"/>
      <c r="D4" s="37"/>
      <c r="E4" s="38" t="s">
        <v>929</v>
      </c>
      <c r="F4" s="37"/>
      <c r="G4" s="39" t="str">
        <f ca="1">'Org List'!J7</f>
        <v>HWB</v>
      </c>
      <c r="H4" s="37"/>
      <c r="I4" s="37"/>
      <c r="J4" s="37"/>
      <c r="K4" s="37"/>
      <c r="L4" s="37"/>
      <c r="M4" s="37"/>
      <c r="N4" s="37"/>
      <c r="O4" s="37"/>
      <c r="Q4" s="1">
        <f ca="1">MATCH($G$4, 'Comms by AT'!$B:$B, 0)</f>
        <v>4</v>
      </c>
    </row>
    <row r="5" spans="1:17" x14ac:dyDescent="0.3">
      <c r="A5" s="37"/>
      <c r="B5" s="37"/>
      <c r="C5" s="37"/>
      <c r="D5" s="37"/>
      <c r="E5" s="37"/>
      <c r="F5" s="37"/>
      <c r="G5" s="37"/>
      <c r="H5" s="37"/>
      <c r="I5" s="37"/>
      <c r="J5" s="37"/>
      <c r="K5" s="37"/>
      <c r="L5" s="37"/>
      <c r="M5" s="37"/>
      <c r="N5" s="37"/>
      <c r="O5" s="37"/>
      <c r="Q5" s="1">
        <f ca="1">COUNTIF('Comms by AT'!$C:$C, $G$4)</f>
        <v>179</v>
      </c>
    </row>
    <row r="6" spans="1:17" ht="20.100000000000001" customHeight="1" x14ac:dyDescent="0.3">
      <c r="E6" s="209" t="s">
        <v>1082</v>
      </c>
    </row>
    <row r="7" spans="1:17" x14ac:dyDescent="0.3">
      <c r="A7" s="37"/>
      <c r="B7" s="37"/>
      <c r="C7" s="37"/>
      <c r="D7" s="37"/>
      <c r="E7" s="38" t="s">
        <v>930</v>
      </c>
      <c r="F7" s="37"/>
      <c r="G7" s="37"/>
      <c r="H7" s="37"/>
      <c r="I7" s="37"/>
      <c r="J7" s="37"/>
      <c r="K7" s="37"/>
      <c r="L7" s="37"/>
      <c r="M7" s="37"/>
      <c r="N7" s="37"/>
      <c r="O7" s="37"/>
    </row>
    <row r="9" spans="1:17" s="1" customFormat="1" hidden="1" x14ac:dyDescent="0.3">
      <c r="G9" s="1">
        <v>3</v>
      </c>
      <c r="H9" s="1">
        <v>4</v>
      </c>
      <c r="I9" s="1">
        <v>5</v>
      </c>
      <c r="J9" s="1">
        <v>6</v>
      </c>
      <c r="K9" s="1">
        <v>11</v>
      </c>
      <c r="L9" s="1">
        <v>12</v>
      </c>
      <c r="M9" s="1">
        <v>13</v>
      </c>
      <c r="N9" s="1">
        <v>14</v>
      </c>
    </row>
    <row r="10" spans="1:17" ht="15" thickBot="1" x14ac:dyDescent="0.35"/>
    <row r="11" spans="1:17" ht="30" customHeight="1" x14ac:dyDescent="0.3">
      <c r="B11" s="198"/>
      <c r="C11" s="199"/>
      <c r="D11" s="200"/>
      <c r="E11" s="193"/>
      <c r="F11" s="195"/>
      <c r="G11" s="298" t="s">
        <v>797</v>
      </c>
      <c r="H11" s="299"/>
      <c r="I11" s="299"/>
      <c r="J11" s="300"/>
      <c r="K11" s="298" t="s">
        <v>807</v>
      </c>
      <c r="L11" s="299"/>
      <c r="M11" s="299"/>
      <c r="N11" s="300"/>
    </row>
    <row r="12" spans="1:17" x14ac:dyDescent="0.3">
      <c r="B12" s="206"/>
      <c r="C12" s="207"/>
      <c r="D12" s="208"/>
      <c r="E12" s="204"/>
      <c r="F12" s="205"/>
      <c r="G12" s="301"/>
      <c r="H12" s="302"/>
      <c r="I12" s="302"/>
      <c r="J12" s="303"/>
      <c r="K12" s="301"/>
      <c r="L12" s="302"/>
      <c r="M12" s="302"/>
      <c r="N12" s="303"/>
    </row>
    <row r="13" spans="1:17" ht="15" thickBot="1" x14ac:dyDescent="0.35">
      <c r="B13" s="201" t="s">
        <v>942</v>
      </c>
      <c r="C13" s="202" t="s">
        <v>1023</v>
      </c>
      <c r="D13" s="203" t="s">
        <v>944</v>
      </c>
      <c r="E13" s="194" t="s">
        <v>117</v>
      </c>
      <c r="F13" s="196" t="s">
        <v>931</v>
      </c>
      <c r="G13" s="87" t="s">
        <v>798</v>
      </c>
      <c r="H13" s="86" t="s">
        <v>799</v>
      </c>
      <c r="I13" s="86" t="s">
        <v>800</v>
      </c>
      <c r="J13" s="89" t="s">
        <v>801</v>
      </c>
      <c r="K13" s="170" t="s">
        <v>803</v>
      </c>
      <c r="L13" s="146" t="s">
        <v>804</v>
      </c>
      <c r="M13" s="86" t="s">
        <v>805</v>
      </c>
      <c r="N13" s="89" t="s">
        <v>806</v>
      </c>
    </row>
    <row r="14" spans="1:17" ht="15" customHeight="1" x14ac:dyDescent="0.3">
      <c r="A14" s="57">
        <v>0</v>
      </c>
      <c r="B14" s="95" t="str">
        <f ca="1">IFERROR(IF((VLOOKUP($E14,'Org List'!$AJ$10:$AL$188,3,FALSE))="","",(VLOOKUP($E14,'Org List'!$AJ$10:$AL$188,3,FALSE))),"")</f>
        <v/>
      </c>
      <c r="C14" s="96" t="str">
        <f ca="1">IFERROR(IF((VLOOKUP($E14,'Org List'!$AO$10:$AQ$188,3,FALSE))="","",(VLOOKUP($E14,'Org List'!$AO$10:$AQ$188,3,FALSE))),"")</f>
        <v/>
      </c>
      <c r="D14" s="113" t="str">
        <f ca="1">IFERROR(IF((VLOOKUP($E14,'Org List'!$AT$10:$AV$188,3,FALSE))="","",(VLOOKUP($E14,'Org List'!$AT$10:$AV$188,3,FALSE))),"")</f>
        <v/>
      </c>
      <c r="E14" s="95" t="str">
        <f t="shared" ref="E14:E45" ca="1" si="0">IF($A14&gt;$Q$5-1,"",INDIRECT("'Comms by AT'!D"&amp;$A14+$Q$4))</f>
        <v>HWB</v>
      </c>
      <c r="F14" s="97" t="str">
        <f ca="1">IF(E14="","",VLOOKUP(E14,'Org List'!$J$9:$K$488,2,0))</f>
        <v>Health and Wellbeing Board</v>
      </c>
      <c r="G14" s="116">
        <f ca="1">IFERROR(IF((VLOOKUP($E14,'DTOC Backsheet'!$D$5:$AF$183,G$9,FALSE))="","",(VLOOKUP($E14,'DTOC Backsheet'!$D$5:$AF$183,G$9,FALSE))),"")</f>
        <v>530579</v>
      </c>
      <c r="H14" s="117">
        <f ca="1">IFERROR(IF((VLOOKUP($E14,'DTOC Backsheet'!$D$5:$AF$183,H$9,FALSE))="","",(VLOOKUP($E14,'DTOC Backsheet'!$D$5:$AF$183,H$9,FALSE))),"")</f>
        <v>528065</v>
      </c>
      <c r="I14" s="117">
        <f ca="1">IFERROR(IF((VLOOKUP($E14,'DTOC Backsheet'!$D$5:$AF$183,I$9,FALSE))="","",(VLOOKUP($E14,'DTOC Backsheet'!$D$5:$AF$183,I$9,FALSE))),"")</f>
        <v>467884</v>
      </c>
      <c r="J14" s="118">
        <f ca="1">IFERROR(IF((VLOOKUP($E14,'DTOC Backsheet'!$D$5:$AF$183,J$9,FALSE))="","",(VLOOKUP($E14,'DTOC Backsheet'!$D$5:$AF$183,J$9,FALSE))),"")</f>
        <v>443851</v>
      </c>
      <c r="K14" s="174">
        <f ca="1">IFERROR(IF((VLOOKUP($E14,'DTOC Backsheet'!$D$5:$AF$183,K$9,FALSE))="","",(VLOOKUP($E14,'DTOC Backsheet'!$D$5:$AF$183,K$9,FALSE))),"")</f>
        <v>417163</v>
      </c>
      <c r="L14" s="118">
        <f ca="1">IFERROR(IF((VLOOKUP($E14,'DTOC Backsheet'!$D$5:$AF$183,L$9,FALSE))="","",(VLOOKUP($E14,'DTOC Backsheet'!$D$5:$AF$183,L$9,FALSE))),"")</f>
        <v>429570</v>
      </c>
      <c r="M14" s="117">
        <f ca="1">IFERROR(IF((VLOOKUP($E14,'DTOC Backsheet'!$D$5:$AF$183,M$9,FALSE))="","",(VLOOKUP($E14,'DTOC Backsheet'!$D$5:$AF$183,M$9,FALSE))),"")</f>
        <v>411335</v>
      </c>
      <c r="N14" s="119">
        <f ca="1">IFERROR(IF((VLOOKUP($E14,'DTOC Backsheet'!$D$5:$AF$183,N$9,FALSE))="","",(VLOOKUP($E14,'DTOC Backsheet'!$D$5:$AF$183,N$9,FALSE))),"")</f>
        <v>0</v>
      </c>
    </row>
    <row r="15" spans="1:17" ht="15" customHeight="1" x14ac:dyDescent="0.3">
      <c r="A15" s="57">
        <v>1</v>
      </c>
      <c r="B15" s="98" t="str">
        <f ca="1">IFERROR(IF((VLOOKUP($E15,'Org List'!$AJ$10:$AL$188,3,FALSE))="","",(VLOOKUP($E15,'Org List'!$AJ$10:$AL$188,3,FALSE))),"")</f>
        <v>North of England Commissioning Region</v>
      </c>
      <c r="C15" s="99" t="str">
        <f ca="1">IFERROR(IF((VLOOKUP($E15,'Org List'!$AO$10:$AQ$188,3,FALSE))="","",(VLOOKUP($E15,'Org List'!$AO$10:$AQ$188,3,FALSE))),"")</f>
        <v/>
      </c>
      <c r="D15" s="114" t="str">
        <f ca="1">IFERROR(IF((VLOOKUP($E15,'Org List'!$AT$10:$AV$188,3,FALSE))="","",(VLOOKUP($E15,'Org List'!$AT$10:$AV$188,3,FALSE))),"")</f>
        <v/>
      </c>
      <c r="E15" s="98" t="str">
        <f t="shared" ca="1" si="0"/>
        <v>Y54</v>
      </c>
      <c r="F15" s="100" t="str">
        <f ca="1">IF(E15="","",VLOOKUP(E15,'Org List'!$J$9:$K$488,2,0))</f>
        <v>North of England Commissioning Region</v>
      </c>
      <c r="G15" s="121">
        <f ca="1">IFERROR(IF((VLOOKUP($E15,'DTOC Backsheet'!$D$5:$AF$183,G$9,FALSE))="","",(VLOOKUP($E15,'DTOC Backsheet'!$D$5:$AF$183,G$9,FALSE))),"")</f>
        <v>134863</v>
      </c>
      <c r="H15" s="122">
        <f ca="1">IFERROR(IF((VLOOKUP($E15,'DTOC Backsheet'!$D$5:$AF$183,H$9,FALSE))="","",(VLOOKUP($E15,'DTOC Backsheet'!$D$5:$AF$183,H$9,FALSE))),"")</f>
        <v>134405</v>
      </c>
      <c r="I15" s="122">
        <f ca="1">IFERROR(IF((VLOOKUP($E15,'DTOC Backsheet'!$D$5:$AF$183,I$9,FALSE))="","",(VLOOKUP($E15,'DTOC Backsheet'!$D$5:$AF$183,I$9,FALSE))),"")</f>
        <v>125573</v>
      </c>
      <c r="J15" s="123">
        <f ca="1">IFERROR(IF((VLOOKUP($E15,'DTOC Backsheet'!$D$5:$AF$183,J$9,FALSE))="","",(VLOOKUP($E15,'DTOC Backsheet'!$D$5:$AF$183,J$9,FALSE))),"")</f>
        <v>124866</v>
      </c>
      <c r="K15" s="175">
        <f ca="1">IFERROR(IF((VLOOKUP($E15,'DTOC Backsheet'!$D$5:$AF$183,K$9,FALSE))="","",(VLOOKUP($E15,'DTOC Backsheet'!$D$5:$AF$183,K$9,FALSE))),"")</f>
        <v>111618</v>
      </c>
      <c r="L15" s="123">
        <f ca="1">IFERROR(IF((VLOOKUP($E15,'DTOC Backsheet'!$D$5:$AF$183,L$9,FALSE))="","",(VLOOKUP($E15,'DTOC Backsheet'!$D$5:$AF$183,L$9,FALSE))),"")</f>
        <v>116018</v>
      </c>
      <c r="M15" s="122">
        <f ca="1">IFERROR(IF((VLOOKUP($E15,'DTOC Backsheet'!$D$5:$AF$183,M$9,FALSE))="","",(VLOOKUP($E15,'DTOC Backsheet'!$D$5:$AF$183,M$9,FALSE))),"")</f>
        <v>112539</v>
      </c>
      <c r="N15" s="124">
        <f ca="1">IFERROR(IF((VLOOKUP($E15,'DTOC Backsheet'!$D$5:$AF$183,N$9,FALSE))="","",(VLOOKUP($E15,'DTOC Backsheet'!$D$5:$AF$183,N$9,FALSE))),"")</f>
        <v>0</v>
      </c>
    </row>
    <row r="16" spans="1:17" ht="15" customHeight="1" x14ac:dyDescent="0.3">
      <c r="A16" s="57">
        <v>2</v>
      </c>
      <c r="B16" s="98" t="str">
        <f ca="1">IFERROR(IF((VLOOKUP($E16,'Org List'!$AJ$10:$AL$188,3,FALSE))="","",(VLOOKUP($E16,'Org List'!$AJ$10:$AL$188,3,FALSE))),"")</f>
        <v>Midlands and East of England Commissioning Region</v>
      </c>
      <c r="C16" s="99" t="str">
        <f ca="1">IFERROR(IF((VLOOKUP($E16,'Org List'!$AO$10:$AQ$188,3,FALSE))="","",(VLOOKUP($E16,'Org List'!$AO$10:$AQ$188,3,FALSE))),"")</f>
        <v/>
      </c>
      <c r="D16" s="114" t="str">
        <f ca="1">IFERROR(IF((VLOOKUP($E16,'Org List'!$AT$10:$AV$188,3,FALSE))="","",(VLOOKUP($E16,'Org List'!$AT$10:$AV$188,3,FALSE))),"")</f>
        <v/>
      </c>
      <c r="E16" s="98" t="str">
        <f t="shared" ca="1" si="0"/>
        <v>Y55</v>
      </c>
      <c r="F16" s="100" t="str">
        <f ca="1">IF(E16="","",VLOOKUP(E16,'Org List'!$J$9:$K$488,2,0))</f>
        <v>Midlands and East of England Commissioning Region</v>
      </c>
      <c r="G16" s="121">
        <f ca="1">IFERROR(IF((VLOOKUP($E16,'DTOC Backsheet'!$D$5:$AF$183,G$9,FALSE))="","",(VLOOKUP($E16,'DTOC Backsheet'!$D$5:$AF$183,G$9,FALSE))),"")</f>
        <v>168649</v>
      </c>
      <c r="H16" s="122">
        <f ca="1">IFERROR(IF((VLOOKUP($E16,'DTOC Backsheet'!$D$5:$AF$183,H$9,FALSE))="","",(VLOOKUP($E16,'DTOC Backsheet'!$D$5:$AF$183,H$9,FALSE))),"")</f>
        <v>168390</v>
      </c>
      <c r="I16" s="122">
        <f ca="1">IFERROR(IF((VLOOKUP($E16,'DTOC Backsheet'!$D$5:$AF$183,I$9,FALSE))="","",(VLOOKUP($E16,'DTOC Backsheet'!$D$5:$AF$183,I$9,FALSE))),"")</f>
        <v>150130</v>
      </c>
      <c r="J16" s="123">
        <f ca="1">IFERROR(IF((VLOOKUP($E16,'DTOC Backsheet'!$D$5:$AF$183,J$9,FALSE))="","",(VLOOKUP($E16,'DTOC Backsheet'!$D$5:$AF$183,J$9,FALSE))),"")</f>
        <v>137685</v>
      </c>
      <c r="K16" s="175">
        <f ca="1">IFERROR(IF((VLOOKUP($E16,'DTOC Backsheet'!$D$5:$AF$183,K$9,FALSE))="","",(VLOOKUP($E16,'DTOC Backsheet'!$D$5:$AF$183,K$9,FALSE))),"")</f>
        <v>133234</v>
      </c>
      <c r="L16" s="123">
        <f ca="1">IFERROR(IF((VLOOKUP($E16,'DTOC Backsheet'!$D$5:$AF$183,L$9,FALSE))="","",(VLOOKUP($E16,'DTOC Backsheet'!$D$5:$AF$183,L$9,FALSE))),"")</f>
        <v>134523</v>
      </c>
      <c r="M16" s="122">
        <f ca="1">IFERROR(IF((VLOOKUP($E16,'DTOC Backsheet'!$D$5:$AF$183,M$9,FALSE))="","",(VLOOKUP($E16,'DTOC Backsheet'!$D$5:$AF$183,M$9,FALSE))),"")</f>
        <v>128932</v>
      </c>
      <c r="N16" s="124">
        <f ca="1">IFERROR(IF((VLOOKUP($E16,'DTOC Backsheet'!$D$5:$AF$183,N$9,FALSE))="","",(VLOOKUP($E16,'DTOC Backsheet'!$D$5:$AF$183,N$9,FALSE))),"")</f>
        <v>0</v>
      </c>
    </row>
    <row r="17" spans="1:14" ht="15" customHeight="1" x14ac:dyDescent="0.3">
      <c r="A17" s="57">
        <v>3</v>
      </c>
      <c r="B17" s="98" t="str">
        <f ca="1">IFERROR(IF((VLOOKUP($E17,'Org List'!$AJ$10:$AL$188,3,FALSE))="","",(VLOOKUP($E17,'Org List'!$AJ$10:$AL$188,3,FALSE))),"")</f>
        <v>London Commissioning Region</v>
      </c>
      <c r="C17" s="99" t="str">
        <f ca="1">IFERROR(IF((VLOOKUP($E17,'Org List'!$AO$10:$AQ$188,3,FALSE))="","",(VLOOKUP($E17,'Org List'!$AO$10:$AQ$188,3,FALSE))),"")</f>
        <v/>
      </c>
      <c r="D17" s="114" t="str">
        <f ca="1">IFERROR(IF((VLOOKUP($E17,'Org List'!$AT$10:$AV$188,3,FALSE))="","",(VLOOKUP($E17,'Org List'!$AT$10:$AV$188,3,FALSE))),"")</f>
        <v/>
      </c>
      <c r="E17" s="98" t="str">
        <f t="shared" ca="1" si="0"/>
        <v>Y56</v>
      </c>
      <c r="F17" s="100" t="str">
        <f ca="1">IF(E17="","",VLOOKUP(E17,'Org List'!$J$9:$K$488,2,0))</f>
        <v>London Commissioning Region</v>
      </c>
      <c r="G17" s="121">
        <f ca="1">IFERROR(IF((VLOOKUP($E17,'DTOC Backsheet'!$D$5:$AF$183,G$9,FALSE))="","",(VLOOKUP($E17,'DTOC Backsheet'!$D$5:$AF$183,G$9,FALSE))),"")</f>
        <v>47858</v>
      </c>
      <c r="H17" s="122">
        <f ca="1">IFERROR(IF((VLOOKUP($E17,'DTOC Backsheet'!$D$5:$AF$183,H$9,FALSE))="","",(VLOOKUP($E17,'DTOC Backsheet'!$D$5:$AF$183,H$9,FALSE))),"")</f>
        <v>48210</v>
      </c>
      <c r="I17" s="122">
        <f ca="1">IFERROR(IF((VLOOKUP($E17,'DTOC Backsheet'!$D$5:$AF$183,I$9,FALSE))="","",(VLOOKUP($E17,'DTOC Backsheet'!$D$5:$AF$183,I$9,FALSE))),"")</f>
        <v>41478</v>
      </c>
      <c r="J17" s="123">
        <f ca="1">IFERROR(IF((VLOOKUP($E17,'DTOC Backsheet'!$D$5:$AF$183,J$9,FALSE))="","",(VLOOKUP($E17,'DTOC Backsheet'!$D$5:$AF$183,J$9,FALSE))),"")</f>
        <v>37956</v>
      </c>
      <c r="K17" s="175">
        <f ca="1">IFERROR(IF((VLOOKUP($E17,'DTOC Backsheet'!$D$5:$AF$183,K$9,FALSE))="","",(VLOOKUP($E17,'DTOC Backsheet'!$D$5:$AF$183,K$9,FALSE))),"")</f>
        <v>40982</v>
      </c>
      <c r="L17" s="123">
        <f ca="1">IFERROR(IF((VLOOKUP($E17,'DTOC Backsheet'!$D$5:$AF$183,L$9,FALSE))="","",(VLOOKUP($E17,'DTOC Backsheet'!$D$5:$AF$183,L$9,FALSE))),"")</f>
        <v>39418</v>
      </c>
      <c r="M17" s="122">
        <f ca="1">IFERROR(IF((VLOOKUP($E17,'DTOC Backsheet'!$D$5:$AF$183,M$9,FALSE))="","",(VLOOKUP($E17,'DTOC Backsheet'!$D$5:$AF$183,M$9,FALSE))),"")</f>
        <v>37632</v>
      </c>
      <c r="N17" s="124">
        <f ca="1">IFERROR(IF((VLOOKUP($E17,'DTOC Backsheet'!$D$5:$AF$183,N$9,FALSE))="","",(VLOOKUP($E17,'DTOC Backsheet'!$D$5:$AF$183,N$9,FALSE))),"")</f>
        <v>0</v>
      </c>
    </row>
    <row r="18" spans="1:14" ht="15" customHeight="1" x14ac:dyDescent="0.3">
      <c r="A18" s="57">
        <v>4</v>
      </c>
      <c r="B18" s="98" t="str">
        <f ca="1">IFERROR(IF((VLOOKUP($E18,'Org List'!$AJ$10:$AL$188,3,FALSE))="","",(VLOOKUP($E18,'Org List'!$AJ$10:$AL$188,3,FALSE))),"")</f>
        <v>South West England Commissioning Region</v>
      </c>
      <c r="C18" s="99" t="str">
        <f ca="1">IFERROR(IF((VLOOKUP($E18,'Org List'!$AO$10:$AQ$188,3,FALSE))="","",(VLOOKUP($E18,'Org List'!$AO$10:$AQ$188,3,FALSE))),"")</f>
        <v/>
      </c>
      <c r="D18" s="114" t="str">
        <f ca="1">IFERROR(IF((VLOOKUP($E18,'Org List'!$AT$10:$AV$188,3,FALSE))="","",(VLOOKUP($E18,'Org List'!$AT$10:$AV$188,3,FALSE))),"")</f>
        <v/>
      </c>
      <c r="E18" s="98" t="str">
        <f t="shared" ca="1" si="0"/>
        <v>Y58</v>
      </c>
      <c r="F18" s="100" t="str">
        <f ca="1">IF(E18="","",VLOOKUP(E18,'Org List'!$J$9:$K$488,2,0))</f>
        <v>South West England Commissioning Region</v>
      </c>
      <c r="G18" s="121">
        <f ca="1">IFERROR(IF((VLOOKUP($E18,'DTOC Backsheet'!$D$5:$AF$183,G$9,FALSE))="","",(VLOOKUP($E18,'DTOC Backsheet'!$D$5:$AF$183,G$9,FALSE))),"")</f>
        <v>73411</v>
      </c>
      <c r="H18" s="122">
        <f ca="1">IFERROR(IF((VLOOKUP($E18,'DTOC Backsheet'!$D$5:$AF$183,H$9,FALSE))="","",(VLOOKUP($E18,'DTOC Backsheet'!$D$5:$AF$183,H$9,FALSE))),"")</f>
        <v>71078</v>
      </c>
      <c r="I18" s="122">
        <f ca="1">IFERROR(IF((VLOOKUP($E18,'DTOC Backsheet'!$D$5:$AF$183,I$9,FALSE))="","",(VLOOKUP($E18,'DTOC Backsheet'!$D$5:$AF$183,I$9,FALSE))),"")</f>
        <v>57384</v>
      </c>
      <c r="J18" s="123">
        <f ca="1">IFERROR(IF((VLOOKUP($E18,'DTOC Backsheet'!$D$5:$AF$183,J$9,FALSE))="","",(VLOOKUP($E18,'DTOC Backsheet'!$D$5:$AF$183,J$9,FALSE))),"")</f>
        <v>56470</v>
      </c>
      <c r="K18" s="175">
        <f ca="1">IFERROR(IF((VLOOKUP($E18,'DTOC Backsheet'!$D$5:$AF$183,K$9,FALSE))="","",(VLOOKUP($E18,'DTOC Backsheet'!$D$5:$AF$183,K$9,FALSE))),"")</f>
        <v>46488</v>
      </c>
      <c r="L18" s="123">
        <f ca="1">IFERROR(IF((VLOOKUP($E18,'DTOC Backsheet'!$D$5:$AF$183,L$9,FALSE))="","",(VLOOKUP($E18,'DTOC Backsheet'!$D$5:$AF$183,L$9,FALSE))),"")</f>
        <v>54098</v>
      </c>
      <c r="M18" s="122">
        <f ca="1">IFERROR(IF((VLOOKUP($E18,'DTOC Backsheet'!$D$5:$AF$183,M$9,FALSE))="","",(VLOOKUP($E18,'DTOC Backsheet'!$D$5:$AF$183,M$9,FALSE))),"")</f>
        <v>52783</v>
      </c>
      <c r="N18" s="124">
        <f ca="1">IFERROR(IF((VLOOKUP($E18,'DTOC Backsheet'!$D$5:$AF$183,N$9,FALSE))="","",(VLOOKUP($E18,'DTOC Backsheet'!$D$5:$AF$183,N$9,FALSE))),"")</f>
        <v>0</v>
      </c>
    </row>
    <row r="19" spans="1:14" ht="15" customHeight="1" x14ac:dyDescent="0.3">
      <c r="A19" s="57">
        <v>5</v>
      </c>
      <c r="B19" s="98" t="str">
        <f ca="1">IFERROR(IF((VLOOKUP($E19,'Org List'!$AJ$10:$AL$188,3,FALSE))="","",(VLOOKUP($E19,'Org List'!$AJ$10:$AL$188,3,FALSE))),"")</f>
        <v>South East England Commissioning Region</v>
      </c>
      <c r="C19" s="99" t="str">
        <f ca="1">IFERROR(IF((VLOOKUP($E19,'Org List'!$AO$10:$AQ$188,3,FALSE))="","",(VLOOKUP($E19,'Org List'!$AO$10:$AQ$188,3,FALSE))),"")</f>
        <v/>
      </c>
      <c r="D19" s="114" t="str">
        <f ca="1">IFERROR(IF((VLOOKUP($E19,'Org List'!$AT$10:$AV$188,3,FALSE))="","",(VLOOKUP($E19,'Org List'!$AT$10:$AV$188,3,FALSE))),"")</f>
        <v/>
      </c>
      <c r="E19" s="98" t="str">
        <f t="shared" ca="1" si="0"/>
        <v>Y59</v>
      </c>
      <c r="F19" s="100" t="str">
        <f ca="1">IF(E19="","",VLOOKUP(E19,'Org List'!$J$9:$K$488,2,0))</f>
        <v>South East England Commissioning Region</v>
      </c>
      <c r="G19" s="121">
        <f ca="1">IFERROR(IF((VLOOKUP($E19,'DTOC Backsheet'!$D$5:$AF$183,G$9,FALSE))="","",(VLOOKUP($E19,'DTOC Backsheet'!$D$5:$AF$183,G$9,FALSE))),"")</f>
        <v>105798</v>
      </c>
      <c r="H19" s="122">
        <f ca="1">IFERROR(IF((VLOOKUP($E19,'DTOC Backsheet'!$D$5:$AF$183,H$9,FALSE))="","",(VLOOKUP($E19,'DTOC Backsheet'!$D$5:$AF$183,H$9,FALSE))),"")</f>
        <v>105982</v>
      </c>
      <c r="I19" s="122">
        <f ca="1">IFERROR(IF((VLOOKUP($E19,'DTOC Backsheet'!$D$5:$AF$183,I$9,FALSE))="","",(VLOOKUP($E19,'DTOC Backsheet'!$D$5:$AF$183,I$9,FALSE))),"")</f>
        <v>93319</v>
      </c>
      <c r="J19" s="123">
        <f ca="1">IFERROR(IF((VLOOKUP($E19,'DTOC Backsheet'!$D$5:$AF$183,J$9,FALSE))="","",(VLOOKUP($E19,'DTOC Backsheet'!$D$5:$AF$183,J$9,FALSE))),"")</f>
        <v>86874</v>
      </c>
      <c r="K19" s="175">
        <f ca="1">IFERROR(IF((VLOOKUP($E19,'DTOC Backsheet'!$D$5:$AF$183,K$9,FALSE))="","",(VLOOKUP($E19,'DTOC Backsheet'!$D$5:$AF$183,K$9,FALSE))),"")</f>
        <v>84841</v>
      </c>
      <c r="L19" s="123">
        <f ca="1">IFERROR(IF((VLOOKUP($E19,'DTOC Backsheet'!$D$5:$AF$183,L$9,FALSE))="","",(VLOOKUP($E19,'DTOC Backsheet'!$D$5:$AF$183,L$9,FALSE))),"")</f>
        <v>85513</v>
      </c>
      <c r="M19" s="122">
        <f ca="1">IFERROR(IF((VLOOKUP($E19,'DTOC Backsheet'!$D$5:$AF$183,M$9,FALSE))="","",(VLOOKUP($E19,'DTOC Backsheet'!$D$5:$AF$183,M$9,FALSE))),"")</f>
        <v>79449</v>
      </c>
      <c r="N19" s="124">
        <f ca="1">IFERROR(IF((VLOOKUP($E19,'DTOC Backsheet'!$D$5:$AF$183,N$9,FALSE))="","",(VLOOKUP($E19,'DTOC Backsheet'!$D$5:$AF$183,N$9,FALSE))),"")</f>
        <v>0</v>
      </c>
    </row>
    <row r="20" spans="1:14" ht="15" customHeight="1" x14ac:dyDescent="0.3">
      <c r="A20" s="57">
        <v>6</v>
      </c>
      <c r="B20" s="98" t="str">
        <f ca="1">IFERROR(IF((VLOOKUP($E20,'Org List'!$AJ$10:$AL$188,3,FALSE))="","",(VLOOKUP($E20,'Org List'!$AJ$10:$AL$188,3,FALSE))),"")</f>
        <v/>
      </c>
      <c r="C20" s="99" t="str">
        <f ca="1">IFERROR(IF((VLOOKUP($E20,'Org List'!$AO$10:$AQ$188,3,FALSE))="","",(VLOOKUP($E20,'Org List'!$AO$10:$AQ$188,3,FALSE))),"")</f>
        <v>North East Region</v>
      </c>
      <c r="D20" s="114" t="str">
        <f ca="1">IFERROR(IF((VLOOKUP($E20,'Org List'!$AT$10:$AV$188,3,FALSE))="","",(VLOOKUP($E20,'Org List'!$AT$10:$AV$188,3,FALSE))),"")</f>
        <v/>
      </c>
      <c r="E20" s="98" t="str">
        <f t="shared" ca="1" si="0"/>
        <v>E12000001</v>
      </c>
      <c r="F20" s="100" t="str">
        <f ca="1">IF(E20="","",VLOOKUP(E20,'Org List'!$J$9:$K$488,2,0))</f>
        <v>North East Region</v>
      </c>
      <c r="G20" s="121">
        <f ca="1">IFERROR(IF((VLOOKUP($E20,'DTOC Backsheet'!$D$5:$AF$183,G$9,FALSE))="","",(VLOOKUP($E20,'DTOC Backsheet'!$D$5:$AF$183,G$9,FALSE))),"")</f>
        <v>12515</v>
      </c>
      <c r="H20" s="122">
        <f ca="1">IFERROR(IF((VLOOKUP($E20,'DTOC Backsheet'!$D$5:$AF$183,H$9,FALSE))="","",(VLOOKUP($E20,'DTOC Backsheet'!$D$5:$AF$183,H$9,FALSE))),"")</f>
        <v>10957</v>
      </c>
      <c r="I20" s="122">
        <f ca="1">IFERROR(IF((VLOOKUP($E20,'DTOC Backsheet'!$D$5:$AF$183,I$9,FALSE))="","",(VLOOKUP($E20,'DTOC Backsheet'!$D$5:$AF$183,I$9,FALSE))),"")</f>
        <v>10431</v>
      </c>
      <c r="J20" s="123">
        <f ca="1">IFERROR(IF((VLOOKUP($E20,'DTOC Backsheet'!$D$5:$AF$183,J$9,FALSE))="","",(VLOOKUP($E20,'DTOC Backsheet'!$D$5:$AF$183,J$9,FALSE))),"")</f>
        <v>12927</v>
      </c>
      <c r="K20" s="175">
        <f ca="1">IFERROR(IF((VLOOKUP($E20,'DTOC Backsheet'!$D$5:$AF$183,K$9,FALSE))="","",(VLOOKUP($E20,'DTOC Backsheet'!$D$5:$AF$183,K$9,FALSE))),"")</f>
        <v>12502</v>
      </c>
      <c r="L20" s="123">
        <f ca="1">IFERROR(IF((VLOOKUP($E20,'DTOC Backsheet'!$D$5:$AF$183,L$9,FALSE))="","",(VLOOKUP($E20,'DTOC Backsheet'!$D$5:$AF$183,L$9,FALSE))),"")</f>
        <v>10857</v>
      </c>
      <c r="M20" s="122">
        <f ca="1">IFERROR(IF((VLOOKUP($E20,'DTOC Backsheet'!$D$5:$AF$183,M$9,FALSE))="","",(VLOOKUP($E20,'DTOC Backsheet'!$D$5:$AF$183,M$9,FALSE))),"")</f>
        <v>10865</v>
      </c>
      <c r="N20" s="124">
        <f ca="1">IFERROR(IF((VLOOKUP($E20,'DTOC Backsheet'!$D$5:$AF$183,N$9,FALSE))="","",(VLOOKUP($E20,'DTOC Backsheet'!$D$5:$AF$183,N$9,FALSE))),"")</f>
        <v>0</v>
      </c>
    </row>
    <row r="21" spans="1:14" ht="15" customHeight="1" x14ac:dyDescent="0.3">
      <c r="A21" s="57">
        <v>7</v>
      </c>
      <c r="B21" s="98" t="str">
        <f ca="1">IFERROR(IF((VLOOKUP($E21,'Org List'!$AJ$10:$AL$188,3,FALSE))="","",(VLOOKUP($E21,'Org List'!$AJ$10:$AL$188,3,FALSE))),"")</f>
        <v/>
      </c>
      <c r="C21" s="99" t="str">
        <f ca="1">IFERROR(IF((VLOOKUP($E21,'Org List'!$AO$10:$AQ$188,3,FALSE))="","",(VLOOKUP($E21,'Org List'!$AO$10:$AQ$188,3,FALSE))),"")</f>
        <v>North West Region</v>
      </c>
      <c r="D21" s="114" t="str">
        <f ca="1">IFERROR(IF((VLOOKUP($E21,'Org List'!$AT$10:$AV$188,3,FALSE))="","",(VLOOKUP($E21,'Org List'!$AT$10:$AV$188,3,FALSE))),"")</f>
        <v/>
      </c>
      <c r="E21" s="98" t="str">
        <f t="shared" ca="1" si="0"/>
        <v>E12000002</v>
      </c>
      <c r="F21" s="100" t="str">
        <f ca="1">IF(E21="","",VLOOKUP(E21,'Org List'!$J$9:$K$488,2,0))</f>
        <v>North West Region</v>
      </c>
      <c r="G21" s="121">
        <f ca="1">IFERROR(IF((VLOOKUP($E21,'DTOC Backsheet'!$D$5:$AF$183,G$9,FALSE))="","",(VLOOKUP($E21,'DTOC Backsheet'!$D$5:$AF$183,G$9,FALSE))),"")</f>
        <v>77721</v>
      </c>
      <c r="H21" s="122">
        <f ca="1">IFERROR(IF((VLOOKUP($E21,'DTOC Backsheet'!$D$5:$AF$183,H$9,FALSE))="","",(VLOOKUP($E21,'DTOC Backsheet'!$D$5:$AF$183,H$9,FALSE))),"")</f>
        <v>79854</v>
      </c>
      <c r="I21" s="122">
        <f ca="1">IFERROR(IF((VLOOKUP($E21,'DTOC Backsheet'!$D$5:$AF$183,I$9,FALSE))="","",(VLOOKUP($E21,'DTOC Backsheet'!$D$5:$AF$183,I$9,FALSE))),"")</f>
        <v>74494</v>
      </c>
      <c r="J21" s="123">
        <f ca="1">IFERROR(IF((VLOOKUP($E21,'DTOC Backsheet'!$D$5:$AF$183,J$9,FALSE))="","",(VLOOKUP($E21,'DTOC Backsheet'!$D$5:$AF$183,J$9,FALSE))),"")</f>
        <v>68284</v>
      </c>
      <c r="K21" s="175">
        <f ca="1">IFERROR(IF((VLOOKUP($E21,'DTOC Backsheet'!$D$5:$AF$183,K$9,FALSE))="","",(VLOOKUP($E21,'DTOC Backsheet'!$D$5:$AF$183,K$9,FALSE))),"")</f>
        <v>59646</v>
      </c>
      <c r="L21" s="123">
        <f ca="1">IFERROR(IF((VLOOKUP($E21,'DTOC Backsheet'!$D$5:$AF$183,L$9,FALSE))="","",(VLOOKUP($E21,'DTOC Backsheet'!$D$5:$AF$183,L$9,FALSE))),"")</f>
        <v>62727</v>
      </c>
      <c r="M21" s="122">
        <f ca="1">IFERROR(IF((VLOOKUP($E21,'DTOC Backsheet'!$D$5:$AF$183,M$9,FALSE))="","",(VLOOKUP($E21,'DTOC Backsheet'!$D$5:$AF$183,M$9,FALSE))),"")</f>
        <v>60466</v>
      </c>
      <c r="N21" s="124">
        <f ca="1">IFERROR(IF((VLOOKUP($E21,'DTOC Backsheet'!$D$5:$AF$183,N$9,FALSE))="","",(VLOOKUP($E21,'DTOC Backsheet'!$D$5:$AF$183,N$9,FALSE))),"")</f>
        <v>0</v>
      </c>
    </row>
    <row r="22" spans="1:14" ht="15" customHeight="1" x14ac:dyDescent="0.3">
      <c r="A22" s="57">
        <v>8</v>
      </c>
      <c r="B22" s="98" t="str">
        <f ca="1">IFERROR(IF((VLOOKUP($E22,'Org List'!$AJ$10:$AL$188,3,FALSE))="","",(VLOOKUP($E22,'Org List'!$AJ$10:$AL$188,3,FALSE))),"")</f>
        <v/>
      </c>
      <c r="C22" s="99" t="str">
        <f ca="1">IFERROR(IF((VLOOKUP($E22,'Org List'!$AO$10:$AQ$188,3,FALSE))="","",(VLOOKUP($E22,'Org List'!$AO$10:$AQ$188,3,FALSE))),"")</f>
        <v>Yorkshire and The Humber Region</v>
      </c>
      <c r="D22" s="114" t="str">
        <f ca="1">IFERROR(IF((VLOOKUP($E22,'Org List'!$AT$10:$AV$188,3,FALSE))="","",(VLOOKUP($E22,'Org List'!$AT$10:$AV$188,3,FALSE))),"")</f>
        <v/>
      </c>
      <c r="E22" s="98" t="str">
        <f t="shared" ca="1" si="0"/>
        <v>E12000003</v>
      </c>
      <c r="F22" s="100" t="str">
        <f ca="1">IF(E22="","",VLOOKUP(E22,'Org List'!$J$9:$K$488,2,0))</f>
        <v>Yorkshire and The Humber Region</v>
      </c>
      <c r="G22" s="121">
        <f ca="1">IFERROR(IF((VLOOKUP($E22,'DTOC Backsheet'!$D$5:$AF$183,G$9,FALSE))="","",(VLOOKUP($E22,'DTOC Backsheet'!$D$5:$AF$183,G$9,FALSE))),"")</f>
        <v>44627</v>
      </c>
      <c r="H22" s="122">
        <f ca="1">IFERROR(IF((VLOOKUP($E22,'DTOC Backsheet'!$D$5:$AF$183,H$9,FALSE))="","",(VLOOKUP($E22,'DTOC Backsheet'!$D$5:$AF$183,H$9,FALSE))),"")</f>
        <v>43594</v>
      </c>
      <c r="I22" s="122">
        <f ca="1">IFERROR(IF((VLOOKUP($E22,'DTOC Backsheet'!$D$5:$AF$183,I$9,FALSE))="","",(VLOOKUP($E22,'DTOC Backsheet'!$D$5:$AF$183,I$9,FALSE))),"")</f>
        <v>40648</v>
      </c>
      <c r="J22" s="123">
        <f ca="1">IFERROR(IF((VLOOKUP($E22,'DTOC Backsheet'!$D$5:$AF$183,J$9,FALSE))="","",(VLOOKUP($E22,'DTOC Backsheet'!$D$5:$AF$183,J$9,FALSE))),"")</f>
        <v>43655</v>
      </c>
      <c r="K22" s="175">
        <f ca="1">IFERROR(IF((VLOOKUP($E22,'DTOC Backsheet'!$D$5:$AF$183,K$9,FALSE))="","",(VLOOKUP($E22,'DTOC Backsheet'!$D$5:$AF$183,K$9,FALSE))),"")</f>
        <v>39470</v>
      </c>
      <c r="L22" s="123">
        <f ca="1">IFERROR(IF((VLOOKUP($E22,'DTOC Backsheet'!$D$5:$AF$183,L$9,FALSE))="","",(VLOOKUP($E22,'DTOC Backsheet'!$D$5:$AF$183,L$9,FALSE))),"")</f>
        <v>42434</v>
      </c>
      <c r="M22" s="122">
        <f ca="1">IFERROR(IF((VLOOKUP($E22,'DTOC Backsheet'!$D$5:$AF$183,M$9,FALSE))="","",(VLOOKUP($E22,'DTOC Backsheet'!$D$5:$AF$183,M$9,FALSE))),"")</f>
        <v>41208</v>
      </c>
      <c r="N22" s="124">
        <f ca="1">IFERROR(IF((VLOOKUP($E22,'DTOC Backsheet'!$D$5:$AF$183,N$9,FALSE))="","",(VLOOKUP($E22,'DTOC Backsheet'!$D$5:$AF$183,N$9,FALSE))),"")</f>
        <v>0</v>
      </c>
    </row>
    <row r="23" spans="1:14" ht="15" customHeight="1" x14ac:dyDescent="0.3">
      <c r="A23" s="57">
        <v>9</v>
      </c>
      <c r="B23" s="98" t="str">
        <f ca="1">IFERROR(IF((VLOOKUP($E23,'Org List'!$AJ$10:$AL$188,3,FALSE))="","",(VLOOKUP($E23,'Org List'!$AJ$10:$AL$188,3,FALSE))),"")</f>
        <v/>
      </c>
      <c r="C23" s="99" t="str">
        <f ca="1">IFERROR(IF((VLOOKUP($E23,'Org List'!$AO$10:$AQ$188,3,FALSE))="","",(VLOOKUP($E23,'Org List'!$AO$10:$AQ$188,3,FALSE))),"")</f>
        <v>East Midlands Region</v>
      </c>
      <c r="D23" s="114" t="str">
        <f ca="1">IFERROR(IF((VLOOKUP($E23,'Org List'!$AT$10:$AV$188,3,FALSE))="","",(VLOOKUP($E23,'Org List'!$AT$10:$AV$188,3,FALSE))),"")</f>
        <v/>
      </c>
      <c r="E23" s="98" t="str">
        <f t="shared" ca="1" si="0"/>
        <v>E12000004</v>
      </c>
      <c r="F23" s="100" t="str">
        <f ca="1">IF(E23="","",VLOOKUP(E23,'Org List'!$J$9:$K$488,2,0))</f>
        <v>East Midlands Region</v>
      </c>
      <c r="G23" s="121">
        <f ca="1">IFERROR(IF((VLOOKUP($E23,'DTOC Backsheet'!$D$5:$AF$183,G$9,FALSE))="","",(VLOOKUP($E23,'DTOC Backsheet'!$D$5:$AF$183,G$9,FALSE))),"")</f>
        <v>41345</v>
      </c>
      <c r="H23" s="122">
        <f ca="1">IFERROR(IF((VLOOKUP($E23,'DTOC Backsheet'!$D$5:$AF$183,H$9,FALSE))="","",(VLOOKUP($E23,'DTOC Backsheet'!$D$5:$AF$183,H$9,FALSE))),"")</f>
        <v>43337</v>
      </c>
      <c r="I23" s="122">
        <f ca="1">IFERROR(IF((VLOOKUP($E23,'DTOC Backsheet'!$D$5:$AF$183,I$9,FALSE))="","",(VLOOKUP($E23,'DTOC Backsheet'!$D$5:$AF$183,I$9,FALSE))),"")</f>
        <v>39219</v>
      </c>
      <c r="J23" s="123">
        <f ca="1">IFERROR(IF((VLOOKUP($E23,'DTOC Backsheet'!$D$5:$AF$183,J$9,FALSE))="","",(VLOOKUP($E23,'DTOC Backsheet'!$D$5:$AF$183,J$9,FALSE))),"")</f>
        <v>35515</v>
      </c>
      <c r="K23" s="175">
        <f ca="1">IFERROR(IF((VLOOKUP($E23,'DTOC Backsheet'!$D$5:$AF$183,K$9,FALSE))="","",(VLOOKUP($E23,'DTOC Backsheet'!$D$5:$AF$183,K$9,FALSE))),"")</f>
        <v>32230</v>
      </c>
      <c r="L23" s="123">
        <f ca="1">IFERROR(IF((VLOOKUP($E23,'DTOC Backsheet'!$D$5:$AF$183,L$9,FALSE))="","",(VLOOKUP($E23,'DTOC Backsheet'!$D$5:$AF$183,L$9,FALSE))),"")</f>
        <v>32013</v>
      </c>
      <c r="M23" s="122">
        <f ca="1">IFERROR(IF((VLOOKUP($E23,'DTOC Backsheet'!$D$5:$AF$183,M$9,FALSE))="","",(VLOOKUP($E23,'DTOC Backsheet'!$D$5:$AF$183,M$9,FALSE))),"")</f>
        <v>30726</v>
      </c>
      <c r="N23" s="124">
        <f ca="1">IFERROR(IF((VLOOKUP($E23,'DTOC Backsheet'!$D$5:$AF$183,N$9,FALSE))="","",(VLOOKUP($E23,'DTOC Backsheet'!$D$5:$AF$183,N$9,FALSE))),"")</f>
        <v>0</v>
      </c>
    </row>
    <row r="24" spans="1:14" ht="15" customHeight="1" x14ac:dyDescent="0.3">
      <c r="A24" s="57">
        <v>10</v>
      </c>
      <c r="B24" s="98" t="str">
        <f ca="1">IFERROR(IF((VLOOKUP($E24,'Org List'!$AJ$10:$AL$188,3,FALSE))="","",(VLOOKUP($E24,'Org List'!$AJ$10:$AL$188,3,FALSE))),"")</f>
        <v/>
      </c>
      <c r="C24" s="99" t="str">
        <f ca="1">IFERROR(IF((VLOOKUP($E24,'Org List'!$AO$10:$AQ$188,3,FALSE))="","",(VLOOKUP($E24,'Org List'!$AO$10:$AQ$188,3,FALSE))),"")</f>
        <v>West Midlands Region</v>
      </c>
      <c r="D24" s="114" t="str">
        <f ca="1">IFERROR(IF((VLOOKUP($E24,'Org List'!$AT$10:$AV$188,3,FALSE))="","",(VLOOKUP($E24,'Org List'!$AT$10:$AV$188,3,FALSE))),"")</f>
        <v/>
      </c>
      <c r="E24" s="98" t="str">
        <f t="shared" ca="1" si="0"/>
        <v>E12000005</v>
      </c>
      <c r="F24" s="100" t="str">
        <f ca="1">IF(E24="","",VLOOKUP(E24,'Org List'!$J$9:$K$488,2,0))</f>
        <v>West Midlands Region</v>
      </c>
      <c r="G24" s="121">
        <f ca="1">IFERROR(IF((VLOOKUP($E24,'DTOC Backsheet'!$D$5:$AF$183,G$9,FALSE))="","",(VLOOKUP($E24,'DTOC Backsheet'!$D$5:$AF$183,G$9,FALSE))),"")</f>
        <v>68183</v>
      </c>
      <c r="H24" s="122">
        <f ca="1">IFERROR(IF((VLOOKUP($E24,'DTOC Backsheet'!$D$5:$AF$183,H$9,FALSE))="","",(VLOOKUP($E24,'DTOC Backsheet'!$D$5:$AF$183,H$9,FALSE))),"")</f>
        <v>64852</v>
      </c>
      <c r="I24" s="122">
        <f ca="1">IFERROR(IF((VLOOKUP($E24,'DTOC Backsheet'!$D$5:$AF$183,I$9,FALSE))="","",(VLOOKUP($E24,'DTOC Backsheet'!$D$5:$AF$183,I$9,FALSE))),"")</f>
        <v>55695</v>
      </c>
      <c r="J24" s="123">
        <f ca="1">IFERROR(IF((VLOOKUP($E24,'DTOC Backsheet'!$D$5:$AF$183,J$9,FALSE))="","",(VLOOKUP($E24,'DTOC Backsheet'!$D$5:$AF$183,J$9,FALSE))),"")</f>
        <v>52167</v>
      </c>
      <c r="K24" s="175">
        <f ca="1">IFERROR(IF((VLOOKUP($E24,'DTOC Backsheet'!$D$5:$AF$183,K$9,FALSE))="","",(VLOOKUP($E24,'DTOC Backsheet'!$D$5:$AF$183,K$9,FALSE))),"")</f>
        <v>52006</v>
      </c>
      <c r="L24" s="123">
        <f ca="1">IFERROR(IF((VLOOKUP($E24,'DTOC Backsheet'!$D$5:$AF$183,L$9,FALSE))="","",(VLOOKUP($E24,'DTOC Backsheet'!$D$5:$AF$183,L$9,FALSE))),"")</f>
        <v>50419</v>
      </c>
      <c r="M24" s="122">
        <f ca="1">IFERROR(IF((VLOOKUP($E24,'DTOC Backsheet'!$D$5:$AF$183,M$9,FALSE))="","",(VLOOKUP($E24,'DTOC Backsheet'!$D$5:$AF$183,M$9,FALSE))),"")</f>
        <v>49291</v>
      </c>
      <c r="N24" s="124">
        <f ca="1">IFERROR(IF((VLOOKUP($E24,'DTOC Backsheet'!$D$5:$AF$183,N$9,FALSE))="","",(VLOOKUP($E24,'DTOC Backsheet'!$D$5:$AF$183,N$9,FALSE))),"")</f>
        <v>0</v>
      </c>
    </row>
    <row r="25" spans="1:14" ht="15" customHeight="1" x14ac:dyDescent="0.3">
      <c r="A25" s="57">
        <v>11</v>
      </c>
      <c r="B25" s="98" t="str">
        <f ca="1">IFERROR(IF((VLOOKUP($E25,'Org List'!$AJ$10:$AL$188,3,FALSE))="","",(VLOOKUP($E25,'Org List'!$AJ$10:$AL$188,3,FALSE))),"")</f>
        <v/>
      </c>
      <c r="C25" s="99" t="str">
        <f ca="1">IFERROR(IF((VLOOKUP($E25,'Org List'!$AO$10:$AQ$188,3,FALSE))="","",(VLOOKUP($E25,'Org List'!$AO$10:$AQ$188,3,FALSE))),"")</f>
        <v>East Region</v>
      </c>
      <c r="D25" s="114" t="str">
        <f ca="1">IFERROR(IF((VLOOKUP($E25,'Org List'!$AT$10:$AV$188,3,FALSE))="","",(VLOOKUP($E25,'Org List'!$AT$10:$AV$188,3,FALSE))),"")</f>
        <v/>
      </c>
      <c r="E25" s="98" t="str">
        <f t="shared" ca="1" si="0"/>
        <v>E12000006</v>
      </c>
      <c r="F25" s="100" t="str">
        <f ca="1">IF(E25="","",VLOOKUP(E25,'Org List'!$J$9:$K$488,2,0))</f>
        <v>East Region</v>
      </c>
      <c r="G25" s="121">
        <f ca="1">IFERROR(IF((VLOOKUP($E25,'DTOC Backsheet'!$D$5:$AF$183,G$9,FALSE))="","",(VLOOKUP($E25,'DTOC Backsheet'!$D$5:$AF$183,G$9,FALSE))),"")</f>
        <v>55194</v>
      </c>
      <c r="H25" s="122">
        <f ca="1">IFERROR(IF((VLOOKUP($E25,'DTOC Backsheet'!$D$5:$AF$183,H$9,FALSE))="","",(VLOOKUP($E25,'DTOC Backsheet'!$D$5:$AF$183,H$9,FALSE))),"")</f>
        <v>55777</v>
      </c>
      <c r="I25" s="122">
        <f ca="1">IFERROR(IF((VLOOKUP($E25,'DTOC Backsheet'!$D$5:$AF$183,I$9,FALSE))="","",(VLOOKUP($E25,'DTOC Backsheet'!$D$5:$AF$183,I$9,FALSE))),"")</f>
        <v>51750</v>
      </c>
      <c r="J25" s="123">
        <f ca="1">IFERROR(IF((VLOOKUP($E25,'DTOC Backsheet'!$D$5:$AF$183,J$9,FALSE))="","",(VLOOKUP($E25,'DTOC Backsheet'!$D$5:$AF$183,J$9,FALSE))),"")</f>
        <v>46738</v>
      </c>
      <c r="K25" s="175">
        <f ca="1">IFERROR(IF((VLOOKUP($E25,'DTOC Backsheet'!$D$5:$AF$183,K$9,FALSE))="","",(VLOOKUP($E25,'DTOC Backsheet'!$D$5:$AF$183,K$9,FALSE))),"")</f>
        <v>46995</v>
      </c>
      <c r="L25" s="123">
        <f ca="1">IFERROR(IF((VLOOKUP($E25,'DTOC Backsheet'!$D$5:$AF$183,L$9,FALSE))="","",(VLOOKUP($E25,'DTOC Backsheet'!$D$5:$AF$183,L$9,FALSE))),"")</f>
        <v>50445</v>
      </c>
      <c r="M25" s="122">
        <f ca="1">IFERROR(IF((VLOOKUP($E25,'DTOC Backsheet'!$D$5:$AF$183,M$9,FALSE))="","",(VLOOKUP($E25,'DTOC Backsheet'!$D$5:$AF$183,M$9,FALSE))),"")</f>
        <v>47429</v>
      </c>
      <c r="N25" s="124">
        <f ca="1">IFERROR(IF((VLOOKUP($E25,'DTOC Backsheet'!$D$5:$AF$183,N$9,FALSE))="","",(VLOOKUP($E25,'DTOC Backsheet'!$D$5:$AF$183,N$9,FALSE))),"")</f>
        <v>0</v>
      </c>
    </row>
    <row r="26" spans="1:14" ht="15" customHeight="1" x14ac:dyDescent="0.3">
      <c r="A26" s="57">
        <v>12</v>
      </c>
      <c r="B26" s="98" t="str">
        <f ca="1">IFERROR(IF((VLOOKUP($E26,'Org List'!$AJ$10:$AL$188,3,FALSE))="","",(VLOOKUP($E26,'Org List'!$AJ$10:$AL$188,3,FALSE))),"")</f>
        <v/>
      </c>
      <c r="C26" s="99" t="str">
        <f ca="1">IFERROR(IF((VLOOKUP($E26,'Org List'!$AO$10:$AQ$188,3,FALSE))="","",(VLOOKUP($E26,'Org List'!$AO$10:$AQ$188,3,FALSE))),"")</f>
        <v>London Region</v>
      </c>
      <c r="D26" s="114" t="str">
        <f ca="1">IFERROR(IF((VLOOKUP($E26,'Org List'!$AT$10:$AV$188,3,FALSE))="","",(VLOOKUP($E26,'Org List'!$AT$10:$AV$188,3,FALSE))),"")</f>
        <v/>
      </c>
      <c r="E26" s="98" t="str">
        <f t="shared" ca="1" si="0"/>
        <v>E12000007</v>
      </c>
      <c r="F26" s="100" t="str">
        <f ca="1">IF(E26="","",VLOOKUP(E26,'Org List'!$J$9:$K$488,2,0))</f>
        <v>London Region</v>
      </c>
      <c r="G26" s="121">
        <f ca="1">IFERROR(IF((VLOOKUP($E26,'DTOC Backsheet'!$D$5:$AF$183,G$9,FALSE))="","",(VLOOKUP($E26,'DTOC Backsheet'!$D$5:$AF$183,G$9,FALSE))),"")</f>
        <v>47858</v>
      </c>
      <c r="H26" s="122">
        <f ca="1">IFERROR(IF((VLOOKUP($E26,'DTOC Backsheet'!$D$5:$AF$183,H$9,FALSE))="","",(VLOOKUP($E26,'DTOC Backsheet'!$D$5:$AF$183,H$9,FALSE))),"")</f>
        <v>48210</v>
      </c>
      <c r="I26" s="122">
        <f ca="1">IFERROR(IF((VLOOKUP($E26,'DTOC Backsheet'!$D$5:$AF$183,I$9,FALSE))="","",(VLOOKUP($E26,'DTOC Backsheet'!$D$5:$AF$183,I$9,FALSE))),"")</f>
        <v>41478</v>
      </c>
      <c r="J26" s="123">
        <f ca="1">IFERROR(IF((VLOOKUP($E26,'DTOC Backsheet'!$D$5:$AF$183,J$9,FALSE))="","",(VLOOKUP($E26,'DTOC Backsheet'!$D$5:$AF$183,J$9,FALSE))),"")</f>
        <v>37956</v>
      </c>
      <c r="K26" s="175">
        <f ca="1">IFERROR(IF((VLOOKUP($E26,'DTOC Backsheet'!$D$5:$AF$183,K$9,FALSE))="","",(VLOOKUP($E26,'DTOC Backsheet'!$D$5:$AF$183,K$9,FALSE))),"")</f>
        <v>40982</v>
      </c>
      <c r="L26" s="123">
        <f ca="1">IFERROR(IF((VLOOKUP($E26,'DTOC Backsheet'!$D$5:$AF$183,L$9,FALSE))="","",(VLOOKUP($E26,'DTOC Backsheet'!$D$5:$AF$183,L$9,FALSE))),"")</f>
        <v>39418</v>
      </c>
      <c r="M26" s="122">
        <f ca="1">IFERROR(IF((VLOOKUP($E26,'DTOC Backsheet'!$D$5:$AF$183,M$9,FALSE))="","",(VLOOKUP($E26,'DTOC Backsheet'!$D$5:$AF$183,M$9,FALSE))),"")</f>
        <v>37632</v>
      </c>
      <c r="N26" s="124">
        <f ca="1">IFERROR(IF((VLOOKUP($E26,'DTOC Backsheet'!$D$5:$AF$183,N$9,FALSE))="","",(VLOOKUP($E26,'DTOC Backsheet'!$D$5:$AF$183,N$9,FALSE))),"")</f>
        <v>0</v>
      </c>
    </row>
    <row r="27" spans="1:14" ht="15" customHeight="1" x14ac:dyDescent="0.3">
      <c r="A27" s="57">
        <v>13</v>
      </c>
      <c r="B27" s="98" t="str">
        <f ca="1">IFERROR(IF((VLOOKUP($E27,'Org List'!$AJ$10:$AL$188,3,FALSE))="","",(VLOOKUP($E27,'Org List'!$AJ$10:$AL$188,3,FALSE))),"")</f>
        <v/>
      </c>
      <c r="C27" s="99" t="str">
        <f ca="1">IFERROR(IF((VLOOKUP($E27,'Org List'!$AO$10:$AQ$188,3,FALSE))="","",(VLOOKUP($E27,'Org List'!$AO$10:$AQ$188,3,FALSE))),"")</f>
        <v>South East Region</v>
      </c>
      <c r="D27" s="114" t="str">
        <f ca="1">IFERROR(IF((VLOOKUP($E27,'Org List'!$AT$10:$AV$188,3,FALSE))="","",(VLOOKUP($E27,'Org List'!$AT$10:$AV$188,3,FALSE))),"")</f>
        <v/>
      </c>
      <c r="E27" s="98" t="str">
        <f t="shared" ca="1" si="0"/>
        <v>E12000008</v>
      </c>
      <c r="F27" s="100" t="str">
        <f ca="1">IF(E27="","",VLOOKUP(E27,'Org List'!$J$9:$K$488,2,0))</f>
        <v>South East Region</v>
      </c>
      <c r="G27" s="121">
        <f ca="1">IFERROR(IF((VLOOKUP($E27,'DTOC Backsheet'!$D$5:$AF$183,G$9,FALSE))="","",(VLOOKUP($E27,'DTOC Backsheet'!$D$5:$AF$183,G$9,FALSE))),"")</f>
        <v>109725</v>
      </c>
      <c r="H27" s="122">
        <f ca="1">IFERROR(IF((VLOOKUP($E27,'DTOC Backsheet'!$D$5:$AF$183,H$9,FALSE))="","",(VLOOKUP($E27,'DTOC Backsheet'!$D$5:$AF$183,H$9,FALSE))),"")</f>
        <v>110406</v>
      </c>
      <c r="I27" s="122">
        <f ca="1">IFERROR(IF((VLOOKUP($E27,'DTOC Backsheet'!$D$5:$AF$183,I$9,FALSE))="","",(VLOOKUP($E27,'DTOC Backsheet'!$D$5:$AF$183,I$9,FALSE))),"")</f>
        <v>96785</v>
      </c>
      <c r="J27" s="123">
        <f ca="1">IFERROR(IF((VLOOKUP($E27,'DTOC Backsheet'!$D$5:$AF$183,J$9,FALSE))="","",(VLOOKUP($E27,'DTOC Backsheet'!$D$5:$AF$183,J$9,FALSE))),"")</f>
        <v>90139</v>
      </c>
      <c r="K27" s="175">
        <f ca="1">IFERROR(IF((VLOOKUP($E27,'DTOC Backsheet'!$D$5:$AF$183,K$9,FALSE))="","",(VLOOKUP($E27,'DTOC Backsheet'!$D$5:$AF$183,K$9,FALSE))),"")</f>
        <v>86844</v>
      </c>
      <c r="L27" s="123">
        <f ca="1">IFERROR(IF((VLOOKUP($E27,'DTOC Backsheet'!$D$5:$AF$183,L$9,FALSE))="","",(VLOOKUP($E27,'DTOC Backsheet'!$D$5:$AF$183,L$9,FALSE))),"")</f>
        <v>87159</v>
      </c>
      <c r="M27" s="122">
        <f ca="1">IFERROR(IF((VLOOKUP($E27,'DTOC Backsheet'!$D$5:$AF$183,M$9,FALSE))="","",(VLOOKUP($E27,'DTOC Backsheet'!$D$5:$AF$183,M$9,FALSE))),"")</f>
        <v>80935</v>
      </c>
      <c r="N27" s="124">
        <f ca="1">IFERROR(IF((VLOOKUP($E27,'DTOC Backsheet'!$D$5:$AF$183,N$9,FALSE))="","",(VLOOKUP($E27,'DTOC Backsheet'!$D$5:$AF$183,N$9,FALSE))),"")</f>
        <v>0</v>
      </c>
    </row>
    <row r="28" spans="1:14" ht="15" customHeight="1" x14ac:dyDescent="0.3">
      <c r="A28" s="57">
        <v>14</v>
      </c>
      <c r="B28" s="98" t="str">
        <f ca="1">IFERROR(IF((VLOOKUP($E28,'Org List'!$AJ$10:$AL$188,3,FALSE))="","",(VLOOKUP($E28,'Org List'!$AJ$10:$AL$188,3,FALSE))),"")</f>
        <v/>
      </c>
      <c r="C28" s="99" t="str">
        <f ca="1">IFERROR(IF((VLOOKUP($E28,'Org List'!$AO$10:$AQ$188,3,FALSE))="","",(VLOOKUP($E28,'Org List'!$AO$10:$AQ$188,3,FALSE))),"")</f>
        <v>South West Region</v>
      </c>
      <c r="D28" s="114" t="str">
        <f ca="1">IFERROR(IF((VLOOKUP($E28,'Org List'!$AT$10:$AV$188,3,FALSE))="","",(VLOOKUP($E28,'Org List'!$AT$10:$AV$188,3,FALSE))),"")</f>
        <v/>
      </c>
      <c r="E28" s="98" t="str">
        <f t="shared" ca="1" si="0"/>
        <v>E12000009</v>
      </c>
      <c r="F28" s="100" t="str">
        <f ca="1">IF(E28="","",VLOOKUP(E28,'Org List'!$J$9:$K$488,2,0))</f>
        <v>South West Region</v>
      </c>
      <c r="G28" s="121">
        <f ca="1">IFERROR(IF((VLOOKUP($E28,'DTOC Backsheet'!$D$5:$AF$183,G$9,FALSE))="","",(VLOOKUP($E28,'DTOC Backsheet'!$D$5:$AF$183,G$9,FALSE))),"")</f>
        <v>73411</v>
      </c>
      <c r="H28" s="122">
        <f ca="1">IFERROR(IF((VLOOKUP($E28,'DTOC Backsheet'!$D$5:$AF$183,H$9,FALSE))="","",(VLOOKUP($E28,'DTOC Backsheet'!$D$5:$AF$183,H$9,FALSE))),"")</f>
        <v>71078</v>
      </c>
      <c r="I28" s="122">
        <f ca="1">IFERROR(IF((VLOOKUP($E28,'DTOC Backsheet'!$D$5:$AF$183,I$9,FALSE))="","",(VLOOKUP($E28,'DTOC Backsheet'!$D$5:$AF$183,I$9,FALSE))),"")</f>
        <v>57384</v>
      </c>
      <c r="J28" s="123">
        <f ca="1">IFERROR(IF((VLOOKUP($E28,'DTOC Backsheet'!$D$5:$AF$183,J$9,FALSE))="","",(VLOOKUP($E28,'DTOC Backsheet'!$D$5:$AF$183,J$9,FALSE))),"")</f>
        <v>56470</v>
      </c>
      <c r="K28" s="175">
        <f ca="1">IFERROR(IF((VLOOKUP($E28,'DTOC Backsheet'!$D$5:$AF$183,K$9,FALSE))="","",(VLOOKUP($E28,'DTOC Backsheet'!$D$5:$AF$183,K$9,FALSE))),"")</f>
        <v>46488</v>
      </c>
      <c r="L28" s="123">
        <f ca="1">IFERROR(IF((VLOOKUP($E28,'DTOC Backsheet'!$D$5:$AF$183,L$9,FALSE))="","",(VLOOKUP($E28,'DTOC Backsheet'!$D$5:$AF$183,L$9,FALSE))),"")</f>
        <v>54098</v>
      </c>
      <c r="M28" s="122">
        <f ca="1">IFERROR(IF((VLOOKUP($E28,'DTOC Backsheet'!$D$5:$AF$183,M$9,FALSE))="","",(VLOOKUP($E28,'DTOC Backsheet'!$D$5:$AF$183,M$9,FALSE))),"")</f>
        <v>52783</v>
      </c>
      <c r="N28" s="124">
        <f ca="1">IFERROR(IF((VLOOKUP($E28,'DTOC Backsheet'!$D$5:$AF$183,N$9,FALSE))="","",(VLOOKUP($E28,'DTOC Backsheet'!$D$5:$AF$183,N$9,FALSE))),"")</f>
        <v>0</v>
      </c>
    </row>
    <row r="29" spans="1:14" ht="15" customHeight="1" x14ac:dyDescent="0.3">
      <c r="A29" s="57">
        <v>15</v>
      </c>
      <c r="B29" s="98" t="str">
        <f ca="1">IFERROR(IF((VLOOKUP($E29,'Org List'!$AJ$10:$AL$188,3,FALSE))="","",(VLOOKUP($E29,'Org List'!$AJ$10:$AL$188,3,FALSE))),"")</f>
        <v>NHS England North (Yorkshire And Humber)</v>
      </c>
      <c r="C29" s="99" t="str">
        <f ca="1">IFERROR(IF((VLOOKUP($E29,'Org List'!$AO$10:$AQ$188,3,FALSE))="","",(VLOOKUP($E29,'Org List'!$AO$10:$AQ$188,3,FALSE))),"")</f>
        <v/>
      </c>
      <c r="D29" s="114" t="str">
        <f ca="1">IFERROR(IF((VLOOKUP($E29,'Org List'!$AT$10:$AV$188,3,FALSE))="","",(VLOOKUP($E29,'Org List'!$AT$10:$AV$188,3,FALSE))),"")</f>
        <v>NHS England North (Yorkshire And Humber)</v>
      </c>
      <c r="E29" s="98" t="str">
        <f t="shared" ca="1" si="0"/>
        <v>Q72</v>
      </c>
      <c r="F29" s="100" t="str">
        <f ca="1">IF(E29="","",VLOOKUP(E29,'Org List'!$J$9:$K$488,2,0))</f>
        <v>NHS England North (Yorkshire And Humber)</v>
      </c>
      <c r="G29" s="121">
        <f ca="1">IFERROR(IF((VLOOKUP($E29,'DTOC Backsheet'!$D$5:$AF$183,G$9,FALSE))="","",(VLOOKUP($E29,'DTOC Backsheet'!$D$5:$AF$183,G$9,FALSE))),"")</f>
        <v>44627</v>
      </c>
      <c r="H29" s="122">
        <f ca="1">IFERROR(IF((VLOOKUP($E29,'DTOC Backsheet'!$D$5:$AF$183,H$9,FALSE))="","",(VLOOKUP($E29,'DTOC Backsheet'!$D$5:$AF$183,H$9,FALSE))),"")</f>
        <v>43594</v>
      </c>
      <c r="I29" s="122">
        <f ca="1">IFERROR(IF((VLOOKUP($E29,'DTOC Backsheet'!$D$5:$AF$183,I$9,FALSE))="","",(VLOOKUP($E29,'DTOC Backsheet'!$D$5:$AF$183,I$9,FALSE))),"")</f>
        <v>40648</v>
      </c>
      <c r="J29" s="123">
        <f ca="1">IFERROR(IF((VLOOKUP($E29,'DTOC Backsheet'!$D$5:$AF$183,J$9,FALSE))="","",(VLOOKUP($E29,'DTOC Backsheet'!$D$5:$AF$183,J$9,FALSE))),"")</f>
        <v>43655</v>
      </c>
      <c r="K29" s="175">
        <f ca="1">IFERROR(IF((VLOOKUP($E29,'DTOC Backsheet'!$D$5:$AF$183,K$9,FALSE))="","",(VLOOKUP($E29,'DTOC Backsheet'!$D$5:$AF$183,K$9,FALSE))),"")</f>
        <v>39470</v>
      </c>
      <c r="L29" s="123">
        <f ca="1">IFERROR(IF((VLOOKUP($E29,'DTOC Backsheet'!$D$5:$AF$183,L$9,FALSE))="","",(VLOOKUP($E29,'DTOC Backsheet'!$D$5:$AF$183,L$9,FALSE))),"")</f>
        <v>42434</v>
      </c>
      <c r="M29" s="122">
        <f ca="1">IFERROR(IF((VLOOKUP($E29,'DTOC Backsheet'!$D$5:$AF$183,M$9,FALSE))="","",(VLOOKUP($E29,'DTOC Backsheet'!$D$5:$AF$183,M$9,FALSE))),"")</f>
        <v>41208</v>
      </c>
      <c r="N29" s="124">
        <f ca="1">IFERROR(IF((VLOOKUP($E29,'DTOC Backsheet'!$D$5:$AF$183,N$9,FALSE))="","",(VLOOKUP($E29,'DTOC Backsheet'!$D$5:$AF$183,N$9,FALSE))),"")</f>
        <v>0</v>
      </c>
    </row>
    <row r="30" spans="1:14" ht="15" customHeight="1" x14ac:dyDescent="0.3">
      <c r="A30" s="57">
        <v>16</v>
      </c>
      <c r="B30" s="98" t="str">
        <f ca="1">IFERROR(IF((VLOOKUP($E30,'Org List'!$AJ$10:$AL$188,3,FALSE))="","",(VLOOKUP($E30,'Org List'!$AJ$10:$AL$188,3,FALSE))),"")</f>
        <v>NHS England North (Cumbria And North East)</v>
      </c>
      <c r="C30" s="99" t="str">
        <f ca="1">IFERROR(IF((VLOOKUP($E30,'Org List'!$AO$10:$AQ$188,3,FALSE))="","",(VLOOKUP($E30,'Org List'!$AO$10:$AQ$188,3,FALSE))),"")</f>
        <v/>
      </c>
      <c r="D30" s="114" t="str">
        <f ca="1">IFERROR(IF((VLOOKUP($E30,'Org List'!$AT$10:$AV$188,3,FALSE))="","",(VLOOKUP($E30,'Org List'!$AT$10:$AV$188,3,FALSE))),"")</f>
        <v>NHS England North (Cumbria And North East)</v>
      </c>
      <c r="E30" s="98" t="str">
        <f t="shared" ca="1" si="0"/>
        <v>Q74</v>
      </c>
      <c r="F30" s="100" t="str">
        <f ca="1">IF(E30="","",VLOOKUP(E30,'Org List'!$J$9:$K$488,2,0))</f>
        <v>NHS England North (Cumbria And North East)</v>
      </c>
      <c r="G30" s="121">
        <f ca="1">IFERROR(IF((VLOOKUP($E30,'DTOC Backsheet'!$D$5:$AF$183,G$9,FALSE))="","",(VLOOKUP($E30,'DTOC Backsheet'!$D$5:$AF$183,G$9,FALSE))),"")</f>
        <v>25812</v>
      </c>
      <c r="H30" s="122">
        <f ca="1">IFERROR(IF((VLOOKUP($E30,'DTOC Backsheet'!$D$5:$AF$183,H$9,FALSE))="","",(VLOOKUP($E30,'DTOC Backsheet'!$D$5:$AF$183,H$9,FALSE))),"")</f>
        <v>24572</v>
      </c>
      <c r="I30" s="122">
        <f ca="1">IFERROR(IF((VLOOKUP($E30,'DTOC Backsheet'!$D$5:$AF$183,I$9,FALSE))="","",(VLOOKUP($E30,'DTOC Backsheet'!$D$5:$AF$183,I$9,FALSE))),"")</f>
        <v>21500</v>
      </c>
      <c r="J30" s="123">
        <f ca="1">IFERROR(IF((VLOOKUP($E30,'DTOC Backsheet'!$D$5:$AF$183,J$9,FALSE))="","",(VLOOKUP($E30,'DTOC Backsheet'!$D$5:$AF$183,J$9,FALSE))),"")</f>
        <v>24339</v>
      </c>
      <c r="K30" s="175">
        <f ca="1">IFERROR(IF((VLOOKUP($E30,'DTOC Backsheet'!$D$5:$AF$183,K$9,FALSE))="","",(VLOOKUP($E30,'DTOC Backsheet'!$D$5:$AF$183,K$9,FALSE))),"")</f>
        <v>20292</v>
      </c>
      <c r="L30" s="123">
        <f ca="1">IFERROR(IF((VLOOKUP($E30,'DTOC Backsheet'!$D$5:$AF$183,L$9,FALSE))="","",(VLOOKUP($E30,'DTOC Backsheet'!$D$5:$AF$183,L$9,FALSE))),"")</f>
        <v>18789</v>
      </c>
      <c r="M30" s="122">
        <f ca="1">IFERROR(IF((VLOOKUP($E30,'DTOC Backsheet'!$D$5:$AF$183,M$9,FALSE))="","",(VLOOKUP($E30,'DTOC Backsheet'!$D$5:$AF$183,M$9,FALSE))),"")</f>
        <v>18134</v>
      </c>
      <c r="N30" s="124">
        <f ca="1">IFERROR(IF((VLOOKUP($E30,'DTOC Backsheet'!$D$5:$AF$183,N$9,FALSE))="","",(VLOOKUP($E30,'DTOC Backsheet'!$D$5:$AF$183,N$9,FALSE))),"")</f>
        <v>0</v>
      </c>
    </row>
    <row r="31" spans="1:14" ht="15" customHeight="1" x14ac:dyDescent="0.3">
      <c r="A31" s="57">
        <v>17</v>
      </c>
      <c r="B31" s="98" t="str">
        <f ca="1">IFERROR(IF((VLOOKUP($E31,'Org List'!$AJ$10:$AL$188,3,FALSE))="","",(VLOOKUP($E31,'Org List'!$AJ$10:$AL$188,3,FALSE))),"")</f>
        <v>NHS England North (Cheshire And Merseyside)</v>
      </c>
      <c r="C31" s="99" t="str">
        <f ca="1">IFERROR(IF((VLOOKUP($E31,'Org List'!$AO$10:$AQ$188,3,FALSE))="","",(VLOOKUP($E31,'Org List'!$AO$10:$AQ$188,3,FALSE))),"")</f>
        <v/>
      </c>
      <c r="D31" s="114" t="str">
        <f ca="1">IFERROR(IF((VLOOKUP($E31,'Org List'!$AT$10:$AV$188,3,FALSE))="","",(VLOOKUP($E31,'Org List'!$AT$10:$AV$188,3,FALSE))),"")</f>
        <v>NHS England North (Cheshire And Merseyside)</v>
      </c>
      <c r="E31" s="98" t="str">
        <f t="shared" ca="1" si="0"/>
        <v>Q75</v>
      </c>
      <c r="F31" s="100" t="str">
        <f ca="1">IF(E31="","",VLOOKUP(E31,'Org List'!$J$9:$K$488,2,0))</f>
        <v>NHS England North (Cheshire And Merseyside)</v>
      </c>
      <c r="G31" s="121">
        <f ca="1">IFERROR(IF((VLOOKUP($E31,'DTOC Backsheet'!$D$5:$AF$183,G$9,FALSE))="","",(VLOOKUP($E31,'DTOC Backsheet'!$D$5:$AF$183,G$9,FALSE))),"")</f>
        <v>24365</v>
      </c>
      <c r="H31" s="122">
        <f ca="1">IFERROR(IF((VLOOKUP($E31,'DTOC Backsheet'!$D$5:$AF$183,H$9,FALSE))="","",(VLOOKUP($E31,'DTOC Backsheet'!$D$5:$AF$183,H$9,FALSE))),"")</f>
        <v>23819</v>
      </c>
      <c r="I31" s="122">
        <f ca="1">IFERROR(IF((VLOOKUP($E31,'DTOC Backsheet'!$D$5:$AF$183,I$9,FALSE))="","",(VLOOKUP($E31,'DTOC Backsheet'!$D$5:$AF$183,I$9,FALSE))),"")</f>
        <v>21588</v>
      </c>
      <c r="J31" s="123">
        <f ca="1">IFERROR(IF((VLOOKUP($E31,'DTOC Backsheet'!$D$5:$AF$183,J$9,FALSE))="","",(VLOOKUP($E31,'DTOC Backsheet'!$D$5:$AF$183,J$9,FALSE))),"")</f>
        <v>18732</v>
      </c>
      <c r="K31" s="175">
        <f ca="1">IFERROR(IF((VLOOKUP($E31,'DTOC Backsheet'!$D$5:$AF$183,K$9,FALSE))="","",(VLOOKUP($E31,'DTOC Backsheet'!$D$5:$AF$183,K$9,FALSE))),"")</f>
        <v>19169</v>
      </c>
      <c r="L31" s="123">
        <f ca="1">IFERROR(IF((VLOOKUP($E31,'DTOC Backsheet'!$D$5:$AF$183,L$9,FALSE))="","",(VLOOKUP($E31,'DTOC Backsheet'!$D$5:$AF$183,L$9,FALSE))),"")</f>
        <v>21500</v>
      </c>
      <c r="M31" s="122">
        <f ca="1">IFERROR(IF((VLOOKUP($E31,'DTOC Backsheet'!$D$5:$AF$183,M$9,FALSE))="","",(VLOOKUP($E31,'DTOC Backsheet'!$D$5:$AF$183,M$9,FALSE))),"")</f>
        <v>21329</v>
      </c>
      <c r="N31" s="124">
        <f ca="1">IFERROR(IF((VLOOKUP($E31,'DTOC Backsheet'!$D$5:$AF$183,N$9,FALSE))="","",(VLOOKUP($E31,'DTOC Backsheet'!$D$5:$AF$183,N$9,FALSE))),"")</f>
        <v>0</v>
      </c>
    </row>
    <row r="32" spans="1:14" ht="15" customHeight="1" x14ac:dyDescent="0.3">
      <c r="A32" s="57">
        <v>18</v>
      </c>
      <c r="B32" s="98" t="str">
        <f ca="1">IFERROR(IF((VLOOKUP($E32,'Org List'!$AJ$10:$AL$188,3,FALSE))="","",(VLOOKUP($E32,'Org List'!$AJ$10:$AL$188,3,FALSE))),"")</f>
        <v>NHS England North (Greater Manchester)</v>
      </c>
      <c r="C32" s="99" t="str">
        <f ca="1">IFERROR(IF((VLOOKUP($E32,'Org List'!$AO$10:$AQ$188,3,FALSE))="","",(VLOOKUP($E32,'Org List'!$AO$10:$AQ$188,3,FALSE))),"")</f>
        <v/>
      </c>
      <c r="D32" s="114" t="str">
        <f ca="1">IFERROR(IF((VLOOKUP($E32,'Org List'!$AT$10:$AV$188,3,FALSE))="","",(VLOOKUP($E32,'Org List'!$AT$10:$AV$188,3,FALSE))),"")</f>
        <v>NHS England North (Greater Manchester)</v>
      </c>
      <c r="E32" s="98" t="str">
        <f t="shared" ca="1" si="0"/>
        <v>Q83</v>
      </c>
      <c r="F32" s="100" t="str">
        <f ca="1">IF(E32="","",VLOOKUP(E32,'Org List'!$J$9:$K$488,2,0))</f>
        <v>NHS England North (Greater Manchester)</v>
      </c>
      <c r="G32" s="121">
        <f ca="1">IFERROR(IF((VLOOKUP($E32,'DTOC Backsheet'!$D$5:$AF$183,G$9,FALSE))="","",(VLOOKUP($E32,'DTOC Backsheet'!$D$5:$AF$183,G$9,FALSE))),"")</f>
        <v>23890</v>
      </c>
      <c r="H32" s="122">
        <f ca="1">IFERROR(IF((VLOOKUP($E32,'DTOC Backsheet'!$D$5:$AF$183,H$9,FALSE))="","",(VLOOKUP($E32,'DTOC Backsheet'!$D$5:$AF$183,H$9,FALSE))),"")</f>
        <v>26322</v>
      </c>
      <c r="I32" s="122">
        <f ca="1">IFERROR(IF((VLOOKUP($E32,'DTOC Backsheet'!$D$5:$AF$183,I$9,FALSE))="","",(VLOOKUP($E32,'DTOC Backsheet'!$D$5:$AF$183,I$9,FALSE))),"")</f>
        <v>26146</v>
      </c>
      <c r="J32" s="123">
        <f ca="1">IFERROR(IF((VLOOKUP($E32,'DTOC Backsheet'!$D$5:$AF$183,J$9,FALSE))="","",(VLOOKUP($E32,'DTOC Backsheet'!$D$5:$AF$183,J$9,FALSE))),"")</f>
        <v>25377</v>
      </c>
      <c r="K32" s="175">
        <f ca="1">IFERROR(IF((VLOOKUP($E32,'DTOC Backsheet'!$D$5:$AF$183,K$9,FALSE))="","",(VLOOKUP($E32,'DTOC Backsheet'!$D$5:$AF$183,K$9,FALSE))),"")</f>
        <v>21418</v>
      </c>
      <c r="L32" s="123">
        <f ca="1">IFERROR(IF((VLOOKUP($E32,'DTOC Backsheet'!$D$5:$AF$183,L$9,FALSE))="","",(VLOOKUP($E32,'DTOC Backsheet'!$D$5:$AF$183,L$9,FALSE))),"")</f>
        <v>21506</v>
      </c>
      <c r="M32" s="122">
        <f ca="1">IFERROR(IF((VLOOKUP($E32,'DTOC Backsheet'!$D$5:$AF$183,M$9,FALSE))="","",(VLOOKUP($E32,'DTOC Backsheet'!$D$5:$AF$183,M$9,FALSE))),"")</f>
        <v>19728</v>
      </c>
      <c r="N32" s="124">
        <f ca="1">IFERROR(IF((VLOOKUP($E32,'DTOC Backsheet'!$D$5:$AF$183,N$9,FALSE))="","",(VLOOKUP($E32,'DTOC Backsheet'!$D$5:$AF$183,N$9,FALSE))),"")</f>
        <v>0</v>
      </c>
    </row>
    <row r="33" spans="1:14" ht="15" customHeight="1" x14ac:dyDescent="0.3">
      <c r="A33" s="57">
        <v>19</v>
      </c>
      <c r="B33" s="98" t="str">
        <f ca="1">IFERROR(IF((VLOOKUP($E33,'Org List'!$AJ$10:$AL$188,3,FALSE))="","",(VLOOKUP($E33,'Org List'!$AJ$10:$AL$188,3,FALSE))),"")</f>
        <v>NHS England North (Lancashire)</v>
      </c>
      <c r="C33" s="99" t="str">
        <f ca="1">IFERROR(IF((VLOOKUP($E33,'Org List'!$AO$10:$AQ$188,3,FALSE))="","",(VLOOKUP($E33,'Org List'!$AO$10:$AQ$188,3,FALSE))),"")</f>
        <v/>
      </c>
      <c r="D33" s="114" t="str">
        <f ca="1">IFERROR(IF((VLOOKUP($E33,'Org List'!$AT$10:$AV$188,3,FALSE))="","",(VLOOKUP($E33,'Org List'!$AT$10:$AV$188,3,FALSE))),"")</f>
        <v>NHS England North (Lancashire)</v>
      </c>
      <c r="E33" s="98" t="str">
        <f t="shared" ca="1" si="0"/>
        <v>Q84</v>
      </c>
      <c r="F33" s="100" t="str">
        <f ca="1">IF(E33="","",VLOOKUP(E33,'Org List'!$J$9:$K$488,2,0))</f>
        <v>NHS England North (Lancashire)</v>
      </c>
      <c r="G33" s="121">
        <f ca="1">IFERROR(IF((VLOOKUP($E33,'DTOC Backsheet'!$D$5:$AF$183,G$9,FALSE))="","",(VLOOKUP($E33,'DTOC Backsheet'!$D$5:$AF$183,G$9,FALSE))),"")</f>
        <v>16169</v>
      </c>
      <c r="H33" s="122">
        <f ca="1">IFERROR(IF((VLOOKUP($E33,'DTOC Backsheet'!$D$5:$AF$183,H$9,FALSE))="","",(VLOOKUP($E33,'DTOC Backsheet'!$D$5:$AF$183,H$9,FALSE))),"")</f>
        <v>16098</v>
      </c>
      <c r="I33" s="122">
        <f ca="1">IFERROR(IF((VLOOKUP($E33,'DTOC Backsheet'!$D$5:$AF$183,I$9,FALSE))="","",(VLOOKUP($E33,'DTOC Backsheet'!$D$5:$AF$183,I$9,FALSE))),"")</f>
        <v>15691</v>
      </c>
      <c r="J33" s="123">
        <f ca="1">IFERROR(IF((VLOOKUP($E33,'DTOC Backsheet'!$D$5:$AF$183,J$9,FALSE))="","",(VLOOKUP($E33,'DTOC Backsheet'!$D$5:$AF$183,J$9,FALSE))),"")</f>
        <v>12763</v>
      </c>
      <c r="K33" s="175">
        <f ca="1">IFERROR(IF((VLOOKUP($E33,'DTOC Backsheet'!$D$5:$AF$183,K$9,FALSE))="","",(VLOOKUP($E33,'DTOC Backsheet'!$D$5:$AF$183,K$9,FALSE))),"")</f>
        <v>11269</v>
      </c>
      <c r="L33" s="123">
        <f ca="1">IFERROR(IF((VLOOKUP($E33,'DTOC Backsheet'!$D$5:$AF$183,L$9,FALSE))="","",(VLOOKUP($E33,'DTOC Backsheet'!$D$5:$AF$183,L$9,FALSE))),"")</f>
        <v>11789</v>
      </c>
      <c r="M33" s="122">
        <f ca="1">IFERROR(IF((VLOOKUP($E33,'DTOC Backsheet'!$D$5:$AF$183,M$9,FALSE))="","",(VLOOKUP($E33,'DTOC Backsheet'!$D$5:$AF$183,M$9,FALSE))),"")</f>
        <v>12140</v>
      </c>
      <c r="N33" s="124">
        <f ca="1">IFERROR(IF((VLOOKUP($E33,'DTOC Backsheet'!$D$5:$AF$183,N$9,FALSE))="","",(VLOOKUP($E33,'DTOC Backsheet'!$D$5:$AF$183,N$9,FALSE))),"")</f>
        <v>0</v>
      </c>
    </row>
    <row r="34" spans="1:14" ht="15" customHeight="1" x14ac:dyDescent="0.3">
      <c r="A34" s="57">
        <v>20</v>
      </c>
      <c r="B34" s="98" t="str">
        <f ca="1">IFERROR(IF((VLOOKUP($E34,'Org List'!$AJ$10:$AL$188,3,FALSE))="","",(VLOOKUP($E34,'Org List'!$AJ$10:$AL$188,3,FALSE))),"")</f>
        <v>NHS England Midlands And East (North Midlands)</v>
      </c>
      <c r="C34" s="99" t="str">
        <f ca="1">IFERROR(IF((VLOOKUP($E34,'Org List'!$AO$10:$AQ$188,3,FALSE))="","",(VLOOKUP($E34,'Org List'!$AO$10:$AQ$188,3,FALSE))),"")</f>
        <v/>
      </c>
      <c r="D34" s="114" t="str">
        <f ca="1">IFERROR(IF((VLOOKUP($E34,'Org List'!$AT$10:$AV$188,3,FALSE))="","",(VLOOKUP($E34,'Org List'!$AT$10:$AV$188,3,FALSE))),"")</f>
        <v>NHS England Midlands And East (North Midlands)</v>
      </c>
      <c r="E34" s="98" t="str">
        <f t="shared" ca="1" si="0"/>
        <v>Q76</v>
      </c>
      <c r="F34" s="100" t="str">
        <f ca="1">IF(E34="","",VLOOKUP(E34,'Org List'!$J$9:$K$488,2,0))</f>
        <v>NHS England Midlands And East (North Midlands)</v>
      </c>
      <c r="G34" s="121">
        <f ca="1">IFERROR(IF((VLOOKUP($E34,'DTOC Backsheet'!$D$5:$AF$183,G$9,FALSE))="","",(VLOOKUP($E34,'DTOC Backsheet'!$D$5:$AF$183,G$9,FALSE))),"")</f>
        <v>32346</v>
      </c>
      <c r="H34" s="122">
        <f ca="1">IFERROR(IF((VLOOKUP($E34,'DTOC Backsheet'!$D$5:$AF$183,H$9,FALSE))="","",(VLOOKUP($E34,'DTOC Backsheet'!$D$5:$AF$183,H$9,FALSE))),"")</f>
        <v>32760</v>
      </c>
      <c r="I34" s="122">
        <f ca="1">IFERROR(IF((VLOOKUP($E34,'DTOC Backsheet'!$D$5:$AF$183,I$9,FALSE))="","",(VLOOKUP($E34,'DTOC Backsheet'!$D$5:$AF$183,I$9,FALSE))),"")</f>
        <v>30622</v>
      </c>
      <c r="J34" s="123">
        <f ca="1">IFERROR(IF((VLOOKUP($E34,'DTOC Backsheet'!$D$5:$AF$183,J$9,FALSE))="","",(VLOOKUP($E34,'DTOC Backsheet'!$D$5:$AF$183,J$9,FALSE))),"")</f>
        <v>31536</v>
      </c>
      <c r="K34" s="175">
        <f ca="1">IFERROR(IF((VLOOKUP($E34,'DTOC Backsheet'!$D$5:$AF$183,K$9,FALSE))="","",(VLOOKUP($E34,'DTOC Backsheet'!$D$5:$AF$183,K$9,FALSE))),"")</f>
        <v>28034</v>
      </c>
      <c r="L34" s="123">
        <f ca="1">IFERROR(IF((VLOOKUP($E34,'DTOC Backsheet'!$D$5:$AF$183,L$9,FALSE))="","",(VLOOKUP($E34,'DTOC Backsheet'!$D$5:$AF$183,L$9,FALSE))),"")</f>
        <v>26215</v>
      </c>
      <c r="M34" s="122">
        <f ca="1">IFERROR(IF((VLOOKUP($E34,'DTOC Backsheet'!$D$5:$AF$183,M$9,FALSE))="","",(VLOOKUP($E34,'DTOC Backsheet'!$D$5:$AF$183,M$9,FALSE))),"")</f>
        <v>27853</v>
      </c>
      <c r="N34" s="124">
        <f ca="1">IFERROR(IF((VLOOKUP($E34,'DTOC Backsheet'!$D$5:$AF$183,N$9,FALSE))="","",(VLOOKUP($E34,'DTOC Backsheet'!$D$5:$AF$183,N$9,FALSE))),"")</f>
        <v>0</v>
      </c>
    </row>
    <row r="35" spans="1:14" ht="15" customHeight="1" x14ac:dyDescent="0.3">
      <c r="A35" s="57">
        <v>21</v>
      </c>
      <c r="B35" s="98" t="str">
        <f ca="1">IFERROR(IF((VLOOKUP($E35,'Org List'!$AJ$10:$AL$188,3,FALSE))="","",(VLOOKUP($E35,'Org List'!$AJ$10:$AL$188,3,FALSE))),"")</f>
        <v>NHS England Midlands And East (West Midlands)</v>
      </c>
      <c r="C35" s="99" t="str">
        <f ca="1">IFERROR(IF((VLOOKUP($E35,'Org List'!$AO$10:$AQ$188,3,FALSE))="","",(VLOOKUP($E35,'Org List'!$AO$10:$AQ$188,3,FALSE))),"")</f>
        <v/>
      </c>
      <c r="D35" s="114" t="str">
        <f ca="1">IFERROR(IF((VLOOKUP($E35,'Org List'!$AT$10:$AV$188,3,FALSE))="","",(VLOOKUP($E35,'Org List'!$AT$10:$AV$188,3,FALSE))),"")</f>
        <v>NHS England Midlands And East (West Midlands)</v>
      </c>
      <c r="E35" s="98" t="str">
        <f t="shared" ca="1" si="0"/>
        <v>Q77</v>
      </c>
      <c r="F35" s="100" t="str">
        <f ca="1">IF(E35="","",VLOOKUP(E35,'Org List'!$J$9:$K$488,2,0))</f>
        <v>NHS England Midlands And East (West Midlands)</v>
      </c>
      <c r="G35" s="121">
        <f ca="1">IFERROR(IF((VLOOKUP($E35,'DTOC Backsheet'!$D$5:$AF$183,G$9,FALSE))="","",(VLOOKUP($E35,'DTOC Backsheet'!$D$5:$AF$183,G$9,FALSE))),"")</f>
        <v>48403</v>
      </c>
      <c r="H35" s="122">
        <f ca="1">IFERROR(IF((VLOOKUP($E35,'DTOC Backsheet'!$D$5:$AF$183,H$9,FALSE))="","",(VLOOKUP($E35,'DTOC Backsheet'!$D$5:$AF$183,H$9,FALSE))),"")</f>
        <v>45453</v>
      </c>
      <c r="I35" s="122">
        <f ca="1">IFERROR(IF((VLOOKUP($E35,'DTOC Backsheet'!$D$5:$AF$183,I$9,FALSE))="","",(VLOOKUP($E35,'DTOC Backsheet'!$D$5:$AF$183,I$9,FALSE))),"")</f>
        <v>38628</v>
      </c>
      <c r="J35" s="123">
        <f ca="1">IFERROR(IF((VLOOKUP($E35,'DTOC Backsheet'!$D$5:$AF$183,J$9,FALSE))="","",(VLOOKUP($E35,'DTOC Backsheet'!$D$5:$AF$183,J$9,FALSE))),"")</f>
        <v>35452</v>
      </c>
      <c r="K35" s="175">
        <f ca="1">IFERROR(IF((VLOOKUP($E35,'DTOC Backsheet'!$D$5:$AF$183,K$9,FALSE))="","",(VLOOKUP($E35,'DTOC Backsheet'!$D$5:$AF$183,K$9,FALSE))),"")</f>
        <v>36579</v>
      </c>
      <c r="L35" s="123">
        <f ca="1">IFERROR(IF((VLOOKUP($E35,'DTOC Backsheet'!$D$5:$AF$183,L$9,FALSE))="","",(VLOOKUP($E35,'DTOC Backsheet'!$D$5:$AF$183,L$9,FALSE))),"")</f>
        <v>35486</v>
      </c>
      <c r="M35" s="122">
        <f ca="1">IFERROR(IF((VLOOKUP($E35,'DTOC Backsheet'!$D$5:$AF$183,M$9,FALSE))="","",(VLOOKUP($E35,'DTOC Backsheet'!$D$5:$AF$183,M$9,FALSE))),"")</f>
        <v>35186</v>
      </c>
      <c r="N35" s="124">
        <f ca="1">IFERROR(IF((VLOOKUP($E35,'DTOC Backsheet'!$D$5:$AF$183,N$9,FALSE))="","",(VLOOKUP($E35,'DTOC Backsheet'!$D$5:$AF$183,N$9,FALSE))),"")</f>
        <v>0</v>
      </c>
    </row>
    <row r="36" spans="1:14" ht="15" customHeight="1" x14ac:dyDescent="0.3">
      <c r="A36" s="57">
        <v>22</v>
      </c>
      <c r="B36" s="98" t="str">
        <f ca="1">IFERROR(IF((VLOOKUP($E36,'Org List'!$AJ$10:$AL$188,3,FALSE))="","",(VLOOKUP($E36,'Org List'!$AJ$10:$AL$188,3,FALSE))),"")</f>
        <v>NHS England Midlands And East (Central Midlands)</v>
      </c>
      <c r="C36" s="99" t="str">
        <f ca="1">IFERROR(IF((VLOOKUP($E36,'Org List'!$AO$10:$AQ$188,3,FALSE))="","",(VLOOKUP($E36,'Org List'!$AO$10:$AQ$188,3,FALSE))),"")</f>
        <v/>
      </c>
      <c r="D36" s="114" t="str">
        <f ca="1">IFERROR(IF((VLOOKUP($E36,'Org List'!$AT$10:$AV$188,3,FALSE))="","",(VLOOKUP($E36,'Org List'!$AT$10:$AV$188,3,FALSE))),"")</f>
        <v>NHS England Midlands And East (Central Midlands)</v>
      </c>
      <c r="E36" s="98" t="str">
        <f t="shared" ca="1" si="0"/>
        <v>Q78</v>
      </c>
      <c r="F36" s="100" t="str">
        <f ca="1">IF(E36="","",VLOOKUP(E36,'Org List'!$J$9:$K$488,2,0))</f>
        <v>NHS England Midlands And East (Central Midlands)</v>
      </c>
      <c r="G36" s="121">
        <f ca="1">IFERROR(IF((VLOOKUP($E36,'DTOC Backsheet'!$D$5:$AF$183,G$9,FALSE))="","",(VLOOKUP($E36,'DTOC Backsheet'!$D$5:$AF$183,G$9,FALSE))),"")</f>
        <v>50783</v>
      </c>
      <c r="H36" s="122">
        <f ca="1">IFERROR(IF((VLOOKUP($E36,'DTOC Backsheet'!$D$5:$AF$183,H$9,FALSE))="","",(VLOOKUP($E36,'DTOC Backsheet'!$D$5:$AF$183,H$9,FALSE))),"")</f>
        <v>50012</v>
      </c>
      <c r="I36" s="122">
        <f ca="1">IFERROR(IF((VLOOKUP($E36,'DTOC Backsheet'!$D$5:$AF$183,I$9,FALSE))="","",(VLOOKUP($E36,'DTOC Backsheet'!$D$5:$AF$183,I$9,FALSE))),"")</f>
        <v>43085</v>
      </c>
      <c r="J36" s="123">
        <f ca="1">IFERROR(IF((VLOOKUP($E36,'DTOC Backsheet'!$D$5:$AF$183,J$9,FALSE))="","",(VLOOKUP($E36,'DTOC Backsheet'!$D$5:$AF$183,J$9,FALSE))),"")</f>
        <v>36831</v>
      </c>
      <c r="K36" s="175">
        <f ca="1">IFERROR(IF((VLOOKUP($E36,'DTOC Backsheet'!$D$5:$AF$183,K$9,FALSE))="","",(VLOOKUP($E36,'DTOC Backsheet'!$D$5:$AF$183,K$9,FALSE))),"")</f>
        <v>33978</v>
      </c>
      <c r="L36" s="123">
        <f ca="1">IFERROR(IF((VLOOKUP($E36,'DTOC Backsheet'!$D$5:$AF$183,L$9,FALSE))="","",(VLOOKUP($E36,'DTOC Backsheet'!$D$5:$AF$183,L$9,FALSE))),"")</f>
        <v>35901</v>
      </c>
      <c r="M36" s="122">
        <f ca="1">IFERROR(IF((VLOOKUP($E36,'DTOC Backsheet'!$D$5:$AF$183,M$9,FALSE))="","",(VLOOKUP($E36,'DTOC Backsheet'!$D$5:$AF$183,M$9,FALSE))),"")</f>
        <v>29784</v>
      </c>
      <c r="N36" s="124">
        <f ca="1">IFERROR(IF((VLOOKUP($E36,'DTOC Backsheet'!$D$5:$AF$183,N$9,FALSE))="","",(VLOOKUP($E36,'DTOC Backsheet'!$D$5:$AF$183,N$9,FALSE))),"")</f>
        <v>0</v>
      </c>
    </row>
    <row r="37" spans="1:14" ht="15" customHeight="1" x14ac:dyDescent="0.3">
      <c r="A37" s="57">
        <v>23</v>
      </c>
      <c r="B37" s="98" t="str">
        <f ca="1">IFERROR(IF((VLOOKUP($E37,'Org List'!$AJ$10:$AL$188,3,FALSE))="","",(VLOOKUP($E37,'Org List'!$AJ$10:$AL$188,3,FALSE))),"")</f>
        <v>NHS England Midlands And East (East)</v>
      </c>
      <c r="C37" s="99" t="str">
        <f ca="1">IFERROR(IF((VLOOKUP($E37,'Org List'!$AO$10:$AQ$188,3,FALSE))="","",(VLOOKUP($E37,'Org List'!$AO$10:$AQ$188,3,FALSE))),"")</f>
        <v/>
      </c>
      <c r="D37" s="114" t="str">
        <f ca="1">IFERROR(IF((VLOOKUP($E37,'Org List'!$AT$10:$AV$188,3,FALSE))="","",(VLOOKUP($E37,'Org List'!$AT$10:$AV$188,3,FALSE))),"")</f>
        <v>NHS England Midlands And East (East)</v>
      </c>
      <c r="E37" s="98" t="str">
        <f t="shared" ca="1" si="0"/>
        <v>Q79</v>
      </c>
      <c r="F37" s="100" t="str">
        <f ca="1">IF(E37="","",VLOOKUP(E37,'Org List'!$J$9:$K$488,2,0))</f>
        <v>NHS England Midlands And East (East)</v>
      </c>
      <c r="G37" s="121">
        <f ca="1">IFERROR(IF((VLOOKUP($E37,'DTOC Backsheet'!$D$5:$AF$183,G$9,FALSE))="","",(VLOOKUP($E37,'DTOC Backsheet'!$D$5:$AF$183,G$9,FALSE))),"")</f>
        <v>37117</v>
      </c>
      <c r="H37" s="122">
        <f ca="1">IFERROR(IF((VLOOKUP($E37,'DTOC Backsheet'!$D$5:$AF$183,H$9,FALSE))="","",(VLOOKUP($E37,'DTOC Backsheet'!$D$5:$AF$183,H$9,FALSE))),"")</f>
        <v>40165</v>
      </c>
      <c r="I37" s="122">
        <f ca="1">IFERROR(IF((VLOOKUP($E37,'DTOC Backsheet'!$D$5:$AF$183,I$9,FALSE))="","",(VLOOKUP($E37,'DTOC Backsheet'!$D$5:$AF$183,I$9,FALSE))),"")</f>
        <v>37795</v>
      </c>
      <c r="J37" s="123">
        <f ca="1">IFERROR(IF((VLOOKUP($E37,'DTOC Backsheet'!$D$5:$AF$183,J$9,FALSE))="","",(VLOOKUP($E37,'DTOC Backsheet'!$D$5:$AF$183,J$9,FALSE))),"")</f>
        <v>33866</v>
      </c>
      <c r="K37" s="175">
        <f ca="1">IFERROR(IF((VLOOKUP($E37,'DTOC Backsheet'!$D$5:$AF$183,K$9,FALSE))="","",(VLOOKUP($E37,'DTOC Backsheet'!$D$5:$AF$183,K$9,FALSE))),"")</f>
        <v>34643</v>
      </c>
      <c r="L37" s="123">
        <f ca="1">IFERROR(IF((VLOOKUP($E37,'DTOC Backsheet'!$D$5:$AF$183,L$9,FALSE))="","",(VLOOKUP($E37,'DTOC Backsheet'!$D$5:$AF$183,L$9,FALSE))),"")</f>
        <v>36921</v>
      </c>
      <c r="M37" s="122">
        <f ca="1">IFERROR(IF((VLOOKUP($E37,'DTOC Backsheet'!$D$5:$AF$183,M$9,FALSE))="","",(VLOOKUP($E37,'DTOC Backsheet'!$D$5:$AF$183,M$9,FALSE))),"")</f>
        <v>36109</v>
      </c>
      <c r="N37" s="124">
        <f ca="1">IFERROR(IF((VLOOKUP($E37,'DTOC Backsheet'!$D$5:$AF$183,N$9,FALSE))="","",(VLOOKUP($E37,'DTOC Backsheet'!$D$5:$AF$183,N$9,FALSE))),"")</f>
        <v>0</v>
      </c>
    </row>
    <row r="38" spans="1:14" ht="15" customHeight="1" x14ac:dyDescent="0.3">
      <c r="A38" s="57">
        <v>24</v>
      </c>
      <c r="B38" s="98" t="str">
        <f ca="1">IFERROR(IF((VLOOKUP($E38,'Org List'!$AJ$10:$AL$188,3,FALSE))="","",(VLOOKUP($E38,'Org List'!$AJ$10:$AL$188,3,FALSE))),"")</f>
        <v>NHS England South West (South West South)</v>
      </c>
      <c r="C38" s="99" t="str">
        <f ca="1">IFERROR(IF((VLOOKUP($E38,'Org List'!$AO$10:$AQ$188,3,FALSE))="","",(VLOOKUP($E38,'Org List'!$AO$10:$AQ$188,3,FALSE))),"")</f>
        <v/>
      </c>
      <c r="D38" s="114" t="str">
        <f ca="1">IFERROR(IF((VLOOKUP($E38,'Org List'!$AT$10:$AV$188,3,FALSE))="","",(VLOOKUP($E38,'Org List'!$AT$10:$AV$188,3,FALSE))),"")</f>
        <v>NHS England South West (South West South)</v>
      </c>
      <c r="E38" s="98" t="str">
        <f t="shared" ca="1" si="0"/>
        <v>Q85</v>
      </c>
      <c r="F38" s="100" t="str">
        <f ca="1">IF(E38="","",VLOOKUP(E38,'Org List'!$J$9:$K$488,2,0))</f>
        <v>NHS England South West (South West South)</v>
      </c>
      <c r="G38" s="121">
        <f ca="1">IFERROR(IF((VLOOKUP($E38,'DTOC Backsheet'!$D$5:$AF$183,G$9,FALSE))="","",(VLOOKUP($E38,'DTOC Backsheet'!$D$5:$AF$183,G$9,FALSE))),"")</f>
        <v>48099</v>
      </c>
      <c r="H38" s="122">
        <f ca="1">IFERROR(IF((VLOOKUP($E38,'DTOC Backsheet'!$D$5:$AF$183,H$9,FALSE))="","",(VLOOKUP($E38,'DTOC Backsheet'!$D$5:$AF$183,H$9,FALSE))),"")</f>
        <v>45308</v>
      </c>
      <c r="I38" s="122">
        <f ca="1">IFERROR(IF((VLOOKUP($E38,'DTOC Backsheet'!$D$5:$AF$183,I$9,FALSE))="","",(VLOOKUP($E38,'DTOC Backsheet'!$D$5:$AF$183,I$9,FALSE))),"")</f>
        <v>35775</v>
      </c>
      <c r="J38" s="123">
        <f ca="1">IFERROR(IF((VLOOKUP($E38,'DTOC Backsheet'!$D$5:$AF$183,J$9,FALSE))="","",(VLOOKUP($E38,'DTOC Backsheet'!$D$5:$AF$183,J$9,FALSE))),"")</f>
        <v>35877</v>
      </c>
      <c r="K38" s="175">
        <f ca="1">IFERROR(IF((VLOOKUP($E38,'DTOC Backsheet'!$D$5:$AF$183,K$9,FALSE))="","",(VLOOKUP($E38,'DTOC Backsheet'!$D$5:$AF$183,K$9,FALSE))),"")</f>
        <v>28181</v>
      </c>
      <c r="L38" s="123">
        <f ca="1">IFERROR(IF((VLOOKUP($E38,'DTOC Backsheet'!$D$5:$AF$183,L$9,FALSE))="","",(VLOOKUP($E38,'DTOC Backsheet'!$D$5:$AF$183,L$9,FALSE))),"")</f>
        <v>32038</v>
      </c>
      <c r="M38" s="122">
        <f ca="1">IFERROR(IF((VLOOKUP($E38,'DTOC Backsheet'!$D$5:$AF$183,M$9,FALSE))="","",(VLOOKUP($E38,'DTOC Backsheet'!$D$5:$AF$183,M$9,FALSE))),"")</f>
        <v>30503</v>
      </c>
      <c r="N38" s="124">
        <f ca="1">IFERROR(IF((VLOOKUP($E38,'DTOC Backsheet'!$D$5:$AF$183,N$9,FALSE))="","",(VLOOKUP($E38,'DTOC Backsheet'!$D$5:$AF$183,N$9,FALSE))),"")</f>
        <v>0</v>
      </c>
    </row>
    <row r="39" spans="1:14" ht="15" customHeight="1" x14ac:dyDescent="0.3">
      <c r="A39" s="57">
        <v>25</v>
      </c>
      <c r="B39" s="98" t="str">
        <f ca="1">IFERROR(IF((VLOOKUP($E39,'Org List'!$AJ$10:$AL$188,3,FALSE))="","",(VLOOKUP($E39,'Org List'!$AJ$10:$AL$188,3,FALSE))),"")</f>
        <v>NHS England South West (South West North)</v>
      </c>
      <c r="C39" s="99" t="str">
        <f ca="1">IFERROR(IF((VLOOKUP($E39,'Org List'!$AO$10:$AQ$188,3,FALSE))="","",(VLOOKUP($E39,'Org List'!$AO$10:$AQ$188,3,FALSE))),"")</f>
        <v/>
      </c>
      <c r="D39" s="114" t="str">
        <f ca="1">IFERROR(IF((VLOOKUP($E39,'Org List'!$AT$10:$AV$188,3,FALSE))="","",(VLOOKUP($E39,'Org List'!$AT$10:$AV$188,3,FALSE))),"")</f>
        <v>NHS England South West (South West North)</v>
      </c>
      <c r="E39" s="98" t="str">
        <f t="shared" ca="1" si="0"/>
        <v>Q86</v>
      </c>
      <c r="F39" s="100" t="str">
        <f ca="1">IF(E39="","",VLOOKUP(E39,'Org List'!$J$9:$K$488,2,0))</f>
        <v>NHS England South West (South West North)</v>
      </c>
      <c r="G39" s="121">
        <f ca="1">IFERROR(IF((VLOOKUP($E39,'DTOC Backsheet'!$D$5:$AF$183,G$9,FALSE))="","",(VLOOKUP($E39,'DTOC Backsheet'!$D$5:$AF$183,G$9,FALSE))),"")</f>
        <v>25312</v>
      </c>
      <c r="H39" s="122">
        <f ca="1">IFERROR(IF((VLOOKUP($E39,'DTOC Backsheet'!$D$5:$AF$183,H$9,FALSE))="","",(VLOOKUP($E39,'DTOC Backsheet'!$D$5:$AF$183,H$9,FALSE))),"")</f>
        <v>25770</v>
      </c>
      <c r="I39" s="122">
        <f ca="1">IFERROR(IF((VLOOKUP($E39,'DTOC Backsheet'!$D$5:$AF$183,I$9,FALSE))="","",(VLOOKUP($E39,'DTOC Backsheet'!$D$5:$AF$183,I$9,FALSE))),"")</f>
        <v>21609</v>
      </c>
      <c r="J39" s="123">
        <f ca="1">IFERROR(IF((VLOOKUP($E39,'DTOC Backsheet'!$D$5:$AF$183,J$9,FALSE))="","",(VLOOKUP($E39,'DTOC Backsheet'!$D$5:$AF$183,J$9,FALSE))),"")</f>
        <v>20593</v>
      </c>
      <c r="K39" s="175">
        <f ca="1">IFERROR(IF((VLOOKUP($E39,'DTOC Backsheet'!$D$5:$AF$183,K$9,FALSE))="","",(VLOOKUP($E39,'DTOC Backsheet'!$D$5:$AF$183,K$9,FALSE))),"")</f>
        <v>18307</v>
      </c>
      <c r="L39" s="123">
        <f ca="1">IFERROR(IF((VLOOKUP($E39,'DTOC Backsheet'!$D$5:$AF$183,L$9,FALSE))="","",(VLOOKUP($E39,'DTOC Backsheet'!$D$5:$AF$183,L$9,FALSE))),"")</f>
        <v>22060</v>
      </c>
      <c r="M39" s="122">
        <f ca="1">IFERROR(IF((VLOOKUP($E39,'DTOC Backsheet'!$D$5:$AF$183,M$9,FALSE))="","",(VLOOKUP($E39,'DTOC Backsheet'!$D$5:$AF$183,M$9,FALSE))),"")</f>
        <v>22280</v>
      </c>
      <c r="N39" s="124">
        <f ca="1">IFERROR(IF((VLOOKUP($E39,'DTOC Backsheet'!$D$5:$AF$183,N$9,FALSE))="","",(VLOOKUP($E39,'DTOC Backsheet'!$D$5:$AF$183,N$9,FALSE))),"")</f>
        <v>0</v>
      </c>
    </row>
    <row r="40" spans="1:14" ht="15" customHeight="1" x14ac:dyDescent="0.3">
      <c r="A40" s="57">
        <v>26</v>
      </c>
      <c r="B40" s="98" t="str">
        <f ca="1">IFERROR(IF((VLOOKUP($E40,'Org List'!$AJ$10:$AL$188,3,FALSE))="","",(VLOOKUP($E40,'Org List'!$AJ$10:$AL$188,3,FALSE))),"")</f>
        <v>NHS England South East (Hampshire, Isle of Wight and Thames Valley)</v>
      </c>
      <c r="C40" s="99" t="str">
        <f ca="1">IFERROR(IF((VLOOKUP($E40,'Org List'!$AO$10:$AQ$188,3,FALSE))="","",(VLOOKUP($E40,'Org List'!$AO$10:$AQ$188,3,FALSE))),"")</f>
        <v/>
      </c>
      <c r="D40" s="114" t="str">
        <f ca="1">IFERROR(IF((VLOOKUP($E40,'Org List'!$AT$10:$AV$188,3,FALSE))="","",(VLOOKUP($E40,'Org List'!$AT$10:$AV$188,3,FALSE))),"")</f>
        <v>NHS England South East (Hampshire, Isle of Wight and Thames Valley)</v>
      </c>
      <c r="E40" s="98" t="str">
        <f t="shared" ca="1" si="0"/>
        <v>Q87</v>
      </c>
      <c r="F40" s="100" t="str">
        <f ca="1">IF(E40="","",VLOOKUP(E40,'Org List'!$J$9:$K$488,2,0))</f>
        <v>NHS England South East (Hampshire, Isle of Wight and Thames Valley)</v>
      </c>
      <c r="G40" s="121">
        <f ca="1">IFERROR(IF((VLOOKUP($E40,'DTOC Backsheet'!$D$5:$AF$183,G$9,FALSE))="","",(VLOOKUP($E40,'DTOC Backsheet'!$D$5:$AF$183,G$9,FALSE))),"")</f>
        <v>61601</v>
      </c>
      <c r="H40" s="122">
        <f ca="1">IFERROR(IF((VLOOKUP($E40,'DTOC Backsheet'!$D$5:$AF$183,H$9,FALSE))="","",(VLOOKUP($E40,'DTOC Backsheet'!$D$5:$AF$183,H$9,FALSE))),"")</f>
        <v>60848</v>
      </c>
      <c r="I40" s="122">
        <f ca="1">IFERROR(IF((VLOOKUP($E40,'DTOC Backsheet'!$D$5:$AF$183,I$9,FALSE))="","",(VLOOKUP($E40,'DTOC Backsheet'!$D$5:$AF$183,I$9,FALSE))),"")</f>
        <v>54477</v>
      </c>
      <c r="J40" s="123">
        <f ca="1">IFERROR(IF((VLOOKUP($E40,'DTOC Backsheet'!$D$5:$AF$183,J$9,FALSE))="","",(VLOOKUP($E40,'DTOC Backsheet'!$D$5:$AF$183,J$9,FALSE))),"")</f>
        <v>50628</v>
      </c>
      <c r="K40" s="175">
        <f ca="1">IFERROR(IF((VLOOKUP($E40,'DTOC Backsheet'!$D$5:$AF$183,K$9,FALSE))="","",(VLOOKUP($E40,'DTOC Backsheet'!$D$5:$AF$183,K$9,FALSE))),"")</f>
        <v>48210</v>
      </c>
      <c r="L40" s="123">
        <f ca="1">IFERROR(IF((VLOOKUP($E40,'DTOC Backsheet'!$D$5:$AF$183,L$9,FALSE))="","",(VLOOKUP($E40,'DTOC Backsheet'!$D$5:$AF$183,L$9,FALSE))),"")</f>
        <v>47703</v>
      </c>
      <c r="M40" s="122">
        <f ca="1">IFERROR(IF((VLOOKUP($E40,'DTOC Backsheet'!$D$5:$AF$183,M$9,FALSE))="","",(VLOOKUP($E40,'DTOC Backsheet'!$D$5:$AF$183,M$9,FALSE))),"")</f>
        <v>41201</v>
      </c>
      <c r="N40" s="124">
        <f ca="1">IFERROR(IF((VLOOKUP($E40,'DTOC Backsheet'!$D$5:$AF$183,N$9,FALSE))="","",(VLOOKUP($E40,'DTOC Backsheet'!$D$5:$AF$183,N$9,FALSE))),"")</f>
        <v>0</v>
      </c>
    </row>
    <row r="41" spans="1:14" ht="15" customHeight="1" x14ac:dyDescent="0.3">
      <c r="A41" s="57">
        <v>27</v>
      </c>
      <c r="B41" s="98" t="str">
        <f ca="1">IFERROR(IF((VLOOKUP($E41,'Org List'!$AJ$10:$AL$188,3,FALSE))="","",(VLOOKUP($E41,'Org List'!$AJ$10:$AL$188,3,FALSE))),"")</f>
        <v>NHS England South East (Kent, Surrey and Sussex)</v>
      </c>
      <c r="C41" s="99" t="str">
        <f ca="1">IFERROR(IF((VLOOKUP($E41,'Org List'!$AO$10:$AQ$188,3,FALSE))="","",(VLOOKUP($E41,'Org List'!$AO$10:$AQ$188,3,FALSE))),"")</f>
        <v/>
      </c>
      <c r="D41" s="114" t="str">
        <f ca="1">IFERROR(IF((VLOOKUP($E41,'Org List'!$AT$10:$AV$188,3,FALSE))="","",(VLOOKUP($E41,'Org List'!$AT$10:$AV$188,3,FALSE))),"")</f>
        <v>NHS England South East (Kent, Surrey and Sussex)</v>
      </c>
      <c r="E41" s="98" t="str">
        <f t="shared" ca="1" si="0"/>
        <v>Q88</v>
      </c>
      <c r="F41" s="100" t="str">
        <f ca="1">IF(E41="","",VLOOKUP(E41,'Org List'!$J$9:$K$488,2,0))</f>
        <v>NHS England South East (Kent, Surrey and Sussex)</v>
      </c>
      <c r="G41" s="121">
        <f ca="1">IFERROR(IF((VLOOKUP($E41,'DTOC Backsheet'!$D$5:$AF$183,G$9,FALSE))="","",(VLOOKUP($E41,'DTOC Backsheet'!$D$5:$AF$183,G$9,FALSE))),"")</f>
        <v>44197</v>
      </c>
      <c r="H41" s="122">
        <f ca="1">IFERROR(IF((VLOOKUP($E41,'DTOC Backsheet'!$D$5:$AF$183,H$9,FALSE))="","",(VLOOKUP($E41,'DTOC Backsheet'!$D$5:$AF$183,H$9,FALSE))),"")</f>
        <v>45134</v>
      </c>
      <c r="I41" s="122">
        <f ca="1">IFERROR(IF((VLOOKUP($E41,'DTOC Backsheet'!$D$5:$AF$183,I$9,FALSE))="","",(VLOOKUP($E41,'DTOC Backsheet'!$D$5:$AF$183,I$9,FALSE))),"")</f>
        <v>38842</v>
      </c>
      <c r="J41" s="123">
        <f ca="1">IFERROR(IF((VLOOKUP($E41,'DTOC Backsheet'!$D$5:$AF$183,J$9,FALSE))="","",(VLOOKUP($E41,'DTOC Backsheet'!$D$5:$AF$183,J$9,FALSE))),"")</f>
        <v>36246</v>
      </c>
      <c r="K41" s="175">
        <f ca="1">IFERROR(IF((VLOOKUP($E41,'DTOC Backsheet'!$D$5:$AF$183,K$9,FALSE))="","",(VLOOKUP($E41,'DTOC Backsheet'!$D$5:$AF$183,K$9,FALSE))),"")</f>
        <v>36631</v>
      </c>
      <c r="L41" s="123">
        <f ca="1">IFERROR(IF((VLOOKUP($E41,'DTOC Backsheet'!$D$5:$AF$183,L$9,FALSE))="","",(VLOOKUP($E41,'DTOC Backsheet'!$D$5:$AF$183,L$9,FALSE))),"")</f>
        <v>37810</v>
      </c>
      <c r="M41" s="122">
        <f ca="1">IFERROR(IF((VLOOKUP($E41,'DTOC Backsheet'!$D$5:$AF$183,M$9,FALSE))="","",(VLOOKUP($E41,'DTOC Backsheet'!$D$5:$AF$183,M$9,FALSE))),"")</f>
        <v>38248</v>
      </c>
      <c r="N41" s="124">
        <f ca="1">IFERROR(IF((VLOOKUP($E41,'DTOC Backsheet'!$D$5:$AF$183,N$9,FALSE))="","",(VLOOKUP($E41,'DTOC Backsheet'!$D$5:$AF$183,N$9,FALSE))),"")</f>
        <v>0</v>
      </c>
    </row>
    <row r="42" spans="1:14" ht="15" customHeight="1" x14ac:dyDescent="0.3">
      <c r="A42" s="57">
        <v>28</v>
      </c>
      <c r="B42" s="98" t="str">
        <f ca="1">IFERROR(IF((VLOOKUP($E42,'Org List'!$AJ$10:$AL$188,3,FALSE))="","",(VLOOKUP($E42,'Org List'!$AJ$10:$AL$188,3,FALSE))),"")</f>
        <v>NHS England London</v>
      </c>
      <c r="C42" s="99" t="str">
        <f ca="1">IFERROR(IF((VLOOKUP($E42,'Org List'!$AO$10:$AQ$188,3,FALSE))="","",(VLOOKUP($E42,'Org List'!$AO$10:$AQ$188,3,FALSE))),"")</f>
        <v/>
      </c>
      <c r="D42" s="114" t="str">
        <f ca="1">IFERROR(IF((VLOOKUP($E42,'Org List'!$AT$10:$AV$188,3,FALSE))="","",(VLOOKUP($E42,'Org List'!$AT$10:$AV$188,3,FALSE))),"")</f>
        <v>NHS England London</v>
      </c>
      <c r="E42" s="98" t="str">
        <f t="shared" ca="1" si="0"/>
        <v>Q71</v>
      </c>
      <c r="F42" s="100" t="str">
        <f ca="1">IF(E42="","",VLOOKUP(E42,'Org List'!$J$9:$K$488,2,0))</f>
        <v>NHS England London</v>
      </c>
      <c r="G42" s="121">
        <f ca="1">IFERROR(IF((VLOOKUP($E42,'DTOC Backsheet'!$D$5:$AF$183,G$9,FALSE))="","",(VLOOKUP($E42,'DTOC Backsheet'!$D$5:$AF$183,G$9,FALSE))),"")</f>
        <v>47858</v>
      </c>
      <c r="H42" s="122">
        <f ca="1">IFERROR(IF((VLOOKUP($E42,'DTOC Backsheet'!$D$5:$AF$183,H$9,FALSE))="","",(VLOOKUP($E42,'DTOC Backsheet'!$D$5:$AF$183,H$9,FALSE))),"")</f>
        <v>48210</v>
      </c>
      <c r="I42" s="122">
        <f ca="1">IFERROR(IF((VLOOKUP($E42,'DTOC Backsheet'!$D$5:$AF$183,I$9,FALSE))="","",(VLOOKUP($E42,'DTOC Backsheet'!$D$5:$AF$183,I$9,FALSE))),"")</f>
        <v>41478</v>
      </c>
      <c r="J42" s="123">
        <f ca="1">IFERROR(IF((VLOOKUP($E42,'DTOC Backsheet'!$D$5:$AF$183,J$9,FALSE))="","",(VLOOKUP($E42,'DTOC Backsheet'!$D$5:$AF$183,J$9,FALSE))),"")</f>
        <v>37956</v>
      </c>
      <c r="K42" s="175">
        <f ca="1">IFERROR(IF((VLOOKUP($E42,'DTOC Backsheet'!$D$5:$AF$183,K$9,FALSE))="","",(VLOOKUP($E42,'DTOC Backsheet'!$D$5:$AF$183,K$9,FALSE))),"")</f>
        <v>40982</v>
      </c>
      <c r="L42" s="123">
        <f ca="1">IFERROR(IF((VLOOKUP($E42,'DTOC Backsheet'!$D$5:$AF$183,L$9,FALSE))="","",(VLOOKUP($E42,'DTOC Backsheet'!$D$5:$AF$183,L$9,FALSE))),"")</f>
        <v>39418</v>
      </c>
      <c r="M42" s="122">
        <f ca="1">IFERROR(IF((VLOOKUP($E42,'DTOC Backsheet'!$D$5:$AF$183,M$9,FALSE))="","",(VLOOKUP($E42,'DTOC Backsheet'!$D$5:$AF$183,M$9,FALSE))),"")</f>
        <v>37632</v>
      </c>
      <c r="N42" s="124">
        <f ca="1">IFERROR(IF((VLOOKUP($E42,'DTOC Backsheet'!$D$5:$AF$183,N$9,FALSE))="","",(VLOOKUP($E42,'DTOC Backsheet'!$D$5:$AF$183,N$9,FALSE))),"")</f>
        <v>0</v>
      </c>
    </row>
    <row r="43" spans="1:14" ht="15" customHeight="1" x14ac:dyDescent="0.3">
      <c r="A43" s="57">
        <v>29</v>
      </c>
      <c r="B43" s="98" t="str">
        <f ca="1">IFERROR(IF((VLOOKUP($E43,'Org List'!$AJ$10:$AL$188,3,FALSE))="","",(VLOOKUP($E43,'Org List'!$AJ$10:$AL$188,3,FALSE))),"")</f>
        <v>London Commissioning Region</v>
      </c>
      <c r="C43" s="99" t="str">
        <f ca="1">IFERROR(IF((VLOOKUP($E43,'Org List'!$AO$10:$AQ$188,3,FALSE))="","",(VLOOKUP($E43,'Org List'!$AO$10:$AQ$188,3,FALSE))),"")</f>
        <v>London Region</v>
      </c>
      <c r="D43" s="114" t="str">
        <f ca="1">IFERROR(IF((VLOOKUP($E43,'Org List'!$AT$10:$AV$188,3,FALSE))="","",(VLOOKUP($E43,'Org List'!$AT$10:$AV$188,3,FALSE))),"")</f>
        <v>NHS England London</v>
      </c>
      <c r="E43" s="98" t="str">
        <f t="shared" ca="1" si="0"/>
        <v>E09000002</v>
      </c>
      <c r="F43" s="100" t="str">
        <f ca="1">IF(E43="","",VLOOKUP(E43,'Org List'!$J$9:$K$488,2,0))</f>
        <v>Barking and Dagenham</v>
      </c>
      <c r="G43" s="121">
        <f ca="1">IFERROR(IF((VLOOKUP($E43,'DTOC Backsheet'!$D$5:$AF$183,G$9,FALSE))="","",(VLOOKUP($E43,'DTOC Backsheet'!$D$5:$AF$183,G$9,FALSE))),"")</f>
        <v>510</v>
      </c>
      <c r="H43" s="122">
        <f ca="1">IFERROR(IF((VLOOKUP($E43,'DTOC Backsheet'!$D$5:$AF$183,H$9,FALSE))="","",(VLOOKUP($E43,'DTOC Backsheet'!$D$5:$AF$183,H$9,FALSE))),"")</f>
        <v>716</v>
      </c>
      <c r="I43" s="122">
        <f ca="1">IFERROR(IF((VLOOKUP($E43,'DTOC Backsheet'!$D$5:$AF$183,I$9,FALSE))="","",(VLOOKUP($E43,'DTOC Backsheet'!$D$5:$AF$183,I$9,FALSE))),"")</f>
        <v>463</v>
      </c>
      <c r="J43" s="123">
        <f ca="1">IFERROR(IF((VLOOKUP($E43,'DTOC Backsheet'!$D$5:$AF$183,J$9,FALSE))="","",(VLOOKUP($E43,'DTOC Backsheet'!$D$5:$AF$183,J$9,FALSE))),"")</f>
        <v>497</v>
      </c>
      <c r="K43" s="175">
        <f ca="1">IFERROR(IF((VLOOKUP($E43,'DTOC Backsheet'!$D$5:$AF$183,K$9,FALSE))="","",(VLOOKUP($E43,'DTOC Backsheet'!$D$5:$AF$183,K$9,FALSE))),"")</f>
        <v>558</v>
      </c>
      <c r="L43" s="123">
        <f ca="1">IFERROR(IF((VLOOKUP($E43,'DTOC Backsheet'!$D$5:$AF$183,L$9,FALSE))="","",(VLOOKUP($E43,'DTOC Backsheet'!$D$5:$AF$183,L$9,FALSE))),"")</f>
        <v>635</v>
      </c>
      <c r="M43" s="122">
        <f ca="1">IFERROR(IF((VLOOKUP($E43,'DTOC Backsheet'!$D$5:$AF$183,M$9,FALSE))="","",(VLOOKUP($E43,'DTOC Backsheet'!$D$5:$AF$183,M$9,FALSE))),"")</f>
        <v>830</v>
      </c>
      <c r="N43" s="124" t="str">
        <f ca="1">IFERROR(IF((VLOOKUP($E43,'DTOC Backsheet'!$D$5:$AF$183,N$9,FALSE))="","",(VLOOKUP($E43,'DTOC Backsheet'!$D$5:$AF$183,N$9,FALSE))),"")</f>
        <v/>
      </c>
    </row>
    <row r="44" spans="1:14" ht="15" customHeight="1" x14ac:dyDescent="0.3">
      <c r="A44" s="57">
        <v>30</v>
      </c>
      <c r="B44" s="98" t="str">
        <f ca="1">IFERROR(IF((VLOOKUP($E44,'Org List'!$AJ$10:$AL$188,3,FALSE))="","",(VLOOKUP($E44,'Org List'!$AJ$10:$AL$188,3,FALSE))),"")</f>
        <v>London Commissioning Region</v>
      </c>
      <c r="C44" s="99" t="str">
        <f ca="1">IFERROR(IF((VLOOKUP($E44,'Org List'!$AO$10:$AQ$188,3,FALSE))="","",(VLOOKUP($E44,'Org List'!$AO$10:$AQ$188,3,FALSE))),"")</f>
        <v>London Region</v>
      </c>
      <c r="D44" s="114" t="str">
        <f ca="1">IFERROR(IF((VLOOKUP($E44,'Org List'!$AT$10:$AV$188,3,FALSE))="","",(VLOOKUP($E44,'Org List'!$AT$10:$AV$188,3,FALSE))),"")</f>
        <v>NHS England London</v>
      </c>
      <c r="E44" s="98" t="str">
        <f t="shared" ca="1" si="0"/>
        <v>E09000003</v>
      </c>
      <c r="F44" s="100" t="str">
        <f ca="1">IF(E44="","",VLOOKUP(E44,'Org List'!$J$9:$K$488,2,0))</f>
        <v>Barnet</v>
      </c>
      <c r="G44" s="121">
        <f ca="1">IFERROR(IF((VLOOKUP($E44,'DTOC Backsheet'!$D$5:$AF$183,G$9,FALSE))="","",(VLOOKUP($E44,'DTOC Backsheet'!$D$5:$AF$183,G$9,FALSE))),"")</f>
        <v>3529</v>
      </c>
      <c r="H44" s="122">
        <f ca="1">IFERROR(IF((VLOOKUP($E44,'DTOC Backsheet'!$D$5:$AF$183,H$9,FALSE))="","",(VLOOKUP($E44,'DTOC Backsheet'!$D$5:$AF$183,H$9,FALSE))),"")</f>
        <v>2855</v>
      </c>
      <c r="I44" s="122">
        <f ca="1">IFERROR(IF((VLOOKUP($E44,'DTOC Backsheet'!$D$5:$AF$183,I$9,FALSE))="","",(VLOOKUP($E44,'DTOC Backsheet'!$D$5:$AF$183,I$9,FALSE))),"")</f>
        <v>1900</v>
      </c>
      <c r="J44" s="123">
        <f ca="1">IFERROR(IF((VLOOKUP($E44,'DTOC Backsheet'!$D$5:$AF$183,J$9,FALSE))="","",(VLOOKUP($E44,'DTOC Backsheet'!$D$5:$AF$183,J$9,FALSE))),"")</f>
        <v>1818</v>
      </c>
      <c r="K44" s="175">
        <f ca="1">IFERROR(IF((VLOOKUP($E44,'DTOC Backsheet'!$D$5:$AF$183,K$9,FALSE))="","",(VLOOKUP($E44,'DTOC Backsheet'!$D$5:$AF$183,K$9,FALSE))),"")</f>
        <v>1626</v>
      </c>
      <c r="L44" s="123">
        <f ca="1">IFERROR(IF((VLOOKUP($E44,'DTOC Backsheet'!$D$5:$AF$183,L$9,FALSE))="","",(VLOOKUP($E44,'DTOC Backsheet'!$D$5:$AF$183,L$9,FALSE))),"")</f>
        <v>1751</v>
      </c>
      <c r="M44" s="122">
        <f ca="1">IFERROR(IF((VLOOKUP($E44,'DTOC Backsheet'!$D$5:$AF$183,M$9,FALSE))="","",(VLOOKUP($E44,'DTOC Backsheet'!$D$5:$AF$183,M$9,FALSE))),"")</f>
        <v>2021</v>
      </c>
      <c r="N44" s="124" t="str">
        <f ca="1">IFERROR(IF((VLOOKUP($E44,'DTOC Backsheet'!$D$5:$AF$183,N$9,FALSE))="","",(VLOOKUP($E44,'DTOC Backsheet'!$D$5:$AF$183,N$9,FALSE))),"")</f>
        <v/>
      </c>
    </row>
    <row r="45" spans="1:14" ht="15" customHeight="1" x14ac:dyDescent="0.3">
      <c r="A45" s="57">
        <v>31</v>
      </c>
      <c r="B45" s="98" t="str">
        <f ca="1">IFERROR(IF((VLOOKUP($E45,'Org List'!$AJ$10:$AL$188,3,FALSE))="","",(VLOOKUP($E45,'Org List'!$AJ$10:$AL$188,3,FALSE))),"")</f>
        <v>North of England Commissioning Region</v>
      </c>
      <c r="C45" s="99" t="str">
        <f ca="1">IFERROR(IF((VLOOKUP($E45,'Org List'!$AO$10:$AQ$188,3,FALSE))="","",(VLOOKUP($E45,'Org List'!$AO$10:$AQ$188,3,FALSE))),"")</f>
        <v>Yorkshire and The Humber Region</v>
      </c>
      <c r="D45" s="114" t="str">
        <f ca="1">IFERROR(IF((VLOOKUP($E45,'Org List'!$AT$10:$AV$188,3,FALSE))="","",(VLOOKUP($E45,'Org List'!$AT$10:$AV$188,3,FALSE))),"")</f>
        <v>NHS England North (Yorkshire And Humber)</v>
      </c>
      <c r="E45" s="98" t="str">
        <f t="shared" ca="1" si="0"/>
        <v>E08000016</v>
      </c>
      <c r="F45" s="100" t="str">
        <f ca="1">IF(E45="","",VLOOKUP(E45,'Org List'!$J$9:$K$488,2,0))</f>
        <v>Barnsley</v>
      </c>
      <c r="G45" s="121">
        <f ca="1">IFERROR(IF((VLOOKUP($E45,'DTOC Backsheet'!$D$5:$AF$183,G$9,FALSE))="","",(VLOOKUP($E45,'DTOC Backsheet'!$D$5:$AF$183,G$9,FALSE))),"")</f>
        <v>257</v>
      </c>
      <c r="H45" s="122">
        <f ca="1">IFERROR(IF((VLOOKUP($E45,'DTOC Backsheet'!$D$5:$AF$183,H$9,FALSE))="","",(VLOOKUP($E45,'DTOC Backsheet'!$D$5:$AF$183,H$9,FALSE))),"")</f>
        <v>226</v>
      </c>
      <c r="I45" s="122">
        <f ca="1">IFERROR(IF((VLOOKUP($E45,'DTOC Backsheet'!$D$5:$AF$183,I$9,FALSE))="","",(VLOOKUP($E45,'DTOC Backsheet'!$D$5:$AF$183,I$9,FALSE))),"")</f>
        <v>804</v>
      </c>
      <c r="J45" s="123">
        <f ca="1">IFERROR(IF((VLOOKUP($E45,'DTOC Backsheet'!$D$5:$AF$183,J$9,FALSE))="","",(VLOOKUP($E45,'DTOC Backsheet'!$D$5:$AF$183,J$9,FALSE))),"")</f>
        <v>546</v>
      </c>
      <c r="K45" s="175">
        <f ca="1">IFERROR(IF((VLOOKUP($E45,'DTOC Backsheet'!$D$5:$AF$183,K$9,FALSE))="","",(VLOOKUP($E45,'DTOC Backsheet'!$D$5:$AF$183,K$9,FALSE))),"")</f>
        <v>341</v>
      </c>
      <c r="L45" s="123">
        <f ca="1">IFERROR(IF((VLOOKUP($E45,'DTOC Backsheet'!$D$5:$AF$183,L$9,FALSE))="","",(VLOOKUP($E45,'DTOC Backsheet'!$D$5:$AF$183,L$9,FALSE))),"")</f>
        <v>227</v>
      </c>
      <c r="M45" s="122">
        <f ca="1">IFERROR(IF((VLOOKUP($E45,'DTOC Backsheet'!$D$5:$AF$183,M$9,FALSE))="","",(VLOOKUP($E45,'DTOC Backsheet'!$D$5:$AF$183,M$9,FALSE))),"")</f>
        <v>157</v>
      </c>
      <c r="N45" s="124" t="str">
        <f ca="1">IFERROR(IF((VLOOKUP($E45,'DTOC Backsheet'!$D$5:$AF$183,N$9,FALSE))="","",(VLOOKUP($E45,'DTOC Backsheet'!$D$5:$AF$183,N$9,FALSE))),"")</f>
        <v/>
      </c>
    </row>
    <row r="46" spans="1:14" ht="15" customHeight="1" x14ac:dyDescent="0.3">
      <c r="A46" s="57">
        <v>32</v>
      </c>
      <c r="B46" s="98" t="str">
        <f ca="1">IFERROR(IF((VLOOKUP($E46,'Org List'!$AJ$10:$AL$188,3,FALSE))="","",(VLOOKUP($E46,'Org List'!$AJ$10:$AL$188,3,FALSE))),"")</f>
        <v>South West England Commissioning Region</v>
      </c>
      <c r="C46" s="99" t="str">
        <f ca="1">IFERROR(IF((VLOOKUP($E46,'Org List'!$AO$10:$AQ$188,3,FALSE))="","",(VLOOKUP($E46,'Org List'!$AO$10:$AQ$188,3,FALSE))),"")</f>
        <v>South West Region</v>
      </c>
      <c r="D46" s="114" t="str">
        <f ca="1">IFERROR(IF((VLOOKUP($E46,'Org List'!$AT$10:$AV$188,3,FALSE))="","",(VLOOKUP($E46,'Org List'!$AT$10:$AV$188,3,FALSE))),"")</f>
        <v>NHS England South West (South West North)</v>
      </c>
      <c r="E46" s="98" t="str">
        <f t="shared" ref="E46:E77" ca="1" si="1">IF($A46&gt;$Q$5-1,"",INDIRECT("'Comms by AT'!D"&amp;$A46+$Q$4))</f>
        <v>E06000022</v>
      </c>
      <c r="F46" s="100" t="str">
        <f ca="1">IF(E46="","",VLOOKUP(E46,'Org List'!$J$9:$K$488,2,0))</f>
        <v>Bath and North East Somerset</v>
      </c>
      <c r="G46" s="121">
        <f ca="1">IFERROR(IF((VLOOKUP($E46,'DTOC Backsheet'!$D$5:$AF$183,G$9,FALSE))="","",(VLOOKUP($E46,'DTOC Backsheet'!$D$5:$AF$183,G$9,FALSE))),"")</f>
        <v>1637</v>
      </c>
      <c r="H46" s="122">
        <f ca="1">IFERROR(IF((VLOOKUP($E46,'DTOC Backsheet'!$D$5:$AF$183,H$9,FALSE))="","",(VLOOKUP($E46,'DTOC Backsheet'!$D$5:$AF$183,H$9,FALSE))),"")</f>
        <v>1760</v>
      </c>
      <c r="I46" s="122">
        <f ca="1">IFERROR(IF((VLOOKUP($E46,'DTOC Backsheet'!$D$5:$AF$183,I$9,FALSE))="","",(VLOOKUP($E46,'DTOC Backsheet'!$D$5:$AF$183,I$9,FALSE))),"")</f>
        <v>1710</v>
      </c>
      <c r="J46" s="123">
        <f ca="1">IFERROR(IF((VLOOKUP($E46,'DTOC Backsheet'!$D$5:$AF$183,J$9,FALSE))="","",(VLOOKUP($E46,'DTOC Backsheet'!$D$5:$AF$183,J$9,FALSE))),"")</f>
        <v>1807</v>
      </c>
      <c r="K46" s="175">
        <f ca="1">IFERROR(IF((VLOOKUP($E46,'DTOC Backsheet'!$D$5:$AF$183,K$9,FALSE))="","",(VLOOKUP($E46,'DTOC Backsheet'!$D$5:$AF$183,K$9,FALSE))),"")</f>
        <v>1814</v>
      </c>
      <c r="L46" s="123">
        <f ca="1">IFERROR(IF((VLOOKUP($E46,'DTOC Backsheet'!$D$5:$AF$183,L$9,FALSE))="","",(VLOOKUP($E46,'DTOC Backsheet'!$D$5:$AF$183,L$9,FALSE))),"")</f>
        <v>1938</v>
      </c>
      <c r="M46" s="122">
        <f ca="1">IFERROR(IF((VLOOKUP($E46,'DTOC Backsheet'!$D$5:$AF$183,M$9,FALSE))="","",(VLOOKUP($E46,'DTOC Backsheet'!$D$5:$AF$183,M$9,FALSE))),"")</f>
        <v>1852</v>
      </c>
      <c r="N46" s="124" t="str">
        <f ca="1">IFERROR(IF((VLOOKUP($E46,'DTOC Backsheet'!$D$5:$AF$183,N$9,FALSE))="","",(VLOOKUP($E46,'DTOC Backsheet'!$D$5:$AF$183,N$9,FALSE))),"")</f>
        <v/>
      </c>
    </row>
    <row r="47" spans="1:14" ht="15" customHeight="1" x14ac:dyDescent="0.3">
      <c r="A47" s="57">
        <v>33</v>
      </c>
      <c r="B47" s="98" t="str">
        <f ca="1">IFERROR(IF((VLOOKUP($E47,'Org List'!$AJ$10:$AL$188,3,FALSE))="","",(VLOOKUP($E47,'Org List'!$AJ$10:$AL$188,3,FALSE))),"")</f>
        <v>Midlands and East of England Commissioning Region</v>
      </c>
      <c r="C47" s="99" t="str">
        <f ca="1">IFERROR(IF((VLOOKUP($E47,'Org List'!$AO$10:$AQ$188,3,FALSE))="","",(VLOOKUP($E47,'Org List'!$AO$10:$AQ$188,3,FALSE))),"")</f>
        <v>East Region</v>
      </c>
      <c r="D47" s="114" t="str">
        <f ca="1">IFERROR(IF((VLOOKUP($E47,'Org List'!$AT$10:$AV$188,3,FALSE))="","",(VLOOKUP($E47,'Org List'!$AT$10:$AV$188,3,FALSE))),"")</f>
        <v>NHS England Midlands And East (Central Midlands)</v>
      </c>
      <c r="E47" s="98" t="str">
        <f t="shared" ca="1" si="1"/>
        <v>E06000055</v>
      </c>
      <c r="F47" s="100" t="str">
        <f ca="1">IF(E47="","",VLOOKUP(E47,'Org List'!$J$9:$K$488,2,0))</f>
        <v>Bedford</v>
      </c>
      <c r="G47" s="121">
        <f ca="1">IFERROR(IF((VLOOKUP($E47,'DTOC Backsheet'!$D$5:$AF$183,G$9,FALSE))="","",(VLOOKUP($E47,'DTOC Backsheet'!$D$5:$AF$183,G$9,FALSE))),"")</f>
        <v>602</v>
      </c>
      <c r="H47" s="122">
        <f ca="1">IFERROR(IF((VLOOKUP($E47,'DTOC Backsheet'!$D$5:$AF$183,H$9,FALSE))="","",(VLOOKUP($E47,'DTOC Backsheet'!$D$5:$AF$183,H$9,FALSE))),"")</f>
        <v>1027</v>
      </c>
      <c r="I47" s="122">
        <f ca="1">IFERROR(IF((VLOOKUP($E47,'DTOC Backsheet'!$D$5:$AF$183,I$9,FALSE))="","",(VLOOKUP($E47,'DTOC Backsheet'!$D$5:$AF$183,I$9,FALSE))),"")</f>
        <v>966</v>
      </c>
      <c r="J47" s="123">
        <f ca="1">IFERROR(IF((VLOOKUP($E47,'DTOC Backsheet'!$D$5:$AF$183,J$9,FALSE))="","",(VLOOKUP($E47,'DTOC Backsheet'!$D$5:$AF$183,J$9,FALSE))),"")</f>
        <v>742</v>
      </c>
      <c r="K47" s="175">
        <f ca="1">IFERROR(IF((VLOOKUP($E47,'DTOC Backsheet'!$D$5:$AF$183,K$9,FALSE))="","",(VLOOKUP($E47,'DTOC Backsheet'!$D$5:$AF$183,K$9,FALSE))),"")</f>
        <v>686</v>
      </c>
      <c r="L47" s="123">
        <f ca="1">IFERROR(IF((VLOOKUP($E47,'DTOC Backsheet'!$D$5:$AF$183,L$9,FALSE))="","",(VLOOKUP($E47,'DTOC Backsheet'!$D$5:$AF$183,L$9,FALSE))),"")</f>
        <v>1020</v>
      </c>
      <c r="M47" s="122">
        <f ca="1">IFERROR(IF((VLOOKUP($E47,'DTOC Backsheet'!$D$5:$AF$183,M$9,FALSE))="","",(VLOOKUP($E47,'DTOC Backsheet'!$D$5:$AF$183,M$9,FALSE))),"")</f>
        <v>768</v>
      </c>
      <c r="N47" s="124" t="str">
        <f ca="1">IFERROR(IF((VLOOKUP($E47,'DTOC Backsheet'!$D$5:$AF$183,N$9,FALSE))="","",(VLOOKUP($E47,'DTOC Backsheet'!$D$5:$AF$183,N$9,FALSE))),"")</f>
        <v/>
      </c>
    </row>
    <row r="48" spans="1:14" ht="15" customHeight="1" x14ac:dyDescent="0.3">
      <c r="A48" s="57">
        <v>34</v>
      </c>
      <c r="B48" s="98" t="str">
        <f ca="1">IFERROR(IF((VLOOKUP($E48,'Org List'!$AJ$10:$AL$188,3,FALSE))="","",(VLOOKUP($E48,'Org List'!$AJ$10:$AL$188,3,FALSE))),"")</f>
        <v>London Commissioning Region</v>
      </c>
      <c r="C48" s="99" t="str">
        <f ca="1">IFERROR(IF((VLOOKUP($E48,'Org List'!$AO$10:$AQ$188,3,FALSE))="","",(VLOOKUP($E48,'Org List'!$AO$10:$AQ$188,3,FALSE))),"")</f>
        <v>London Region</v>
      </c>
      <c r="D48" s="114" t="str">
        <f ca="1">IFERROR(IF((VLOOKUP($E48,'Org List'!$AT$10:$AV$188,3,FALSE))="","",(VLOOKUP($E48,'Org List'!$AT$10:$AV$188,3,FALSE))),"")</f>
        <v>NHS England London</v>
      </c>
      <c r="E48" s="98" t="str">
        <f t="shared" ca="1" si="1"/>
        <v>E09000004</v>
      </c>
      <c r="F48" s="100" t="str">
        <f ca="1">IF(E48="","",VLOOKUP(E48,'Org List'!$J$9:$K$488,2,0))</f>
        <v>Bexley</v>
      </c>
      <c r="G48" s="121">
        <f ca="1">IFERROR(IF((VLOOKUP($E48,'DTOC Backsheet'!$D$5:$AF$183,G$9,FALSE))="","",(VLOOKUP($E48,'DTOC Backsheet'!$D$5:$AF$183,G$9,FALSE))),"")</f>
        <v>1077</v>
      </c>
      <c r="H48" s="122">
        <f ca="1">IFERROR(IF((VLOOKUP($E48,'DTOC Backsheet'!$D$5:$AF$183,H$9,FALSE))="","",(VLOOKUP($E48,'DTOC Backsheet'!$D$5:$AF$183,H$9,FALSE))),"")</f>
        <v>1145</v>
      </c>
      <c r="I48" s="122">
        <f ca="1">IFERROR(IF((VLOOKUP($E48,'DTOC Backsheet'!$D$5:$AF$183,I$9,FALSE))="","",(VLOOKUP($E48,'DTOC Backsheet'!$D$5:$AF$183,I$9,FALSE))),"")</f>
        <v>1303</v>
      </c>
      <c r="J48" s="123">
        <f ca="1">IFERROR(IF((VLOOKUP($E48,'DTOC Backsheet'!$D$5:$AF$183,J$9,FALSE))="","",(VLOOKUP($E48,'DTOC Backsheet'!$D$5:$AF$183,J$9,FALSE))),"")</f>
        <v>963</v>
      </c>
      <c r="K48" s="175">
        <f ca="1">IFERROR(IF((VLOOKUP($E48,'DTOC Backsheet'!$D$5:$AF$183,K$9,FALSE))="","",(VLOOKUP($E48,'DTOC Backsheet'!$D$5:$AF$183,K$9,FALSE))),"")</f>
        <v>877</v>
      </c>
      <c r="L48" s="123">
        <f ca="1">IFERROR(IF((VLOOKUP($E48,'DTOC Backsheet'!$D$5:$AF$183,L$9,FALSE))="","",(VLOOKUP($E48,'DTOC Backsheet'!$D$5:$AF$183,L$9,FALSE))),"")</f>
        <v>773</v>
      </c>
      <c r="M48" s="122">
        <f ca="1">IFERROR(IF((VLOOKUP($E48,'DTOC Backsheet'!$D$5:$AF$183,M$9,FALSE))="","",(VLOOKUP($E48,'DTOC Backsheet'!$D$5:$AF$183,M$9,FALSE))),"")</f>
        <v>532</v>
      </c>
      <c r="N48" s="124" t="str">
        <f ca="1">IFERROR(IF((VLOOKUP($E48,'DTOC Backsheet'!$D$5:$AF$183,N$9,FALSE))="","",(VLOOKUP($E48,'DTOC Backsheet'!$D$5:$AF$183,N$9,FALSE))),"")</f>
        <v/>
      </c>
    </row>
    <row r="49" spans="1:14" ht="15" customHeight="1" x14ac:dyDescent="0.3">
      <c r="A49" s="57">
        <v>35</v>
      </c>
      <c r="B49" s="98" t="str">
        <f ca="1">IFERROR(IF((VLOOKUP($E49,'Org List'!$AJ$10:$AL$188,3,FALSE))="","",(VLOOKUP($E49,'Org List'!$AJ$10:$AL$188,3,FALSE))),"")</f>
        <v>Midlands and East of England Commissioning Region</v>
      </c>
      <c r="C49" s="99" t="str">
        <f ca="1">IFERROR(IF((VLOOKUP($E49,'Org List'!$AO$10:$AQ$188,3,FALSE))="","",(VLOOKUP($E49,'Org List'!$AO$10:$AQ$188,3,FALSE))),"")</f>
        <v>West Midlands Region</v>
      </c>
      <c r="D49" s="114" t="str">
        <f ca="1">IFERROR(IF((VLOOKUP($E49,'Org List'!$AT$10:$AV$188,3,FALSE))="","",(VLOOKUP($E49,'Org List'!$AT$10:$AV$188,3,FALSE))),"")</f>
        <v>NHS England Midlands And East (West Midlands)</v>
      </c>
      <c r="E49" s="98" t="str">
        <f t="shared" ca="1" si="1"/>
        <v>E08000025</v>
      </c>
      <c r="F49" s="100" t="str">
        <f ca="1">IF(E49="","",VLOOKUP(E49,'Org List'!$J$9:$K$488,2,0))</f>
        <v>Birmingham</v>
      </c>
      <c r="G49" s="121">
        <f ca="1">IFERROR(IF((VLOOKUP($E49,'DTOC Backsheet'!$D$5:$AF$183,G$9,FALSE))="","",(VLOOKUP($E49,'DTOC Backsheet'!$D$5:$AF$183,G$9,FALSE))),"")</f>
        <v>15660</v>
      </c>
      <c r="H49" s="122">
        <f ca="1">IFERROR(IF((VLOOKUP($E49,'DTOC Backsheet'!$D$5:$AF$183,H$9,FALSE))="","",(VLOOKUP($E49,'DTOC Backsheet'!$D$5:$AF$183,H$9,FALSE))),"")</f>
        <v>15116</v>
      </c>
      <c r="I49" s="122">
        <f ca="1">IFERROR(IF((VLOOKUP($E49,'DTOC Backsheet'!$D$5:$AF$183,I$9,FALSE))="","",(VLOOKUP($E49,'DTOC Backsheet'!$D$5:$AF$183,I$9,FALSE))),"")</f>
        <v>13832</v>
      </c>
      <c r="J49" s="123">
        <f ca="1">IFERROR(IF((VLOOKUP($E49,'DTOC Backsheet'!$D$5:$AF$183,J$9,FALSE))="","",(VLOOKUP($E49,'DTOC Backsheet'!$D$5:$AF$183,J$9,FALSE))),"")</f>
        <v>12122</v>
      </c>
      <c r="K49" s="175">
        <f ca="1">IFERROR(IF((VLOOKUP($E49,'DTOC Backsheet'!$D$5:$AF$183,K$9,FALSE))="","",(VLOOKUP($E49,'DTOC Backsheet'!$D$5:$AF$183,K$9,FALSE))),"")</f>
        <v>13762</v>
      </c>
      <c r="L49" s="123">
        <f ca="1">IFERROR(IF((VLOOKUP($E49,'DTOC Backsheet'!$D$5:$AF$183,L$9,FALSE))="","",(VLOOKUP($E49,'DTOC Backsheet'!$D$5:$AF$183,L$9,FALSE))),"")</f>
        <v>13635</v>
      </c>
      <c r="M49" s="122">
        <f ca="1">IFERROR(IF((VLOOKUP($E49,'DTOC Backsheet'!$D$5:$AF$183,M$9,FALSE))="","",(VLOOKUP($E49,'DTOC Backsheet'!$D$5:$AF$183,M$9,FALSE))),"")</f>
        <v>13079</v>
      </c>
      <c r="N49" s="124" t="str">
        <f ca="1">IFERROR(IF((VLOOKUP($E49,'DTOC Backsheet'!$D$5:$AF$183,N$9,FALSE))="","",(VLOOKUP($E49,'DTOC Backsheet'!$D$5:$AF$183,N$9,FALSE))),"")</f>
        <v/>
      </c>
    </row>
    <row r="50" spans="1:14" ht="15" customHeight="1" x14ac:dyDescent="0.3">
      <c r="A50" s="57">
        <v>36</v>
      </c>
      <c r="B50" s="98" t="str">
        <f ca="1">IFERROR(IF((VLOOKUP($E50,'Org List'!$AJ$10:$AL$188,3,FALSE))="","",(VLOOKUP($E50,'Org List'!$AJ$10:$AL$188,3,FALSE))),"")</f>
        <v>North of England Commissioning Region</v>
      </c>
      <c r="C50" s="99" t="str">
        <f ca="1">IFERROR(IF((VLOOKUP($E50,'Org List'!$AO$10:$AQ$188,3,FALSE))="","",(VLOOKUP($E50,'Org List'!$AO$10:$AQ$188,3,FALSE))),"")</f>
        <v>North West Region</v>
      </c>
      <c r="D50" s="114" t="str">
        <f ca="1">IFERROR(IF((VLOOKUP($E50,'Org List'!$AT$10:$AV$188,3,FALSE))="","",(VLOOKUP($E50,'Org List'!$AT$10:$AV$188,3,FALSE))),"")</f>
        <v>NHS England North (Lancashire)</v>
      </c>
      <c r="E50" s="98" t="str">
        <f t="shared" ca="1" si="1"/>
        <v>E06000008</v>
      </c>
      <c r="F50" s="100" t="str">
        <f ca="1">IF(E50="","",VLOOKUP(E50,'Org List'!$J$9:$K$488,2,0))</f>
        <v>Blackburn with Darwen</v>
      </c>
      <c r="G50" s="121">
        <f ca="1">IFERROR(IF((VLOOKUP($E50,'DTOC Backsheet'!$D$5:$AF$183,G$9,FALSE))="","",(VLOOKUP($E50,'DTOC Backsheet'!$D$5:$AF$183,G$9,FALSE))),"")</f>
        <v>934</v>
      </c>
      <c r="H50" s="122">
        <f ca="1">IFERROR(IF((VLOOKUP($E50,'DTOC Backsheet'!$D$5:$AF$183,H$9,FALSE))="","",(VLOOKUP($E50,'DTOC Backsheet'!$D$5:$AF$183,H$9,FALSE))),"")</f>
        <v>929</v>
      </c>
      <c r="I50" s="122">
        <f ca="1">IFERROR(IF((VLOOKUP($E50,'DTOC Backsheet'!$D$5:$AF$183,I$9,FALSE))="","",(VLOOKUP($E50,'DTOC Backsheet'!$D$5:$AF$183,I$9,FALSE))),"")</f>
        <v>868</v>
      </c>
      <c r="J50" s="123">
        <f ca="1">IFERROR(IF((VLOOKUP($E50,'DTOC Backsheet'!$D$5:$AF$183,J$9,FALSE))="","",(VLOOKUP($E50,'DTOC Backsheet'!$D$5:$AF$183,J$9,FALSE))),"")</f>
        <v>945</v>
      </c>
      <c r="K50" s="175">
        <f ca="1">IFERROR(IF((VLOOKUP($E50,'DTOC Backsheet'!$D$5:$AF$183,K$9,FALSE))="","",(VLOOKUP($E50,'DTOC Backsheet'!$D$5:$AF$183,K$9,FALSE))),"")</f>
        <v>787</v>
      </c>
      <c r="L50" s="123">
        <f ca="1">IFERROR(IF((VLOOKUP($E50,'DTOC Backsheet'!$D$5:$AF$183,L$9,FALSE))="","",(VLOOKUP($E50,'DTOC Backsheet'!$D$5:$AF$183,L$9,FALSE))),"")</f>
        <v>1296</v>
      </c>
      <c r="M50" s="122">
        <f ca="1">IFERROR(IF((VLOOKUP($E50,'DTOC Backsheet'!$D$5:$AF$183,M$9,FALSE))="","",(VLOOKUP($E50,'DTOC Backsheet'!$D$5:$AF$183,M$9,FALSE))),"")</f>
        <v>991</v>
      </c>
      <c r="N50" s="124" t="str">
        <f ca="1">IFERROR(IF((VLOOKUP($E50,'DTOC Backsheet'!$D$5:$AF$183,N$9,FALSE))="","",(VLOOKUP($E50,'DTOC Backsheet'!$D$5:$AF$183,N$9,FALSE))),"")</f>
        <v/>
      </c>
    </row>
    <row r="51" spans="1:14" ht="15" customHeight="1" x14ac:dyDescent="0.3">
      <c r="A51" s="57">
        <v>37</v>
      </c>
      <c r="B51" s="98" t="str">
        <f ca="1">IFERROR(IF((VLOOKUP($E51,'Org List'!$AJ$10:$AL$188,3,FALSE))="","",(VLOOKUP($E51,'Org List'!$AJ$10:$AL$188,3,FALSE))),"")</f>
        <v>North of England Commissioning Region</v>
      </c>
      <c r="C51" s="99" t="str">
        <f ca="1">IFERROR(IF((VLOOKUP($E51,'Org List'!$AO$10:$AQ$188,3,FALSE))="","",(VLOOKUP($E51,'Org List'!$AO$10:$AQ$188,3,FALSE))),"")</f>
        <v>North West Region</v>
      </c>
      <c r="D51" s="114" t="str">
        <f ca="1">IFERROR(IF((VLOOKUP($E51,'Org List'!$AT$10:$AV$188,3,FALSE))="","",(VLOOKUP($E51,'Org List'!$AT$10:$AV$188,3,FALSE))),"")</f>
        <v>NHS England North (Lancashire)</v>
      </c>
      <c r="E51" s="98" t="str">
        <f t="shared" ca="1" si="1"/>
        <v>E06000009</v>
      </c>
      <c r="F51" s="100" t="str">
        <f ca="1">IF(E51="","",VLOOKUP(E51,'Org List'!$J$9:$K$488,2,0))</f>
        <v>Blackpool</v>
      </c>
      <c r="G51" s="121">
        <f ca="1">IFERROR(IF((VLOOKUP($E51,'DTOC Backsheet'!$D$5:$AF$183,G$9,FALSE))="","",(VLOOKUP($E51,'DTOC Backsheet'!$D$5:$AF$183,G$9,FALSE))),"")</f>
        <v>1185</v>
      </c>
      <c r="H51" s="122">
        <f ca="1">IFERROR(IF((VLOOKUP($E51,'DTOC Backsheet'!$D$5:$AF$183,H$9,FALSE))="","",(VLOOKUP($E51,'DTOC Backsheet'!$D$5:$AF$183,H$9,FALSE))),"")</f>
        <v>1378</v>
      </c>
      <c r="I51" s="122">
        <f ca="1">IFERROR(IF((VLOOKUP($E51,'DTOC Backsheet'!$D$5:$AF$183,I$9,FALSE))="","",(VLOOKUP($E51,'DTOC Backsheet'!$D$5:$AF$183,I$9,FALSE))),"")</f>
        <v>1664</v>
      </c>
      <c r="J51" s="123">
        <f ca="1">IFERROR(IF((VLOOKUP($E51,'DTOC Backsheet'!$D$5:$AF$183,J$9,FALSE))="","",(VLOOKUP($E51,'DTOC Backsheet'!$D$5:$AF$183,J$9,FALSE))),"")</f>
        <v>1217</v>
      </c>
      <c r="K51" s="175">
        <f ca="1">IFERROR(IF((VLOOKUP($E51,'DTOC Backsheet'!$D$5:$AF$183,K$9,FALSE))="","",(VLOOKUP($E51,'DTOC Backsheet'!$D$5:$AF$183,K$9,FALSE))),"")</f>
        <v>1145</v>
      </c>
      <c r="L51" s="123">
        <f ca="1">IFERROR(IF((VLOOKUP($E51,'DTOC Backsheet'!$D$5:$AF$183,L$9,FALSE))="","",(VLOOKUP($E51,'DTOC Backsheet'!$D$5:$AF$183,L$9,FALSE))),"")</f>
        <v>1456</v>
      </c>
      <c r="M51" s="122">
        <f ca="1">IFERROR(IF((VLOOKUP($E51,'DTOC Backsheet'!$D$5:$AF$183,M$9,FALSE))="","",(VLOOKUP($E51,'DTOC Backsheet'!$D$5:$AF$183,M$9,FALSE))),"")</f>
        <v>963</v>
      </c>
      <c r="N51" s="124" t="str">
        <f ca="1">IFERROR(IF((VLOOKUP($E51,'DTOC Backsheet'!$D$5:$AF$183,N$9,FALSE))="","",(VLOOKUP($E51,'DTOC Backsheet'!$D$5:$AF$183,N$9,FALSE))),"")</f>
        <v/>
      </c>
    </row>
    <row r="52" spans="1:14" ht="15" customHeight="1" x14ac:dyDescent="0.3">
      <c r="A52" s="57">
        <v>38</v>
      </c>
      <c r="B52" s="98" t="str">
        <f ca="1">IFERROR(IF((VLOOKUP($E52,'Org List'!$AJ$10:$AL$188,3,FALSE))="","",(VLOOKUP($E52,'Org List'!$AJ$10:$AL$188,3,FALSE))),"")</f>
        <v>North of England Commissioning Region</v>
      </c>
      <c r="C52" s="99" t="str">
        <f ca="1">IFERROR(IF((VLOOKUP($E52,'Org List'!$AO$10:$AQ$188,3,FALSE))="","",(VLOOKUP($E52,'Org List'!$AO$10:$AQ$188,3,FALSE))),"")</f>
        <v>North West Region</v>
      </c>
      <c r="D52" s="114" t="str">
        <f ca="1">IFERROR(IF((VLOOKUP($E52,'Org List'!$AT$10:$AV$188,3,FALSE))="","",(VLOOKUP($E52,'Org List'!$AT$10:$AV$188,3,FALSE))),"")</f>
        <v>NHS England North (Greater Manchester)</v>
      </c>
      <c r="E52" s="98" t="str">
        <f t="shared" ca="1" si="1"/>
        <v>E08000001</v>
      </c>
      <c r="F52" s="100" t="str">
        <f ca="1">IF(E52="","",VLOOKUP(E52,'Org List'!$J$9:$K$488,2,0))</f>
        <v>Bolton</v>
      </c>
      <c r="G52" s="121">
        <f ca="1">IFERROR(IF((VLOOKUP($E52,'DTOC Backsheet'!$D$5:$AF$183,G$9,FALSE))="","",(VLOOKUP($E52,'DTOC Backsheet'!$D$5:$AF$183,G$9,FALSE))),"")</f>
        <v>2643</v>
      </c>
      <c r="H52" s="122">
        <f ca="1">IFERROR(IF((VLOOKUP($E52,'DTOC Backsheet'!$D$5:$AF$183,H$9,FALSE))="","",(VLOOKUP($E52,'DTOC Backsheet'!$D$5:$AF$183,H$9,FALSE))),"")</f>
        <v>2204</v>
      </c>
      <c r="I52" s="122">
        <f ca="1">IFERROR(IF((VLOOKUP($E52,'DTOC Backsheet'!$D$5:$AF$183,I$9,FALSE))="","",(VLOOKUP($E52,'DTOC Backsheet'!$D$5:$AF$183,I$9,FALSE))),"")</f>
        <v>2920</v>
      </c>
      <c r="J52" s="123">
        <f ca="1">IFERROR(IF((VLOOKUP($E52,'DTOC Backsheet'!$D$5:$AF$183,J$9,FALSE))="","",(VLOOKUP($E52,'DTOC Backsheet'!$D$5:$AF$183,J$9,FALSE))),"")</f>
        <v>2827</v>
      </c>
      <c r="K52" s="175">
        <f ca="1">IFERROR(IF((VLOOKUP($E52,'DTOC Backsheet'!$D$5:$AF$183,K$9,FALSE))="","",(VLOOKUP($E52,'DTOC Backsheet'!$D$5:$AF$183,K$9,FALSE))),"")</f>
        <v>1590</v>
      </c>
      <c r="L52" s="123">
        <f ca="1">IFERROR(IF((VLOOKUP($E52,'DTOC Backsheet'!$D$5:$AF$183,L$9,FALSE))="","",(VLOOKUP($E52,'DTOC Backsheet'!$D$5:$AF$183,L$9,FALSE))),"")</f>
        <v>1423</v>
      </c>
      <c r="M52" s="122">
        <f ca="1">IFERROR(IF((VLOOKUP($E52,'DTOC Backsheet'!$D$5:$AF$183,M$9,FALSE))="","",(VLOOKUP($E52,'DTOC Backsheet'!$D$5:$AF$183,M$9,FALSE))),"")</f>
        <v>1344</v>
      </c>
      <c r="N52" s="124" t="str">
        <f ca="1">IFERROR(IF((VLOOKUP($E52,'DTOC Backsheet'!$D$5:$AF$183,N$9,FALSE))="","",(VLOOKUP($E52,'DTOC Backsheet'!$D$5:$AF$183,N$9,FALSE))),"")</f>
        <v/>
      </c>
    </row>
    <row r="53" spans="1:14" ht="15" customHeight="1" x14ac:dyDescent="0.3">
      <c r="A53" s="57">
        <v>39</v>
      </c>
      <c r="B53" s="98" t="str">
        <f ca="1">IFERROR(IF((VLOOKUP($E53,'Org List'!$AJ$10:$AL$188,3,FALSE))="","",(VLOOKUP($E53,'Org List'!$AJ$10:$AL$188,3,FALSE))),"")</f>
        <v>South West England Commissioning Region</v>
      </c>
      <c r="C53" s="99" t="str">
        <f ca="1">IFERROR(IF((VLOOKUP($E53,'Org List'!$AO$10:$AQ$188,3,FALSE))="","",(VLOOKUP($E53,'Org List'!$AO$10:$AQ$188,3,FALSE))),"")</f>
        <v>South West Region</v>
      </c>
      <c r="D53" s="114" t="str">
        <f ca="1">IFERROR(IF((VLOOKUP($E53,'Org List'!$AT$10:$AV$188,3,FALSE))="","",(VLOOKUP($E53,'Org List'!$AT$10:$AV$188,3,FALSE))),"")</f>
        <v>NHS England South West (South West South)</v>
      </c>
      <c r="E53" s="98" t="str">
        <f t="shared" ca="1" si="1"/>
        <v>E06000028 &amp; E06000029</v>
      </c>
      <c r="F53" s="100" t="str">
        <f ca="1">IF(E53="","",VLOOKUP(E53,'Org List'!$J$9:$K$488,2,0))</f>
        <v>Bournemouth &amp; Poole</v>
      </c>
      <c r="G53" s="121">
        <f ca="1">IFERROR(IF((VLOOKUP($E53,'DTOC Backsheet'!$D$5:$AF$183,G$9,FALSE))="","",(VLOOKUP($E53,'DTOC Backsheet'!$D$5:$AF$183,G$9,FALSE))),"")</f>
        <v>3581</v>
      </c>
      <c r="H53" s="122">
        <f ca="1">IFERROR(IF((VLOOKUP($E53,'DTOC Backsheet'!$D$5:$AF$183,H$9,FALSE))="","",(VLOOKUP($E53,'DTOC Backsheet'!$D$5:$AF$183,H$9,FALSE))),"")</f>
        <v>3989</v>
      </c>
      <c r="I53" s="122">
        <f ca="1">IFERROR(IF((VLOOKUP($E53,'DTOC Backsheet'!$D$5:$AF$183,I$9,FALSE))="","",(VLOOKUP($E53,'DTOC Backsheet'!$D$5:$AF$183,I$9,FALSE))),"")</f>
        <v>3029</v>
      </c>
      <c r="J53" s="123">
        <f ca="1">IFERROR(IF((VLOOKUP($E53,'DTOC Backsheet'!$D$5:$AF$183,J$9,FALSE))="","",(VLOOKUP($E53,'DTOC Backsheet'!$D$5:$AF$183,J$9,FALSE))),"")</f>
        <v>2823</v>
      </c>
      <c r="K53" s="175">
        <f ca="1">IFERROR(IF((VLOOKUP($E53,'DTOC Backsheet'!$D$5:$AF$183,K$9,FALSE))="","",(VLOOKUP($E53,'DTOC Backsheet'!$D$5:$AF$183,K$9,FALSE))),"")</f>
        <v>2498</v>
      </c>
      <c r="L53" s="123">
        <f ca="1">IFERROR(IF((VLOOKUP($E53,'DTOC Backsheet'!$D$5:$AF$183,L$9,FALSE))="","",(VLOOKUP($E53,'DTOC Backsheet'!$D$5:$AF$183,L$9,FALSE))),"")</f>
        <v>2593</v>
      </c>
      <c r="M53" s="122">
        <f ca="1">IFERROR(IF((VLOOKUP($E53,'DTOC Backsheet'!$D$5:$AF$183,M$9,FALSE))="","",(VLOOKUP($E53,'DTOC Backsheet'!$D$5:$AF$183,M$9,FALSE))),"")</f>
        <v>2388</v>
      </c>
      <c r="N53" s="124" t="str">
        <f ca="1">IFERROR(IF((VLOOKUP($E53,'DTOC Backsheet'!$D$5:$AF$183,N$9,FALSE))="","",(VLOOKUP($E53,'DTOC Backsheet'!$D$5:$AF$183,N$9,FALSE))),"")</f>
        <v/>
      </c>
    </row>
    <row r="54" spans="1:14" ht="15" customHeight="1" x14ac:dyDescent="0.3">
      <c r="A54" s="57">
        <v>40</v>
      </c>
      <c r="B54" s="98" t="str">
        <f ca="1">IFERROR(IF((VLOOKUP($E54,'Org List'!$AJ$10:$AL$188,3,FALSE))="","",(VLOOKUP($E54,'Org List'!$AJ$10:$AL$188,3,FALSE))),"")</f>
        <v>South East England Commissioning Region</v>
      </c>
      <c r="C54" s="99" t="str">
        <f ca="1">IFERROR(IF((VLOOKUP($E54,'Org List'!$AO$10:$AQ$188,3,FALSE))="","",(VLOOKUP($E54,'Org List'!$AO$10:$AQ$188,3,FALSE))),"")</f>
        <v>South East Region</v>
      </c>
      <c r="D54" s="114" t="str">
        <f ca="1">IFERROR(IF((VLOOKUP($E54,'Org List'!$AT$10:$AV$188,3,FALSE))="","",(VLOOKUP($E54,'Org List'!$AT$10:$AV$188,3,FALSE))),"")</f>
        <v>NHS England South East (Hampshire, Isle of Wight and Thames Valley)</v>
      </c>
      <c r="E54" s="98" t="str">
        <f t="shared" ca="1" si="1"/>
        <v>E06000036</v>
      </c>
      <c r="F54" s="100" t="str">
        <f ca="1">IF(E54="","",VLOOKUP(E54,'Org List'!$J$9:$K$488,2,0))</f>
        <v>Bracknell Forest</v>
      </c>
      <c r="G54" s="121">
        <f ca="1">IFERROR(IF((VLOOKUP($E54,'DTOC Backsheet'!$D$5:$AF$183,G$9,FALSE))="","",(VLOOKUP($E54,'DTOC Backsheet'!$D$5:$AF$183,G$9,FALSE))),"")</f>
        <v>1229</v>
      </c>
      <c r="H54" s="122">
        <f ca="1">IFERROR(IF((VLOOKUP($E54,'DTOC Backsheet'!$D$5:$AF$183,H$9,FALSE))="","",(VLOOKUP($E54,'DTOC Backsheet'!$D$5:$AF$183,H$9,FALSE))),"")</f>
        <v>1100</v>
      </c>
      <c r="I54" s="122">
        <f ca="1">IFERROR(IF((VLOOKUP($E54,'DTOC Backsheet'!$D$5:$AF$183,I$9,FALSE))="","",(VLOOKUP($E54,'DTOC Backsheet'!$D$5:$AF$183,I$9,FALSE))),"")</f>
        <v>1147</v>
      </c>
      <c r="J54" s="123">
        <f ca="1">IFERROR(IF((VLOOKUP($E54,'DTOC Backsheet'!$D$5:$AF$183,J$9,FALSE))="","",(VLOOKUP($E54,'DTOC Backsheet'!$D$5:$AF$183,J$9,FALSE))),"")</f>
        <v>1003</v>
      </c>
      <c r="K54" s="175">
        <f ca="1">IFERROR(IF((VLOOKUP($E54,'DTOC Backsheet'!$D$5:$AF$183,K$9,FALSE))="","",(VLOOKUP($E54,'DTOC Backsheet'!$D$5:$AF$183,K$9,FALSE))),"")</f>
        <v>1146</v>
      </c>
      <c r="L54" s="123">
        <f ca="1">IFERROR(IF((VLOOKUP($E54,'DTOC Backsheet'!$D$5:$AF$183,L$9,FALSE))="","",(VLOOKUP($E54,'DTOC Backsheet'!$D$5:$AF$183,L$9,FALSE))),"")</f>
        <v>924</v>
      </c>
      <c r="M54" s="122">
        <f ca="1">IFERROR(IF((VLOOKUP($E54,'DTOC Backsheet'!$D$5:$AF$183,M$9,FALSE))="","",(VLOOKUP($E54,'DTOC Backsheet'!$D$5:$AF$183,M$9,FALSE))),"")</f>
        <v>599</v>
      </c>
      <c r="N54" s="124" t="str">
        <f ca="1">IFERROR(IF((VLOOKUP($E54,'DTOC Backsheet'!$D$5:$AF$183,N$9,FALSE))="","",(VLOOKUP($E54,'DTOC Backsheet'!$D$5:$AF$183,N$9,FALSE))),"")</f>
        <v/>
      </c>
    </row>
    <row r="55" spans="1:14" ht="15" customHeight="1" x14ac:dyDescent="0.3">
      <c r="A55" s="57">
        <v>41</v>
      </c>
      <c r="B55" s="98" t="str">
        <f ca="1">IFERROR(IF((VLOOKUP($E55,'Org List'!$AJ$10:$AL$188,3,FALSE))="","",(VLOOKUP($E55,'Org List'!$AJ$10:$AL$188,3,FALSE))),"")</f>
        <v>North of England Commissioning Region</v>
      </c>
      <c r="C55" s="99" t="str">
        <f ca="1">IFERROR(IF((VLOOKUP($E55,'Org List'!$AO$10:$AQ$188,3,FALSE))="","",(VLOOKUP($E55,'Org List'!$AO$10:$AQ$188,3,FALSE))),"")</f>
        <v>Yorkshire and The Humber Region</v>
      </c>
      <c r="D55" s="114" t="str">
        <f ca="1">IFERROR(IF((VLOOKUP($E55,'Org List'!$AT$10:$AV$188,3,FALSE))="","",(VLOOKUP($E55,'Org List'!$AT$10:$AV$188,3,FALSE))),"")</f>
        <v>NHS England North (Yorkshire And Humber)</v>
      </c>
      <c r="E55" s="98" t="str">
        <f t="shared" ca="1" si="1"/>
        <v>E08000032</v>
      </c>
      <c r="F55" s="100" t="str">
        <f ca="1">IF(E55="","",VLOOKUP(E55,'Org List'!$J$9:$K$488,2,0))</f>
        <v>Bradford</v>
      </c>
      <c r="G55" s="121">
        <f ca="1">IFERROR(IF((VLOOKUP($E55,'DTOC Backsheet'!$D$5:$AF$183,G$9,FALSE))="","",(VLOOKUP($E55,'DTOC Backsheet'!$D$5:$AF$183,G$9,FALSE))),"")</f>
        <v>982</v>
      </c>
      <c r="H55" s="122">
        <f ca="1">IFERROR(IF((VLOOKUP($E55,'DTOC Backsheet'!$D$5:$AF$183,H$9,FALSE))="","",(VLOOKUP($E55,'DTOC Backsheet'!$D$5:$AF$183,H$9,FALSE))),"")</f>
        <v>1716</v>
      </c>
      <c r="I55" s="122">
        <f ca="1">IFERROR(IF((VLOOKUP($E55,'DTOC Backsheet'!$D$5:$AF$183,I$9,FALSE))="","",(VLOOKUP($E55,'DTOC Backsheet'!$D$5:$AF$183,I$9,FALSE))),"")</f>
        <v>1324</v>
      </c>
      <c r="J55" s="123">
        <f ca="1">IFERROR(IF((VLOOKUP($E55,'DTOC Backsheet'!$D$5:$AF$183,J$9,FALSE))="","",(VLOOKUP($E55,'DTOC Backsheet'!$D$5:$AF$183,J$9,FALSE))),"")</f>
        <v>954</v>
      </c>
      <c r="K55" s="175">
        <f ca="1">IFERROR(IF((VLOOKUP($E55,'DTOC Backsheet'!$D$5:$AF$183,K$9,FALSE))="","",(VLOOKUP($E55,'DTOC Backsheet'!$D$5:$AF$183,K$9,FALSE))),"")</f>
        <v>831</v>
      </c>
      <c r="L55" s="123">
        <f ca="1">IFERROR(IF((VLOOKUP($E55,'DTOC Backsheet'!$D$5:$AF$183,L$9,FALSE))="","",(VLOOKUP($E55,'DTOC Backsheet'!$D$5:$AF$183,L$9,FALSE))),"")</f>
        <v>958</v>
      </c>
      <c r="M55" s="122">
        <f ca="1">IFERROR(IF((VLOOKUP($E55,'DTOC Backsheet'!$D$5:$AF$183,M$9,FALSE))="","",(VLOOKUP($E55,'DTOC Backsheet'!$D$5:$AF$183,M$9,FALSE))),"")</f>
        <v>863</v>
      </c>
      <c r="N55" s="124" t="str">
        <f ca="1">IFERROR(IF((VLOOKUP($E55,'DTOC Backsheet'!$D$5:$AF$183,N$9,FALSE))="","",(VLOOKUP($E55,'DTOC Backsheet'!$D$5:$AF$183,N$9,FALSE))),"")</f>
        <v/>
      </c>
    </row>
    <row r="56" spans="1:14" ht="15" customHeight="1" x14ac:dyDescent="0.3">
      <c r="A56" s="57">
        <v>42</v>
      </c>
      <c r="B56" s="98" t="str">
        <f ca="1">IFERROR(IF((VLOOKUP($E56,'Org List'!$AJ$10:$AL$188,3,FALSE))="","",(VLOOKUP($E56,'Org List'!$AJ$10:$AL$188,3,FALSE))),"")</f>
        <v>London Commissioning Region</v>
      </c>
      <c r="C56" s="99" t="str">
        <f ca="1">IFERROR(IF((VLOOKUP($E56,'Org List'!$AO$10:$AQ$188,3,FALSE))="","",(VLOOKUP($E56,'Org List'!$AO$10:$AQ$188,3,FALSE))),"")</f>
        <v>London Region</v>
      </c>
      <c r="D56" s="114" t="str">
        <f ca="1">IFERROR(IF((VLOOKUP($E56,'Org List'!$AT$10:$AV$188,3,FALSE))="","",(VLOOKUP($E56,'Org List'!$AT$10:$AV$188,3,FALSE))),"")</f>
        <v>NHS England London</v>
      </c>
      <c r="E56" s="98" t="str">
        <f t="shared" ca="1" si="1"/>
        <v>E09000005</v>
      </c>
      <c r="F56" s="100" t="str">
        <f ca="1">IF(E56="","",VLOOKUP(E56,'Org List'!$J$9:$K$488,2,0))</f>
        <v>Brent</v>
      </c>
      <c r="G56" s="121">
        <f ca="1">IFERROR(IF((VLOOKUP($E56,'DTOC Backsheet'!$D$5:$AF$183,G$9,FALSE))="","",(VLOOKUP($E56,'DTOC Backsheet'!$D$5:$AF$183,G$9,FALSE))),"")</f>
        <v>1721</v>
      </c>
      <c r="H56" s="122">
        <f ca="1">IFERROR(IF((VLOOKUP($E56,'DTOC Backsheet'!$D$5:$AF$183,H$9,FALSE))="","",(VLOOKUP($E56,'DTOC Backsheet'!$D$5:$AF$183,H$9,FALSE))),"")</f>
        <v>1911</v>
      </c>
      <c r="I56" s="122">
        <f ca="1">IFERROR(IF((VLOOKUP($E56,'DTOC Backsheet'!$D$5:$AF$183,I$9,FALSE))="","",(VLOOKUP($E56,'DTOC Backsheet'!$D$5:$AF$183,I$9,FALSE))),"")</f>
        <v>2270</v>
      </c>
      <c r="J56" s="123">
        <f ca="1">IFERROR(IF((VLOOKUP($E56,'DTOC Backsheet'!$D$5:$AF$183,J$9,FALSE))="","",(VLOOKUP($E56,'DTOC Backsheet'!$D$5:$AF$183,J$9,FALSE))),"")</f>
        <v>2128</v>
      </c>
      <c r="K56" s="175">
        <f ca="1">IFERROR(IF((VLOOKUP($E56,'DTOC Backsheet'!$D$5:$AF$183,K$9,FALSE))="","",(VLOOKUP($E56,'DTOC Backsheet'!$D$5:$AF$183,K$9,FALSE))),"")</f>
        <v>3120</v>
      </c>
      <c r="L56" s="123">
        <f ca="1">IFERROR(IF((VLOOKUP($E56,'DTOC Backsheet'!$D$5:$AF$183,L$9,FALSE))="","",(VLOOKUP($E56,'DTOC Backsheet'!$D$5:$AF$183,L$9,FALSE))),"")</f>
        <v>2745</v>
      </c>
      <c r="M56" s="122">
        <f ca="1">IFERROR(IF((VLOOKUP($E56,'DTOC Backsheet'!$D$5:$AF$183,M$9,FALSE))="","",(VLOOKUP($E56,'DTOC Backsheet'!$D$5:$AF$183,M$9,FALSE))),"")</f>
        <v>3163</v>
      </c>
      <c r="N56" s="124" t="str">
        <f ca="1">IFERROR(IF((VLOOKUP($E56,'DTOC Backsheet'!$D$5:$AF$183,N$9,FALSE))="","",(VLOOKUP($E56,'DTOC Backsheet'!$D$5:$AF$183,N$9,FALSE))),"")</f>
        <v/>
      </c>
    </row>
    <row r="57" spans="1:14" ht="15" customHeight="1" x14ac:dyDescent="0.3">
      <c r="A57" s="57">
        <v>43</v>
      </c>
      <c r="B57" s="98" t="str">
        <f ca="1">IFERROR(IF((VLOOKUP($E57,'Org List'!$AJ$10:$AL$188,3,FALSE))="","",(VLOOKUP($E57,'Org List'!$AJ$10:$AL$188,3,FALSE))),"")</f>
        <v>South East England Commissioning Region</v>
      </c>
      <c r="C57" s="99" t="str">
        <f ca="1">IFERROR(IF((VLOOKUP($E57,'Org List'!$AO$10:$AQ$188,3,FALSE))="","",(VLOOKUP($E57,'Org List'!$AO$10:$AQ$188,3,FALSE))),"")</f>
        <v>South East Region</v>
      </c>
      <c r="D57" s="114" t="str">
        <f ca="1">IFERROR(IF((VLOOKUP($E57,'Org List'!$AT$10:$AV$188,3,FALSE))="","",(VLOOKUP($E57,'Org List'!$AT$10:$AV$188,3,FALSE))),"")</f>
        <v>NHS England South East (Kent, Surrey and Sussex)</v>
      </c>
      <c r="E57" s="98" t="str">
        <f t="shared" ca="1" si="1"/>
        <v>E06000043</v>
      </c>
      <c r="F57" s="100" t="str">
        <f ca="1">IF(E57="","",VLOOKUP(E57,'Org List'!$J$9:$K$488,2,0))</f>
        <v>Brighton and Hove</v>
      </c>
      <c r="G57" s="121">
        <f ca="1">IFERROR(IF((VLOOKUP($E57,'DTOC Backsheet'!$D$5:$AF$183,G$9,FALSE))="","",(VLOOKUP($E57,'DTOC Backsheet'!$D$5:$AF$183,G$9,FALSE))),"")</f>
        <v>2645</v>
      </c>
      <c r="H57" s="122">
        <f ca="1">IFERROR(IF((VLOOKUP($E57,'DTOC Backsheet'!$D$5:$AF$183,H$9,FALSE))="","",(VLOOKUP($E57,'DTOC Backsheet'!$D$5:$AF$183,H$9,FALSE))),"")</f>
        <v>2802</v>
      </c>
      <c r="I57" s="122">
        <f ca="1">IFERROR(IF((VLOOKUP($E57,'DTOC Backsheet'!$D$5:$AF$183,I$9,FALSE))="","",(VLOOKUP($E57,'DTOC Backsheet'!$D$5:$AF$183,I$9,FALSE))),"")</f>
        <v>2899</v>
      </c>
      <c r="J57" s="123">
        <f ca="1">IFERROR(IF((VLOOKUP($E57,'DTOC Backsheet'!$D$5:$AF$183,J$9,FALSE))="","",(VLOOKUP($E57,'DTOC Backsheet'!$D$5:$AF$183,J$9,FALSE))),"")</f>
        <v>2666</v>
      </c>
      <c r="K57" s="175">
        <f ca="1">IFERROR(IF((VLOOKUP($E57,'DTOC Backsheet'!$D$5:$AF$183,K$9,FALSE))="","",(VLOOKUP($E57,'DTOC Backsheet'!$D$5:$AF$183,K$9,FALSE))),"")</f>
        <v>2583</v>
      </c>
      <c r="L57" s="123">
        <f ca="1">IFERROR(IF((VLOOKUP($E57,'DTOC Backsheet'!$D$5:$AF$183,L$9,FALSE))="","",(VLOOKUP($E57,'DTOC Backsheet'!$D$5:$AF$183,L$9,FALSE))),"")</f>
        <v>2530</v>
      </c>
      <c r="M57" s="122">
        <f ca="1">IFERROR(IF((VLOOKUP($E57,'DTOC Backsheet'!$D$5:$AF$183,M$9,FALSE))="","",(VLOOKUP($E57,'DTOC Backsheet'!$D$5:$AF$183,M$9,FALSE))),"")</f>
        <v>2674</v>
      </c>
      <c r="N57" s="124" t="str">
        <f ca="1">IFERROR(IF((VLOOKUP($E57,'DTOC Backsheet'!$D$5:$AF$183,N$9,FALSE))="","",(VLOOKUP($E57,'DTOC Backsheet'!$D$5:$AF$183,N$9,FALSE))),"")</f>
        <v/>
      </c>
    </row>
    <row r="58" spans="1:14" ht="15" customHeight="1" x14ac:dyDescent="0.3">
      <c r="A58" s="57">
        <v>44</v>
      </c>
      <c r="B58" s="98" t="str">
        <f ca="1">IFERROR(IF((VLOOKUP($E58,'Org List'!$AJ$10:$AL$188,3,FALSE))="","",(VLOOKUP($E58,'Org List'!$AJ$10:$AL$188,3,FALSE))),"")</f>
        <v>South West England Commissioning Region</v>
      </c>
      <c r="C58" s="99" t="str">
        <f ca="1">IFERROR(IF((VLOOKUP($E58,'Org List'!$AO$10:$AQ$188,3,FALSE))="","",(VLOOKUP($E58,'Org List'!$AO$10:$AQ$188,3,FALSE))),"")</f>
        <v>South West Region</v>
      </c>
      <c r="D58" s="114" t="str">
        <f ca="1">IFERROR(IF((VLOOKUP($E58,'Org List'!$AT$10:$AV$188,3,FALSE))="","",(VLOOKUP($E58,'Org List'!$AT$10:$AV$188,3,FALSE))),"")</f>
        <v>NHS England South West (South West North)</v>
      </c>
      <c r="E58" s="98" t="str">
        <f t="shared" ca="1" si="1"/>
        <v>E06000023</v>
      </c>
      <c r="F58" s="100" t="str">
        <f ca="1">IF(E58="","",VLOOKUP(E58,'Org List'!$J$9:$K$488,2,0))</f>
        <v>Bristol, City of</v>
      </c>
      <c r="G58" s="121">
        <f ca="1">IFERROR(IF((VLOOKUP($E58,'DTOC Backsheet'!$D$5:$AF$183,G$9,FALSE))="","",(VLOOKUP($E58,'DTOC Backsheet'!$D$5:$AF$183,G$9,FALSE))),"")</f>
        <v>4837</v>
      </c>
      <c r="H58" s="122">
        <f ca="1">IFERROR(IF((VLOOKUP($E58,'DTOC Backsheet'!$D$5:$AF$183,H$9,FALSE))="","",(VLOOKUP($E58,'DTOC Backsheet'!$D$5:$AF$183,H$9,FALSE))),"")</f>
        <v>5952</v>
      </c>
      <c r="I58" s="122">
        <f ca="1">IFERROR(IF((VLOOKUP($E58,'DTOC Backsheet'!$D$5:$AF$183,I$9,FALSE))="","",(VLOOKUP($E58,'DTOC Backsheet'!$D$5:$AF$183,I$9,FALSE))),"")</f>
        <v>6252</v>
      </c>
      <c r="J58" s="123">
        <f ca="1">IFERROR(IF((VLOOKUP($E58,'DTOC Backsheet'!$D$5:$AF$183,J$9,FALSE))="","",(VLOOKUP($E58,'DTOC Backsheet'!$D$5:$AF$183,J$9,FALSE))),"")</f>
        <v>5464</v>
      </c>
      <c r="K58" s="175">
        <f ca="1">IFERROR(IF((VLOOKUP($E58,'DTOC Backsheet'!$D$5:$AF$183,K$9,FALSE))="","",(VLOOKUP($E58,'DTOC Backsheet'!$D$5:$AF$183,K$9,FALSE))),"")</f>
        <v>4433</v>
      </c>
      <c r="L58" s="123">
        <f ca="1">IFERROR(IF((VLOOKUP($E58,'DTOC Backsheet'!$D$5:$AF$183,L$9,FALSE))="","",(VLOOKUP($E58,'DTOC Backsheet'!$D$5:$AF$183,L$9,FALSE))),"")</f>
        <v>5221</v>
      </c>
      <c r="M58" s="122">
        <f ca="1">IFERROR(IF((VLOOKUP($E58,'DTOC Backsheet'!$D$5:$AF$183,M$9,FALSE))="","",(VLOOKUP($E58,'DTOC Backsheet'!$D$5:$AF$183,M$9,FALSE))),"")</f>
        <v>5026</v>
      </c>
      <c r="N58" s="124" t="str">
        <f ca="1">IFERROR(IF((VLOOKUP($E58,'DTOC Backsheet'!$D$5:$AF$183,N$9,FALSE))="","",(VLOOKUP($E58,'DTOC Backsheet'!$D$5:$AF$183,N$9,FALSE))),"")</f>
        <v/>
      </c>
    </row>
    <row r="59" spans="1:14" ht="15" customHeight="1" x14ac:dyDescent="0.3">
      <c r="A59" s="57">
        <v>45</v>
      </c>
      <c r="B59" s="98" t="str">
        <f ca="1">IFERROR(IF((VLOOKUP($E59,'Org List'!$AJ$10:$AL$188,3,FALSE))="","",(VLOOKUP($E59,'Org List'!$AJ$10:$AL$188,3,FALSE))),"")</f>
        <v>London Commissioning Region</v>
      </c>
      <c r="C59" s="99" t="str">
        <f ca="1">IFERROR(IF((VLOOKUP($E59,'Org List'!$AO$10:$AQ$188,3,FALSE))="","",(VLOOKUP($E59,'Org List'!$AO$10:$AQ$188,3,FALSE))),"")</f>
        <v>London Region</v>
      </c>
      <c r="D59" s="114" t="str">
        <f ca="1">IFERROR(IF((VLOOKUP($E59,'Org List'!$AT$10:$AV$188,3,FALSE))="","",(VLOOKUP($E59,'Org List'!$AT$10:$AV$188,3,FALSE))),"")</f>
        <v>NHS England London</v>
      </c>
      <c r="E59" s="98" t="str">
        <f t="shared" ca="1" si="1"/>
        <v>E09000006</v>
      </c>
      <c r="F59" s="100" t="str">
        <f ca="1">IF(E59="","",VLOOKUP(E59,'Org List'!$J$9:$K$488,2,0))</f>
        <v>Bromley</v>
      </c>
      <c r="G59" s="121">
        <f ca="1">IFERROR(IF((VLOOKUP($E59,'DTOC Backsheet'!$D$5:$AF$183,G$9,FALSE))="","",(VLOOKUP($E59,'DTOC Backsheet'!$D$5:$AF$183,G$9,FALSE))),"")</f>
        <v>1484</v>
      </c>
      <c r="H59" s="122">
        <f ca="1">IFERROR(IF((VLOOKUP($E59,'DTOC Backsheet'!$D$5:$AF$183,H$9,FALSE))="","",(VLOOKUP($E59,'DTOC Backsheet'!$D$5:$AF$183,H$9,FALSE))),"")</f>
        <v>1446</v>
      </c>
      <c r="I59" s="122">
        <f ca="1">IFERROR(IF((VLOOKUP($E59,'DTOC Backsheet'!$D$5:$AF$183,I$9,FALSE))="","",(VLOOKUP($E59,'DTOC Backsheet'!$D$5:$AF$183,I$9,FALSE))),"")</f>
        <v>1594</v>
      </c>
      <c r="J59" s="123">
        <f ca="1">IFERROR(IF((VLOOKUP($E59,'DTOC Backsheet'!$D$5:$AF$183,J$9,FALSE))="","",(VLOOKUP($E59,'DTOC Backsheet'!$D$5:$AF$183,J$9,FALSE))),"")</f>
        <v>1475</v>
      </c>
      <c r="K59" s="175">
        <f ca="1">IFERROR(IF((VLOOKUP($E59,'DTOC Backsheet'!$D$5:$AF$183,K$9,FALSE))="","",(VLOOKUP($E59,'DTOC Backsheet'!$D$5:$AF$183,K$9,FALSE))),"")</f>
        <v>756</v>
      </c>
      <c r="L59" s="123">
        <f ca="1">IFERROR(IF((VLOOKUP($E59,'DTOC Backsheet'!$D$5:$AF$183,L$9,FALSE))="","",(VLOOKUP($E59,'DTOC Backsheet'!$D$5:$AF$183,L$9,FALSE))),"")</f>
        <v>750</v>
      </c>
      <c r="M59" s="122">
        <f ca="1">IFERROR(IF((VLOOKUP($E59,'DTOC Backsheet'!$D$5:$AF$183,M$9,FALSE))="","",(VLOOKUP($E59,'DTOC Backsheet'!$D$5:$AF$183,M$9,FALSE))),"")</f>
        <v>323</v>
      </c>
      <c r="N59" s="124" t="str">
        <f ca="1">IFERROR(IF((VLOOKUP($E59,'DTOC Backsheet'!$D$5:$AF$183,N$9,FALSE))="","",(VLOOKUP($E59,'DTOC Backsheet'!$D$5:$AF$183,N$9,FALSE))),"")</f>
        <v/>
      </c>
    </row>
    <row r="60" spans="1:14" ht="15" customHeight="1" x14ac:dyDescent="0.3">
      <c r="A60" s="57">
        <v>46</v>
      </c>
      <c r="B60" s="98" t="str">
        <f ca="1">IFERROR(IF((VLOOKUP($E60,'Org List'!$AJ$10:$AL$188,3,FALSE))="","",(VLOOKUP($E60,'Org List'!$AJ$10:$AL$188,3,FALSE))),"")</f>
        <v>South East England Commissioning Region</v>
      </c>
      <c r="C60" s="99" t="str">
        <f ca="1">IFERROR(IF((VLOOKUP($E60,'Org List'!$AO$10:$AQ$188,3,FALSE))="","",(VLOOKUP($E60,'Org List'!$AO$10:$AQ$188,3,FALSE))),"")</f>
        <v>South East Region</v>
      </c>
      <c r="D60" s="114" t="str">
        <f ca="1">IFERROR(IF((VLOOKUP($E60,'Org List'!$AT$10:$AV$188,3,FALSE))="","",(VLOOKUP($E60,'Org List'!$AT$10:$AV$188,3,FALSE))),"")</f>
        <v>NHS England South East (Hampshire, Isle of Wight and Thames Valley)</v>
      </c>
      <c r="E60" s="98" t="str">
        <f t="shared" ca="1" si="1"/>
        <v>E10000002</v>
      </c>
      <c r="F60" s="100" t="str">
        <f ca="1">IF(E60="","",VLOOKUP(E60,'Org List'!$J$9:$K$488,2,0))</f>
        <v>Buckinghamshire</v>
      </c>
      <c r="G60" s="121">
        <f ca="1">IFERROR(IF((VLOOKUP($E60,'DTOC Backsheet'!$D$5:$AF$183,G$9,FALSE))="","",(VLOOKUP($E60,'DTOC Backsheet'!$D$5:$AF$183,G$9,FALSE))),"")</f>
        <v>4029</v>
      </c>
      <c r="H60" s="122">
        <f ca="1">IFERROR(IF((VLOOKUP($E60,'DTOC Backsheet'!$D$5:$AF$183,H$9,FALSE))="","",(VLOOKUP($E60,'DTOC Backsheet'!$D$5:$AF$183,H$9,FALSE))),"")</f>
        <v>4794</v>
      </c>
      <c r="I60" s="122">
        <f ca="1">IFERROR(IF((VLOOKUP($E60,'DTOC Backsheet'!$D$5:$AF$183,I$9,FALSE))="","",(VLOOKUP($E60,'DTOC Backsheet'!$D$5:$AF$183,I$9,FALSE))),"")</f>
        <v>3902</v>
      </c>
      <c r="J60" s="123">
        <f ca="1">IFERROR(IF((VLOOKUP($E60,'DTOC Backsheet'!$D$5:$AF$183,J$9,FALSE))="","",(VLOOKUP($E60,'DTOC Backsheet'!$D$5:$AF$183,J$9,FALSE))),"")</f>
        <v>4358</v>
      </c>
      <c r="K60" s="175">
        <f ca="1">IFERROR(IF((VLOOKUP($E60,'DTOC Backsheet'!$D$5:$AF$183,K$9,FALSE))="","",(VLOOKUP($E60,'DTOC Backsheet'!$D$5:$AF$183,K$9,FALSE))),"")</f>
        <v>5128</v>
      </c>
      <c r="L60" s="123">
        <f ca="1">IFERROR(IF((VLOOKUP($E60,'DTOC Backsheet'!$D$5:$AF$183,L$9,FALSE))="","",(VLOOKUP($E60,'DTOC Backsheet'!$D$5:$AF$183,L$9,FALSE))),"")</f>
        <v>4843</v>
      </c>
      <c r="M60" s="122">
        <f ca="1">IFERROR(IF((VLOOKUP($E60,'DTOC Backsheet'!$D$5:$AF$183,M$9,FALSE))="","",(VLOOKUP($E60,'DTOC Backsheet'!$D$5:$AF$183,M$9,FALSE))),"")</f>
        <v>3669</v>
      </c>
      <c r="N60" s="124" t="str">
        <f ca="1">IFERROR(IF((VLOOKUP($E60,'DTOC Backsheet'!$D$5:$AF$183,N$9,FALSE))="","",(VLOOKUP($E60,'DTOC Backsheet'!$D$5:$AF$183,N$9,FALSE))),"")</f>
        <v/>
      </c>
    </row>
    <row r="61" spans="1:14" ht="15" customHeight="1" x14ac:dyDescent="0.3">
      <c r="A61" s="57">
        <v>47</v>
      </c>
      <c r="B61" s="98" t="str">
        <f ca="1">IFERROR(IF((VLOOKUP($E61,'Org List'!$AJ$10:$AL$188,3,FALSE))="","",(VLOOKUP($E61,'Org List'!$AJ$10:$AL$188,3,FALSE))),"")</f>
        <v>North of England Commissioning Region</v>
      </c>
      <c r="C61" s="99" t="str">
        <f ca="1">IFERROR(IF((VLOOKUP($E61,'Org List'!$AO$10:$AQ$188,3,FALSE))="","",(VLOOKUP($E61,'Org List'!$AO$10:$AQ$188,3,FALSE))),"")</f>
        <v>North West Region</v>
      </c>
      <c r="D61" s="114" t="str">
        <f ca="1">IFERROR(IF((VLOOKUP($E61,'Org List'!$AT$10:$AV$188,3,FALSE))="","",(VLOOKUP($E61,'Org List'!$AT$10:$AV$188,3,FALSE))),"")</f>
        <v>NHS England North (Greater Manchester)</v>
      </c>
      <c r="E61" s="98" t="str">
        <f t="shared" ca="1" si="1"/>
        <v>E08000002</v>
      </c>
      <c r="F61" s="100" t="str">
        <f ca="1">IF(E61="","",VLOOKUP(E61,'Org List'!$J$9:$K$488,2,0))</f>
        <v>Bury</v>
      </c>
      <c r="G61" s="121">
        <f ca="1">IFERROR(IF((VLOOKUP($E61,'DTOC Backsheet'!$D$5:$AF$183,G$9,FALSE))="","",(VLOOKUP($E61,'DTOC Backsheet'!$D$5:$AF$183,G$9,FALSE))),"")</f>
        <v>1743</v>
      </c>
      <c r="H61" s="122">
        <f ca="1">IFERROR(IF((VLOOKUP($E61,'DTOC Backsheet'!$D$5:$AF$183,H$9,FALSE))="","",(VLOOKUP($E61,'DTOC Backsheet'!$D$5:$AF$183,H$9,FALSE))),"")</f>
        <v>2662</v>
      </c>
      <c r="I61" s="122">
        <f ca="1">IFERROR(IF((VLOOKUP($E61,'DTOC Backsheet'!$D$5:$AF$183,I$9,FALSE))="","",(VLOOKUP($E61,'DTOC Backsheet'!$D$5:$AF$183,I$9,FALSE))),"")</f>
        <v>3177</v>
      </c>
      <c r="J61" s="123">
        <f ca="1">IFERROR(IF((VLOOKUP($E61,'DTOC Backsheet'!$D$5:$AF$183,J$9,FALSE))="","",(VLOOKUP($E61,'DTOC Backsheet'!$D$5:$AF$183,J$9,FALSE))),"")</f>
        <v>2635</v>
      </c>
      <c r="K61" s="175">
        <f ca="1">IFERROR(IF((VLOOKUP($E61,'DTOC Backsheet'!$D$5:$AF$183,K$9,FALSE))="","",(VLOOKUP($E61,'DTOC Backsheet'!$D$5:$AF$183,K$9,FALSE))),"")</f>
        <v>2207</v>
      </c>
      <c r="L61" s="123">
        <f ca="1">IFERROR(IF((VLOOKUP($E61,'DTOC Backsheet'!$D$5:$AF$183,L$9,FALSE))="","",(VLOOKUP($E61,'DTOC Backsheet'!$D$5:$AF$183,L$9,FALSE))),"")</f>
        <v>2031</v>
      </c>
      <c r="M61" s="122">
        <f ca="1">IFERROR(IF((VLOOKUP($E61,'DTOC Backsheet'!$D$5:$AF$183,M$9,FALSE))="","",(VLOOKUP($E61,'DTOC Backsheet'!$D$5:$AF$183,M$9,FALSE))),"")</f>
        <v>1676</v>
      </c>
      <c r="N61" s="124" t="str">
        <f ca="1">IFERROR(IF((VLOOKUP($E61,'DTOC Backsheet'!$D$5:$AF$183,N$9,FALSE))="","",(VLOOKUP($E61,'DTOC Backsheet'!$D$5:$AF$183,N$9,FALSE))),"")</f>
        <v/>
      </c>
    </row>
    <row r="62" spans="1:14" ht="15" customHeight="1" x14ac:dyDescent="0.3">
      <c r="A62" s="57">
        <v>48</v>
      </c>
      <c r="B62" s="98" t="str">
        <f ca="1">IFERROR(IF((VLOOKUP($E62,'Org List'!$AJ$10:$AL$188,3,FALSE))="","",(VLOOKUP($E62,'Org List'!$AJ$10:$AL$188,3,FALSE))),"")</f>
        <v>North of England Commissioning Region</v>
      </c>
      <c r="C62" s="99" t="str">
        <f ca="1">IFERROR(IF((VLOOKUP($E62,'Org List'!$AO$10:$AQ$188,3,FALSE))="","",(VLOOKUP($E62,'Org List'!$AO$10:$AQ$188,3,FALSE))),"")</f>
        <v>Yorkshire and The Humber Region</v>
      </c>
      <c r="D62" s="114" t="str">
        <f ca="1">IFERROR(IF((VLOOKUP($E62,'Org List'!$AT$10:$AV$188,3,FALSE))="","",(VLOOKUP($E62,'Org List'!$AT$10:$AV$188,3,FALSE))),"")</f>
        <v>NHS England North (Yorkshire And Humber)</v>
      </c>
      <c r="E62" s="98" t="str">
        <f t="shared" ca="1" si="1"/>
        <v>E08000033</v>
      </c>
      <c r="F62" s="100" t="str">
        <f ca="1">IF(E62="","",VLOOKUP(E62,'Org List'!$J$9:$K$488,2,0))</f>
        <v>Calderdale</v>
      </c>
      <c r="G62" s="121">
        <f ca="1">IFERROR(IF((VLOOKUP($E62,'DTOC Backsheet'!$D$5:$AF$183,G$9,FALSE))="","",(VLOOKUP($E62,'DTOC Backsheet'!$D$5:$AF$183,G$9,FALSE))),"")</f>
        <v>881</v>
      </c>
      <c r="H62" s="122">
        <f ca="1">IFERROR(IF((VLOOKUP($E62,'DTOC Backsheet'!$D$5:$AF$183,H$9,FALSE))="","",(VLOOKUP($E62,'DTOC Backsheet'!$D$5:$AF$183,H$9,FALSE))),"")</f>
        <v>1586</v>
      </c>
      <c r="I62" s="122">
        <f ca="1">IFERROR(IF((VLOOKUP($E62,'DTOC Backsheet'!$D$5:$AF$183,I$9,FALSE))="","",(VLOOKUP($E62,'DTOC Backsheet'!$D$5:$AF$183,I$9,FALSE))),"")</f>
        <v>1060</v>
      </c>
      <c r="J62" s="123">
        <f ca="1">IFERROR(IF((VLOOKUP($E62,'DTOC Backsheet'!$D$5:$AF$183,J$9,FALSE))="","",(VLOOKUP($E62,'DTOC Backsheet'!$D$5:$AF$183,J$9,FALSE))),"")</f>
        <v>820</v>
      </c>
      <c r="K62" s="175">
        <f ca="1">IFERROR(IF((VLOOKUP($E62,'DTOC Backsheet'!$D$5:$AF$183,K$9,FALSE))="","",(VLOOKUP($E62,'DTOC Backsheet'!$D$5:$AF$183,K$9,FALSE))),"")</f>
        <v>753</v>
      </c>
      <c r="L62" s="123">
        <f ca="1">IFERROR(IF((VLOOKUP($E62,'DTOC Backsheet'!$D$5:$AF$183,L$9,FALSE))="","",(VLOOKUP($E62,'DTOC Backsheet'!$D$5:$AF$183,L$9,FALSE))),"")</f>
        <v>495</v>
      </c>
      <c r="M62" s="122">
        <f ca="1">IFERROR(IF((VLOOKUP($E62,'DTOC Backsheet'!$D$5:$AF$183,M$9,FALSE))="","",(VLOOKUP($E62,'DTOC Backsheet'!$D$5:$AF$183,M$9,FALSE))),"")</f>
        <v>624</v>
      </c>
      <c r="N62" s="124" t="str">
        <f ca="1">IFERROR(IF((VLOOKUP($E62,'DTOC Backsheet'!$D$5:$AF$183,N$9,FALSE))="","",(VLOOKUP($E62,'DTOC Backsheet'!$D$5:$AF$183,N$9,FALSE))),"")</f>
        <v/>
      </c>
    </row>
    <row r="63" spans="1:14" ht="15" customHeight="1" x14ac:dyDescent="0.3">
      <c r="A63" s="57">
        <v>49</v>
      </c>
      <c r="B63" s="98" t="str">
        <f ca="1">IFERROR(IF((VLOOKUP($E63,'Org List'!$AJ$10:$AL$188,3,FALSE))="","",(VLOOKUP($E63,'Org List'!$AJ$10:$AL$188,3,FALSE))),"")</f>
        <v>Midlands and East of England Commissioning Region</v>
      </c>
      <c r="C63" s="99" t="str">
        <f ca="1">IFERROR(IF((VLOOKUP($E63,'Org List'!$AO$10:$AQ$188,3,FALSE))="","",(VLOOKUP($E63,'Org List'!$AO$10:$AQ$188,3,FALSE))),"")</f>
        <v>East Region</v>
      </c>
      <c r="D63" s="114" t="str">
        <f ca="1">IFERROR(IF((VLOOKUP($E63,'Org List'!$AT$10:$AV$188,3,FALSE))="","",(VLOOKUP($E63,'Org List'!$AT$10:$AV$188,3,FALSE))),"")</f>
        <v>NHS England Midlands And East (East)</v>
      </c>
      <c r="E63" s="98" t="str">
        <f t="shared" ca="1" si="1"/>
        <v>E10000003</v>
      </c>
      <c r="F63" s="100" t="str">
        <f ca="1">IF(E63="","",VLOOKUP(E63,'Org List'!$J$9:$K$488,2,0))</f>
        <v>Cambridgeshire</v>
      </c>
      <c r="G63" s="121">
        <f ca="1">IFERROR(IF((VLOOKUP($E63,'DTOC Backsheet'!$D$5:$AF$183,G$9,FALSE))="","",(VLOOKUP($E63,'DTOC Backsheet'!$D$5:$AF$183,G$9,FALSE))),"")</f>
        <v>7303</v>
      </c>
      <c r="H63" s="122">
        <f ca="1">IFERROR(IF((VLOOKUP($E63,'DTOC Backsheet'!$D$5:$AF$183,H$9,FALSE))="","",(VLOOKUP($E63,'DTOC Backsheet'!$D$5:$AF$183,H$9,FALSE))),"")</f>
        <v>9303</v>
      </c>
      <c r="I63" s="122">
        <f ca="1">IFERROR(IF((VLOOKUP($E63,'DTOC Backsheet'!$D$5:$AF$183,I$9,FALSE))="","",(VLOOKUP($E63,'DTOC Backsheet'!$D$5:$AF$183,I$9,FALSE))),"")</f>
        <v>8138</v>
      </c>
      <c r="J63" s="123">
        <f ca="1">IFERROR(IF((VLOOKUP($E63,'DTOC Backsheet'!$D$5:$AF$183,J$9,FALSE))="","",(VLOOKUP($E63,'DTOC Backsheet'!$D$5:$AF$183,J$9,FALSE))),"")</f>
        <v>7874</v>
      </c>
      <c r="K63" s="175">
        <f ca="1">IFERROR(IF((VLOOKUP($E63,'DTOC Backsheet'!$D$5:$AF$183,K$9,FALSE))="","",(VLOOKUP($E63,'DTOC Backsheet'!$D$5:$AF$183,K$9,FALSE))),"")</f>
        <v>8631</v>
      </c>
      <c r="L63" s="123">
        <f ca="1">IFERROR(IF((VLOOKUP($E63,'DTOC Backsheet'!$D$5:$AF$183,L$9,FALSE))="","",(VLOOKUP($E63,'DTOC Backsheet'!$D$5:$AF$183,L$9,FALSE))),"")</f>
        <v>9989</v>
      </c>
      <c r="M63" s="122">
        <f ca="1">IFERROR(IF((VLOOKUP($E63,'DTOC Backsheet'!$D$5:$AF$183,M$9,FALSE))="","",(VLOOKUP($E63,'DTOC Backsheet'!$D$5:$AF$183,M$9,FALSE))),"")</f>
        <v>10418</v>
      </c>
      <c r="N63" s="124" t="str">
        <f ca="1">IFERROR(IF((VLOOKUP($E63,'DTOC Backsheet'!$D$5:$AF$183,N$9,FALSE))="","",(VLOOKUP($E63,'DTOC Backsheet'!$D$5:$AF$183,N$9,FALSE))),"")</f>
        <v/>
      </c>
    </row>
    <row r="64" spans="1:14" ht="15" customHeight="1" x14ac:dyDescent="0.3">
      <c r="A64" s="57">
        <v>50</v>
      </c>
      <c r="B64" s="98" t="str">
        <f ca="1">IFERROR(IF((VLOOKUP($E64,'Org List'!$AJ$10:$AL$188,3,FALSE))="","",(VLOOKUP($E64,'Org List'!$AJ$10:$AL$188,3,FALSE))),"")</f>
        <v>London Commissioning Region</v>
      </c>
      <c r="C64" s="99" t="str">
        <f ca="1">IFERROR(IF((VLOOKUP($E64,'Org List'!$AO$10:$AQ$188,3,FALSE))="","",(VLOOKUP($E64,'Org List'!$AO$10:$AQ$188,3,FALSE))),"")</f>
        <v>London Region</v>
      </c>
      <c r="D64" s="114" t="str">
        <f ca="1">IFERROR(IF((VLOOKUP($E64,'Org List'!$AT$10:$AV$188,3,FALSE))="","",(VLOOKUP($E64,'Org List'!$AT$10:$AV$188,3,FALSE))),"")</f>
        <v>NHS England London</v>
      </c>
      <c r="E64" s="98" t="str">
        <f t="shared" ca="1" si="1"/>
        <v>E09000007</v>
      </c>
      <c r="F64" s="100" t="str">
        <f ca="1">IF(E64="","",VLOOKUP(E64,'Org List'!$J$9:$K$488,2,0))</f>
        <v>Camden</v>
      </c>
      <c r="G64" s="121">
        <f ca="1">IFERROR(IF((VLOOKUP($E64,'DTOC Backsheet'!$D$5:$AF$183,G$9,FALSE))="","",(VLOOKUP($E64,'DTOC Backsheet'!$D$5:$AF$183,G$9,FALSE))),"")</f>
        <v>1565</v>
      </c>
      <c r="H64" s="122">
        <f ca="1">IFERROR(IF((VLOOKUP($E64,'DTOC Backsheet'!$D$5:$AF$183,H$9,FALSE))="","",(VLOOKUP($E64,'DTOC Backsheet'!$D$5:$AF$183,H$9,FALSE))),"")</f>
        <v>1547</v>
      </c>
      <c r="I64" s="122">
        <f ca="1">IFERROR(IF((VLOOKUP($E64,'DTOC Backsheet'!$D$5:$AF$183,I$9,FALSE))="","",(VLOOKUP($E64,'DTOC Backsheet'!$D$5:$AF$183,I$9,FALSE))),"")</f>
        <v>2074</v>
      </c>
      <c r="J64" s="123">
        <f ca="1">IFERROR(IF((VLOOKUP($E64,'DTOC Backsheet'!$D$5:$AF$183,J$9,FALSE))="","",(VLOOKUP($E64,'DTOC Backsheet'!$D$5:$AF$183,J$9,FALSE))),"")</f>
        <v>1701</v>
      </c>
      <c r="K64" s="175">
        <f ca="1">IFERROR(IF((VLOOKUP($E64,'DTOC Backsheet'!$D$5:$AF$183,K$9,FALSE))="","",(VLOOKUP($E64,'DTOC Backsheet'!$D$5:$AF$183,K$9,FALSE))),"")</f>
        <v>1604</v>
      </c>
      <c r="L64" s="123">
        <f ca="1">IFERROR(IF((VLOOKUP($E64,'DTOC Backsheet'!$D$5:$AF$183,L$9,FALSE))="","",(VLOOKUP($E64,'DTOC Backsheet'!$D$5:$AF$183,L$9,FALSE))),"")</f>
        <v>1205</v>
      </c>
      <c r="M64" s="122">
        <f ca="1">IFERROR(IF((VLOOKUP($E64,'DTOC Backsheet'!$D$5:$AF$183,M$9,FALSE))="","",(VLOOKUP($E64,'DTOC Backsheet'!$D$5:$AF$183,M$9,FALSE))),"")</f>
        <v>1014</v>
      </c>
      <c r="N64" s="124" t="str">
        <f ca="1">IFERROR(IF((VLOOKUP($E64,'DTOC Backsheet'!$D$5:$AF$183,N$9,FALSE))="","",(VLOOKUP($E64,'DTOC Backsheet'!$D$5:$AF$183,N$9,FALSE))),"")</f>
        <v/>
      </c>
    </row>
    <row r="65" spans="1:14" ht="15" customHeight="1" x14ac:dyDescent="0.3">
      <c r="A65" s="57">
        <v>51</v>
      </c>
      <c r="B65" s="98" t="str">
        <f ca="1">IFERROR(IF((VLOOKUP($E65,'Org List'!$AJ$10:$AL$188,3,FALSE))="","",(VLOOKUP($E65,'Org List'!$AJ$10:$AL$188,3,FALSE))),"")</f>
        <v>Midlands and East of England Commissioning Region</v>
      </c>
      <c r="C65" s="99" t="str">
        <f ca="1">IFERROR(IF((VLOOKUP($E65,'Org List'!$AO$10:$AQ$188,3,FALSE))="","",(VLOOKUP($E65,'Org List'!$AO$10:$AQ$188,3,FALSE))),"")</f>
        <v>East Region</v>
      </c>
      <c r="D65" s="114" t="str">
        <f ca="1">IFERROR(IF((VLOOKUP($E65,'Org List'!$AT$10:$AV$188,3,FALSE))="","",(VLOOKUP($E65,'Org List'!$AT$10:$AV$188,3,FALSE))),"")</f>
        <v>NHS England Midlands And East (Central Midlands)</v>
      </c>
      <c r="E65" s="98" t="str">
        <f t="shared" ca="1" si="1"/>
        <v>E06000056</v>
      </c>
      <c r="F65" s="100" t="str">
        <f ca="1">IF(E65="","",VLOOKUP(E65,'Org List'!$J$9:$K$488,2,0))</f>
        <v>Central Bedfordshire</v>
      </c>
      <c r="G65" s="121">
        <f ca="1">IFERROR(IF((VLOOKUP($E65,'DTOC Backsheet'!$D$5:$AF$183,G$9,FALSE))="","",(VLOOKUP($E65,'DTOC Backsheet'!$D$5:$AF$183,G$9,FALSE))),"")</f>
        <v>1630</v>
      </c>
      <c r="H65" s="122">
        <f ca="1">IFERROR(IF((VLOOKUP($E65,'DTOC Backsheet'!$D$5:$AF$183,H$9,FALSE))="","",(VLOOKUP($E65,'DTOC Backsheet'!$D$5:$AF$183,H$9,FALSE))),"")</f>
        <v>1779</v>
      </c>
      <c r="I65" s="122">
        <f ca="1">IFERROR(IF((VLOOKUP($E65,'DTOC Backsheet'!$D$5:$AF$183,I$9,FALSE))="","",(VLOOKUP($E65,'DTOC Backsheet'!$D$5:$AF$183,I$9,FALSE))),"")</f>
        <v>1549</v>
      </c>
      <c r="J65" s="123">
        <f ca="1">IFERROR(IF((VLOOKUP($E65,'DTOC Backsheet'!$D$5:$AF$183,J$9,FALSE))="","",(VLOOKUP($E65,'DTOC Backsheet'!$D$5:$AF$183,J$9,FALSE))),"")</f>
        <v>985</v>
      </c>
      <c r="K65" s="175">
        <f ca="1">IFERROR(IF((VLOOKUP($E65,'DTOC Backsheet'!$D$5:$AF$183,K$9,FALSE))="","",(VLOOKUP($E65,'DTOC Backsheet'!$D$5:$AF$183,K$9,FALSE))),"")</f>
        <v>1342</v>
      </c>
      <c r="L65" s="123">
        <f ca="1">IFERROR(IF((VLOOKUP($E65,'DTOC Backsheet'!$D$5:$AF$183,L$9,FALSE))="","",(VLOOKUP($E65,'DTOC Backsheet'!$D$5:$AF$183,L$9,FALSE))),"")</f>
        <v>1239</v>
      </c>
      <c r="M65" s="122">
        <f ca="1">IFERROR(IF((VLOOKUP($E65,'DTOC Backsheet'!$D$5:$AF$183,M$9,FALSE))="","",(VLOOKUP($E65,'DTOC Backsheet'!$D$5:$AF$183,M$9,FALSE))),"")</f>
        <v>1509</v>
      </c>
      <c r="N65" s="124" t="str">
        <f ca="1">IFERROR(IF((VLOOKUP($E65,'DTOC Backsheet'!$D$5:$AF$183,N$9,FALSE))="","",(VLOOKUP($E65,'DTOC Backsheet'!$D$5:$AF$183,N$9,FALSE))),"")</f>
        <v/>
      </c>
    </row>
    <row r="66" spans="1:14" ht="15" customHeight="1" x14ac:dyDescent="0.3">
      <c r="A66" s="57">
        <v>52</v>
      </c>
      <c r="B66" s="98" t="str">
        <f ca="1">IFERROR(IF((VLOOKUP($E66,'Org List'!$AJ$10:$AL$188,3,FALSE))="","",(VLOOKUP($E66,'Org List'!$AJ$10:$AL$188,3,FALSE))),"")</f>
        <v>North of England Commissioning Region</v>
      </c>
      <c r="C66" s="99" t="str">
        <f ca="1">IFERROR(IF((VLOOKUP($E66,'Org List'!$AO$10:$AQ$188,3,FALSE))="","",(VLOOKUP($E66,'Org List'!$AO$10:$AQ$188,3,FALSE))),"")</f>
        <v>North West Region</v>
      </c>
      <c r="D66" s="114" t="str">
        <f ca="1">IFERROR(IF((VLOOKUP($E66,'Org List'!$AT$10:$AV$188,3,FALSE))="","",(VLOOKUP($E66,'Org List'!$AT$10:$AV$188,3,FALSE))),"")</f>
        <v>NHS England North (Cheshire And Merseyside)</v>
      </c>
      <c r="E66" s="98" t="str">
        <f t="shared" ca="1" si="1"/>
        <v>E06000049</v>
      </c>
      <c r="F66" s="100" t="str">
        <f ca="1">IF(E66="","",VLOOKUP(E66,'Org List'!$J$9:$K$488,2,0))</f>
        <v>Cheshire East</v>
      </c>
      <c r="G66" s="121">
        <f ca="1">IFERROR(IF((VLOOKUP($E66,'DTOC Backsheet'!$D$5:$AF$183,G$9,FALSE))="","",(VLOOKUP($E66,'DTOC Backsheet'!$D$5:$AF$183,G$9,FALSE))),"")</f>
        <v>4435</v>
      </c>
      <c r="H66" s="122">
        <f ca="1">IFERROR(IF((VLOOKUP($E66,'DTOC Backsheet'!$D$5:$AF$183,H$9,FALSE))="","",(VLOOKUP($E66,'DTOC Backsheet'!$D$5:$AF$183,H$9,FALSE))),"")</f>
        <v>4261</v>
      </c>
      <c r="I66" s="122">
        <f ca="1">IFERROR(IF((VLOOKUP($E66,'DTOC Backsheet'!$D$5:$AF$183,I$9,FALSE))="","",(VLOOKUP($E66,'DTOC Backsheet'!$D$5:$AF$183,I$9,FALSE))),"")</f>
        <v>2800</v>
      </c>
      <c r="J66" s="123">
        <f ca="1">IFERROR(IF((VLOOKUP($E66,'DTOC Backsheet'!$D$5:$AF$183,J$9,FALSE))="","",(VLOOKUP($E66,'DTOC Backsheet'!$D$5:$AF$183,J$9,FALSE))),"")</f>
        <v>2622</v>
      </c>
      <c r="K66" s="175">
        <f ca="1">IFERROR(IF((VLOOKUP($E66,'DTOC Backsheet'!$D$5:$AF$183,K$9,FALSE))="","",(VLOOKUP($E66,'DTOC Backsheet'!$D$5:$AF$183,K$9,FALSE))),"")</f>
        <v>2822</v>
      </c>
      <c r="L66" s="123">
        <f ca="1">IFERROR(IF((VLOOKUP($E66,'DTOC Backsheet'!$D$5:$AF$183,L$9,FALSE))="","",(VLOOKUP($E66,'DTOC Backsheet'!$D$5:$AF$183,L$9,FALSE))),"")</f>
        <v>3152</v>
      </c>
      <c r="M66" s="122">
        <f ca="1">IFERROR(IF((VLOOKUP($E66,'DTOC Backsheet'!$D$5:$AF$183,M$9,FALSE))="","",(VLOOKUP($E66,'DTOC Backsheet'!$D$5:$AF$183,M$9,FALSE))),"")</f>
        <v>3114</v>
      </c>
      <c r="N66" s="124" t="str">
        <f ca="1">IFERROR(IF((VLOOKUP($E66,'DTOC Backsheet'!$D$5:$AF$183,N$9,FALSE))="","",(VLOOKUP($E66,'DTOC Backsheet'!$D$5:$AF$183,N$9,FALSE))),"")</f>
        <v/>
      </c>
    </row>
    <row r="67" spans="1:14" ht="15" customHeight="1" x14ac:dyDescent="0.3">
      <c r="A67" s="57">
        <v>53</v>
      </c>
      <c r="B67" s="98" t="str">
        <f ca="1">IFERROR(IF((VLOOKUP($E67,'Org List'!$AJ$10:$AL$188,3,FALSE))="","",(VLOOKUP($E67,'Org List'!$AJ$10:$AL$188,3,FALSE))),"")</f>
        <v>North of England Commissioning Region</v>
      </c>
      <c r="C67" s="99" t="str">
        <f ca="1">IFERROR(IF((VLOOKUP($E67,'Org List'!$AO$10:$AQ$188,3,FALSE))="","",(VLOOKUP($E67,'Org List'!$AO$10:$AQ$188,3,FALSE))),"")</f>
        <v>North West Region</v>
      </c>
      <c r="D67" s="114" t="str">
        <f ca="1">IFERROR(IF((VLOOKUP($E67,'Org List'!$AT$10:$AV$188,3,FALSE))="","",(VLOOKUP($E67,'Org List'!$AT$10:$AV$188,3,FALSE))),"")</f>
        <v>NHS England North (Cheshire And Merseyside)</v>
      </c>
      <c r="E67" s="98" t="str">
        <f t="shared" ca="1" si="1"/>
        <v>E06000050</v>
      </c>
      <c r="F67" s="100" t="str">
        <f ca="1">IF(E67="","",VLOOKUP(E67,'Org List'!$J$9:$K$488,2,0))</f>
        <v>Cheshire West and Chester</v>
      </c>
      <c r="G67" s="121">
        <f ca="1">IFERROR(IF((VLOOKUP($E67,'DTOC Backsheet'!$D$5:$AF$183,G$9,FALSE))="","",(VLOOKUP($E67,'DTOC Backsheet'!$D$5:$AF$183,G$9,FALSE))),"")</f>
        <v>3603</v>
      </c>
      <c r="H67" s="122">
        <f ca="1">IFERROR(IF((VLOOKUP($E67,'DTOC Backsheet'!$D$5:$AF$183,H$9,FALSE))="","",(VLOOKUP($E67,'DTOC Backsheet'!$D$5:$AF$183,H$9,FALSE))),"")</f>
        <v>3243</v>
      </c>
      <c r="I67" s="122">
        <f ca="1">IFERROR(IF((VLOOKUP($E67,'DTOC Backsheet'!$D$5:$AF$183,I$9,FALSE))="","",(VLOOKUP($E67,'DTOC Backsheet'!$D$5:$AF$183,I$9,FALSE))),"")</f>
        <v>2591</v>
      </c>
      <c r="J67" s="123">
        <f ca="1">IFERROR(IF((VLOOKUP($E67,'DTOC Backsheet'!$D$5:$AF$183,J$9,FALSE))="","",(VLOOKUP($E67,'DTOC Backsheet'!$D$5:$AF$183,J$9,FALSE))),"")</f>
        <v>2905</v>
      </c>
      <c r="K67" s="175">
        <f ca="1">IFERROR(IF((VLOOKUP($E67,'DTOC Backsheet'!$D$5:$AF$183,K$9,FALSE))="","",(VLOOKUP($E67,'DTOC Backsheet'!$D$5:$AF$183,K$9,FALSE))),"")</f>
        <v>2380</v>
      </c>
      <c r="L67" s="123">
        <f ca="1">IFERROR(IF((VLOOKUP($E67,'DTOC Backsheet'!$D$5:$AF$183,L$9,FALSE))="","",(VLOOKUP($E67,'DTOC Backsheet'!$D$5:$AF$183,L$9,FALSE))),"")</f>
        <v>3198</v>
      </c>
      <c r="M67" s="122">
        <f ca="1">IFERROR(IF((VLOOKUP($E67,'DTOC Backsheet'!$D$5:$AF$183,M$9,FALSE))="","",(VLOOKUP($E67,'DTOC Backsheet'!$D$5:$AF$183,M$9,FALSE))),"")</f>
        <v>2467</v>
      </c>
      <c r="N67" s="124" t="str">
        <f ca="1">IFERROR(IF((VLOOKUP($E67,'DTOC Backsheet'!$D$5:$AF$183,N$9,FALSE))="","",(VLOOKUP($E67,'DTOC Backsheet'!$D$5:$AF$183,N$9,FALSE))),"")</f>
        <v/>
      </c>
    </row>
    <row r="68" spans="1:14" ht="15" customHeight="1" x14ac:dyDescent="0.3">
      <c r="A68" s="57">
        <v>54</v>
      </c>
      <c r="B68" s="98" t="str">
        <f ca="1">IFERROR(IF((VLOOKUP($E68,'Org List'!$AJ$10:$AL$188,3,FALSE))="","",(VLOOKUP($E68,'Org List'!$AJ$10:$AL$188,3,FALSE))),"")</f>
        <v>London Commissioning Region</v>
      </c>
      <c r="C68" s="99" t="str">
        <f ca="1">IFERROR(IF((VLOOKUP($E68,'Org List'!$AO$10:$AQ$188,3,FALSE))="","",(VLOOKUP($E68,'Org List'!$AO$10:$AQ$188,3,FALSE))),"")</f>
        <v>London Region</v>
      </c>
      <c r="D68" s="114" t="str">
        <f ca="1">IFERROR(IF((VLOOKUP($E68,'Org List'!$AT$10:$AV$188,3,FALSE))="","",(VLOOKUP($E68,'Org List'!$AT$10:$AV$188,3,FALSE))),"")</f>
        <v>NHS England London</v>
      </c>
      <c r="E68" s="98" t="str">
        <f t="shared" ca="1" si="1"/>
        <v>E09000001</v>
      </c>
      <c r="F68" s="100" t="str">
        <f ca="1">IF(E68="","",VLOOKUP(E68,'Org List'!$J$9:$K$488,2,0))</f>
        <v>City of London</v>
      </c>
      <c r="G68" s="121">
        <f ca="1">IFERROR(IF((VLOOKUP($E68,'DTOC Backsheet'!$D$5:$AF$183,G$9,FALSE))="","",(VLOOKUP($E68,'DTOC Backsheet'!$D$5:$AF$183,G$9,FALSE))),"")</f>
        <v>92</v>
      </c>
      <c r="H68" s="122">
        <f ca="1">IFERROR(IF((VLOOKUP($E68,'DTOC Backsheet'!$D$5:$AF$183,H$9,FALSE))="","",(VLOOKUP($E68,'DTOC Backsheet'!$D$5:$AF$183,H$9,FALSE))),"")</f>
        <v>127</v>
      </c>
      <c r="I68" s="122">
        <f ca="1">IFERROR(IF((VLOOKUP($E68,'DTOC Backsheet'!$D$5:$AF$183,I$9,FALSE))="","",(VLOOKUP($E68,'DTOC Backsheet'!$D$5:$AF$183,I$9,FALSE))),"")</f>
        <v>88</v>
      </c>
      <c r="J68" s="123">
        <f ca="1">IFERROR(IF((VLOOKUP($E68,'DTOC Backsheet'!$D$5:$AF$183,J$9,FALSE))="","",(VLOOKUP($E68,'DTOC Backsheet'!$D$5:$AF$183,J$9,FALSE))),"")</f>
        <v>19</v>
      </c>
      <c r="K68" s="175">
        <f ca="1">IFERROR(IF((VLOOKUP($E68,'DTOC Backsheet'!$D$5:$AF$183,K$9,FALSE))="","",(VLOOKUP($E68,'DTOC Backsheet'!$D$5:$AF$183,K$9,FALSE))),"")</f>
        <v>99</v>
      </c>
      <c r="L68" s="123">
        <f ca="1">IFERROR(IF((VLOOKUP($E68,'DTOC Backsheet'!$D$5:$AF$183,L$9,FALSE))="","",(VLOOKUP($E68,'DTOC Backsheet'!$D$5:$AF$183,L$9,FALSE))),"")</f>
        <v>117</v>
      </c>
      <c r="M68" s="122">
        <f ca="1">IFERROR(IF((VLOOKUP($E68,'DTOC Backsheet'!$D$5:$AF$183,M$9,FALSE))="","",(VLOOKUP($E68,'DTOC Backsheet'!$D$5:$AF$183,M$9,FALSE))),"")</f>
        <v>66</v>
      </c>
      <c r="N68" s="124" t="str">
        <f ca="1">IFERROR(IF((VLOOKUP($E68,'DTOC Backsheet'!$D$5:$AF$183,N$9,FALSE))="","",(VLOOKUP($E68,'DTOC Backsheet'!$D$5:$AF$183,N$9,FALSE))),"")</f>
        <v/>
      </c>
    </row>
    <row r="69" spans="1:14" ht="15" customHeight="1" x14ac:dyDescent="0.3">
      <c r="A69" s="57">
        <v>55</v>
      </c>
      <c r="B69" s="98" t="str">
        <f ca="1">IFERROR(IF((VLOOKUP($E69,'Org List'!$AJ$10:$AL$188,3,FALSE))="","",(VLOOKUP($E69,'Org List'!$AJ$10:$AL$188,3,FALSE))),"")</f>
        <v>South West England Commissioning Region</v>
      </c>
      <c r="C69" s="99" t="str">
        <f ca="1">IFERROR(IF((VLOOKUP($E69,'Org List'!$AO$10:$AQ$188,3,FALSE))="","",(VLOOKUP($E69,'Org List'!$AO$10:$AQ$188,3,FALSE))),"")</f>
        <v>South West Region</v>
      </c>
      <c r="D69" s="114" t="str">
        <f ca="1">IFERROR(IF((VLOOKUP($E69,'Org List'!$AT$10:$AV$188,3,FALSE))="","",(VLOOKUP($E69,'Org List'!$AT$10:$AV$188,3,FALSE))),"")</f>
        <v>NHS England South West (South West South)</v>
      </c>
      <c r="E69" s="98" t="str">
        <f t="shared" ca="1" si="1"/>
        <v>E06000052</v>
      </c>
      <c r="F69" s="100" t="str">
        <f ca="1">IF(E69="","",VLOOKUP(E69,'Org List'!$J$9:$K$488,2,0))</f>
        <v>Cornwall &amp; Scilly</v>
      </c>
      <c r="G69" s="121">
        <f ca="1">IFERROR(IF((VLOOKUP($E69,'DTOC Backsheet'!$D$5:$AF$183,G$9,FALSE))="","",(VLOOKUP($E69,'DTOC Backsheet'!$D$5:$AF$183,G$9,FALSE))),"")</f>
        <v>12816</v>
      </c>
      <c r="H69" s="122">
        <f ca="1">IFERROR(IF((VLOOKUP($E69,'DTOC Backsheet'!$D$5:$AF$183,H$9,FALSE))="","",(VLOOKUP($E69,'DTOC Backsheet'!$D$5:$AF$183,H$9,FALSE))),"")</f>
        <v>12736</v>
      </c>
      <c r="I69" s="122">
        <f ca="1">IFERROR(IF((VLOOKUP($E69,'DTOC Backsheet'!$D$5:$AF$183,I$9,FALSE))="","",(VLOOKUP($E69,'DTOC Backsheet'!$D$5:$AF$183,I$9,FALSE))),"")</f>
        <v>9903</v>
      </c>
      <c r="J69" s="123">
        <f ca="1">IFERROR(IF((VLOOKUP($E69,'DTOC Backsheet'!$D$5:$AF$183,J$9,FALSE))="","",(VLOOKUP($E69,'DTOC Backsheet'!$D$5:$AF$183,J$9,FALSE))),"")</f>
        <v>7880</v>
      </c>
      <c r="K69" s="175">
        <f ca="1">IFERROR(IF((VLOOKUP($E69,'DTOC Backsheet'!$D$5:$AF$183,K$9,FALSE))="","",(VLOOKUP($E69,'DTOC Backsheet'!$D$5:$AF$183,K$9,FALSE))),"")</f>
        <v>6931</v>
      </c>
      <c r="L69" s="123">
        <f ca="1">IFERROR(IF((VLOOKUP($E69,'DTOC Backsheet'!$D$5:$AF$183,L$9,FALSE))="","",(VLOOKUP($E69,'DTOC Backsheet'!$D$5:$AF$183,L$9,FALSE))),"")</f>
        <v>8931</v>
      </c>
      <c r="M69" s="122">
        <f ca="1">IFERROR(IF((VLOOKUP($E69,'DTOC Backsheet'!$D$5:$AF$183,M$9,FALSE))="","",(VLOOKUP($E69,'DTOC Backsheet'!$D$5:$AF$183,M$9,FALSE))),"")</f>
        <v>9456</v>
      </c>
      <c r="N69" s="124" t="str">
        <f ca="1">IFERROR(IF((VLOOKUP($E69,'DTOC Backsheet'!$D$5:$AF$183,N$9,FALSE))="","",(VLOOKUP($E69,'DTOC Backsheet'!$D$5:$AF$183,N$9,FALSE))),"")</f>
        <v/>
      </c>
    </row>
    <row r="70" spans="1:14" ht="15" customHeight="1" x14ac:dyDescent="0.3">
      <c r="A70" s="57">
        <v>56</v>
      </c>
      <c r="B70" s="98" t="str">
        <f ca="1">IFERROR(IF((VLOOKUP($E70,'Org List'!$AJ$10:$AL$188,3,FALSE))="","",(VLOOKUP($E70,'Org List'!$AJ$10:$AL$188,3,FALSE))),"")</f>
        <v>North of England Commissioning Region</v>
      </c>
      <c r="C70" s="99" t="str">
        <f ca="1">IFERROR(IF((VLOOKUP($E70,'Org List'!$AO$10:$AQ$188,3,FALSE))="","",(VLOOKUP($E70,'Org List'!$AO$10:$AQ$188,3,FALSE))),"")</f>
        <v>North East Region</v>
      </c>
      <c r="D70" s="114" t="str">
        <f ca="1">IFERROR(IF((VLOOKUP($E70,'Org List'!$AT$10:$AV$188,3,FALSE))="","",(VLOOKUP($E70,'Org List'!$AT$10:$AV$188,3,FALSE))),"")</f>
        <v>NHS England North (Cumbria And North East)</v>
      </c>
      <c r="E70" s="98" t="str">
        <f t="shared" ca="1" si="1"/>
        <v>E06000047</v>
      </c>
      <c r="F70" s="100" t="str">
        <f ca="1">IF(E70="","",VLOOKUP(E70,'Org List'!$J$9:$K$488,2,0))</f>
        <v>County Durham</v>
      </c>
      <c r="G70" s="121">
        <f ca="1">IFERROR(IF((VLOOKUP($E70,'DTOC Backsheet'!$D$5:$AF$183,G$9,FALSE))="","",(VLOOKUP($E70,'DTOC Backsheet'!$D$5:$AF$183,G$9,FALSE))),"")</f>
        <v>1181</v>
      </c>
      <c r="H70" s="122">
        <f ca="1">IFERROR(IF((VLOOKUP($E70,'DTOC Backsheet'!$D$5:$AF$183,H$9,FALSE))="","",(VLOOKUP($E70,'DTOC Backsheet'!$D$5:$AF$183,H$9,FALSE))),"")</f>
        <v>1353</v>
      </c>
      <c r="I70" s="122">
        <f ca="1">IFERROR(IF((VLOOKUP($E70,'DTOC Backsheet'!$D$5:$AF$183,I$9,FALSE))="","",(VLOOKUP($E70,'DTOC Backsheet'!$D$5:$AF$183,I$9,FALSE))),"")</f>
        <v>1200</v>
      </c>
      <c r="J70" s="123">
        <f ca="1">IFERROR(IF((VLOOKUP($E70,'DTOC Backsheet'!$D$5:$AF$183,J$9,FALSE))="","",(VLOOKUP($E70,'DTOC Backsheet'!$D$5:$AF$183,J$9,FALSE))),"")</f>
        <v>1375</v>
      </c>
      <c r="K70" s="175">
        <f ca="1">IFERROR(IF((VLOOKUP($E70,'DTOC Backsheet'!$D$5:$AF$183,K$9,FALSE))="","",(VLOOKUP($E70,'DTOC Backsheet'!$D$5:$AF$183,K$9,FALSE))),"")</f>
        <v>1604</v>
      </c>
      <c r="L70" s="123">
        <f ca="1">IFERROR(IF((VLOOKUP($E70,'DTOC Backsheet'!$D$5:$AF$183,L$9,FALSE))="","",(VLOOKUP($E70,'DTOC Backsheet'!$D$5:$AF$183,L$9,FALSE))),"")</f>
        <v>1077</v>
      </c>
      <c r="M70" s="122">
        <f ca="1">IFERROR(IF((VLOOKUP($E70,'DTOC Backsheet'!$D$5:$AF$183,M$9,FALSE))="","",(VLOOKUP($E70,'DTOC Backsheet'!$D$5:$AF$183,M$9,FALSE))),"")</f>
        <v>933</v>
      </c>
      <c r="N70" s="124" t="str">
        <f ca="1">IFERROR(IF((VLOOKUP($E70,'DTOC Backsheet'!$D$5:$AF$183,N$9,FALSE))="","",(VLOOKUP($E70,'DTOC Backsheet'!$D$5:$AF$183,N$9,FALSE))),"")</f>
        <v/>
      </c>
    </row>
    <row r="71" spans="1:14" ht="15" customHeight="1" x14ac:dyDescent="0.3">
      <c r="A71" s="57">
        <v>57</v>
      </c>
      <c r="B71" s="98" t="str">
        <f ca="1">IFERROR(IF((VLOOKUP($E71,'Org List'!$AJ$10:$AL$188,3,FALSE))="","",(VLOOKUP($E71,'Org List'!$AJ$10:$AL$188,3,FALSE))),"")</f>
        <v>Midlands and East of England Commissioning Region</v>
      </c>
      <c r="C71" s="99" t="str">
        <f ca="1">IFERROR(IF((VLOOKUP($E71,'Org List'!$AO$10:$AQ$188,3,FALSE))="","",(VLOOKUP($E71,'Org List'!$AO$10:$AQ$188,3,FALSE))),"")</f>
        <v>West Midlands Region</v>
      </c>
      <c r="D71" s="114" t="str">
        <f ca="1">IFERROR(IF((VLOOKUP($E71,'Org List'!$AT$10:$AV$188,3,FALSE))="","",(VLOOKUP($E71,'Org List'!$AT$10:$AV$188,3,FALSE))),"")</f>
        <v>NHS England Midlands And East (West Midlands)</v>
      </c>
      <c r="E71" s="98" t="str">
        <f t="shared" ca="1" si="1"/>
        <v>E08000026</v>
      </c>
      <c r="F71" s="100" t="str">
        <f ca="1">IF(E71="","",VLOOKUP(E71,'Org List'!$J$9:$K$488,2,0))</f>
        <v>Coventry</v>
      </c>
      <c r="G71" s="121">
        <f ca="1">IFERROR(IF((VLOOKUP($E71,'DTOC Backsheet'!$D$5:$AF$183,G$9,FALSE))="","",(VLOOKUP($E71,'DTOC Backsheet'!$D$5:$AF$183,G$9,FALSE))),"")</f>
        <v>5477</v>
      </c>
      <c r="H71" s="122">
        <f ca="1">IFERROR(IF((VLOOKUP($E71,'DTOC Backsheet'!$D$5:$AF$183,H$9,FALSE))="","",(VLOOKUP($E71,'DTOC Backsheet'!$D$5:$AF$183,H$9,FALSE))),"")</f>
        <v>3792</v>
      </c>
      <c r="I71" s="122">
        <f ca="1">IFERROR(IF((VLOOKUP($E71,'DTOC Backsheet'!$D$5:$AF$183,I$9,FALSE))="","",(VLOOKUP($E71,'DTOC Backsheet'!$D$5:$AF$183,I$9,FALSE))),"")</f>
        <v>3075</v>
      </c>
      <c r="J71" s="123">
        <f ca="1">IFERROR(IF((VLOOKUP($E71,'DTOC Backsheet'!$D$5:$AF$183,J$9,FALSE))="","",(VLOOKUP($E71,'DTOC Backsheet'!$D$5:$AF$183,J$9,FALSE))),"")</f>
        <v>2360</v>
      </c>
      <c r="K71" s="175">
        <f ca="1">IFERROR(IF((VLOOKUP($E71,'DTOC Backsheet'!$D$5:$AF$183,K$9,FALSE))="","",(VLOOKUP($E71,'DTOC Backsheet'!$D$5:$AF$183,K$9,FALSE))),"")</f>
        <v>2904</v>
      </c>
      <c r="L71" s="123">
        <f ca="1">IFERROR(IF((VLOOKUP($E71,'DTOC Backsheet'!$D$5:$AF$183,L$9,FALSE))="","",(VLOOKUP($E71,'DTOC Backsheet'!$D$5:$AF$183,L$9,FALSE))),"")</f>
        <v>2706</v>
      </c>
      <c r="M71" s="122">
        <f ca="1">IFERROR(IF((VLOOKUP($E71,'DTOC Backsheet'!$D$5:$AF$183,M$9,FALSE))="","",(VLOOKUP($E71,'DTOC Backsheet'!$D$5:$AF$183,M$9,FALSE))),"")</f>
        <v>3186</v>
      </c>
      <c r="N71" s="124" t="str">
        <f ca="1">IFERROR(IF((VLOOKUP($E71,'DTOC Backsheet'!$D$5:$AF$183,N$9,FALSE))="","",(VLOOKUP($E71,'DTOC Backsheet'!$D$5:$AF$183,N$9,FALSE))),"")</f>
        <v/>
      </c>
    </row>
    <row r="72" spans="1:14" ht="15" customHeight="1" x14ac:dyDescent="0.3">
      <c r="A72" s="57">
        <v>58</v>
      </c>
      <c r="B72" s="98" t="str">
        <f ca="1">IFERROR(IF((VLOOKUP($E72,'Org List'!$AJ$10:$AL$188,3,FALSE))="","",(VLOOKUP($E72,'Org List'!$AJ$10:$AL$188,3,FALSE))),"")</f>
        <v>London Commissioning Region</v>
      </c>
      <c r="C72" s="99" t="str">
        <f ca="1">IFERROR(IF((VLOOKUP($E72,'Org List'!$AO$10:$AQ$188,3,FALSE))="","",(VLOOKUP($E72,'Org List'!$AO$10:$AQ$188,3,FALSE))),"")</f>
        <v>London Region</v>
      </c>
      <c r="D72" s="114" t="str">
        <f ca="1">IFERROR(IF((VLOOKUP($E72,'Org List'!$AT$10:$AV$188,3,FALSE))="","",(VLOOKUP($E72,'Org List'!$AT$10:$AV$188,3,FALSE))),"")</f>
        <v>NHS England London</v>
      </c>
      <c r="E72" s="98" t="str">
        <f t="shared" ca="1" si="1"/>
        <v>E09000008</v>
      </c>
      <c r="F72" s="100" t="str">
        <f ca="1">IF(E72="","",VLOOKUP(E72,'Org List'!$J$9:$K$488,2,0))</f>
        <v>Croydon</v>
      </c>
      <c r="G72" s="121">
        <f ca="1">IFERROR(IF((VLOOKUP($E72,'DTOC Backsheet'!$D$5:$AF$183,G$9,FALSE))="","",(VLOOKUP($E72,'DTOC Backsheet'!$D$5:$AF$183,G$9,FALSE))),"")</f>
        <v>2604</v>
      </c>
      <c r="H72" s="122">
        <f ca="1">IFERROR(IF((VLOOKUP($E72,'DTOC Backsheet'!$D$5:$AF$183,H$9,FALSE))="","",(VLOOKUP($E72,'DTOC Backsheet'!$D$5:$AF$183,H$9,FALSE))),"")</f>
        <v>2563</v>
      </c>
      <c r="I72" s="122">
        <f ca="1">IFERROR(IF((VLOOKUP($E72,'DTOC Backsheet'!$D$5:$AF$183,I$9,FALSE))="","",(VLOOKUP($E72,'DTOC Backsheet'!$D$5:$AF$183,I$9,FALSE))),"")</f>
        <v>1549</v>
      </c>
      <c r="J72" s="123">
        <f ca="1">IFERROR(IF((VLOOKUP($E72,'DTOC Backsheet'!$D$5:$AF$183,J$9,FALSE))="","",(VLOOKUP($E72,'DTOC Backsheet'!$D$5:$AF$183,J$9,FALSE))),"")</f>
        <v>2042</v>
      </c>
      <c r="K72" s="175">
        <f ca="1">IFERROR(IF((VLOOKUP($E72,'DTOC Backsheet'!$D$5:$AF$183,K$9,FALSE))="","",(VLOOKUP($E72,'DTOC Backsheet'!$D$5:$AF$183,K$9,FALSE))),"")</f>
        <v>2262</v>
      </c>
      <c r="L72" s="123">
        <f ca="1">IFERROR(IF((VLOOKUP($E72,'DTOC Backsheet'!$D$5:$AF$183,L$9,FALSE))="","",(VLOOKUP($E72,'DTOC Backsheet'!$D$5:$AF$183,L$9,FALSE))),"")</f>
        <v>1783</v>
      </c>
      <c r="M72" s="122">
        <f ca="1">IFERROR(IF((VLOOKUP($E72,'DTOC Backsheet'!$D$5:$AF$183,M$9,FALSE))="","",(VLOOKUP($E72,'DTOC Backsheet'!$D$5:$AF$183,M$9,FALSE))),"")</f>
        <v>1559</v>
      </c>
      <c r="N72" s="124" t="str">
        <f ca="1">IFERROR(IF((VLOOKUP($E72,'DTOC Backsheet'!$D$5:$AF$183,N$9,FALSE))="","",(VLOOKUP($E72,'DTOC Backsheet'!$D$5:$AF$183,N$9,FALSE))),"")</f>
        <v/>
      </c>
    </row>
    <row r="73" spans="1:14" ht="15" customHeight="1" x14ac:dyDescent="0.3">
      <c r="A73" s="57">
        <v>59</v>
      </c>
      <c r="B73" s="98" t="str">
        <f ca="1">IFERROR(IF((VLOOKUP($E73,'Org List'!$AJ$10:$AL$188,3,FALSE))="","",(VLOOKUP($E73,'Org List'!$AJ$10:$AL$188,3,FALSE))),"")</f>
        <v>North of England Commissioning Region</v>
      </c>
      <c r="C73" s="99" t="str">
        <f ca="1">IFERROR(IF((VLOOKUP($E73,'Org List'!$AO$10:$AQ$188,3,FALSE))="","",(VLOOKUP($E73,'Org List'!$AO$10:$AQ$188,3,FALSE))),"")</f>
        <v>North West Region</v>
      </c>
      <c r="D73" s="114" t="str">
        <f ca="1">IFERROR(IF((VLOOKUP($E73,'Org List'!$AT$10:$AV$188,3,FALSE))="","",(VLOOKUP($E73,'Org List'!$AT$10:$AV$188,3,FALSE))),"")</f>
        <v>NHS England North (Cumbria And North East)</v>
      </c>
      <c r="E73" s="98" t="str">
        <f t="shared" ca="1" si="1"/>
        <v>E10000006</v>
      </c>
      <c r="F73" s="100" t="str">
        <f ca="1">IF(E73="","",VLOOKUP(E73,'Org List'!$J$9:$K$488,2,0))</f>
        <v>Cumbria</v>
      </c>
      <c r="G73" s="121">
        <f ca="1">IFERROR(IF((VLOOKUP($E73,'DTOC Backsheet'!$D$5:$AF$183,G$9,FALSE))="","",(VLOOKUP($E73,'DTOC Backsheet'!$D$5:$AF$183,G$9,FALSE))),"")</f>
        <v>13297</v>
      </c>
      <c r="H73" s="122">
        <f ca="1">IFERROR(IF((VLOOKUP($E73,'DTOC Backsheet'!$D$5:$AF$183,H$9,FALSE))="","",(VLOOKUP($E73,'DTOC Backsheet'!$D$5:$AF$183,H$9,FALSE))),"")</f>
        <v>13615</v>
      </c>
      <c r="I73" s="122">
        <f ca="1">IFERROR(IF((VLOOKUP($E73,'DTOC Backsheet'!$D$5:$AF$183,I$9,FALSE))="","",(VLOOKUP($E73,'DTOC Backsheet'!$D$5:$AF$183,I$9,FALSE))),"")</f>
        <v>11069</v>
      </c>
      <c r="J73" s="123">
        <f ca="1">IFERROR(IF((VLOOKUP($E73,'DTOC Backsheet'!$D$5:$AF$183,J$9,FALSE))="","",(VLOOKUP($E73,'DTOC Backsheet'!$D$5:$AF$183,J$9,FALSE))),"")</f>
        <v>11412</v>
      </c>
      <c r="K73" s="175">
        <f ca="1">IFERROR(IF((VLOOKUP($E73,'DTOC Backsheet'!$D$5:$AF$183,K$9,FALSE))="","",(VLOOKUP($E73,'DTOC Backsheet'!$D$5:$AF$183,K$9,FALSE))),"")</f>
        <v>7790</v>
      </c>
      <c r="L73" s="123">
        <f ca="1">IFERROR(IF((VLOOKUP($E73,'DTOC Backsheet'!$D$5:$AF$183,L$9,FALSE))="","",(VLOOKUP($E73,'DTOC Backsheet'!$D$5:$AF$183,L$9,FALSE))),"")</f>
        <v>7932</v>
      </c>
      <c r="M73" s="122">
        <f ca="1">IFERROR(IF((VLOOKUP($E73,'DTOC Backsheet'!$D$5:$AF$183,M$9,FALSE))="","",(VLOOKUP($E73,'DTOC Backsheet'!$D$5:$AF$183,M$9,FALSE))),"")</f>
        <v>7269</v>
      </c>
      <c r="N73" s="124" t="str">
        <f ca="1">IFERROR(IF((VLOOKUP($E73,'DTOC Backsheet'!$D$5:$AF$183,N$9,FALSE))="","",(VLOOKUP($E73,'DTOC Backsheet'!$D$5:$AF$183,N$9,FALSE))),"")</f>
        <v/>
      </c>
    </row>
    <row r="74" spans="1:14" ht="15" customHeight="1" x14ac:dyDescent="0.3">
      <c r="A74" s="57">
        <v>60</v>
      </c>
      <c r="B74" s="98" t="str">
        <f ca="1">IFERROR(IF((VLOOKUP($E74,'Org List'!$AJ$10:$AL$188,3,FALSE))="","",(VLOOKUP($E74,'Org List'!$AJ$10:$AL$188,3,FALSE))),"")</f>
        <v>North of England Commissioning Region</v>
      </c>
      <c r="C74" s="99" t="str">
        <f ca="1">IFERROR(IF((VLOOKUP($E74,'Org List'!$AO$10:$AQ$188,3,FALSE))="","",(VLOOKUP($E74,'Org List'!$AO$10:$AQ$188,3,FALSE))),"")</f>
        <v>North East Region</v>
      </c>
      <c r="D74" s="114" t="str">
        <f ca="1">IFERROR(IF((VLOOKUP($E74,'Org List'!$AT$10:$AV$188,3,FALSE))="","",(VLOOKUP($E74,'Org List'!$AT$10:$AV$188,3,FALSE))),"")</f>
        <v>NHS England North (Cumbria And North East)</v>
      </c>
      <c r="E74" s="98" t="str">
        <f t="shared" ca="1" si="1"/>
        <v>E06000005</v>
      </c>
      <c r="F74" s="100" t="str">
        <f ca="1">IF(E74="","",VLOOKUP(E74,'Org List'!$J$9:$K$488,2,0))</f>
        <v>Darlington</v>
      </c>
      <c r="G74" s="121">
        <f ca="1">IFERROR(IF((VLOOKUP($E74,'DTOC Backsheet'!$D$5:$AF$183,G$9,FALSE))="","",(VLOOKUP($E74,'DTOC Backsheet'!$D$5:$AF$183,G$9,FALSE))),"")</f>
        <v>319</v>
      </c>
      <c r="H74" s="122">
        <f ca="1">IFERROR(IF((VLOOKUP($E74,'DTOC Backsheet'!$D$5:$AF$183,H$9,FALSE))="","",(VLOOKUP($E74,'DTOC Backsheet'!$D$5:$AF$183,H$9,FALSE))),"")</f>
        <v>358</v>
      </c>
      <c r="I74" s="122">
        <f ca="1">IFERROR(IF((VLOOKUP($E74,'DTOC Backsheet'!$D$5:$AF$183,I$9,FALSE))="","",(VLOOKUP($E74,'DTOC Backsheet'!$D$5:$AF$183,I$9,FALSE))),"")</f>
        <v>459</v>
      </c>
      <c r="J74" s="123">
        <f ca="1">IFERROR(IF((VLOOKUP($E74,'DTOC Backsheet'!$D$5:$AF$183,J$9,FALSE))="","",(VLOOKUP($E74,'DTOC Backsheet'!$D$5:$AF$183,J$9,FALSE))),"")</f>
        <v>772</v>
      </c>
      <c r="K74" s="175">
        <f ca="1">IFERROR(IF((VLOOKUP($E74,'DTOC Backsheet'!$D$5:$AF$183,K$9,FALSE))="","",(VLOOKUP($E74,'DTOC Backsheet'!$D$5:$AF$183,K$9,FALSE))),"")</f>
        <v>488</v>
      </c>
      <c r="L74" s="123">
        <f ca="1">IFERROR(IF((VLOOKUP($E74,'DTOC Backsheet'!$D$5:$AF$183,L$9,FALSE))="","",(VLOOKUP($E74,'DTOC Backsheet'!$D$5:$AF$183,L$9,FALSE))),"")</f>
        <v>322</v>
      </c>
      <c r="M74" s="122">
        <f ca="1">IFERROR(IF((VLOOKUP($E74,'DTOC Backsheet'!$D$5:$AF$183,M$9,FALSE))="","",(VLOOKUP($E74,'DTOC Backsheet'!$D$5:$AF$183,M$9,FALSE))),"")</f>
        <v>211</v>
      </c>
      <c r="N74" s="124" t="str">
        <f ca="1">IFERROR(IF((VLOOKUP($E74,'DTOC Backsheet'!$D$5:$AF$183,N$9,FALSE))="","",(VLOOKUP($E74,'DTOC Backsheet'!$D$5:$AF$183,N$9,FALSE))),"")</f>
        <v/>
      </c>
    </row>
    <row r="75" spans="1:14" ht="15" customHeight="1" x14ac:dyDescent="0.3">
      <c r="A75" s="57">
        <v>61</v>
      </c>
      <c r="B75" s="98" t="str">
        <f ca="1">IFERROR(IF((VLOOKUP($E75,'Org List'!$AJ$10:$AL$188,3,FALSE))="","",(VLOOKUP($E75,'Org List'!$AJ$10:$AL$188,3,FALSE))),"")</f>
        <v>Midlands and East of England Commissioning Region</v>
      </c>
      <c r="C75" s="99" t="str">
        <f ca="1">IFERROR(IF((VLOOKUP($E75,'Org List'!$AO$10:$AQ$188,3,FALSE))="","",(VLOOKUP($E75,'Org List'!$AO$10:$AQ$188,3,FALSE))),"")</f>
        <v>East Midlands Region</v>
      </c>
      <c r="D75" s="114" t="str">
        <f ca="1">IFERROR(IF((VLOOKUP($E75,'Org List'!$AT$10:$AV$188,3,FALSE))="","",(VLOOKUP($E75,'Org List'!$AT$10:$AV$188,3,FALSE))),"")</f>
        <v>NHS England Midlands And East (North Midlands)</v>
      </c>
      <c r="E75" s="98" t="str">
        <f t="shared" ca="1" si="1"/>
        <v>E06000015</v>
      </c>
      <c r="F75" s="100" t="str">
        <f ca="1">IF(E75="","",VLOOKUP(E75,'Org List'!$J$9:$K$488,2,0))</f>
        <v>Derby</v>
      </c>
      <c r="G75" s="121">
        <f ca="1">IFERROR(IF((VLOOKUP($E75,'DTOC Backsheet'!$D$5:$AF$183,G$9,FALSE))="","",(VLOOKUP($E75,'DTOC Backsheet'!$D$5:$AF$183,G$9,FALSE))),"")</f>
        <v>1046</v>
      </c>
      <c r="H75" s="122">
        <f ca="1">IFERROR(IF((VLOOKUP($E75,'DTOC Backsheet'!$D$5:$AF$183,H$9,FALSE))="","",(VLOOKUP($E75,'DTOC Backsheet'!$D$5:$AF$183,H$9,FALSE))),"")</f>
        <v>873</v>
      </c>
      <c r="I75" s="122">
        <f ca="1">IFERROR(IF((VLOOKUP($E75,'DTOC Backsheet'!$D$5:$AF$183,I$9,FALSE))="","",(VLOOKUP($E75,'DTOC Backsheet'!$D$5:$AF$183,I$9,FALSE))),"")</f>
        <v>1300</v>
      </c>
      <c r="J75" s="123">
        <f ca="1">IFERROR(IF((VLOOKUP($E75,'DTOC Backsheet'!$D$5:$AF$183,J$9,FALSE))="","",(VLOOKUP($E75,'DTOC Backsheet'!$D$5:$AF$183,J$9,FALSE))),"")</f>
        <v>879</v>
      </c>
      <c r="K75" s="175">
        <f ca="1">IFERROR(IF((VLOOKUP($E75,'DTOC Backsheet'!$D$5:$AF$183,K$9,FALSE))="","",(VLOOKUP($E75,'DTOC Backsheet'!$D$5:$AF$183,K$9,FALSE))),"")</f>
        <v>1097</v>
      </c>
      <c r="L75" s="123">
        <f ca="1">IFERROR(IF((VLOOKUP($E75,'DTOC Backsheet'!$D$5:$AF$183,L$9,FALSE))="","",(VLOOKUP($E75,'DTOC Backsheet'!$D$5:$AF$183,L$9,FALSE))),"")</f>
        <v>797</v>
      </c>
      <c r="M75" s="122">
        <f ca="1">IFERROR(IF((VLOOKUP($E75,'DTOC Backsheet'!$D$5:$AF$183,M$9,FALSE))="","",(VLOOKUP($E75,'DTOC Backsheet'!$D$5:$AF$183,M$9,FALSE))),"")</f>
        <v>977</v>
      </c>
      <c r="N75" s="124" t="str">
        <f ca="1">IFERROR(IF((VLOOKUP($E75,'DTOC Backsheet'!$D$5:$AF$183,N$9,FALSE))="","",(VLOOKUP($E75,'DTOC Backsheet'!$D$5:$AF$183,N$9,FALSE))),"")</f>
        <v/>
      </c>
    </row>
    <row r="76" spans="1:14" ht="15" customHeight="1" x14ac:dyDescent="0.3">
      <c r="A76" s="57">
        <v>62</v>
      </c>
      <c r="B76" s="98" t="str">
        <f ca="1">IFERROR(IF((VLOOKUP($E76,'Org List'!$AJ$10:$AL$188,3,FALSE))="","",(VLOOKUP($E76,'Org List'!$AJ$10:$AL$188,3,FALSE))),"")</f>
        <v>Midlands and East of England Commissioning Region</v>
      </c>
      <c r="C76" s="99" t="str">
        <f ca="1">IFERROR(IF((VLOOKUP($E76,'Org List'!$AO$10:$AQ$188,3,FALSE))="","",(VLOOKUP($E76,'Org List'!$AO$10:$AQ$188,3,FALSE))),"")</f>
        <v>East Midlands Region</v>
      </c>
      <c r="D76" s="114" t="str">
        <f ca="1">IFERROR(IF((VLOOKUP($E76,'Org List'!$AT$10:$AV$188,3,FALSE))="","",(VLOOKUP($E76,'Org List'!$AT$10:$AV$188,3,FALSE))),"")</f>
        <v>NHS England Midlands And East (North Midlands)</v>
      </c>
      <c r="E76" s="98" t="str">
        <f t="shared" ca="1" si="1"/>
        <v>E10000007</v>
      </c>
      <c r="F76" s="100" t="str">
        <f ca="1">IF(E76="","",VLOOKUP(E76,'Org List'!$J$9:$K$488,2,0))</f>
        <v>Derbyshire</v>
      </c>
      <c r="G76" s="121">
        <f ca="1">IFERROR(IF((VLOOKUP($E76,'DTOC Backsheet'!$D$5:$AF$183,G$9,FALSE))="","",(VLOOKUP($E76,'DTOC Backsheet'!$D$5:$AF$183,G$9,FALSE))),"")</f>
        <v>4471</v>
      </c>
      <c r="H76" s="122">
        <f ca="1">IFERROR(IF((VLOOKUP($E76,'DTOC Backsheet'!$D$5:$AF$183,H$9,FALSE))="","",(VLOOKUP($E76,'DTOC Backsheet'!$D$5:$AF$183,H$9,FALSE))),"")</f>
        <v>4171</v>
      </c>
      <c r="I76" s="122">
        <f ca="1">IFERROR(IF((VLOOKUP($E76,'DTOC Backsheet'!$D$5:$AF$183,I$9,FALSE))="","",(VLOOKUP($E76,'DTOC Backsheet'!$D$5:$AF$183,I$9,FALSE))),"")</f>
        <v>3208</v>
      </c>
      <c r="J76" s="123">
        <f ca="1">IFERROR(IF((VLOOKUP($E76,'DTOC Backsheet'!$D$5:$AF$183,J$9,FALSE))="","",(VLOOKUP($E76,'DTOC Backsheet'!$D$5:$AF$183,J$9,FALSE))),"")</f>
        <v>3760</v>
      </c>
      <c r="K76" s="175">
        <f ca="1">IFERROR(IF((VLOOKUP($E76,'DTOC Backsheet'!$D$5:$AF$183,K$9,FALSE))="","",(VLOOKUP($E76,'DTOC Backsheet'!$D$5:$AF$183,K$9,FALSE))),"")</f>
        <v>3052</v>
      </c>
      <c r="L76" s="123">
        <f ca="1">IFERROR(IF((VLOOKUP($E76,'DTOC Backsheet'!$D$5:$AF$183,L$9,FALSE))="","",(VLOOKUP($E76,'DTOC Backsheet'!$D$5:$AF$183,L$9,FALSE))),"")</f>
        <v>3583</v>
      </c>
      <c r="M76" s="122">
        <f ca="1">IFERROR(IF((VLOOKUP($E76,'DTOC Backsheet'!$D$5:$AF$183,M$9,FALSE))="","",(VLOOKUP($E76,'DTOC Backsheet'!$D$5:$AF$183,M$9,FALSE))),"")</f>
        <v>2962</v>
      </c>
      <c r="N76" s="124" t="str">
        <f ca="1">IFERROR(IF((VLOOKUP($E76,'DTOC Backsheet'!$D$5:$AF$183,N$9,FALSE))="","",(VLOOKUP($E76,'DTOC Backsheet'!$D$5:$AF$183,N$9,FALSE))),"")</f>
        <v/>
      </c>
    </row>
    <row r="77" spans="1:14" ht="15" customHeight="1" x14ac:dyDescent="0.3">
      <c r="A77" s="57">
        <v>63</v>
      </c>
      <c r="B77" s="98" t="str">
        <f ca="1">IFERROR(IF((VLOOKUP($E77,'Org List'!$AJ$10:$AL$188,3,FALSE))="","",(VLOOKUP($E77,'Org List'!$AJ$10:$AL$188,3,FALSE))),"")</f>
        <v>South West England Commissioning Region</v>
      </c>
      <c r="C77" s="99" t="str">
        <f ca="1">IFERROR(IF((VLOOKUP($E77,'Org List'!$AO$10:$AQ$188,3,FALSE))="","",(VLOOKUP($E77,'Org List'!$AO$10:$AQ$188,3,FALSE))),"")</f>
        <v>South West Region</v>
      </c>
      <c r="D77" s="114" t="str">
        <f ca="1">IFERROR(IF((VLOOKUP($E77,'Org List'!$AT$10:$AV$188,3,FALSE))="","",(VLOOKUP($E77,'Org List'!$AT$10:$AV$188,3,FALSE))),"")</f>
        <v>NHS England South West (South West South)</v>
      </c>
      <c r="E77" s="98" t="str">
        <f t="shared" ca="1" si="1"/>
        <v>E10000008</v>
      </c>
      <c r="F77" s="100" t="str">
        <f ca="1">IF(E77="","",VLOOKUP(E77,'Org List'!$J$9:$K$488,2,0))</f>
        <v>Devon</v>
      </c>
      <c r="G77" s="121">
        <f ca="1">IFERROR(IF((VLOOKUP($E77,'DTOC Backsheet'!$D$5:$AF$183,G$9,FALSE))="","",(VLOOKUP($E77,'DTOC Backsheet'!$D$5:$AF$183,G$9,FALSE))),"")</f>
        <v>13070</v>
      </c>
      <c r="H77" s="122">
        <f ca="1">IFERROR(IF((VLOOKUP($E77,'DTOC Backsheet'!$D$5:$AF$183,H$9,FALSE))="","",(VLOOKUP($E77,'DTOC Backsheet'!$D$5:$AF$183,H$9,FALSE))),"")</f>
        <v>10424</v>
      </c>
      <c r="I77" s="122">
        <f ca="1">IFERROR(IF((VLOOKUP($E77,'DTOC Backsheet'!$D$5:$AF$183,I$9,FALSE))="","",(VLOOKUP($E77,'DTOC Backsheet'!$D$5:$AF$183,I$9,FALSE))),"")</f>
        <v>7511</v>
      </c>
      <c r="J77" s="123">
        <f ca="1">IFERROR(IF((VLOOKUP($E77,'DTOC Backsheet'!$D$5:$AF$183,J$9,FALSE))="","",(VLOOKUP($E77,'DTOC Backsheet'!$D$5:$AF$183,J$9,FALSE))),"")</f>
        <v>8459</v>
      </c>
      <c r="K77" s="175">
        <f ca="1">IFERROR(IF((VLOOKUP($E77,'DTOC Backsheet'!$D$5:$AF$183,K$9,FALSE))="","",(VLOOKUP($E77,'DTOC Backsheet'!$D$5:$AF$183,K$9,FALSE))),"")</f>
        <v>6422</v>
      </c>
      <c r="L77" s="123">
        <f ca="1">IFERROR(IF((VLOOKUP($E77,'DTOC Backsheet'!$D$5:$AF$183,L$9,FALSE))="","",(VLOOKUP($E77,'DTOC Backsheet'!$D$5:$AF$183,L$9,FALSE))),"")</f>
        <v>7337</v>
      </c>
      <c r="M77" s="122">
        <f ca="1">IFERROR(IF((VLOOKUP($E77,'DTOC Backsheet'!$D$5:$AF$183,M$9,FALSE))="","",(VLOOKUP($E77,'DTOC Backsheet'!$D$5:$AF$183,M$9,FALSE))),"")</f>
        <v>8358</v>
      </c>
      <c r="N77" s="124" t="str">
        <f ca="1">IFERROR(IF((VLOOKUP($E77,'DTOC Backsheet'!$D$5:$AF$183,N$9,FALSE))="","",(VLOOKUP($E77,'DTOC Backsheet'!$D$5:$AF$183,N$9,FALSE))),"")</f>
        <v/>
      </c>
    </row>
    <row r="78" spans="1:14" ht="15" customHeight="1" x14ac:dyDescent="0.3">
      <c r="A78" s="57">
        <v>64</v>
      </c>
      <c r="B78" s="98" t="str">
        <f ca="1">IFERROR(IF((VLOOKUP($E78,'Org List'!$AJ$10:$AL$188,3,FALSE))="","",(VLOOKUP($E78,'Org List'!$AJ$10:$AL$188,3,FALSE))),"")</f>
        <v>North of England Commissioning Region</v>
      </c>
      <c r="C78" s="99" t="str">
        <f ca="1">IFERROR(IF((VLOOKUP($E78,'Org List'!$AO$10:$AQ$188,3,FALSE))="","",(VLOOKUP($E78,'Org List'!$AO$10:$AQ$188,3,FALSE))),"")</f>
        <v>Yorkshire and The Humber Region</v>
      </c>
      <c r="D78" s="114" t="str">
        <f ca="1">IFERROR(IF((VLOOKUP($E78,'Org List'!$AT$10:$AV$188,3,FALSE))="","",(VLOOKUP($E78,'Org List'!$AT$10:$AV$188,3,FALSE))),"")</f>
        <v>NHS England North (Yorkshire And Humber)</v>
      </c>
      <c r="E78" s="98" t="str">
        <f t="shared" ref="E78:E109" ca="1" si="2">IF($A78&gt;$Q$5-1,"",INDIRECT("'Comms by AT'!D"&amp;$A78+$Q$4))</f>
        <v>E08000017</v>
      </c>
      <c r="F78" s="100" t="str">
        <f ca="1">IF(E78="","",VLOOKUP(E78,'Org List'!$J$9:$K$488,2,0))</f>
        <v>Doncaster</v>
      </c>
      <c r="G78" s="121">
        <f ca="1">IFERROR(IF((VLOOKUP($E78,'DTOC Backsheet'!$D$5:$AF$183,G$9,FALSE))="","",(VLOOKUP($E78,'DTOC Backsheet'!$D$5:$AF$183,G$9,FALSE))),"")</f>
        <v>1521</v>
      </c>
      <c r="H78" s="122">
        <f ca="1">IFERROR(IF((VLOOKUP($E78,'DTOC Backsheet'!$D$5:$AF$183,H$9,FALSE))="","",(VLOOKUP($E78,'DTOC Backsheet'!$D$5:$AF$183,H$9,FALSE))),"")</f>
        <v>2228</v>
      </c>
      <c r="I78" s="122">
        <f ca="1">IFERROR(IF((VLOOKUP($E78,'DTOC Backsheet'!$D$5:$AF$183,I$9,FALSE))="","",(VLOOKUP($E78,'DTOC Backsheet'!$D$5:$AF$183,I$9,FALSE))),"")</f>
        <v>1546</v>
      </c>
      <c r="J78" s="123">
        <f ca="1">IFERROR(IF((VLOOKUP($E78,'DTOC Backsheet'!$D$5:$AF$183,J$9,FALSE))="","",(VLOOKUP($E78,'DTOC Backsheet'!$D$5:$AF$183,J$9,FALSE))),"")</f>
        <v>1189</v>
      </c>
      <c r="K78" s="175">
        <f ca="1">IFERROR(IF((VLOOKUP($E78,'DTOC Backsheet'!$D$5:$AF$183,K$9,FALSE))="","",(VLOOKUP($E78,'DTOC Backsheet'!$D$5:$AF$183,K$9,FALSE))),"")</f>
        <v>834</v>
      </c>
      <c r="L78" s="123">
        <f ca="1">IFERROR(IF((VLOOKUP($E78,'DTOC Backsheet'!$D$5:$AF$183,L$9,FALSE))="","",(VLOOKUP($E78,'DTOC Backsheet'!$D$5:$AF$183,L$9,FALSE))),"")</f>
        <v>1143</v>
      </c>
      <c r="M78" s="122">
        <f ca="1">IFERROR(IF((VLOOKUP($E78,'DTOC Backsheet'!$D$5:$AF$183,M$9,FALSE))="","",(VLOOKUP($E78,'DTOC Backsheet'!$D$5:$AF$183,M$9,FALSE))),"")</f>
        <v>1329</v>
      </c>
      <c r="N78" s="124" t="str">
        <f ca="1">IFERROR(IF((VLOOKUP($E78,'DTOC Backsheet'!$D$5:$AF$183,N$9,FALSE))="","",(VLOOKUP($E78,'DTOC Backsheet'!$D$5:$AF$183,N$9,FALSE))),"")</f>
        <v/>
      </c>
    </row>
    <row r="79" spans="1:14" ht="15" customHeight="1" x14ac:dyDescent="0.3">
      <c r="A79" s="57">
        <v>65</v>
      </c>
      <c r="B79" s="98" t="str">
        <f ca="1">IFERROR(IF((VLOOKUP($E79,'Org List'!$AJ$10:$AL$188,3,FALSE))="","",(VLOOKUP($E79,'Org List'!$AJ$10:$AL$188,3,FALSE))),"")</f>
        <v>South West England Commissioning Region</v>
      </c>
      <c r="C79" s="99" t="str">
        <f ca="1">IFERROR(IF((VLOOKUP($E79,'Org List'!$AO$10:$AQ$188,3,FALSE))="","",(VLOOKUP($E79,'Org List'!$AO$10:$AQ$188,3,FALSE))),"")</f>
        <v>South West Region</v>
      </c>
      <c r="D79" s="114" t="str">
        <f ca="1">IFERROR(IF((VLOOKUP($E79,'Org List'!$AT$10:$AV$188,3,FALSE))="","",(VLOOKUP($E79,'Org List'!$AT$10:$AV$188,3,FALSE))),"")</f>
        <v>NHS England South West (South West South)</v>
      </c>
      <c r="E79" s="98" t="str">
        <f t="shared" ca="1" si="2"/>
        <v>E10000009</v>
      </c>
      <c r="F79" s="100" t="str">
        <f ca="1">IF(E79="","",VLOOKUP(E79,'Org List'!$J$9:$K$488,2,0))</f>
        <v>Dorset</v>
      </c>
      <c r="G79" s="121">
        <f ca="1">IFERROR(IF((VLOOKUP($E79,'DTOC Backsheet'!$D$5:$AF$183,G$9,FALSE))="","",(VLOOKUP($E79,'DTOC Backsheet'!$D$5:$AF$183,G$9,FALSE))),"")</f>
        <v>5606</v>
      </c>
      <c r="H79" s="122">
        <f ca="1">IFERROR(IF((VLOOKUP($E79,'DTOC Backsheet'!$D$5:$AF$183,H$9,FALSE))="","",(VLOOKUP($E79,'DTOC Backsheet'!$D$5:$AF$183,H$9,FALSE))),"")</f>
        <v>6404</v>
      </c>
      <c r="I79" s="122">
        <f ca="1">IFERROR(IF((VLOOKUP($E79,'DTOC Backsheet'!$D$5:$AF$183,I$9,FALSE))="","",(VLOOKUP($E79,'DTOC Backsheet'!$D$5:$AF$183,I$9,FALSE))),"")</f>
        <v>5639</v>
      </c>
      <c r="J79" s="123">
        <f ca="1">IFERROR(IF((VLOOKUP($E79,'DTOC Backsheet'!$D$5:$AF$183,J$9,FALSE))="","",(VLOOKUP($E79,'DTOC Backsheet'!$D$5:$AF$183,J$9,FALSE))),"")</f>
        <v>5776</v>
      </c>
      <c r="K79" s="175">
        <f ca="1">IFERROR(IF((VLOOKUP($E79,'DTOC Backsheet'!$D$5:$AF$183,K$9,FALSE))="","",(VLOOKUP($E79,'DTOC Backsheet'!$D$5:$AF$183,K$9,FALSE))),"")</f>
        <v>4551</v>
      </c>
      <c r="L79" s="123">
        <f ca="1">IFERROR(IF((VLOOKUP($E79,'DTOC Backsheet'!$D$5:$AF$183,L$9,FALSE))="","",(VLOOKUP($E79,'DTOC Backsheet'!$D$5:$AF$183,L$9,FALSE))),"")</f>
        <v>5286</v>
      </c>
      <c r="M79" s="122">
        <f ca="1">IFERROR(IF((VLOOKUP($E79,'DTOC Backsheet'!$D$5:$AF$183,M$9,FALSE))="","",(VLOOKUP($E79,'DTOC Backsheet'!$D$5:$AF$183,M$9,FALSE))),"")</f>
        <v>3947</v>
      </c>
      <c r="N79" s="124" t="str">
        <f ca="1">IFERROR(IF((VLOOKUP($E79,'DTOC Backsheet'!$D$5:$AF$183,N$9,FALSE))="","",(VLOOKUP($E79,'DTOC Backsheet'!$D$5:$AF$183,N$9,FALSE))),"")</f>
        <v/>
      </c>
    </row>
    <row r="80" spans="1:14" ht="15" customHeight="1" x14ac:dyDescent="0.3">
      <c r="A80" s="57">
        <v>66</v>
      </c>
      <c r="B80" s="98" t="str">
        <f ca="1">IFERROR(IF((VLOOKUP($E80,'Org List'!$AJ$10:$AL$188,3,FALSE))="","",(VLOOKUP($E80,'Org List'!$AJ$10:$AL$188,3,FALSE))),"")</f>
        <v>Midlands and East of England Commissioning Region</v>
      </c>
      <c r="C80" s="99" t="str">
        <f ca="1">IFERROR(IF((VLOOKUP($E80,'Org List'!$AO$10:$AQ$188,3,FALSE))="","",(VLOOKUP($E80,'Org List'!$AO$10:$AQ$188,3,FALSE))),"")</f>
        <v>West Midlands Region</v>
      </c>
      <c r="D80" s="114" t="str">
        <f ca="1">IFERROR(IF((VLOOKUP($E80,'Org List'!$AT$10:$AV$188,3,FALSE))="","",(VLOOKUP($E80,'Org List'!$AT$10:$AV$188,3,FALSE))),"")</f>
        <v>NHS England Midlands And East (West Midlands)</v>
      </c>
      <c r="E80" s="98" t="str">
        <f t="shared" ca="1" si="2"/>
        <v>E08000027</v>
      </c>
      <c r="F80" s="100" t="str">
        <f ca="1">IF(E80="","",VLOOKUP(E80,'Org List'!$J$9:$K$488,2,0))</f>
        <v>Dudley</v>
      </c>
      <c r="G80" s="121">
        <f ca="1">IFERROR(IF((VLOOKUP($E80,'DTOC Backsheet'!$D$5:$AF$183,G$9,FALSE))="","",(VLOOKUP($E80,'DTOC Backsheet'!$D$5:$AF$183,G$9,FALSE))),"")</f>
        <v>2616</v>
      </c>
      <c r="H80" s="122">
        <f ca="1">IFERROR(IF((VLOOKUP($E80,'DTOC Backsheet'!$D$5:$AF$183,H$9,FALSE))="","",(VLOOKUP($E80,'DTOC Backsheet'!$D$5:$AF$183,H$9,FALSE))),"")</f>
        <v>3576</v>
      </c>
      <c r="I80" s="122">
        <f ca="1">IFERROR(IF((VLOOKUP($E80,'DTOC Backsheet'!$D$5:$AF$183,I$9,FALSE))="","",(VLOOKUP($E80,'DTOC Backsheet'!$D$5:$AF$183,I$9,FALSE))),"")</f>
        <v>2682</v>
      </c>
      <c r="J80" s="123">
        <f ca="1">IFERROR(IF((VLOOKUP($E80,'DTOC Backsheet'!$D$5:$AF$183,J$9,FALSE))="","",(VLOOKUP($E80,'DTOC Backsheet'!$D$5:$AF$183,J$9,FALSE))),"")</f>
        <v>2185</v>
      </c>
      <c r="K80" s="175">
        <f ca="1">IFERROR(IF((VLOOKUP($E80,'DTOC Backsheet'!$D$5:$AF$183,K$9,FALSE))="","",(VLOOKUP($E80,'DTOC Backsheet'!$D$5:$AF$183,K$9,FALSE))),"")</f>
        <v>2036</v>
      </c>
      <c r="L80" s="123">
        <f ca="1">IFERROR(IF((VLOOKUP($E80,'DTOC Backsheet'!$D$5:$AF$183,L$9,FALSE))="","",(VLOOKUP($E80,'DTOC Backsheet'!$D$5:$AF$183,L$9,FALSE))),"")</f>
        <v>1274</v>
      </c>
      <c r="M80" s="122">
        <f ca="1">IFERROR(IF((VLOOKUP($E80,'DTOC Backsheet'!$D$5:$AF$183,M$9,FALSE))="","",(VLOOKUP($E80,'DTOC Backsheet'!$D$5:$AF$183,M$9,FALSE))),"")</f>
        <v>1674</v>
      </c>
      <c r="N80" s="124" t="str">
        <f ca="1">IFERROR(IF((VLOOKUP($E80,'DTOC Backsheet'!$D$5:$AF$183,N$9,FALSE))="","",(VLOOKUP($E80,'DTOC Backsheet'!$D$5:$AF$183,N$9,FALSE))),"")</f>
        <v/>
      </c>
    </row>
    <row r="81" spans="1:14" ht="15" customHeight="1" x14ac:dyDescent="0.3">
      <c r="A81" s="57">
        <v>67</v>
      </c>
      <c r="B81" s="98" t="str">
        <f ca="1">IFERROR(IF((VLOOKUP($E81,'Org List'!$AJ$10:$AL$188,3,FALSE))="","",(VLOOKUP($E81,'Org List'!$AJ$10:$AL$188,3,FALSE))),"")</f>
        <v>London Commissioning Region</v>
      </c>
      <c r="C81" s="99" t="str">
        <f ca="1">IFERROR(IF((VLOOKUP($E81,'Org List'!$AO$10:$AQ$188,3,FALSE))="","",(VLOOKUP($E81,'Org List'!$AO$10:$AQ$188,3,FALSE))),"")</f>
        <v>London Region</v>
      </c>
      <c r="D81" s="114" t="str">
        <f ca="1">IFERROR(IF((VLOOKUP($E81,'Org List'!$AT$10:$AV$188,3,FALSE))="","",(VLOOKUP($E81,'Org List'!$AT$10:$AV$188,3,FALSE))),"")</f>
        <v>NHS England London</v>
      </c>
      <c r="E81" s="98" t="str">
        <f t="shared" ca="1" si="2"/>
        <v>E09000009</v>
      </c>
      <c r="F81" s="100" t="str">
        <f ca="1">IF(E81="","",VLOOKUP(E81,'Org List'!$J$9:$K$488,2,0))</f>
        <v>Ealing</v>
      </c>
      <c r="G81" s="121">
        <f ca="1">IFERROR(IF((VLOOKUP($E81,'DTOC Backsheet'!$D$5:$AF$183,G$9,FALSE))="","",(VLOOKUP($E81,'DTOC Backsheet'!$D$5:$AF$183,G$9,FALSE))),"")</f>
        <v>3567</v>
      </c>
      <c r="H81" s="122">
        <f ca="1">IFERROR(IF((VLOOKUP($E81,'DTOC Backsheet'!$D$5:$AF$183,H$9,FALSE))="","",(VLOOKUP($E81,'DTOC Backsheet'!$D$5:$AF$183,H$9,FALSE))),"")</f>
        <v>4104</v>
      </c>
      <c r="I81" s="122">
        <f ca="1">IFERROR(IF((VLOOKUP($E81,'DTOC Backsheet'!$D$5:$AF$183,I$9,FALSE))="","",(VLOOKUP($E81,'DTOC Backsheet'!$D$5:$AF$183,I$9,FALSE))),"")</f>
        <v>2878</v>
      </c>
      <c r="J81" s="123">
        <f ca="1">IFERROR(IF((VLOOKUP($E81,'DTOC Backsheet'!$D$5:$AF$183,J$9,FALSE))="","",(VLOOKUP($E81,'DTOC Backsheet'!$D$5:$AF$183,J$9,FALSE))),"")</f>
        <v>1683</v>
      </c>
      <c r="K81" s="175">
        <f ca="1">IFERROR(IF((VLOOKUP($E81,'DTOC Backsheet'!$D$5:$AF$183,K$9,FALSE))="","",(VLOOKUP($E81,'DTOC Backsheet'!$D$5:$AF$183,K$9,FALSE))),"")</f>
        <v>1905</v>
      </c>
      <c r="L81" s="123">
        <f ca="1">IFERROR(IF((VLOOKUP($E81,'DTOC Backsheet'!$D$5:$AF$183,L$9,FALSE))="","",(VLOOKUP($E81,'DTOC Backsheet'!$D$5:$AF$183,L$9,FALSE))),"")</f>
        <v>2460</v>
      </c>
      <c r="M81" s="122">
        <f ca="1">IFERROR(IF((VLOOKUP($E81,'DTOC Backsheet'!$D$5:$AF$183,M$9,FALSE))="","",(VLOOKUP($E81,'DTOC Backsheet'!$D$5:$AF$183,M$9,FALSE))),"")</f>
        <v>2019</v>
      </c>
      <c r="N81" s="124" t="str">
        <f ca="1">IFERROR(IF((VLOOKUP($E81,'DTOC Backsheet'!$D$5:$AF$183,N$9,FALSE))="","",(VLOOKUP($E81,'DTOC Backsheet'!$D$5:$AF$183,N$9,FALSE))),"")</f>
        <v/>
      </c>
    </row>
    <row r="82" spans="1:14" ht="15" customHeight="1" x14ac:dyDescent="0.3">
      <c r="A82" s="57">
        <v>68</v>
      </c>
      <c r="B82" s="98" t="str">
        <f ca="1">IFERROR(IF((VLOOKUP($E82,'Org List'!$AJ$10:$AL$188,3,FALSE))="","",(VLOOKUP($E82,'Org List'!$AJ$10:$AL$188,3,FALSE))),"")</f>
        <v>North of England Commissioning Region</v>
      </c>
      <c r="C82" s="99" t="str">
        <f ca="1">IFERROR(IF((VLOOKUP($E82,'Org List'!$AO$10:$AQ$188,3,FALSE))="","",(VLOOKUP($E82,'Org List'!$AO$10:$AQ$188,3,FALSE))),"")</f>
        <v>Yorkshire and The Humber Region</v>
      </c>
      <c r="D82" s="114" t="str">
        <f ca="1">IFERROR(IF((VLOOKUP($E82,'Org List'!$AT$10:$AV$188,3,FALSE))="","",(VLOOKUP($E82,'Org List'!$AT$10:$AV$188,3,FALSE))),"")</f>
        <v>NHS England North (Yorkshire And Humber)</v>
      </c>
      <c r="E82" s="98" t="str">
        <f t="shared" ca="1" si="2"/>
        <v>E06000011</v>
      </c>
      <c r="F82" s="100" t="str">
        <f ca="1">IF(E82="","",VLOOKUP(E82,'Org List'!$J$9:$K$488,2,0))</f>
        <v>East Riding of Yorkshire</v>
      </c>
      <c r="G82" s="121">
        <f ca="1">IFERROR(IF((VLOOKUP($E82,'DTOC Backsheet'!$D$5:$AF$183,G$9,FALSE))="","",(VLOOKUP($E82,'DTOC Backsheet'!$D$5:$AF$183,G$9,FALSE))),"")</f>
        <v>3017</v>
      </c>
      <c r="H82" s="122">
        <f ca="1">IFERROR(IF((VLOOKUP($E82,'DTOC Backsheet'!$D$5:$AF$183,H$9,FALSE))="","",(VLOOKUP($E82,'DTOC Backsheet'!$D$5:$AF$183,H$9,FALSE))),"")</f>
        <v>2427</v>
      </c>
      <c r="I82" s="122">
        <f ca="1">IFERROR(IF((VLOOKUP($E82,'DTOC Backsheet'!$D$5:$AF$183,I$9,FALSE))="","",(VLOOKUP($E82,'DTOC Backsheet'!$D$5:$AF$183,I$9,FALSE))),"")</f>
        <v>2139</v>
      </c>
      <c r="J82" s="123">
        <f ca="1">IFERROR(IF((VLOOKUP($E82,'DTOC Backsheet'!$D$5:$AF$183,J$9,FALSE))="","",(VLOOKUP($E82,'DTOC Backsheet'!$D$5:$AF$183,J$9,FALSE))),"")</f>
        <v>1974</v>
      </c>
      <c r="K82" s="175">
        <f ca="1">IFERROR(IF((VLOOKUP($E82,'DTOC Backsheet'!$D$5:$AF$183,K$9,FALSE))="","",(VLOOKUP($E82,'DTOC Backsheet'!$D$5:$AF$183,K$9,FALSE))),"")</f>
        <v>1800</v>
      </c>
      <c r="L82" s="123">
        <f ca="1">IFERROR(IF((VLOOKUP($E82,'DTOC Backsheet'!$D$5:$AF$183,L$9,FALSE))="","",(VLOOKUP($E82,'DTOC Backsheet'!$D$5:$AF$183,L$9,FALSE))),"")</f>
        <v>1892</v>
      </c>
      <c r="M82" s="122">
        <f ca="1">IFERROR(IF((VLOOKUP($E82,'DTOC Backsheet'!$D$5:$AF$183,M$9,FALSE))="","",(VLOOKUP($E82,'DTOC Backsheet'!$D$5:$AF$183,M$9,FALSE))),"")</f>
        <v>2310</v>
      </c>
      <c r="N82" s="124" t="str">
        <f ca="1">IFERROR(IF((VLOOKUP($E82,'DTOC Backsheet'!$D$5:$AF$183,N$9,FALSE))="","",(VLOOKUP($E82,'DTOC Backsheet'!$D$5:$AF$183,N$9,FALSE))),"")</f>
        <v/>
      </c>
    </row>
    <row r="83" spans="1:14" ht="15" customHeight="1" x14ac:dyDescent="0.3">
      <c r="A83" s="57">
        <v>69</v>
      </c>
      <c r="B83" s="98" t="str">
        <f ca="1">IFERROR(IF((VLOOKUP($E83,'Org List'!$AJ$10:$AL$188,3,FALSE))="","",(VLOOKUP($E83,'Org List'!$AJ$10:$AL$188,3,FALSE))),"")</f>
        <v>South East England Commissioning Region</v>
      </c>
      <c r="C83" s="99" t="str">
        <f ca="1">IFERROR(IF((VLOOKUP($E83,'Org List'!$AO$10:$AQ$188,3,FALSE))="","",(VLOOKUP($E83,'Org List'!$AO$10:$AQ$188,3,FALSE))),"")</f>
        <v>South East Region</v>
      </c>
      <c r="D83" s="114" t="str">
        <f ca="1">IFERROR(IF((VLOOKUP($E83,'Org List'!$AT$10:$AV$188,3,FALSE))="","",(VLOOKUP($E83,'Org List'!$AT$10:$AV$188,3,FALSE))),"")</f>
        <v>NHS England South East (Kent, Surrey and Sussex)</v>
      </c>
      <c r="E83" s="98" t="str">
        <f t="shared" ca="1" si="2"/>
        <v>E10000011</v>
      </c>
      <c r="F83" s="100" t="str">
        <f ca="1">IF(E83="","",VLOOKUP(E83,'Org List'!$J$9:$K$488,2,0))</f>
        <v>East Sussex</v>
      </c>
      <c r="G83" s="121">
        <f ca="1">IFERROR(IF((VLOOKUP($E83,'DTOC Backsheet'!$D$5:$AF$183,G$9,FALSE))="","",(VLOOKUP($E83,'DTOC Backsheet'!$D$5:$AF$183,G$9,FALSE))),"")</f>
        <v>8582</v>
      </c>
      <c r="H83" s="122">
        <f ca="1">IFERROR(IF((VLOOKUP($E83,'DTOC Backsheet'!$D$5:$AF$183,H$9,FALSE))="","",(VLOOKUP($E83,'DTOC Backsheet'!$D$5:$AF$183,H$9,FALSE))),"")</f>
        <v>7589</v>
      </c>
      <c r="I83" s="122">
        <f ca="1">IFERROR(IF((VLOOKUP($E83,'DTOC Backsheet'!$D$5:$AF$183,I$9,FALSE))="","",(VLOOKUP($E83,'DTOC Backsheet'!$D$5:$AF$183,I$9,FALSE))),"")</f>
        <v>5085</v>
      </c>
      <c r="J83" s="123">
        <f ca="1">IFERROR(IF((VLOOKUP($E83,'DTOC Backsheet'!$D$5:$AF$183,J$9,FALSE))="","",(VLOOKUP($E83,'DTOC Backsheet'!$D$5:$AF$183,J$9,FALSE))),"")</f>
        <v>4407</v>
      </c>
      <c r="K83" s="175">
        <f ca="1">IFERROR(IF((VLOOKUP($E83,'DTOC Backsheet'!$D$5:$AF$183,K$9,FALSE))="","",(VLOOKUP($E83,'DTOC Backsheet'!$D$5:$AF$183,K$9,FALSE))),"")</f>
        <v>3897</v>
      </c>
      <c r="L83" s="123">
        <f ca="1">IFERROR(IF((VLOOKUP($E83,'DTOC Backsheet'!$D$5:$AF$183,L$9,FALSE))="","",(VLOOKUP($E83,'DTOC Backsheet'!$D$5:$AF$183,L$9,FALSE))),"")</f>
        <v>4836</v>
      </c>
      <c r="M83" s="122">
        <f ca="1">IFERROR(IF((VLOOKUP($E83,'DTOC Backsheet'!$D$5:$AF$183,M$9,FALSE))="","",(VLOOKUP($E83,'DTOC Backsheet'!$D$5:$AF$183,M$9,FALSE))),"")</f>
        <v>4028</v>
      </c>
      <c r="N83" s="124" t="str">
        <f ca="1">IFERROR(IF((VLOOKUP($E83,'DTOC Backsheet'!$D$5:$AF$183,N$9,FALSE))="","",(VLOOKUP($E83,'DTOC Backsheet'!$D$5:$AF$183,N$9,FALSE))),"")</f>
        <v/>
      </c>
    </row>
    <row r="84" spans="1:14" ht="15" customHeight="1" x14ac:dyDescent="0.3">
      <c r="A84" s="57">
        <v>70</v>
      </c>
      <c r="B84" s="98" t="str">
        <f ca="1">IFERROR(IF((VLOOKUP($E84,'Org List'!$AJ$10:$AL$188,3,FALSE))="","",(VLOOKUP($E84,'Org List'!$AJ$10:$AL$188,3,FALSE))),"")</f>
        <v>London Commissioning Region</v>
      </c>
      <c r="C84" s="99" t="str">
        <f ca="1">IFERROR(IF((VLOOKUP($E84,'Org List'!$AO$10:$AQ$188,3,FALSE))="","",(VLOOKUP($E84,'Org List'!$AO$10:$AQ$188,3,FALSE))),"")</f>
        <v>London Region</v>
      </c>
      <c r="D84" s="114" t="str">
        <f ca="1">IFERROR(IF((VLOOKUP($E84,'Org List'!$AT$10:$AV$188,3,FALSE))="","",(VLOOKUP($E84,'Org List'!$AT$10:$AV$188,3,FALSE))),"")</f>
        <v>NHS England London</v>
      </c>
      <c r="E84" s="98" t="str">
        <f t="shared" ca="1" si="2"/>
        <v>E09000010</v>
      </c>
      <c r="F84" s="100" t="str">
        <f ca="1">IF(E84="","",VLOOKUP(E84,'Org List'!$J$9:$K$488,2,0))</f>
        <v>Enfield</v>
      </c>
      <c r="G84" s="121">
        <f ca="1">IFERROR(IF((VLOOKUP($E84,'DTOC Backsheet'!$D$5:$AF$183,G$9,FALSE))="","",(VLOOKUP($E84,'DTOC Backsheet'!$D$5:$AF$183,G$9,FALSE))),"")</f>
        <v>1562</v>
      </c>
      <c r="H84" s="122">
        <f ca="1">IFERROR(IF((VLOOKUP($E84,'DTOC Backsheet'!$D$5:$AF$183,H$9,FALSE))="","",(VLOOKUP($E84,'DTOC Backsheet'!$D$5:$AF$183,H$9,FALSE))),"")</f>
        <v>1766</v>
      </c>
      <c r="I84" s="122">
        <f ca="1">IFERROR(IF((VLOOKUP($E84,'DTOC Backsheet'!$D$5:$AF$183,I$9,FALSE))="","",(VLOOKUP($E84,'DTOC Backsheet'!$D$5:$AF$183,I$9,FALSE))),"")</f>
        <v>1404</v>
      </c>
      <c r="J84" s="123">
        <f ca="1">IFERROR(IF((VLOOKUP($E84,'DTOC Backsheet'!$D$5:$AF$183,J$9,FALSE))="","",(VLOOKUP($E84,'DTOC Backsheet'!$D$5:$AF$183,J$9,FALSE))),"")</f>
        <v>1055</v>
      </c>
      <c r="K84" s="175">
        <f ca="1">IFERROR(IF((VLOOKUP($E84,'DTOC Backsheet'!$D$5:$AF$183,K$9,FALSE))="","",(VLOOKUP($E84,'DTOC Backsheet'!$D$5:$AF$183,K$9,FALSE))),"")</f>
        <v>1303</v>
      </c>
      <c r="L84" s="123">
        <f ca="1">IFERROR(IF((VLOOKUP($E84,'DTOC Backsheet'!$D$5:$AF$183,L$9,FALSE))="","",(VLOOKUP($E84,'DTOC Backsheet'!$D$5:$AF$183,L$9,FALSE))),"")</f>
        <v>1312</v>
      </c>
      <c r="M84" s="122">
        <f ca="1">IFERROR(IF((VLOOKUP($E84,'DTOC Backsheet'!$D$5:$AF$183,M$9,FALSE))="","",(VLOOKUP($E84,'DTOC Backsheet'!$D$5:$AF$183,M$9,FALSE))),"")</f>
        <v>1171</v>
      </c>
      <c r="N84" s="124" t="str">
        <f ca="1">IFERROR(IF((VLOOKUP($E84,'DTOC Backsheet'!$D$5:$AF$183,N$9,FALSE))="","",(VLOOKUP($E84,'DTOC Backsheet'!$D$5:$AF$183,N$9,FALSE))),"")</f>
        <v/>
      </c>
    </row>
    <row r="85" spans="1:14" ht="15" customHeight="1" x14ac:dyDescent="0.3">
      <c r="A85" s="57">
        <v>71</v>
      </c>
      <c r="B85" s="98" t="str">
        <f ca="1">IFERROR(IF((VLOOKUP($E85,'Org List'!$AJ$10:$AL$188,3,FALSE))="","",(VLOOKUP($E85,'Org List'!$AJ$10:$AL$188,3,FALSE))),"")</f>
        <v>Midlands and East of England Commissioning Region</v>
      </c>
      <c r="C85" s="99" t="str">
        <f ca="1">IFERROR(IF((VLOOKUP($E85,'Org List'!$AO$10:$AQ$188,3,FALSE))="","",(VLOOKUP($E85,'Org List'!$AO$10:$AQ$188,3,FALSE))),"")</f>
        <v>East Region</v>
      </c>
      <c r="D85" s="114" t="str">
        <f ca="1">IFERROR(IF((VLOOKUP($E85,'Org List'!$AT$10:$AV$188,3,FALSE))="","",(VLOOKUP($E85,'Org List'!$AT$10:$AV$188,3,FALSE))),"")</f>
        <v>NHS England Midlands And East (East)</v>
      </c>
      <c r="E85" s="98" t="str">
        <f t="shared" ca="1" si="2"/>
        <v>E10000012</v>
      </c>
      <c r="F85" s="100" t="str">
        <f ca="1">IF(E85="","",VLOOKUP(E85,'Org List'!$J$9:$K$488,2,0))</f>
        <v>Essex</v>
      </c>
      <c r="G85" s="121">
        <f ca="1">IFERROR(IF((VLOOKUP($E85,'DTOC Backsheet'!$D$5:$AF$183,G$9,FALSE))="","",(VLOOKUP($E85,'DTOC Backsheet'!$D$5:$AF$183,G$9,FALSE))),"")</f>
        <v>10100</v>
      </c>
      <c r="H85" s="122">
        <f ca="1">IFERROR(IF((VLOOKUP($E85,'DTOC Backsheet'!$D$5:$AF$183,H$9,FALSE))="","",(VLOOKUP($E85,'DTOC Backsheet'!$D$5:$AF$183,H$9,FALSE))),"")</f>
        <v>11764</v>
      </c>
      <c r="I85" s="122">
        <f ca="1">IFERROR(IF((VLOOKUP($E85,'DTOC Backsheet'!$D$5:$AF$183,I$9,FALSE))="","",(VLOOKUP($E85,'DTOC Backsheet'!$D$5:$AF$183,I$9,FALSE))),"")</f>
        <v>10031</v>
      </c>
      <c r="J85" s="123">
        <f ca="1">IFERROR(IF((VLOOKUP($E85,'DTOC Backsheet'!$D$5:$AF$183,J$9,FALSE))="","",(VLOOKUP($E85,'DTOC Backsheet'!$D$5:$AF$183,J$9,FALSE))),"")</f>
        <v>8015</v>
      </c>
      <c r="K85" s="175">
        <f ca="1">IFERROR(IF((VLOOKUP($E85,'DTOC Backsheet'!$D$5:$AF$183,K$9,FALSE))="","",(VLOOKUP($E85,'DTOC Backsheet'!$D$5:$AF$183,K$9,FALSE))),"")</f>
        <v>9796</v>
      </c>
      <c r="L85" s="123">
        <f ca="1">IFERROR(IF((VLOOKUP($E85,'DTOC Backsheet'!$D$5:$AF$183,L$9,FALSE))="","",(VLOOKUP($E85,'DTOC Backsheet'!$D$5:$AF$183,L$9,FALSE))),"")</f>
        <v>9052</v>
      </c>
      <c r="M85" s="122">
        <f ca="1">IFERROR(IF((VLOOKUP($E85,'DTOC Backsheet'!$D$5:$AF$183,M$9,FALSE))="","",(VLOOKUP($E85,'DTOC Backsheet'!$D$5:$AF$183,M$9,FALSE))),"")</f>
        <v>9127</v>
      </c>
      <c r="N85" s="124" t="str">
        <f ca="1">IFERROR(IF((VLOOKUP($E85,'DTOC Backsheet'!$D$5:$AF$183,N$9,FALSE))="","",(VLOOKUP($E85,'DTOC Backsheet'!$D$5:$AF$183,N$9,FALSE))),"")</f>
        <v/>
      </c>
    </row>
    <row r="86" spans="1:14" ht="15" customHeight="1" x14ac:dyDescent="0.3">
      <c r="A86" s="57">
        <v>72</v>
      </c>
      <c r="B86" s="98" t="str">
        <f ca="1">IFERROR(IF((VLOOKUP($E86,'Org List'!$AJ$10:$AL$188,3,FALSE))="","",(VLOOKUP($E86,'Org List'!$AJ$10:$AL$188,3,FALSE))),"")</f>
        <v>North of England Commissioning Region</v>
      </c>
      <c r="C86" s="99" t="str">
        <f ca="1">IFERROR(IF((VLOOKUP($E86,'Org List'!$AO$10:$AQ$188,3,FALSE))="","",(VLOOKUP($E86,'Org List'!$AO$10:$AQ$188,3,FALSE))),"")</f>
        <v>North East Region</v>
      </c>
      <c r="D86" s="114" t="str">
        <f ca="1">IFERROR(IF((VLOOKUP($E86,'Org List'!$AT$10:$AV$188,3,FALSE))="","",(VLOOKUP($E86,'Org List'!$AT$10:$AV$188,3,FALSE))),"")</f>
        <v>NHS England North (Cumbria And North East)</v>
      </c>
      <c r="E86" s="98" t="str">
        <f t="shared" ca="1" si="2"/>
        <v>E08000037</v>
      </c>
      <c r="F86" s="100" t="str">
        <f ca="1">IF(E86="","",VLOOKUP(E86,'Org List'!$J$9:$K$488,2,0))</f>
        <v>Gateshead</v>
      </c>
      <c r="G86" s="121">
        <f ca="1">IFERROR(IF((VLOOKUP($E86,'DTOC Backsheet'!$D$5:$AF$183,G$9,FALSE))="","",(VLOOKUP($E86,'DTOC Backsheet'!$D$5:$AF$183,G$9,FALSE))),"")</f>
        <v>1376</v>
      </c>
      <c r="H86" s="122">
        <f ca="1">IFERROR(IF((VLOOKUP($E86,'DTOC Backsheet'!$D$5:$AF$183,H$9,FALSE))="","",(VLOOKUP($E86,'DTOC Backsheet'!$D$5:$AF$183,H$9,FALSE))),"")</f>
        <v>1079</v>
      </c>
      <c r="I86" s="122">
        <f ca="1">IFERROR(IF((VLOOKUP($E86,'DTOC Backsheet'!$D$5:$AF$183,I$9,FALSE))="","",(VLOOKUP($E86,'DTOC Backsheet'!$D$5:$AF$183,I$9,FALSE))),"")</f>
        <v>600</v>
      </c>
      <c r="J86" s="123">
        <f ca="1">IFERROR(IF((VLOOKUP($E86,'DTOC Backsheet'!$D$5:$AF$183,J$9,FALSE))="","",(VLOOKUP($E86,'DTOC Backsheet'!$D$5:$AF$183,J$9,FALSE))),"")</f>
        <v>926</v>
      </c>
      <c r="K86" s="175">
        <f ca="1">IFERROR(IF((VLOOKUP($E86,'DTOC Backsheet'!$D$5:$AF$183,K$9,FALSE))="","",(VLOOKUP($E86,'DTOC Backsheet'!$D$5:$AF$183,K$9,FALSE))),"")</f>
        <v>1028</v>
      </c>
      <c r="L86" s="123">
        <f ca="1">IFERROR(IF((VLOOKUP($E86,'DTOC Backsheet'!$D$5:$AF$183,L$9,FALSE))="","",(VLOOKUP($E86,'DTOC Backsheet'!$D$5:$AF$183,L$9,FALSE))),"")</f>
        <v>1134</v>
      </c>
      <c r="M86" s="122">
        <f ca="1">IFERROR(IF((VLOOKUP($E86,'DTOC Backsheet'!$D$5:$AF$183,M$9,FALSE))="","",(VLOOKUP($E86,'DTOC Backsheet'!$D$5:$AF$183,M$9,FALSE))),"")</f>
        <v>1164</v>
      </c>
      <c r="N86" s="124" t="str">
        <f ca="1">IFERROR(IF((VLOOKUP($E86,'DTOC Backsheet'!$D$5:$AF$183,N$9,FALSE))="","",(VLOOKUP($E86,'DTOC Backsheet'!$D$5:$AF$183,N$9,FALSE))),"")</f>
        <v/>
      </c>
    </row>
    <row r="87" spans="1:14" ht="15" customHeight="1" x14ac:dyDescent="0.3">
      <c r="A87" s="57">
        <v>73</v>
      </c>
      <c r="B87" s="98" t="str">
        <f ca="1">IFERROR(IF((VLOOKUP($E87,'Org List'!$AJ$10:$AL$188,3,FALSE))="","",(VLOOKUP($E87,'Org List'!$AJ$10:$AL$188,3,FALSE))),"")</f>
        <v>South West England Commissioning Region</v>
      </c>
      <c r="C87" s="99" t="str">
        <f ca="1">IFERROR(IF((VLOOKUP($E87,'Org List'!$AO$10:$AQ$188,3,FALSE))="","",(VLOOKUP($E87,'Org List'!$AO$10:$AQ$188,3,FALSE))),"")</f>
        <v>South West Region</v>
      </c>
      <c r="D87" s="114" t="str">
        <f ca="1">IFERROR(IF((VLOOKUP($E87,'Org List'!$AT$10:$AV$188,3,FALSE))="","",(VLOOKUP($E87,'Org List'!$AT$10:$AV$188,3,FALSE))),"")</f>
        <v>NHS England South West (South West North)</v>
      </c>
      <c r="E87" s="98" t="str">
        <f t="shared" ca="1" si="2"/>
        <v>E10000013</v>
      </c>
      <c r="F87" s="100" t="str">
        <f ca="1">IF(E87="","",VLOOKUP(E87,'Org List'!$J$9:$K$488,2,0))</f>
        <v>Gloucestershire</v>
      </c>
      <c r="G87" s="121">
        <f ca="1">IFERROR(IF((VLOOKUP($E87,'DTOC Backsheet'!$D$5:$AF$183,G$9,FALSE))="","",(VLOOKUP($E87,'DTOC Backsheet'!$D$5:$AF$183,G$9,FALSE))),"")</f>
        <v>5156</v>
      </c>
      <c r="H87" s="122">
        <f ca="1">IFERROR(IF((VLOOKUP($E87,'DTOC Backsheet'!$D$5:$AF$183,H$9,FALSE))="","",(VLOOKUP($E87,'DTOC Backsheet'!$D$5:$AF$183,H$9,FALSE))),"")</f>
        <v>5239</v>
      </c>
      <c r="I87" s="122">
        <f ca="1">IFERROR(IF((VLOOKUP($E87,'DTOC Backsheet'!$D$5:$AF$183,I$9,FALSE))="","",(VLOOKUP($E87,'DTOC Backsheet'!$D$5:$AF$183,I$9,FALSE))),"")</f>
        <v>3276</v>
      </c>
      <c r="J87" s="123">
        <f ca="1">IFERROR(IF((VLOOKUP($E87,'DTOC Backsheet'!$D$5:$AF$183,J$9,FALSE))="","",(VLOOKUP($E87,'DTOC Backsheet'!$D$5:$AF$183,J$9,FALSE))),"")</f>
        <v>2317</v>
      </c>
      <c r="K87" s="175">
        <f ca="1">IFERROR(IF((VLOOKUP($E87,'DTOC Backsheet'!$D$5:$AF$183,K$9,FALSE))="","",(VLOOKUP($E87,'DTOC Backsheet'!$D$5:$AF$183,K$9,FALSE))),"")</f>
        <v>2749</v>
      </c>
      <c r="L87" s="123">
        <f ca="1">IFERROR(IF((VLOOKUP($E87,'DTOC Backsheet'!$D$5:$AF$183,L$9,FALSE))="","",(VLOOKUP($E87,'DTOC Backsheet'!$D$5:$AF$183,L$9,FALSE))),"")</f>
        <v>3882</v>
      </c>
      <c r="M87" s="122">
        <f ca="1">IFERROR(IF((VLOOKUP($E87,'DTOC Backsheet'!$D$5:$AF$183,M$9,FALSE))="","",(VLOOKUP($E87,'DTOC Backsheet'!$D$5:$AF$183,M$9,FALSE))),"")</f>
        <v>3898</v>
      </c>
      <c r="N87" s="124" t="str">
        <f ca="1">IFERROR(IF((VLOOKUP($E87,'DTOC Backsheet'!$D$5:$AF$183,N$9,FALSE))="","",(VLOOKUP($E87,'DTOC Backsheet'!$D$5:$AF$183,N$9,FALSE))),"")</f>
        <v/>
      </c>
    </row>
    <row r="88" spans="1:14" ht="15" customHeight="1" x14ac:dyDescent="0.3">
      <c r="A88" s="57">
        <v>74</v>
      </c>
      <c r="B88" s="98" t="str">
        <f ca="1">IFERROR(IF((VLOOKUP($E88,'Org List'!$AJ$10:$AL$188,3,FALSE))="","",(VLOOKUP($E88,'Org List'!$AJ$10:$AL$188,3,FALSE))),"")</f>
        <v>London Commissioning Region</v>
      </c>
      <c r="C88" s="99" t="str">
        <f ca="1">IFERROR(IF((VLOOKUP($E88,'Org List'!$AO$10:$AQ$188,3,FALSE))="","",(VLOOKUP($E88,'Org List'!$AO$10:$AQ$188,3,FALSE))),"")</f>
        <v>London Region</v>
      </c>
      <c r="D88" s="114" t="str">
        <f ca="1">IFERROR(IF((VLOOKUP($E88,'Org List'!$AT$10:$AV$188,3,FALSE))="","",(VLOOKUP($E88,'Org List'!$AT$10:$AV$188,3,FALSE))),"")</f>
        <v>NHS England London</v>
      </c>
      <c r="E88" s="98" t="str">
        <f t="shared" ca="1" si="2"/>
        <v>E09000011</v>
      </c>
      <c r="F88" s="100" t="str">
        <f ca="1">IF(E88="","",VLOOKUP(E88,'Org List'!$J$9:$K$488,2,0))</f>
        <v>Greenwich</v>
      </c>
      <c r="G88" s="121">
        <f ca="1">IFERROR(IF((VLOOKUP($E88,'DTOC Backsheet'!$D$5:$AF$183,G$9,FALSE))="","",(VLOOKUP($E88,'DTOC Backsheet'!$D$5:$AF$183,G$9,FALSE))),"")</f>
        <v>868</v>
      </c>
      <c r="H88" s="122">
        <f ca="1">IFERROR(IF((VLOOKUP($E88,'DTOC Backsheet'!$D$5:$AF$183,H$9,FALSE))="","",(VLOOKUP($E88,'DTOC Backsheet'!$D$5:$AF$183,H$9,FALSE))),"")</f>
        <v>1563</v>
      </c>
      <c r="I88" s="122">
        <f ca="1">IFERROR(IF((VLOOKUP($E88,'DTOC Backsheet'!$D$5:$AF$183,I$9,FALSE))="","",(VLOOKUP($E88,'DTOC Backsheet'!$D$5:$AF$183,I$9,FALSE))),"")</f>
        <v>1374</v>
      </c>
      <c r="J88" s="123">
        <f ca="1">IFERROR(IF((VLOOKUP($E88,'DTOC Backsheet'!$D$5:$AF$183,J$9,FALSE))="","",(VLOOKUP($E88,'DTOC Backsheet'!$D$5:$AF$183,J$9,FALSE))),"")</f>
        <v>1122</v>
      </c>
      <c r="K88" s="175">
        <f ca="1">IFERROR(IF((VLOOKUP($E88,'DTOC Backsheet'!$D$5:$AF$183,K$9,FALSE))="","",(VLOOKUP($E88,'DTOC Backsheet'!$D$5:$AF$183,K$9,FALSE))),"")</f>
        <v>636</v>
      </c>
      <c r="L88" s="123">
        <f ca="1">IFERROR(IF((VLOOKUP($E88,'DTOC Backsheet'!$D$5:$AF$183,L$9,FALSE))="","",(VLOOKUP($E88,'DTOC Backsheet'!$D$5:$AF$183,L$9,FALSE))),"")</f>
        <v>891</v>
      </c>
      <c r="M88" s="122">
        <f ca="1">IFERROR(IF((VLOOKUP($E88,'DTOC Backsheet'!$D$5:$AF$183,M$9,FALSE))="","",(VLOOKUP($E88,'DTOC Backsheet'!$D$5:$AF$183,M$9,FALSE))),"")</f>
        <v>577</v>
      </c>
      <c r="N88" s="124" t="str">
        <f ca="1">IFERROR(IF((VLOOKUP($E88,'DTOC Backsheet'!$D$5:$AF$183,N$9,FALSE))="","",(VLOOKUP($E88,'DTOC Backsheet'!$D$5:$AF$183,N$9,FALSE))),"")</f>
        <v/>
      </c>
    </row>
    <row r="89" spans="1:14" ht="15" customHeight="1" x14ac:dyDescent="0.3">
      <c r="A89" s="57">
        <v>75</v>
      </c>
      <c r="B89" s="98" t="str">
        <f ca="1">IFERROR(IF((VLOOKUP($E89,'Org List'!$AJ$10:$AL$188,3,FALSE))="","",(VLOOKUP($E89,'Org List'!$AJ$10:$AL$188,3,FALSE))),"")</f>
        <v>London Commissioning Region</v>
      </c>
      <c r="C89" s="99" t="str">
        <f ca="1">IFERROR(IF((VLOOKUP($E89,'Org List'!$AO$10:$AQ$188,3,FALSE))="","",(VLOOKUP($E89,'Org List'!$AO$10:$AQ$188,3,FALSE))),"")</f>
        <v>London Region</v>
      </c>
      <c r="D89" s="114" t="str">
        <f ca="1">IFERROR(IF((VLOOKUP($E89,'Org List'!$AT$10:$AV$188,3,FALSE))="","",(VLOOKUP($E89,'Org List'!$AT$10:$AV$188,3,FALSE))),"")</f>
        <v>NHS England London</v>
      </c>
      <c r="E89" s="98" t="str">
        <f t="shared" ca="1" si="2"/>
        <v>E09000012</v>
      </c>
      <c r="F89" s="100" t="str">
        <f ca="1">IF(E89="","",VLOOKUP(E89,'Org List'!$J$9:$K$488,2,0))</f>
        <v>Hackney</v>
      </c>
      <c r="G89" s="121">
        <f ca="1">IFERROR(IF((VLOOKUP($E89,'DTOC Backsheet'!$D$5:$AF$183,G$9,FALSE))="","",(VLOOKUP($E89,'DTOC Backsheet'!$D$5:$AF$183,G$9,FALSE))),"")</f>
        <v>2558</v>
      </c>
      <c r="H89" s="122">
        <f ca="1">IFERROR(IF((VLOOKUP($E89,'DTOC Backsheet'!$D$5:$AF$183,H$9,FALSE))="","",(VLOOKUP($E89,'DTOC Backsheet'!$D$5:$AF$183,H$9,FALSE))),"")</f>
        <v>2331</v>
      </c>
      <c r="I89" s="122">
        <f ca="1">IFERROR(IF((VLOOKUP($E89,'DTOC Backsheet'!$D$5:$AF$183,I$9,FALSE))="","",(VLOOKUP($E89,'DTOC Backsheet'!$D$5:$AF$183,I$9,FALSE))),"")</f>
        <v>1743</v>
      </c>
      <c r="J89" s="123">
        <f ca="1">IFERROR(IF((VLOOKUP($E89,'DTOC Backsheet'!$D$5:$AF$183,J$9,FALSE))="","",(VLOOKUP($E89,'DTOC Backsheet'!$D$5:$AF$183,J$9,FALSE))),"")</f>
        <v>1407</v>
      </c>
      <c r="K89" s="175">
        <f ca="1">IFERROR(IF((VLOOKUP($E89,'DTOC Backsheet'!$D$5:$AF$183,K$9,FALSE))="","",(VLOOKUP($E89,'DTOC Backsheet'!$D$5:$AF$183,K$9,FALSE))),"")</f>
        <v>1244</v>
      </c>
      <c r="L89" s="123">
        <f ca="1">IFERROR(IF((VLOOKUP($E89,'DTOC Backsheet'!$D$5:$AF$183,L$9,FALSE))="","",(VLOOKUP($E89,'DTOC Backsheet'!$D$5:$AF$183,L$9,FALSE))),"")</f>
        <v>1311</v>
      </c>
      <c r="M89" s="122">
        <f ca="1">IFERROR(IF((VLOOKUP($E89,'DTOC Backsheet'!$D$5:$AF$183,M$9,FALSE))="","",(VLOOKUP($E89,'DTOC Backsheet'!$D$5:$AF$183,M$9,FALSE))),"")</f>
        <v>1791</v>
      </c>
      <c r="N89" s="124" t="str">
        <f ca="1">IFERROR(IF((VLOOKUP($E89,'DTOC Backsheet'!$D$5:$AF$183,N$9,FALSE))="","",(VLOOKUP($E89,'DTOC Backsheet'!$D$5:$AF$183,N$9,FALSE))),"")</f>
        <v/>
      </c>
    </row>
    <row r="90" spans="1:14" ht="15" customHeight="1" x14ac:dyDescent="0.3">
      <c r="A90" s="57">
        <v>76</v>
      </c>
      <c r="B90" s="98" t="str">
        <f ca="1">IFERROR(IF((VLOOKUP($E90,'Org List'!$AJ$10:$AL$188,3,FALSE))="","",(VLOOKUP($E90,'Org List'!$AJ$10:$AL$188,3,FALSE))),"")</f>
        <v>North of England Commissioning Region</v>
      </c>
      <c r="C90" s="99" t="str">
        <f ca="1">IFERROR(IF((VLOOKUP($E90,'Org List'!$AO$10:$AQ$188,3,FALSE))="","",(VLOOKUP($E90,'Org List'!$AO$10:$AQ$188,3,FALSE))),"")</f>
        <v>North West Region</v>
      </c>
      <c r="D90" s="114" t="str">
        <f ca="1">IFERROR(IF((VLOOKUP($E90,'Org List'!$AT$10:$AV$188,3,FALSE))="","",(VLOOKUP($E90,'Org List'!$AT$10:$AV$188,3,FALSE))),"")</f>
        <v>NHS England North (Cheshire And Merseyside)</v>
      </c>
      <c r="E90" s="98" t="str">
        <f t="shared" ca="1" si="2"/>
        <v>E06000006</v>
      </c>
      <c r="F90" s="100" t="str">
        <f ca="1">IF(E90="","",VLOOKUP(E90,'Org List'!$J$9:$K$488,2,0))</f>
        <v>Halton</v>
      </c>
      <c r="G90" s="121">
        <f ca="1">IFERROR(IF((VLOOKUP($E90,'DTOC Backsheet'!$D$5:$AF$183,G$9,FALSE))="","",(VLOOKUP($E90,'DTOC Backsheet'!$D$5:$AF$183,G$9,FALSE))),"")</f>
        <v>1185</v>
      </c>
      <c r="H90" s="122">
        <f ca="1">IFERROR(IF((VLOOKUP($E90,'DTOC Backsheet'!$D$5:$AF$183,H$9,FALSE))="","",(VLOOKUP($E90,'DTOC Backsheet'!$D$5:$AF$183,H$9,FALSE))),"")</f>
        <v>1429</v>
      </c>
      <c r="I90" s="122">
        <f ca="1">IFERROR(IF((VLOOKUP($E90,'DTOC Backsheet'!$D$5:$AF$183,I$9,FALSE))="","",(VLOOKUP($E90,'DTOC Backsheet'!$D$5:$AF$183,I$9,FALSE))),"")</f>
        <v>1786</v>
      </c>
      <c r="J90" s="123">
        <f ca="1">IFERROR(IF((VLOOKUP($E90,'DTOC Backsheet'!$D$5:$AF$183,J$9,FALSE))="","",(VLOOKUP($E90,'DTOC Backsheet'!$D$5:$AF$183,J$9,FALSE))),"")</f>
        <v>1425</v>
      </c>
      <c r="K90" s="175">
        <f ca="1">IFERROR(IF((VLOOKUP($E90,'DTOC Backsheet'!$D$5:$AF$183,K$9,FALSE))="","",(VLOOKUP($E90,'DTOC Backsheet'!$D$5:$AF$183,K$9,FALSE))),"")</f>
        <v>1741</v>
      </c>
      <c r="L90" s="123">
        <f ca="1">IFERROR(IF((VLOOKUP($E90,'DTOC Backsheet'!$D$5:$AF$183,L$9,FALSE))="","",(VLOOKUP($E90,'DTOC Backsheet'!$D$5:$AF$183,L$9,FALSE))),"")</f>
        <v>1810</v>
      </c>
      <c r="M90" s="122">
        <f ca="1">IFERROR(IF((VLOOKUP($E90,'DTOC Backsheet'!$D$5:$AF$183,M$9,FALSE))="","",(VLOOKUP($E90,'DTOC Backsheet'!$D$5:$AF$183,M$9,FALSE))),"")</f>
        <v>1490</v>
      </c>
      <c r="N90" s="124" t="str">
        <f ca="1">IFERROR(IF((VLOOKUP($E90,'DTOC Backsheet'!$D$5:$AF$183,N$9,FALSE))="","",(VLOOKUP($E90,'DTOC Backsheet'!$D$5:$AF$183,N$9,FALSE))),"")</f>
        <v/>
      </c>
    </row>
    <row r="91" spans="1:14" ht="15" customHeight="1" x14ac:dyDescent="0.3">
      <c r="A91" s="57">
        <v>77</v>
      </c>
      <c r="B91" s="98" t="str">
        <f ca="1">IFERROR(IF((VLOOKUP($E91,'Org List'!$AJ$10:$AL$188,3,FALSE))="","",(VLOOKUP($E91,'Org List'!$AJ$10:$AL$188,3,FALSE))),"")</f>
        <v>London Commissioning Region</v>
      </c>
      <c r="C91" s="99" t="str">
        <f ca="1">IFERROR(IF((VLOOKUP($E91,'Org List'!$AO$10:$AQ$188,3,FALSE))="","",(VLOOKUP($E91,'Org List'!$AO$10:$AQ$188,3,FALSE))),"")</f>
        <v>London Region</v>
      </c>
      <c r="D91" s="114" t="str">
        <f ca="1">IFERROR(IF((VLOOKUP($E91,'Org List'!$AT$10:$AV$188,3,FALSE))="","",(VLOOKUP($E91,'Org List'!$AT$10:$AV$188,3,FALSE))),"")</f>
        <v>NHS England London</v>
      </c>
      <c r="E91" s="98" t="str">
        <f t="shared" ca="1" si="2"/>
        <v>E09000013</v>
      </c>
      <c r="F91" s="100" t="str">
        <f ca="1">IF(E91="","",VLOOKUP(E91,'Org List'!$J$9:$K$488,2,0))</f>
        <v>Hammersmith and Fulham</v>
      </c>
      <c r="G91" s="121">
        <f ca="1">IFERROR(IF((VLOOKUP($E91,'DTOC Backsheet'!$D$5:$AF$183,G$9,FALSE))="","",(VLOOKUP($E91,'DTOC Backsheet'!$D$5:$AF$183,G$9,FALSE))),"")</f>
        <v>1868</v>
      </c>
      <c r="H91" s="122">
        <f ca="1">IFERROR(IF((VLOOKUP($E91,'DTOC Backsheet'!$D$5:$AF$183,H$9,FALSE))="","",(VLOOKUP($E91,'DTOC Backsheet'!$D$5:$AF$183,H$9,FALSE))),"")</f>
        <v>1146</v>
      </c>
      <c r="I91" s="122">
        <f ca="1">IFERROR(IF((VLOOKUP($E91,'DTOC Backsheet'!$D$5:$AF$183,I$9,FALSE))="","",(VLOOKUP($E91,'DTOC Backsheet'!$D$5:$AF$183,I$9,FALSE))),"")</f>
        <v>698</v>
      </c>
      <c r="J91" s="123">
        <f ca="1">IFERROR(IF((VLOOKUP($E91,'DTOC Backsheet'!$D$5:$AF$183,J$9,FALSE))="","",(VLOOKUP($E91,'DTOC Backsheet'!$D$5:$AF$183,J$9,FALSE))),"")</f>
        <v>756</v>
      </c>
      <c r="K91" s="175">
        <f ca="1">IFERROR(IF((VLOOKUP($E91,'DTOC Backsheet'!$D$5:$AF$183,K$9,FALSE))="","",(VLOOKUP($E91,'DTOC Backsheet'!$D$5:$AF$183,K$9,FALSE))),"")</f>
        <v>1307</v>
      </c>
      <c r="L91" s="123">
        <f ca="1">IFERROR(IF((VLOOKUP($E91,'DTOC Backsheet'!$D$5:$AF$183,L$9,FALSE))="","",(VLOOKUP($E91,'DTOC Backsheet'!$D$5:$AF$183,L$9,FALSE))),"")</f>
        <v>1043</v>
      </c>
      <c r="M91" s="122">
        <f ca="1">IFERROR(IF((VLOOKUP($E91,'DTOC Backsheet'!$D$5:$AF$183,M$9,FALSE))="","",(VLOOKUP($E91,'DTOC Backsheet'!$D$5:$AF$183,M$9,FALSE))),"")</f>
        <v>934</v>
      </c>
      <c r="N91" s="124" t="str">
        <f ca="1">IFERROR(IF((VLOOKUP($E91,'DTOC Backsheet'!$D$5:$AF$183,N$9,FALSE))="","",(VLOOKUP($E91,'DTOC Backsheet'!$D$5:$AF$183,N$9,FALSE))),"")</f>
        <v/>
      </c>
    </row>
    <row r="92" spans="1:14" ht="15" customHeight="1" x14ac:dyDescent="0.3">
      <c r="A92" s="57">
        <v>78</v>
      </c>
      <c r="B92" s="98" t="str">
        <f ca="1">IFERROR(IF((VLOOKUP($E92,'Org List'!$AJ$10:$AL$188,3,FALSE))="","",(VLOOKUP($E92,'Org List'!$AJ$10:$AL$188,3,FALSE))),"")</f>
        <v>South East England Commissioning Region</v>
      </c>
      <c r="C92" s="99" t="str">
        <f ca="1">IFERROR(IF((VLOOKUP($E92,'Org List'!$AO$10:$AQ$188,3,FALSE))="","",(VLOOKUP($E92,'Org List'!$AO$10:$AQ$188,3,FALSE))),"")</f>
        <v>South East Region</v>
      </c>
      <c r="D92" s="114" t="str">
        <f ca="1">IFERROR(IF((VLOOKUP($E92,'Org List'!$AT$10:$AV$188,3,FALSE))="","",(VLOOKUP($E92,'Org List'!$AT$10:$AV$188,3,FALSE))),"")</f>
        <v>NHS England South East (Hampshire, Isle of Wight and Thames Valley)</v>
      </c>
      <c r="E92" s="98" t="str">
        <f t="shared" ca="1" si="2"/>
        <v>E10000014</v>
      </c>
      <c r="F92" s="100" t="str">
        <f ca="1">IF(E92="","",VLOOKUP(E92,'Org List'!$J$9:$K$488,2,0))</f>
        <v>Hampshire</v>
      </c>
      <c r="G92" s="121">
        <f ca="1">IFERROR(IF((VLOOKUP($E92,'DTOC Backsheet'!$D$5:$AF$183,G$9,FALSE))="","",(VLOOKUP($E92,'DTOC Backsheet'!$D$5:$AF$183,G$9,FALSE))),"")</f>
        <v>25042</v>
      </c>
      <c r="H92" s="122">
        <f ca="1">IFERROR(IF((VLOOKUP($E92,'DTOC Backsheet'!$D$5:$AF$183,H$9,FALSE))="","",(VLOOKUP($E92,'DTOC Backsheet'!$D$5:$AF$183,H$9,FALSE))),"")</f>
        <v>26733</v>
      </c>
      <c r="I92" s="122">
        <f ca="1">IFERROR(IF((VLOOKUP($E92,'DTOC Backsheet'!$D$5:$AF$183,I$9,FALSE))="","",(VLOOKUP($E92,'DTOC Backsheet'!$D$5:$AF$183,I$9,FALSE))),"")</f>
        <v>25501</v>
      </c>
      <c r="J92" s="123">
        <f ca="1">IFERROR(IF((VLOOKUP($E92,'DTOC Backsheet'!$D$5:$AF$183,J$9,FALSE))="","",(VLOOKUP($E92,'DTOC Backsheet'!$D$5:$AF$183,J$9,FALSE))),"")</f>
        <v>22333</v>
      </c>
      <c r="K92" s="175">
        <f ca="1">IFERROR(IF((VLOOKUP($E92,'DTOC Backsheet'!$D$5:$AF$183,K$9,FALSE))="","",(VLOOKUP($E92,'DTOC Backsheet'!$D$5:$AF$183,K$9,FALSE))),"")</f>
        <v>21959</v>
      </c>
      <c r="L92" s="123">
        <f ca="1">IFERROR(IF((VLOOKUP($E92,'DTOC Backsheet'!$D$5:$AF$183,L$9,FALSE))="","",(VLOOKUP($E92,'DTOC Backsheet'!$D$5:$AF$183,L$9,FALSE))),"")</f>
        <v>20280</v>
      </c>
      <c r="M92" s="122">
        <f ca="1">IFERROR(IF((VLOOKUP($E92,'DTOC Backsheet'!$D$5:$AF$183,M$9,FALSE))="","",(VLOOKUP($E92,'DTOC Backsheet'!$D$5:$AF$183,M$9,FALSE))),"")</f>
        <v>17490</v>
      </c>
      <c r="N92" s="124" t="str">
        <f ca="1">IFERROR(IF((VLOOKUP($E92,'DTOC Backsheet'!$D$5:$AF$183,N$9,FALSE))="","",(VLOOKUP($E92,'DTOC Backsheet'!$D$5:$AF$183,N$9,FALSE))),"")</f>
        <v/>
      </c>
    </row>
    <row r="93" spans="1:14" ht="15" customHeight="1" x14ac:dyDescent="0.3">
      <c r="A93" s="57">
        <v>79</v>
      </c>
      <c r="B93" s="98" t="str">
        <f ca="1">IFERROR(IF((VLOOKUP($E93,'Org List'!$AJ$10:$AL$188,3,FALSE))="","",(VLOOKUP($E93,'Org List'!$AJ$10:$AL$188,3,FALSE))),"")</f>
        <v>London Commissioning Region</v>
      </c>
      <c r="C93" s="99" t="str">
        <f ca="1">IFERROR(IF((VLOOKUP($E93,'Org List'!$AO$10:$AQ$188,3,FALSE))="","",(VLOOKUP($E93,'Org List'!$AO$10:$AQ$188,3,FALSE))),"")</f>
        <v>London Region</v>
      </c>
      <c r="D93" s="114" t="str">
        <f ca="1">IFERROR(IF((VLOOKUP($E93,'Org List'!$AT$10:$AV$188,3,FALSE))="","",(VLOOKUP($E93,'Org List'!$AT$10:$AV$188,3,FALSE))),"")</f>
        <v>NHS England London</v>
      </c>
      <c r="E93" s="98" t="str">
        <f t="shared" ca="1" si="2"/>
        <v>E09000014</v>
      </c>
      <c r="F93" s="100" t="str">
        <f ca="1">IF(E93="","",VLOOKUP(E93,'Org List'!$J$9:$K$488,2,0))</f>
        <v>Haringey</v>
      </c>
      <c r="G93" s="121">
        <f ca="1">IFERROR(IF((VLOOKUP($E93,'DTOC Backsheet'!$D$5:$AF$183,G$9,FALSE))="","",(VLOOKUP($E93,'DTOC Backsheet'!$D$5:$AF$183,G$9,FALSE))),"")</f>
        <v>2386</v>
      </c>
      <c r="H93" s="122">
        <f ca="1">IFERROR(IF((VLOOKUP($E93,'DTOC Backsheet'!$D$5:$AF$183,H$9,FALSE))="","",(VLOOKUP($E93,'DTOC Backsheet'!$D$5:$AF$183,H$9,FALSE))),"")</f>
        <v>1449</v>
      </c>
      <c r="I93" s="122">
        <f ca="1">IFERROR(IF((VLOOKUP($E93,'DTOC Backsheet'!$D$5:$AF$183,I$9,FALSE))="","",(VLOOKUP($E93,'DTOC Backsheet'!$D$5:$AF$183,I$9,FALSE))),"")</f>
        <v>1989</v>
      </c>
      <c r="J93" s="123">
        <f ca="1">IFERROR(IF((VLOOKUP($E93,'DTOC Backsheet'!$D$5:$AF$183,J$9,FALSE))="","",(VLOOKUP($E93,'DTOC Backsheet'!$D$5:$AF$183,J$9,FALSE))),"")</f>
        <v>1538</v>
      </c>
      <c r="K93" s="175">
        <f ca="1">IFERROR(IF((VLOOKUP($E93,'DTOC Backsheet'!$D$5:$AF$183,K$9,FALSE))="","",(VLOOKUP($E93,'DTOC Backsheet'!$D$5:$AF$183,K$9,FALSE))),"")</f>
        <v>1524</v>
      </c>
      <c r="L93" s="123">
        <f ca="1">IFERROR(IF((VLOOKUP($E93,'DTOC Backsheet'!$D$5:$AF$183,L$9,FALSE))="","",(VLOOKUP($E93,'DTOC Backsheet'!$D$5:$AF$183,L$9,FALSE))),"")</f>
        <v>1544</v>
      </c>
      <c r="M93" s="122">
        <f ca="1">IFERROR(IF((VLOOKUP($E93,'DTOC Backsheet'!$D$5:$AF$183,M$9,FALSE))="","",(VLOOKUP($E93,'DTOC Backsheet'!$D$5:$AF$183,M$9,FALSE))),"")</f>
        <v>1287</v>
      </c>
      <c r="N93" s="124" t="str">
        <f ca="1">IFERROR(IF((VLOOKUP($E93,'DTOC Backsheet'!$D$5:$AF$183,N$9,FALSE))="","",(VLOOKUP($E93,'DTOC Backsheet'!$D$5:$AF$183,N$9,FALSE))),"")</f>
        <v/>
      </c>
    </row>
    <row r="94" spans="1:14" ht="15" customHeight="1" x14ac:dyDescent="0.3">
      <c r="A94" s="57">
        <v>80</v>
      </c>
      <c r="B94" s="98" t="str">
        <f ca="1">IFERROR(IF((VLOOKUP($E94,'Org List'!$AJ$10:$AL$188,3,FALSE))="","",(VLOOKUP($E94,'Org List'!$AJ$10:$AL$188,3,FALSE))),"")</f>
        <v>London Commissioning Region</v>
      </c>
      <c r="C94" s="99" t="str">
        <f ca="1">IFERROR(IF((VLOOKUP($E94,'Org List'!$AO$10:$AQ$188,3,FALSE))="","",(VLOOKUP($E94,'Org List'!$AO$10:$AQ$188,3,FALSE))),"")</f>
        <v>London Region</v>
      </c>
      <c r="D94" s="114" t="str">
        <f ca="1">IFERROR(IF((VLOOKUP($E94,'Org List'!$AT$10:$AV$188,3,FALSE))="","",(VLOOKUP($E94,'Org List'!$AT$10:$AV$188,3,FALSE))),"")</f>
        <v>NHS England London</v>
      </c>
      <c r="E94" s="98" t="str">
        <f t="shared" ca="1" si="2"/>
        <v>E09000015</v>
      </c>
      <c r="F94" s="100" t="str">
        <f ca="1">IF(E94="","",VLOOKUP(E94,'Org List'!$J$9:$K$488,2,0))</f>
        <v>Harrow</v>
      </c>
      <c r="G94" s="121">
        <f ca="1">IFERROR(IF((VLOOKUP($E94,'DTOC Backsheet'!$D$5:$AF$183,G$9,FALSE))="","",(VLOOKUP($E94,'DTOC Backsheet'!$D$5:$AF$183,G$9,FALSE))),"")</f>
        <v>1187</v>
      </c>
      <c r="H94" s="122">
        <f ca="1">IFERROR(IF((VLOOKUP($E94,'DTOC Backsheet'!$D$5:$AF$183,H$9,FALSE))="","",(VLOOKUP($E94,'DTOC Backsheet'!$D$5:$AF$183,H$9,FALSE))),"")</f>
        <v>1753</v>
      </c>
      <c r="I94" s="122">
        <f ca="1">IFERROR(IF((VLOOKUP($E94,'DTOC Backsheet'!$D$5:$AF$183,I$9,FALSE))="","",(VLOOKUP($E94,'DTOC Backsheet'!$D$5:$AF$183,I$9,FALSE))),"")</f>
        <v>1347</v>
      </c>
      <c r="J94" s="123">
        <f ca="1">IFERROR(IF((VLOOKUP($E94,'DTOC Backsheet'!$D$5:$AF$183,J$9,FALSE))="","",(VLOOKUP($E94,'DTOC Backsheet'!$D$5:$AF$183,J$9,FALSE))),"")</f>
        <v>1353</v>
      </c>
      <c r="K94" s="175">
        <f ca="1">IFERROR(IF((VLOOKUP($E94,'DTOC Backsheet'!$D$5:$AF$183,K$9,FALSE))="","",(VLOOKUP($E94,'DTOC Backsheet'!$D$5:$AF$183,K$9,FALSE))),"")</f>
        <v>1520</v>
      </c>
      <c r="L94" s="123">
        <f ca="1">IFERROR(IF((VLOOKUP($E94,'DTOC Backsheet'!$D$5:$AF$183,L$9,FALSE))="","",(VLOOKUP($E94,'DTOC Backsheet'!$D$5:$AF$183,L$9,FALSE))),"")</f>
        <v>1576</v>
      </c>
      <c r="M94" s="122">
        <f ca="1">IFERROR(IF((VLOOKUP($E94,'DTOC Backsheet'!$D$5:$AF$183,M$9,FALSE))="","",(VLOOKUP($E94,'DTOC Backsheet'!$D$5:$AF$183,M$9,FALSE))),"")</f>
        <v>1298</v>
      </c>
      <c r="N94" s="124" t="str">
        <f ca="1">IFERROR(IF((VLOOKUP($E94,'DTOC Backsheet'!$D$5:$AF$183,N$9,FALSE))="","",(VLOOKUP($E94,'DTOC Backsheet'!$D$5:$AF$183,N$9,FALSE))),"")</f>
        <v/>
      </c>
    </row>
    <row r="95" spans="1:14" ht="15" customHeight="1" x14ac:dyDescent="0.3">
      <c r="A95" s="57">
        <v>81</v>
      </c>
      <c r="B95" s="98" t="str">
        <f ca="1">IFERROR(IF((VLOOKUP($E95,'Org List'!$AJ$10:$AL$188,3,FALSE))="","",(VLOOKUP($E95,'Org List'!$AJ$10:$AL$188,3,FALSE))),"")</f>
        <v>North of England Commissioning Region</v>
      </c>
      <c r="C95" s="99" t="str">
        <f ca="1">IFERROR(IF((VLOOKUP($E95,'Org List'!$AO$10:$AQ$188,3,FALSE))="","",(VLOOKUP($E95,'Org List'!$AO$10:$AQ$188,3,FALSE))),"")</f>
        <v>North East Region</v>
      </c>
      <c r="D95" s="114" t="str">
        <f ca="1">IFERROR(IF((VLOOKUP($E95,'Org List'!$AT$10:$AV$188,3,FALSE))="","",(VLOOKUP($E95,'Org List'!$AT$10:$AV$188,3,FALSE))),"")</f>
        <v>NHS England North (Cumbria And North East)</v>
      </c>
      <c r="E95" s="98" t="str">
        <f t="shared" ca="1" si="2"/>
        <v>E06000001</v>
      </c>
      <c r="F95" s="100" t="str">
        <f ca="1">IF(E95="","",VLOOKUP(E95,'Org List'!$J$9:$K$488,2,0))</f>
        <v>Hartlepool</v>
      </c>
      <c r="G95" s="121">
        <f ca="1">IFERROR(IF((VLOOKUP($E95,'DTOC Backsheet'!$D$5:$AF$183,G$9,FALSE))="","",(VLOOKUP($E95,'DTOC Backsheet'!$D$5:$AF$183,G$9,FALSE))),"")</f>
        <v>1190</v>
      </c>
      <c r="H95" s="122">
        <f ca="1">IFERROR(IF((VLOOKUP($E95,'DTOC Backsheet'!$D$5:$AF$183,H$9,FALSE))="","",(VLOOKUP($E95,'DTOC Backsheet'!$D$5:$AF$183,H$9,FALSE))),"")</f>
        <v>882</v>
      </c>
      <c r="I95" s="122">
        <f ca="1">IFERROR(IF((VLOOKUP($E95,'DTOC Backsheet'!$D$5:$AF$183,I$9,FALSE))="","",(VLOOKUP($E95,'DTOC Backsheet'!$D$5:$AF$183,I$9,FALSE))),"")</f>
        <v>1097</v>
      </c>
      <c r="J95" s="123">
        <f ca="1">IFERROR(IF((VLOOKUP($E95,'DTOC Backsheet'!$D$5:$AF$183,J$9,FALSE))="","",(VLOOKUP($E95,'DTOC Backsheet'!$D$5:$AF$183,J$9,FALSE))),"")</f>
        <v>730</v>
      </c>
      <c r="K95" s="175">
        <f ca="1">IFERROR(IF((VLOOKUP($E95,'DTOC Backsheet'!$D$5:$AF$183,K$9,FALSE))="","",(VLOOKUP($E95,'DTOC Backsheet'!$D$5:$AF$183,K$9,FALSE))),"")</f>
        <v>987</v>
      </c>
      <c r="L95" s="123">
        <f ca="1">IFERROR(IF((VLOOKUP($E95,'DTOC Backsheet'!$D$5:$AF$183,L$9,FALSE))="","",(VLOOKUP($E95,'DTOC Backsheet'!$D$5:$AF$183,L$9,FALSE))),"")</f>
        <v>741</v>
      </c>
      <c r="M95" s="122">
        <f ca="1">IFERROR(IF((VLOOKUP($E95,'DTOC Backsheet'!$D$5:$AF$183,M$9,FALSE))="","",(VLOOKUP($E95,'DTOC Backsheet'!$D$5:$AF$183,M$9,FALSE))),"")</f>
        <v>455</v>
      </c>
      <c r="N95" s="124" t="str">
        <f ca="1">IFERROR(IF((VLOOKUP($E95,'DTOC Backsheet'!$D$5:$AF$183,N$9,FALSE))="","",(VLOOKUP($E95,'DTOC Backsheet'!$D$5:$AF$183,N$9,FALSE))),"")</f>
        <v/>
      </c>
    </row>
    <row r="96" spans="1:14" ht="15" customHeight="1" x14ac:dyDescent="0.3">
      <c r="A96" s="57">
        <v>82</v>
      </c>
      <c r="B96" s="98" t="str">
        <f ca="1">IFERROR(IF((VLOOKUP($E96,'Org List'!$AJ$10:$AL$188,3,FALSE))="","",(VLOOKUP($E96,'Org List'!$AJ$10:$AL$188,3,FALSE))),"")</f>
        <v>London Commissioning Region</v>
      </c>
      <c r="C96" s="99" t="str">
        <f ca="1">IFERROR(IF((VLOOKUP($E96,'Org List'!$AO$10:$AQ$188,3,FALSE))="","",(VLOOKUP($E96,'Org List'!$AO$10:$AQ$188,3,FALSE))),"")</f>
        <v>London Region</v>
      </c>
      <c r="D96" s="114" t="str">
        <f ca="1">IFERROR(IF((VLOOKUP($E96,'Org List'!$AT$10:$AV$188,3,FALSE))="","",(VLOOKUP($E96,'Org List'!$AT$10:$AV$188,3,FALSE))),"")</f>
        <v>NHS England London</v>
      </c>
      <c r="E96" s="98" t="str">
        <f t="shared" ca="1" si="2"/>
        <v>E09000016</v>
      </c>
      <c r="F96" s="100" t="str">
        <f ca="1">IF(E96="","",VLOOKUP(E96,'Org List'!$J$9:$K$488,2,0))</f>
        <v>Havering</v>
      </c>
      <c r="G96" s="121">
        <f ca="1">IFERROR(IF((VLOOKUP($E96,'DTOC Backsheet'!$D$5:$AF$183,G$9,FALSE))="","",(VLOOKUP($E96,'DTOC Backsheet'!$D$5:$AF$183,G$9,FALSE))),"")</f>
        <v>898</v>
      </c>
      <c r="H96" s="122">
        <f ca="1">IFERROR(IF((VLOOKUP($E96,'DTOC Backsheet'!$D$5:$AF$183,H$9,FALSE))="","",(VLOOKUP($E96,'DTOC Backsheet'!$D$5:$AF$183,H$9,FALSE))),"")</f>
        <v>970</v>
      </c>
      <c r="I96" s="122">
        <f ca="1">IFERROR(IF((VLOOKUP($E96,'DTOC Backsheet'!$D$5:$AF$183,I$9,FALSE))="","",(VLOOKUP($E96,'DTOC Backsheet'!$D$5:$AF$183,I$9,FALSE))),"")</f>
        <v>963</v>
      </c>
      <c r="J96" s="123">
        <f ca="1">IFERROR(IF((VLOOKUP($E96,'DTOC Backsheet'!$D$5:$AF$183,J$9,FALSE))="","",(VLOOKUP($E96,'DTOC Backsheet'!$D$5:$AF$183,J$9,FALSE))),"")</f>
        <v>1094</v>
      </c>
      <c r="K96" s="175">
        <f ca="1">IFERROR(IF((VLOOKUP($E96,'DTOC Backsheet'!$D$5:$AF$183,K$9,FALSE))="","",(VLOOKUP($E96,'DTOC Backsheet'!$D$5:$AF$183,K$9,FALSE))),"")</f>
        <v>1417</v>
      </c>
      <c r="L96" s="123">
        <f ca="1">IFERROR(IF((VLOOKUP($E96,'DTOC Backsheet'!$D$5:$AF$183,L$9,FALSE))="","",(VLOOKUP($E96,'DTOC Backsheet'!$D$5:$AF$183,L$9,FALSE))),"")</f>
        <v>1408</v>
      </c>
      <c r="M96" s="122">
        <f ca="1">IFERROR(IF((VLOOKUP($E96,'DTOC Backsheet'!$D$5:$AF$183,M$9,FALSE))="","",(VLOOKUP($E96,'DTOC Backsheet'!$D$5:$AF$183,M$9,FALSE))),"")</f>
        <v>1188</v>
      </c>
      <c r="N96" s="124" t="str">
        <f ca="1">IFERROR(IF((VLOOKUP($E96,'DTOC Backsheet'!$D$5:$AF$183,N$9,FALSE))="","",(VLOOKUP($E96,'DTOC Backsheet'!$D$5:$AF$183,N$9,FALSE))),"")</f>
        <v/>
      </c>
    </row>
    <row r="97" spans="1:14" ht="15" customHeight="1" x14ac:dyDescent="0.3">
      <c r="A97" s="57">
        <v>83</v>
      </c>
      <c r="B97" s="98" t="str">
        <f ca="1">IFERROR(IF((VLOOKUP($E97,'Org List'!$AJ$10:$AL$188,3,FALSE))="","",(VLOOKUP($E97,'Org List'!$AJ$10:$AL$188,3,FALSE))),"")</f>
        <v>Midlands and East of England Commissioning Region</v>
      </c>
      <c r="C97" s="99" t="str">
        <f ca="1">IFERROR(IF((VLOOKUP($E97,'Org List'!$AO$10:$AQ$188,3,FALSE))="","",(VLOOKUP($E97,'Org List'!$AO$10:$AQ$188,3,FALSE))),"")</f>
        <v>West Midlands Region</v>
      </c>
      <c r="D97" s="114" t="str">
        <f ca="1">IFERROR(IF((VLOOKUP($E97,'Org List'!$AT$10:$AV$188,3,FALSE))="","",(VLOOKUP($E97,'Org List'!$AT$10:$AV$188,3,FALSE))),"")</f>
        <v>NHS England Midlands And East (West Midlands)</v>
      </c>
      <c r="E97" s="98" t="str">
        <f t="shared" ca="1" si="2"/>
        <v>E06000019</v>
      </c>
      <c r="F97" s="100" t="str">
        <f ca="1">IF(E97="","",VLOOKUP(E97,'Org List'!$J$9:$K$488,2,0))</f>
        <v>Herefordshire, County of</v>
      </c>
      <c r="G97" s="121">
        <f ca="1">IFERROR(IF((VLOOKUP($E97,'DTOC Backsheet'!$D$5:$AF$183,G$9,FALSE))="","",(VLOOKUP($E97,'DTOC Backsheet'!$D$5:$AF$183,G$9,FALSE))),"")</f>
        <v>1711</v>
      </c>
      <c r="H97" s="122">
        <f ca="1">IFERROR(IF((VLOOKUP($E97,'DTOC Backsheet'!$D$5:$AF$183,H$9,FALSE))="","",(VLOOKUP($E97,'DTOC Backsheet'!$D$5:$AF$183,H$9,FALSE))),"")</f>
        <v>1978</v>
      </c>
      <c r="I97" s="122">
        <f ca="1">IFERROR(IF((VLOOKUP($E97,'DTOC Backsheet'!$D$5:$AF$183,I$9,FALSE))="","",(VLOOKUP($E97,'DTOC Backsheet'!$D$5:$AF$183,I$9,FALSE))),"")</f>
        <v>1451</v>
      </c>
      <c r="J97" s="123">
        <f ca="1">IFERROR(IF((VLOOKUP($E97,'DTOC Backsheet'!$D$5:$AF$183,J$9,FALSE))="","",(VLOOKUP($E97,'DTOC Backsheet'!$D$5:$AF$183,J$9,FALSE))),"")</f>
        <v>1536</v>
      </c>
      <c r="K97" s="175">
        <f ca="1">IFERROR(IF((VLOOKUP($E97,'DTOC Backsheet'!$D$5:$AF$183,K$9,FALSE))="","",(VLOOKUP($E97,'DTOC Backsheet'!$D$5:$AF$183,K$9,FALSE))),"")</f>
        <v>1747</v>
      </c>
      <c r="L97" s="123">
        <f ca="1">IFERROR(IF((VLOOKUP($E97,'DTOC Backsheet'!$D$5:$AF$183,L$9,FALSE))="","",(VLOOKUP($E97,'DTOC Backsheet'!$D$5:$AF$183,L$9,FALSE))),"")</f>
        <v>2125</v>
      </c>
      <c r="M97" s="122">
        <f ca="1">IFERROR(IF((VLOOKUP($E97,'DTOC Backsheet'!$D$5:$AF$183,M$9,FALSE))="","",(VLOOKUP($E97,'DTOC Backsheet'!$D$5:$AF$183,M$9,FALSE))),"")</f>
        <v>1687</v>
      </c>
      <c r="N97" s="124" t="str">
        <f ca="1">IFERROR(IF((VLOOKUP($E97,'DTOC Backsheet'!$D$5:$AF$183,N$9,FALSE))="","",(VLOOKUP($E97,'DTOC Backsheet'!$D$5:$AF$183,N$9,FALSE))),"")</f>
        <v/>
      </c>
    </row>
    <row r="98" spans="1:14" ht="15" customHeight="1" x14ac:dyDescent="0.3">
      <c r="A98" s="57">
        <v>84</v>
      </c>
      <c r="B98" s="98" t="str">
        <f ca="1">IFERROR(IF((VLOOKUP($E98,'Org List'!$AJ$10:$AL$188,3,FALSE))="","",(VLOOKUP($E98,'Org List'!$AJ$10:$AL$188,3,FALSE))),"")</f>
        <v>Midlands and East of England Commissioning Region</v>
      </c>
      <c r="C98" s="99" t="str">
        <f ca="1">IFERROR(IF((VLOOKUP($E98,'Org List'!$AO$10:$AQ$188,3,FALSE))="","",(VLOOKUP($E98,'Org List'!$AO$10:$AQ$188,3,FALSE))),"")</f>
        <v>East Region</v>
      </c>
      <c r="D98" s="114" t="str">
        <f ca="1">IFERROR(IF((VLOOKUP($E98,'Org List'!$AT$10:$AV$188,3,FALSE))="","",(VLOOKUP($E98,'Org List'!$AT$10:$AV$188,3,FALSE))),"")</f>
        <v>NHS England Midlands And East (Central Midlands)</v>
      </c>
      <c r="E98" s="98" t="str">
        <f t="shared" ca="1" si="2"/>
        <v>E10000015</v>
      </c>
      <c r="F98" s="100" t="str">
        <f ca="1">IF(E98="","",VLOOKUP(E98,'Org List'!$J$9:$K$488,2,0))</f>
        <v>Hertfordshire</v>
      </c>
      <c r="G98" s="121">
        <f ca="1">IFERROR(IF((VLOOKUP($E98,'DTOC Backsheet'!$D$5:$AF$183,G$9,FALSE))="","",(VLOOKUP($E98,'DTOC Backsheet'!$D$5:$AF$183,G$9,FALSE))),"")</f>
        <v>15392</v>
      </c>
      <c r="H98" s="122">
        <f ca="1">IFERROR(IF((VLOOKUP($E98,'DTOC Backsheet'!$D$5:$AF$183,H$9,FALSE))="","",(VLOOKUP($E98,'DTOC Backsheet'!$D$5:$AF$183,H$9,FALSE))),"")</f>
        <v>12044</v>
      </c>
      <c r="I98" s="122">
        <f ca="1">IFERROR(IF((VLOOKUP($E98,'DTOC Backsheet'!$D$5:$AF$183,I$9,FALSE))="","",(VLOOKUP($E98,'DTOC Backsheet'!$D$5:$AF$183,I$9,FALSE))),"")</f>
        <v>11078</v>
      </c>
      <c r="J98" s="123">
        <f ca="1">IFERROR(IF((VLOOKUP($E98,'DTOC Backsheet'!$D$5:$AF$183,J$9,FALSE))="","",(VLOOKUP($E98,'DTOC Backsheet'!$D$5:$AF$183,J$9,FALSE))),"")</f>
        <v>10537</v>
      </c>
      <c r="K98" s="175">
        <f ca="1">IFERROR(IF((VLOOKUP($E98,'DTOC Backsheet'!$D$5:$AF$183,K$9,FALSE))="","",(VLOOKUP($E98,'DTOC Backsheet'!$D$5:$AF$183,K$9,FALSE))),"")</f>
        <v>9698</v>
      </c>
      <c r="L98" s="123">
        <f ca="1">IFERROR(IF((VLOOKUP($E98,'DTOC Backsheet'!$D$5:$AF$183,L$9,FALSE))="","",(VLOOKUP($E98,'DTOC Backsheet'!$D$5:$AF$183,L$9,FALSE))),"")</f>
        <v>10545</v>
      </c>
      <c r="M98" s="122">
        <f ca="1">IFERROR(IF((VLOOKUP($E98,'DTOC Backsheet'!$D$5:$AF$183,M$9,FALSE))="","",(VLOOKUP($E98,'DTOC Backsheet'!$D$5:$AF$183,M$9,FALSE))),"")</f>
        <v>8714</v>
      </c>
      <c r="N98" s="124" t="str">
        <f ca="1">IFERROR(IF((VLOOKUP($E98,'DTOC Backsheet'!$D$5:$AF$183,N$9,FALSE))="","",(VLOOKUP($E98,'DTOC Backsheet'!$D$5:$AF$183,N$9,FALSE))),"")</f>
        <v/>
      </c>
    </row>
    <row r="99" spans="1:14" ht="15" customHeight="1" x14ac:dyDescent="0.3">
      <c r="A99" s="57">
        <v>85</v>
      </c>
      <c r="B99" s="98" t="str">
        <f ca="1">IFERROR(IF((VLOOKUP($E99,'Org List'!$AJ$10:$AL$188,3,FALSE))="","",(VLOOKUP($E99,'Org List'!$AJ$10:$AL$188,3,FALSE))),"")</f>
        <v>London Commissioning Region</v>
      </c>
      <c r="C99" s="99" t="str">
        <f ca="1">IFERROR(IF((VLOOKUP($E99,'Org List'!$AO$10:$AQ$188,3,FALSE))="","",(VLOOKUP($E99,'Org List'!$AO$10:$AQ$188,3,FALSE))),"")</f>
        <v>London Region</v>
      </c>
      <c r="D99" s="114" t="str">
        <f ca="1">IFERROR(IF((VLOOKUP($E99,'Org List'!$AT$10:$AV$188,3,FALSE))="","",(VLOOKUP($E99,'Org List'!$AT$10:$AV$188,3,FALSE))),"")</f>
        <v>NHS England London</v>
      </c>
      <c r="E99" s="98" t="str">
        <f t="shared" ca="1" si="2"/>
        <v>E09000017</v>
      </c>
      <c r="F99" s="100" t="str">
        <f ca="1">IF(E99="","",VLOOKUP(E99,'Org List'!$J$9:$K$488,2,0))</f>
        <v>Hillingdon</v>
      </c>
      <c r="G99" s="121">
        <f ca="1">IFERROR(IF((VLOOKUP($E99,'DTOC Backsheet'!$D$5:$AF$183,G$9,FALSE))="","",(VLOOKUP($E99,'DTOC Backsheet'!$D$5:$AF$183,G$9,FALSE))),"")</f>
        <v>2434</v>
      </c>
      <c r="H99" s="122">
        <f ca="1">IFERROR(IF((VLOOKUP($E99,'DTOC Backsheet'!$D$5:$AF$183,H$9,FALSE))="","",(VLOOKUP($E99,'DTOC Backsheet'!$D$5:$AF$183,H$9,FALSE))),"")</f>
        <v>1856</v>
      </c>
      <c r="I99" s="122">
        <f ca="1">IFERROR(IF((VLOOKUP($E99,'DTOC Backsheet'!$D$5:$AF$183,I$9,FALSE))="","",(VLOOKUP($E99,'DTOC Backsheet'!$D$5:$AF$183,I$9,FALSE))),"")</f>
        <v>1258</v>
      </c>
      <c r="J99" s="123">
        <f ca="1">IFERROR(IF((VLOOKUP($E99,'DTOC Backsheet'!$D$5:$AF$183,J$9,FALSE))="","",(VLOOKUP($E99,'DTOC Backsheet'!$D$5:$AF$183,J$9,FALSE))),"")</f>
        <v>983</v>
      </c>
      <c r="K99" s="175">
        <f ca="1">IFERROR(IF((VLOOKUP($E99,'DTOC Backsheet'!$D$5:$AF$183,K$9,FALSE))="","",(VLOOKUP($E99,'DTOC Backsheet'!$D$5:$AF$183,K$9,FALSE))),"")</f>
        <v>1356</v>
      </c>
      <c r="L99" s="123">
        <f ca="1">IFERROR(IF((VLOOKUP($E99,'DTOC Backsheet'!$D$5:$AF$183,L$9,FALSE))="","",(VLOOKUP($E99,'DTOC Backsheet'!$D$5:$AF$183,L$9,FALSE))),"")</f>
        <v>1042</v>
      </c>
      <c r="M99" s="122">
        <f ca="1">IFERROR(IF((VLOOKUP($E99,'DTOC Backsheet'!$D$5:$AF$183,M$9,FALSE))="","",(VLOOKUP($E99,'DTOC Backsheet'!$D$5:$AF$183,M$9,FALSE))),"")</f>
        <v>1598</v>
      </c>
      <c r="N99" s="124" t="str">
        <f ca="1">IFERROR(IF((VLOOKUP($E99,'DTOC Backsheet'!$D$5:$AF$183,N$9,FALSE))="","",(VLOOKUP($E99,'DTOC Backsheet'!$D$5:$AF$183,N$9,FALSE))),"")</f>
        <v/>
      </c>
    </row>
    <row r="100" spans="1:14" ht="15" customHeight="1" x14ac:dyDescent="0.3">
      <c r="A100" s="57">
        <v>86</v>
      </c>
      <c r="B100" s="98" t="str">
        <f ca="1">IFERROR(IF((VLOOKUP($E100,'Org List'!$AJ$10:$AL$188,3,FALSE))="","",(VLOOKUP($E100,'Org List'!$AJ$10:$AL$188,3,FALSE))),"")</f>
        <v>London Commissioning Region</v>
      </c>
      <c r="C100" s="99" t="str">
        <f ca="1">IFERROR(IF((VLOOKUP($E100,'Org List'!$AO$10:$AQ$188,3,FALSE))="","",(VLOOKUP($E100,'Org List'!$AO$10:$AQ$188,3,FALSE))),"")</f>
        <v>London Region</v>
      </c>
      <c r="D100" s="114" t="str">
        <f ca="1">IFERROR(IF((VLOOKUP($E100,'Org List'!$AT$10:$AV$188,3,FALSE))="","",(VLOOKUP($E100,'Org List'!$AT$10:$AV$188,3,FALSE))),"")</f>
        <v>NHS England London</v>
      </c>
      <c r="E100" s="98" t="str">
        <f t="shared" ca="1" si="2"/>
        <v>E09000018</v>
      </c>
      <c r="F100" s="100" t="str">
        <f ca="1">IF(E100="","",VLOOKUP(E100,'Org List'!$J$9:$K$488,2,0))</f>
        <v>Hounslow</v>
      </c>
      <c r="G100" s="121">
        <f ca="1">IFERROR(IF((VLOOKUP($E100,'DTOC Backsheet'!$D$5:$AF$183,G$9,FALSE))="","",(VLOOKUP($E100,'DTOC Backsheet'!$D$5:$AF$183,G$9,FALSE))),"")</f>
        <v>1509</v>
      </c>
      <c r="H100" s="122">
        <f ca="1">IFERROR(IF((VLOOKUP($E100,'DTOC Backsheet'!$D$5:$AF$183,H$9,FALSE))="","",(VLOOKUP($E100,'DTOC Backsheet'!$D$5:$AF$183,H$9,FALSE))),"")</f>
        <v>1530</v>
      </c>
      <c r="I100" s="122">
        <f ca="1">IFERROR(IF((VLOOKUP($E100,'DTOC Backsheet'!$D$5:$AF$183,I$9,FALSE))="","",(VLOOKUP($E100,'DTOC Backsheet'!$D$5:$AF$183,I$9,FALSE))),"")</f>
        <v>789</v>
      </c>
      <c r="J100" s="123">
        <f ca="1">IFERROR(IF((VLOOKUP($E100,'DTOC Backsheet'!$D$5:$AF$183,J$9,FALSE))="","",(VLOOKUP($E100,'DTOC Backsheet'!$D$5:$AF$183,J$9,FALSE))),"")</f>
        <v>905</v>
      </c>
      <c r="K100" s="175">
        <f ca="1">IFERROR(IF((VLOOKUP($E100,'DTOC Backsheet'!$D$5:$AF$183,K$9,FALSE))="","",(VLOOKUP($E100,'DTOC Backsheet'!$D$5:$AF$183,K$9,FALSE))),"")</f>
        <v>611</v>
      </c>
      <c r="L100" s="123">
        <f ca="1">IFERROR(IF((VLOOKUP($E100,'DTOC Backsheet'!$D$5:$AF$183,L$9,FALSE))="","",(VLOOKUP($E100,'DTOC Backsheet'!$D$5:$AF$183,L$9,FALSE))),"")</f>
        <v>1111</v>
      </c>
      <c r="M100" s="122">
        <f ca="1">IFERROR(IF((VLOOKUP($E100,'DTOC Backsheet'!$D$5:$AF$183,M$9,FALSE))="","",(VLOOKUP($E100,'DTOC Backsheet'!$D$5:$AF$183,M$9,FALSE))),"")</f>
        <v>600</v>
      </c>
      <c r="N100" s="124" t="str">
        <f ca="1">IFERROR(IF((VLOOKUP($E100,'DTOC Backsheet'!$D$5:$AF$183,N$9,FALSE))="","",(VLOOKUP($E100,'DTOC Backsheet'!$D$5:$AF$183,N$9,FALSE))),"")</f>
        <v/>
      </c>
    </row>
    <row r="101" spans="1:14" ht="15" customHeight="1" x14ac:dyDescent="0.3">
      <c r="A101" s="57">
        <v>87</v>
      </c>
      <c r="B101" s="98" t="str">
        <f ca="1">IFERROR(IF((VLOOKUP($E101,'Org List'!$AJ$10:$AL$188,3,FALSE))="","",(VLOOKUP($E101,'Org List'!$AJ$10:$AL$188,3,FALSE))),"")</f>
        <v>South East England Commissioning Region</v>
      </c>
      <c r="C101" s="99" t="str">
        <f ca="1">IFERROR(IF((VLOOKUP($E101,'Org List'!$AO$10:$AQ$188,3,FALSE))="","",(VLOOKUP($E101,'Org List'!$AO$10:$AQ$188,3,FALSE))),"")</f>
        <v>South East Region</v>
      </c>
      <c r="D101" s="114" t="str">
        <f ca="1">IFERROR(IF((VLOOKUP($E101,'Org List'!$AT$10:$AV$188,3,FALSE))="","",(VLOOKUP($E101,'Org List'!$AT$10:$AV$188,3,FALSE))),"")</f>
        <v>NHS England South East (Hampshire, Isle of Wight and Thames Valley)</v>
      </c>
      <c r="E101" s="98" t="str">
        <f t="shared" ca="1" si="2"/>
        <v>E06000046</v>
      </c>
      <c r="F101" s="100" t="str">
        <f ca="1">IF(E101="","",VLOOKUP(E101,'Org List'!$J$9:$K$488,2,0))</f>
        <v>Isle of Wight</v>
      </c>
      <c r="G101" s="121">
        <f ca="1">IFERROR(IF((VLOOKUP($E101,'DTOC Backsheet'!$D$5:$AF$183,G$9,FALSE))="","",(VLOOKUP($E101,'DTOC Backsheet'!$D$5:$AF$183,G$9,FALSE))),"")</f>
        <v>768</v>
      </c>
      <c r="H101" s="122">
        <f ca="1">IFERROR(IF((VLOOKUP($E101,'DTOC Backsheet'!$D$5:$AF$183,H$9,FALSE))="","",(VLOOKUP($E101,'DTOC Backsheet'!$D$5:$AF$183,H$9,FALSE))),"")</f>
        <v>868</v>
      </c>
      <c r="I101" s="122">
        <f ca="1">IFERROR(IF((VLOOKUP($E101,'DTOC Backsheet'!$D$5:$AF$183,I$9,FALSE))="","",(VLOOKUP($E101,'DTOC Backsheet'!$D$5:$AF$183,I$9,FALSE))),"")</f>
        <v>635</v>
      </c>
      <c r="J101" s="123">
        <f ca="1">IFERROR(IF((VLOOKUP($E101,'DTOC Backsheet'!$D$5:$AF$183,J$9,FALSE))="","",(VLOOKUP($E101,'DTOC Backsheet'!$D$5:$AF$183,J$9,FALSE))),"")</f>
        <v>482</v>
      </c>
      <c r="K101" s="175">
        <f ca="1">IFERROR(IF((VLOOKUP($E101,'DTOC Backsheet'!$D$5:$AF$183,K$9,FALSE))="","",(VLOOKUP($E101,'DTOC Backsheet'!$D$5:$AF$183,K$9,FALSE))),"")</f>
        <v>522</v>
      </c>
      <c r="L101" s="123">
        <f ca="1">IFERROR(IF((VLOOKUP($E101,'DTOC Backsheet'!$D$5:$AF$183,L$9,FALSE))="","",(VLOOKUP($E101,'DTOC Backsheet'!$D$5:$AF$183,L$9,FALSE))),"")</f>
        <v>700</v>
      </c>
      <c r="M101" s="122">
        <f ca="1">IFERROR(IF((VLOOKUP($E101,'DTOC Backsheet'!$D$5:$AF$183,M$9,FALSE))="","",(VLOOKUP($E101,'DTOC Backsheet'!$D$5:$AF$183,M$9,FALSE))),"")</f>
        <v>1151</v>
      </c>
      <c r="N101" s="124" t="str">
        <f ca="1">IFERROR(IF((VLOOKUP($E101,'DTOC Backsheet'!$D$5:$AF$183,N$9,FALSE))="","",(VLOOKUP($E101,'DTOC Backsheet'!$D$5:$AF$183,N$9,FALSE))),"")</f>
        <v/>
      </c>
    </row>
    <row r="102" spans="1:14" ht="15" customHeight="1" x14ac:dyDescent="0.3">
      <c r="A102" s="57">
        <v>88</v>
      </c>
      <c r="B102" s="98" t="str">
        <f ca="1">IFERROR(IF((VLOOKUP($E102,'Org List'!$AJ$10:$AL$188,3,FALSE))="","",(VLOOKUP($E102,'Org List'!$AJ$10:$AL$188,3,FALSE))),"")</f>
        <v>London Commissioning Region</v>
      </c>
      <c r="C102" s="99" t="str">
        <f ca="1">IFERROR(IF((VLOOKUP($E102,'Org List'!$AO$10:$AQ$188,3,FALSE))="","",(VLOOKUP($E102,'Org List'!$AO$10:$AQ$188,3,FALSE))),"")</f>
        <v>London Region</v>
      </c>
      <c r="D102" s="114" t="str">
        <f ca="1">IFERROR(IF((VLOOKUP($E102,'Org List'!$AT$10:$AV$188,3,FALSE))="","",(VLOOKUP($E102,'Org List'!$AT$10:$AV$188,3,FALSE))),"")</f>
        <v>NHS England London</v>
      </c>
      <c r="E102" s="98" t="str">
        <f t="shared" ca="1" si="2"/>
        <v>E09000019</v>
      </c>
      <c r="F102" s="100" t="str">
        <f ca="1">IF(E102="","",VLOOKUP(E102,'Org List'!$J$9:$K$488,2,0))</f>
        <v>Islington</v>
      </c>
      <c r="G102" s="121">
        <f ca="1">IFERROR(IF((VLOOKUP($E102,'DTOC Backsheet'!$D$5:$AF$183,G$9,FALSE))="","",(VLOOKUP($E102,'DTOC Backsheet'!$D$5:$AF$183,G$9,FALSE))),"")</f>
        <v>1408</v>
      </c>
      <c r="H102" s="122">
        <f ca="1">IFERROR(IF((VLOOKUP($E102,'DTOC Backsheet'!$D$5:$AF$183,H$9,FALSE))="","",(VLOOKUP($E102,'DTOC Backsheet'!$D$5:$AF$183,H$9,FALSE))),"")</f>
        <v>1806</v>
      </c>
      <c r="I102" s="122">
        <f ca="1">IFERROR(IF((VLOOKUP($E102,'DTOC Backsheet'!$D$5:$AF$183,I$9,FALSE))="","",(VLOOKUP($E102,'DTOC Backsheet'!$D$5:$AF$183,I$9,FALSE))),"")</f>
        <v>1697</v>
      </c>
      <c r="J102" s="123">
        <f ca="1">IFERROR(IF((VLOOKUP($E102,'DTOC Backsheet'!$D$5:$AF$183,J$9,FALSE))="","",(VLOOKUP($E102,'DTOC Backsheet'!$D$5:$AF$183,J$9,FALSE))),"")</f>
        <v>1643</v>
      </c>
      <c r="K102" s="175">
        <f ca="1">IFERROR(IF((VLOOKUP($E102,'DTOC Backsheet'!$D$5:$AF$183,K$9,FALSE))="","",(VLOOKUP($E102,'DTOC Backsheet'!$D$5:$AF$183,K$9,FALSE))),"")</f>
        <v>1609</v>
      </c>
      <c r="L102" s="123">
        <f ca="1">IFERROR(IF((VLOOKUP($E102,'DTOC Backsheet'!$D$5:$AF$183,L$9,FALSE))="","",(VLOOKUP($E102,'DTOC Backsheet'!$D$5:$AF$183,L$9,FALSE))),"")</f>
        <v>1316</v>
      </c>
      <c r="M102" s="122">
        <f ca="1">IFERROR(IF((VLOOKUP($E102,'DTOC Backsheet'!$D$5:$AF$183,M$9,FALSE))="","",(VLOOKUP($E102,'DTOC Backsheet'!$D$5:$AF$183,M$9,FALSE))),"")</f>
        <v>1874</v>
      </c>
      <c r="N102" s="124" t="str">
        <f ca="1">IFERROR(IF((VLOOKUP($E102,'DTOC Backsheet'!$D$5:$AF$183,N$9,FALSE))="","",(VLOOKUP($E102,'DTOC Backsheet'!$D$5:$AF$183,N$9,FALSE))),"")</f>
        <v/>
      </c>
    </row>
    <row r="103" spans="1:14" ht="15" customHeight="1" x14ac:dyDescent="0.3">
      <c r="A103" s="57">
        <v>89</v>
      </c>
      <c r="B103" s="98" t="str">
        <f ca="1">IFERROR(IF((VLOOKUP($E103,'Org List'!$AJ$10:$AL$188,3,FALSE))="","",(VLOOKUP($E103,'Org List'!$AJ$10:$AL$188,3,FALSE))),"")</f>
        <v>London Commissioning Region</v>
      </c>
      <c r="C103" s="99" t="str">
        <f ca="1">IFERROR(IF((VLOOKUP($E103,'Org List'!$AO$10:$AQ$188,3,FALSE))="","",(VLOOKUP($E103,'Org List'!$AO$10:$AQ$188,3,FALSE))),"")</f>
        <v>London Region</v>
      </c>
      <c r="D103" s="114" t="str">
        <f ca="1">IFERROR(IF((VLOOKUP($E103,'Org List'!$AT$10:$AV$188,3,FALSE))="","",(VLOOKUP($E103,'Org List'!$AT$10:$AV$188,3,FALSE))),"")</f>
        <v>NHS England London</v>
      </c>
      <c r="E103" s="98" t="str">
        <f t="shared" ca="1" si="2"/>
        <v>E09000020</v>
      </c>
      <c r="F103" s="100" t="str">
        <f ca="1">IF(E103="","",VLOOKUP(E103,'Org List'!$J$9:$K$488,2,0))</f>
        <v>Kensington and Chelsea</v>
      </c>
      <c r="G103" s="121">
        <f ca="1">IFERROR(IF((VLOOKUP($E103,'DTOC Backsheet'!$D$5:$AF$183,G$9,FALSE))="","",(VLOOKUP($E103,'DTOC Backsheet'!$D$5:$AF$183,G$9,FALSE))),"")</f>
        <v>740</v>
      </c>
      <c r="H103" s="122">
        <f ca="1">IFERROR(IF((VLOOKUP($E103,'DTOC Backsheet'!$D$5:$AF$183,H$9,FALSE))="","",(VLOOKUP($E103,'DTOC Backsheet'!$D$5:$AF$183,H$9,FALSE))),"")</f>
        <v>1011</v>
      </c>
      <c r="I103" s="122">
        <f ca="1">IFERROR(IF((VLOOKUP($E103,'DTOC Backsheet'!$D$5:$AF$183,I$9,FALSE))="","",(VLOOKUP($E103,'DTOC Backsheet'!$D$5:$AF$183,I$9,FALSE))),"")</f>
        <v>1056</v>
      </c>
      <c r="J103" s="123">
        <f ca="1">IFERROR(IF((VLOOKUP($E103,'DTOC Backsheet'!$D$5:$AF$183,J$9,FALSE))="","",(VLOOKUP($E103,'DTOC Backsheet'!$D$5:$AF$183,J$9,FALSE))),"")</f>
        <v>846</v>
      </c>
      <c r="K103" s="175">
        <f ca="1">IFERROR(IF((VLOOKUP($E103,'DTOC Backsheet'!$D$5:$AF$183,K$9,FALSE))="","",(VLOOKUP($E103,'DTOC Backsheet'!$D$5:$AF$183,K$9,FALSE))),"")</f>
        <v>532</v>
      </c>
      <c r="L103" s="123">
        <f ca="1">IFERROR(IF((VLOOKUP($E103,'DTOC Backsheet'!$D$5:$AF$183,L$9,FALSE))="","",(VLOOKUP($E103,'DTOC Backsheet'!$D$5:$AF$183,L$9,FALSE))),"")</f>
        <v>585</v>
      </c>
      <c r="M103" s="122">
        <f ca="1">IFERROR(IF((VLOOKUP($E103,'DTOC Backsheet'!$D$5:$AF$183,M$9,FALSE))="","",(VLOOKUP($E103,'DTOC Backsheet'!$D$5:$AF$183,M$9,FALSE))),"")</f>
        <v>369</v>
      </c>
      <c r="N103" s="124" t="str">
        <f ca="1">IFERROR(IF((VLOOKUP($E103,'DTOC Backsheet'!$D$5:$AF$183,N$9,FALSE))="","",(VLOOKUP($E103,'DTOC Backsheet'!$D$5:$AF$183,N$9,FALSE))),"")</f>
        <v/>
      </c>
    </row>
    <row r="104" spans="1:14" ht="15" customHeight="1" x14ac:dyDescent="0.3">
      <c r="A104" s="57">
        <v>90</v>
      </c>
      <c r="B104" s="98" t="str">
        <f ca="1">IFERROR(IF((VLOOKUP($E104,'Org List'!$AJ$10:$AL$188,3,FALSE))="","",(VLOOKUP($E104,'Org List'!$AJ$10:$AL$188,3,FALSE))),"")</f>
        <v>South East England Commissioning Region</v>
      </c>
      <c r="C104" s="99" t="str">
        <f ca="1">IFERROR(IF((VLOOKUP($E104,'Org List'!$AO$10:$AQ$188,3,FALSE))="","",(VLOOKUP($E104,'Org List'!$AO$10:$AQ$188,3,FALSE))),"")</f>
        <v>South East Region</v>
      </c>
      <c r="D104" s="114" t="str">
        <f ca="1">IFERROR(IF((VLOOKUP($E104,'Org List'!$AT$10:$AV$188,3,FALSE))="","",(VLOOKUP($E104,'Org List'!$AT$10:$AV$188,3,FALSE))),"")</f>
        <v>NHS England South East (Kent, Surrey and Sussex)</v>
      </c>
      <c r="E104" s="98" t="str">
        <f t="shared" ca="1" si="2"/>
        <v>E10000016</v>
      </c>
      <c r="F104" s="100" t="str">
        <f ca="1">IF(E104="","",VLOOKUP(E104,'Org List'!$J$9:$K$488,2,0))</f>
        <v>Kent</v>
      </c>
      <c r="G104" s="121">
        <f ca="1">IFERROR(IF((VLOOKUP($E104,'DTOC Backsheet'!$D$5:$AF$183,G$9,FALSE))="","",(VLOOKUP($E104,'DTOC Backsheet'!$D$5:$AF$183,G$9,FALSE))),"")</f>
        <v>14373</v>
      </c>
      <c r="H104" s="122">
        <f ca="1">IFERROR(IF((VLOOKUP($E104,'DTOC Backsheet'!$D$5:$AF$183,H$9,FALSE))="","",(VLOOKUP($E104,'DTOC Backsheet'!$D$5:$AF$183,H$9,FALSE))),"")</f>
        <v>13316</v>
      </c>
      <c r="I104" s="122">
        <f ca="1">IFERROR(IF((VLOOKUP($E104,'DTOC Backsheet'!$D$5:$AF$183,I$9,FALSE))="","",(VLOOKUP($E104,'DTOC Backsheet'!$D$5:$AF$183,I$9,FALSE))),"")</f>
        <v>12705</v>
      </c>
      <c r="J104" s="123">
        <f ca="1">IFERROR(IF((VLOOKUP($E104,'DTOC Backsheet'!$D$5:$AF$183,J$9,FALSE))="","",(VLOOKUP($E104,'DTOC Backsheet'!$D$5:$AF$183,J$9,FALSE))),"")</f>
        <v>13809</v>
      </c>
      <c r="K104" s="175">
        <f ca="1">IFERROR(IF((VLOOKUP($E104,'DTOC Backsheet'!$D$5:$AF$183,K$9,FALSE))="","",(VLOOKUP($E104,'DTOC Backsheet'!$D$5:$AF$183,K$9,FALSE))),"")</f>
        <v>14405</v>
      </c>
      <c r="L104" s="123">
        <f ca="1">IFERROR(IF((VLOOKUP($E104,'DTOC Backsheet'!$D$5:$AF$183,L$9,FALSE))="","",(VLOOKUP($E104,'DTOC Backsheet'!$D$5:$AF$183,L$9,FALSE))),"")</f>
        <v>14302</v>
      </c>
      <c r="M104" s="122">
        <f ca="1">IFERROR(IF((VLOOKUP($E104,'DTOC Backsheet'!$D$5:$AF$183,M$9,FALSE))="","",(VLOOKUP($E104,'DTOC Backsheet'!$D$5:$AF$183,M$9,FALSE))),"")</f>
        <v>14724</v>
      </c>
      <c r="N104" s="124" t="str">
        <f ca="1">IFERROR(IF((VLOOKUP($E104,'DTOC Backsheet'!$D$5:$AF$183,N$9,FALSE))="","",(VLOOKUP($E104,'DTOC Backsheet'!$D$5:$AF$183,N$9,FALSE))),"")</f>
        <v/>
      </c>
    </row>
    <row r="105" spans="1:14" ht="15" customHeight="1" x14ac:dyDescent="0.3">
      <c r="A105" s="57">
        <v>91</v>
      </c>
      <c r="B105" s="98" t="str">
        <f ca="1">IFERROR(IF((VLOOKUP($E105,'Org List'!$AJ$10:$AL$188,3,FALSE))="","",(VLOOKUP($E105,'Org List'!$AJ$10:$AL$188,3,FALSE))),"")</f>
        <v>North of England Commissioning Region</v>
      </c>
      <c r="C105" s="99" t="str">
        <f ca="1">IFERROR(IF((VLOOKUP($E105,'Org List'!$AO$10:$AQ$188,3,FALSE))="","",(VLOOKUP($E105,'Org List'!$AO$10:$AQ$188,3,FALSE))),"")</f>
        <v>Yorkshire and The Humber Region</v>
      </c>
      <c r="D105" s="114" t="str">
        <f ca="1">IFERROR(IF((VLOOKUP($E105,'Org List'!$AT$10:$AV$188,3,FALSE))="","",(VLOOKUP($E105,'Org List'!$AT$10:$AV$188,3,FALSE))),"")</f>
        <v>NHS England North (Yorkshire And Humber)</v>
      </c>
      <c r="E105" s="98" t="str">
        <f t="shared" ca="1" si="2"/>
        <v>E06000010</v>
      </c>
      <c r="F105" s="100" t="str">
        <f ca="1">IF(E105="","",VLOOKUP(E105,'Org List'!$J$9:$K$488,2,0))</f>
        <v>Kingston upon Hull, City of</v>
      </c>
      <c r="G105" s="121">
        <f ca="1">IFERROR(IF((VLOOKUP($E105,'DTOC Backsheet'!$D$5:$AF$183,G$9,FALSE))="","",(VLOOKUP($E105,'DTOC Backsheet'!$D$5:$AF$183,G$9,FALSE))),"")</f>
        <v>1810</v>
      </c>
      <c r="H105" s="122">
        <f ca="1">IFERROR(IF((VLOOKUP($E105,'DTOC Backsheet'!$D$5:$AF$183,H$9,FALSE))="","",(VLOOKUP($E105,'DTOC Backsheet'!$D$5:$AF$183,H$9,FALSE))),"")</f>
        <v>2180</v>
      </c>
      <c r="I105" s="122">
        <f ca="1">IFERROR(IF((VLOOKUP($E105,'DTOC Backsheet'!$D$5:$AF$183,I$9,FALSE))="","",(VLOOKUP($E105,'DTOC Backsheet'!$D$5:$AF$183,I$9,FALSE))),"")</f>
        <v>2049</v>
      </c>
      <c r="J105" s="123">
        <f ca="1">IFERROR(IF((VLOOKUP($E105,'DTOC Backsheet'!$D$5:$AF$183,J$9,FALSE))="","",(VLOOKUP($E105,'DTOC Backsheet'!$D$5:$AF$183,J$9,FALSE))),"")</f>
        <v>2436</v>
      </c>
      <c r="K105" s="175">
        <f ca="1">IFERROR(IF((VLOOKUP($E105,'DTOC Backsheet'!$D$5:$AF$183,K$9,FALSE))="","",(VLOOKUP($E105,'DTOC Backsheet'!$D$5:$AF$183,K$9,FALSE))),"")</f>
        <v>1637</v>
      </c>
      <c r="L105" s="123">
        <f ca="1">IFERROR(IF((VLOOKUP($E105,'DTOC Backsheet'!$D$5:$AF$183,L$9,FALSE))="","",(VLOOKUP($E105,'DTOC Backsheet'!$D$5:$AF$183,L$9,FALSE))),"")</f>
        <v>2001</v>
      </c>
      <c r="M105" s="122">
        <f ca="1">IFERROR(IF((VLOOKUP($E105,'DTOC Backsheet'!$D$5:$AF$183,M$9,FALSE))="","",(VLOOKUP($E105,'DTOC Backsheet'!$D$5:$AF$183,M$9,FALSE))),"")</f>
        <v>2026</v>
      </c>
      <c r="N105" s="124" t="str">
        <f ca="1">IFERROR(IF((VLOOKUP($E105,'DTOC Backsheet'!$D$5:$AF$183,N$9,FALSE))="","",(VLOOKUP($E105,'DTOC Backsheet'!$D$5:$AF$183,N$9,FALSE))),"")</f>
        <v/>
      </c>
    </row>
    <row r="106" spans="1:14" ht="15" customHeight="1" x14ac:dyDescent="0.3">
      <c r="A106" s="57">
        <v>92</v>
      </c>
      <c r="B106" s="98" t="str">
        <f ca="1">IFERROR(IF((VLOOKUP($E106,'Org List'!$AJ$10:$AL$188,3,FALSE))="","",(VLOOKUP($E106,'Org List'!$AJ$10:$AL$188,3,FALSE))),"")</f>
        <v>London Commissioning Region</v>
      </c>
      <c r="C106" s="99" t="str">
        <f ca="1">IFERROR(IF((VLOOKUP($E106,'Org List'!$AO$10:$AQ$188,3,FALSE))="","",(VLOOKUP($E106,'Org List'!$AO$10:$AQ$188,3,FALSE))),"")</f>
        <v>London Region</v>
      </c>
      <c r="D106" s="114" t="str">
        <f ca="1">IFERROR(IF((VLOOKUP($E106,'Org List'!$AT$10:$AV$188,3,FALSE))="","",(VLOOKUP($E106,'Org List'!$AT$10:$AV$188,3,FALSE))),"")</f>
        <v>NHS England London</v>
      </c>
      <c r="E106" s="98" t="str">
        <f t="shared" ca="1" si="2"/>
        <v>E09000021</v>
      </c>
      <c r="F106" s="100" t="str">
        <f ca="1">IF(E106="","",VLOOKUP(E106,'Org List'!$J$9:$K$488,2,0))</f>
        <v>Kingston upon Thames</v>
      </c>
      <c r="G106" s="121">
        <f ca="1">IFERROR(IF((VLOOKUP($E106,'DTOC Backsheet'!$D$5:$AF$183,G$9,FALSE))="","",(VLOOKUP($E106,'DTOC Backsheet'!$D$5:$AF$183,G$9,FALSE))),"")</f>
        <v>1095</v>
      </c>
      <c r="H106" s="122">
        <f ca="1">IFERROR(IF((VLOOKUP($E106,'DTOC Backsheet'!$D$5:$AF$183,H$9,FALSE))="","",(VLOOKUP($E106,'DTOC Backsheet'!$D$5:$AF$183,H$9,FALSE))),"")</f>
        <v>604</v>
      </c>
      <c r="I106" s="122">
        <f ca="1">IFERROR(IF((VLOOKUP($E106,'DTOC Backsheet'!$D$5:$AF$183,I$9,FALSE))="","",(VLOOKUP($E106,'DTOC Backsheet'!$D$5:$AF$183,I$9,FALSE))),"")</f>
        <v>649</v>
      </c>
      <c r="J106" s="123">
        <f ca="1">IFERROR(IF((VLOOKUP($E106,'DTOC Backsheet'!$D$5:$AF$183,J$9,FALSE))="","",(VLOOKUP($E106,'DTOC Backsheet'!$D$5:$AF$183,J$9,FALSE))),"")</f>
        <v>703</v>
      </c>
      <c r="K106" s="175">
        <f ca="1">IFERROR(IF((VLOOKUP($E106,'DTOC Backsheet'!$D$5:$AF$183,K$9,FALSE))="","",(VLOOKUP($E106,'DTOC Backsheet'!$D$5:$AF$183,K$9,FALSE))),"")</f>
        <v>668</v>
      </c>
      <c r="L106" s="123">
        <f ca="1">IFERROR(IF((VLOOKUP($E106,'DTOC Backsheet'!$D$5:$AF$183,L$9,FALSE))="","",(VLOOKUP($E106,'DTOC Backsheet'!$D$5:$AF$183,L$9,FALSE))),"")</f>
        <v>450</v>
      </c>
      <c r="M106" s="122">
        <f ca="1">IFERROR(IF((VLOOKUP($E106,'DTOC Backsheet'!$D$5:$AF$183,M$9,FALSE))="","",(VLOOKUP($E106,'DTOC Backsheet'!$D$5:$AF$183,M$9,FALSE))),"")</f>
        <v>468</v>
      </c>
      <c r="N106" s="124" t="str">
        <f ca="1">IFERROR(IF((VLOOKUP($E106,'DTOC Backsheet'!$D$5:$AF$183,N$9,FALSE))="","",(VLOOKUP($E106,'DTOC Backsheet'!$D$5:$AF$183,N$9,FALSE))),"")</f>
        <v/>
      </c>
    </row>
    <row r="107" spans="1:14" ht="15" customHeight="1" x14ac:dyDescent="0.3">
      <c r="A107" s="57">
        <v>93</v>
      </c>
      <c r="B107" s="98" t="str">
        <f ca="1">IFERROR(IF((VLOOKUP($E107,'Org List'!$AJ$10:$AL$188,3,FALSE))="","",(VLOOKUP($E107,'Org List'!$AJ$10:$AL$188,3,FALSE))),"")</f>
        <v>North of England Commissioning Region</v>
      </c>
      <c r="C107" s="99" t="str">
        <f ca="1">IFERROR(IF((VLOOKUP($E107,'Org List'!$AO$10:$AQ$188,3,FALSE))="","",(VLOOKUP($E107,'Org List'!$AO$10:$AQ$188,3,FALSE))),"")</f>
        <v>Yorkshire and The Humber Region</v>
      </c>
      <c r="D107" s="114" t="str">
        <f ca="1">IFERROR(IF((VLOOKUP($E107,'Org List'!$AT$10:$AV$188,3,FALSE))="","",(VLOOKUP($E107,'Org List'!$AT$10:$AV$188,3,FALSE))),"")</f>
        <v>NHS England North (Yorkshire And Humber)</v>
      </c>
      <c r="E107" s="98" t="str">
        <f t="shared" ca="1" si="2"/>
        <v>E08000034</v>
      </c>
      <c r="F107" s="100" t="str">
        <f ca="1">IF(E107="","",VLOOKUP(E107,'Org List'!$J$9:$K$488,2,0))</f>
        <v>Kirklees</v>
      </c>
      <c r="G107" s="121">
        <f ca="1">IFERROR(IF((VLOOKUP($E107,'DTOC Backsheet'!$D$5:$AF$183,G$9,FALSE))="","",(VLOOKUP($E107,'DTOC Backsheet'!$D$5:$AF$183,G$9,FALSE))),"")</f>
        <v>2439</v>
      </c>
      <c r="H107" s="122">
        <f ca="1">IFERROR(IF((VLOOKUP($E107,'DTOC Backsheet'!$D$5:$AF$183,H$9,FALSE))="","",(VLOOKUP($E107,'DTOC Backsheet'!$D$5:$AF$183,H$9,FALSE))),"")</f>
        <v>2247</v>
      </c>
      <c r="I107" s="122">
        <f ca="1">IFERROR(IF((VLOOKUP($E107,'DTOC Backsheet'!$D$5:$AF$183,I$9,FALSE))="","",(VLOOKUP($E107,'DTOC Backsheet'!$D$5:$AF$183,I$9,FALSE))),"")</f>
        <v>2534</v>
      </c>
      <c r="J107" s="123">
        <f ca="1">IFERROR(IF((VLOOKUP($E107,'DTOC Backsheet'!$D$5:$AF$183,J$9,FALSE))="","",(VLOOKUP($E107,'DTOC Backsheet'!$D$5:$AF$183,J$9,FALSE))),"")</f>
        <v>2308</v>
      </c>
      <c r="K107" s="175">
        <f ca="1">IFERROR(IF((VLOOKUP($E107,'DTOC Backsheet'!$D$5:$AF$183,K$9,FALSE))="","",(VLOOKUP($E107,'DTOC Backsheet'!$D$5:$AF$183,K$9,FALSE))),"")</f>
        <v>3004</v>
      </c>
      <c r="L107" s="123">
        <f ca="1">IFERROR(IF((VLOOKUP($E107,'DTOC Backsheet'!$D$5:$AF$183,L$9,FALSE))="","",(VLOOKUP($E107,'DTOC Backsheet'!$D$5:$AF$183,L$9,FALSE))),"")</f>
        <v>2873</v>
      </c>
      <c r="M107" s="122">
        <f ca="1">IFERROR(IF((VLOOKUP($E107,'DTOC Backsheet'!$D$5:$AF$183,M$9,FALSE))="","",(VLOOKUP($E107,'DTOC Backsheet'!$D$5:$AF$183,M$9,FALSE))),"")</f>
        <v>2155</v>
      </c>
      <c r="N107" s="124" t="str">
        <f ca="1">IFERROR(IF((VLOOKUP($E107,'DTOC Backsheet'!$D$5:$AF$183,N$9,FALSE))="","",(VLOOKUP($E107,'DTOC Backsheet'!$D$5:$AF$183,N$9,FALSE))),"")</f>
        <v/>
      </c>
    </row>
    <row r="108" spans="1:14" ht="15" customHeight="1" x14ac:dyDescent="0.3">
      <c r="A108" s="57">
        <v>94</v>
      </c>
      <c r="B108" s="98" t="str">
        <f ca="1">IFERROR(IF((VLOOKUP($E108,'Org List'!$AJ$10:$AL$188,3,FALSE))="","",(VLOOKUP($E108,'Org List'!$AJ$10:$AL$188,3,FALSE))),"")</f>
        <v>North of England Commissioning Region</v>
      </c>
      <c r="C108" s="99" t="str">
        <f ca="1">IFERROR(IF((VLOOKUP($E108,'Org List'!$AO$10:$AQ$188,3,FALSE))="","",(VLOOKUP($E108,'Org List'!$AO$10:$AQ$188,3,FALSE))),"")</f>
        <v>North West Region</v>
      </c>
      <c r="D108" s="114" t="str">
        <f ca="1">IFERROR(IF((VLOOKUP($E108,'Org List'!$AT$10:$AV$188,3,FALSE))="","",(VLOOKUP($E108,'Org List'!$AT$10:$AV$188,3,FALSE))),"")</f>
        <v>NHS England North (Cheshire And Merseyside)</v>
      </c>
      <c r="E108" s="98" t="str">
        <f t="shared" ca="1" si="2"/>
        <v>E08000011</v>
      </c>
      <c r="F108" s="100" t="str">
        <f ca="1">IF(E108="","",VLOOKUP(E108,'Org List'!$J$9:$K$488,2,0))</f>
        <v>Knowsley</v>
      </c>
      <c r="G108" s="121">
        <f ca="1">IFERROR(IF((VLOOKUP($E108,'DTOC Backsheet'!$D$5:$AF$183,G$9,FALSE))="","",(VLOOKUP($E108,'DTOC Backsheet'!$D$5:$AF$183,G$9,FALSE))),"")</f>
        <v>1226</v>
      </c>
      <c r="H108" s="122">
        <f ca="1">IFERROR(IF((VLOOKUP($E108,'DTOC Backsheet'!$D$5:$AF$183,H$9,FALSE))="","",(VLOOKUP($E108,'DTOC Backsheet'!$D$5:$AF$183,H$9,FALSE))),"")</f>
        <v>1643</v>
      </c>
      <c r="I108" s="122">
        <f ca="1">IFERROR(IF((VLOOKUP($E108,'DTOC Backsheet'!$D$5:$AF$183,I$9,FALSE))="","",(VLOOKUP($E108,'DTOC Backsheet'!$D$5:$AF$183,I$9,FALSE))),"")</f>
        <v>848</v>
      </c>
      <c r="J108" s="123">
        <f ca="1">IFERROR(IF((VLOOKUP($E108,'DTOC Backsheet'!$D$5:$AF$183,J$9,FALSE))="","",(VLOOKUP($E108,'DTOC Backsheet'!$D$5:$AF$183,J$9,FALSE))),"")</f>
        <v>905</v>
      </c>
      <c r="K108" s="175">
        <f ca="1">IFERROR(IF((VLOOKUP($E108,'DTOC Backsheet'!$D$5:$AF$183,K$9,FALSE))="","",(VLOOKUP($E108,'DTOC Backsheet'!$D$5:$AF$183,K$9,FALSE))),"")</f>
        <v>957</v>
      </c>
      <c r="L108" s="123">
        <f ca="1">IFERROR(IF((VLOOKUP($E108,'DTOC Backsheet'!$D$5:$AF$183,L$9,FALSE))="","",(VLOOKUP($E108,'DTOC Backsheet'!$D$5:$AF$183,L$9,FALSE))),"")</f>
        <v>1435</v>
      </c>
      <c r="M108" s="122">
        <f ca="1">IFERROR(IF((VLOOKUP($E108,'DTOC Backsheet'!$D$5:$AF$183,M$9,FALSE))="","",(VLOOKUP($E108,'DTOC Backsheet'!$D$5:$AF$183,M$9,FALSE))),"")</f>
        <v>1053</v>
      </c>
      <c r="N108" s="124" t="str">
        <f ca="1">IFERROR(IF((VLOOKUP($E108,'DTOC Backsheet'!$D$5:$AF$183,N$9,FALSE))="","",(VLOOKUP($E108,'DTOC Backsheet'!$D$5:$AF$183,N$9,FALSE))),"")</f>
        <v/>
      </c>
    </row>
    <row r="109" spans="1:14" ht="15" customHeight="1" x14ac:dyDescent="0.3">
      <c r="A109" s="57">
        <v>95</v>
      </c>
      <c r="B109" s="98" t="str">
        <f ca="1">IFERROR(IF((VLOOKUP($E109,'Org List'!$AJ$10:$AL$188,3,FALSE))="","",(VLOOKUP($E109,'Org List'!$AJ$10:$AL$188,3,FALSE))),"")</f>
        <v>London Commissioning Region</v>
      </c>
      <c r="C109" s="99" t="str">
        <f ca="1">IFERROR(IF((VLOOKUP($E109,'Org List'!$AO$10:$AQ$188,3,FALSE))="","",(VLOOKUP($E109,'Org List'!$AO$10:$AQ$188,3,FALSE))),"")</f>
        <v>London Region</v>
      </c>
      <c r="D109" s="114" t="str">
        <f ca="1">IFERROR(IF((VLOOKUP($E109,'Org List'!$AT$10:$AV$188,3,FALSE))="","",(VLOOKUP($E109,'Org List'!$AT$10:$AV$188,3,FALSE))),"")</f>
        <v>NHS England London</v>
      </c>
      <c r="E109" s="98" t="str">
        <f t="shared" ca="1" si="2"/>
        <v>E09000022</v>
      </c>
      <c r="F109" s="100" t="str">
        <f ca="1">IF(E109="","",VLOOKUP(E109,'Org List'!$J$9:$K$488,2,0))</f>
        <v>Lambeth</v>
      </c>
      <c r="G109" s="121">
        <f ca="1">IFERROR(IF((VLOOKUP($E109,'DTOC Backsheet'!$D$5:$AF$183,G$9,FALSE))="","",(VLOOKUP($E109,'DTOC Backsheet'!$D$5:$AF$183,G$9,FALSE))),"")</f>
        <v>2103</v>
      </c>
      <c r="H109" s="122">
        <f ca="1">IFERROR(IF((VLOOKUP($E109,'DTOC Backsheet'!$D$5:$AF$183,H$9,FALSE))="","",(VLOOKUP($E109,'DTOC Backsheet'!$D$5:$AF$183,H$9,FALSE))),"")</f>
        <v>1990</v>
      </c>
      <c r="I109" s="122">
        <f ca="1">IFERROR(IF((VLOOKUP($E109,'DTOC Backsheet'!$D$5:$AF$183,I$9,FALSE))="","",(VLOOKUP($E109,'DTOC Backsheet'!$D$5:$AF$183,I$9,FALSE))),"")</f>
        <v>1591</v>
      </c>
      <c r="J109" s="123">
        <f ca="1">IFERROR(IF((VLOOKUP($E109,'DTOC Backsheet'!$D$5:$AF$183,J$9,FALSE))="","",(VLOOKUP($E109,'DTOC Backsheet'!$D$5:$AF$183,J$9,FALSE))),"")</f>
        <v>1629</v>
      </c>
      <c r="K109" s="175">
        <f ca="1">IFERROR(IF((VLOOKUP($E109,'DTOC Backsheet'!$D$5:$AF$183,K$9,FALSE))="","",(VLOOKUP($E109,'DTOC Backsheet'!$D$5:$AF$183,K$9,FALSE))),"")</f>
        <v>1768</v>
      </c>
      <c r="L109" s="123">
        <f ca="1">IFERROR(IF((VLOOKUP($E109,'DTOC Backsheet'!$D$5:$AF$183,L$9,FALSE))="","",(VLOOKUP($E109,'DTOC Backsheet'!$D$5:$AF$183,L$9,FALSE))),"")</f>
        <v>1420</v>
      </c>
      <c r="M109" s="122">
        <f ca="1">IFERROR(IF((VLOOKUP($E109,'DTOC Backsheet'!$D$5:$AF$183,M$9,FALSE))="","",(VLOOKUP($E109,'DTOC Backsheet'!$D$5:$AF$183,M$9,FALSE))),"")</f>
        <v>1404</v>
      </c>
      <c r="N109" s="124" t="str">
        <f ca="1">IFERROR(IF((VLOOKUP($E109,'DTOC Backsheet'!$D$5:$AF$183,N$9,FALSE))="","",(VLOOKUP($E109,'DTOC Backsheet'!$D$5:$AF$183,N$9,FALSE))),"")</f>
        <v/>
      </c>
    </row>
    <row r="110" spans="1:14" ht="15" customHeight="1" x14ac:dyDescent="0.3">
      <c r="A110" s="57">
        <v>96</v>
      </c>
      <c r="B110" s="98" t="str">
        <f ca="1">IFERROR(IF((VLOOKUP($E110,'Org List'!$AJ$10:$AL$188,3,FALSE))="","",(VLOOKUP($E110,'Org List'!$AJ$10:$AL$188,3,FALSE))),"")</f>
        <v>North of England Commissioning Region</v>
      </c>
      <c r="C110" s="99" t="str">
        <f ca="1">IFERROR(IF((VLOOKUP($E110,'Org List'!$AO$10:$AQ$188,3,FALSE))="","",(VLOOKUP($E110,'Org List'!$AO$10:$AQ$188,3,FALSE))),"")</f>
        <v>North West Region</v>
      </c>
      <c r="D110" s="114" t="str">
        <f ca="1">IFERROR(IF((VLOOKUP($E110,'Org List'!$AT$10:$AV$188,3,FALSE))="","",(VLOOKUP($E110,'Org List'!$AT$10:$AV$188,3,FALSE))),"")</f>
        <v>NHS England North (Lancashire)</v>
      </c>
      <c r="E110" s="98" t="str">
        <f t="shared" ref="E110:E141" ca="1" si="3">IF($A110&gt;$Q$5-1,"",INDIRECT("'Comms by AT'!D"&amp;$A110+$Q$4))</f>
        <v>E10000017</v>
      </c>
      <c r="F110" s="100" t="str">
        <f ca="1">IF(E110="","",VLOOKUP(E110,'Org List'!$J$9:$K$488,2,0))</f>
        <v>Lancashire</v>
      </c>
      <c r="G110" s="121">
        <f ca="1">IFERROR(IF((VLOOKUP($E110,'DTOC Backsheet'!$D$5:$AF$183,G$9,FALSE))="","",(VLOOKUP($E110,'DTOC Backsheet'!$D$5:$AF$183,G$9,FALSE))),"")</f>
        <v>14050</v>
      </c>
      <c r="H110" s="122">
        <f ca="1">IFERROR(IF((VLOOKUP($E110,'DTOC Backsheet'!$D$5:$AF$183,H$9,FALSE))="","",(VLOOKUP($E110,'DTOC Backsheet'!$D$5:$AF$183,H$9,FALSE))),"")</f>
        <v>13791</v>
      </c>
      <c r="I110" s="122">
        <f ca="1">IFERROR(IF((VLOOKUP($E110,'DTOC Backsheet'!$D$5:$AF$183,I$9,FALSE))="","",(VLOOKUP($E110,'DTOC Backsheet'!$D$5:$AF$183,I$9,FALSE))),"")</f>
        <v>13159</v>
      </c>
      <c r="J110" s="123">
        <f ca="1">IFERROR(IF((VLOOKUP($E110,'DTOC Backsheet'!$D$5:$AF$183,J$9,FALSE))="","",(VLOOKUP($E110,'DTOC Backsheet'!$D$5:$AF$183,J$9,FALSE))),"")</f>
        <v>10601</v>
      </c>
      <c r="K110" s="175">
        <f ca="1">IFERROR(IF((VLOOKUP($E110,'DTOC Backsheet'!$D$5:$AF$183,K$9,FALSE))="","",(VLOOKUP($E110,'DTOC Backsheet'!$D$5:$AF$183,K$9,FALSE))),"")</f>
        <v>9337</v>
      </c>
      <c r="L110" s="123">
        <f ca="1">IFERROR(IF((VLOOKUP($E110,'DTOC Backsheet'!$D$5:$AF$183,L$9,FALSE))="","",(VLOOKUP($E110,'DTOC Backsheet'!$D$5:$AF$183,L$9,FALSE))),"")</f>
        <v>9037</v>
      </c>
      <c r="M110" s="122">
        <f ca="1">IFERROR(IF((VLOOKUP($E110,'DTOC Backsheet'!$D$5:$AF$183,M$9,FALSE))="","",(VLOOKUP($E110,'DTOC Backsheet'!$D$5:$AF$183,M$9,FALSE))),"")</f>
        <v>10186</v>
      </c>
      <c r="N110" s="124" t="str">
        <f ca="1">IFERROR(IF((VLOOKUP($E110,'DTOC Backsheet'!$D$5:$AF$183,N$9,FALSE))="","",(VLOOKUP($E110,'DTOC Backsheet'!$D$5:$AF$183,N$9,FALSE))),"")</f>
        <v/>
      </c>
    </row>
    <row r="111" spans="1:14" ht="15" customHeight="1" x14ac:dyDescent="0.3">
      <c r="A111" s="57">
        <v>97</v>
      </c>
      <c r="B111" s="98" t="str">
        <f ca="1">IFERROR(IF((VLOOKUP($E111,'Org List'!$AJ$10:$AL$188,3,FALSE))="","",(VLOOKUP($E111,'Org List'!$AJ$10:$AL$188,3,FALSE))),"")</f>
        <v>North of England Commissioning Region</v>
      </c>
      <c r="C111" s="99" t="str">
        <f ca="1">IFERROR(IF((VLOOKUP($E111,'Org List'!$AO$10:$AQ$188,3,FALSE))="","",(VLOOKUP($E111,'Org List'!$AO$10:$AQ$188,3,FALSE))),"")</f>
        <v>Yorkshire and The Humber Region</v>
      </c>
      <c r="D111" s="114" t="str">
        <f ca="1">IFERROR(IF((VLOOKUP($E111,'Org List'!$AT$10:$AV$188,3,FALSE))="","",(VLOOKUP($E111,'Org List'!$AT$10:$AV$188,3,FALSE))),"")</f>
        <v>NHS England North (Yorkshire And Humber)</v>
      </c>
      <c r="E111" s="98" t="str">
        <f t="shared" ca="1" si="3"/>
        <v>E08000035</v>
      </c>
      <c r="F111" s="100" t="str">
        <f ca="1">IF(E111="","",VLOOKUP(E111,'Org List'!$J$9:$K$488,2,0))</f>
        <v>Leeds</v>
      </c>
      <c r="G111" s="121">
        <f ca="1">IFERROR(IF((VLOOKUP($E111,'DTOC Backsheet'!$D$5:$AF$183,G$9,FALSE))="","",(VLOOKUP($E111,'DTOC Backsheet'!$D$5:$AF$183,G$9,FALSE))),"")</f>
        <v>8576</v>
      </c>
      <c r="H111" s="122">
        <f ca="1">IFERROR(IF((VLOOKUP($E111,'DTOC Backsheet'!$D$5:$AF$183,H$9,FALSE))="","",(VLOOKUP($E111,'DTOC Backsheet'!$D$5:$AF$183,H$9,FALSE))),"")</f>
        <v>9552</v>
      </c>
      <c r="I111" s="122">
        <f ca="1">IFERROR(IF((VLOOKUP($E111,'DTOC Backsheet'!$D$5:$AF$183,I$9,FALSE))="","",(VLOOKUP($E111,'DTOC Backsheet'!$D$5:$AF$183,I$9,FALSE))),"")</f>
        <v>10328</v>
      </c>
      <c r="J111" s="123">
        <f ca="1">IFERROR(IF((VLOOKUP($E111,'DTOC Backsheet'!$D$5:$AF$183,J$9,FALSE))="","",(VLOOKUP($E111,'DTOC Backsheet'!$D$5:$AF$183,J$9,FALSE))),"")</f>
        <v>10646</v>
      </c>
      <c r="K111" s="175">
        <f ca="1">IFERROR(IF((VLOOKUP($E111,'DTOC Backsheet'!$D$5:$AF$183,K$9,FALSE))="","",(VLOOKUP($E111,'DTOC Backsheet'!$D$5:$AF$183,K$9,FALSE))),"")</f>
        <v>8957</v>
      </c>
      <c r="L111" s="123">
        <f ca="1">IFERROR(IF((VLOOKUP($E111,'DTOC Backsheet'!$D$5:$AF$183,L$9,FALSE))="","",(VLOOKUP($E111,'DTOC Backsheet'!$D$5:$AF$183,L$9,FALSE))),"")</f>
        <v>10136</v>
      </c>
      <c r="M111" s="122">
        <f ca="1">IFERROR(IF((VLOOKUP($E111,'DTOC Backsheet'!$D$5:$AF$183,M$9,FALSE))="","",(VLOOKUP($E111,'DTOC Backsheet'!$D$5:$AF$183,M$9,FALSE))),"")</f>
        <v>9397</v>
      </c>
      <c r="N111" s="124" t="str">
        <f ca="1">IFERROR(IF((VLOOKUP($E111,'DTOC Backsheet'!$D$5:$AF$183,N$9,FALSE))="","",(VLOOKUP($E111,'DTOC Backsheet'!$D$5:$AF$183,N$9,FALSE))),"")</f>
        <v/>
      </c>
    </row>
    <row r="112" spans="1:14" ht="15" customHeight="1" x14ac:dyDescent="0.3">
      <c r="A112" s="57">
        <v>98</v>
      </c>
      <c r="B112" s="98" t="str">
        <f ca="1">IFERROR(IF((VLOOKUP($E112,'Org List'!$AJ$10:$AL$188,3,FALSE))="","",(VLOOKUP($E112,'Org List'!$AJ$10:$AL$188,3,FALSE))),"")</f>
        <v>Midlands and East of England Commissioning Region</v>
      </c>
      <c r="C112" s="99" t="str">
        <f ca="1">IFERROR(IF((VLOOKUP($E112,'Org List'!$AO$10:$AQ$188,3,FALSE))="","",(VLOOKUP($E112,'Org List'!$AO$10:$AQ$188,3,FALSE))),"")</f>
        <v>East Midlands Region</v>
      </c>
      <c r="D112" s="114" t="str">
        <f ca="1">IFERROR(IF((VLOOKUP($E112,'Org List'!$AT$10:$AV$188,3,FALSE))="","",(VLOOKUP($E112,'Org List'!$AT$10:$AV$188,3,FALSE))),"")</f>
        <v>NHS England Midlands And East (Central Midlands)</v>
      </c>
      <c r="E112" s="98" t="str">
        <f t="shared" ca="1" si="3"/>
        <v>E06000016</v>
      </c>
      <c r="F112" s="100" t="str">
        <f ca="1">IF(E112="","",VLOOKUP(E112,'Org List'!$J$9:$K$488,2,0))</f>
        <v>Leicester</v>
      </c>
      <c r="G112" s="121">
        <f ca="1">IFERROR(IF((VLOOKUP($E112,'DTOC Backsheet'!$D$5:$AF$183,G$9,FALSE))="","",(VLOOKUP($E112,'DTOC Backsheet'!$D$5:$AF$183,G$9,FALSE))),"")</f>
        <v>2145</v>
      </c>
      <c r="H112" s="122">
        <f ca="1">IFERROR(IF((VLOOKUP($E112,'DTOC Backsheet'!$D$5:$AF$183,H$9,FALSE))="","",(VLOOKUP($E112,'DTOC Backsheet'!$D$5:$AF$183,H$9,FALSE))),"")</f>
        <v>2839</v>
      </c>
      <c r="I112" s="122">
        <f ca="1">IFERROR(IF((VLOOKUP($E112,'DTOC Backsheet'!$D$5:$AF$183,I$9,FALSE))="","",(VLOOKUP($E112,'DTOC Backsheet'!$D$5:$AF$183,I$9,FALSE))),"")</f>
        <v>2077</v>
      </c>
      <c r="J112" s="123">
        <f ca="1">IFERROR(IF((VLOOKUP($E112,'DTOC Backsheet'!$D$5:$AF$183,J$9,FALSE))="","",(VLOOKUP($E112,'DTOC Backsheet'!$D$5:$AF$183,J$9,FALSE))),"")</f>
        <v>1484</v>
      </c>
      <c r="K112" s="175">
        <f ca="1">IFERROR(IF((VLOOKUP($E112,'DTOC Backsheet'!$D$5:$AF$183,K$9,FALSE))="","",(VLOOKUP($E112,'DTOC Backsheet'!$D$5:$AF$183,K$9,FALSE))),"")</f>
        <v>1244</v>
      </c>
      <c r="L112" s="123">
        <f ca="1">IFERROR(IF((VLOOKUP($E112,'DTOC Backsheet'!$D$5:$AF$183,L$9,FALSE))="","",(VLOOKUP($E112,'DTOC Backsheet'!$D$5:$AF$183,L$9,FALSE))),"")</f>
        <v>1310</v>
      </c>
      <c r="M112" s="122">
        <f ca="1">IFERROR(IF((VLOOKUP($E112,'DTOC Backsheet'!$D$5:$AF$183,M$9,FALSE))="","",(VLOOKUP($E112,'DTOC Backsheet'!$D$5:$AF$183,M$9,FALSE))),"")</f>
        <v>1439</v>
      </c>
      <c r="N112" s="124" t="str">
        <f ca="1">IFERROR(IF((VLOOKUP($E112,'DTOC Backsheet'!$D$5:$AF$183,N$9,FALSE))="","",(VLOOKUP($E112,'DTOC Backsheet'!$D$5:$AF$183,N$9,FALSE))),"")</f>
        <v/>
      </c>
    </row>
    <row r="113" spans="1:14" ht="15" customHeight="1" x14ac:dyDescent="0.3">
      <c r="A113" s="57">
        <v>99</v>
      </c>
      <c r="B113" s="98" t="str">
        <f ca="1">IFERROR(IF((VLOOKUP($E113,'Org List'!$AJ$10:$AL$188,3,FALSE))="","",(VLOOKUP($E113,'Org List'!$AJ$10:$AL$188,3,FALSE))),"")</f>
        <v>Midlands and East of England Commissioning Region</v>
      </c>
      <c r="C113" s="99" t="str">
        <f ca="1">IFERROR(IF((VLOOKUP($E113,'Org List'!$AO$10:$AQ$188,3,FALSE))="","",(VLOOKUP($E113,'Org List'!$AO$10:$AQ$188,3,FALSE))),"")</f>
        <v>East Midlands Region</v>
      </c>
      <c r="D113" s="114" t="str">
        <f ca="1">IFERROR(IF((VLOOKUP($E113,'Org List'!$AT$10:$AV$188,3,FALSE))="","",(VLOOKUP($E113,'Org List'!$AT$10:$AV$188,3,FALSE))),"")</f>
        <v>NHS England Midlands And East (Central Midlands)</v>
      </c>
      <c r="E113" s="98" t="str">
        <f t="shared" ca="1" si="3"/>
        <v>E10000018</v>
      </c>
      <c r="F113" s="100" t="str">
        <f ca="1">IF(E113="","",VLOOKUP(E113,'Org List'!$J$9:$K$488,2,0))</f>
        <v>Leicestershire</v>
      </c>
      <c r="G113" s="121">
        <f ca="1">IFERROR(IF((VLOOKUP($E113,'DTOC Backsheet'!$D$5:$AF$183,G$9,FALSE))="","",(VLOOKUP($E113,'DTOC Backsheet'!$D$5:$AF$183,G$9,FALSE))),"")</f>
        <v>4649</v>
      </c>
      <c r="H113" s="122">
        <f ca="1">IFERROR(IF((VLOOKUP($E113,'DTOC Backsheet'!$D$5:$AF$183,H$9,FALSE))="","",(VLOOKUP($E113,'DTOC Backsheet'!$D$5:$AF$183,H$9,FALSE))),"")</f>
        <v>4598</v>
      </c>
      <c r="I113" s="122">
        <f ca="1">IFERROR(IF((VLOOKUP($E113,'DTOC Backsheet'!$D$5:$AF$183,I$9,FALSE))="","",(VLOOKUP($E113,'DTOC Backsheet'!$D$5:$AF$183,I$9,FALSE))),"")</f>
        <v>4681</v>
      </c>
      <c r="J113" s="123">
        <f ca="1">IFERROR(IF((VLOOKUP($E113,'DTOC Backsheet'!$D$5:$AF$183,J$9,FALSE))="","",(VLOOKUP($E113,'DTOC Backsheet'!$D$5:$AF$183,J$9,FALSE))),"")</f>
        <v>4106</v>
      </c>
      <c r="K113" s="175">
        <f ca="1">IFERROR(IF((VLOOKUP($E113,'DTOC Backsheet'!$D$5:$AF$183,K$9,FALSE))="","",(VLOOKUP($E113,'DTOC Backsheet'!$D$5:$AF$183,K$9,FALSE))),"")</f>
        <v>2680</v>
      </c>
      <c r="L113" s="123">
        <f ca="1">IFERROR(IF((VLOOKUP($E113,'DTOC Backsheet'!$D$5:$AF$183,L$9,FALSE))="","",(VLOOKUP($E113,'DTOC Backsheet'!$D$5:$AF$183,L$9,FALSE))),"")</f>
        <v>3202</v>
      </c>
      <c r="M113" s="122">
        <f ca="1">IFERROR(IF((VLOOKUP($E113,'DTOC Backsheet'!$D$5:$AF$183,M$9,FALSE))="","",(VLOOKUP($E113,'DTOC Backsheet'!$D$5:$AF$183,M$9,FALSE))),"")</f>
        <v>3648</v>
      </c>
      <c r="N113" s="124" t="str">
        <f ca="1">IFERROR(IF((VLOOKUP($E113,'DTOC Backsheet'!$D$5:$AF$183,N$9,FALSE))="","",(VLOOKUP($E113,'DTOC Backsheet'!$D$5:$AF$183,N$9,FALSE))),"")</f>
        <v/>
      </c>
    </row>
    <row r="114" spans="1:14" ht="15" customHeight="1" x14ac:dyDescent="0.3">
      <c r="A114" s="57">
        <v>100</v>
      </c>
      <c r="B114" s="98" t="str">
        <f ca="1">IFERROR(IF((VLOOKUP($E114,'Org List'!$AJ$10:$AL$188,3,FALSE))="","",(VLOOKUP($E114,'Org List'!$AJ$10:$AL$188,3,FALSE))),"")</f>
        <v>London Commissioning Region</v>
      </c>
      <c r="C114" s="99" t="str">
        <f ca="1">IFERROR(IF((VLOOKUP($E114,'Org List'!$AO$10:$AQ$188,3,FALSE))="","",(VLOOKUP($E114,'Org List'!$AO$10:$AQ$188,3,FALSE))),"")</f>
        <v>London Region</v>
      </c>
      <c r="D114" s="114" t="str">
        <f ca="1">IFERROR(IF((VLOOKUP($E114,'Org List'!$AT$10:$AV$188,3,FALSE))="","",(VLOOKUP($E114,'Org List'!$AT$10:$AV$188,3,FALSE))),"")</f>
        <v>NHS England London</v>
      </c>
      <c r="E114" s="98" t="str">
        <f t="shared" ca="1" si="3"/>
        <v>E09000023</v>
      </c>
      <c r="F114" s="100" t="str">
        <f ca="1">IF(E114="","",VLOOKUP(E114,'Org List'!$J$9:$K$488,2,0))</f>
        <v>Lewisham</v>
      </c>
      <c r="G114" s="121">
        <f ca="1">IFERROR(IF((VLOOKUP($E114,'DTOC Backsheet'!$D$5:$AF$183,G$9,FALSE))="","",(VLOOKUP($E114,'DTOC Backsheet'!$D$5:$AF$183,G$9,FALSE))),"")</f>
        <v>892</v>
      </c>
      <c r="H114" s="122">
        <f ca="1">IFERROR(IF((VLOOKUP($E114,'DTOC Backsheet'!$D$5:$AF$183,H$9,FALSE))="","",(VLOOKUP($E114,'DTOC Backsheet'!$D$5:$AF$183,H$9,FALSE))),"")</f>
        <v>1218</v>
      </c>
      <c r="I114" s="122">
        <f ca="1">IFERROR(IF((VLOOKUP($E114,'DTOC Backsheet'!$D$5:$AF$183,I$9,FALSE))="","",(VLOOKUP($E114,'DTOC Backsheet'!$D$5:$AF$183,I$9,FALSE))),"")</f>
        <v>1594</v>
      </c>
      <c r="J114" s="123">
        <f ca="1">IFERROR(IF((VLOOKUP($E114,'DTOC Backsheet'!$D$5:$AF$183,J$9,FALSE))="","",(VLOOKUP($E114,'DTOC Backsheet'!$D$5:$AF$183,J$9,FALSE))),"")</f>
        <v>1082</v>
      </c>
      <c r="K114" s="175">
        <f ca="1">IFERROR(IF((VLOOKUP($E114,'DTOC Backsheet'!$D$5:$AF$183,K$9,FALSE))="","",(VLOOKUP($E114,'DTOC Backsheet'!$D$5:$AF$183,K$9,FALSE))),"")</f>
        <v>672</v>
      </c>
      <c r="L114" s="123">
        <f ca="1">IFERROR(IF((VLOOKUP($E114,'DTOC Backsheet'!$D$5:$AF$183,L$9,FALSE))="","",(VLOOKUP($E114,'DTOC Backsheet'!$D$5:$AF$183,L$9,FALSE))),"")</f>
        <v>646</v>
      </c>
      <c r="M114" s="122">
        <f ca="1">IFERROR(IF((VLOOKUP($E114,'DTOC Backsheet'!$D$5:$AF$183,M$9,FALSE))="","",(VLOOKUP($E114,'DTOC Backsheet'!$D$5:$AF$183,M$9,FALSE))),"")</f>
        <v>851</v>
      </c>
      <c r="N114" s="124" t="str">
        <f ca="1">IFERROR(IF((VLOOKUP($E114,'DTOC Backsheet'!$D$5:$AF$183,N$9,FALSE))="","",(VLOOKUP($E114,'DTOC Backsheet'!$D$5:$AF$183,N$9,FALSE))),"")</f>
        <v/>
      </c>
    </row>
    <row r="115" spans="1:14" ht="15" customHeight="1" x14ac:dyDescent="0.3">
      <c r="A115" s="57">
        <v>101</v>
      </c>
      <c r="B115" s="98" t="str">
        <f ca="1">IFERROR(IF((VLOOKUP($E115,'Org List'!$AJ$10:$AL$188,3,FALSE))="","",(VLOOKUP($E115,'Org List'!$AJ$10:$AL$188,3,FALSE))),"")</f>
        <v>Midlands and East of England Commissioning Region</v>
      </c>
      <c r="C115" s="99" t="str">
        <f ca="1">IFERROR(IF((VLOOKUP($E115,'Org List'!$AO$10:$AQ$188,3,FALSE))="","",(VLOOKUP($E115,'Org List'!$AO$10:$AQ$188,3,FALSE))),"")</f>
        <v>East Midlands Region</v>
      </c>
      <c r="D115" s="114" t="str">
        <f ca="1">IFERROR(IF((VLOOKUP($E115,'Org List'!$AT$10:$AV$188,3,FALSE))="","",(VLOOKUP($E115,'Org List'!$AT$10:$AV$188,3,FALSE))),"")</f>
        <v>NHS England Midlands And East (Central Midlands)</v>
      </c>
      <c r="E115" s="98" t="str">
        <f t="shared" ca="1" si="3"/>
        <v>E10000019</v>
      </c>
      <c r="F115" s="100" t="str">
        <f ca="1">IF(E115="","",VLOOKUP(E115,'Org List'!$J$9:$K$488,2,0))</f>
        <v>Lincolnshire</v>
      </c>
      <c r="G115" s="121">
        <f ca="1">IFERROR(IF((VLOOKUP($E115,'DTOC Backsheet'!$D$5:$AF$183,G$9,FALSE))="","",(VLOOKUP($E115,'DTOC Backsheet'!$D$5:$AF$183,G$9,FALSE))),"")</f>
        <v>7446</v>
      </c>
      <c r="H115" s="122">
        <f ca="1">IFERROR(IF((VLOOKUP($E115,'DTOC Backsheet'!$D$5:$AF$183,H$9,FALSE))="","",(VLOOKUP($E115,'DTOC Backsheet'!$D$5:$AF$183,H$9,FALSE))),"")</f>
        <v>6539</v>
      </c>
      <c r="I115" s="122">
        <f ca="1">IFERROR(IF((VLOOKUP($E115,'DTOC Backsheet'!$D$5:$AF$183,I$9,FALSE))="","",(VLOOKUP($E115,'DTOC Backsheet'!$D$5:$AF$183,I$9,FALSE))),"")</f>
        <v>7015</v>
      </c>
      <c r="J115" s="123">
        <f ca="1">IFERROR(IF((VLOOKUP($E115,'DTOC Backsheet'!$D$5:$AF$183,J$9,FALSE))="","",(VLOOKUP($E115,'DTOC Backsheet'!$D$5:$AF$183,J$9,FALSE))),"")</f>
        <v>6192</v>
      </c>
      <c r="K115" s="175">
        <f ca="1">IFERROR(IF((VLOOKUP($E115,'DTOC Backsheet'!$D$5:$AF$183,K$9,FALSE))="","",(VLOOKUP($E115,'DTOC Backsheet'!$D$5:$AF$183,K$9,FALSE))),"")</f>
        <v>6119</v>
      </c>
      <c r="L115" s="123">
        <f ca="1">IFERROR(IF((VLOOKUP($E115,'DTOC Backsheet'!$D$5:$AF$183,L$9,FALSE))="","",(VLOOKUP($E115,'DTOC Backsheet'!$D$5:$AF$183,L$9,FALSE))),"")</f>
        <v>6852</v>
      </c>
      <c r="M115" s="122">
        <f ca="1">IFERROR(IF((VLOOKUP($E115,'DTOC Backsheet'!$D$5:$AF$183,M$9,FALSE))="","",(VLOOKUP($E115,'DTOC Backsheet'!$D$5:$AF$183,M$9,FALSE))),"")</f>
        <v>5203</v>
      </c>
      <c r="N115" s="124" t="str">
        <f ca="1">IFERROR(IF((VLOOKUP($E115,'DTOC Backsheet'!$D$5:$AF$183,N$9,FALSE))="","",(VLOOKUP($E115,'DTOC Backsheet'!$D$5:$AF$183,N$9,FALSE))),"")</f>
        <v/>
      </c>
    </row>
    <row r="116" spans="1:14" ht="15" customHeight="1" x14ac:dyDescent="0.3">
      <c r="A116" s="57">
        <v>102</v>
      </c>
      <c r="B116" s="98" t="str">
        <f ca="1">IFERROR(IF((VLOOKUP($E116,'Org List'!$AJ$10:$AL$188,3,FALSE))="","",(VLOOKUP($E116,'Org List'!$AJ$10:$AL$188,3,FALSE))),"")</f>
        <v>North of England Commissioning Region</v>
      </c>
      <c r="C116" s="99" t="str">
        <f ca="1">IFERROR(IF((VLOOKUP($E116,'Org List'!$AO$10:$AQ$188,3,FALSE))="","",(VLOOKUP($E116,'Org List'!$AO$10:$AQ$188,3,FALSE))),"")</f>
        <v>North West Region</v>
      </c>
      <c r="D116" s="114" t="str">
        <f ca="1">IFERROR(IF((VLOOKUP($E116,'Org List'!$AT$10:$AV$188,3,FALSE))="","",(VLOOKUP($E116,'Org List'!$AT$10:$AV$188,3,FALSE))),"")</f>
        <v>NHS England North (Cheshire And Merseyside)</v>
      </c>
      <c r="E116" s="98" t="str">
        <f t="shared" ca="1" si="3"/>
        <v>E08000012</v>
      </c>
      <c r="F116" s="100" t="str">
        <f ca="1">IF(E116="","",VLOOKUP(E116,'Org List'!$J$9:$K$488,2,0))</f>
        <v>Liverpool</v>
      </c>
      <c r="G116" s="121">
        <f ca="1">IFERROR(IF((VLOOKUP($E116,'DTOC Backsheet'!$D$5:$AF$183,G$9,FALSE))="","",(VLOOKUP($E116,'DTOC Backsheet'!$D$5:$AF$183,G$9,FALSE))),"")</f>
        <v>4875</v>
      </c>
      <c r="H116" s="122">
        <f ca="1">IFERROR(IF((VLOOKUP($E116,'DTOC Backsheet'!$D$5:$AF$183,H$9,FALSE))="","",(VLOOKUP($E116,'DTOC Backsheet'!$D$5:$AF$183,H$9,FALSE))),"")</f>
        <v>4531</v>
      </c>
      <c r="I116" s="122">
        <f ca="1">IFERROR(IF((VLOOKUP($E116,'DTOC Backsheet'!$D$5:$AF$183,I$9,FALSE))="","",(VLOOKUP($E116,'DTOC Backsheet'!$D$5:$AF$183,I$9,FALSE))),"")</f>
        <v>4851</v>
      </c>
      <c r="J116" s="123">
        <f ca="1">IFERROR(IF((VLOOKUP($E116,'DTOC Backsheet'!$D$5:$AF$183,J$9,FALSE))="","",(VLOOKUP($E116,'DTOC Backsheet'!$D$5:$AF$183,J$9,FALSE))),"")</f>
        <v>3965</v>
      </c>
      <c r="K116" s="175">
        <f ca="1">IFERROR(IF((VLOOKUP($E116,'DTOC Backsheet'!$D$5:$AF$183,K$9,FALSE))="","",(VLOOKUP($E116,'DTOC Backsheet'!$D$5:$AF$183,K$9,FALSE))),"")</f>
        <v>4264</v>
      </c>
      <c r="L116" s="123">
        <f ca="1">IFERROR(IF((VLOOKUP($E116,'DTOC Backsheet'!$D$5:$AF$183,L$9,FALSE))="","",(VLOOKUP($E116,'DTOC Backsheet'!$D$5:$AF$183,L$9,FALSE))),"")</f>
        <v>5163</v>
      </c>
      <c r="M116" s="122">
        <f ca="1">IFERROR(IF((VLOOKUP($E116,'DTOC Backsheet'!$D$5:$AF$183,M$9,FALSE))="","",(VLOOKUP($E116,'DTOC Backsheet'!$D$5:$AF$183,M$9,FALSE))),"")</f>
        <v>4976</v>
      </c>
      <c r="N116" s="124" t="str">
        <f ca="1">IFERROR(IF((VLOOKUP($E116,'DTOC Backsheet'!$D$5:$AF$183,N$9,FALSE))="","",(VLOOKUP($E116,'DTOC Backsheet'!$D$5:$AF$183,N$9,FALSE))),"")</f>
        <v/>
      </c>
    </row>
    <row r="117" spans="1:14" ht="15" customHeight="1" x14ac:dyDescent="0.3">
      <c r="A117" s="57">
        <v>103</v>
      </c>
      <c r="B117" s="98" t="str">
        <f ca="1">IFERROR(IF((VLOOKUP($E117,'Org List'!$AJ$10:$AL$188,3,FALSE))="","",(VLOOKUP($E117,'Org List'!$AJ$10:$AL$188,3,FALSE))),"")</f>
        <v>Midlands and East of England Commissioning Region</v>
      </c>
      <c r="C117" s="99" t="str">
        <f ca="1">IFERROR(IF((VLOOKUP($E117,'Org List'!$AO$10:$AQ$188,3,FALSE))="","",(VLOOKUP($E117,'Org List'!$AO$10:$AQ$188,3,FALSE))),"")</f>
        <v>East Region</v>
      </c>
      <c r="D117" s="114" t="str">
        <f ca="1">IFERROR(IF((VLOOKUP($E117,'Org List'!$AT$10:$AV$188,3,FALSE))="","",(VLOOKUP($E117,'Org List'!$AT$10:$AV$188,3,FALSE))),"")</f>
        <v>NHS England Midlands And East (Central Midlands)</v>
      </c>
      <c r="E117" s="98" t="str">
        <f t="shared" ca="1" si="3"/>
        <v>E06000032</v>
      </c>
      <c r="F117" s="100" t="str">
        <f ca="1">IF(E117="","",VLOOKUP(E117,'Org List'!$J$9:$K$488,2,0))</f>
        <v>Luton</v>
      </c>
      <c r="G117" s="121">
        <f ca="1">IFERROR(IF((VLOOKUP($E117,'DTOC Backsheet'!$D$5:$AF$183,G$9,FALSE))="","",(VLOOKUP($E117,'DTOC Backsheet'!$D$5:$AF$183,G$9,FALSE))),"")</f>
        <v>453</v>
      </c>
      <c r="H117" s="122">
        <f ca="1">IFERROR(IF((VLOOKUP($E117,'DTOC Backsheet'!$D$5:$AF$183,H$9,FALSE))="","",(VLOOKUP($E117,'DTOC Backsheet'!$D$5:$AF$183,H$9,FALSE))),"")</f>
        <v>762</v>
      </c>
      <c r="I117" s="122">
        <f ca="1">IFERROR(IF((VLOOKUP($E117,'DTOC Backsheet'!$D$5:$AF$183,I$9,FALSE))="","",(VLOOKUP($E117,'DTOC Backsheet'!$D$5:$AF$183,I$9,FALSE))),"")</f>
        <v>362</v>
      </c>
      <c r="J117" s="123">
        <f ca="1">IFERROR(IF((VLOOKUP($E117,'DTOC Backsheet'!$D$5:$AF$183,J$9,FALSE))="","",(VLOOKUP($E117,'DTOC Backsheet'!$D$5:$AF$183,J$9,FALSE))),"")</f>
        <v>608</v>
      </c>
      <c r="K117" s="175">
        <f ca="1">IFERROR(IF((VLOOKUP($E117,'DTOC Backsheet'!$D$5:$AF$183,K$9,FALSE))="","",(VLOOKUP($E117,'DTOC Backsheet'!$D$5:$AF$183,K$9,FALSE))),"")</f>
        <v>626</v>
      </c>
      <c r="L117" s="123">
        <f ca="1">IFERROR(IF((VLOOKUP($E117,'DTOC Backsheet'!$D$5:$AF$183,L$9,FALSE))="","",(VLOOKUP($E117,'DTOC Backsheet'!$D$5:$AF$183,L$9,FALSE))),"")</f>
        <v>720</v>
      </c>
      <c r="M117" s="122">
        <f ca="1">IFERROR(IF((VLOOKUP($E117,'DTOC Backsheet'!$D$5:$AF$183,M$9,FALSE))="","",(VLOOKUP($E117,'DTOC Backsheet'!$D$5:$AF$183,M$9,FALSE))),"")</f>
        <v>329</v>
      </c>
      <c r="N117" s="124" t="str">
        <f ca="1">IFERROR(IF((VLOOKUP($E117,'DTOC Backsheet'!$D$5:$AF$183,N$9,FALSE))="","",(VLOOKUP($E117,'DTOC Backsheet'!$D$5:$AF$183,N$9,FALSE))),"")</f>
        <v/>
      </c>
    </row>
    <row r="118" spans="1:14" ht="15" customHeight="1" x14ac:dyDescent="0.3">
      <c r="A118" s="57">
        <v>104</v>
      </c>
      <c r="B118" s="98" t="str">
        <f ca="1">IFERROR(IF((VLOOKUP($E118,'Org List'!$AJ$10:$AL$188,3,FALSE))="","",(VLOOKUP($E118,'Org List'!$AJ$10:$AL$188,3,FALSE))),"")</f>
        <v>North of England Commissioning Region</v>
      </c>
      <c r="C118" s="99" t="str">
        <f ca="1">IFERROR(IF((VLOOKUP($E118,'Org List'!$AO$10:$AQ$188,3,FALSE))="","",(VLOOKUP($E118,'Org List'!$AO$10:$AQ$188,3,FALSE))),"")</f>
        <v>North West Region</v>
      </c>
      <c r="D118" s="114" t="str">
        <f ca="1">IFERROR(IF((VLOOKUP($E118,'Org List'!$AT$10:$AV$188,3,FALSE))="","",(VLOOKUP($E118,'Org List'!$AT$10:$AV$188,3,FALSE))),"")</f>
        <v>NHS England North (Greater Manchester)</v>
      </c>
      <c r="E118" s="98" t="str">
        <f t="shared" ca="1" si="3"/>
        <v>E08000003</v>
      </c>
      <c r="F118" s="100" t="str">
        <f ca="1">IF(E118="","",VLOOKUP(E118,'Org List'!$J$9:$K$488,2,0))</f>
        <v>Manchester</v>
      </c>
      <c r="G118" s="121">
        <f ca="1">IFERROR(IF((VLOOKUP($E118,'DTOC Backsheet'!$D$5:$AF$183,G$9,FALSE))="","",(VLOOKUP($E118,'DTOC Backsheet'!$D$5:$AF$183,G$9,FALSE))),"")</f>
        <v>5507</v>
      </c>
      <c r="H118" s="122">
        <f ca="1">IFERROR(IF((VLOOKUP($E118,'DTOC Backsheet'!$D$5:$AF$183,H$9,FALSE))="","",(VLOOKUP($E118,'DTOC Backsheet'!$D$5:$AF$183,H$9,FALSE))),"")</f>
        <v>5641</v>
      </c>
      <c r="I118" s="122">
        <f ca="1">IFERROR(IF((VLOOKUP($E118,'DTOC Backsheet'!$D$5:$AF$183,I$9,FALSE))="","",(VLOOKUP($E118,'DTOC Backsheet'!$D$5:$AF$183,I$9,FALSE))),"")</f>
        <v>6078</v>
      </c>
      <c r="J118" s="123">
        <f ca="1">IFERROR(IF((VLOOKUP($E118,'DTOC Backsheet'!$D$5:$AF$183,J$9,FALSE))="","",(VLOOKUP($E118,'DTOC Backsheet'!$D$5:$AF$183,J$9,FALSE))),"")</f>
        <v>6245</v>
      </c>
      <c r="K118" s="175">
        <f ca="1">IFERROR(IF((VLOOKUP($E118,'DTOC Backsheet'!$D$5:$AF$183,K$9,FALSE))="","",(VLOOKUP($E118,'DTOC Backsheet'!$D$5:$AF$183,K$9,FALSE))),"")</f>
        <v>5459</v>
      </c>
      <c r="L118" s="123">
        <f ca="1">IFERROR(IF((VLOOKUP($E118,'DTOC Backsheet'!$D$5:$AF$183,L$9,FALSE))="","",(VLOOKUP($E118,'DTOC Backsheet'!$D$5:$AF$183,L$9,FALSE))),"")</f>
        <v>5843</v>
      </c>
      <c r="M118" s="122">
        <f ca="1">IFERROR(IF((VLOOKUP($E118,'DTOC Backsheet'!$D$5:$AF$183,M$9,FALSE))="","",(VLOOKUP($E118,'DTOC Backsheet'!$D$5:$AF$183,M$9,FALSE))),"")</f>
        <v>4477</v>
      </c>
      <c r="N118" s="124" t="str">
        <f ca="1">IFERROR(IF((VLOOKUP($E118,'DTOC Backsheet'!$D$5:$AF$183,N$9,FALSE))="","",(VLOOKUP($E118,'DTOC Backsheet'!$D$5:$AF$183,N$9,FALSE))),"")</f>
        <v/>
      </c>
    </row>
    <row r="119" spans="1:14" ht="15" customHeight="1" x14ac:dyDescent="0.3">
      <c r="A119" s="57">
        <v>105</v>
      </c>
      <c r="B119" s="98" t="str">
        <f ca="1">IFERROR(IF((VLOOKUP($E119,'Org List'!$AJ$10:$AL$188,3,FALSE))="","",(VLOOKUP($E119,'Org List'!$AJ$10:$AL$188,3,FALSE))),"")</f>
        <v>South East England Commissioning Region</v>
      </c>
      <c r="C119" s="99" t="str">
        <f ca="1">IFERROR(IF((VLOOKUP($E119,'Org List'!$AO$10:$AQ$188,3,FALSE))="","",(VLOOKUP($E119,'Org List'!$AO$10:$AQ$188,3,FALSE))),"")</f>
        <v>South East Region</v>
      </c>
      <c r="D119" s="114" t="str">
        <f ca="1">IFERROR(IF((VLOOKUP($E119,'Org List'!$AT$10:$AV$188,3,FALSE))="","",(VLOOKUP($E119,'Org List'!$AT$10:$AV$188,3,FALSE))),"")</f>
        <v>NHS England South East (Kent, Surrey and Sussex)</v>
      </c>
      <c r="E119" s="98" t="str">
        <f t="shared" ca="1" si="3"/>
        <v>E06000035</v>
      </c>
      <c r="F119" s="100" t="str">
        <f ca="1">IF(E119="","",VLOOKUP(E119,'Org List'!$J$9:$K$488,2,0))</f>
        <v>Medway</v>
      </c>
      <c r="G119" s="121">
        <f ca="1">IFERROR(IF((VLOOKUP($E119,'DTOC Backsheet'!$D$5:$AF$183,G$9,FALSE))="","",(VLOOKUP($E119,'DTOC Backsheet'!$D$5:$AF$183,G$9,FALSE))),"")</f>
        <v>1426</v>
      </c>
      <c r="H119" s="122">
        <f ca="1">IFERROR(IF((VLOOKUP($E119,'DTOC Backsheet'!$D$5:$AF$183,H$9,FALSE))="","",(VLOOKUP($E119,'DTOC Backsheet'!$D$5:$AF$183,H$9,FALSE))),"")</f>
        <v>1500</v>
      </c>
      <c r="I119" s="122">
        <f ca="1">IFERROR(IF((VLOOKUP($E119,'DTOC Backsheet'!$D$5:$AF$183,I$9,FALSE))="","",(VLOOKUP($E119,'DTOC Backsheet'!$D$5:$AF$183,I$9,FALSE))),"")</f>
        <v>1181</v>
      </c>
      <c r="J119" s="123">
        <f ca="1">IFERROR(IF((VLOOKUP($E119,'DTOC Backsheet'!$D$5:$AF$183,J$9,FALSE))="","",(VLOOKUP($E119,'DTOC Backsheet'!$D$5:$AF$183,J$9,FALSE))),"")</f>
        <v>981</v>
      </c>
      <c r="K119" s="175">
        <f ca="1">IFERROR(IF((VLOOKUP($E119,'DTOC Backsheet'!$D$5:$AF$183,K$9,FALSE))="","",(VLOOKUP($E119,'DTOC Backsheet'!$D$5:$AF$183,K$9,FALSE))),"")</f>
        <v>708</v>
      </c>
      <c r="L119" s="123">
        <f ca="1">IFERROR(IF((VLOOKUP($E119,'DTOC Backsheet'!$D$5:$AF$183,L$9,FALSE))="","",(VLOOKUP($E119,'DTOC Backsheet'!$D$5:$AF$183,L$9,FALSE))),"")</f>
        <v>622</v>
      </c>
      <c r="M119" s="122">
        <f ca="1">IFERROR(IF((VLOOKUP($E119,'DTOC Backsheet'!$D$5:$AF$183,M$9,FALSE))="","",(VLOOKUP($E119,'DTOC Backsheet'!$D$5:$AF$183,M$9,FALSE))),"")</f>
        <v>1181</v>
      </c>
      <c r="N119" s="124" t="str">
        <f ca="1">IFERROR(IF((VLOOKUP($E119,'DTOC Backsheet'!$D$5:$AF$183,N$9,FALSE))="","",(VLOOKUP($E119,'DTOC Backsheet'!$D$5:$AF$183,N$9,FALSE))),"")</f>
        <v/>
      </c>
    </row>
    <row r="120" spans="1:14" ht="15" customHeight="1" x14ac:dyDescent="0.3">
      <c r="A120" s="57">
        <v>106</v>
      </c>
      <c r="B120" s="98" t="str">
        <f ca="1">IFERROR(IF((VLOOKUP($E120,'Org List'!$AJ$10:$AL$188,3,FALSE))="","",(VLOOKUP($E120,'Org List'!$AJ$10:$AL$188,3,FALSE))),"")</f>
        <v>London Commissioning Region</v>
      </c>
      <c r="C120" s="99" t="str">
        <f ca="1">IFERROR(IF((VLOOKUP($E120,'Org List'!$AO$10:$AQ$188,3,FALSE))="","",(VLOOKUP($E120,'Org List'!$AO$10:$AQ$188,3,FALSE))),"")</f>
        <v>London Region</v>
      </c>
      <c r="D120" s="114" t="str">
        <f ca="1">IFERROR(IF((VLOOKUP($E120,'Org List'!$AT$10:$AV$188,3,FALSE))="","",(VLOOKUP($E120,'Org List'!$AT$10:$AV$188,3,FALSE))),"")</f>
        <v>NHS England London</v>
      </c>
      <c r="E120" s="98" t="str">
        <f t="shared" ca="1" si="3"/>
        <v>E09000024</v>
      </c>
      <c r="F120" s="100" t="str">
        <f ca="1">IF(E120="","",VLOOKUP(E120,'Org List'!$J$9:$K$488,2,0))</f>
        <v>Merton</v>
      </c>
      <c r="G120" s="121">
        <f ca="1">IFERROR(IF((VLOOKUP($E120,'DTOC Backsheet'!$D$5:$AF$183,G$9,FALSE))="","",(VLOOKUP($E120,'DTOC Backsheet'!$D$5:$AF$183,G$9,FALSE))),"")</f>
        <v>833</v>
      </c>
      <c r="H120" s="122">
        <f ca="1">IFERROR(IF((VLOOKUP($E120,'DTOC Backsheet'!$D$5:$AF$183,H$9,FALSE))="","",(VLOOKUP($E120,'DTOC Backsheet'!$D$5:$AF$183,H$9,FALSE))),"")</f>
        <v>1267</v>
      </c>
      <c r="I120" s="122">
        <f ca="1">IFERROR(IF((VLOOKUP($E120,'DTOC Backsheet'!$D$5:$AF$183,I$9,FALSE))="","",(VLOOKUP($E120,'DTOC Backsheet'!$D$5:$AF$183,I$9,FALSE))),"")</f>
        <v>781</v>
      </c>
      <c r="J120" s="123">
        <f ca="1">IFERROR(IF((VLOOKUP($E120,'DTOC Backsheet'!$D$5:$AF$183,J$9,FALSE))="","",(VLOOKUP($E120,'DTOC Backsheet'!$D$5:$AF$183,J$9,FALSE))),"")</f>
        <v>660</v>
      </c>
      <c r="K120" s="175">
        <f ca="1">IFERROR(IF((VLOOKUP($E120,'DTOC Backsheet'!$D$5:$AF$183,K$9,FALSE))="","",(VLOOKUP($E120,'DTOC Backsheet'!$D$5:$AF$183,K$9,FALSE))),"")</f>
        <v>767</v>
      </c>
      <c r="L120" s="123">
        <f ca="1">IFERROR(IF((VLOOKUP($E120,'DTOC Backsheet'!$D$5:$AF$183,L$9,FALSE))="","",(VLOOKUP($E120,'DTOC Backsheet'!$D$5:$AF$183,L$9,FALSE))),"")</f>
        <v>690</v>
      </c>
      <c r="M120" s="122">
        <f ca="1">IFERROR(IF((VLOOKUP($E120,'DTOC Backsheet'!$D$5:$AF$183,M$9,FALSE))="","",(VLOOKUP($E120,'DTOC Backsheet'!$D$5:$AF$183,M$9,FALSE))),"")</f>
        <v>675</v>
      </c>
      <c r="N120" s="124" t="str">
        <f ca="1">IFERROR(IF((VLOOKUP($E120,'DTOC Backsheet'!$D$5:$AF$183,N$9,FALSE))="","",(VLOOKUP($E120,'DTOC Backsheet'!$D$5:$AF$183,N$9,FALSE))),"")</f>
        <v/>
      </c>
    </row>
    <row r="121" spans="1:14" ht="15" customHeight="1" x14ac:dyDescent="0.3">
      <c r="A121" s="57">
        <v>107</v>
      </c>
      <c r="B121" s="98" t="str">
        <f ca="1">IFERROR(IF((VLOOKUP($E121,'Org List'!$AJ$10:$AL$188,3,FALSE))="","",(VLOOKUP($E121,'Org List'!$AJ$10:$AL$188,3,FALSE))),"")</f>
        <v>North of England Commissioning Region</v>
      </c>
      <c r="C121" s="99" t="str">
        <f ca="1">IFERROR(IF((VLOOKUP($E121,'Org List'!$AO$10:$AQ$188,3,FALSE))="","",(VLOOKUP($E121,'Org List'!$AO$10:$AQ$188,3,FALSE))),"")</f>
        <v>North East Region</v>
      </c>
      <c r="D121" s="114" t="str">
        <f ca="1">IFERROR(IF((VLOOKUP($E121,'Org List'!$AT$10:$AV$188,3,FALSE))="","",(VLOOKUP($E121,'Org List'!$AT$10:$AV$188,3,FALSE))),"")</f>
        <v>NHS England North (Cumbria And North East)</v>
      </c>
      <c r="E121" s="98" t="str">
        <f t="shared" ca="1" si="3"/>
        <v>E06000002</v>
      </c>
      <c r="F121" s="100" t="str">
        <f ca="1">IF(E121="","",VLOOKUP(E121,'Org List'!$J$9:$K$488,2,0))</f>
        <v>Middlesbrough</v>
      </c>
      <c r="G121" s="121">
        <f ca="1">IFERROR(IF((VLOOKUP($E121,'DTOC Backsheet'!$D$5:$AF$183,G$9,FALSE))="","",(VLOOKUP($E121,'DTOC Backsheet'!$D$5:$AF$183,G$9,FALSE))),"")</f>
        <v>1036</v>
      </c>
      <c r="H121" s="122">
        <f ca="1">IFERROR(IF((VLOOKUP($E121,'DTOC Backsheet'!$D$5:$AF$183,H$9,FALSE))="","",(VLOOKUP($E121,'DTOC Backsheet'!$D$5:$AF$183,H$9,FALSE))),"")</f>
        <v>949</v>
      </c>
      <c r="I121" s="122">
        <f ca="1">IFERROR(IF((VLOOKUP($E121,'DTOC Backsheet'!$D$5:$AF$183,I$9,FALSE))="","",(VLOOKUP($E121,'DTOC Backsheet'!$D$5:$AF$183,I$9,FALSE))),"")</f>
        <v>988</v>
      </c>
      <c r="J121" s="123">
        <f ca="1">IFERROR(IF((VLOOKUP($E121,'DTOC Backsheet'!$D$5:$AF$183,J$9,FALSE))="","",(VLOOKUP($E121,'DTOC Backsheet'!$D$5:$AF$183,J$9,FALSE))),"")</f>
        <v>1459</v>
      </c>
      <c r="K121" s="175">
        <f ca="1">IFERROR(IF((VLOOKUP($E121,'DTOC Backsheet'!$D$5:$AF$183,K$9,FALSE))="","",(VLOOKUP($E121,'DTOC Backsheet'!$D$5:$AF$183,K$9,FALSE))),"")</f>
        <v>1531</v>
      </c>
      <c r="L121" s="123">
        <f ca="1">IFERROR(IF((VLOOKUP($E121,'DTOC Backsheet'!$D$5:$AF$183,L$9,FALSE))="","",(VLOOKUP($E121,'DTOC Backsheet'!$D$5:$AF$183,L$9,FALSE))),"")</f>
        <v>1427</v>
      </c>
      <c r="M121" s="122">
        <f ca="1">IFERROR(IF((VLOOKUP($E121,'DTOC Backsheet'!$D$5:$AF$183,M$9,FALSE))="","",(VLOOKUP($E121,'DTOC Backsheet'!$D$5:$AF$183,M$9,FALSE))),"")</f>
        <v>1093</v>
      </c>
      <c r="N121" s="124" t="str">
        <f ca="1">IFERROR(IF((VLOOKUP($E121,'DTOC Backsheet'!$D$5:$AF$183,N$9,FALSE))="","",(VLOOKUP($E121,'DTOC Backsheet'!$D$5:$AF$183,N$9,FALSE))),"")</f>
        <v/>
      </c>
    </row>
    <row r="122" spans="1:14" ht="15" customHeight="1" x14ac:dyDescent="0.3">
      <c r="A122" s="57">
        <v>108</v>
      </c>
      <c r="B122" s="98" t="str">
        <f ca="1">IFERROR(IF((VLOOKUP($E122,'Org List'!$AJ$10:$AL$188,3,FALSE))="","",(VLOOKUP($E122,'Org List'!$AJ$10:$AL$188,3,FALSE))),"")</f>
        <v>Midlands and East of England Commissioning Region</v>
      </c>
      <c r="C122" s="99" t="str">
        <f ca="1">IFERROR(IF((VLOOKUP($E122,'Org List'!$AO$10:$AQ$188,3,FALSE))="","",(VLOOKUP($E122,'Org List'!$AO$10:$AQ$188,3,FALSE))),"")</f>
        <v>South East Region</v>
      </c>
      <c r="D122" s="114" t="str">
        <f ca="1">IFERROR(IF((VLOOKUP($E122,'Org List'!$AT$10:$AV$188,3,FALSE))="","",(VLOOKUP($E122,'Org List'!$AT$10:$AV$188,3,FALSE))),"")</f>
        <v>NHS England Midlands And East (Central Midlands)</v>
      </c>
      <c r="E122" s="98" t="str">
        <f t="shared" ca="1" si="3"/>
        <v>E06000042</v>
      </c>
      <c r="F122" s="100" t="str">
        <f ca="1">IF(E122="","",VLOOKUP(E122,'Org List'!$J$9:$K$488,2,0))</f>
        <v>Milton Keynes</v>
      </c>
      <c r="G122" s="121">
        <f ca="1">IFERROR(IF((VLOOKUP($E122,'DTOC Backsheet'!$D$5:$AF$183,G$9,FALSE))="","",(VLOOKUP($E122,'DTOC Backsheet'!$D$5:$AF$183,G$9,FALSE))),"")</f>
        <v>3927</v>
      </c>
      <c r="H122" s="122">
        <f ca="1">IFERROR(IF((VLOOKUP($E122,'DTOC Backsheet'!$D$5:$AF$183,H$9,FALSE))="","",(VLOOKUP($E122,'DTOC Backsheet'!$D$5:$AF$183,H$9,FALSE))),"")</f>
        <v>4424</v>
      </c>
      <c r="I122" s="122">
        <f ca="1">IFERROR(IF((VLOOKUP($E122,'DTOC Backsheet'!$D$5:$AF$183,I$9,FALSE))="","",(VLOOKUP($E122,'DTOC Backsheet'!$D$5:$AF$183,I$9,FALSE))),"")</f>
        <v>3466</v>
      </c>
      <c r="J122" s="123">
        <f ca="1">IFERROR(IF((VLOOKUP($E122,'DTOC Backsheet'!$D$5:$AF$183,J$9,FALSE))="","",(VLOOKUP($E122,'DTOC Backsheet'!$D$5:$AF$183,J$9,FALSE))),"")</f>
        <v>3265</v>
      </c>
      <c r="K122" s="175">
        <f ca="1">IFERROR(IF((VLOOKUP($E122,'DTOC Backsheet'!$D$5:$AF$183,K$9,FALSE))="","",(VLOOKUP($E122,'DTOC Backsheet'!$D$5:$AF$183,K$9,FALSE))),"")</f>
        <v>2003</v>
      </c>
      <c r="L122" s="123">
        <f ca="1">IFERROR(IF((VLOOKUP($E122,'DTOC Backsheet'!$D$5:$AF$183,L$9,FALSE))="","",(VLOOKUP($E122,'DTOC Backsheet'!$D$5:$AF$183,L$9,FALSE))),"")</f>
        <v>1646</v>
      </c>
      <c r="M122" s="122">
        <f ca="1">IFERROR(IF((VLOOKUP($E122,'DTOC Backsheet'!$D$5:$AF$183,M$9,FALSE))="","",(VLOOKUP($E122,'DTOC Backsheet'!$D$5:$AF$183,M$9,FALSE))),"")</f>
        <v>1486</v>
      </c>
      <c r="N122" s="124" t="str">
        <f ca="1">IFERROR(IF((VLOOKUP($E122,'DTOC Backsheet'!$D$5:$AF$183,N$9,FALSE))="","",(VLOOKUP($E122,'DTOC Backsheet'!$D$5:$AF$183,N$9,FALSE))),"")</f>
        <v/>
      </c>
    </row>
    <row r="123" spans="1:14" ht="15" customHeight="1" x14ac:dyDescent="0.3">
      <c r="A123" s="57">
        <v>109</v>
      </c>
      <c r="B123" s="98" t="str">
        <f ca="1">IFERROR(IF((VLOOKUP($E123,'Org List'!$AJ$10:$AL$188,3,FALSE))="","",(VLOOKUP($E123,'Org List'!$AJ$10:$AL$188,3,FALSE))),"")</f>
        <v>North of England Commissioning Region</v>
      </c>
      <c r="C123" s="99" t="str">
        <f ca="1">IFERROR(IF((VLOOKUP($E123,'Org List'!$AO$10:$AQ$188,3,FALSE))="","",(VLOOKUP($E123,'Org List'!$AO$10:$AQ$188,3,FALSE))),"")</f>
        <v>North East Region</v>
      </c>
      <c r="D123" s="114" t="str">
        <f ca="1">IFERROR(IF((VLOOKUP($E123,'Org List'!$AT$10:$AV$188,3,FALSE))="","",(VLOOKUP($E123,'Org List'!$AT$10:$AV$188,3,FALSE))),"")</f>
        <v>NHS England North (Cumbria And North East)</v>
      </c>
      <c r="E123" s="98" t="str">
        <f t="shared" ca="1" si="3"/>
        <v>E08000021</v>
      </c>
      <c r="F123" s="100" t="str">
        <f ca="1">IF(E123="","",VLOOKUP(E123,'Org List'!$J$9:$K$488,2,0))</f>
        <v>Newcastle upon Tyne</v>
      </c>
      <c r="G123" s="121">
        <f ca="1">IFERROR(IF((VLOOKUP($E123,'DTOC Backsheet'!$D$5:$AF$183,G$9,FALSE))="","",(VLOOKUP($E123,'DTOC Backsheet'!$D$5:$AF$183,G$9,FALSE))),"")</f>
        <v>1688</v>
      </c>
      <c r="H123" s="122">
        <f ca="1">IFERROR(IF((VLOOKUP($E123,'DTOC Backsheet'!$D$5:$AF$183,H$9,FALSE))="","",(VLOOKUP($E123,'DTOC Backsheet'!$D$5:$AF$183,H$9,FALSE))),"")</f>
        <v>1121</v>
      </c>
      <c r="I123" s="122">
        <f ca="1">IFERROR(IF((VLOOKUP($E123,'DTOC Backsheet'!$D$5:$AF$183,I$9,FALSE))="","",(VLOOKUP($E123,'DTOC Backsheet'!$D$5:$AF$183,I$9,FALSE))),"")</f>
        <v>1120</v>
      </c>
      <c r="J123" s="123">
        <f ca="1">IFERROR(IF((VLOOKUP($E123,'DTOC Backsheet'!$D$5:$AF$183,J$9,FALSE))="","",(VLOOKUP($E123,'DTOC Backsheet'!$D$5:$AF$183,J$9,FALSE))),"")</f>
        <v>1294</v>
      </c>
      <c r="K123" s="175">
        <f ca="1">IFERROR(IF((VLOOKUP($E123,'DTOC Backsheet'!$D$5:$AF$183,K$9,FALSE))="","",(VLOOKUP($E123,'DTOC Backsheet'!$D$5:$AF$183,K$9,FALSE))),"")</f>
        <v>1048</v>
      </c>
      <c r="L123" s="123">
        <f ca="1">IFERROR(IF((VLOOKUP($E123,'DTOC Backsheet'!$D$5:$AF$183,L$9,FALSE))="","",(VLOOKUP($E123,'DTOC Backsheet'!$D$5:$AF$183,L$9,FALSE))),"")</f>
        <v>1019</v>
      </c>
      <c r="M123" s="122">
        <f ca="1">IFERROR(IF((VLOOKUP($E123,'DTOC Backsheet'!$D$5:$AF$183,M$9,FALSE))="","",(VLOOKUP($E123,'DTOC Backsheet'!$D$5:$AF$183,M$9,FALSE))),"")</f>
        <v>905</v>
      </c>
      <c r="N123" s="124" t="str">
        <f ca="1">IFERROR(IF((VLOOKUP($E123,'DTOC Backsheet'!$D$5:$AF$183,N$9,FALSE))="","",(VLOOKUP($E123,'DTOC Backsheet'!$D$5:$AF$183,N$9,FALSE))),"")</f>
        <v/>
      </c>
    </row>
    <row r="124" spans="1:14" ht="15" customHeight="1" x14ac:dyDescent="0.3">
      <c r="A124" s="57">
        <v>110</v>
      </c>
      <c r="B124" s="98" t="str">
        <f ca="1">IFERROR(IF((VLOOKUP($E124,'Org List'!$AJ$10:$AL$188,3,FALSE))="","",(VLOOKUP($E124,'Org List'!$AJ$10:$AL$188,3,FALSE))),"")</f>
        <v>London Commissioning Region</v>
      </c>
      <c r="C124" s="99" t="str">
        <f ca="1">IFERROR(IF((VLOOKUP($E124,'Org List'!$AO$10:$AQ$188,3,FALSE))="","",(VLOOKUP($E124,'Org List'!$AO$10:$AQ$188,3,FALSE))),"")</f>
        <v>London Region</v>
      </c>
      <c r="D124" s="114" t="str">
        <f ca="1">IFERROR(IF((VLOOKUP($E124,'Org List'!$AT$10:$AV$188,3,FALSE))="","",(VLOOKUP($E124,'Org List'!$AT$10:$AV$188,3,FALSE))),"")</f>
        <v>NHS England London</v>
      </c>
      <c r="E124" s="98" t="str">
        <f t="shared" ca="1" si="3"/>
        <v>E09000025</v>
      </c>
      <c r="F124" s="100" t="str">
        <f ca="1">IF(E124="","",VLOOKUP(E124,'Org List'!$J$9:$K$488,2,0))</f>
        <v>Newham</v>
      </c>
      <c r="G124" s="121">
        <f ca="1">IFERROR(IF((VLOOKUP($E124,'DTOC Backsheet'!$D$5:$AF$183,G$9,FALSE))="","",(VLOOKUP($E124,'DTOC Backsheet'!$D$5:$AF$183,G$9,FALSE))),"")</f>
        <v>707</v>
      </c>
      <c r="H124" s="122">
        <f ca="1">IFERROR(IF((VLOOKUP($E124,'DTOC Backsheet'!$D$5:$AF$183,H$9,FALSE))="","",(VLOOKUP($E124,'DTOC Backsheet'!$D$5:$AF$183,H$9,FALSE))),"")</f>
        <v>1030</v>
      </c>
      <c r="I124" s="122">
        <f ca="1">IFERROR(IF((VLOOKUP($E124,'DTOC Backsheet'!$D$5:$AF$183,I$9,FALSE))="","",(VLOOKUP($E124,'DTOC Backsheet'!$D$5:$AF$183,I$9,FALSE))),"")</f>
        <v>910</v>
      </c>
      <c r="J124" s="123">
        <f ca="1">IFERROR(IF((VLOOKUP($E124,'DTOC Backsheet'!$D$5:$AF$183,J$9,FALSE))="","",(VLOOKUP($E124,'DTOC Backsheet'!$D$5:$AF$183,J$9,FALSE))),"")</f>
        <v>747</v>
      </c>
      <c r="K124" s="175">
        <f ca="1">IFERROR(IF((VLOOKUP($E124,'DTOC Backsheet'!$D$5:$AF$183,K$9,FALSE))="","",(VLOOKUP($E124,'DTOC Backsheet'!$D$5:$AF$183,K$9,FALSE))),"")</f>
        <v>862</v>
      </c>
      <c r="L124" s="123">
        <f ca="1">IFERROR(IF((VLOOKUP($E124,'DTOC Backsheet'!$D$5:$AF$183,L$9,FALSE))="","",(VLOOKUP($E124,'DTOC Backsheet'!$D$5:$AF$183,L$9,FALSE))),"")</f>
        <v>1148</v>
      </c>
      <c r="M124" s="122">
        <f ca="1">IFERROR(IF((VLOOKUP($E124,'DTOC Backsheet'!$D$5:$AF$183,M$9,FALSE))="","",(VLOOKUP($E124,'DTOC Backsheet'!$D$5:$AF$183,M$9,FALSE))),"")</f>
        <v>892</v>
      </c>
      <c r="N124" s="124" t="str">
        <f ca="1">IFERROR(IF((VLOOKUP($E124,'DTOC Backsheet'!$D$5:$AF$183,N$9,FALSE))="","",(VLOOKUP($E124,'DTOC Backsheet'!$D$5:$AF$183,N$9,FALSE))),"")</f>
        <v/>
      </c>
    </row>
    <row r="125" spans="1:14" ht="15" customHeight="1" x14ac:dyDescent="0.3">
      <c r="A125" s="57">
        <v>111</v>
      </c>
      <c r="B125" s="98" t="str">
        <f ca="1">IFERROR(IF((VLOOKUP($E125,'Org List'!$AJ$10:$AL$188,3,FALSE))="","",(VLOOKUP($E125,'Org List'!$AJ$10:$AL$188,3,FALSE))),"")</f>
        <v>Midlands and East of England Commissioning Region</v>
      </c>
      <c r="C125" s="99" t="str">
        <f ca="1">IFERROR(IF((VLOOKUP($E125,'Org List'!$AO$10:$AQ$188,3,FALSE))="","",(VLOOKUP($E125,'Org List'!$AO$10:$AQ$188,3,FALSE))),"")</f>
        <v>East Region</v>
      </c>
      <c r="D125" s="114" t="str">
        <f ca="1">IFERROR(IF((VLOOKUP($E125,'Org List'!$AT$10:$AV$188,3,FALSE))="","",(VLOOKUP($E125,'Org List'!$AT$10:$AV$188,3,FALSE))),"")</f>
        <v>NHS England Midlands And East (East)</v>
      </c>
      <c r="E125" s="98" t="str">
        <f t="shared" ca="1" si="3"/>
        <v>E10000020</v>
      </c>
      <c r="F125" s="100" t="str">
        <f ca="1">IF(E125="","",VLOOKUP(E125,'Org List'!$J$9:$K$488,2,0))</f>
        <v>Norfolk</v>
      </c>
      <c r="G125" s="121">
        <f ca="1">IFERROR(IF((VLOOKUP($E125,'DTOC Backsheet'!$D$5:$AF$183,G$9,FALSE))="","",(VLOOKUP($E125,'DTOC Backsheet'!$D$5:$AF$183,G$9,FALSE))),"")</f>
        <v>7477</v>
      </c>
      <c r="H125" s="122">
        <f ca="1">IFERROR(IF((VLOOKUP($E125,'DTOC Backsheet'!$D$5:$AF$183,H$9,FALSE))="","",(VLOOKUP($E125,'DTOC Backsheet'!$D$5:$AF$183,H$9,FALSE))),"")</f>
        <v>7197</v>
      </c>
      <c r="I125" s="122">
        <f ca="1">IFERROR(IF((VLOOKUP($E125,'DTOC Backsheet'!$D$5:$AF$183,I$9,FALSE))="","",(VLOOKUP($E125,'DTOC Backsheet'!$D$5:$AF$183,I$9,FALSE))),"")</f>
        <v>8513</v>
      </c>
      <c r="J125" s="123">
        <f ca="1">IFERROR(IF((VLOOKUP($E125,'DTOC Backsheet'!$D$5:$AF$183,J$9,FALSE))="","",(VLOOKUP($E125,'DTOC Backsheet'!$D$5:$AF$183,J$9,FALSE))),"")</f>
        <v>7920</v>
      </c>
      <c r="K125" s="175">
        <f ca="1">IFERROR(IF((VLOOKUP($E125,'DTOC Backsheet'!$D$5:$AF$183,K$9,FALSE))="","",(VLOOKUP($E125,'DTOC Backsheet'!$D$5:$AF$183,K$9,FALSE))),"")</f>
        <v>7286</v>
      </c>
      <c r="L125" s="123">
        <f ca="1">IFERROR(IF((VLOOKUP($E125,'DTOC Backsheet'!$D$5:$AF$183,L$9,FALSE))="","",(VLOOKUP($E125,'DTOC Backsheet'!$D$5:$AF$183,L$9,FALSE))),"")</f>
        <v>8314</v>
      </c>
      <c r="M125" s="122">
        <f ca="1">IFERROR(IF((VLOOKUP($E125,'DTOC Backsheet'!$D$5:$AF$183,M$9,FALSE))="","",(VLOOKUP($E125,'DTOC Backsheet'!$D$5:$AF$183,M$9,FALSE))),"")</f>
        <v>8386</v>
      </c>
      <c r="N125" s="124" t="str">
        <f ca="1">IFERROR(IF((VLOOKUP($E125,'DTOC Backsheet'!$D$5:$AF$183,N$9,FALSE))="","",(VLOOKUP($E125,'DTOC Backsheet'!$D$5:$AF$183,N$9,FALSE))),"")</f>
        <v/>
      </c>
    </row>
    <row r="126" spans="1:14" ht="15" customHeight="1" x14ac:dyDescent="0.3">
      <c r="A126" s="57">
        <v>112</v>
      </c>
      <c r="B126" s="98" t="str">
        <f ca="1">IFERROR(IF((VLOOKUP($E126,'Org List'!$AJ$10:$AL$188,3,FALSE))="","",(VLOOKUP($E126,'Org List'!$AJ$10:$AL$188,3,FALSE))),"")</f>
        <v>North of England Commissioning Region</v>
      </c>
      <c r="C126" s="99" t="str">
        <f ca="1">IFERROR(IF((VLOOKUP($E126,'Org List'!$AO$10:$AQ$188,3,FALSE))="","",(VLOOKUP($E126,'Org List'!$AO$10:$AQ$188,3,FALSE))),"")</f>
        <v>Yorkshire and The Humber Region</v>
      </c>
      <c r="D126" s="114" t="str">
        <f ca="1">IFERROR(IF((VLOOKUP($E126,'Org List'!$AT$10:$AV$188,3,FALSE))="","",(VLOOKUP($E126,'Org List'!$AT$10:$AV$188,3,FALSE))),"")</f>
        <v>NHS England North (Yorkshire And Humber)</v>
      </c>
      <c r="E126" s="98" t="str">
        <f t="shared" ca="1" si="3"/>
        <v>E06000012</v>
      </c>
      <c r="F126" s="100" t="str">
        <f ca="1">IF(E126="","",VLOOKUP(E126,'Org List'!$J$9:$K$488,2,0))</f>
        <v>North East Lincolnshire</v>
      </c>
      <c r="G126" s="121">
        <f ca="1">IFERROR(IF((VLOOKUP($E126,'DTOC Backsheet'!$D$5:$AF$183,G$9,FALSE))="","",(VLOOKUP($E126,'DTOC Backsheet'!$D$5:$AF$183,G$9,FALSE))),"")</f>
        <v>1048</v>
      </c>
      <c r="H126" s="122">
        <f ca="1">IFERROR(IF((VLOOKUP($E126,'DTOC Backsheet'!$D$5:$AF$183,H$9,FALSE))="","",(VLOOKUP($E126,'DTOC Backsheet'!$D$5:$AF$183,H$9,FALSE))),"")</f>
        <v>703</v>
      </c>
      <c r="I126" s="122">
        <f ca="1">IFERROR(IF((VLOOKUP($E126,'DTOC Backsheet'!$D$5:$AF$183,I$9,FALSE))="","",(VLOOKUP($E126,'DTOC Backsheet'!$D$5:$AF$183,I$9,FALSE))),"")</f>
        <v>679</v>
      </c>
      <c r="J126" s="123">
        <f ca="1">IFERROR(IF((VLOOKUP($E126,'DTOC Backsheet'!$D$5:$AF$183,J$9,FALSE))="","",(VLOOKUP($E126,'DTOC Backsheet'!$D$5:$AF$183,J$9,FALSE))),"")</f>
        <v>547</v>
      </c>
      <c r="K126" s="175">
        <f ca="1">IFERROR(IF((VLOOKUP($E126,'DTOC Backsheet'!$D$5:$AF$183,K$9,FALSE))="","",(VLOOKUP($E126,'DTOC Backsheet'!$D$5:$AF$183,K$9,FALSE))),"")</f>
        <v>637</v>
      </c>
      <c r="L126" s="123">
        <f ca="1">IFERROR(IF((VLOOKUP($E126,'DTOC Backsheet'!$D$5:$AF$183,L$9,FALSE))="","",(VLOOKUP($E126,'DTOC Backsheet'!$D$5:$AF$183,L$9,FALSE))),"")</f>
        <v>782</v>
      </c>
      <c r="M126" s="122">
        <f ca="1">IFERROR(IF((VLOOKUP($E126,'DTOC Backsheet'!$D$5:$AF$183,M$9,FALSE))="","",(VLOOKUP($E126,'DTOC Backsheet'!$D$5:$AF$183,M$9,FALSE))),"")</f>
        <v>1105</v>
      </c>
      <c r="N126" s="124" t="str">
        <f ca="1">IFERROR(IF((VLOOKUP($E126,'DTOC Backsheet'!$D$5:$AF$183,N$9,FALSE))="","",(VLOOKUP($E126,'DTOC Backsheet'!$D$5:$AF$183,N$9,FALSE))),"")</f>
        <v/>
      </c>
    </row>
    <row r="127" spans="1:14" ht="15" customHeight="1" x14ac:dyDescent="0.3">
      <c r="A127" s="57">
        <v>113</v>
      </c>
      <c r="B127" s="98" t="str">
        <f ca="1">IFERROR(IF((VLOOKUP($E127,'Org List'!$AJ$10:$AL$188,3,FALSE))="","",(VLOOKUP($E127,'Org List'!$AJ$10:$AL$188,3,FALSE))),"")</f>
        <v>North of England Commissioning Region</v>
      </c>
      <c r="C127" s="99" t="str">
        <f ca="1">IFERROR(IF((VLOOKUP($E127,'Org List'!$AO$10:$AQ$188,3,FALSE))="","",(VLOOKUP($E127,'Org List'!$AO$10:$AQ$188,3,FALSE))),"")</f>
        <v>Yorkshire and The Humber Region</v>
      </c>
      <c r="D127" s="114" t="str">
        <f ca="1">IFERROR(IF((VLOOKUP($E127,'Org List'!$AT$10:$AV$188,3,FALSE))="","",(VLOOKUP($E127,'Org List'!$AT$10:$AV$188,3,FALSE))),"")</f>
        <v>NHS England North (Yorkshire And Humber)</v>
      </c>
      <c r="E127" s="98" t="str">
        <f t="shared" ca="1" si="3"/>
        <v>E06000013</v>
      </c>
      <c r="F127" s="100" t="str">
        <f ca="1">IF(E127="","",VLOOKUP(E127,'Org List'!$J$9:$K$488,2,0))</f>
        <v>North Lincolnshire</v>
      </c>
      <c r="G127" s="121">
        <f ca="1">IFERROR(IF((VLOOKUP($E127,'DTOC Backsheet'!$D$5:$AF$183,G$9,FALSE))="","",(VLOOKUP($E127,'DTOC Backsheet'!$D$5:$AF$183,G$9,FALSE))),"")</f>
        <v>743</v>
      </c>
      <c r="H127" s="122">
        <f ca="1">IFERROR(IF((VLOOKUP($E127,'DTOC Backsheet'!$D$5:$AF$183,H$9,FALSE))="","",(VLOOKUP($E127,'DTOC Backsheet'!$D$5:$AF$183,H$9,FALSE))),"")</f>
        <v>710</v>
      </c>
      <c r="I127" s="122">
        <f ca="1">IFERROR(IF((VLOOKUP($E127,'DTOC Backsheet'!$D$5:$AF$183,I$9,FALSE))="","",(VLOOKUP($E127,'DTOC Backsheet'!$D$5:$AF$183,I$9,FALSE))),"")</f>
        <v>465</v>
      </c>
      <c r="J127" s="123">
        <f ca="1">IFERROR(IF((VLOOKUP($E127,'DTOC Backsheet'!$D$5:$AF$183,J$9,FALSE))="","",(VLOOKUP($E127,'DTOC Backsheet'!$D$5:$AF$183,J$9,FALSE))),"")</f>
        <v>515</v>
      </c>
      <c r="K127" s="175">
        <f ca="1">IFERROR(IF((VLOOKUP($E127,'DTOC Backsheet'!$D$5:$AF$183,K$9,FALSE))="","",(VLOOKUP($E127,'DTOC Backsheet'!$D$5:$AF$183,K$9,FALSE))),"")</f>
        <v>861</v>
      </c>
      <c r="L127" s="123">
        <f ca="1">IFERROR(IF((VLOOKUP($E127,'DTOC Backsheet'!$D$5:$AF$183,L$9,FALSE))="","",(VLOOKUP($E127,'DTOC Backsheet'!$D$5:$AF$183,L$9,FALSE))),"")</f>
        <v>977</v>
      </c>
      <c r="M127" s="122">
        <f ca="1">IFERROR(IF((VLOOKUP($E127,'DTOC Backsheet'!$D$5:$AF$183,M$9,FALSE))="","",(VLOOKUP($E127,'DTOC Backsheet'!$D$5:$AF$183,M$9,FALSE))),"")</f>
        <v>862</v>
      </c>
      <c r="N127" s="124" t="str">
        <f ca="1">IFERROR(IF((VLOOKUP($E127,'DTOC Backsheet'!$D$5:$AF$183,N$9,FALSE))="","",(VLOOKUP($E127,'DTOC Backsheet'!$D$5:$AF$183,N$9,FALSE))),"")</f>
        <v/>
      </c>
    </row>
    <row r="128" spans="1:14" ht="15" customHeight="1" x14ac:dyDescent="0.3">
      <c r="A128" s="57">
        <v>114</v>
      </c>
      <c r="B128" s="98" t="str">
        <f ca="1">IFERROR(IF((VLOOKUP($E128,'Org List'!$AJ$10:$AL$188,3,FALSE))="","",(VLOOKUP($E128,'Org List'!$AJ$10:$AL$188,3,FALSE))),"")</f>
        <v>South West England Commissioning Region</v>
      </c>
      <c r="C128" s="99" t="str">
        <f ca="1">IFERROR(IF((VLOOKUP($E128,'Org List'!$AO$10:$AQ$188,3,FALSE))="","",(VLOOKUP($E128,'Org List'!$AO$10:$AQ$188,3,FALSE))),"")</f>
        <v>South West Region</v>
      </c>
      <c r="D128" s="114" t="str">
        <f ca="1">IFERROR(IF((VLOOKUP($E128,'Org List'!$AT$10:$AV$188,3,FALSE))="","",(VLOOKUP($E128,'Org List'!$AT$10:$AV$188,3,FALSE))),"")</f>
        <v>NHS England South West (South West North)</v>
      </c>
      <c r="E128" s="98" t="str">
        <f t="shared" ca="1" si="3"/>
        <v>E06000024</v>
      </c>
      <c r="F128" s="100" t="str">
        <f ca="1">IF(E128="","",VLOOKUP(E128,'Org List'!$J$9:$K$488,2,0))</f>
        <v>North Somerset</v>
      </c>
      <c r="G128" s="121">
        <f ca="1">IFERROR(IF((VLOOKUP($E128,'DTOC Backsheet'!$D$5:$AF$183,G$9,FALSE))="","",(VLOOKUP($E128,'DTOC Backsheet'!$D$5:$AF$183,G$9,FALSE))),"")</f>
        <v>1811</v>
      </c>
      <c r="H128" s="122">
        <f ca="1">IFERROR(IF((VLOOKUP($E128,'DTOC Backsheet'!$D$5:$AF$183,H$9,FALSE))="","",(VLOOKUP($E128,'DTOC Backsheet'!$D$5:$AF$183,H$9,FALSE))),"")</f>
        <v>1333</v>
      </c>
      <c r="I128" s="122">
        <f ca="1">IFERROR(IF((VLOOKUP($E128,'DTOC Backsheet'!$D$5:$AF$183,I$9,FALSE))="","",(VLOOKUP($E128,'DTOC Backsheet'!$D$5:$AF$183,I$9,FALSE))),"")</f>
        <v>1181</v>
      </c>
      <c r="J128" s="123">
        <f ca="1">IFERROR(IF((VLOOKUP($E128,'DTOC Backsheet'!$D$5:$AF$183,J$9,FALSE))="","",(VLOOKUP($E128,'DTOC Backsheet'!$D$5:$AF$183,J$9,FALSE))),"")</f>
        <v>1804</v>
      </c>
      <c r="K128" s="175">
        <f ca="1">IFERROR(IF((VLOOKUP($E128,'DTOC Backsheet'!$D$5:$AF$183,K$9,FALSE))="","",(VLOOKUP($E128,'DTOC Backsheet'!$D$5:$AF$183,K$9,FALSE))),"")</f>
        <v>1323</v>
      </c>
      <c r="L128" s="123">
        <f ca="1">IFERROR(IF((VLOOKUP($E128,'DTOC Backsheet'!$D$5:$AF$183,L$9,FALSE))="","",(VLOOKUP($E128,'DTOC Backsheet'!$D$5:$AF$183,L$9,FALSE))),"")</f>
        <v>1969</v>
      </c>
      <c r="M128" s="122">
        <f ca="1">IFERROR(IF((VLOOKUP($E128,'DTOC Backsheet'!$D$5:$AF$183,M$9,FALSE))="","",(VLOOKUP($E128,'DTOC Backsheet'!$D$5:$AF$183,M$9,FALSE))),"")</f>
        <v>2946</v>
      </c>
      <c r="N128" s="124" t="str">
        <f ca="1">IFERROR(IF((VLOOKUP($E128,'DTOC Backsheet'!$D$5:$AF$183,N$9,FALSE))="","",(VLOOKUP($E128,'DTOC Backsheet'!$D$5:$AF$183,N$9,FALSE))),"")</f>
        <v/>
      </c>
    </row>
    <row r="129" spans="1:14" ht="15" customHeight="1" x14ac:dyDescent="0.3">
      <c r="A129" s="57">
        <v>115</v>
      </c>
      <c r="B129" s="98" t="str">
        <f ca="1">IFERROR(IF((VLOOKUP($E129,'Org List'!$AJ$10:$AL$188,3,FALSE))="","",(VLOOKUP($E129,'Org List'!$AJ$10:$AL$188,3,FALSE))),"")</f>
        <v>North of England Commissioning Region</v>
      </c>
      <c r="C129" s="99" t="str">
        <f ca="1">IFERROR(IF((VLOOKUP($E129,'Org List'!$AO$10:$AQ$188,3,FALSE))="","",(VLOOKUP($E129,'Org List'!$AO$10:$AQ$188,3,FALSE))),"")</f>
        <v>North East Region</v>
      </c>
      <c r="D129" s="114" t="str">
        <f ca="1">IFERROR(IF((VLOOKUP($E129,'Org List'!$AT$10:$AV$188,3,FALSE))="","",(VLOOKUP($E129,'Org List'!$AT$10:$AV$188,3,FALSE))),"")</f>
        <v>NHS England North (Cumbria And North East)</v>
      </c>
      <c r="E129" s="98" t="str">
        <f t="shared" ca="1" si="3"/>
        <v>E08000022</v>
      </c>
      <c r="F129" s="100" t="str">
        <f ca="1">IF(E129="","",VLOOKUP(E129,'Org List'!$J$9:$K$488,2,0))</f>
        <v>North Tyneside</v>
      </c>
      <c r="G129" s="121">
        <f ca="1">IFERROR(IF((VLOOKUP($E129,'DTOC Backsheet'!$D$5:$AF$183,G$9,FALSE))="","",(VLOOKUP($E129,'DTOC Backsheet'!$D$5:$AF$183,G$9,FALSE))),"")</f>
        <v>1023</v>
      </c>
      <c r="H129" s="122">
        <f ca="1">IFERROR(IF((VLOOKUP($E129,'DTOC Backsheet'!$D$5:$AF$183,H$9,FALSE))="","",(VLOOKUP($E129,'DTOC Backsheet'!$D$5:$AF$183,H$9,FALSE))),"")</f>
        <v>891</v>
      </c>
      <c r="I129" s="122">
        <f ca="1">IFERROR(IF((VLOOKUP($E129,'DTOC Backsheet'!$D$5:$AF$183,I$9,FALSE))="","",(VLOOKUP($E129,'DTOC Backsheet'!$D$5:$AF$183,I$9,FALSE))),"")</f>
        <v>688</v>
      </c>
      <c r="J129" s="123">
        <f ca="1">IFERROR(IF((VLOOKUP($E129,'DTOC Backsheet'!$D$5:$AF$183,J$9,FALSE))="","",(VLOOKUP($E129,'DTOC Backsheet'!$D$5:$AF$183,J$9,FALSE))),"")</f>
        <v>851</v>
      </c>
      <c r="K129" s="175">
        <f ca="1">IFERROR(IF((VLOOKUP($E129,'DTOC Backsheet'!$D$5:$AF$183,K$9,FALSE))="","",(VLOOKUP($E129,'DTOC Backsheet'!$D$5:$AF$183,K$9,FALSE))),"")</f>
        <v>647</v>
      </c>
      <c r="L129" s="123">
        <f ca="1">IFERROR(IF((VLOOKUP($E129,'DTOC Backsheet'!$D$5:$AF$183,L$9,FALSE))="","",(VLOOKUP($E129,'DTOC Backsheet'!$D$5:$AF$183,L$9,FALSE))),"")</f>
        <v>799</v>
      </c>
      <c r="M129" s="122">
        <f ca="1">IFERROR(IF((VLOOKUP($E129,'DTOC Backsheet'!$D$5:$AF$183,M$9,FALSE))="","",(VLOOKUP($E129,'DTOC Backsheet'!$D$5:$AF$183,M$9,FALSE))),"")</f>
        <v>1261</v>
      </c>
      <c r="N129" s="124" t="str">
        <f ca="1">IFERROR(IF((VLOOKUP($E129,'DTOC Backsheet'!$D$5:$AF$183,N$9,FALSE))="","",(VLOOKUP($E129,'DTOC Backsheet'!$D$5:$AF$183,N$9,FALSE))),"")</f>
        <v/>
      </c>
    </row>
    <row r="130" spans="1:14" ht="15" customHeight="1" x14ac:dyDescent="0.3">
      <c r="A130" s="57">
        <v>116</v>
      </c>
      <c r="B130" s="98" t="str">
        <f ca="1">IFERROR(IF((VLOOKUP($E130,'Org List'!$AJ$10:$AL$188,3,FALSE))="","",(VLOOKUP($E130,'Org List'!$AJ$10:$AL$188,3,FALSE))),"")</f>
        <v>North of England Commissioning Region</v>
      </c>
      <c r="C130" s="99" t="str">
        <f ca="1">IFERROR(IF((VLOOKUP($E130,'Org List'!$AO$10:$AQ$188,3,FALSE))="","",(VLOOKUP($E130,'Org List'!$AO$10:$AQ$188,3,FALSE))),"")</f>
        <v>Yorkshire and The Humber Region</v>
      </c>
      <c r="D130" s="114" t="str">
        <f ca="1">IFERROR(IF((VLOOKUP($E130,'Org List'!$AT$10:$AV$188,3,FALSE))="","",(VLOOKUP($E130,'Org List'!$AT$10:$AV$188,3,FALSE))),"")</f>
        <v>NHS England North (Yorkshire And Humber)</v>
      </c>
      <c r="E130" s="98" t="str">
        <f t="shared" ca="1" si="3"/>
        <v>E10000023</v>
      </c>
      <c r="F130" s="100" t="str">
        <f ca="1">IF(E130="","",VLOOKUP(E130,'Org List'!$J$9:$K$488,2,0))</f>
        <v>North Yorkshire</v>
      </c>
      <c r="G130" s="121">
        <f ca="1">IFERROR(IF((VLOOKUP($E130,'DTOC Backsheet'!$D$5:$AF$183,G$9,FALSE))="","",(VLOOKUP($E130,'DTOC Backsheet'!$D$5:$AF$183,G$9,FALSE))),"")</f>
        <v>6790</v>
      </c>
      <c r="H130" s="122">
        <f ca="1">IFERROR(IF((VLOOKUP($E130,'DTOC Backsheet'!$D$5:$AF$183,H$9,FALSE))="","",(VLOOKUP($E130,'DTOC Backsheet'!$D$5:$AF$183,H$9,FALSE))),"")</f>
        <v>5746</v>
      </c>
      <c r="I130" s="122">
        <f ca="1">IFERROR(IF((VLOOKUP($E130,'DTOC Backsheet'!$D$5:$AF$183,I$9,FALSE))="","",(VLOOKUP($E130,'DTOC Backsheet'!$D$5:$AF$183,I$9,FALSE))),"")</f>
        <v>5815</v>
      </c>
      <c r="J130" s="123">
        <f ca="1">IFERROR(IF((VLOOKUP($E130,'DTOC Backsheet'!$D$5:$AF$183,J$9,FALSE))="","",(VLOOKUP($E130,'DTOC Backsheet'!$D$5:$AF$183,J$9,FALSE))),"")</f>
        <v>6080</v>
      </c>
      <c r="K130" s="175">
        <f ca="1">IFERROR(IF((VLOOKUP($E130,'DTOC Backsheet'!$D$5:$AF$183,K$9,FALSE))="","",(VLOOKUP($E130,'DTOC Backsheet'!$D$5:$AF$183,K$9,FALSE))),"")</f>
        <v>6089</v>
      </c>
      <c r="L130" s="123">
        <f ca="1">IFERROR(IF((VLOOKUP($E130,'DTOC Backsheet'!$D$5:$AF$183,L$9,FALSE))="","",(VLOOKUP($E130,'DTOC Backsheet'!$D$5:$AF$183,L$9,FALSE))),"")</f>
        <v>6126</v>
      </c>
      <c r="M130" s="122">
        <f ca="1">IFERROR(IF((VLOOKUP($E130,'DTOC Backsheet'!$D$5:$AF$183,M$9,FALSE))="","",(VLOOKUP($E130,'DTOC Backsheet'!$D$5:$AF$183,M$9,FALSE))),"")</f>
        <v>5454</v>
      </c>
      <c r="N130" s="124" t="str">
        <f ca="1">IFERROR(IF((VLOOKUP($E130,'DTOC Backsheet'!$D$5:$AF$183,N$9,FALSE))="","",(VLOOKUP($E130,'DTOC Backsheet'!$D$5:$AF$183,N$9,FALSE))),"")</f>
        <v/>
      </c>
    </row>
    <row r="131" spans="1:14" ht="15" customHeight="1" x14ac:dyDescent="0.3">
      <c r="A131" s="57">
        <v>117</v>
      </c>
      <c r="B131" s="98" t="str">
        <f ca="1">IFERROR(IF((VLOOKUP($E131,'Org List'!$AJ$10:$AL$188,3,FALSE))="","",(VLOOKUP($E131,'Org List'!$AJ$10:$AL$188,3,FALSE))),"")</f>
        <v>Midlands and East of England Commissioning Region</v>
      </c>
      <c r="C131" s="99" t="str">
        <f ca="1">IFERROR(IF((VLOOKUP($E131,'Org List'!$AO$10:$AQ$188,3,FALSE))="","",(VLOOKUP($E131,'Org List'!$AO$10:$AQ$188,3,FALSE))),"")</f>
        <v>East Midlands Region</v>
      </c>
      <c r="D131" s="114" t="str">
        <f ca="1">IFERROR(IF((VLOOKUP($E131,'Org List'!$AT$10:$AV$188,3,FALSE))="","",(VLOOKUP($E131,'Org List'!$AT$10:$AV$188,3,FALSE))),"")</f>
        <v>NHS England Midlands And East (Central Midlands)</v>
      </c>
      <c r="E131" s="98" t="str">
        <f t="shared" ca="1" si="3"/>
        <v>E10000021</v>
      </c>
      <c r="F131" s="100" t="str">
        <f ca="1">IF(E131="","",VLOOKUP(E131,'Org List'!$J$9:$K$488,2,0))</f>
        <v>Northamptonshire</v>
      </c>
      <c r="G131" s="121">
        <f ca="1">IFERROR(IF((VLOOKUP($E131,'DTOC Backsheet'!$D$5:$AF$183,G$9,FALSE))="","",(VLOOKUP($E131,'DTOC Backsheet'!$D$5:$AF$183,G$9,FALSE))),"")</f>
        <v>14348</v>
      </c>
      <c r="H131" s="122">
        <f ca="1">IFERROR(IF((VLOOKUP($E131,'DTOC Backsheet'!$D$5:$AF$183,H$9,FALSE))="","",(VLOOKUP($E131,'DTOC Backsheet'!$D$5:$AF$183,H$9,FALSE))),"")</f>
        <v>15838</v>
      </c>
      <c r="I131" s="122">
        <f ca="1">IFERROR(IF((VLOOKUP($E131,'DTOC Backsheet'!$D$5:$AF$183,I$9,FALSE))="","",(VLOOKUP($E131,'DTOC Backsheet'!$D$5:$AF$183,I$9,FALSE))),"")</f>
        <v>11756</v>
      </c>
      <c r="J131" s="123">
        <f ca="1">IFERROR(IF((VLOOKUP($E131,'DTOC Backsheet'!$D$5:$AF$183,J$9,FALSE))="","",(VLOOKUP($E131,'DTOC Backsheet'!$D$5:$AF$183,J$9,FALSE))),"")</f>
        <v>8761</v>
      </c>
      <c r="K131" s="175">
        <f ca="1">IFERROR(IF((VLOOKUP($E131,'DTOC Backsheet'!$D$5:$AF$183,K$9,FALSE))="","",(VLOOKUP($E131,'DTOC Backsheet'!$D$5:$AF$183,K$9,FALSE))),"")</f>
        <v>9391</v>
      </c>
      <c r="L131" s="123">
        <f ca="1">IFERROR(IF((VLOOKUP($E131,'DTOC Backsheet'!$D$5:$AF$183,L$9,FALSE))="","",(VLOOKUP($E131,'DTOC Backsheet'!$D$5:$AF$183,L$9,FALSE))),"")</f>
        <v>9215</v>
      </c>
      <c r="M131" s="122">
        <f ca="1">IFERROR(IF((VLOOKUP($E131,'DTOC Backsheet'!$D$5:$AF$183,M$9,FALSE))="","",(VLOOKUP($E131,'DTOC Backsheet'!$D$5:$AF$183,M$9,FALSE))),"")</f>
        <v>6480</v>
      </c>
      <c r="N131" s="124" t="str">
        <f ca="1">IFERROR(IF((VLOOKUP($E131,'DTOC Backsheet'!$D$5:$AF$183,N$9,FALSE))="","",(VLOOKUP($E131,'DTOC Backsheet'!$D$5:$AF$183,N$9,FALSE))),"")</f>
        <v/>
      </c>
    </row>
    <row r="132" spans="1:14" ht="15" customHeight="1" x14ac:dyDescent="0.3">
      <c r="A132" s="57">
        <v>118</v>
      </c>
      <c r="B132" s="98" t="str">
        <f ca="1">IFERROR(IF((VLOOKUP($E132,'Org List'!$AJ$10:$AL$188,3,FALSE))="","",(VLOOKUP($E132,'Org List'!$AJ$10:$AL$188,3,FALSE))),"")</f>
        <v>North of England Commissioning Region</v>
      </c>
      <c r="C132" s="99" t="str">
        <f ca="1">IFERROR(IF((VLOOKUP($E132,'Org List'!$AO$10:$AQ$188,3,FALSE))="","",(VLOOKUP($E132,'Org List'!$AO$10:$AQ$188,3,FALSE))),"")</f>
        <v>North East Region</v>
      </c>
      <c r="D132" s="114" t="str">
        <f ca="1">IFERROR(IF((VLOOKUP($E132,'Org List'!$AT$10:$AV$188,3,FALSE))="","",(VLOOKUP($E132,'Org List'!$AT$10:$AV$188,3,FALSE))),"")</f>
        <v>NHS England North (Cumbria And North East)</v>
      </c>
      <c r="E132" s="98" t="str">
        <f t="shared" ca="1" si="3"/>
        <v>E06000057</v>
      </c>
      <c r="F132" s="100" t="str">
        <f ca="1">IF(E132="","",VLOOKUP(E132,'Org List'!$J$9:$K$488,2,0))</f>
        <v>Northumberland</v>
      </c>
      <c r="G132" s="121">
        <f ca="1">IFERROR(IF((VLOOKUP($E132,'DTOC Backsheet'!$D$5:$AF$183,G$9,FALSE))="","",(VLOOKUP($E132,'DTOC Backsheet'!$D$5:$AF$183,G$9,FALSE))),"")</f>
        <v>965</v>
      </c>
      <c r="H132" s="122">
        <f ca="1">IFERROR(IF((VLOOKUP($E132,'DTOC Backsheet'!$D$5:$AF$183,H$9,FALSE))="","",(VLOOKUP($E132,'DTOC Backsheet'!$D$5:$AF$183,H$9,FALSE))),"")</f>
        <v>780</v>
      </c>
      <c r="I132" s="122">
        <f ca="1">IFERROR(IF((VLOOKUP($E132,'DTOC Backsheet'!$D$5:$AF$183,I$9,FALSE))="","",(VLOOKUP($E132,'DTOC Backsheet'!$D$5:$AF$183,I$9,FALSE))),"")</f>
        <v>795</v>
      </c>
      <c r="J132" s="123">
        <f ca="1">IFERROR(IF((VLOOKUP($E132,'DTOC Backsheet'!$D$5:$AF$183,J$9,FALSE))="","",(VLOOKUP($E132,'DTOC Backsheet'!$D$5:$AF$183,J$9,FALSE))),"")</f>
        <v>1122</v>
      </c>
      <c r="K132" s="175">
        <f ca="1">IFERROR(IF((VLOOKUP($E132,'DTOC Backsheet'!$D$5:$AF$183,K$9,FALSE))="","",(VLOOKUP($E132,'DTOC Backsheet'!$D$5:$AF$183,K$9,FALSE))),"")</f>
        <v>817</v>
      </c>
      <c r="L132" s="123">
        <f ca="1">IFERROR(IF((VLOOKUP($E132,'DTOC Backsheet'!$D$5:$AF$183,L$9,FALSE))="","",(VLOOKUP($E132,'DTOC Backsheet'!$D$5:$AF$183,L$9,FALSE))),"")</f>
        <v>658</v>
      </c>
      <c r="M132" s="122">
        <f ca="1">IFERROR(IF((VLOOKUP($E132,'DTOC Backsheet'!$D$5:$AF$183,M$9,FALSE))="","",(VLOOKUP($E132,'DTOC Backsheet'!$D$5:$AF$183,M$9,FALSE))),"")</f>
        <v>835</v>
      </c>
      <c r="N132" s="124" t="str">
        <f ca="1">IFERROR(IF((VLOOKUP($E132,'DTOC Backsheet'!$D$5:$AF$183,N$9,FALSE))="","",(VLOOKUP($E132,'DTOC Backsheet'!$D$5:$AF$183,N$9,FALSE))),"")</f>
        <v/>
      </c>
    </row>
    <row r="133" spans="1:14" ht="15" customHeight="1" x14ac:dyDescent="0.3">
      <c r="A133" s="57">
        <v>119</v>
      </c>
      <c r="B133" s="98" t="str">
        <f ca="1">IFERROR(IF((VLOOKUP($E133,'Org List'!$AJ$10:$AL$188,3,FALSE))="","",(VLOOKUP($E133,'Org List'!$AJ$10:$AL$188,3,FALSE))),"")</f>
        <v>Midlands and East of England Commissioning Region</v>
      </c>
      <c r="C133" s="99" t="str">
        <f ca="1">IFERROR(IF((VLOOKUP($E133,'Org List'!$AO$10:$AQ$188,3,FALSE))="","",(VLOOKUP($E133,'Org List'!$AO$10:$AQ$188,3,FALSE))),"")</f>
        <v>East Midlands Region</v>
      </c>
      <c r="D133" s="114" t="str">
        <f ca="1">IFERROR(IF((VLOOKUP($E133,'Org List'!$AT$10:$AV$188,3,FALSE))="","",(VLOOKUP($E133,'Org List'!$AT$10:$AV$188,3,FALSE))),"")</f>
        <v>NHS England Midlands And East (North Midlands)</v>
      </c>
      <c r="E133" s="98" t="str">
        <f t="shared" ca="1" si="3"/>
        <v>E06000018</v>
      </c>
      <c r="F133" s="100" t="str">
        <f ca="1">IF(E133="","",VLOOKUP(E133,'Org List'!$J$9:$K$488,2,0))</f>
        <v>Nottingham</v>
      </c>
      <c r="G133" s="121">
        <f ca="1">IFERROR(IF((VLOOKUP($E133,'DTOC Backsheet'!$D$5:$AF$183,G$9,FALSE))="","",(VLOOKUP($E133,'DTOC Backsheet'!$D$5:$AF$183,G$9,FALSE))),"")</f>
        <v>2913</v>
      </c>
      <c r="H133" s="122">
        <f ca="1">IFERROR(IF((VLOOKUP($E133,'DTOC Backsheet'!$D$5:$AF$183,H$9,FALSE))="","",(VLOOKUP($E133,'DTOC Backsheet'!$D$5:$AF$183,H$9,FALSE))),"")</f>
        <v>4134</v>
      </c>
      <c r="I133" s="122">
        <f ca="1">IFERROR(IF((VLOOKUP($E133,'DTOC Backsheet'!$D$5:$AF$183,I$9,FALSE))="","",(VLOOKUP($E133,'DTOC Backsheet'!$D$5:$AF$183,I$9,FALSE))),"")</f>
        <v>4503</v>
      </c>
      <c r="J133" s="123">
        <f ca="1">IFERROR(IF((VLOOKUP($E133,'DTOC Backsheet'!$D$5:$AF$183,J$9,FALSE))="","",(VLOOKUP($E133,'DTOC Backsheet'!$D$5:$AF$183,J$9,FALSE))),"")</f>
        <v>3792</v>
      </c>
      <c r="K133" s="175">
        <f ca="1">IFERROR(IF((VLOOKUP($E133,'DTOC Backsheet'!$D$5:$AF$183,K$9,FALSE))="","",(VLOOKUP($E133,'DTOC Backsheet'!$D$5:$AF$183,K$9,FALSE))),"")</f>
        <v>3317</v>
      </c>
      <c r="L133" s="123">
        <f ca="1">IFERROR(IF((VLOOKUP($E133,'DTOC Backsheet'!$D$5:$AF$183,L$9,FALSE))="","",(VLOOKUP($E133,'DTOC Backsheet'!$D$5:$AF$183,L$9,FALSE))),"")</f>
        <v>3101</v>
      </c>
      <c r="M133" s="122">
        <f ca="1">IFERROR(IF((VLOOKUP($E133,'DTOC Backsheet'!$D$5:$AF$183,M$9,FALSE))="","",(VLOOKUP($E133,'DTOC Backsheet'!$D$5:$AF$183,M$9,FALSE))),"")</f>
        <v>4542</v>
      </c>
      <c r="N133" s="124" t="str">
        <f ca="1">IFERROR(IF((VLOOKUP($E133,'DTOC Backsheet'!$D$5:$AF$183,N$9,FALSE))="","",(VLOOKUP($E133,'DTOC Backsheet'!$D$5:$AF$183,N$9,FALSE))),"")</f>
        <v/>
      </c>
    </row>
    <row r="134" spans="1:14" ht="15" customHeight="1" x14ac:dyDescent="0.3">
      <c r="A134" s="57">
        <v>120</v>
      </c>
      <c r="B134" s="98" t="str">
        <f ca="1">IFERROR(IF((VLOOKUP($E134,'Org List'!$AJ$10:$AL$188,3,FALSE))="","",(VLOOKUP($E134,'Org List'!$AJ$10:$AL$188,3,FALSE))),"")</f>
        <v>Midlands and East of England Commissioning Region</v>
      </c>
      <c r="C134" s="99" t="str">
        <f ca="1">IFERROR(IF((VLOOKUP($E134,'Org List'!$AO$10:$AQ$188,3,FALSE))="","",(VLOOKUP($E134,'Org List'!$AO$10:$AQ$188,3,FALSE))),"")</f>
        <v>East Midlands Region</v>
      </c>
      <c r="D134" s="114" t="str">
        <f ca="1">IFERROR(IF((VLOOKUP($E134,'Org List'!$AT$10:$AV$188,3,FALSE))="","",(VLOOKUP($E134,'Org List'!$AT$10:$AV$188,3,FALSE))),"")</f>
        <v>NHS England Midlands And East (North Midlands)</v>
      </c>
      <c r="E134" s="98" t="str">
        <f t="shared" ca="1" si="3"/>
        <v>E10000024</v>
      </c>
      <c r="F134" s="100" t="str">
        <f ca="1">IF(E134="","",VLOOKUP(E134,'Org List'!$J$9:$K$488,2,0))</f>
        <v>Nottinghamshire</v>
      </c>
      <c r="G134" s="121">
        <f ca="1">IFERROR(IF((VLOOKUP($E134,'DTOC Backsheet'!$D$5:$AF$183,G$9,FALSE))="","",(VLOOKUP($E134,'DTOC Backsheet'!$D$5:$AF$183,G$9,FALSE))),"")</f>
        <v>4136</v>
      </c>
      <c r="H134" s="122">
        <f ca="1">IFERROR(IF((VLOOKUP($E134,'DTOC Backsheet'!$D$5:$AF$183,H$9,FALSE))="","",(VLOOKUP($E134,'DTOC Backsheet'!$D$5:$AF$183,H$9,FALSE))),"")</f>
        <v>4183</v>
      </c>
      <c r="I134" s="122">
        <f ca="1">IFERROR(IF((VLOOKUP($E134,'DTOC Backsheet'!$D$5:$AF$183,I$9,FALSE))="","",(VLOOKUP($E134,'DTOC Backsheet'!$D$5:$AF$183,I$9,FALSE))),"")</f>
        <v>4544</v>
      </c>
      <c r="J134" s="123">
        <f ca="1">IFERROR(IF((VLOOKUP($E134,'DTOC Backsheet'!$D$5:$AF$183,J$9,FALSE))="","",(VLOOKUP($E134,'DTOC Backsheet'!$D$5:$AF$183,J$9,FALSE))),"")</f>
        <v>6390</v>
      </c>
      <c r="K134" s="175">
        <f ca="1">IFERROR(IF((VLOOKUP($E134,'DTOC Backsheet'!$D$5:$AF$183,K$9,FALSE))="","",(VLOOKUP($E134,'DTOC Backsheet'!$D$5:$AF$183,K$9,FALSE))),"")</f>
        <v>5141</v>
      </c>
      <c r="L134" s="123">
        <f ca="1">IFERROR(IF((VLOOKUP($E134,'DTOC Backsheet'!$D$5:$AF$183,L$9,FALSE))="","",(VLOOKUP($E134,'DTOC Backsheet'!$D$5:$AF$183,L$9,FALSE))),"")</f>
        <v>3801</v>
      </c>
      <c r="M134" s="122">
        <f ca="1">IFERROR(IF((VLOOKUP($E134,'DTOC Backsheet'!$D$5:$AF$183,M$9,FALSE))="","",(VLOOKUP($E134,'DTOC Backsheet'!$D$5:$AF$183,M$9,FALSE))),"")</f>
        <v>5267</v>
      </c>
      <c r="N134" s="124" t="str">
        <f ca="1">IFERROR(IF((VLOOKUP($E134,'DTOC Backsheet'!$D$5:$AF$183,N$9,FALSE))="","",(VLOOKUP($E134,'DTOC Backsheet'!$D$5:$AF$183,N$9,FALSE))),"")</f>
        <v/>
      </c>
    </row>
    <row r="135" spans="1:14" ht="15" customHeight="1" x14ac:dyDescent="0.3">
      <c r="A135" s="57">
        <v>121</v>
      </c>
      <c r="B135" s="98" t="str">
        <f ca="1">IFERROR(IF((VLOOKUP($E135,'Org List'!$AJ$10:$AL$188,3,FALSE))="","",(VLOOKUP($E135,'Org List'!$AJ$10:$AL$188,3,FALSE))),"")</f>
        <v>North of England Commissioning Region</v>
      </c>
      <c r="C135" s="99" t="str">
        <f ca="1">IFERROR(IF((VLOOKUP($E135,'Org List'!$AO$10:$AQ$188,3,FALSE))="","",(VLOOKUP($E135,'Org List'!$AO$10:$AQ$188,3,FALSE))),"")</f>
        <v>North West Region</v>
      </c>
      <c r="D135" s="114" t="str">
        <f ca="1">IFERROR(IF((VLOOKUP($E135,'Org List'!$AT$10:$AV$188,3,FALSE))="","",(VLOOKUP($E135,'Org List'!$AT$10:$AV$188,3,FALSE))),"")</f>
        <v>NHS England North (Greater Manchester)</v>
      </c>
      <c r="E135" s="98" t="str">
        <f t="shared" ca="1" si="3"/>
        <v>E08000004</v>
      </c>
      <c r="F135" s="100" t="str">
        <f ca="1">IF(E135="","",VLOOKUP(E135,'Org List'!$J$9:$K$488,2,0))</f>
        <v>Oldham</v>
      </c>
      <c r="G135" s="121">
        <f ca="1">IFERROR(IF((VLOOKUP($E135,'DTOC Backsheet'!$D$5:$AF$183,G$9,FALSE))="","",(VLOOKUP($E135,'DTOC Backsheet'!$D$5:$AF$183,G$9,FALSE))),"")</f>
        <v>1160</v>
      </c>
      <c r="H135" s="122">
        <f ca="1">IFERROR(IF((VLOOKUP($E135,'DTOC Backsheet'!$D$5:$AF$183,H$9,FALSE))="","",(VLOOKUP($E135,'DTOC Backsheet'!$D$5:$AF$183,H$9,FALSE))),"")</f>
        <v>845</v>
      </c>
      <c r="I135" s="122">
        <f ca="1">IFERROR(IF((VLOOKUP($E135,'DTOC Backsheet'!$D$5:$AF$183,I$9,FALSE))="","",(VLOOKUP($E135,'DTOC Backsheet'!$D$5:$AF$183,I$9,FALSE))),"")</f>
        <v>1082</v>
      </c>
      <c r="J135" s="123">
        <f ca="1">IFERROR(IF((VLOOKUP($E135,'DTOC Backsheet'!$D$5:$AF$183,J$9,FALSE))="","",(VLOOKUP($E135,'DTOC Backsheet'!$D$5:$AF$183,J$9,FALSE))),"")</f>
        <v>1126</v>
      </c>
      <c r="K135" s="175">
        <f ca="1">IFERROR(IF((VLOOKUP($E135,'DTOC Backsheet'!$D$5:$AF$183,K$9,FALSE))="","",(VLOOKUP($E135,'DTOC Backsheet'!$D$5:$AF$183,K$9,FALSE))),"")</f>
        <v>1192</v>
      </c>
      <c r="L135" s="123">
        <f ca="1">IFERROR(IF((VLOOKUP($E135,'DTOC Backsheet'!$D$5:$AF$183,L$9,FALSE))="","",(VLOOKUP($E135,'DTOC Backsheet'!$D$5:$AF$183,L$9,FALSE))),"")</f>
        <v>1591</v>
      </c>
      <c r="M135" s="122">
        <f ca="1">IFERROR(IF((VLOOKUP($E135,'DTOC Backsheet'!$D$5:$AF$183,M$9,FALSE))="","",(VLOOKUP($E135,'DTOC Backsheet'!$D$5:$AF$183,M$9,FALSE))),"")</f>
        <v>1191</v>
      </c>
      <c r="N135" s="124" t="str">
        <f ca="1">IFERROR(IF((VLOOKUP($E135,'DTOC Backsheet'!$D$5:$AF$183,N$9,FALSE))="","",(VLOOKUP($E135,'DTOC Backsheet'!$D$5:$AF$183,N$9,FALSE))),"")</f>
        <v/>
      </c>
    </row>
    <row r="136" spans="1:14" ht="15" customHeight="1" x14ac:dyDescent="0.3">
      <c r="A136" s="57">
        <v>122</v>
      </c>
      <c r="B136" s="98" t="str">
        <f ca="1">IFERROR(IF((VLOOKUP($E136,'Org List'!$AJ$10:$AL$188,3,FALSE))="","",(VLOOKUP($E136,'Org List'!$AJ$10:$AL$188,3,FALSE))),"")</f>
        <v>South East England Commissioning Region</v>
      </c>
      <c r="C136" s="99" t="str">
        <f ca="1">IFERROR(IF((VLOOKUP($E136,'Org List'!$AO$10:$AQ$188,3,FALSE))="","",(VLOOKUP($E136,'Org List'!$AO$10:$AQ$188,3,FALSE))),"")</f>
        <v>South East Region</v>
      </c>
      <c r="D136" s="114" t="str">
        <f ca="1">IFERROR(IF((VLOOKUP($E136,'Org List'!$AT$10:$AV$188,3,FALSE))="","",(VLOOKUP($E136,'Org List'!$AT$10:$AV$188,3,FALSE))),"")</f>
        <v>NHS England South East (Hampshire, Isle of Wight and Thames Valley)</v>
      </c>
      <c r="E136" s="98" t="str">
        <f t="shared" ca="1" si="3"/>
        <v>E10000025</v>
      </c>
      <c r="F136" s="100" t="str">
        <f ca="1">IF(E136="","",VLOOKUP(E136,'Org List'!$J$9:$K$488,2,0))</f>
        <v>Oxfordshire</v>
      </c>
      <c r="G136" s="121">
        <f ca="1">IFERROR(IF((VLOOKUP($E136,'DTOC Backsheet'!$D$5:$AF$183,G$9,FALSE))="","",(VLOOKUP($E136,'DTOC Backsheet'!$D$5:$AF$183,G$9,FALSE))),"")</f>
        <v>17598</v>
      </c>
      <c r="H136" s="122">
        <f ca="1">IFERROR(IF((VLOOKUP($E136,'DTOC Backsheet'!$D$5:$AF$183,H$9,FALSE))="","",(VLOOKUP($E136,'DTOC Backsheet'!$D$5:$AF$183,H$9,FALSE))),"")</f>
        <v>14180</v>
      </c>
      <c r="I136" s="122">
        <f ca="1">IFERROR(IF((VLOOKUP($E136,'DTOC Backsheet'!$D$5:$AF$183,I$9,FALSE))="","",(VLOOKUP($E136,'DTOC Backsheet'!$D$5:$AF$183,I$9,FALSE))),"")</f>
        <v>11282</v>
      </c>
      <c r="J136" s="123">
        <f ca="1">IFERROR(IF((VLOOKUP($E136,'DTOC Backsheet'!$D$5:$AF$183,J$9,FALSE))="","",(VLOOKUP($E136,'DTOC Backsheet'!$D$5:$AF$183,J$9,FALSE))),"")</f>
        <v>11566</v>
      </c>
      <c r="K136" s="175">
        <f ca="1">IFERROR(IF((VLOOKUP($E136,'DTOC Backsheet'!$D$5:$AF$183,K$9,FALSE))="","",(VLOOKUP($E136,'DTOC Backsheet'!$D$5:$AF$183,K$9,FALSE))),"")</f>
        <v>9284</v>
      </c>
      <c r="L136" s="123">
        <f ca="1">IFERROR(IF((VLOOKUP($E136,'DTOC Backsheet'!$D$5:$AF$183,L$9,FALSE))="","",(VLOOKUP($E136,'DTOC Backsheet'!$D$5:$AF$183,L$9,FALSE))),"")</f>
        <v>9988</v>
      </c>
      <c r="M136" s="122">
        <f ca="1">IFERROR(IF((VLOOKUP($E136,'DTOC Backsheet'!$D$5:$AF$183,M$9,FALSE))="","",(VLOOKUP($E136,'DTOC Backsheet'!$D$5:$AF$183,M$9,FALSE))),"")</f>
        <v>8141</v>
      </c>
      <c r="N136" s="124" t="str">
        <f ca="1">IFERROR(IF((VLOOKUP($E136,'DTOC Backsheet'!$D$5:$AF$183,N$9,FALSE))="","",(VLOOKUP($E136,'DTOC Backsheet'!$D$5:$AF$183,N$9,FALSE))),"")</f>
        <v/>
      </c>
    </row>
    <row r="137" spans="1:14" ht="15" customHeight="1" x14ac:dyDescent="0.3">
      <c r="A137" s="57">
        <v>123</v>
      </c>
      <c r="B137" s="98" t="str">
        <f ca="1">IFERROR(IF((VLOOKUP($E137,'Org List'!$AJ$10:$AL$188,3,FALSE))="","",(VLOOKUP($E137,'Org List'!$AJ$10:$AL$188,3,FALSE))),"")</f>
        <v>Midlands and East of England Commissioning Region</v>
      </c>
      <c r="C137" s="99" t="str">
        <f ca="1">IFERROR(IF((VLOOKUP($E137,'Org List'!$AO$10:$AQ$188,3,FALSE))="","",(VLOOKUP($E137,'Org List'!$AO$10:$AQ$188,3,FALSE))),"")</f>
        <v>East Region</v>
      </c>
      <c r="D137" s="114" t="str">
        <f ca="1">IFERROR(IF((VLOOKUP($E137,'Org List'!$AT$10:$AV$188,3,FALSE))="","",(VLOOKUP($E137,'Org List'!$AT$10:$AV$188,3,FALSE))),"")</f>
        <v>NHS England Midlands And East (East)</v>
      </c>
      <c r="E137" s="98" t="str">
        <f t="shared" ca="1" si="3"/>
        <v>E06000031</v>
      </c>
      <c r="F137" s="100" t="str">
        <f ca="1">IF(E137="","",VLOOKUP(E137,'Org List'!$J$9:$K$488,2,0))</f>
        <v>Peterborough</v>
      </c>
      <c r="G137" s="121">
        <f ca="1">IFERROR(IF((VLOOKUP($E137,'DTOC Backsheet'!$D$5:$AF$183,G$9,FALSE))="","",(VLOOKUP($E137,'DTOC Backsheet'!$D$5:$AF$183,G$9,FALSE))),"")</f>
        <v>1912</v>
      </c>
      <c r="H137" s="122">
        <f ca="1">IFERROR(IF((VLOOKUP($E137,'DTOC Backsheet'!$D$5:$AF$183,H$9,FALSE))="","",(VLOOKUP($E137,'DTOC Backsheet'!$D$5:$AF$183,H$9,FALSE))),"")</f>
        <v>1941</v>
      </c>
      <c r="I137" s="122">
        <f ca="1">IFERROR(IF((VLOOKUP($E137,'DTOC Backsheet'!$D$5:$AF$183,I$9,FALSE))="","",(VLOOKUP($E137,'DTOC Backsheet'!$D$5:$AF$183,I$9,FALSE))),"")</f>
        <v>1893</v>
      </c>
      <c r="J137" s="123">
        <f ca="1">IFERROR(IF((VLOOKUP($E137,'DTOC Backsheet'!$D$5:$AF$183,J$9,FALSE))="","",(VLOOKUP($E137,'DTOC Backsheet'!$D$5:$AF$183,J$9,FALSE))),"")</f>
        <v>1868</v>
      </c>
      <c r="K137" s="175">
        <f ca="1">IFERROR(IF((VLOOKUP($E137,'DTOC Backsheet'!$D$5:$AF$183,K$9,FALSE))="","",(VLOOKUP($E137,'DTOC Backsheet'!$D$5:$AF$183,K$9,FALSE))),"")</f>
        <v>2040</v>
      </c>
      <c r="L137" s="123">
        <f ca="1">IFERROR(IF((VLOOKUP($E137,'DTOC Backsheet'!$D$5:$AF$183,L$9,FALSE))="","",(VLOOKUP($E137,'DTOC Backsheet'!$D$5:$AF$183,L$9,FALSE))),"")</f>
        <v>2395</v>
      </c>
      <c r="M137" s="122">
        <f ca="1">IFERROR(IF((VLOOKUP($E137,'DTOC Backsheet'!$D$5:$AF$183,M$9,FALSE))="","",(VLOOKUP($E137,'DTOC Backsheet'!$D$5:$AF$183,M$9,FALSE))),"")</f>
        <v>1680</v>
      </c>
      <c r="N137" s="124" t="str">
        <f ca="1">IFERROR(IF((VLOOKUP($E137,'DTOC Backsheet'!$D$5:$AF$183,N$9,FALSE))="","",(VLOOKUP($E137,'DTOC Backsheet'!$D$5:$AF$183,N$9,FALSE))),"")</f>
        <v/>
      </c>
    </row>
    <row r="138" spans="1:14" ht="15" customHeight="1" x14ac:dyDescent="0.3">
      <c r="A138" s="57">
        <v>124</v>
      </c>
      <c r="B138" s="98" t="str">
        <f ca="1">IFERROR(IF((VLOOKUP($E138,'Org List'!$AJ$10:$AL$188,3,FALSE))="","",(VLOOKUP($E138,'Org List'!$AJ$10:$AL$188,3,FALSE))),"")</f>
        <v>South West England Commissioning Region</v>
      </c>
      <c r="C138" s="99" t="str">
        <f ca="1">IFERROR(IF((VLOOKUP($E138,'Org List'!$AO$10:$AQ$188,3,FALSE))="","",(VLOOKUP($E138,'Org List'!$AO$10:$AQ$188,3,FALSE))),"")</f>
        <v>South West Region</v>
      </c>
      <c r="D138" s="114" t="str">
        <f ca="1">IFERROR(IF((VLOOKUP($E138,'Org List'!$AT$10:$AV$188,3,FALSE))="","",(VLOOKUP($E138,'Org List'!$AT$10:$AV$188,3,FALSE))),"")</f>
        <v>NHS England South West (South West South)</v>
      </c>
      <c r="E138" s="98" t="str">
        <f t="shared" ca="1" si="3"/>
        <v>E06000026</v>
      </c>
      <c r="F138" s="100" t="str">
        <f ca="1">IF(E138="","",VLOOKUP(E138,'Org List'!$J$9:$K$488,2,0))</f>
        <v>Plymouth</v>
      </c>
      <c r="G138" s="121">
        <f ca="1">IFERROR(IF((VLOOKUP($E138,'DTOC Backsheet'!$D$5:$AF$183,G$9,FALSE))="","",(VLOOKUP($E138,'DTOC Backsheet'!$D$5:$AF$183,G$9,FALSE))),"")</f>
        <v>5632</v>
      </c>
      <c r="H138" s="122">
        <f ca="1">IFERROR(IF((VLOOKUP($E138,'DTOC Backsheet'!$D$5:$AF$183,H$9,FALSE))="","",(VLOOKUP($E138,'DTOC Backsheet'!$D$5:$AF$183,H$9,FALSE))),"")</f>
        <v>5073</v>
      </c>
      <c r="I138" s="122">
        <f ca="1">IFERROR(IF((VLOOKUP($E138,'DTOC Backsheet'!$D$5:$AF$183,I$9,FALSE))="","",(VLOOKUP($E138,'DTOC Backsheet'!$D$5:$AF$183,I$9,FALSE))),"")</f>
        <v>4454</v>
      </c>
      <c r="J138" s="123">
        <f ca="1">IFERROR(IF((VLOOKUP($E138,'DTOC Backsheet'!$D$5:$AF$183,J$9,FALSE))="","",(VLOOKUP($E138,'DTOC Backsheet'!$D$5:$AF$183,J$9,FALSE))),"")</f>
        <v>6276</v>
      </c>
      <c r="K138" s="175">
        <f ca="1">IFERROR(IF((VLOOKUP($E138,'DTOC Backsheet'!$D$5:$AF$183,K$9,FALSE))="","",(VLOOKUP($E138,'DTOC Backsheet'!$D$5:$AF$183,K$9,FALSE))),"")</f>
        <v>3632</v>
      </c>
      <c r="L138" s="123">
        <f ca="1">IFERROR(IF((VLOOKUP($E138,'DTOC Backsheet'!$D$5:$AF$183,L$9,FALSE))="","",(VLOOKUP($E138,'DTOC Backsheet'!$D$5:$AF$183,L$9,FALSE))),"")</f>
        <v>3259</v>
      </c>
      <c r="M138" s="122">
        <f ca="1">IFERROR(IF((VLOOKUP($E138,'DTOC Backsheet'!$D$5:$AF$183,M$9,FALSE))="","",(VLOOKUP($E138,'DTOC Backsheet'!$D$5:$AF$183,M$9,FALSE))),"")</f>
        <v>2447</v>
      </c>
      <c r="N138" s="124" t="str">
        <f ca="1">IFERROR(IF((VLOOKUP($E138,'DTOC Backsheet'!$D$5:$AF$183,N$9,FALSE))="","",(VLOOKUP($E138,'DTOC Backsheet'!$D$5:$AF$183,N$9,FALSE))),"")</f>
        <v/>
      </c>
    </row>
    <row r="139" spans="1:14" ht="15" customHeight="1" x14ac:dyDescent="0.3">
      <c r="A139" s="57">
        <v>125</v>
      </c>
      <c r="B139" s="98" t="str">
        <f ca="1">IFERROR(IF((VLOOKUP($E139,'Org List'!$AJ$10:$AL$188,3,FALSE))="","",(VLOOKUP($E139,'Org List'!$AJ$10:$AL$188,3,FALSE))),"")</f>
        <v>South East England Commissioning Region</v>
      </c>
      <c r="C139" s="99" t="str">
        <f ca="1">IFERROR(IF((VLOOKUP($E139,'Org List'!$AO$10:$AQ$188,3,FALSE))="","",(VLOOKUP($E139,'Org List'!$AO$10:$AQ$188,3,FALSE))),"")</f>
        <v>South East Region</v>
      </c>
      <c r="D139" s="114" t="str">
        <f ca="1">IFERROR(IF((VLOOKUP($E139,'Org List'!$AT$10:$AV$188,3,FALSE))="","",(VLOOKUP($E139,'Org List'!$AT$10:$AV$188,3,FALSE))),"")</f>
        <v>NHS England South East (Hampshire, Isle of Wight and Thames Valley)</v>
      </c>
      <c r="E139" s="98" t="str">
        <f t="shared" ca="1" si="3"/>
        <v>E06000044</v>
      </c>
      <c r="F139" s="100" t="str">
        <f ca="1">IF(E139="","",VLOOKUP(E139,'Org List'!$J$9:$K$488,2,0))</f>
        <v>Portsmouth</v>
      </c>
      <c r="G139" s="121">
        <f ca="1">IFERROR(IF((VLOOKUP($E139,'DTOC Backsheet'!$D$5:$AF$183,G$9,FALSE))="","",(VLOOKUP($E139,'DTOC Backsheet'!$D$5:$AF$183,G$9,FALSE))),"")</f>
        <v>2591</v>
      </c>
      <c r="H139" s="122">
        <f ca="1">IFERROR(IF((VLOOKUP($E139,'DTOC Backsheet'!$D$5:$AF$183,H$9,FALSE))="","",(VLOOKUP($E139,'DTOC Backsheet'!$D$5:$AF$183,H$9,FALSE))),"")</f>
        <v>2112</v>
      </c>
      <c r="I139" s="122">
        <f ca="1">IFERROR(IF((VLOOKUP($E139,'DTOC Backsheet'!$D$5:$AF$183,I$9,FALSE))="","",(VLOOKUP($E139,'DTOC Backsheet'!$D$5:$AF$183,I$9,FALSE))),"")</f>
        <v>1756</v>
      </c>
      <c r="J139" s="123">
        <f ca="1">IFERROR(IF((VLOOKUP($E139,'DTOC Backsheet'!$D$5:$AF$183,J$9,FALSE))="","",(VLOOKUP($E139,'DTOC Backsheet'!$D$5:$AF$183,J$9,FALSE))),"")</f>
        <v>1953</v>
      </c>
      <c r="K139" s="175">
        <f ca="1">IFERROR(IF((VLOOKUP($E139,'DTOC Backsheet'!$D$5:$AF$183,K$9,FALSE))="","",(VLOOKUP($E139,'DTOC Backsheet'!$D$5:$AF$183,K$9,FALSE))),"")</f>
        <v>1388</v>
      </c>
      <c r="L139" s="123">
        <f ca="1">IFERROR(IF((VLOOKUP($E139,'DTOC Backsheet'!$D$5:$AF$183,L$9,FALSE))="","",(VLOOKUP($E139,'DTOC Backsheet'!$D$5:$AF$183,L$9,FALSE))),"")</f>
        <v>873</v>
      </c>
      <c r="M139" s="122">
        <f ca="1">IFERROR(IF((VLOOKUP($E139,'DTOC Backsheet'!$D$5:$AF$183,M$9,FALSE))="","",(VLOOKUP($E139,'DTOC Backsheet'!$D$5:$AF$183,M$9,FALSE))),"")</f>
        <v>1111</v>
      </c>
      <c r="N139" s="124" t="str">
        <f ca="1">IFERROR(IF((VLOOKUP($E139,'DTOC Backsheet'!$D$5:$AF$183,N$9,FALSE))="","",(VLOOKUP($E139,'DTOC Backsheet'!$D$5:$AF$183,N$9,FALSE))),"")</f>
        <v/>
      </c>
    </row>
    <row r="140" spans="1:14" ht="15" customHeight="1" x14ac:dyDescent="0.3">
      <c r="A140" s="57">
        <v>126</v>
      </c>
      <c r="B140" s="98" t="str">
        <f ca="1">IFERROR(IF((VLOOKUP($E140,'Org List'!$AJ$10:$AL$188,3,FALSE))="","",(VLOOKUP($E140,'Org List'!$AJ$10:$AL$188,3,FALSE))),"")</f>
        <v>South East England Commissioning Region</v>
      </c>
      <c r="C140" s="99" t="str">
        <f ca="1">IFERROR(IF((VLOOKUP($E140,'Org List'!$AO$10:$AQ$188,3,FALSE))="","",(VLOOKUP($E140,'Org List'!$AO$10:$AQ$188,3,FALSE))),"")</f>
        <v>South East Region</v>
      </c>
      <c r="D140" s="114" t="str">
        <f ca="1">IFERROR(IF((VLOOKUP($E140,'Org List'!$AT$10:$AV$188,3,FALSE))="","",(VLOOKUP($E140,'Org List'!$AT$10:$AV$188,3,FALSE))),"")</f>
        <v>NHS England South East (Hampshire, Isle of Wight and Thames Valley)</v>
      </c>
      <c r="E140" s="98" t="str">
        <f t="shared" ca="1" si="3"/>
        <v>E06000038</v>
      </c>
      <c r="F140" s="100" t="str">
        <f ca="1">IF(E140="","",VLOOKUP(E140,'Org List'!$J$9:$K$488,2,0))</f>
        <v>Reading</v>
      </c>
      <c r="G140" s="121">
        <f ca="1">IFERROR(IF((VLOOKUP($E140,'DTOC Backsheet'!$D$5:$AF$183,G$9,FALSE))="","",(VLOOKUP($E140,'DTOC Backsheet'!$D$5:$AF$183,G$9,FALSE))),"")</f>
        <v>1562</v>
      </c>
      <c r="H140" s="122">
        <f ca="1">IFERROR(IF((VLOOKUP($E140,'DTOC Backsheet'!$D$5:$AF$183,H$9,FALSE))="","",(VLOOKUP($E140,'DTOC Backsheet'!$D$5:$AF$183,H$9,FALSE))),"")</f>
        <v>1931</v>
      </c>
      <c r="I140" s="122">
        <f ca="1">IFERROR(IF((VLOOKUP($E140,'DTOC Backsheet'!$D$5:$AF$183,I$9,FALSE))="","",(VLOOKUP($E140,'DTOC Backsheet'!$D$5:$AF$183,I$9,FALSE))),"")</f>
        <v>1864</v>
      </c>
      <c r="J140" s="123">
        <f ca="1">IFERROR(IF((VLOOKUP($E140,'DTOC Backsheet'!$D$5:$AF$183,J$9,FALSE))="","",(VLOOKUP($E140,'DTOC Backsheet'!$D$5:$AF$183,J$9,FALSE))),"")</f>
        <v>1222</v>
      </c>
      <c r="K140" s="175">
        <f ca="1">IFERROR(IF((VLOOKUP($E140,'DTOC Backsheet'!$D$5:$AF$183,K$9,FALSE))="","",(VLOOKUP($E140,'DTOC Backsheet'!$D$5:$AF$183,K$9,FALSE))),"")</f>
        <v>1015</v>
      </c>
      <c r="L140" s="123">
        <f ca="1">IFERROR(IF((VLOOKUP($E140,'DTOC Backsheet'!$D$5:$AF$183,L$9,FALSE))="","",(VLOOKUP($E140,'DTOC Backsheet'!$D$5:$AF$183,L$9,FALSE))),"")</f>
        <v>1231</v>
      </c>
      <c r="M140" s="122">
        <f ca="1">IFERROR(IF((VLOOKUP($E140,'DTOC Backsheet'!$D$5:$AF$183,M$9,FALSE))="","",(VLOOKUP($E140,'DTOC Backsheet'!$D$5:$AF$183,M$9,FALSE))),"")</f>
        <v>1672</v>
      </c>
      <c r="N140" s="124" t="str">
        <f ca="1">IFERROR(IF((VLOOKUP($E140,'DTOC Backsheet'!$D$5:$AF$183,N$9,FALSE))="","",(VLOOKUP($E140,'DTOC Backsheet'!$D$5:$AF$183,N$9,FALSE))),"")</f>
        <v/>
      </c>
    </row>
    <row r="141" spans="1:14" ht="15" customHeight="1" x14ac:dyDescent="0.3">
      <c r="A141" s="57">
        <v>127</v>
      </c>
      <c r="B141" s="98" t="str">
        <f ca="1">IFERROR(IF((VLOOKUP($E141,'Org List'!$AJ$10:$AL$188,3,FALSE))="","",(VLOOKUP($E141,'Org List'!$AJ$10:$AL$188,3,FALSE))),"")</f>
        <v>London Commissioning Region</v>
      </c>
      <c r="C141" s="99" t="str">
        <f ca="1">IFERROR(IF((VLOOKUP($E141,'Org List'!$AO$10:$AQ$188,3,FALSE))="","",(VLOOKUP($E141,'Org List'!$AO$10:$AQ$188,3,FALSE))),"")</f>
        <v>London Region</v>
      </c>
      <c r="D141" s="114" t="str">
        <f ca="1">IFERROR(IF((VLOOKUP($E141,'Org List'!$AT$10:$AV$188,3,FALSE))="","",(VLOOKUP($E141,'Org List'!$AT$10:$AV$188,3,FALSE))),"")</f>
        <v>NHS England London</v>
      </c>
      <c r="E141" s="98" t="str">
        <f t="shared" ca="1" si="3"/>
        <v>E09000026</v>
      </c>
      <c r="F141" s="100" t="str">
        <f ca="1">IF(E141="","",VLOOKUP(E141,'Org List'!$J$9:$K$488,2,0))</f>
        <v>Redbridge</v>
      </c>
      <c r="G141" s="121">
        <f ca="1">IFERROR(IF((VLOOKUP($E141,'DTOC Backsheet'!$D$5:$AF$183,G$9,FALSE))="","",(VLOOKUP($E141,'DTOC Backsheet'!$D$5:$AF$183,G$9,FALSE))),"")</f>
        <v>794</v>
      </c>
      <c r="H141" s="122">
        <f ca="1">IFERROR(IF((VLOOKUP($E141,'DTOC Backsheet'!$D$5:$AF$183,H$9,FALSE))="","",(VLOOKUP($E141,'DTOC Backsheet'!$D$5:$AF$183,H$9,FALSE))),"")</f>
        <v>531</v>
      </c>
      <c r="I141" s="122">
        <f ca="1">IFERROR(IF((VLOOKUP($E141,'DTOC Backsheet'!$D$5:$AF$183,I$9,FALSE))="","",(VLOOKUP($E141,'DTOC Backsheet'!$D$5:$AF$183,I$9,FALSE))),"")</f>
        <v>663</v>
      </c>
      <c r="J141" s="123">
        <f ca="1">IFERROR(IF((VLOOKUP($E141,'DTOC Backsheet'!$D$5:$AF$183,J$9,FALSE))="","",(VLOOKUP($E141,'DTOC Backsheet'!$D$5:$AF$183,J$9,FALSE))),"")</f>
        <v>830</v>
      </c>
      <c r="K141" s="175">
        <f ca="1">IFERROR(IF((VLOOKUP($E141,'DTOC Backsheet'!$D$5:$AF$183,K$9,FALSE))="","",(VLOOKUP($E141,'DTOC Backsheet'!$D$5:$AF$183,K$9,FALSE))),"")</f>
        <v>919</v>
      </c>
      <c r="L141" s="123">
        <f ca="1">IFERROR(IF((VLOOKUP($E141,'DTOC Backsheet'!$D$5:$AF$183,L$9,FALSE))="","",(VLOOKUP($E141,'DTOC Backsheet'!$D$5:$AF$183,L$9,FALSE))),"")</f>
        <v>1208</v>
      </c>
      <c r="M141" s="122">
        <f ca="1">IFERROR(IF((VLOOKUP($E141,'DTOC Backsheet'!$D$5:$AF$183,M$9,FALSE))="","",(VLOOKUP($E141,'DTOC Backsheet'!$D$5:$AF$183,M$9,FALSE))),"")</f>
        <v>1323</v>
      </c>
      <c r="N141" s="124" t="str">
        <f ca="1">IFERROR(IF((VLOOKUP($E141,'DTOC Backsheet'!$D$5:$AF$183,N$9,FALSE))="","",(VLOOKUP($E141,'DTOC Backsheet'!$D$5:$AF$183,N$9,FALSE))),"")</f>
        <v/>
      </c>
    </row>
    <row r="142" spans="1:14" ht="15" customHeight="1" x14ac:dyDescent="0.3">
      <c r="A142" s="57">
        <v>128</v>
      </c>
      <c r="B142" s="98" t="str">
        <f ca="1">IFERROR(IF((VLOOKUP($E142,'Org List'!$AJ$10:$AL$188,3,FALSE))="","",(VLOOKUP($E142,'Org List'!$AJ$10:$AL$188,3,FALSE))),"")</f>
        <v>North of England Commissioning Region</v>
      </c>
      <c r="C142" s="99" t="str">
        <f ca="1">IFERROR(IF((VLOOKUP($E142,'Org List'!$AO$10:$AQ$188,3,FALSE))="","",(VLOOKUP($E142,'Org List'!$AO$10:$AQ$188,3,FALSE))),"")</f>
        <v>North East Region</v>
      </c>
      <c r="D142" s="114" t="str">
        <f ca="1">IFERROR(IF((VLOOKUP($E142,'Org List'!$AT$10:$AV$188,3,FALSE))="","",(VLOOKUP($E142,'Org List'!$AT$10:$AV$188,3,FALSE))),"")</f>
        <v>NHS England North (Cumbria And North East)</v>
      </c>
      <c r="E142" s="98" t="str">
        <f t="shared" ref="E142:E173" ca="1" si="4">IF($A142&gt;$Q$5-1,"",INDIRECT("'Comms by AT'!D"&amp;$A142+$Q$4))</f>
        <v>E06000003</v>
      </c>
      <c r="F142" s="100" t="str">
        <f ca="1">IF(E142="","",VLOOKUP(E142,'Org List'!$J$9:$K$488,2,0))</f>
        <v>Redcar and Cleveland</v>
      </c>
      <c r="G142" s="121">
        <f ca="1">IFERROR(IF((VLOOKUP($E142,'DTOC Backsheet'!$D$5:$AF$183,G$9,FALSE))="","",(VLOOKUP($E142,'DTOC Backsheet'!$D$5:$AF$183,G$9,FALSE))),"")</f>
        <v>1377</v>
      </c>
      <c r="H142" s="122">
        <f ca="1">IFERROR(IF((VLOOKUP($E142,'DTOC Backsheet'!$D$5:$AF$183,H$9,FALSE))="","",(VLOOKUP($E142,'DTOC Backsheet'!$D$5:$AF$183,H$9,FALSE))),"")</f>
        <v>1619</v>
      </c>
      <c r="I142" s="122">
        <f ca="1">IFERROR(IF((VLOOKUP($E142,'DTOC Backsheet'!$D$5:$AF$183,I$9,FALSE))="","",(VLOOKUP($E142,'DTOC Backsheet'!$D$5:$AF$183,I$9,FALSE))),"")</f>
        <v>1359</v>
      </c>
      <c r="J142" s="123">
        <f ca="1">IFERROR(IF((VLOOKUP($E142,'DTOC Backsheet'!$D$5:$AF$183,J$9,FALSE))="","",(VLOOKUP($E142,'DTOC Backsheet'!$D$5:$AF$183,J$9,FALSE))),"")</f>
        <v>1768</v>
      </c>
      <c r="K142" s="175">
        <f ca="1">IFERROR(IF((VLOOKUP($E142,'DTOC Backsheet'!$D$5:$AF$183,K$9,FALSE))="","",(VLOOKUP($E142,'DTOC Backsheet'!$D$5:$AF$183,K$9,FALSE))),"")</f>
        <v>2011</v>
      </c>
      <c r="L142" s="123">
        <f ca="1">IFERROR(IF((VLOOKUP($E142,'DTOC Backsheet'!$D$5:$AF$183,L$9,FALSE))="","",(VLOOKUP($E142,'DTOC Backsheet'!$D$5:$AF$183,L$9,FALSE))),"")</f>
        <v>1637</v>
      </c>
      <c r="M142" s="122">
        <f ca="1">IFERROR(IF((VLOOKUP($E142,'DTOC Backsheet'!$D$5:$AF$183,M$9,FALSE))="","",(VLOOKUP($E142,'DTOC Backsheet'!$D$5:$AF$183,M$9,FALSE))),"")</f>
        <v>1413</v>
      </c>
      <c r="N142" s="124" t="str">
        <f ca="1">IFERROR(IF((VLOOKUP($E142,'DTOC Backsheet'!$D$5:$AF$183,N$9,FALSE))="","",(VLOOKUP($E142,'DTOC Backsheet'!$D$5:$AF$183,N$9,FALSE))),"")</f>
        <v/>
      </c>
    </row>
    <row r="143" spans="1:14" ht="15" customHeight="1" x14ac:dyDescent="0.3">
      <c r="A143" s="57">
        <v>129</v>
      </c>
      <c r="B143" s="98" t="str">
        <f ca="1">IFERROR(IF((VLOOKUP($E143,'Org List'!$AJ$10:$AL$188,3,FALSE))="","",(VLOOKUP($E143,'Org List'!$AJ$10:$AL$188,3,FALSE))),"")</f>
        <v>London Commissioning Region</v>
      </c>
      <c r="C143" s="99" t="str">
        <f ca="1">IFERROR(IF((VLOOKUP($E143,'Org List'!$AO$10:$AQ$188,3,FALSE))="","",(VLOOKUP($E143,'Org List'!$AO$10:$AQ$188,3,FALSE))),"")</f>
        <v>London Region</v>
      </c>
      <c r="D143" s="114" t="str">
        <f ca="1">IFERROR(IF((VLOOKUP($E143,'Org List'!$AT$10:$AV$188,3,FALSE))="","",(VLOOKUP($E143,'Org List'!$AT$10:$AV$188,3,FALSE))),"")</f>
        <v>NHS England London</v>
      </c>
      <c r="E143" s="98" t="str">
        <f t="shared" ca="1" si="4"/>
        <v>E09000027</v>
      </c>
      <c r="F143" s="100" t="str">
        <f ca="1">IF(E143="","",VLOOKUP(E143,'Org List'!$J$9:$K$488,2,0))</f>
        <v>Richmond upon Thames</v>
      </c>
      <c r="G143" s="121">
        <f ca="1">IFERROR(IF((VLOOKUP($E143,'DTOC Backsheet'!$D$5:$AF$183,G$9,FALSE))="","",(VLOOKUP($E143,'DTOC Backsheet'!$D$5:$AF$183,G$9,FALSE))),"")</f>
        <v>1438</v>
      </c>
      <c r="H143" s="122">
        <f ca="1">IFERROR(IF((VLOOKUP($E143,'DTOC Backsheet'!$D$5:$AF$183,H$9,FALSE))="","",(VLOOKUP($E143,'DTOC Backsheet'!$D$5:$AF$183,H$9,FALSE))),"")</f>
        <v>1351</v>
      </c>
      <c r="I143" s="122">
        <f ca="1">IFERROR(IF((VLOOKUP($E143,'DTOC Backsheet'!$D$5:$AF$183,I$9,FALSE))="","",(VLOOKUP($E143,'DTOC Backsheet'!$D$5:$AF$183,I$9,FALSE))),"")</f>
        <v>1194</v>
      </c>
      <c r="J143" s="123">
        <f ca="1">IFERROR(IF((VLOOKUP($E143,'DTOC Backsheet'!$D$5:$AF$183,J$9,FALSE))="","",(VLOOKUP($E143,'DTOC Backsheet'!$D$5:$AF$183,J$9,FALSE))),"")</f>
        <v>1250</v>
      </c>
      <c r="K143" s="175">
        <f ca="1">IFERROR(IF((VLOOKUP($E143,'DTOC Backsheet'!$D$5:$AF$183,K$9,FALSE))="","",(VLOOKUP($E143,'DTOC Backsheet'!$D$5:$AF$183,K$9,FALSE))),"")</f>
        <v>1200</v>
      </c>
      <c r="L143" s="123">
        <f ca="1">IFERROR(IF((VLOOKUP($E143,'DTOC Backsheet'!$D$5:$AF$183,L$9,FALSE))="","",(VLOOKUP($E143,'DTOC Backsheet'!$D$5:$AF$183,L$9,FALSE))),"")</f>
        <v>1238</v>
      </c>
      <c r="M143" s="122">
        <f ca="1">IFERROR(IF((VLOOKUP($E143,'DTOC Backsheet'!$D$5:$AF$183,M$9,FALSE))="","",(VLOOKUP($E143,'DTOC Backsheet'!$D$5:$AF$183,M$9,FALSE))),"")</f>
        <v>599</v>
      </c>
      <c r="N143" s="124" t="str">
        <f ca="1">IFERROR(IF((VLOOKUP($E143,'DTOC Backsheet'!$D$5:$AF$183,N$9,FALSE))="","",(VLOOKUP($E143,'DTOC Backsheet'!$D$5:$AF$183,N$9,FALSE))),"")</f>
        <v/>
      </c>
    </row>
    <row r="144" spans="1:14" ht="15" customHeight="1" x14ac:dyDescent="0.3">
      <c r="A144" s="57">
        <v>130</v>
      </c>
      <c r="B144" s="98" t="str">
        <f ca="1">IFERROR(IF((VLOOKUP($E144,'Org List'!$AJ$10:$AL$188,3,FALSE))="","",(VLOOKUP($E144,'Org List'!$AJ$10:$AL$188,3,FALSE))),"")</f>
        <v>North of England Commissioning Region</v>
      </c>
      <c r="C144" s="99" t="str">
        <f ca="1">IFERROR(IF((VLOOKUP($E144,'Org List'!$AO$10:$AQ$188,3,FALSE))="","",(VLOOKUP($E144,'Org List'!$AO$10:$AQ$188,3,FALSE))),"")</f>
        <v>North West Region</v>
      </c>
      <c r="D144" s="114" t="str">
        <f ca="1">IFERROR(IF((VLOOKUP($E144,'Org List'!$AT$10:$AV$188,3,FALSE))="","",(VLOOKUP($E144,'Org List'!$AT$10:$AV$188,3,FALSE))),"")</f>
        <v>NHS England North (Greater Manchester)</v>
      </c>
      <c r="E144" s="98" t="str">
        <f t="shared" ca="1" si="4"/>
        <v>E08000005</v>
      </c>
      <c r="F144" s="100" t="str">
        <f ca="1">IF(E144="","",VLOOKUP(E144,'Org List'!$J$9:$K$488,2,0))</f>
        <v>Rochdale</v>
      </c>
      <c r="G144" s="121">
        <f ca="1">IFERROR(IF((VLOOKUP($E144,'DTOC Backsheet'!$D$5:$AF$183,G$9,FALSE))="","",(VLOOKUP($E144,'DTOC Backsheet'!$D$5:$AF$183,G$9,FALSE))),"")</f>
        <v>483</v>
      </c>
      <c r="H144" s="122">
        <f ca="1">IFERROR(IF((VLOOKUP($E144,'DTOC Backsheet'!$D$5:$AF$183,H$9,FALSE))="","",(VLOOKUP($E144,'DTOC Backsheet'!$D$5:$AF$183,H$9,FALSE))),"")</f>
        <v>740</v>
      </c>
      <c r="I144" s="122">
        <f ca="1">IFERROR(IF((VLOOKUP($E144,'DTOC Backsheet'!$D$5:$AF$183,I$9,FALSE))="","",(VLOOKUP($E144,'DTOC Backsheet'!$D$5:$AF$183,I$9,FALSE))),"")</f>
        <v>843</v>
      </c>
      <c r="J144" s="123">
        <f ca="1">IFERROR(IF((VLOOKUP($E144,'DTOC Backsheet'!$D$5:$AF$183,J$9,FALSE))="","",(VLOOKUP($E144,'DTOC Backsheet'!$D$5:$AF$183,J$9,FALSE))),"")</f>
        <v>1088</v>
      </c>
      <c r="K144" s="175">
        <f ca="1">IFERROR(IF((VLOOKUP($E144,'DTOC Backsheet'!$D$5:$AF$183,K$9,FALSE))="","",(VLOOKUP($E144,'DTOC Backsheet'!$D$5:$AF$183,K$9,FALSE))),"")</f>
        <v>1130</v>
      </c>
      <c r="L144" s="123">
        <f ca="1">IFERROR(IF((VLOOKUP($E144,'DTOC Backsheet'!$D$5:$AF$183,L$9,FALSE))="","",(VLOOKUP($E144,'DTOC Backsheet'!$D$5:$AF$183,L$9,FALSE))),"")</f>
        <v>1022</v>
      </c>
      <c r="M144" s="122">
        <f ca="1">IFERROR(IF((VLOOKUP($E144,'DTOC Backsheet'!$D$5:$AF$183,M$9,FALSE))="","",(VLOOKUP($E144,'DTOC Backsheet'!$D$5:$AF$183,M$9,FALSE))),"")</f>
        <v>1176</v>
      </c>
      <c r="N144" s="124" t="str">
        <f ca="1">IFERROR(IF((VLOOKUP($E144,'DTOC Backsheet'!$D$5:$AF$183,N$9,FALSE))="","",(VLOOKUP($E144,'DTOC Backsheet'!$D$5:$AF$183,N$9,FALSE))),"")</f>
        <v/>
      </c>
    </row>
    <row r="145" spans="1:14" ht="15" customHeight="1" x14ac:dyDescent="0.3">
      <c r="A145" s="57">
        <v>131</v>
      </c>
      <c r="B145" s="98" t="str">
        <f ca="1">IFERROR(IF((VLOOKUP($E145,'Org List'!$AJ$10:$AL$188,3,FALSE))="","",(VLOOKUP($E145,'Org List'!$AJ$10:$AL$188,3,FALSE))),"")</f>
        <v>North of England Commissioning Region</v>
      </c>
      <c r="C145" s="99" t="str">
        <f ca="1">IFERROR(IF((VLOOKUP($E145,'Org List'!$AO$10:$AQ$188,3,FALSE))="","",(VLOOKUP($E145,'Org List'!$AO$10:$AQ$188,3,FALSE))),"")</f>
        <v>Yorkshire and The Humber Region</v>
      </c>
      <c r="D145" s="114" t="str">
        <f ca="1">IFERROR(IF((VLOOKUP($E145,'Org List'!$AT$10:$AV$188,3,FALSE))="","",(VLOOKUP($E145,'Org List'!$AT$10:$AV$188,3,FALSE))),"")</f>
        <v>NHS England North (Yorkshire And Humber)</v>
      </c>
      <c r="E145" s="98" t="str">
        <f t="shared" ca="1" si="4"/>
        <v>E08000018</v>
      </c>
      <c r="F145" s="100" t="str">
        <f ca="1">IF(E145="","",VLOOKUP(E145,'Org List'!$J$9:$K$488,2,0))</f>
        <v>Rotherham</v>
      </c>
      <c r="G145" s="121">
        <f ca="1">IFERROR(IF((VLOOKUP($E145,'DTOC Backsheet'!$D$5:$AF$183,G$9,FALSE))="","",(VLOOKUP($E145,'DTOC Backsheet'!$D$5:$AF$183,G$9,FALSE))),"")</f>
        <v>2707</v>
      </c>
      <c r="H145" s="122">
        <f ca="1">IFERROR(IF((VLOOKUP($E145,'DTOC Backsheet'!$D$5:$AF$183,H$9,FALSE))="","",(VLOOKUP($E145,'DTOC Backsheet'!$D$5:$AF$183,H$9,FALSE))),"")</f>
        <v>2401</v>
      </c>
      <c r="I145" s="122">
        <f ca="1">IFERROR(IF((VLOOKUP($E145,'DTOC Backsheet'!$D$5:$AF$183,I$9,FALSE))="","",(VLOOKUP($E145,'DTOC Backsheet'!$D$5:$AF$183,I$9,FALSE))),"")</f>
        <v>1470</v>
      </c>
      <c r="J145" s="123">
        <f ca="1">IFERROR(IF((VLOOKUP($E145,'DTOC Backsheet'!$D$5:$AF$183,J$9,FALSE))="","",(VLOOKUP($E145,'DTOC Backsheet'!$D$5:$AF$183,J$9,FALSE))),"")</f>
        <v>1227</v>
      </c>
      <c r="K145" s="175">
        <f ca="1">IFERROR(IF((VLOOKUP($E145,'DTOC Backsheet'!$D$5:$AF$183,K$9,FALSE))="","",(VLOOKUP($E145,'DTOC Backsheet'!$D$5:$AF$183,K$9,FALSE))),"")</f>
        <v>1346</v>
      </c>
      <c r="L145" s="123">
        <f ca="1">IFERROR(IF((VLOOKUP($E145,'DTOC Backsheet'!$D$5:$AF$183,L$9,FALSE))="","",(VLOOKUP($E145,'DTOC Backsheet'!$D$5:$AF$183,L$9,FALSE))),"")</f>
        <v>2038</v>
      </c>
      <c r="M145" s="122">
        <f ca="1">IFERROR(IF((VLOOKUP($E145,'DTOC Backsheet'!$D$5:$AF$183,M$9,FALSE))="","",(VLOOKUP($E145,'DTOC Backsheet'!$D$5:$AF$183,M$9,FALSE))),"")</f>
        <v>2082</v>
      </c>
      <c r="N145" s="124" t="str">
        <f ca="1">IFERROR(IF((VLOOKUP($E145,'DTOC Backsheet'!$D$5:$AF$183,N$9,FALSE))="","",(VLOOKUP($E145,'DTOC Backsheet'!$D$5:$AF$183,N$9,FALSE))),"")</f>
        <v/>
      </c>
    </row>
    <row r="146" spans="1:14" ht="15" customHeight="1" x14ac:dyDescent="0.3">
      <c r="A146" s="57">
        <v>132</v>
      </c>
      <c r="B146" s="98" t="str">
        <f ca="1">IFERROR(IF((VLOOKUP($E146,'Org List'!$AJ$10:$AL$188,3,FALSE))="","",(VLOOKUP($E146,'Org List'!$AJ$10:$AL$188,3,FALSE))),"")</f>
        <v>Midlands and East of England Commissioning Region</v>
      </c>
      <c r="C146" s="99" t="str">
        <f ca="1">IFERROR(IF((VLOOKUP($E146,'Org List'!$AO$10:$AQ$188,3,FALSE))="","",(VLOOKUP($E146,'Org List'!$AO$10:$AQ$188,3,FALSE))),"")</f>
        <v>East Midlands Region</v>
      </c>
      <c r="D146" s="114" t="str">
        <f ca="1">IFERROR(IF((VLOOKUP($E146,'Org List'!$AT$10:$AV$188,3,FALSE))="","",(VLOOKUP($E146,'Org List'!$AT$10:$AV$188,3,FALSE))),"")</f>
        <v>NHS England Midlands And East (Central Midlands)</v>
      </c>
      <c r="E146" s="98" t="str">
        <f t="shared" ca="1" si="4"/>
        <v>E06000017</v>
      </c>
      <c r="F146" s="100" t="str">
        <f ca="1">IF(E146="","",VLOOKUP(E146,'Org List'!$J$9:$K$488,2,0))</f>
        <v>Rutland</v>
      </c>
      <c r="G146" s="121">
        <f ca="1">IFERROR(IF((VLOOKUP($E146,'DTOC Backsheet'!$D$5:$AF$183,G$9,FALSE))="","",(VLOOKUP($E146,'DTOC Backsheet'!$D$5:$AF$183,G$9,FALSE))),"")</f>
        <v>191</v>
      </c>
      <c r="H146" s="122">
        <f ca="1">IFERROR(IF((VLOOKUP($E146,'DTOC Backsheet'!$D$5:$AF$183,H$9,FALSE))="","",(VLOOKUP($E146,'DTOC Backsheet'!$D$5:$AF$183,H$9,FALSE))),"")</f>
        <v>162</v>
      </c>
      <c r="I146" s="122">
        <f ca="1">IFERROR(IF((VLOOKUP($E146,'DTOC Backsheet'!$D$5:$AF$183,I$9,FALSE))="","",(VLOOKUP($E146,'DTOC Backsheet'!$D$5:$AF$183,I$9,FALSE))),"")</f>
        <v>135</v>
      </c>
      <c r="J146" s="123">
        <f ca="1">IFERROR(IF((VLOOKUP($E146,'DTOC Backsheet'!$D$5:$AF$183,J$9,FALSE))="","",(VLOOKUP($E146,'DTOC Backsheet'!$D$5:$AF$183,J$9,FALSE))),"")</f>
        <v>151</v>
      </c>
      <c r="K146" s="175">
        <f ca="1">IFERROR(IF((VLOOKUP($E146,'DTOC Backsheet'!$D$5:$AF$183,K$9,FALSE))="","",(VLOOKUP($E146,'DTOC Backsheet'!$D$5:$AF$183,K$9,FALSE))),"")</f>
        <v>189</v>
      </c>
      <c r="L146" s="123">
        <f ca="1">IFERROR(IF((VLOOKUP($E146,'DTOC Backsheet'!$D$5:$AF$183,L$9,FALSE))="","",(VLOOKUP($E146,'DTOC Backsheet'!$D$5:$AF$183,L$9,FALSE))),"")</f>
        <v>152</v>
      </c>
      <c r="M146" s="122">
        <f ca="1">IFERROR(IF((VLOOKUP($E146,'DTOC Backsheet'!$D$5:$AF$183,M$9,FALSE))="","",(VLOOKUP($E146,'DTOC Backsheet'!$D$5:$AF$183,M$9,FALSE))),"")</f>
        <v>208</v>
      </c>
      <c r="N146" s="124" t="str">
        <f ca="1">IFERROR(IF((VLOOKUP($E146,'DTOC Backsheet'!$D$5:$AF$183,N$9,FALSE))="","",(VLOOKUP($E146,'DTOC Backsheet'!$D$5:$AF$183,N$9,FALSE))),"")</f>
        <v/>
      </c>
    </row>
    <row r="147" spans="1:14" ht="15" customHeight="1" x14ac:dyDescent="0.3">
      <c r="A147" s="57">
        <v>133</v>
      </c>
      <c r="B147" s="98" t="str">
        <f ca="1">IFERROR(IF((VLOOKUP($E147,'Org List'!$AJ$10:$AL$188,3,FALSE))="","",(VLOOKUP($E147,'Org List'!$AJ$10:$AL$188,3,FALSE))),"")</f>
        <v>North of England Commissioning Region</v>
      </c>
      <c r="C147" s="99" t="str">
        <f ca="1">IFERROR(IF((VLOOKUP($E147,'Org List'!$AO$10:$AQ$188,3,FALSE))="","",(VLOOKUP($E147,'Org List'!$AO$10:$AQ$188,3,FALSE))),"")</f>
        <v>North West Region</v>
      </c>
      <c r="D147" s="114" t="str">
        <f ca="1">IFERROR(IF((VLOOKUP($E147,'Org List'!$AT$10:$AV$188,3,FALSE))="","",(VLOOKUP($E147,'Org List'!$AT$10:$AV$188,3,FALSE))),"")</f>
        <v>NHS England North (Greater Manchester)</v>
      </c>
      <c r="E147" s="98" t="str">
        <f t="shared" ca="1" si="4"/>
        <v>E08000006</v>
      </c>
      <c r="F147" s="100" t="str">
        <f ca="1">IF(E147="","",VLOOKUP(E147,'Org List'!$J$9:$K$488,2,0))</f>
        <v>Salford</v>
      </c>
      <c r="G147" s="121">
        <f ca="1">IFERROR(IF((VLOOKUP($E147,'DTOC Backsheet'!$D$5:$AF$183,G$9,FALSE))="","",(VLOOKUP($E147,'DTOC Backsheet'!$D$5:$AF$183,G$9,FALSE))),"")</f>
        <v>1864</v>
      </c>
      <c r="H147" s="122">
        <f ca="1">IFERROR(IF((VLOOKUP($E147,'DTOC Backsheet'!$D$5:$AF$183,H$9,FALSE))="","",(VLOOKUP($E147,'DTOC Backsheet'!$D$5:$AF$183,H$9,FALSE))),"")</f>
        <v>1745</v>
      </c>
      <c r="I147" s="122">
        <f ca="1">IFERROR(IF((VLOOKUP($E147,'DTOC Backsheet'!$D$5:$AF$183,I$9,FALSE))="","",(VLOOKUP($E147,'DTOC Backsheet'!$D$5:$AF$183,I$9,FALSE))),"")</f>
        <v>1334</v>
      </c>
      <c r="J147" s="123">
        <f ca="1">IFERROR(IF((VLOOKUP($E147,'DTOC Backsheet'!$D$5:$AF$183,J$9,FALSE))="","",(VLOOKUP($E147,'DTOC Backsheet'!$D$5:$AF$183,J$9,FALSE))),"")</f>
        <v>1396</v>
      </c>
      <c r="K147" s="175">
        <f ca="1">IFERROR(IF((VLOOKUP($E147,'DTOC Backsheet'!$D$5:$AF$183,K$9,FALSE))="","",(VLOOKUP($E147,'DTOC Backsheet'!$D$5:$AF$183,K$9,FALSE))),"")</f>
        <v>760</v>
      </c>
      <c r="L147" s="123">
        <f ca="1">IFERROR(IF((VLOOKUP($E147,'DTOC Backsheet'!$D$5:$AF$183,L$9,FALSE))="","",(VLOOKUP($E147,'DTOC Backsheet'!$D$5:$AF$183,L$9,FALSE))),"")</f>
        <v>919</v>
      </c>
      <c r="M147" s="122">
        <f ca="1">IFERROR(IF((VLOOKUP($E147,'DTOC Backsheet'!$D$5:$AF$183,M$9,FALSE))="","",(VLOOKUP($E147,'DTOC Backsheet'!$D$5:$AF$183,M$9,FALSE))),"")</f>
        <v>793</v>
      </c>
      <c r="N147" s="124" t="str">
        <f ca="1">IFERROR(IF((VLOOKUP($E147,'DTOC Backsheet'!$D$5:$AF$183,N$9,FALSE))="","",(VLOOKUP($E147,'DTOC Backsheet'!$D$5:$AF$183,N$9,FALSE))),"")</f>
        <v/>
      </c>
    </row>
    <row r="148" spans="1:14" ht="15" customHeight="1" x14ac:dyDescent="0.3">
      <c r="A148" s="57">
        <v>134</v>
      </c>
      <c r="B148" s="98" t="str">
        <f ca="1">IFERROR(IF((VLOOKUP($E148,'Org List'!$AJ$10:$AL$188,3,FALSE))="","",(VLOOKUP($E148,'Org List'!$AJ$10:$AL$188,3,FALSE))),"")</f>
        <v>Midlands and East of England Commissioning Region</v>
      </c>
      <c r="C148" s="99" t="str">
        <f ca="1">IFERROR(IF((VLOOKUP($E148,'Org List'!$AO$10:$AQ$188,3,FALSE))="","",(VLOOKUP($E148,'Org List'!$AO$10:$AQ$188,3,FALSE))),"")</f>
        <v>West Midlands Region</v>
      </c>
      <c r="D148" s="114" t="str">
        <f ca="1">IFERROR(IF((VLOOKUP($E148,'Org List'!$AT$10:$AV$188,3,FALSE))="","",(VLOOKUP($E148,'Org List'!$AT$10:$AV$188,3,FALSE))),"")</f>
        <v>NHS England Midlands And East (West Midlands)</v>
      </c>
      <c r="E148" s="98" t="str">
        <f t="shared" ca="1" si="4"/>
        <v>E08000028</v>
      </c>
      <c r="F148" s="100" t="str">
        <f ca="1">IF(E148="","",VLOOKUP(E148,'Org List'!$J$9:$K$488,2,0))</f>
        <v>Sandwell</v>
      </c>
      <c r="G148" s="121">
        <f ca="1">IFERROR(IF((VLOOKUP($E148,'DTOC Backsheet'!$D$5:$AF$183,G$9,FALSE))="","",(VLOOKUP($E148,'DTOC Backsheet'!$D$5:$AF$183,G$9,FALSE))),"")</f>
        <v>1395</v>
      </c>
      <c r="H148" s="122">
        <f ca="1">IFERROR(IF((VLOOKUP($E148,'DTOC Backsheet'!$D$5:$AF$183,H$9,FALSE))="","",(VLOOKUP($E148,'DTOC Backsheet'!$D$5:$AF$183,H$9,FALSE))),"")</f>
        <v>1181</v>
      </c>
      <c r="I148" s="122">
        <f ca="1">IFERROR(IF((VLOOKUP($E148,'DTOC Backsheet'!$D$5:$AF$183,I$9,FALSE))="","",(VLOOKUP($E148,'DTOC Backsheet'!$D$5:$AF$183,I$9,FALSE))),"")</f>
        <v>851</v>
      </c>
      <c r="J148" s="123">
        <f ca="1">IFERROR(IF((VLOOKUP($E148,'DTOC Backsheet'!$D$5:$AF$183,J$9,FALSE))="","",(VLOOKUP($E148,'DTOC Backsheet'!$D$5:$AF$183,J$9,FALSE))),"")</f>
        <v>820</v>
      </c>
      <c r="K148" s="175">
        <f ca="1">IFERROR(IF((VLOOKUP($E148,'DTOC Backsheet'!$D$5:$AF$183,K$9,FALSE))="","",(VLOOKUP($E148,'DTOC Backsheet'!$D$5:$AF$183,K$9,FALSE))),"")</f>
        <v>927</v>
      </c>
      <c r="L148" s="123">
        <f ca="1">IFERROR(IF((VLOOKUP($E148,'DTOC Backsheet'!$D$5:$AF$183,L$9,FALSE))="","",(VLOOKUP($E148,'DTOC Backsheet'!$D$5:$AF$183,L$9,FALSE))),"")</f>
        <v>649</v>
      </c>
      <c r="M148" s="122">
        <f ca="1">IFERROR(IF((VLOOKUP($E148,'DTOC Backsheet'!$D$5:$AF$183,M$9,FALSE))="","",(VLOOKUP($E148,'DTOC Backsheet'!$D$5:$AF$183,M$9,FALSE))),"")</f>
        <v>605</v>
      </c>
      <c r="N148" s="124" t="str">
        <f ca="1">IFERROR(IF((VLOOKUP($E148,'DTOC Backsheet'!$D$5:$AF$183,N$9,FALSE))="","",(VLOOKUP($E148,'DTOC Backsheet'!$D$5:$AF$183,N$9,FALSE))),"")</f>
        <v/>
      </c>
    </row>
    <row r="149" spans="1:14" ht="15" customHeight="1" x14ac:dyDescent="0.3">
      <c r="A149" s="57">
        <v>135</v>
      </c>
      <c r="B149" s="98" t="str">
        <f ca="1">IFERROR(IF((VLOOKUP($E149,'Org List'!$AJ$10:$AL$188,3,FALSE))="","",(VLOOKUP($E149,'Org List'!$AJ$10:$AL$188,3,FALSE))),"")</f>
        <v>North of England Commissioning Region</v>
      </c>
      <c r="C149" s="99" t="str">
        <f ca="1">IFERROR(IF((VLOOKUP($E149,'Org List'!$AO$10:$AQ$188,3,FALSE))="","",(VLOOKUP($E149,'Org List'!$AO$10:$AQ$188,3,FALSE))),"")</f>
        <v>North West Region</v>
      </c>
      <c r="D149" s="114" t="str">
        <f ca="1">IFERROR(IF((VLOOKUP($E149,'Org List'!$AT$10:$AV$188,3,FALSE))="","",(VLOOKUP($E149,'Org List'!$AT$10:$AV$188,3,FALSE))),"")</f>
        <v>NHS England North (Cheshire And Merseyside)</v>
      </c>
      <c r="E149" s="98" t="str">
        <f t="shared" ca="1" si="4"/>
        <v>E08000014</v>
      </c>
      <c r="F149" s="100" t="str">
        <f ca="1">IF(E149="","",VLOOKUP(E149,'Org List'!$J$9:$K$488,2,0))</f>
        <v>Sefton</v>
      </c>
      <c r="G149" s="121">
        <f ca="1">IFERROR(IF((VLOOKUP($E149,'DTOC Backsheet'!$D$5:$AF$183,G$9,FALSE))="","",(VLOOKUP($E149,'DTOC Backsheet'!$D$5:$AF$183,G$9,FALSE))),"")</f>
        <v>2881</v>
      </c>
      <c r="H149" s="122">
        <f ca="1">IFERROR(IF((VLOOKUP($E149,'DTOC Backsheet'!$D$5:$AF$183,H$9,FALSE))="","",(VLOOKUP($E149,'DTOC Backsheet'!$D$5:$AF$183,H$9,FALSE))),"")</f>
        <v>2715</v>
      </c>
      <c r="I149" s="122">
        <f ca="1">IFERROR(IF((VLOOKUP($E149,'DTOC Backsheet'!$D$5:$AF$183,I$9,FALSE))="","",(VLOOKUP($E149,'DTOC Backsheet'!$D$5:$AF$183,I$9,FALSE))),"")</f>
        <v>3459</v>
      </c>
      <c r="J149" s="123">
        <f ca="1">IFERROR(IF((VLOOKUP($E149,'DTOC Backsheet'!$D$5:$AF$183,J$9,FALSE))="","",(VLOOKUP($E149,'DTOC Backsheet'!$D$5:$AF$183,J$9,FALSE))),"")</f>
        <v>2916</v>
      </c>
      <c r="K149" s="175">
        <f ca="1">IFERROR(IF((VLOOKUP($E149,'DTOC Backsheet'!$D$5:$AF$183,K$9,FALSE))="","",(VLOOKUP($E149,'DTOC Backsheet'!$D$5:$AF$183,K$9,FALSE))),"")</f>
        <v>2594</v>
      </c>
      <c r="L149" s="123">
        <f ca="1">IFERROR(IF((VLOOKUP($E149,'DTOC Backsheet'!$D$5:$AF$183,L$9,FALSE))="","",(VLOOKUP($E149,'DTOC Backsheet'!$D$5:$AF$183,L$9,FALSE))),"")</f>
        <v>2838</v>
      </c>
      <c r="M149" s="122">
        <f ca="1">IFERROR(IF((VLOOKUP($E149,'DTOC Backsheet'!$D$5:$AF$183,M$9,FALSE))="","",(VLOOKUP($E149,'DTOC Backsheet'!$D$5:$AF$183,M$9,FALSE))),"")</f>
        <v>2508</v>
      </c>
      <c r="N149" s="124" t="str">
        <f ca="1">IFERROR(IF((VLOOKUP($E149,'DTOC Backsheet'!$D$5:$AF$183,N$9,FALSE))="","",(VLOOKUP($E149,'DTOC Backsheet'!$D$5:$AF$183,N$9,FALSE))),"")</f>
        <v/>
      </c>
    </row>
    <row r="150" spans="1:14" ht="15" customHeight="1" x14ac:dyDescent="0.3">
      <c r="A150" s="57">
        <v>136</v>
      </c>
      <c r="B150" s="98" t="str">
        <f ca="1">IFERROR(IF((VLOOKUP($E150,'Org List'!$AJ$10:$AL$188,3,FALSE))="","",(VLOOKUP($E150,'Org List'!$AJ$10:$AL$188,3,FALSE))),"")</f>
        <v>North of England Commissioning Region</v>
      </c>
      <c r="C150" s="99" t="str">
        <f ca="1">IFERROR(IF((VLOOKUP($E150,'Org List'!$AO$10:$AQ$188,3,FALSE))="","",(VLOOKUP($E150,'Org List'!$AO$10:$AQ$188,3,FALSE))),"")</f>
        <v>Yorkshire and The Humber Region</v>
      </c>
      <c r="D150" s="114" t="str">
        <f ca="1">IFERROR(IF((VLOOKUP($E150,'Org List'!$AT$10:$AV$188,3,FALSE))="","",(VLOOKUP($E150,'Org List'!$AT$10:$AV$188,3,FALSE))),"")</f>
        <v>NHS England North (Yorkshire And Humber)</v>
      </c>
      <c r="E150" s="98" t="str">
        <f t="shared" ca="1" si="4"/>
        <v>E08000019</v>
      </c>
      <c r="F150" s="100" t="str">
        <f ca="1">IF(E150="","",VLOOKUP(E150,'Org List'!$J$9:$K$488,2,0))</f>
        <v>Sheffield</v>
      </c>
      <c r="G150" s="121">
        <f ca="1">IFERROR(IF((VLOOKUP($E150,'DTOC Backsheet'!$D$5:$AF$183,G$9,FALSE))="","",(VLOOKUP($E150,'DTOC Backsheet'!$D$5:$AF$183,G$9,FALSE))),"")</f>
        <v>9566</v>
      </c>
      <c r="H150" s="122">
        <f ca="1">IFERROR(IF((VLOOKUP($E150,'DTOC Backsheet'!$D$5:$AF$183,H$9,FALSE))="","",(VLOOKUP($E150,'DTOC Backsheet'!$D$5:$AF$183,H$9,FALSE))),"")</f>
        <v>7543</v>
      </c>
      <c r="I150" s="122">
        <f ca="1">IFERROR(IF((VLOOKUP($E150,'DTOC Backsheet'!$D$5:$AF$183,I$9,FALSE))="","",(VLOOKUP($E150,'DTOC Backsheet'!$D$5:$AF$183,I$9,FALSE))),"")</f>
        <v>5689</v>
      </c>
      <c r="J150" s="123">
        <f ca="1">IFERROR(IF((VLOOKUP($E150,'DTOC Backsheet'!$D$5:$AF$183,J$9,FALSE))="","",(VLOOKUP($E150,'DTOC Backsheet'!$D$5:$AF$183,J$9,FALSE))),"")</f>
        <v>9366</v>
      </c>
      <c r="K150" s="175">
        <f ca="1">IFERROR(IF((VLOOKUP($E150,'DTOC Backsheet'!$D$5:$AF$183,K$9,FALSE))="","",(VLOOKUP($E150,'DTOC Backsheet'!$D$5:$AF$183,K$9,FALSE))),"")</f>
        <v>6670</v>
      </c>
      <c r="L150" s="123">
        <f ca="1">IFERROR(IF((VLOOKUP($E150,'DTOC Backsheet'!$D$5:$AF$183,L$9,FALSE))="","",(VLOOKUP($E150,'DTOC Backsheet'!$D$5:$AF$183,L$9,FALSE))),"")</f>
        <v>7388</v>
      </c>
      <c r="M150" s="122">
        <f ca="1">IFERROR(IF((VLOOKUP($E150,'DTOC Backsheet'!$D$5:$AF$183,M$9,FALSE))="","",(VLOOKUP($E150,'DTOC Backsheet'!$D$5:$AF$183,M$9,FALSE))),"")</f>
        <v>7492</v>
      </c>
      <c r="N150" s="124" t="str">
        <f ca="1">IFERROR(IF((VLOOKUP($E150,'DTOC Backsheet'!$D$5:$AF$183,N$9,FALSE))="","",(VLOOKUP($E150,'DTOC Backsheet'!$D$5:$AF$183,N$9,FALSE))),"")</f>
        <v/>
      </c>
    </row>
    <row r="151" spans="1:14" ht="15" customHeight="1" x14ac:dyDescent="0.3">
      <c r="A151" s="57">
        <v>137</v>
      </c>
      <c r="B151" s="98" t="str">
        <f ca="1">IFERROR(IF((VLOOKUP($E151,'Org List'!$AJ$10:$AL$188,3,FALSE))="","",(VLOOKUP($E151,'Org List'!$AJ$10:$AL$188,3,FALSE))),"")</f>
        <v>Midlands and East of England Commissioning Region</v>
      </c>
      <c r="C151" s="99" t="str">
        <f ca="1">IFERROR(IF((VLOOKUP($E151,'Org List'!$AO$10:$AQ$188,3,FALSE))="","",(VLOOKUP($E151,'Org List'!$AO$10:$AQ$188,3,FALSE))),"")</f>
        <v>West Midlands Region</v>
      </c>
      <c r="D151" s="114" t="str">
        <f ca="1">IFERROR(IF((VLOOKUP($E151,'Org List'!$AT$10:$AV$188,3,FALSE))="","",(VLOOKUP($E151,'Org List'!$AT$10:$AV$188,3,FALSE))),"")</f>
        <v>NHS England Midlands And East (North Midlands)</v>
      </c>
      <c r="E151" s="98" t="str">
        <f t="shared" ca="1" si="4"/>
        <v>E06000051</v>
      </c>
      <c r="F151" s="100" t="str">
        <f ca="1">IF(E151="","",VLOOKUP(E151,'Org List'!$J$9:$K$488,2,0))</f>
        <v>Shropshire</v>
      </c>
      <c r="G151" s="121">
        <f ca="1">IFERROR(IF((VLOOKUP($E151,'DTOC Backsheet'!$D$5:$AF$183,G$9,FALSE))="","",(VLOOKUP($E151,'DTOC Backsheet'!$D$5:$AF$183,G$9,FALSE))),"")</f>
        <v>2425</v>
      </c>
      <c r="H151" s="122">
        <f ca="1">IFERROR(IF((VLOOKUP($E151,'DTOC Backsheet'!$D$5:$AF$183,H$9,FALSE))="","",(VLOOKUP($E151,'DTOC Backsheet'!$D$5:$AF$183,H$9,FALSE))),"")</f>
        <v>2004</v>
      </c>
      <c r="I151" s="122">
        <f ca="1">IFERROR(IF((VLOOKUP($E151,'DTOC Backsheet'!$D$5:$AF$183,I$9,FALSE))="","",(VLOOKUP($E151,'DTOC Backsheet'!$D$5:$AF$183,I$9,FALSE))),"")</f>
        <v>1565</v>
      </c>
      <c r="J151" s="123">
        <f ca="1">IFERROR(IF((VLOOKUP($E151,'DTOC Backsheet'!$D$5:$AF$183,J$9,FALSE))="","",(VLOOKUP($E151,'DTOC Backsheet'!$D$5:$AF$183,J$9,FALSE))),"")</f>
        <v>1729</v>
      </c>
      <c r="K151" s="175">
        <f ca="1">IFERROR(IF((VLOOKUP($E151,'DTOC Backsheet'!$D$5:$AF$183,K$9,FALSE))="","",(VLOOKUP($E151,'DTOC Backsheet'!$D$5:$AF$183,K$9,FALSE))),"")</f>
        <v>1153</v>
      </c>
      <c r="L151" s="123">
        <f ca="1">IFERROR(IF((VLOOKUP($E151,'DTOC Backsheet'!$D$5:$AF$183,L$9,FALSE))="","",(VLOOKUP($E151,'DTOC Backsheet'!$D$5:$AF$183,L$9,FALSE))),"")</f>
        <v>858</v>
      </c>
      <c r="M151" s="122">
        <f ca="1">IFERROR(IF((VLOOKUP($E151,'DTOC Backsheet'!$D$5:$AF$183,M$9,FALSE))="","",(VLOOKUP($E151,'DTOC Backsheet'!$D$5:$AF$183,M$9,FALSE))),"")</f>
        <v>1114</v>
      </c>
      <c r="N151" s="124" t="str">
        <f ca="1">IFERROR(IF((VLOOKUP($E151,'DTOC Backsheet'!$D$5:$AF$183,N$9,FALSE))="","",(VLOOKUP($E151,'DTOC Backsheet'!$D$5:$AF$183,N$9,FALSE))),"")</f>
        <v/>
      </c>
    </row>
    <row r="152" spans="1:14" ht="15" customHeight="1" x14ac:dyDescent="0.3">
      <c r="A152" s="57">
        <v>138</v>
      </c>
      <c r="B152" s="98" t="str">
        <f ca="1">IFERROR(IF((VLOOKUP($E152,'Org List'!$AJ$10:$AL$188,3,FALSE))="","",(VLOOKUP($E152,'Org List'!$AJ$10:$AL$188,3,FALSE))),"")</f>
        <v>South East England Commissioning Region</v>
      </c>
      <c r="C152" s="99" t="str">
        <f ca="1">IFERROR(IF((VLOOKUP($E152,'Org List'!$AO$10:$AQ$188,3,FALSE))="","",(VLOOKUP($E152,'Org List'!$AO$10:$AQ$188,3,FALSE))),"")</f>
        <v>South East Region</v>
      </c>
      <c r="D152" s="114" t="str">
        <f ca="1">IFERROR(IF((VLOOKUP($E152,'Org List'!$AT$10:$AV$188,3,FALSE))="","",(VLOOKUP($E152,'Org List'!$AT$10:$AV$188,3,FALSE))),"")</f>
        <v>NHS England South East (Hampshire, Isle of Wight and Thames Valley)</v>
      </c>
      <c r="E152" s="98" t="str">
        <f t="shared" ca="1" si="4"/>
        <v>E06000039</v>
      </c>
      <c r="F152" s="100" t="str">
        <f ca="1">IF(E152="","",VLOOKUP(E152,'Org List'!$J$9:$K$488,2,0))</f>
        <v>Slough</v>
      </c>
      <c r="G152" s="121">
        <f ca="1">IFERROR(IF((VLOOKUP($E152,'DTOC Backsheet'!$D$5:$AF$183,G$9,FALSE))="","",(VLOOKUP($E152,'DTOC Backsheet'!$D$5:$AF$183,G$9,FALSE))),"")</f>
        <v>864</v>
      </c>
      <c r="H152" s="122">
        <f ca="1">IFERROR(IF((VLOOKUP($E152,'DTOC Backsheet'!$D$5:$AF$183,H$9,FALSE))="","",(VLOOKUP($E152,'DTOC Backsheet'!$D$5:$AF$183,H$9,FALSE))),"")</f>
        <v>798</v>
      </c>
      <c r="I152" s="122">
        <f ca="1">IFERROR(IF((VLOOKUP($E152,'DTOC Backsheet'!$D$5:$AF$183,I$9,FALSE))="","",(VLOOKUP($E152,'DTOC Backsheet'!$D$5:$AF$183,I$9,FALSE))),"")</f>
        <v>644</v>
      </c>
      <c r="J152" s="123">
        <f ca="1">IFERROR(IF((VLOOKUP($E152,'DTOC Backsheet'!$D$5:$AF$183,J$9,FALSE))="","",(VLOOKUP($E152,'DTOC Backsheet'!$D$5:$AF$183,J$9,FALSE))),"")</f>
        <v>765</v>
      </c>
      <c r="K152" s="175">
        <f ca="1">IFERROR(IF((VLOOKUP($E152,'DTOC Backsheet'!$D$5:$AF$183,K$9,FALSE))="","",(VLOOKUP($E152,'DTOC Backsheet'!$D$5:$AF$183,K$9,FALSE))),"")</f>
        <v>770</v>
      </c>
      <c r="L152" s="123">
        <f ca="1">IFERROR(IF((VLOOKUP($E152,'DTOC Backsheet'!$D$5:$AF$183,L$9,FALSE))="","",(VLOOKUP($E152,'DTOC Backsheet'!$D$5:$AF$183,L$9,FALSE))),"")</f>
        <v>1458</v>
      </c>
      <c r="M152" s="122">
        <f ca="1">IFERROR(IF((VLOOKUP($E152,'DTOC Backsheet'!$D$5:$AF$183,M$9,FALSE))="","",(VLOOKUP($E152,'DTOC Backsheet'!$D$5:$AF$183,M$9,FALSE))),"")</f>
        <v>829</v>
      </c>
      <c r="N152" s="124" t="str">
        <f ca="1">IFERROR(IF((VLOOKUP($E152,'DTOC Backsheet'!$D$5:$AF$183,N$9,FALSE))="","",(VLOOKUP($E152,'DTOC Backsheet'!$D$5:$AF$183,N$9,FALSE))),"")</f>
        <v/>
      </c>
    </row>
    <row r="153" spans="1:14" ht="15" customHeight="1" x14ac:dyDescent="0.3">
      <c r="A153" s="57">
        <v>139</v>
      </c>
      <c r="B153" s="98" t="str">
        <f ca="1">IFERROR(IF((VLOOKUP($E153,'Org List'!$AJ$10:$AL$188,3,FALSE))="","",(VLOOKUP($E153,'Org List'!$AJ$10:$AL$188,3,FALSE))),"")</f>
        <v>Midlands and East of England Commissioning Region</v>
      </c>
      <c r="C153" s="99" t="str">
        <f ca="1">IFERROR(IF((VLOOKUP($E153,'Org List'!$AO$10:$AQ$188,3,FALSE))="","",(VLOOKUP($E153,'Org List'!$AO$10:$AQ$188,3,FALSE))),"")</f>
        <v>West Midlands Region</v>
      </c>
      <c r="D153" s="114" t="str">
        <f ca="1">IFERROR(IF((VLOOKUP($E153,'Org List'!$AT$10:$AV$188,3,FALSE))="","",(VLOOKUP($E153,'Org List'!$AT$10:$AV$188,3,FALSE))),"")</f>
        <v>NHS England Midlands And East (West Midlands)</v>
      </c>
      <c r="E153" s="98" t="str">
        <f t="shared" ca="1" si="4"/>
        <v>E08000029</v>
      </c>
      <c r="F153" s="100" t="str">
        <f ca="1">IF(E153="","",VLOOKUP(E153,'Org List'!$J$9:$K$488,2,0))</f>
        <v>Solihull</v>
      </c>
      <c r="G153" s="121">
        <f ca="1">IFERROR(IF((VLOOKUP($E153,'DTOC Backsheet'!$D$5:$AF$183,G$9,FALSE))="","",(VLOOKUP($E153,'DTOC Backsheet'!$D$5:$AF$183,G$9,FALSE))),"")</f>
        <v>2872</v>
      </c>
      <c r="H153" s="122">
        <f ca="1">IFERROR(IF((VLOOKUP($E153,'DTOC Backsheet'!$D$5:$AF$183,H$9,FALSE))="","",(VLOOKUP($E153,'DTOC Backsheet'!$D$5:$AF$183,H$9,FALSE))),"")</f>
        <v>1844</v>
      </c>
      <c r="I153" s="122">
        <f ca="1">IFERROR(IF((VLOOKUP($E153,'DTOC Backsheet'!$D$5:$AF$183,I$9,FALSE))="","",(VLOOKUP($E153,'DTOC Backsheet'!$D$5:$AF$183,I$9,FALSE))),"")</f>
        <v>1171</v>
      </c>
      <c r="J153" s="123">
        <f ca="1">IFERROR(IF((VLOOKUP($E153,'DTOC Backsheet'!$D$5:$AF$183,J$9,FALSE))="","",(VLOOKUP($E153,'DTOC Backsheet'!$D$5:$AF$183,J$9,FALSE))),"")</f>
        <v>1773</v>
      </c>
      <c r="K153" s="175">
        <f ca="1">IFERROR(IF((VLOOKUP($E153,'DTOC Backsheet'!$D$5:$AF$183,K$9,FALSE))="","",(VLOOKUP($E153,'DTOC Backsheet'!$D$5:$AF$183,K$9,FALSE))),"")</f>
        <v>2159</v>
      </c>
      <c r="L153" s="123">
        <f ca="1">IFERROR(IF((VLOOKUP($E153,'DTOC Backsheet'!$D$5:$AF$183,L$9,FALSE))="","",(VLOOKUP($E153,'DTOC Backsheet'!$D$5:$AF$183,L$9,FALSE))),"")</f>
        <v>2022</v>
      </c>
      <c r="M153" s="122">
        <f ca="1">IFERROR(IF((VLOOKUP($E153,'DTOC Backsheet'!$D$5:$AF$183,M$9,FALSE))="","",(VLOOKUP($E153,'DTOC Backsheet'!$D$5:$AF$183,M$9,FALSE))),"")</f>
        <v>2033</v>
      </c>
      <c r="N153" s="124" t="str">
        <f ca="1">IFERROR(IF((VLOOKUP($E153,'DTOC Backsheet'!$D$5:$AF$183,N$9,FALSE))="","",(VLOOKUP($E153,'DTOC Backsheet'!$D$5:$AF$183,N$9,FALSE))),"")</f>
        <v/>
      </c>
    </row>
    <row r="154" spans="1:14" ht="15" customHeight="1" x14ac:dyDescent="0.3">
      <c r="A154" s="57">
        <v>140</v>
      </c>
      <c r="B154" s="98" t="str">
        <f ca="1">IFERROR(IF((VLOOKUP($E154,'Org List'!$AJ$10:$AL$188,3,FALSE))="","",(VLOOKUP($E154,'Org List'!$AJ$10:$AL$188,3,FALSE))),"")</f>
        <v>South West England Commissioning Region</v>
      </c>
      <c r="C154" s="99" t="str">
        <f ca="1">IFERROR(IF((VLOOKUP($E154,'Org List'!$AO$10:$AQ$188,3,FALSE))="","",(VLOOKUP($E154,'Org List'!$AO$10:$AQ$188,3,FALSE))),"")</f>
        <v>South West Region</v>
      </c>
      <c r="D154" s="114" t="str">
        <f ca="1">IFERROR(IF((VLOOKUP($E154,'Org List'!$AT$10:$AV$188,3,FALSE))="","",(VLOOKUP($E154,'Org List'!$AT$10:$AV$188,3,FALSE))),"")</f>
        <v>NHS England South West (South West South)</v>
      </c>
      <c r="E154" s="98" t="str">
        <f t="shared" ca="1" si="4"/>
        <v>E10000027</v>
      </c>
      <c r="F154" s="100" t="str">
        <f ca="1">IF(E154="","",VLOOKUP(E154,'Org List'!$J$9:$K$488,2,0))</f>
        <v>Somerset</v>
      </c>
      <c r="G154" s="121">
        <f ca="1">IFERROR(IF((VLOOKUP($E154,'DTOC Backsheet'!$D$5:$AF$183,G$9,FALSE))="","",(VLOOKUP($E154,'DTOC Backsheet'!$D$5:$AF$183,G$9,FALSE))),"")</f>
        <v>6782</v>
      </c>
      <c r="H154" s="122">
        <f ca="1">IFERROR(IF((VLOOKUP($E154,'DTOC Backsheet'!$D$5:$AF$183,H$9,FALSE))="","",(VLOOKUP($E154,'DTOC Backsheet'!$D$5:$AF$183,H$9,FALSE))),"")</f>
        <v>5725</v>
      </c>
      <c r="I154" s="122">
        <f ca="1">IFERROR(IF((VLOOKUP($E154,'DTOC Backsheet'!$D$5:$AF$183,I$9,FALSE))="","",(VLOOKUP($E154,'DTOC Backsheet'!$D$5:$AF$183,I$9,FALSE))),"")</f>
        <v>4358</v>
      </c>
      <c r="J154" s="123">
        <f ca="1">IFERROR(IF((VLOOKUP($E154,'DTOC Backsheet'!$D$5:$AF$183,J$9,FALSE))="","",(VLOOKUP($E154,'DTOC Backsheet'!$D$5:$AF$183,J$9,FALSE))),"")</f>
        <v>3965</v>
      </c>
      <c r="K154" s="175">
        <f ca="1">IFERROR(IF((VLOOKUP($E154,'DTOC Backsheet'!$D$5:$AF$183,K$9,FALSE))="","",(VLOOKUP($E154,'DTOC Backsheet'!$D$5:$AF$183,K$9,FALSE))),"")</f>
        <v>3127</v>
      </c>
      <c r="L154" s="123">
        <f ca="1">IFERROR(IF((VLOOKUP($E154,'DTOC Backsheet'!$D$5:$AF$183,L$9,FALSE))="","",(VLOOKUP($E154,'DTOC Backsheet'!$D$5:$AF$183,L$9,FALSE))),"")</f>
        <v>3886</v>
      </c>
      <c r="M154" s="122">
        <f ca="1">IFERROR(IF((VLOOKUP($E154,'DTOC Backsheet'!$D$5:$AF$183,M$9,FALSE))="","",(VLOOKUP($E154,'DTOC Backsheet'!$D$5:$AF$183,M$9,FALSE))),"")</f>
        <v>3173</v>
      </c>
      <c r="N154" s="124" t="str">
        <f ca="1">IFERROR(IF((VLOOKUP($E154,'DTOC Backsheet'!$D$5:$AF$183,N$9,FALSE))="","",(VLOOKUP($E154,'DTOC Backsheet'!$D$5:$AF$183,N$9,FALSE))),"")</f>
        <v/>
      </c>
    </row>
    <row r="155" spans="1:14" ht="15" customHeight="1" x14ac:dyDescent="0.3">
      <c r="A155" s="57">
        <v>141</v>
      </c>
      <c r="B155" s="98" t="str">
        <f ca="1">IFERROR(IF((VLOOKUP($E155,'Org List'!$AJ$10:$AL$188,3,FALSE))="","",(VLOOKUP($E155,'Org List'!$AJ$10:$AL$188,3,FALSE))),"")</f>
        <v>South West England Commissioning Region</v>
      </c>
      <c r="C155" s="99" t="str">
        <f ca="1">IFERROR(IF((VLOOKUP($E155,'Org List'!$AO$10:$AQ$188,3,FALSE))="","",(VLOOKUP($E155,'Org List'!$AO$10:$AQ$188,3,FALSE))),"")</f>
        <v>South West Region</v>
      </c>
      <c r="D155" s="114" t="str">
        <f ca="1">IFERROR(IF((VLOOKUP($E155,'Org List'!$AT$10:$AV$188,3,FALSE))="","",(VLOOKUP($E155,'Org List'!$AT$10:$AV$188,3,FALSE))),"")</f>
        <v>NHS England South West (South West North)</v>
      </c>
      <c r="E155" s="98" t="str">
        <f t="shared" ca="1" si="4"/>
        <v>E06000025</v>
      </c>
      <c r="F155" s="100" t="str">
        <f ca="1">IF(E155="","",VLOOKUP(E155,'Org List'!$J$9:$K$488,2,0))</f>
        <v>South Gloucestershire</v>
      </c>
      <c r="G155" s="121">
        <f ca="1">IFERROR(IF((VLOOKUP($E155,'DTOC Backsheet'!$D$5:$AF$183,G$9,FALSE))="","",(VLOOKUP($E155,'DTOC Backsheet'!$D$5:$AF$183,G$9,FALSE))),"")</f>
        <v>1428</v>
      </c>
      <c r="H155" s="122">
        <f ca="1">IFERROR(IF((VLOOKUP($E155,'DTOC Backsheet'!$D$5:$AF$183,H$9,FALSE))="","",(VLOOKUP($E155,'DTOC Backsheet'!$D$5:$AF$183,H$9,FALSE))),"")</f>
        <v>2240</v>
      </c>
      <c r="I155" s="122">
        <f ca="1">IFERROR(IF((VLOOKUP($E155,'DTOC Backsheet'!$D$5:$AF$183,I$9,FALSE))="","",(VLOOKUP($E155,'DTOC Backsheet'!$D$5:$AF$183,I$9,FALSE))),"")</f>
        <v>1842</v>
      </c>
      <c r="J155" s="123">
        <f ca="1">IFERROR(IF((VLOOKUP($E155,'DTOC Backsheet'!$D$5:$AF$183,J$9,FALSE))="","",(VLOOKUP($E155,'DTOC Backsheet'!$D$5:$AF$183,J$9,FALSE))),"")</f>
        <v>2710</v>
      </c>
      <c r="K155" s="175">
        <f ca="1">IFERROR(IF((VLOOKUP($E155,'DTOC Backsheet'!$D$5:$AF$183,K$9,FALSE))="","",(VLOOKUP($E155,'DTOC Backsheet'!$D$5:$AF$183,K$9,FALSE))),"")</f>
        <v>2522</v>
      </c>
      <c r="L155" s="123">
        <f ca="1">IFERROR(IF((VLOOKUP($E155,'DTOC Backsheet'!$D$5:$AF$183,L$9,FALSE))="","",(VLOOKUP($E155,'DTOC Backsheet'!$D$5:$AF$183,L$9,FALSE))),"")</f>
        <v>2380</v>
      </c>
      <c r="M155" s="122">
        <f ca="1">IFERROR(IF((VLOOKUP($E155,'DTOC Backsheet'!$D$5:$AF$183,M$9,FALSE))="","",(VLOOKUP($E155,'DTOC Backsheet'!$D$5:$AF$183,M$9,FALSE))),"")</f>
        <v>2389</v>
      </c>
      <c r="N155" s="124" t="str">
        <f ca="1">IFERROR(IF((VLOOKUP($E155,'DTOC Backsheet'!$D$5:$AF$183,N$9,FALSE))="","",(VLOOKUP($E155,'DTOC Backsheet'!$D$5:$AF$183,N$9,FALSE))),"")</f>
        <v/>
      </c>
    </row>
    <row r="156" spans="1:14" ht="15" customHeight="1" x14ac:dyDescent="0.3">
      <c r="A156" s="57">
        <v>142</v>
      </c>
      <c r="B156" s="98" t="str">
        <f ca="1">IFERROR(IF((VLOOKUP($E156,'Org List'!$AJ$10:$AL$188,3,FALSE))="","",(VLOOKUP($E156,'Org List'!$AJ$10:$AL$188,3,FALSE))),"")</f>
        <v>North of England Commissioning Region</v>
      </c>
      <c r="C156" s="99" t="str">
        <f ca="1">IFERROR(IF((VLOOKUP($E156,'Org List'!$AO$10:$AQ$188,3,FALSE))="","",(VLOOKUP($E156,'Org List'!$AO$10:$AQ$188,3,FALSE))),"")</f>
        <v>North East Region</v>
      </c>
      <c r="D156" s="114" t="str">
        <f ca="1">IFERROR(IF((VLOOKUP($E156,'Org List'!$AT$10:$AV$188,3,FALSE))="","",(VLOOKUP($E156,'Org List'!$AT$10:$AV$188,3,FALSE))),"")</f>
        <v>NHS England North (Cumbria And North East)</v>
      </c>
      <c r="E156" s="98" t="str">
        <f t="shared" ca="1" si="4"/>
        <v>E08000023</v>
      </c>
      <c r="F156" s="100" t="str">
        <f ca="1">IF(E156="","",VLOOKUP(E156,'Org List'!$J$9:$K$488,2,0))</f>
        <v>South Tyneside</v>
      </c>
      <c r="G156" s="121">
        <f ca="1">IFERROR(IF((VLOOKUP($E156,'DTOC Backsheet'!$D$5:$AF$183,G$9,FALSE))="","",(VLOOKUP($E156,'DTOC Backsheet'!$D$5:$AF$183,G$9,FALSE))),"")</f>
        <v>693</v>
      </c>
      <c r="H156" s="122">
        <f ca="1">IFERROR(IF((VLOOKUP($E156,'DTOC Backsheet'!$D$5:$AF$183,H$9,FALSE))="","",(VLOOKUP($E156,'DTOC Backsheet'!$D$5:$AF$183,H$9,FALSE))),"")</f>
        <v>593</v>
      </c>
      <c r="I156" s="122">
        <f ca="1">IFERROR(IF((VLOOKUP($E156,'DTOC Backsheet'!$D$5:$AF$183,I$9,FALSE))="","",(VLOOKUP($E156,'DTOC Backsheet'!$D$5:$AF$183,I$9,FALSE))),"")</f>
        <v>625</v>
      </c>
      <c r="J156" s="123">
        <f ca="1">IFERROR(IF((VLOOKUP($E156,'DTOC Backsheet'!$D$5:$AF$183,J$9,FALSE))="","",(VLOOKUP($E156,'DTOC Backsheet'!$D$5:$AF$183,J$9,FALSE))),"")</f>
        <v>871</v>
      </c>
      <c r="K156" s="175">
        <f ca="1">IFERROR(IF((VLOOKUP($E156,'DTOC Backsheet'!$D$5:$AF$183,K$9,FALSE))="","",(VLOOKUP($E156,'DTOC Backsheet'!$D$5:$AF$183,K$9,FALSE))),"")</f>
        <v>587</v>
      </c>
      <c r="L156" s="123">
        <f ca="1">IFERROR(IF((VLOOKUP($E156,'DTOC Backsheet'!$D$5:$AF$183,L$9,FALSE))="","",(VLOOKUP($E156,'DTOC Backsheet'!$D$5:$AF$183,L$9,FALSE))),"")</f>
        <v>376</v>
      </c>
      <c r="M156" s="122">
        <f ca="1">IFERROR(IF((VLOOKUP($E156,'DTOC Backsheet'!$D$5:$AF$183,M$9,FALSE))="","",(VLOOKUP($E156,'DTOC Backsheet'!$D$5:$AF$183,M$9,FALSE))),"")</f>
        <v>594</v>
      </c>
      <c r="N156" s="124" t="str">
        <f ca="1">IFERROR(IF((VLOOKUP($E156,'DTOC Backsheet'!$D$5:$AF$183,N$9,FALSE))="","",(VLOOKUP($E156,'DTOC Backsheet'!$D$5:$AF$183,N$9,FALSE))),"")</f>
        <v/>
      </c>
    </row>
    <row r="157" spans="1:14" ht="15" customHeight="1" x14ac:dyDescent="0.3">
      <c r="A157" s="57">
        <v>143</v>
      </c>
      <c r="B157" s="98" t="str">
        <f ca="1">IFERROR(IF((VLOOKUP($E157,'Org List'!$AJ$10:$AL$188,3,FALSE))="","",(VLOOKUP($E157,'Org List'!$AJ$10:$AL$188,3,FALSE))),"")</f>
        <v>South East England Commissioning Region</v>
      </c>
      <c r="C157" s="99" t="str">
        <f ca="1">IFERROR(IF((VLOOKUP($E157,'Org List'!$AO$10:$AQ$188,3,FALSE))="","",(VLOOKUP($E157,'Org List'!$AO$10:$AQ$188,3,FALSE))),"")</f>
        <v>South East Region</v>
      </c>
      <c r="D157" s="114" t="str">
        <f ca="1">IFERROR(IF((VLOOKUP($E157,'Org List'!$AT$10:$AV$188,3,FALSE))="","",(VLOOKUP($E157,'Org List'!$AT$10:$AV$188,3,FALSE))),"")</f>
        <v>NHS England South East (Hampshire, Isle of Wight and Thames Valley)</v>
      </c>
      <c r="E157" s="98" t="str">
        <f t="shared" ca="1" si="4"/>
        <v>E06000045</v>
      </c>
      <c r="F157" s="100" t="str">
        <f ca="1">IF(E157="","",VLOOKUP(E157,'Org List'!$J$9:$K$488,2,0))</f>
        <v>Southampton</v>
      </c>
      <c r="G157" s="121">
        <f ca="1">IFERROR(IF((VLOOKUP($E157,'DTOC Backsheet'!$D$5:$AF$183,G$9,FALSE))="","",(VLOOKUP($E157,'DTOC Backsheet'!$D$5:$AF$183,G$9,FALSE))),"")</f>
        <v>3610</v>
      </c>
      <c r="H157" s="122">
        <f ca="1">IFERROR(IF((VLOOKUP($E157,'DTOC Backsheet'!$D$5:$AF$183,H$9,FALSE))="","",(VLOOKUP($E157,'DTOC Backsheet'!$D$5:$AF$183,H$9,FALSE))),"")</f>
        <v>3832</v>
      </c>
      <c r="I157" s="122">
        <f ca="1">IFERROR(IF((VLOOKUP($E157,'DTOC Backsheet'!$D$5:$AF$183,I$9,FALSE))="","",(VLOOKUP($E157,'DTOC Backsheet'!$D$5:$AF$183,I$9,FALSE))),"")</f>
        <v>3569</v>
      </c>
      <c r="J157" s="123">
        <f ca="1">IFERROR(IF((VLOOKUP($E157,'DTOC Backsheet'!$D$5:$AF$183,J$9,FALSE))="","",(VLOOKUP($E157,'DTOC Backsheet'!$D$5:$AF$183,J$9,FALSE))),"")</f>
        <v>3080</v>
      </c>
      <c r="K157" s="175">
        <f ca="1">IFERROR(IF((VLOOKUP($E157,'DTOC Backsheet'!$D$5:$AF$183,K$9,FALSE))="","",(VLOOKUP($E157,'DTOC Backsheet'!$D$5:$AF$183,K$9,FALSE))),"")</f>
        <v>3712</v>
      </c>
      <c r="L157" s="123">
        <f ca="1">IFERROR(IF((VLOOKUP($E157,'DTOC Backsheet'!$D$5:$AF$183,L$9,FALSE))="","",(VLOOKUP($E157,'DTOC Backsheet'!$D$5:$AF$183,L$9,FALSE))),"")</f>
        <v>3912</v>
      </c>
      <c r="M157" s="122">
        <f ca="1">IFERROR(IF((VLOOKUP($E157,'DTOC Backsheet'!$D$5:$AF$183,M$9,FALSE))="","",(VLOOKUP($E157,'DTOC Backsheet'!$D$5:$AF$183,M$9,FALSE))),"")</f>
        <v>3229</v>
      </c>
      <c r="N157" s="124" t="str">
        <f ca="1">IFERROR(IF((VLOOKUP($E157,'DTOC Backsheet'!$D$5:$AF$183,N$9,FALSE))="","",(VLOOKUP($E157,'DTOC Backsheet'!$D$5:$AF$183,N$9,FALSE))),"")</f>
        <v/>
      </c>
    </row>
    <row r="158" spans="1:14" ht="15" customHeight="1" x14ac:dyDescent="0.3">
      <c r="A158" s="57">
        <v>144</v>
      </c>
      <c r="B158" s="98" t="str">
        <f ca="1">IFERROR(IF((VLOOKUP($E158,'Org List'!$AJ$10:$AL$188,3,FALSE))="","",(VLOOKUP($E158,'Org List'!$AJ$10:$AL$188,3,FALSE))),"")</f>
        <v>Midlands and East of England Commissioning Region</v>
      </c>
      <c r="C158" s="99" t="str">
        <f ca="1">IFERROR(IF((VLOOKUP($E158,'Org List'!$AO$10:$AQ$188,3,FALSE))="","",(VLOOKUP($E158,'Org List'!$AO$10:$AQ$188,3,FALSE))),"")</f>
        <v>East Region</v>
      </c>
      <c r="D158" s="114" t="str">
        <f ca="1">IFERROR(IF((VLOOKUP($E158,'Org List'!$AT$10:$AV$188,3,FALSE))="","",(VLOOKUP($E158,'Org List'!$AT$10:$AV$188,3,FALSE))),"")</f>
        <v>NHS England Midlands And East (East)</v>
      </c>
      <c r="E158" s="98" t="str">
        <f t="shared" ca="1" si="4"/>
        <v>E06000033</v>
      </c>
      <c r="F158" s="100" t="str">
        <f ca="1">IF(E158="","",VLOOKUP(E158,'Org List'!$J$9:$K$488,2,0))</f>
        <v>Southend-on-Sea</v>
      </c>
      <c r="G158" s="121">
        <f ca="1">IFERROR(IF((VLOOKUP($E158,'DTOC Backsheet'!$D$5:$AF$183,G$9,FALSE))="","",(VLOOKUP($E158,'DTOC Backsheet'!$D$5:$AF$183,G$9,FALSE))),"")</f>
        <v>1090</v>
      </c>
      <c r="H158" s="122">
        <f ca="1">IFERROR(IF((VLOOKUP($E158,'DTOC Backsheet'!$D$5:$AF$183,H$9,FALSE))="","",(VLOOKUP($E158,'DTOC Backsheet'!$D$5:$AF$183,H$9,FALSE))),"")</f>
        <v>1153</v>
      </c>
      <c r="I158" s="122">
        <f ca="1">IFERROR(IF((VLOOKUP($E158,'DTOC Backsheet'!$D$5:$AF$183,I$9,FALSE))="","",(VLOOKUP($E158,'DTOC Backsheet'!$D$5:$AF$183,I$9,FALSE))),"")</f>
        <v>1441</v>
      </c>
      <c r="J158" s="123">
        <f ca="1">IFERROR(IF((VLOOKUP($E158,'DTOC Backsheet'!$D$5:$AF$183,J$9,FALSE))="","",(VLOOKUP($E158,'DTOC Backsheet'!$D$5:$AF$183,J$9,FALSE))),"")</f>
        <v>1069</v>
      </c>
      <c r="K158" s="175">
        <f ca="1">IFERROR(IF((VLOOKUP($E158,'DTOC Backsheet'!$D$5:$AF$183,K$9,FALSE))="","",(VLOOKUP($E158,'DTOC Backsheet'!$D$5:$AF$183,K$9,FALSE))),"")</f>
        <v>702</v>
      </c>
      <c r="L158" s="123">
        <f ca="1">IFERROR(IF((VLOOKUP($E158,'DTOC Backsheet'!$D$5:$AF$183,L$9,FALSE))="","",(VLOOKUP($E158,'DTOC Backsheet'!$D$5:$AF$183,L$9,FALSE))),"")</f>
        <v>677</v>
      </c>
      <c r="M158" s="122">
        <f ca="1">IFERROR(IF((VLOOKUP($E158,'DTOC Backsheet'!$D$5:$AF$183,M$9,FALSE))="","",(VLOOKUP($E158,'DTOC Backsheet'!$D$5:$AF$183,M$9,FALSE))),"")</f>
        <v>499</v>
      </c>
      <c r="N158" s="124" t="str">
        <f ca="1">IFERROR(IF((VLOOKUP($E158,'DTOC Backsheet'!$D$5:$AF$183,N$9,FALSE))="","",(VLOOKUP($E158,'DTOC Backsheet'!$D$5:$AF$183,N$9,FALSE))),"")</f>
        <v/>
      </c>
    </row>
    <row r="159" spans="1:14" ht="15" customHeight="1" x14ac:dyDescent="0.3">
      <c r="A159" s="57">
        <v>145</v>
      </c>
      <c r="B159" s="98" t="str">
        <f ca="1">IFERROR(IF((VLOOKUP($E159,'Org List'!$AJ$10:$AL$188,3,FALSE))="","",(VLOOKUP($E159,'Org List'!$AJ$10:$AL$188,3,FALSE))),"")</f>
        <v>London Commissioning Region</v>
      </c>
      <c r="C159" s="99" t="str">
        <f ca="1">IFERROR(IF((VLOOKUP($E159,'Org List'!$AO$10:$AQ$188,3,FALSE))="","",(VLOOKUP($E159,'Org List'!$AO$10:$AQ$188,3,FALSE))),"")</f>
        <v>London Region</v>
      </c>
      <c r="D159" s="114" t="str">
        <f ca="1">IFERROR(IF((VLOOKUP($E159,'Org List'!$AT$10:$AV$188,3,FALSE))="","",(VLOOKUP($E159,'Org List'!$AT$10:$AV$188,3,FALSE))),"")</f>
        <v>NHS England London</v>
      </c>
      <c r="E159" s="98" t="str">
        <f t="shared" ca="1" si="4"/>
        <v>E09000028</v>
      </c>
      <c r="F159" s="100" t="str">
        <f ca="1">IF(E159="","",VLOOKUP(E159,'Org List'!$J$9:$K$488,2,0))</f>
        <v>Southwark</v>
      </c>
      <c r="G159" s="121">
        <f ca="1">IFERROR(IF((VLOOKUP($E159,'DTOC Backsheet'!$D$5:$AF$183,G$9,FALSE))="","",(VLOOKUP($E159,'DTOC Backsheet'!$D$5:$AF$183,G$9,FALSE))),"")</f>
        <v>1290</v>
      </c>
      <c r="H159" s="122">
        <f ca="1">IFERROR(IF((VLOOKUP($E159,'DTOC Backsheet'!$D$5:$AF$183,H$9,FALSE))="","",(VLOOKUP($E159,'DTOC Backsheet'!$D$5:$AF$183,H$9,FALSE))),"")</f>
        <v>847</v>
      </c>
      <c r="I159" s="122">
        <f ca="1">IFERROR(IF((VLOOKUP($E159,'DTOC Backsheet'!$D$5:$AF$183,I$9,FALSE))="","",(VLOOKUP($E159,'DTOC Backsheet'!$D$5:$AF$183,I$9,FALSE))),"")</f>
        <v>1016</v>
      </c>
      <c r="J159" s="123">
        <f ca="1">IFERROR(IF((VLOOKUP($E159,'DTOC Backsheet'!$D$5:$AF$183,J$9,FALSE))="","",(VLOOKUP($E159,'DTOC Backsheet'!$D$5:$AF$183,J$9,FALSE))),"")</f>
        <v>948</v>
      </c>
      <c r="K159" s="175">
        <f ca="1">IFERROR(IF((VLOOKUP($E159,'DTOC Backsheet'!$D$5:$AF$183,K$9,FALSE))="","",(VLOOKUP($E159,'DTOC Backsheet'!$D$5:$AF$183,K$9,FALSE))),"")</f>
        <v>956</v>
      </c>
      <c r="L159" s="123">
        <f ca="1">IFERROR(IF((VLOOKUP($E159,'DTOC Backsheet'!$D$5:$AF$183,L$9,FALSE))="","",(VLOOKUP($E159,'DTOC Backsheet'!$D$5:$AF$183,L$9,FALSE))),"")</f>
        <v>993</v>
      </c>
      <c r="M159" s="122">
        <f ca="1">IFERROR(IF((VLOOKUP($E159,'DTOC Backsheet'!$D$5:$AF$183,M$9,FALSE))="","",(VLOOKUP($E159,'DTOC Backsheet'!$D$5:$AF$183,M$9,FALSE))),"")</f>
        <v>1338</v>
      </c>
      <c r="N159" s="124" t="str">
        <f ca="1">IFERROR(IF((VLOOKUP($E159,'DTOC Backsheet'!$D$5:$AF$183,N$9,FALSE))="","",(VLOOKUP($E159,'DTOC Backsheet'!$D$5:$AF$183,N$9,FALSE))),"")</f>
        <v/>
      </c>
    </row>
    <row r="160" spans="1:14" ht="15" customHeight="1" x14ac:dyDescent="0.3">
      <c r="A160" s="57">
        <v>146</v>
      </c>
      <c r="B160" s="98" t="str">
        <f ca="1">IFERROR(IF((VLOOKUP($E160,'Org List'!$AJ$10:$AL$188,3,FALSE))="","",(VLOOKUP($E160,'Org List'!$AJ$10:$AL$188,3,FALSE))),"")</f>
        <v>North of England Commissioning Region</v>
      </c>
      <c r="C160" s="99" t="str">
        <f ca="1">IFERROR(IF((VLOOKUP($E160,'Org List'!$AO$10:$AQ$188,3,FALSE))="","",(VLOOKUP($E160,'Org List'!$AO$10:$AQ$188,3,FALSE))),"")</f>
        <v>North West Region</v>
      </c>
      <c r="D160" s="114" t="str">
        <f ca="1">IFERROR(IF((VLOOKUP($E160,'Org List'!$AT$10:$AV$188,3,FALSE))="","",(VLOOKUP($E160,'Org List'!$AT$10:$AV$188,3,FALSE))),"")</f>
        <v>NHS England North (Cheshire And Merseyside)</v>
      </c>
      <c r="E160" s="98" t="str">
        <f t="shared" ca="1" si="4"/>
        <v>E08000013</v>
      </c>
      <c r="F160" s="100" t="str">
        <f ca="1">IF(E160="","",VLOOKUP(E160,'Org List'!$J$9:$K$488,2,0))</f>
        <v>St. Helens</v>
      </c>
      <c r="G160" s="121">
        <f ca="1">IFERROR(IF((VLOOKUP($E160,'DTOC Backsheet'!$D$5:$AF$183,G$9,FALSE))="","",(VLOOKUP($E160,'DTOC Backsheet'!$D$5:$AF$183,G$9,FALSE))),"")</f>
        <v>1073</v>
      </c>
      <c r="H160" s="122">
        <f ca="1">IFERROR(IF((VLOOKUP($E160,'DTOC Backsheet'!$D$5:$AF$183,H$9,FALSE))="","",(VLOOKUP($E160,'DTOC Backsheet'!$D$5:$AF$183,H$9,FALSE))),"")</f>
        <v>1498</v>
      </c>
      <c r="I160" s="122">
        <f ca="1">IFERROR(IF((VLOOKUP($E160,'DTOC Backsheet'!$D$5:$AF$183,I$9,FALSE))="","",(VLOOKUP($E160,'DTOC Backsheet'!$D$5:$AF$183,I$9,FALSE))),"")</f>
        <v>1006</v>
      </c>
      <c r="J160" s="123">
        <f ca="1">IFERROR(IF((VLOOKUP($E160,'DTOC Backsheet'!$D$5:$AF$183,J$9,FALSE))="","",(VLOOKUP($E160,'DTOC Backsheet'!$D$5:$AF$183,J$9,FALSE))),"")</f>
        <v>694</v>
      </c>
      <c r="K160" s="175">
        <f ca="1">IFERROR(IF((VLOOKUP($E160,'DTOC Backsheet'!$D$5:$AF$183,K$9,FALSE))="","",(VLOOKUP($E160,'DTOC Backsheet'!$D$5:$AF$183,K$9,FALSE))),"")</f>
        <v>797</v>
      </c>
      <c r="L160" s="123">
        <f ca="1">IFERROR(IF((VLOOKUP($E160,'DTOC Backsheet'!$D$5:$AF$183,L$9,FALSE))="","",(VLOOKUP($E160,'DTOC Backsheet'!$D$5:$AF$183,L$9,FALSE))),"")</f>
        <v>542</v>
      </c>
      <c r="M160" s="122">
        <f ca="1">IFERROR(IF((VLOOKUP($E160,'DTOC Backsheet'!$D$5:$AF$183,M$9,FALSE))="","",(VLOOKUP($E160,'DTOC Backsheet'!$D$5:$AF$183,M$9,FALSE))),"")</f>
        <v>818</v>
      </c>
      <c r="N160" s="124" t="str">
        <f ca="1">IFERROR(IF((VLOOKUP($E160,'DTOC Backsheet'!$D$5:$AF$183,N$9,FALSE))="","",(VLOOKUP($E160,'DTOC Backsheet'!$D$5:$AF$183,N$9,FALSE))),"")</f>
        <v/>
      </c>
    </row>
    <row r="161" spans="1:14" ht="15" customHeight="1" x14ac:dyDescent="0.3">
      <c r="A161" s="57">
        <v>147</v>
      </c>
      <c r="B161" s="98" t="str">
        <f ca="1">IFERROR(IF((VLOOKUP($E161,'Org List'!$AJ$10:$AL$188,3,FALSE))="","",(VLOOKUP($E161,'Org List'!$AJ$10:$AL$188,3,FALSE))),"")</f>
        <v>Midlands and East of England Commissioning Region</v>
      </c>
      <c r="C161" s="99" t="str">
        <f ca="1">IFERROR(IF((VLOOKUP($E161,'Org List'!$AO$10:$AQ$188,3,FALSE))="","",(VLOOKUP($E161,'Org List'!$AO$10:$AQ$188,3,FALSE))),"")</f>
        <v>West Midlands Region</v>
      </c>
      <c r="D161" s="114" t="str">
        <f ca="1">IFERROR(IF((VLOOKUP($E161,'Org List'!$AT$10:$AV$188,3,FALSE))="","",(VLOOKUP($E161,'Org List'!$AT$10:$AV$188,3,FALSE))),"")</f>
        <v>NHS England Midlands And East (North Midlands)</v>
      </c>
      <c r="E161" s="98" t="str">
        <f t="shared" ca="1" si="4"/>
        <v>E10000028</v>
      </c>
      <c r="F161" s="100" t="str">
        <f ca="1">IF(E161="","",VLOOKUP(E161,'Org List'!$J$9:$K$488,2,0))</f>
        <v>Staffordshire</v>
      </c>
      <c r="G161" s="121">
        <f ca="1">IFERROR(IF((VLOOKUP($E161,'DTOC Backsheet'!$D$5:$AF$183,G$9,FALSE))="","",(VLOOKUP($E161,'DTOC Backsheet'!$D$5:$AF$183,G$9,FALSE))),"")</f>
        <v>11238</v>
      </c>
      <c r="H161" s="122">
        <f ca="1">IFERROR(IF((VLOOKUP($E161,'DTOC Backsheet'!$D$5:$AF$183,H$9,FALSE))="","",(VLOOKUP($E161,'DTOC Backsheet'!$D$5:$AF$183,H$9,FALSE))),"")</f>
        <v>11069</v>
      </c>
      <c r="I161" s="122">
        <f ca="1">IFERROR(IF((VLOOKUP($E161,'DTOC Backsheet'!$D$5:$AF$183,I$9,FALSE))="","",(VLOOKUP($E161,'DTOC Backsheet'!$D$5:$AF$183,I$9,FALSE))),"")</f>
        <v>10517</v>
      </c>
      <c r="J161" s="123">
        <f ca="1">IFERROR(IF((VLOOKUP($E161,'DTOC Backsheet'!$D$5:$AF$183,J$9,FALSE))="","",(VLOOKUP($E161,'DTOC Backsheet'!$D$5:$AF$183,J$9,FALSE))),"")</f>
        <v>10831</v>
      </c>
      <c r="K161" s="175">
        <f ca="1">IFERROR(IF((VLOOKUP($E161,'DTOC Backsheet'!$D$5:$AF$183,K$9,FALSE))="","",(VLOOKUP($E161,'DTOC Backsheet'!$D$5:$AF$183,K$9,FALSE))),"")</f>
        <v>10621</v>
      </c>
      <c r="L161" s="123">
        <f ca="1">IFERROR(IF((VLOOKUP($E161,'DTOC Backsheet'!$D$5:$AF$183,L$9,FALSE))="","",(VLOOKUP($E161,'DTOC Backsheet'!$D$5:$AF$183,L$9,FALSE))),"")</f>
        <v>9775</v>
      </c>
      <c r="M161" s="122">
        <f ca="1">IFERROR(IF((VLOOKUP($E161,'DTOC Backsheet'!$D$5:$AF$183,M$9,FALSE))="","",(VLOOKUP($E161,'DTOC Backsheet'!$D$5:$AF$183,M$9,FALSE))),"")</f>
        <v>9121</v>
      </c>
      <c r="N161" s="124" t="str">
        <f ca="1">IFERROR(IF((VLOOKUP($E161,'DTOC Backsheet'!$D$5:$AF$183,N$9,FALSE))="","",(VLOOKUP($E161,'DTOC Backsheet'!$D$5:$AF$183,N$9,FALSE))),"")</f>
        <v/>
      </c>
    </row>
    <row r="162" spans="1:14" ht="15" customHeight="1" x14ac:dyDescent="0.3">
      <c r="A162" s="57">
        <v>148</v>
      </c>
      <c r="B162" s="98" t="str">
        <f ca="1">IFERROR(IF((VLOOKUP($E162,'Org List'!$AJ$10:$AL$188,3,FALSE))="","",(VLOOKUP($E162,'Org List'!$AJ$10:$AL$188,3,FALSE))),"")</f>
        <v>North of England Commissioning Region</v>
      </c>
      <c r="C162" s="99" t="str">
        <f ca="1">IFERROR(IF((VLOOKUP($E162,'Org List'!$AO$10:$AQ$188,3,FALSE))="","",(VLOOKUP($E162,'Org List'!$AO$10:$AQ$188,3,FALSE))),"")</f>
        <v>North West Region</v>
      </c>
      <c r="D162" s="114" t="str">
        <f ca="1">IFERROR(IF((VLOOKUP($E162,'Org List'!$AT$10:$AV$188,3,FALSE))="","",(VLOOKUP($E162,'Org List'!$AT$10:$AV$188,3,FALSE))),"")</f>
        <v>NHS England North (Greater Manchester)</v>
      </c>
      <c r="E162" s="98" t="str">
        <f t="shared" ca="1" si="4"/>
        <v>E08000007</v>
      </c>
      <c r="F162" s="100" t="str">
        <f ca="1">IF(E162="","",VLOOKUP(E162,'Org List'!$J$9:$K$488,2,0))</f>
        <v>Stockport</v>
      </c>
      <c r="G162" s="121">
        <f ca="1">IFERROR(IF((VLOOKUP($E162,'DTOC Backsheet'!$D$5:$AF$183,G$9,FALSE))="","",(VLOOKUP($E162,'DTOC Backsheet'!$D$5:$AF$183,G$9,FALSE))),"")</f>
        <v>3003</v>
      </c>
      <c r="H162" s="122">
        <f ca="1">IFERROR(IF((VLOOKUP($E162,'DTOC Backsheet'!$D$5:$AF$183,H$9,FALSE))="","",(VLOOKUP($E162,'DTOC Backsheet'!$D$5:$AF$183,H$9,FALSE))),"")</f>
        <v>3527</v>
      </c>
      <c r="I162" s="122">
        <f ca="1">IFERROR(IF((VLOOKUP($E162,'DTOC Backsheet'!$D$5:$AF$183,I$9,FALSE))="","",(VLOOKUP($E162,'DTOC Backsheet'!$D$5:$AF$183,I$9,FALSE))),"")</f>
        <v>2820</v>
      </c>
      <c r="J162" s="123">
        <f ca="1">IFERROR(IF((VLOOKUP($E162,'DTOC Backsheet'!$D$5:$AF$183,J$9,FALSE))="","",(VLOOKUP($E162,'DTOC Backsheet'!$D$5:$AF$183,J$9,FALSE))),"")</f>
        <v>3232</v>
      </c>
      <c r="K162" s="175">
        <f ca="1">IFERROR(IF((VLOOKUP($E162,'DTOC Backsheet'!$D$5:$AF$183,K$9,FALSE))="","",(VLOOKUP($E162,'DTOC Backsheet'!$D$5:$AF$183,K$9,FALSE))),"")</f>
        <v>2727</v>
      </c>
      <c r="L162" s="123">
        <f ca="1">IFERROR(IF((VLOOKUP($E162,'DTOC Backsheet'!$D$5:$AF$183,L$9,FALSE))="","",(VLOOKUP($E162,'DTOC Backsheet'!$D$5:$AF$183,L$9,FALSE))),"")</f>
        <v>2575</v>
      </c>
      <c r="M162" s="122">
        <f ca="1">IFERROR(IF((VLOOKUP($E162,'DTOC Backsheet'!$D$5:$AF$183,M$9,FALSE))="","",(VLOOKUP($E162,'DTOC Backsheet'!$D$5:$AF$183,M$9,FALSE))),"")</f>
        <v>2713</v>
      </c>
      <c r="N162" s="124" t="str">
        <f ca="1">IFERROR(IF((VLOOKUP($E162,'DTOC Backsheet'!$D$5:$AF$183,N$9,FALSE))="","",(VLOOKUP($E162,'DTOC Backsheet'!$D$5:$AF$183,N$9,FALSE))),"")</f>
        <v/>
      </c>
    </row>
    <row r="163" spans="1:14" ht="15" customHeight="1" x14ac:dyDescent="0.3">
      <c r="A163" s="57">
        <v>149</v>
      </c>
      <c r="B163" s="98" t="str">
        <f ca="1">IFERROR(IF((VLOOKUP($E163,'Org List'!$AJ$10:$AL$188,3,FALSE))="","",(VLOOKUP($E163,'Org List'!$AJ$10:$AL$188,3,FALSE))),"")</f>
        <v>North of England Commissioning Region</v>
      </c>
      <c r="C163" s="99" t="str">
        <f ca="1">IFERROR(IF((VLOOKUP($E163,'Org List'!$AO$10:$AQ$188,3,FALSE))="","",(VLOOKUP($E163,'Org List'!$AO$10:$AQ$188,3,FALSE))),"")</f>
        <v>North East Region</v>
      </c>
      <c r="D163" s="114" t="str">
        <f ca="1">IFERROR(IF((VLOOKUP($E163,'Org List'!$AT$10:$AV$188,3,FALSE))="","",(VLOOKUP($E163,'Org List'!$AT$10:$AV$188,3,FALSE))),"")</f>
        <v>NHS England North (Cumbria And North East)</v>
      </c>
      <c r="E163" s="98" t="str">
        <f t="shared" ca="1" si="4"/>
        <v>E06000004</v>
      </c>
      <c r="F163" s="100" t="str">
        <f ca="1">IF(E163="","",VLOOKUP(E163,'Org List'!$J$9:$K$488,2,0))</f>
        <v>Stockton-on-Tees</v>
      </c>
      <c r="G163" s="121">
        <f ca="1">IFERROR(IF((VLOOKUP($E163,'DTOC Backsheet'!$D$5:$AF$183,G$9,FALSE))="","",(VLOOKUP($E163,'DTOC Backsheet'!$D$5:$AF$183,G$9,FALSE))),"")</f>
        <v>1173</v>
      </c>
      <c r="H163" s="122">
        <f ca="1">IFERROR(IF((VLOOKUP($E163,'DTOC Backsheet'!$D$5:$AF$183,H$9,FALSE))="","",(VLOOKUP($E163,'DTOC Backsheet'!$D$5:$AF$183,H$9,FALSE))),"")</f>
        <v>865</v>
      </c>
      <c r="I163" s="122">
        <f ca="1">IFERROR(IF((VLOOKUP($E163,'DTOC Backsheet'!$D$5:$AF$183,I$9,FALSE))="","",(VLOOKUP($E163,'DTOC Backsheet'!$D$5:$AF$183,I$9,FALSE))),"")</f>
        <v>959</v>
      </c>
      <c r="J163" s="123">
        <f ca="1">IFERROR(IF((VLOOKUP($E163,'DTOC Backsheet'!$D$5:$AF$183,J$9,FALSE))="","",(VLOOKUP($E163,'DTOC Backsheet'!$D$5:$AF$183,J$9,FALSE))),"")</f>
        <v>1116</v>
      </c>
      <c r="K163" s="175">
        <f ca="1">IFERROR(IF((VLOOKUP($E163,'DTOC Backsheet'!$D$5:$AF$183,K$9,FALSE))="","",(VLOOKUP($E163,'DTOC Backsheet'!$D$5:$AF$183,K$9,FALSE))),"")</f>
        <v>1211</v>
      </c>
      <c r="L163" s="123">
        <f ca="1">IFERROR(IF((VLOOKUP($E163,'DTOC Backsheet'!$D$5:$AF$183,L$9,FALSE))="","",(VLOOKUP($E163,'DTOC Backsheet'!$D$5:$AF$183,L$9,FALSE))),"")</f>
        <v>969</v>
      </c>
      <c r="M163" s="122">
        <f ca="1">IFERROR(IF((VLOOKUP($E163,'DTOC Backsheet'!$D$5:$AF$183,M$9,FALSE))="","",(VLOOKUP($E163,'DTOC Backsheet'!$D$5:$AF$183,M$9,FALSE))),"")</f>
        <v>776</v>
      </c>
      <c r="N163" s="124" t="str">
        <f ca="1">IFERROR(IF((VLOOKUP($E163,'DTOC Backsheet'!$D$5:$AF$183,N$9,FALSE))="","",(VLOOKUP($E163,'DTOC Backsheet'!$D$5:$AF$183,N$9,FALSE))),"")</f>
        <v/>
      </c>
    </row>
    <row r="164" spans="1:14" ht="15" customHeight="1" x14ac:dyDescent="0.3">
      <c r="A164" s="57">
        <v>150</v>
      </c>
      <c r="B164" s="98" t="str">
        <f ca="1">IFERROR(IF((VLOOKUP($E164,'Org List'!$AJ$10:$AL$188,3,FALSE))="","",(VLOOKUP($E164,'Org List'!$AJ$10:$AL$188,3,FALSE))),"")</f>
        <v>Midlands and East of England Commissioning Region</v>
      </c>
      <c r="C164" s="99" t="str">
        <f ca="1">IFERROR(IF((VLOOKUP($E164,'Org List'!$AO$10:$AQ$188,3,FALSE))="","",(VLOOKUP($E164,'Org List'!$AO$10:$AQ$188,3,FALSE))),"")</f>
        <v>West Midlands Region</v>
      </c>
      <c r="D164" s="114" t="str">
        <f ca="1">IFERROR(IF((VLOOKUP($E164,'Org List'!$AT$10:$AV$188,3,FALSE))="","",(VLOOKUP($E164,'Org List'!$AT$10:$AV$188,3,FALSE))),"")</f>
        <v>NHS England Midlands And East (North Midlands)</v>
      </c>
      <c r="E164" s="98" t="str">
        <f t="shared" ca="1" si="4"/>
        <v>E06000021</v>
      </c>
      <c r="F164" s="100" t="str">
        <f ca="1">IF(E164="","",VLOOKUP(E164,'Org List'!$J$9:$K$488,2,0))</f>
        <v>Stoke-on-Trent</v>
      </c>
      <c r="G164" s="121">
        <f ca="1">IFERROR(IF((VLOOKUP($E164,'DTOC Backsheet'!$D$5:$AF$183,G$9,FALSE))="","",(VLOOKUP($E164,'DTOC Backsheet'!$D$5:$AF$183,G$9,FALSE))),"")</f>
        <v>5225</v>
      </c>
      <c r="H164" s="122">
        <f ca="1">IFERROR(IF((VLOOKUP($E164,'DTOC Backsheet'!$D$5:$AF$183,H$9,FALSE))="","",(VLOOKUP($E164,'DTOC Backsheet'!$D$5:$AF$183,H$9,FALSE))),"")</f>
        <v>5470</v>
      </c>
      <c r="I164" s="122">
        <f ca="1">IFERROR(IF((VLOOKUP($E164,'DTOC Backsheet'!$D$5:$AF$183,I$9,FALSE))="","",(VLOOKUP($E164,'DTOC Backsheet'!$D$5:$AF$183,I$9,FALSE))),"")</f>
        <v>4338</v>
      </c>
      <c r="J164" s="123">
        <f ca="1">IFERROR(IF((VLOOKUP($E164,'DTOC Backsheet'!$D$5:$AF$183,J$9,FALSE))="","",(VLOOKUP($E164,'DTOC Backsheet'!$D$5:$AF$183,J$9,FALSE))),"")</f>
        <v>3571</v>
      </c>
      <c r="K164" s="175">
        <f ca="1">IFERROR(IF((VLOOKUP($E164,'DTOC Backsheet'!$D$5:$AF$183,K$9,FALSE))="","",(VLOOKUP($E164,'DTOC Backsheet'!$D$5:$AF$183,K$9,FALSE))),"")</f>
        <v>3217</v>
      </c>
      <c r="L164" s="123">
        <f ca="1">IFERROR(IF((VLOOKUP($E164,'DTOC Backsheet'!$D$5:$AF$183,L$9,FALSE))="","",(VLOOKUP($E164,'DTOC Backsheet'!$D$5:$AF$183,L$9,FALSE))),"")</f>
        <v>3574</v>
      </c>
      <c r="M164" s="122">
        <f ca="1">IFERROR(IF((VLOOKUP($E164,'DTOC Backsheet'!$D$5:$AF$183,M$9,FALSE))="","",(VLOOKUP($E164,'DTOC Backsheet'!$D$5:$AF$183,M$9,FALSE))),"")</f>
        <v>3206</v>
      </c>
      <c r="N164" s="124" t="str">
        <f ca="1">IFERROR(IF((VLOOKUP($E164,'DTOC Backsheet'!$D$5:$AF$183,N$9,FALSE))="","",(VLOOKUP($E164,'DTOC Backsheet'!$D$5:$AF$183,N$9,FALSE))),"")</f>
        <v/>
      </c>
    </row>
    <row r="165" spans="1:14" ht="15" customHeight="1" x14ac:dyDescent="0.3">
      <c r="A165" s="57">
        <v>151</v>
      </c>
      <c r="B165" s="98" t="str">
        <f ca="1">IFERROR(IF((VLOOKUP($E165,'Org List'!$AJ$10:$AL$188,3,FALSE))="","",(VLOOKUP($E165,'Org List'!$AJ$10:$AL$188,3,FALSE))),"")</f>
        <v>Midlands and East of England Commissioning Region</v>
      </c>
      <c r="C165" s="99" t="str">
        <f ca="1">IFERROR(IF((VLOOKUP($E165,'Org List'!$AO$10:$AQ$188,3,FALSE))="","",(VLOOKUP($E165,'Org List'!$AO$10:$AQ$188,3,FALSE))),"")</f>
        <v>East Region</v>
      </c>
      <c r="D165" s="114" t="str">
        <f ca="1">IFERROR(IF((VLOOKUP($E165,'Org List'!$AT$10:$AV$188,3,FALSE))="","",(VLOOKUP($E165,'Org List'!$AT$10:$AV$188,3,FALSE))),"")</f>
        <v>NHS England Midlands And East (East)</v>
      </c>
      <c r="E165" s="98" t="str">
        <f t="shared" ca="1" si="4"/>
        <v>E10000029</v>
      </c>
      <c r="F165" s="100" t="str">
        <f ca="1">IF(E165="","",VLOOKUP(E165,'Org List'!$J$9:$K$488,2,0))</f>
        <v>Suffolk</v>
      </c>
      <c r="G165" s="121">
        <f ca="1">IFERROR(IF((VLOOKUP($E165,'DTOC Backsheet'!$D$5:$AF$183,G$9,FALSE))="","",(VLOOKUP($E165,'DTOC Backsheet'!$D$5:$AF$183,G$9,FALSE))),"")</f>
        <v>8275</v>
      </c>
      <c r="H165" s="122">
        <f ca="1">IFERROR(IF((VLOOKUP($E165,'DTOC Backsheet'!$D$5:$AF$183,H$9,FALSE))="","",(VLOOKUP($E165,'DTOC Backsheet'!$D$5:$AF$183,H$9,FALSE))),"")</f>
        <v>7839</v>
      </c>
      <c r="I165" s="122">
        <f ca="1">IFERROR(IF((VLOOKUP($E165,'DTOC Backsheet'!$D$5:$AF$183,I$9,FALSE))="","",(VLOOKUP($E165,'DTOC Backsheet'!$D$5:$AF$183,I$9,FALSE))),"")</f>
        <v>7013</v>
      </c>
      <c r="J165" s="123">
        <f ca="1">IFERROR(IF((VLOOKUP($E165,'DTOC Backsheet'!$D$5:$AF$183,J$9,FALSE))="","",(VLOOKUP($E165,'DTOC Backsheet'!$D$5:$AF$183,J$9,FALSE))),"")</f>
        <v>6363</v>
      </c>
      <c r="K165" s="175">
        <f ca="1">IFERROR(IF((VLOOKUP($E165,'DTOC Backsheet'!$D$5:$AF$183,K$9,FALSE))="","",(VLOOKUP($E165,'DTOC Backsheet'!$D$5:$AF$183,K$9,FALSE))),"")</f>
        <v>5803</v>
      </c>
      <c r="L165" s="123">
        <f ca="1">IFERROR(IF((VLOOKUP($E165,'DTOC Backsheet'!$D$5:$AF$183,L$9,FALSE))="","",(VLOOKUP($E165,'DTOC Backsheet'!$D$5:$AF$183,L$9,FALSE))),"")</f>
        <v>5673</v>
      </c>
      <c r="M165" s="122">
        <f ca="1">IFERROR(IF((VLOOKUP($E165,'DTOC Backsheet'!$D$5:$AF$183,M$9,FALSE))="","",(VLOOKUP($E165,'DTOC Backsheet'!$D$5:$AF$183,M$9,FALSE))),"")</f>
        <v>5398</v>
      </c>
      <c r="N165" s="124" t="str">
        <f ca="1">IFERROR(IF((VLOOKUP($E165,'DTOC Backsheet'!$D$5:$AF$183,N$9,FALSE))="","",(VLOOKUP($E165,'DTOC Backsheet'!$D$5:$AF$183,N$9,FALSE))),"")</f>
        <v/>
      </c>
    </row>
    <row r="166" spans="1:14" ht="15" customHeight="1" x14ac:dyDescent="0.3">
      <c r="A166" s="57">
        <v>152</v>
      </c>
      <c r="B166" s="98" t="str">
        <f ca="1">IFERROR(IF((VLOOKUP($E166,'Org List'!$AJ$10:$AL$188,3,FALSE))="","",(VLOOKUP($E166,'Org List'!$AJ$10:$AL$188,3,FALSE))),"")</f>
        <v>North of England Commissioning Region</v>
      </c>
      <c r="C166" s="99" t="str">
        <f ca="1">IFERROR(IF((VLOOKUP($E166,'Org List'!$AO$10:$AQ$188,3,FALSE))="","",(VLOOKUP($E166,'Org List'!$AO$10:$AQ$188,3,FALSE))),"")</f>
        <v>North East Region</v>
      </c>
      <c r="D166" s="114" t="str">
        <f ca="1">IFERROR(IF((VLOOKUP($E166,'Org List'!$AT$10:$AV$188,3,FALSE))="","",(VLOOKUP($E166,'Org List'!$AT$10:$AV$188,3,FALSE))),"")</f>
        <v>NHS England North (Cumbria And North East)</v>
      </c>
      <c r="E166" s="98" t="str">
        <f t="shared" ca="1" si="4"/>
        <v>E08000024</v>
      </c>
      <c r="F166" s="100" t="str">
        <f ca="1">IF(E166="","",VLOOKUP(E166,'Org List'!$J$9:$K$488,2,0))</f>
        <v>Sunderland</v>
      </c>
      <c r="G166" s="121">
        <f ca="1">IFERROR(IF((VLOOKUP($E166,'DTOC Backsheet'!$D$5:$AF$183,G$9,FALSE))="","",(VLOOKUP($E166,'DTOC Backsheet'!$D$5:$AF$183,G$9,FALSE))),"")</f>
        <v>494</v>
      </c>
      <c r="H166" s="122">
        <f ca="1">IFERROR(IF((VLOOKUP($E166,'DTOC Backsheet'!$D$5:$AF$183,H$9,FALSE))="","",(VLOOKUP($E166,'DTOC Backsheet'!$D$5:$AF$183,H$9,FALSE))),"")</f>
        <v>467</v>
      </c>
      <c r="I166" s="122">
        <f ca="1">IFERROR(IF((VLOOKUP($E166,'DTOC Backsheet'!$D$5:$AF$183,I$9,FALSE))="","",(VLOOKUP($E166,'DTOC Backsheet'!$D$5:$AF$183,I$9,FALSE))),"")</f>
        <v>541</v>
      </c>
      <c r="J166" s="123">
        <f ca="1">IFERROR(IF((VLOOKUP($E166,'DTOC Backsheet'!$D$5:$AF$183,J$9,FALSE))="","",(VLOOKUP($E166,'DTOC Backsheet'!$D$5:$AF$183,J$9,FALSE))),"")</f>
        <v>643</v>
      </c>
      <c r="K166" s="175">
        <f ca="1">IFERROR(IF((VLOOKUP($E166,'DTOC Backsheet'!$D$5:$AF$183,K$9,FALSE))="","",(VLOOKUP($E166,'DTOC Backsheet'!$D$5:$AF$183,K$9,FALSE))),"")</f>
        <v>543</v>
      </c>
      <c r="L166" s="123">
        <f ca="1">IFERROR(IF((VLOOKUP($E166,'DTOC Backsheet'!$D$5:$AF$183,L$9,FALSE))="","",(VLOOKUP($E166,'DTOC Backsheet'!$D$5:$AF$183,L$9,FALSE))),"")</f>
        <v>698</v>
      </c>
      <c r="M166" s="122">
        <f ca="1">IFERROR(IF((VLOOKUP($E166,'DTOC Backsheet'!$D$5:$AF$183,M$9,FALSE))="","",(VLOOKUP($E166,'DTOC Backsheet'!$D$5:$AF$183,M$9,FALSE))),"")</f>
        <v>1225</v>
      </c>
      <c r="N166" s="124" t="str">
        <f ca="1">IFERROR(IF((VLOOKUP($E166,'DTOC Backsheet'!$D$5:$AF$183,N$9,FALSE))="","",(VLOOKUP($E166,'DTOC Backsheet'!$D$5:$AF$183,N$9,FALSE))),"")</f>
        <v/>
      </c>
    </row>
    <row r="167" spans="1:14" ht="15" customHeight="1" x14ac:dyDescent="0.3">
      <c r="A167" s="57">
        <v>153</v>
      </c>
      <c r="B167" s="98" t="str">
        <f ca="1">IFERROR(IF((VLOOKUP($E167,'Org List'!$AJ$10:$AL$188,3,FALSE))="","",(VLOOKUP($E167,'Org List'!$AJ$10:$AL$188,3,FALSE))),"")</f>
        <v>South East England Commissioning Region</v>
      </c>
      <c r="C167" s="99" t="str">
        <f ca="1">IFERROR(IF((VLOOKUP($E167,'Org List'!$AO$10:$AQ$188,3,FALSE))="","",(VLOOKUP($E167,'Org List'!$AO$10:$AQ$188,3,FALSE))),"")</f>
        <v>South East Region</v>
      </c>
      <c r="D167" s="114" t="str">
        <f ca="1">IFERROR(IF((VLOOKUP($E167,'Org List'!$AT$10:$AV$188,3,FALSE))="","",(VLOOKUP($E167,'Org List'!$AT$10:$AV$188,3,FALSE))),"")</f>
        <v>NHS England South East (Kent, Surrey and Sussex)</v>
      </c>
      <c r="E167" s="98" t="str">
        <f t="shared" ca="1" si="4"/>
        <v>E10000030</v>
      </c>
      <c r="F167" s="100" t="str">
        <f ca="1">IF(E167="","",VLOOKUP(E167,'Org List'!$J$9:$K$488,2,0))</f>
        <v>Surrey</v>
      </c>
      <c r="G167" s="121">
        <f ca="1">IFERROR(IF((VLOOKUP($E167,'DTOC Backsheet'!$D$5:$AF$183,G$9,FALSE))="","",(VLOOKUP($E167,'DTOC Backsheet'!$D$5:$AF$183,G$9,FALSE))),"")</f>
        <v>8344</v>
      </c>
      <c r="H167" s="122">
        <f ca="1">IFERROR(IF((VLOOKUP($E167,'DTOC Backsheet'!$D$5:$AF$183,H$9,FALSE))="","",(VLOOKUP($E167,'DTOC Backsheet'!$D$5:$AF$183,H$9,FALSE))),"")</f>
        <v>9252</v>
      </c>
      <c r="I167" s="122">
        <f ca="1">IFERROR(IF((VLOOKUP($E167,'DTOC Backsheet'!$D$5:$AF$183,I$9,FALSE))="","",(VLOOKUP($E167,'DTOC Backsheet'!$D$5:$AF$183,I$9,FALSE))),"")</f>
        <v>7712</v>
      </c>
      <c r="J167" s="123">
        <f ca="1">IFERROR(IF((VLOOKUP($E167,'DTOC Backsheet'!$D$5:$AF$183,J$9,FALSE))="","",(VLOOKUP($E167,'DTOC Backsheet'!$D$5:$AF$183,J$9,FALSE))),"")</f>
        <v>6102</v>
      </c>
      <c r="K167" s="175">
        <f ca="1">IFERROR(IF((VLOOKUP($E167,'DTOC Backsheet'!$D$5:$AF$183,K$9,FALSE))="","",(VLOOKUP($E167,'DTOC Backsheet'!$D$5:$AF$183,K$9,FALSE))),"")</f>
        <v>7483</v>
      </c>
      <c r="L167" s="123">
        <f ca="1">IFERROR(IF((VLOOKUP($E167,'DTOC Backsheet'!$D$5:$AF$183,L$9,FALSE))="","",(VLOOKUP($E167,'DTOC Backsheet'!$D$5:$AF$183,L$9,FALSE))),"")</f>
        <v>7375</v>
      </c>
      <c r="M167" s="122">
        <f ca="1">IFERROR(IF((VLOOKUP($E167,'DTOC Backsheet'!$D$5:$AF$183,M$9,FALSE))="","",(VLOOKUP($E167,'DTOC Backsheet'!$D$5:$AF$183,M$9,FALSE))),"")</f>
        <v>8209</v>
      </c>
      <c r="N167" s="124" t="str">
        <f ca="1">IFERROR(IF((VLOOKUP($E167,'DTOC Backsheet'!$D$5:$AF$183,N$9,FALSE))="","",(VLOOKUP($E167,'DTOC Backsheet'!$D$5:$AF$183,N$9,FALSE))),"")</f>
        <v/>
      </c>
    </row>
    <row r="168" spans="1:14" ht="15" customHeight="1" x14ac:dyDescent="0.3">
      <c r="A168" s="57">
        <v>154</v>
      </c>
      <c r="B168" s="98" t="str">
        <f ca="1">IFERROR(IF((VLOOKUP($E168,'Org List'!$AJ$10:$AL$188,3,FALSE))="","",(VLOOKUP($E168,'Org List'!$AJ$10:$AL$188,3,FALSE))),"")</f>
        <v>London Commissioning Region</v>
      </c>
      <c r="C168" s="99" t="str">
        <f ca="1">IFERROR(IF((VLOOKUP($E168,'Org List'!$AO$10:$AQ$188,3,FALSE))="","",(VLOOKUP($E168,'Org List'!$AO$10:$AQ$188,3,FALSE))),"")</f>
        <v>London Region</v>
      </c>
      <c r="D168" s="114" t="str">
        <f ca="1">IFERROR(IF((VLOOKUP($E168,'Org List'!$AT$10:$AV$188,3,FALSE))="","",(VLOOKUP($E168,'Org List'!$AT$10:$AV$188,3,FALSE))),"")</f>
        <v>NHS England London</v>
      </c>
      <c r="E168" s="98" t="str">
        <f t="shared" ca="1" si="4"/>
        <v>E09000029</v>
      </c>
      <c r="F168" s="100" t="str">
        <f ca="1">IF(E168="","",VLOOKUP(E168,'Org List'!$J$9:$K$488,2,0))</f>
        <v>Sutton</v>
      </c>
      <c r="G168" s="121">
        <f ca="1">IFERROR(IF((VLOOKUP($E168,'DTOC Backsheet'!$D$5:$AF$183,G$9,FALSE))="","",(VLOOKUP($E168,'DTOC Backsheet'!$D$5:$AF$183,G$9,FALSE))),"")</f>
        <v>675</v>
      </c>
      <c r="H168" s="122">
        <f ca="1">IFERROR(IF((VLOOKUP($E168,'DTOC Backsheet'!$D$5:$AF$183,H$9,FALSE))="","",(VLOOKUP($E168,'DTOC Backsheet'!$D$5:$AF$183,H$9,FALSE))),"")</f>
        <v>911</v>
      </c>
      <c r="I168" s="122">
        <f ca="1">IFERROR(IF((VLOOKUP($E168,'DTOC Backsheet'!$D$5:$AF$183,I$9,FALSE))="","",(VLOOKUP($E168,'DTOC Backsheet'!$D$5:$AF$183,I$9,FALSE))),"")</f>
        <v>535</v>
      </c>
      <c r="J168" s="123">
        <f ca="1">IFERROR(IF((VLOOKUP($E168,'DTOC Backsheet'!$D$5:$AF$183,J$9,FALSE))="","",(VLOOKUP($E168,'DTOC Backsheet'!$D$5:$AF$183,J$9,FALSE))),"")</f>
        <v>652</v>
      </c>
      <c r="K168" s="175">
        <f ca="1">IFERROR(IF((VLOOKUP($E168,'DTOC Backsheet'!$D$5:$AF$183,K$9,FALSE))="","",(VLOOKUP($E168,'DTOC Backsheet'!$D$5:$AF$183,K$9,FALSE))),"")</f>
        <v>1109</v>
      </c>
      <c r="L168" s="123">
        <f ca="1">IFERROR(IF((VLOOKUP($E168,'DTOC Backsheet'!$D$5:$AF$183,L$9,FALSE))="","",(VLOOKUP($E168,'DTOC Backsheet'!$D$5:$AF$183,L$9,FALSE))),"")</f>
        <v>964</v>
      </c>
      <c r="M168" s="122">
        <f ca="1">IFERROR(IF((VLOOKUP($E168,'DTOC Backsheet'!$D$5:$AF$183,M$9,FALSE))="","",(VLOOKUP($E168,'DTOC Backsheet'!$D$5:$AF$183,M$9,FALSE))),"")</f>
        <v>804</v>
      </c>
      <c r="N168" s="124" t="str">
        <f ca="1">IFERROR(IF((VLOOKUP($E168,'DTOC Backsheet'!$D$5:$AF$183,N$9,FALSE))="","",(VLOOKUP($E168,'DTOC Backsheet'!$D$5:$AF$183,N$9,FALSE))),"")</f>
        <v/>
      </c>
    </row>
    <row r="169" spans="1:14" ht="15" customHeight="1" x14ac:dyDescent="0.3">
      <c r="A169" s="57">
        <v>155</v>
      </c>
      <c r="B169" s="98" t="str">
        <f ca="1">IFERROR(IF((VLOOKUP($E169,'Org List'!$AJ$10:$AL$188,3,FALSE))="","",(VLOOKUP($E169,'Org List'!$AJ$10:$AL$188,3,FALSE))),"")</f>
        <v>South West England Commissioning Region</v>
      </c>
      <c r="C169" s="99" t="str">
        <f ca="1">IFERROR(IF((VLOOKUP($E169,'Org List'!$AO$10:$AQ$188,3,FALSE))="","",(VLOOKUP($E169,'Org List'!$AO$10:$AQ$188,3,FALSE))),"")</f>
        <v>South West Region</v>
      </c>
      <c r="D169" s="114" t="str">
        <f ca="1">IFERROR(IF((VLOOKUP($E169,'Org List'!$AT$10:$AV$188,3,FALSE))="","",(VLOOKUP($E169,'Org List'!$AT$10:$AV$188,3,FALSE))),"")</f>
        <v>NHS England South West (South West North)</v>
      </c>
      <c r="E169" s="98" t="str">
        <f t="shared" ca="1" si="4"/>
        <v>E06000030</v>
      </c>
      <c r="F169" s="100" t="str">
        <f ca="1">IF(E169="","",VLOOKUP(E169,'Org List'!$J$9:$K$488,2,0))</f>
        <v>Swindon</v>
      </c>
      <c r="G169" s="121">
        <f ca="1">IFERROR(IF((VLOOKUP($E169,'DTOC Backsheet'!$D$5:$AF$183,G$9,FALSE))="","",(VLOOKUP($E169,'DTOC Backsheet'!$D$5:$AF$183,G$9,FALSE))),"")</f>
        <v>2695</v>
      </c>
      <c r="H169" s="122">
        <f ca="1">IFERROR(IF((VLOOKUP($E169,'DTOC Backsheet'!$D$5:$AF$183,H$9,FALSE))="","",(VLOOKUP($E169,'DTOC Backsheet'!$D$5:$AF$183,H$9,FALSE))),"")</f>
        <v>2499</v>
      </c>
      <c r="I169" s="122">
        <f ca="1">IFERROR(IF((VLOOKUP($E169,'DTOC Backsheet'!$D$5:$AF$183,I$9,FALSE))="","",(VLOOKUP($E169,'DTOC Backsheet'!$D$5:$AF$183,I$9,FALSE))),"")</f>
        <v>1828</v>
      </c>
      <c r="J169" s="123">
        <f ca="1">IFERROR(IF((VLOOKUP($E169,'DTOC Backsheet'!$D$5:$AF$183,J$9,FALSE))="","",(VLOOKUP($E169,'DTOC Backsheet'!$D$5:$AF$183,J$9,FALSE))),"")</f>
        <v>1182</v>
      </c>
      <c r="K169" s="175">
        <f ca="1">IFERROR(IF((VLOOKUP($E169,'DTOC Backsheet'!$D$5:$AF$183,K$9,FALSE))="","",(VLOOKUP($E169,'DTOC Backsheet'!$D$5:$AF$183,K$9,FALSE))),"")</f>
        <v>910</v>
      </c>
      <c r="L169" s="123">
        <f ca="1">IFERROR(IF((VLOOKUP($E169,'DTOC Backsheet'!$D$5:$AF$183,L$9,FALSE))="","",(VLOOKUP($E169,'DTOC Backsheet'!$D$5:$AF$183,L$9,FALSE))),"")</f>
        <v>1204</v>
      </c>
      <c r="M169" s="122">
        <f ca="1">IFERROR(IF((VLOOKUP($E169,'DTOC Backsheet'!$D$5:$AF$183,M$9,FALSE))="","",(VLOOKUP($E169,'DTOC Backsheet'!$D$5:$AF$183,M$9,FALSE))),"")</f>
        <v>1152</v>
      </c>
      <c r="N169" s="124" t="str">
        <f ca="1">IFERROR(IF((VLOOKUP($E169,'DTOC Backsheet'!$D$5:$AF$183,N$9,FALSE))="","",(VLOOKUP($E169,'DTOC Backsheet'!$D$5:$AF$183,N$9,FALSE))),"")</f>
        <v/>
      </c>
    </row>
    <row r="170" spans="1:14" ht="15" customHeight="1" x14ac:dyDescent="0.3">
      <c r="A170" s="57">
        <v>156</v>
      </c>
      <c r="B170" s="98" t="str">
        <f ca="1">IFERROR(IF((VLOOKUP($E170,'Org List'!$AJ$10:$AL$188,3,FALSE))="","",(VLOOKUP($E170,'Org List'!$AJ$10:$AL$188,3,FALSE))),"")</f>
        <v>North of England Commissioning Region</v>
      </c>
      <c r="C170" s="99" t="str">
        <f ca="1">IFERROR(IF((VLOOKUP($E170,'Org List'!$AO$10:$AQ$188,3,FALSE))="","",(VLOOKUP($E170,'Org List'!$AO$10:$AQ$188,3,FALSE))),"")</f>
        <v>North West Region</v>
      </c>
      <c r="D170" s="114" t="str">
        <f ca="1">IFERROR(IF((VLOOKUP($E170,'Org List'!$AT$10:$AV$188,3,FALSE))="","",(VLOOKUP($E170,'Org List'!$AT$10:$AV$188,3,FALSE))),"")</f>
        <v>NHS England North (Greater Manchester)</v>
      </c>
      <c r="E170" s="98" t="str">
        <f t="shared" ca="1" si="4"/>
        <v>E08000008</v>
      </c>
      <c r="F170" s="100" t="str">
        <f ca="1">IF(E170="","",VLOOKUP(E170,'Org List'!$J$9:$K$488,2,0))</f>
        <v>Tameside</v>
      </c>
      <c r="G170" s="121">
        <f ca="1">IFERROR(IF((VLOOKUP($E170,'DTOC Backsheet'!$D$5:$AF$183,G$9,FALSE))="","",(VLOOKUP($E170,'DTOC Backsheet'!$D$5:$AF$183,G$9,FALSE))),"")</f>
        <v>2293</v>
      </c>
      <c r="H170" s="122">
        <f ca="1">IFERROR(IF((VLOOKUP($E170,'DTOC Backsheet'!$D$5:$AF$183,H$9,FALSE))="","",(VLOOKUP($E170,'DTOC Backsheet'!$D$5:$AF$183,H$9,FALSE))),"")</f>
        <v>2776</v>
      </c>
      <c r="I170" s="122">
        <f ca="1">IFERROR(IF((VLOOKUP($E170,'DTOC Backsheet'!$D$5:$AF$183,I$9,FALSE))="","",(VLOOKUP($E170,'DTOC Backsheet'!$D$5:$AF$183,I$9,FALSE))),"")</f>
        <v>2473</v>
      </c>
      <c r="J170" s="123">
        <f ca="1">IFERROR(IF((VLOOKUP($E170,'DTOC Backsheet'!$D$5:$AF$183,J$9,FALSE))="","",(VLOOKUP($E170,'DTOC Backsheet'!$D$5:$AF$183,J$9,FALSE))),"")</f>
        <v>2573</v>
      </c>
      <c r="K170" s="175">
        <f ca="1">IFERROR(IF((VLOOKUP($E170,'DTOC Backsheet'!$D$5:$AF$183,K$9,FALSE))="","",(VLOOKUP($E170,'DTOC Backsheet'!$D$5:$AF$183,K$9,FALSE))),"")</f>
        <v>2708</v>
      </c>
      <c r="L170" s="123">
        <f ca="1">IFERROR(IF((VLOOKUP($E170,'DTOC Backsheet'!$D$5:$AF$183,L$9,FALSE))="","",(VLOOKUP($E170,'DTOC Backsheet'!$D$5:$AF$183,L$9,FALSE))),"")</f>
        <v>2273</v>
      </c>
      <c r="M170" s="122">
        <f ca="1">IFERROR(IF((VLOOKUP($E170,'DTOC Backsheet'!$D$5:$AF$183,M$9,FALSE))="","",(VLOOKUP($E170,'DTOC Backsheet'!$D$5:$AF$183,M$9,FALSE))),"")</f>
        <v>2458</v>
      </c>
      <c r="N170" s="124" t="str">
        <f ca="1">IFERROR(IF((VLOOKUP($E170,'DTOC Backsheet'!$D$5:$AF$183,N$9,FALSE))="","",(VLOOKUP($E170,'DTOC Backsheet'!$D$5:$AF$183,N$9,FALSE))),"")</f>
        <v/>
      </c>
    </row>
    <row r="171" spans="1:14" ht="15" customHeight="1" x14ac:dyDescent="0.3">
      <c r="A171" s="57">
        <v>157</v>
      </c>
      <c r="B171" s="98" t="str">
        <f ca="1">IFERROR(IF((VLOOKUP($E171,'Org List'!$AJ$10:$AL$188,3,FALSE))="","",(VLOOKUP($E171,'Org List'!$AJ$10:$AL$188,3,FALSE))),"")</f>
        <v>Midlands and East of England Commissioning Region</v>
      </c>
      <c r="C171" s="99" t="str">
        <f ca="1">IFERROR(IF((VLOOKUP($E171,'Org List'!$AO$10:$AQ$188,3,FALSE))="","",(VLOOKUP($E171,'Org List'!$AO$10:$AQ$188,3,FALSE))),"")</f>
        <v>West Midlands Region</v>
      </c>
      <c r="D171" s="114" t="str">
        <f ca="1">IFERROR(IF((VLOOKUP($E171,'Org List'!$AT$10:$AV$188,3,FALSE))="","",(VLOOKUP($E171,'Org List'!$AT$10:$AV$188,3,FALSE))),"")</f>
        <v>NHS England Midlands And East (North Midlands)</v>
      </c>
      <c r="E171" s="98" t="str">
        <f t="shared" ca="1" si="4"/>
        <v>E06000020</v>
      </c>
      <c r="F171" s="100" t="str">
        <f ca="1">IF(E171="","",VLOOKUP(E171,'Org List'!$J$9:$K$488,2,0))</f>
        <v>Telford and Wrekin</v>
      </c>
      <c r="G171" s="121">
        <f ca="1">IFERROR(IF((VLOOKUP($E171,'DTOC Backsheet'!$D$5:$AF$183,G$9,FALSE))="","",(VLOOKUP($E171,'DTOC Backsheet'!$D$5:$AF$183,G$9,FALSE))),"")</f>
        <v>892</v>
      </c>
      <c r="H171" s="122">
        <f ca="1">IFERROR(IF((VLOOKUP($E171,'DTOC Backsheet'!$D$5:$AF$183,H$9,FALSE))="","",(VLOOKUP($E171,'DTOC Backsheet'!$D$5:$AF$183,H$9,FALSE))),"")</f>
        <v>856</v>
      </c>
      <c r="I171" s="122">
        <f ca="1">IFERROR(IF((VLOOKUP($E171,'DTOC Backsheet'!$D$5:$AF$183,I$9,FALSE))="","",(VLOOKUP($E171,'DTOC Backsheet'!$D$5:$AF$183,I$9,FALSE))),"")</f>
        <v>647</v>
      </c>
      <c r="J171" s="123">
        <f ca="1">IFERROR(IF((VLOOKUP($E171,'DTOC Backsheet'!$D$5:$AF$183,J$9,FALSE))="","",(VLOOKUP($E171,'DTOC Backsheet'!$D$5:$AF$183,J$9,FALSE))),"")</f>
        <v>584</v>
      </c>
      <c r="K171" s="175">
        <f ca="1">IFERROR(IF((VLOOKUP($E171,'DTOC Backsheet'!$D$5:$AF$183,K$9,FALSE))="","",(VLOOKUP($E171,'DTOC Backsheet'!$D$5:$AF$183,K$9,FALSE))),"")</f>
        <v>436</v>
      </c>
      <c r="L171" s="123">
        <f ca="1">IFERROR(IF((VLOOKUP($E171,'DTOC Backsheet'!$D$5:$AF$183,L$9,FALSE))="","",(VLOOKUP($E171,'DTOC Backsheet'!$D$5:$AF$183,L$9,FALSE))),"")</f>
        <v>726</v>
      </c>
      <c r="M171" s="122">
        <f ca="1">IFERROR(IF((VLOOKUP($E171,'DTOC Backsheet'!$D$5:$AF$183,M$9,FALSE))="","",(VLOOKUP($E171,'DTOC Backsheet'!$D$5:$AF$183,M$9,FALSE))),"")</f>
        <v>664</v>
      </c>
      <c r="N171" s="124" t="str">
        <f ca="1">IFERROR(IF((VLOOKUP($E171,'DTOC Backsheet'!$D$5:$AF$183,N$9,FALSE))="","",(VLOOKUP($E171,'DTOC Backsheet'!$D$5:$AF$183,N$9,FALSE))),"")</f>
        <v/>
      </c>
    </row>
    <row r="172" spans="1:14" ht="15" customHeight="1" x14ac:dyDescent="0.3">
      <c r="A172" s="57">
        <v>158</v>
      </c>
      <c r="B172" s="98" t="str">
        <f ca="1">IFERROR(IF((VLOOKUP($E172,'Org List'!$AJ$10:$AL$188,3,FALSE))="","",(VLOOKUP($E172,'Org List'!$AJ$10:$AL$188,3,FALSE))),"")</f>
        <v>Midlands and East of England Commissioning Region</v>
      </c>
      <c r="C172" s="99" t="str">
        <f ca="1">IFERROR(IF((VLOOKUP($E172,'Org List'!$AO$10:$AQ$188,3,FALSE))="","",(VLOOKUP($E172,'Org List'!$AO$10:$AQ$188,3,FALSE))),"")</f>
        <v>East Region</v>
      </c>
      <c r="D172" s="114" t="str">
        <f ca="1">IFERROR(IF((VLOOKUP($E172,'Org List'!$AT$10:$AV$188,3,FALSE))="","",(VLOOKUP($E172,'Org List'!$AT$10:$AV$188,3,FALSE))),"")</f>
        <v>NHS England Midlands And East (East)</v>
      </c>
      <c r="E172" s="98" t="str">
        <f t="shared" ca="1" si="4"/>
        <v>E06000034</v>
      </c>
      <c r="F172" s="100" t="str">
        <f ca="1">IF(E172="","",VLOOKUP(E172,'Org List'!$J$9:$K$488,2,0))</f>
        <v>Thurrock</v>
      </c>
      <c r="G172" s="121">
        <f ca="1">IFERROR(IF((VLOOKUP($E172,'DTOC Backsheet'!$D$5:$AF$183,G$9,FALSE))="","",(VLOOKUP($E172,'DTOC Backsheet'!$D$5:$AF$183,G$9,FALSE))),"")</f>
        <v>960</v>
      </c>
      <c r="H172" s="122">
        <f ca="1">IFERROR(IF((VLOOKUP($E172,'DTOC Backsheet'!$D$5:$AF$183,H$9,FALSE))="","",(VLOOKUP($E172,'DTOC Backsheet'!$D$5:$AF$183,H$9,FALSE))),"")</f>
        <v>968</v>
      </c>
      <c r="I172" s="122">
        <f ca="1">IFERROR(IF((VLOOKUP($E172,'DTOC Backsheet'!$D$5:$AF$183,I$9,FALSE))="","",(VLOOKUP($E172,'DTOC Backsheet'!$D$5:$AF$183,I$9,FALSE))),"")</f>
        <v>766</v>
      </c>
      <c r="J172" s="123">
        <f ca="1">IFERROR(IF((VLOOKUP($E172,'DTOC Backsheet'!$D$5:$AF$183,J$9,FALSE))="","",(VLOOKUP($E172,'DTOC Backsheet'!$D$5:$AF$183,J$9,FALSE))),"")</f>
        <v>757</v>
      </c>
      <c r="K172" s="175">
        <f ca="1">IFERROR(IF((VLOOKUP($E172,'DTOC Backsheet'!$D$5:$AF$183,K$9,FALSE))="","",(VLOOKUP($E172,'DTOC Backsheet'!$D$5:$AF$183,K$9,FALSE))),"")</f>
        <v>385</v>
      </c>
      <c r="L172" s="123">
        <f ca="1">IFERROR(IF((VLOOKUP($E172,'DTOC Backsheet'!$D$5:$AF$183,L$9,FALSE))="","",(VLOOKUP($E172,'DTOC Backsheet'!$D$5:$AF$183,L$9,FALSE))),"")</f>
        <v>821</v>
      </c>
      <c r="M172" s="122">
        <f ca="1">IFERROR(IF((VLOOKUP($E172,'DTOC Backsheet'!$D$5:$AF$183,M$9,FALSE))="","",(VLOOKUP($E172,'DTOC Backsheet'!$D$5:$AF$183,M$9,FALSE))),"")</f>
        <v>601</v>
      </c>
      <c r="N172" s="124" t="str">
        <f ca="1">IFERROR(IF((VLOOKUP($E172,'DTOC Backsheet'!$D$5:$AF$183,N$9,FALSE))="","",(VLOOKUP($E172,'DTOC Backsheet'!$D$5:$AF$183,N$9,FALSE))),"")</f>
        <v/>
      </c>
    </row>
    <row r="173" spans="1:14" ht="15" customHeight="1" x14ac:dyDescent="0.3">
      <c r="A173" s="57">
        <v>159</v>
      </c>
      <c r="B173" s="98" t="str">
        <f ca="1">IFERROR(IF((VLOOKUP($E173,'Org List'!$AJ$10:$AL$188,3,FALSE))="","",(VLOOKUP($E173,'Org List'!$AJ$10:$AL$188,3,FALSE))),"")</f>
        <v>South West England Commissioning Region</v>
      </c>
      <c r="C173" s="99" t="str">
        <f ca="1">IFERROR(IF((VLOOKUP($E173,'Org List'!$AO$10:$AQ$188,3,FALSE))="","",(VLOOKUP($E173,'Org List'!$AO$10:$AQ$188,3,FALSE))),"")</f>
        <v>South West Region</v>
      </c>
      <c r="D173" s="114" t="str">
        <f ca="1">IFERROR(IF((VLOOKUP($E173,'Org List'!$AT$10:$AV$188,3,FALSE))="","",(VLOOKUP($E173,'Org List'!$AT$10:$AV$188,3,FALSE))),"")</f>
        <v>NHS England South West (South West South)</v>
      </c>
      <c r="E173" s="98" t="str">
        <f t="shared" ca="1" si="4"/>
        <v>E06000027</v>
      </c>
      <c r="F173" s="100" t="str">
        <f ca="1">IF(E173="","",VLOOKUP(E173,'Org List'!$J$9:$K$488,2,0))</f>
        <v>Torbay</v>
      </c>
      <c r="G173" s="121">
        <f ca="1">IFERROR(IF((VLOOKUP($E173,'DTOC Backsheet'!$D$5:$AF$183,G$9,FALSE))="","",(VLOOKUP($E173,'DTOC Backsheet'!$D$5:$AF$183,G$9,FALSE))),"")</f>
        <v>612</v>
      </c>
      <c r="H173" s="122">
        <f ca="1">IFERROR(IF((VLOOKUP($E173,'DTOC Backsheet'!$D$5:$AF$183,H$9,FALSE))="","",(VLOOKUP($E173,'DTOC Backsheet'!$D$5:$AF$183,H$9,FALSE))),"")</f>
        <v>957</v>
      </c>
      <c r="I173" s="122">
        <f ca="1">IFERROR(IF((VLOOKUP($E173,'DTOC Backsheet'!$D$5:$AF$183,I$9,FALSE))="","",(VLOOKUP($E173,'DTOC Backsheet'!$D$5:$AF$183,I$9,FALSE))),"")</f>
        <v>881</v>
      </c>
      <c r="J173" s="123">
        <f ca="1">IFERROR(IF((VLOOKUP($E173,'DTOC Backsheet'!$D$5:$AF$183,J$9,FALSE))="","",(VLOOKUP($E173,'DTOC Backsheet'!$D$5:$AF$183,J$9,FALSE))),"")</f>
        <v>698</v>
      </c>
      <c r="K173" s="175">
        <f ca="1">IFERROR(IF((VLOOKUP($E173,'DTOC Backsheet'!$D$5:$AF$183,K$9,FALSE))="","",(VLOOKUP($E173,'DTOC Backsheet'!$D$5:$AF$183,K$9,FALSE))),"")</f>
        <v>1020</v>
      </c>
      <c r="L173" s="123">
        <f ca="1">IFERROR(IF((VLOOKUP($E173,'DTOC Backsheet'!$D$5:$AF$183,L$9,FALSE))="","",(VLOOKUP($E173,'DTOC Backsheet'!$D$5:$AF$183,L$9,FALSE))),"")</f>
        <v>746</v>
      </c>
      <c r="M173" s="122">
        <f ca="1">IFERROR(IF((VLOOKUP($E173,'DTOC Backsheet'!$D$5:$AF$183,M$9,FALSE))="","",(VLOOKUP($E173,'DTOC Backsheet'!$D$5:$AF$183,M$9,FALSE))),"")</f>
        <v>734</v>
      </c>
      <c r="N173" s="124" t="str">
        <f ca="1">IFERROR(IF((VLOOKUP($E173,'DTOC Backsheet'!$D$5:$AF$183,N$9,FALSE))="","",(VLOOKUP($E173,'DTOC Backsheet'!$D$5:$AF$183,N$9,FALSE))),"")</f>
        <v/>
      </c>
    </row>
    <row r="174" spans="1:14" ht="15" customHeight="1" x14ac:dyDescent="0.3">
      <c r="A174" s="57">
        <v>160</v>
      </c>
      <c r="B174" s="98" t="str">
        <f ca="1">IFERROR(IF((VLOOKUP($E174,'Org List'!$AJ$10:$AL$188,3,FALSE))="","",(VLOOKUP($E174,'Org List'!$AJ$10:$AL$188,3,FALSE))),"")</f>
        <v>London Commissioning Region</v>
      </c>
      <c r="C174" s="99" t="str">
        <f ca="1">IFERROR(IF((VLOOKUP($E174,'Org List'!$AO$10:$AQ$188,3,FALSE))="","",(VLOOKUP($E174,'Org List'!$AO$10:$AQ$188,3,FALSE))),"")</f>
        <v>London Region</v>
      </c>
      <c r="D174" s="114" t="str">
        <f ca="1">IFERROR(IF((VLOOKUP($E174,'Org List'!$AT$10:$AV$188,3,FALSE))="","",(VLOOKUP($E174,'Org List'!$AT$10:$AV$188,3,FALSE))),"")</f>
        <v>NHS England London</v>
      </c>
      <c r="E174" s="98" t="str">
        <f t="shared" ref="E174:E192" ca="1" si="5">IF($A174&gt;$Q$5-1,"",INDIRECT("'Comms by AT'!D"&amp;$A174+$Q$4))</f>
        <v>E09000030</v>
      </c>
      <c r="F174" s="100" t="str">
        <f ca="1">IF(E174="","",VLOOKUP(E174,'Org List'!$J$9:$K$488,2,0))</f>
        <v>Tower Hamlets</v>
      </c>
      <c r="G174" s="121">
        <f ca="1">IFERROR(IF((VLOOKUP($E174,'DTOC Backsheet'!$D$5:$AF$183,G$9,FALSE))="","",(VLOOKUP($E174,'DTOC Backsheet'!$D$5:$AF$183,G$9,FALSE))),"")</f>
        <v>1277</v>
      </c>
      <c r="H174" s="122">
        <f ca="1">IFERROR(IF((VLOOKUP($E174,'DTOC Backsheet'!$D$5:$AF$183,H$9,FALSE))="","",(VLOOKUP($E174,'DTOC Backsheet'!$D$5:$AF$183,H$9,FALSE))),"")</f>
        <v>1705</v>
      </c>
      <c r="I174" s="122">
        <f ca="1">IFERROR(IF((VLOOKUP($E174,'DTOC Backsheet'!$D$5:$AF$183,I$9,FALSE))="","",(VLOOKUP($E174,'DTOC Backsheet'!$D$5:$AF$183,I$9,FALSE))),"")</f>
        <v>1226</v>
      </c>
      <c r="J174" s="123">
        <f ca="1">IFERROR(IF((VLOOKUP($E174,'DTOC Backsheet'!$D$5:$AF$183,J$9,FALSE))="","",(VLOOKUP($E174,'DTOC Backsheet'!$D$5:$AF$183,J$9,FALSE))),"")</f>
        <v>1145</v>
      </c>
      <c r="K174" s="175">
        <f ca="1">IFERROR(IF((VLOOKUP($E174,'DTOC Backsheet'!$D$5:$AF$183,K$9,FALSE))="","",(VLOOKUP($E174,'DTOC Backsheet'!$D$5:$AF$183,K$9,FALSE))),"")</f>
        <v>1551</v>
      </c>
      <c r="L174" s="123">
        <f ca="1">IFERROR(IF((VLOOKUP($E174,'DTOC Backsheet'!$D$5:$AF$183,L$9,FALSE))="","",(VLOOKUP($E174,'DTOC Backsheet'!$D$5:$AF$183,L$9,FALSE))),"")</f>
        <v>1227</v>
      </c>
      <c r="M174" s="122">
        <f ca="1">IFERROR(IF((VLOOKUP($E174,'DTOC Backsheet'!$D$5:$AF$183,M$9,FALSE))="","",(VLOOKUP($E174,'DTOC Backsheet'!$D$5:$AF$183,M$9,FALSE))),"")</f>
        <v>1466</v>
      </c>
      <c r="N174" s="124" t="str">
        <f ca="1">IFERROR(IF((VLOOKUP($E174,'DTOC Backsheet'!$D$5:$AF$183,N$9,FALSE))="","",(VLOOKUP($E174,'DTOC Backsheet'!$D$5:$AF$183,N$9,FALSE))),"")</f>
        <v/>
      </c>
    </row>
    <row r="175" spans="1:14" ht="15" customHeight="1" x14ac:dyDescent="0.3">
      <c r="A175" s="57">
        <v>161</v>
      </c>
      <c r="B175" s="98" t="str">
        <f ca="1">IFERROR(IF((VLOOKUP($E175,'Org List'!$AJ$10:$AL$188,3,FALSE))="","",(VLOOKUP($E175,'Org List'!$AJ$10:$AL$188,3,FALSE))),"")</f>
        <v>North of England Commissioning Region</v>
      </c>
      <c r="C175" s="99" t="str">
        <f ca="1">IFERROR(IF((VLOOKUP($E175,'Org List'!$AO$10:$AQ$188,3,FALSE))="","",(VLOOKUP($E175,'Org List'!$AO$10:$AQ$188,3,FALSE))),"")</f>
        <v>North West Region</v>
      </c>
      <c r="D175" s="114" t="str">
        <f ca="1">IFERROR(IF((VLOOKUP($E175,'Org List'!$AT$10:$AV$188,3,FALSE))="","",(VLOOKUP($E175,'Org List'!$AT$10:$AV$188,3,FALSE))),"")</f>
        <v>NHS England North (Greater Manchester)</v>
      </c>
      <c r="E175" s="98" t="str">
        <f t="shared" ca="1" si="5"/>
        <v>E08000009</v>
      </c>
      <c r="F175" s="100" t="str">
        <f ca="1">IF(E175="","",VLOOKUP(E175,'Org List'!$J$9:$K$488,2,0))</f>
        <v>Trafford</v>
      </c>
      <c r="G175" s="121">
        <f ca="1">IFERROR(IF((VLOOKUP($E175,'DTOC Backsheet'!$D$5:$AF$183,G$9,FALSE))="","",(VLOOKUP($E175,'DTOC Backsheet'!$D$5:$AF$183,G$9,FALSE))),"")</f>
        <v>4108</v>
      </c>
      <c r="H175" s="122">
        <f ca="1">IFERROR(IF((VLOOKUP($E175,'DTOC Backsheet'!$D$5:$AF$183,H$9,FALSE))="","",(VLOOKUP($E175,'DTOC Backsheet'!$D$5:$AF$183,H$9,FALSE))),"")</f>
        <v>4582</v>
      </c>
      <c r="I175" s="122">
        <f ca="1">IFERROR(IF((VLOOKUP($E175,'DTOC Backsheet'!$D$5:$AF$183,I$9,FALSE))="","",(VLOOKUP($E175,'DTOC Backsheet'!$D$5:$AF$183,I$9,FALSE))),"")</f>
        <v>4034</v>
      </c>
      <c r="J175" s="123">
        <f ca="1">IFERROR(IF((VLOOKUP($E175,'DTOC Backsheet'!$D$5:$AF$183,J$9,FALSE))="","",(VLOOKUP($E175,'DTOC Backsheet'!$D$5:$AF$183,J$9,FALSE))),"")</f>
        <v>2793</v>
      </c>
      <c r="K175" s="175">
        <f ca="1">IFERROR(IF((VLOOKUP($E175,'DTOC Backsheet'!$D$5:$AF$183,K$9,FALSE))="","",(VLOOKUP($E175,'DTOC Backsheet'!$D$5:$AF$183,K$9,FALSE))),"")</f>
        <v>2662</v>
      </c>
      <c r="L175" s="123">
        <f ca="1">IFERROR(IF((VLOOKUP($E175,'DTOC Backsheet'!$D$5:$AF$183,L$9,FALSE))="","",(VLOOKUP($E175,'DTOC Backsheet'!$D$5:$AF$183,L$9,FALSE))),"")</f>
        <v>2814</v>
      </c>
      <c r="M175" s="122">
        <f ca="1">IFERROR(IF((VLOOKUP($E175,'DTOC Backsheet'!$D$5:$AF$183,M$9,FALSE))="","",(VLOOKUP($E175,'DTOC Backsheet'!$D$5:$AF$183,M$9,FALSE))),"")</f>
        <v>2766</v>
      </c>
      <c r="N175" s="124" t="str">
        <f ca="1">IFERROR(IF((VLOOKUP($E175,'DTOC Backsheet'!$D$5:$AF$183,N$9,FALSE))="","",(VLOOKUP($E175,'DTOC Backsheet'!$D$5:$AF$183,N$9,FALSE))),"")</f>
        <v/>
      </c>
    </row>
    <row r="176" spans="1:14" ht="15" customHeight="1" x14ac:dyDescent="0.3">
      <c r="A176" s="57">
        <v>162</v>
      </c>
      <c r="B176" s="98" t="str">
        <f ca="1">IFERROR(IF((VLOOKUP($E176,'Org List'!$AJ$10:$AL$188,3,FALSE))="","",(VLOOKUP($E176,'Org List'!$AJ$10:$AL$188,3,FALSE))),"")</f>
        <v>North of England Commissioning Region</v>
      </c>
      <c r="C176" s="99" t="str">
        <f ca="1">IFERROR(IF((VLOOKUP($E176,'Org List'!$AO$10:$AQ$188,3,FALSE))="","",(VLOOKUP($E176,'Org List'!$AO$10:$AQ$188,3,FALSE))),"")</f>
        <v>Yorkshire and The Humber Region</v>
      </c>
      <c r="D176" s="114" t="str">
        <f ca="1">IFERROR(IF((VLOOKUP($E176,'Org List'!$AT$10:$AV$188,3,FALSE))="","",(VLOOKUP($E176,'Org List'!$AT$10:$AV$188,3,FALSE))),"")</f>
        <v>NHS England North (Yorkshire And Humber)</v>
      </c>
      <c r="E176" s="98" t="str">
        <f t="shared" ca="1" si="5"/>
        <v>E08000036</v>
      </c>
      <c r="F176" s="100" t="str">
        <f ca="1">IF(E176="","",VLOOKUP(E176,'Org List'!$J$9:$K$488,2,0))</f>
        <v>Wakefield</v>
      </c>
      <c r="G176" s="121">
        <f ca="1">IFERROR(IF((VLOOKUP($E176,'DTOC Backsheet'!$D$5:$AF$183,G$9,FALSE))="","",(VLOOKUP($E176,'DTOC Backsheet'!$D$5:$AF$183,G$9,FALSE))),"")</f>
        <v>2395</v>
      </c>
      <c r="H176" s="122">
        <f ca="1">IFERROR(IF((VLOOKUP($E176,'DTOC Backsheet'!$D$5:$AF$183,H$9,FALSE))="","",(VLOOKUP($E176,'DTOC Backsheet'!$D$5:$AF$183,H$9,FALSE))),"")</f>
        <v>2489</v>
      </c>
      <c r="I176" s="122">
        <f ca="1">IFERROR(IF((VLOOKUP($E176,'DTOC Backsheet'!$D$5:$AF$183,I$9,FALSE))="","",(VLOOKUP($E176,'DTOC Backsheet'!$D$5:$AF$183,I$9,FALSE))),"")</f>
        <v>2301</v>
      </c>
      <c r="J176" s="123">
        <f ca="1">IFERROR(IF((VLOOKUP($E176,'DTOC Backsheet'!$D$5:$AF$183,J$9,FALSE))="","",(VLOOKUP($E176,'DTOC Backsheet'!$D$5:$AF$183,J$9,FALSE))),"")</f>
        <v>2733</v>
      </c>
      <c r="K176" s="175">
        <f ca="1">IFERROR(IF((VLOOKUP($E176,'DTOC Backsheet'!$D$5:$AF$183,K$9,FALSE))="","",(VLOOKUP($E176,'DTOC Backsheet'!$D$5:$AF$183,K$9,FALSE))),"")</f>
        <v>2704</v>
      </c>
      <c r="L176" s="123">
        <f ca="1">IFERROR(IF((VLOOKUP($E176,'DTOC Backsheet'!$D$5:$AF$183,L$9,FALSE))="","",(VLOOKUP($E176,'DTOC Backsheet'!$D$5:$AF$183,L$9,FALSE))),"")</f>
        <v>2838</v>
      </c>
      <c r="M176" s="122">
        <f ca="1">IFERROR(IF((VLOOKUP($E176,'DTOC Backsheet'!$D$5:$AF$183,M$9,FALSE))="","",(VLOOKUP($E176,'DTOC Backsheet'!$D$5:$AF$183,M$9,FALSE))),"")</f>
        <v>2545</v>
      </c>
      <c r="N176" s="124" t="str">
        <f ca="1">IFERROR(IF((VLOOKUP($E176,'DTOC Backsheet'!$D$5:$AF$183,N$9,FALSE))="","",(VLOOKUP($E176,'DTOC Backsheet'!$D$5:$AF$183,N$9,FALSE))),"")</f>
        <v/>
      </c>
    </row>
    <row r="177" spans="1:14" ht="15" customHeight="1" x14ac:dyDescent="0.3">
      <c r="A177" s="57">
        <v>163</v>
      </c>
      <c r="B177" s="98" t="str">
        <f ca="1">IFERROR(IF((VLOOKUP($E177,'Org List'!$AJ$10:$AL$188,3,FALSE))="","",(VLOOKUP($E177,'Org List'!$AJ$10:$AL$188,3,FALSE))),"")</f>
        <v>Midlands and East of England Commissioning Region</v>
      </c>
      <c r="C177" s="99" t="str">
        <f ca="1">IFERROR(IF((VLOOKUP($E177,'Org List'!$AO$10:$AQ$188,3,FALSE))="","",(VLOOKUP($E177,'Org List'!$AO$10:$AQ$188,3,FALSE))),"")</f>
        <v>West Midlands Region</v>
      </c>
      <c r="D177" s="114" t="str">
        <f ca="1">IFERROR(IF((VLOOKUP($E177,'Org List'!$AT$10:$AV$188,3,FALSE))="","",(VLOOKUP($E177,'Org List'!$AT$10:$AV$188,3,FALSE))),"")</f>
        <v>NHS England Midlands And East (West Midlands)</v>
      </c>
      <c r="E177" s="98" t="str">
        <f t="shared" ca="1" si="5"/>
        <v>E08000030</v>
      </c>
      <c r="F177" s="100" t="str">
        <f ca="1">IF(E177="","",VLOOKUP(E177,'Org List'!$J$9:$K$488,2,0))</f>
        <v>Walsall</v>
      </c>
      <c r="G177" s="121">
        <f ca="1">IFERROR(IF((VLOOKUP($E177,'DTOC Backsheet'!$D$5:$AF$183,G$9,FALSE))="","",(VLOOKUP($E177,'DTOC Backsheet'!$D$5:$AF$183,G$9,FALSE))),"")</f>
        <v>1818</v>
      </c>
      <c r="H177" s="122">
        <f ca="1">IFERROR(IF((VLOOKUP($E177,'DTOC Backsheet'!$D$5:$AF$183,H$9,FALSE))="","",(VLOOKUP($E177,'DTOC Backsheet'!$D$5:$AF$183,H$9,FALSE))),"")</f>
        <v>1838</v>
      </c>
      <c r="I177" s="122">
        <f ca="1">IFERROR(IF((VLOOKUP($E177,'DTOC Backsheet'!$D$5:$AF$183,I$9,FALSE))="","",(VLOOKUP($E177,'DTOC Backsheet'!$D$5:$AF$183,I$9,FALSE))),"")</f>
        <v>1905</v>
      </c>
      <c r="J177" s="123">
        <f ca="1">IFERROR(IF((VLOOKUP($E177,'DTOC Backsheet'!$D$5:$AF$183,J$9,FALSE))="","",(VLOOKUP($E177,'DTOC Backsheet'!$D$5:$AF$183,J$9,FALSE))),"")</f>
        <v>1548</v>
      </c>
      <c r="K177" s="175">
        <f ca="1">IFERROR(IF((VLOOKUP($E177,'DTOC Backsheet'!$D$5:$AF$183,K$9,FALSE))="","",(VLOOKUP($E177,'DTOC Backsheet'!$D$5:$AF$183,K$9,FALSE))),"")</f>
        <v>2188</v>
      </c>
      <c r="L177" s="123">
        <f ca="1">IFERROR(IF((VLOOKUP($E177,'DTOC Backsheet'!$D$5:$AF$183,L$9,FALSE))="","",(VLOOKUP($E177,'DTOC Backsheet'!$D$5:$AF$183,L$9,FALSE))),"")</f>
        <v>2020</v>
      </c>
      <c r="M177" s="122">
        <f ca="1">IFERROR(IF((VLOOKUP($E177,'DTOC Backsheet'!$D$5:$AF$183,M$9,FALSE))="","",(VLOOKUP($E177,'DTOC Backsheet'!$D$5:$AF$183,M$9,FALSE))),"")</f>
        <v>2247</v>
      </c>
      <c r="N177" s="124" t="str">
        <f ca="1">IFERROR(IF((VLOOKUP($E177,'DTOC Backsheet'!$D$5:$AF$183,N$9,FALSE))="","",(VLOOKUP($E177,'DTOC Backsheet'!$D$5:$AF$183,N$9,FALSE))),"")</f>
        <v/>
      </c>
    </row>
    <row r="178" spans="1:14" ht="15" customHeight="1" x14ac:dyDescent="0.3">
      <c r="A178" s="57">
        <v>164</v>
      </c>
      <c r="B178" s="98" t="str">
        <f ca="1">IFERROR(IF((VLOOKUP($E178,'Org List'!$AJ$10:$AL$188,3,FALSE))="","",(VLOOKUP($E178,'Org List'!$AJ$10:$AL$188,3,FALSE))),"")</f>
        <v>London Commissioning Region</v>
      </c>
      <c r="C178" s="99" t="str">
        <f ca="1">IFERROR(IF((VLOOKUP($E178,'Org List'!$AO$10:$AQ$188,3,FALSE))="","",(VLOOKUP($E178,'Org List'!$AO$10:$AQ$188,3,FALSE))),"")</f>
        <v>London Region</v>
      </c>
      <c r="D178" s="114" t="str">
        <f ca="1">IFERROR(IF((VLOOKUP($E178,'Org List'!$AT$10:$AV$188,3,FALSE))="","",(VLOOKUP($E178,'Org List'!$AT$10:$AV$188,3,FALSE))),"")</f>
        <v>NHS England London</v>
      </c>
      <c r="E178" s="98" t="str">
        <f t="shared" ca="1" si="5"/>
        <v>E09000031</v>
      </c>
      <c r="F178" s="100" t="str">
        <f ca="1">IF(E178="","",VLOOKUP(E178,'Org List'!$J$9:$K$488,2,0))</f>
        <v>Waltham Forest</v>
      </c>
      <c r="G178" s="121">
        <f ca="1">IFERROR(IF((VLOOKUP($E178,'DTOC Backsheet'!$D$5:$AF$183,G$9,FALSE))="","",(VLOOKUP($E178,'DTOC Backsheet'!$D$5:$AF$183,G$9,FALSE))),"")</f>
        <v>1500</v>
      </c>
      <c r="H178" s="122">
        <f ca="1">IFERROR(IF((VLOOKUP($E178,'DTOC Backsheet'!$D$5:$AF$183,H$9,FALSE))="","",(VLOOKUP($E178,'DTOC Backsheet'!$D$5:$AF$183,H$9,FALSE))),"")</f>
        <v>1135</v>
      </c>
      <c r="I178" s="122">
        <f ca="1">IFERROR(IF((VLOOKUP($E178,'DTOC Backsheet'!$D$5:$AF$183,I$9,FALSE))="","",(VLOOKUP($E178,'DTOC Backsheet'!$D$5:$AF$183,I$9,FALSE))),"")</f>
        <v>693</v>
      </c>
      <c r="J178" s="123">
        <f ca="1">IFERROR(IF((VLOOKUP($E178,'DTOC Backsheet'!$D$5:$AF$183,J$9,FALSE))="","",(VLOOKUP($E178,'DTOC Backsheet'!$D$5:$AF$183,J$9,FALSE))),"")</f>
        <v>899</v>
      </c>
      <c r="K178" s="175">
        <f ca="1">IFERROR(IF((VLOOKUP($E178,'DTOC Backsheet'!$D$5:$AF$183,K$9,FALSE))="","",(VLOOKUP($E178,'DTOC Backsheet'!$D$5:$AF$183,K$9,FALSE))),"")</f>
        <v>1740</v>
      </c>
      <c r="L178" s="123">
        <f ca="1">IFERROR(IF((VLOOKUP($E178,'DTOC Backsheet'!$D$5:$AF$183,L$9,FALSE))="","",(VLOOKUP($E178,'DTOC Backsheet'!$D$5:$AF$183,L$9,FALSE))),"")</f>
        <v>2100</v>
      </c>
      <c r="M178" s="122">
        <f ca="1">IFERROR(IF((VLOOKUP($E178,'DTOC Backsheet'!$D$5:$AF$183,M$9,FALSE))="","",(VLOOKUP($E178,'DTOC Backsheet'!$D$5:$AF$183,M$9,FALSE))),"")</f>
        <v>1520</v>
      </c>
      <c r="N178" s="124" t="str">
        <f ca="1">IFERROR(IF((VLOOKUP($E178,'DTOC Backsheet'!$D$5:$AF$183,N$9,FALSE))="","",(VLOOKUP($E178,'DTOC Backsheet'!$D$5:$AF$183,N$9,FALSE))),"")</f>
        <v/>
      </c>
    </row>
    <row r="179" spans="1:14" ht="15" customHeight="1" x14ac:dyDescent="0.3">
      <c r="A179" s="57">
        <v>165</v>
      </c>
      <c r="B179" s="98" t="str">
        <f ca="1">IFERROR(IF((VLOOKUP($E179,'Org List'!$AJ$10:$AL$188,3,FALSE))="","",(VLOOKUP($E179,'Org List'!$AJ$10:$AL$188,3,FALSE))),"")</f>
        <v>London Commissioning Region</v>
      </c>
      <c r="C179" s="99" t="str">
        <f ca="1">IFERROR(IF((VLOOKUP($E179,'Org List'!$AO$10:$AQ$188,3,FALSE))="","",(VLOOKUP($E179,'Org List'!$AO$10:$AQ$188,3,FALSE))),"")</f>
        <v>London Region</v>
      </c>
      <c r="D179" s="114" t="str">
        <f ca="1">IFERROR(IF((VLOOKUP($E179,'Org List'!$AT$10:$AV$188,3,FALSE))="","",(VLOOKUP($E179,'Org List'!$AT$10:$AV$188,3,FALSE))),"")</f>
        <v>NHS England London</v>
      </c>
      <c r="E179" s="98" t="str">
        <f t="shared" ca="1" si="5"/>
        <v>E09000032</v>
      </c>
      <c r="F179" s="100" t="str">
        <f ca="1">IF(E179="","",VLOOKUP(E179,'Org List'!$J$9:$K$488,2,0))</f>
        <v>Wandsworth</v>
      </c>
      <c r="G179" s="121">
        <f ca="1">IFERROR(IF((VLOOKUP($E179,'DTOC Backsheet'!$D$5:$AF$183,G$9,FALSE))="","",(VLOOKUP($E179,'DTOC Backsheet'!$D$5:$AF$183,G$9,FALSE))),"")</f>
        <v>1134</v>
      </c>
      <c r="H179" s="122">
        <f ca="1">IFERROR(IF((VLOOKUP($E179,'DTOC Backsheet'!$D$5:$AF$183,H$9,FALSE))="","",(VLOOKUP($E179,'DTOC Backsheet'!$D$5:$AF$183,H$9,FALSE))),"")</f>
        <v>1201</v>
      </c>
      <c r="I179" s="122">
        <f ca="1">IFERROR(IF((VLOOKUP($E179,'DTOC Backsheet'!$D$5:$AF$183,I$9,FALSE))="","",(VLOOKUP($E179,'DTOC Backsheet'!$D$5:$AF$183,I$9,FALSE))),"")</f>
        <v>1202</v>
      </c>
      <c r="J179" s="123">
        <f ca="1">IFERROR(IF((VLOOKUP($E179,'DTOC Backsheet'!$D$5:$AF$183,J$9,FALSE))="","",(VLOOKUP($E179,'DTOC Backsheet'!$D$5:$AF$183,J$9,FALSE))),"")</f>
        <v>1035</v>
      </c>
      <c r="K179" s="175">
        <f ca="1">IFERROR(IF((VLOOKUP($E179,'DTOC Backsheet'!$D$5:$AF$183,K$9,FALSE))="","",(VLOOKUP($E179,'DTOC Backsheet'!$D$5:$AF$183,K$9,FALSE))),"")</f>
        <v>1285</v>
      </c>
      <c r="L179" s="123">
        <f ca="1">IFERROR(IF((VLOOKUP($E179,'DTOC Backsheet'!$D$5:$AF$183,L$9,FALSE))="","",(VLOOKUP($E179,'DTOC Backsheet'!$D$5:$AF$183,L$9,FALSE))),"")</f>
        <v>722</v>
      </c>
      <c r="M179" s="122">
        <f ca="1">IFERROR(IF((VLOOKUP($E179,'DTOC Backsheet'!$D$5:$AF$183,M$9,FALSE))="","",(VLOOKUP($E179,'DTOC Backsheet'!$D$5:$AF$183,M$9,FALSE))),"")</f>
        <v>805</v>
      </c>
      <c r="N179" s="124" t="str">
        <f ca="1">IFERROR(IF((VLOOKUP($E179,'DTOC Backsheet'!$D$5:$AF$183,N$9,FALSE))="","",(VLOOKUP($E179,'DTOC Backsheet'!$D$5:$AF$183,N$9,FALSE))),"")</f>
        <v/>
      </c>
    </row>
    <row r="180" spans="1:14" ht="15" customHeight="1" x14ac:dyDescent="0.3">
      <c r="A180" s="57">
        <v>166</v>
      </c>
      <c r="B180" s="98" t="str">
        <f ca="1">IFERROR(IF((VLOOKUP($E180,'Org List'!$AJ$10:$AL$188,3,FALSE))="","",(VLOOKUP($E180,'Org List'!$AJ$10:$AL$188,3,FALSE))),"")</f>
        <v>North of England Commissioning Region</v>
      </c>
      <c r="C180" s="99" t="str">
        <f ca="1">IFERROR(IF((VLOOKUP($E180,'Org List'!$AO$10:$AQ$188,3,FALSE))="","",(VLOOKUP($E180,'Org List'!$AO$10:$AQ$188,3,FALSE))),"")</f>
        <v>North West Region</v>
      </c>
      <c r="D180" s="114" t="str">
        <f ca="1">IFERROR(IF((VLOOKUP($E180,'Org List'!$AT$10:$AV$188,3,FALSE))="","",(VLOOKUP($E180,'Org List'!$AT$10:$AV$188,3,FALSE))),"")</f>
        <v>NHS England North (Cheshire And Merseyside)</v>
      </c>
      <c r="E180" s="98" t="str">
        <f t="shared" ca="1" si="5"/>
        <v>E06000007</v>
      </c>
      <c r="F180" s="100" t="str">
        <f ca="1">IF(E180="","",VLOOKUP(E180,'Org List'!$J$9:$K$488,2,0))</f>
        <v>Warrington</v>
      </c>
      <c r="G180" s="121">
        <f ca="1">IFERROR(IF((VLOOKUP($E180,'DTOC Backsheet'!$D$5:$AF$183,G$9,FALSE))="","",(VLOOKUP($E180,'DTOC Backsheet'!$D$5:$AF$183,G$9,FALSE))),"")</f>
        <v>1833</v>
      </c>
      <c r="H180" s="122">
        <f ca="1">IFERROR(IF((VLOOKUP($E180,'DTOC Backsheet'!$D$5:$AF$183,H$9,FALSE))="","",(VLOOKUP($E180,'DTOC Backsheet'!$D$5:$AF$183,H$9,FALSE))),"")</f>
        <v>1865</v>
      </c>
      <c r="I180" s="122">
        <f ca="1">IFERROR(IF((VLOOKUP($E180,'DTOC Backsheet'!$D$5:$AF$183,I$9,FALSE))="","",(VLOOKUP($E180,'DTOC Backsheet'!$D$5:$AF$183,I$9,FALSE))),"")</f>
        <v>2586</v>
      </c>
      <c r="J180" s="123">
        <f ca="1">IFERROR(IF((VLOOKUP($E180,'DTOC Backsheet'!$D$5:$AF$183,J$9,FALSE))="","",(VLOOKUP($E180,'DTOC Backsheet'!$D$5:$AF$183,J$9,FALSE))),"")</f>
        <v>2083</v>
      </c>
      <c r="K180" s="175">
        <f ca="1">IFERROR(IF((VLOOKUP($E180,'DTOC Backsheet'!$D$5:$AF$183,K$9,FALSE))="","",(VLOOKUP($E180,'DTOC Backsheet'!$D$5:$AF$183,K$9,FALSE))),"")</f>
        <v>2053</v>
      </c>
      <c r="L180" s="123">
        <f ca="1">IFERROR(IF((VLOOKUP($E180,'DTOC Backsheet'!$D$5:$AF$183,L$9,FALSE))="","",(VLOOKUP($E180,'DTOC Backsheet'!$D$5:$AF$183,L$9,FALSE))),"")</f>
        <v>1523</v>
      </c>
      <c r="M180" s="122">
        <f ca="1">IFERROR(IF((VLOOKUP($E180,'DTOC Backsheet'!$D$5:$AF$183,M$9,FALSE))="","",(VLOOKUP($E180,'DTOC Backsheet'!$D$5:$AF$183,M$9,FALSE))),"")</f>
        <v>3148</v>
      </c>
      <c r="N180" s="124" t="str">
        <f ca="1">IFERROR(IF((VLOOKUP($E180,'DTOC Backsheet'!$D$5:$AF$183,N$9,FALSE))="","",(VLOOKUP($E180,'DTOC Backsheet'!$D$5:$AF$183,N$9,FALSE))),"")</f>
        <v/>
      </c>
    </row>
    <row r="181" spans="1:14" ht="15" customHeight="1" x14ac:dyDescent="0.3">
      <c r="A181" s="57">
        <v>167</v>
      </c>
      <c r="B181" s="98" t="str">
        <f ca="1">IFERROR(IF((VLOOKUP($E181,'Org List'!$AJ$10:$AL$188,3,FALSE))="","",(VLOOKUP($E181,'Org List'!$AJ$10:$AL$188,3,FALSE))),"")</f>
        <v>Midlands and East of England Commissioning Region</v>
      </c>
      <c r="C181" s="99" t="str">
        <f ca="1">IFERROR(IF((VLOOKUP($E181,'Org List'!$AO$10:$AQ$188,3,FALSE))="","",(VLOOKUP($E181,'Org List'!$AO$10:$AQ$188,3,FALSE))),"")</f>
        <v>West Midlands Region</v>
      </c>
      <c r="D181" s="114" t="str">
        <f ca="1">IFERROR(IF((VLOOKUP($E181,'Org List'!$AT$10:$AV$188,3,FALSE))="","",(VLOOKUP($E181,'Org List'!$AT$10:$AV$188,3,FALSE))),"")</f>
        <v>NHS England Midlands And East (West Midlands)</v>
      </c>
      <c r="E181" s="98" t="str">
        <f t="shared" ca="1" si="5"/>
        <v>E10000031</v>
      </c>
      <c r="F181" s="100" t="str">
        <f ca="1">IF(E181="","",VLOOKUP(E181,'Org List'!$J$9:$K$488,2,0))</f>
        <v>Warwickshire</v>
      </c>
      <c r="G181" s="121">
        <f ca="1">IFERROR(IF((VLOOKUP($E181,'DTOC Backsheet'!$D$5:$AF$183,G$9,FALSE))="","",(VLOOKUP($E181,'DTOC Backsheet'!$D$5:$AF$183,G$9,FALSE))),"")</f>
        <v>7373</v>
      </c>
      <c r="H181" s="122">
        <f ca="1">IFERROR(IF((VLOOKUP($E181,'DTOC Backsheet'!$D$5:$AF$183,H$9,FALSE))="","",(VLOOKUP($E181,'DTOC Backsheet'!$D$5:$AF$183,H$9,FALSE))),"")</f>
        <v>6446</v>
      </c>
      <c r="I181" s="122">
        <f ca="1">IFERROR(IF((VLOOKUP($E181,'DTOC Backsheet'!$D$5:$AF$183,I$9,FALSE))="","",(VLOOKUP($E181,'DTOC Backsheet'!$D$5:$AF$183,I$9,FALSE))),"")</f>
        <v>5133</v>
      </c>
      <c r="J181" s="123">
        <f ca="1">IFERROR(IF((VLOOKUP($E181,'DTOC Backsheet'!$D$5:$AF$183,J$9,FALSE))="","",(VLOOKUP($E181,'DTOC Backsheet'!$D$5:$AF$183,J$9,FALSE))),"")</f>
        <v>4841</v>
      </c>
      <c r="K181" s="175">
        <f ca="1">IFERROR(IF((VLOOKUP($E181,'DTOC Backsheet'!$D$5:$AF$183,K$9,FALSE))="","",(VLOOKUP($E181,'DTOC Backsheet'!$D$5:$AF$183,K$9,FALSE))),"")</f>
        <v>3747</v>
      </c>
      <c r="L181" s="123">
        <f ca="1">IFERROR(IF((VLOOKUP($E181,'DTOC Backsheet'!$D$5:$AF$183,L$9,FALSE))="","",(VLOOKUP($E181,'DTOC Backsheet'!$D$5:$AF$183,L$9,FALSE))),"")</f>
        <v>4083</v>
      </c>
      <c r="M181" s="122">
        <f ca="1">IFERROR(IF((VLOOKUP($E181,'DTOC Backsheet'!$D$5:$AF$183,M$9,FALSE))="","",(VLOOKUP($E181,'DTOC Backsheet'!$D$5:$AF$183,M$9,FALSE))),"")</f>
        <v>3910</v>
      </c>
      <c r="N181" s="124" t="str">
        <f ca="1">IFERROR(IF((VLOOKUP($E181,'DTOC Backsheet'!$D$5:$AF$183,N$9,FALSE))="","",(VLOOKUP($E181,'DTOC Backsheet'!$D$5:$AF$183,N$9,FALSE))),"")</f>
        <v/>
      </c>
    </row>
    <row r="182" spans="1:14" ht="15" customHeight="1" x14ac:dyDescent="0.3">
      <c r="A182" s="57">
        <v>168</v>
      </c>
      <c r="B182" s="98" t="str">
        <f ca="1">IFERROR(IF((VLOOKUP($E182,'Org List'!$AJ$10:$AL$188,3,FALSE))="","",(VLOOKUP($E182,'Org List'!$AJ$10:$AL$188,3,FALSE))),"")</f>
        <v>South East England Commissioning Region</v>
      </c>
      <c r="C182" s="99" t="str">
        <f ca="1">IFERROR(IF((VLOOKUP($E182,'Org List'!$AO$10:$AQ$188,3,FALSE))="","",(VLOOKUP($E182,'Org List'!$AO$10:$AQ$188,3,FALSE))),"")</f>
        <v>South East Region</v>
      </c>
      <c r="D182" s="114" t="str">
        <f ca="1">IFERROR(IF((VLOOKUP($E182,'Org List'!$AT$10:$AV$188,3,FALSE))="","",(VLOOKUP($E182,'Org List'!$AT$10:$AV$188,3,FALSE))),"")</f>
        <v>NHS England South East (Hampshire, Isle of Wight and Thames Valley)</v>
      </c>
      <c r="E182" s="98" t="str">
        <f t="shared" ca="1" si="5"/>
        <v>E06000037</v>
      </c>
      <c r="F182" s="100" t="str">
        <f ca="1">IF(E182="","",VLOOKUP(E182,'Org List'!$J$9:$K$488,2,0))</f>
        <v>West Berkshire</v>
      </c>
      <c r="G182" s="121">
        <f ca="1">IFERROR(IF((VLOOKUP($E182,'DTOC Backsheet'!$D$5:$AF$183,G$9,FALSE))="","",(VLOOKUP($E182,'DTOC Backsheet'!$D$5:$AF$183,G$9,FALSE))),"")</f>
        <v>2504</v>
      </c>
      <c r="H182" s="122">
        <f ca="1">IFERROR(IF((VLOOKUP($E182,'DTOC Backsheet'!$D$5:$AF$183,H$9,FALSE))="","",(VLOOKUP($E182,'DTOC Backsheet'!$D$5:$AF$183,H$9,FALSE))),"")</f>
        <v>2081</v>
      </c>
      <c r="I182" s="122">
        <f ca="1">IFERROR(IF((VLOOKUP($E182,'DTOC Backsheet'!$D$5:$AF$183,I$9,FALSE))="","",(VLOOKUP($E182,'DTOC Backsheet'!$D$5:$AF$183,I$9,FALSE))),"")</f>
        <v>1899</v>
      </c>
      <c r="J182" s="123">
        <f ca="1">IFERROR(IF((VLOOKUP($E182,'DTOC Backsheet'!$D$5:$AF$183,J$9,FALSE))="","",(VLOOKUP($E182,'DTOC Backsheet'!$D$5:$AF$183,J$9,FALSE))),"")</f>
        <v>1696</v>
      </c>
      <c r="K182" s="175">
        <f ca="1">IFERROR(IF((VLOOKUP($E182,'DTOC Backsheet'!$D$5:$AF$183,K$9,FALSE))="","",(VLOOKUP($E182,'DTOC Backsheet'!$D$5:$AF$183,K$9,FALSE))),"")</f>
        <v>1140</v>
      </c>
      <c r="L182" s="123">
        <f ca="1">IFERROR(IF((VLOOKUP($E182,'DTOC Backsheet'!$D$5:$AF$183,L$9,FALSE))="","",(VLOOKUP($E182,'DTOC Backsheet'!$D$5:$AF$183,L$9,FALSE))),"")</f>
        <v>1093</v>
      </c>
      <c r="M182" s="122">
        <f ca="1">IFERROR(IF((VLOOKUP($E182,'DTOC Backsheet'!$D$5:$AF$183,M$9,FALSE))="","",(VLOOKUP($E182,'DTOC Backsheet'!$D$5:$AF$183,M$9,FALSE))),"")</f>
        <v>1333</v>
      </c>
      <c r="N182" s="124" t="str">
        <f ca="1">IFERROR(IF((VLOOKUP($E182,'DTOC Backsheet'!$D$5:$AF$183,N$9,FALSE))="","",(VLOOKUP($E182,'DTOC Backsheet'!$D$5:$AF$183,N$9,FALSE))),"")</f>
        <v/>
      </c>
    </row>
    <row r="183" spans="1:14" ht="15" customHeight="1" x14ac:dyDescent="0.3">
      <c r="A183" s="57">
        <v>169</v>
      </c>
      <c r="B183" s="98" t="str">
        <f ca="1">IFERROR(IF((VLOOKUP($E183,'Org List'!$AJ$10:$AL$188,3,FALSE))="","",(VLOOKUP($E183,'Org List'!$AJ$10:$AL$188,3,FALSE))),"")</f>
        <v>South East England Commissioning Region</v>
      </c>
      <c r="C183" s="99" t="str">
        <f ca="1">IFERROR(IF((VLOOKUP($E183,'Org List'!$AO$10:$AQ$188,3,FALSE))="","",(VLOOKUP($E183,'Org List'!$AO$10:$AQ$188,3,FALSE))),"")</f>
        <v>South East Region</v>
      </c>
      <c r="D183" s="114" t="str">
        <f ca="1">IFERROR(IF((VLOOKUP($E183,'Org List'!$AT$10:$AV$188,3,FALSE))="","",(VLOOKUP($E183,'Org List'!$AT$10:$AV$188,3,FALSE))),"")</f>
        <v>NHS England South East (Kent, Surrey and Sussex)</v>
      </c>
      <c r="E183" s="98" t="str">
        <f t="shared" ca="1" si="5"/>
        <v>E10000032</v>
      </c>
      <c r="F183" s="100" t="str">
        <f ca="1">IF(E183="","",VLOOKUP(E183,'Org List'!$J$9:$K$488,2,0))</f>
        <v>West Sussex</v>
      </c>
      <c r="G183" s="121">
        <f ca="1">IFERROR(IF((VLOOKUP($E183,'DTOC Backsheet'!$D$5:$AF$183,G$9,FALSE))="","",(VLOOKUP($E183,'DTOC Backsheet'!$D$5:$AF$183,G$9,FALSE))),"")</f>
        <v>8827</v>
      </c>
      <c r="H183" s="122">
        <f ca="1">IFERROR(IF((VLOOKUP($E183,'DTOC Backsheet'!$D$5:$AF$183,H$9,FALSE))="","",(VLOOKUP($E183,'DTOC Backsheet'!$D$5:$AF$183,H$9,FALSE))),"")</f>
        <v>10675</v>
      </c>
      <c r="I183" s="122">
        <f ca="1">IFERROR(IF((VLOOKUP($E183,'DTOC Backsheet'!$D$5:$AF$183,I$9,FALSE))="","",(VLOOKUP($E183,'DTOC Backsheet'!$D$5:$AF$183,I$9,FALSE))),"")</f>
        <v>9260</v>
      </c>
      <c r="J183" s="123">
        <f ca="1">IFERROR(IF((VLOOKUP($E183,'DTOC Backsheet'!$D$5:$AF$183,J$9,FALSE))="","",(VLOOKUP($E183,'DTOC Backsheet'!$D$5:$AF$183,J$9,FALSE))),"")</f>
        <v>8281</v>
      </c>
      <c r="K183" s="175">
        <f ca="1">IFERROR(IF((VLOOKUP($E183,'DTOC Backsheet'!$D$5:$AF$183,K$9,FALSE))="","",(VLOOKUP($E183,'DTOC Backsheet'!$D$5:$AF$183,K$9,FALSE))),"")</f>
        <v>7555</v>
      </c>
      <c r="L183" s="123">
        <f ca="1">IFERROR(IF((VLOOKUP($E183,'DTOC Backsheet'!$D$5:$AF$183,L$9,FALSE))="","",(VLOOKUP($E183,'DTOC Backsheet'!$D$5:$AF$183,L$9,FALSE))),"")</f>
        <v>8145</v>
      </c>
      <c r="M183" s="122">
        <f ca="1">IFERROR(IF((VLOOKUP($E183,'DTOC Backsheet'!$D$5:$AF$183,M$9,FALSE))="","",(VLOOKUP($E183,'DTOC Backsheet'!$D$5:$AF$183,M$9,FALSE))),"")</f>
        <v>7432</v>
      </c>
      <c r="N183" s="124" t="str">
        <f ca="1">IFERROR(IF((VLOOKUP($E183,'DTOC Backsheet'!$D$5:$AF$183,N$9,FALSE))="","",(VLOOKUP($E183,'DTOC Backsheet'!$D$5:$AF$183,N$9,FALSE))),"")</f>
        <v/>
      </c>
    </row>
    <row r="184" spans="1:14" ht="15" customHeight="1" x14ac:dyDescent="0.3">
      <c r="A184" s="57">
        <v>170</v>
      </c>
      <c r="B184" s="98" t="str">
        <f ca="1">IFERROR(IF((VLOOKUP($E184,'Org List'!$AJ$10:$AL$188,3,FALSE))="","",(VLOOKUP($E184,'Org List'!$AJ$10:$AL$188,3,FALSE))),"")</f>
        <v>London Commissioning Region</v>
      </c>
      <c r="C184" s="99" t="str">
        <f ca="1">IFERROR(IF((VLOOKUP($E184,'Org List'!$AO$10:$AQ$188,3,FALSE))="","",(VLOOKUP($E184,'Org List'!$AO$10:$AQ$188,3,FALSE))),"")</f>
        <v>London Region</v>
      </c>
      <c r="D184" s="114" t="str">
        <f ca="1">IFERROR(IF((VLOOKUP($E184,'Org List'!$AT$10:$AV$188,3,FALSE))="","",(VLOOKUP($E184,'Org List'!$AT$10:$AV$188,3,FALSE))),"")</f>
        <v>NHS England London</v>
      </c>
      <c r="E184" s="98" t="str">
        <f t="shared" ca="1" si="5"/>
        <v>E09000033</v>
      </c>
      <c r="F184" s="100" t="str">
        <f ca="1">IF(E184="","",VLOOKUP(E184,'Org List'!$J$9:$K$488,2,0))</f>
        <v>Westminster</v>
      </c>
      <c r="G184" s="121">
        <f ca="1">IFERROR(IF((VLOOKUP($E184,'DTOC Backsheet'!$D$5:$AF$183,G$9,FALSE))="","",(VLOOKUP($E184,'DTOC Backsheet'!$D$5:$AF$183,G$9,FALSE))),"")</f>
        <v>553</v>
      </c>
      <c r="H184" s="122">
        <f ca="1">IFERROR(IF((VLOOKUP($E184,'DTOC Backsheet'!$D$5:$AF$183,H$9,FALSE))="","",(VLOOKUP($E184,'DTOC Backsheet'!$D$5:$AF$183,H$9,FALSE))),"")</f>
        <v>825</v>
      </c>
      <c r="I184" s="122">
        <f ca="1">IFERROR(IF((VLOOKUP($E184,'DTOC Backsheet'!$D$5:$AF$183,I$9,FALSE))="","",(VLOOKUP($E184,'DTOC Backsheet'!$D$5:$AF$183,I$9,FALSE))),"")</f>
        <v>987</v>
      </c>
      <c r="J184" s="123">
        <f ca="1">IFERROR(IF((VLOOKUP($E184,'DTOC Backsheet'!$D$5:$AF$183,J$9,FALSE))="","",(VLOOKUP($E184,'DTOC Backsheet'!$D$5:$AF$183,J$9,FALSE))),"")</f>
        <v>1348</v>
      </c>
      <c r="K184" s="175">
        <f ca="1">IFERROR(IF((VLOOKUP($E184,'DTOC Backsheet'!$D$5:$AF$183,K$9,FALSE))="","",(VLOOKUP($E184,'DTOC Backsheet'!$D$5:$AF$183,K$9,FALSE))),"")</f>
        <v>1619</v>
      </c>
      <c r="L184" s="123">
        <f ca="1">IFERROR(IF((VLOOKUP($E184,'DTOC Backsheet'!$D$5:$AF$183,L$9,FALSE))="","",(VLOOKUP($E184,'DTOC Backsheet'!$D$5:$AF$183,L$9,FALSE))),"")</f>
        <v>1254</v>
      </c>
      <c r="M184" s="122">
        <f ca="1">IFERROR(IF((VLOOKUP($E184,'DTOC Backsheet'!$D$5:$AF$183,M$9,FALSE))="","",(VLOOKUP($E184,'DTOC Backsheet'!$D$5:$AF$183,M$9,FALSE))),"")</f>
        <v>1273</v>
      </c>
      <c r="N184" s="124" t="str">
        <f ca="1">IFERROR(IF((VLOOKUP($E184,'DTOC Backsheet'!$D$5:$AF$183,N$9,FALSE))="","",(VLOOKUP($E184,'DTOC Backsheet'!$D$5:$AF$183,N$9,FALSE))),"")</f>
        <v/>
      </c>
    </row>
    <row r="185" spans="1:14" ht="15" customHeight="1" x14ac:dyDescent="0.3">
      <c r="A185" s="57">
        <v>171</v>
      </c>
      <c r="B185" s="98" t="str">
        <f ca="1">IFERROR(IF((VLOOKUP($E185,'Org List'!$AJ$10:$AL$188,3,FALSE))="","",(VLOOKUP($E185,'Org List'!$AJ$10:$AL$188,3,FALSE))),"")</f>
        <v>North of England Commissioning Region</v>
      </c>
      <c r="C185" s="99" t="str">
        <f ca="1">IFERROR(IF((VLOOKUP($E185,'Org List'!$AO$10:$AQ$188,3,FALSE))="","",(VLOOKUP($E185,'Org List'!$AO$10:$AQ$188,3,FALSE))),"")</f>
        <v>North West Region</v>
      </c>
      <c r="D185" s="114" t="str">
        <f ca="1">IFERROR(IF((VLOOKUP($E185,'Org List'!$AT$10:$AV$188,3,FALSE))="","",(VLOOKUP($E185,'Org List'!$AT$10:$AV$188,3,FALSE))),"")</f>
        <v>NHS England North (Greater Manchester)</v>
      </c>
      <c r="E185" s="98" t="str">
        <f t="shared" ca="1" si="5"/>
        <v>E08000010</v>
      </c>
      <c r="F185" s="100" t="str">
        <f ca="1">IF(E185="","",VLOOKUP(E185,'Org List'!$J$9:$K$488,2,0))</f>
        <v>Wigan</v>
      </c>
      <c r="G185" s="121">
        <f ca="1">IFERROR(IF((VLOOKUP($E185,'DTOC Backsheet'!$D$5:$AF$183,G$9,FALSE))="","",(VLOOKUP($E185,'DTOC Backsheet'!$D$5:$AF$183,G$9,FALSE))),"")</f>
        <v>1086</v>
      </c>
      <c r="H185" s="122">
        <f ca="1">IFERROR(IF((VLOOKUP($E185,'DTOC Backsheet'!$D$5:$AF$183,H$9,FALSE))="","",(VLOOKUP($E185,'DTOC Backsheet'!$D$5:$AF$183,H$9,FALSE))),"")</f>
        <v>1600</v>
      </c>
      <c r="I185" s="122">
        <f ca="1">IFERROR(IF((VLOOKUP($E185,'DTOC Backsheet'!$D$5:$AF$183,I$9,FALSE))="","",(VLOOKUP($E185,'DTOC Backsheet'!$D$5:$AF$183,I$9,FALSE))),"")</f>
        <v>1385</v>
      </c>
      <c r="J185" s="123">
        <f ca="1">IFERROR(IF((VLOOKUP($E185,'DTOC Backsheet'!$D$5:$AF$183,J$9,FALSE))="","",(VLOOKUP($E185,'DTOC Backsheet'!$D$5:$AF$183,J$9,FALSE))),"")</f>
        <v>1462</v>
      </c>
      <c r="K185" s="175">
        <f ca="1">IFERROR(IF((VLOOKUP($E185,'DTOC Backsheet'!$D$5:$AF$183,K$9,FALSE))="","",(VLOOKUP($E185,'DTOC Backsheet'!$D$5:$AF$183,K$9,FALSE))),"")</f>
        <v>983</v>
      </c>
      <c r="L185" s="123">
        <f ca="1">IFERROR(IF((VLOOKUP($E185,'DTOC Backsheet'!$D$5:$AF$183,L$9,FALSE))="","",(VLOOKUP($E185,'DTOC Backsheet'!$D$5:$AF$183,L$9,FALSE))),"")</f>
        <v>1015</v>
      </c>
      <c r="M185" s="122">
        <f ca="1">IFERROR(IF((VLOOKUP($E185,'DTOC Backsheet'!$D$5:$AF$183,M$9,FALSE))="","",(VLOOKUP($E185,'DTOC Backsheet'!$D$5:$AF$183,M$9,FALSE))),"")</f>
        <v>1134</v>
      </c>
      <c r="N185" s="124" t="str">
        <f ca="1">IFERROR(IF((VLOOKUP($E185,'DTOC Backsheet'!$D$5:$AF$183,N$9,FALSE))="","",(VLOOKUP($E185,'DTOC Backsheet'!$D$5:$AF$183,N$9,FALSE))),"")</f>
        <v/>
      </c>
    </row>
    <row r="186" spans="1:14" ht="15" customHeight="1" x14ac:dyDescent="0.3">
      <c r="A186" s="57">
        <v>172</v>
      </c>
      <c r="B186" s="98" t="str">
        <f ca="1">IFERROR(IF((VLOOKUP($E186,'Org List'!$AJ$10:$AL$188,3,FALSE))="","",(VLOOKUP($E186,'Org List'!$AJ$10:$AL$188,3,FALSE))),"")</f>
        <v>South West England Commissioning Region</v>
      </c>
      <c r="C186" s="99" t="str">
        <f ca="1">IFERROR(IF((VLOOKUP($E186,'Org List'!$AO$10:$AQ$188,3,FALSE))="","",(VLOOKUP($E186,'Org List'!$AO$10:$AQ$188,3,FALSE))),"")</f>
        <v>South West Region</v>
      </c>
      <c r="D186" s="114" t="str">
        <f ca="1">IFERROR(IF((VLOOKUP($E186,'Org List'!$AT$10:$AV$188,3,FALSE))="","",(VLOOKUP($E186,'Org List'!$AT$10:$AV$188,3,FALSE))),"")</f>
        <v>NHS England South West (South West North)</v>
      </c>
      <c r="E186" s="98" t="str">
        <f t="shared" ca="1" si="5"/>
        <v>E06000054</v>
      </c>
      <c r="F186" s="100" t="str">
        <f ca="1">IF(E186="","",VLOOKUP(E186,'Org List'!$J$9:$K$488,2,0))</f>
        <v>Wiltshire</v>
      </c>
      <c r="G186" s="121">
        <f ca="1">IFERROR(IF((VLOOKUP($E186,'DTOC Backsheet'!$D$5:$AF$183,G$9,FALSE))="","",(VLOOKUP($E186,'DTOC Backsheet'!$D$5:$AF$183,G$9,FALSE))),"")</f>
        <v>7748</v>
      </c>
      <c r="H186" s="122">
        <f ca="1">IFERROR(IF((VLOOKUP($E186,'DTOC Backsheet'!$D$5:$AF$183,H$9,FALSE))="","",(VLOOKUP($E186,'DTOC Backsheet'!$D$5:$AF$183,H$9,FALSE))),"")</f>
        <v>6747</v>
      </c>
      <c r="I186" s="122">
        <f ca="1">IFERROR(IF((VLOOKUP($E186,'DTOC Backsheet'!$D$5:$AF$183,I$9,FALSE))="","",(VLOOKUP($E186,'DTOC Backsheet'!$D$5:$AF$183,I$9,FALSE))),"")</f>
        <v>5520</v>
      </c>
      <c r="J186" s="123">
        <f ca="1">IFERROR(IF((VLOOKUP($E186,'DTOC Backsheet'!$D$5:$AF$183,J$9,FALSE))="","",(VLOOKUP($E186,'DTOC Backsheet'!$D$5:$AF$183,J$9,FALSE))),"")</f>
        <v>5309</v>
      </c>
      <c r="K186" s="175">
        <f ca="1">IFERROR(IF((VLOOKUP($E186,'DTOC Backsheet'!$D$5:$AF$183,K$9,FALSE))="","",(VLOOKUP($E186,'DTOC Backsheet'!$D$5:$AF$183,K$9,FALSE))),"")</f>
        <v>4556</v>
      </c>
      <c r="L186" s="123">
        <f ca="1">IFERROR(IF((VLOOKUP($E186,'DTOC Backsheet'!$D$5:$AF$183,L$9,FALSE))="","",(VLOOKUP($E186,'DTOC Backsheet'!$D$5:$AF$183,L$9,FALSE))),"")</f>
        <v>5466</v>
      </c>
      <c r="M186" s="122">
        <f ca="1">IFERROR(IF((VLOOKUP($E186,'DTOC Backsheet'!$D$5:$AF$183,M$9,FALSE))="","",(VLOOKUP($E186,'DTOC Backsheet'!$D$5:$AF$183,M$9,FALSE))),"")</f>
        <v>5017</v>
      </c>
      <c r="N186" s="124" t="str">
        <f ca="1">IFERROR(IF((VLOOKUP($E186,'DTOC Backsheet'!$D$5:$AF$183,N$9,FALSE))="","",(VLOOKUP($E186,'DTOC Backsheet'!$D$5:$AF$183,N$9,FALSE))),"")</f>
        <v/>
      </c>
    </row>
    <row r="187" spans="1:14" ht="15" customHeight="1" x14ac:dyDescent="0.3">
      <c r="A187" s="57">
        <v>173</v>
      </c>
      <c r="B187" s="98" t="str">
        <f ca="1">IFERROR(IF((VLOOKUP($E187,'Org List'!$AJ$10:$AL$188,3,FALSE))="","",(VLOOKUP($E187,'Org List'!$AJ$10:$AL$188,3,FALSE))),"")</f>
        <v>South East England Commissioning Region</v>
      </c>
      <c r="C187" s="99" t="str">
        <f ca="1">IFERROR(IF((VLOOKUP($E187,'Org List'!$AO$10:$AQ$188,3,FALSE))="","",(VLOOKUP($E187,'Org List'!$AO$10:$AQ$188,3,FALSE))),"")</f>
        <v>South East Region</v>
      </c>
      <c r="D187" s="114" t="str">
        <f ca="1">IFERROR(IF((VLOOKUP($E187,'Org List'!$AT$10:$AV$188,3,FALSE))="","",(VLOOKUP($E187,'Org List'!$AT$10:$AV$188,3,FALSE))),"")</f>
        <v>NHS England South East (Hampshire, Isle of Wight and Thames Valley)</v>
      </c>
      <c r="E187" s="98" t="str">
        <f t="shared" ca="1" si="5"/>
        <v>E06000040</v>
      </c>
      <c r="F187" s="100" t="str">
        <f ca="1">IF(E187="","",VLOOKUP(E187,'Org List'!$J$9:$K$488,2,0))</f>
        <v>Windsor and Maidenhead</v>
      </c>
      <c r="G187" s="121">
        <f ca="1">IFERROR(IF((VLOOKUP($E187,'DTOC Backsheet'!$D$5:$AF$183,G$9,FALSE))="","",(VLOOKUP($E187,'DTOC Backsheet'!$D$5:$AF$183,G$9,FALSE))),"")</f>
        <v>1060</v>
      </c>
      <c r="H187" s="122">
        <f ca="1">IFERROR(IF((VLOOKUP($E187,'DTOC Backsheet'!$D$5:$AF$183,H$9,FALSE))="","",(VLOOKUP($E187,'DTOC Backsheet'!$D$5:$AF$183,H$9,FALSE))),"")</f>
        <v>1435</v>
      </c>
      <c r="I187" s="122">
        <f ca="1">IFERROR(IF((VLOOKUP($E187,'DTOC Backsheet'!$D$5:$AF$183,I$9,FALSE))="","",(VLOOKUP($E187,'DTOC Backsheet'!$D$5:$AF$183,I$9,FALSE))),"")</f>
        <v>1440</v>
      </c>
      <c r="J187" s="123">
        <f ca="1">IFERROR(IF((VLOOKUP($E187,'DTOC Backsheet'!$D$5:$AF$183,J$9,FALSE))="","",(VLOOKUP($E187,'DTOC Backsheet'!$D$5:$AF$183,J$9,FALSE))),"")</f>
        <v>1047</v>
      </c>
      <c r="K187" s="175">
        <f ca="1">IFERROR(IF((VLOOKUP($E187,'DTOC Backsheet'!$D$5:$AF$183,K$9,FALSE))="","",(VLOOKUP($E187,'DTOC Backsheet'!$D$5:$AF$183,K$9,FALSE))),"")</f>
        <v>1219</v>
      </c>
      <c r="L187" s="123">
        <f ca="1">IFERROR(IF((VLOOKUP($E187,'DTOC Backsheet'!$D$5:$AF$183,L$9,FALSE))="","",(VLOOKUP($E187,'DTOC Backsheet'!$D$5:$AF$183,L$9,FALSE))),"")</f>
        <v>1810</v>
      </c>
      <c r="M187" s="122">
        <f ca="1">IFERROR(IF((VLOOKUP($E187,'DTOC Backsheet'!$D$5:$AF$183,M$9,FALSE))="","",(VLOOKUP($E187,'DTOC Backsheet'!$D$5:$AF$183,M$9,FALSE))),"")</f>
        <v>1440</v>
      </c>
      <c r="N187" s="124" t="str">
        <f ca="1">IFERROR(IF((VLOOKUP($E187,'DTOC Backsheet'!$D$5:$AF$183,N$9,FALSE))="","",(VLOOKUP($E187,'DTOC Backsheet'!$D$5:$AF$183,N$9,FALSE))),"")</f>
        <v/>
      </c>
    </row>
    <row r="188" spans="1:14" ht="15" customHeight="1" x14ac:dyDescent="0.3">
      <c r="A188" s="57">
        <v>174</v>
      </c>
      <c r="B188" s="98" t="str">
        <f ca="1">IFERROR(IF((VLOOKUP($E188,'Org List'!$AJ$10:$AL$188,3,FALSE))="","",(VLOOKUP($E188,'Org List'!$AJ$10:$AL$188,3,FALSE))),"")</f>
        <v>North of England Commissioning Region</v>
      </c>
      <c r="C188" s="99" t="str">
        <f ca="1">IFERROR(IF((VLOOKUP($E188,'Org List'!$AO$10:$AQ$188,3,FALSE))="","",(VLOOKUP($E188,'Org List'!$AO$10:$AQ$188,3,FALSE))),"")</f>
        <v>North West Region</v>
      </c>
      <c r="D188" s="114" t="str">
        <f ca="1">IFERROR(IF((VLOOKUP($E188,'Org List'!$AT$10:$AV$188,3,FALSE))="","",(VLOOKUP($E188,'Org List'!$AT$10:$AV$188,3,FALSE))),"")</f>
        <v>NHS England North (Cheshire And Merseyside)</v>
      </c>
      <c r="E188" s="98" t="str">
        <f t="shared" ca="1" si="5"/>
        <v>E08000015</v>
      </c>
      <c r="F188" s="100" t="str">
        <f ca="1">IF(E188="","",VLOOKUP(E188,'Org List'!$J$9:$K$488,2,0))</f>
        <v>Wirral</v>
      </c>
      <c r="G188" s="121">
        <f ca="1">IFERROR(IF((VLOOKUP($E188,'DTOC Backsheet'!$D$5:$AF$183,G$9,FALSE))="","",(VLOOKUP($E188,'DTOC Backsheet'!$D$5:$AF$183,G$9,FALSE))),"")</f>
        <v>3254</v>
      </c>
      <c r="H188" s="122">
        <f ca="1">IFERROR(IF((VLOOKUP($E188,'DTOC Backsheet'!$D$5:$AF$183,H$9,FALSE))="","",(VLOOKUP($E188,'DTOC Backsheet'!$D$5:$AF$183,H$9,FALSE))),"")</f>
        <v>2634</v>
      </c>
      <c r="I188" s="122">
        <f ca="1">IFERROR(IF((VLOOKUP($E188,'DTOC Backsheet'!$D$5:$AF$183,I$9,FALSE))="","",(VLOOKUP($E188,'DTOC Backsheet'!$D$5:$AF$183,I$9,FALSE))),"")</f>
        <v>1661</v>
      </c>
      <c r="J188" s="123">
        <f ca="1">IFERROR(IF((VLOOKUP($E188,'DTOC Backsheet'!$D$5:$AF$183,J$9,FALSE))="","",(VLOOKUP($E188,'DTOC Backsheet'!$D$5:$AF$183,J$9,FALSE))),"")</f>
        <v>1217</v>
      </c>
      <c r="K188" s="175">
        <f ca="1">IFERROR(IF((VLOOKUP($E188,'DTOC Backsheet'!$D$5:$AF$183,K$9,FALSE))="","",(VLOOKUP($E188,'DTOC Backsheet'!$D$5:$AF$183,K$9,FALSE))),"")</f>
        <v>1561</v>
      </c>
      <c r="L188" s="123">
        <f ca="1">IFERROR(IF((VLOOKUP($E188,'DTOC Backsheet'!$D$5:$AF$183,L$9,FALSE))="","",(VLOOKUP($E188,'DTOC Backsheet'!$D$5:$AF$183,L$9,FALSE))),"")</f>
        <v>1839</v>
      </c>
      <c r="M188" s="122">
        <f ca="1">IFERROR(IF((VLOOKUP($E188,'DTOC Backsheet'!$D$5:$AF$183,M$9,FALSE))="","",(VLOOKUP($E188,'DTOC Backsheet'!$D$5:$AF$183,M$9,FALSE))),"")</f>
        <v>1755</v>
      </c>
      <c r="N188" s="124" t="str">
        <f ca="1">IFERROR(IF((VLOOKUP($E188,'DTOC Backsheet'!$D$5:$AF$183,N$9,FALSE))="","",(VLOOKUP($E188,'DTOC Backsheet'!$D$5:$AF$183,N$9,FALSE))),"")</f>
        <v/>
      </c>
    </row>
    <row r="189" spans="1:14" ht="15" customHeight="1" x14ac:dyDescent="0.3">
      <c r="A189" s="57">
        <v>175</v>
      </c>
      <c r="B189" s="98" t="str">
        <f ca="1">IFERROR(IF((VLOOKUP($E189,'Org List'!$AJ$10:$AL$188,3,FALSE))="","",(VLOOKUP($E189,'Org List'!$AJ$10:$AL$188,3,FALSE))),"")</f>
        <v>South East England Commissioning Region</v>
      </c>
      <c r="C189" s="99" t="str">
        <f ca="1">IFERROR(IF((VLOOKUP($E189,'Org List'!$AO$10:$AQ$188,3,FALSE))="","",(VLOOKUP($E189,'Org List'!$AO$10:$AQ$188,3,FALSE))),"")</f>
        <v>South East Region</v>
      </c>
      <c r="D189" s="114" t="str">
        <f ca="1">IFERROR(IF((VLOOKUP($E189,'Org List'!$AT$10:$AV$188,3,FALSE))="","",(VLOOKUP($E189,'Org List'!$AT$10:$AV$188,3,FALSE))),"")</f>
        <v>NHS England South East (Hampshire, Isle of Wight and Thames Valley)</v>
      </c>
      <c r="E189" s="98" t="str">
        <f t="shared" ca="1" si="5"/>
        <v>E06000041</v>
      </c>
      <c r="F189" s="100" t="str">
        <f ca="1">IF(E189="","",VLOOKUP(E189,'Org List'!$J$9:$K$488,2,0))</f>
        <v>Wokingham</v>
      </c>
      <c r="G189" s="121">
        <f ca="1">IFERROR(IF((VLOOKUP($E189,'DTOC Backsheet'!$D$5:$AF$183,G$9,FALSE))="","",(VLOOKUP($E189,'DTOC Backsheet'!$D$5:$AF$183,G$9,FALSE))),"")</f>
        <v>744</v>
      </c>
      <c r="H189" s="122">
        <f ca="1">IFERROR(IF((VLOOKUP($E189,'DTOC Backsheet'!$D$5:$AF$183,H$9,FALSE))="","",(VLOOKUP($E189,'DTOC Backsheet'!$D$5:$AF$183,H$9,FALSE))),"")</f>
        <v>984</v>
      </c>
      <c r="I189" s="122">
        <f ca="1">IFERROR(IF((VLOOKUP($E189,'DTOC Backsheet'!$D$5:$AF$183,I$9,FALSE))="","",(VLOOKUP($E189,'DTOC Backsheet'!$D$5:$AF$183,I$9,FALSE))),"")</f>
        <v>838</v>
      </c>
      <c r="J189" s="123">
        <f ca="1">IFERROR(IF((VLOOKUP($E189,'DTOC Backsheet'!$D$5:$AF$183,J$9,FALSE))="","",(VLOOKUP($E189,'DTOC Backsheet'!$D$5:$AF$183,J$9,FALSE))),"")</f>
        <v>1123</v>
      </c>
      <c r="K189" s="175">
        <f ca="1">IFERROR(IF((VLOOKUP($E189,'DTOC Backsheet'!$D$5:$AF$183,K$9,FALSE))="","",(VLOOKUP($E189,'DTOC Backsheet'!$D$5:$AF$183,K$9,FALSE))),"")</f>
        <v>927</v>
      </c>
      <c r="L189" s="123">
        <f ca="1">IFERROR(IF((VLOOKUP($E189,'DTOC Backsheet'!$D$5:$AF$183,L$9,FALSE))="","",(VLOOKUP($E189,'DTOC Backsheet'!$D$5:$AF$183,L$9,FALSE))),"")</f>
        <v>591</v>
      </c>
      <c r="M189" s="122">
        <f ca="1">IFERROR(IF((VLOOKUP($E189,'DTOC Backsheet'!$D$5:$AF$183,M$9,FALSE))="","",(VLOOKUP($E189,'DTOC Backsheet'!$D$5:$AF$183,M$9,FALSE))),"")</f>
        <v>537</v>
      </c>
      <c r="N189" s="124" t="str">
        <f ca="1">IFERROR(IF((VLOOKUP($E189,'DTOC Backsheet'!$D$5:$AF$183,N$9,FALSE))="","",(VLOOKUP($E189,'DTOC Backsheet'!$D$5:$AF$183,N$9,FALSE))),"")</f>
        <v/>
      </c>
    </row>
    <row r="190" spans="1:14" ht="15" customHeight="1" x14ac:dyDescent="0.3">
      <c r="A190" s="57">
        <v>176</v>
      </c>
      <c r="B190" s="98" t="str">
        <f ca="1">IFERROR(IF((VLOOKUP($E190,'Org List'!$AJ$10:$AL$188,3,FALSE))="","",(VLOOKUP($E190,'Org List'!$AJ$10:$AL$188,3,FALSE))),"")</f>
        <v>Midlands and East of England Commissioning Region</v>
      </c>
      <c r="C190" s="99" t="str">
        <f ca="1">IFERROR(IF((VLOOKUP($E190,'Org List'!$AO$10:$AQ$188,3,FALSE))="","",(VLOOKUP($E190,'Org List'!$AO$10:$AQ$188,3,FALSE))),"")</f>
        <v>West Midlands Region</v>
      </c>
      <c r="D190" s="114" t="str">
        <f ca="1">IFERROR(IF((VLOOKUP($E190,'Org List'!$AT$10:$AV$188,3,FALSE))="","",(VLOOKUP($E190,'Org List'!$AT$10:$AV$188,3,FALSE))),"")</f>
        <v>NHS England Midlands And East (West Midlands)</v>
      </c>
      <c r="E190" s="98" t="str">
        <f t="shared" ca="1" si="5"/>
        <v>E08000031</v>
      </c>
      <c r="F190" s="100" t="str">
        <f ca="1">IF(E190="","",VLOOKUP(E190,'Org List'!$J$9:$K$488,2,0))</f>
        <v>Wolverhampton</v>
      </c>
      <c r="G190" s="121">
        <f ca="1">IFERROR(IF((VLOOKUP($E190,'DTOC Backsheet'!$D$5:$AF$183,G$9,FALSE))="","",(VLOOKUP($E190,'DTOC Backsheet'!$D$5:$AF$183,G$9,FALSE))),"")</f>
        <v>2135</v>
      </c>
      <c r="H190" s="122">
        <f ca="1">IFERROR(IF((VLOOKUP($E190,'DTOC Backsheet'!$D$5:$AF$183,H$9,FALSE))="","",(VLOOKUP($E190,'DTOC Backsheet'!$D$5:$AF$183,H$9,FALSE))),"")</f>
        <v>2087</v>
      </c>
      <c r="I190" s="122">
        <f ca="1">IFERROR(IF((VLOOKUP($E190,'DTOC Backsheet'!$D$5:$AF$183,I$9,FALSE))="","",(VLOOKUP($E190,'DTOC Backsheet'!$D$5:$AF$183,I$9,FALSE))),"")</f>
        <v>1568</v>
      </c>
      <c r="J190" s="123">
        <f ca="1">IFERROR(IF((VLOOKUP($E190,'DTOC Backsheet'!$D$5:$AF$183,J$9,FALSE))="","",(VLOOKUP($E190,'DTOC Backsheet'!$D$5:$AF$183,J$9,FALSE))),"")</f>
        <v>1342</v>
      </c>
      <c r="K190" s="175">
        <f ca="1">IFERROR(IF((VLOOKUP($E190,'DTOC Backsheet'!$D$5:$AF$183,K$9,FALSE))="","",(VLOOKUP($E190,'DTOC Backsheet'!$D$5:$AF$183,K$9,FALSE))),"")</f>
        <v>1203</v>
      </c>
      <c r="L190" s="123">
        <f ca="1">IFERROR(IF((VLOOKUP($E190,'DTOC Backsheet'!$D$5:$AF$183,L$9,FALSE))="","",(VLOOKUP($E190,'DTOC Backsheet'!$D$5:$AF$183,L$9,FALSE))),"")</f>
        <v>1427</v>
      </c>
      <c r="M190" s="122">
        <f ca="1">IFERROR(IF((VLOOKUP($E190,'DTOC Backsheet'!$D$5:$AF$183,M$9,FALSE))="","",(VLOOKUP($E190,'DTOC Backsheet'!$D$5:$AF$183,M$9,FALSE))),"")</f>
        <v>1112</v>
      </c>
      <c r="N190" s="124" t="str">
        <f ca="1">IFERROR(IF((VLOOKUP($E190,'DTOC Backsheet'!$D$5:$AF$183,N$9,FALSE))="","",(VLOOKUP($E190,'DTOC Backsheet'!$D$5:$AF$183,N$9,FALSE))),"")</f>
        <v/>
      </c>
    </row>
    <row r="191" spans="1:14" ht="15" customHeight="1" x14ac:dyDescent="0.3">
      <c r="A191" s="57">
        <v>177</v>
      </c>
      <c r="B191" s="98" t="str">
        <f ca="1">IFERROR(IF((VLOOKUP($E191,'Org List'!$AJ$10:$AL$188,3,FALSE))="","",(VLOOKUP($E191,'Org List'!$AJ$10:$AL$188,3,FALSE))),"")</f>
        <v>Midlands and East of England Commissioning Region</v>
      </c>
      <c r="C191" s="99" t="str">
        <f ca="1">IFERROR(IF((VLOOKUP($E191,'Org List'!$AO$10:$AQ$188,3,FALSE))="","",(VLOOKUP($E191,'Org List'!$AO$10:$AQ$188,3,FALSE))),"")</f>
        <v>West Midlands Region</v>
      </c>
      <c r="D191" s="114" t="str">
        <f ca="1">IFERROR(IF((VLOOKUP($E191,'Org List'!$AT$10:$AV$188,3,FALSE))="","",(VLOOKUP($E191,'Org List'!$AT$10:$AV$188,3,FALSE))),"")</f>
        <v>NHS England Midlands And East (West Midlands)</v>
      </c>
      <c r="E191" s="98" t="str">
        <f t="shared" ca="1" si="5"/>
        <v>E10000034</v>
      </c>
      <c r="F191" s="100" t="str">
        <f ca="1">IF(E191="","",VLOOKUP(E191,'Org List'!$J$9:$K$488,2,0))</f>
        <v>Worcestershire</v>
      </c>
      <c r="G191" s="121">
        <f ca="1">IFERROR(IF((VLOOKUP($E191,'DTOC Backsheet'!$D$5:$AF$183,G$9,FALSE))="","",(VLOOKUP($E191,'DTOC Backsheet'!$D$5:$AF$183,G$9,FALSE))),"")</f>
        <v>7346</v>
      </c>
      <c r="H191" s="122">
        <f ca="1">IFERROR(IF((VLOOKUP($E191,'DTOC Backsheet'!$D$5:$AF$183,H$9,FALSE))="","",(VLOOKUP($E191,'DTOC Backsheet'!$D$5:$AF$183,H$9,FALSE))),"")</f>
        <v>7595</v>
      </c>
      <c r="I191" s="122">
        <f ca="1">IFERROR(IF((VLOOKUP($E191,'DTOC Backsheet'!$D$5:$AF$183,I$9,FALSE))="","",(VLOOKUP($E191,'DTOC Backsheet'!$D$5:$AF$183,I$9,FALSE))),"")</f>
        <v>6960</v>
      </c>
      <c r="J191" s="123">
        <f ca="1">IFERROR(IF((VLOOKUP($E191,'DTOC Backsheet'!$D$5:$AF$183,J$9,FALSE))="","",(VLOOKUP($E191,'DTOC Backsheet'!$D$5:$AF$183,J$9,FALSE))),"")</f>
        <v>6925</v>
      </c>
      <c r="K191" s="175">
        <f ca="1">IFERROR(IF((VLOOKUP($E191,'DTOC Backsheet'!$D$5:$AF$183,K$9,FALSE))="","",(VLOOKUP($E191,'DTOC Backsheet'!$D$5:$AF$183,K$9,FALSE))),"")</f>
        <v>5906</v>
      </c>
      <c r="L191" s="123">
        <f ca="1">IFERROR(IF((VLOOKUP($E191,'DTOC Backsheet'!$D$5:$AF$183,L$9,FALSE))="","",(VLOOKUP($E191,'DTOC Backsheet'!$D$5:$AF$183,L$9,FALSE))),"")</f>
        <v>5545</v>
      </c>
      <c r="M191" s="122">
        <f ca="1">IFERROR(IF((VLOOKUP($E191,'DTOC Backsheet'!$D$5:$AF$183,M$9,FALSE))="","",(VLOOKUP($E191,'DTOC Backsheet'!$D$5:$AF$183,M$9,FALSE))),"")</f>
        <v>5653</v>
      </c>
      <c r="N191" s="124" t="str">
        <f ca="1">IFERROR(IF((VLOOKUP($E191,'DTOC Backsheet'!$D$5:$AF$183,N$9,FALSE))="","",(VLOOKUP($E191,'DTOC Backsheet'!$D$5:$AF$183,N$9,FALSE))),"")</f>
        <v/>
      </c>
    </row>
    <row r="192" spans="1:14" ht="15" customHeight="1" thickBot="1" x14ac:dyDescent="0.35">
      <c r="A192" s="57">
        <v>178</v>
      </c>
      <c r="B192" s="101" t="str">
        <f ca="1">IFERROR(IF((VLOOKUP($E192,'Org List'!$AJ$10:$AL$188,3,FALSE))="","",(VLOOKUP($E192,'Org List'!$AJ$10:$AL$188,3,FALSE))),"")</f>
        <v>North of England Commissioning Region</v>
      </c>
      <c r="C192" s="102" t="str">
        <f ca="1">IFERROR(IF((VLOOKUP($E192,'Org List'!$AO$10:$AQ$188,3,FALSE))="","",(VLOOKUP($E192,'Org List'!$AO$10:$AQ$188,3,FALSE))),"")</f>
        <v>Yorkshire and The Humber Region</v>
      </c>
      <c r="D192" s="115" t="str">
        <f ca="1">IFERROR(IF((VLOOKUP($E192,'Org List'!$AT$10:$AV$188,3,FALSE))="","",(VLOOKUP($E192,'Org List'!$AT$10:$AV$188,3,FALSE))),"")</f>
        <v>NHS England North (Yorkshire And Humber)</v>
      </c>
      <c r="E192" s="101" t="str">
        <f t="shared" ca="1" si="5"/>
        <v>E06000014</v>
      </c>
      <c r="F192" s="103" t="str">
        <f ca="1">IF(E192="","",VLOOKUP(E192,'Org List'!$J$9:$K$488,2,0))</f>
        <v>York</v>
      </c>
      <c r="G192" s="126">
        <f ca="1">IFERROR(IF((VLOOKUP($E192,'DTOC Backsheet'!$D$5:$AF$183,G$9,FALSE))="","",(VLOOKUP($E192,'DTOC Backsheet'!$D$5:$AF$183,G$9,FALSE))),"")</f>
        <v>1895</v>
      </c>
      <c r="H192" s="127">
        <f ca="1">IFERROR(IF((VLOOKUP($E192,'DTOC Backsheet'!$D$5:$AF$183,H$9,FALSE))="","",(VLOOKUP($E192,'DTOC Backsheet'!$D$5:$AF$183,H$9,FALSE))),"")</f>
        <v>1840</v>
      </c>
      <c r="I192" s="127">
        <f ca="1">IFERROR(IF((VLOOKUP($E192,'DTOC Backsheet'!$D$5:$AF$183,I$9,FALSE))="","",(VLOOKUP($E192,'DTOC Backsheet'!$D$5:$AF$183,I$9,FALSE))),"")</f>
        <v>2445</v>
      </c>
      <c r="J192" s="128">
        <f ca="1">IFERROR(IF((VLOOKUP($E192,'DTOC Backsheet'!$D$5:$AF$183,J$9,FALSE))="","",(VLOOKUP($E192,'DTOC Backsheet'!$D$5:$AF$183,J$9,FALSE))),"")</f>
        <v>2314</v>
      </c>
      <c r="K192" s="176">
        <f ca="1">IFERROR(IF((VLOOKUP($E192,'DTOC Backsheet'!$D$5:$AF$183,K$9,FALSE))="","",(VLOOKUP($E192,'DTOC Backsheet'!$D$5:$AF$183,K$9,FALSE))),"")</f>
        <v>3006</v>
      </c>
      <c r="L192" s="128">
        <f ca="1">IFERROR(IF((VLOOKUP($E192,'DTOC Backsheet'!$D$5:$AF$183,L$9,FALSE))="","",(VLOOKUP($E192,'DTOC Backsheet'!$D$5:$AF$183,L$9,FALSE))),"")</f>
        <v>2560</v>
      </c>
      <c r="M192" s="127">
        <f ca="1">IFERROR(IF((VLOOKUP($E192,'DTOC Backsheet'!$D$5:$AF$183,M$9,FALSE))="","",(VLOOKUP($E192,'DTOC Backsheet'!$D$5:$AF$183,M$9,FALSE))),"")</f>
        <v>2807</v>
      </c>
      <c r="N192" s="129" t="str">
        <f ca="1">IFERROR(IF((VLOOKUP($E192,'DTOC Backsheet'!$D$5:$AF$183,N$9,FALSE))="","",(VLOOKUP($E192,'DTOC Backsheet'!$D$5:$AF$183,N$9,FALSE))),"")</f>
        <v/>
      </c>
    </row>
  </sheetData>
  <autoFilter ref="B13:N192"/>
  <mergeCells count="4">
    <mergeCell ref="B1:K1"/>
    <mergeCell ref="B2:K2"/>
    <mergeCell ref="K11:N12"/>
    <mergeCell ref="G11:J12"/>
  </mergeCells>
  <hyperlinks>
    <hyperlink ref="E6" location="Contents!A1" display="&lt;&lt; Contents"/>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sheetPr>
  <dimension ref="A1:AF183"/>
  <sheetViews>
    <sheetView zoomScale="80" zoomScaleNormal="80" workbookViewId="0">
      <selection activeCell="AA38" sqref="AA38"/>
    </sheetView>
  </sheetViews>
  <sheetFormatPr defaultRowHeight="14.4" x14ac:dyDescent="0.3"/>
  <cols>
    <col min="6" max="17" width="9.6640625" customWidth="1"/>
    <col min="18" max="20" width="12.6640625" customWidth="1"/>
  </cols>
  <sheetData>
    <row r="1" spans="1:32" x14ac:dyDescent="0.3">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AF1">
        <v>29</v>
      </c>
    </row>
    <row r="3" spans="1:32" x14ac:dyDescent="0.3">
      <c r="F3" s="273" t="s">
        <v>797</v>
      </c>
      <c r="G3" s="273"/>
      <c r="H3" s="273"/>
      <c r="I3" s="273"/>
      <c r="J3" s="273" t="s">
        <v>802</v>
      </c>
      <c r="K3" s="273"/>
      <c r="L3" s="273"/>
      <c r="M3" s="273"/>
      <c r="N3" s="273" t="s">
        <v>807</v>
      </c>
      <c r="O3" s="273"/>
      <c r="P3" s="273"/>
      <c r="Q3" s="273"/>
      <c r="R3" s="273" t="s">
        <v>812</v>
      </c>
      <c r="S3" s="273"/>
      <c r="T3" s="273"/>
      <c r="U3" s="273" t="s">
        <v>809</v>
      </c>
      <c r="V3" s="273"/>
      <c r="W3" s="273"/>
      <c r="X3" s="273"/>
      <c r="Y3" s="273" t="s">
        <v>810</v>
      </c>
      <c r="Z3" s="273"/>
      <c r="AA3" s="273"/>
      <c r="AB3" s="273"/>
      <c r="AC3" s="273" t="s">
        <v>811</v>
      </c>
      <c r="AD3" s="273"/>
      <c r="AE3" s="273"/>
      <c r="AF3" s="273"/>
    </row>
    <row r="4" spans="1:32" x14ac:dyDescent="0.3">
      <c r="A4" t="s">
        <v>794</v>
      </c>
      <c r="B4" t="s">
        <v>795</v>
      </c>
      <c r="C4" t="s">
        <v>796</v>
      </c>
      <c r="D4" t="s">
        <v>117</v>
      </c>
      <c r="E4" t="s">
        <v>141</v>
      </c>
      <c r="F4" t="s">
        <v>798</v>
      </c>
      <c r="G4" t="s">
        <v>799</v>
      </c>
      <c r="H4" t="s">
        <v>800</v>
      </c>
      <c r="I4" t="s">
        <v>801</v>
      </c>
      <c r="J4" t="s">
        <v>803</v>
      </c>
      <c r="K4" t="s">
        <v>804</v>
      </c>
      <c r="L4" t="s">
        <v>805</v>
      </c>
      <c r="M4" t="s">
        <v>806</v>
      </c>
      <c r="N4" t="s">
        <v>803</v>
      </c>
      <c r="O4" t="s">
        <v>804</v>
      </c>
      <c r="P4" t="s">
        <v>805</v>
      </c>
      <c r="Q4" t="s">
        <v>806</v>
      </c>
      <c r="R4">
        <v>2017</v>
      </c>
      <c r="S4">
        <v>2018</v>
      </c>
      <c r="T4">
        <v>2019</v>
      </c>
      <c r="U4" t="s">
        <v>798</v>
      </c>
      <c r="V4" t="s">
        <v>799</v>
      </c>
      <c r="W4" t="s">
        <v>800</v>
      </c>
      <c r="X4" t="s">
        <v>801</v>
      </c>
      <c r="Y4" t="s">
        <v>803</v>
      </c>
      <c r="Z4" t="s">
        <v>804</v>
      </c>
      <c r="AA4" t="s">
        <v>805</v>
      </c>
      <c r="AB4" t="s">
        <v>806</v>
      </c>
      <c r="AC4" t="s">
        <v>803</v>
      </c>
      <c r="AD4" t="s">
        <v>804</v>
      </c>
      <c r="AE4" t="s">
        <v>805</v>
      </c>
      <c r="AF4" t="s">
        <v>806</v>
      </c>
    </row>
    <row r="5" spans="1:32" x14ac:dyDescent="0.3">
      <c r="D5" t="s">
        <v>141</v>
      </c>
      <c r="E5" t="s">
        <v>793</v>
      </c>
      <c r="F5" s="14">
        <f>SUM(F$34:F$183)</f>
        <v>530579</v>
      </c>
      <c r="G5" s="14">
        <f t="shared" ref="G5:T5" si="0">SUM(G$34:G$183)</f>
        <v>528065</v>
      </c>
      <c r="H5" s="14">
        <f t="shared" si="0"/>
        <v>467884</v>
      </c>
      <c r="I5" s="14">
        <f t="shared" si="0"/>
        <v>443851</v>
      </c>
      <c r="J5" s="14"/>
      <c r="K5" s="14"/>
      <c r="L5" s="14"/>
      <c r="M5" s="14"/>
      <c r="N5" s="14">
        <f t="shared" si="0"/>
        <v>417163</v>
      </c>
      <c r="O5" s="14">
        <f t="shared" si="0"/>
        <v>429570</v>
      </c>
      <c r="P5" s="14">
        <f t="shared" si="0"/>
        <v>411335</v>
      </c>
      <c r="Q5" s="14">
        <f t="shared" si="0"/>
        <v>0</v>
      </c>
      <c r="R5" s="14">
        <f t="shared" si="0"/>
        <v>43752473</v>
      </c>
      <c r="S5" s="14">
        <f t="shared" si="0"/>
        <v>44035448.002999999</v>
      </c>
      <c r="T5" s="14">
        <f t="shared" si="0"/>
        <v>44283874.020999998</v>
      </c>
      <c r="U5" s="14">
        <f>(F5/$R5)*100000</f>
        <v>1212.6834522016618</v>
      </c>
      <c r="V5" s="14">
        <f t="shared" ref="V5:W20" si="1">(G5/$R5)*100000</f>
        <v>1206.9374912819214</v>
      </c>
      <c r="W5" s="14">
        <f t="shared" si="1"/>
        <v>1069.3886948973147</v>
      </c>
      <c r="X5" s="14">
        <f>(I5/$S5)*100000</f>
        <v>1007.9402393493574</v>
      </c>
      <c r="Y5" s="14">
        <f>(J5/$S5)*100000</f>
        <v>0</v>
      </c>
      <c r="Z5" s="14">
        <f t="shared" ref="Z5:AA20" si="2">(K5/$S5)*100000</f>
        <v>0</v>
      </c>
      <c r="AA5" s="14">
        <f t="shared" si="2"/>
        <v>0</v>
      </c>
      <c r="AB5" s="14">
        <f>(M5/$T5)*100000</f>
        <v>0</v>
      </c>
      <c r="AC5" s="14">
        <f>(N5/$S5)*100000</f>
        <v>947.33452007023971</v>
      </c>
      <c r="AD5" s="14">
        <f t="shared" ref="AD5:AE20" si="3">(O5/$S5)*100000</f>
        <v>975.50954851358551</v>
      </c>
      <c r="AE5" s="14">
        <f t="shared" si="3"/>
        <v>934.09972795548026</v>
      </c>
      <c r="AF5" s="14">
        <f>(Q5/$T5)*100000</f>
        <v>0</v>
      </c>
    </row>
    <row r="6" spans="1:32" x14ac:dyDescent="0.3">
      <c r="D6" t="s">
        <v>148</v>
      </c>
      <c r="E6" t="s">
        <v>149</v>
      </c>
      <c r="F6" s="14">
        <f>SUMIFS(F$34:F$183,$A$34:$A$183,$D6)</f>
        <v>134863</v>
      </c>
      <c r="G6" s="14">
        <f t="shared" ref="G6:T10" si="4">SUMIFS(G$34:G$183,$A$34:$A$183,$D6)</f>
        <v>134405</v>
      </c>
      <c r="H6" s="14">
        <f t="shared" si="4"/>
        <v>125573</v>
      </c>
      <c r="I6" s="14">
        <f t="shared" si="4"/>
        <v>124866</v>
      </c>
      <c r="J6" s="14"/>
      <c r="K6" s="14"/>
      <c r="L6" s="14"/>
      <c r="M6" s="14"/>
      <c r="N6" s="14">
        <f t="shared" si="4"/>
        <v>111618</v>
      </c>
      <c r="O6" s="14">
        <f t="shared" si="4"/>
        <v>116018</v>
      </c>
      <c r="P6" s="14">
        <f t="shared" si="4"/>
        <v>112539</v>
      </c>
      <c r="Q6" s="14">
        <f t="shared" si="4"/>
        <v>0</v>
      </c>
      <c r="R6" s="14">
        <f t="shared" si="4"/>
        <v>12124316</v>
      </c>
      <c r="S6" s="14">
        <f t="shared" si="4"/>
        <v>12157942.972999999</v>
      </c>
      <c r="T6" s="14">
        <f t="shared" si="4"/>
        <v>12191306.898</v>
      </c>
      <c r="U6" s="14">
        <f t="shared" ref="U6:W69" si="5">(F6/$R6)*100000</f>
        <v>1112.3349143984701</v>
      </c>
      <c r="V6" s="14">
        <f t="shared" si="1"/>
        <v>1108.5573817112652</v>
      </c>
      <c r="W6" s="14">
        <f t="shared" si="1"/>
        <v>1035.7120352191414</v>
      </c>
      <c r="X6" s="14">
        <f t="shared" ref="X6:AA69" si="6">(I6/$S6)*100000</f>
        <v>1027.0322889102106</v>
      </c>
      <c r="Y6" s="14">
        <f t="shared" si="6"/>
        <v>0</v>
      </c>
      <c r="Z6" s="14">
        <f t="shared" si="2"/>
        <v>0</v>
      </c>
      <c r="AA6" s="14">
        <f t="shared" si="2"/>
        <v>0</v>
      </c>
      <c r="AB6" s="14">
        <f t="shared" ref="AB6:AB69" si="7">(M6/$T6)*100000</f>
        <v>0</v>
      </c>
      <c r="AC6" s="14">
        <f t="shared" ref="AC6:AE69" si="8">(N6/$S6)*100000</f>
        <v>918.06648746319968</v>
      </c>
      <c r="AD6" s="14">
        <f t="shared" si="3"/>
        <v>954.25682006939303</v>
      </c>
      <c r="AE6" s="14">
        <f t="shared" si="3"/>
        <v>925.64178208372323</v>
      </c>
      <c r="AF6" s="14">
        <f t="shared" ref="AF6:AF69" si="9">(Q6/$T6)*100000</f>
        <v>0</v>
      </c>
    </row>
    <row r="7" spans="1:32" x14ac:dyDescent="0.3">
      <c r="D7" t="s">
        <v>154</v>
      </c>
      <c r="E7" t="s">
        <v>155</v>
      </c>
      <c r="F7" s="14">
        <f t="shared" ref="F7:F10" si="10">SUMIFS(F$34:F$183,$A$34:$A$183,$D7)</f>
        <v>168649</v>
      </c>
      <c r="G7" s="14">
        <f t="shared" si="4"/>
        <v>168390</v>
      </c>
      <c r="H7" s="14">
        <f t="shared" si="4"/>
        <v>150130</v>
      </c>
      <c r="I7" s="14">
        <f t="shared" si="4"/>
        <v>137685</v>
      </c>
      <c r="J7" s="14"/>
      <c r="K7" s="14"/>
      <c r="L7" s="14"/>
      <c r="M7" s="14"/>
      <c r="N7" s="14">
        <f t="shared" si="4"/>
        <v>133234</v>
      </c>
      <c r="O7" s="14">
        <f t="shared" si="4"/>
        <v>134523</v>
      </c>
      <c r="P7" s="14">
        <f t="shared" si="4"/>
        <v>128932</v>
      </c>
      <c r="Q7" s="14">
        <f t="shared" si="4"/>
        <v>0</v>
      </c>
      <c r="R7" s="14">
        <f t="shared" si="4"/>
        <v>13404590</v>
      </c>
      <c r="S7" s="14">
        <f t="shared" si="4"/>
        <v>13471213.315999998</v>
      </c>
      <c r="T7" s="14">
        <f t="shared" si="4"/>
        <v>13550141.694000002</v>
      </c>
      <c r="U7" s="14">
        <f t="shared" si="5"/>
        <v>1258.1436657145052</v>
      </c>
      <c r="V7" s="14">
        <f t="shared" si="1"/>
        <v>1256.2114917352935</v>
      </c>
      <c r="W7" s="14">
        <f t="shared" si="1"/>
        <v>1119.9894961352791</v>
      </c>
      <c r="X7" s="14">
        <f t="shared" si="6"/>
        <v>1022.0682931096422</v>
      </c>
      <c r="Y7" s="14">
        <f t="shared" si="6"/>
        <v>0</v>
      </c>
      <c r="Z7" s="14">
        <f t="shared" si="2"/>
        <v>0</v>
      </c>
      <c r="AA7" s="14">
        <f t="shared" si="2"/>
        <v>0</v>
      </c>
      <c r="AB7" s="14">
        <f t="shared" si="7"/>
        <v>0</v>
      </c>
      <c r="AC7" s="14">
        <f t="shared" si="8"/>
        <v>989.0274682367002</v>
      </c>
      <c r="AD7" s="14">
        <f t="shared" si="3"/>
        <v>998.59601985683548</v>
      </c>
      <c r="AE7" s="14">
        <f t="shared" si="3"/>
        <v>957.0927055758608</v>
      </c>
      <c r="AF7" s="14">
        <f t="shared" si="9"/>
        <v>0</v>
      </c>
    </row>
    <row r="8" spans="1:32" x14ac:dyDescent="0.3">
      <c r="D8" t="s">
        <v>163</v>
      </c>
      <c r="E8" t="s">
        <v>164</v>
      </c>
      <c r="F8" s="14">
        <f t="shared" si="10"/>
        <v>47858</v>
      </c>
      <c r="G8" s="14">
        <f t="shared" si="4"/>
        <v>48210</v>
      </c>
      <c r="H8" s="14">
        <f t="shared" si="4"/>
        <v>41478</v>
      </c>
      <c r="I8" s="14">
        <f t="shared" si="4"/>
        <v>37956</v>
      </c>
      <c r="J8" s="14"/>
      <c r="K8" s="14"/>
      <c r="L8" s="14"/>
      <c r="M8" s="14"/>
      <c r="N8" s="14">
        <f t="shared" si="4"/>
        <v>40982</v>
      </c>
      <c r="O8" s="14">
        <f t="shared" si="4"/>
        <v>39418</v>
      </c>
      <c r="P8" s="14">
        <f t="shared" si="4"/>
        <v>37632</v>
      </c>
      <c r="Q8" s="14">
        <f t="shared" si="4"/>
        <v>0</v>
      </c>
      <c r="R8" s="14">
        <f t="shared" si="4"/>
        <v>6823642</v>
      </c>
      <c r="S8" s="14">
        <f t="shared" si="4"/>
        <v>6931225.0069999984</v>
      </c>
      <c r="T8" s="14">
        <f t="shared" si="4"/>
        <v>6996410.544999999</v>
      </c>
      <c r="U8" s="14">
        <f t="shared" si="5"/>
        <v>701.35566901077163</v>
      </c>
      <c r="V8" s="14">
        <f t="shared" si="1"/>
        <v>706.51420458458995</v>
      </c>
      <c r="W8" s="14">
        <f t="shared" si="1"/>
        <v>607.8572117353167</v>
      </c>
      <c r="X8" s="14">
        <f t="shared" si="6"/>
        <v>547.60882761225321</v>
      </c>
      <c r="Y8" s="14">
        <f t="shared" si="6"/>
        <v>0</v>
      </c>
      <c r="Z8" s="14">
        <f t="shared" si="2"/>
        <v>0</v>
      </c>
      <c r="AA8" s="14">
        <f t="shared" si="2"/>
        <v>0</v>
      </c>
      <c r="AB8" s="14">
        <f t="shared" si="7"/>
        <v>0</v>
      </c>
      <c r="AC8" s="14">
        <f t="shared" si="8"/>
        <v>591.26633399740115</v>
      </c>
      <c r="AD8" s="14">
        <f t="shared" si="3"/>
        <v>568.70178013541454</v>
      </c>
      <c r="AE8" s="14">
        <f t="shared" si="3"/>
        <v>542.93432924186709</v>
      </c>
      <c r="AF8" s="14">
        <f t="shared" si="9"/>
        <v>0</v>
      </c>
    </row>
    <row r="9" spans="1:32" x14ac:dyDescent="0.3">
      <c r="D9" t="s">
        <v>172</v>
      </c>
      <c r="E9" t="s">
        <v>173</v>
      </c>
      <c r="F9" s="14">
        <f t="shared" si="10"/>
        <v>73411</v>
      </c>
      <c r="G9" s="14">
        <f t="shared" si="4"/>
        <v>71078</v>
      </c>
      <c r="H9" s="14">
        <f t="shared" si="4"/>
        <v>57384</v>
      </c>
      <c r="I9" s="14">
        <f t="shared" si="4"/>
        <v>56470</v>
      </c>
      <c r="J9" s="14"/>
      <c r="K9" s="14"/>
      <c r="L9" s="14"/>
      <c r="M9" s="14"/>
      <c r="N9" s="14">
        <f t="shared" si="4"/>
        <v>46488</v>
      </c>
      <c r="O9" s="14">
        <f t="shared" si="4"/>
        <v>54098</v>
      </c>
      <c r="P9" s="14">
        <f t="shared" si="4"/>
        <v>52783</v>
      </c>
      <c r="Q9" s="14">
        <f t="shared" si="4"/>
        <v>0</v>
      </c>
      <c r="R9" s="14">
        <f t="shared" si="4"/>
        <v>4462839</v>
      </c>
      <c r="S9" s="14">
        <f t="shared" si="4"/>
        <v>4486710.7970000003</v>
      </c>
      <c r="T9" s="14">
        <f t="shared" si="4"/>
        <v>4514897.6939999992</v>
      </c>
      <c r="U9" s="14">
        <f t="shared" si="5"/>
        <v>1644.9394656630006</v>
      </c>
      <c r="V9" s="14">
        <f t="shared" si="1"/>
        <v>1592.6633248477033</v>
      </c>
      <c r="W9" s="14">
        <f t="shared" si="1"/>
        <v>1285.8182874174936</v>
      </c>
      <c r="X9" s="14">
        <f t="shared" si="6"/>
        <v>1258.6057482857636</v>
      </c>
      <c r="Y9" s="14">
        <f t="shared" si="6"/>
        <v>0</v>
      </c>
      <c r="Z9" s="14">
        <f t="shared" si="2"/>
        <v>0</v>
      </c>
      <c r="AA9" s="14">
        <f t="shared" si="2"/>
        <v>0</v>
      </c>
      <c r="AB9" s="14">
        <f t="shared" si="7"/>
        <v>0</v>
      </c>
      <c r="AC9" s="14">
        <f t="shared" si="8"/>
        <v>1036.1265101170279</v>
      </c>
      <c r="AD9" s="14">
        <f t="shared" si="3"/>
        <v>1205.7385119667654</v>
      </c>
      <c r="AE9" s="14">
        <f t="shared" si="3"/>
        <v>1176.429736351469</v>
      </c>
      <c r="AF9" s="14">
        <f t="shared" si="9"/>
        <v>0</v>
      </c>
    </row>
    <row r="10" spans="1:32" x14ac:dyDescent="0.3">
      <c r="D10" t="s">
        <v>181</v>
      </c>
      <c r="E10" t="s">
        <v>182</v>
      </c>
      <c r="F10" s="14">
        <f t="shared" si="10"/>
        <v>105798</v>
      </c>
      <c r="G10" s="14">
        <f t="shared" si="4"/>
        <v>105982</v>
      </c>
      <c r="H10" s="14">
        <f t="shared" si="4"/>
        <v>93319</v>
      </c>
      <c r="I10" s="14">
        <f t="shared" si="4"/>
        <v>86874</v>
      </c>
      <c r="J10" s="14"/>
      <c r="K10" s="14"/>
      <c r="L10" s="14"/>
      <c r="M10" s="14"/>
      <c r="N10" s="14">
        <f t="shared" si="4"/>
        <v>84841</v>
      </c>
      <c r="O10" s="14">
        <f t="shared" si="4"/>
        <v>85513</v>
      </c>
      <c r="P10" s="14">
        <f t="shared" si="4"/>
        <v>79449</v>
      </c>
      <c r="Q10" s="14">
        <f t="shared" si="4"/>
        <v>0</v>
      </c>
      <c r="R10" s="14">
        <f t="shared" si="4"/>
        <v>6937086</v>
      </c>
      <c r="S10" s="14">
        <f t="shared" si="4"/>
        <v>6988355.9099999992</v>
      </c>
      <c r="T10" s="14">
        <f t="shared" si="4"/>
        <v>7031117.1899999985</v>
      </c>
      <c r="U10" s="14">
        <f t="shared" si="5"/>
        <v>1525.1072280205262</v>
      </c>
      <c r="V10" s="14">
        <f t="shared" si="1"/>
        <v>1527.7596385571694</v>
      </c>
      <c r="W10" s="14">
        <f t="shared" si="1"/>
        <v>1345.2190155924261</v>
      </c>
      <c r="X10" s="14">
        <f t="shared" si="6"/>
        <v>1243.1250084971705</v>
      </c>
      <c r="Y10" s="14">
        <f t="shared" si="6"/>
        <v>0</v>
      </c>
      <c r="Z10" s="14">
        <f t="shared" si="2"/>
        <v>0</v>
      </c>
      <c r="AA10" s="14">
        <f t="shared" si="2"/>
        <v>0</v>
      </c>
      <c r="AB10" s="14">
        <f t="shared" si="7"/>
        <v>0</v>
      </c>
      <c r="AC10" s="14">
        <f t="shared" si="8"/>
        <v>1214.0337597659648</v>
      </c>
      <c r="AD10" s="14">
        <f t="shared" si="3"/>
        <v>1223.6497554114985</v>
      </c>
      <c r="AE10" s="14">
        <f t="shared" si="3"/>
        <v>1136.8768423244203</v>
      </c>
      <c r="AF10" s="14">
        <f t="shared" si="9"/>
        <v>0</v>
      </c>
    </row>
    <row r="11" spans="1:32" x14ac:dyDescent="0.3">
      <c r="D11" t="s">
        <v>143</v>
      </c>
      <c r="E11" t="s">
        <v>1012</v>
      </c>
      <c r="F11" s="14">
        <f>SUMIFS(F$34:F$183,$B$34:$B$183,$D11)</f>
        <v>12515</v>
      </c>
      <c r="G11" s="14">
        <f t="shared" ref="G11:T19" si="11">SUMIFS(G$34:G$183,$B$34:$B$183,$D11)</f>
        <v>10957</v>
      </c>
      <c r="H11" s="14">
        <f t="shared" si="11"/>
        <v>10431</v>
      </c>
      <c r="I11" s="14">
        <f t="shared" si="11"/>
        <v>12927</v>
      </c>
      <c r="J11" s="14"/>
      <c r="K11" s="14"/>
      <c r="L11" s="14"/>
      <c r="M11" s="14"/>
      <c r="N11" s="14">
        <f t="shared" si="11"/>
        <v>12502</v>
      </c>
      <c r="O11" s="14">
        <f t="shared" si="11"/>
        <v>10857</v>
      </c>
      <c r="P11" s="14">
        <f t="shared" si="11"/>
        <v>10865</v>
      </c>
      <c r="Q11" s="14">
        <f t="shared" si="11"/>
        <v>0</v>
      </c>
      <c r="R11" s="14">
        <f t="shared" si="11"/>
        <v>2117316</v>
      </c>
      <c r="S11" s="14">
        <f t="shared" si="11"/>
        <v>2121409.7739999997</v>
      </c>
      <c r="T11" s="14">
        <f t="shared" si="11"/>
        <v>2125069.0280000004</v>
      </c>
      <c r="U11" s="14">
        <f t="shared" si="5"/>
        <v>591.07851638583952</v>
      </c>
      <c r="V11" s="14">
        <f t="shared" si="1"/>
        <v>517.49479057448207</v>
      </c>
      <c r="W11" s="14">
        <f t="shared" si="1"/>
        <v>492.65201793213669</v>
      </c>
      <c r="X11" s="14">
        <f t="shared" si="6"/>
        <v>609.35893472507416</v>
      </c>
      <c r="Y11" s="14">
        <f t="shared" si="6"/>
        <v>0</v>
      </c>
      <c r="Z11" s="14">
        <f t="shared" si="2"/>
        <v>0</v>
      </c>
      <c r="AA11" s="14">
        <f t="shared" si="2"/>
        <v>0</v>
      </c>
      <c r="AB11" s="14">
        <f t="shared" si="7"/>
        <v>0</v>
      </c>
      <c r="AC11" s="14">
        <f t="shared" si="8"/>
        <v>589.32508717667486</v>
      </c>
      <c r="AD11" s="14">
        <f t="shared" si="3"/>
        <v>511.78231254816501</v>
      </c>
      <c r="AE11" s="14">
        <f t="shared" si="3"/>
        <v>512.15942026672315</v>
      </c>
      <c r="AF11" s="14">
        <f t="shared" si="9"/>
        <v>0</v>
      </c>
    </row>
    <row r="12" spans="1:32" x14ac:dyDescent="0.3">
      <c r="D12" t="s">
        <v>158</v>
      </c>
      <c r="E12" t="s">
        <v>1013</v>
      </c>
      <c r="F12" s="14">
        <f t="shared" ref="F12:F19" si="12">SUMIFS(F$34:F$183,$B$34:$B$183,$D12)</f>
        <v>77721</v>
      </c>
      <c r="G12" s="14">
        <f t="shared" si="11"/>
        <v>79854</v>
      </c>
      <c r="H12" s="14">
        <f t="shared" si="11"/>
        <v>74494</v>
      </c>
      <c r="I12" s="14">
        <f t="shared" si="11"/>
        <v>68284</v>
      </c>
      <c r="J12" s="14"/>
      <c r="K12" s="14"/>
      <c r="L12" s="14"/>
      <c r="M12" s="14"/>
      <c r="N12" s="14">
        <f t="shared" si="11"/>
        <v>59646</v>
      </c>
      <c r="O12" s="14">
        <f t="shared" si="11"/>
        <v>62727</v>
      </c>
      <c r="P12" s="14">
        <f t="shared" si="11"/>
        <v>60466</v>
      </c>
      <c r="Q12" s="14">
        <f t="shared" si="11"/>
        <v>0</v>
      </c>
      <c r="R12" s="14">
        <f t="shared" si="11"/>
        <v>5715351</v>
      </c>
      <c r="S12" s="14">
        <f t="shared" si="11"/>
        <v>5729357.4299999997</v>
      </c>
      <c r="T12" s="14">
        <f t="shared" si="11"/>
        <v>5745463.9309999999</v>
      </c>
      <c r="U12" s="14">
        <f t="shared" si="5"/>
        <v>1359.8639873561572</v>
      </c>
      <c r="V12" s="14">
        <f t="shared" si="1"/>
        <v>1397.1845298740182</v>
      </c>
      <c r="W12" s="14">
        <f t="shared" si="1"/>
        <v>1303.4020132796743</v>
      </c>
      <c r="X12" s="14">
        <f t="shared" si="6"/>
        <v>1191.8264977229742</v>
      </c>
      <c r="Y12" s="14">
        <f t="shared" si="6"/>
        <v>0</v>
      </c>
      <c r="Z12" s="14">
        <f t="shared" si="2"/>
        <v>0</v>
      </c>
      <c r="AA12" s="14">
        <f t="shared" si="2"/>
        <v>0</v>
      </c>
      <c r="AB12" s="14">
        <f t="shared" si="7"/>
        <v>0</v>
      </c>
      <c r="AC12" s="14">
        <f t="shared" si="8"/>
        <v>1041.0591541676604</v>
      </c>
      <c r="AD12" s="14">
        <f t="shared" si="3"/>
        <v>1094.8348181516756</v>
      </c>
      <c r="AE12" s="14">
        <f t="shared" si="3"/>
        <v>1055.3714048871971</v>
      </c>
      <c r="AF12" s="14">
        <f t="shared" si="9"/>
        <v>0</v>
      </c>
    </row>
    <row r="13" spans="1:32" x14ac:dyDescent="0.3">
      <c r="D13" t="s">
        <v>167</v>
      </c>
      <c r="E13" t="s">
        <v>1014</v>
      </c>
      <c r="F13" s="14">
        <f t="shared" si="12"/>
        <v>44627</v>
      </c>
      <c r="G13" s="14">
        <f t="shared" si="11"/>
        <v>43594</v>
      </c>
      <c r="H13" s="14">
        <f t="shared" si="11"/>
        <v>40648</v>
      </c>
      <c r="I13" s="14">
        <f t="shared" si="11"/>
        <v>43655</v>
      </c>
      <c r="J13" s="14"/>
      <c r="K13" s="14"/>
      <c r="L13" s="14"/>
      <c r="M13" s="14"/>
      <c r="N13" s="14">
        <f t="shared" si="11"/>
        <v>39470</v>
      </c>
      <c r="O13" s="14">
        <f t="shared" si="11"/>
        <v>42434</v>
      </c>
      <c r="P13" s="14">
        <f t="shared" si="11"/>
        <v>41208</v>
      </c>
      <c r="Q13" s="14">
        <f t="shared" si="11"/>
        <v>0</v>
      </c>
      <c r="R13" s="14">
        <f t="shared" si="11"/>
        <v>4291649</v>
      </c>
      <c r="S13" s="14">
        <f t="shared" si="11"/>
        <v>4307175.7690000003</v>
      </c>
      <c r="T13" s="14">
        <f t="shared" si="11"/>
        <v>4320773.9389999993</v>
      </c>
      <c r="U13" s="14">
        <f t="shared" si="5"/>
        <v>1039.8567077596513</v>
      </c>
      <c r="V13" s="14">
        <f t="shared" si="1"/>
        <v>1015.7867057627499</v>
      </c>
      <c r="W13" s="14">
        <f t="shared" si="1"/>
        <v>947.14176299133499</v>
      </c>
      <c r="X13" s="14">
        <f t="shared" si="6"/>
        <v>1013.5411773579746</v>
      </c>
      <c r="Y13" s="14">
        <f t="shared" si="6"/>
        <v>0</v>
      </c>
      <c r="Z13" s="14">
        <f t="shared" si="2"/>
        <v>0</v>
      </c>
      <c r="AA13" s="14">
        <f t="shared" si="2"/>
        <v>0</v>
      </c>
      <c r="AB13" s="14">
        <f t="shared" si="7"/>
        <v>0</v>
      </c>
      <c r="AC13" s="14">
        <f t="shared" si="8"/>
        <v>916.37774070139176</v>
      </c>
      <c r="AD13" s="14">
        <f t="shared" si="3"/>
        <v>985.19313526533711</v>
      </c>
      <c r="AE13" s="14">
        <f t="shared" si="3"/>
        <v>956.72900782424495</v>
      </c>
      <c r="AF13" s="14">
        <f t="shared" si="9"/>
        <v>0</v>
      </c>
    </row>
    <row r="14" spans="1:32" x14ac:dyDescent="0.3">
      <c r="D14" t="s">
        <v>176</v>
      </c>
      <c r="E14" t="s">
        <v>1015</v>
      </c>
      <c r="F14" s="14">
        <f t="shared" si="12"/>
        <v>41345</v>
      </c>
      <c r="G14" s="14">
        <f t="shared" si="11"/>
        <v>43337</v>
      </c>
      <c r="H14" s="14">
        <f t="shared" si="11"/>
        <v>39219</v>
      </c>
      <c r="I14" s="14">
        <f t="shared" si="11"/>
        <v>35515</v>
      </c>
      <c r="J14" s="14"/>
      <c r="K14" s="14"/>
      <c r="L14" s="14"/>
      <c r="M14" s="14"/>
      <c r="N14" s="14">
        <f t="shared" si="11"/>
        <v>32230</v>
      </c>
      <c r="O14" s="14">
        <f t="shared" si="11"/>
        <v>32013</v>
      </c>
      <c r="P14" s="14">
        <f t="shared" si="11"/>
        <v>30726</v>
      </c>
      <c r="Q14" s="14">
        <f t="shared" si="11"/>
        <v>0</v>
      </c>
      <c r="R14" s="14">
        <f t="shared" si="11"/>
        <v>3782923</v>
      </c>
      <c r="S14" s="14">
        <f t="shared" si="11"/>
        <v>3793658.0320000001</v>
      </c>
      <c r="T14" s="14">
        <f t="shared" si="11"/>
        <v>3814771.4560000002</v>
      </c>
      <c r="U14" s="14">
        <f t="shared" si="5"/>
        <v>1092.9379212846784</v>
      </c>
      <c r="V14" s="14">
        <f t="shared" si="1"/>
        <v>1145.5956148195455</v>
      </c>
      <c r="W14" s="14">
        <f t="shared" si="1"/>
        <v>1036.7379933453576</v>
      </c>
      <c r="X14" s="14">
        <f t="shared" si="6"/>
        <v>936.16766984336346</v>
      </c>
      <c r="Y14" s="14">
        <f t="shared" si="6"/>
        <v>0</v>
      </c>
      <c r="Z14" s="14">
        <f t="shared" si="2"/>
        <v>0</v>
      </c>
      <c r="AA14" s="14">
        <f t="shared" si="2"/>
        <v>0</v>
      </c>
      <c r="AB14" s="14">
        <f t="shared" si="7"/>
        <v>0</v>
      </c>
      <c r="AC14" s="14">
        <f t="shared" si="8"/>
        <v>849.57578485292436</v>
      </c>
      <c r="AD14" s="14">
        <f t="shared" si="3"/>
        <v>843.85571208491046</v>
      </c>
      <c r="AE14" s="14">
        <f t="shared" si="3"/>
        <v>809.93067221194383</v>
      </c>
      <c r="AF14" s="14">
        <f t="shared" si="9"/>
        <v>0</v>
      </c>
    </row>
    <row r="15" spans="1:32" x14ac:dyDescent="0.3">
      <c r="D15" t="s">
        <v>185</v>
      </c>
      <c r="E15" t="s">
        <v>1016</v>
      </c>
      <c r="F15" s="14">
        <f t="shared" si="12"/>
        <v>68183</v>
      </c>
      <c r="G15" s="14">
        <f t="shared" si="11"/>
        <v>64852</v>
      </c>
      <c r="H15" s="14">
        <f t="shared" si="11"/>
        <v>55695</v>
      </c>
      <c r="I15" s="14">
        <f t="shared" si="11"/>
        <v>52167</v>
      </c>
      <c r="J15" s="14"/>
      <c r="K15" s="14"/>
      <c r="L15" s="14"/>
      <c r="M15" s="14"/>
      <c r="N15" s="14">
        <f t="shared" si="11"/>
        <v>52006</v>
      </c>
      <c r="O15" s="14">
        <f t="shared" si="11"/>
        <v>50419</v>
      </c>
      <c r="P15" s="14">
        <f t="shared" si="11"/>
        <v>49291</v>
      </c>
      <c r="Q15" s="14">
        <f t="shared" si="11"/>
        <v>0</v>
      </c>
      <c r="R15" s="14">
        <f t="shared" si="11"/>
        <v>4577802</v>
      </c>
      <c r="S15" s="14">
        <f t="shared" si="11"/>
        <v>4591413.6689999988</v>
      </c>
      <c r="T15" s="14">
        <f t="shared" si="11"/>
        <v>4614553.0350000001</v>
      </c>
      <c r="U15" s="14">
        <f t="shared" si="5"/>
        <v>1489.4265850729237</v>
      </c>
      <c r="V15" s="14">
        <f t="shared" si="1"/>
        <v>1416.6624069804679</v>
      </c>
      <c r="W15" s="14">
        <f t="shared" si="1"/>
        <v>1216.6319119961938</v>
      </c>
      <c r="X15" s="14">
        <f t="shared" si="6"/>
        <v>1136.1860150440741</v>
      </c>
      <c r="Y15" s="14">
        <f t="shared" si="6"/>
        <v>0</v>
      </c>
      <c r="Z15" s="14">
        <f t="shared" si="2"/>
        <v>0</v>
      </c>
      <c r="AA15" s="14">
        <f t="shared" si="2"/>
        <v>0</v>
      </c>
      <c r="AB15" s="14">
        <f t="shared" si="7"/>
        <v>0</v>
      </c>
      <c r="AC15" s="14">
        <f t="shared" si="8"/>
        <v>1132.6794697487323</v>
      </c>
      <c r="AD15" s="14">
        <f t="shared" si="3"/>
        <v>1098.1149518375059</v>
      </c>
      <c r="AE15" s="14">
        <f t="shared" si="3"/>
        <v>1073.5473549856702</v>
      </c>
      <c r="AF15" s="14">
        <f t="shared" si="9"/>
        <v>0</v>
      </c>
    </row>
    <row r="16" spans="1:32" x14ac:dyDescent="0.3">
      <c r="D16" t="s">
        <v>192</v>
      </c>
      <c r="E16" t="s">
        <v>1017</v>
      </c>
      <c r="F16" s="14">
        <f t="shared" si="12"/>
        <v>55194</v>
      </c>
      <c r="G16" s="14">
        <f t="shared" si="11"/>
        <v>55777</v>
      </c>
      <c r="H16" s="14">
        <f t="shared" si="11"/>
        <v>51750</v>
      </c>
      <c r="I16" s="14">
        <f t="shared" si="11"/>
        <v>46738</v>
      </c>
      <c r="J16" s="14"/>
      <c r="K16" s="14"/>
      <c r="L16" s="14"/>
      <c r="M16" s="14"/>
      <c r="N16" s="14">
        <f t="shared" si="11"/>
        <v>46995</v>
      </c>
      <c r="O16" s="14">
        <f t="shared" si="11"/>
        <v>50445</v>
      </c>
      <c r="P16" s="14">
        <f t="shared" si="11"/>
        <v>47429</v>
      </c>
      <c r="Q16" s="14">
        <f t="shared" si="11"/>
        <v>0</v>
      </c>
      <c r="R16" s="14">
        <f t="shared" si="11"/>
        <v>4843991</v>
      </c>
      <c r="S16" s="14">
        <f t="shared" si="11"/>
        <v>4883253.2450000001</v>
      </c>
      <c r="T16" s="14">
        <f t="shared" si="11"/>
        <v>4916003.267</v>
      </c>
      <c r="U16" s="14">
        <f t="shared" si="5"/>
        <v>1139.4323399857681</v>
      </c>
      <c r="V16" s="14">
        <f t="shared" si="1"/>
        <v>1151.4678701921619</v>
      </c>
      <c r="W16" s="14">
        <f t="shared" si="1"/>
        <v>1068.3339419912218</v>
      </c>
      <c r="X16" s="14">
        <f t="shared" si="6"/>
        <v>957.10784706599839</v>
      </c>
      <c r="Y16" s="14">
        <f t="shared" si="6"/>
        <v>0</v>
      </c>
      <c r="Z16" s="14">
        <f t="shared" si="2"/>
        <v>0</v>
      </c>
      <c r="AA16" s="14">
        <f t="shared" si="2"/>
        <v>0</v>
      </c>
      <c r="AB16" s="14">
        <f t="shared" si="7"/>
        <v>0</v>
      </c>
      <c r="AC16" s="14">
        <f t="shared" si="8"/>
        <v>962.37073201391991</v>
      </c>
      <c r="AD16" s="14">
        <f t="shared" si="3"/>
        <v>1033.0203548556697</v>
      </c>
      <c r="AE16" s="14">
        <f t="shared" si="3"/>
        <v>971.25824978589651</v>
      </c>
      <c r="AF16" s="14">
        <f t="shared" si="9"/>
        <v>0</v>
      </c>
    </row>
    <row r="17" spans="4:32" x14ac:dyDescent="0.3">
      <c r="D17" t="s">
        <v>198</v>
      </c>
      <c r="E17" t="s">
        <v>1018</v>
      </c>
      <c r="F17" s="14">
        <f t="shared" si="12"/>
        <v>47858</v>
      </c>
      <c r="G17" s="14">
        <f t="shared" si="11"/>
        <v>48210</v>
      </c>
      <c r="H17" s="14">
        <f t="shared" si="11"/>
        <v>41478</v>
      </c>
      <c r="I17" s="14">
        <f t="shared" si="11"/>
        <v>37956</v>
      </c>
      <c r="J17" s="14"/>
      <c r="K17" s="14"/>
      <c r="L17" s="14"/>
      <c r="M17" s="14"/>
      <c r="N17" s="14">
        <f t="shared" si="11"/>
        <v>40982</v>
      </c>
      <c r="O17" s="14">
        <f t="shared" si="11"/>
        <v>39418</v>
      </c>
      <c r="P17" s="14">
        <f t="shared" si="11"/>
        <v>37632</v>
      </c>
      <c r="Q17" s="14">
        <f t="shared" si="11"/>
        <v>0</v>
      </c>
      <c r="R17" s="14">
        <f t="shared" si="11"/>
        <v>6823642</v>
      </c>
      <c r="S17" s="14">
        <f t="shared" si="11"/>
        <v>6931225.0069999984</v>
      </c>
      <c r="T17" s="14">
        <f t="shared" si="11"/>
        <v>6996410.544999999</v>
      </c>
      <c r="U17" s="14">
        <f t="shared" si="5"/>
        <v>701.35566901077163</v>
      </c>
      <c r="V17" s="14">
        <f t="shared" si="1"/>
        <v>706.51420458458995</v>
      </c>
      <c r="W17" s="14">
        <f t="shared" si="1"/>
        <v>607.8572117353167</v>
      </c>
      <c r="X17" s="14">
        <f t="shared" si="6"/>
        <v>547.60882761225321</v>
      </c>
      <c r="Y17" s="14">
        <f t="shared" si="6"/>
        <v>0</v>
      </c>
      <c r="Z17" s="14">
        <f t="shared" si="2"/>
        <v>0</v>
      </c>
      <c r="AA17" s="14">
        <f t="shared" si="2"/>
        <v>0</v>
      </c>
      <c r="AB17" s="14">
        <f t="shared" si="7"/>
        <v>0</v>
      </c>
      <c r="AC17" s="14">
        <f t="shared" si="8"/>
        <v>591.26633399740115</v>
      </c>
      <c r="AD17" s="14">
        <f t="shared" si="3"/>
        <v>568.70178013541454</v>
      </c>
      <c r="AE17" s="14">
        <f t="shared" si="3"/>
        <v>542.93432924186709</v>
      </c>
      <c r="AF17" s="14">
        <f t="shared" si="9"/>
        <v>0</v>
      </c>
    </row>
    <row r="18" spans="4:32" x14ac:dyDescent="0.3">
      <c r="D18" t="s">
        <v>205</v>
      </c>
      <c r="E18" t="s">
        <v>1019</v>
      </c>
      <c r="F18" s="14">
        <f t="shared" si="12"/>
        <v>109725</v>
      </c>
      <c r="G18" s="14">
        <f t="shared" si="11"/>
        <v>110406</v>
      </c>
      <c r="H18" s="14">
        <f t="shared" si="11"/>
        <v>96785</v>
      </c>
      <c r="I18" s="14">
        <f t="shared" si="11"/>
        <v>90139</v>
      </c>
      <c r="J18" s="14"/>
      <c r="K18" s="14"/>
      <c r="L18" s="14"/>
      <c r="M18" s="14"/>
      <c r="N18" s="14">
        <f t="shared" si="11"/>
        <v>86844</v>
      </c>
      <c r="O18" s="14">
        <f t="shared" si="11"/>
        <v>87159</v>
      </c>
      <c r="P18" s="14">
        <f t="shared" si="11"/>
        <v>80935</v>
      </c>
      <c r="Q18" s="14">
        <f t="shared" si="11"/>
        <v>0</v>
      </c>
      <c r="R18" s="14">
        <f t="shared" si="11"/>
        <v>7136960</v>
      </c>
      <c r="S18" s="14">
        <f t="shared" si="11"/>
        <v>7191244.2799999993</v>
      </c>
      <c r="T18" s="14">
        <f t="shared" si="11"/>
        <v>7235931.1259999983</v>
      </c>
      <c r="U18" s="14">
        <f t="shared" si="5"/>
        <v>1537.4192933686049</v>
      </c>
      <c r="V18" s="14">
        <f t="shared" si="1"/>
        <v>1546.9611711428954</v>
      </c>
      <c r="W18" s="14">
        <f t="shared" si="1"/>
        <v>1356.1096040891359</v>
      </c>
      <c r="X18" s="14">
        <f t="shared" si="6"/>
        <v>1253.4548471770174</v>
      </c>
      <c r="Y18" s="14">
        <f t="shared" si="6"/>
        <v>0</v>
      </c>
      <c r="Z18" s="14">
        <f t="shared" si="2"/>
        <v>0</v>
      </c>
      <c r="AA18" s="14">
        <f t="shared" si="2"/>
        <v>0</v>
      </c>
      <c r="AB18" s="14">
        <f t="shared" si="7"/>
        <v>0</v>
      </c>
      <c r="AC18" s="14">
        <f t="shared" si="8"/>
        <v>1207.6352383345823</v>
      </c>
      <c r="AD18" s="14">
        <f t="shared" si="3"/>
        <v>1212.0155651283203</v>
      </c>
      <c r="AE18" s="14">
        <f t="shared" si="3"/>
        <v>1125.465870003793</v>
      </c>
      <c r="AF18" s="14">
        <f t="shared" si="9"/>
        <v>0</v>
      </c>
    </row>
    <row r="19" spans="4:32" x14ac:dyDescent="0.3">
      <c r="D19" t="s">
        <v>213</v>
      </c>
      <c r="E19" t="s">
        <v>1020</v>
      </c>
      <c r="F19" s="14">
        <f t="shared" si="12"/>
        <v>73411</v>
      </c>
      <c r="G19" s="14">
        <f t="shared" si="11"/>
        <v>71078</v>
      </c>
      <c r="H19" s="14">
        <f t="shared" si="11"/>
        <v>57384</v>
      </c>
      <c r="I19" s="14">
        <f t="shared" si="11"/>
        <v>56470</v>
      </c>
      <c r="J19" s="14"/>
      <c r="K19" s="14"/>
      <c r="L19" s="14"/>
      <c r="M19" s="14"/>
      <c r="N19" s="14">
        <f t="shared" si="11"/>
        <v>46488</v>
      </c>
      <c r="O19" s="14">
        <f t="shared" si="11"/>
        <v>54098</v>
      </c>
      <c r="P19" s="14">
        <f t="shared" si="11"/>
        <v>52783</v>
      </c>
      <c r="Q19" s="14">
        <f t="shared" si="11"/>
        <v>0</v>
      </c>
      <c r="R19" s="14">
        <f t="shared" si="11"/>
        <v>4462839</v>
      </c>
      <c r="S19" s="14">
        <f t="shared" si="11"/>
        <v>4486710.7970000003</v>
      </c>
      <c r="T19" s="14">
        <f t="shared" si="11"/>
        <v>4514897.6939999992</v>
      </c>
      <c r="U19" s="14">
        <f t="shared" si="5"/>
        <v>1644.9394656630006</v>
      </c>
      <c r="V19" s="14">
        <f t="shared" si="1"/>
        <v>1592.6633248477033</v>
      </c>
      <c r="W19" s="14">
        <f t="shared" si="1"/>
        <v>1285.8182874174936</v>
      </c>
      <c r="X19" s="14">
        <f t="shared" si="6"/>
        <v>1258.6057482857636</v>
      </c>
      <c r="Y19" s="14">
        <f t="shared" si="6"/>
        <v>0</v>
      </c>
      <c r="Z19" s="14">
        <f t="shared" si="2"/>
        <v>0</v>
      </c>
      <c r="AA19" s="14">
        <f t="shared" si="2"/>
        <v>0</v>
      </c>
      <c r="AB19" s="14">
        <f t="shared" si="7"/>
        <v>0</v>
      </c>
      <c r="AC19" s="14">
        <f t="shared" si="8"/>
        <v>1036.1265101170279</v>
      </c>
      <c r="AD19" s="14">
        <f t="shared" si="3"/>
        <v>1205.7385119667654</v>
      </c>
      <c r="AE19" s="14">
        <f t="shared" si="3"/>
        <v>1176.429736351469</v>
      </c>
      <c r="AF19" s="14">
        <f t="shared" si="9"/>
        <v>0</v>
      </c>
    </row>
    <row r="20" spans="4:32" x14ac:dyDescent="0.3">
      <c r="D20" t="s">
        <v>142</v>
      </c>
      <c r="E20" t="s">
        <v>138</v>
      </c>
      <c r="F20" s="14">
        <f>SUMIFS(F$34:F$183,$C$34:$C$183,$D20)</f>
        <v>44627</v>
      </c>
      <c r="G20" s="14">
        <f t="shared" ref="G20:T33" si="13">SUMIFS(G$34:G$183,$C$34:$C$183,$D20)</f>
        <v>43594</v>
      </c>
      <c r="H20" s="14">
        <f t="shared" si="13"/>
        <v>40648</v>
      </c>
      <c r="I20" s="14">
        <f t="shared" si="13"/>
        <v>43655</v>
      </c>
      <c r="J20" s="14"/>
      <c r="K20" s="14"/>
      <c r="L20" s="14"/>
      <c r="M20" s="14"/>
      <c r="N20" s="14">
        <f t="shared" si="13"/>
        <v>39470</v>
      </c>
      <c r="O20" s="14">
        <f t="shared" si="13"/>
        <v>42434</v>
      </c>
      <c r="P20" s="14">
        <f t="shared" si="13"/>
        <v>41208</v>
      </c>
      <c r="Q20" s="14">
        <f t="shared" si="13"/>
        <v>0</v>
      </c>
      <c r="R20" s="14">
        <f t="shared" si="13"/>
        <v>4291649</v>
      </c>
      <c r="S20" s="14">
        <f t="shared" si="13"/>
        <v>4307175.7690000003</v>
      </c>
      <c r="T20" s="14">
        <f t="shared" si="13"/>
        <v>4320773.9389999993</v>
      </c>
      <c r="U20" s="14">
        <f t="shared" si="5"/>
        <v>1039.8567077596513</v>
      </c>
      <c r="V20" s="14">
        <f t="shared" si="1"/>
        <v>1015.7867057627499</v>
      </c>
      <c r="W20" s="14">
        <f t="shared" si="1"/>
        <v>947.14176299133499</v>
      </c>
      <c r="X20" s="14">
        <f t="shared" si="6"/>
        <v>1013.5411773579746</v>
      </c>
      <c r="Y20" s="14">
        <f t="shared" si="6"/>
        <v>0</v>
      </c>
      <c r="Z20" s="14">
        <f t="shared" si="2"/>
        <v>0</v>
      </c>
      <c r="AA20" s="14">
        <f t="shared" si="2"/>
        <v>0</v>
      </c>
      <c r="AB20" s="14">
        <f t="shared" si="7"/>
        <v>0</v>
      </c>
      <c r="AC20" s="14">
        <f t="shared" si="8"/>
        <v>916.37774070139176</v>
      </c>
      <c r="AD20" s="14">
        <f t="shared" si="3"/>
        <v>985.19313526533711</v>
      </c>
      <c r="AE20" s="14">
        <f t="shared" si="3"/>
        <v>956.72900782424495</v>
      </c>
      <c r="AF20" s="14">
        <f t="shared" si="9"/>
        <v>0</v>
      </c>
    </row>
    <row r="21" spans="4:32" x14ac:dyDescent="0.3">
      <c r="D21" t="s">
        <v>156</v>
      </c>
      <c r="E21" t="s">
        <v>157</v>
      </c>
      <c r="F21" s="14">
        <f t="shared" ref="F21:F33" si="14">SUMIFS(F$34:F$183,$C$34:$C$183,$D21)</f>
        <v>25812</v>
      </c>
      <c r="G21" s="14">
        <f t="shared" si="13"/>
        <v>24572</v>
      </c>
      <c r="H21" s="14">
        <f t="shared" si="13"/>
        <v>21500</v>
      </c>
      <c r="I21" s="14">
        <f t="shared" si="13"/>
        <v>24339</v>
      </c>
      <c r="J21" s="14"/>
      <c r="K21" s="14"/>
      <c r="L21" s="14"/>
      <c r="M21" s="14"/>
      <c r="N21" s="14">
        <f t="shared" si="13"/>
        <v>20292</v>
      </c>
      <c r="O21" s="14">
        <f t="shared" si="13"/>
        <v>18789</v>
      </c>
      <c r="P21" s="14">
        <f t="shared" si="13"/>
        <v>18134</v>
      </c>
      <c r="Q21" s="14">
        <f t="shared" si="13"/>
        <v>0</v>
      </c>
      <c r="R21" s="14">
        <f t="shared" si="13"/>
        <v>2523067</v>
      </c>
      <c r="S21" s="14">
        <f t="shared" si="13"/>
        <v>2526521.6689999998</v>
      </c>
      <c r="T21" s="14">
        <f t="shared" si="13"/>
        <v>2529724.0010000006</v>
      </c>
      <c r="U21" s="14">
        <f t="shared" si="5"/>
        <v>1023.040608909712</v>
      </c>
      <c r="V21" s="14">
        <f t="shared" si="5"/>
        <v>973.89407415657217</v>
      </c>
      <c r="W21" s="14">
        <f t="shared" si="5"/>
        <v>852.13749773589052</v>
      </c>
      <c r="X21" s="14">
        <f t="shared" si="6"/>
        <v>963.34024357026021</v>
      </c>
      <c r="Y21" s="14">
        <f t="shared" si="6"/>
        <v>0</v>
      </c>
      <c r="Z21" s="14">
        <f t="shared" si="6"/>
        <v>0</v>
      </c>
      <c r="AA21" s="14">
        <f t="shared" si="6"/>
        <v>0</v>
      </c>
      <c r="AB21" s="14">
        <f t="shared" si="7"/>
        <v>0</v>
      </c>
      <c r="AC21" s="14">
        <f t="shared" si="8"/>
        <v>803.15954733258218</v>
      </c>
      <c r="AD21" s="14">
        <f t="shared" si="8"/>
        <v>743.67064531992355</v>
      </c>
      <c r="AE21" s="14">
        <f t="shared" si="8"/>
        <v>717.74567471560454</v>
      </c>
      <c r="AF21" s="14">
        <f t="shared" si="9"/>
        <v>0</v>
      </c>
    </row>
    <row r="22" spans="4:32" x14ac:dyDescent="0.3">
      <c r="D22" t="s">
        <v>165</v>
      </c>
      <c r="E22" t="s">
        <v>166</v>
      </c>
      <c r="F22" s="14">
        <f t="shared" si="14"/>
        <v>24365</v>
      </c>
      <c r="G22" s="14">
        <f t="shared" si="13"/>
        <v>23819</v>
      </c>
      <c r="H22" s="14">
        <f t="shared" si="13"/>
        <v>21588</v>
      </c>
      <c r="I22" s="14">
        <f t="shared" si="13"/>
        <v>18732</v>
      </c>
      <c r="J22" s="14"/>
      <c r="K22" s="14"/>
      <c r="L22" s="14"/>
      <c r="M22" s="14"/>
      <c r="N22" s="14">
        <f t="shared" si="13"/>
        <v>19169</v>
      </c>
      <c r="O22" s="14">
        <f t="shared" si="13"/>
        <v>21500</v>
      </c>
      <c r="P22" s="14">
        <f t="shared" si="13"/>
        <v>21329</v>
      </c>
      <c r="Q22" s="14">
        <f t="shared" si="13"/>
        <v>0</v>
      </c>
      <c r="R22" s="14">
        <f t="shared" si="13"/>
        <v>1970434</v>
      </c>
      <c r="S22" s="14">
        <f t="shared" si="13"/>
        <v>1976059.1539999999</v>
      </c>
      <c r="T22" s="14">
        <f t="shared" si="13"/>
        <v>1981283.0609999998</v>
      </c>
      <c r="U22" s="14">
        <f t="shared" si="5"/>
        <v>1236.5296173330344</v>
      </c>
      <c r="V22" s="14">
        <f t="shared" si="5"/>
        <v>1208.8199858508328</v>
      </c>
      <c r="W22" s="14">
        <f t="shared" si="5"/>
        <v>1095.5961986039624</v>
      </c>
      <c r="X22" s="14">
        <f t="shared" si="6"/>
        <v>947.94733052814274</v>
      </c>
      <c r="Y22" s="14">
        <f t="shared" si="6"/>
        <v>0</v>
      </c>
      <c r="Z22" s="14">
        <f t="shared" si="6"/>
        <v>0</v>
      </c>
      <c r="AA22" s="14">
        <f t="shared" si="6"/>
        <v>0</v>
      </c>
      <c r="AB22" s="14">
        <f t="shared" si="7"/>
        <v>0</v>
      </c>
      <c r="AC22" s="14">
        <f t="shared" si="8"/>
        <v>970.06205311199915</v>
      </c>
      <c r="AD22" s="14">
        <f t="shared" si="8"/>
        <v>1088.0241088167343</v>
      </c>
      <c r="AE22" s="14">
        <f t="shared" si="8"/>
        <v>1079.3705217187037</v>
      </c>
      <c r="AF22" s="14">
        <f t="shared" si="9"/>
        <v>0</v>
      </c>
    </row>
    <row r="23" spans="4:32" x14ac:dyDescent="0.3">
      <c r="D23" t="s">
        <v>174</v>
      </c>
      <c r="E23" t="s">
        <v>175</v>
      </c>
      <c r="F23" s="14">
        <f t="shared" si="14"/>
        <v>23890</v>
      </c>
      <c r="G23" s="14">
        <f t="shared" si="13"/>
        <v>26322</v>
      </c>
      <c r="H23" s="14">
        <f t="shared" si="13"/>
        <v>26146</v>
      </c>
      <c r="I23" s="14">
        <f t="shared" si="13"/>
        <v>25377</v>
      </c>
      <c r="J23" s="14"/>
      <c r="K23" s="14"/>
      <c r="L23" s="14"/>
      <c r="M23" s="14"/>
      <c r="N23" s="14">
        <f t="shared" si="13"/>
        <v>21418</v>
      </c>
      <c r="O23" s="14">
        <f t="shared" si="13"/>
        <v>21506</v>
      </c>
      <c r="P23" s="14">
        <f t="shared" si="13"/>
        <v>19728</v>
      </c>
      <c r="Q23" s="14">
        <f t="shared" si="13"/>
        <v>0</v>
      </c>
      <c r="R23" s="14">
        <f t="shared" si="13"/>
        <v>2163942</v>
      </c>
      <c r="S23" s="14">
        <f t="shared" si="13"/>
        <v>2174282.693</v>
      </c>
      <c r="T23" s="14">
        <f t="shared" si="13"/>
        <v>2183937.1129999999</v>
      </c>
      <c r="U23" s="14">
        <f t="shared" si="5"/>
        <v>1104.0037117445847</v>
      </c>
      <c r="V23" s="14">
        <f t="shared" si="5"/>
        <v>1216.3911971762643</v>
      </c>
      <c r="W23" s="14">
        <f t="shared" si="5"/>
        <v>1208.2578923094982</v>
      </c>
      <c r="X23" s="14">
        <f t="shared" si="6"/>
        <v>1167.1435403363164</v>
      </c>
      <c r="Y23" s="14">
        <f t="shared" si="6"/>
        <v>0</v>
      </c>
      <c r="Z23" s="14">
        <f t="shared" si="6"/>
        <v>0</v>
      </c>
      <c r="AA23" s="14">
        <f t="shared" si="6"/>
        <v>0</v>
      </c>
      <c r="AB23" s="14">
        <f t="shared" si="7"/>
        <v>0</v>
      </c>
      <c r="AC23" s="14">
        <f t="shared" si="8"/>
        <v>985.06050151409636</v>
      </c>
      <c r="AD23" s="14">
        <f t="shared" si="8"/>
        <v>989.10781331413568</v>
      </c>
      <c r="AE23" s="14">
        <f t="shared" si="8"/>
        <v>907.33371808152458</v>
      </c>
      <c r="AF23" s="14">
        <f t="shared" si="9"/>
        <v>0</v>
      </c>
    </row>
    <row r="24" spans="4:32" x14ac:dyDescent="0.3">
      <c r="D24" t="s">
        <v>183</v>
      </c>
      <c r="E24" t="s">
        <v>184</v>
      </c>
      <c r="F24" s="14">
        <f t="shared" si="14"/>
        <v>16169</v>
      </c>
      <c r="G24" s="14">
        <f t="shared" si="13"/>
        <v>16098</v>
      </c>
      <c r="H24" s="14">
        <f t="shared" si="13"/>
        <v>15691</v>
      </c>
      <c r="I24" s="14">
        <f t="shared" si="13"/>
        <v>12763</v>
      </c>
      <c r="J24" s="14"/>
      <c r="K24" s="14"/>
      <c r="L24" s="14"/>
      <c r="M24" s="14"/>
      <c r="N24" s="14">
        <f t="shared" si="13"/>
        <v>11269</v>
      </c>
      <c r="O24" s="14">
        <f t="shared" si="13"/>
        <v>11789</v>
      </c>
      <c r="P24" s="14">
        <f t="shared" si="13"/>
        <v>12140</v>
      </c>
      <c r="Q24" s="14">
        <f t="shared" si="13"/>
        <v>0</v>
      </c>
      <c r="R24" s="14">
        <f t="shared" si="13"/>
        <v>1175224</v>
      </c>
      <c r="S24" s="14">
        <f t="shared" si="13"/>
        <v>1173903.6880000001</v>
      </c>
      <c r="T24" s="14">
        <f t="shared" si="13"/>
        <v>1175588.784</v>
      </c>
      <c r="U24" s="14">
        <f t="shared" si="5"/>
        <v>1375.822821862045</v>
      </c>
      <c r="V24" s="14">
        <f t="shared" si="5"/>
        <v>1369.7814203930484</v>
      </c>
      <c r="W24" s="14">
        <f t="shared" si="5"/>
        <v>1335.1497246482372</v>
      </c>
      <c r="X24" s="14">
        <f t="shared" si="6"/>
        <v>1087.2271831554208</v>
      </c>
      <c r="Y24" s="14">
        <f t="shared" si="6"/>
        <v>0</v>
      </c>
      <c r="Z24" s="14">
        <f t="shared" si="6"/>
        <v>0</v>
      </c>
      <c r="AA24" s="14">
        <f t="shared" si="6"/>
        <v>0</v>
      </c>
      <c r="AB24" s="14">
        <f t="shared" si="7"/>
        <v>0</v>
      </c>
      <c r="AC24" s="14">
        <f t="shared" si="8"/>
        <v>959.95950223132786</v>
      </c>
      <c r="AD24" s="14">
        <f t="shared" si="8"/>
        <v>1004.2561515489506</v>
      </c>
      <c r="AE24" s="14">
        <f t="shared" si="8"/>
        <v>1034.1563898383458</v>
      </c>
      <c r="AF24" s="14">
        <f t="shared" si="9"/>
        <v>0</v>
      </c>
    </row>
    <row r="25" spans="4:32" x14ac:dyDescent="0.3">
      <c r="D25" t="s">
        <v>190</v>
      </c>
      <c r="E25" t="s">
        <v>191</v>
      </c>
      <c r="F25" s="14">
        <f t="shared" si="14"/>
        <v>32346</v>
      </c>
      <c r="G25" s="14">
        <f t="shared" si="13"/>
        <v>32760</v>
      </c>
      <c r="H25" s="14">
        <f t="shared" si="13"/>
        <v>30622</v>
      </c>
      <c r="I25" s="14">
        <f t="shared" si="13"/>
        <v>31536</v>
      </c>
      <c r="J25" s="14"/>
      <c r="K25" s="14"/>
      <c r="L25" s="14"/>
      <c r="M25" s="14"/>
      <c r="N25" s="14">
        <f t="shared" si="13"/>
        <v>28034</v>
      </c>
      <c r="O25" s="14">
        <f t="shared" si="13"/>
        <v>26215</v>
      </c>
      <c r="P25" s="14">
        <f t="shared" si="13"/>
        <v>27853</v>
      </c>
      <c r="Q25" s="14">
        <f t="shared" si="13"/>
        <v>0</v>
      </c>
      <c r="R25" s="14">
        <f t="shared" si="13"/>
        <v>3043263</v>
      </c>
      <c r="S25" s="14">
        <f t="shared" si="13"/>
        <v>3048253.4649999999</v>
      </c>
      <c r="T25" s="14">
        <f t="shared" si="13"/>
        <v>3060180.997</v>
      </c>
      <c r="U25" s="14">
        <f t="shared" si="5"/>
        <v>1062.8723182978272</v>
      </c>
      <c r="V25" s="14">
        <f t="shared" si="5"/>
        <v>1076.4761376193908</v>
      </c>
      <c r="W25" s="14">
        <f t="shared" si="5"/>
        <v>1006.2225972582719</v>
      </c>
      <c r="X25" s="14">
        <f t="shared" si="6"/>
        <v>1034.5596375792195</v>
      </c>
      <c r="Y25" s="14">
        <f t="shared" si="6"/>
        <v>0</v>
      </c>
      <c r="Z25" s="14">
        <f t="shared" si="6"/>
        <v>0</v>
      </c>
      <c r="AA25" s="14">
        <f t="shared" si="6"/>
        <v>0</v>
      </c>
      <c r="AB25" s="14">
        <f t="shared" si="7"/>
        <v>0</v>
      </c>
      <c r="AC25" s="14">
        <f t="shared" si="8"/>
        <v>919.67417807888899</v>
      </c>
      <c r="AD25" s="14">
        <f t="shared" si="8"/>
        <v>860.00066270735795</v>
      </c>
      <c r="AE25" s="14">
        <f t="shared" si="8"/>
        <v>913.73635164554798</v>
      </c>
      <c r="AF25" s="14">
        <f t="shared" si="9"/>
        <v>0</v>
      </c>
    </row>
    <row r="26" spans="4:32" x14ac:dyDescent="0.3">
      <c r="D26" t="s">
        <v>196</v>
      </c>
      <c r="E26" t="s">
        <v>197</v>
      </c>
      <c r="F26" s="14">
        <f t="shared" si="14"/>
        <v>48403</v>
      </c>
      <c r="G26" s="14">
        <f t="shared" si="13"/>
        <v>45453</v>
      </c>
      <c r="H26" s="14">
        <f t="shared" si="13"/>
        <v>38628</v>
      </c>
      <c r="I26" s="14">
        <f t="shared" si="13"/>
        <v>35452</v>
      </c>
      <c r="J26" s="14"/>
      <c r="K26" s="14"/>
      <c r="L26" s="14"/>
      <c r="M26" s="14"/>
      <c r="N26" s="14">
        <f t="shared" si="13"/>
        <v>36579</v>
      </c>
      <c r="O26" s="14">
        <f t="shared" si="13"/>
        <v>35486</v>
      </c>
      <c r="P26" s="14">
        <f t="shared" si="13"/>
        <v>35186</v>
      </c>
      <c r="Q26" s="14">
        <f t="shared" si="13"/>
        <v>0</v>
      </c>
      <c r="R26" s="14">
        <f t="shared" si="13"/>
        <v>3284410</v>
      </c>
      <c r="S26" s="14">
        <f t="shared" si="13"/>
        <v>3297586.821</v>
      </c>
      <c r="T26" s="14">
        <f t="shared" si="13"/>
        <v>3316346.3819999998</v>
      </c>
      <c r="U26" s="14">
        <f t="shared" si="5"/>
        <v>1473.719785288682</v>
      </c>
      <c r="V26" s="14">
        <f t="shared" si="5"/>
        <v>1383.9015226479032</v>
      </c>
      <c r="W26" s="14">
        <f t="shared" si="5"/>
        <v>1176.1016438264407</v>
      </c>
      <c r="X26" s="14">
        <f t="shared" si="6"/>
        <v>1075.0892068779285</v>
      </c>
      <c r="Y26" s="14">
        <f t="shared" si="6"/>
        <v>0</v>
      </c>
      <c r="Z26" s="14">
        <f t="shared" si="6"/>
        <v>0</v>
      </c>
      <c r="AA26" s="14">
        <f t="shared" si="6"/>
        <v>0</v>
      </c>
      <c r="AB26" s="14">
        <f t="shared" si="7"/>
        <v>0</v>
      </c>
      <c r="AC26" s="14">
        <f t="shared" si="8"/>
        <v>1109.2657141596453</v>
      </c>
      <c r="AD26" s="14">
        <f t="shared" si="8"/>
        <v>1076.1202638855405</v>
      </c>
      <c r="AE26" s="14">
        <f t="shared" si="8"/>
        <v>1067.0227020536724</v>
      </c>
      <c r="AF26" s="14">
        <f t="shared" si="9"/>
        <v>0</v>
      </c>
    </row>
    <row r="27" spans="4:32" x14ac:dyDescent="0.3">
      <c r="D27" t="s">
        <v>203</v>
      </c>
      <c r="E27" t="s">
        <v>204</v>
      </c>
      <c r="F27" s="14">
        <f t="shared" si="14"/>
        <v>50783</v>
      </c>
      <c r="G27" s="14">
        <f t="shared" si="13"/>
        <v>50012</v>
      </c>
      <c r="H27" s="14">
        <f t="shared" si="13"/>
        <v>43085</v>
      </c>
      <c r="I27" s="14">
        <f t="shared" si="13"/>
        <v>36831</v>
      </c>
      <c r="J27" s="14"/>
      <c r="K27" s="14"/>
      <c r="L27" s="14"/>
      <c r="M27" s="14"/>
      <c r="N27" s="14">
        <f t="shared" si="13"/>
        <v>33978</v>
      </c>
      <c r="O27" s="14">
        <f t="shared" si="13"/>
        <v>35901</v>
      </c>
      <c r="P27" s="14">
        <f t="shared" si="13"/>
        <v>29784</v>
      </c>
      <c r="Q27" s="14">
        <f t="shared" si="13"/>
        <v>0</v>
      </c>
      <c r="R27" s="14">
        <f t="shared" si="13"/>
        <v>3651448</v>
      </c>
      <c r="S27" s="14">
        <f t="shared" si="13"/>
        <v>3680307.4890000001</v>
      </c>
      <c r="T27" s="14">
        <f t="shared" si="13"/>
        <v>3707733.2159999995</v>
      </c>
      <c r="U27" s="14">
        <f t="shared" si="5"/>
        <v>1390.7633355315481</v>
      </c>
      <c r="V27" s="14">
        <f t="shared" si="5"/>
        <v>1369.6484244058795</v>
      </c>
      <c r="W27" s="14">
        <f t="shared" si="5"/>
        <v>1179.9428610239006</v>
      </c>
      <c r="X27" s="14">
        <f t="shared" si="6"/>
        <v>1000.7587711103886</v>
      </c>
      <c r="Y27" s="14">
        <f t="shared" si="6"/>
        <v>0</v>
      </c>
      <c r="Z27" s="14">
        <f t="shared" si="6"/>
        <v>0</v>
      </c>
      <c r="AA27" s="14">
        <f t="shared" si="6"/>
        <v>0</v>
      </c>
      <c r="AB27" s="14">
        <f t="shared" si="7"/>
        <v>0</v>
      </c>
      <c r="AC27" s="14">
        <f t="shared" si="8"/>
        <v>923.23807457817554</v>
      </c>
      <c r="AD27" s="14">
        <f t="shared" si="8"/>
        <v>975.48914342901526</v>
      </c>
      <c r="AE27" s="14">
        <f t="shared" si="8"/>
        <v>809.28020522798226</v>
      </c>
      <c r="AF27" s="14">
        <f t="shared" si="9"/>
        <v>0</v>
      </c>
    </row>
    <row r="28" spans="4:32" x14ac:dyDescent="0.3">
      <c r="D28" t="s">
        <v>211</v>
      </c>
      <c r="E28" t="s">
        <v>212</v>
      </c>
      <c r="F28" s="14">
        <f t="shared" si="14"/>
        <v>37117</v>
      </c>
      <c r="G28" s="14">
        <f t="shared" si="13"/>
        <v>40165</v>
      </c>
      <c r="H28" s="14">
        <f t="shared" si="13"/>
        <v>37795</v>
      </c>
      <c r="I28" s="14">
        <f t="shared" si="13"/>
        <v>33866</v>
      </c>
      <c r="J28" s="14"/>
      <c r="K28" s="14"/>
      <c r="L28" s="14"/>
      <c r="M28" s="14"/>
      <c r="N28" s="14">
        <f t="shared" si="13"/>
        <v>34643</v>
      </c>
      <c r="O28" s="14">
        <f t="shared" si="13"/>
        <v>36921</v>
      </c>
      <c r="P28" s="14">
        <f t="shared" si="13"/>
        <v>36109</v>
      </c>
      <c r="Q28" s="14">
        <f t="shared" si="13"/>
        <v>0</v>
      </c>
      <c r="R28" s="14">
        <f t="shared" si="13"/>
        <v>3425469</v>
      </c>
      <c r="S28" s="14">
        <f t="shared" si="13"/>
        <v>3445065.5410000007</v>
      </c>
      <c r="T28" s="14">
        <f t="shared" si="13"/>
        <v>3465881.0989999995</v>
      </c>
      <c r="U28" s="14">
        <f t="shared" si="5"/>
        <v>1083.5596527074104</v>
      </c>
      <c r="V28" s="14">
        <f t="shared" si="5"/>
        <v>1172.5401689520472</v>
      </c>
      <c r="W28" s="14">
        <f t="shared" si="5"/>
        <v>1103.3525628169457</v>
      </c>
      <c r="X28" s="14">
        <f t="shared" si="6"/>
        <v>983.02919340598964</v>
      </c>
      <c r="Y28" s="14">
        <f t="shared" si="6"/>
        <v>0</v>
      </c>
      <c r="Z28" s="14">
        <f t="shared" si="6"/>
        <v>0</v>
      </c>
      <c r="AA28" s="14">
        <f t="shared" si="6"/>
        <v>0</v>
      </c>
      <c r="AB28" s="14">
        <f t="shared" si="7"/>
        <v>0</v>
      </c>
      <c r="AC28" s="14">
        <f t="shared" si="8"/>
        <v>1005.5831910223734</v>
      </c>
      <c r="AD28" s="14">
        <f t="shared" si="8"/>
        <v>1071.7067516016814</v>
      </c>
      <c r="AE28" s="14">
        <f t="shared" si="8"/>
        <v>1048.1368081467217</v>
      </c>
      <c r="AF28" s="14">
        <f t="shared" si="9"/>
        <v>0</v>
      </c>
    </row>
    <row r="29" spans="4:32" x14ac:dyDescent="0.3">
      <c r="D29" t="s">
        <v>218</v>
      </c>
      <c r="E29" t="s">
        <v>219</v>
      </c>
      <c r="F29" s="14">
        <f t="shared" si="14"/>
        <v>48099</v>
      </c>
      <c r="G29" s="14">
        <f t="shared" si="13"/>
        <v>45308</v>
      </c>
      <c r="H29" s="14">
        <f t="shared" si="13"/>
        <v>35775</v>
      </c>
      <c r="I29" s="14">
        <f t="shared" si="13"/>
        <v>35877</v>
      </c>
      <c r="J29" s="14"/>
      <c r="K29" s="14"/>
      <c r="L29" s="14"/>
      <c r="M29" s="14"/>
      <c r="N29" s="14">
        <f t="shared" si="13"/>
        <v>28181</v>
      </c>
      <c r="O29" s="14">
        <f t="shared" si="13"/>
        <v>32038</v>
      </c>
      <c r="P29" s="14">
        <f t="shared" si="13"/>
        <v>30503</v>
      </c>
      <c r="Q29" s="14">
        <f t="shared" si="13"/>
        <v>0</v>
      </c>
      <c r="R29" s="14">
        <f t="shared" si="13"/>
        <v>2491901</v>
      </c>
      <c r="S29" s="14">
        <f t="shared" si="13"/>
        <v>2500238.5759999999</v>
      </c>
      <c r="T29" s="14">
        <f t="shared" si="13"/>
        <v>2512973.2919999999</v>
      </c>
      <c r="U29" s="14">
        <f t="shared" si="5"/>
        <v>1930.2131184184282</v>
      </c>
      <c r="V29" s="14">
        <f t="shared" si="5"/>
        <v>1818.2102740036623</v>
      </c>
      <c r="W29" s="14">
        <f t="shared" si="5"/>
        <v>1435.6509347682752</v>
      </c>
      <c r="X29" s="14">
        <f t="shared" si="6"/>
        <v>1434.943062809539</v>
      </c>
      <c r="Y29" s="14">
        <f t="shared" si="6"/>
        <v>0</v>
      </c>
      <c r="Z29" s="14">
        <f t="shared" si="6"/>
        <v>0</v>
      </c>
      <c r="AA29" s="14">
        <f t="shared" si="6"/>
        <v>0</v>
      </c>
      <c r="AB29" s="14">
        <f t="shared" si="7"/>
        <v>0</v>
      </c>
      <c r="AC29" s="14">
        <f t="shared" si="8"/>
        <v>1127.1324373006555</v>
      </c>
      <c r="AD29" s="14">
        <f t="shared" si="8"/>
        <v>1281.3977157034312</v>
      </c>
      <c r="AE29" s="14">
        <f t="shared" si="8"/>
        <v>1220.0035745708774</v>
      </c>
      <c r="AF29" s="14">
        <f t="shared" si="9"/>
        <v>0</v>
      </c>
    </row>
    <row r="30" spans="4:32" x14ac:dyDescent="0.3">
      <c r="D30" t="s">
        <v>224</v>
      </c>
      <c r="E30" t="s">
        <v>225</v>
      </c>
      <c r="F30" s="14">
        <f t="shared" si="14"/>
        <v>25312</v>
      </c>
      <c r="G30" s="14">
        <f t="shared" si="13"/>
        <v>25770</v>
      </c>
      <c r="H30" s="14">
        <f t="shared" si="13"/>
        <v>21609</v>
      </c>
      <c r="I30" s="14">
        <f t="shared" si="13"/>
        <v>20593</v>
      </c>
      <c r="J30" s="14"/>
      <c r="K30" s="14"/>
      <c r="L30" s="14"/>
      <c r="M30" s="14"/>
      <c r="N30" s="14">
        <f t="shared" si="13"/>
        <v>18307</v>
      </c>
      <c r="O30" s="14">
        <f t="shared" si="13"/>
        <v>22060</v>
      </c>
      <c r="P30" s="14">
        <f t="shared" si="13"/>
        <v>22280</v>
      </c>
      <c r="Q30" s="14">
        <f t="shared" si="13"/>
        <v>0</v>
      </c>
      <c r="R30" s="14">
        <f t="shared" si="13"/>
        <v>1970938</v>
      </c>
      <c r="S30" s="14">
        <f t="shared" si="13"/>
        <v>1986472.2210000001</v>
      </c>
      <c r="T30" s="14">
        <f t="shared" si="13"/>
        <v>2001924.402</v>
      </c>
      <c r="U30" s="14">
        <f t="shared" si="5"/>
        <v>1284.2616053878914</v>
      </c>
      <c r="V30" s="14">
        <f t="shared" si="5"/>
        <v>1307.4992719202735</v>
      </c>
      <c r="W30" s="14">
        <f t="shared" si="5"/>
        <v>1096.3815198651607</v>
      </c>
      <c r="X30" s="14">
        <f t="shared" si="6"/>
        <v>1036.6618663126021</v>
      </c>
      <c r="Y30" s="14">
        <f t="shared" si="6"/>
        <v>0</v>
      </c>
      <c r="Z30" s="14">
        <f t="shared" si="6"/>
        <v>0</v>
      </c>
      <c r="AA30" s="14">
        <f t="shared" si="6"/>
        <v>0</v>
      </c>
      <c r="AB30" s="14">
        <f t="shared" si="7"/>
        <v>0</v>
      </c>
      <c r="AC30" s="14">
        <f t="shared" si="8"/>
        <v>921.58348888383478</v>
      </c>
      <c r="AD30" s="14">
        <f t="shared" si="8"/>
        <v>1110.5113762373624</v>
      </c>
      <c r="AE30" s="14">
        <f t="shared" si="8"/>
        <v>1121.5862857011982</v>
      </c>
      <c r="AF30" s="14">
        <f t="shared" si="9"/>
        <v>0</v>
      </c>
    </row>
    <row r="31" spans="4:32" x14ac:dyDescent="0.3">
      <c r="D31" t="s">
        <v>229</v>
      </c>
      <c r="E31" t="s">
        <v>230</v>
      </c>
      <c r="F31" s="14">
        <f t="shared" si="14"/>
        <v>61601</v>
      </c>
      <c r="G31" s="14">
        <f t="shared" si="13"/>
        <v>60848</v>
      </c>
      <c r="H31" s="14">
        <f t="shared" si="13"/>
        <v>54477</v>
      </c>
      <c r="I31" s="14">
        <f t="shared" si="13"/>
        <v>50628</v>
      </c>
      <c r="J31" s="14"/>
      <c r="K31" s="14"/>
      <c r="L31" s="14"/>
      <c r="M31" s="14"/>
      <c r="N31" s="14">
        <f t="shared" si="13"/>
        <v>48210</v>
      </c>
      <c r="O31" s="14">
        <f t="shared" si="13"/>
        <v>47703</v>
      </c>
      <c r="P31" s="14">
        <f t="shared" si="13"/>
        <v>41201</v>
      </c>
      <c r="Q31" s="14">
        <f t="shared" si="13"/>
        <v>0</v>
      </c>
      <c r="R31" s="14">
        <f t="shared" si="13"/>
        <v>3217391</v>
      </c>
      <c r="S31" s="14">
        <f t="shared" si="13"/>
        <v>3235834.5500000007</v>
      </c>
      <c r="T31" s="14">
        <f t="shared" si="13"/>
        <v>3252025.4139999989</v>
      </c>
      <c r="U31" s="14">
        <f t="shared" si="5"/>
        <v>1914.6258567889324</v>
      </c>
      <c r="V31" s="14">
        <f t="shared" si="5"/>
        <v>1891.2218005209809</v>
      </c>
      <c r="W31" s="14">
        <f t="shared" si="5"/>
        <v>1693.2042142220203</v>
      </c>
      <c r="X31" s="14">
        <f t="shared" si="6"/>
        <v>1564.6040988096868</v>
      </c>
      <c r="Y31" s="14">
        <f t="shared" si="6"/>
        <v>0</v>
      </c>
      <c r="Z31" s="14">
        <f t="shared" si="6"/>
        <v>0</v>
      </c>
      <c r="AA31" s="14">
        <f t="shared" si="6"/>
        <v>0</v>
      </c>
      <c r="AB31" s="14">
        <f t="shared" si="7"/>
        <v>0</v>
      </c>
      <c r="AC31" s="14">
        <f t="shared" si="8"/>
        <v>1489.8783993761358</v>
      </c>
      <c r="AD31" s="14">
        <f t="shared" si="8"/>
        <v>1474.2101075594237</v>
      </c>
      <c r="AE31" s="14">
        <f t="shared" si="8"/>
        <v>1273.2727635904621</v>
      </c>
      <c r="AF31" s="14">
        <f t="shared" si="9"/>
        <v>0</v>
      </c>
    </row>
    <row r="32" spans="4:32" x14ac:dyDescent="0.3">
      <c r="D32" t="s">
        <v>235</v>
      </c>
      <c r="E32" t="s">
        <v>236</v>
      </c>
      <c r="F32" s="14">
        <f t="shared" si="14"/>
        <v>44197</v>
      </c>
      <c r="G32" s="14">
        <f t="shared" si="13"/>
        <v>45134</v>
      </c>
      <c r="H32" s="14">
        <f t="shared" si="13"/>
        <v>38842</v>
      </c>
      <c r="I32" s="14">
        <f t="shared" si="13"/>
        <v>36246</v>
      </c>
      <c r="J32" s="14"/>
      <c r="K32" s="14"/>
      <c r="L32" s="14"/>
      <c r="M32" s="14"/>
      <c r="N32" s="14">
        <f t="shared" si="13"/>
        <v>36631</v>
      </c>
      <c r="O32" s="14">
        <f t="shared" si="13"/>
        <v>37810</v>
      </c>
      <c r="P32" s="14">
        <f t="shared" si="13"/>
        <v>38248</v>
      </c>
      <c r="Q32" s="14">
        <f t="shared" si="13"/>
        <v>0</v>
      </c>
      <c r="R32" s="14">
        <f t="shared" si="13"/>
        <v>3719695</v>
      </c>
      <c r="S32" s="14">
        <f t="shared" si="13"/>
        <v>3752521.3599999994</v>
      </c>
      <c r="T32" s="14">
        <f t="shared" si="13"/>
        <v>3779091.7760000001</v>
      </c>
      <c r="U32" s="14">
        <f t="shared" si="5"/>
        <v>1188.1888165561961</v>
      </c>
      <c r="V32" s="14">
        <f t="shared" si="5"/>
        <v>1213.3790539278086</v>
      </c>
      <c r="W32" s="14">
        <f t="shared" si="5"/>
        <v>1044.2254002008228</v>
      </c>
      <c r="X32" s="14">
        <f t="shared" si="6"/>
        <v>965.91055780159525</v>
      </c>
      <c r="Y32" s="14">
        <f t="shared" si="6"/>
        <v>0</v>
      </c>
      <c r="Z32" s="14">
        <f t="shared" si="6"/>
        <v>0</v>
      </c>
      <c r="AA32" s="14">
        <f t="shared" si="6"/>
        <v>0</v>
      </c>
      <c r="AB32" s="14">
        <f t="shared" si="7"/>
        <v>0</v>
      </c>
      <c r="AC32" s="14">
        <f t="shared" si="8"/>
        <v>976.17032618303358</v>
      </c>
      <c r="AD32" s="14">
        <f t="shared" si="8"/>
        <v>1007.5892013043732</v>
      </c>
      <c r="AE32" s="14">
        <f t="shared" si="8"/>
        <v>1019.2613533850746</v>
      </c>
      <c r="AF32" s="14">
        <f t="shared" si="9"/>
        <v>0</v>
      </c>
    </row>
    <row r="33" spans="1:32" x14ac:dyDescent="0.3">
      <c r="D33" t="s">
        <v>239</v>
      </c>
      <c r="E33" t="s">
        <v>240</v>
      </c>
      <c r="F33" s="14">
        <f t="shared" si="14"/>
        <v>47858</v>
      </c>
      <c r="G33" s="14">
        <f t="shared" si="13"/>
        <v>48210</v>
      </c>
      <c r="H33" s="14">
        <f t="shared" si="13"/>
        <v>41478</v>
      </c>
      <c r="I33" s="14">
        <f t="shared" si="13"/>
        <v>37956</v>
      </c>
      <c r="J33" s="14"/>
      <c r="K33" s="14"/>
      <c r="L33" s="14"/>
      <c r="M33" s="14"/>
      <c r="N33" s="14">
        <f t="shared" si="13"/>
        <v>40982</v>
      </c>
      <c r="O33" s="14">
        <f t="shared" si="13"/>
        <v>39418</v>
      </c>
      <c r="P33" s="14">
        <f t="shared" si="13"/>
        <v>37632</v>
      </c>
      <c r="Q33" s="14">
        <f t="shared" si="13"/>
        <v>0</v>
      </c>
      <c r="R33" s="14">
        <f t="shared" si="13"/>
        <v>6823642</v>
      </c>
      <c r="S33" s="14">
        <f t="shared" si="13"/>
        <v>6931225.0069999984</v>
      </c>
      <c r="T33" s="14">
        <f t="shared" si="13"/>
        <v>6996410.544999999</v>
      </c>
      <c r="U33" s="14">
        <f t="shared" si="5"/>
        <v>701.35566901077163</v>
      </c>
      <c r="V33" s="14">
        <f t="shared" si="5"/>
        <v>706.51420458458995</v>
      </c>
      <c r="W33" s="14">
        <f t="shared" si="5"/>
        <v>607.8572117353167</v>
      </c>
      <c r="X33" s="14">
        <f t="shared" si="6"/>
        <v>547.60882761225321</v>
      </c>
      <c r="Y33" s="14">
        <f t="shared" si="6"/>
        <v>0</v>
      </c>
      <c r="Z33" s="14">
        <f t="shared" si="6"/>
        <v>0</v>
      </c>
      <c r="AA33" s="14">
        <f t="shared" si="6"/>
        <v>0</v>
      </c>
      <c r="AB33" s="14">
        <f t="shared" si="7"/>
        <v>0</v>
      </c>
      <c r="AC33" s="14">
        <f t="shared" si="8"/>
        <v>591.26633399740115</v>
      </c>
      <c r="AD33" s="14">
        <f t="shared" si="8"/>
        <v>568.70178013541454</v>
      </c>
      <c r="AE33" s="14">
        <f t="shared" si="8"/>
        <v>542.93432924186709</v>
      </c>
      <c r="AF33" s="14">
        <f t="shared" si="9"/>
        <v>0</v>
      </c>
    </row>
    <row r="34" spans="1:32" x14ac:dyDescent="0.3">
      <c r="A34" t="s">
        <v>163</v>
      </c>
      <c r="B34" t="s">
        <v>198</v>
      </c>
      <c r="C34" t="s">
        <v>239</v>
      </c>
      <c r="D34" t="s">
        <v>140</v>
      </c>
      <c r="E34" t="s">
        <v>136</v>
      </c>
      <c r="F34" s="13">
        <v>510</v>
      </c>
      <c r="G34" s="13">
        <v>716</v>
      </c>
      <c r="H34" s="13">
        <v>463</v>
      </c>
      <c r="I34" s="13">
        <v>497</v>
      </c>
      <c r="J34" s="13"/>
      <c r="K34" s="13"/>
      <c r="L34" s="13"/>
      <c r="M34" s="13"/>
      <c r="N34" s="13">
        <v>558</v>
      </c>
      <c r="O34" s="13">
        <v>635</v>
      </c>
      <c r="P34" s="13">
        <v>830</v>
      </c>
      <c r="Q34" s="13"/>
      <c r="R34" s="13">
        <v>147822</v>
      </c>
      <c r="S34" s="13">
        <v>151023.11999999994</v>
      </c>
      <c r="T34" s="13">
        <v>153332.55599999989</v>
      </c>
      <c r="U34" s="14">
        <f t="shared" si="5"/>
        <v>345.00953849900554</v>
      </c>
      <c r="V34" s="14">
        <f t="shared" si="5"/>
        <v>484.36633248095677</v>
      </c>
      <c r="W34" s="14">
        <f t="shared" si="5"/>
        <v>313.21454181380312</v>
      </c>
      <c r="X34" s="14">
        <f t="shared" si="6"/>
        <v>329.08868522912263</v>
      </c>
      <c r="Y34" s="14">
        <f t="shared" si="6"/>
        <v>0</v>
      </c>
      <c r="Z34" s="14">
        <f t="shared" si="6"/>
        <v>0</v>
      </c>
      <c r="AA34" s="14">
        <f t="shared" si="6"/>
        <v>0</v>
      </c>
      <c r="AB34" s="14">
        <f t="shared" si="7"/>
        <v>0</v>
      </c>
      <c r="AC34" s="14">
        <f t="shared" si="8"/>
        <v>369.47985182666082</v>
      </c>
      <c r="AD34" s="14">
        <f t="shared" si="8"/>
        <v>420.46542277765167</v>
      </c>
      <c r="AE34" s="14">
        <f t="shared" si="8"/>
        <v>549.58472583535581</v>
      </c>
      <c r="AF34" s="14">
        <f t="shared" si="9"/>
        <v>0</v>
      </c>
    </row>
    <row r="35" spans="1:32" x14ac:dyDescent="0.3">
      <c r="A35" t="s">
        <v>163</v>
      </c>
      <c r="B35" t="s">
        <v>198</v>
      </c>
      <c r="C35" t="s">
        <v>239</v>
      </c>
      <c r="D35" t="s">
        <v>152</v>
      </c>
      <c r="E35" t="s">
        <v>153</v>
      </c>
      <c r="F35" s="13">
        <v>3529</v>
      </c>
      <c r="G35" s="13">
        <v>2855</v>
      </c>
      <c r="H35" s="13">
        <v>1900</v>
      </c>
      <c r="I35" s="13">
        <v>1818</v>
      </c>
      <c r="J35" s="13"/>
      <c r="K35" s="13"/>
      <c r="L35" s="13"/>
      <c r="M35" s="13"/>
      <c r="N35" s="13">
        <v>1626</v>
      </c>
      <c r="O35" s="13">
        <v>1751</v>
      </c>
      <c r="P35" s="13">
        <v>2021</v>
      </c>
      <c r="Q35" s="13"/>
      <c r="R35" s="13">
        <v>296301</v>
      </c>
      <c r="S35" s="13">
        <v>302028.74099999986</v>
      </c>
      <c r="T35" s="13">
        <v>305361.33999999997</v>
      </c>
      <c r="U35" s="14">
        <f t="shared" si="5"/>
        <v>1191.0185925798428</v>
      </c>
      <c r="V35" s="14">
        <f t="shared" si="5"/>
        <v>963.54720368814139</v>
      </c>
      <c r="W35" s="14">
        <f t="shared" si="5"/>
        <v>641.23982031785249</v>
      </c>
      <c r="X35" s="14">
        <f t="shared" si="6"/>
        <v>601.92947001689515</v>
      </c>
      <c r="Y35" s="14">
        <f t="shared" si="6"/>
        <v>0</v>
      </c>
      <c r="Z35" s="14">
        <f t="shared" si="6"/>
        <v>0</v>
      </c>
      <c r="AA35" s="14">
        <f t="shared" si="6"/>
        <v>0</v>
      </c>
      <c r="AB35" s="14">
        <f t="shared" si="7"/>
        <v>0</v>
      </c>
      <c r="AC35" s="14">
        <f t="shared" si="8"/>
        <v>538.35936097220656</v>
      </c>
      <c r="AD35" s="14">
        <f t="shared" si="8"/>
        <v>579.74615071484232</v>
      </c>
      <c r="AE35" s="14">
        <f t="shared" si="8"/>
        <v>669.14161655893565</v>
      </c>
      <c r="AF35" s="14">
        <f t="shared" si="9"/>
        <v>0</v>
      </c>
    </row>
    <row r="36" spans="1:32" x14ac:dyDescent="0.3">
      <c r="A36" t="s">
        <v>148</v>
      </c>
      <c r="B36" t="s">
        <v>167</v>
      </c>
      <c r="C36" t="s">
        <v>142</v>
      </c>
      <c r="D36" t="s">
        <v>161</v>
      </c>
      <c r="E36" t="s">
        <v>162</v>
      </c>
      <c r="F36" s="13">
        <v>257</v>
      </c>
      <c r="G36" s="13">
        <v>226</v>
      </c>
      <c r="H36" s="13">
        <v>804</v>
      </c>
      <c r="I36" s="13">
        <v>546</v>
      </c>
      <c r="J36" s="13"/>
      <c r="K36" s="13"/>
      <c r="L36" s="13"/>
      <c r="M36" s="13"/>
      <c r="N36" s="13">
        <v>341</v>
      </c>
      <c r="O36" s="13">
        <v>227</v>
      </c>
      <c r="P36" s="13">
        <v>157</v>
      </c>
      <c r="Q36" s="13"/>
      <c r="R36" s="13">
        <v>193156</v>
      </c>
      <c r="S36" s="13">
        <v>194978.14600000001</v>
      </c>
      <c r="T36" s="13">
        <v>196317.91399999996</v>
      </c>
      <c r="U36" s="14">
        <f t="shared" si="5"/>
        <v>133.05307626995796</v>
      </c>
      <c r="V36" s="14">
        <f t="shared" si="5"/>
        <v>117.00387251755058</v>
      </c>
      <c r="W36" s="14">
        <f t="shared" si="5"/>
        <v>416.24386506243661</v>
      </c>
      <c r="X36" s="14">
        <f t="shared" si="6"/>
        <v>280.03138361978267</v>
      </c>
      <c r="Y36" s="14">
        <f t="shared" si="6"/>
        <v>0</v>
      </c>
      <c r="Z36" s="14">
        <f t="shared" si="6"/>
        <v>0</v>
      </c>
      <c r="AA36" s="14">
        <f t="shared" si="6"/>
        <v>0</v>
      </c>
      <c r="AB36" s="14">
        <f t="shared" si="7"/>
        <v>0</v>
      </c>
      <c r="AC36" s="14">
        <f t="shared" si="8"/>
        <v>174.89139526436978</v>
      </c>
      <c r="AD36" s="14">
        <f t="shared" si="8"/>
        <v>116.42330417892065</v>
      </c>
      <c r="AE36" s="14">
        <f t="shared" si="8"/>
        <v>80.521844740486969</v>
      </c>
      <c r="AF36" s="14">
        <f t="shared" si="9"/>
        <v>0</v>
      </c>
    </row>
    <row r="37" spans="1:32" x14ac:dyDescent="0.3">
      <c r="A37" t="s">
        <v>172</v>
      </c>
      <c r="B37" t="s">
        <v>213</v>
      </c>
      <c r="C37" t="s">
        <v>224</v>
      </c>
      <c r="D37" t="s">
        <v>170</v>
      </c>
      <c r="E37" t="s">
        <v>171</v>
      </c>
      <c r="F37" s="13">
        <v>1637</v>
      </c>
      <c r="G37" s="13">
        <v>1760</v>
      </c>
      <c r="H37" s="13">
        <v>1710</v>
      </c>
      <c r="I37" s="13">
        <v>1807</v>
      </c>
      <c r="J37" s="13"/>
      <c r="K37" s="13"/>
      <c r="L37" s="13"/>
      <c r="M37" s="13"/>
      <c r="N37" s="13">
        <v>1814</v>
      </c>
      <c r="O37" s="13">
        <v>1938</v>
      </c>
      <c r="P37" s="13">
        <v>1852</v>
      </c>
      <c r="Q37" s="13"/>
      <c r="R37" s="13">
        <v>153120</v>
      </c>
      <c r="S37" s="13">
        <v>154050.83599999995</v>
      </c>
      <c r="T37" s="13">
        <v>154904.473</v>
      </c>
      <c r="U37" s="14">
        <f t="shared" si="5"/>
        <v>1069.0961337513061</v>
      </c>
      <c r="V37" s="14">
        <f t="shared" si="5"/>
        <v>1149.4252873563219</v>
      </c>
      <c r="W37" s="14">
        <f t="shared" si="5"/>
        <v>1116.771159874608</v>
      </c>
      <c r="X37" s="14">
        <f t="shared" si="6"/>
        <v>1172.9894150006435</v>
      </c>
      <c r="Y37" s="14">
        <f t="shared" si="6"/>
        <v>0</v>
      </c>
      <c r="Z37" s="14">
        <f t="shared" si="6"/>
        <v>0</v>
      </c>
      <c r="AA37" s="14">
        <f t="shared" si="6"/>
        <v>0</v>
      </c>
      <c r="AB37" s="14">
        <f t="shared" si="7"/>
        <v>0</v>
      </c>
      <c r="AC37" s="14">
        <f t="shared" si="8"/>
        <v>1177.5333695689912</v>
      </c>
      <c r="AD37" s="14">
        <f t="shared" si="8"/>
        <v>1258.0262790654383</v>
      </c>
      <c r="AE37" s="14">
        <f t="shared" si="8"/>
        <v>1202.2005515114506</v>
      </c>
      <c r="AF37" s="14">
        <f t="shared" si="9"/>
        <v>0</v>
      </c>
    </row>
    <row r="38" spans="1:32" x14ac:dyDescent="0.3">
      <c r="A38" t="s">
        <v>154</v>
      </c>
      <c r="B38" t="s">
        <v>192</v>
      </c>
      <c r="C38" t="s">
        <v>203</v>
      </c>
      <c r="D38" t="s">
        <v>179</v>
      </c>
      <c r="E38" t="s">
        <v>180</v>
      </c>
      <c r="F38" s="13">
        <v>602</v>
      </c>
      <c r="G38" s="13">
        <v>1027</v>
      </c>
      <c r="H38" s="13">
        <v>966</v>
      </c>
      <c r="I38" s="13">
        <v>742</v>
      </c>
      <c r="J38" s="13"/>
      <c r="K38" s="13"/>
      <c r="L38" s="13"/>
      <c r="M38" s="13"/>
      <c r="N38" s="13">
        <v>686</v>
      </c>
      <c r="O38" s="13">
        <v>1020</v>
      </c>
      <c r="P38" s="13">
        <v>768</v>
      </c>
      <c r="Q38" s="13"/>
      <c r="R38" s="13">
        <v>130688</v>
      </c>
      <c r="S38" s="13">
        <v>133048.31400000001</v>
      </c>
      <c r="T38" s="13">
        <v>134413.50000000003</v>
      </c>
      <c r="U38" s="14">
        <f t="shared" si="5"/>
        <v>460.63907933398627</v>
      </c>
      <c r="V38" s="14">
        <f t="shared" si="5"/>
        <v>785.84108716944172</v>
      </c>
      <c r="W38" s="14">
        <f t="shared" si="5"/>
        <v>739.16503428011754</v>
      </c>
      <c r="X38" s="14">
        <f t="shared" si="6"/>
        <v>557.69214783135089</v>
      </c>
      <c r="Y38" s="14">
        <f t="shared" si="6"/>
        <v>0</v>
      </c>
      <c r="Z38" s="14">
        <f t="shared" si="6"/>
        <v>0</v>
      </c>
      <c r="AA38" s="14">
        <f t="shared" si="6"/>
        <v>0</v>
      </c>
      <c r="AB38" s="14">
        <f t="shared" si="7"/>
        <v>0</v>
      </c>
      <c r="AC38" s="14">
        <f t="shared" si="8"/>
        <v>515.60217441011685</v>
      </c>
      <c r="AD38" s="14">
        <f t="shared" si="8"/>
        <v>766.63880160104839</v>
      </c>
      <c r="AE38" s="14">
        <f t="shared" si="8"/>
        <v>577.23392120549534</v>
      </c>
      <c r="AF38" s="14">
        <f t="shared" si="9"/>
        <v>0</v>
      </c>
    </row>
    <row r="39" spans="1:32" x14ac:dyDescent="0.3">
      <c r="A39" t="s">
        <v>163</v>
      </c>
      <c r="B39" t="s">
        <v>198</v>
      </c>
      <c r="C39" t="s">
        <v>239</v>
      </c>
      <c r="D39" t="s">
        <v>188</v>
      </c>
      <c r="E39" t="s">
        <v>189</v>
      </c>
      <c r="F39" s="13">
        <v>1077</v>
      </c>
      <c r="G39" s="13">
        <v>1145</v>
      </c>
      <c r="H39" s="13">
        <v>1303</v>
      </c>
      <c r="I39" s="13">
        <v>963</v>
      </c>
      <c r="J39" s="13"/>
      <c r="K39" s="13"/>
      <c r="L39" s="13"/>
      <c r="M39" s="13"/>
      <c r="N39" s="13">
        <v>877</v>
      </c>
      <c r="O39" s="13">
        <v>773</v>
      </c>
      <c r="P39" s="13">
        <v>532</v>
      </c>
      <c r="Q39" s="13"/>
      <c r="R39" s="13">
        <v>189524</v>
      </c>
      <c r="S39" s="13">
        <v>192026.39199999996</v>
      </c>
      <c r="T39" s="13">
        <v>193677.51600000006</v>
      </c>
      <c r="U39" s="14">
        <f t="shared" si="5"/>
        <v>568.26576053692406</v>
      </c>
      <c r="V39" s="14">
        <f t="shared" si="5"/>
        <v>604.14512146218942</v>
      </c>
      <c r="W39" s="14">
        <f t="shared" si="5"/>
        <v>687.511871847365</v>
      </c>
      <c r="X39" s="14">
        <f t="shared" si="6"/>
        <v>501.49356553030486</v>
      </c>
      <c r="Y39" s="14">
        <f t="shared" si="6"/>
        <v>0</v>
      </c>
      <c r="Z39" s="14">
        <f t="shared" si="6"/>
        <v>0</v>
      </c>
      <c r="AA39" s="14">
        <f t="shared" si="6"/>
        <v>0</v>
      </c>
      <c r="AB39" s="14">
        <f t="shared" si="7"/>
        <v>0</v>
      </c>
      <c r="AC39" s="14">
        <f t="shared" si="8"/>
        <v>456.70805500527251</v>
      </c>
      <c r="AD39" s="14">
        <f t="shared" si="8"/>
        <v>402.54883297500072</v>
      </c>
      <c r="AE39" s="14">
        <f t="shared" si="8"/>
        <v>277.04525115485171</v>
      </c>
      <c r="AF39" s="14">
        <f t="shared" si="9"/>
        <v>0</v>
      </c>
    </row>
    <row r="40" spans="1:32" x14ac:dyDescent="0.3">
      <c r="A40" t="s">
        <v>154</v>
      </c>
      <c r="B40" t="s">
        <v>185</v>
      </c>
      <c r="C40" t="s">
        <v>196</v>
      </c>
      <c r="D40" t="s">
        <v>194</v>
      </c>
      <c r="E40" t="s">
        <v>195</v>
      </c>
      <c r="F40" s="13">
        <v>15660</v>
      </c>
      <c r="G40" s="13">
        <v>15116</v>
      </c>
      <c r="H40" s="13">
        <v>13832</v>
      </c>
      <c r="I40" s="13">
        <v>12122</v>
      </c>
      <c r="J40" s="13"/>
      <c r="K40" s="13"/>
      <c r="L40" s="13"/>
      <c r="M40" s="13"/>
      <c r="N40" s="13">
        <v>13762</v>
      </c>
      <c r="O40" s="13">
        <v>13635</v>
      </c>
      <c r="P40" s="13">
        <v>13079</v>
      </c>
      <c r="Q40" s="13"/>
      <c r="R40" s="13">
        <v>849041</v>
      </c>
      <c r="S40" s="13">
        <v>856137.05299999972</v>
      </c>
      <c r="T40" s="13">
        <v>862137.2</v>
      </c>
      <c r="U40" s="14">
        <f t="shared" si="5"/>
        <v>1844.4338965962777</v>
      </c>
      <c r="V40" s="14">
        <f t="shared" si="5"/>
        <v>1780.3616079788844</v>
      </c>
      <c r="W40" s="14">
        <f t="shared" si="5"/>
        <v>1629.1321620510671</v>
      </c>
      <c r="X40" s="14">
        <f t="shared" si="6"/>
        <v>1415.8947983296787</v>
      </c>
      <c r="Y40" s="14">
        <f t="shared" si="6"/>
        <v>0</v>
      </c>
      <c r="Z40" s="14">
        <f t="shared" si="6"/>
        <v>0</v>
      </c>
      <c r="AA40" s="14">
        <f t="shared" si="6"/>
        <v>0</v>
      </c>
      <c r="AB40" s="14">
        <f t="shared" si="7"/>
        <v>0</v>
      </c>
      <c r="AC40" s="14">
        <f t="shared" si="8"/>
        <v>1607.4529132662133</v>
      </c>
      <c r="AD40" s="14">
        <f t="shared" si="8"/>
        <v>1592.6188397314938</v>
      </c>
      <c r="AE40" s="14">
        <f t="shared" si="8"/>
        <v>1527.6759666188639</v>
      </c>
      <c r="AF40" s="14">
        <f t="shared" si="9"/>
        <v>0</v>
      </c>
    </row>
    <row r="41" spans="1:32" x14ac:dyDescent="0.3">
      <c r="A41" t="s">
        <v>148</v>
      </c>
      <c r="B41" t="s">
        <v>158</v>
      </c>
      <c r="C41" t="s">
        <v>183</v>
      </c>
      <c r="D41" t="s">
        <v>201</v>
      </c>
      <c r="E41" t="s">
        <v>202</v>
      </c>
      <c r="F41" s="13">
        <v>934</v>
      </c>
      <c r="G41" s="13">
        <v>929</v>
      </c>
      <c r="H41" s="13">
        <v>868</v>
      </c>
      <c r="I41" s="13">
        <v>945</v>
      </c>
      <c r="J41" s="13"/>
      <c r="K41" s="13"/>
      <c r="L41" s="13"/>
      <c r="M41" s="13"/>
      <c r="N41" s="13">
        <v>787</v>
      </c>
      <c r="O41" s="13">
        <v>1296</v>
      </c>
      <c r="P41" s="13">
        <v>991</v>
      </c>
      <c r="Q41" s="13"/>
      <c r="R41" s="13">
        <v>110115</v>
      </c>
      <c r="S41" s="13">
        <v>110180.02600000001</v>
      </c>
      <c r="T41" s="13">
        <v>110200.22800000005</v>
      </c>
      <c r="U41" s="14">
        <f t="shared" si="5"/>
        <v>848.20415020660221</v>
      </c>
      <c r="V41" s="14">
        <f t="shared" si="5"/>
        <v>843.66344276438269</v>
      </c>
      <c r="W41" s="14">
        <f t="shared" si="5"/>
        <v>788.26681196930474</v>
      </c>
      <c r="X41" s="14">
        <f t="shared" si="6"/>
        <v>857.6872181896199</v>
      </c>
      <c r="Y41" s="14">
        <f t="shared" si="6"/>
        <v>0</v>
      </c>
      <c r="Z41" s="14">
        <f t="shared" si="6"/>
        <v>0</v>
      </c>
      <c r="AA41" s="14">
        <f t="shared" si="6"/>
        <v>0</v>
      </c>
      <c r="AB41" s="14">
        <f t="shared" si="7"/>
        <v>0</v>
      </c>
      <c r="AC41" s="14">
        <f t="shared" si="8"/>
        <v>714.28554573040299</v>
      </c>
      <c r="AD41" s="14">
        <f t="shared" si="8"/>
        <v>1176.2567563743357</v>
      </c>
      <c r="AE41" s="14">
        <f t="shared" si="8"/>
        <v>899.43707219673365</v>
      </c>
      <c r="AF41" s="14">
        <f t="shared" si="9"/>
        <v>0</v>
      </c>
    </row>
    <row r="42" spans="1:32" x14ac:dyDescent="0.3">
      <c r="A42" t="s">
        <v>148</v>
      </c>
      <c r="B42" t="s">
        <v>158</v>
      </c>
      <c r="C42" t="s">
        <v>183</v>
      </c>
      <c r="D42" t="s">
        <v>209</v>
      </c>
      <c r="E42" t="s">
        <v>210</v>
      </c>
      <c r="F42" s="13">
        <v>1185</v>
      </c>
      <c r="G42" s="13">
        <v>1378</v>
      </c>
      <c r="H42" s="13">
        <v>1664</v>
      </c>
      <c r="I42" s="13">
        <v>1217</v>
      </c>
      <c r="J42" s="13"/>
      <c r="K42" s="13"/>
      <c r="L42" s="13"/>
      <c r="M42" s="13"/>
      <c r="N42" s="13">
        <v>1145</v>
      </c>
      <c r="O42" s="13">
        <v>1456</v>
      </c>
      <c r="P42" s="13">
        <v>963</v>
      </c>
      <c r="Q42" s="13"/>
      <c r="R42" s="13">
        <v>111110</v>
      </c>
      <c r="S42" s="13">
        <v>110618.06000000004</v>
      </c>
      <c r="T42" s="13">
        <v>110194.59699999997</v>
      </c>
      <c r="U42" s="14">
        <f t="shared" si="5"/>
        <v>1066.510665106651</v>
      </c>
      <c r="V42" s="14">
        <f t="shared" si="5"/>
        <v>1240.2124021240213</v>
      </c>
      <c r="W42" s="14">
        <f t="shared" si="5"/>
        <v>1497.6149761497613</v>
      </c>
      <c r="X42" s="14">
        <f t="shared" si="6"/>
        <v>1100.182013678417</v>
      </c>
      <c r="Y42" s="14">
        <f t="shared" si="6"/>
        <v>0</v>
      </c>
      <c r="Z42" s="14">
        <f t="shared" si="6"/>
        <v>0</v>
      </c>
      <c r="AA42" s="14">
        <f t="shared" si="6"/>
        <v>0</v>
      </c>
      <c r="AB42" s="14">
        <f t="shared" si="7"/>
        <v>0</v>
      </c>
      <c r="AC42" s="14">
        <f t="shared" si="8"/>
        <v>1035.0931846029478</v>
      </c>
      <c r="AD42" s="14">
        <f t="shared" si="8"/>
        <v>1316.2407657483773</v>
      </c>
      <c r="AE42" s="14">
        <f t="shared" si="8"/>
        <v>870.5630888844006</v>
      </c>
      <c r="AF42" s="14">
        <f t="shared" si="9"/>
        <v>0</v>
      </c>
    </row>
    <row r="43" spans="1:32" x14ac:dyDescent="0.3">
      <c r="A43" t="s">
        <v>148</v>
      </c>
      <c r="B43" t="s">
        <v>158</v>
      </c>
      <c r="C43" t="s">
        <v>174</v>
      </c>
      <c r="D43" t="s">
        <v>216</v>
      </c>
      <c r="E43" t="s">
        <v>217</v>
      </c>
      <c r="F43" s="13">
        <v>2643</v>
      </c>
      <c r="G43" s="13">
        <v>2204</v>
      </c>
      <c r="H43" s="13">
        <v>2920</v>
      </c>
      <c r="I43" s="13">
        <v>2827</v>
      </c>
      <c r="J43" s="13"/>
      <c r="K43" s="13"/>
      <c r="L43" s="13"/>
      <c r="M43" s="13"/>
      <c r="N43" s="13">
        <v>1590</v>
      </c>
      <c r="O43" s="13">
        <v>1423</v>
      </c>
      <c r="P43" s="13">
        <v>1344</v>
      </c>
      <c r="Q43" s="13"/>
      <c r="R43" s="13">
        <v>217380</v>
      </c>
      <c r="S43" s="13">
        <v>218378.30799999999</v>
      </c>
      <c r="T43" s="13">
        <v>218988.299</v>
      </c>
      <c r="U43" s="14">
        <f t="shared" si="5"/>
        <v>1215.84322384764</v>
      </c>
      <c r="V43" s="14">
        <f t="shared" si="5"/>
        <v>1013.8927224215658</v>
      </c>
      <c r="W43" s="14">
        <f t="shared" si="5"/>
        <v>1343.2698500322017</v>
      </c>
      <c r="X43" s="14">
        <f t="shared" si="6"/>
        <v>1294.5424964094877</v>
      </c>
      <c r="Y43" s="14">
        <f t="shared" si="6"/>
        <v>0</v>
      </c>
      <c r="Z43" s="14">
        <f t="shared" si="6"/>
        <v>0</v>
      </c>
      <c r="AA43" s="14">
        <f t="shared" si="6"/>
        <v>0</v>
      </c>
      <c r="AB43" s="14">
        <f t="shared" si="7"/>
        <v>0</v>
      </c>
      <c r="AC43" s="14">
        <f t="shared" si="8"/>
        <v>728.09429405415119</v>
      </c>
      <c r="AD43" s="14">
        <f t="shared" si="8"/>
        <v>651.62149713148244</v>
      </c>
      <c r="AE43" s="14">
        <f t="shared" si="8"/>
        <v>615.44574289860327</v>
      </c>
      <c r="AF43" s="14">
        <f t="shared" si="9"/>
        <v>0</v>
      </c>
    </row>
    <row r="44" spans="1:32" x14ac:dyDescent="0.3">
      <c r="A44" t="s">
        <v>172</v>
      </c>
      <c r="B44" t="s">
        <v>213</v>
      </c>
      <c r="C44" t="s">
        <v>218</v>
      </c>
      <c r="D44" t="s">
        <v>222</v>
      </c>
      <c r="E44" t="s">
        <v>223</v>
      </c>
      <c r="F44" s="13">
        <v>3581</v>
      </c>
      <c r="G44" s="13">
        <v>3989</v>
      </c>
      <c r="H44" s="13">
        <v>3029</v>
      </c>
      <c r="I44" s="13">
        <v>2823</v>
      </c>
      <c r="J44" s="13"/>
      <c r="K44" s="13"/>
      <c r="L44" s="13"/>
      <c r="M44" s="13"/>
      <c r="N44" s="13">
        <v>2498</v>
      </c>
      <c r="O44" s="13">
        <v>2593</v>
      </c>
      <c r="P44" s="13">
        <v>2388</v>
      </c>
      <c r="Q44" s="13"/>
      <c r="R44" s="13">
        <v>279851</v>
      </c>
      <c r="S44" s="13">
        <v>281831.39299999998</v>
      </c>
      <c r="T44" s="13">
        <v>283108.21899999992</v>
      </c>
      <c r="U44" s="14">
        <f t="shared" si="5"/>
        <v>1279.6095064873807</v>
      </c>
      <c r="V44" s="14">
        <f t="shared" si="5"/>
        <v>1425.401374302754</v>
      </c>
      <c r="W44" s="14">
        <f t="shared" si="5"/>
        <v>1082.3616853254055</v>
      </c>
      <c r="X44" s="14">
        <f t="shared" si="6"/>
        <v>1001.6627210865754</v>
      </c>
      <c r="Y44" s="14">
        <f t="shared" si="6"/>
        <v>0</v>
      </c>
      <c r="Z44" s="14">
        <f t="shared" si="6"/>
        <v>0</v>
      </c>
      <c r="AA44" s="14">
        <f t="shared" si="6"/>
        <v>0</v>
      </c>
      <c r="AB44" s="14">
        <f t="shared" si="7"/>
        <v>0</v>
      </c>
      <c r="AC44" s="14">
        <f t="shared" si="8"/>
        <v>886.3455463245715</v>
      </c>
      <c r="AD44" s="14">
        <f t="shared" si="8"/>
        <v>920.0536435626957</v>
      </c>
      <c r="AE44" s="14">
        <f t="shared" si="8"/>
        <v>847.31511794358551</v>
      </c>
      <c r="AF44" s="14">
        <f t="shared" si="9"/>
        <v>0</v>
      </c>
    </row>
    <row r="45" spans="1:32" x14ac:dyDescent="0.3">
      <c r="A45" t="s">
        <v>181</v>
      </c>
      <c r="B45" t="s">
        <v>205</v>
      </c>
      <c r="C45" t="s">
        <v>229</v>
      </c>
      <c r="D45" t="s">
        <v>227</v>
      </c>
      <c r="E45" t="s">
        <v>228</v>
      </c>
      <c r="F45" s="13">
        <v>1229</v>
      </c>
      <c r="G45" s="13">
        <v>1100</v>
      </c>
      <c r="H45" s="13">
        <v>1147</v>
      </c>
      <c r="I45" s="13">
        <v>1003</v>
      </c>
      <c r="J45" s="13"/>
      <c r="K45" s="13"/>
      <c r="L45" s="13"/>
      <c r="M45" s="13"/>
      <c r="N45" s="13">
        <v>1146</v>
      </c>
      <c r="O45" s="13">
        <v>924</v>
      </c>
      <c r="P45" s="13">
        <v>599</v>
      </c>
      <c r="Q45" s="13"/>
      <c r="R45" s="13">
        <v>92306</v>
      </c>
      <c r="S45" s="13">
        <v>92907.998999999923</v>
      </c>
      <c r="T45" s="13">
        <v>93521.862999999968</v>
      </c>
      <c r="U45" s="14">
        <f t="shared" si="5"/>
        <v>1331.4410764197344</v>
      </c>
      <c r="V45" s="14">
        <f t="shared" si="5"/>
        <v>1191.6885142894287</v>
      </c>
      <c r="W45" s="14">
        <f t="shared" si="5"/>
        <v>1242.6061144454316</v>
      </c>
      <c r="X45" s="14">
        <f t="shared" si="6"/>
        <v>1079.56258965388</v>
      </c>
      <c r="Y45" s="14">
        <f t="shared" si="6"/>
        <v>0</v>
      </c>
      <c r="Z45" s="14">
        <f t="shared" si="6"/>
        <v>0</v>
      </c>
      <c r="AA45" s="14">
        <f t="shared" si="6"/>
        <v>0</v>
      </c>
      <c r="AB45" s="14">
        <f t="shared" si="7"/>
        <v>0</v>
      </c>
      <c r="AC45" s="14">
        <f t="shared" si="8"/>
        <v>1233.4782928647521</v>
      </c>
      <c r="AD45" s="14">
        <f t="shared" si="8"/>
        <v>994.53223613178966</v>
      </c>
      <c r="AE45" s="14">
        <f t="shared" si="8"/>
        <v>644.72381974344364</v>
      </c>
      <c r="AF45" s="14">
        <f t="shared" si="9"/>
        <v>0</v>
      </c>
    </row>
    <row r="46" spans="1:32" x14ac:dyDescent="0.3">
      <c r="A46" t="s">
        <v>148</v>
      </c>
      <c r="B46" t="s">
        <v>167</v>
      </c>
      <c r="C46" t="s">
        <v>142</v>
      </c>
      <c r="D46" t="s">
        <v>233</v>
      </c>
      <c r="E46" t="s">
        <v>234</v>
      </c>
      <c r="F46" s="13">
        <v>982</v>
      </c>
      <c r="G46" s="13">
        <v>1716</v>
      </c>
      <c r="H46" s="13">
        <v>1324</v>
      </c>
      <c r="I46" s="13">
        <v>954</v>
      </c>
      <c r="J46" s="13"/>
      <c r="K46" s="13"/>
      <c r="L46" s="13"/>
      <c r="M46" s="13"/>
      <c r="N46" s="13">
        <v>831</v>
      </c>
      <c r="O46" s="13">
        <v>958</v>
      </c>
      <c r="P46" s="13">
        <v>863</v>
      </c>
      <c r="Q46" s="13"/>
      <c r="R46" s="13">
        <v>393194</v>
      </c>
      <c r="S46" s="13">
        <v>393985.51300000009</v>
      </c>
      <c r="T46" s="13">
        <v>394983.50599999982</v>
      </c>
      <c r="U46" s="14">
        <f t="shared" si="5"/>
        <v>249.74948753032854</v>
      </c>
      <c r="V46" s="14">
        <f t="shared" si="5"/>
        <v>436.42578472713217</v>
      </c>
      <c r="W46" s="14">
        <f t="shared" si="5"/>
        <v>336.72945161930244</v>
      </c>
      <c r="X46" s="14">
        <f t="shared" si="6"/>
        <v>242.14088298216177</v>
      </c>
      <c r="Y46" s="14">
        <f t="shared" si="6"/>
        <v>0</v>
      </c>
      <c r="Z46" s="14">
        <f t="shared" si="6"/>
        <v>0</v>
      </c>
      <c r="AA46" s="14">
        <f t="shared" si="6"/>
        <v>0</v>
      </c>
      <c r="AB46" s="14">
        <f t="shared" si="7"/>
        <v>0</v>
      </c>
      <c r="AC46" s="14">
        <f t="shared" si="8"/>
        <v>210.92146096244909</v>
      </c>
      <c r="AD46" s="14">
        <f t="shared" si="8"/>
        <v>243.15614873890041</v>
      </c>
      <c r="AE46" s="14">
        <f t="shared" si="8"/>
        <v>219.04358701635806</v>
      </c>
      <c r="AF46" s="14">
        <f t="shared" si="9"/>
        <v>0</v>
      </c>
    </row>
    <row r="47" spans="1:32" x14ac:dyDescent="0.3">
      <c r="A47" t="s">
        <v>163</v>
      </c>
      <c r="B47" t="s">
        <v>198</v>
      </c>
      <c r="C47" t="s">
        <v>239</v>
      </c>
      <c r="D47" t="s">
        <v>237</v>
      </c>
      <c r="E47" t="s">
        <v>238</v>
      </c>
      <c r="F47" s="13">
        <v>1721</v>
      </c>
      <c r="G47" s="13">
        <v>1911</v>
      </c>
      <c r="H47" s="13">
        <v>2270</v>
      </c>
      <c r="I47" s="13">
        <v>2128</v>
      </c>
      <c r="J47" s="13"/>
      <c r="K47" s="13"/>
      <c r="L47" s="13"/>
      <c r="M47" s="13"/>
      <c r="N47" s="13">
        <v>3120</v>
      </c>
      <c r="O47" s="13">
        <v>2745</v>
      </c>
      <c r="P47" s="13">
        <v>3163</v>
      </c>
      <c r="Q47" s="13"/>
      <c r="R47" s="13">
        <v>251539</v>
      </c>
      <c r="S47" s="13">
        <v>252893.49199999991</v>
      </c>
      <c r="T47" s="13">
        <v>254210.59800000006</v>
      </c>
      <c r="U47" s="14">
        <f t="shared" si="5"/>
        <v>684.18813782355824</v>
      </c>
      <c r="V47" s="14">
        <f t="shared" si="5"/>
        <v>759.72314432354426</v>
      </c>
      <c r="W47" s="14">
        <f t="shared" si="5"/>
        <v>902.44455134193913</v>
      </c>
      <c r="X47" s="14">
        <f t="shared" si="6"/>
        <v>841.46095780116036</v>
      </c>
      <c r="Y47" s="14">
        <f t="shared" si="6"/>
        <v>0</v>
      </c>
      <c r="Z47" s="14">
        <f t="shared" si="6"/>
        <v>0</v>
      </c>
      <c r="AA47" s="14">
        <f t="shared" si="6"/>
        <v>0</v>
      </c>
      <c r="AB47" s="14">
        <f t="shared" si="7"/>
        <v>0</v>
      </c>
      <c r="AC47" s="14">
        <f t="shared" si="8"/>
        <v>1233.7209531671149</v>
      </c>
      <c r="AD47" s="14">
        <f t="shared" si="8"/>
        <v>1085.4371847576058</v>
      </c>
      <c r="AE47" s="14">
        <f t="shared" si="8"/>
        <v>1250.7241586114053</v>
      </c>
      <c r="AF47" s="14">
        <f t="shared" si="9"/>
        <v>0</v>
      </c>
    </row>
    <row r="48" spans="1:32" x14ac:dyDescent="0.3">
      <c r="A48" t="s">
        <v>181</v>
      </c>
      <c r="B48" t="s">
        <v>205</v>
      </c>
      <c r="C48" t="s">
        <v>235</v>
      </c>
      <c r="D48" t="s">
        <v>243</v>
      </c>
      <c r="E48" t="s">
        <v>244</v>
      </c>
      <c r="F48" s="13">
        <v>2645</v>
      </c>
      <c r="G48" s="13">
        <v>2802</v>
      </c>
      <c r="H48" s="13">
        <v>2899</v>
      </c>
      <c r="I48" s="13">
        <v>2666</v>
      </c>
      <c r="J48" s="13"/>
      <c r="K48" s="13"/>
      <c r="L48" s="13"/>
      <c r="M48" s="13"/>
      <c r="N48" s="13">
        <v>2583</v>
      </c>
      <c r="O48" s="13">
        <v>2530</v>
      </c>
      <c r="P48" s="13">
        <v>2674</v>
      </c>
      <c r="Q48" s="13"/>
      <c r="R48" s="13">
        <v>237174</v>
      </c>
      <c r="S48" s="13">
        <v>240270.071</v>
      </c>
      <c r="T48" s="13">
        <v>242069.99600000001</v>
      </c>
      <c r="U48" s="14">
        <f t="shared" si="5"/>
        <v>1115.214989838684</v>
      </c>
      <c r="V48" s="14">
        <f t="shared" si="5"/>
        <v>1181.4111158896001</v>
      </c>
      <c r="W48" s="14">
        <f t="shared" si="5"/>
        <v>1222.3093593732872</v>
      </c>
      <c r="X48" s="14">
        <f t="shared" si="6"/>
        <v>1109.5847222686341</v>
      </c>
      <c r="Y48" s="14">
        <f t="shared" si="6"/>
        <v>0</v>
      </c>
      <c r="Z48" s="14">
        <f t="shared" si="6"/>
        <v>0</v>
      </c>
      <c r="AA48" s="14">
        <f t="shared" si="6"/>
        <v>0</v>
      </c>
      <c r="AB48" s="14">
        <f t="shared" si="7"/>
        <v>0</v>
      </c>
      <c r="AC48" s="14">
        <f t="shared" si="8"/>
        <v>1075.0402616728741</v>
      </c>
      <c r="AD48" s="14">
        <f t="shared" si="8"/>
        <v>1052.9817506900392</v>
      </c>
      <c r="AE48" s="14">
        <f t="shared" si="8"/>
        <v>1112.9143088320809</v>
      </c>
      <c r="AF48" s="14">
        <f t="shared" si="9"/>
        <v>0</v>
      </c>
    </row>
    <row r="49" spans="1:32" x14ac:dyDescent="0.3">
      <c r="A49" t="s">
        <v>172</v>
      </c>
      <c r="B49" t="s">
        <v>213</v>
      </c>
      <c r="C49" t="s">
        <v>224</v>
      </c>
      <c r="D49" t="s">
        <v>246</v>
      </c>
      <c r="E49" t="s">
        <v>247</v>
      </c>
      <c r="F49" s="13">
        <v>4837</v>
      </c>
      <c r="G49" s="13">
        <v>5952</v>
      </c>
      <c r="H49" s="13">
        <v>6252</v>
      </c>
      <c r="I49" s="13">
        <v>5464</v>
      </c>
      <c r="J49" s="13"/>
      <c r="K49" s="13"/>
      <c r="L49" s="13"/>
      <c r="M49" s="13"/>
      <c r="N49" s="13">
        <v>4433</v>
      </c>
      <c r="O49" s="13">
        <v>5221</v>
      </c>
      <c r="P49" s="13">
        <v>5026</v>
      </c>
      <c r="Q49" s="13"/>
      <c r="R49" s="13">
        <v>365292</v>
      </c>
      <c r="S49" s="13">
        <v>369948.51199999999</v>
      </c>
      <c r="T49" s="13">
        <v>372951.47899999993</v>
      </c>
      <c r="U49" s="14">
        <f t="shared" si="5"/>
        <v>1324.1461625220372</v>
      </c>
      <c r="V49" s="14">
        <f t="shared" si="5"/>
        <v>1629.3814263657569</v>
      </c>
      <c r="W49" s="14">
        <f t="shared" si="5"/>
        <v>1711.5075063237082</v>
      </c>
      <c r="X49" s="14">
        <f t="shared" si="6"/>
        <v>1476.9622860383338</v>
      </c>
      <c r="Y49" s="14">
        <f t="shared" si="6"/>
        <v>0</v>
      </c>
      <c r="Z49" s="14">
        <f t="shared" si="6"/>
        <v>0</v>
      </c>
      <c r="AA49" s="14">
        <f t="shared" si="6"/>
        <v>0</v>
      </c>
      <c r="AB49" s="14">
        <f t="shared" si="7"/>
        <v>0</v>
      </c>
      <c r="AC49" s="14">
        <f t="shared" si="8"/>
        <v>1198.2748561507931</v>
      </c>
      <c r="AD49" s="14">
        <f t="shared" si="8"/>
        <v>1411.277469876673</v>
      </c>
      <c r="AE49" s="14">
        <f t="shared" si="8"/>
        <v>1358.567432216081</v>
      </c>
      <c r="AF49" s="14">
        <f t="shared" si="9"/>
        <v>0</v>
      </c>
    </row>
    <row r="50" spans="1:32" x14ac:dyDescent="0.3">
      <c r="A50" t="s">
        <v>163</v>
      </c>
      <c r="B50" t="s">
        <v>198</v>
      </c>
      <c r="C50" t="s">
        <v>239</v>
      </c>
      <c r="D50" t="s">
        <v>248</v>
      </c>
      <c r="E50" t="s">
        <v>249</v>
      </c>
      <c r="F50" s="13">
        <v>1484</v>
      </c>
      <c r="G50" s="13">
        <v>1446</v>
      </c>
      <c r="H50" s="13">
        <v>1594</v>
      </c>
      <c r="I50" s="13">
        <v>1475</v>
      </c>
      <c r="J50" s="13"/>
      <c r="K50" s="13"/>
      <c r="L50" s="13"/>
      <c r="M50" s="13"/>
      <c r="N50" s="13">
        <v>756</v>
      </c>
      <c r="O50" s="13">
        <v>750</v>
      </c>
      <c r="P50" s="13">
        <v>323</v>
      </c>
      <c r="Q50" s="13"/>
      <c r="R50" s="13">
        <v>255350</v>
      </c>
      <c r="S50" s="13">
        <v>258968.62699999995</v>
      </c>
      <c r="T50" s="13">
        <v>261360.42700000005</v>
      </c>
      <c r="U50" s="14">
        <f t="shared" si="5"/>
        <v>581.16310945760722</v>
      </c>
      <c r="V50" s="14">
        <f t="shared" si="5"/>
        <v>566.28157430977092</v>
      </c>
      <c r="W50" s="14">
        <f t="shared" si="5"/>
        <v>624.2412375171333</v>
      </c>
      <c r="X50" s="14">
        <f t="shared" si="6"/>
        <v>569.56706188197859</v>
      </c>
      <c r="Y50" s="14">
        <f t="shared" si="6"/>
        <v>0</v>
      </c>
      <c r="Z50" s="14">
        <f t="shared" si="6"/>
        <v>0</v>
      </c>
      <c r="AA50" s="14">
        <f t="shared" si="6"/>
        <v>0</v>
      </c>
      <c r="AB50" s="14">
        <f t="shared" si="7"/>
        <v>0</v>
      </c>
      <c r="AC50" s="14">
        <f t="shared" si="8"/>
        <v>291.92725341205141</v>
      </c>
      <c r="AD50" s="14">
        <f t="shared" si="8"/>
        <v>289.6103704484637</v>
      </c>
      <c r="AE50" s="14">
        <f t="shared" si="8"/>
        <v>124.72553287313835</v>
      </c>
      <c r="AF50" s="14">
        <f t="shared" si="9"/>
        <v>0</v>
      </c>
    </row>
    <row r="51" spans="1:32" x14ac:dyDescent="0.3">
      <c r="A51" t="s">
        <v>181</v>
      </c>
      <c r="B51" t="s">
        <v>205</v>
      </c>
      <c r="C51" t="s">
        <v>229</v>
      </c>
      <c r="D51" t="s">
        <v>251</v>
      </c>
      <c r="E51" t="s">
        <v>252</v>
      </c>
      <c r="F51" s="13">
        <v>4029</v>
      </c>
      <c r="G51" s="13">
        <v>4794</v>
      </c>
      <c r="H51" s="13">
        <v>3902</v>
      </c>
      <c r="I51" s="13">
        <v>4358</v>
      </c>
      <c r="J51" s="13"/>
      <c r="K51" s="13"/>
      <c r="L51" s="13"/>
      <c r="M51" s="13"/>
      <c r="N51" s="13">
        <v>5128</v>
      </c>
      <c r="O51" s="13">
        <v>4843</v>
      </c>
      <c r="P51" s="13">
        <v>3669</v>
      </c>
      <c r="Q51" s="13"/>
      <c r="R51" s="13">
        <v>412843</v>
      </c>
      <c r="S51" s="13">
        <v>416701.83400000003</v>
      </c>
      <c r="T51" s="13">
        <v>419551.87999999995</v>
      </c>
      <c r="U51" s="14">
        <f t="shared" si="5"/>
        <v>975.91578396630189</v>
      </c>
      <c r="V51" s="14">
        <f t="shared" si="5"/>
        <v>1161.2162492763593</v>
      </c>
      <c r="W51" s="14">
        <f t="shared" si="5"/>
        <v>945.15348449652777</v>
      </c>
      <c r="X51" s="14">
        <f t="shared" si="6"/>
        <v>1045.8317301286463</v>
      </c>
      <c r="Y51" s="14">
        <f t="shared" si="6"/>
        <v>0</v>
      </c>
      <c r="Z51" s="14">
        <f t="shared" si="6"/>
        <v>0</v>
      </c>
      <c r="AA51" s="14">
        <f t="shared" si="6"/>
        <v>0</v>
      </c>
      <c r="AB51" s="14">
        <f t="shared" si="7"/>
        <v>0</v>
      </c>
      <c r="AC51" s="14">
        <f t="shared" si="8"/>
        <v>1230.616134029302</v>
      </c>
      <c r="AD51" s="14">
        <f t="shared" si="8"/>
        <v>1162.2219066115269</v>
      </c>
      <c r="AE51" s="14">
        <f t="shared" si="8"/>
        <v>880.48568559935836</v>
      </c>
      <c r="AF51" s="14">
        <f t="shared" si="9"/>
        <v>0</v>
      </c>
    </row>
    <row r="52" spans="1:32" x14ac:dyDescent="0.3">
      <c r="A52" t="s">
        <v>148</v>
      </c>
      <c r="B52" t="s">
        <v>158</v>
      </c>
      <c r="C52" t="s">
        <v>174</v>
      </c>
      <c r="D52" t="s">
        <v>253</v>
      </c>
      <c r="E52" t="s">
        <v>254</v>
      </c>
      <c r="F52" s="13">
        <v>1743</v>
      </c>
      <c r="G52" s="13">
        <v>2662</v>
      </c>
      <c r="H52" s="13">
        <v>3177</v>
      </c>
      <c r="I52" s="13">
        <v>2635</v>
      </c>
      <c r="J52" s="13"/>
      <c r="K52" s="13"/>
      <c r="L52" s="13"/>
      <c r="M52" s="13"/>
      <c r="N52" s="13">
        <v>2207</v>
      </c>
      <c r="O52" s="13">
        <v>2031</v>
      </c>
      <c r="P52" s="13">
        <v>1676</v>
      </c>
      <c r="Q52" s="13"/>
      <c r="R52" s="13">
        <v>146515</v>
      </c>
      <c r="S52" s="13">
        <v>146347.37800000003</v>
      </c>
      <c r="T52" s="13">
        <v>146666.73099999997</v>
      </c>
      <c r="U52" s="14">
        <f t="shared" si="5"/>
        <v>1189.6392860799235</v>
      </c>
      <c r="V52" s="14">
        <f t="shared" si="5"/>
        <v>1816.8788178684777</v>
      </c>
      <c r="W52" s="14">
        <f t="shared" si="5"/>
        <v>2168.3786643005838</v>
      </c>
      <c r="X52" s="14">
        <f t="shared" si="6"/>
        <v>1800.5105632982365</v>
      </c>
      <c r="Y52" s="14">
        <f t="shared" si="6"/>
        <v>0</v>
      </c>
      <c r="Z52" s="14">
        <f t="shared" si="6"/>
        <v>0</v>
      </c>
      <c r="AA52" s="14">
        <f t="shared" si="6"/>
        <v>0</v>
      </c>
      <c r="AB52" s="14">
        <f t="shared" si="7"/>
        <v>0</v>
      </c>
      <c r="AC52" s="14">
        <f t="shared" si="8"/>
        <v>1508.0557165841396</v>
      </c>
      <c r="AD52" s="14">
        <f t="shared" si="8"/>
        <v>1387.7939104587167</v>
      </c>
      <c r="AE52" s="14">
        <f t="shared" si="8"/>
        <v>1145.2203810580056</v>
      </c>
      <c r="AF52" s="14">
        <f t="shared" si="9"/>
        <v>0</v>
      </c>
    </row>
    <row r="53" spans="1:32" x14ac:dyDescent="0.3">
      <c r="A53" t="s">
        <v>148</v>
      </c>
      <c r="B53" t="s">
        <v>167</v>
      </c>
      <c r="C53" t="s">
        <v>142</v>
      </c>
      <c r="D53" t="s">
        <v>257</v>
      </c>
      <c r="E53" t="s">
        <v>258</v>
      </c>
      <c r="F53" s="13">
        <v>881</v>
      </c>
      <c r="G53" s="13">
        <v>1586</v>
      </c>
      <c r="H53" s="13">
        <v>1060</v>
      </c>
      <c r="I53" s="13">
        <v>820</v>
      </c>
      <c r="J53" s="13"/>
      <c r="K53" s="13"/>
      <c r="L53" s="13"/>
      <c r="M53" s="13"/>
      <c r="N53" s="13">
        <v>753</v>
      </c>
      <c r="O53" s="13">
        <v>495</v>
      </c>
      <c r="P53" s="13">
        <v>624</v>
      </c>
      <c r="Q53" s="13"/>
      <c r="R53" s="13">
        <v>163286</v>
      </c>
      <c r="S53" s="13">
        <v>164390.57099999994</v>
      </c>
      <c r="T53" s="13">
        <v>164963.36000000002</v>
      </c>
      <c r="U53" s="14">
        <f t="shared" si="5"/>
        <v>539.54411278370469</v>
      </c>
      <c r="V53" s="14">
        <f t="shared" si="5"/>
        <v>971.3018874857612</v>
      </c>
      <c r="W53" s="14">
        <f t="shared" si="5"/>
        <v>649.16771799174455</v>
      </c>
      <c r="X53" s="14">
        <f t="shared" si="6"/>
        <v>498.81206386222743</v>
      </c>
      <c r="Y53" s="14">
        <f t="shared" si="6"/>
        <v>0</v>
      </c>
      <c r="Z53" s="14">
        <f t="shared" si="6"/>
        <v>0</v>
      </c>
      <c r="AA53" s="14">
        <f t="shared" si="6"/>
        <v>0</v>
      </c>
      <c r="AB53" s="14">
        <f t="shared" si="7"/>
        <v>0</v>
      </c>
      <c r="AC53" s="14">
        <f t="shared" si="8"/>
        <v>458.05546840031366</v>
      </c>
      <c r="AD53" s="14">
        <f t="shared" si="8"/>
        <v>301.11216050219826</v>
      </c>
      <c r="AE53" s="14">
        <f t="shared" si="8"/>
        <v>379.58381445125599</v>
      </c>
      <c r="AF53" s="14">
        <f t="shared" si="9"/>
        <v>0</v>
      </c>
    </row>
    <row r="54" spans="1:32" x14ac:dyDescent="0.3">
      <c r="A54" t="s">
        <v>154</v>
      </c>
      <c r="B54" t="s">
        <v>192</v>
      </c>
      <c r="C54" t="s">
        <v>211</v>
      </c>
      <c r="D54" t="s">
        <v>259</v>
      </c>
      <c r="E54" t="s">
        <v>260</v>
      </c>
      <c r="F54" s="13">
        <v>7303</v>
      </c>
      <c r="G54" s="13">
        <v>9303</v>
      </c>
      <c r="H54" s="13">
        <v>8138</v>
      </c>
      <c r="I54" s="13">
        <v>7874</v>
      </c>
      <c r="J54" s="13"/>
      <c r="K54" s="13"/>
      <c r="L54" s="13"/>
      <c r="M54" s="13"/>
      <c r="N54" s="13">
        <v>8631</v>
      </c>
      <c r="O54" s="13">
        <v>9989</v>
      </c>
      <c r="P54" s="13">
        <v>10418</v>
      </c>
      <c r="Q54" s="13"/>
      <c r="R54" s="13">
        <v>513712</v>
      </c>
      <c r="S54" s="13">
        <v>515623.20899999992</v>
      </c>
      <c r="T54" s="13">
        <v>518032.69800000009</v>
      </c>
      <c r="U54" s="14">
        <f t="shared" si="5"/>
        <v>1421.613666801632</v>
      </c>
      <c r="V54" s="14">
        <f t="shared" si="5"/>
        <v>1810.9368673497991</v>
      </c>
      <c r="W54" s="14">
        <f t="shared" si="5"/>
        <v>1584.156103030492</v>
      </c>
      <c r="X54" s="14">
        <f t="shared" si="6"/>
        <v>1527.0840921359693</v>
      </c>
      <c r="Y54" s="14">
        <f t="shared" si="6"/>
        <v>0</v>
      </c>
      <c r="Z54" s="14">
        <f t="shared" si="6"/>
        <v>0</v>
      </c>
      <c r="AA54" s="14">
        <f t="shared" si="6"/>
        <v>0</v>
      </c>
      <c r="AB54" s="14">
        <f t="shared" si="7"/>
        <v>0</v>
      </c>
      <c r="AC54" s="14">
        <f t="shared" si="8"/>
        <v>1673.8967232950915</v>
      </c>
      <c r="AD54" s="14">
        <f t="shared" si="8"/>
        <v>1937.267335070637</v>
      </c>
      <c r="AE54" s="14">
        <f t="shared" si="8"/>
        <v>2020.4676240630592</v>
      </c>
      <c r="AF54" s="14">
        <f t="shared" si="9"/>
        <v>0</v>
      </c>
    </row>
    <row r="55" spans="1:32" x14ac:dyDescent="0.3">
      <c r="A55" t="s">
        <v>163</v>
      </c>
      <c r="B55" t="s">
        <v>198</v>
      </c>
      <c r="C55" t="s">
        <v>239</v>
      </c>
      <c r="D55" t="s">
        <v>261</v>
      </c>
      <c r="E55" t="s">
        <v>262</v>
      </c>
      <c r="F55" s="13">
        <v>1565</v>
      </c>
      <c r="G55" s="13">
        <v>1547</v>
      </c>
      <c r="H55" s="13">
        <v>2074</v>
      </c>
      <c r="I55" s="13">
        <v>1701</v>
      </c>
      <c r="J55" s="13"/>
      <c r="K55" s="13"/>
      <c r="L55" s="13"/>
      <c r="M55" s="13"/>
      <c r="N55" s="13">
        <v>1604</v>
      </c>
      <c r="O55" s="13">
        <v>1205</v>
      </c>
      <c r="P55" s="13">
        <v>1014</v>
      </c>
      <c r="Q55" s="13"/>
      <c r="R55" s="13">
        <v>204188</v>
      </c>
      <c r="S55" s="13">
        <v>208235.53299999997</v>
      </c>
      <c r="T55" s="13">
        <v>211201.51499999998</v>
      </c>
      <c r="U55" s="14">
        <f t="shared" si="5"/>
        <v>766.45052598585619</v>
      </c>
      <c r="V55" s="14">
        <f t="shared" si="5"/>
        <v>757.63512057515618</v>
      </c>
      <c r="W55" s="14">
        <f t="shared" si="5"/>
        <v>1015.7306012106491</v>
      </c>
      <c r="X55" s="14">
        <f t="shared" si="6"/>
        <v>816.86346969419492</v>
      </c>
      <c r="Y55" s="14">
        <f t="shared" si="6"/>
        <v>0</v>
      </c>
      <c r="Z55" s="14">
        <f t="shared" si="6"/>
        <v>0</v>
      </c>
      <c r="AA55" s="14">
        <f t="shared" si="6"/>
        <v>0</v>
      </c>
      <c r="AB55" s="14">
        <f t="shared" si="7"/>
        <v>0</v>
      </c>
      <c r="AC55" s="14">
        <f t="shared" si="8"/>
        <v>770.28160222780048</v>
      </c>
      <c r="AD55" s="14">
        <f t="shared" si="8"/>
        <v>578.67165254644613</v>
      </c>
      <c r="AE55" s="14">
        <f t="shared" si="8"/>
        <v>486.94859392705092</v>
      </c>
      <c r="AF55" s="14">
        <f t="shared" si="9"/>
        <v>0</v>
      </c>
    </row>
    <row r="56" spans="1:32" x14ac:dyDescent="0.3">
      <c r="A56" t="s">
        <v>154</v>
      </c>
      <c r="B56" t="s">
        <v>192</v>
      </c>
      <c r="C56" t="s">
        <v>203</v>
      </c>
      <c r="D56" t="s">
        <v>263</v>
      </c>
      <c r="E56" t="s">
        <v>264</v>
      </c>
      <c r="F56" s="13">
        <v>1630</v>
      </c>
      <c r="G56" s="13">
        <v>1779</v>
      </c>
      <c r="H56" s="13">
        <v>1549</v>
      </c>
      <c r="I56" s="13">
        <v>985</v>
      </c>
      <c r="J56" s="13"/>
      <c r="K56" s="13"/>
      <c r="L56" s="13"/>
      <c r="M56" s="13"/>
      <c r="N56" s="13">
        <v>1342</v>
      </c>
      <c r="O56" s="13">
        <v>1239</v>
      </c>
      <c r="P56" s="13">
        <v>1509</v>
      </c>
      <c r="Q56" s="13"/>
      <c r="R56" s="13">
        <v>218581</v>
      </c>
      <c r="S56" s="13">
        <v>221725.97099999993</v>
      </c>
      <c r="T56" s="13">
        <v>224591.04600000006</v>
      </c>
      <c r="U56" s="14">
        <f t="shared" si="5"/>
        <v>745.71897831925003</v>
      </c>
      <c r="V56" s="14">
        <f t="shared" si="5"/>
        <v>813.88592787113248</v>
      </c>
      <c r="W56" s="14">
        <f t="shared" si="5"/>
        <v>708.66177755614626</v>
      </c>
      <c r="X56" s="14">
        <f t="shared" si="6"/>
        <v>444.24205047229242</v>
      </c>
      <c r="Y56" s="14">
        <f t="shared" si="6"/>
        <v>0</v>
      </c>
      <c r="Z56" s="14">
        <f t="shared" si="6"/>
        <v>0</v>
      </c>
      <c r="AA56" s="14">
        <f t="shared" si="6"/>
        <v>0</v>
      </c>
      <c r="AB56" s="14">
        <f t="shared" si="7"/>
        <v>0</v>
      </c>
      <c r="AC56" s="14">
        <f t="shared" si="8"/>
        <v>605.25160582113335</v>
      </c>
      <c r="AD56" s="14">
        <f t="shared" si="8"/>
        <v>558.79786856362466</v>
      </c>
      <c r="AE56" s="14">
        <f t="shared" si="8"/>
        <v>680.56980118039507</v>
      </c>
      <c r="AF56" s="14">
        <f t="shared" si="9"/>
        <v>0</v>
      </c>
    </row>
    <row r="57" spans="1:32" x14ac:dyDescent="0.3">
      <c r="A57" t="s">
        <v>148</v>
      </c>
      <c r="B57" t="s">
        <v>158</v>
      </c>
      <c r="C57" t="s">
        <v>165</v>
      </c>
      <c r="D57" t="s">
        <v>267</v>
      </c>
      <c r="E57" t="s">
        <v>268</v>
      </c>
      <c r="F57" s="13">
        <v>4435</v>
      </c>
      <c r="G57" s="13">
        <v>4261</v>
      </c>
      <c r="H57" s="13">
        <v>2800</v>
      </c>
      <c r="I57" s="13">
        <v>2622</v>
      </c>
      <c r="J57" s="13"/>
      <c r="K57" s="13"/>
      <c r="L57" s="13"/>
      <c r="M57" s="13"/>
      <c r="N57" s="13">
        <v>2822</v>
      </c>
      <c r="O57" s="13">
        <v>3152</v>
      </c>
      <c r="P57" s="13">
        <v>3114</v>
      </c>
      <c r="Q57" s="13"/>
      <c r="R57" s="13">
        <v>303012</v>
      </c>
      <c r="S57" s="13">
        <v>303614.35800000007</v>
      </c>
      <c r="T57" s="13">
        <v>304427.53499999992</v>
      </c>
      <c r="U57" s="14">
        <f t="shared" si="5"/>
        <v>1463.6384037595872</v>
      </c>
      <c r="V57" s="14">
        <f t="shared" si="5"/>
        <v>1406.2149353820971</v>
      </c>
      <c r="W57" s="14">
        <f t="shared" si="5"/>
        <v>924.05581297110348</v>
      </c>
      <c r="X57" s="14">
        <f t="shared" si="6"/>
        <v>863.59552205367027</v>
      </c>
      <c r="Y57" s="14">
        <f t="shared" si="6"/>
        <v>0</v>
      </c>
      <c r="Z57" s="14">
        <f t="shared" si="6"/>
        <v>0</v>
      </c>
      <c r="AA57" s="14">
        <f t="shared" si="6"/>
        <v>0</v>
      </c>
      <c r="AB57" s="14">
        <f t="shared" si="7"/>
        <v>0</v>
      </c>
      <c r="AC57" s="14">
        <f t="shared" si="8"/>
        <v>929.4685595863682</v>
      </c>
      <c r="AD57" s="14">
        <f t="shared" si="8"/>
        <v>1038.1590715153197</v>
      </c>
      <c r="AE57" s="14">
        <f t="shared" si="8"/>
        <v>1025.6431943841073</v>
      </c>
      <c r="AF57" s="14">
        <f t="shared" si="9"/>
        <v>0</v>
      </c>
    </row>
    <row r="58" spans="1:32" x14ac:dyDescent="0.3">
      <c r="A58" t="s">
        <v>148</v>
      </c>
      <c r="B58" t="s">
        <v>158</v>
      </c>
      <c r="C58" t="s">
        <v>165</v>
      </c>
      <c r="D58" t="s">
        <v>269</v>
      </c>
      <c r="E58" t="s">
        <v>270</v>
      </c>
      <c r="F58" s="13">
        <v>3603</v>
      </c>
      <c r="G58" s="13">
        <v>3243</v>
      </c>
      <c r="H58" s="13">
        <v>2591</v>
      </c>
      <c r="I58" s="13">
        <v>2905</v>
      </c>
      <c r="J58" s="13"/>
      <c r="K58" s="13"/>
      <c r="L58" s="13"/>
      <c r="M58" s="13"/>
      <c r="N58" s="13">
        <v>2380</v>
      </c>
      <c r="O58" s="13">
        <v>3198</v>
      </c>
      <c r="P58" s="13">
        <v>2467</v>
      </c>
      <c r="Q58" s="13"/>
      <c r="R58" s="13">
        <v>270702</v>
      </c>
      <c r="S58" s="13">
        <v>270839.02199999988</v>
      </c>
      <c r="T58" s="13">
        <v>271628.31100000005</v>
      </c>
      <c r="U58" s="14">
        <f t="shared" si="5"/>
        <v>1330.9838863399607</v>
      </c>
      <c r="V58" s="14">
        <f t="shared" si="5"/>
        <v>1197.99632067735</v>
      </c>
      <c r="W58" s="14">
        <f t="shared" si="5"/>
        <v>957.14106286617766</v>
      </c>
      <c r="X58" s="14">
        <f t="shared" si="6"/>
        <v>1072.5928555450187</v>
      </c>
      <c r="Y58" s="14">
        <f t="shared" si="6"/>
        <v>0</v>
      </c>
      <c r="Z58" s="14">
        <f t="shared" si="6"/>
        <v>0</v>
      </c>
      <c r="AA58" s="14">
        <f t="shared" si="6"/>
        <v>0</v>
      </c>
      <c r="AB58" s="14">
        <f t="shared" si="7"/>
        <v>0</v>
      </c>
      <c r="AC58" s="14">
        <f t="shared" si="8"/>
        <v>878.75077321760557</v>
      </c>
      <c r="AD58" s="14">
        <f t="shared" si="8"/>
        <v>1180.7751986344131</v>
      </c>
      <c r="AE58" s="14">
        <f t="shared" si="8"/>
        <v>910.87317543186271</v>
      </c>
      <c r="AF58" s="14">
        <f t="shared" si="9"/>
        <v>0</v>
      </c>
    </row>
    <row r="59" spans="1:32" x14ac:dyDescent="0.3">
      <c r="A59" t="s">
        <v>163</v>
      </c>
      <c r="B59" t="s">
        <v>198</v>
      </c>
      <c r="C59" t="s">
        <v>239</v>
      </c>
      <c r="D59" t="s">
        <v>273</v>
      </c>
      <c r="E59" t="s">
        <v>274</v>
      </c>
      <c r="F59" s="13">
        <v>92</v>
      </c>
      <c r="G59" s="13">
        <v>127</v>
      </c>
      <c r="H59" s="13">
        <v>88</v>
      </c>
      <c r="I59" s="13">
        <v>19</v>
      </c>
      <c r="J59" s="13"/>
      <c r="K59" s="13"/>
      <c r="L59" s="13"/>
      <c r="M59" s="13"/>
      <c r="N59" s="13">
        <v>99</v>
      </c>
      <c r="O59" s="13">
        <v>117</v>
      </c>
      <c r="P59" s="13">
        <v>66</v>
      </c>
      <c r="Q59" s="13"/>
      <c r="R59" s="13">
        <v>6400</v>
      </c>
      <c r="S59" s="13">
        <v>5449.2859999999991</v>
      </c>
      <c r="T59" s="13">
        <v>5286.225999999996</v>
      </c>
      <c r="U59" s="14">
        <f t="shared" si="5"/>
        <v>1437.5</v>
      </c>
      <c r="V59" s="14">
        <f t="shared" si="5"/>
        <v>1984.375</v>
      </c>
      <c r="W59" s="14">
        <f t="shared" si="5"/>
        <v>1375</v>
      </c>
      <c r="X59" s="14">
        <f t="shared" si="6"/>
        <v>348.66953211851978</v>
      </c>
      <c r="Y59" s="14">
        <f t="shared" si="6"/>
        <v>0</v>
      </c>
      <c r="Z59" s="14">
        <f t="shared" si="6"/>
        <v>0</v>
      </c>
      <c r="AA59" s="14">
        <f t="shared" si="6"/>
        <v>0</v>
      </c>
      <c r="AB59" s="14">
        <f t="shared" si="7"/>
        <v>0</v>
      </c>
      <c r="AC59" s="14">
        <f t="shared" si="8"/>
        <v>1816.7517726175506</v>
      </c>
      <c r="AD59" s="14">
        <f t="shared" si="8"/>
        <v>2147.0702767298321</v>
      </c>
      <c r="AE59" s="14">
        <f t="shared" si="8"/>
        <v>1211.1678484117003</v>
      </c>
      <c r="AF59" s="14">
        <f t="shared" si="9"/>
        <v>0</v>
      </c>
    </row>
    <row r="60" spans="1:32" x14ac:dyDescent="0.3">
      <c r="A60" t="s">
        <v>172</v>
      </c>
      <c r="B60" t="s">
        <v>213</v>
      </c>
      <c r="C60" t="s">
        <v>218</v>
      </c>
      <c r="D60" t="s">
        <v>277</v>
      </c>
      <c r="E60" t="s">
        <v>278</v>
      </c>
      <c r="F60" s="13">
        <v>12816</v>
      </c>
      <c r="G60" s="13">
        <v>12736</v>
      </c>
      <c r="H60" s="13">
        <v>9903</v>
      </c>
      <c r="I60" s="13">
        <v>7880</v>
      </c>
      <c r="J60" s="13"/>
      <c r="K60" s="13"/>
      <c r="L60" s="13"/>
      <c r="M60" s="13"/>
      <c r="N60" s="13">
        <v>6931</v>
      </c>
      <c r="O60" s="13">
        <v>8931</v>
      </c>
      <c r="P60" s="13">
        <v>9456</v>
      </c>
      <c r="Q60" s="13"/>
      <c r="R60" s="13">
        <v>456199</v>
      </c>
      <c r="S60" s="13">
        <v>457107.63599999994</v>
      </c>
      <c r="T60" s="13">
        <v>459914.07599999994</v>
      </c>
      <c r="U60" s="14">
        <f t="shared" si="5"/>
        <v>2809.3003272694591</v>
      </c>
      <c r="V60" s="14">
        <f t="shared" si="5"/>
        <v>2791.7641204825086</v>
      </c>
      <c r="W60" s="14">
        <f t="shared" si="5"/>
        <v>2170.7631976396265</v>
      </c>
      <c r="X60" s="14">
        <f t="shared" si="6"/>
        <v>1723.882818706621</v>
      </c>
      <c r="Y60" s="14">
        <f t="shared" si="6"/>
        <v>0</v>
      </c>
      <c r="Z60" s="14">
        <f t="shared" si="6"/>
        <v>0</v>
      </c>
      <c r="AA60" s="14">
        <f t="shared" si="6"/>
        <v>0</v>
      </c>
      <c r="AB60" s="14">
        <f t="shared" si="7"/>
        <v>0</v>
      </c>
      <c r="AC60" s="14">
        <f t="shared" si="8"/>
        <v>1516.2730731542629</v>
      </c>
      <c r="AD60" s="14">
        <f t="shared" si="8"/>
        <v>1953.8067834858925</v>
      </c>
      <c r="AE60" s="14">
        <f t="shared" si="8"/>
        <v>2068.6593824479455</v>
      </c>
      <c r="AF60" s="14">
        <f t="shared" si="9"/>
        <v>0</v>
      </c>
    </row>
    <row r="61" spans="1:32" x14ac:dyDescent="0.3">
      <c r="A61" t="s">
        <v>148</v>
      </c>
      <c r="B61" t="s">
        <v>143</v>
      </c>
      <c r="C61" t="s">
        <v>156</v>
      </c>
      <c r="D61" t="s">
        <v>281</v>
      </c>
      <c r="E61" t="s">
        <v>282</v>
      </c>
      <c r="F61" s="13">
        <v>1181</v>
      </c>
      <c r="G61" s="13">
        <v>1353</v>
      </c>
      <c r="H61" s="13">
        <v>1200</v>
      </c>
      <c r="I61" s="13">
        <v>1375</v>
      </c>
      <c r="J61" s="13"/>
      <c r="K61" s="13"/>
      <c r="L61" s="13"/>
      <c r="M61" s="13"/>
      <c r="N61" s="13">
        <v>1604</v>
      </c>
      <c r="O61" s="13">
        <v>1077</v>
      </c>
      <c r="P61" s="13">
        <v>933</v>
      </c>
      <c r="Q61" s="13"/>
      <c r="R61" s="13">
        <v>423122</v>
      </c>
      <c r="S61" s="13">
        <v>424500.5579999999</v>
      </c>
      <c r="T61" s="13">
        <v>425593.88199999998</v>
      </c>
      <c r="U61" s="14">
        <f t="shared" si="5"/>
        <v>279.11571603461886</v>
      </c>
      <c r="V61" s="14">
        <f t="shared" si="5"/>
        <v>319.76593039359807</v>
      </c>
      <c r="W61" s="14">
        <f t="shared" si="5"/>
        <v>283.60614669055258</v>
      </c>
      <c r="X61" s="14">
        <f t="shared" si="6"/>
        <v>323.91005714531957</v>
      </c>
      <c r="Y61" s="14">
        <f t="shared" si="6"/>
        <v>0</v>
      </c>
      <c r="Z61" s="14">
        <f t="shared" si="6"/>
        <v>0</v>
      </c>
      <c r="AA61" s="14">
        <f t="shared" si="6"/>
        <v>0</v>
      </c>
      <c r="AB61" s="14">
        <f t="shared" si="7"/>
        <v>0</v>
      </c>
      <c r="AC61" s="14">
        <f t="shared" si="8"/>
        <v>377.85580484443091</v>
      </c>
      <c r="AD61" s="14">
        <f t="shared" si="8"/>
        <v>253.70991385127937</v>
      </c>
      <c r="AE61" s="14">
        <f t="shared" si="8"/>
        <v>219.78769695751498</v>
      </c>
      <c r="AF61" s="14">
        <f t="shared" si="9"/>
        <v>0</v>
      </c>
    </row>
    <row r="62" spans="1:32" x14ac:dyDescent="0.3">
      <c r="A62" t="s">
        <v>154</v>
      </c>
      <c r="B62" t="s">
        <v>185</v>
      </c>
      <c r="C62" t="s">
        <v>196</v>
      </c>
      <c r="D62" t="s">
        <v>285</v>
      </c>
      <c r="E62" t="s">
        <v>286</v>
      </c>
      <c r="F62" s="13">
        <v>5477</v>
      </c>
      <c r="G62" s="13">
        <v>3792</v>
      </c>
      <c r="H62" s="13">
        <v>3075</v>
      </c>
      <c r="I62" s="13">
        <v>2360</v>
      </c>
      <c r="J62" s="13"/>
      <c r="K62" s="13"/>
      <c r="L62" s="13"/>
      <c r="M62" s="13"/>
      <c r="N62" s="13">
        <v>2904</v>
      </c>
      <c r="O62" s="13">
        <v>2706</v>
      </c>
      <c r="P62" s="13">
        <v>3186</v>
      </c>
      <c r="Q62" s="13"/>
      <c r="R62" s="13">
        <v>282565</v>
      </c>
      <c r="S62" s="13">
        <v>286481.79600000015</v>
      </c>
      <c r="T62" s="13">
        <v>290608.19500000007</v>
      </c>
      <c r="U62" s="14">
        <f t="shared" si="5"/>
        <v>1938.3150779466671</v>
      </c>
      <c r="V62" s="14">
        <f t="shared" si="5"/>
        <v>1341.9921080105462</v>
      </c>
      <c r="W62" s="14">
        <f t="shared" si="5"/>
        <v>1088.245182524375</v>
      </c>
      <c r="X62" s="14">
        <f t="shared" si="6"/>
        <v>823.78707232064369</v>
      </c>
      <c r="Y62" s="14">
        <f t="shared" si="6"/>
        <v>0</v>
      </c>
      <c r="Z62" s="14">
        <f t="shared" si="6"/>
        <v>0</v>
      </c>
      <c r="AA62" s="14">
        <f t="shared" si="6"/>
        <v>0</v>
      </c>
      <c r="AB62" s="14">
        <f t="shared" si="7"/>
        <v>0</v>
      </c>
      <c r="AC62" s="14">
        <f t="shared" si="8"/>
        <v>1013.6769737369275</v>
      </c>
      <c r="AD62" s="14">
        <f t="shared" si="8"/>
        <v>944.56263461850062</v>
      </c>
      <c r="AE62" s="14">
        <f t="shared" si="8"/>
        <v>1112.1125476328689</v>
      </c>
      <c r="AF62" s="14">
        <f t="shared" si="9"/>
        <v>0</v>
      </c>
    </row>
    <row r="63" spans="1:32" x14ac:dyDescent="0.3">
      <c r="A63" t="s">
        <v>163</v>
      </c>
      <c r="B63" t="s">
        <v>198</v>
      </c>
      <c r="C63" t="s">
        <v>239</v>
      </c>
      <c r="D63" t="s">
        <v>289</v>
      </c>
      <c r="E63" t="s">
        <v>290</v>
      </c>
      <c r="F63" s="13">
        <v>2604</v>
      </c>
      <c r="G63" s="13">
        <v>2563</v>
      </c>
      <c r="H63" s="13">
        <v>1549</v>
      </c>
      <c r="I63" s="13">
        <v>2042</v>
      </c>
      <c r="J63" s="13"/>
      <c r="K63" s="13"/>
      <c r="L63" s="13"/>
      <c r="M63" s="13"/>
      <c r="N63" s="13">
        <v>2262</v>
      </c>
      <c r="O63" s="13">
        <v>1783</v>
      </c>
      <c r="P63" s="13">
        <v>1559</v>
      </c>
      <c r="Q63" s="13"/>
      <c r="R63" s="13">
        <v>290062</v>
      </c>
      <c r="S63" s="13">
        <v>293870.85300000006</v>
      </c>
      <c r="T63" s="13">
        <v>296183.89000000007</v>
      </c>
      <c r="U63" s="14">
        <f t="shared" si="5"/>
        <v>897.73910405361607</v>
      </c>
      <c r="V63" s="14">
        <f t="shared" si="5"/>
        <v>883.60419496521422</v>
      </c>
      <c r="W63" s="14">
        <f t="shared" si="5"/>
        <v>534.02376043742379</v>
      </c>
      <c r="X63" s="14">
        <f t="shared" si="6"/>
        <v>694.8630594542152</v>
      </c>
      <c r="Y63" s="14">
        <f t="shared" si="6"/>
        <v>0</v>
      </c>
      <c r="Z63" s="14">
        <f t="shared" si="6"/>
        <v>0</v>
      </c>
      <c r="AA63" s="14">
        <f t="shared" si="6"/>
        <v>0</v>
      </c>
      <c r="AB63" s="14">
        <f t="shared" si="7"/>
        <v>0</v>
      </c>
      <c r="AC63" s="14">
        <f t="shared" si="8"/>
        <v>769.72587682930214</v>
      </c>
      <c r="AD63" s="14">
        <f t="shared" si="8"/>
        <v>606.72910627172666</v>
      </c>
      <c r="AE63" s="14">
        <f t="shared" si="8"/>
        <v>530.50514676254727</v>
      </c>
      <c r="AF63" s="14">
        <f t="shared" si="9"/>
        <v>0</v>
      </c>
    </row>
    <row r="64" spans="1:32" x14ac:dyDescent="0.3">
      <c r="A64" t="s">
        <v>148</v>
      </c>
      <c r="B64" t="s">
        <v>158</v>
      </c>
      <c r="C64" t="s">
        <v>156</v>
      </c>
      <c r="D64" t="s">
        <v>293</v>
      </c>
      <c r="E64" t="s">
        <v>294</v>
      </c>
      <c r="F64" s="13">
        <v>13297</v>
      </c>
      <c r="G64" s="13">
        <v>13615</v>
      </c>
      <c r="H64" s="13">
        <v>11069</v>
      </c>
      <c r="I64" s="13">
        <v>11412</v>
      </c>
      <c r="J64" s="13"/>
      <c r="K64" s="13"/>
      <c r="L64" s="13"/>
      <c r="M64" s="13"/>
      <c r="N64" s="13">
        <v>7790</v>
      </c>
      <c r="O64" s="13">
        <v>7932</v>
      </c>
      <c r="P64" s="13">
        <v>7269</v>
      </c>
      <c r="Q64" s="13"/>
      <c r="R64" s="13">
        <v>405751</v>
      </c>
      <c r="S64" s="13">
        <v>405111.89500000002</v>
      </c>
      <c r="T64" s="13">
        <v>404654.973</v>
      </c>
      <c r="U64" s="14">
        <f t="shared" si="5"/>
        <v>3277.1330200048797</v>
      </c>
      <c r="V64" s="14">
        <f t="shared" si="5"/>
        <v>3355.5062094732975</v>
      </c>
      <c r="W64" s="14">
        <f t="shared" si="5"/>
        <v>2728.0277805846445</v>
      </c>
      <c r="X64" s="14">
        <f t="shared" si="6"/>
        <v>2816.9994860308902</v>
      </c>
      <c r="Y64" s="14">
        <f t="shared" si="6"/>
        <v>0</v>
      </c>
      <c r="Z64" s="14">
        <f t="shared" si="6"/>
        <v>0</v>
      </c>
      <c r="AA64" s="14">
        <f t="shared" si="6"/>
        <v>0</v>
      </c>
      <c r="AB64" s="14">
        <f t="shared" si="7"/>
        <v>0</v>
      </c>
      <c r="AC64" s="14">
        <f t="shared" si="8"/>
        <v>1922.9255166649698</v>
      </c>
      <c r="AD64" s="14">
        <f t="shared" si="8"/>
        <v>1957.9775607428164</v>
      </c>
      <c r="AE64" s="14">
        <f t="shared" si="8"/>
        <v>1794.3190732525884</v>
      </c>
      <c r="AF64" s="14">
        <f t="shared" si="9"/>
        <v>0</v>
      </c>
    </row>
    <row r="65" spans="1:32" x14ac:dyDescent="0.3">
      <c r="A65" t="s">
        <v>148</v>
      </c>
      <c r="B65" t="s">
        <v>143</v>
      </c>
      <c r="C65" t="s">
        <v>156</v>
      </c>
      <c r="D65" t="s">
        <v>297</v>
      </c>
      <c r="E65" t="s">
        <v>298</v>
      </c>
      <c r="F65" s="13">
        <v>319</v>
      </c>
      <c r="G65" s="13">
        <v>358</v>
      </c>
      <c r="H65" s="13">
        <v>459</v>
      </c>
      <c r="I65" s="13">
        <v>772</v>
      </c>
      <c r="J65" s="13"/>
      <c r="K65" s="13"/>
      <c r="L65" s="13"/>
      <c r="M65" s="13"/>
      <c r="N65" s="13">
        <v>488</v>
      </c>
      <c r="O65" s="13">
        <v>322</v>
      </c>
      <c r="P65" s="13">
        <v>211</v>
      </c>
      <c r="Q65" s="13"/>
      <c r="R65" s="13">
        <v>83871</v>
      </c>
      <c r="S65" s="13">
        <v>83905.514000000025</v>
      </c>
      <c r="T65" s="13">
        <v>83925.328000000009</v>
      </c>
      <c r="U65" s="14">
        <f t="shared" si="5"/>
        <v>380.34600755922787</v>
      </c>
      <c r="V65" s="14">
        <f t="shared" si="5"/>
        <v>426.84598967461932</v>
      </c>
      <c r="W65" s="14">
        <f t="shared" si="5"/>
        <v>547.26902028114614</v>
      </c>
      <c r="X65" s="14">
        <f t="shared" si="6"/>
        <v>920.08255857892709</v>
      </c>
      <c r="Y65" s="14">
        <f t="shared" si="6"/>
        <v>0</v>
      </c>
      <c r="Z65" s="14">
        <f t="shared" si="6"/>
        <v>0</v>
      </c>
      <c r="AA65" s="14">
        <f t="shared" si="6"/>
        <v>0</v>
      </c>
      <c r="AB65" s="14">
        <f t="shared" si="7"/>
        <v>0</v>
      </c>
      <c r="AC65" s="14">
        <f t="shared" si="8"/>
        <v>581.60659143331134</v>
      </c>
      <c r="AD65" s="14">
        <f t="shared" si="8"/>
        <v>383.76500500312756</v>
      </c>
      <c r="AE65" s="14">
        <f t="shared" si="8"/>
        <v>251.47334178776373</v>
      </c>
      <c r="AF65" s="14">
        <f t="shared" si="9"/>
        <v>0</v>
      </c>
    </row>
    <row r="66" spans="1:32" x14ac:dyDescent="0.3">
      <c r="A66" t="s">
        <v>154</v>
      </c>
      <c r="B66" t="s">
        <v>176</v>
      </c>
      <c r="C66" t="s">
        <v>190</v>
      </c>
      <c r="D66" t="s">
        <v>301</v>
      </c>
      <c r="E66" t="s">
        <v>302</v>
      </c>
      <c r="F66" s="13">
        <v>1046</v>
      </c>
      <c r="G66" s="13">
        <v>873</v>
      </c>
      <c r="H66" s="13">
        <v>1300</v>
      </c>
      <c r="I66" s="13">
        <v>879</v>
      </c>
      <c r="J66" s="13"/>
      <c r="K66" s="13"/>
      <c r="L66" s="13"/>
      <c r="M66" s="13"/>
      <c r="N66" s="13">
        <v>1097</v>
      </c>
      <c r="O66" s="13">
        <v>797</v>
      </c>
      <c r="P66" s="13">
        <v>977</v>
      </c>
      <c r="Q66" s="13"/>
      <c r="R66" s="13">
        <v>197364</v>
      </c>
      <c r="S66" s="13">
        <v>198921.26200000008</v>
      </c>
      <c r="T66" s="13">
        <v>199783.27400000006</v>
      </c>
      <c r="U66" s="14">
        <f t="shared" si="5"/>
        <v>529.98520500192535</v>
      </c>
      <c r="V66" s="14">
        <f t="shared" si="5"/>
        <v>442.32990818994347</v>
      </c>
      <c r="W66" s="14">
        <f t="shared" si="5"/>
        <v>658.68142113049998</v>
      </c>
      <c r="X66" s="14">
        <f t="shared" si="6"/>
        <v>441.8833819785437</v>
      </c>
      <c r="Y66" s="14">
        <f t="shared" si="6"/>
        <v>0</v>
      </c>
      <c r="Z66" s="14">
        <f t="shared" si="6"/>
        <v>0</v>
      </c>
      <c r="AA66" s="14">
        <f t="shared" si="6"/>
        <v>0</v>
      </c>
      <c r="AB66" s="14">
        <f t="shared" si="7"/>
        <v>0</v>
      </c>
      <c r="AC66" s="14">
        <f t="shared" si="8"/>
        <v>551.47448240098106</v>
      </c>
      <c r="AD66" s="14">
        <f t="shared" si="8"/>
        <v>400.66104145267269</v>
      </c>
      <c r="AE66" s="14">
        <f t="shared" si="8"/>
        <v>491.14910602165776</v>
      </c>
      <c r="AF66" s="14">
        <f t="shared" si="9"/>
        <v>0</v>
      </c>
    </row>
    <row r="67" spans="1:32" x14ac:dyDescent="0.3">
      <c r="A67" t="s">
        <v>154</v>
      </c>
      <c r="B67" t="s">
        <v>176</v>
      </c>
      <c r="C67" t="s">
        <v>190</v>
      </c>
      <c r="D67" t="s">
        <v>305</v>
      </c>
      <c r="E67" t="s">
        <v>306</v>
      </c>
      <c r="F67" s="13">
        <v>4471</v>
      </c>
      <c r="G67" s="13">
        <v>4171</v>
      </c>
      <c r="H67" s="13">
        <v>3208</v>
      </c>
      <c r="I67" s="13">
        <v>3760</v>
      </c>
      <c r="J67" s="13"/>
      <c r="K67" s="13"/>
      <c r="L67" s="13"/>
      <c r="M67" s="13"/>
      <c r="N67" s="13">
        <v>3052</v>
      </c>
      <c r="O67" s="13">
        <v>3583</v>
      </c>
      <c r="P67" s="13">
        <v>2962</v>
      </c>
      <c r="Q67" s="13"/>
      <c r="R67" s="13">
        <v>638867</v>
      </c>
      <c r="S67" s="13">
        <v>639518.77800000005</v>
      </c>
      <c r="T67" s="13">
        <v>641892.04500000016</v>
      </c>
      <c r="U67" s="14">
        <f t="shared" si="5"/>
        <v>699.8326725280848</v>
      </c>
      <c r="V67" s="14">
        <f t="shared" si="5"/>
        <v>652.87454196256817</v>
      </c>
      <c r="W67" s="14">
        <f t="shared" si="5"/>
        <v>502.13894284725927</v>
      </c>
      <c r="X67" s="14">
        <f t="shared" si="6"/>
        <v>587.94207916127834</v>
      </c>
      <c r="Y67" s="14">
        <f t="shared" si="6"/>
        <v>0</v>
      </c>
      <c r="Z67" s="14">
        <f t="shared" si="6"/>
        <v>0</v>
      </c>
      <c r="AA67" s="14">
        <f t="shared" si="6"/>
        <v>0</v>
      </c>
      <c r="AB67" s="14">
        <f t="shared" si="7"/>
        <v>0</v>
      </c>
      <c r="AC67" s="14">
        <f t="shared" si="8"/>
        <v>477.23383659580355</v>
      </c>
      <c r="AD67" s="14">
        <f t="shared" si="8"/>
        <v>560.26501851990963</v>
      </c>
      <c r="AE67" s="14">
        <f t="shared" si="8"/>
        <v>463.1607549137517</v>
      </c>
      <c r="AF67" s="14">
        <f t="shared" si="9"/>
        <v>0</v>
      </c>
    </row>
    <row r="68" spans="1:32" x14ac:dyDescent="0.3">
      <c r="A68" t="s">
        <v>172</v>
      </c>
      <c r="B68" t="s">
        <v>213</v>
      </c>
      <c r="C68" t="s">
        <v>218</v>
      </c>
      <c r="D68" t="s">
        <v>307</v>
      </c>
      <c r="E68" t="s">
        <v>308</v>
      </c>
      <c r="F68" s="13">
        <v>13070</v>
      </c>
      <c r="G68" s="13">
        <v>10424</v>
      </c>
      <c r="H68" s="13">
        <v>7511</v>
      </c>
      <c r="I68" s="13">
        <v>8459</v>
      </c>
      <c r="J68" s="13"/>
      <c r="K68" s="13"/>
      <c r="L68" s="13"/>
      <c r="M68" s="13"/>
      <c r="N68" s="13">
        <v>6422</v>
      </c>
      <c r="O68" s="13">
        <v>7337</v>
      </c>
      <c r="P68" s="13">
        <v>8358</v>
      </c>
      <c r="Q68" s="13"/>
      <c r="R68" s="13">
        <v>642451</v>
      </c>
      <c r="S68" s="13">
        <v>643693.93000000005</v>
      </c>
      <c r="T68" s="13">
        <v>647668.04799999995</v>
      </c>
      <c r="U68" s="14">
        <f t="shared" si="5"/>
        <v>2034.3963975462721</v>
      </c>
      <c r="V68" s="14">
        <f t="shared" si="5"/>
        <v>1622.5361934217551</v>
      </c>
      <c r="W68" s="14">
        <f t="shared" si="5"/>
        <v>1169.1163995386419</v>
      </c>
      <c r="X68" s="14">
        <f t="shared" si="6"/>
        <v>1314.1338772605793</v>
      </c>
      <c r="Y68" s="14">
        <f t="shared" si="6"/>
        <v>0</v>
      </c>
      <c r="Z68" s="14">
        <f t="shared" si="6"/>
        <v>0</v>
      </c>
      <c r="AA68" s="14">
        <f t="shared" si="6"/>
        <v>0</v>
      </c>
      <c r="AB68" s="14">
        <f t="shared" si="7"/>
        <v>0</v>
      </c>
      <c r="AC68" s="14">
        <f t="shared" si="8"/>
        <v>997.67912989330182</v>
      </c>
      <c r="AD68" s="14">
        <f t="shared" si="8"/>
        <v>1139.827433202609</v>
      </c>
      <c r="AE68" s="14">
        <f t="shared" si="8"/>
        <v>1298.4431902286231</v>
      </c>
      <c r="AF68" s="14">
        <f t="shared" si="9"/>
        <v>0</v>
      </c>
    </row>
    <row r="69" spans="1:32" x14ac:dyDescent="0.3">
      <c r="A69" t="s">
        <v>148</v>
      </c>
      <c r="B69" t="s">
        <v>167</v>
      </c>
      <c r="C69" t="s">
        <v>142</v>
      </c>
      <c r="D69" t="s">
        <v>309</v>
      </c>
      <c r="E69" t="s">
        <v>310</v>
      </c>
      <c r="F69" s="13">
        <v>1521</v>
      </c>
      <c r="G69" s="13">
        <v>2228</v>
      </c>
      <c r="H69" s="13">
        <v>1546</v>
      </c>
      <c r="I69" s="13">
        <v>1189</v>
      </c>
      <c r="J69" s="13"/>
      <c r="K69" s="13"/>
      <c r="L69" s="13"/>
      <c r="M69" s="13"/>
      <c r="N69" s="13">
        <v>834</v>
      </c>
      <c r="O69" s="13">
        <v>1143</v>
      </c>
      <c r="P69" s="13">
        <v>1329</v>
      </c>
      <c r="Q69" s="13"/>
      <c r="R69" s="13">
        <v>243073</v>
      </c>
      <c r="S69" s="13">
        <v>242687.91399999999</v>
      </c>
      <c r="T69" s="13">
        <v>243139.04699999985</v>
      </c>
      <c r="U69" s="14">
        <f t="shared" si="5"/>
        <v>625.73794703648696</v>
      </c>
      <c r="V69" s="14">
        <f t="shared" si="5"/>
        <v>916.59707166159967</v>
      </c>
      <c r="W69" s="14">
        <f t="shared" si="5"/>
        <v>636.02292315477234</v>
      </c>
      <c r="X69" s="14">
        <f t="shared" si="6"/>
        <v>489.92963036469956</v>
      </c>
      <c r="Y69" s="14">
        <f t="shared" si="6"/>
        <v>0</v>
      </c>
      <c r="Z69" s="14">
        <f t="shared" si="6"/>
        <v>0</v>
      </c>
      <c r="AA69" s="14">
        <f t="shared" si="6"/>
        <v>0</v>
      </c>
      <c r="AB69" s="14">
        <f t="shared" si="7"/>
        <v>0</v>
      </c>
      <c r="AC69" s="14">
        <f t="shared" si="8"/>
        <v>343.6512293727161</v>
      </c>
      <c r="AD69" s="14">
        <f t="shared" si="8"/>
        <v>470.9752460108088</v>
      </c>
      <c r="AE69" s="14">
        <f t="shared" si="8"/>
        <v>547.61688709393252</v>
      </c>
      <c r="AF69" s="14">
        <f t="shared" si="9"/>
        <v>0</v>
      </c>
    </row>
    <row r="70" spans="1:32" x14ac:dyDescent="0.3">
      <c r="A70" t="s">
        <v>172</v>
      </c>
      <c r="B70" t="s">
        <v>213</v>
      </c>
      <c r="C70" t="s">
        <v>218</v>
      </c>
      <c r="D70" t="s">
        <v>311</v>
      </c>
      <c r="E70" t="s">
        <v>312</v>
      </c>
      <c r="F70" s="13">
        <v>5606</v>
      </c>
      <c r="G70" s="13">
        <v>6404</v>
      </c>
      <c r="H70" s="13">
        <v>5639</v>
      </c>
      <c r="I70" s="13">
        <v>5776</v>
      </c>
      <c r="J70" s="13"/>
      <c r="K70" s="13"/>
      <c r="L70" s="13"/>
      <c r="M70" s="13"/>
      <c r="N70" s="13">
        <v>4551</v>
      </c>
      <c r="O70" s="13">
        <v>5286</v>
      </c>
      <c r="P70" s="13">
        <v>3947</v>
      </c>
      <c r="Q70" s="13"/>
      <c r="R70" s="13">
        <v>347806</v>
      </c>
      <c r="S70" s="13">
        <v>348528.77900000004</v>
      </c>
      <c r="T70" s="13">
        <v>349803.25300000003</v>
      </c>
      <c r="U70" s="14">
        <f t="shared" ref="U70:W133" si="15">(F70/$R70)*100000</f>
        <v>1611.8180824942642</v>
      </c>
      <c r="V70" s="14">
        <f t="shared" si="15"/>
        <v>1841.2563325532049</v>
      </c>
      <c r="W70" s="14">
        <f t="shared" si="15"/>
        <v>1621.3061304290322</v>
      </c>
      <c r="X70" s="14">
        <f t="shared" ref="X70:AA133" si="16">(I70/$S70)*100000</f>
        <v>1657.2519539340535</v>
      </c>
      <c r="Y70" s="14">
        <f t="shared" si="16"/>
        <v>0</v>
      </c>
      <c r="Z70" s="14">
        <f t="shared" si="16"/>
        <v>0</v>
      </c>
      <c r="AA70" s="14">
        <f t="shared" si="16"/>
        <v>0</v>
      </c>
      <c r="AB70" s="14">
        <f t="shared" ref="AB70:AB133" si="17">(M70/$T70)*100000</f>
        <v>0</v>
      </c>
      <c r="AC70" s="14">
        <f t="shared" ref="AC70:AE133" si="18">(N70/$S70)*100000</f>
        <v>1305.7745225681922</v>
      </c>
      <c r="AD70" s="14">
        <f t="shared" si="18"/>
        <v>1516.6609813877089</v>
      </c>
      <c r="AE70" s="14">
        <f t="shared" si="18"/>
        <v>1132.4746298784123</v>
      </c>
      <c r="AF70" s="14">
        <f t="shared" ref="AF70:AF133" si="19">(Q70/$T70)*100000</f>
        <v>0</v>
      </c>
    </row>
    <row r="71" spans="1:32" x14ac:dyDescent="0.3">
      <c r="A71" t="s">
        <v>154</v>
      </c>
      <c r="B71" t="s">
        <v>185</v>
      </c>
      <c r="C71" t="s">
        <v>196</v>
      </c>
      <c r="D71" t="s">
        <v>313</v>
      </c>
      <c r="E71" t="s">
        <v>314</v>
      </c>
      <c r="F71" s="13">
        <v>2616</v>
      </c>
      <c r="G71" s="13">
        <v>3576</v>
      </c>
      <c r="H71" s="13">
        <v>2682</v>
      </c>
      <c r="I71" s="13">
        <v>2185</v>
      </c>
      <c r="J71" s="13"/>
      <c r="K71" s="13"/>
      <c r="L71" s="13"/>
      <c r="M71" s="13"/>
      <c r="N71" s="13">
        <v>2036</v>
      </c>
      <c r="O71" s="13">
        <v>1274</v>
      </c>
      <c r="P71" s="13">
        <v>1674</v>
      </c>
      <c r="Q71" s="13"/>
      <c r="R71" s="13">
        <v>250608</v>
      </c>
      <c r="S71" s="13">
        <v>250256.72400000007</v>
      </c>
      <c r="T71" s="13">
        <v>250697.90600000005</v>
      </c>
      <c r="U71" s="14">
        <f t="shared" si="15"/>
        <v>1043.8613292472708</v>
      </c>
      <c r="V71" s="14">
        <f t="shared" si="15"/>
        <v>1426.929706952691</v>
      </c>
      <c r="W71" s="14">
        <f t="shared" si="15"/>
        <v>1070.1972802145183</v>
      </c>
      <c r="X71" s="14">
        <f t="shared" si="16"/>
        <v>873.10341359699055</v>
      </c>
      <c r="Y71" s="14">
        <f t="shared" si="16"/>
        <v>0</v>
      </c>
      <c r="Z71" s="14">
        <f t="shared" si="16"/>
        <v>0</v>
      </c>
      <c r="AA71" s="14">
        <f t="shared" si="16"/>
        <v>0</v>
      </c>
      <c r="AB71" s="14">
        <f t="shared" si="17"/>
        <v>0</v>
      </c>
      <c r="AC71" s="14">
        <f t="shared" si="18"/>
        <v>813.56455381394642</v>
      </c>
      <c r="AD71" s="14">
        <f t="shared" si="18"/>
        <v>509.07723062817666</v>
      </c>
      <c r="AE71" s="14">
        <f t="shared" si="18"/>
        <v>668.91309581755718</v>
      </c>
      <c r="AF71" s="14">
        <f t="shared" si="19"/>
        <v>0</v>
      </c>
    </row>
    <row r="72" spans="1:32" x14ac:dyDescent="0.3">
      <c r="A72" t="s">
        <v>163</v>
      </c>
      <c r="B72" t="s">
        <v>198</v>
      </c>
      <c r="C72" t="s">
        <v>239</v>
      </c>
      <c r="D72" t="s">
        <v>317</v>
      </c>
      <c r="E72" t="s">
        <v>318</v>
      </c>
      <c r="F72" s="13">
        <v>3567</v>
      </c>
      <c r="G72" s="13">
        <v>4104</v>
      </c>
      <c r="H72" s="13">
        <v>2878</v>
      </c>
      <c r="I72" s="13">
        <v>1683</v>
      </c>
      <c r="J72" s="13"/>
      <c r="K72" s="13"/>
      <c r="L72" s="13"/>
      <c r="M72" s="13"/>
      <c r="N72" s="13">
        <v>1905</v>
      </c>
      <c r="O72" s="13">
        <v>2460</v>
      </c>
      <c r="P72" s="13">
        <v>2019</v>
      </c>
      <c r="Q72" s="13"/>
      <c r="R72" s="13">
        <v>260852</v>
      </c>
      <c r="S72" s="13">
        <v>263944.52399999992</v>
      </c>
      <c r="T72" s="13">
        <v>264494.10800000012</v>
      </c>
      <c r="U72" s="14">
        <f t="shared" si="15"/>
        <v>1367.4420744330118</v>
      </c>
      <c r="V72" s="14">
        <f t="shared" si="15"/>
        <v>1573.3059359330196</v>
      </c>
      <c r="W72" s="14">
        <f t="shared" si="15"/>
        <v>1103.3076227132626</v>
      </c>
      <c r="X72" s="14">
        <f t="shared" si="16"/>
        <v>637.6339900880082</v>
      </c>
      <c r="Y72" s="14">
        <f t="shared" si="16"/>
        <v>0</v>
      </c>
      <c r="Z72" s="14">
        <f t="shared" si="16"/>
        <v>0</v>
      </c>
      <c r="AA72" s="14">
        <f t="shared" si="16"/>
        <v>0</v>
      </c>
      <c r="AB72" s="14">
        <f t="shared" si="17"/>
        <v>0</v>
      </c>
      <c r="AC72" s="14">
        <f t="shared" si="18"/>
        <v>721.74257345077581</v>
      </c>
      <c r="AD72" s="14">
        <f t="shared" si="18"/>
        <v>932.0140318576947</v>
      </c>
      <c r="AE72" s="14">
        <f t="shared" si="18"/>
        <v>764.93346761003488</v>
      </c>
      <c r="AF72" s="14">
        <f t="shared" si="19"/>
        <v>0</v>
      </c>
    </row>
    <row r="73" spans="1:32" x14ac:dyDescent="0.3">
      <c r="A73" t="s">
        <v>148</v>
      </c>
      <c r="B73" t="s">
        <v>167</v>
      </c>
      <c r="C73" t="s">
        <v>142</v>
      </c>
      <c r="D73" t="s">
        <v>321</v>
      </c>
      <c r="E73" t="s">
        <v>322</v>
      </c>
      <c r="F73" s="13">
        <v>3017</v>
      </c>
      <c r="G73" s="13">
        <v>2427</v>
      </c>
      <c r="H73" s="13">
        <v>2139</v>
      </c>
      <c r="I73" s="13">
        <v>1974</v>
      </c>
      <c r="J73" s="13"/>
      <c r="K73" s="13"/>
      <c r="L73" s="13"/>
      <c r="M73" s="13"/>
      <c r="N73" s="13">
        <v>1800</v>
      </c>
      <c r="O73" s="13">
        <v>1892</v>
      </c>
      <c r="P73" s="13">
        <v>2310</v>
      </c>
      <c r="Q73" s="13"/>
      <c r="R73" s="13">
        <v>275423</v>
      </c>
      <c r="S73" s="13">
        <v>276279.95400000003</v>
      </c>
      <c r="T73" s="13">
        <v>276903.74900000001</v>
      </c>
      <c r="U73" s="14">
        <f t="shared" si="15"/>
        <v>1095.4059755358121</v>
      </c>
      <c r="V73" s="14">
        <f t="shared" si="15"/>
        <v>881.19002407206369</v>
      </c>
      <c r="W73" s="14">
        <f t="shared" si="15"/>
        <v>776.62359352704743</v>
      </c>
      <c r="X73" s="14">
        <f t="shared" si="16"/>
        <v>714.49266275757373</v>
      </c>
      <c r="Y73" s="14">
        <f t="shared" si="16"/>
        <v>0</v>
      </c>
      <c r="Z73" s="14">
        <f t="shared" si="16"/>
        <v>0</v>
      </c>
      <c r="AA73" s="14">
        <f t="shared" si="16"/>
        <v>0</v>
      </c>
      <c r="AB73" s="14">
        <f t="shared" si="17"/>
        <v>0</v>
      </c>
      <c r="AC73" s="14">
        <f t="shared" si="18"/>
        <v>651.51306634429216</v>
      </c>
      <c r="AD73" s="14">
        <f t="shared" si="18"/>
        <v>684.81262306855592</v>
      </c>
      <c r="AE73" s="14">
        <f t="shared" si="18"/>
        <v>836.1084351418416</v>
      </c>
      <c r="AF73" s="14">
        <f t="shared" si="19"/>
        <v>0</v>
      </c>
    </row>
    <row r="74" spans="1:32" x14ac:dyDescent="0.3">
      <c r="A74" t="s">
        <v>181</v>
      </c>
      <c r="B74" t="s">
        <v>205</v>
      </c>
      <c r="C74" t="s">
        <v>235</v>
      </c>
      <c r="D74" t="s">
        <v>323</v>
      </c>
      <c r="E74" t="s">
        <v>324</v>
      </c>
      <c r="F74" s="13">
        <v>8582</v>
      </c>
      <c r="G74" s="13">
        <v>7589</v>
      </c>
      <c r="H74" s="13">
        <v>5085</v>
      </c>
      <c r="I74" s="13">
        <v>4407</v>
      </c>
      <c r="J74" s="13"/>
      <c r="K74" s="13"/>
      <c r="L74" s="13"/>
      <c r="M74" s="13"/>
      <c r="N74" s="13">
        <v>3897</v>
      </c>
      <c r="O74" s="13">
        <v>4836</v>
      </c>
      <c r="P74" s="13">
        <v>4028</v>
      </c>
      <c r="Q74" s="13"/>
      <c r="R74" s="13">
        <v>446214</v>
      </c>
      <c r="S74" s="13">
        <v>450676.875</v>
      </c>
      <c r="T74" s="13">
        <v>454473.60900000005</v>
      </c>
      <c r="U74" s="14">
        <f t="shared" si="15"/>
        <v>1923.2924112645503</v>
      </c>
      <c r="V74" s="14">
        <f t="shared" si="15"/>
        <v>1700.7534501382745</v>
      </c>
      <c r="W74" s="14">
        <f t="shared" si="15"/>
        <v>1139.5877314472427</v>
      </c>
      <c r="X74" s="14">
        <f t="shared" si="16"/>
        <v>977.86246520858208</v>
      </c>
      <c r="Y74" s="14">
        <f t="shared" si="16"/>
        <v>0</v>
      </c>
      <c r="Z74" s="14">
        <f t="shared" si="16"/>
        <v>0</v>
      </c>
      <c r="AA74" s="14">
        <f t="shared" si="16"/>
        <v>0</v>
      </c>
      <c r="AB74" s="14">
        <f t="shared" si="17"/>
        <v>0</v>
      </c>
      <c r="AC74" s="14">
        <f t="shared" si="18"/>
        <v>864.69934806395372</v>
      </c>
      <c r="AD74" s="14">
        <f t="shared" si="18"/>
        <v>1073.0526166890636</v>
      </c>
      <c r="AE74" s="14">
        <f t="shared" si="18"/>
        <v>893.76673697757394</v>
      </c>
      <c r="AF74" s="14">
        <f t="shared" si="19"/>
        <v>0</v>
      </c>
    </row>
    <row r="75" spans="1:32" x14ac:dyDescent="0.3">
      <c r="A75" t="s">
        <v>163</v>
      </c>
      <c r="B75" t="s">
        <v>198</v>
      </c>
      <c r="C75" t="s">
        <v>239</v>
      </c>
      <c r="D75" t="s">
        <v>325</v>
      </c>
      <c r="E75" t="s">
        <v>326</v>
      </c>
      <c r="F75" s="13">
        <v>1562</v>
      </c>
      <c r="G75" s="13">
        <v>1766</v>
      </c>
      <c r="H75" s="13">
        <v>1404</v>
      </c>
      <c r="I75" s="13">
        <v>1055</v>
      </c>
      <c r="J75" s="13"/>
      <c r="K75" s="13"/>
      <c r="L75" s="13"/>
      <c r="M75" s="13"/>
      <c r="N75" s="13">
        <v>1303</v>
      </c>
      <c r="O75" s="13">
        <v>1312</v>
      </c>
      <c r="P75" s="13">
        <v>1171</v>
      </c>
      <c r="Q75" s="13"/>
      <c r="R75" s="13">
        <v>248494</v>
      </c>
      <c r="S75" s="13">
        <v>253246.63699999999</v>
      </c>
      <c r="T75" s="13">
        <v>255595.41699999999</v>
      </c>
      <c r="U75" s="14">
        <f t="shared" si="15"/>
        <v>628.58660571281405</v>
      </c>
      <c r="V75" s="14">
        <f t="shared" si="15"/>
        <v>710.68114320667701</v>
      </c>
      <c r="W75" s="14">
        <f t="shared" si="15"/>
        <v>565.00358157541029</v>
      </c>
      <c r="X75" s="14">
        <f t="shared" si="16"/>
        <v>416.58993481520548</v>
      </c>
      <c r="Y75" s="14">
        <f t="shared" si="16"/>
        <v>0</v>
      </c>
      <c r="Z75" s="14">
        <f t="shared" si="16"/>
        <v>0</v>
      </c>
      <c r="AA75" s="14">
        <f t="shared" si="16"/>
        <v>0</v>
      </c>
      <c r="AB75" s="14">
        <f t="shared" si="17"/>
        <v>0</v>
      </c>
      <c r="AC75" s="14">
        <f t="shared" si="18"/>
        <v>514.51818489498839</v>
      </c>
      <c r="AD75" s="14">
        <f t="shared" si="18"/>
        <v>518.07203268014177</v>
      </c>
      <c r="AE75" s="14">
        <f t="shared" si="18"/>
        <v>462.39508404607164</v>
      </c>
      <c r="AF75" s="14">
        <f t="shared" si="19"/>
        <v>0</v>
      </c>
    </row>
    <row r="76" spans="1:32" x14ac:dyDescent="0.3">
      <c r="A76" t="s">
        <v>154</v>
      </c>
      <c r="B76" t="s">
        <v>192</v>
      </c>
      <c r="C76" t="s">
        <v>211</v>
      </c>
      <c r="D76" t="s">
        <v>329</v>
      </c>
      <c r="E76" t="s">
        <v>330</v>
      </c>
      <c r="F76" s="13">
        <v>10100</v>
      </c>
      <c r="G76" s="13">
        <v>11764</v>
      </c>
      <c r="H76" s="13">
        <v>10031</v>
      </c>
      <c r="I76" s="13">
        <v>8015</v>
      </c>
      <c r="J76" s="13"/>
      <c r="K76" s="13"/>
      <c r="L76" s="13"/>
      <c r="M76" s="13"/>
      <c r="N76" s="13">
        <v>9796</v>
      </c>
      <c r="O76" s="13">
        <v>9052</v>
      </c>
      <c r="P76" s="13">
        <v>9127</v>
      </c>
      <c r="Q76" s="13"/>
      <c r="R76" s="13">
        <v>1160149</v>
      </c>
      <c r="S76" s="13">
        <v>1169320.4650000001</v>
      </c>
      <c r="T76" s="13">
        <v>1177611.7029999997</v>
      </c>
      <c r="U76" s="14">
        <f t="shared" si="15"/>
        <v>870.57783095102445</v>
      </c>
      <c r="V76" s="14">
        <f t="shared" si="15"/>
        <v>1014.0076834958269</v>
      </c>
      <c r="W76" s="14">
        <f t="shared" si="15"/>
        <v>864.63031903660647</v>
      </c>
      <c r="X76" s="14">
        <f t="shared" si="16"/>
        <v>685.44083849588651</v>
      </c>
      <c r="Y76" s="14">
        <f t="shared" si="16"/>
        <v>0</v>
      </c>
      <c r="Z76" s="14">
        <f t="shared" si="16"/>
        <v>0</v>
      </c>
      <c r="AA76" s="14">
        <f t="shared" si="16"/>
        <v>0</v>
      </c>
      <c r="AB76" s="14">
        <f t="shared" si="17"/>
        <v>0</v>
      </c>
      <c r="AC76" s="14">
        <f t="shared" si="18"/>
        <v>837.75152263327561</v>
      </c>
      <c r="AD76" s="14">
        <f t="shared" si="18"/>
        <v>774.12482471176099</v>
      </c>
      <c r="AE76" s="14">
        <f t="shared" si="18"/>
        <v>780.53880635707503</v>
      </c>
      <c r="AF76" s="14">
        <f t="shared" si="19"/>
        <v>0</v>
      </c>
    </row>
    <row r="77" spans="1:32" x14ac:dyDescent="0.3">
      <c r="A77" t="s">
        <v>148</v>
      </c>
      <c r="B77" t="s">
        <v>143</v>
      </c>
      <c r="C77" t="s">
        <v>156</v>
      </c>
      <c r="D77" t="s">
        <v>332</v>
      </c>
      <c r="E77" t="s">
        <v>333</v>
      </c>
      <c r="F77" s="13">
        <v>1376</v>
      </c>
      <c r="G77" s="13">
        <v>1079</v>
      </c>
      <c r="H77" s="13">
        <v>600</v>
      </c>
      <c r="I77" s="13">
        <v>926</v>
      </c>
      <c r="J77" s="13"/>
      <c r="K77" s="13"/>
      <c r="L77" s="13"/>
      <c r="M77" s="13"/>
      <c r="N77" s="13">
        <v>1028</v>
      </c>
      <c r="O77" s="13">
        <v>1134</v>
      </c>
      <c r="P77" s="13">
        <v>1164</v>
      </c>
      <c r="Q77" s="13"/>
      <c r="R77" s="13">
        <v>162639</v>
      </c>
      <c r="S77" s="13">
        <v>163545.32300000003</v>
      </c>
      <c r="T77" s="13">
        <v>163969.39300000001</v>
      </c>
      <c r="U77" s="14">
        <f t="shared" si="15"/>
        <v>846.04553643345071</v>
      </c>
      <c r="V77" s="14">
        <f t="shared" si="15"/>
        <v>663.43251003756791</v>
      </c>
      <c r="W77" s="14">
        <f t="shared" si="15"/>
        <v>368.91520484016746</v>
      </c>
      <c r="X77" s="14">
        <f t="shared" si="16"/>
        <v>566.20390177712375</v>
      </c>
      <c r="Y77" s="14">
        <f t="shared" si="16"/>
        <v>0</v>
      </c>
      <c r="Z77" s="14">
        <f t="shared" si="16"/>
        <v>0</v>
      </c>
      <c r="AA77" s="14">
        <f t="shared" si="16"/>
        <v>0</v>
      </c>
      <c r="AB77" s="14">
        <f t="shared" si="17"/>
        <v>0</v>
      </c>
      <c r="AC77" s="14">
        <f t="shared" si="18"/>
        <v>628.57193415430152</v>
      </c>
      <c r="AD77" s="14">
        <f t="shared" si="18"/>
        <v>693.3857717227412</v>
      </c>
      <c r="AE77" s="14">
        <f t="shared" si="18"/>
        <v>711.72931065720525</v>
      </c>
      <c r="AF77" s="14">
        <f t="shared" si="19"/>
        <v>0</v>
      </c>
    </row>
    <row r="78" spans="1:32" x14ac:dyDescent="0.3">
      <c r="A78" t="s">
        <v>172</v>
      </c>
      <c r="B78" t="s">
        <v>213</v>
      </c>
      <c r="C78" t="s">
        <v>224</v>
      </c>
      <c r="D78" t="s">
        <v>336</v>
      </c>
      <c r="E78" t="s">
        <v>337</v>
      </c>
      <c r="F78" s="13">
        <v>5156</v>
      </c>
      <c r="G78" s="13">
        <v>5239</v>
      </c>
      <c r="H78" s="13">
        <v>3276</v>
      </c>
      <c r="I78" s="13">
        <v>2317</v>
      </c>
      <c r="J78" s="13"/>
      <c r="K78" s="13"/>
      <c r="L78" s="13"/>
      <c r="M78" s="13"/>
      <c r="N78" s="13">
        <v>2749</v>
      </c>
      <c r="O78" s="13">
        <v>3882</v>
      </c>
      <c r="P78" s="13">
        <v>3898</v>
      </c>
      <c r="Q78" s="13"/>
      <c r="R78" s="13">
        <v>501135</v>
      </c>
      <c r="S78" s="13">
        <v>504124.95700000011</v>
      </c>
      <c r="T78" s="13">
        <v>507487.21500000003</v>
      </c>
      <c r="U78" s="14">
        <f t="shared" si="15"/>
        <v>1028.8644776357669</v>
      </c>
      <c r="V78" s="14">
        <f t="shared" si="15"/>
        <v>1045.4268809801749</v>
      </c>
      <c r="W78" s="14">
        <f t="shared" si="15"/>
        <v>653.71606453350898</v>
      </c>
      <c r="X78" s="14">
        <f t="shared" si="16"/>
        <v>459.60827128818374</v>
      </c>
      <c r="Y78" s="14">
        <f t="shared" si="16"/>
        <v>0</v>
      </c>
      <c r="Z78" s="14">
        <f t="shared" si="16"/>
        <v>0</v>
      </c>
      <c r="AA78" s="14">
        <f t="shared" si="16"/>
        <v>0</v>
      </c>
      <c r="AB78" s="14">
        <f t="shared" si="17"/>
        <v>0</v>
      </c>
      <c r="AC78" s="14">
        <f t="shared" si="18"/>
        <v>545.30131107950672</v>
      </c>
      <c r="AD78" s="14">
        <f t="shared" si="18"/>
        <v>770.04717701369407</v>
      </c>
      <c r="AE78" s="14">
        <f t="shared" si="18"/>
        <v>773.2209933022616</v>
      </c>
      <c r="AF78" s="14">
        <f t="shared" si="19"/>
        <v>0</v>
      </c>
    </row>
    <row r="79" spans="1:32" x14ac:dyDescent="0.3">
      <c r="A79" t="s">
        <v>163</v>
      </c>
      <c r="B79" t="s">
        <v>198</v>
      </c>
      <c r="C79" t="s">
        <v>239</v>
      </c>
      <c r="D79" t="s">
        <v>338</v>
      </c>
      <c r="E79" t="s">
        <v>339</v>
      </c>
      <c r="F79" s="13">
        <v>868</v>
      </c>
      <c r="G79" s="13">
        <v>1563</v>
      </c>
      <c r="H79" s="13">
        <v>1374</v>
      </c>
      <c r="I79" s="13">
        <v>1122</v>
      </c>
      <c r="J79" s="13"/>
      <c r="K79" s="13"/>
      <c r="L79" s="13"/>
      <c r="M79" s="13"/>
      <c r="N79" s="13">
        <v>636</v>
      </c>
      <c r="O79" s="13">
        <v>891</v>
      </c>
      <c r="P79" s="13">
        <v>577</v>
      </c>
      <c r="Q79" s="13"/>
      <c r="R79" s="13">
        <v>214587</v>
      </c>
      <c r="S79" s="13">
        <v>218395.86999999988</v>
      </c>
      <c r="T79" s="13">
        <v>221384.07699999999</v>
      </c>
      <c r="U79" s="14">
        <f t="shared" si="15"/>
        <v>404.49794255942811</v>
      </c>
      <c r="V79" s="14">
        <f t="shared" si="15"/>
        <v>728.37590347970752</v>
      </c>
      <c r="W79" s="14">
        <f t="shared" si="15"/>
        <v>640.29973856757397</v>
      </c>
      <c r="X79" s="14">
        <f t="shared" si="16"/>
        <v>513.74597880445299</v>
      </c>
      <c r="Y79" s="14">
        <f t="shared" si="16"/>
        <v>0</v>
      </c>
      <c r="Z79" s="14">
        <f t="shared" si="16"/>
        <v>0</v>
      </c>
      <c r="AA79" s="14">
        <f t="shared" si="16"/>
        <v>0</v>
      </c>
      <c r="AB79" s="14">
        <f t="shared" si="17"/>
        <v>0</v>
      </c>
      <c r="AC79" s="14">
        <f t="shared" si="18"/>
        <v>291.21429814583962</v>
      </c>
      <c r="AD79" s="14">
        <f t="shared" si="18"/>
        <v>407.97474787412443</v>
      </c>
      <c r="AE79" s="14">
        <f t="shared" si="18"/>
        <v>264.19913526753061</v>
      </c>
      <c r="AF79" s="14">
        <f t="shared" si="19"/>
        <v>0</v>
      </c>
    </row>
    <row r="80" spans="1:32" x14ac:dyDescent="0.3">
      <c r="A80" t="s">
        <v>163</v>
      </c>
      <c r="B80" t="s">
        <v>198</v>
      </c>
      <c r="C80" t="s">
        <v>239</v>
      </c>
      <c r="D80" t="s">
        <v>340</v>
      </c>
      <c r="E80" t="s">
        <v>341</v>
      </c>
      <c r="F80" s="13">
        <v>2558</v>
      </c>
      <c r="G80" s="13">
        <v>2331</v>
      </c>
      <c r="H80" s="13">
        <v>1743</v>
      </c>
      <c r="I80" s="13">
        <v>1407</v>
      </c>
      <c r="J80" s="13"/>
      <c r="K80" s="13"/>
      <c r="L80" s="13"/>
      <c r="M80" s="13"/>
      <c r="N80" s="13">
        <v>1244</v>
      </c>
      <c r="O80" s="13">
        <v>1311</v>
      </c>
      <c r="P80" s="13">
        <v>1791</v>
      </c>
      <c r="Q80" s="13"/>
      <c r="R80" s="13">
        <v>212881</v>
      </c>
      <c r="S80" s="13">
        <v>217971.85800000004</v>
      </c>
      <c r="T80" s="13">
        <v>221149.70499999999</v>
      </c>
      <c r="U80" s="14">
        <f t="shared" si="15"/>
        <v>1201.6102893165667</v>
      </c>
      <c r="V80" s="14">
        <f t="shared" si="15"/>
        <v>1094.9779454249087</v>
      </c>
      <c r="W80" s="14">
        <f t="shared" si="15"/>
        <v>818.7672925249318</v>
      </c>
      <c r="X80" s="14">
        <f t="shared" si="16"/>
        <v>645.49617226275143</v>
      </c>
      <c r="Y80" s="14">
        <f t="shared" si="16"/>
        <v>0</v>
      </c>
      <c r="Z80" s="14">
        <f t="shared" si="16"/>
        <v>0</v>
      </c>
      <c r="AA80" s="14">
        <f t="shared" si="16"/>
        <v>0</v>
      </c>
      <c r="AB80" s="14">
        <f t="shared" si="17"/>
        <v>0</v>
      </c>
      <c r="AC80" s="14">
        <f t="shared" si="18"/>
        <v>570.71587654219093</v>
      </c>
      <c r="AD80" s="14">
        <f t="shared" si="18"/>
        <v>601.45378950708391</v>
      </c>
      <c r="AE80" s="14">
        <f t="shared" si="18"/>
        <v>821.66570328542127</v>
      </c>
      <c r="AF80" s="14">
        <f t="shared" si="19"/>
        <v>0</v>
      </c>
    </row>
    <row r="81" spans="1:32" x14ac:dyDescent="0.3">
      <c r="A81" t="s">
        <v>148</v>
      </c>
      <c r="B81" t="s">
        <v>158</v>
      </c>
      <c r="C81" t="s">
        <v>165</v>
      </c>
      <c r="D81" t="s">
        <v>344</v>
      </c>
      <c r="E81" t="s">
        <v>345</v>
      </c>
      <c r="F81" s="13">
        <v>1185</v>
      </c>
      <c r="G81" s="13">
        <v>1429</v>
      </c>
      <c r="H81" s="13">
        <v>1786</v>
      </c>
      <c r="I81" s="13">
        <v>1425</v>
      </c>
      <c r="J81" s="13"/>
      <c r="K81" s="13"/>
      <c r="L81" s="13"/>
      <c r="M81" s="13"/>
      <c r="N81" s="13">
        <v>1741</v>
      </c>
      <c r="O81" s="13">
        <v>1810</v>
      </c>
      <c r="P81" s="13">
        <v>1490</v>
      </c>
      <c r="Q81" s="13"/>
      <c r="R81" s="13">
        <v>99187</v>
      </c>
      <c r="S81" s="13">
        <v>99347.502000000037</v>
      </c>
      <c r="T81" s="13">
        <v>99513.486000000004</v>
      </c>
      <c r="U81" s="14">
        <f t="shared" si="15"/>
        <v>1194.713016826802</v>
      </c>
      <c r="V81" s="14">
        <f t="shared" si="15"/>
        <v>1440.712996662869</v>
      </c>
      <c r="W81" s="14">
        <f t="shared" si="15"/>
        <v>1800.6391966689184</v>
      </c>
      <c r="X81" s="14">
        <f t="shared" si="16"/>
        <v>1434.3591648635509</v>
      </c>
      <c r="Y81" s="14">
        <f t="shared" si="16"/>
        <v>0</v>
      </c>
      <c r="Z81" s="14">
        <f t="shared" si="16"/>
        <v>0</v>
      </c>
      <c r="AA81" s="14">
        <f t="shared" si="16"/>
        <v>0</v>
      </c>
      <c r="AB81" s="14">
        <f t="shared" si="17"/>
        <v>0</v>
      </c>
      <c r="AC81" s="14">
        <f t="shared" si="18"/>
        <v>1752.4346007210122</v>
      </c>
      <c r="AD81" s="14">
        <f t="shared" si="18"/>
        <v>1821.8877813354577</v>
      </c>
      <c r="AE81" s="14">
        <f t="shared" si="18"/>
        <v>1499.7860741380284</v>
      </c>
      <c r="AF81" s="14">
        <f t="shared" si="19"/>
        <v>0</v>
      </c>
    </row>
    <row r="82" spans="1:32" x14ac:dyDescent="0.3">
      <c r="A82" t="s">
        <v>163</v>
      </c>
      <c r="B82" t="s">
        <v>198</v>
      </c>
      <c r="C82" t="s">
        <v>239</v>
      </c>
      <c r="D82" t="s">
        <v>346</v>
      </c>
      <c r="E82" t="s">
        <v>347</v>
      </c>
      <c r="F82" s="13">
        <v>1868</v>
      </c>
      <c r="G82" s="13">
        <v>1146</v>
      </c>
      <c r="H82" s="13">
        <v>698</v>
      </c>
      <c r="I82" s="13">
        <v>756</v>
      </c>
      <c r="J82" s="13"/>
      <c r="K82" s="13"/>
      <c r="L82" s="13"/>
      <c r="M82" s="13"/>
      <c r="N82" s="13">
        <v>1307</v>
      </c>
      <c r="O82" s="13">
        <v>1043</v>
      </c>
      <c r="P82" s="13">
        <v>934</v>
      </c>
      <c r="Q82" s="13"/>
      <c r="R82" s="13">
        <v>147070</v>
      </c>
      <c r="S82" s="13">
        <v>146492.43699999989</v>
      </c>
      <c r="T82" s="13">
        <v>146549.08800000008</v>
      </c>
      <c r="U82" s="14">
        <f t="shared" si="15"/>
        <v>1270.1434690963488</v>
      </c>
      <c r="V82" s="14">
        <f t="shared" si="15"/>
        <v>779.22077922077926</v>
      </c>
      <c r="W82" s="14">
        <f t="shared" si="15"/>
        <v>474.6039301013123</v>
      </c>
      <c r="X82" s="14">
        <f t="shared" si="16"/>
        <v>516.06759740095015</v>
      </c>
      <c r="Y82" s="14">
        <f t="shared" si="16"/>
        <v>0</v>
      </c>
      <c r="Z82" s="14">
        <f t="shared" si="16"/>
        <v>0</v>
      </c>
      <c r="AA82" s="14">
        <f t="shared" si="16"/>
        <v>0</v>
      </c>
      <c r="AB82" s="14">
        <f t="shared" si="17"/>
        <v>0</v>
      </c>
      <c r="AC82" s="14">
        <f t="shared" si="18"/>
        <v>892.19622989820357</v>
      </c>
      <c r="AD82" s="14">
        <f t="shared" si="18"/>
        <v>711.98214826612571</v>
      </c>
      <c r="AE82" s="14">
        <f t="shared" si="18"/>
        <v>637.57557668318452</v>
      </c>
      <c r="AF82" s="14">
        <f t="shared" si="19"/>
        <v>0</v>
      </c>
    </row>
    <row r="83" spans="1:32" x14ac:dyDescent="0.3">
      <c r="A83" t="s">
        <v>181</v>
      </c>
      <c r="B83" t="s">
        <v>205</v>
      </c>
      <c r="C83" t="s">
        <v>229</v>
      </c>
      <c r="D83" t="s">
        <v>348</v>
      </c>
      <c r="E83" t="s">
        <v>349</v>
      </c>
      <c r="F83" s="13">
        <v>25042</v>
      </c>
      <c r="G83" s="13">
        <v>26733</v>
      </c>
      <c r="H83" s="13">
        <v>25501</v>
      </c>
      <c r="I83" s="13">
        <v>22333</v>
      </c>
      <c r="J83" s="13"/>
      <c r="K83" s="13"/>
      <c r="L83" s="13"/>
      <c r="M83" s="13"/>
      <c r="N83" s="13">
        <v>21959</v>
      </c>
      <c r="O83" s="13">
        <v>20280</v>
      </c>
      <c r="P83" s="13">
        <v>17490</v>
      </c>
      <c r="Q83" s="13"/>
      <c r="R83" s="13">
        <v>1087414</v>
      </c>
      <c r="S83" s="13">
        <v>1094089.4619999998</v>
      </c>
      <c r="T83" s="13">
        <v>1099782.0549999999</v>
      </c>
      <c r="U83" s="14">
        <f t="shared" si="15"/>
        <v>2302.8947576543983</v>
      </c>
      <c r="V83" s="14">
        <f t="shared" si="15"/>
        <v>2458.401308057465</v>
      </c>
      <c r="W83" s="14">
        <f t="shared" si="15"/>
        <v>2345.1049922108782</v>
      </c>
      <c r="X83" s="14">
        <f t="shared" si="16"/>
        <v>2041.2407555023142</v>
      </c>
      <c r="Y83" s="14">
        <f t="shared" si="16"/>
        <v>0</v>
      </c>
      <c r="Z83" s="14">
        <f t="shared" si="16"/>
        <v>0</v>
      </c>
      <c r="AA83" s="14">
        <f t="shared" si="16"/>
        <v>0</v>
      </c>
      <c r="AB83" s="14">
        <f t="shared" si="17"/>
        <v>0</v>
      </c>
      <c r="AC83" s="14">
        <f t="shared" si="18"/>
        <v>2007.05707921351</v>
      </c>
      <c r="AD83" s="14">
        <f t="shared" si="18"/>
        <v>1853.5961367298137</v>
      </c>
      <c r="AE83" s="14">
        <f t="shared" si="18"/>
        <v>1598.5895676234932</v>
      </c>
      <c r="AF83" s="14">
        <f t="shared" si="19"/>
        <v>0</v>
      </c>
    </row>
    <row r="84" spans="1:32" x14ac:dyDescent="0.3">
      <c r="A84" t="s">
        <v>163</v>
      </c>
      <c r="B84" t="s">
        <v>198</v>
      </c>
      <c r="C84" t="s">
        <v>239</v>
      </c>
      <c r="D84" t="s">
        <v>350</v>
      </c>
      <c r="E84" t="s">
        <v>351</v>
      </c>
      <c r="F84" s="13">
        <v>2386</v>
      </c>
      <c r="G84" s="13">
        <v>1449</v>
      </c>
      <c r="H84" s="13">
        <v>1989</v>
      </c>
      <c r="I84" s="13">
        <v>1538</v>
      </c>
      <c r="J84" s="13"/>
      <c r="K84" s="13"/>
      <c r="L84" s="13"/>
      <c r="M84" s="13"/>
      <c r="N84" s="13">
        <v>1524</v>
      </c>
      <c r="O84" s="13">
        <v>1544</v>
      </c>
      <c r="P84" s="13">
        <v>1287</v>
      </c>
      <c r="Q84" s="13"/>
      <c r="R84" s="13">
        <v>210599</v>
      </c>
      <c r="S84" s="13">
        <v>216501.87000000005</v>
      </c>
      <c r="T84" s="13">
        <v>218881.71799999999</v>
      </c>
      <c r="U84" s="14">
        <f t="shared" si="15"/>
        <v>1132.9588459584329</v>
      </c>
      <c r="V84" s="14">
        <f t="shared" si="15"/>
        <v>688.03745506863754</v>
      </c>
      <c r="W84" s="14">
        <f t="shared" si="15"/>
        <v>944.44892900726018</v>
      </c>
      <c r="X84" s="14">
        <f t="shared" si="16"/>
        <v>710.38647379812448</v>
      </c>
      <c r="Y84" s="14">
        <f t="shared" si="16"/>
        <v>0</v>
      </c>
      <c r="Z84" s="14">
        <f t="shared" si="16"/>
        <v>0</v>
      </c>
      <c r="AA84" s="14">
        <f t="shared" si="16"/>
        <v>0</v>
      </c>
      <c r="AB84" s="14">
        <f t="shared" si="17"/>
        <v>0</v>
      </c>
      <c r="AC84" s="14">
        <f t="shared" si="18"/>
        <v>703.92001694950693</v>
      </c>
      <c r="AD84" s="14">
        <f t="shared" si="18"/>
        <v>713.15781244753202</v>
      </c>
      <c r="AE84" s="14">
        <f t="shared" si="18"/>
        <v>594.45214029791043</v>
      </c>
      <c r="AF84" s="14">
        <f t="shared" si="19"/>
        <v>0</v>
      </c>
    </row>
    <row r="85" spans="1:32" x14ac:dyDescent="0.3">
      <c r="A85" t="s">
        <v>163</v>
      </c>
      <c r="B85" t="s">
        <v>198</v>
      </c>
      <c r="C85" t="s">
        <v>239</v>
      </c>
      <c r="D85" t="s">
        <v>352</v>
      </c>
      <c r="E85" t="s">
        <v>353</v>
      </c>
      <c r="F85" s="13">
        <v>1187</v>
      </c>
      <c r="G85" s="13">
        <v>1753</v>
      </c>
      <c r="H85" s="13">
        <v>1347</v>
      </c>
      <c r="I85" s="13">
        <v>1353</v>
      </c>
      <c r="J85" s="13"/>
      <c r="K85" s="13"/>
      <c r="L85" s="13"/>
      <c r="M85" s="13"/>
      <c r="N85" s="13">
        <v>1520</v>
      </c>
      <c r="O85" s="13">
        <v>1576</v>
      </c>
      <c r="P85" s="13">
        <v>1298</v>
      </c>
      <c r="Q85" s="13"/>
      <c r="R85" s="13">
        <v>191055</v>
      </c>
      <c r="S85" s="13">
        <v>192430.23799999998</v>
      </c>
      <c r="T85" s="13">
        <v>193069.71500000005</v>
      </c>
      <c r="U85" s="14">
        <f t="shared" si="15"/>
        <v>621.28706393446919</v>
      </c>
      <c r="V85" s="14">
        <f t="shared" si="15"/>
        <v>917.53683494281756</v>
      </c>
      <c r="W85" s="14">
        <f t="shared" si="15"/>
        <v>705.03258224071601</v>
      </c>
      <c r="X85" s="14">
        <f t="shared" si="16"/>
        <v>703.11195062805052</v>
      </c>
      <c r="Y85" s="14">
        <f t="shared" si="16"/>
        <v>0</v>
      </c>
      <c r="Z85" s="14">
        <f t="shared" si="16"/>
        <v>0</v>
      </c>
      <c r="AA85" s="14">
        <f t="shared" si="16"/>
        <v>0</v>
      </c>
      <c r="AB85" s="14">
        <f t="shared" si="17"/>
        <v>0</v>
      </c>
      <c r="AC85" s="14">
        <f t="shared" si="18"/>
        <v>789.89664815568142</v>
      </c>
      <c r="AD85" s="14">
        <f t="shared" si="18"/>
        <v>818.99810361404855</v>
      </c>
      <c r="AE85" s="14">
        <f t="shared" si="18"/>
        <v>674.53016401715411</v>
      </c>
      <c r="AF85" s="14">
        <f t="shared" si="19"/>
        <v>0</v>
      </c>
    </row>
    <row r="86" spans="1:32" x14ac:dyDescent="0.3">
      <c r="A86" t="s">
        <v>148</v>
      </c>
      <c r="B86" t="s">
        <v>143</v>
      </c>
      <c r="C86" t="s">
        <v>156</v>
      </c>
      <c r="D86" t="s">
        <v>354</v>
      </c>
      <c r="E86" t="s">
        <v>355</v>
      </c>
      <c r="F86" s="13">
        <v>1190</v>
      </c>
      <c r="G86" s="13">
        <v>882</v>
      </c>
      <c r="H86" s="13">
        <v>1097</v>
      </c>
      <c r="I86" s="13">
        <v>730</v>
      </c>
      <c r="J86" s="13"/>
      <c r="K86" s="13"/>
      <c r="L86" s="13"/>
      <c r="M86" s="13"/>
      <c r="N86" s="13">
        <v>987</v>
      </c>
      <c r="O86" s="13">
        <v>741</v>
      </c>
      <c r="P86" s="13">
        <v>455</v>
      </c>
      <c r="Q86" s="13"/>
      <c r="R86" s="13">
        <v>72969</v>
      </c>
      <c r="S86" s="13">
        <v>73134.574999999983</v>
      </c>
      <c r="T86" s="13">
        <v>73215.776000000027</v>
      </c>
      <c r="U86" s="14">
        <f t="shared" si="15"/>
        <v>1630.8295303485042</v>
      </c>
      <c r="V86" s="14">
        <f t="shared" si="15"/>
        <v>1208.7324754347737</v>
      </c>
      <c r="W86" s="14">
        <f t="shared" si="15"/>
        <v>1503.3781468842933</v>
      </c>
      <c r="X86" s="14">
        <f t="shared" si="16"/>
        <v>998.15989906278969</v>
      </c>
      <c r="Y86" s="14">
        <f t="shared" si="16"/>
        <v>0</v>
      </c>
      <c r="Z86" s="14">
        <f t="shared" si="16"/>
        <v>0</v>
      </c>
      <c r="AA86" s="14">
        <f t="shared" si="16"/>
        <v>0</v>
      </c>
      <c r="AB86" s="14">
        <f t="shared" si="17"/>
        <v>0</v>
      </c>
      <c r="AC86" s="14">
        <f t="shared" si="18"/>
        <v>1349.566877225991</v>
      </c>
      <c r="AD86" s="14">
        <f t="shared" si="18"/>
        <v>1013.2006646651056</v>
      </c>
      <c r="AE86" s="14">
        <f t="shared" si="18"/>
        <v>622.14075900488945</v>
      </c>
      <c r="AF86" s="14">
        <f t="shared" si="19"/>
        <v>0</v>
      </c>
    </row>
    <row r="87" spans="1:32" x14ac:dyDescent="0.3">
      <c r="A87" t="s">
        <v>163</v>
      </c>
      <c r="B87" t="s">
        <v>198</v>
      </c>
      <c r="C87" t="s">
        <v>239</v>
      </c>
      <c r="D87" t="s">
        <v>356</v>
      </c>
      <c r="E87" t="s">
        <v>357</v>
      </c>
      <c r="F87" s="13">
        <v>898</v>
      </c>
      <c r="G87" s="13">
        <v>970</v>
      </c>
      <c r="H87" s="13">
        <v>963</v>
      </c>
      <c r="I87" s="13">
        <v>1094</v>
      </c>
      <c r="J87" s="13"/>
      <c r="K87" s="13"/>
      <c r="L87" s="13"/>
      <c r="M87" s="13"/>
      <c r="N87" s="13">
        <v>1417</v>
      </c>
      <c r="O87" s="13">
        <v>1408</v>
      </c>
      <c r="P87" s="13">
        <v>1188</v>
      </c>
      <c r="Q87" s="13"/>
      <c r="R87" s="13">
        <v>199368</v>
      </c>
      <c r="S87" s="13">
        <v>201391.95799999998</v>
      </c>
      <c r="T87" s="13">
        <v>203223.11</v>
      </c>
      <c r="U87" s="14">
        <f t="shared" si="15"/>
        <v>450.42333774728144</v>
      </c>
      <c r="V87" s="14">
        <f t="shared" si="15"/>
        <v>486.53745836844433</v>
      </c>
      <c r="W87" s="14">
        <f t="shared" si="15"/>
        <v>483.02636330805348</v>
      </c>
      <c r="X87" s="14">
        <f t="shared" si="16"/>
        <v>543.21930769450091</v>
      </c>
      <c r="Y87" s="14">
        <f t="shared" si="16"/>
        <v>0</v>
      </c>
      <c r="Z87" s="14">
        <f t="shared" si="16"/>
        <v>0</v>
      </c>
      <c r="AA87" s="14">
        <f t="shared" si="16"/>
        <v>0</v>
      </c>
      <c r="AB87" s="14">
        <f t="shared" si="17"/>
        <v>0</v>
      </c>
      <c r="AC87" s="14">
        <f t="shared" si="18"/>
        <v>703.60307038675307</v>
      </c>
      <c r="AD87" s="14">
        <f t="shared" si="18"/>
        <v>699.13417297427543</v>
      </c>
      <c r="AE87" s="14">
        <f t="shared" si="18"/>
        <v>589.89445844704494</v>
      </c>
      <c r="AF87" s="14">
        <f t="shared" si="19"/>
        <v>0</v>
      </c>
    </row>
    <row r="88" spans="1:32" x14ac:dyDescent="0.3">
      <c r="A88" t="s">
        <v>154</v>
      </c>
      <c r="B88" t="s">
        <v>185</v>
      </c>
      <c r="C88" t="s">
        <v>196</v>
      </c>
      <c r="D88" t="s">
        <v>358</v>
      </c>
      <c r="E88" t="s">
        <v>359</v>
      </c>
      <c r="F88" s="13">
        <v>1711</v>
      </c>
      <c r="G88" s="13">
        <v>1978</v>
      </c>
      <c r="H88" s="13">
        <v>1451</v>
      </c>
      <c r="I88" s="13">
        <v>1536</v>
      </c>
      <c r="J88" s="13"/>
      <c r="K88" s="13"/>
      <c r="L88" s="13"/>
      <c r="M88" s="13"/>
      <c r="N88" s="13">
        <v>1747</v>
      </c>
      <c r="O88" s="13">
        <v>2125</v>
      </c>
      <c r="P88" s="13">
        <v>1687</v>
      </c>
      <c r="Q88" s="13"/>
      <c r="R88" s="13">
        <v>155108</v>
      </c>
      <c r="S88" s="13">
        <v>155285.391</v>
      </c>
      <c r="T88" s="13">
        <v>155971.49600000004</v>
      </c>
      <c r="U88" s="14">
        <f t="shared" si="15"/>
        <v>1103.1023544884856</v>
      </c>
      <c r="V88" s="14">
        <f t="shared" si="15"/>
        <v>1275.2404776027026</v>
      </c>
      <c r="W88" s="14">
        <f t="shared" si="15"/>
        <v>935.47721587539002</v>
      </c>
      <c r="X88" s="14">
        <f t="shared" si="16"/>
        <v>989.14649350369336</v>
      </c>
      <c r="Y88" s="14">
        <f t="shared" si="16"/>
        <v>0</v>
      </c>
      <c r="Z88" s="14">
        <f t="shared" si="16"/>
        <v>0</v>
      </c>
      <c r="AA88" s="14">
        <f t="shared" si="16"/>
        <v>0</v>
      </c>
      <c r="AB88" s="14">
        <f t="shared" si="17"/>
        <v>0</v>
      </c>
      <c r="AC88" s="14">
        <f t="shared" si="18"/>
        <v>1125.0253412441098</v>
      </c>
      <c r="AD88" s="14">
        <f t="shared" si="18"/>
        <v>1368.4481111297844</v>
      </c>
      <c r="AE88" s="14">
        <f t="shared" si="18"/>
        <v>1086.3868063416217</v>
      </c>
      <c r="AF88" s="14">
        <f t="shared" si="19"/>
        <v>0</v>
      </c>
    </row>
    <row r="89" spans="1:32" x14ac:dyDescent="0.3">
      <c r="A89" t="s">
        <v>154</v>
      </c>
      <c r="B89" t="s">
        <v>192</v>
      </c>
      <c r="C89" t="s">
        <v>203</v>
      </c>
      <c r="D89" t="s">
        <v>360</v>
      </c>
      <c r="E89" t="s">
        <v>361</v>
      </c>
      <c r="F89" s="13">
        <v>15392</v>
      </c>
      <c r="G89" s="13">
        <v>12044</v>
      </c>
      <c r="H89" s="13">
        <v>11078</v>
      </c>
      <c r="I89" s="13">
        <v>10537</v>
      </c>
      <c r="J89" s="13"/>
      <c r="K89" s="13"/>
      <c r="L89" s="13"/>
      <c r="M89" s="13"/>
      <c r="N89" s="13">
        <v>9698</v>
      </c>
      <c r="O89" s="13">
        <v>10545</v>
      </c>
      <c r="P89" s="13">
        <v>8714</v>
      </c>
      <c r="Q89" s="13"/>
      <c r="R89" s="13">
        <v>911638</v>
      </c>
      <c r="S89" s="13">
        <v>921757.34</v>
      </c>
      <c r="T89" s="13">
        <v>928333.46600000025</v>
      </c>
      <c r="U89" s="14">
        <f t="shared" si="15"/>
        <v>1688.3894703818839</v>
      </c>
      <c r="V89" s="14">
        <f t="shared" si="15"/>
        <v>1321.1384343346811</v>
      </c>
      <c r="W89" s="14">
        <f t="shared" si="15"/>
        <v>1215.1753217834273</v>
      </c>
      <c r="X89" s="14">
        <f t="shared" si="16"/>
        <v>1143.1425108044161</v>
      </c>
      <c r="Y89" s="14">
        <f t="shared" si="16"/>
        <v>0</v>
      </c>
      <c r="Z89" s="14">
        <f t="shared" si="16"/>
        <v>0</v>
      </c>
      <c r="AA89" s="14">
        <f t="shared" si="16"/>
        <v>0</v>
      </c>
      <c r="AB89" s="14">
        <f t="shared" si="17"/>
        <v>0</v>
      </c>
      <c r="AC89" s="14">
        <f t="shared" si="18"/>
        <v>1052.120724094261</v>
      </c>
      <c r="AD89" s="14">
        <f t="shared" si="18"/>
        <v>1144.0104181866348</v>
      </c>
      <c r="AE89" s="14">
        <f t="shared" si="18"/>
        <v>945.36811608139737</v>
      </c>
      <c r="AF89" s="14">
        <f t="shared" si="19"/>
        <v>0</v>
      </c>
    </row>
    <row r="90" spans="1:32" x14ac:dyDescent="0.3">
      <c r="A90" t="s">
        <v>163</v>
      </c>
      <c r="B90" t="s">
        <v>198</v>
      </c>
      <c r="C90" t="s">
        <v>239</v>
      </c>
      <c r="D90" t="s">
        <v>363</v>
      </c>
      <c r="E90" t="s">
        <v>364</v>
      </c>
      <c r="F90" s="13">
        <v>2434</v>
      </c>
      <c r="G90" s="13">
        <v>1856</v>
      </c>
      <c r="H90" s="13">
        <v>1258</v>
      </c>
      <c r="I90" s="13">
        <v>983</v>
      </c>
      <c r="J90" s="13"/>
      <c r="K90" s="13"/>
      <c r="L90" s="13"/>
      <c r="M90" s="13"/>
      <c r="N90" s="13">
        <v>1356</v>
      </c>
      <c r="O90" s="13">
        <v>1042</v>
      </c>
      <c r="P90" s="13">
        <v>1598</v>
      </c>
      <c r="Q90" s="13"/>
      <c r="R90" s="13">
        <v>229597</v>
      </c>
      <c r="S90" s="13">
        <v>234113.42600000006</v>
      </c>
      <c r="T90" s="13">
        <v>236713.24799999996</v>
      </c>
      <c r="U90" s="14">
        <f t="shared" si="15"/>
        <v>1060.1183813377352</v>
      </c>
      <c r="V90" s="14">
        <f t="shared" si="15"/>
        <v>808.3729317020692</v>
      </c>
      <c r="W90" s="14">
        <f t="shared" si="15"/>
        <v>547.91656685409646</v>
      </c>
      <c r="X90" s="14">
        <f t="shared" si="16"/>
        <v>419.88194218301675</v>
      </c>
      <c r="Y90" s="14">
        <f t="shared" si="16"/>
        <v>0</v>
      </c>
      <c r="Z90" s="14">
        <f t="shared" si="16"/>
        <v>0</v>
      </c>
      <c r="AA90" s="14">
        <f t="shared" si="16"/>
        <v>0</v>
      </c>
      <c r="AB90" s="14">
        <f t="shared" si="17"/>
        <v>0</v>
      </c>
      <c r="AC90" s="14">
        <f t="shared" si="18"/>
        <v>579.20642278755918</v>
      </c>
      <c r="AD90" s="14">
        <f t="shared" si="18"/>
        <v>445.08340158159046</v>
      </c>
      <c r="AE90" s="14">
        <f t="shared" si="18"/>
        <v>682.57512065967524</v>
      </c>
      <c r="AF90" s="14">
        <f t="shared" si="19"/>
        <v>0</v>
      </c>
    </row>
    <row r="91" spans="1:32" x14ac:dyDescent="0.3">
      <c r="A91" t="s">
        <v>163</v>
      </c>
      <c r="B91" t="s">
        <v>198</v>
      </c>
      <c r="C91" t="s">
        <v>239</v>
      </c>
      <c r="D91" t="s">
        <v>367</v>
      </c>
      <c r="E91" t="s">
        <v>368</v>
      </c>
      <c r="F91" s="13">
        <v>1509</v>
      </c>
      <c r="G91" s="13">
        <v>1530</v>
      </c>
      <c r="H91" s="13">
        <v>789</v>
      </c>
      <c r="I91" s="13">
        <v>905</v>
      </c>
      <c r="J91" s="13"/>
      <c r="K91" s="13"/>
      <c r="L91" s="13"/>
      <c r="M91" s="13"/>
      <c r="N91" s="13">
        <v>611</v>
      </c>
      <c r="O91" s="13">
        <v>1111</v>
      </c>
      <c r="P91" s="13">
        <v>600</v>
      </c>
      <c r="Q91" s="13"/>
      <c r="R91" s="13">
        <v>205172</v>
      </c>
      <c r="S91" s="13">
        <v>207846.17300000007</v>
      </c>
      <c r="T91" s="13">
        <v>209104.37600000011</v>
      </c>
      <c r="U91" s="14">
        <f t="shared" si="15"/>
        <v>735.48047491860484</v>
      </c>
      <c r="V91" s="14">
        <f t="shared" si="15"/>
        <v>745.71578967890355</v>
      </c>
      <c r="W91" s="14">
        <f t="shared" si="15"/>
        <v>384.55539742265029</v>
      </c>
      <c r="X91" s="14">
        <f t="shared" si="16"/>
        <v>435.4181686087623</v>
      </c>
      <c r="Y91" s="14">
        <f t="shared" si="16"/>
        <v>0</v>
      </c>
      <c r="Z91" s="14">
        <f t="shared" si="16"/>
        <v>0</v>
      </c>
      <c r="AA91" s="14">
        <f t="shared" si="16"/>
        <v>0</v>
      </c>
      <c r="AB91" s="14">
        <f t="shared" si="17"/>
        <v>0</v>
      </c>
      <c r="AC91" s="14">
        <f t="shared" si="18"/>
        <v>293.96740444193784</v>
      </c>
      <c r="AD91" s="14">
        <f t="shared" si="18"/>
        <v>534.52992853517674</v>
      </c>
      <c r="AE91" s="14">
        <f t="shared" si="18"/>
        <v>288.67502891188661</v>
      </c>
      <c r="AF91" s="14">
        <f t="shared" si="19"/>
        <v>0</v>
      </c>
    </row>
    <row r="92" spans="1:32" x14ac:dyDescent="0.3">
      <c r="A92" t="s">
        <v>181</v>
      </c>
      <c r="B92" t="s">
        <v>205</v>
      </c>
      <c r="C92" t="s">
        <v>229</v>
      </c>
      <c r="D92" t="s">
        <v>371</v>
      </c>
      <c r="E92" t="s">
        <v>372</v>
      </c>
      <c r="F92" s="13">
        <v>768</v>
      </c>
      <c r="G92" s="13">
        <v>868</v>
      </c>
      <c r="H92" s="13">
        <v>635</v>
      </c>
      <c r="I92" s="13">
        <v>482</v>
      </c>
      <c r="J92" s="13"/>
      <c r="K92" s="13"/>
      <c r="L92" s="13"/>
      <c r="M92" s="13"/>
      <c r="N92" s="13">
        <v>522</v>
      </c>
      <c r="O92" s="13">
        <v>700</v>
      </c>
      <c r="P92" s="13">
        <v>1151</v>
      </c>
      <c r="Q92" s="13"/>
      <c r="R92" s="13">
        <v>115929</v>
      </c>
      <c r="S92" s="13">
        <v>116065.72800000003</v>
      </c>
      <c r="T92" s="13">
        <v>116613.65400000002</v>
      </c>
      <c r="U92" s="14">
        <f t="shared" si="15"/>
        <v>662.47444556582047</v>
      </c>
      <c r="V92" s="14">
        <f t="shared" si="15"/>
        <v>748.73413899886998</v>
      </c>
      <c r="W92" s="14">
        <f t="shared" si="15"/>
        <v>547.74905329986461</v>
      </c>
      <c r="X92" s="14">
        <f t="shared" si="16"/>
        <v>415.2819340434412</v>
      </c>
      <c r="Y92" s="14">
        <f t="shared" si="16"/>
        <v>0</v>
      </c>
      <c r="Z92" s="14">
        <f t="shared" si="16"/>
        <v>0</v>
      </c>
      <c r="AA92" s="14">
        <f t="shared" si="16"/>
        <v>0</v>
      </c>
      <c r="AB92" s="14">
        <f t="shared" si="17"/>
        <v>0</v>
      </c>
      <c r="AC92" s="14">
        <f t="shared" si="18"/>
        <v>449.74516508439069</v>
      </c>
      <c r="AD92" s="14">
        <f t="shared" si="18"/>
        <v>603.10654321661582</v>
      </c>
      <c r="AE92" s="14">
        <f t="shared" si="18"/>
        <v>991.67947320332109</v>
      </c>
      <c r="AF92" s="14">
        <f t="shared" si="19"/>
        <v>0</v>
      </c>
    </row>
    <row r="93" spans="1:32" x14ac:dyDescent="0.3">
      <c r="A93" t="s">
        <v>163</v>
      </c>
      <c r="B93" t="s">
        <v>198</v>
      </c>
      <c r="C93" t="s">
        <v>239</v>
      </c>
      <c r="D93" t="s">
        <v>373</v>
      </c>
      <c r="E93" t="s">
        <v>374</v>
      </c>
      <c r="F93" s="13">
        <v>1408</v>
      </c>
      <c r="G93" s="13">
        <v>1806</v>
      </c>
      <c r="H93" s="13">
        <v>1697</v>
      </c>
      <c r="I93" s="13">
        <v>1643</v>
      </c>
      <c r="J93" s="13"/>
      <c r="K93" s="13"/>
      <c r="L93" s="13"/>
      <c r="M93" s="13"/>
      <c r="N93" s="13">
        <v>1609</v>
      </c>
      <c r="O93" s="13">
        <v>1316</v>
      </c>
      <c r="P93" s="13">
        <v>1874</v>
      </c>
      <c r="Q93" s="13"/>
      <c r="R93" s="13">
        <v>193584</v>
      </c>
      <c r="S93" s="13">
        <v>197389.96000000005</v>
      </c>
      <c r="T93" s="13">
        <v>199928.95100000003</v>
      </c>
      <c r="U93" s="14">
        <f t="shared" si="15"/>
        <v>727.33283742458048</v>
      </c>
      <c r="V93" s="14">
        <f t="shared" si="15"/>
        <v>932.92834118522194</v>
      </c>
      <c r="W93" s="14">
        <f t="shared" si="15"/>
        <v>876.62203487891554</v>
      </c>
      <c r="X93" s="14">
        <f t="shared" si="16"/>
        <v>832.36249705912076</v>
      </c>
      <c r="Y93" s="14">
        <f t="shared" si="16"/>
        <v>0</v>
      </c>
      <c r="Z93" s="14">
        <f t="shared" si="16"/>
        <v>0</v>
      </c>
      <c r="AA93" s="14">
        <f t="shared" si="16"/>
        <v>0</v>
      </c>
      <c r="AB93" s="14">
        <f t="shared" si="17"/>
        <v>0</v>
      </c>
      <c r="AC93" s="14">
        <f t="shared" si="18"/>
        <v>815.13771014493329</v>
      </c>
      <c r="AD93" s="14">
        <f t="shared" si="18"/>
        <v>666.70057585502309</v>
      </c>
      <c r="AE93" s="14">
        <f t="shared" si="18"/>
        <v>949.38972579963013</v>
      </c>
      <c r="AF93" s="14">
        <f t="shared" si="19"/>
        <v>0</v>
      </c>
    </row>
    <row r="94" spans="1:32" x14ac:dyDescent="0.3">
      <c r="A94" t="s">
        <v>163</v>
      </c>
      <c r="B94" t="s">
        <v>198</v>
      </c>
      <c r="C94" t="s">
        <v>239</v>
      </c>
      <c r="D94" t="s">
        <v>375</v>
      </c>
      <c r="E94" t="s">
        <v>376</v>
      </c>
      <c r="F94" s="13">
        <v>740</v>
      </c>
      <c r="G94" s="13">
        <v>1011</v>
      </c>
      <c r="H94" s="13">
        <v>1056</v>
      </c>
      <c r="I94" s="13">
        <v>846</v>
      </c>
      <c r="J94" s="13"/>
      <c r="K94" s="13"/>
      <c r="L94" s="13"/>
      <c r="M94" s="13"/>
      <c r="N94" s="13">
        <v>532</v>
      </c>
      <c r="O94" s="13">
        <v>585</v>
      </c>
      <c r="P94" s="13">
        <v>369</v>
      </c>
      <c r="Q94" s="13"/>
      <c r="R94" s="13">
        <v>127266</v>
      </c>
      <c r="S94" s="13">
        <v>128050.23099999997</v>
      </c>
      <c r="T94" s="13">
        <v>127967.19099999999</v>
      </c>
      <c r="U94" s="14">
        <f t="shared" si="15"/>
        <v>581.45930570615883</v>
      </c>
      <c r="V94" s="14">
        <f t="shared" si="15"/>
        <v>794.39913252557642</v>
      </c>
      <c r="W94" s="14">
        <f t="shared" si="15"/>
        <v>829.75814435905897</v>
      </c>
      <c r="X94" s="14">
        <f t="shared" si="16"/>
        <v>660.67823024856568</v>
      </c>
      <c r="Y94" s="14">
        <f t="shared" si="16"/>
        <v>0</v>
      </c>
      <c r="Z94" s="14">
        <f t="shared" si="16"/>
        <v>0</v>
      </c>
      <c r="AA94" s="14">
        <f t="shared" si="16"/>
        <v>0</v>
      </c>
      <c r="AB94" s="14">
        <f t="shared" si="17"/>
        <v>0</v>
      </c>
      <c r="AC94" s="14">
        <f t="shared" si="18"/>
        <v>415.46196039271507</v>
      </c>
      <c r="AD94" s="14">
        <f t="shared" si="18"/>
        <v>456.85196772507197</v>
      </c>
      <c r="AE94" s="14">
        <f t="shared" si="18"/>
        <v>288.16816425735311</v>
      </c>
      <c r="AF94" s="14">
        <f t="shared" si="19"/>
        <v>0</v>
      </c>
    </row>
    <row r="95" spans="1:32" x14ac:dyDescent="0.3">
      <c r="A95" t="s">
        <v>181</v>
      </c>
      <c r="B95" t="s">
        <v>205</v>
      </c>
      <c r="C95" t="s">
        <v>235</v>
      </c>
      <c r="D95" t="s">
        <v>379</v>
      </c>
      <c r="E95" t="s">
        <v>380</v>
      </c>
      <c r="F95" s="13">
        <v>14373</v>
      </c>
      <c r="G95" s="13">
        <v>13316</v>
      </c>
      <c r="H95" s="13">
        <v>12705</v>
      </c>
      <c r="I95" s="13">
        <v>13809</v>
      </c>
      <c r="J95" s="13"/>
      <c r="K95" s="13"/>
      <c r="L95" s="13"/>
      <c r="M95" s="13"/>
      <c r="N95" s="13">
        <v>14405</v>
      </c>
      <c r="O95" s="13">
        <v>14302</v>
      </c>
      <c r="P95" s="13">
        <v>14724</v>
      </c>
      <c r="Q95" s="13"/>
      <c r="R95" s="13">
        <v>1218546</v>
      </c>
      <c r="S95" s="13">
        <v>1227762.0819999999</v>
      </c>
      <c r="T95" s="13">
        <v>1237509.817</v>
      </c>
      <c r="U95" s="14">
        <f t="shared" si="15"/>
        <v>1179.520510510067</v>
      </c>
      <c r="V95" s="14">
        <f t="shared" si="15"/>
        <v>1092.7777859842795</v>
      </c>
      <c r="W95" s="14">
        <f t="shared" si="15"/>
        <v>1042.636059697377</v>
      </c>
      <c r="X95" s="14">
        <f t="shared" si="16"/>
        <v>1124.7293105440604</v>
      </c>
      <c r="Y95" s="14">
        <f t="shared" si="16"/>
        <v>0</v>
      </c>
      <c r="Z95" s="14">
        <f t="shared" si="16"/>
        <v>0</v>
      </c>
      <c r="AA95" s="14">
        <f t="shared" si="16"/>
        <v>0</v>
      </c>
      <c r="AB95" s="14">
        <f t="shared" si="17"/>
        <v>0</v>
      </c>
      <c r="AC95" s="14">
        <f t="shared" si="18"/>
        <v>1173.2729175456</v>
      </c>
      <c r="AD95" s="14">
        <f t="shared" si="18"/>
        <v>1164.8836700268776</v>
      </c>
      <c r="AE95" s="14">
        <f t="shared" si="18"/>
        <v>1199.2551501521286</v>
      </c>
      <c r="AF95" s="14">
        <f t="shared" si="19"/>
        <v>0</v>
      </c>
    </row>
    <row r="96" spans="1:32" x14ac:dyDescent="0.3">
      <c r="A96" t="s">
        <v>148</v>
      </c>
      <c r="B96" t="s">
        <v>167</v>
      </c>
      <c r="C96" t="s">
        <v>142</v>
      </c>
      <c r="D96" t="s">
        <v>381</v>
      </c>
      <c r="E96" t="s">
        <v>382</v>
      </c>
      <c r="F96" s="13">
        <v>1810</v>
      </c>
      <c r="G96" s="13">
        <v>2180</v>
      </c>
      <c r="H96" s="13">
        <v>2049</v>
      </c>
      <c r="I96" s="13">
        <v>2436</v>
      </c>
      <c r="J96" s="13"/>
      <c r="K96" s="13"/>
      <c r="L96" s="13"/>
      <c r="M96" s="13"/>
      <c r="N96" s="13">
        <v>1637</v>
      </c>
      <c r="O96" s="13">
        <v>2001</v>
      </c>
      <c r="P96" s="13">
        <v>2026</v>
      </c>
      <c r="Q96" s="13"/>
      <c r="R96" s="13">
        <v>204219</v>
      </c>
      <c r="S96" s="13">
        <v>204187.73300000007</v>
      </c>
      <c r="T96" s="13">
        <v>204168.02799999996</v>
      </c>
      <c r="U96" s="14">
        <f t="shared" si="15"/>
        <v>886.30342916183122</v>
      </c>
      <c r="V96" s="14">
        <f t="shared" si="15"/>
        <v>1067.4814782170122</v>
      </c>
      <c r="W96" s="14">
        <f t="shared" si="15"/>
        <v>1003.3346554434211</v>
      </c>
      <c r="X96" s="14">
        <f t="shared" si="16"/>
        <v>1193.0197589293962</v>
      </c>
      <c r="Y96" s="14">
        <f t="shared" si="16"/>
        <v>0</v>
      </c>
      <c r="Z96" s="14">
        <f t="shared" si="16"/>
        <v>0</v>
      </c>
      <c r="AA96" s="14">
        <f t="shared" si="16"/>
        <v>0</v>
      </c>
      <c r="AB96" s="14">
        <f t="shared" si="17"/>
        <v>0</v>
      </c>
      <c r="AC96" s="14">
        <f t="shared" si="18"/>
        <v>801.71319596363776</v>
      </c>
      <c r="AD96" s="14">
        <f t="shared" si="18"/>
        <v>979.98051626343261</v>
      </c>
      <c r="AE96" s="14">
        <f t="shared" si="18"/>
        <v>992.22415089940762</v>
      </c>
      <c r="AF96" s="14">
        <f t="shared" si="19"/>
        <v>0</v>
      </c>
    </row>
    <row r="97" spans="1:32" x14ac:dyDescent="0.3">
      <c r="A97" t="s">
        <v>163</v>
      </c>
      <c r="B97" t="s">
        <v>198</v>
      </c>
      <c r="C97" t="s">
        <v>239</v>
      </c>
      <c r="D97" t="s">
        <v>385</v>
      </c>
      <c r="E97" t="s">
        <v>386</v>
      </c>
      <c r="F97" s="13">
        <v>1095</v>
      </c>
      <c r="G97" s="13">
        <v>604</v>
      </c>
      <c r="H97" s="13">
        <v>649</v>
      </c>
      <c r="I97" s="13">
        <v>703</v>
      </c>
      <c r="J97" s="13"/>
      <c r="K97" s="13"/>
      <c r="L97" s="13"/>
      <c r="M97" s="13"/>
      <c r="N97" s="13">
        <v>668</v>
      </c>
      <c r="O97" s="13">
        <v>450</v>
      </c>
      <c r="P97" s="13">
        <v>468</v>
      </c>
      <c r="Q97" s="13"/>
      <c r="R97" s="13">
        <v>136000</v>
      </c>
      <c r="S97" s="13">
        <v>139049.64399999994</v>
      </c>
      <c r="T97" s="13">
        <v>140550.80599999995</v>
      </c>
      <c r="U97" s="14">
        <f t="shared" si="15"/>
        <v>805.14705882352939</v>
      </c>
      <c r="V97" s="14">
        <f t="shared" si="15"/>
        <v>444.11764705882359</v>
      </c>
      <c r="W97" s="14">
        <f t="shared" si="15"/>
        <v>477.20588235294116</v>
      </c>
      <c r="X97" s="14">
        <f t="shared" si="16"/>
        <v>505.57482908766048</v>
      </c>
      <c r="Y97" s="14">
        <f t="shared" si="16"/>
        <v>0</v>
      </c>
      <c r="Z97" s="14">
        <f t="shared" si="16"/>
        <v>0</v>
      </c>
      <c r="AA97" s="14">
        <f t="shared" si="16"/>
        <v>0</v>
      </c>
      <c r="AB97" s="14">
        <f t="shared" si="17"/>
        <v>0</v>
      </c>
      <c r="AC97" s="14">
        <f t="shared" si="18"/>
        <v>480.40396277461906</v>
      </c>
      <c r="AD97" s="14">
        <f t="shared" si="18"/>
        <v>323.62542402481819</v>
      </c>
      <c r="AE97" s="14">
        <f t="shared" si="18"/>
        <v>336.57044098581093</v>
      </c>
      <c r="AF97" s="14">
        <f t="shared" si="19"/>
        <v>0</v>
      </c>
    </row>
    <row r="98" spans="1:32" x14ac:dyDescent="0.3">
      <c r="A98" t="s">
        <v>148</v>
      </c>
      <c r="B98" t="s">
        <v>167</v>
      </c>
      <c r="C98" t="s">
        <v>142</v>
      </c>
      <c r="D98" t="s">
        <v>387</v>
      </c>
      <c r="E98" t="s">
        <v>388</v>
      </c>
      <c r="F98" s="13">
        <v>2439</v>
      </c>
      <c r="G98" s="13">
        <v>2247</v>
      </c>
      <c r="H98" s="13">
        <v>2534</v>
      </c>
      <c r="I98" s="13">
        <v>2308</v>
      </c>
      <c r="J98" s="13"/>
      <c r="K98" s="13"/>
      <c r="L98" s="13"/>
      <c r="M98" s="13"/>
      <c r="N98" s="13">
        <v>3004</v>
      </c>
      <c r="O98" s="13">
        <v>2873</v>
      </c>
      <c r="P98" s="13">
        <v>2155</v>
      </c>
      <c r="Q98" s="13"/>
      <c r="R98" s="13">
        <v>337330</v>
      </c>
      <c r="S98" s="13">
        <v>339746.97899999993</v>
      </c>
      <c r="T98" s="13">
        <v>341362.39200000005</v>
      </c>
      <c r="U98" s="14">
        <f t="shared" si="15"/>
        <v>723.03085998873507</v>
      </c>
      <c r="V98" s="14">
        <f t="shared" si="15"/>
        <v>666.11330151483708</v>
      </c>
      <c r="W98" s="14">
        <f t="shared" si="15"/>
        <v>751.19319360863255</v>
      </c>
      <c r="X98" s="14">
        <f t="shared" si="16"/>
        <v>679.32907212105056</v>
      </c>
      <c r="Y98" s="14">
        <f t="shared" si="16"/>
        <v>0</v>
      </c>
      <c r="Z98" s="14">
        <f t="shared" si="16"/>
        <v>0</v>
      </c>
      <c r="AA98" s="14">
        <f t="shared" si="16"/>
        <v>0</v>
      </c>
      <c r="AB98" s="14">
        <f t="shared" si="17"/>
        <v>0</v>
      </c>
      <c r="AC98" s="14">
        <f t="shared" si="18"/>
        <v>884.18740582826513</v>
      </c>
      <c r="AD98" s="14">
        <f t="shared" si="18"/>
        <v>845.62929991498186</v>
      </c>
      <c r="AE98" s="14">
        <f t="shared" si="18"/>
        <v>634.29555910782665</v>
      </c>
      <c r="AF98" s="14">
        <f t="shared" si="19"/>
        <v>0</v>
      </c>
    </row>
    <row r="99" spans="1:32" x14ac:dyDescent="0.3">
      <c r="A99" t="s">
        <v>148</v>
      </c>
      <c r="B99" t="s">
        <v>158</v>
      </c>
      <c r="C99" t="s">
        <v>165</v>
      </c>
      <c r="D99" t="s">
        <v>389</v>
      </c>
      <c r="E99" t="s">
        <v>390</v>
      </c>
      <c r="F99" s="13">
        <v>1226</v>
      </c>
      <c r="G99" s="13">
        <v>1643</v>
      </c>
      <c r="H99" s="13">
        <v>848</v>
      </c>
      <c r="I99" s="13">
        <v>905</v>
      </c>
      <c r="J99" s="13"/>
      <c r="K99" s="13"/>
      <c r="L99" s="13"/>
      <c r="M99" s="13"/>
      <c r="N99" s="13">
        <v>957</v>
      </c>
      <c r="O99" s="13">
        <v>1435</v>
      </c>
      <c r="P99" s="13">
        <v>1053</v>
      </c>
      <c r="Q99" s="13"/>
      <c r="R99" s="13">
        <v>115630</v>
      </c>
      <c r="S99" s="13">
        <v>115721.51300000004</v>
      </c>
      <c r="T99" s="13">
        <v>115899.30000000002</v>
      </c>
      <c r="U99" s="14">
        <f t="shared" si="15"/>
        <v>1060.2784744443484</v>
      </c>
      <c r="V99" s="14">
        <f t="shared" si="15"/>
        <v>1420.911528150134</v>
      </c>
      <c r="W99" s="14">
        <f t="shared" si="15"/>
        <v>733.37369194845633</v>
      </c>
      <c r="X99" s="14">
        <f t="shared" si="16"/>
        <v>782.0499201388767</v>
      </c>
      <c r="Y99" s="14">
        <f t="shared" si="16"/>
        <v>0</v>
      </c>
      <c r="Z99" s="14">
        <f t="shared" si="16"/>
        <v>0</v>
      </c>
      <c r="AA99" s="14">
        <f t="shared" si="16"/>
        <v>0</v>
      </c>
      <c r="AB99" s="14">
        <f t="shared" si="17"/>
        <v>0</v>
      </c>
      <c r="AC99" s="14">
        <f t="shared" si="18"/>
        <v>826.98538516343092</v>
      </c>
      <c r="AD99" s="14">
        <f t="shared" si="18"/>
        <v>1240.0460059660641</v>
      </c>
      <c r="AE99" s="14">
        <f t="shared" si="18"/>
        <v>909.94316674722336</v>
      </c>
      <c r="AF99" s="14">
        <f t="shared" si="19"/>
        <v>0</v>
      </c>
    </row>
    <row r="100" spans="1:32" x14ac:dyDescent="0.3">
      <c r="A100" t="s">
        <v>163</v>
      </c>
      <c r="B100" t="s">
        <v>198</v>
      </c>
      <c r="C100" t="s">
        <v>239</v>
      </c>
      <c r="D100" t="s">
        <v>393</v>
      </c>
      <c r="E100" t="s">
        <v>394</v>
      </c>
      <c r="F100" s="13">
        <v>2103</v>
      </c>
      <c r="G100" s="13">
        <v>1990</v>
      </c>
      <c r="H100" s="13">
        <v>1591</v>
      </c>
      <c r="I100" s="13">
        <v>1629</v>
      </c>
      <c r="J100" s="13"/>
      <c r="K100" s="13"/>
      <c r="L100" s="13"/>
      <c r="M100" s="13"/>
      <c r="N100" s="13">
        <v>1768</v>
      </c>
      <c r="O100" s="13">
        <v>1420</v>
      </c>
      <c r="P100" s="13">
        <v>1404</v>
      </c>
      <c r="Q100" s="13"/>
      <c r="R100" s="13">
        <v>261416</v>
      </c>
      <c r="S100" s="13">
        <v>265227.77900000004</v>
      </c>
      <c r="T100" s="13">
        <v>267152.68999999989</v>
      </c>
      <c r="U100" s="14">
        <f t="shared" si="15"/>
        <v>804.46491415980654</v>
      </c>
      <c r="V100" s="14">
        <f t="shared" si="15"/>
        <v>761.2387918107537</v>
      </c>
      <c r="W100" s="14">
        <f t="shared" si="15"/>
        <v>608.60850139241677</v>
      </c>
      <c r="X100" s="14">
        <f t="shared" si="16"/>
        <v>614.18905898239257</v>
      </c>
      <c r="Y100" s="14">
        <f t="shared" si="16"/>
        <v>0</v>
      </c>
      <c r="Z100" s="14">
        <f t="shared" si="16"/>
        <v>0</v>
      </c>
      <c r="AA100" s="14">
        <f t="shared" si="16"/>
        <v>0</v>
      </c>
      <c r="AB100" s="14">
        <f t="shared" si="17"/>
        <v>0</v>
      </c>
      <c r="AC100" s="14">
        <f t="shared" si="18"/>
        <v>666.59684240691843</v>
      </c>
      <c r="AD100" s="14">
        <f t="shared" si="18"/>
        <v>535.38886663904077</v>
      </c>
      <c r="AE100" s="14">
        <f t="shared" si="18"/>
        <v>529.35631602902345</v>
      </c>
      <c r="AF100" s="14">
        <f t="shared" si="19"/>
        <v>0</v>
      </c>
    </row>
    <row r="101" spans="1:32" x14ac:dyDescent="0.3">
      <c r="A101" t="s">
        <v>148</v>
      </c>
      <c r="B101" t="s">
        <v>158</v>
      </c>
      <c r="C101" t="s">
        <v>183</v>
      </c>
      <c r="D101" t="s">
        <v>395</v>
      </c>
      <c r="E101" t="s">
        <v>396</v>
      </c>
      <c r="F101" s="13">
        <v>14050</v>
      </c>
      <c r="G101" s="13">
        <v>13791</v>
      </c>
      <c r="H101" s="13">
        <v>13159</v>
      </c>
      <c r="I101" s="13">
        <v>10601</v>
      </c>
      <c r="J101" s="13"/>
      <c r="K101" s="13"/>
      <c r="L101" s="13"/>
      <c r="M101" s="13"/>
      <c r="N101" s="13">
        <v>9337</v>
      </c>
      <c r="O101" s="13">
        <v>9037</v>
      </c>
      <c r="P101" s="13">
        <v>10186</v>
      </c>
      <c r="Q101" s="13"/>
      <c r="R101" s="13">
        <v>953999</v>
      </c>
      <c r="S101" s="13">
        <v>953105.60200000007</v>
      </c>
      <c r="T101" s="13">
        <v>955193.95900000003</v>
      </c>
      <c r="U101" s="14">
        <f t="shared" si="15"/>
        <v>1472.7478749977727</v>
      </c>
      <c r="V101" s="14">
        <f t="shared" si="15"/>
        <v>1445.5989995796642</v>
      </c>
      <c r="W101" s="14">
        <f t="shared" si="15"/>
        <v>1379.3515506829672</v>
      </c>
      <c r="X101" s="14">
        <f t="shared" si="16"/>
        <v>1112.2587022628788</v>
      </c>
      <c r="Y101" s="14">
        <f t="shared" si="16"/>
        <v>0</v>
      </c>
      <c r="Z101" s="14">
        <f t="shared" si="16"/>
        <v>0</v>
      </c>
      <c r="AA101" s="14">
        <f t="shared" si="16"/>
        <v>0</v>
      </c>
      <c r="AB101" s="14">
        <f t="shared" si="17"/>
        <v>0</v>
      </c>
      <c r="AC101" s="14">
        <f t="shared" si="18"/>
        <v>979.63960975648524</v>
      </c>
      <c r="AD101" s="14">
        <f t="shared" si="18"/>
        <v>948.16355931984106</v>
      </c>
      <c r="AE101" s="14">
        <f t="shared" si="18"/>
        <v>1068.7168324921879</v>
      </c>
      <c r="AF101" s="14">
        <f t="shared" si="19"/>
        <v>0</v>
      </c>
    </row>
    <row r="102" spans="1:32" x14ac:dyDescent="0.3">
      <c r="A102" t="s">
        <v>148</v>
      </c>
      <c r="B102" t="s">
        <v>167</v>
      </c>
      <c r="C102" t="s">
        <v>142</v>
      </c>
      <c r="D102" t="s">
        <v>399</v>
      </c>
      <c r="E102" t="s">
        <v>400</v>
      </c>
      <c r="F102" s="13">
        <v>8576</v>
      </c>
      <c r="G102" s="13">
        <v>9552</v>
      </c>
      <c r="H102" s="13">
        <v>10328</v>
      </c>
      <c r="I102" s="13">
        <v>10646</v>
      </c>
      <c r="J102" s="13"/>
      <c r="K102" s="13"/>
      <c r="L102" s="13"/>
      <c r="M102" s="13"/>
      <c r="N102" s="13">
        <v>8957</v>
      </c>
      <c r="O102" s="13">
        <v>10136</v>
      </c>
      <c r="P102" s="13">
        <v>9397</v>
      </c>
      <c r="Q102" s="13"/>
      <c r="R102" s="13">
        <v>618578</v>
      </c>
      <c r="S102" s="13">
        <v>622189.98900000018</v>
      </c>
      <c r="T102" s="13">
        <v>624250.67900000035</v>
      </c>
      <c r="U102" s="14">
        <f t="shared" si="15"/>
        <v>1386.4055947673535</v>
      </c>
      <c r="V102" s="14">
        <f t="shared" si="15"/>
        <v>1544.1868285002051</v>
      </c>
      <c r="W102" s="14">
        <f t="shared" si="15"/>
        <v>1669.6358422058333</v>
      </c>
      <c r="X102" s="14">
        <f t="shared" si="16"/>
        <v>1711.0529240611097</v>
      </c>
      <c r="Y102" s="14">
        <f t="shared" si="16"/>
        <v>0</v>
      </c>
      <c r="Z102" s="14">
        <f t="shared" si="16"/>
        <v>0</v>
      </c>
      <c r="AA102" s="14">
        <f t="shared" si="16"/>
        <v>0</v>
      </c>
      <c r="AB102" s="14">
        <f t="shared" si="17"/>
        <v>0</v>
      </c>
      <c r="AC102" s="14">
        <f t="shared" si="18"/>
        <v>1439.5924329152133</v>
      </c>
      <c r="AD102" s="14">
        <f t="shared" si="18"/>
        <v>1629.0843920987609</v>
      </c>
      <c r="AE102" s="14">
        <f t="shared" si="18"/>
        <v>1510.3103820592005</v>
      </c>
      <c r="AF102" s="14">
        <f t="shared" si="19"/>
        <v>0</v>
      </c>
    </row>
    <row r="103" spans="1:32" x14ac:dyDescent="0.3">
      <c r="A103" t="s">
        <v>154</v>
      </c>
      <c r="B103" t="s">
        <v>176</v>
      </c>
      <c r="C103" t="s">
        <v>203</v>
      </c>
      <c r="D103" t="s">
        <v>403</v>
      </c>
      <c r="E103" t="s">
        <v>404</v>
      </c>
      <c r="F103" s="13">
        <v>2145</v>
      </c>
      <c r="G103" s="13">
        <v>2839</v>
      </c>
      <c r="H103" s="13">
        <v>2077</v>
      </c>
      <c r="I103" s="13">
        <v>1484</v>
      </c>
      <c r="J103" s="13"/>
      <c r="K103" s="13"/>
      <c r="L103" s="13"/>
      <c r="M103" s="13"/>
      <c r="N103" s="13">
        <v>1244</v>
      </c>
      <c r="O103" s="13">
        <v>1310</v>
      </c>
      <c r="P103" s="13">
        <v>1439</v>
      </c>
      <c r="Q103" s="13"/>
      <c r="R103" s="13">
        <v>269762</v>
      </c>
      <c r="S103" s="13">
        <v>271072.4329999999</v>
      </c>
      <c r="T103" s="13">
        <v>272917.1339999999</v>
      </c>
      <c r="U103" s="14">
        <f t="shared" si="15"/>
        <v>795.14535034586038</v>
      </c>
      <c r="V103" s="14">
        <f t="shared" si="15"/>
        <v>1052.4091606675515</v>
      </c>
      <c r="W103" s="14">
        <f t="shared" si="15"/>
        <v>769.93794529993113</v>
      </c>
      <c r="X103" s="14">
        <f t="shared" si="16"/>
        <v>547.4551519593291</v>
      </c>
      <c r="Y103" s="14">
        <f t="shared" si="16"/>
        <v>0</v>
      </c>
      <c r="Z103" s="14">
        <f t="shared" si="16"/>
        <v>0</v>
      </c>
      <c r="AA103" s="14">
        <f t="shared" si="16"/>
        <v>0</v>
      </c>
      <c r="AB103" s="14">
        <f t="shared" si="17"/>
        <v>0</v>
      </c>
      <c r="AC103" s="14">
        <f t="shared" si="18"/>
        <v>458.91793061819772</v>
      </c>
      <c r="AD103" s="14">
        <f t="shared" si="18"/>
        <v>483.26566648700879</v>
      </c>
      <c r="AE103" s="14">
        <f t="shared" si="18"/>
        <v>530.85442295786697</v>
      </c>
      <c r="AF103" s="14">
        <f t="shared" si="19"/>
        <v>0</v>
      </c>
    </row>
    <row r="104" spans="1:32" x14ac:dyDescent="0.3">
      <c r="A104" t="s">
        <v>154</v>
      </c>
      <c r="B104" t="s">
        <v>176</v>
      </c>
      <c r="C104" t="s">
        <v>203</v>
      </c>
      <c r="D104" t="s">
        <v>407</v>
      </c>
      <c r="E104" t="s">
        <v>408</v>
      </c>
      <c r="F104" s="13">
        <v>4649</v>
      </c>
      <c r="G104" s="13">
        <v>4598</v>
      </c>
      <c r="H104" s="13">
        <v>4681</v>
      </c>
      <c r="I104" s="13">
        <v>4106</v>
      </c>
      <c r="J104" s="13"/>
      <c r="K104" s="13"/>
      <c r="L104" s="13"/>
      <c r="M104" s="13"/>
      <c r="N104" s="13">
        <v>2680</v>
      </c>
      <c r="O104" s="13">
        <v>3202</v>
      </c>
      <c r="P104" s="13">
        <v>3648</v>
      </c>
      <c r="Q104" s="13"/>
      <c r="R104" s="13">
        <v>551802</v>
      </c>
      <c r="S104" s="13">
        <v>551712.96899999992</v>
      </c>
      <c r="T104" s="13">
        <v>555489.20100000012</v>
      </c>
      <c r="U104" s="14">
        <f t="shared" si="15"/>
        <v>842.51235044454347</v>
      </c>
      <c r="V104" s="14">
        <f t="shared" si="15"/>
        <v>833.26990478468736</v>
      </c>
      <c r="W104" s="14">
        <f t="shared" si="15"/>
        <v>848.31153203504152</v>
      </c>
      <c r="X104" s="14">
        <f t="shared" si="16"/>
        <v>744.22756591027326</v>
      </c>
      <c r="Y104" s="14">
        <f t="shared" si="16"/>
        <v>0</v>
      </c>
      <c r="Z104" s="14">
        <f t="shared" si="16"/>
        <v>0</v>
      </c>
      <c r="AA104" s="14">
        <f t="shared" si="16"/>
        <v>0</v>
      </c>
      <c r="AB104" s="14">
        <f t="shared" si="17"/>
        <v>0</v>
      </c>
      <c r="AC104" s="14">
        <f t="shared" si="18"/>
        <v>485.75983357027087</v>
      </c>
      <c r="AD104" s="14">
        <f t="shared" si="18"/>
        <v>580.37424891492822</v>
      </c>
      <c r="AE104" s="14">
        <f t="shared" si="18"/>
        <v>661.21338539714486</v>
      </c>
      <c r="AF104" s="14">
        <f t="shared" si="19"/>
        <v>0</v>
      </c>
    </row>
    <row r="105" spans="1:32" x14ac:dyDescent="0.3">
      <c r="A105" t="s">
        <v>163</v>
      </c>
      <c r="B105" t="s">
        <v>198</v>
      </c>
      <c r="C105" t="s">
        <v>239</v>
      </c>
      <c r="D105" t="s">
        <v>409</v>
      </c>
      <c r="E105" t="s">
        <v>410</v>
      </c>
      <c r="F105" s="13">
        <v>892</v>
      </c>
      <c r="G105" s="13">
        <v>1218</v>
      </c>
      <c r="H105" s="13">
        <v>1594</v>
      </c>
      <c r="I105" s="13">
        <v>1082</v>
      </c>
      <c r="J105" s="13"/>
      <c r="K105" s="13"/>
      <c r="L105" s="13"/>
      <c r="M105" s="13"/>
      <c r="N105" s="13">
        <v>672</v>
      </c>
      <c r="O105" s="13">
        <v>646</v>
      </c>
      <c r="P105" s="13">
        <v>851</v>
      </c>
      <c r="Q105" s="13"/>
      <c r="R105" s="13">
        <v>233035</v>
      </c>
      <c r="S105" s="13">
        <v>237477.038</v>
      </c>
      <c r="T105" s="13">
        <v>240421.15699999995</v>
      </c>
      <c r="U105" s="14">
        <f t="shared" si="15"/>
        <v>382.7751196172249</v>
      </c>
      <c r="V105" s="14">
        <f t="shared" si="15"/>
        <v>522.66826871499995</v>
      </c>
      <c r="W105" s="14">
        <f t="shared" si="15"/>
        <v>684.01742227562386</v>
      </c>
      <c r="X105" s="14">
        <f t="shared" si="16"/>
        <v>455.62299795907006</v>
      </c>
      <c r="Y105" s="14">
        <f t="shared" si="16"/>
        <v>0</v>
      </c>
      <c r="Z105" s="14">
        <f t="shared" si="16"/>
        <v>0</v>
      </c>
      <c r="AA105" s="14">
        <f t="shared" si="16"/>
        <v>0</v>
      </c>
      <c r="AB105" s="14">
        <f t="shared" si="17"/>
        <v>0</v>
      </c>
      <c r="AC105" s="14">
        <f t="shared" si="18"/>
        <v>282.97472701339655</v>
      </c>
      <c r="AD105" s="14">
        <f t="shared" si="18"/>
        <v>272.02630007537823</v>
      </c>
      <c r="AE105" s="14">
        <f t="shared" si="18"/>
        <v>358.35043554821499</v>
      </c>
      <c r="AF105" s="14">
        <f t="shared" si="19"/>
        <v>0</v>
      </c>
    </row>
    <row r="106" spans="1:32" x14ac:dyDescent="0.3">
      <c r="A106" t="s">
        <v>154</v>
      </c>
      <c r="B106" t="s">
        <v>176</v>
      </c>
      <c r="C106" t="s">
        <v>203</v>
      </c>
      <c r="D106" t="s">
        <v>413</v>
      </c>
      <c r="E106" t="s">
        <v>414</v>
      </c>
      <c r="F106" s="13">
        <v>7446</v>
      </c>
      <c r="G106" s="13">
        <v>6539</v>
      </c>
      <c r="H106" s="13">
        <v>7015</v>
      </c>
      <c r="I106" s="13">
        <v>6192</v>
      </c>
      <c r="J106" s="13"/>
      <c r="K106" s="13"/>
      <c r="L106" s="13"/>
      <c r="M106" s="13"/>
      <c r="N106" s="13">
        <v>6119</v>
      </c>
      <c r="O106" s="13">
        <v>6852</v>
      </c>
      <c r="P106" s="13">
        <v>5203</v>
      </c>
      <c r="Q106" s="13"/>
      <c r="R106" s="13">
        <v>606518</v>
      </c>
      <c r="S106" s="13">
        <v>608012.29700000002</v>
      </c>
      <c r="T106" s="13">
        <v>611057.96100000001</v>
      </c>
      <c r="U106" s="14">
        <f t="shared" si="15"/>
        <v>1227.6634823698555</v>
      </c>
      <c r="V106" s="14">
        <f t="shared" si="15"/>
        <v>1078.121341823326</v>
      </c>
      <c r="W106" s="14">
        <f t="shared" si="15"/>
        <v>1156.6021123857824</v>
      </c>
      <c r="X106" s="14">
        <f t="shared" si="16"/>
        <v>1018.4004551473735</v>
      </c>
      <c r="Y106" s="14">
        <f t="shared" si="16"/>
        <v>0</v>
      </c>
      <c r="Z106" s="14">
        <f t="shared" si="16"/>
        <v>0</v>
      </c>
      <c r="AA106" s="14">
        <f t="shared" si="16"/>
        <v>0</v>
      </c>
      <c r="AB106" s="14">
        <f t="shared" si="17"/>
        <v>0</v>
      </c>
      <c r="AC106" s="14">
        <f t="shared" si="18"/>
        <v>1006.3941190321025</v>
      </c>
      <c r="AD106" s="14">
        <f t="shared" si="18"/>
        <v>1126.9508912580432</v>
      </c>
      <c r="AE106" s="14">
        <f t="shared" si="18"/>
        <v>855.73927133911241</v>
      </c>
      <c r="AF106" s="14">
        <f t="shared" si="19"/>
        <v>0</v>
      </c>
    </row>
    <row r="107" spans="1:32" x14ac:dyDescent="0.3">
      <c r="A107" t="s">
        <v>148</v>
      </c>
      <c r="B107" t="s">
        <v>158</v>
      </c>
      <c r="C107" t="s">
        <v>165</v>
      </c>
      <c r="D107" t="s">
        <v>417</v>
      </c>
      <c r="E107" t="s">
        <v>418</v>
      </c>
      <c r="F107" s="13">
        <v>4875</v>
      </c>
      <c r="G107" s="13">
        <v>4531</v>
      </c>
      <c r="H107" s="13">
        <v>4851</v>
      </c>
      <c r="I107" s="13">
        <v>3965</v>
      </c>
      <c r="J107" s="13"/>
      <c r="K107" s="13"/>
      <c r="L107" s="13"/>
      <c r="M107" s="13"/>
      <c r="N107" s="13">
        <v>4264</v>
      </c>
      <c r="O107" s="13">
        <v>5163</v>
      </c>
      <c r="P107" s="13">
        <v>4976</v>
      </c>
      <c r="Q107" s="13"/>
      <c r="R107" s="13">
        <v>397993</v>
      </c>
      <c r="S107" s="13">
        <v>400857.3029999999</v>
      </c>
      <c r="T107" s="13">
        <v>402798.68000000005</v>
      </c>
      <c r="U107" s="14">
        <f t="shared" si="15"/>
        <v>1224.8959152547909</v>
      </c>
      <c r="V107" s="14">
        <f t="shared" si="15"/>
        <v>1138.4622342604016</v>
      </c>
      <c r="W107" s="14">
        <f t="shared" si="15"/>
        <v>1218.8656584412288</v>
      </c>
      <c r="X107" s="14">
        <f t="shared" si="16"/>
        <v>989.13003962410062</v>
      </c>
      <c r="Y107" s="14">
        <f t="shared" si="16"/>
        <v>0</v>
      </c>
      <c r="Z107" s="14">
        <f t="shared" si="16"/>
        <v>0</v>
      </c>
      <c r="AA107" s="14">
        <f t="shared" si="16"/>
        <v>0</v>
      </c>
      <c r="AB107" s="14">
        <f t="shared" si="17"/>
        <v>0</v>
      </c>
      <c r="AC107" s="14">
        <f t="shared" si="18"/>
        <v>1063.7201737596886</v>
      </c>
      <c r="AD107" s="14">
        <f t="shared" si="18"/>
        <v>1287.9895068295664</v>
      </c>
      <c r="AE107" s="14">
        <f t="shared" si="18"/>
        <v>1241.3394898283793</v>
      </c>
      <c r="AF107" s="14">
        <f t="shared" si="19"/>
        <v>0</v>
      </c>
    </row>
    <row r="108" spans="1:32" x14ac:dyDescent="0.3">
      <c r="A108" t="s">
        <v>154</v>
      </c>
      <c r="B108" t="s">
        <v>192</v>
      </c>
      <c r="C108" t="s">
        <v>203</v>
      </c>
      <c r="D108" t="s">
        <v>419</v>
      </c>
      <c r="E108" t="s">
        <v>420</v>
      </c>
      <c r="F108" s="13">
        <v>453</v>
      </c>
      <c r="G108" s="13">
        <v>762</v>
      </c>
      <c r="H108" s="13">
        <v>362</v>
      </c>
      <c r="I108" s="13">
        <v>608</v>
      </c>
      <c r="J108" s="13"/>
      <c r="K108" s="13"/>
      <c r="L108" s="13"/>
      <c r="M108" s="13"/>
      <c r="N108" s="13">
        <v>626</v>
      </c>
      <c r="O108" s="13">
        <v>720</v>
      </c>
      <c r="P108" s="13">
        <v>329</v>
      </c>
      <c r="Q108" s="13"/>
      <c r="R108" s="13">
        <v>157615</v>
      </c>
      <c r="S108" s="13">
        <v>161656.07899999994</v>
      </c>
      <c r="T108" s="13">
        <v>162784.15600000002</v>
      </c>
      <c r="U108" s="14">
        <f t="shared" si="15"/>
        <v>287.40919328744093</v>
      </c>
      <c r="V108" s="14">
        <f t="shared" si="15"/>
        <v>483.45652380801317</v>
      </c>
      <c r="W108" s="14">
        <f t="shared" si="15"/>
        <v>229.67357167782257</v>
      </c>
      <c r="X108" s="14">
        <f t="shared" si="16"/>
        <v>376.10710575257747</v>
      </c>
      <c r="Y108" s="14">
        <f t="shared" si="16"/>
        <v>0</v>
      </c>
      <c r="Z108" s="14">
        <f t="shared" si="16"/>
        <v>0</v>
      </c>
      <c r="AA108" s="14">
        <f t="shared" si="16"/>
        <v>0</v>
      </c>
      <c r="AB108" s="14">
        <f t="shared" si="17"/>
        <v>0</v>
      </c>
      <c r="AC108" s="14">
        <f t="shared" si="18"/>
        <v>387.24185559393669</v>
      </c>
      <c r="AD108" s="14">
        <f t="shared" si="18"/>
        <v>445.38999365436808</v>
      </c>
      <c r="AE108" s="14">
        <f t="shared" si="18"/>
        <v>203.51848321150987</v>
      </c>
      <c r="AF108" s="14">
        <f t="shared" si="19"/>
        <v>0</v>
      </c>
    </row>
    <row r="109" spans="1:32" x14ac:dyDescent="0.3">
      <c r="A109" t="s">
        <v>148</v>
      </c>
      <c r="B109" t="s">
        <v>158</v>
      </c>
      <c r="C109" t="s">
        <v>174</v>
      </c>
      <c r="D109" t="s">
        <v>423</v>
      </c>
      <c r="E109" t="s">
        <v>424</v>
      </c>
      <c r="F109" s="13">
        <v>5507</v>
      </c>
      <c r="G109" s="13">
        <v>5641</v>
      </c>
      <c r="H109" s="13">
        <v>6078</v>
      </c>
      <c r="I109" s="13">
        <v>6245</v>
      </c>
      <c r="J109" s="13"/>
      <c r="K109" s="13"/>
      <c r="L109" s="13"/>
      <c r="M109" s="13"/>
      <c r="N109" s="13">
        <v>5459</v>
      </c>
      <c r="O109" s="13">
        <v>5843</v>
      </c>
      <c r="P109" s="13">
        <v>4477</v>
      </c>
      <c r="Q109" s="13"/>
      <c r="R109" s="13">
        <v>424319</v>
      </c>
      <c r="S109" s="13">
        <v>429559.08199999999</v>
      </c>
      <c r="T109" s="13">
        <v>432600.66900000005</v>
      </c>
      <c r="U109" s="14">
        <f t="shared" si="15"/>
        <v>1297.8443105305207</v>
      </c>
      <c r="V109" s="14">
        <f t="shared" si="15"/>
        <v>1329.4243246236913</v>
      </c>
      <c r="W109" s="14">
        <f t="shared" si="15"/>
        <v>1432.4128780469412</v>
      </c>
      <c r="X109" s="14">
        <f t="shared" si="16"/>
        <v>1453.8163111168953</v>
      </c>
      <c r="Y109" s="14">
        <f t="shared" si="16"/>
        <v>0</v>
      </c>
      <c r="Z109" s="14">
        <f t="shared" si="16"/>
        <v>0</v>
      </c>
      <c r="AA109" s="14">
        <f t="shared" si="16"/>
        <v>0</v>
      </c>
      <c r="AB109" s="14">
        <f t="shared" si="17"/>
        <v>0</v>
      </c>
      <c r="AC109" s="14">
        <f t="shared" si="18"/>
        <v>1270.8379891732798</v>
      </c>
      <c r="AD109" s="14">
        <f t="shared" si="18"/>
        <v>1360.231978519779</v>
      </c>
      <c r="AE109" s="14">
        <f t="shared" si="18"/>
        <v>1042.2314851673884</v>
      </c>
      <c r="AF109" s="14">
        <f t="shared" si="19"/>
        <v>0</v>
      </c>
    </row>
    <row r="110" spans="1:32" x14ac:dyDescent="0.3">
      <c r="A110" t="s">
        <v>181</v>
      </c>
      <c r="B110" t="s">
        <v>205</v>
      </c>
      <c r="C110" t="s">
        <v>235</v>
      </c>
      <c r="D110" t="s">
        <v>427</v>
      </c>
      <c r="E110" t="s">
        <v>428</v>
      </c>
      <c r="F110" s="13">
        <v>1426</v>
      </c>
      <c r="G110" s="13">
        <v>1500</v>
      </c>
      <c r="H110" s="13">
        <v>1181</v>
      </c>
      <c r="I110" s="13">
        <v>981</v>
      </c>
      <c r="J110" s="13"/>
      <c r="K110" s="13"/>
      <c r="L110" s="13"/>
      <c r="M110" s="13"/>
      <c r="N110" s="13">
        <v>708</v>
      </c>
      <c r="O110" s="13">
        <v>622</v>
      </c>
      <c r="P110" s="13">
        <v>1181</v>
      </c>
      <c r="Q110" s="13"/>
      <c r="R110" s="13">
        <v>213673</v>
      </c>
      <c r="S110" s="13">
        <v>216873.20799999987</v>
      </c>
      <c r="T110" s="13">
        <v>218357.13599999994</v>
      </c>
      <c r="U110" s="14">
        <f t="shared" si="15"/>
        <v>667.37491400410909</v>
      </c>
      <c r="V110" s="14">
        <f t="shared" si="15"/>
        <v>702.00727279534624</v>
      </c>
      <c r="W110" s="14">
        <f t="shared" si="15"/>
        <v>552.71372611420247</v>
      </c>
      <c r="X110" s="14">
        <f t="shared" si="16"/>
        <v>452.33803153776404</v>
      </c>
      <c r="Y110" s="14">
        <f t="shared" si="16"/>
        <v>0</v>
      </c>
      <c r="Z110" s="14">
        <f t="shared" si="16"/>
        <v>0</v>
      </c>
      <c r="AA110" s="14">
        <f t="shared" si="16"/>
        <v>0</v>
      </c>
      <c r="AB110" s="14">
        <f t="shared" si="17"/>
        <v>0</v>
      </c>
      <c r="AC110" s="14">
        <f t="shared" si="18"/>
        <v>326.45802887740768</v>
      </c>
      <c r="AD110" s="14">
        <f t="shared" si="18"/>
        <v>286.8035225448412</v>
      </c>
      <c r="AE110" s="14">
        <f t="shared" si="18"/>
        <v>544.55781370652323</v>
      </c>
      <c r="AF110" s="14">
        <f t="shared" si="19"/>
        <v>0</v>
      </c>
    </row>
    <row r="111" spans="1:32" x14ac:dyDescent="0.3">
      <c r="A111" t="s">
        <v>163</v>
      </c>
      <c r="B111" t="s">
        <v>198</v>
      </c>
      <c r="C111" t="s">
        <v>239</v>
      </c>
      <c r="D111" t="s">
        <v>431</v>
      </c>
      <c r="E111" t="s">
        <v>432</v>
      </c>
      <c r="F111" s="13">
        <v>833</v>
      </c>
      <c r="G111" s="13">
        <v>1267</v>
      </c>
      <c r="H111" s="13">
        <v>781</v>
      </c>
      <c r="I111" s="13">
        <v>660</v>
      </c>
      <c r="J111" s="13"/>
      <c r="K111" s="13"/>
      <c r="L111" s="13"/>
      <c r="M111" s="13"/>
      <c r="N111" s="13">
        <v>767</v>
      </c>
      <c r="O111" s="13">
        <v>690</v>
      </c>
      <c r="P111" s="13">
        <v>675</v>
      </c>
      <c r="Q111" s="13"/>
      <c r="R111" s="13">
        <v>159050</v>
      </c>
      <c r="S111" s="13">
        <v>161372.85699999996</v>
      </c>
      <c r="T111" s="13">
        <v>162188.23500000002</v>
      </c>
      <c r="U111" s="14">
        <f t="shared" si="15"/>
        <v>523.73467463061934</v>
      </c>
      <c r="V111" s="14">
        <f t="shared" si="15"/>
        <v>796.60484124489153</v>
      </c>
      <c r="W111" s="14">
        <f t="shared" si="15"/>
        <v>491.04055328513044</v>
      </c>
      <c r="X111" s="14">
        <f t="shared" si="16"/>
        <v>408.99071397118553</v>
      </c>
      <c r="Y111" s="14">
        <f t="shared" si="16"/>
        <v>0</v>
      </c>
      <c r="Z111" s="14">
        <f t="shared" si="16"/>
        <v>0</v>
      </c>
      <c r="AA111" s="14">
        <f t="shared" si="16"/>
        <v>0</v>
      </c>
      <c r="AB111" s="14">
        <f t="shared" si="17"/>
        <v>0</v>
      </c>
      <c r="AC111" s="14">
        <f t="shared" si="18"/>
        <v>475.29678426651401</v>
      </c>
      <c r="AD111" s="14">
        <f t="shared" si="18"/>
        <v>427.58120096987568</v>
      </c>
      <c r="AE111" s="14">
        <f t="shared" si="18"/>
        <v>418.28595747053055</v>
      </c>
      <c r="AF111" s="14">
        <f t="shared" si="19"/>
        <v>0</v>
      </c>
    </row>
    <row r="112" spans="1:32" x14ac:dyDescent="0.3">
      <c r="A112" t="s">
        <v>148</v>
      </c>
      <c r="B112" t="s">
        <v>143</v>
      </c>
      <c r="C112" t="s">
        <v>156</v>
      </c>
      <c r="D112" t="s">
        <v>435</v>
      </c>
      <c r="E112" t="s">
        <v>436</v>
      </c>
      <c r="F112" s="13">
        <v>1036</v>
      </c>
      <c r="G112" s="13">
        <v>949</v>
      </c>
      <c r="H112" s="13">
        <v>988</v>
      </c>
      <c r="I112" s="13">
        <v>1459</v>
      </c>
      <c r="J112" s="13"/>
      <c r="K112" s="13"/>
      <c r="L112" s="13"/>
      <c r="M112" s="13"/>
      <c r="N112" s="13">
        <v>1531</v>
      </c>
      <c r="O112" s="13">
        <v>1427</v>
      </c>
      <c r="P112" s="13">
        <v>1093</v>
      </c>
      <c r="Q112" s="13"/>
      <c r="R112" s="13">
        <v>108243</v>
      </c>
      <c r="S112" s="13">
        <v>108481.36300000004</v>
      </c>
      <c r="T112" s="13">
        <v>108531.03400000004</v>
      </c>
      <c r="U112" s="14">
        <f t="shared" si="15"/>
        <v>957.10577127389297</v>
      </c>
      <c r="V112" s="14">
        <f t="shared" si="15"/>
        <v>876.73105882135565</v>
      </c>
      <c r="W112" s="14">
        <f t="shared" si="15"/>
        <v>912.76110233456211</v>
      </c>
      <c r="X112" s="14">
        <f t="shared" si="16"/>
        <v>1344.9314791518609</v>
      </c>
      <c r="Y112" s="14">
        <f t="shared" si="16"/>
        <v>0</v>
      </c>
      <c r="Z112" s="14">
        <f t="shared" si="16"/>
        <v>0</v>
      </c>
      <c r="AA112" s="14">
        <f t="shared" si="16"/>
        <v>0</v>
      </c>
      <c r="AB112" s="14">
        <f t="shared" si="17"/>
        <v>0</v>
      </c>
      <c r="AC112" s="14">
        <f t="shared" si="18"/>
        <v>1411.3023266494165</v>
      </c>
      <c r="AD112" s="14">
        <f t="shared" si="18"/>
        <v>1315.4333247085026</v>
      </c>
      <c r="AE112" s="14">
        <f t="shared" si="18"/>
        <v>1007.5463377059518</v>
      </c>
      <c r="AF112" s="14">
        <f t="shared" si="19"/>
        <v>0</v>
      </c>
    </row>
    <row r="113" spans="1:32" x14ac:dyDescent="0.3">
      <c r="A113" t="s">
        <v>154</v>
      </c>
      <c r="B113" t="s">
        <v>205</v>
      </c>
      <c r="C113" t="s">
        <v>203</v>
      </c>
      <c r="D113" t="s">
        <v>437</v>
      </c>
      <c r="E113" t="s">
        <v>438</v>
      </c>
      <c r="F113" s="13">
        <v>3927</v>
      </c>
      <c r="G113" s="13">
        <v>4424</v>
      </c>
      <c r="H113" s="13">
        <v>3466</v>
      </c>
      <c r="I113" s="13">
        <v>3265</v>
      </c>
      <c r="J113" s="13"/>
      <c r="K113" s="13"/>
      <c r="L113" s="13"/>
      <c r="M113" s="13"/>
      <c r="N113" s="13">
        <v>2003</v>
      </c>
      <c r="O113" s="13">
        <v>1646</v>
      </c>
      <c r="P113" s="13">
        <v>1486</v>
      </c>
      <c r="Q113" s="13"/>
      <c r="R113" s="13">
        <v>199874</v>
      </c>
      <c r="S113" s="13">
        <v>202888.36999999997</v>
      </c>
      <c r="T113" s="13">
        <v>204813.93599999996</v>
      </c>
      <c r="U113" s="14">
        <f t="shared" si="15"/>
        <v>1964.7377848044268</v>
      </c>
      <c r="V113" s="14">
        <f t="shared" si="15"/>
        <v>2213.3944384962524</v>
      </c>
      <c r="W113" s="14">
        <f t="shared" si="15"/>
        <v>1734.0924782613047</v>
      </c>
      <c r="X113" s="14">
        <f t="shared" si="16"/>
        <v>1609.2593183138101</v>
      </c>
      <c r="Y113" s="14">
        <f t="shared" si="16"/>
        <v>0</v>
      </c>
      <c r="Z113" s="14">
        <f t="shared" si="16"/>
        <v>0</v>
      </c>
      <c r="AA113" s="14">
        <f t="shared" si="16"/>
        <v>0</v>
      </c>
      <c r="AB113" s="14">
        <f t="shared" si="17"/>
        <v>0</v>
      </c>
      <c r="AC113" s="14">
        <f t="shared" si="18"/>
        <v>987.24239344029434</v>
      </c>
      <c r="AD113" s="14">
        <f t="shared" si="18"/>
        <v>811.28356445468035</v>
      </c>
      <c r="AE113" s="14">
        <f t="shared" si="18"/>
        <v>732.42246462919491</v>
      </c>
      <c r="AF113" s="14">
        <f t="shared" si="19"/>
        <v>0</v>
      </c>
    </row>
    <row r="114" spans="1:32" x14ac:dyDescent="0.3">
      <c r="A114" t="s">
        <v>148</v>
      </c>
      <c r="B114" t="s">
        <v>143</v>
      </c>
      <c r="C114" t="s">
        <v>156</v>
      </c>
      <c r="D114" t="s">
        <v>440</v>
      </c>
      <c r="E114" t="s">
        <v>441</v>
      </c>
      <c r="F114" s="13">
        <v>1688</v>
      </c>
      <c r="G114" s="13">
        <v>1121</v>
      </c>
      <c r="H114" s="13">
        <v>1120</v>
      </c>
      <c r="I114" s="13">
        <v>1294</v>
      </c>
      <c r="J114" s="13"/>
      <c r="K114" s="13"/>
      <c r="L114" s="13"/>
      <c r="M114" s="13"/>
      <c r="N114" s="13">
        <v>1048</v>
      </c>
      <c r="O114" s="13">
        <v>1019</v>
      </c>
      <c r="P114" s="13">
        <v>905</v>
      </c>
      <c r="Q114" s="13"/>
      <c r="R114" s="13">
        <v>238298</v>
      </c>
      <c r="S114" s="13">
        <v>239089.98599999995</v>
      </c>
      <c r="T114" s="13">
        <v>239893.337</v>
      </c>
      <c r="U114" s="14">
        <f t="shared" si="15"/>
        <v>708.35676338030532</v>
      </c>
      <c r="V114" s="14">
        <f t="shared" si="15"/>
        <v>470.41939084675494</v>
      </c>
      <c r="W114" s="14">
        <f t="shared" si="15"/>
        <v>469.99974821442055</v>
      </c>
      <c r="X114" s="14">
        <f t="shared" si="16"/>
        <v>541.21881959539724</v>
      </c>
      <c r="Y114" s="14">
        <f t="shared" si="16"/>
        <v>0</v>
      </c>
      <c r="Z114" s="14">
        <f t="shared" si="16"/>
        <v>0</v>
      </c>
      <c r="AA114" s="14">
        <f t="shared" si="16"/>
        <v>0</v>
      </c>
      <c r="AB114" s="14">
        <f t="shared" si="17"/>
        <v>0</v>
      </c>
      <c r="AC114" s="14">
        <f t="shared" si="18"/>
        <v>438.32868851311918</v>
      </c>
      <c r="AD114" s="14">
        <f t="shared" si="18"/>
        <v>426.19936411724092</v>
      </c>
      <c r="AE114" s="14">
        <f t="shared" si="18"/>
        <v>378.51857166447792</v>
      </c>
      <c r="AF114" s="14">
        <f t="shared" si="19"/>
        <v>0</v>
      </c>
    </row>
    <row r="115" spans="1:32" x14ac:dyDescent="0.3">
      <c r="A115" t="s">
        <v>163</v>
      </c>
      <c r="B115" t="s">
        <v>198</v>
      </c>
      <c r="C115" t="s">
        <v>239</v>
      </c>
      <c r="D115" t="s">
        <v>442</v>
      </c>
      <c r="E115" t="s">
        <v>443</v>
      </c>
      <c r="F115" s="13">
        <v>707</v>
      </c>
      <c r="G115" s="13">
        <v>1030</v>
      </c>
      <c r="H115" s="13">
        <v>910</v>
      </c>
      <c r="I115" s="13">
        <v>747</v>
      </c>
      <c r="J115" s="13"/>
      <c r="K115" s="13"/>
      <c r="L115" s="13"/>
      <c r="M115" s="13"/>
      <c r="N115" s="13">
        <v>862</v>
      </c>
      <c r="O115" s="13">
        <v>1148</v>
      </c>
      <c r="P115" s="13">
        <v>892</v>
      </c>
      <c r="Q115" s="13"/>
      <c r="R115" s="13">
        <v>262241</v>
      </c>
      <c r="S115" s="13">
        <v>267532.38300000015</v>
      </c>
      <c r="T115" s="13">
        <v>271117.27700000006</v>
      </c>
      <c r="U115" s="14">
        <f t="shared" si="15"/>
        <v>269.59933801350667</v>
      </c>
      <c r="V115" s="14">
        <f t="shared" si="15"/>
        <v>392.76848395178484</v>
      </c>
      <c r="W115" s="14">
        <f t="shared" si="15"/>
        <v>347.00904892827594</v>
      </c>
      <c r="X115" s="14">
        <f t="shared" si="16"/>
        <v>279.21853482686606</v>
      </c>
      <c r="Y115" s="14">
        <f t="shared" si="16"/>
        <v>0</v>
      </c>
      <c r="Z115" s="14">
        <f t="shared" si="16"/>
        <v>0</v>
      </c>
      <c r="AA115" s="14">
        <f t="shared" si="16"/>
        <v>0</v>
      </c>
      <c r="AB115" s="14">
        <f t="shared" si="17"/>
        <v>0</v>
      </c>
      <c r="AC115" s="14">
        <f t="shared" si="18"/>
        <v>322.20398530222025</v>
      </c>
      <c r="AD115" s="14">
        <f t="shared" si="18"/>
        <v>429.10693170179678</v>
      </c>
      <c r="AE115" s="14">
        <f t="shared" si="18"/>
        <v>333.41758107839956</v>
      </c>
      <c r="AF115" s="14">
        <f t="shared" si="19"/>
        <v>0</v>
      </c>
    </row>
    <row r="116" spans="1:32" x14ac:dyDescent="0.3">
      <c r="A116" t="s">
        <v>154</v>
      </c>
      <c r="B116" t="s">
        <v>192</v>
      </c>
      <c r="C116" t="s">
        <v>211</v>
      </c>
      <c r="D116" t="s">
        <v>444</v>
      </c>
      <c r="E116" t="s">
        <v>445</v>
      </c>
      <c r="F116" s="13">
        <v>7477</v>
      </c>
      <c r="G116" s="13">
        <v>7197</v>
      </c>
      <c r="H116" s="13">
        <v>8513</v>
      </c>
      <c r="I116" s="13">
        <v>7920</v>
      </c>
      <c r="J116" s="13"/>
      <c r="K116" s="13"/>
      <c r="L116" s="13"/>
      <c r="M116" s="13"/>
      <c r="N116" s="13">
        <v>7286</v>
      </c>
      <c r="O116" s="13">
        <v>8314</v>
      </c>
      <c r="P116" s="13">
        <v>8386</v>
      </c>
      <c r="Q116" s="13"/>
      <c r="R116" s="13">
        <v>728365</v>
      </c>
      <c r="S116" s="13">
        <v>731339.14300000004</v>
      </c>
      <c r="T116" s="13">
        <v>735352.11200000008</v>
      </c>
      <c r="U116" s="14">
        <f t="shared" si="15"/>
        <v>1026.5457565918186</v>
      </c>
      <c r="V116" s="14">
        <f t="shared" si="15"/>
        <v>988.10349206785065</v>
      </c>
      <c r="W116" s="14">
        <f t="shared" si="15"/>
        <v>1168.7821353305005</v>
      </c>
      <c r="X116" s="14">
        <f t="shared" si="16"/>
        <v>1082.9449067243486</v>
      </c>
      <c r="Y116" s="14">
        <f t="shared" si="16"/>
        <v>0</v>
      </c>
      <c r="Z116" s="14">
        <f t="shared" si="16"/>
        <v>0</v>
      </c>
      <c r="AA116" s="14">
        <f t="shared" si="16"/>
        <v>0</v>
      </c>
      <c r="AB116" s="14">
        <f t="shared" si="17"/>
        <v>0</v>
      </c>
      <c r="AC116" s="14">
        <f t="shared" si="18"/>
        <v>996.2546199991923</v>
      </c>
      <c r="AD116" s="14">
        <f t="shared" si="18"/>
        <v>1136.8186811245243</v>
      </c>
      <c r="AE116" s="14">
        <f t="shared" si="18"/>
        <v>1146.6636348220184</v>
      </c>
      <c r="AF116" s="14">
        <f t="shared" si="19"/>
        <v>0</v>
      </c>
    </row>
    <row r="117" spans="1:32" x14ac:dyDescent="0.3">
      <c r="A117" t="s">
        <v>148</v>
      </c>
      <c r="B117" t="s">
        <v>167</v>
      </c>
      <c r="C117" t="s">
        <v>142</v>
      </c>
      <c r="D117" t="s">
        <v>448</v>
      </c>
      <c r="E117" t="s">
        <v>449</v>
      </c>
      <c r="F117" s="13">
        <v>1048</v>
      </c>
      <c r="G117" s="13">
        <v>703</v>
      </c>
      <c r="H117" s="13">
        <v>679</v>
      </c>
      <c r="I117" s="13">
        <v>547</v>
      </c>
      <c r="J117" s="13"/>
      <c r="K117" s="13"/>
      <c r="L117" s="13"/>
      <c r="M117" s="13"/>
      <c r="N117" s="13">
        <v>637</v>
      </c>
      <c r="O117" s="13">
        <v>782</v>
      </c>
      <c r="P117" s="13">
        <v>1105</v>
      </c>
      <c r="Q117" s="13"/>
      <c r="R117" s="13">
        <v>125434</v>
      </c>
      <c r="S117" s="13">
        <v>125337.27199999998</v>
      </c>
      <c r="T117" s="13">
        <v>125140.14400000001</v>
      </c>
      <c r="U117" s="14">
        <f t="shared" si="15"/>
        <v>835.49914696174881</v>
      </c>
      <c r="V117" s="14">
        <f t="shared" si="15"/>
        <v>560.45410335315785</v>
      </c>
      <c r="W117" s="14">
        <f t="shared" si="15"/>
        <v>541.3205351021254</v>
      </c>
      <c r="X117" s="14">
        <f t="shared" si="16"/>
        <v>436.42245540496532</v>
      </c>
      <c r="Y117" s="14">
        <f t="shared" si="16"/>
        <v>0</v>
      </c>
      <c r="Z117" s="14">
        <f t="shared" si="16"/>
        <v>0</v>
      </c>
      <c r="AA117" s="14">
        <f t="shared" si="16"/>
        <v>0</v>
      </c>
      <c r="AB117" s="14">
        <f t="shared" si="17"/>
        <v>0</v>
      </c>
      <c r="AC117" s="14">
        <f t="shared" si="18"/>
        <v>508.22870949353359</v>
      </c>
      <c r="AD117" s="14">
        <f t="shared" si="18"/>
        <v>623.91656330289368</v>
      </c>
      <c r="AE117" s="14">
        <f t="shared" si="18"/>
        <v>881.62123075408886</v>
      </c>
      <c r="AF117" s="14">
        <f t="shared" si="19"/>
        <v>0</v>
      </c>
    </row>
    <row r="118" spans="1:32" x14ac:dyDescent="0.3">
      <c r="A118" t="s">
        <v>148</v>
      </c>
      <c r="B118" t="s">
        <v>167</v>
      </c>
      <c r="C118" t="s">
        <v>142</v>
      </c>
      <c r="D118" t="s">
        <v>450</v>
      </c>
      <c r="E118" t="s">
        <v>451</v>
      </c>
      <c r="F118" s="13">
        <v>743</v>
      </c>
      <c r="G118" s="13">
        <v>710</v>
      </c>
      <c r="H118" s="13">
        <v>465</v>
      </c>
      <c r="I118" s="13">
        <v>515</v>
      </c>
      <c r="J118" s="13"/>
      <c r="K118" s="13"/>
      <c r="L118" s="13"/>
      <c r="M118" s="13"/>
      <c r="N118" s="13">
        <v>861</v>
      </c>
      <c r="O118" s="13">
        <v>977</v>
      </c>
      <c r="P118" s="13">
        <v>862</v>
      </c>
      <c r="Q118" s="13"/>
      <c r="R118" s="13">
        <v>135615</v>
      </c>
      <c r="S118" s="13">
        <v>136364.28899999993</v>
      </c>
      <c r="T118" s="13">
        <v>136857.55600000001</v>
      </c>
      <c r="U118" s="14">
        <f t="shared" si="15"/>
        <v>547.87449765881354</v>
      </c>
      <c r="V118" s="14">
        <f t="shared" si="15"/>
        <v>523.54090624193486</v>
      </c>
      <c r="W118" s="14">
        <f t="shared" si="15"/>
        <v>342.882424510563</v>
      </c>
      <c r="X118" s="14">
        <f t="shared" si="16"/>
        <v>377.66485916265094</v>
      </c>
      <c r="Y118" s="14">
        <f t="shared" si="16"/>
        <v>0</v>
      </c>
      <c r="Z118" s="14">
        <f t="shared" si="16"/>
        <v>0</v>
      </c>
      <c r="AA118" s="14">
        <f t="shared" si="16"/>
        <v>0</v>
      </c>
      <c r="AB118" s="14">
        <f t="shared" si="17"/>
        <v>0</v>
      </c>
      <c r="AC118" s="14">
        <f t="shared" si="18"/>
        <v>631.39697813406292</v>
      </c>
      <c r="AD118" s="14">
        <f t="shared" si="18"/>
        <v>716.4632376736115</v>
      </c>
      <c r="AE118" s="14">
        <f t="shared" si="18"/>
        <v>632.13030795767975</v>
      </c>
      <c r="AF118" s="14">
        <f t="shared" si="19"/>
        <v>0</v>
      </c>
    </row>
    <row r="119" spans="1:32" x14ac:dyDescent="0.3">
      <c r="A119" t="s">
        <v>172</v>
      </c>
      <c r="B119" t="s">
        <v>213</v>
      </c>
      <c r="C119" t="s">
        <v>224</v>
      </c>
      <c r="D119" t="s">
        <v>452</v>
      </c>
      <c r="E119" t="s">
        <v>453</v>
      </c>
      <c r="F119" s="13">
        <v>1811</v>
      </c>
      <c r="G119" s="13">
        <v>1333</v>
      </c>
      <c r="H119" s="13">
        <v>1181</v>
      </c>
      <c r="I119" s="13">
        <v>1804</v>
      </c>
      <c r="J119" s="13"/>
      <c r="K119" s="13"/>
      <c r="L119" s="13"/>
      <c r="M119" s="13"/>
      <c r="N119" s="13">
        <v>1323</v>
      </c>
      <c r="O119" s="13">
        <v>1969</v>
      </c>
      <c r="P119" s="13">
        <v>2946</v>
      </c>
      <c r="Q119" s="13"/>
      <c r="R119" s="13">
        <v>169645</v>
      </c>
      <c r="S119" s="13">
        <v>171612.0670000001</v>
      </c>
      <c r="T119" s="13">
        <v>172974.34100000013</v>
      </c>
      <c r="U119" s="14">
        <f t="shared" si="15"/>
        <v>1067.5233575996936</v>
      </c>
      <c r="V119" s="14">
        <f t="shared" si="15"/>
        <v>785.75849568215983</v>
      </c>
      <c r="W119" s="14">
        <f t="shared" si="15"/>
        <v>696.15962745733736</v>
      </c>
      <c r="X119" s="14">
        <f t="shared" si="16"/>
        <v>1051.208129787283</v>
      </c>
      <c r="Y119" s="14">
        <f t="shared" si="16"/>
        <v>0</v>
      </c>
      <c r="Z119" s="14">
        <f t="shared" si="16"/>
        <v>0</v>
      </c>
      <c r="AA119" s="14">
        <f t="shared" si="16"/>
        <v>0</v>
      </c>
      <c r="AB119" s="14">
        <f t="shared" si="17"/>
        <v>0</v>
      </c>
      <c r="AC119" s="14">
        <f t="shared" si="18"/>
        <v>770.92480915109502</v>
      </c>
      <c r="AD119" s="14">
        <f t="shared" si="18"/>
        <v>1147.3552148288027</v>
      </c>
      <c r="AE119" s="14">
        <f t="shared" si="18"/>
        <v>1716.6625001958623</v>
      </c>
      <c r="AF119" s="14">
        <f t="shared" si="19"/>
        <v>0</v>
      </c>
    </row>
    <row r="120" spans="1:32" x14ac:dyDescent="0.3">
      <c r="A120" t="s">
        <v>148</v>
      </c>
      <c r="B120" t="s">
        <v>143</v>
      </c>
      <c r="C120" t="s">
        <v>156</v>
      </c>
      <c r="D120" t="s">
        <v>454</v>
      </c>
      <c r="E120" t="s">
        <v>455</v>
      </c>
      <c r="F120" s="13">
        <v>1023</v>
      </c>
      <c r="G120" s="13">
        <v>891</v>
      </c>
      <c r="H120" s="13">
        <v>688</v>
      </c>
      <c r="I120" s="13">
        <v>851</v>
      </c>
      <c r="J120" s="13"/>
      <c r="K120" s="13"/>
      <c r="L120" s="13"/>
      <c r="M120" s="13"/>
      <c r="N120" s="13">
        <v>647</v>
      </c>
      <c r="O120" s="13">
        <v>799</v>
      </c>
      <c r="P120" s="13">
        <v>1261</v>
      </c>
      <c r="Q120" s="13"/>
      <c r="R120" s="13">
        <v>163596</v>
      </c>
      <c r="S120" s="13">
        <v>163850.80700000003</v>
      </c>
      <c r="T120" s="13">
        <v>164309.01599999995</v>
      </c>
      <c r="U120" s="14">
        <f t="shared" si="15"/>
        <v>625.320912491748</v>
      </c>
      <c r="V120" s="14">
        <f t="shared" si="15"/>
        <v>544.63434313797404</v>
      </c>
      <c r="W120" s="14">
        <f t="shared" si="15"/>
        <v>420.54817966209441</v>
      </c>
      <c r="X120" s="14">
        <f t="shared" si="16"/>
        <v>519.37492135757373</v>
      </c>
      <c r="Y120" s="14">
        <f t="shared" si="16"/>
        <v>0</v>
      </c>
      <c r="Z120" s="14">
        <f t="shared" si="16"/>
        <v>0</v>
      </c>
      <c r="AA120" s="14">
        <f t="shared" si="16"/>
        <v>0</v>
      </c>
      <c r="AB120" s="14">
        <f t="shared" si="17"/>
        <v>0</v>
      </c>
      <c r="AC120" s="14">
        <f t="shared" si="18"/>
        <v>394.87141494518232</v>
      </c>
      <c r="AD120" s="14">
        <f t="shared" si="18"/>
        <v>487.63873344853278</v>
      </c>
      <c r="AE120" s="14">
        <f t="shared" si="18"/>
        <v>769.60255679424256</v>
      </c>
      <c r="AF120" s="14">
        <f t="shared" si="19"/>
        <v>0</v>
      </c>
    </row>
    <row r="121" spans="1:32" x14ac:dyDescent="0.3">
      <c r="A121" t="s">
        <v>148</v>
      </c>
      <c r="B121" t="s">
        <v>167</v>
      </c>
      <c r="C121" t="s">
        <v>142</v>
      </c>
      <c r="D121" t="s">
        <v>456</v>
      </c>
      <c r="E121" t="s">
        <v>457</v>
      </c>
      <c r="F121" s="13">
        <v>6790</v>
      </c>
      <c r="G121" s="13">
        <v>5746</v>
      </c>
      <c r="H121" s="13">
        <v>5815</v>
      </c>
      <c r="I121" s="13">
        <v>6080</v>
      </c>
      <c r="J121" s="13"/>
      <c r="K121" s="13"/>
      <c r="L121" s="13"/>
      <c r="M121" s="13"/>
      <c r="N121" s="13">
        <v>6089</v>
      </c>
      <c r="O121" s="13">
        <v>6126</v>
      </c>
      <c r="P121" s="13">
        <v>5454</v>
      </c>
      <c r="Q121" s="13"/>
      <c r="R121" s="13">
        <v>494037</v>
      </c>
      <c r="S121" s="13">
        <v>494314.13400000014</v>
      </c>
      <c r="T121" s="13">
        <v>495244.60099999997</v>
      </c>
      <c r="U121" s="14">
        <f t="shared" si="15"/>
        <v>1374.3909869098873</v>
      </c>
      <c r="V121" s="14">
        <f t="shared" si="15"/>
        <v>1163.0707821478959</v>
      </c>
      <c r="W121" s="14">
        <f t="shared" si="15"/>
        <v>1177.0373474051539</v>
      </c>
      <c r="X121" s="14">
        <f t="shared" si="16"/>
        <v>1229.9870834767589</v>
      </c>
      <c r="Y121" s="14">
        <f t="shared" si="16"/>
        <v>0</v>
      </c>
      <c r="Z121" s="14">
        <f t="shared" si="16"/>
        <v>0</v>
      </c>
      <c r="AA121" s="14">
        <f t="shared" si="16"/>
        <v>0</v>
      </c>
      <c r="AB121" s="14">
        <f t="shared" si="17"/>
        <v>0</v>
      </c>
      <c r="AC121" s="14">
        <f t="shared" si="18"/>
        <v>1231.8077880411161</v>
      </c>
      <c r="AD121" s="14">
        <f t="shared" si="18"/>
        <v>1239.2929068056949</v>
      </c>
      <c r="AE121" s="14">
        <f t="shared" si="18"/>
        <v>1103.3469660003689</v>
      </c>
      <c r="AF121" s="14">
        <f t="shared" si="19"/>
        <v>0</v>
      </c>
    </row>
    <row r="122" spans="1:32" x14ac:dyDescent="0.3">
      <c r="A122" t="s">
        <v>154</v>
      </c>
      <c r="B122" t="s">
        <v>176</v>
      </c>
      <c r="C122" t="s">
        <v>203</v>
      </c>
      <c r="D122" t="s">
        <v>458</v>
      </c>
      <c r="E122" t="s">
        <v>459</v>
      </c>
      <c r="F122" s="13">
        <v>14348</v>
      </c>
      <c r="G122" s="13">
        <v>15838</v>
      </c>
      <c r="H122" s="13">
        <v>11756</v>
      </c>
      <c r="I122" s="13">
        <v>8761</v>
      </c>
      <c r="J122" s="13"/>
      <c r="K122" s="13"/>
      <c r="L122" s="13"/>
      <c r="M122" s="13"/>
      <c r="N122" s="13">
        <v>9391</v>
      </c>
      <c r="O122" s="13">
        <v>9215</v>
      </c>
      <c r="P122" s="13">
        <v>6480</v>
      </c>
      <c r="Q122" s="13"/>
      <c r="R122" s="13">
        <v>573261</v>
      </c>
      <c r="S122" s="13">
        <v>576986.76400000008</v>
      </c>
      <c r="T122" s="13">
        <v>581830.10899999994</v>
      </c>
      <c r="U122" s="14">
        <f t="shared" si="15"/>
        <v>2502.8739090920194</v>
      </c>
      <c r="V122" s="14">
        <f t="shared" si="15"/>
        <v>2762.7904218148451</v>
      </c>
      <c r="W122" s="14">
        <f t="shared" si="15"/>
        <v>2050.7238413218411</v>
      </c>
      <c r="X122" s="14">
        <f t="shared" si="16"/>
        <v>1518.4057151092636</v>
      </c>
      <c r="Y122" s="14">
        <f t="shared" si="16"/>
        <v>0</v>
      </c>
      <c r="Z122" s="14">
        <f t="shared" si="16"/>
        <v>0</v>
      </c>
      <c r="AA122" s="14">
        <f t="shared" si="16"/>
        <v>0</v>
      </c>
      <c r="AB122" s="14">
        <f t="shared" si="17"/>
        <v>0</v>
      </c>
      <c r="AC122" s="14">
        <f t="shared" si="18"/>
        <v>1627.5936617499251</v>
      </c>
      <c r="AD122" s="14">
        <f t="shared" si="18"/>
        <v>1597.0903623709467</v>
      </c>
      <c r="AE122" s="14">
        <f t="shared" si="18"/>
        <v>1123.0760225896618</v>
      </c>
      <c r="AF122" s="14">
        <f t="shared" si="19"/>
        <v>0</v>
      </c>
    </row>
    <row r="123" spans="1:32" x14ac:dyDescent="0.3">
      <c r="A123" t="s">
        <v>148</v>
      </c>
      <c r="B123" t="s">
        <v>143</v>
      </c>
      <c r="C123" t="s">
        <v>156</v>
      </c>
      <c r="D123" t="s">
        <v>460</v>
      </c>
      <c r="E123" t="s">
        <v>461</v>
      </c>
      <c r="F123" s="13">
        <v>965</v>
      </c>
      <c r="G123" s="13">
        <v>780</v>
      </c>
      <c r="H123" s="13">
        <v>795</v>
      </c>
      <c r="I123" s="13">
        <v>1122</v>
      </c>
      <c r="J123" s="13"/>
      <c r="K123" s="13"/>
      <c r="L123" s="13"/>
      <c r="M123" s="13"/>
      <c r="N123" s="13">
        <v>817</v>
      </c>
      <c r="O123" s="13">
        <v>658</v>
      </c>
      <c r="P123" s="13">
        <v>835</v>
      </c>
      <c r="Q123" s="13"/>
      <c r="R123" s="13">
        <v>260104</v>
      </c>
      <c r="S123" s="13">
        <v>259258.663</v>
      </c>
      <c r="T123" s="13">
        <v>259591.31900000002</v>
      </c>
      <c r="U123" s="14">
        <f t="shared" si="15"/>
        <v>371.00544397625566</v>
      </c>
      <c r="V123" s="14">
        <f t="shared" si="15"/>
        <v>299.88004798080766</v>
      </c>
      <c r="W123" s="14">
        <f t="shared" si="15"/>
        <v>305.64697198043859</v>
      </c>
      <c r="X123" s="14">
        <f t="shared" si="16"/>
        <v>432.77242388617884</v>
      </c>
      <c r="Y123" s="14">
        <f t="shared" si="16"/>
        <v>0</v>
      </c>
      <c r="Z123" s="14">
        <f t="shared" si="16"/>
        <v>0</v>
      </c>
      <c r="AA123" s="14">
        <f t="shared" si="16"/>
        <v>0</v>
      </c>
      <c r="AB123" s="14">
        <f t="shared" si="17"/>
        <v>0</v>
      </c>
      <c r="AC123" s="14">
        <f t="shared" si="18"/>
        <v>315.1292961809342</v>
      </c>
      <c r="AD123" s="14">
        <f t="shared" si="18"/>
        <v>253.8005837050853</v>
      </c>
      <c r="AE123" s="14">
        <f t="shared" si="18"/>
        <v>322.07216929140759</v>
      </c>
      <c r="AF123" s="14">
        <f t="shared" si="19"/>
        <v>0</v>
      </c>
    </row>
    <row r="124" spans="1:32" x14ac:dyDescent="0.3">
      <c r="A124" t="s">
        <v>154</v>
      </c>
      <c r="B124" t="s">
        <v>176</v>
      </c>
      <c r="C124" t="s">
        <v>190</v>
      </c>
      <c r="D124" t="s">
        <v>464</v>
      </c>
      <c r="E124" t="s">
        <v>465</v>
      </c>
      <c r="F124" s="13">
        <v>2913</v>
      </c>
      <c r="G124" s="13">
        <v>4134</v>
      </c>
      <c r="H124" s="13">
        <v>4503</v>
      </c>
      <c r="I124" s="13">
        <v>3792</v>
      </c>
      <c r="J124" s="13"/>
      <c r="K124" s="13"/>
      <c r="L124" s="13"/>
      <c r="M124" s="13"/>
      <c r="N124" s="13">
        <v>3317</v>
      </c>
      <c r="O124" s="13">
        <v>3101</v>
      </c>
      <c r="P124" s="13">
        <v>4542</v>
      </c>
      <c r="Q124" s="13"/>
      <c r="R124" s="13">
        <v>261270</v>
      </c>
      <c r="S124" s="13">
        <v>260477.4699999998</v>
      </c>
      <c r="T124" s="13">
        <v>261348.45200000005</v>
      </c>
      <c r="U124" s="14">
        <f t="shared" si="15"/>
        <v>1114.9385692961305</v>
      </c>
      <c r="V124" s="14">
        <f t="shared" si="15"/>
        <v>1582.2712136869904</v>
      </c>
      <c r="W124" s="14">
        <f t="shared" si="15"/>
        <v>1723.5044207142037</v>
      </c>
      <c r="X124" s="14">
        <f t="shared" si="16"/>
        <v>1455.7880956076558</v>
      </c>
      <c r="Y124" s="14">
        <f t="shared" si="16"/>
        <v>0</v>
      </c>
      <c r="Z124" s="14">
        <f t="shared" si="16"/>
        <v>0</v>
      </c>
      <c r="AA124" s="14">
        <f t="shared" si="16"/>
        <v>0</v>
      </c>
      <c r="AB124" s="14">
        <f t="shared" si="17"/>
        <v>0</v>
      </c>
      <c r="AC124" s="14">
        <f t="shared" si="18"/>
        <v>1273.4306732939331</v>
      </c>
      <c r="AD124" s="14">
        <f t="shared" si="18"/>
        <v>1190.5060349365349</v>
      </c>
      <c r="AE124" s="14">
        <f t="shared" si="18"/>
        <v>1743.7208676819548</v>
      </c>
      <c r="AF124" s="14">
        <f t="shared" si="19"/>
        <v>0</v>
      </c>
    </row>
    <row r="125" spans="1:32" x14ac:dyDescent="0.3">
      <c r="A125" t="s">
        <v>154</v>
      </c>
      <c r="B125" t="s">
        <v>176</v>
      </c>
      <c r="C125" t="s">
        <v>190</v>
      </c>
      <c r="D125" t="s">
        <v>466</v>
      </c>
      <c r="E125" t="s">
        <v>467</v>
      </c>
      <c r="F125" s="13">
        <v>4136</v>
      </c>
      <c r="G125" s="13">
        <v>4183</v>
      </c>
      <c r="H125" s="13">
        <v>4544</v>
      </c>
      <c r="I125" s="13">
        <v>6390</v>
      </c>
      <c r="J125" s="13"/>
      <c r="K125" s="13"/>
      <c r="L125" s="13"/>
      <c r="M125" s="13"/>
      <c r="N125" s="13">
        <v>5141</v>
      </c>
      <c r="O125" s="13">
        <v>3801</v>
      </c>
      <c r="P125" s="13">
        <v>5267</v>
      </c>
      <c r="Q125" s="13"/>
      <c r="R125" s="13">
        <v>652370</v>
      </c>
      <c r="S125" s="13">
        <v>655509.10700000008</v>
      </c>
      <c r="T125" s="13">
        <v>658950.57299999997</v>
      </c>
      <c r="U125" s="14">
        <f t="shared" si="15"/>
        <v>633.99604518907972</v>
      </c>
      <c r="V125" s="14">
        <f t="shared" si="15"/>
        <v>641.20054570259208</v>
      </c>
      <c r="W125" s="14">
        <f t="shared" si="15"/>
        <v>696.53724113616511</v>
      </c>
      <c r="X125" s="14">
        <f t="shared" si="16"/>
        <v>974.8148319776127</v>
      </c>
      <c r="Y125" s="14">
        <f t="shared" si="16"/>
        <v>0</v>
      </c>
      <c r="Z125" s="14">
        <f t="shared" si="16"/>
        <v>0</v>
      </c>
      <c r="AA125" s="14">
        <f t="shared" si="16"/>
        <v>0</v>
      </c>
      <c r="AB125" s="14">
        <f t="shared" si="17"/>
        <v>0</v>
      </c>
      <c r="AC125" s="14">
        <f t="shared" si="18"/>
        <v>784.27590785554105</v>
      </c>
      <c r="AD125" s="14">
        <f t="shared" si="18"/>
        <v>579.85464418574429</v>
      </c>
      <c r="AE125" s="14">
        <f t="shared" si="18"/>
        <v>803.49760876777555</v>
      </c>
      <c r="AF125" s="14">
        <f t="shared" si="19"/>
        <v>0</v>
      </c>
    </row>
    <row r="126" spans="1:32" x14ac:dyDescent="0.3">
      <c r="A126" t="s">
        <v>148</v>
      </c>
      <c r="B126" t="s">
        <v>158</v>
      </c>
      <c r="C126" t="s">
        <v>174</v>
      </c>
      <c r="D126" t="s">
        <v>470</v>
      </c>
      <c r="E126" t="s">
        <v>471</v>
      </c>
      <c r="F126" s="13">
        <v>1160</v>
      </c>
      <c r="G126" s="13">
        <v>845</v>
      </c>
      <c r="H126" s="13">
        <v>1082</v>
      </c>
      <c r="I126" s="13">
        <v>1126</v>
      </c>
      <c r="J126" s="13"/>
      <c r="K126" s="13"/>
      <c r="L126" s="13"/>
      <c r="M126" s="13"/>
      <c r="N126" s="13">
        <v>1192</v>
      </c>
      <c r="O126" s="13">
        <v>1591</v>
      </c>
      <c r="P126" s="13">
        <v>1191</v>
      </c>
      <c r="Q126" s="13"/>
      <c r="R126" s="13">
        <v>174690</v>
      </c>
      <c r="S126" s="13">
        <v>175485.39500000005</v>
      </c>
      <c r="T126" s="13">
        <v>176331.57499999998</v>
      </c>
      <c r="U126" s="14">
        <f t="shared" si="15"/>
        <v>664.03343064857745</v>
      </c>
      <c r="V126" s="14">
        <f t="shared" si="15"/>
        <v>483.71400767073101</v>
      </c>
      <c r="W126" s="14">
        <f t="shared" si="15"/>
        <v>619.38290686358687</v>
      </c>
      <c r="X126" s="14">
        <f t="shared" si="16"/>
        <v>641.64883920966747</v>
      </c>
      <c r="Y126" s="14">
        <f t="shared" si="16"/>
        <v>0</v>
      </c>
      <c r="Z126" s="14">
        <f t="shared" si="16"/>
        <v>0</v>
      </c>
      <c r="AA126" s="14">
        <f t="shared" si="16"/>
        <v>0</v>
      </c>
      <c r="AB126" s="14">
        <f t="shared" si="17"/>
        <v>0</v>
      </c>
      <c r="AC126" s="14">
        <f t="shared" si="18"/>
        <v>679.25880669442586</v>
      </c>
      <c r="AD126" s="14">
        <f t="shared" si="18"/>
        <v>906.62815557955662</v>
      </c>
      <c r="AE126" s="14">
        <f t="shared" si="18"/>
        <v>678.68895870223253</v>
      </c>
      <c r="AF126" s="14">
        <f t="shared" si="19"/>
        <v>0</v>
      </c>
    </row>
    <row r="127" spans="1:32" x14ac:dyDescent="0.3">
      <c r="A127" t="s">
        <v>181</v>
      </c>
      <c r="B127" t="s">
        <v>205</v>
      </c>
      <c r="C127" t="s">
        <v>229</v>
      </c>
      <c r="D127" t="s">
        <v>472</v>
      </c>
      <c r="E127" t="s">
        <v>473</v>
      </c>
      <c r="F127" s="13">
        <v>17598</v>
      </c>
      <c r="G127" s="13">
        <v>14180</v>
      </c>
      <c r="H127" s="13">
        <v>11282</v>
      </c>
      <c r="I127" s="13">
        <v>11566</v>
      </c>
      <c r="J127" s="13"/>
      <c r="K127" s="13"/>
      <c r="L127" s="13"/>
      <c r="M127" s="13"/>
      <c r="N127" s="13">
        <v>9284</v>
      </c>
      <c r="O127" s="13">
        <v>9988</v>
      </c>
      <c r="P127" s="13">
        <v>8141</v>
      </c>
      <c r="Q127" s="13"/>
      <c r="R127" s="13">
        <v>539000</v>
      </c>
      <c r="S127" s="13">
        <v>540257.18900000001</v>
      </c>
      <c r="T127" s="13">
        <v>542271.17599999986</v>
      </c>
      <c r="U127" s="14">
        <f t="shared" si="15"/>
        <v>3264.9350649350649</v>
      </c>
      <c r="V127" s="14">
        <f t="shared" si="15"/>
        <v>2630.7977736549165</v>
      </c>
      <c r="W127" s="14">
        <f t="shared" si="15"/>
        <v>2093.135435992579</v>
      </c>
      <c r="X127" s="14">
        <f t="shared" si="16"/>
        <v>2140.8322250016367</v>
      </c>
      <c r="Y127" s="14">
        <f t="shared" si="16"/>
        <v>0</v>
      </c>
      <c r="Z127" s="14">
        <f t="shared" si="16"/>
        <v>0</v>
      </c>
      <c r="AA127" s="14">
        <f t="shared" si="16"/>
        <v>0</v>
      </c>
      <c r="AB127" s="14">
        <f t="shared" si="17"/>
        <v>0</v>
      </c>
      <c r="AC127" s="14">
        <f t="shared" si="18"/>
        <v>1718.4408072726264</v>
      </c>
      <c r="AD127" s="14">
        <f t="shared" si="18"/>
        <v>1848.7491149331101</v>
      </c>
      <c r="AE127" s="14">
        <f t="shared" si="18"/>
        <v>1506.8749043522675</v>
      </c>
      <c r="AF127" s="14">
        <f t="shared" si="19"/>
        <v>0</v>
      </c>
    </row>
    <row r="128" spans="1:32" x14ac:dyDescent="0.3">
      <c r="A128" t="s">
        <v>154</v>
      </c>
      <c r="B128" t="s">
        <v>192</v>
      </c>
      <c r="C128" t="s">
        <v>211</v>
      </c>
      <c r="D128" t="s">
        <v>474</v>
      </c>
      <c r="E128" t="s">
        <v>475</v>
      </c>
      <c r="F128" s="13">
        <v>1912</v>
      </c>
      <c r="G128" s="13">
        <v>1941</v>
      </c>
      <c r="H128" s="13">
        <v>1893</v>
      </c>
      <c r="I128" s="13">
        <v>1868</v>
      </c>
      <c r="J128" s="13"/>
      <c r="K128" s="13"/>
      <c r="L128" s="13"/>
      <c r="M128" s="13"/>
      <c r="N128" s="13">
        <v>2040</v>
      </c>
      <c r="O128" s="13">
        <v>2395</v>
      </c>
      <c r="P128" s="13">
        <v>1680</v>
      </c>
      <c r="Q128" s="13"/>
      <c r="R128" s="13">
        <v>148905</v>
      </c>
      <c r="S128" s="13">
        <v>150202.97300000003</v>
      </c>
      <c r="T128" s="13">
        <v>151317.17000000001</v>
      </c>
      <c r="U128" s="14">
        <f t="shared" si="15"/>
        <v>1284.0401598334508</v>
      </c>
      <c r="V128" s="14">
        <f t="shared" si="15"/>
        <v>1303.5156643497533</v>
      </c>
      <c r="W128" s="14">
        <f t="shared" si="15"/>
        <v>1271.2803465296665</v>
      </c>
      <c r="X128" s="14">
        <f t="shared" si="16"/>
        <v>1243.6504835360347</v>
      </c>
      <c r="Y128" s="14">
        <f t="shared" si="16"/>
        <v>0</v>
      </c>
      <c r="Z128" s="14">
        <f t="shared" si="16"/>
        <v>0</v>
      </c>
      <c r="AA128" s="14">
        <f t="shared" si="16"/>
        <v>0</v>
      </c>
      <c r="AB128" s="14">
        <f t="shared" si="17"/>
        <v>0</v>
      </c>
      <c r="AC128" s="14">
        <f t="shared" si="18"/>
        <v>1358.1621982941708</v>
      </c>
      <c r="AD128" s="14">
        <f t="shared" si="18"/>
        <v>1594.5090514286956</v>
      </c>
      <c r="AE128" s="14">
        <f t="shared" si="18"/>
        <v>1118.4865162422582</v>
      </c>
      <c r="AF128" s="14">
        <f t="shared" si="19"/>
        <v>0</v>
      </c>
    </row>
    <row r="129" spans="1:32" x14ac:dyDescent="0.3">
      <c r="A129" t="s">
        <v>172</v>
      </c>
      <c r="B129" t="s">
        <v>213</v>
      </c>
      <c r="C129" t="s">
        <v>218</v>
      </c>
      <c r="D129" t="s">
        <v>478</v>
      </c>
      <c r="E129" t="s">
        <v>479</v>
      </c>
      <c r="F129" s="13">
        <v>5632</v>
      </c>
      <c r="G129" s="13">
        <v>5073</v>
      </c>
      <c r="H129" s="13">
        <v>4454</v>
      </c>
      <c r="I129" s="13">
        <v>6276</v>
      </c>
      <c r="J129" s="13"/>
      <c r="K129" s="13"/>
      <c r="L129" s="13"/>
      <c r="M129" s="13"/>
      <c r="N129" s="13">
        <v>3632</v>
      </c>
      <c r="O129" s="13">
        <v>3259</v>
      </c>
      <c r="P129" s="13">
        <v>2447</v>
      </c>
      <c r="Q129" s="13"/>
      <c r="R129" s="13">
        <v>210653</v>
      </c>
      <c r="S129" s="13">
        <v>211572.734</v>
      </c>
      <c r="T129" s="13">
        <v>212005.72999999995</v>
      </c>
      <c r="U129" s="14">
        <f t="shared" si="15"/>
        <v>2673.5911665155495</v>
      </c>
      <c r="V129" s="14">
        <f t="shared" si="15"/>
        <v>2408.2258500947055</v>
      </c>
      <c r="W129" s="14">
        <f t="shared" si="15"/>
        <v>2114.3776732351307</v>
      </c>
      <c r="X129" s="14">
        <f t="shared" si="16"/>
        <v>2966.3557686974923</v>
      </c>
      <c r="Y129" s="14">
        <f t="shared" si="16"/>
        <v>0</v>
      </c>
      <c r="Z129" s="14">
        <f t="shared" si="16"/>
        <v>0</v>
      </c>
      <c r="AA129" s="14">
        <f t="shared" si="16"/>
        <v>0</v>
      </c>
      <c r="AB129" s="14">
        <f t="shared" si="17"/>
        <v>0</v>
      </c>
      <c r="AC129" s="14">
        <f t="shared" si="18"/>
        <v>1716.6673282200909</v>
      </c>
      <c r="AD129" s="14">
        <f t="shared" si="18"/>
        <v>1540.3686185763427</v>
      </c>
      <c r="AE129" s="14">
        <f t="shared" si="18"/>
        <v>1156.5762533465206</v>
      </c>
      <c r="AF129" s="14">
        <f t="shared" si="19"/>
        <v>0</v>
      </c>
    </row>
    <row r="130" spans="1:32" x14ac:dyDescent="0.3">
      <c r="A130" t="s">
        <v>181</v>
      </c>
      <c r="B130" t="s">
        <v>205</v>
      </c>
      <c r="C130" t="s">
        <v>229</v>
      </c>
      <c r="D130" t="s">
        <v>482</v>
      </c>
      <c r="E130" t="s">
        <v>483</v>
      </c>
      <c r="F130" s="13">
        <v>2591</v>
      </c>
      <c r="G130" s="13">
        <v>2112</v>
      </c>
      <c r="H130" s="13">
        <v>1756</v>
      </c>
      <c r="I130" s="13">
        <v>1953</v>
      </c>
      <c r="J130" s="13"/>
      <c r="K130" s="13"/>
      <c r="L130" s="13"/>
      <c r="M130" s="13"/>
      <c r="N130" s="13">
        <v>1388</v>
      </c>
      <c r="O130" s="13">
        <v>873</v>
      </c>
      <c r="P130" s="13">
        <v>1111</v>
      </c>
      <c r="Q130" s="13"/>
      <c r="R130" s="13">
        <v>170526</v>
      </c>
      <c r="S130" s="13">
        <v>171077.94199999995</v>
      </c>
      <c r="T130" s="13">
        <v>171676.27399999998</v>
      </c>
      <c r="U130" s="14">
        <f t="shared" si="15"/>
        <v>1519.4163939809764</v>
      </c>
      <c r="V130" s="14">
        <f t="shared" si="15"/>
        <v>1238.5208120755779</v>
      </c>
      <c r="W130" s="14">
        <f t="shared" si="15"/>
        <v>1029.7549933734444</v>
      </c>
      <c r="X130" s="14">
        <f t="shared" si="16"/>
        <v>1141.5849274127934</v>
      </c>
      <c r="Y130" s="14">
        <f t="shared" si="16"/>
        <v>0</v>
      </c>
      <c r="Z130" s="14">
        <f t="shared" si="16"/>
        <v>0</v>
      </c>
      <c r="AA130" s="14">
        <f t="shared" si="16"/>
        <v>0</v>
      </c>
      <c r="AB130" s="14">
        <f t="shared" si="17"/>
        <v>0</v>
      </c>
      <c r="AC130" s="14">
        <f t="shared" si="18"/>
        <v>811.32610304606101</v>
      </c>
      <c r="AD130" s="14">
        <f t="shared" si="18"/>
        <v>510.29372331355273</v>
      </c>
      <c r="AE130" s="14">
        <f t="shared" si="18"/>
        <v>649.41159977245945</v>
      </c>
      <c r="AF130" s="14">
        <f t="shared" si="19"/>
        <v>0</v>
      </c>
    </row>
    <row r="131" spans="1:32" x14ac:dyDescent="0.3">
      <c r="A131" t="s">
        <v>181</v>
      </c>
      <c r="B131" t="s">
        <v>205</v>
      </c>
      <c r="C131" t="s">
        <v>229</v>
      </c>
      <c r="D131" t="s">
        <v>485</v>
      </c>
      <c r="E131" t="s">
        <v>486</v>
      </c>
      <c r="F131" s="13">
        <v>1562</v>
      </c>
      <c r="G131" s="13">
        <v>1931</v>
      </c>
      <c r="H131" s="13">
        <v>1864</v>
      </c>
      <c r="I131" s="13">
        <v>1222</v>
      </c>
      <c r="J131" s="13"/>
      <c r="K131" s="13"/>
      <c r="L131" s="13"/>
      <c r="M131" s="13"/>
      <c r="N131" s="13">
        <v>1015</v>
      </c>
      <c r="O131" s="13">
        <v>1231</v>
      </c>
      <c r="P131" s="13">
        <v>1672</v>
      </c>
      <c r="Q131" s="13"/>
      <c r="R131" s="13">
        <v>125982</v>
      </c>
      <c r="S131" s="13">
        <v>127875.50400000002</v>
      </c>
      <c r="T131" s="13">
        <v>128580.67499999997</v>
      </c>
      <c r="U131" s="14">
        <f t="shared" si="15"/>
        <v>1239.8596624914669</v>
      </c>
      <c r="V131" s="14">
        <f t="shared" si="15"/>
        <v>1532.758648060834</v>
      </c>
      <c r="W131" s="14">
        <f t="shared" si="15"/>
        <v>1479.5764474289979</v>
      </c>
      <c r="X131" s="14">
        <f t="shared" si="16"/>
        <v>955.61695694274636</v>
      </c>
      <c r="Y131" s="14">
        <f t="shared" si="16"/>
        <v>0</v>
      </c>
      <c r="Z131" s="14">
        <f t="shared" si="16"/>
        <v>0</v>
      </c>
      <c r="AA131" s="14">
        <f t="shared" si="16"/>
        <v>0</v>
      </c>
      <c r="AB131" s="14">
        <f t="shared" si="17"/>
        <v>0</v>
      </c>
      <c r="AC131" s="14">
        <f t="shared" si="18"/>
        <v>793.74076210874603</v>
      </c>
      <c r="AD131" s="14">
        <f t="shared" si="18"/>
        <v>962.65505237031152</v>
      </c>
      <c r="AE131" s="14">
        <f t="shared" si="18"/>
        <v>1307.5217283210081</v>
      </c>
      <c r="AF131" s="14">
        <f t="shared" si="19"/>
        <v>0</v>
      </c>
    </row>
    <row r="132" spans="1:32" x14ac:dyDescent="0.3">
      <c r="A132" t="s">
        <v>163</v>
      </c>
      <c r="B132" t="s">
        <v>198</v>
      </c>
      <c r="C132" t="s">
        <v>239</v>
      </c>
      <c r="D132" t="s">
        <v>487</v>
      </c>
      <c r="E132" t="s">
        <v>488</v>
      </c>
      <c r="F132" s="13">
        <v>794</v>
      </c>
      <c r="G132" s="13">
        <v>531</v>
      </c>
      <c r="H132" s="13">
        <v>663</v>
      </c>
      <c r="I132" s="13">
        <v>830</v>
      </c>
      <c r="J132" s="13"/>
      <c r="K132" s="13"/>
      <c r="L132" s="13"/>
      <c r="M132" s="13"/>
      <c r="N132" s="13">
        <v>919</v>
      </c>
      <c r="O132" s="13">
        <v>1208</v>
      </c>
      <c r="P132" s="13">
        <v>1323</v>
      </c>
      <c r="Q132" s="13"/>
      <c r="R132" s="13">
        <v>225877</v>
      </c>
      <c r="S132" s="13">
        <v>231191.56</v>
      </c>
      <c r="T132" s="13">
        <v>233982.48899999997</v>
      </c>
      <c r="U132" s="14">
        <f t="shared" si="15"/>
        <v>351.51874692863811</v>
      </c>
      <c r="V132" s="14">
        <f t="shared" si="15"/>
        <v>235.08369599383735</v>
      </c>
      <c r="W132" s="14">
        <f t="shared" si="15"/>
        <v>293.52258087366135</v>
      </c>
      <c r="X132" s="14">
        <f t="shared" si="16"/>
        <v>359.00964550782044</v>
      </c>
      <c r="Y132" s="14">
        <f t="shared" si="16"/>
        <v>0</v>
      </c>
      <c r="Z132" s="14">
        <f t="shared" si="16"/>
        <v>0</v>
      </c>
      <c r="AA132" s="14">
        <f t="shared" si="16"/>
        <v>0</v>
      </c>
      <c r="AB132" s="14">
        <f t="shared" si="17"/>
        <v>0</v>
      </c>
      <c r="AC132" s="14">
        <f t="shared" si="18"/>
        <v>397.50586050805663</v>
      </c>
      <c r="AD132" s="14">
        <f t="shared" si="18"/>
        <v>522.5104238234303</v>
      </c>
      <c r="AE132" s="14">
        <f t="shared" si="18"/>
        <v>572.25272410463424</v>
      </c>
      <c r="AF132" s="14">
        <f t="shared" si="19"/>
        <v>0</v>
      </c>
    </row>
    <row r="133" spans="1:32" x14ac:dyDescent="0.3">
      <c r="A133" t="s">
        <v>148</v>
      </c>
      <c r="B133" t="s">
        <v>143</v>
      </c>
      <c r="C133" t="s">
        <v>156</v>
      </c>
      <c r="D133" t="s">
        <v>489</v>
      </c>
      <c r="E133" t="s">
        <v>490</v>
      </c>
      <c r="F133" s="13">
        <v>1377</v>
      </c>
      <c r="G133" s="13">
        <v>1619</v>
      </c>
      <c r="H133" s="13">
        <v>1359</v>
      </c>
      <c r="I133" s="13">
        <v>1768</v>
      </c>
      <c r="J133" s="13"/>
      <c r="K133" s="13"/>
      <c r="L133" s="13"/>
      <c r="M133" s="13"/>
      <c r="N133" s="13">
        <v>2011</v>
      </c>
      <c r="O133" s="13">
        <v>1637</v>
      </c>
      <c r="P133" s="13">
        <v>1413</v>
      </c>
      <c r="Q133" s="13"/>
      <c r="R133" s="13">
        <v>108486</v>
      </c>
      <c r="S133" s="13">
        <v>108173.476</v>
      </c>
      <c r="T133" s="13">
        <v>108109.06299999997</v>
      </c>
      <c r="U133" s="14">
        <f t="shared" si="15"/>
        <v>1269.2882030861126</v>
      </c>
      <c r="V133" s="14">
        <f t="shared" si="15"/>
        <v>1492.358460999576</v>
      </c>
      <c r="W133" s="14">
        <f t="shared" si="15"/>
        <v>1252.6962004313921</v>
      </c>
      <c r="X133" s="14">
        <f t="shared" si="16"/>
        <v>1634.4117480333164</v>
      </c>
      <c r="Y133" s="14">
        <f t="shared" si="16"/>
        <v>0</v>
      </c>
      <c r="Z133" s="14">
        <f t="shared" si="16"/>
        <v>0</v>
      </c>
      <c r="AA133" s="14">
        <f t="shared" ref="AA133:AA183" si="20">(L133/$S133)*100000</f>
        <v>0</v>
      </c>
      <c r="AB133" s="14">
        <f t="shared" si="17"/>
        <v>0</v>
      </c>
      <c r="AC133" s="14">
        <f t="shared" si="18"/>
        <v>1859.050919284502</v>
      </c>
      <c r="AD133" s="14">
        <f t="shared" si="18"/>
        <v>1513.3099725851464</v>
      </c>
      <c r="AE133" s="14">
        <f t="shared" si="18"/>
        <v>1306.2351809791155</v>
      </c>
      <c r="AF133" s="14">
        <f t="shared" si="19"/>
        <v>0</v>
      </c>
    </row>
    <row r="134" spans="1:32" x14ac:dyDescent="0.3">
      <c r="A134" t="s">
        <v>163</v>
      </c>
      <c r="B134" t="s">
        <v>198</v>
      </c>
      <c r="C134" t="s">
        <v>239</v>
      </c>
      <c r="D134" t="s">
        <v>493</v>
      </c>
      <c r="E134" t="s">
        <v>494</v>
      </c>
      <c r="F134" s="13">
        <v>1438</v>
      </c>
      <c r="G134" s="13">
        <v>1351</v>
      </c>
      <c r="H134" s="13">
        <v>1194</v>
      </c>
      <c r="I134" s="13">
        <v>1250</v>
      </c>
      <c r="J134" s="13"/>
      <c r="K134" s="13"/>
      <c r="L134" s="13"/>
      <c r="M134" s="13"/>
      <c r="N134" s="13">
        <v>1200</v>
      </c>
      <c r="O134" s="13">
        <v>1238</v>
      </c>
      <c r="P134" s="13">
        <v>599</v>
      </c>
      <c r="Q134" s="13"/>
      <c r="R134" s="13">
        <v>150558</v>
      </c>
      <c r="S134" s="13">
        <v>152780.943</v>
      </c>
      <c r="T134" s="13">
        <v>153980.647</v>
      </c>
      <c r="U134" s="14">
        <f t="shared" ref="U134:W183" si="21">(F134/$R134)*100000</f>
        <v>955.11364391131656</v>
      </c>
      <c r="V134" s="14">
        <f t="shared" si="21"/>
        <v>897.32860425882393</v>
      </c>
      <c r="W134" s="14">
        <f t="shared" si="21"/>
        <v>793.04985454110715</v>
      </c>
      <c r="X134" s="14">
        <f t="shared" ref="X134:Z183" si="22">(I134/$S134)*100000</f>
        <v>818.16486759084864</v>
      </c>
      <c r="Y134" s="14">
        <f t="shared" si="22"/>
        <v>0</v>
      </c>
      <c r="Z134" s="14">
        <f t="shared" si="22"/>
        <v>0</v>
      </c>
      <c r="AA134" s="14">
        <f t="shared" si="20"/>
        <v>0</v>
      </c>
      <c r="AB134" s="14">
        <f t="shared" ref="AB134:AB183" si="23">(M134/$T134)*100000</f>
        <v>0</v>
      </c>
      <c r="AC134" s="14">
        <f t="shared" ref="AC134:AE183" si="24">(N134/$S134)*100000</f>
        <v>785.43827288721468</v>
      </c>
      <c r="AD134" s="14">
        <f t="shared" si="24"/>
        <v>810.31048486197642</v>
      </c>
      <c r="AE134" s="14">
        <f t="shared" si="24"/>
        <v>392.06460454953469</v>
      </c>
      <c r="AF134" s="14">
        <f t="shared" ref="AF134:AF183" si="25">(Q134/$T134)*100000</f>
        <v>0</v>
      </c>
    </row>
    <row r="135" spans="1:32" x14ac:dyDescent="0.3">
      <c r="A135" t="s">
        <v>148</v>
      </c>
      <c r="B135" t="s">
        <v>158</v>
      </c>
      <c r="C135" t="s">
        <v>174</v>
      </c>
      <c r="D135" t="s">
        <v>495</v>
      </c>
      <c r="E135" t="s">
        <v>496</v>
      </c>
      <c r="F135" s="13">
        <v>483</v>
      </c>
      <c r="G135" s="13">
        <v>740</v>
      </c>
      <c r="H135" s="13">
        <v>843</v>
      </c>
      <c r="I135" s="13">
        <v>1088</v>
      </c>
      <c r="J135" s="13"/>
      <c r="K135" s="13"/>
      <c r="L135" s="13"/>
      <c r="M135" s="13"/>
      <c r="N135" s="13">
        <v>1130</v>
      </c>
      <c r="O135" s="13">
        <v>1022</v>
      </c>
      <c r="P135" s="13">
        <v>1176</v>
      </c>
      <c r="Q135" s="13"/>
      <c r="R135" s="13">
        <v>166331</v>
      </c>
      <c r="S135" s="13">
        <v>166099.16799999998</v>
      </c>
      <c r="T135" s="13">
        <v>166656.38299999994</v>
      </c>
      <c r="U135" s="14">
        <f t="shared" si="21"/>
        <v>290.38483505780641</v>
      </c>
      <c r="V135" s="14">
        <f t="shared" si="21"/>
        <v>444.8960205854591</v>
      </c>
      <c r="W135" s="14">
        <f t="shared" si="21"/>
        <v>506.82073696424595</v>
      </c>
      <c r="X135" s="14">
        <f t="shared" si="22"/>
        <v>655.03037318043653</v>
      </c>
      <c r="Y135" s="14">
        <f t="shared" si="22"/>
        <v>0</v>
      </c>
      <c r="Z135" s="14">
        <f t="shared" si="22"/>
        <v>0</v>
      </c>
      <c r="AA135" s="14">
        <f t="shared" si="20"/>
        <v>0</v>
      </c>
      <c r="AB135" s="14">
        <f t="shared" si="23"/>
        <v>0</v>
      </c>
      <c r="AC135" s="14">
        <f t="shared" si="24"/>
        <v>680.31647214512248</v>
      </c>
      <c r="AD135" s="14">
        <f t="shared" si="24"/>
        <v>615.29507480735856</v>
      </c>
      <c r="AE135" s="14">
        <f t="shared" si="24"/>
        <v>708.01077101120711</v>
      </c>
      <c r="AF135" s="14">
        <f t="shared" si="25"/>
        <v>0</v>
      </c>
    </row>
    <row r="136" spans="1:32" x14ac:dyDescent="0.3">
      <c r="A136" t="s">
        <v>148</v>
      </c>
      <c r="B136" t="s">
        <v>167</v>
      </c>
      <c r="C136" t="s">
        <v>142</v>
      </c>
      <c r="D136" t="s">
        <v>497</v>
      </c>
      <c r="E136" t="s">
        <v>498</v>
      </c>
      <c r="F136" s="13">
        <v>2707</v>
      </c>
      <c r="G136" s="13">
        <v>2401</v>
      </c>
      <c r="H136" s="13">
        <v>1470</v>
      </c>
      <c r="I136" s="13">
        <v>1227</v>
      </c>
      <c r="J136" s="13"/>
      <c r="K136" s="13"/>
      <c r="L136" s="13"/>
      <c r="M136" s="13"/>
      <c r="N136" s="13">
        <v>1346</v>
      </c>
      <c r="O136" s="13">
        <v>2038</v>
      </c>
      <c r="P136" s="13">
        <v>2082</v>
      </c>
      <c r="Q136" s="13"/>
      <c r="R136" s="13">
        <v>206428</v>
      </c>
      <c r="S136" s="13">
        <v>206954.77199999991</v>
      </c>
      <c r="T136" s="13">
        <v>207454.49099999995</v>
      </c>
      <c r="U136" s="14">
        <f t="shared" si="21"/>
        <v>1311.3531110120718</v>
      </c>
      <c r="V136" s="14">
        <f t="shared" si="21"/>
        <v>1163.1174065533746</v>
      </c>
      <c r="W136" s="14">
        <f t="shared" si="21"/>
        <v>712.11269788982122</v>
      </c>
      <c r="X136" s="14">
        <f t="shared" si="22"/>
        <v>592.88316386345537</v>
      </c>
      <c r="Y136" s="14">
        <f t="shared" si="22"/>
        <v>0</v>
      </c>
      <c r="Z136" s="14">
        <f t="shared" si="22"/>
        <v>0</v>
      </c>
      <c r="AA136" s="14">
        <f t="shared" si="20"/>
        <v>0</v>
      </c>
      <c r="AB136" s="14">
        <f t="shared" si="23"/>
        <v>0</v>
      </c>
      <c r="AC136" s="14">
        <f t="shared" si="24"/>
        <v>650.38365000832198</v>
      </c>
      <c r="AD136" s="14">
        <f t="shared" si="24"/>
        <v>984.75622490115893</v>
      </c>
      <c r="AE136" s="14">
        <f t="shared" si="24"/>
        <v>1006.0169088538828</v>
      </c>
      <c r="AF136" s="14">
        <f t="shared" si="25"/>
        <v>0</v>
      </c>
    </row>
    <row r="137" spans="1:32" x14ac:dyDescent="0.3">
      <c r="A137" t="s">
        <v>154</v>
      </c>
      <c r="B137" t="s">
        <v>176</v>
      </c>
      <c r="C137" t="s">
        <v>203</v>
      </c>
      <c r="D137" t="s">
        <v>499</v>
      </c>
      <c r="E137" t="s">
        <v>500</v>
      </c>
      <c r="F137" s="13">
        <v>191</v>
      </c>
      <c r="G137" s="13">
        <v>162</v>
      </c>
      <c r="H137" s="13">
        <v>135</v>
      </c>
      <c r="I137" s="13">
        <v>151</v>
      </c>
      <c r="J137" s="13"/>
      <c r="K137" s="13"/>
      <c r="L137" s="13"/>
      <c r="M137" s="13"/>
      <c r="N137" s="13">
        <v>189</v>
      </c>
      <c r="O137" s="13">
        <v>152</v>
      </c>
      <c r="P137" s="13">
        <v>208</v>
      </c>
      <c r="Q137" s="13"/>
      <c r="R137" s="13">
        <v>31709</v>
      </c>
      <c r="S137" s="13">
        <v>31446.951999999997</v>
      </c>
      <c r="T137" s="13">
        <v>31502.706999999995</v>
      </c>
      <c r="U137" s="14">
        <f t="shared" si="21"/>
        <v>602.35264435964552</v>
      </c>
      <c r="V137" s="14">
        <f t="shared" si="21"/>
        <v>510.89596013750042</v>
      </c>
      <c r="W137" s="14">
        <f t="shared" si="21"/>
        <v>425.74663344791696</v>
      </c>
      <c r="X137" s="14">
        <f t="shared" si="22"/>
        <v>480.1737224008229</v>
      </c>
      <c r="Y137" s="14">
        <f t="shared" si="22"/>
        <v>0</v>
      </c>
      <c r="Z137" s="14">
        <f t="shared" si="22"/>
        <v>0</v>
      </c>
      <c r="AA137" s="14">
        <f t="shared" si="20"/>
        <v>0</v>
      </c>
      <c r="AB137" s="14">
        <f t="shared" si="23"/>
        <v>0</v>
      </c>
      <c r="AC137" s="14">
        <f t="shared" si="24"/>
        <v>601.01214260765244</v>
      </c>
      <c r="AD137" s="14">
        <f t="shared" si="24"/>
        <v>483.35368082731839</v>
      </c>
      <c r="AE137" s="14">
        <f t="shared" si="24"/>
        <v>661.43135271106723</v>
      </c>
      <c r="AF137" s="14">
        <f t="shared" si="25"/>
        <v>0</v>
      </c>
    </row>
    <row r="138" spans="1:32" x14ac:dyDescent="0.3">
      <c r="A138" t="s">
        <v>148</v>
      </c>
      <c r="B138" t="s">
        <v>158</v>
      </c>
      <c r="C138" t="s">
        <v>174</v>
      </c>
      <c r="D138" t="s">
        <v>501</v>
      </c>
      <c r="E138" t="s">
        <v>502</v>
      </c>
      <c r="F138" s="13">
        <v>1864</v>
      </c>
      <c r="G138" s="13">
        <v>1745</v>
      </c>
      <c r="H138" s="13">
        <v>1334</v>
      </c>
      <c r="I138" s="13">
        <v>1396</v>
      </c>
      <c r="J138" s="13"/>
      <c r="K138" s="13"/>
      <c r="L138" s="13"/>
      <c r="M138" s="13"/>
      <c r="N138" s="13">
        <v>760</v>
      </c>
      <c r="O138" s="13">
        <v>919</v>
      </c>
      <c r="P138" s="13">
        <v>793</v>
      </c>
      <c r="Q138" s="13"/>
      <c r="R138" s="13">
        <v>195675</v>
      </c>
      <c r="S138" s="13">
        <v>196750.24000000008</v>
      </c>
      <c r="T138" s="13">
        <v>198314.55699999994</v>
      </c>
      <c r="U138" s="14">
        <f t="shared" si="21"/>
        <v>952.59997444742555</v>
      </c>
      <c r="V138" s="14">
        <f t="shared" si="21"/>
        <v>891.7848473233679</v>
      </c>
      <c r="W138" s="14">
        <f t="shared" si="21"/>
        <v>681.74268557557173</v>
      </c>
      <c r="X138" s="14">
        <f t="shared" si="22"/>
        <v>709.52899472956142</v>
      </c>
      <c r="Y138" s="14">
        <f t="shared" si="22"/>
        <v>0</v>
      </c>
      <c r="Z138" s="14">
        <f t="shared" si="22"/>
        <v>0</v>
      </c>
      <c r="AA138" s="14">
        <f t="shared" si="20"/>
        <v>0</v>
      </c>
      <c r="AB138" s="14">
        <f t="shared" si="23"/>
        <v>0</v>
      </c>
      <c r="AC138" s="14">
        <f t="shared" si="24"/>
        <v>386.27653008199621</v>
      </c>
      <c r="AD138" s="14">
        <f t="shared" si="24"/>
        <v>467.0896462438875</v>
      </c>
      <c r="AE138" s="14">
        <f t="shared" si="24"/>
        <v>403.04906362503027</v>
      </c>
      <c r="AF138" s="14">
        <f t="shared" si="25"/>
        <v>0</v>
      </c>
    </row>
    <row r="139" spans="1:32" x14ac:dyDescent="0.3">
      <c r="A139" t="s">
        <v>154</v>
      </c>
      <c r="B139" t="s">
        <v>185</v>
      </c>
      <c r="C139" t="s">
        <v>196</v>
      </c>
      <c r="D139" t="s">
        <v>503</v>
      </c>
      <c r="E139" t="s">
        <v>504</v>
      </c>
      <c r="F139" s="13">
        <v>1395</v>
      </c>
      <c r="G139" s="13">
        <v>1181</v>
      </c>
      <c r="H139" s="13">
        <v>851</v>
      </c>
      <c r="I139" s="13">
        <v>820</v>
      </c>
      <c r="J139" s="13"/>
      <c r="K139" s="13"/>
      <c r="L139" s="13"/>
      <c r="M139" s="13"/>
      <c r="N139" s="13">
        <v>927</v>
      </c>
      <c r="O139" s="13">
        <v>649</v>
      </c>
      <c r="P139" s="13">
        <v>605</v>
      </c>
      <c r="Q139" s="13"/>
      <c r="R139" s="13">
        <v>244380</v>
      </c>
      <c r="S139" s="13">
        <v>245868.28499999997</v>
      </c>
      <c r="T139" s="13">
        <v>247531.93500000008</v>
      </c>
      <c r="U139" s="14">
        <f t="shared" si="21"/>
        <v>570.83231033636139</v>
      </c>
      <c r="V139" s="14">
        <f t="shared" si="21"/>
        <v>483.26376953924216</v>
      </c>
      <c r="W139" s="14">
        <f t="shared" si="21"/>
        <v>348.22816924461904</v>
      </c>
      <c r="X139" s="14">
        <f t="shared" si="22"/>
        <v>333.51190455491246</v>
      </c>
      <c r="Y139" s="14">
        <f t="shared" si="22"/>
        <v>0</v>
      </c>
      <c r="Z139" s="14">
        <f t="shared" si="22"/>
        <v>0</v>
      </c>
      <c r="AA139" s="14">
        <f t="shared" si="20"/>
        <v>0</v>
      </c>
      <c r="AB139" s="14">
        <f t="shared" si="23"/>
        <v>0</v>
      </c>
      <c r="AC139" s="14">
        <f t="shared" si="24"/>
        <v>377.03114088098027</v>
      </c>
      <c r="AD139" s="14">
        <f t="shared" si="24"/>
        <v>263.96247080016855</v>
      </c>
      <c r="AE139" s="14">
        <f t="shared" si="24"/>
        <v>246.06671006795369</v>
      </c>
      <c r="AF139" s="14">
        <f t="shared" si="25"/>
        <v>0</v>
      </c>
    </row>
    <row r="140" spans="1:32" x14ac:dyDescent="0.3">
      <c r="A140" t="s">
        <v>148</v>
      </c>
      <c r="B140" t="s">
        <v>158</v>
      </c>
      <c r="C140" t="s">
        <v>165</v>
      </c>
      <c r="D140" t="s">
        <v>505</v>
      </c>
      <c r="E140" t="s">
        <v>506</v>
      </c>
      <c r="F140" s="13">
        <v>2881</v>
      </c>
      <c r="G140" s="13">
        <v>2715</v>
      </c>
      <c r="H140" s="13">
        <v>3459</v>
      </c>
      <c r="I140" s="13">
        <v>2916</v>
      </c>
      <c r="J140" s="13"/>
      <c r="K140" s="13"/>
      <c r="L140" s="13"/>
      <c r="M140" s="13"/>
      <c r="N140" s="13">
        <v>2594</v>
      </c>
      <c r="O140" s="13">
        <v>2838</v>
      </c>
      <c r="P140" s="13">
        <v>2508</v>
      </c>
      <c r="Q140" s="13"/>
      <c r="R140" s="13">
        <v>221075</v>
      </c>
      <c r="S140" s="13">
        <v>221677.86699999997</v>
      </c>
      <c r="T140" s="13">
        <v>221824.03899999999</v>
      </c>
      <c r="U140" s="14">
        <f t="shared" si="21"/>
        <v>1303.1776546420899</v>
      </c>
      <c r="V140" s="14">
        <f t="shared" si="21"/>
        <v>1228.0900147008933</v>
      </c>
      <c r="W140" s="14">
        <f t="shared" si="21"/>
        <v>1564.6273888951714</v>
      </c>
      <c r="X140" s="14">
        <f t="shared" si="22"/>
        <v>1315.4222563861101</v>
      </c>
      <c r="Y140" s="14">
        <f t="shared" si="22"/>
        <v>0</v>
      </c>
      <c r="Z140" s="14">
        <f t="shared" si="22"/>
        <v>0</v>
      </c>
      <c r="AA140" s="14">
        <f t="shared" si="20"/>
        <v>0</v>
      </c>
      <c r="AB140" s="14">
        <f t="shared" si="23"/>
        <v>0</v>
      </c>
      <c r="AC140" s="14">
        <f t="shared" si="24"/>
        <v>1170.1664379511556</v>
      </c>
      <c r="AD140" s="14">
        <f t="shared" si="24"/>
        <v>1280.2360643428603</v>
      </c>
      <c r="AE140" s="14">
        <f t="shared" si="24"/>
        <v>1131.3714056983417</v>
      </c>
      <c r="AF140" s="14">
        <f t="shared" si="25"/>
        <v>0</v>
      </c>
    </row>
    <row r="141" spans="1:32" x14ac:dyDescent="0.3">
      <c r="A141" t="s">
        <v>148</v>
      </c>
      <c r="B141" t="s">
        <v>167</v>
      </c>
      <c r="C141" t="s">
        <v>142</v>
      </c>
      <c r="D141" t="s">
        <v>507</v>
      </c>
      <c r="E141" t="s">
        <v>508</v>
      </c>
      <c r="F141" s="13">
        <v>9566</v>
      </c>
      <c r="G141" s="13">
        <v>7543</v>
      </c>
      <c r="H141" s="13">
        <v>5689</v>
      </c>
      <c r="I141" s="13">
        <v>9366</v>
      </c>
      <c r="J141" s="13"/>
      <c r="K141" s="13"/>
      <c r="L141" s="13"/>
      <c r="M141" s="13"/>
      <c r="N141" s="13">
        <v>6670</v>
      </c>
      <c r="O141" s="13">
        <v>7388</v>
      </c>
      <c r="P141" s="13">
        <v>7492</v>
      </c>
      <c r="Q141" s="13"/>
      <c r="R141" s="13">
        <v>461086</v>
      </c>
      <c r="S141" s="13">
        <v>463990.25800000032</v>
      </c>
      <c r="T141" s="13">
        <v>466302.57399999996</v>
      </c>
      <c r="U141" s="14">
        <f t="shared" si="21"/>
        <v>2074.6671987438349</v>
      </c>
      <c r="V141" s="14">
        <f t="shared" si="21"/>
        <v>1635.9204139791709</v>
      </c>
      <c r="W141" s="14">
        <f t="shared" si="21"/>
        <v>1233.8262276451683</v>
      </c>
      <c r="X141" s="14">
        <f t="shared" si="22"/>
        <v>2018.5768641720044</v>
      </c>
      <c r="Y141" s="14">
        <f t="shared" si="22"/>
        <v>0</v>
      </c>
      <c r="Z141" s="14">
        <f t="shared" si="22"/>
        <v>0</v>
      </c>
      <c r="AA141" s="14">
        <f t="shared" si="20"/>
        <v>0</v>
      </c>
      <c r="AB141" s="14">
        <f t="shared" si="23"/>
        <v>0</v>
      </c>
      <c r="AC141" s="14">
        <f t="shared" si="24"/>
        <v>1437.5301819375688</v>
      </c>
      <c r="AD141" s="14">
        <f t="shared" si="24"/>
        <v>1592.2748102181049</v>
      </c>
      <c r="AE141" s="14">
        <f t="shared" si="24"/>
        <v>1614.6890739244777</v>
      </c>
      <c r="AF141" s="14">
        <f t="shared" si="25"/>
        <v>0</v>
      </c>
    </row>
    <row r="142" spans="1:32" x14ac:dyDescent="0.3">
      <c r="A142" t="s">
        <v>154</v>
      </c>
      <c r="B142" t="s">
        <v>185</v>
      </c>
      <c r="C142" t="s">
        <v>190</v>
      </c>
      <c r="D142" t="s">
        <v>511</v>
      </c>
      <c r="E142" t="s">
        <v>512</v>
      </c>
      <c r="F142" s="13">
        <v>2425</v>
      </c>
      <c r="G142" s="13">
        <v>2004</v>
      </c>
      <c r="H142" s="13">
        <v>1565</v>
      </c>
      <c r="I142" s="13">
        <v>1729</v>
      </c>
      <c r="J142" s="13"/>
      <c r="K142" s="13"/>
      <c r="L142" s="13"/>
      <c r="M142" s="13"/>
      <c r="N142" s="13">
        <v>1153</v>
      </c>
      <c r="O142" s="13">
        <v>858</v>
      </c>
      <c r="P142" s="13">
        <v>1114</v>
      </c>
      <c r="Q142" s="13"/>
      <c r="R142" s="13">
        <v>257768</v>
      </c>
      <c r="S142" s="13">
        <v>257530.41799999992</v>
      </c>
      <c r="T142" s="13">
        <v>258784.91200000001</v>
      </c>
      <c r="U142" s="14">
        <f t="shared" si="21"/>
        <v>940.76844294093917</v>
      </c>
      <c r="V142" s="14">
        <f t="shared" si="21"/>
        <v>777.44328233139879</v>
      </c>
      <c r="W142" s="14">
        <f t="shared" si="21"/>
        <v>607.13509822786386</v>
      </c>
      <c r="X142" s="14">
        <f t="shared" si="22"/>
        <v>671.37700215280995</v>
      </c>
      <c r="Y142" s="14">
        <f t="shared" si="22"/>
        <v>0</v>
      </c>
      <c r="Z142" s="14">
        <f t="shared" si="22"/>
        <v>0</v>
      </c>
      <c r="AA142" s="14">
        <f t="shared" si="20"/>
        <v>0</v>
      </c>
      <c r="AB142" s="14">
        <f t="shared" si="23"/>
        <v>0</v>
      </c>
      <c r="AC142" s="14">
        <f t="shared" si="24"/>
        <v>447.71410265019659</v>
      </c>
      <c r="AD142" s="14">
        <f t="shared" si="24"/>
        <v>333.16452738410118</v>
      </c>
      <c r="AE142" s="14">
        <f t="shared" si="24"/>
        <v>432.57026049637381</v>
      </c>
      <c r="AF142" s="14">
        <f t="shared" si="25"/>
        <v>0</v>
      </c>
    </row>
    <row r="143" spans="1:32" x14ac:dyDescent="0.3">
      <c r="A143" t="s">
        <v>181</v>
      </c>
      <c r="B143" t="s">
        <v>205</v>
      </c>
      <c r="C143" t="s">
        <v>229</v>
      </c>
      <c r="D143" t="s">
        <v>513</v>
      </c>
      <c r="E143" t="s">
        <v>514</v>
      </c>
      <c r="F143" s="13">
        <v>864</v>
      </c>
      <c r="G143" s="13">
        <v>798</v>
      </c>
      <c r="H143" s="13">
        <v>644</v>
      </c>
      <c r="I143" s="13">
        <v>765</v>
      </c>
      <c r="J143" s="13"/>
      <c r="K143" s="13"/>
      <c r="L143" s="13"/>
      <c r="M143" s="13"/>
      <c r="N143" s="13">
        <v>770</v>
      </c>
      <c r="O143" s="13">
        <v>1458</v>
      </c>
      <c r="P143" s="13">
        <v>829</v>
      </c>
      <c r="Q143" s="13"/>
      <c r="R143" s="13">
        <v>106588</v>
      </c>
      <c r="S143" s="13">
        <v>107346.76500000004</v>
      </c>
      <c r="T143" s="13">
        <v>107908.17499999999</v>
      </c>
      <c r="U143" s="14">
        <f t="shared" si="21"/>
        <v>810.59781588921817</v>
      </c>
      <c r="V143" s="14">
        <f t="shared" si="21"/>
        <v>748.67714939768075</v>
      </c>
      <c r="W143" s="14">
        <f t="shared" si="21"/>
        <v>604.19559425076</v>
      </c>
      <c r="X143" s="14">
        <f t="shared" si="22"/>
        <v>712.64373919418972</v>
      </c>
      <c r="Y143" s="14">
        <f t="shared" si="22"/>
        <v>0</v>
      </c>
      <c r="Z143" s="14">
        <f t="shared" si="22"/>
        <v>0</v>
      </c>
      <c r="AA143" s="14">
        <f t="shared" si="20"/>
        <v>0</v>
      </c>
      <c r="AB143" s="14">
        <f t="shared" si="23"/>
        <v>0</v>
      </c>
      <c r="AC143" s="14">
        <f t="shared" si="24"/>
        <v>717.30154141114508</v>
      </c>
      <c r="AD143" s="14">
        <f t="shared" si="24"/>
        <v>1358.2151264642202</v>
      </c>
      <c r="AE143" s="14">
        <f t="shared" si="24"/>
        <v>772.26360757121995</v>
      </c>
      <c r="AF143" s="14">
        <f t="shared" si="25"/>
        <v>0</v>
      </c>
    </row>
    <row r="144" spans="1:32" x14ac:dyDescent="0.3">
      <c r="A144" t="s">
        <v>154</v>
      </c>
      <c r="B144" t="s">
        <v>185</v>
      </c>
      <c r="C144" t="s">
        <v>196</v>
      </c>
      <c r="D144" t="s">
        <v>515</v>
      </c>
      <c r="E144" t="s">
        <v>516</v>
      </c>
      <c r="F144" s="13">
        <v>2872</v>
      </c>
      <c r="G144" s="13">
        <v>1844</v>
      </c>
      <c r="H144" s="13">
        <v>1171</v>
      </c>
      <c r="I144" s="13">
        <v>1773</v>
      </c>
      <c r="J144" s="13"/>
      <c r="K144" s="13"/>
      <c r="L144" s="13"/>
      <c r="M144" s="13"/>
      <c r="N144" s="13">
        <v>2159</v>
      </c>
      <c r="O144" s="13">
        <v>2022</v>
      </c>
      <c r="P144" s="13">
        <v>2033</v>
      </c>
      <c r="Q144" s="13"/>
      <c r="R144" s="13">
        <v>167219</v>
      </c>
      <c r="S144" s="13">
        <v>167308.93899999995</v>
      </c>
      <c r="T144" s="13">
        <v>167886.30399999995</v>
      </c>
      <c r="U144" s="14">
        <f t="shared" si="21"/>
        <v>1717.5081778984445</v>
      </c>
      <c r="V144" s="14">
        <f t="shared" si="21"/>
        <v>1102.7455014083328</v>
      </c>
      <c r="W144" s="14">
        <f t="shared" si="21"/>
        <v>700.27927448435889</v>
      </c>
      <c r="X144" s="14">
        <f t="shared" si="22"/>
        <v>1059.7162414615518</v>
      </c>
      <c r="Y144" s="14">
        <f t="shared" si="22"/>
        <v>0</v>
      </c>
      <c r="Z144" s="14">
        <f t="shared" si="22"/>
        <v>0</v>
      </c>
      <c r="AA144" s="14">
        <f t="shared" si="20"/>
        <v>0</v>
      </c>
      <c r="AB144" s="14">
        <f t="shared" si="23"/>
        <v>0</v>
      </c>
      <c r="AC144" s="14">
        <f t="shared" si="24"/>
        <v>1290.4271659985845</v>
      </c>
      <c r="AD144" s="14">
        <f t="shared" si="24"/>
        <v>1208.5427186888087</v>
      </c>
      <c r="AE144" s="14">
        <f t="shared" si="24"/>
        <v>1215.1173823414183</v>
      </c>
      <c r="AF144" s="14">
        <f t="shared" si="25"/>
        <v>0</v>
      </c>
    </row>
    <row r="145" spans="1:32" x14ac:dyDescent="0.3">
      <c r="A145" t="s">
        <v>172</v>
      </c>
      <c r="B145" t="s">
        <v>213</v>
      </c>
      <c r="C145" t="s">
        <v>218</v>
      </c>
      <c r="D145" t="s">
        <v>517</v>
      </c>
      <c r="E145" t="s">
        <v>518</v>
      </c>
      <c r="F145" s="13">
        <v>6782</v>
      </c>
      <c r="G145" s="13">
        <v>5725</v>
      </c>
      <c r="H145" s="13">
        <v>4358</v>
      </c>
      <c r="I145" s="13">
        <v>3965</v>
      </c>
      <c r="J145" s="13"/>
      <c r="K145" s="13"/>
      <c r="L145" s="13"/>
      <c r="M145" s="13"/>
      <c r="N145" s="13">
        <v>3127</v>
      </c>
      <c r="O145" s="13">
        <v>3886</v>
      </c>
      <c r="P145" s="13">
        <v>3173</v>
      </c>
      <c r="Q145" s="13"/>
      <c r="R145" s="13">
        <v>445111</v>
      </c>
      <c r="S145" s="13">
        <v>447433.78499999992</v>
      </c>
      <c r="T145" s="13">
        <v>450039.31500000006</v>
      </c>
      <c r="U145" s="14">
        <f t="shared" si="21"/>
        <v>1523.6648835908347</v>
      </c>
      <c r="V145" s="14">
        <f t="shared" si="21"/>
        <v>1286.1960275077452</v>
      </c>
      <c r="W145" s="14">
        <f t="shared" si="21"/>
        <v>979.0816223369003</v>
      </c>
      <c r="X145" s="14">
        <f t="shared" si="22"/>
        <v>886.16464221627814</v>
      </c>
      <c r="Y145" s="14">
        <f t="shared" si="22"/>
        <v>0</v>
      </c>
      <c r="Z145" s="14">
        <f t="shared" si="22"/>
        <v>0</v>
      </c>
      <c r="AA145" s="14">
        <f t="shared" si="20"/>
        <v>0</v>
      </c>
      <c r="AB145" s="14">
        <f t="shared" si="23"/>
        <v>0</v>
      </c>
      <c r="AC145" s="14">
        <f t="shared" si="24"/>
        <v>698.87435969994988</v>
      </c>
      <c r="AD145" s="14">
        <f t="shared" si="24"/>
        <v>868.50839839910634</v>
      </c>
      <c r="AE145" s="14">
        <f t="shared" si="24"/>
        <v>709.15521053020177</v>
      </c>
      <c r="AF145" s="14">
        <f t="shared" si="25"/>
        <v>0</v>
      </c>
    </row>
    <row r="146" spans="1:32" x14ac:dyDescent="0.3">
      <c r="A146" t="s">
        <v>172</v>
      </c>
      <c r="B146" t="s">
        <v>213</v>
      </c>
      <c r="C146" t="s">
        <v>224</v>
      </c>
      <c r="D146" t="s">
        <v>519</v>
      </c>
      <c r="E146" t="s">
        <v>520</v>
      </c>
      <c r="F146" s="13">
        <v>1428</v>
      </c>
      <c r="G146" s="13">
        <v>2240</v>
      </c>
      <c r="H146" s="13">
        <v>1842</v>
      </c>
      <c r="I146" s="13">
        <v>2710</v>
      </c>
      <c r="J146" s="13"/>
      <c r="K146" s="13"/>
      <c r="L146" s="13"/>
      <c r="M146" s="13"/>
      <c r="N146" s="13">
        <v>2522</v>
      </c>
      <c r="O146" s="13">
        <v>2380</v>
      </c>
      <c r="P146" s="13">
        <v>2389</v>
      </c>
      <c r="Q146" s="13"/>
      <c r="R146" s="13">
        <v>220861</v>
      </c>
      <c r="S146" s="13">
        <v>223054.1069999999</v>
      </c>
      <c r="T146" s="13">
        <v>224984.21300000005</v>
      </c>
      <c r="U146" s="14">
        <f t="shared" si="21"/>
        <v>646.56050638184195</v>
      </c>
      <c r="V146" s="14">
        <f t="shared" si="21"/>
        <v>1014.2125590303403</v>
      </c>
      <c r="W146" s="14">
        <f t="shared" si="21"/>
        <v>834.00872041691377</v>
      </c>
      <c r="X146" s="14">
        <f t="shared" si="22"/>
        <v>1214.9518502252915</v>
      </c>
      <c r="Y146" s="14">
        <f t="shared" si="22"/>
        <v>0</v>
      </c>
      <c r="Z146" s="14">
        <f t="shared" si="22"/>
        <v>0</v>
      </c>
      <c r="AA146" s="14">
        <f t="shared" si="20"/>
        <v>0</v>
      </c>
      <c r="AB146" s="14">
        <f t="shared" si="23"/>
        <v>0</v>
      </c>
      <c r="AC146" s="14">
        <f t="shared" si="24"/>
        <v>1130.6673676266366</v>
      </c>
      <c r="AD146" s="14">
        <f t="shared" si="24"/>
        <v>1067.005683961695</v>
      </c>
      <c r="AE146" s="14">
        <f t="shared" si="24"/>
        <v>1071.0405794052476</v>
      </c>
      <c r="AF146" s="14">
        <f t="shared" si="25"/>
        <v>0</v>
      </c>
    </row>
    <row r="147" spans="1:32" x14ac:dyDescent="0.3">
      <c r="A147" t="s">
        <v>148</v>
      </c>
      <c r="B147" t="s">
        <v>143</v>
      </c>
      <c r="C147" t="s">
        <v>156</v>
      </c>
      <c r="D147" t="s">
        <v>521</v>
      </c>
      <c r="E147" t="s">
        <v>522</v>
      </c>
      <c r="F147" s="13">
        <v>693</v>
      </c>
      <c r="G147" s="13">
        <v>593</v>
      </c>
      <c r="H147" s="13">
        <v>625</v>
      </c>
      <c r="I147" s="13">
        <v>871</v>
      </c>
      <c r="J147" s="13"/>
      <c r="K147" s="13"/>
      <c r="L147" s="13"/>
      <c r="M147" s="13"/>
      <c r="N147" s="13">
        <v>587</v>
      </c>
      <c r="O147" s="13">
        <v>376</v>
      </c>
      <c r="P147" s="13">
        <v>594</v>
      </c>
      <c r="Q147" s="13"/>
      <c r="R147" s="13">
        <v>119946</v>
      </c>
      <c r="S147" s="13">
        <v>119812.01400000001</v>
      </c>
      <c r="T147" s="13">
        <v>119770.86400000003</v>
      </c>
      <c r="U147" s="14">
        <f t="shared" si="21"/>
        <v>577.75999199639841</v>
      </c>
      <c r="V147" s="14">
        <f t="shared" si="21"/>
        <v>494.38914178046787</v>
      </c>
      <c r="W147" s="14">
        <f t="shared" si="21"/>
        <v>521.06781384956571</v>
      </c>
      <c r="X147" s="14">
        <f t="shared" si="22"/>
        <v>726.97217158873559</v>
      </c>
      <c r="Y147" s="14">
        <f t="shared" si="22"/>
        <v>0</v>
      </c>
      <c r="Z147" s="14">
        <f t="shared" si="22"/>
        <v>0</v>
      </c>
      <c r="AA147" s="14">
        <f t="shared" si="20"/>
        <v>0</v>
      </c>
      <c r="AB147" s="14">
        <f t="shared" si="23"/>
        <v>0</v>
      </c>
      <c r="AC147" s="14">
        <f t="shared" si="24"/>
        <v>489.93417304545102</v>
      </c>
      <c r="AD147" s="14">
        <f t="shared" si="24"/>
        <v>313.82495581786975</v>
      </c>
      <c r="AE147" s="14">
        <f t="shared" si="24"/>
        <v>495.77665892503893</v>
      </c>
      <c r="AF147" s="14">
        <f t="shared" si="25"/>
        <v>0</v>
      </c>
    </row>
    <row r="148" spans="1:32" x14ac:dyDescent="0.3">
      <c r="A148" t="s">
        <v>181</v>
      </c>
      <c r="B148" t="s">
        <v>205</v>
      </c>
      <c r="C148" t="s">
        <v>229</v>
      </c>
      <c r="D148" t="s">
        <v>525</v>
      </c>
      <c r="E148" t="s">
        <v>526</v>
      </c>
      <c r="F148" s="13">
        <v>3610</v>
      </c>
      <c r="G148" s="13">
        <v>3832</v>
      </c>
      <c r="H148" s="13">
        <v>3569</v>
      </c>
      <c r="I148" s="13">
        <v>3080</v>
      </c>
      <c r="J148" s="13"/>
      <c r="K148" s="13"/>
      <c r="L148" s="13"/>
      <c r="M148" s="13"/>
      <c r="N148" s="13">
        <v>3712</v>
      </c>
      <c r="O148" s="13">
        <v>3912</v>
      </c>
      <c r="P148" s="13">
        <v>3229</v>
      </c>
      <c r="Q148" s="13"/>
      <c r="R148" s="13">
        <v>202054</v>
      </c>
      <c r="S148" s="13">
        <v>203134.53600000008</v>
      </c>
      <c r="T148" s="13">
        <v>203914.3629999999</v>
      </c>
      <c r="U148" s="14">
        <f t="shared" si="21"/>
        <v>1786.6510932720955</v>
      </c>
      <c r="V148" s="14">
        <f t="shared" si="21"/>
        <v>1896.5227117503241</v>
      </c>
      <c r="W148" s="14">
        <f t="shared" si="21"/>
        <v>1766.3594880576482</v>
      </c>
      <c r="X148" s="14">
        <f t="shared" si="22"/>
        <v>1516.2365103686745</v>
      </c>
      <c r="Y148" s="14">
        <f t="shared" si="22"/>
        <v>0</v>
      </c>
      <c r="Z148" s="14">
        <f t="shared" si="22"/>
        <v>0</v>
      </c>
      <c r="AA148" s="14">
        <f t="shared" si="20"/>
        <v>0</v>
      </c>
      <c r="AB148" s="14">
        <f t="shared" si="23"/>
        <v>0</v>
      </c>
      <c r="AC148" s="14">
        <f t="shared" si="24"/>
        <v>1827.3603657430258</v>
      </c>
      <c r="AD148" s="14">
        <f t="shared" si="24"/>
        <v>1925.8172820007319</v>
      </c>
      <c r="AE148" s="14">
        <f t="shared" si="24"/>
        <v>1589.5869129806656</v>
      </c>
      <c r="AF148" s="14">
        <f t="shared" si="25"/>
        <v>0</v>
      </c>
    </row>
    <row r="149" spans="1:32" x14ac:dyDescent="0.3">
      <c r="A149" t="s">
        <v>154</v>
      </c>
      <c r="B149" t="s">
        <v>192</v>
      </c>
      <c r="C149" t="s">
        <v>211</v>
      </c>
      <c r="D149" t="s">
        <v>529</v>
      </c>
      <c r="E149" t="s">
        <v>530</v>
      </c>
      <c r="F149" s="13">
        <v>1090</v>
      </c>
      <c r="G149" s="13">
        <v>1153</v>
      </c>
      <c r="H149" s="13">
        <v>1441</v>
      </c>
      <c r="I149" s="13">
        <v>1069</v>
      </c>
      <c r="J149" s="13"/>
      <c r="K149" s="13"/>
      <c r="L149" s="13"/>
      <c r="M149" s="13"/>
      <c r="N149" s="13">
        <v>702</v>
      </c>
      <c r="O149" s="13">
        <v>677</v>
      </c>
      <c r="P149" s="13">
        <v>499</v>
      </c>
      <c r="Q149" s="13"/>
      <c r="R149" s="13">
        <v>142693</v>
      </c>
      <c r="S149" s="13">
        <v>143759.11700000006</v>
      </c>
      <c r="T149" s="13">
        <v>144734.01299999998</v>
      </c>
      <c r="U149" s="14">
        <f t="shared" si="21"/>
        <v>763.87769547209746</v>
      </c>
      <c r="V149" s="14">
        <f t="shared" si="21"/>
        <v>808.02842465993433</v>
      </c>
      <c r="W149" s="14">
        <f t="shared" si="21"/>
        <v>1009.8603295186168</v>
      </c>
      <c r="X149" s="14">
        <f t="shared" si="22"/>
        <v>743.60501254330859</v>
      </c>
      <c r="Y149" s="14">
        <f t="shared" si="22"/>
        <v>0</v>
      </c>
      <c r="Z149" s="14">
        <f t="shared" si="22"/>
        <v>0</v>
      </c>
      <c r="AA149" s="14">
        <f t="shared" si="20"/>
        <v>0</v>
      </c>
      <c r="AB149" s="14">
        <f t="shared" si="23"/>
        <v>0</v>
      </c>
      <c r="AC149" s="14">
        <f t="shared" si="24"/>
        <v>488.31685575809411</v>
      </c>
      <c r="AD149" s="14">
        <f t="shared" si="24"/>
        <v>470.9266543422076</v>
      </c>
      <c r="AE149" s="14">
        <f t="shared" si="24"/>
        <v>347.10842026109538</v>
      </c>
      <c r="AF149" s="14">
        <f t="shared" si="25"/>
        <v>0</v>
      </c>
    </row>
    <row r="150" spans="1:32" x14ac:dyDescent="0.3">
      <c r="A150" t="s">
        <v>163</v>
      </c>
      <c r="B150" t="s">
        <v>198</v>
      </c>
      <c r="C150" t="s">
        <v>239</v>
      </c>
      <c r="D150" t="s">
        <v>531</v>
      </c>
      <c r="E150" t="s">
        <v>532</v>
      </c>
      <c r="F150" s="13">
        <v>1290</v>
      </c>
      <c r="G150" s="13">
        <v>847</v>
      </c>
      <c r="H150" s="13">
        <v>1016</v>
      </c>
      <c r="I150" s="13">
        <v>948</v>
      </c>
      <c r="J150" s="13"/>
      <c r="K150" s="13"/>
      <c r="L150" s="13"/>
      <c r="M150" s="13"/>
      <c r="N150" s="13">
        <v>956</v>
      </c>
      <c r="O150" s="13">
        <v>993</v>
      </c>
      <c r="P150" s="13">
        <v>1338</v>
      </c>
      <c r="Q150" s="13"/>
      <c r="R150" s="13">
        <v>249846</v>
      </c>
      <c r="S150" s="13">
        <v>254344.39699999991</v>
      </c>
      <c r="T150" s="13">
        <v>257012.37199999997</v>
      </c>
      <c r="U150" s="14">
        <f t="shared" si="21"/>
        <v>516.31805191998274</v>
      </c>
      <c r="V150" s="14">
        <f t="shared" si="21"/>
        <v>339.00882943893441</v>
      </c>
      <c r="W150" s="14">
        <f t="shared" si="21"/>
        <v>406.65049670597085</v>
      </c>
      <c r="X150" s="14">
        <f t="shared" si="22"/>
        <v>372.72297372448128</v>
      </c>
      <c r="Y150" s="14">
        <f t="shared" si="22"/>
        <v>0</v>
      </c>
      <c r="Z150" s="14">
        <f t="shared" si="22"/>
        <v>0</v>
      </c>
      <c r="AA150" s="14">
        <f t="shared" si="20"/>
        <v>0</v>
      </c>
      <c r="AB150" s="14">
        <f t="shared" si="23"/>
        <v>0</v>
      </c>
      <c r="AC150" s="14">
        <f t="shared" si="24"/>
        <v>375.86831527489886</v>
      </c>
      <c r="AD150" s="14">
        <f t="shared" si="24"/>
        <v>390.41551994558006</v>
      </c>
      <c r="AE150" s="14">
        <f t="shared" si="24"/>
        <v>526.05837430733743</v>
      </c>
      <c r="AF150" s="14">
        <f t="shared" si="25"/>
        <v>0</v>
      </c>
    </row>
    <row r="151" spans="1:32" x14ac:dyDescent="0.3">
      <c r="A151" t="s">
        <v>148</v>
      </c>
      <c r="B151" t="s">
        <v>158</v>
      </c>
      <c r="C151" t="s">
        <v>165</v>
      </c>
      <c r="D151" t="s">
        <v>533</v>
      </c>
      <c r="E151" t="s">
        <v>534</v>
      </c>
      <c r="F151" s="13">
        <v>1073</v>
      </c>
      <c r="G151" s="13">
        <v>1498</v>
      </c>
      <c r="H151" s="13">
        <v>1006</v>
      </c>
      <c r="I151" s="13">
        <v>694</v>
      </c>
      <c r="J151" s="13"/>
      <c r="K151" s="13"/>
      <c r="L151" s="13"/>
      <c r="M151" s="13"/>
      <c r="N151" s="13">
        <v>797</v>
      </c>
      <c r="O151" s="13">
        <v>542</v>
      </c>
      <c r="P151" s="13">
        <v>818</v>
      </c>
      <c r="Q151" s="13"/>
      <c r="R151" s="13">
        <v>142687</v>
      </c>
      <c r="S151" s="13">
        <v>143026.82500000001</v>
      </c>
      <c r="T151" s="13">
        <v>143339.43700000006</v>
      </c>
      <c r="U151" s="14">
        <f t="shared" si="21"/>
        <v>751.9956267915087</v>
      </c>
      <c r="V151" s="14">
        <f t="shared" si="21"/>
        <v>1049.8503717928054</v>
      </c>
      <c r="W151" s="14">
        <f t="shared" si="21"/>
        <v>705.03970228542198</v>
      </c>
      <c r="X151" s="14">
        <f t="shared" si="22"/>
        <v>485.22366346312998</v>
      </c>
      <c r="Y151" s="14">
        <f t="shared" si="22"/>
        <v>0</v>
      </c>
      <c r="Z151" s="14">
        <f t="shared" si="22"/>
        <v>0</v>
      </c>
      <c r="AA151" s="14">
        <f t="shared" si="20"/>
        <v>0</v>
      </c>
      <c r="AB151" s="14">
        <f t="shared" si="23"/>
        <v>0</v>
      </c>
      <c r="AC151" s="14">
        <f t="shared" si="24"/>
        <v>557.23812648431499</v>
      </c>
      <c r="AD151" s="14">
        <f t="shared" si="24"/>
        <v>378.94989279109001</v>
      </c>
      <c r="AE151" s="14">
        <f t="shared" si="24"/>
        <v>571.92068690611006</v>
      </c>
      <c r="AF151" s="14">
        <f t="shared" si="25"/>
        <v>0</v>
      </c>
    </row>
    <row r="152" spans="1:32" x14ac:dyDescent="0.3">
      <c r="A152" t="s">
        <v>154</v>
      </c>
      <c r="B152" t="s">
        <v>185</v>
      </c>
      <c r="C152" t="s">
        <v>190</v>
      </c>
      <c r="D152" t="s">
        <v>535</v>
      </c>
      <c r="E152" t="s">
        <v>536</v>
      </c>
      <c r="F152" s="13">
        <v>11238</v>
      </c>
      <c r="G152" s="13">
        <v>11069</v>
      </c>
      <c r="H152" s="13">
        <v>10517</v>
      </c>
      <c r="I152" s="13">
        <v>10831</v>
      </c>
      <c r="J152" s="13"/>
      <c r="K152" s="13"/>
      <c r="L152" s="13"/>
      <c r="M152" s="13"/>
      <c r="N152" s="13">
        <v>10621</v>
      </c>
      <c r="O152" s="13">
        <v>9775</v>
      </c>
      <c r="P152" s="13">
        <v>9121</v>
      </c>
      <c r="Q152" s="13"/>
      <c r="R152" s="13">
        <v>701890</v>
      </c>
      <c r="S152" s="13">
        <v>702054.34999999986</v>
      </c>
      <c r="T152" s="13">
        <v>703960.11300000001</v>
      </c>
      <c r="U152" s="14">
        <f t="shared" si="21"/>
        <v>1601.1055863454387</v>
      </c>
      <c r="V152" s="14">
        <f t="shared" si="21"/>
        <v>1577.027739389363</v>
      </c>
      <c r="W152" s="14">
        <f t="shared" si="21"/>
        <v>1498.3829374973286</v>
      </c>
      <c r="X152" s="14">
        <f t="shared" si="22"/>
        <v>1542.7580499999754</v>
      </c>
      <c r="Y152" s="14">
        <f t="shared" si="22"/>
        <v>0</v>
      </c>
      <c r="Z152" s="14">
        <f t="shared" si="22"/>
        <v>0</v>
      </c>
      <c r="AA152" s="14">
        <f t="shared" si="20"/>
        <v>0</v>
      </c>
      <c r="AB152" s="14">
        <f t="shared" si="23"/>
        <v>0</v>
      </c>
      <c r="AC152" s="14">
        <f t="shared" si="24"/>
        <v>1512.8458359384856</v>
      </c>
      <c r="AD152" s="14">
        <f t="shared" si="24"/>
        <v>1392.3423450050559</v>
      </c>
      <c r="AE152" s="14">
        <f t="shared" si="24"/>
        <v>1299.1871640707022</v>
      </c>
      <c r="AF152" s="14">
        <f t="shared" si="25"/>
        <v>0</v>
      </c>
    </row>
    <row r="153" spans="1:32" x14ac:dyDescent="0.3">
      <c r="A153" t="s">
        <v>148</v>
      </c>
      <c r="B153" t="s">
        <v>158</v>
      </c>
      <c r="C153" t="s">
        <v>174</v>
      </c>
      <c r="D153" t="s">
        <v>538</v>
      </c>
      <c r="E153" t="s">
        <v>539</v>
      </c>
      <c r="F153" s="13">
        <v>3003</v>
      </c>
      <c r="G153" s="13">
        <v>3527</v>
      </c>
      <c r="H153" s="13">
        <v>2820</v>
      </c>
      <c r="I153" s="13">
        <v>3232</v>
      </c>
      <c r="J153" s="13"/>
      <c r="K153" s="13"/>
      <c r="L153" s="13"/>
      <c r="M153" s="13"/>
      <c r="N153" s="13">
        <v>2727</v>
      </c>
      <c r="O153" s="13">
        <v>2575</v>
      </c>
      <c r="P153" s="13">
        <v>2713</v>
      </c>
      <c r="Q153" s="13"/>
      <c r="R153" s="13">
        <v>228133</v>
      </c>
      <c r="S153" s="13">
        <v>228991.61599999992</v>
      </c>
      <c r="T153" s="13">
        <v>229751.83199999994</v>
      </c>
      <c r="U153" s="14">
        <f t="shared" si="21"/>
        <v>1316.3373996747512</v>
      </c>
      <c r="V153" s="14">
        <f t="shared" si="21"/>
        <v>1546.0279749093729</v>
      </c>
      <c r="W153" s="14">
        <f t="shared" si="21"/>
        <v>1236.1210346596065</v>
      </c>
      <c r="X153" s="14">
        <f t="shared" si="22"/>
        <v>1411.4053852521838</v>
      </c>
      <c r="Y153" s="14">
        <f t="shared" si="22"/>
        <v>0</v>
      </c>
      <c r="Z153" s="14">
        <f t="shared" si="22"/>
        <v>0</v>
      </c>
      <c r="AA153" s="14">
        <f t="shared" si="20"/>
        <v>0</v>
      </c>
      <c r="AB153" s="14">
        <f t="shared" si="23"/>
        <v>0</v>
      </c>
      <c r="AC153" s="14">
        <f t="shared" si="24"/>
        <v>1190.87329380653</v>
      </c>
      <c r="AD153" s="14">
        <f t="shared" si="24"/>
        <v>1124.495317767442</v>
      </c>
      <c r="AE153" s="14">
        <f t="shared" si="24"/>
        <v>1184.7595328555615</v>
      </c>
      <c r="AF153" s="14">
        <f t="shared" si="25"/>
        <v>0</v>
      </c>
    </row>
    <row r="154" spans="1:32" x14ac:dyDescent="0.3">
      <c r="A154" t="s">
        <v>148</v>
      </c>
      <c r="B154" t="s">
        <v>143</v>
      </c>
      <c r="C154" t="s">
        <v>156</v>
      </c>
      <c r="D154" t="s">
        <v>540</v>
      </c>
      <c r="E154" t="s">
        <v>541</v>
      </c>
      <c r="F154" s="13">
        <v>1173</v>
      </c>
      <c r="G154" s="13">
        <v>865</v>
      </c>
      <c r="H154" s="13">
        <v>959</v>
      </c>
      <c r="I154" s="13">
        <v>1116</v>
      </c>
      <c r="J154" s="13"/>
      <c r="K154" s="13"/>
      <c r="L154" s="13"/>
      <c r="M154" s="13"/>
      <c r="N154" s="13">
        <v>1211</v>
      </c>
      <c r="O154" s="13">
        <v>969</v>
      </c>
      <c r="P154" s="13">
        <v>776</v>
      </c>
      <c r="Q154" s="13"/>
      <c r="R154" s="13">
        <v>153237</v>
      </c>
      <c r="S154" s="13">
        <v>154240.98499999993</v>
      </c>
      <c r="T154" s="13">
        <v>154700.785</v>
      </c>
      <c r="U154" s="14">
        <f t="shared" si="21"/>
        <v>765.48092170950883</v>
      </c>
      <c r="V154" s="14">
        <f t="shared" si="21"/>
        <v>564.4850786689899</v>
      </c>
      <c r="W154" s="14">
        <f t="shared" si="21"/>
        <v>625.82796583070672</v>
      </c>
      <c r="X154" s="14">
        <f t="shared" si="22"/>
        <v>723.54309718652303</v>
      </c>
      <c r="Y154" s="14">
        <f t="shared" si="22"/>
        <v>0</v>
      </c>
      <c r="Z154" s="14">
        <f t="shared" si="22"/>
        <v>0</v>
      </c>
      <c r="AA154" s="14">
        <f t="shared" si="20"/>
        <v>0</v>
      </c>
      <c r="AB154" s="14">
        <f t="shared" si="23"/>
        <v>0</v>
      </c>
      <c r="AC154" s="14">
        <f t="shared" si="24"/>
        <v>785.13502750258021</v>
      </c>
      <c r="AD154" s="14">
        <f t="shared" si="24"/>
        <v>628.23768922378224</v>
      </c>
      <c r="AE154" s="14">
        <f t="shared" si="24"/>
        <v>503.10882026589775</v>
      </c>
      <c r="AF154" s="14">
        <f t="shared" si="25"/>
        <v>0</v>
      </c>
    </row>
    <row r="155" spans="1:32" x14ac:dyDescent="0.3">
      <c r="A155" t="s">
        <v>154</v>
      </c>
      <c r="B155" t="s">
        <v>185</v>
      </c>
      <c r="C155" t="s">
        <v>190</v>
      </c>
      <c r="D155" t="s">
        <v>544</v>
      </c>
      <c r="E155" t="s">
        <v>545</v>
      </c>
      <c r="F155" s="13">
        <v>5225</v>
      </c>
      <c r="G155" s="13">
        <v>5470</v>
      </c>
      <c r="H155" s="13">
        <v>4338</v>
      </c>
      <c r="I155" s="13">
        <v>3571</v>
      </c>
      <c r="J155" s="13"/>
      <c r="K155" s="13"/>
      <c r="L155" s="13"/>
      <c r="M155" s="13"/>
      <c r="N155" s="13">
        <v>3217</v>
      </c>
      <c r="O155" s="13">
        <v>3574</v>
      </c>
      <c r="P155" s="13">
        <v>3206</v>
      </c>
      <c r="Q155" s="13"/>
      <c r="R155" s="13">
        <v>198107</v>
      </c>
      <c r="S155" s="13">
        <v>198100.79000000007</v>
      </c>
      <c r="T155" s="13">
        <v>198495.77000000002</v>
      </c>
      <c r="U155" s="14">
        <f t="shared" si="21"/>
        <v>2637.4635929068636</v>
      </c>
      <c r="V155" s="14">
        <f t="shared" si="21"/>
        <v>2761.1341345838359</v>
      </c>
      <c r="W155" s="14">
        <f t="shared" si="21"/>
        <v>2189.72575426411</v>
      </c>
      <c r="X155" s="14">
        <f t="shared" si="22"/>
        <v>1802.6177482684438</v>
      </c>
      <c r="Y155" s="14">
        <f t="shared" si="22"/>
        <v>0</v>
      </c>
      <c r="Z155" s="14">
        <f t="shared" si="22"/>
        <v>0</v>
      </c>
      <c r="AA155" s="14">
        <f t="shared" si="20"/>
        <v>0</v>
      </c>
      <c r="AB155" s="14">
        <f t="shared" si="23"/>
        <v>0</v>
      </c>
      <c r="AC155" s="14">
        <f t="shared" si="24"/>
        <v>1623.920833430295</v>
      </c>
      <c r="AD155" s="14">
        <f t="shared" si="24"/>
        <v>1804.1321289026655</v>
      </c>
      <c r="AE155" s="14">
        <f t="shared" si="24"/>
        <v>1618.3681044381494</v>
      </c>
      <c r="AF155" s="14">
        <f t="shared" si="25"/>
        <v>0</v>
      </c>
    </row>
    <row r="156" spans="1:32" x14ac:dyDescent="0.3">
      <c r="A156" t="s">
        <v>154</v>
      </c>
      <c r="B156" t="s">
        <v>192</v>
      </c>
      <c r="C156" t="s">
        <v>211</v>
      </c>
      <c r="D156" t="s">
        <v>546</v>
      </c>
      <c r="E156" t="s">
        <v>547</v>
      </c>
      <c r="F156" s="13">
        <v>8275</v>
      </c>
      <c r="G156" s="13">
        <v>7839</v>
      </c>
      <c r="H156" s="13">
        <v>7013</v>
      </c>
      <c r="I156" s="13">
        <v>6363</v>
      </c>
      <c r="J156" s="13"/>
      <c r="K156" s="13"/>
      <c r="L156" s="13"/>
      <c r="M156" s="13"/>
      <c r="N156" s="13">
        <v>5803</v>
      </c>
      <c r="O156" s="13">
        <v>5673</v>
      </c>
      <c r="P156" s="13">
        <v>5398</v>
      </c>
      <c r="Q156" s="13"/>
      <c r="R156" s="13">
        <v>604075</v>
      </c>
      <c r="S156" s="13">
        <v>605818.11100000003</v>
      </c>
      <c r="T156" s="13">
        <v>608645.09199999995</v>
      </c>
      <c r="U156" s="14">
        <f t="shared" si="21"/>
        <v>1369.8630136986301</v>
      </c>
      <c r="V156" s="14">
        <f t="shared" si="21"/>
        <v>1297.6865455448412</v>
      </c>
      <c r="W156" s="14">
        <f t="shared" si="21"/>
        <v>1160.9485577122045</v>
      </c>
      <c r="X156" s="14">
        <f t="shared" si="22"/>
        <v>1050.3152488288683</v>
      </c>
      <c r="Y156" s="14">
        <f t="shared" si="22"/>
        <v>0</v>
      </c>
      <c r="Z156" s="14">
        <f t="shared" si="22"/>
        <v>0</v>
      </c>
      <c r="AA156" s="14">
        <f t="shared" si="20"/>
        <v>0</v>
      </c>
      <c r="AB156" s="14">
        <f t="shared" si="23"/>
        <v>0</v>
      </c>
      <c r="AC156" s="14">
        <f t="shared" si="24"/>
        <v>957.87826323336833</v>
      </c>
      <c r="AD156" s="14">
        <f t="shared" si="24"/>
        <v>936.41967729155579</v>
      </c>
      <c r="AE156" s="14">
        <f t="shared" si="24"/>
        <v>891.02651472233708</v>
      </c>
      <c r="AF156" s="14">
        <f t="shared" si="25"/>
        <v>0</v>
      </c>
    </row>
    <row r="157" spans="1:32" x14ac:dyDescent="0.3">
      <c r="A157" t="s">
        <v>148</v>
      </c>
      <c r="B157" t="s">
        <v>143</v>
      </c>
      <c r="C157" t="s">
        <v>156</v>
      </c>
      <c r="D157" t="s">
        <v>548</v>
      </c>
      <c r="E157" t="s">
        <v>549</v>
      </c>
      <c r="F157" s="13">
        <v>494</v>
      </c>
      <c r="G157" s="13">
        <v>467</v>
      </c>
      <c r="H157" s="13">
        <v>541</v>
      </c>
      <c r="I157" s="13">
        <v>643</v>
      </c>
      <c r="J157" s="13"/>
      <c r="K157" s="13"/>
      <c r="L157" s="13"/>
      <c r="M157" s="13"/>
      <c r="N157" s="13">
        <v>543</v>
      </c>
      <c r="O157" s="13">
        <v>698</v>
      </c>
      <c r="P157" s="13">
        <v>1225</v>
      </c>
      <c r="Q157" s="13"/>
      <c r="R157" s="13">
        <v>222805</v>
      </c>
      <c r="S157" s="13">
        <v>223416.51</v>
      </c>
      <c r="T157" s="13">
        <v>223459.231</v>
      </c>
      <c r="U157" s="14">
        <f t="shared" si="21"/>
        <v>221.71854312066606</v>
      </c>
      <c r="V157" s="14">
        <f t="shared" si="21"/>
        <v>209.6003231525325</v>
      </c>
      <c r="W157" s="14">
        <f t="shared" si="21"/>
        <v>242.81322232445413</v>
      </c>
      <c r="X157" s="14">
        <f t="shared" si="22"/>
        <v>287.80326037677344</v>
      </c>
      <c r="Y157" s="14">
        <f t="shared" si="22"/>
        <v>0</v>
      </c>
      <c r="Z157" s="14">
        <f t="shared" si="22"/>
        <v>0</v>
      </c>
      <c r="AA157" s="14">
        <f t="shared" si="20"/>
        <v>0</v>
      </c>
      <c r="AB157" s="14">
        <f t="shared" si="23"/>
        <v>0</v>
      </c>
      <c r="AC157" s="14">
        <f t="shared" si="24"/>
        <v>243.04381086250069</v>
      </c>
      <c r="AD157" s="14">
        <f t="shared" si="24"/>
        <v>312.42095760962337</v>
      </c>
      <c r="AE157" s="14">
        <f t="shared" si="24"/>
        <v>548.30325654984051</v>
      </c>
      <c r="AF157" s="14">
        <f t="shared" si="25"/>
        <v>0</v>
      </c>
    </row>
    <row r="158" spans="1:32" x14ac:dyDescent="0.3">
      <c r="A158" t="s">
        <v>181</v>
      </c>
      <c r="B158" t="s">
        <v>205</v>
      </c>
      <c r="C158" t="s">
        <v>235</v>
      </c>
      <c r="D158" t="s">
        <v>550</v>
      </c>
      <c r="E158" t="s">
        <v>551</v>
      </c>
      <c r="F158" s="13">
        <v>8344</v>
      </c>
      <c r="G158" s="13">
        <v>9252</v>
      </c>
      <c r="H158" s="13">
        <v>7712</v>
      </c>
      <c r="I158" s="13">
        <v>6102</v>
      </c>
      <c r="J158" s="13"/>
      <c r="K158" s="13"/>
      <c r="L158" s="13"/>
      <c r="M158" s="13"/>
      <c r="N158" s="13">
        <v>7483</v>
      </c>
      <c r="O158" s="13">
        <v>7375</v>
      </c>
      <c r="P158" s="13">
        <v>8209</v>
      </c>
      <c r="Q158" s="13"/>
      <c r="R158" s="13">
        <v>925016</v>
      </c>
      <c r="S158" s="13">
        <v>931378.55499999993</v>
      </c>
      <c r="T158" s="13">
        <v>936018.22</v>
      </c>
      <c r="U158" s="14">
        <f t="shared" si="21"/>
        <v>902.03845122678956</v>
      </c>
      <c r="V158" s="14">
        <f t="shared" si="21"/>
        <v>1000.1989154782189</v>
      </c>
      <c r="W158" s="14">
        <f t="shared" si="21"/>
        <v>833.71530870817378</v>
      </c>
      <c r="X158" s="14">
        <f t="shared" si="22"/>
        <v>655.1578804603248</v>
      </c>
      <c r="Y158" s="14">
        <f t="shared" si="22"/>
        <v>0</v>
      </c>
      <c r="Z158" s="14">
        <f t="shared" si="22"/>
        <v>0</v>
      </c>
      <c r="AA158" s="14">
        <f t="shared" si="20"/>
        <v>0</v>
      </c>
      <c r="AB158" s="14">
        <f t="shared" si="23"/>
        <v>0</v>
      </c>
      <c r="AC158" s="14">
        <f t="shared" si="24"/>
        <v>803.43271377984433</v>
      </c>
      <c r="AD158" s="14">
        <f t="shared" si="24"/>
        <v>791.8369990814316</v>
      </c>
      <c r="AE158" s="14">
        <f t="shared" si="24"/>
        <v>881.38168480806394</v>
      </c>
      <c r="AF158" s="14">
        <f t="shared" si="25"/>
        <v>0</v>
      </c>
    </row>
    <row r="159" spans="1:32" x14ac:dyDescent="0.3">
      <c r="A159" t="s">
        <v>163</v>
      </c>
      <c r="B159" t="s">
        <v>198</v>
      </c>
      <c r="C159" t="s">
        <v>239</v>
      </c>
      <c r="D159" t="s">
        <v>552</v>
      </c>
      <c r="E159" t="s">
        <v>553</v>
      </c>
      <c r="F159" s="13">
        <v>675</v>
      </c>
      <c r="G159" s="13">
        <v>911</v>
      </c>
      <c r="H159" s="13">
        <v>535</v>
      </c>
      <c r="I159" s="13">
        <v>652</v>
      </c>
      <c r="J159" s="13"/>
      <c r="K159" s="13"/>
      <c r="L159" s="13"/>
      <c r="M159" s="13"/>
      <c r="N159" s="13">
        <v>1109</v>
      </c>
      <c r="O159" s="13">
        <v>964</v>
      </c>
      <c r="P159" s="13">
        <v>804</v>
      </c>
      <c r="Q159" s="13"/>
      <c r="R159" s="13">
        <v>155774</v>
      </c>
      <c r="S159" s="13">
        <v>157508.318</v>
      </c>
      <c r="T159" s="13">
        <v>158722.00999999998</v>
      </c>
      <c r="U159" s="14">
        <f t="shared" si="21"/>
        <v>433.32006624982347</v>
      </c>
      <c r="V159" s="14">
        <f t="shared" si="21"/>
        <v>584.82160052383585</v>
      </c>
      <c r="W159" s="14">
        <f t="shared" si="21"/>
        <v>343.44627473134159</v>
      </c>
      <c r="X159" s="14">
        <f t="shared" si="22"/>
        <v>413.94639234227611</v>
      </c>
      <c r="Y159" s="14">
        <f t="shared" si="22"/>
        <v>0</v>
      </c>
      <c r="Z159" s="14">
        <f t="shared" si="22"/>
        <v>0</v>
      </c>
      <c r="AA159" s="14">
        <f t="shared" si="20"/>
        <v>0</v>
      </c>
      <c r="AB159" s="14">
        <f t="shared" si="23"/>
        <v>0</v>
      </c>
      <c r="AC159" s="14">
        <f t="shared" si="24"/>
        <v>704.08979924476114</v>
      </c>
      <c r="AD159" s="14">
        <f t="shared" si="24"/>
        <v>612.03116904594208</v>
      </c>
      <c r="AE159" s="14">
        <f t="shared" si="24"/>
        <v>510.44923227483139</v>
      </c>
      <c r="AF159" s="14">
        <f t="shared" si="25"/>
        <v>0</v>
      </c>
    </row>
    <row r="160" spans="1:32" x14ac:dyDescent="0.3">
      <c r="A160" t="s">
        <v>172</v>
      </c>
      <c r="B160" t="s">
        <v>213</v>
      </c>
      <c r="C160" t="s">
        <v>224</v>
      </c>
      <c r="D160" t="s">
        <v>554</v>
      </c>
      <c r="E160" t="s">
        <v>555</v>
      </c>
      <c r="F160" s="13">
        <v>2695</v>
      </c>
      <c r="G160" s="13">
        <v>2499</v>
      </c>
      <c r="H160" s="13">
        <v>1828</v>
      </c>
      <c r="I160" s="13">
        <v>1182</v>
      </c>
      <c r="J160" s="13"/>
      <c r="K160" s="13"/>
      <c r="L160" s="13"/>
      <c r="M160" s="13"/>
      <c r="N160" s="13">
        <v>910</v>
      </c>
      <c r="O160" s="13">
        <v>1204</v>
      </c>
      <c r="P160" s="13">
        <v>1152</v>
      </c>
      <c r="Q160" s="13"/>
      <c r="R160" s="13">
        <v>170439</v>
      </c>
      <c r="S160" s="13">
        <v>171257.764</v>
      </c>
      <c r="T160" s="13">
        <v>172278.36099999998</v>
      </c>
      <c r="U160" s="14">
        <f t="shared" si="21"/>
        <v>1581.2108730982932</v>
      </c>
      <c r="V160" s="14">
        <f t="shared" si="21"/>
        <v>1466.2137186911448</v>
      </c>
      <c r="W160" s="14">
        <f t="shared" si="21"/>
        <v>1072.5244808993248</v>
      </c>
      <c r="X160" s="14">
        <f t="shared" si="22"/>
        <v>690.18768690685465</v>
      </c>
      <c r="Y160" s="14">
        <f t="shared" si="22"/>
        <v>0</v>
      </c>
      <c r="Z160" s="14">
        <f t="shared" si="22"/>
        <v>0</v>
      </c>
      <c r="AA160" s="14">
        <f t="shared" si="20"/>
        <v>0</v>
      </c>
      <c r="AB160" s="14">
        <f t="shared" si="23"/>
        <v>0</v>
      </c>
      <c r="AC160" s="14">
        <f t="shared" si="24"/>
        <v>531.36277079969352</v>
      </c>
      <c r="AD160" s="14">
        <f t="shared" si="24"/>
        <v>703.03381982728683</v>
      </c>
      <c r="AE160" s="14">
        <f t="shared" si="24"/>
        <v>672.67023292444708</v>
      </c>
      <c r="AF160" s="14">
        <f t="shared" si="25"/>
        <v>0</v>
      </c>
    </row>
    <row r="161" spans="1:32" x14ac:dyDescent="0.3">
      <c r="A161" t="s">
        <v>148</v>
      </c>
      <c r="B161" t="s">
        <v>158</v>
      </c>
      <c r="C161" t="s">
        <v>174</v>
      </c>
      <c r="D161" t="s">
        <v>556</v>
      </c>
      <c r="E161" t="s">
        <v>557</v>
      </c>
      <c r="F161" s="13">
        <v>2293</v>
      </c>
      <c r="G161" s="13">
        <v>2776</v>
      </c>
      <c r="H161" s="13">
        <v>2473</v>
      </c>
      <c r="I161" s="13">
        <v>2573</v>
      </c>
      <c r="J161" s="13"/>
      <c r="K161" s="13"/>
      <c r="L161" s="13"/>
      <c r="M161" s="13"/>
      <c r="N161" s="13">
        <v>2708</v>
      </c>
      <c r="O161" s="13">
        <v>2273</v>
      </c>
      <c r="P161" s="13">
        <v>2458</v>
      </c>
      <c r="Q161" s="13"/>
      <c r="R161" s="13">
        <v>174474</v>
      </c>
      <c r="S161" s="13">
        <v>174457.91099999999</v>
      </c>
      <c r="T161" s="13">
        <v>174776.88999999996</v>
      </c>
      <c r="U161" s="14">
        <f t="shared" si="21"/>
        <v>1314.2359320013297</v>
      </c>
      <c r="V161" s="14">
        <f t="shared" si="21"/>
        <v>1591.0680101333151</v>
      </c>
      <c r="W161" s="14">
        <f t="shared" si="21"/>
        <v>1417.4031660877838</v>
      </c>
      <c r="X161" s="14">
        <f t="shared" si="22"/>
        <v>1474.854298811362</v>
      </c>
      <c r="Y161" s="14">
        <f t="shared" si="22"/>
        <v>0</v>
      </c>
      <c r="Z161" s="14">
        <f t="shared" si="22"/>
        <v>0</v>
      </c>
      <c r="AA161" s="14">
        <f t="shared" si="20"/>
        <v>0</v>
      </c>
      <c r="AB161" s="14">
        <f t="shared" si="23"/>
        <v>0</v>
      </c>
      <c r="AC161" s="14">
        <f t="shared" si="24"/>
        <v>1552.2368601559147</v>
      </c>
      <c r="AD161" s="14">
        <f t="shared" si="24"/>
        <v>1302.8930513790228</v>
      </c>
      <c r="AE161" s="14">
        <f t="shared" si="24"/>
        <v>1408.9358206289653</v>
      </c>
      <c r="AF161" s="14">
        <f t="shared" si="25"/>
        <v>0</v>
      </c>
    </row>
    <row r="162" spans="1:32" x14ac:dyDescent="0.3">
      <c r="A162" t="s">
        <v>154</v>
      </c>
      <c r="B162" t="s">
        <v>185</v>
      </c>
      <c r="C162" t="s">
        <v>190</v>
      </c>
      <c r="D162" t="s">
        <v>560</v>
      </c>
      <c r="E162" t="s">
        <v>561</v>
      </c>
      <c r="F162" s="13">
        <v>892</v>
      </c>
      <c r="G162" s="13">
        <v>856</v>
      </c>
      <c r="H162" s="13">
        <v>647</v>
      </c>
      <c r="I162" s="13">
        <v>584</v>
      </c>
      <c r="J162" s="13"/>
      <c r="K162" s="13"/>
      <c r="L162" s="13"/>
      <c r="M162" s="13"/>
      <c r="N162" s="13">
        <v>436</v>
      </c>
      <c r="O162" s="13">
        <v>726</v>
      </c>
      <c r="P162" s="13">
        <v>664</v>
      </c>
      <c r="Q162" s="13"/>
      <c r="R162" s="13">
        <v>135627</v>
      </c>
      <c r="S162" s="13">
        <v>136141.29</v>
      </c>
      <c r="T162" s="13">
        <v>136965.85800000001</v>
      </c>
      <c r="U162" s="14">
        <f t="shared" si="21"/>
        <v>657.6861539369005</v>
      </c>
      <c r="V162" s="14">
        <f t="shared" si="21"/>
        <v>631.14276655828121</v>
      </c>
      <c r="W162" s="14">
        <f t="shared" si="21"/>
        <v>477.04365649907464</v>
      </c>
      <c r="X162" s="14">
        <f t="shared" si="22"/>
        <v>428.96611307267619</v>
      </c>
      <c r="Y162" s="14">
        <f t="shared" si="22"/>
        <v>0</v>
      </c>
      <c r="Z162" s="14">
        <f t="shared" si="22"/>
        <v>0</v>
      </c>
      <c r="AA162" s="14">
        <f t="shared" si="20"/>
        <v>0</v>
      </c>
      <c r="AB162" s="14">
        <f t="shared" si="23"/>
        <v>0</v>
      </c>
      <c r="AC162" s="14">
        <f t="shared" si="24"/>
        <v>320.25552277343633</v>
      </c>
      <c r="AD162" s="14">
        <f t="shared" si="24"/>
        <v>533.26951727870357</v>
      </c>
      <c r="AE162" s="14">
        <f t="shared" si="24"/>
        <v>487.72859431550847</v>
      </c>
      <c r="AF162" s="14">
        <f t="shared" si="25"/>
        <v>0</v>
      </c>
    </row>
    <row r="163" spans="1:32" x14ac:dyDescent="0.3">
      <c r="A163" t="s">
        <v>154</v>
      </c>
      <c r="B163" t="s">
        <v>192</v>
      </c>
      <c r="C163" t="s">
        <v>211</v>
      </c>
      <c r="D163" t="s">
        <v>562</v>
      </c>
      <c r="E163" t="s">
        <v>563</v>
      </c>
      <c r="F163" s="13">
        <v>960</v>
      </c>
      <c r="G163" s="13">
        <v>968</v>
      </c>
      <c r="H163" s="13">
        <v>766</v>
      </c>
      <c r="I163" s="13">
        <v>757</v>
      </c>
      <c r="J163" s="13"/>
      <c r="K163" s="13"/>
      <c r="L163" s="13"/>
      <c r="M163" s="13"/>
      <c r="N163" s="13">
        <v>385</v>
      </c>
      <c r="O163" s="13">
        <v>821</v>
      </c>
      <c r="P163" s="13">
        <v>601</v>
      </c>
      <c r="Q163" s="13"/>
      <c r="R163" s="13">
        <v>127570</v>
      </c>
      <c r="S163" s="13">
        <v>129002.523</v>
      </c>
      <c r="T163" s="13">
        <v>130188.31099999996</v>
      </c>
      <c r="U163" s="14">
        <f t="shared" si="21"/>
        <v>752.52802383005417</v>
      </c>
      <c r="V163" s="14">
        <f t="shared" si="21"/>
        <v>758.79909069530447</v>
      </c>
      <c r="W163" s="14">
        <f t="shared" si="21"/>
        <v>600.45465234773064</v>
      </c>
      <c r="X163" s="14">
        <f t="shared" si="22"/>
        <v>586.81022851002695</v>
      </c>
      <c r="Y163" s="14">
        <f t="shared" si="22"/>
        <v>0</v>
      </c>
      <c r="Z163" s="14">
        <f t="shared" si="22"/>
        <v>0</v>
      </c>
      <c r="AA163" s="14">
        <f t="shared" si="20"/>
        <v>0</v>
      </c>
      <c r="AB163" s="14">
        <f t="shared" si="23"/>
        <v>0</v>
      </c>
      <c r="AC163" s="14">
        <f t="shared" si="24"/>
        <v>298.44377539809824</v>
      </c>
      <c r="AD163" s="14">
        <f t="shared" si="24"/>
        <v>636.42166130347698</v>
      </c>
      <c r="AE163" s="14">
        <f t="shared" si="24"/>
        <v>465.88236107599232</v>
      </c>
      <c r="AF163" s="14">
        <f t="shared" si="25"/>
        <v>0</v>
      </c>
    </row>
    <row r="164" spans="1:32" x14ac:dyDescent="0.3">
      <c r="A164" t="s">
        <v>172</v>
      </c>
      <c r="B164" t="s">
        <v>213</v>
      </c>
      <c r="C164" t="s">
        <v>218</v>
      </c>
      <c r="D164" t="s">
        <v>566</v>
      </c>
      <c r="E164" t="s">
        <v>567</v>
      </c>
      <c r="F164" s="13">
        <v>612</v>
      </c>
      <c r="G164" s="13">
        <v>957</v>
      </c>
      <c r="H164" s="13">
        <v>881</v>
      </c>
      <c r="I164" s="13">
        <v>698</v>
      </c>
      <c r="J164" s="13"/>
      <c r="K164" s="13"/>
      <c r="L164" s="13"/>
      <c r="M164" s="13"/>
      <c r="N164" s="13">
        <v>1020</v>
      </c>
      <c r="O164" s="13">
        <v>746</v>
      </c>
      <c r="P164" s="13">
        <v>734</v>
      </c>
      <c r="Q164" s="13"/>
      <c r="R164" s="13">
        <v>109830</v>
      </c>
      <c r="S164" s="13">
        <v>110070.31899999997</v>
      </c>
      <c r="T164" s="13">
        <v>110434.65099999997</v>
      </c>
      <c r="U164" s="14">
        <f t="shared" si="21"/>
        <v>557.22480196667584</v>
      </c>
      <c r="V164" s="14">
        <f t="shared" si="21"/>
        <v>871.34662660475271</v>
      </c>
      <c r="W164" s="14">
        <f t="shared" si="21"/>
        <v>802.14877538013297</v>
      </c>
      <c r="X164" s="14">
        <f t="shared" si="22"/>
        <v>634.14007185715548</v>
      </c>
      <c r="Y164" s="14">
        <f t="shared" si="22"/>
        <v>0</v>
      </c>
      <c r="Z164" s="14">
        <f t="shared" si="22"/>
        <v>0</v>
      </c>
      <c r="AA164" s="14">
        <f t="shared" si="20"/>
        <v>0</v>
      </c>
      <c r="AB164" s="14">
        <f t="shared" si="23"/>
        <v>0</v>
      </c>
      <c r="AC164" s="14">
        <f t="shared" si="24"/>
        <v>926.68033423251927</v>
      </c>
      <c r="AD164" s="14">
        <f t="shared" si="24"/>
        <v>677.74855817397986</v>
      </c>
      <c r="AE164" s="14">
        <f t="shared" si="24"/>
        <v>666.84643659477376</v>
      </c>
      <c r="AF164" s="14">
        <f t="shared" si="25"/>
        <v>0</v>
      </c>
    </row>
    <row r="165" spans="1:32" x14ac:dyDescent="0.3">
      <c r="A165" t="s">
        <v>163</v>
      </c>
      <c r="B165" t="s">
        <v>198</v>
      </c>
      <c r="C165" t="s">
        <v>239</v>
      </c>
      <c r="D165" t="s">
        <v>568</v>
      </c>
      <c r="E165" t="s">
        <v>569</v>
      </c>
      <c r="F165" s="13">
        <v>1277</v>
      </c>
      <c r="G165" s="13">
        <v>1705</v>
      </c>
      <c r="H165" s="13">
        <v>1226</v>
      </c>
      <c r="I165" s="13">
        <v>1145</v>
      </c>
      <c r="J165" s="13"/>
      <c r="K165" s="13"/>
      <c r="L165" s="13"/>
      <c r="M165" s="13"/>
      <c r="N165" s="13">
        <v>1551</v>
      </c>
      <c r="O165" s="13">
        <v>1227</v>
      </c>
      <c r="P165" s="13">
        <v>1466</v>
      </c>
      <c r="Q165" s="13"/>
      <c r="R165" s="13">
        <v>239561</v>
      </c>
      <c r="S165" s="13">
        <v>245350.21800000008</v>
      </c>
      <c r="T165" s="13">
        <v>250230.71299999993</v>
      </c>
      <c r="U165" s="14">
        <f t="shared" si="21"/>
        <v>533.05838596432648</v>
      </c>
      <c r="V165" s="14">
        <f t="shared" si="21"/>
        <v>711.71851845667697</v>
      </c>
      <c r="W165" s="14">
        <f t="shared" si="21"/>
        <v>511.76944494304166</v>
      </c>
      <c r="X165" s="14">
        <f t="shared" si="22"/>
        <v>466.67983804277674</v>
      </c>
      <c r="Y165" s="14">
        <f t="shared" si="22"/>
        <v>0</v>
      </c>
      <c r="Z165" s="14">
        <f t="shared" si="22"/>
        <v>0</v>
      </c>
      <c r="AA165" s="14">
        <f t="shared" si="20"/>
        <v>0</v>
      </c>
      <c r="AB165" s="14">
        <f t="shared" si="23"/>
        <v>0</v>
      </c>
      <c r="AC165" s="14">
        <f t="shared" si="24"/>
        <v>632.15757974178746</v>
      </c>
      <c r="AD165" s="14">
        <f t="shared" si="24"/>
        <v>500.10145089824192</v>
      </c>
      <c r="AE165" s="14">
        <f t="shared" si="24"/>
        <v>597.5132249525858</v>
      </c>
      <c r="AF165" s="14">
        <f t="shared" si="25"/>
        <v>0</v>
      </c>
    </row>
    <row r="166" spans="1:32" x14ac:dyDescent="0.3">
      <c r="A166" t="s">
        <v>148</v>
      </c>
      <c r="B166" t="s">
        <v>158</v>
      </c>
      <c r="C166" t="s">
        <v>174</v>
      </c>
      <c r="D166" t="s">
        <v>570</v>
      </c>
      <c r="E166" t="s">
        <v>571</v>
      </c>
      <c r="F166" s="13">
        <v>4108</v>
      </c>
      <c r="G166" s="13">
        <v>4582</v>
      </c>
      <c r="H166" s="13">
        <v>4034</v>
      </c>
      <c r="I166" s="13">
        <v>2793</v>
      </c>
      <c r="J166" s="13"/>
      <c r="K166" s="13"/>
      <c r="L166" s="13"/>
      <c r="M166" s="13"/>
      <c r="N166" s="13">
        <v>2662</v>
      </c>
      <c r="O166" s="13">
        <v>2814</v>
      </c>
      <c r="P166" s="13">
        <v>2766</v>
      </c>
      <c r="Q166" s="13"/>
      <c r="R166" s="13">
        <v>179851</v>
      </c>
      <c r="S166" s="13">
        <v>180894.19699999996</v>
      </c>
      <c r="T166" s="13">
        <v>181718.97699999998</v>
      </c>
      <c r="U166" s="14">
        <f t="shared" si="21"/>
        <v>2284.112960172587</v>
      </c>
      <c r="V166" s="14">
        <f t="shared" si="21"/>
        <v>2547.6644555771163</v>
      </c>
      <c r="W166" s="14">
        <f t="shared" si="21"/>
        <v>2242.9677900039474</v>
      </c>
      <c r="X166" s="14">
        <f t="shared" si="22"/>
        <v>1543.9964610915633</v>
      </c>
      <c r="Y166" s="14">
        <f t="shared" si="22"/>
        <v>0</v>
      </c>
      <c r="Z166" s="14">
        <f t="shared" si="22"/>
        <v>0</v>
      </c>
      <c r="AA166" s="14">
        <f t="shared" si="20"/>
        <v>0</v>
      </c>
      <c r="AB166" s="14">
        <f t="shared" si="23"/>
        <v>0</v>
      </c>
      <c r="AC166" s="14">
        <f t="shared" si="24"/>
        <v>1471.5784387489227</v>
      </c>
      <c r="AD166" s="14">
        <f t="shared" si="24"/>
        <v>1555.60545703962</v>
      </c>
      <c r="AE166" s="14">
        <f t="shared" si="24"/>
        <v>1529.0706091583472</v>
      </c>
      <c r="AF166" s="14">
        <f t="shared" si="25"/>
        <v>0</v>
      </c>
    </row>
    <row r="167" spans="1:32" x14ac:dyDescent="0.3">
      <c r="A167" t="s">
        <v>148</v>
      </c>
      <c r="B167" t="s">
        <v>167</v>
      </c>
      <c r="C167" t="s">
        <v>142</v>
      </c>
      <c r="D167" t="s">
        <v>572</v>
      </c>
      <c r="E167" t="s">
        <v>573</v>
      </c>
      <c r="F167" s="13">
        <v>2395</v>
      </c>
      <c r="G167" s="13">
        <v>2489</v>
      </c>
      <c r="H167" s="13">
        <v>2301</v>
      </c>
      <c r="I167" s="13">
        <v>2733</v>
      </c>
      <c r="J167" s="13"/>
      <c r="K167" s="13"/>
      <c r="L167" s="13"/>
      <c r="M167" s="13"/>
      <c r="N167" s="13">
        <v>2704</v>
      </c>
      <c r="O167" s="13">
        <v>2838</v>
      </c>
      <c r="P167" s="13">
        <v>2545</v>
      </c>
      <c r="Q167" s="13"/>
      <c r="R167" s="13">
        <v>269151</v>
      </c>
      <c r="S167" s="13">
        <v>269386.98599999998</v>
      </c>
      <c r="T167" s="13">
        <v>270594.82900000003</v>
      </c>
      <c r="U167" s="14">
        <f t="shared" si="21"/>
        <v>889.83507399192274</v>
      </c>
      <c r="V167" s="14">
        <f t="shared" si="21"/>
        <v>924.75970737615694</v>
      </c>
      <c r="W167" s="14">
        <f t="shared" si="21"/>
        <v>854.91044060768854</v>
      </c>
      <c r="X167" s="14">
        <f t="shared" si="22"/>
        <v>1014.5256237433831</v>
      </c>
      <c r="Y167" s="14">
        <f t="shared" si="22"/>
        <v>0</v>
      </c>
      <c r="Z167" s="14">
        <f t="shared" si="22"/>
        <v>0</v>
      </c>
      <c r="AA167" s="14">
        <f t="shared" si="20"/>
        <v>0</v>
      </c>
      <c r="AB167" s="14">
        <f t="shared" si="23"/>
        <v>0</v>
      </c>
      <c r="AC167" s="14">
        <f t="shared" si="24"/>
        <v>1003.7604414936363</v>
      </c>
      <c r="AD167" s="14">
        <f t="shared" si="24"/>
        <v>1053.5030077510871</v>
      </c>
      <c r="AE167" s="14">
        <f t="shared" si="24"/>
        <v>944.73754571054155</v>
      </c>
      <c r="AF167" s="14">
        <f t="shared" si="25"/>
        <v>0</v>
      </c>
    </row>
    <row r="168" spans="1:32" x14ac:dyDescent="0.3">
      <c r="A168" t="s">
        <v>154</v>
      </c>
      <c r="B168" t="s">
        <v>185</v>
      </c>
      <c r="C168" t="s">
        <v>196</v>
      </c>
      <c r="D168" t="s">
        <v>574</v>
      </c>
      <c r="E168" t="s">
        <v>575</v>
      </c>
      <c r="F168" s="13">
        <v>1818</v>
      </c>
      <c r="G168" s="13">
        <v>1838</v>
      </c>
      <c r="H168" s="13">
        <v>1905</v>
      </c>
      <c r="I168" s="13">
        <v>1548</v>
      </c>
      <c r="J168" s="13"/>
      <c r="K168" s="13"/>
      <c r="L168" s="13"/>
      <c r="M168" s="13"/>
      <c r="N168" s="13">
        <v>2188</v>
      </c>
      <c r="O168" s="13">
        <v>2020</v>
      </c>
      <c r="P168" s="13">
        <v>2247</v>
      </c>
      <c r="Q168" s="13"/>
      <c r="R168" s="13">
        <v>214082</v>
      </c>
      <c r="S168" s="13">
        <v>214959.32799999989</v>
      </c>
      <c r="T168" s="13">
        <v>215982.58300000007</v>
      </c>
      <c r="U168" s="14">
        <f t="shared" si="21"/>
        <v>849.20731308564018</v>
      </c>
      <c r="V168" s="14">
        <f t="shared" si="21"/>
        <v>858.54952775104869</v>
      </c>
      <c r="W168" s="14">
        <f t="shared" si="21"/>
        <v>889.84594688016739</v>
      </c>
      <c r="X168" s="14">
        <f t="shared" si="22"/>
        <v>720.13622967783033</v>
      </c>
      <c r="Y168" s="14">
        <f t="shared" si="22"/>
        <v>0</v>
      </c>
      <c r="Z168" s="14">
        <f t="shared" si="22"/>
        <v>0</v>
      </c>
      <c r="AA168" s="14">
        <f t="shared" si="20"/>
        <v>0</v>
      </c>
      <c r="AB168" s="14">
        <f t="shared" si="23"/>
        <v>0</v>
      </c>
      <c r="AC168" s="14">
        <f t="shared" si="24"/>
        <v>1017.866970629905</v>
      </c>
      <c r="AD168" s="14">
        <f t="shared" si="24"/>
        <v>939.71265112998537</v>
      </c>
      <c r="AE168" s="14">
        <f t="shared" si="24"/>
        <v>1045.3140233114243</v>
      </c>
      <c r="AF168" s="14">
        <f t="shared" si="25"/>
        <v>0</v>
      </c>
    </row>
    <row r="169" spans="1:32" x14ac:dyDescent="0.3">
      <c r="A169" t="s">
        <v>163</v>
      </c>
      <c r="B169" t="s">
        <v>198</v>
      </c>
      <c r="C169" t="s">
        <v>239</v>
      </c>
      <c r="D169" t="s">
        <v>578</v>
      </c>
      <c r="E169" t="s">
        <v>579</v>
      </c>
      <c r="F169" s="13">
        <v>1500</v>
      </c>
      <c r="G169" s="13">
        <v>1135</v>
      </c>
      <c r="H169" s="13">
        <v>693</v>
      </c>
      <c r="I169" s="13">
        <v>899</v>
      </c>
      <c r="J169" s="13"/>
      <c r="K169" s="13"/>
      <c r="L169" s="13"/>
      <c r="M169" s="13"/>
      <c r="N169" s="13">
        <v>1740</v>
      </c>
      <c r="O169" s="13">
        <v>2100</v>
      </c>
      <c r="P169" s="13">
        <v>1520</v>
      </c>
      <c r="Q169" s="13"/>
      <c r="R169" s="13">
        <v>208704</v>
      </c>
      <c r="S169" s="13">
        <v>212055.37400000001</v>
      </c>
      <c r="T169" s="13">
        <v>213982.96899999998</v>
      </c>
      <c r="U169" s="14">
        <f t="shared" si="21"/>
        <v>718.72125114995401</v>
      </c>
      <c r="V169" s="14">
        <f t="shared" si="21"/>
        <v>543.83241337013192</v>
      </c>
      <c r="W169" s="14">
        <f t="shared" si="21"/>
        <v>332.04921803127877</v>
      </c>
      <c r="X169" s="14">
        <f t="shared" si="22"/>
        <v>423.94586991226163</v>
      </c>
      <c r="Y169" s="14">
        <f t="shared" si="22"/>
        <v>0</v>
      </c>
      <c r="Z169" s="14">
        <f t="shared" si="22"/>
        <v>0</v>
      </c>
      <c r="AA169" s="14">
        <f t="shared" si="20"/>
        <v>0</v>
      </c>
      <c r="AB169" s="14">
        <f t="shared" si="23"/>
        <v>0</v>
      </c>
      <c r="AC169" s="14">
        <f t="shared" si="24"/>
        <v>820.54039337857103</v>
      </c>
      <c r="AD169" s="14">
        <f t="shared" si="24"/>
        <v>990.30737131896501</v>
      </c>
      <c r="AE169" s="14">
        <f t="shared" si="24"/>
        <v>716.79390685944134</v>
      </c>
      <c r="AF169" s="14">
        <f t="shared" si="25"/>
        <v>0</v>
      </c>
    </row>
    <row r="170" spans="1:32" x14ac:dyDescent="0.3">
      <c r="A170" t="s">
        <v>163</v>
      </c>
      <c r="B170" t="s">
        <v>198</v>
      </c>
      <c r="C170" t="s">
        <v>239</v>
      </c>
      <c r="D170" t="s">
        <v>580</v>
      </c>
      <c r="E170" t="s">
        <v>581</v>
      </c>
      <c r="F170" s="13">
        <v>1134</v>
      </c>
      <c r="G170" s="13">
        <v>1201</v>
      </c>
      <c r="H170" s="13">
        <v>1202</v>
      </c>
      <c r="I170" s="13">
        <v>1035</v>
      </c>
      <c r="J170" s="13"/>
      <c r="K170" s="13"/>
      <c r="L170" s="13"/>
      <c r="M170" s="13"/>
      <c r="N170" s="13">
        <v>1285</v>
      </c>
      <c r="O170" s="13">
        <v>722</v>
      </c>
      <c r="P170" s="13">
        <v>805</v>
      </c>
      <c r="Q170" s="13"/>
      <c r="R170" s="13">
        <v>260238</v>
      </c>
      <c r="S170" s="13">
        <v>262546.3629999999</v>
      </c>
      <c r="T170" s="13">
        <v>263937.85400000017</v>
      </c>
      <c r="U170" s="14">
        <f t="shared" si="21"/>
        <v>435.7549627648537</v>
      </c>
      <c r="V170" s="14">
        <f t="shared" si="21"/>
        <v>461.50062634972602</v>
      </c>
      <c r="W170" s="14">
        <f t="shared" si="21"/>
        <v>461.88488998532108</v>
      </c>
      <c r="X170" s="14">
        <f t="shared" si="22"/>
        <v>394.2160874649025</v>
      </c>
      <c r="Y170" s="14">
        <f t="shared" si="22"/>
        <v>0</v>
      </c>
      <c r="Z170" s="14">
        <f t="shared" si="22"/>
        <v>0</v>
      </c>
      <c r="AA170" s="14">
        <f t="shared" si="20"/>
        <v>0</v>
      </c>
      <c r="AB170" s="14">
        <f t="shared" si="23"/>
        <v>0</v>
      </c>
      <c r="AC170" s="14">
        <f t="shared" si="24"/>
        <v>489.43736463033787</v>
      </c>
      <c r="AD170" s="14">
        <f t="shared" si="24"/>
        <v>274.99904845377739</v>
      </c>
      <c r="AE170" s="14">
        <f t="shared" si="24"/>
        <v>306.61251247270195</v>
      </c>
      <c r="AF170" s="14">
        <f t="shared" si="25"/>
        <v>0</v>
      </c>
    </row>
    <row r="171" spans="1:32" x14ac:dyDescent="0.3">
      <c r="A171" t="s">
        <v>148</v>
      </c>
      <c r="B171" t="s">
        <v>158</v>
      </c>
      <c r="C171" t="s">
        <v>165</v>
      </c>
      <c r="D171" t="s">
        <v>582</v>
      </c>
      <c r="E171" t="s">
        <v>583</v>
      </c>
      <c r="F171" s="13">
        <v>1833</v>
      </c>
      <c r="G171" s="13">
        <v>1865</v>
      </c>
      <c r="H171" s="13">
        <v>2586</v>
      </c>
      <c r="I171" s="13">
        <v>2083</v>
      </c>
      <c r="J171" s="13"/>
      <c r="K171" s="13"/>
      <c r="L171" s="13"/>
      <c r="M171" s="13"/>
      <c r="N171" s="13">
        <v>2053</v>
      </c>
      <c r="O171" s="13">
        <v>1523</v>
      </c>
      <c r="P171" s="13">
        <v>3148</v>
      </c>
      <c r="Q171" s="13"/>
      <c r="R171" s="13">
        <v>165058</v>
      </c>
      <c r="S171" s="13">
        <v>166130.45199999993</v>
      </c>
      <c r="T171" s="13">
        <v>166892.82999999993</v>
      </c>
      <c r="U171" s="14">
        <f t="shared" si="21"/>
        <v>1110.5187267505967</v>
      </c>
      <c r="V171" s="14">
        <f t="shared" si="21"/>
        <v>1129.9058512765209</v>
      </c>
      <c r="W171" s="14">
        <f t="shared" si="21"/>
        <v>1566.722000751251</v>
      </c>
      <c r="X171" s="14">
        <f t="shared" si="22"/>
        <v>1253.8339449049358</v>
      </c>
      <c r="Y171" s="14">
        <f t="shared" si="22"/>
        <v>0</v>
      </c>
      <c r="Z171" s="14">
        <f t="shared" si="22"/>
        <v>0</v>
      </c>
      <c r="AA171" s="14">
        <f t="shared" si="20"/>
        <v>0</v>
      </c>
      <c r="AB171" s="14">
        <f t="shared" si="23"/>
        <v>0</v>
      </c>
      <c r="AC171" s="14">
        <f t="shared" si="24"/>
        <v>1235.7758468026084</v>
      </c>
      <c r="AD171" s="14">
        <f t="shared" si="24"/>
        <v>916.74944699482353</v>
      </c>
      <c r="AE171" s="14">
        <f t="shared" si="24"/>
        <v>1894.8964275375604</v>
      </c>
      <c r="AF171" s="14">
        <f t="shared" si="25"/>
        <v>0</v>
      </c>
    </row>
    <row r="172" spans="1:32" x14ac:dyDescent="0.3">
      <c r="A172" t="s">
        <v>154</v>
      </c>
      <c r="B172" t="s">
        <v>185</v>
      </c>
      <c r="C172" t="s">
        <v>196</v>
      </c>
      <c r="D172" t="s">
        <v>584</v>
      </c>
      <c r="E172" t="s">
        <v>585</v>
      </c>
      <c r="F172" s="13">
        <v>7373</v>
      </c>
      <c r="G172" s="13">
        <v>6446</v>
      </c>
      <c r="H172" s="13">
        <v>5133</v>
      </c>
      <c r="I172" s="13">
        <v>4841</v>
      </c>
      <c r="J172" s="13"/>
      <c r="K172" s="13"/>
      <c r="L172" s="13"/>
      <c r="M172" s="13"/>
      <c r="N172" s="13">
        <v>3747</v>
      </c>
      <c r="O172" s="13">
        <v>4083</v>
      </c>
      <c r="P172" s="13">
        <v>3910</v>
      </c>
      <c r="Q172" s="13"/>
      <c r="R172" s="13">
        <v>450140</v>
      </c>
      <c r="S172" s="13">
        <v>448860.1289999999</v>
      </c>
      <c r="T172" s="13">
        <v>450408.25499999995</v>
      </c>
      <c r="U172" s="14">
        <f t="shared" si="21"/>
        <v>1637.9348647087572</v>
      </c>
      <c r="V172" s="14">
        <f t="shared" si="21"/>
        <v>1431.9989336650819</v>
      </c>
      <c r="W172" s="14">
        <f t="shared" si="21"/>
        <v>1140.3119029635225</v>
      </c>
      <c r="X172" s="14">
        <f t="shared" si="22"/>
        <v>1078.5096931610071</v>
      </c>
      <c r="Y172" s="14">
        <f t="shared" si="22"/>
        <v>0</v>
      </c>
      <c r="Z172" s="14">
        <f t="shared" si="22"/>
        <v>0</v>
      </c>
      <c r="AA172" s="14">
        <f t="shared" si="20"/>
        <v>0</v>
      </c>
      <c r="AB172" s="14">
        <f t="shared" si="23"/>
        <v>0</v>
      </c>
      <c r="AC172" s="14">
        <f t="shared" si="24"/>
        <v>834.78120641898249</v>
      </c>
      <c r="AD172" s="14">
        <f t="shared" si="24"/>
        <v>909.63748753901939</v>
      </c>
      <c r="AE172" s="14">
        <f t="shared" si="24"/>
        <v>871.09541422423843</v>
      </c>
      <c r="AF172" s="14">
        <f t="shared" si="25"/>
        <v>0</v>
      </c>
    </row>
    <row r="173" spans="1:32" x14ac:dyDescent="0.3">
      <c r="A173" t="s">
        <v>181</v>
      </c>
      <c r="B173" t="s">
        <v>205</v>
      </c>
      <c r="C173" t="s">
        <v>229</v>
      </c>
      <c r="D173" t="s">
        <v>587</v>
      </c>
      <c r="E173" t="s">
        <v>588</v>
      </c>
      <c r="F173" s="13">
        <v>2504</v>
      </c>
      <c r="G173" s="13">
        <v>2081</v>
      </c>
      <c r="H173" s="13">
        <v>1899</v>
      </c>
      <c r="I173" s="13">
        <v>1696</v>
      </c>
      <c r="J173" s="13"/>
      <c r="K173" s="13"/>
      <c r="L173" s="13"/>
      <c r="M173" s="13"/>
      <c r="N173" s="13">
        <v>1140</v>
      </c>
      <c r="O173" s="13">
        <v>1093</v>
      </c>
      <c r="P173" s="13">
        <v>1333</v>
      </c>
      <c r="Q173" s="13"/>
      <c r="R173" s="13">
        <v>122683</v>
      </c>
      <c r="S173" s="13">
        <v>123716.62299999998</v>
      </c>
      <c r="T173" s="13">
        <v>124252.579</v>
      </c>
      <c r="U173" s="14">
        <f t="shared" si="21"/>
        <v>2041.0325799010459</v>
      </c>
      <c r="V173" s="14">
        <f t="shared" si="21"/>
        <v>1696.2415330567399</v>
      </c>
      <c r="W173" s="14">
        <f t="shared" si="21"/>
        <v>1547.8917209393314</v>
      </c>
      <c r="X173" s="14">
        <f t="shared" si="22"/>
        <v>1370.8747934382272</v>
      </c>
      <c r="Y173" s="14">
        <f t="shared" si="22"/>
        <v>0</v>
      </c>
      <c r="Z173" s="14">
        <f t="shared" si="22"/>
        <v>0</v>
      </c>
      <c r="AA173" s="14">
        <f t="shared" si="20"/>
        <v>0</v>
      </c>
      <c r="AB173" s="14">
        <f t="shared" si="23"/>
        <v>0</v>
      </c>
      <c r="AC173" s="14">
        <f t="shared" si="24"/>
        <v>921.46065124975189</v>
      </c>
      <c r="AD173" s="14">
        <f t="shared" si="24"/>
        <v>883.47060685612166</v>
      </c>
      <c r="AE173" s="14">
        <f t="shared" si="24"/>
        <v>1077.462322908701</v>
      </c>
      <c r="AF173" s="14">
        <f t="shared" si="25"/>
        <v>0</v>
      </c>
    </row>
    <row r="174" spans="1:32" x14ac:dyDescent="0.3">
      <c r="A174" t="s">
        <v>181</v>
      </c>
      <c r="B174" t="s">
        <v>205</v>
      </c>
      <c r="C174" t="s">
        <v>235</v>
      </c>
      <c r="D174" t="s">
        <v>589</v>
      </c>
      <c r="E174" t="s">
        <v>590</v>
      </c>
      <c r="F174" s="13">
        <v>8827</v>
      </c>
      <c r="G174" s="13">
        <v>10675</v>
      </c>
      <c r="H174" s="13">
        <v>9260</v>
      </c>
      <c r="I174" s="13">
        <v>8281</v>
      </c>
      <c r="J174" s="13"/>
      <c r="K174" s="13"/>
      <c r="L174" s="13"/>
      <c r="M174" s="13"/>
      <c r="N174" s="13">
        <v>7555</v>
      </c>
      <c r="O174" s="13">
        <v>8145</v>
      </c>
      <c r="P174" s="13">
        <v>7432</v>
      </c>
      <c r="Q174" s="13"/>
      <c r="R174" s="13">
        <v>679072</v>
      </c>
      <c r="S174" s="13">
        <v>685560.5689999999</v>
      </c>
      <c r="T174" s="13">
        <v>690662.99800000002</v>
      </c>
      <c r="U174" s="14">
        <f t="shared" si="21"/>
        <v>1299.8621648367182</v>
      </c>
      <c r="V174" s="14">
        <f t="shared" si="21"/>
        <v>1571.9982564440884</v>
      </c>
      <c r="W174" s="14">
        <f t="shared" si="21"/>
        <v>1363.6256538334667</v>
      </c>
      <c r="X174" s="14">
        <f t="shared" si="22"/>
        <v>1207.9166122519512</v>
      </c>
      <c r="Y174" s="14">
        <f t="shared" si="22"/>
        <v>0</v>
      </c>
      <c r="Z174" s="14">
        <f t="shared" si="22"/>
        <v>0</v>
      </c>
      <c r="AA174" s="14">
        <f t="shared" si="20"/>
        <v>0</v>
      </c>
      <c r="AB174" s="14">
        <f t="shared" si="23"/>
        <v>0</v>
      </c>
      <c r="AC174" s="14">
        <f t="shared" si="24"/>
        <v>1102.0178729094907</v>
      </c>
      <c r="AD174" s="14">
        <f t="shared" si="24"/>
        <v>1188.078831879259</v>
      </c>
      <c r="AE174" s="14">
        <f t="shared" si="24"/>
        <v>1084.0763509547762</v>
      </c>
      <c r="AF174" s="14">
        <f t="shared" si="25"/>
        <v>0</v>
      </c>
    </row>
    <row r="175" spans="1:32" x14ac:dyDescent="0.3">
      <c r="A175" t="s">
        <v>163</v>
      </c>
      <c r="B175" t="s">
        <v>198</v>
      </c>
      <c r="C175" t="s">
        <v>239</v>
      </c>
      <c r="D175" t="s">
        <v>591</v>
      </c>
      <c r="E175" t="s">
        <v>592</v>
      </c>
      <c r="F175" s="13">
        <v>553</v>
      </c>
      <c r="G175" s="13">
        <v>825</v>
      </c>
      <c r="H175" s="13">
        <v>987</v>
      </c>
      <c r="I175" s="13">
        <v>1348</v>
      </c>
      <c r="J175" s="13"/>
      <c r="K175" s="13"/>
      <c r="L175" s="13"/>
      <c r="M175" s="13"/>
      <c r="N175" s="13">
        <v>1619</v>
      </c>
      <c r="O175" s="13">
        <v>1254</v>
      </c>
      <c r="P175" s="13">
        <v>1273</v>
      </c>
      <c r="Q175" s="13"/>
      <c r="R175" s="13">
        <v>199631</v>
      </c>
      <c r="S175" s="13">
        <v>202516.90700000009</v>
      </c>
      <c r="T175" s="13">
        <v>204456.55399999989</v>
      </c>
      <c r="U175" s="14">
        <f t="shared" si="21"/>
        <v>277.01108545266015</v>
      </c>
      <c r="V175" s="14">
        <f t="shared" si="21"/>
        <v>413.26246925577692</v>
      </c>
      <c r="W175" s="14">
        <f t="shared" si="21"/>
        <v>494.41219049145673</v>
      </c>
      <c r="X175" s="14">
        <f t="shared" si="22"/>
        <v>665.62343854086191</v>
      </c>
      <c r="Y175" s="14">
        <f t="shared" si="22"/>
        <v>0</v>
      </c>
      <c r="Z175" s="14">
        <f t="shared" si="22"/>
        <v>0</v>
      </c>
      <c r="AA175" s="14">
        <f t="shared" si="20"/>
        <v>0</v>
      </c>
      <c r="AB175" s="14">
        <f t="shared" si="23"/>
        <v>0</v>
      </c>
      <c r="AC175" s="14">
        <f t="shared" si="24"/>
        <v>799.4394265561242</v>
      </c>
      <c r="AD175" s="14">
        <f t="shared" si="24"/>
        <v>619.20756077911039</v>
      </c>
      <c r="AE175" s="14">
        <f t="shared" si="24"/>
        <v>628.58949351818785</v>
      </c>
      <c r="AF175" s="14">
        <f t="shared" si="25"/>
        <v>0</v>
      </c>
    </row>
    <row r="176" spans="1:32" x14ac:dyDescent="0.3">
      <c r="A176" t="s">
        <v>148</v>
      </c>
      <c r="B176" t="s">
        <v>158</v>
      </c>
      <c r="C176" t="s">
        <v>174</v>
      </c>
      <c r="D176" t="s">
        <v>593</v>
      </c>
      <c r="E176" t="s">
        <v>594</v>
      </c>
      <c r="F176" s="13">
        <v>1086</v>
      </c>
      <c r="G176" s="13">
        <v>1600</v>
      </c>
      <c r="H176" s="13">
        <v>1385</v>
      </c>
      <c r="I176" s="13">
        <v>1462</v>
      </c>
      <c r="J176" s="13"/>
      <c r="K176" s="13"/>
      <c r="L176" s="13"/>
      <c r="M176" s="13"/>
      <c r="N176" s="13">
        <v>983</v>
      </c>
      <c r="O176" s="13">
        <v>1015</v>
      </c>
      <c r="P176" s="13">
        <v>1134</v>
      </c>
      <c r="Q176" s="13"/>
      <c r="R176" s="13">
        <v>256574</v>
      </c>
      <c r="S176" s="13">
        <v>257319.39799999996</v>
      </c>
      <c r="T176" s="13">
        <v>258131.20000000007</v>
      </c>
      <c r="U176" s="14">
        <f t="shared" si="21"/>
        <v>423.26969996959934</v>
      </c>
      <c r="V176" s="14">
        <f t="shared" si="21"/>
        <v>623.60176791101208</v>
      </c>
      <c r="W176" s="14">
        <f t="shared" si="21"/>
        <v>539.80528034796976</v>
      </c>
      <c r="X176" s="14">
        <f t="shared" si="22"/>
        <v>568.16548280592519</v>
      </c>
      <c r="Y176" s="14">
        <f t="shared" si="22"/>
        <v>0</v>
      </c>
      <c r="Z176" s="14">
        <f t="shared" si="22"/>
        <v>0</v>
      </c>
      <c r="AA176" s="14">
        <f t="shared" si="20"/>
        <v>0</v>
      </c>
      <c r="AB176" s="14">
        <f t="shared" si="23"/>
        <v>0</v>
      </c>
      <c r="AC176" s="14">
        <f t="shared" si="24"/>
        <v>382.01550588113849</v>
      </c>
      <c r="AD176" s="14">
        <f t="shared" si="24"/>
        <v>394.45141248154181</v>
      </c>
      <c r="AE176" s="14">
        <f t="shared" si="24"/>
        <v>440.69744015179157</v>
      </c>
      <c r="AF176" s="14">
        <f t="shared" si="25"/>
        <v>0</v>
      </c>
    </row>
    <row r="177" spans="1:32" x14ac:dyDescent="0.3">
      <c r="A177" t="s">
        <v>172</v>
      </c>
      <c r="B177" t="s">
        <v>213</v>
      </c>
      <c r="C177" t="s">
        <v>224</v>
      </c>
      <c r="D177" t="s">
        <v>595</v>
      </c>
      <c r="E177" t="s">
        <v>596</v>
      </c>
      <c r="F177" s="13">
        <v>7748</v>
      </c>
      <c r="G177" s="13">
        <v>6747</v>
      </c>
      <c r="H177" s="13">
        <v>5520</v>
      </c>
      <c r="I177" s="13">
        <v>5309</v>
      </c>
      <c r="J177" s="13"/>
      <c r="K177" s="13"/>
      <c r="L177" s="13"/>
      <c r="M177" s="13"/>
      <c r="N177" s="13">
        <v>4556</v>
      </c>
      <c r="O177" s="13">
        <v>5466</v>
      </c>
      <c r="P177" s="13">
        <v>5017</v>
      </c>
      <c r="Q177" s="13"/>
      <c r="R177" s="13">
        <v>390446</v>
      </c>
      <c r="S177" s="13">
        <v>392423.97800000006</v>
      </c>
      <c r="T177" s="13">
        <v>396344.32000000007</v>
      </c>
      <c r="U177" s="14">
        <f t="shared" si="21"/>
        <v>1984.3973302326058</v>
      </c>
      <c r="V177" s="14">
        <f t="shared" si="21"/>
        <v>1728.0238496488632</v>
      </c>
      <c r="W177" s="14">
        <f t="shared" si="21"/>
        <v>1413.7678449772825</v>
      </c>
      <c r="X177" s="14">
        <f t="shared" si="22"/>
        <v>1352.8734984690459</v>
      </c>
      <c r="Y177" s="14">
        <f t="shared" si="22"/>
        <v>0</v>
      </c>
      <c r="Z177" s="14">
        <f t="shared" si="22"/>
        <v>0</v>
      </c>
      <c r="AA177" s="14">
        <f t="shared" si="20"/>
        <v>0</v>
      </c>
      <c r="AB177" s="14">
        <f t="shared" si="23"/>
        <v>0</v>
      </c>
      <c r="AC177" s="14">
        <f t="shared" si="24"/>
        <v>1160.9891992889382</v>
      </c>
      <c r="AD177" s="14">
        <f t="shared" si="24"/>
        <v>1392.8812474348852</v>
      </c>
      <c r="AE177" s="14">
        <f t="shared" si="24"/>
        <v>1278.4641819211156</v>
      </c>
      <c r="AF177" s="14">
        <f t="shared" si="25"/>
        <v>0</v>
      </c>
    </row>
    <row r="178" spans="1:32" x14ac:dyDescent="0.3">
      <c r="A178" t="s">
        <v>181</v>
      </c>
      <c r="B178" t="s">
        <v>205</v>
      </c>
      <c r="C178" t="s">
        <v>229</v>
      </c>
      <c r="D178" t="s">
        <v>597</v>
      </c>
      <c r="E178" t="s">
        <v>598</v>
      </c>
      <c r="F178" s="13">
        <v>1060</v>
      </c>
      <c r="G178" s="13">
        <v>1435</v>
      </c>
      <c r="H178" s="13">
        <v>1440</v>
      </c>
      <c r="I178" s="13">
        <v>1047</v>
      </c>
      <c r="J178" s="13"/>
      <c r="K178" s="13"/>
      <c r="L178" s="13"/>
      <c r="M178" s="13"/>
      <c r="N178" s="13">
        <v>1219</v>
      </c>
      <c r="O178" s="13">
        <v>1810</v>
      </c>
      <c r="P178" s="13">
        <v>1440</v>
      </c>
      <c r="Q178" s="13"/>
      <c r="R178" s="13">
        <v>115788</v>
      </c>
      <c r="S178" s="13">
        <v>115940.51900000001</v>
      </c>
      <c r="T178" s="13">
        <v>116326.08499999998</v>
      </c>
      <c r="U178" s="14">
        <f t="shared" si="21"/>
        <v>915.46619684250538</v>
      </c>
      <c r="V178" s="14">
        <f t="shared" si="21"/>
        <v>1239.3339551594293</v>
      </c>
      <c r="W178" s="14">
        <f t="shared" si="21"/>
        <v>1243.6521919369884</v>
      </c>
      <c r="X178" s="14">
        <f t="shared" si="22"/>
        <v>903.04926097493126</v>
      </c>
      <c r="Y178" s="14">
        <f t="shared" si="22"/>
        <v>0</v>
      </c>
      <c r="Z178" s="14">
        <f t="shared" si="22"/>
        <v>0</v>
      </c>
      <c r="AA178" s="14">
        <f t="shared" si="20"/>
        <v>0</v>
      </c>
      <c r="AB178" s="14">
        <f t="shared" si="23"/>
        <v>0</v>
      </c>
      <c r="AC178" s="14">
        <f t="shared" si="24"/>
        <v>1051.4011930548627</v>
      </c>
      <c r="AD178" s="14">
        <f t="shared" si="24"/>
        <v>1561.1453317713713</v>
      </c>
      <c r="AE178" s="14">
        <f t="shared" si="24"/>
        <v>1242.0161755529141</v>
      </c>
      <c r="AF178" s="14">
        <f t="shared" si="25"/>
        <v>0</v>
      </c>
    </row>
    <row r="179" spans="1:32" x14ac:dyDescent="0.3">
      <c r="A179" t="s">
        <v>148</v>
      </c>
      <c r="B179" t="s">
        <v>158</v>
      </c>
      <c r="C179" t="s">
        <v>165</v>
      </c>
      <c r="D179" t="s">
        <v>601</v>
      </c>
      <c r="E179" t="s">
        <v>602</v>
      </c>
      <c r="F179" s="13">
        <v>3254</v>
      </c>
      <c r="G179" s="13">
        <v>2634</v>
      </c>
      <c r="H179" s="13">
        <v>1661</v>
      </c>
      <c r="I179" s="13">
        <v>1217</v>
      </c>
      <c r="J179" s="13"/>
      <c r="K179" s="13"/>
      <c r="L179" s="13"/>
      <c r="M179" s="13"/>
      <c r="N179" s="13">
        <v>1561</v>
      </c>
      <c r="O179" s="13">
        <v>1839</v>
      </c>
      <c r="P179" s="13">
        <v>1755</v>
      </c>
      <c r="Q179" s="13"/>
      <c r="R179" s="13">
        <v>255090</v>
      </c>
      <c r="S179" s="13">
        <v>254844.31200000009</v>
      </c>
      <c r="T179" s="13">
        <v>254959.44299999997</v>
      </c>
      <c r="U179" s="14">
        <f t="shared" si="21"/>
        <v>1275.6282096514956</v>
      </c>
      <c r="V179" s="14">
        <f t="shared" si="21"/>
        <v>1032.5767376220158</v>
      </c>
      <c r="W179" s="14">
        <f t="shared" si="21"/>
        <v>651.14273393704184</v>
      </c>
      <c r="X179" s="14">
        <f t="shared" si="22"/>
        <v>477.54646374057569</v>
      </c>
      <c r="Y179" s="14">
        <f t="shared" si="22"/>
        <v>0</v>
      </c>
      <c r="Z179" s="14">
        <f t="shared" si="22"/>
        <v>0</v>
      </c>
      <c r="AA179" s="14">
        <f t="shared" si="20"/>
        <v>0</v>
      </c>
      <c r="AB179" s="14">
        <f t="shared" si="23"/>
        <v>0</v>
      </c>
      <c r="AC179" s="14">
        <f t="shared" si="24"/>
        <v>612.53083804358141</v>
      </c>
      <c r="AD179" s="14">
        <f t="shared" si="24"/>
        <v>721.61704750938259</v>
      </c>
      <c r="AE179" s="14">
        <f t="shared" si="24"/>
        <v>688.65574680748591</v>
      </c>
      <c r="AF179" s="14">
        <f t="shared" si="25"/>
        <v>0</v>
      </c>
    </row>
    <row r="180" spans="1:32" x14ac:dyDescent="0.3">
      <c r="A180" t="s">
        <v>181</v>
      </c>
      <c r="B180" t="s">
        <v>205</v>
      </c>
      <c r="C180" t="s">
        <v>229</v>
      </c>
      <c r="D180" t="s">
        <v>603</v>
      </c>
      <c r="E180" t="s">
        <v>604</v>
      </c>
      <c r="F180" s="13">
        <v>744</v>
      </c>
      <c r="G180" s="13">
        <v>984</v>
      </c>
      <c r="H180" s="13">
        <v>838</v>
      </c>
      <c r="I180" s="13">
        <v>1123</v>
      </c>
      <c r="J180" s="13"/>
      <c r="K180" s="13"/>
      <c r="L180" s="13"/>
      <c r="M180" s="13"/>
      <c r="N180" s="13">
        <v>927</v>
      </c>
      <c r="O180" s="13">
        <v>591</v>
      </c>
      <c r="P180" s="13">
        <v>537</v>
      </c>
      <c r="Q180" s="13"/>
      <c r="R180" s="13">
        <v>126278</v>
      </c>
      <c r="S180" s="13">
        <v>126720.44899999999</v>
      </c>
      <c r="T180" s="13">
        <v>127626.63500000001</v>
      </c>
      <c r="U180" s="14">
        <f t="shared" si="21"/>
        <v>589.1762618983513</v>
      </c>
      <c r="V180" s="14">
        <f t="shared" si="21"/>
        <v>779.23312057523879</v>
      </c>
      <c r="W180" s="14">
        <f t="shared" si="21"/>
        <v>663.61519821346553</v>
      </c>
      <c r="X180" s="14">
        <f t="shared" si="22"/>
        <v>886.20266804768039</v>
      </c>
      <c r="Y180" s="14">
        <f t="shared" si="22"/>
        <v>0</v>
      </c>
      <c r="Z180" s="14">
        <f t="shared" si="22"/>
        <v>0</v>
      </c>
      <c r="AA180" s="14">
        <f t="shared" si="20"/>
        <v>0</v>
      </c>
      <c r="AB180" s="14">
        <f t="shared" si="23"/>
        <v>0</v>
      </c>
      <c r="AC180" s="14">
        <f t="shared" si="24"/>
        <v>731.53149891380201</v>
      </c>
      <c r="AD180" s="14">
        <f t="shared" si="24"/>
        <v>466.38092325572489</v>
      </c>
      <c r="AE180" s="14">
        <f t="shared" si="24"/>
        <v>423.76743788210536</v>
      </c>
      <c r="AF180" s="14">
        <f t="shared" si="25"/>
        <v>0</v>
      </c>
    </row>
    <row r="181" spans="1:32" x14ac:dyDescent="0.3">
      <c r="A181" t="s">
        <v>154</v>
      </c>
      <c r="B181" t="s">
        <v>185</v>
      </c>
      <c r="C181" t="s">
        <v>196</v>
      </c>
      <c r="D181" t="s">
        <v>607</v>
      </c>
      <c r="E181" t="s">
        <v>608</v>
      </c>
      <c r="F181" s="13">
        <v>2135</v>
      </c>
      <c r="G181" s="13">
        <v>2087</v>
      </c>
      <c r="H181" s="13">
        <v>1568</v>
      </c>
      <c r="I181" s="13">
        <v>1342</v>
      </c>
      <c r="J181" s="13"/>
      <c r="K181" s="13"/>
      <c r="L181" s="13"/>
      <c r="M181" s="13"/>
      <c r="N181" s="13">
        <v>1203</v>
      </c>
      <c r="O181" s="13">
        <v>1427</v>
      </c>
      <c r="P181" s="13">
        <v>1112</v>
      </c>
      <c r="Q181" s="13"/>
      <c r="R181" s="13">
        <v>199835</v>
      </c>
      <c r="S181" s="13">
        <v>200363.01900000012</v>
      </c>
      <c r="T181" s="13">
        <v>200975.60200000004</v>
      </c>
      <c r="U181" s="14">
        <f t="shared" si="21"/>
        <v>1068.3814146671002</v>
      </c>
      <c r="V181" s="14">
        <f t="shared" si="21"/>
        <v>1044.3615983186128</v>
      </c>
      <c r="W181" s="14">
        <f t="shared" si="21"/>
        <v>784.64733405059178</v>
      </c>
      <c r="X181" s="14">
        <f t="shared" si="22"/>
        <v>669.78427790609362</v>
      </c>
      <c r="Y181" s="14">
        <f t="shared" si="22"/>
        <v>0</v>
      </c>
      <c r="Z181" s="14">
        <f t="shared" si="22"/>
        <v>0</v>
      </c>
      <c r="AA181" s="14">
        <f t="shared" si="20"/>
        <v>0</v>
      </c>
      <c r="AB181" s="14">
        <f t="shared" si="23"/>
        <v>0</v>
      </c>
      <c r="AC181" s="14">
        <f t="shared" si="24"/>
        <v>600.41019845084247</v>
      </c>
      <c r="AD181" s="14">
        <f t="shared" si="24"/>
        <v>712.20727613412487</v>
      </c>
      <c r="AE181" s="14">
        <f t="shared" si="24"/>
        <v>554.99263564200908</v>
      </c>
      <c r="AF181" s="14">
        <f t="shared" si="25"/>
        <v>0</v>
      </c>
    </row>
    <row r="182" spans="1:32" x14ac:dyDescent="0.3">
      <c r="A182" t="s">
        <v>154</v>
      </c>
      <c r="B182" t="s">
        <v>185</v>
      </c>
      <c r="C182" t="s">
        <v>196</v>
      </c>
      <c r="D182" t="s">
        <v>609</v>
      </c>
      <c r="E182" t="s">
        <v>610</v>
      </c>
      <c r="F182" s="13">
        <v>7346</v>
      </c>
      <c r="G182" s="13">
        <v>7595</v>
      </c>
      <c r="H182" s="13">
        <v>6960</v>
      </c>
      <c r="I182" s="13">
        <v>6925</v>
      </c>
      <c r="J182" s="13"/>
      <c r="K182" s="13"/>
      <c r="L182" s="13"/>
      <c r="M182" s="13"/>
      <c r="N182" s="13">
        <v>5906</v>
      </c>
      <c r="O182" s="13">
        <v>5545</v>
      </c>
      <c r="P182" s="13">
        <v>5653</v>
      </c>
      <c r="Q182" s="13"/>
      <c r="R182" s="13">
        <v>471432</v>
      </c>
      <c r="S182" s="13">
        <v>472066.15699999995</v>
      </c>
      <c r="T182" s="13">
        <v>474146.90599999996</v>
      </c>
      <c r="U182" s="14">
        <f t="shared" si="21"/>
        <v>1558.2310916526667</v>
      </c>
      <c r="V182" s="14">
        <f t="shared" si="21"/>
        <v>1611.0488893414108</v>
      </c>
      <c r="W182" s="14">
        <f t="shared" si="21"/>
        <v>1476.3528992516417</v>
      </c>
      <c r="X182" s="14">
        <f t="shared" si="22"/>
        <v>1466.9554038799695</v>
      </c>
      <c r="Y182" s="14">
        <f t="shared" si="22"/>
        <v>0</v>
      </c>
      <c r="Z182" s="14">
        <f t="shared" si="22"/>
        <v>0</v>
      </c>
      <c r="AA182" s="14">
        <f t="shared" si="20"/>
        <v>0</v>
      </c>
      <c r="AB182" s="14">
        <f t="shared" si="23"/>
        <v>0</v>
      </c>
      <c r="AC182" s="14">
        <f t="shared" si="24"/>
        <v>1251.0958289263681</v>
      </c>
      <c r="AD182" s="14">
        <f t="shared" si="24"/>
        <v>1174.6234966807842</v>
      </c>
      <c r="AE182" s="14">
        <f t="shared" si="24"/>
        <v>1197.501645939851</v>
      </c>
      <c r="AF182" s="14">
        <f t="shared" si="25"/>
        <v>0</v>
      </c>
    </row>
    <row r="183" spans="1:32" x14ac:dyDescent="0.3">
      <c r="A183" t="s">
        <v>148</v>
      </c>
      <c r="B183" t="s">
        <v>167</v>
      </c>
      <c r="C183" t="s">
        <v>142</v>
      </c>
      <c r="D183" t="s">
        <v>613</v>
      </c>
      <c r="E183" t="s">
        <v>614</v>
      </c>
      <c r="F183" s="13">
        <v>1895</v>
      </c>
      <c r="G183" s="13">
        <v>1840</v>
      </c>
      <c r="H183" s="13">
        <v>2445</v>
      </c>
      <c r="I183" s="13">
        <v>2314</v>
      </c>
      <c r="J183" s="13"/>
      <c r="K183" s="13"/>
      <c r="L183" s="13"/>
      <c r="M183" s="13"/>
      <c r="N183" s="13">
        <v>3006</v>
      </c>
      <c r="O183" s="13">
        <v>2560</v>
      </c>
      <c r="P183" s="13">
        <v>2807</v>
      </c>
      <c r="Q183" s="13"/>
      <c r="R183" s="13">
        <v>171639</v>
      </c>
      <c r="S183" s="13">
        <v>172381.25899999999</v>
      </c>
      <c r="T183" s="13">
        <v>173091.06900000005</v>
      </c>
      <c r="U183" s="14">
        <f t="shared" si="21"/>
        <v>1104.0614312597954</v>
      </c>
      <c r="V183" s="14">
        <f t="shared" si="21"/>
        <v>1072.0174319356324</v>
      </c>
      <c r="W183" s="14">
        <f t="shared" si="21"/>
        <v>1424.5014245014245</v>
      </c>
      <c r="X183" s="14">
        <f t="shared" si="22"/>
        <v>1342.373302889034</v>
      </c>
      <c r="Y183" s="14">
        <f t="shared" si="22"/>
        <v>0</v>
      </c>
      <c r="Z183" s="14">
        <f t="shared" si="22"/>
        <v>0</v>
      </c>
      <c r="AA183" s="14">
        <f t="shared" si="20"/>
        <v>0</v>
      </c>
      <c r="AB183" s="14">
        <f t="shared" si="23"/>
        <v>0</v>
      </c>
      <c r="AC183" s="14">
        <f t="shared" si="24"/>
        <v>1743.8090529319086</v>
      </c>
      <c r="AD183" s="14">
        <f t="shared" si="24"/>
        <v>1485.0802313724835</v>
      </c>
      <c r="AE183" s="14">
        <f t="shared" si="24"/>
        <v>1628.3672693213132</v>
      </c>
      <c r="AF183" s="14">
        <f t="shared" si="25"/>
        <v>0</v>
      </c>
    </row>
  </sheetData>
  <mergeCells count="7">
    <mergeCell ref="AC3:AF3"/>
    <mergeCell ref="F3:I3"/>
    <mergeCell ref="J3:M3"/>
    <mergeCell ref="N3:Q3"/>
    <mergeCell ref="R3:T3"/>
    <mergeCell ref="U3:X3"/>
    <mergeCell ref="Y3:AB3"/>
  </mergeCells>
  <pageMargins left="0.7" right="0.7" top="0.75" bottom="0.75" header="0.3" footer="0.3"/>
  <ignoredErrors>
    <ignoredError sqref="AB5:AB183" formula="1"/>
  </ignoredError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Q197"/>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3" width="17.6640625" customWidth="1"/>
    <col min="14" max="14" width="17.6640625" hidden="1" customWidth="1"/>
    <col min="15" max="16" width="4.6640625" customWidth="1"/>
    <col min="17" max="17" width="9.109375" style="1" hidden="1" customWidth="1"/>
    <col min="18" max="18" width="4.6640625" customWidth="1"/>
  </cols>
  <sheetData>
    <row r="1" spans="1:17" ht="21" x14ac:dyDescent="0.4">
      <c r="A1" s="37"/>
      <c r="B1" s="265" t="s">
        <v>953</v>
      </c>
      <c r="C1" s="265"/>
      <c r="D1" s="265"/>
      <c r="E1" s="265"/>
      <c r="F1" s="265"/>
      <c r="G1" s="265"/>
      <c r="H1" s="265"/>
      <c r="I1" s="265"/>
      <c r="J1" s="265"/>
      <c r="K1" s="265"/>
      <c r="L1" s="37"/>
      <c r="M1" s="37"/>
      <c r="N1" s="37"/>
      <c r="O1" s="37"/>
    </row>
    <row r="2" spans="1:17" x14ac:dyDescent="0.3">
      <c r="A2" s="37"/>
      <c r="B2" s="261"/>
      <c r="C2" s="261"/>
      <c r="D2" s="261"/>
      <c r="E2" s="261"/>
      <c r="F2" s="261"/>
      <c r="G2" s="261"/>
      <c r="H2" s="261"/>
      <c r="I2" s="261"/>
      <c r="J2" s="261"/>
      <c r="K2" s="261"/>
      <c r="L2" s="37"/>
      <c r="M2" s="37"/>
      <c r="N2" s="37"/>
      <c r="O2" s="37"/>
    </row>
    <row r="3" spans="1:17" x14ac:dyDescent="0.3">
      <c r="A3" s="37"/>
      <c r="B3" s="37"/>
      <c r="C3" s="37"/>
      <c r="D3" s="37"/>
      <c r="E3" s="37"/>
      <c r="F3" s="37"/>
      <c r="G3" s="37"/>
      <c r="H3" s="37"/>
      <c r="I3" s="37"/>
      <c r="J3" s="37"/>
      <c r="K3" s="37"/>
      <c r="L3" s="37"/>
      <c r="M3" s="37"/>
      <c r="N3" s="37"/>
      <c r="O3" s="37"/>
    </row>
    <row r="4" spans="1:17" x14ac:dyDescent="0.3">
      <c r="A4" s="37"/>
      <c r="B4" s="37"/>
      <c r="C4" s="37"/>
      <c r="D4" s="37"/>
      <c r="E4" s="38" t="s">
        <v>929</v>
      </c>
      <c r="F4" s="37"/>
      <c r="G4" s="39" t="str">
        <f ca="1">'Org List'!J7</f>
        <v>HWB</v>
      </c>
      <c r="H4" s="37"/>
      <c r="I4" s="37"/>
      <c r="J4" s="37"/>
      <c r="K4" s="37"/>
      <c r="L4" s="37"/>
      <c r="M4" s="37"/>
      <c r="N4" s="37"/>
      <c r="O4" s="37"/>
      <c r="Q4" s="1">
        <f ca="1">MATCH($G$4, 'Comms by AT'!$B:$B, 0)</f>
        <v>4</v>
      </c>
    </row>
    <row r="5" spans="1:17" x14ac:dyDescent="0.3">
      <c r="A5" s="37"/>
      <c r="B5" s="37"/>
      <c r="C5" s="37"/>
      <c r="D5" s="37"/>
      <c r="E5" s="37"/>
      <c r="F5" s="37"/>
      <c r="G5" s="37"/>
      <c r="H5" s="37"/>
      <c r="I5" s="37"/>
      <c r="J5" s="37"/>
      <c r="K5" s="37"/>
      <c r="L5" s="37"/>
      <c r="M5" s="37"/>
      <c r="N5" s="37"/>
      <c r="O5" s="37"/>
      <c r="Q5" s="1">
        <f ca="1">COUNTIF('Comms by AT'!$C:$C, $G$4)</f>
        <v>179</v>
      </c>
    </row>
    <row r="6" spans="1:17" ht="20.100000000000001" customHeight="1" x14ac:dyDescent="0.3">
      <c r="E6" s="209" t="s">
        <v>1082</v>
      </c>
    </row>
    <row r="7" spans="1:17" x14ac:dyDescent="0.3">
      <c r="A7" s="37"/>
      <c r="B7" s="37"/>
      <c r="C7" s="37"/>
      <c r="D7" s="37"/>
      <c r="E7" s="38" t="s">
        <v>930</v>
      </c>
      <c r="F7" s="37"/>
      <c r="G7" s="37"/>
      <c r="H7" s="37"/>
      <c r="I7" s="37"/>
      <c r="J7" s="37"/>
      <c r="K7" s="37"/>
      <c r="L7" s="37"/>
      <c r="M7" s="37"/>
      <c r="N7" s="37"/>
      <c r="O7" s="37"/>
    </row>
    <row r="9" spans="1:17" s="1" customFormat="1" hidden="1" x14ac:dyDescent="0.3">
      <c r="G9" s="1">
        <v>18</v>
      </c>
      <c r="H9" s="1">
        <v>19</v>
      </c>
      <c r="I9" s="1">
        <v>20</v>
      </c>
      <c r="J9" s="1">
        <v>21</v>
      </c>
      <c r="K9" s="1">
        <v>26</v>
      </c>
      <c r="L9" s="1">
        <v>27</v>
      </c>
      <c r="M9" s="1">
        <v>28</v>
      </c>
      <c r="N9" s="1">
        <v>29</v>
      </c>
    </row>
    <row r="10" spans="1:17" ht="15" thickBot="1" x14ac:dyDescent="0.35"/>
    <row r="11" spans="1:17" ht="15" customHeight="1" x14ac:dyDescent="0.3">
      <c r="B11" s="198"/>
      <c r="C11" s="199"/>
      <c r="D11" s="200"/>
      <c r="E11" s="193"/>
      <c r="F11" s="195"/>
      <c r="G11" s="298" t="s">
        <v>797</v>
      </c>
      <c r="H11" s="299"/>
      <c r="I11" s="299"/>
      <c r="J11" s="300"/>
      <c r="K11" s="298" t="s">
        <v>807</v>
      </c>
      <c r="L11" s="299"/>
      <c r="M11" s="299"/>
      <c r="N11" s="300"/>
    </row>
    <row r="12" spans="1:17" x14ac:dyDescent="0.3">
      <c r="B12" s="206"/>
      <c r="C12" s="207"/>
      <c r="D12" s="208"/>
      <c r="E12" s="204"/>
      <c r="F12" s="205"/>
      <c r="G12" s="301"/>
      <c r="H12" s="302"/>
      <c r="I12" s="302"/>
      <c r="J12" s="303"/>
      <c r="K12" s="301"/>
      <c r="L12" s="302"/>
      <c r="M12" s="302"/>
      <c r="N12" s="303"/>
    </row>
    <row r="13" spans="1:17" ht="15" thickBot="1" x14ac:dyDescent="0.35">
      <c r="B13" s="201" t="s">
        <v>942</v>
      </c>
      <c r="C13" s="202" t="s">
        <v>1023</v>
      </c>
      <c r="D13" s="203" t="s">
        <v>944</v>
      </c>
      <c r="E13" s="194" t="s">
        <v>117</v>
      </c>
      <c r="F13" s="196" t="s">
        <v>931</v>
      </c>
      <c r="G13" s="87" t="s">
        <v>798</v>
      </c>
      <c r="H13" s="86" t="s">
        <v>799</v>
      </c>
      <c r="I13" s="86" t="s">
        <v>800</v>
      </c>
      <c r="J13" s="89" t="s">
        <v>801</v>
      </c>
      <c r="K13" s="170" t="s">
        <v>803</v>
      </c>
      <c r="L13" s="146" t="s">
        <v>804</v>
      </c>
      <c r="M13" s="86" t="s">
        <v>805</v>
      </c>
      <c r="N13" s="89" t="s">
        <v>806</v>
      </c>
    </row>
    <row r="14" spans="1:17" ht="15" customHeight="1" x14ac:dyDescent="0.3">
      <c r="A14" s="57">
        <v>0</v>
      </c>
      <c r="B14" s="95" t="str">
        <f ca="1">IFERROR(IF((VLOOKUP($E14,'Org List'!$AJ$10:$AL$188,3,FALSE))="","",(VLOOKUP($E14,'Org List'!$AJ$10:$AL$188,3,FALSE))),"")</f>
        <v/>
      </c>
      <c r="C14" s="96" t="str">
        <f ca="1">IFERROR(IF((VLOOKUP($E14,'Org List'!$AO$10:$AQ$188,3,FALSE))="","",(VLOOKUP($E14,'Org List'!$AO$10:$AQ$188,3,FALSE))),"")</f>
        <v/>
      </c>
      <c r="D14" s="113" t="str">
        <f ca="1">IFERROR(IF((VLOOKUP($E14,'Org List'!$AT$10:$AV$188,3,FALSE))="","",(VLOOKUP($E14,'Org List'!$AT$10:$AV$188,3,FALSE))),"")</f>
        <v/>
      </c>
      <c r="E14" s="95" t="str">
        <f t="shared" ref="E14:E45" ca="1" si="0">IF($A14&gt;$Q$5-1,"",INDIRECT("'Comms by AT'!D"&amp;$A14+$Q$4))</f>
        <v>HWB</v>
      </c>
      <c r="F14" s="97" t="str">
        <f ca="1">IF(E14="","",VLOOKUP(E14,'Org List'!$J$9:$K$488,2,0))</f>
        <v>Health and Wellbeing Board</v>
      </c>
      <c r="G14" s="116">
        <f ca="1">IFERROR(IF((VLOOKUP($E14,'DTOC Backsheet'!$D$5:$AF$183,G$9,FALSE))="","",(VLOOKUP($E14,'DTOC Backsheet'!$D$5:$AF$183,G$9,FALSE))),"")</f>
        <v>1212.6834522016618</v>
      </c>
      <c r="H14" s="117">
        <f ca="1">IFERROR(IF((VLOOKUP($E14,'DTOC Backsheet'!$D$5:$AF$183,H$9,FALSE))="","",(VLOOKUP($E14,'DTOC Backsheet'!$D$5:$AF$183,H$9,FALSE))),"")</f>
        <v>1206.9374912819214</v>
      </c>
      <c r="I14" s="117">
        <f ca="1">IFERROR(IF((VLOOKUP($E14,'DTOC Backsheet'!$D$5:$AF$183,I$9,FALSE))="","",(VLOOKUP($E14,'DTOC Backsheet'!$D$5:$AF$183,I$9,FALSE))),"")</f>
        <v>1069.3886948973147</v>
      </c>
      <c r="J14" s="118">
        <f ca="1">IFERROR(IF((VLOOKUP($E14,'DTOC Backsheet'!$D$5:$AF$183,J$9,FALSE))="","",(VLOOKUP($E14,'DTOC Backsheet'!$D$5:$AF$183,J$9,FALSE))),"")</f>
        <v>1007.9402393493574</v>
      </c>
      <c r="K14" s="174">
        <f ca="1">IFERROR(IF((VLOOKUP($E14,'DTOC Backsheet'!$D$5:$AF$183,K$9,FALSE))="","",(VLOOKUP($E14,'DTOC Backsheet'!$D$5:$AF$183,K$9,FALSE))),"")</f>
        <v>947.33452007023971</v>
      </c>
      <c r="L14" s="118">
        <f ca="1">IFERROR(IF((VLOOKUP($E14,'DTOC Backsheet'!$D$5:$AF$183,L$9,FALSE))="","",(VLOOKUP($E14,'DTOC Backsheet'!$D$5:$AF$183,L$9,FALSE))),"")</f>
        <v>975.50954851358551</v>
      </c>
      <c r="M14" s="117">
        <f ca="1">IFERROR(IF((VLOOKUP($E14,'DTOC Backsheet'!$D$5:$AF$183,M$9,FALSE))="","",(VLOOKUP($E14,'DTOC Backsheet'!$D$5:$AF$183,M$9,FALSE))),"")</f>
        <v>934.09972795548026</v>
      </c>
      <c r="N14" s="119">
        <f ca="1">IFERROR(IF((VLOOKUP($E14,'DTOC Backsheet'!$D$5:$AF$183,N$9,FALSE))="","",(VLOOKUP($E14,'DTOC Backsheet'!$D$5:$AF$183,N$9,FALSE))),"")</f>
        <v>0</v>
      </c>
    </row>
    <row r="15" spans="1:17" ht="15" customHeight="1" x14ac:dyDescent="0.3">
      <c r="A15" s="57">
        <v>1</v>
      </c>
      <c r="B15" s="98" t="str">
        <f ca="1">IFERROR(IF((VLOOKUP($E15,'Org List'!$AJ$10:$AL$188,3,FALSE))="","",(VLOOKUP($E15,'Org List'!$AJ$10:$AL$188,3,FALSE))),"")</f>
        <v>North of England Commissioning Region</v>
      </c>
      <c r="C15" s="99" t="str">
        <f ca="1">IFERROR(IF((VLOOKUP($E15,'Org List'!$AO$10:$AQ$188,3,FALSE))="","",(VLOOKUP($E15,'Org List'!$AO$10:$AQ$188,3,FALSE))),"")</f>
        <v/>
      </c>
      <c r="D15" s="114" t="str">
        <f ca="1">IFERROR(IF((VLOOKUP($E15,'Org List'!$AT$10:$AV$188,3,FALSE))="","",(VLOOKUP($E15,'Org List'!$AT$10:$AV$188,3,FALSE))),"")</f>
        <v/>
      </c>
      <c r="E15" s="98" t="str">
        <f t="shared" ca="1" si="0"/>
        <v>Y54</v>
      </c>
      <c r="F15" s="100" t="str">
        <f ca="1">IF(E15="","",VLOOKUP(E15,'Org List'!$J$9:$K$488,2,0))</f>
        <v>North of England Commissioning Region</v>
      </c>
      <c r="G15" s="121">
        <f ca="1">IFERROR(IF((VLOOKUP($E15,'DTOC Backsheet'!$D$5:$AF$183,G$9,FALSE))="","",(VLOOKUP($E15,'DTOC Backsheet'!$D$5:$AF$183,G$9,FALSE))),"")</f>
        <v>1112.3349143984701</v>
      </c>
      <c r="H15" s="122">
        <f ca="1">IFERROR(IF((VLOOKUP($E15,'DTOC Backsheet'!$D$5:$AF$183,H$9,FALSE))="","",(VLOOKUP($E15,'DTOC Backsheet'!$D$5:$AF$183,H$9,FALSE))),"")</f>
        <v>1108.5573817112652</v>
      </c>
      <c r="I15" s="122">
        <f ca="1">IFERROR(IF((VLOOKUP($E15,'DTOC Backsheet'!$D$5:$AF$183,I$9,FALSE))="","",(VLOOKUP($E15,'DTOC Backsheet'!$D$5:$AF$183,I$9,FALSE))),"")</f>
        <v>1035.7120352191414</v>
      </c>
      <c r="J15" s="123">
        <f ca="1">IFERROR(IF((VLOOKUP($E15,'DTOC Backsheet'!$D$5:$AF$183,J$9,FALSE))="","",(VLOOKUP($E15,'DTOC Backsheet'!$D$5:$AF$183,J$9,FALSE))),"")</f>
        <v>1027.0322889102106</v>
      </c>
      <c r="K15" s="175">
        <f ca="1">IFERROR(IF((VLOOKUP($E15,'DTOC Backsheet'!$D$5:$AF$183,K$9,FALSE))="","",(VLOOKUP($E15,'DTOC Backsheet'!$D$5:$AF$183,K$9,FALSE))),"")</f>
        <v>918.06648746319968</v>
      </c>
      <c r="L15" s="123">
        <f ca="1">IFERROR(IF((VLOOKUP($E15,'DTOC Backsheet'!$D$5:$AF$183,L$9,FALSE))="","",(VLOOKUP($E15,'DTOC Backsheet'!$D$5:$AF$183,L$9,FALSE))),"")</f>
        <v>954.25682006939303</v>
      </c>
      <c r="M15" s="122">
        <f ca="1">IFERROR(IF((VLOOKUP($E15,'DTOC Backsheet'!$D$5:$AF$183,M$9,FALSE))="","",(VLOOKUP($E15,'DTOC Backsheet'!$D$5:$AF$183,M$9,FALSE))),"")</f>
        <v>925.64178208372323</v>
      </c>
      <c r="N15" s="124">
        <f ca="1">IFERROR(IF((VLOOKUP($E15,'DTOC Backsheet'!$D$5:$AF$183,N$9,FALSE))="","",(VLOOKUP($E15,'DTOC Backsheet'!$D$5:$AF$183,N$9,FALSE))),"")</f>
        <v>0</v>
      </c>
    </row>
    <row r="16" spans="1:17" ht="15" customHeight="1" x14ac:dyDescent="0.3">
      <c r="A16" s="57">
        <v>2</v>
      </c>
      <c r="B16" s="98" t="str">
        <f ca="1">IFERROR(IF((VLOOKUP($E16,'Org List'!$AJ$10:$AL$188,3,FALSE))="","",(VLOOKUP($E16,'Org List'!$AJ$10:$AL$188,3,FALSE))),"")</f>
        <v>Midlands and East of England Commissioning Region</v>
      </c>
      <c r="C16" s="99" t="str">
        <f ca="1">IFERROR(IF((VLOOKUP($E16,'Org List'!$AO$10:$AQ$188,3,FALSE))="","",(VLOOKUP($E16,'Org List'!$AO$10:$AQ$188,3,FALSE))),"")</f>
        <v/>
      </c>
      <c r="D16" s="114" t="str">
        <f ca="1">IFERROR(IF((VLOOKUP($E16,'Org List'!$AT$10:$AV$188,3,FALSE))="","",(VLOOKUP($E16,'Org List'!$AT$10:$AV$188,3,FALSE))),"")</f>
        <v/>
      </c>
      <c r="E16" s="98" t="str">
        <f t="shared" ca="1" si="0"/>
        <v>Y55</v>
      </c>
      <c r="F16" s="100" t="str">
        <f ca="1">IF(E16="","",VLOOKUP(E16,'Org List'!$J$9:$K$488,2,0))</f>
        <v>Midlands and East of England Commissioning Region</v>
      </c>
      <c r="G16" s="121">
        <f ca="1">IFERROR(IF((VLOOKUP($E16,'DTOC Backsheet'!$D$5:$AF$183,G$9,FALSE))="","",(VLOOKUP($E16,'DTOC Backsheet'!$D$5:$AF$183,G$9,FALSE))),"")</f>
        <v>1258.1436657145052</v>
      </c>
      <c r="H16" s="122">
        <f ca="1">IFERROR(IF((VLOOKUP($E16,'DTOC Backsheet'!$D$5:$AF$183,H$9,FALSE))="","",(VLOOKUP($E16,'DTOC Backsheet'!$D$5:$AF$183,H$9,FALSE))),"")</f>
        <v>1256.2114917352935</v>
      </c>
      <c r="I16" s="122">
        <f ca="1">IFERROR(IF((VLOOKUP($E16,'DTOC Backsheet'!$D$5:$AF$183,I$9,FALSE))="","",(VLOOKUP($E16,'DTOC Backsheet'!$D$5:$AF$183,I$9,FALSE))),"")</f>
        <v>1119.9894961352791</v>
      </c>
      <c r="J16" s="123">
        <f ca="1">IFERROR(IF((VLOOKUP($E16,'DTOC Backsheet'!$D$5:$AF$183,J$9,FALSE))="","",(VLOOKUP($E16,'DTOC Backsheet'!$D$5:$AF$183,J$9,FALSE))),"")</f>
        <v>1022.0682931096422</v>
      </c>
      <c r="K16" s="175">
        <f ca="1">IFERROR(IF((VLOOKUP($E16,'DTOC Backsheet'!$D$5:$AF$183,K$9,FALSE))="","",(VLOOKUP($E16,'DTOC Backsheet'!$D$5:$AF$183,K$9,FALSE))),"")</f>
        <v>989.0274682367002</v>
      </c>
      <c r="L16" s="123">
        <f ca="1">IFERROR(IF((VLOOKUP($E16,'DTOC Backsheet'!$D$5:$AF$183,L$9,FALSE))="","",(VLOOKUP($E16,'DTOC Backsheet'!$D$5:$AF$183,L$9,FALSE))),"")</f>
        <v>998.59601985683548</v>
      </c>
      <c r="M16" s="122">
        <f ca="1">IFERROR(IF((VLOOKUP($E16,'DTOC Backsheet'!$D$5:$AF$183,M$9,FALSE))="","",(VLOOKUP($E16,'DTOC Backsheet'!$D$5:$AF$183,M$9,FALSE))),"")</f>
        <v>957.0927055758608</v>
      </c>
      <c r="N16" s="124">
        <f ca="1">IFERROR(IF((VLOOKUP($E16,'DTOC Backsheet'!$D$5:$AF$183,N$9,FALSE))="","",(VLOOKUP($E16,'DTOC Backsheet'!$D$5:$AF$183,N$9,FALSE))),"")</f>
        <v>0</v>
      </c>
    </row>
    <row r="17" spans="1:14" ht="15" customHeight="1" x14ac:dyDescent="0.3">
      <c r="A17" s="57">
        <v>3</v>
      </c>
      <c r="B17" s="98" t="str">
        <f ca="1">IFERROR(IF((VLOOKUP($E17,'Org List'!$AJ$10:$AL$188,3,FALSE))="","",(VLOOKUP($E17,'Org List'!$AJ$10:$AL$188,3,FALSE))),"")</f>
        <v>London Commissioning Region</v>
      </c>
      <c r="C17" s="99" t="str">
        <f ca="1">IFERROR(IF((VLOOKUP($E17,'Org List'!$AO$10:$AQ$188,3,FALSE))="","",(VLOOKUP($E17,'Org List'!$AO$10:$AQ$188,3,FALSE))),"")</f>
        <v/>
      </c>
      <c r="D17" s="114" t="str">
        <f ca="1">IFERROR(IF((VLOOKUP($E17,'Org List'!$AT$10:$AV$188,3,FALSE))="","",(VLOOKUP($E17,'Org List'!$AT$10:$AV$188,3,FALSE))),"")</f>
        <v/>
      </c>
      <c r="E17" s="98" t="str">
        <f t="shared" ca="1" si="0"/>
        <v>Y56</v>
      </c>
      <c r="F17" s="100" t="str">
        <f ca="1">IF(E17="","",VLOOKUP(E17,'Org List'!$J$9:$K$488,2,0))</f>
        <v>London Commissioning Region</v>
      </c>
      <c r="G17" s="121">
        <f ca="1">IFERROR(IF((VLOOKUP($E17,'DTOC Backsheet'!$D$5:$AF$183,G$9,FALSE))="","",(VLOOKUP($E17,'DTOC Backsheet'!$D$5:$AF$183,G$9,FALSE))),"")</f>
        <v>701.35566901077163</v>
      </c>
      <c r="H17" s="122">
        <f ca="1">IFERROR(IF((VLOOKUP($E17,'DTOC Backsheet'!$D$5:$AF$183,H$9,FALSE))="","",(VLOOKUP($E17,'DTOC Backsheet'!$D$5:$AF$183,H$9,FALSE))),"")</f>
        <v>706.51420458458995</v>
      </c>
      <c r="I17" s="122">
        <f ca="1">IFERROR(IF((VLOOKUP($E17,'DTOC Backsheet'!$D$5:$AF$183,I$9,FALSE))="","",(VLOOKUP($E17,'DTOC Backsheet'!$D$5:$AF$183,I$9,FALSE))),"")</f>
        <v>607.8572117353167</v>
      </c>
      <c r="J17" s="123">
        <f ca="1">IFERROR(IF((VLOOKUP($E17,'DTOC Backsheet'!$D$5:$AF$183,J$9,FALSE))="","",(VLOOKUP($E17,'DTOC Backsheet'!$D$5:$AF$183,J$9,FALSE))),"")</f>
        <v>547.60882761225321</v>
      </c>
      <c r="K17" s="175">
        <f ca="1">IFERROR(IF((VLOOKUP($E17,'DTOC Backsheet'!$D$5:$AF$183,K$9,FALSE))="","",(VLOOKUP($E17,'DTOC Backsheet'!$D$5:$AF$183,K$9,FALSE))),"")</f>
        <v>591.26633399740115</v>
      </c>
      <c r="L17" s="123">
        <f ca="1">IFERROR(IF((VLOOKUP($E17,'DTOC Backsheet'!$D$5:$AF$183,L$9,FALSE))="","",(VLOOKUP($E17,'DTOC Backsheet'!$D$5:$AF$183,L$9,FALSE))),"")</f>
        <v>568.70178013541454</v>
      </c>
      <c r="M17" s="122">
        <f ca="1">IFERROR(IF((VLOOKUP($E17,'DTOC Backsheet'!$D$5:$AF$183,M$9,FALSE))="","",(VLOOKUP($E17,'DTOC Backsheet'!$D$5:$AF$183,M$9,FALSE))),"")</f>
        <v>542.93432924186709</v>
      </c>
      <c r="N17" s="124">
        <f ca="1">IFERROR(IF((VLOOKUP($E17,'DTOC Backsheet'!$D$5:$AF$183,N$9,FALSE))="","",(VLOOKUP($E17,'DTOC Backsheet'!$D$5:$AF$183,N$9,FALSE))),"")</f>
        <v>0</v>
      </c>
    </row>
    <row r="18" spans="1:14" ht="15" customHeight="1" x14ac:dyDescent="0.3">
      <c r="A18" s="57">
        <v>4</v>
      </c>
      <c r="B18" s="98" t="str">
        <f ca="1">IFERROR(IF((VLOOKUP($E18,'Org List'!$AJ$10:$AL$188,3,FALSE))="","",(VLOOKUP($E18,'Org List'!$AJ$10:$AL$188,3,FALSE))),"")</f>
        <v>South West England Commissioning Region</v>
      </c>
      <c r="C18" s="99" t="str">
        <f ca="1">IFERROR(IF((VLOOKUP($E18,'Org List'!$AO$10:$AQ$188,3,FALSE))="","",(VLOOKUP($E18,'Org List'!$AO$10:$AQ$188,3,FALSE))),"")</f>
        <v/>
      </c>
      <c r="D18" s="114" t="str">
        <f ca="1">IFERROR(IF((VLOOKUP($E18,'Org List'!$AT$10:$AV$188,3,FALSE))="","",(VLOOKUP($E18,'Org List'!$AT$10:$AV$188,3,FALSE))),"")</f>
        <v/>
      </c>
      <c r="E18" s="98" t="str">
        <f t="shared" ca="1" si="0"/>
        <v>Y58</v>
      </c>
      <c r="F18" s="100" t="str">
        <f ca="1">IF(E18="","",VLOOKUP(E18,'Org List'!$J$9:$K$488,2,0))</f>
        <v>South West England Commissioning Region</v>
      </c>
      <c r="G18" s="121">
        <f ca="1">IFERROR(IF((VLOOKUP($E18,'DTOC Backsheet'!$D$5:$AF$183,G$9,FALSE))="","",(VLOOKUP($E18,'DTOC Backsheet'!$D$5:$AF$183,G$9,FALSE))),"")</f>
        <v>1644.9394656630006</v>
      </c>
      <c r="H18" s="122">
        <f ca="1">IFERROR(IF((VLOOKUP($E18,'DTOC Backsheet'!$D$5:$AF$183,H$9,FALSE))="","",(VLOOKUP($E18,'DTOC Backsheet'!$D$5:$AF$183,H$9,FALSE))),"")</f>
        <v>1592.6633248477033</v>
      </c>
      <c r="I18" s="122">
        <f ca="1">IFERROR(IF((VLOOKUP($E18,'DTOC Backsheet'!$D$5:$AF$183,I$9,FALSE))="","",(VLOOKUP($E18,'DTOC Backsheet'!$D$5:$AF$183,I$9,FALSE))),"")</f>
        <v>1285.8182874174936</v>
      </c>
      <c r="J18" s="123">
        <f ca="1">IFERROR(IF((VLOOKUP($E18,'DTOC Backsheet'!$D$5:$AF$183,J$9,FALSE))="","",(VLOOKUP($E18,'DTOC Backsheet'!$D$5:$AF$183,J$9,FALSE))),"")</f>
        <v>1258.6057482857636</v>
      </c>
      <c r="K18" s="175">
        <f ca="1">IFERROR(IF((VLOOKUP($E18,'DTOC Backsheet'!$D$5:$AF$183,K$9,FALSE))="","",(VLOOKUP($E18,'DTOC Backsheet'!$D$5:$AF$183,K$9,FALSE))),"")</f>
        <v>1036.1265101170279</v>
      </c>
      <c r="L18" s="123">
        <f ca="1">IFERROR(IF((VLOOKUP($E18,'DTOC Backsheet'!$D$5:$AF$183,L$9,FALSE))="","",(VLOOKUP($E18,'DTOC Backsheet'!$D$5:$AF$183,L$9,FALSE))),"")</f>
        <v>1205.7385119667654</v>
      </c>
      <c r="M18" s="122">
        <f ca="1">IFERROR(IF((VLOOKUP($E18,'DTOC Backsheet'!$D$5:$AF$183,M$9,FALSE))="","",(VLOOKUP($E18,'DTOC Backsheet'!$D$5:$AF$183,M$9,FALSE))),"")</f>
        <v>1176.429736351469</v>
      </c>
      <c r="N18" s="124">
        <f ca="1">IFERROR(IF((VLOOKUP($E18,'DTOC Backsheet'!$D$5:$AF$183,N$9,FALSE))="","",(VLOOKUP($E18,'DTOC Backsheet'!$D$5:$AF$183,N$9,FALSE))),"")</f>
        <v>0</v>
      </c>
    </row>
    <row r="19" spans="1:14" ht="15" customHeight="1" x14ac:dyDescent="0.3">
      <c r="A19" s="57">
        <v>5</v>
      </c>
      <c r="B19" s="98" t="str">
        <f ca="1">IFERROR(IF((VLOOKUP($E19,'Org List'!$AJ$10:$AL$188,3,FALSE))="","",(VLOOKUP($E19,'Org List'!$AJ$10:$AL$188,3,FALSE))),"")</f>
        <v>South East England Commissioning Region</v>
      </c>
      <c r="C19" s="99" t="str">
        <f ca="1">IFERROR(IF((VLOOKUP($E19,'Org List'!$AO$10:$AQ$188,3,FALSE))="","",(VLOOKUP($E19,'Org List'!$AO$10:$AQ$188,3,FALSE))),"")</f>
        <v/>
      </c>
      <c r="D19" s="114" t="str">
        <f ca="1">IFERROR(IF((VLOOKUP($E19,'Org List'!$AT$10:$AV$188,3,FALSE))="","",(VLOOKUP($E19,'Org List'!$AT$10:$AV$188,3,FALSE))),"")</f>
        <v/>
      </c>
      <c r="E19" s="98" t="str">
        <f t="shared" ca="1" si="0"/>
        <v>Y59</v>
      </c>
      <c r="F19" s="100" t="str">
        <f ca="1">IF(E19="","",VLOOKUP(E19,'Org List'!$J$9:$K$488,2,0))</f>
        <v>South East England Commissioning Region</v>
      </c>
      <c r="G19" s="121">
        <f ca="1">IFERROR(IF((VLOOKUP($E19,'DTOC Backsheet'!$D$5:$AF$183,G$9,FALSE))="","",(VLOOKUP($E19,'DTOC Backsheet'!$D$5:$AF$183,G$9,FALSE))),"")</f>
        <v>1525.1072280205262</v>
      </c>
      <c r="H19" s="122">
        <f ca="1">IFERROR(IF((VLOOKUP($E19,'DTOC Backsheet'!$D$5:$AF$183,H$9,FALSE))="","",(VLOOKUP($E19,'DTOC Backsheet'!$D$5:$AF$183,H$9,FALSE))),"")</f>
        <v>1527.7596385571694</v>
      </c>
      <c r="I19" s="122">
        <f ca="1">IFERROR(IF((VLOOKUP($E19,'DTOC Backsheet'!$D$5:$AF$183,I$9,FALSE))="","",(VLOOKUP($E19,'DTOC Backsheet'!$D$5:$AF$183,I$9,FALSE))),"")</f>
        <v>1345.2190155924261</v>
      </c>
      <c r="J19" s="123">
        <f ca="1">IFERROR(IF((VLOOKUP($E19,'DTOC Backsheet'!$D$5:$AF$183,J$9,FALSE))="","",(VLOOKUP($E19,'DTOC Backsheet'!$D$5:$AF$183,J$9,FALSE))),"")</f>
        <v>1243.1250084971705</v>
      </c>
      <c r="K19" s="175">
        <f ca="1">IFERROR(IF((VLOOKUP($E19,'DTOC Backsheet'!$D$5:$AF$183,K$9,FALSE))="","",(VLOOKUP($E19,'DTOC Backsheet'!$D$5:$AF$183,K$9,FALSE))),"")</f>
        <v>1214.0337597659648</v>
      </c>
      <c r="L19" s="123">
        <f ca="1">IFERROR(IF((VLOOKUP($E19,'DTOC Backsheet'!$D$5:$AF$183,L$9,FALSE))="","",(VLOOKUP($E19,'DTOC Backsheet'!$D$5:$AF$183,L$9,FALSE))),"")</f>
        <v>1223.6497554114985</v>
      </c>
      <c r="M19" s="122">
        <f ca="1">IFERROR(IF((VLOOKUP($E19,'DTOC Backsheet'!$D$5:$AF$183,M$9,FALSE))="","",(VLOOKUP($E19,'DTOC Backsheet'!$D$5:$AF$183,M$9,FALSE))),"")</f>
        <v>1136.8768423244203</v>
      </c>
      <c r="N19" s="124">
        <f ca="1">IFERROR(IF((VLOOKUP($E19,'DTOC Backsheet'!$D$5:$AF$183,N$9,FALSE))="","",(VLOOKUP($E19,'DTOC Backsheet'!$D$5:$AF$183,N$9,FALSE))),"")</f>
        <v>0</v>
      </c>
    </row>
    <row r="20" spans="1:14" ht="15" customHeight="1" x14ac:dyDescent="0.3">
      <c r="A20" s="57">
        <v>6</v>
      </c>
      <c r="B20" s="98" t="str">
        <f ca="1">IFERROR(IF((VLOOKUP($E20,'Org List'!$AJ$10:$AL$188,3,FALSE))="","",(VLOOKUP($E20,'Org List'!$AJ$10:$AL$188,3,FALSE))),"")</f>
        <v/>
      </c>
      <c r="C20" s="99" t="str">
        <f ca="1">IFERROR(IF((VLOOKUP($E20,'Org List'!$AO$10:$AQ$188,3,FALSE))="","",(VLOOKUP($E20,'Org List'!$AO$10:$AQ$188,3,FALSE))),"")</f>
        <v>North East Region</v>
      </c>
      <c r="D20" s="114" t="str">
        <f ca="1">IFERROR(IF((VLOOKUP($E20,'Org List'!$AT$10:$AV$188,3,FALSE))="","",(VLOOKUP($E20,'Org List'!$AT$10:$AV$188,3,FALSE))),"")</f>
        <v/>
      </c>
      <c r="E20" s="98" t="str">
        <f t="shared" ca="1" si="0"/>
        <v>E12000001</v>
      </c>
      <c r="F20" s="100" t="str">
        <f ca="1">IF(E20="","",VLOOKUP(E20,'Org List'!$J$9:$K$488,2,0))</f>
        <v>North East Region</v>
      </c>
      <c r="G20" s="121">
        <f ca="1">IFERROR(IF((VLOOKUP($E20,'DTOC Backsheet'!$D$5:$AF$183,G$9,FALSE))="","",(VLOOKUP($E20,'DTOC Backsheet'!$D$5:$AF$183,G$9,FALSE))),"")</f>
        <v>591.07851638583952</v>
      </c>
      <c r="H20" s="122">
        <f ca="1">IFERROR(IF((VLOOKUP($E20,'DTOC Backsheet'!$D$5:$AF$183,H$9,FALSE))="","",(VLOOKUP($E20,'DTOC Backsheet'!$D$5:$AF$183,H$9,FALSE))),"")</f>
        <v>517.49479057448207</v>
      </c>
      <c r="I20" s="122">
        <f ca="1">IFERROR(IF((VLOOKUP($E20,'DTOC Backsheet'!$D$5:$AF$183,I$9,FALSE))="","",(VLOOKUP($E20,'DTOC Backsheet'!$D$5:$AF$183,I$9,FALSE))),"")</f>
        <v>492.65201793213669</v>
      </c>
      <c r="J20" s="123">
        <f ca="1">IFERROR(IF((VLOOKUP($E20,'DTOC Backsheet'!$D$5:$AF$183,J$9,FALSE))="","",(VLOOKUP($E20,'DTOC Backsheet'!$D$5:$AF$183,J$9,FALSE))),"")</f>
        <v>609.35893472507416</v>
      </c>
      <c r="K20" s="175">
        <f ca="1">IFERROR(IF((VLOOKUP($E20,'DTOC Backsheet'!$D$5:$AF$183,K$9,FALSE))="","",(VLOOKUP($E20,'DTOC Backsheet'!$D$5:$AF$183,K$9,FALSE))),"")</f>
        <v>589.32508717667486</v>
      </c>
      <c r="L20" s="123">
        <f ca="1">IFERROR(IF((VLOOKUP($E20,'DTOC Backsheet'!$D$5:$AF$183,L$9,FALSE))="","",(VLOOKUP($E20,'DTOC Backsheet'!$D$5:$AF$183,L$9,FALSE))),"")</f>
        <v>511.78231254816501</v>
      </c>
      <c r="M20" s="122">
        <f ca="1">IFERROR(IF((VLOOKUP($E20,'DTOC Backsheet'!$D$5:$AF$183,M$9,FALSE))="","",(VLOOKUP($E20,'DTOC Backsheet'!$D$5:$AF$183,M$9,FALSE))),"")</f>
        <v>512.15942026672315</v>
      </c>
      <c r="N20" s="124">
        <f ca="1">IFERROR(IF((VLOOKUP($E20,'DTOC Backsheet'!$D$5:$AF$183,N$9,FALSE))="","",(VLOOKUP($E20,'DTOC Backsheet'!$D$5:$AF$183,N$9,FALSE))),"")</f>
        <v>0</v>
      </c>
    </row>
    <row r="21" spans="1:14" ht="15" customHeight="1" x14ac:dyDescent="0.3">
      <c r="A21" s="57">
        <v>7</v>
      </c>
      <c r="B21" s="98" t="str">
        <f ca="1">IFERROR(IF((VLOOKUP($E21,'Org List'!$AJ$10:$AL$188,3,FALSE))="","",(VLOOKUP($E21,'Org List'!$AJ$10:$AL$188,3,FALSE))),"")</f>
        <v/>
      </c>
      <c r="C21" s="99" t="str">
        <f ca="1">IFERROR(IF((VLOOKUP($E21,'Org List'!$AO$10:$AQ$188,3,FALSE))="","",(VLOOKUP($E21,'Org List'!$AO$10:$AQ$188,3,FALSE))),"")</f>
        <v>North West Region</v>
      </c>
      <c r="D21" s="114" t="str">
        <f ca="1">IFERROR(IF((VLOOKUP($E21,'Org List'!$AT$10:$AV$188,3,FALSE))="","",(VLOOKUP($E21,'Org List'!$AT$10:$AV$188,3,FALSE))),"")</f>
        <v/>
      </c>
      <c r="E21" s="98" t="str">
        <f t="shared" ca="1" si="0"/>
        <v>E12000002</v>
      </c>
      <c r="F21" s="100" t="str">
        <f ca="1">IF(E21="","",VLOOKUP(E21,'Org List'!$J$9:$K$488,2,0))</f>
        <v>North West Region</v>
      </c>
      <c r="G21" s="121">
        <f ca="1">IFERROR(IF((VLOOKUP($E21,'DTOC Backsheet'!$D$5:$AF$183,G$9,FALSE))="","",(VLOOKUP($E21,'DTOC Backsheet'!$D$5:$AF$183,G$9,FALSE))),"")</f>
        <v>1359.8639873561572</v>
      </c>
      <c r="H21" s="122">
        <f ca="1">IFERROR(IF((VLOOKUP($E21,'DTOC Backsheet'!$D$5:$AF$183,H$9,FALSE))="","",(VLOOKUP($E21,'DTOC Backsheet'!$D$5:$AF$183,H$9,FALSE))),"")</f>
        <v>1397.1845298740182</v>
      </c>
      <c r="I21" s="122">
        <f ca="1">IFERROR(IF((VLOOKUP($E21,'DTOC Backsheet'!$D$5:$AF$183,I$9,FALSE))="","",(VLOOKUP($E21,'DTOC Backsheet'!$D$5:$AF$183,I$9,FALSE))),"")</f>
        <v>1303.4020132796743</v>
      </c>
      <c r="J21" s="123">
        <f ca="1">IFERROR(IF((VLOOKUP($E21,'DTOC Backsheet'!$D$5:$AF$183,J$9,FALSE))="","",(VLOOKUP($E21,'DTOC Backsheet'!$D$5:$AF$183,J$9,FALSE))),"")</f>
        <v>1191.8264977229742</v>
      </c>
      <c r="K21" s="175">
        <f ca="1">IFERROR(IF((VLOOKUP($E21,'DTOC Backsheet'!$D$5:$AF$183,K$9,FALSE))="","",(VLOOKUP($E21,'DTOC Backsheet'!$D$5:$AF$183,K$9,FALSE))),"")</f>
        <v>1041.0591541676604</v>
      </c>
      <c r="L21" s="123">
        <f ca="1">IFERROR(IF((VLOOKUP($E21,'DTOC Backsheet'!$D$5:$AF$183,L$9,FALSE))="","",(VLOOKUP($E21,'DTOC Backsheet'!$D$5:$AF$183,L$9,FALSE))),"")</f>
        <v>1094.8348181516756</v>
      </c>
      <c r="M21" s="122">
        <f ca="1">IFERROR(IF((VLOOKUP($E21,'DTOC Backsheet'!$D$5:$AF$183,M$9,FALSE))="","",(VLOOKUP($E21,'DTOC Backsheet'!$D$5:$AF$183,M$9,FALSE))),"")</f>
        <v>1055.3714048871971</v>
      </c>
      <c r="N21" s="124">
        <f ca="1">IFERROR(IF((VLOOKUP($E21,'DTOC Backsheet'!$D$5:$AF$183,N$9,FALSE))="","",(VLOOKUP($E21,'DTOC Backsheet'!$D$5:$AF$183,N$9,FALSE))),"")</f>
        <v>0</v>
      </c>
    </row>
    <row r="22" spans="1:14" ht="15" customHeight="1" x14ac:dyDescent="0.3">
      <c r="A22" s="57">
        <v>8</v>
      </c>
      <c r="B22" s="98" t="str">
        <f ca="1">IFERROR(IF((VLOOKUP($E22,'Org List'!$AJ$10:$AL$188,3,FALSE))="","",(VLOOKUP($E22,'Org List'!$AJ$10:$AL$188,3,FALSE))),"")</f>
        <v/>
      </c>
      <c r="C22" s="99" t="str">
        <f ca="1">IFERROR(IF((VLOOKUP($E22,'Org List'!$AO$10:$AQ$188,3,FALSE))="","",(VLOOKUP($E22,'Org List'!$AO$10:$AQ$188,3,FALSE))),"")</f>
        <v>Yorkshire and The Humber Region</v>
      </c>
      <c r="D22" s="114" t="str">
        <f ca="1">IFERROR(IF((VLOOKUP($E22,'Org List'!$AT$10:$AV$188,3,FALSE))="","",(VLOOKUP($E22,'Org List'!$AT$10:$AV$188,3,FALSE))),"")</f>
        <v/>
      </c>
      <c r="E22" s="98" t="str">
        <f t="shared" ca="1" si="0"/>
        <v>E12000003</v>
      </c>
      <c r="F22" s="100" t="str">
        <f ca="1">IF(E22="","",VLOOKUP(E22,'Org List'!$J$9:$K$488,2,0))</f>
        <v>Yorkshire and The Humber Region</v>
      </c>
      <c r="G22" s="121">
        <f ca="1">IFERROR(IF((VLOOKUP($E22,'DTOC Backsheet'!$D$5:$AF$183,G$9,FALSE))="","",(VLOOKUP($E22,'DTOC Backsheet'!$D$5:$AF$183,G$9,FALSE))),"")</f>
        <v>1039.8567077596513</v>
      </c>
      <c r="H22" s="122">
        <f ca="1">IFERROR(IF((VLOOKUP($E22,'DTOC Backsheet'!$D$5:$AF$183,H$9,FALSE))="","",(VLOOKUP($E22,'DTOC Backsheet'!$D$5:$AF$183,H$9,FALSE))),"")</f>
        <v>1015.7867057627499</v>
      </c>
      <c r="I22" s="122">
        <f ca="1">IFERROR(IF((VLOOKUP($E22,'DTOC Backsheet'!$D$5:$AF$183,I$9,FALSE))="","",(VLOOKUP($E22,'DTOC Backsheet'!$D$5:$AF$183,I$9,FALSE))),"")</f>
        <v>947.14176299133499</v>
      </c>
      <c r="J22" s="123">
        <f ca="1">IFERROR(IF((VLOOKUP($E22,'DTOC Backsheet'!$D$5:$AF$183,J$9,FALSE))="","",(VLOOKUP($E22,'DTOC Backsheet'!$D$5:$AF$183,J$9,FALSE))),"")</f>
        <v>1013.5411773579746</v>
      </c>
      <c r="K22" s="175">
        <f ca="1">IFERROR(IF((VLOOKUP($E22,'DTOC Backsheet'!$D$5:$AF$183,K$9,FALSE))="","",(VLOOKUP($E22,'DTOC Backsheet'!$D$5:$AF$183,K$9,FALSE))),"")</f>
        <v>916.37774070139176</v>
      </c>
      <c r="L22" s="123">
        <f ca="1">IFERROR(IF((VLOOKUP($E22,'DTOC Backsheet'!$D$5:$AF$183,L$9,FALSE))="","",(VLOOKUP($E22,'DTOC Backsheet'!$D$5:$AF$183,L$9,FALSE))),"")</f>
        <v>985.19313526533711</v>
      </c>
      <c r="M22" s="122">
        <f ca="1">IFERROR(IF((VLOOKUP($E22,'DTOC Backsheet'!$D$5:$AF$183,M$9,FALSE))="","",(VLOOKUP($E22,'DTOC Backsheet'!$D$5:$AF$183,M$9,FALSE))),"")</f>
        <v>956.72900782424495</v>
      </c>
      <c r="N22" s="124">
        <f ca="1">IFERROR(IF((VLOOKUP($E22,'DTOC Backsheet'!$D$5:$AF$183,N$9,FALSE))="","",(VLOOKUP($E22,'DTOC Backsheet'!$D$5:$AF$183,N$9,FALSE))),"")</f>
        <v>0</v>
      </c>
    </row>
    <row r="23" spans="1:14" ht="15" customHeight="1" x14ac:dyDescent="0.3">
      <c r="A23" s="57">
        <v>9</v>
      </c>
      <c r="B23" s="98" t="str">
        <f ca="1">IFERROR(IF((VLOOKUP($E23,'Org List'!$AJ$10:$AL$188,3,FALSE))="","",(VLOOKUP($E23,'Org List'!$AJ$10:$AL$188,3,FALSE))),"")</f>
        <v/>
      </c>
      <c r="C23" s="99" t="str">
        <f ca="1">IFERROR(IF((VLOOKUP($E23,'Org List'!$AO$10:$AQ$188,3,FALSE))="","",(VLOOKUP($E23,'Org List'!$AO$10:$AQ$188,3,FALSE))),"")</f>
        <v>East Midlands Region</v>
      </c>
      <c r="D23" s="114" t="str">
        <f ca="1">IFERROR(IF((VLOOKUP($E23,'Org List'!$AT$10:$AV$188,3,FALSE))="","",(VLOOKUP($E23,'Org List'!$AT$10:$AV$188,3,FALSE))),"")</f>
        <v/>
      </c>
      <c r="E23" s="98" t="str">
        <f t="shared" ca="1" si="0"/>
        <v>E12000004</v>
      </c>
      <c r="F23" s="100" t="str">
        <f ca="1">IF(E23="","",VLOOKUP(E23,'Org List'!$J$9:$K$488,2,0))</f>
        <v>East Midlands Region</v>
      </c>
      <c r="G23" s="121">
        <f ca="1">IFERROR(IF((VLOOKUP($E23,'DTOC Backsheet'!$D$5:$AF$183,G$9,FALSE))="","",(VLOOKUP($E23,'DTOC Backsheet'!$D$5:$AF$183,G$9,FALSE))),"")</f>
        <v>1092.9379212846784</v>
      </c>
      <c r="H23" s="122">
        <f ca="1">IFERROR(IF((VLOOKUP($E23,'DTOC Backsheet'!$D$5:$AF$183,H$9,FALSE))="","",(VLOOKUP($E23,'DTOC Backsheet'!$D$5:$AF$183,H$9,FALSE))),"")</f>
        <v>1145.5956148195455</v>
      </c>
      <c r="I23" s="122">
        <f ca="1">IFERROR(IF((VLOOKUP($E23,'DTOC Backsheet'!$D$5:$AF$183,I$9,FALSE))="","",(VLOOKUP($E23,'DTOC Backsheet'!$D$5:$AF$183,I$9,FALSE))),"")</f>
        <v>1036.7379933453576</v>
      </c>
      <c r="J23" s="123">
        <f ca="1">IFERROR(IF((VLOOKUP($E23,'DTOC Backsheet'!$D$5:$AF$183,J$9,FALSE))="","",(VLOOKUP($E23,'DTOC Backsheet'!$D$5:$AF$183,J$9,FALSE))),"")</f>
        <v>936.16766984336346</v>
      </c>
      <c r="K23" s="175">
        <f ca="1">IFERROR(IF((VLOOKUP($E23,'DTOC Backsheet'!$D$5:$AF$183,K$9,FALSE))="","",(VLOOKUP($E23,'DTOC Backsheet'!$D$5:$AF$183,K$9,FALSE))),"")</f>
        <v>849.57578485292436</v>
      </c>
      <c r="L23" s="123">
        <f ca="1">IFERROR(IF((VLOOKUP($E23,'DTOC Backsheet'!$D$5:$AF$183,L$9,FALSE))="","",(VLOOKUP($E23,'DTOC Backsheet'!$D$5:$AF$183,L$9,FALSE))),"")</f>
        <v>843.85571208491046</v>
      </c>
      <c r="M23" s="122">
        <f ca="1">IFERROR(IF((VLOOKUP($E23,'DTOC Backsheet'!$D$5:$AF$183,M$9,FALSE))="","",(VLOOKUP($E23,'DTOC Backsheet'!$D$5:$AF$183,M$9,FALSE))),"")</f>
        <v>809.93067221194383</v>
      </c>
      <c r="N23" s="124">
        <f ca="1">IFERROR(IF((VLOOKUP($E23,'DTOC Backsheet'!$D$5:$AF$183,N$9,FALSE))="","",(VLOOKUP($E23,'DTOC Backsheet'!$D$5:$AF$183,N$9,FALSE))),"")</f>
        <v>0</v>
      </c>
    </row>
    <row r="24" spans="1:14" ht="15" customHeight="1" x14ac:dyDescent="0.3">
      <c r="A24" s="57">
        <v>10</v>
      </c>
      <c r="B24" s="98" t="str">
        <f ca="1">IFERROR(IF((VLOOKUP($E24,'Org List'!$AJ$10:$AL$188,3,FALSE))="","",(VLOOKUP($E24,'Org List'!$AJ$10:$AL$188,3,FALSE))),"")</f>
        <v/>
      </c>
      <c r="C24" s="99" t="str">
        <f ca="1">IFERROR(IF((VLOOKUP($E24,'Org List'!$AO$10:$AQ$188,3,FALSE))="","",(VLOOKUP($E24,'Org List'!$AO$10:$AQ$188,3,FALSE))),"")</f>
        <v>West Midlands Region</v>
      </c>
      <c r="D24" s="114" t="str">
        <f ca="1">IFERROR(IF((VLOOKUP($E24,'Org List'!$AT$10:$AV$188,3,FALSE))="","",(VLOOKUP($E24,'Org List'!$AT$10:$AV$188,3,FALSE))),"")</f>
        <v/>
      </c>
      <c r="E24" s="98" t="str">
        <f t="shared" ca="1" si="0"/>
        <v>E12000005</v>
      </c>
      <c r="F24" s="100" t="str">
        <f ca="1">IF(E24="","",VLOOKUP(E24,'Org List'!$J$9:$K$488,2,0))</f>
        <v>West Midlands Region</v>
      </c>
      <c r="G24" s="121">
        <f ca="1">IFERROR(IF((VLOOKUP($E24,'DTOC Backsheet'!$D$5:$AF$183,G$9,FALSE))="","",(VLOOKUP($E24,'DTOC Backsheet'!$D$5:$AF$183,G$9,FALSE))),"")</f>
        <v>1489.4265850729237</v>
      </c>
      <c r="H24" s="122">
        <f ca="1">IFERROR(IF((VLOOKUP($E24,'DTOC Backsheet'!$D$5:$AF$183,H$9,FALSE))="","",(VLOOKUP($E24,'DTOC Backsheet'!$D$5:$AF$183,H$9,FALSE))),"")</f>
        <v>1416.6624069804679</v>
      </c>
      <c r="I24" s="122">
        <f ca="1">IFERROR(IF((VLOOKUP($E24,'DTOC Backsheet'!$D$5:$AF$183,I$9,FALSE))="","",(VLOOKUP($E24,'DTOC Backsheet'!$D$5:$AF$183,I$9,FALSE))),"")</f>
        <v>1216.6319119961938</v>
      </c>
      <c r="J24" s="123">
        <f ca="1">IFERROR(IF((VLOOKUP($E24,'DTOC Backsheet'!$D$5:$AF$183,J$9,FALSE))="","",(VLOOKUP($E24,'DTOC Backsheet'!$D$5:$AF$183,J$9,FALSE))),"")</f>
        <v>1136.1860150440741</v>
      </c>
      <c r="K24" s="175">
        <f ca="1">IFERROR(IF((VLOOKUP($E24,'DTOC Backsheet'!$D$5:$AF$183,K$9,FALSE))="","",(VLOOKUP($E24,'DTOC Backsheet'!$D$5:$AF$183,K$9,FALSE))),"")</f>
        <v>1132.6794697487323</v>
      </c>
      <c r="L24" s="123">
        <f ca="1">IFERROR(IF((VLOOKUP($E24,'DTOC Backsheet'!$D$5:$AF$183,L$9,FALSE))="","",(VLOOKUP($E24,'DTOC Backsheet'!$D$5:$AF$183,L$9,FALSE))),"")</f>
        <v>1098.1149518375059</v>
      </c>
      <c r="M24" s="122">
        <f ca="1">IFERROR(IF((VLOOKUP($E24,'DTOC Backsheet'!$D$5:$AF$183,M$9,FALSE))="","",(VLOOKUP($E24,'DTOC Backsheet'!$D$5:$AF$183,M$9,FALSE))),"")</f>
        <v>1073.5473549856702</v>
      </c>
      <c r="N24" s="124">
        <f ca="1">IFERROR(IF((VLOOKUP($E24,'DTOC Backsheet'!$D$5:$AF$183,N$9,FALSE))="","",(VLOOKUP($E24,'DTOC Backsheet'!$D$5:$AF$183,N$9,FALSE))),"")</f>
        <v>0</v>
      </c>
    </row>
    <row r="25" spans="1:14" ht="15" customHeight="1" x14ac:dyDescent="0.3">
      <c r="A25" s="57">
        <v>11</v>
      </c>
      <c r="B25" s="98" t="str">
        <f ca="1">IFERROR(IF((VLOOKUP($E25,'Org List'!$AJ$10:$AL$188,3,FALSE))="","",(VLOOKUP($E25,'Org List'!$AJ$10:$AL$188,3,FALSE))),"")</f>
        <v/>
      </c>
      <c r="C25" s="99" t="str">
        <f ca="1">IFERROR(IF((VLOOKUP($E25,'Org List'!$AO$10:$AQ$188,3,FALSE))="","",(VLOOKUP($E25,'Org List'!$AO$10:$AQ$188,3,FALSE))),"")</f>
        <v>East Region</v>
      </c>
      <c r="D25" s="114" t="str">
        <f ca="1">IFERROR(IF((VLOOKUP($E25,'Org List'!$AT$10:$AV$188,3,FALSE))="","",(VLOOKUP($E25,'Org List'!$AT$10:$AV$188,3,FALSE))),"")</f>
        <v/>
      </c>
      <c r="E25" s="98" t="str">
        <f t="shared" ca="1" si="0"/>
        <v>E12000006</v>
      </c>
      <c r="F25" s="100" t="str">
        <f ca="1">IF(E25="","",VLOOKUP(E25,'Org List'!$J$9:$K$488,2,0))</f>
        <v>East Region</v>
      </c>
      <c r="G25" s="121">
        <f ca="1">IFERROR(IF((VLOOKUP($E25,'DTOC Backsheet'!$D$5:$AF$183,G$9,FALSE))="","",(VLOOKUP($E25,'DTOC Backsheet'!$D$5:$AF$183,G$9,FALSE))),"")</f>
        <v>1139.4323399857681</v>
      </c>
      <c r="H25" s="122">
        <f ca="1">IFERROR(IF((VLOOKUP($E25,'DTOC Backsheet'!$D$5:$AF$183,H$9,FALSE))="","",(VLOOKUP($E25,'DTOC Backsheet'!$D$5:$AF$183,H$9,FALSE))),"")</f>
        <v>1151.4678701921619</v>
      </c>
      <c r="I25" s="122">
        <f ca="1">IFERROR(IF((VLOOKUP($E25,'DTOC Backsheet'!$D$5:$AF$183,I$9,FALSE))="","",(VLOOKUP($E25,'DTOC Backsheet'!$D$5:$AF$183,I$9,FALSE))),"")</f>
        <v>1068.3339419912218</v>
      </c>
      <c r="J25" s="123">
        <f ca="1">IFERROR(IF((VLOOKUP($E25,'DTOC Backsheet'!$D$5:$AF$183,J$9,FALSE))="","",(VLOOKUP($E25,'DTOC Backsheet'!$D$5:$AF$183,J$9,FALSE))),"")</f>
        <v>957.10784706599839</v>
      </c>
      <c r="K25" s="175">
        <f ca="1">IFERROR(IF((VLOOKUP($E25,'DTOC Backsheet'!$D$5:$AF$183,K$9,FALSE))="","",(VLOOKUP($E25,'DTOC Backsheet'!$D$5:$AF$183,K$9,FALSE))),"")</f>
        <v>962.37073201391991</v>
      </c>
      <c r="L25" s="123">
        <f ca="1">IFERROR(IF((VLOOKUP($E25,'DTOC Backsheet'!$D$5:$AF$183,L$9,FALSE))="","",(VLOOKUP($E25,'DTOC Backsheet'!$D$5:$AF$183,L$9,FALSE))),"")</f>
        <v>1033.0203548556697</v>
      </c>
      <c r="M25" s="122">
        <f ca="1">IFERROR(IF((VLOOKUP($E25,'DTOC Backsheet'!$D$5:$AF$183,M$9,FALSE))="","",(VLOOKUP($E25,'DTOC Backsheet'!$D$5:$AF$183,M$9,FALSE))),"")</f>
        <v>971.25824978589651</v>
      </c>
      <c r="N25" s="124">
        <f ca="1">IFERROR(IF((VLOOKUP($E25,'DTOC Backsheet'!$D$5:$AF$183,N$9,FALSE))="","",(VLOOKUP($E25,'DTOC Backsheet'!$D$5:$AF$183,N$9,FALSE))),"")</f>
        <v>0</v>
      </c>
    </row>
    <row r="26" spans="1:14" ht="15" customHeight="1" x14ac:dyDescent="0.3">
      <c r="A26" s="57">
        <v>12</v>
      </c>
      <c r="B26" s="98" t="str">
        <f ca="1">IFERROR(IF((VLOOKUP($E26,'Org List'!$AJ$10:$AL$188,3,FALSE))="","",(VLOOKUP($E26,'Org List'!$AJ$10:$AL$188,3,FALSE))),"")</f>
        <v/>
      </c>
      <c r="C26" s="99" t="str">
        <f ca="1">IFERROR(IF((VLOOKUP($E26,'Org List'!$AO$10:$AQ$188,3,FALSE))="","",(VLOOKUP($E26,'Org List'!$AO$10:$AQ$188,3,FALSE))),"")</f>
        <v>London Region</v>
      </c>
      <c r="D26" s="114" t="str">
        <f ca="1">IFERROR(IF((VLOOKUP($E26,'Org List'!$AT$10:$AV$188,3,FALSE))="","",(VLOOKUP($E26,'Org List'!$AT$10:$AV$188,3,FALSE))),"")</f>
        <v/>
      </c>
      <c r="E26" s="98" t="str">
        <f t="shared" ca="1" si="0"/>
        <v>E12000007</v>
      </c>
      <c r="F26" s="100" t="str">
        <f ca="1">IF(E26="","",VLOOKUP(E26,'Org List'!$J$9:$K$488,2,0))</f>
        <v>London Region</v>
      </c>
      <c r="G26" s="121">
        <f ca="1">IFERROR(IF((VLOOKUP($E26,'DTOC Backsheet'!$D$5:$AF$183,G$9,FALSE))="","",(VLOOKUP($E26,'DTOC Backsheet'!$D$5:$AF$183,G$9,FALSE))),"")</f>
        <v>701.35566901077163</v>
      </c>
      <c r="H26" s="122">
        <f ca="1">IFERROR(IF((VLOOKUP($E26,'DTOC Backsheet'!$D$5:$AF$183,H$9,FALSE))="","",(VLOOKUP($E26,'DTOC Backsheet'!$D$5:$AF$183,H$9,FALSE))),"")</f>
        <v>706.51420458458995</v>
      </c>
      <c r="I26" s="122">
        <f ca="1">IFERROR(IF((VLOOKUP($E26,'DTOC Backsheet'!$D$5:$AF$183,I$9,FALSE))="","",(VLOOKUP($E26,'DTOC Backsheet'!$D$5:$AF$183,I$9,FALSE))),"")</f>
        <v>607.8572117353167</v>
      </c>
      <c r="J26" s="123">
        <f ca="1">IFERROR(IF((VLOOKUP($E26,'DTOC Backsheet'!$D$5:$AF$183,J$9,FALSE))="","",(VLOOKUP($E26,'DTOC Backsheet'!$D$5:$AF$183,J$9,FALSE))),"")</f>
        <v>547.60882761225321</v>
      </c>
      <c r="K26" s="175">
        <f ca="1">IFERROR(IF((VLOOKUP($E26,'DTOC Backsheet'!$D$5:$AF$183,K$9,FALSE))="","",(VLOOKUP($E26,'DTOC Backsheet'!$D$5:$AF$183,K$9,FALSE))),"")</f>
        <v>591.26633399740115</v>
      </c>
      <c r="L26" s="123">
        <f ca="1">IFERROR(IF((VLOOKUP($E26,'DTOC Backsheet'!$D$5:$AF$183,L$9,FALSE))="","",(VLOOKUP($E26,'DTOC Backsheet'!$D$5:$AF$183,L$9,FALSE))),"")</f>
        <v>568.70178013541454</v>
      </c>
      <c r="M26" s="122">
        <f ca="1">IFERROR(IF((VLOOKUP($E26,'DTOC Backsheet'!$D$5:$AF$183,M$9,FALSE))="","",(VLOOKUP($E26,'DTOC Backsheet'!$D$5:$AF$183,M$9,FALSE))),"")</f>
        <v>542.93432924186709</v>
      </c>
      <c r="N26" s="124">
        <f ca="1">IFERROR(IF((VLOOKUP($E26,'DTOC Backsheet'!$D$5:$AF$183,N$9,FALSE))="","",(VLOOKUP($E26,'DTOC Backsheet'!$D$5:$AF$183,N$9,FALSE))),"")</f>
        <v>0</v>
      </c>
    </row>
    <row r="27" spans="1:14" ht="15" customHeight="1" x14ac:dyDescent="0.3">
      <c r="A27" s="57">
        <v>13</v>
      </c>
      <c r="B27" s="98" t="str">
        <f ca="1">IFERROR(IF((VLOOKUP($E27,'Org List'!$AJ$10:$AL$188,3,FALSE))="","",(VLOOKUP($E27,'Org List'!$AJ$10:$AL$188,3,FALSE))),"")</f>
        <v/>
      </c>
      <c r="C27" s="99" t="str">
        <f ca="1">IFERROR(IF((VLOOKUP($E27,'Org List'!$AO$10:$AQ$188,3,FALSE))="","",(VLOOKUP($E27,'Org List'!$AO$10:$AQ$188,3,FALSE))),"")</f>
        <v>South East Region</v>
      </c>
      <c r="D27" s="114" t="str">
        <f ca="1">IFERROR(IF((VLOOKUP($E27,'Org List'!$AT$10:$AV$188,3,FALSE))="","",(VLOOKUP($E27,'Org List'!$AT$10:$AV$188,3,FALSE))),"")</f>
        <v/>
      </c>
      <c r="E27" s="98" t="str">
        <f t="shared" ca="1" si="0"/>
        <v>E12000008</v>
      </c>
      <c r="F27" s="100" t="str">
        <f ca="1">IF(E27="","",VLOOKUP(E27,'Org List'!$J$9:$K$488,2,0))</f>
        <v>South East Region</v>
      </c>
      <c r="G27" s="121">
        <f ca="1">IFERROR(IF((VLOOKUP($E27,'DTOC Backsheet'!$D$5:$AF$183,G$9,FALSE))="","",(VLOOKUP($E27,'DTOC Backsheet'!$D$5:$AF$183,G$9,FALSE))),"")</f>
        <v>1537.4192933686049</v>
      </c>
      <c r="H27" s="122">
        <f ca="1">IFERROR(IF((VLOOKUP($E27,'DTOC Backsheet'!$D$5:$AF$183,H$9,FALSE))="","",(VLOOKUP($E27,'DTOC Backsheet'!$D$5:$AF$183,H$9,FALSE))),"")</f>
        <v>1546.9611711428954</v>
      </c>
      <c r="I27" s="122">
        <f ca="1">IFERROR(IF((VLOOKUP($E27,'DTOC Backsheet'!$D$5:$AF$183,I$9,FALSE))="","",(VLOOKUP($E27,'DTOC Backsheet'!$D$5:$AF$183,I$9,FALSE))),"")</f>
        <v>1356.1096040891359</v>
      </c>
      <c r="J27" s="123">
        <f ca="1">IFERROR(IF((VLOOKUP($E27,'DTOC Backsheet'!$D$5:$AF$183,J$9,FALSE))="","",(VLOOKUP($E27,'DTOC Backsheet'!$D$5:$AF$183,J$9,FALSE))),"")</f>
        <v>1253.4548471770174</v>
      </c>
      <c r="K27" s="175">
        <f ca="1">IFERROR(IF((VLOOKUP($E27,'DTOC Backsheet'!$D$5:$AF$183,K$9,FALSE))="","",(VLOOKUP($E27,'DTOC Backsheet'!$D$5:$AF$183,K$9,FALSE))),"")</f>
        <v>1207.6352383345823</v>
      </c>
      <c r="L27" s="123">
        <f ca="1">IFERROR(IF((VLOOKUP($E27,'DTOC Backsheet'!$D$5:$AF$183,L$9,FALSE))="","",(VLOOKUP($E27,'DTOC Backsheet'!$D$5:$AF$183,L$9,FALSE))),"")</f>
        <v>1212.0155651283203</v>
      </c>
      <c r="M27" s="122">
        <f ca="1">IFERROR(IF((VLOOKUP($E27,'DTOC Backsheet'!$D$5:$AF$183,M$9,FALSE))="","",(VLOOKUP($E27,'DTOC Backsheet'!$D$5:$AF$183,M$9,FALSE))),"")</f>
        <v>1125.465870003793</v>
      </c>
      <c r="N27" s="124">
        <f ca="1">IFERROR(IF((VLOOKUP($E27,'DTOC Backsheet'!$D$5:$AF$183,N$9,FALSE))="","",(VLOOKUP($E27,'DTOC Backsheet'!$D$5:$AF$183,N$9,FALSE))),"")</f>
        <v>0</v>
      </c>
    </row>
    <row r="28" spans="1:14" ht="15" customHeight="1" x14ac:dyDescent="0.3">
      <c r="A28" s="57">
        <v>14</v>
      </c>
      <c r="B28" s="98" t="str">
        <f ca="1">IFERROR(IF((VLOOKUP($E28,'Org List'!$AJ$10:$AL$188,3,FALSE))="","",(VLOOKUP($E28,'Org List'!$AJ$10:$AL$188,3,FALSE))),"")</f>
        <v/>
      </c>
      <c r="C28" s="99" t="str">
        <f ca="1">IFERROR(IF((VLOOKUP($E28,'Org List'!$AO$10:$AQ$188,3,FALSE))="","",(VLOOKUP($E28,'Org List'!$AO$10:$AQ$188,3,FALSE))),"")</f>
        <v>South West Region</v>
      </c>
      <c r="D28" s="114" t="str">
        <f ca="1">IFERROR(IF((VLOOKUP($E28,'Org List'!$AT$10:$AV$188,3,FALSE))="","",(VLOOKUP($E28,'Org List'!$AT$10:$AV$188,3,FALSE))),"")</f>
        <v/>
      </c>
      <c r="E28" s="98" t="str">
        <f t="shared" ca="1" si="0"/>
        <v>E12000009</v>
      </c>
      <c r="F28" s="100" t="str">
        <f ca="1">IF(E28="","",VLOOKUP(E28,'Org List'!$J$9:$K$488,2,0))</f>
        <v>South West Region</v>
      </c>
      <c r="G28" s="121">
        <f ca="1">IFERROR(IF((VLOOKUP($E28,'DTOC Backsheet'!$D$5:$AF$183,G$9,FALSE))="","",(VLOOKUP($E28,'DTOC Backsheet'!$D$5:$AF$183,G$9,FALSE))),"")</f>
        <v>1644.9394656630006</v>
      </c>
      <c r="H28" s="122">
        <f ca="1">IFERROR(IF((VLOOKUP($E28,'DTOC Backsheet'!$D$5:$AF$183,H$9,FALSE))="","",(VLOOKUP($E28,'DTOC Backsheet'!$D$5:$AF$183,H$9,FALSE))),"")</f>
        <v>1592.6633248477033</v>
      </c>
      <c r="I28" s="122">
        <f ca="1">IFERROR(IF((VLOOKUP($E28,'DTOC Backsheet'!$D$5:$AF$183,I$9,FALSE))="","",(VLOOKUP($E28,'DTOC Backsheet'!$D$5:$AF$183,I$9,FALSE))),"")</f>
        <v>1285.8182874174936</v>
      </c>
      <c r="J28" s="123">
        <f ca="1">IFERROR(IF((VLOOKUP($E28,'DTOC Backsheet'!$D$5:$AF$183,J$9,FALSE))="","",(VLOOKUP($E28,'DTOC Backsheet'!$D$5:$AF$183,J$9,FALSE))),"")</f>
        <v>1258.6057482857636</v>
      </c>
      <c r="K28" s="175">
        <f ca="1">IFERROR(IF((VLOOKUP($E28,'DTOC Backsheet'!$D$5:$AF$183,K$9,FALSE))="","",(VLOOKUP($E28,'DTOC Backsheet'!$D$5:$AF$183,K$9,FALSE))),"")</f>
        <v>1036.1265101170279</v>
      </c>
      <c r="L28" s="123">
        <f ca="1">IFERROR(IF((VLOOKUP($E28,'DTOC Backsheet'!$D$5:$AF$183,L$9,FALSE))="","",(VLOOKUP($E28,'DTOC Backsheet'!$D$5:$AF$183,L$9,FALSE))),"")</f>
        <v>1205.7385119667654</v>
      </c>
      <c r="M28" s="122">
        <f ca="1">IFERROR(IF((VLOOKUP($E28,'DTOC Backsheet'!$D$5:$AF$183,M$9,FALSE))="","",(VLOOKUP($E28,'DTOC Backsheet'!$D$5:$AF$183,M$9,FALSE))),"")</f>
        <v>1176.429736351469</v>
      </c>
      <c r="N28" s="124">
        <f ca="1">IFERROR(IF((VLOOKUP($E28,'DTOC Backsheet'!$D$5:$AF$183,N$9,FALSE))="","",(VLOOKUP($E28,'DTOC Backsheet'!$D$5:$AF$183,N$9,FALSE))),"")</f>
        <v>0</v>
      </c>
    </row>
    <row r="29" spans="1:14" ht="15" customHeight="1" x14ac:dyDescent="0.3">
      <c r="A29" s="57">
        <v>15</v>
      </c>
      <c r="B29" s="98" t="str">
        <f ca="1">IFERROR(IF((VLOOKUP($E29,'Org List'!$AJ$10:$AL$188,3,FALSE))="","",(VLOOKUP($E29,'Org List'!$AJ$10:$AL$188,3,FALSE))),"")</f>
        <v>NHS England North (Yorkshire And Humber)</v>
      </c>
      <c r="C29" s="99" t="str">
        <f ca="1">IFERROR(IF((VLOOKUP($E29,'Org List'!$AO$10:$AQ$188,3,FALSE))="","",(VLOOKUP($E29,'Org List'!$AO$10:$AQ$188,3,FALSE))),"")</f>
        <v/>
      </c>
      <c r="D29" s="114" t="str">
        <f ca="1">IFERROR(IF((VLOOKUP($E29,'Org List'!$AT$10:$AV$188,3,FALSE))="","",(VLOOKUP($E29,'Org List'!$AT$10:$AV$188,3,FALSE))),"")</f>
        <v>NHS England North (Yorkshire And Humber)</v>
      </c>
      <c r="E29" s="98" t="str">
        <f t="shared" ca="1" si="0"/>
        <v>Q72</v>
      </c>
      <c r="F29" s="100" t="str">
        <f ca="1">IF(E29="","",VLOOKUP(E29,'Org List'!$J$9:$K$488,2,0))</f>
        <v>NHS England North (Yorkshire And Humber)</v>
      </c>
      <c r="G29" s="121">
        <f ca="1">IFERROR(IF((VLOOKUP($E29,'DTOC Backsheet'!$D$5:$AF$183,G$9,FALSE))="","",(VLOOKUP($E29,'DTOC Backsheet'!$D$5:$AF$183,G$9,FALSE))),"")</f>
        <v>1039.8567077596513</v>
      </c>
      <c r="H29" s="122">
        <f ca="1">IFERROR(IF((VLOOKUP($E29,'DTOC Backsheet'!$D$5:$AF$183,H$9,FALSE))="","",(VLOOKUP($E29,'DTOC Backsheet'!$D$5:$AF$183,H$9,FALSE))),"")</f>
        <v>1015.7867057627499</v>
      </c>
      <c r="I29" s="122">
        <f ca="1">IFERROR(IF((VLOOKUP($E29,'DTOC Backsheet'!$D$5:$AF$183,I$9,FALSE))="","",(VLOOKUP($E29,'DTOC Backsheet'!$D$5:$AF$183,I$9,FALSE))),"")</f>
        <v>947.14176299133499</v>
      </c>
      <c r="J29" s="123">
        <f ca="1">IFERROR(IF((VLOOKUP($E29,'DTOC Backsheet'!$D$5:$AF$183,J$9,FALSE))="","",(VLOOKUP($E29,'DTOC Backsheet'!$D$5:$AF$183,J$9,FALSE))),"")</f>
        <v>1013.5411773579746</v>
      </c>
      <c r="K29" s="175">
        <f ca="1">IFERROR(IF((VLOOKUP($E29,'DTOC Backsheet'!$D$5:$AF$183,K$9,FALSE))="","",(VLOOKUP($E29,'DTOC Backsheet'!$D$5:$AF$183,K$9,FALSE))),"")</f>
        <v>916.37774070139176</v>
      </c>
      <c r="L29" s="123">
        <f ca="1">IFERROR(IF((VLOOKUP($E29,'DTOC Backsheet'!$D$5:$AF$183,L$9,FALSE))="","",(VLOOKUP($E29,'DTOC Backsheet'!$D$5:$AF$183,L$9,FALSE))),"")</f>
        <v>985.19313526533711</v>
      </c>
      <c r="M29" s="122">
        <f ca="1">IFERROR(IF((VLOOKUP($E29,'DTOC Backsheet'!$D$5:$AF$183,M$9,FALSE))="","",(VLOOKUP($E29,'DTOC Backsheet'!$D$5:$AF$183,M$9,FALSE))),"")</f>
        <v>956.72900782424495</v>
      </c>
      <c r="N29" s="124">
        <f ca="1">IFERROR(IF((VLOOKUP($E29,'DTOC Backsheet'!$D$5:$AF$183,N$9,FALSE))="","",(VLOOKUP($E29,'DTOC Backsheet'!$D$5:$AF$183,N$9,FALSE))),"")</f>
        <v>0</v>
      </c>
    </row>
    <row r="30" spans="1:14" ht="15" customHeight="1" x14ac:dyDescent="0.3">
      <c r="A30" s="57">
        <v>16</v>
      </c>
      <c r="B30" s="98" t="str">
        <f ca="1">IFERROR(IF((VLOOKUP($E30,'Org List'!$AJ$10:$AL$188,3,FALSE))="","",(VLOOKUP($E30,'Org List'!$AJ$10:$AL$188,3,FALSE))),"")</f>
        <v>NHS England North (Cumbria And North East)</v>
      </c>
      <c r="C30" s="99" t="str">
        <f ca="1">IFERROR(IF((VLOOKUP($E30,'Org List'!$AO$10:$AQ$188,3,FALSE))="","",(VLOOKUP($E30,'Org List'!$AO$10:$AQ$188,3,FALSE))),"")</f>
        <v/>
      </c>
      <c r="D30" s="114" t="str">
        <f ca="1">IFERROR(IF((VLOOKUP($E30,'Org List'!$AT$10:$AV$188,3,FALSE))="","",(VLOOKUP($E30,'Org List'!$AT$10:$AV$188,3,FALSE))),"")</f>
        <v>NHS England North (Cumbria And North East)</v>
      </c>
      <c r="E30" s="98" t="str">
        <f t="shared" ca="1" si="0"/>
        <v>Q74</v>
      </c>
      <c r="F30" s="100" t="str">
        <f ca="1">IF(E30="","",VLOOKUP(E30,'Org List'!$J$9:$K$488,2,0))</f>
        <v>NHS England North (Cumbria And North East)</v>
      </c>
      <c r="G30" s="121">
        <f ca="1">IFERROR(IF((VLOOKUP($E30,'DTOC Backsheet'!$D$5:$AF$183,G$9,FALSE))="","",(VLOOKUP($E30,'DTOC Backsheet'!$D$5:$AF$183,G$9,FALSE))),"")</f>
        <v>1023.040608909712</v>
      </c>
      <c r="H30" s="122">
        <f ca="1">IFERROR(IF((VLOOKUP($E30,'DTOC Backsheet'!$D$5:$AF$183,H$9,FALSE))="","",(VLOOKUP($E30,'DTOC Backsheet'!$D$5:$AF$183,H$9,FALSE))),"")</f>
        <v>973.89407415657217</v>
      </c>
      <c r="I30" s="122">
        <f ca="1">IFERROR(IF((VLOOKUP($E30,'DTOC Backsheet'!$D$5:$AF$183,I$9,FALSE))="","",(VLOOKUP($E30,'DTOC Backsheet'!$D$5:$AF$183,I$9,FALSE))),"")</f>
        <v>852.13749773589052</v>
      </c>
      <c r="J30" s="123">
        <f ca="1">IFERROR(IF((VLOOKUP($E30,'DTOC Backsheet'!$D$5:$AF$183,J$9,FALSE))="","",(VLOOKUP($E30,'DTOC Backsheet'!$D$5:$AF$183,J$9,FALSE))),"")</f>
        <v>963.34024357026021</v>
      </c>
      <c r="K30" s="175">
        <f ca="1">IFERROR(IF((VLOOKUP($E30,'DTOC Backsheet'!$D$5:$AF$183,K$9,FALSE))="","",(VLOOKUP($E30,'DTOC Backsheet'!$D$5:$AF$183,K$9,FALSE))),"")</f>
        <v>803.15954733258218</v>
      </c>
      <c r="L30" s="123">
        <f ca="1">IFERROR(IF((VLOOKUP($E30,'DTOC Backsheet'!$D$5:$AF$183,L$9,FALSE))="","",(VLOOKUP($E30,'DTOC Backsheet'!$D$5:$AF$183,L$9,FALSE))),"")</f>
        <v>743.67064531992355</v>
      </c>
      <c r="M30" s="122">
        <f ca="1">IFERROR(IF((VLOOKUP($E30,'DTOC Backsheet'!$D$5:$AF$183,M$9,FALSE))="","",(VLOOKUP($E30,'DTOC Backsheet'!$D$5:$AF$183,M$9,FALSE))),"")</f>
        <v>717.74567471560454</v>
      </c>
      <c r="N30" s="124">
        <f ca="1">IFERROR(IF((VLOOKUP($E30,'DTOC Backsheet'!$D$5:$AF$183,N$9,FALSE))="","",(VLOOKUP($E30,'DTOC Backsheet'!$D$5:$AF$183,N$9,FALSE))),"")</f>
        <v>0</v>
      </c>
    </row>
    <row r="31" spans="1:14" ht="15" customHeight="1" x14ac:dyDescent="0.3">
      <c r="A31" s="57">
        <v>17</v>
      </c>
      <c r="B31" s="98" t="str">
        <f ca="1">IFERROR(IF((VLOOKUP($E31,'Org List'!$AJ$10:$AL$188,3,FALSE))="","",(VLOOKUP($E31,'Org List'!$AJ$10:$AL$188,3,FALSE))),"")</f>
        <v>NHS England North (Cheshire And Merseyside)</v>
      </c>
      <c r="C31" s="99" t="str">
        <f ca="1">IFERROR(IF((VLOOKUP($E31,'Org List'!$AO$10:$AQ$188,3,FALSE))="","",(VLOOKUP($E31,'Org List'!$AO$10:$AQ$188,3,FALSE))),"")</f>
        <v/>
      </c>
      <c r="D31" s="114" t="str">
        <f ca="1">IFERROR(IF((VLOOKUP($E31,'Org List'!$AT$10:$AV$188,3,FALSE))="","",(VLOOKUP($E31,'Org List'!$AT$10:$AV$188,3,FALSE))),"")</f>
        <v>NHS England North (Cheshire And Merseyside)</v>
      </c>
      <c r="E31" s="98" t="str">
        <f t="shared" ca="1" si="0"/>
        <v>Q75</v>
      </c>
      <c r="F31" s="100" t="str">
        <f ca="1">IF(E31="","",VLOOKUP(E31,'Org List'!$J$9:$K$488,2,0))</f>
        <v>NHS England North (Cheshire And Merseyside)</v>
      </c>
      <c r="G31" s="121">
        <f ca="1">IFERROR(IF((VLOOKUP($E31,'DTOC Backsheet'!$D$5:$AF$183,G$9,FALSE))="","",(VLOOKUP($E31,'DTOC Backsheet'!$D$5:$AF$183,G$9,FALSE))),"")</f>
        <v>1236.5296173330344</v>
      </c>
      <c r="H31" s="122">
        <f ca="1">IFERROR(IF((VLOOKUP($E31,'DTOC Backsheet'!$D$5:$AF$183,H$9,FALSE))="","",(VLOOKUP($E31,'DTOC Backsheet'!$D$5:$AF$183,H$9,FALSE))),"")</f>
        <v>1208.8199858508328</v>
      </c>
      <c r="I31" s="122">
        <f ca="1">IFERROR(IF((VLOOKUP($E31,'DTOC Backsheet'!$D$5:$AF$183,I$9,FALSE))="","",(VLOOKUP($E31,'DTOC Backsheet'!$D$5:$AF$183,I$9,FALSE))),"")</f>
        <v>1095.5961986039624</v>
      </c>
      <c r="J31" s="123">
        <f ca="1">IFERROR(IF((VLOOKUP($E31,'DTOC Backsheet'!$D$5:$AF$183,J$9,FALSE))="","",(VLOOKUP($E31,'DTOC Backsheet'!$D$5:$AF$183,J$9,FALSE))),"")</f>
        <v>947.94733052814274</v>
      </c>
      <c r="K31" s="175">
        <f ca="1">IFERROR(IF((VLOOKUP($E31,'DTOC Backsheet'!$D$5:$AF$183,K$9,FALSE))="","",(VLOOKUP($E31,'DTOC Backsheet'!$D$5:$AF$183,K$9,FALSE))),"")</f>
        <v>970.06205311199915</v>
      </c>
      <c r="L31" s="123">
        <f ca="1">IFERROR(IF((VLOOKUP($E31,'DTOC Backsheet'!$D$5:$AF$183,L$9,FALSE))="","",(VLOOKUP($E31,'DTOC Backsheet'!$D$5:$AF$183,L$9,FALSE))),"")</f>
        <v>1088.0241088167343</v>
      </c>
      <c r="M31" s="122">
        <f ca="1">IFERROR(IF((VLOOKUP($E31,'DTOC Backsheet'!$D$5:$AF$183,M$9,FALSE))="","",(VLOOKUP($E31,'DTOC Backsheet'!$D$5:$AF$183,M$9,FALSE))),"")</f>
        <v>1079.3705217187037</v>
      </c>
      <c r="N31" s="124">
        <f ca="1">IFERROR(IF((VLOOKUP($E31,'DTOC Backsheet'!$D$5:$AF$183,N$9,FALSE))="","",(VLOOKUP($E31,'DTOC Backsheet'!$D$5:$AF$183,N$9,FALSE))),"")</f>
        <v>0</v>
      </c>
    </row>
    <row r="32" spans="1:14" ht="15" customHeight="1" x14ac:dyDescent="0.3">
      <c r="A32" s="57">
        <v>18</v>
      </c>
      <c r="B32" s="98" t="str">
        <f ca="1">IFERROR(IF((VLOOKUP($E32,'Org List'!$AJ$10:$AL$188,3,FALSE))="","",(VLOOKUP($E32,'Org List'!$AJ$10:$AL$188,3,FALSE))),"")</f>
        <v>NHS England North (Greater Manchester)</v>
      </c>
      <c r="C32" s="99" t="str">
        <f ca="1">IFERROR(IF((VLOOKUP($E32,'Org List'!$AO$10:$AQ$188,3,FALSE))="","",(VLOOKUP($E32,'Org List'!$AO$10:$AQ$188,3,FALSE))),"")</f>
        <v/>
      </c>
      <c r="D32" s="114" t="str">
        <f ca="1">IFERROR(IF((VLOOKUP($E32,'Org List'!$AT$10:$AV$188,3,FALSE))="","",(VLOOKUP($E32,'Org List'!$AT$10:$AV$188,3,FALSE))),"")</f>
        <v>NHS England North (Greater Manchester)</v>
      </c>
      <c r="E32" s="98" t="str">
        <f t="shared" ca="1" si="0"/>
        <v>Q83</v>
      </c>
      <c r="F32" s="100" t="str">
        <f ca="1">IF(E32="","",VLOOKUP(E32,'Org List'!$J$9:$K$488,2,0))</f>
        <v>NHS England North (Greater Manchester)</v>
      </c>
      <c r="G32" s="121">
        <f ca="1">IFERROR(IF((VLOOKUP($E32,'DTOC Backsheet'!$D$5:$AF$183,G$9,FALSE))="","",(VLOOKUP($E32,'DTOC Backsheet'!$D$5:$AF$183,G$9,FALSE))),"")</f>
        <v>1104.0037117445847</v>
      </c>
      <c r="H32" s="122">
        <f ca="1">IFERROR(IF((VLOOKUP($E32,'DTOC Backsheet'!$D$5:$AF$183,H$9,FALSE))="","",(VLOOKUP($E32,'DTOC Backsheet'!$D$5:$AF$183,H$9,FALSE))),"")</f>
        <v>1216.3911971762643</v>
      </c>
      <c r="I32" s="122">
        <f ca="1">IFERROR(IF((VLOOKUP($E32,'DTOC Backsheet'!$D$5:$AF$183,I$9,FALSE))="","",(VLOOKUP($E32,'DTOC Backsheet'!$D$5:$AF$183,I$9,FALSE))),"")</f>
        <v>1208.2578923094982</v>
      </c>
      <c r="J32" s="123">
        <f ca="1">IFERROR(IF((VLOOKUP($E32,'DTOC Backsheet'!$D$5:$AF$183,J$9,FALSE))="","",(VLOOKUP($E32,'DTOC Backsheet'!$D$5:$AF$183,J$9,FALSE))),"")</f>
        <v>1167.1435403363164</v>
      </c>
      <c r="K32" s="175">
        <f ca="1">IFERROR(IF((VLOOKUP($E32,'DTOC Backsheet'!$D$5:$AF$183,K$9,FALSE))="","",(VLOOKUP($E32,'DTOC Backsheet'!$D$5:$AF$183,K$9,FALSE))),"")</f>
        <v>985.06050151409636</v>
      </c>
      <c r="L32" s="123">
        <f ca="1">IFERROR(IF((VLOOKUP($E32,'DTOC Backsheet'!$D$5:$AF$183,L$9,FALSE))="","",(VLOOKUP($E32,'DTOC Backsheet'!$D$5:$AF$183,L$9,FALSE))),"")</f>
        <v>989.10781331413568</v>
      </c>
      <c r="M32" s="122">
        <f ca="1">IFERROR(IF((VLOOKUP($E32,'DTOC Backsheet'!$D$5:$AF$183,M$9,FALSE))="","",(VLOOKUP($E32,'DTOC Backsheet'!$D$5:$AF$183,M$9,FALSE))),"")</f>
        <v>907.33371808152458</v>
      </c>
      <c r="N32" s="124">
        <f ca="1">IFERROR(IF((VLOOKUP($E32,'DTOC Backsheet'!$D$5:$AF$183,N$9,FALSE))="","",(VLOOKUP($E32,'DTOC Backsheet'!$D$5:$AF$183,N$9,FALSE))),"")</f>
        <v>0</v>
      </c>
    </row>
    <row r="33" spans="1:14" ht="15" customHeight="1" x14ac:dyDescent="0.3">
      <c r="A33" s="57">
        <v>19</v>
      </c>
      <c r="B33" s="98" t="str">
        <f ca="1">IFERROR(IF((VLOOKUP($E33,'Org List'!$AJ$10:$AL$188,3,FALSE))="","",(VLOOKUP($E33,'Org List'!$AJ$10:$AL$188,3,FALSE))),"")</f>
        <v>NHS England North (Lancashire)</v>
      </c>
      <c r="C33" s="99" t="str">
        <f ca="1">IFERROR(IF((VLOOKUP($E33,'Org List'!$AO$10:$AQ$188,3,FALSE))="","",(VLOOKUP($E33,'Org List'!$AO$10:$AQ$188,3,FALSE))),"")</f>
        <v/>
      </c>
      <c r="D33" s="114" t="str">
        <f ca="1">IFERROR(IF((VLOOKUP($E33,'Org List'!$AT$10:$AV$188,3,FALSE))="","",(VLOOKUP($E33,'Org List'!$AT$10:$AV$188,3,FALSE))),"")</f>
        <v>NHS England North (Lancashire)</v>
      </c>
      <c r="E33" s="98" t="str">
        <f t="shared" ca="1" si="0"/>
        <v>Q84</v>
      </c>
      <c r="F33" s="100" t="str">
        <f ca="1">IF(E33="","",VLOOKUP(E33,'Org List'!$J$9:$K$488,2,0))</f>
        <v>NHS England North (Lancashire)</v>
      </c>
      <c r="G33" s="121">
        <f ca="1">IFERROR(IF((VLOOKUP($E33,'DTOC Backsheet'!$D$5:$AF$183,G$9,FALSE))="","",(VLOOKUP($E33,'DTOC Backsheet'!$D$5:$AF$183,G$9,FALSE))),"")</f>
        <v>1375.822821862045</v>
      </c>
      <c r="H33" s="122">
        <f ca="1">IFERROR(IF((VLOOKUP($E33,'DTOC Backsheet'!$D$5:$AF$183,H$9,FALSE))="","",(VLOOKUP($E33,'DTOC Backsheet'!$D$5:$AF$183,H$9,FALSE))),"")</f>
        <v>1369.7814203930484</v>
      </c>
      <c r="I33" s="122">
        <f ca="1">IFERROR(IF((VLOOKUP($E33,'DTOC Backsheet'!$D$5:$AF$183,I$9,FALSE))="","",(VLOOKUP($E33,'DTOC Backsheet'!$D$5:$AF$183,I$9,FALSE))),"")</f>
        <v>1335.1497246482372</v>
      </c>
      <c r="J33" s="123">
        <f ca="1">IFERROR(IF((VLOOKUP($E33,'DTOC Backsheet'!$D$5:$AF$183,J$9,FALSE))="","",(VLOOKUP($E33,'DTOC Backsheet'!$D$5:$AF$183,J$9,FALSE))),"")</f>
        <v>1087.2271831554208</v>
      </c>
      <c r="K33" s="175">
        <f ca="1">IFERROR(IF((VLOOKUP($E33,'DTOC Backsheet'!$D$5:$AF$183,K$9,FALSE))="","",(VLOOKUP($E33,'DTOC Backsheet'!$D$5:$AF$183,K$9,FALSE))),"")</f>
        <v>959.95950223132786</v>
      </c>
      <c r="L33" s="123">
        <f ca="1">IFERROR(IF((VLOOKUP($E33,'DTOC Backsheet'!$D$5:$AF$183,L$9,FALSE))="","",(VLOOKUP($E33,'DTOC Backsheet'!$D$5:$AF$183,L$9,FALSE))),"")</f>
        <v>1004.2561515489506</v>
      </c>
      <c r="M33" s="122">
        <f ca="1">IFERROR(IF((VLOOKUP($E33,'DTOC Backsheet'!$D$5:$AF$183,M$9,FALSE))="","",(VLOOKUP($E33,'DTOC Backsheet'!$D$5:$AF$183,M$9,FALSE))),"")</f>
        <v>1034.1563898383458</v>
      </c>
      <c r="N33" s="124">
        <f ca="1">IFERROR(IF((VLOOKUP($E33,'DTOC Backsheet'!$D$5:$AF$183,N$9,FALSE))="","",(VLOOKUP($E33,'DTOC Backsheet'!$D$5:$AF$183,N$9,FALSE))),"")</f>
        <v>0</v>
      </c>
    </row>
    <row r="34" spans="1:14" ht="15" customHeight="1" x14ac:dyDescent="0.3">
      <c r="A34" s="57">
        <v>20</v>
      </c>
      <c r="B34" s="98" t="str">
        <f ca="1">IFERROR(IF((VLOOKUP($E34,'Org List'!$AJ$10:$AL$188,3,FALSE))="","",(VLOOKUP($E34,'Org List'!$AJ$10:$AL$188,3,FALSE))),"")</f>
        <v>NHS England Midlands And East (North Midlands)</v>
      </c>
      <c r="C34" s="99" t="str">
        <f ca="1">IFERROR(IF((VLOOKUP($E34,'Org List'!$AO$10:$AQ$188,3,FALSE))="","",(VLOOKUP($E34,'Org List'!$AO$10:$AQ$188,3,FALSE))),"")</f>
        <v/>
      </c>
      <c r="D34" s="114" t="str">
        <f ca="1">IFERROR(IF((VLOOKUP($E34,'Org List'!$AT$10:$AV$188,3,FALSE))="","",(VLOOKUP($E34,'Org List'!$AT$10:$AV$188,3,FALSE))),"")</f>
        <v>NHS England Midlands And East (North Midlands)</v>
      </c>
      <c r="E34" s="98" t="str">
        <f t="shared" ca="1" si="0"/>
        <v>Q76</v>
      </c>
      <c r="F34" s="100" t="str">
        <f ca="1">IF(E34="","",VLOOKUP(E34,'Org List'!$J$9:$K$488,2,0))</f>
        <v>NHS England Midlands And East (North Midlands)</v>
      </c>
      <c r="G34" s="121">
        <f ca="1">IFERROR(IF((VLOOKUP($E34,'DTOC Backsheet'!$D$5:$AF$183,G$9,FALSE))="","",(VLOOKUP($E34,'DTOC Backsheet'!$D$5:$AF$183,G$9,FALSE))),"")</f>
        <v>1062.8723182978272</v>
      </c>
      <c r="H34" s="122">
        <f ca="1">IFERROR(IF((VLOOKUP($E34,'DTOC Backsheet'!$D$5:$AF$183,H$9,FALSE))="","",(VLOOKUP($E34,'DTOC Backsheet'!$D$5:$AF$183,H$9,FALSE))),"")</f>
        <v>1076.4761376193908</v>
      </c>
      <c r="I34" s="122">
        <f ca="1">IFERROR(IF((VLOOKUP($E34,'DTOC Backsheet'!$D$5:$AF$183,I$9,FALSE))="","",(VLOOKUP($E34,'DTOC Backsheet'!$D$5:$AF$183,I$9,FALSE))),"")</f>
        <v>1006.2225972582719</v>
      </c>
      <c r="J34" s="123">
        <f ca="1">IFERROR(IF((VLOOKUP($E34,'DTOC Backsheet'!$D$5:$AF$183,J$9,FALSE))="","",(VLOOKUP($E34,'DTOC Backsheet'!$D$5:$AF$183,J$9,FALSE))),"")</f>
        <v>1034.5596375792195</v>
      </c>
      <c r="K34" s="175">
        <f ca="1">IFERROR(IF((VLOOKUP($E34,'DTOC Backsheet'!$D$5:$AF$183,K$9,FALSE))="","",(VLOOKUP($E34,'DTOC Backsheet'!$D$5:$AF$183,K$9,FALSE))),"")</f>
        <v>919.67417807888899</v>
      </c>
      <c r="L34" s="123">
        <f ca="1">IFERROR(IF((VLOOKUP($E34,'DTOC Backsheet'!$D$5:$AF$183,L$9,FALSE))="","",(VLOOKUP($E34,'DTOC Backsheet'!$D$5:$AF$183,L$9,FALSE))),"")</f>
        <v>860.00066270735795</v>
      </c>
      <c r="M34" s="122">
        <f ca="1">IFERROR(IF((VLOOKUP($E34,'DTOC Backsheet'!$D$5:$AF$183,M$9,FALSE))="","",(VLOOKUP($E34,'DTOC Backsheet'!$D$5:$AF$183,M$9,FALSE))),"")</f>
        <v>913.73635164554798</v>
      </c>
      <c r="N34" s="124">
        <f ca="1">IFERROR(IF((VLOOKUP($E34,'DTOC Backsheet'!$D$5:$AF$183,N$9,FALSE))="","",(VLOOKUP($E34,'DTOC Backsheet'!$D$5:$AF$183,N$9,FALSE))),"")</f>
        <v>0</v>
      </c>
    </row>
    <row r="35" spans="1:14" ht="15" customHeight="1" x14ac:dyDescent="0.3">
      <c r="A35" s="57">
        <v>21</v>
      </c>
      <c r="B35" s="98" t="str">
        <f ca="1">IFERROR(IF((VLOOKUP($E35,'Org List'!$AJ$10:$AL$188,3,FALSE))="","",(VLOOKUP($E35,'Org List'!$AJ$10:$AL$188,3,FALSE))),"")</f>
        <v>NHS England Midlands And East (West Midlands)</v>
      </c>
      <c r="C35" s="99" t="str">
        <f ca="1">IFERROR(IF((VLOOKUP($E35,'Org List'!$AO$10:$AQ$188,3,FALSE))="","",(VLOOKUP($E35,'Org List'!$AO$10:$AQ$188,3,FALSE))),"")</f>
        <v/>
      </c>
      <c r="D35" s="114" t="str">
        <f ca="1">IFERROR(IF((VLOOKUP($E35,'Org List'!$AT$10:$AV$188,3,FALSE))="","",(VLOOKUP($E35,'Org List'!$AT$10:$AV$188,3,FALSE))),"")</f>
        <v>NHS England Midlands And East (West Midlands)</v>
      </c>
      <c r="E35" s="98" t="str">
        <f t="shared" ca="1" si="0"/>
        <v>Q77</v>
      </c>
      <c r="F35" s="100" t="str">
        <f ca="1">IF(E35="","",VLOOKUP(E35,'Org List'!$J$9:$K$488,2,0))</f>
        <v>NHS England Midlands And East (West Midlands)</v>
      </c>
      <c r="G35" s="121">
        <f ca="1">IFERROR(IF((VLOOKUP($E35,'DTOC Backsheet'!$D$5:$AF$183,G$9,FALSE))="","",(VLOOKUP($E35,'DTOC Backsheet'!$D$5:$AF$183,G$9,FALSE))),"")</f>
        <v>1473.719785288682</v>
      </c>
      <c r="H35" s="122">
        <f ca="1">IFERROR(IF((VLOOKUP($E35,'DTOC Backsheet'!$D$5:$AF$183,H$9,FALSE))="","",(VLOOKUP($E35,'DTOC Backsheet'!$D$5:$AF$183,H$9,FALSE))),"")</f>
        <v>1383.9015226479032</v>
      </c>
      <c r="I35" s="122">
        <f ca="1">IFERROR(IF((VLOOKUP($E35,'DTOC Backsheet'!$D$5:$AF$183,I$9,FALSE))="","",(VLOOKUP($E35,'DTOC Backsheet'!$D$5:$AF$183,I$9,FALSE))),"")</f>
        <v>1176.1016438264407</v>
      </c>
      <c r="J35" s="123">
        <f ca="1">IFERROR(IF((VLOOKUP($E35,'DTOC Backsheet'!$D$5:$AF$183,J$9,FALSE))="","",(VLOOKUP($E35,'DTOC Backsheet'!$D$5:$AF$183,J$9,FALSE))),"")</f>
        <v>1075.0892068779285</v>
      </c>
      <c r="K35" s="175">
        <f ca="1">IFERROR(IF((VLOOKUP($E35,'DTOC Backsheet'!$D$5:$AF$183,K$9,FALSE))="","",(VLOOKUP($E35,'DTOC Backsheet'!$D$5:$AF$183,K$9,FALSE))),"")</f>
        <v>1109.2657141596453</v>
      </c>
      <c r="L35" s="123">
        <f ca="1">IFERROR(IF((VLOOKUP($E35,'DTOC Backsheet'!$D$5:$AF$183,L$9,FALSE))="","",(VLOOKUP($E35,'DTOC Backsheet'!$D$5:$AF$183,L$9,FALSE))),"")</f>
        <v>1076.1202638855405</v>
      </c>
      <c r="M35" s="122">
        <f ca="1">IFERROR(IF((VLOOKUP($E35,'DTOC Backsheet'!$D$5:$AF$183,M$9,FALSE))="","",(VLOOKUP($E35,'DTOC Backsheet'!$D$5:$AF$183,M$9,FALSE))),"")</f>
        <v>1067.0227020536724</v>
      </c>
      <c r="N35" s="124">
        <f ca="1">IFERROR(IF((VLOOKUP($E35,'DTOC Backsheet'!$D$5:$AF$183,N$9,FALSE))="","",(VLOOKUP($E35,'DTOC Backsheet'!$D$5:$AF$183,N$9,FALSE))),"")</f>
        <v>0</v>
      </c>
    </row>
    <row r="36" spans="1:14" ht="15" customHeight="1" x14ac:dyDescent="0.3">
      <c r="A36" s="57">
        <v>22</v>
      </c>
      <c r="B36" s="98" t="str">
        <f ca="1">IFERROR(IF((VLOOKUP($E36,'Org List'!$AJ$10:$AL$188,3,FALSE))="","",(VLOOKUP($E36,'Org List'!$AJ$10:$AL$188,3,FALSE))),"")</f>
        <v>NHS England Midlands And East (Central Midlands)</v>
      </c>
      <c r="C36" s="99" t="str">
        <f ca="1">IFERROR(IF((VLOOKUP($E36,'Org List'!$AO$10:$AQ$188,3,FALSE))="","",(VLOOKUP($E36,'Org List'!$AO$10:$AQ$188,3,FALSE))),"")</f>
        <v/>
      </c>
      <c r="D36" s="114" t="str">
        <f ca="1">IFERROR(IF((VLOOKUP($E36,'Org List'!$AT$10:$AV$188,3,FALSE))="","",(VLOOKUP($E36,'Org List'!$AT$10:$AV$188,3,FALSE))),"")</f>
        <v>NHS England Midlands And East (Central Midlands)</v>
      </c>
      <c r="E36" s="98" t="str">
        <f t="shared" ca="1" si="0"/>
        <v>Q78</v>
      </c>
      <c r="F36" s="100" t="str">
        <f ca="1">IF(E36="","",VLOOKUP(E36,'Org List'!$J$9:$K$488,2,0))</f>
        <v>NHS England Midlands And East (Central Midlands)</v>
      </c>
      <c r="G36" s="121">
        <f ca="1">IFERROR(IF((VLOOKUP($E36,'DTOC Backsheet'!$D$5:$AF$183,G$9,FALSE))="","",(VLOOKUP($E36,'DTOC Backsheet'!$D$5:$AF$183,G$9,FALSE))),"")</f>
        <v>1390.7633355315481</v>
      </c>
      <c r="H36" s="122">
        <f ca="1">IFERROR(IF((VLOOKUP($E36,'DTOC Backsheet'!$D$5:$AF$183,H$9,FALSE))="","",(VLOOKUP($E36,'DTOC Backsheet'!$D$5:$AF$183,H$9,FALSE))),"")</f>
        <v>1369.6484244058795</v>
      </c>
      <c r="I36" s="122">
        <f ca="1">IFERROR(IF((VLOOKUP($E36,'DTOC Backsheet'!$D$5:$AF$183,I$9,FALSE))="","",(VLOOKUP($E36,'DTOC Backsheet'!$D$5:$AF$183,I$9,FALSE))),"")</f>
        <v>1179.9428610239006</v>
      </c>
      <c r="J36" s="123">
        <f ca="1">IFERROR(IF((VLOOKUP($E36,'DTOC Backsheet'!$D$5:$AF$183,J$9,FALSE))="","",(VLOOKUP($E36,'DTOC Backsheet'!$D$5:$AF$183,J$9,FALSE))),"")</f>
        <v>1000.7587711103886</v>
      </c>
      <c r="K36" s="175">
        <f ca="1">IFERROR(IF((VLOOKUP($E36,'DTOC Backsheet'!$D$5:$AF$183,K$9,FALSE))="","",(VLOOKUP($E36,'DTOC Backsheet'!$D$5:$AF$183,K$9,FALSE))),"")</f>
        <v>923.23807457817554</v>
      </c>
      <c r="L36" s="123">
        <f ca="1">IFERROR(IF((VLOOKUP($E36,'DTOC Backsheet'!$D$5:$AF$183,L$9,FALSE))="","",(VLOOKUP($E36,'DTOC Backsheet'!$D$5:$AF$183,L$9,FALSE))),"")</f>
        <v>975.48914342901526</v>
      </c>
      <c r="M36" s="122">
        <f ca="1">IFERROR(IF((VLOOKUP($E36,'DTOC Backsheet'!$D$5:$AF$183,M$9,FALSE))="","",(VLOOKUP($E36,'DTOC Backsheet'!$D$5:$AF$183,M$9,FALSE))),"")</f>
        <v>809.28020522798226</v>
      </c>
      <c r="N36" s="124">
        <f ca="1">IFERROR(IF((VLOOKUP($E36,'DTOC Backsheet'!$D$5:$AF$183,N$9,FALSE))="","",(VLOOKUP($E36,'DTOC Backsheet'!$D$5:$AF$183,N$9,FALSE))),"")</f>
        <v>0</v>
      </c>
    </row>
    <row r="37" spans="1:14" ht="15" customHeight="1" x14ac:dyDescent="0.3">
      <c r="A37" s="57">
        <v>23</v>
      </c>
      <c r="B37" s="98" t="str">
        <f ca="1">IFERROR(IF((VLOOKUP($E37,'Org List'!$AJ$10:$AL$188,3,FALSE))="","",(VLOOKUP($E37,'Org List'!$AJ$10:$AL$188,3,FALSE))),"")</f>
        <v>NHS England Midlands And East (East)</v>
      </c>
      <c r="C37" s="99" t="str">
        <f ca="1">IFERROR(IF((VLOOKUP($E37,'Org List'!$AO$10:$AQ$188,3,FALSE))="","",(VLOOKUP($E37,'Org List'!$AO$10:$AQ$188,3,FALSE))),"")</f>
        <v/>
      </c>
      <c r="D37" s="114" t="str">
        <f ca="1">IFERROR(IF((VLOOKUP($E37,'Org List'!$AT$10:$AV$188,3,FALSE))="","",(VLOOKUP($E37,'Org List'!$AT$10:$AV$188,3,FALSE))),"")</f>
        <v>NHS England Midlands And East (East)</v>
      </c>
      <c r="E37" s="98" t="str">
        <f t="shared" ca="1" si="0"/>
        <v>Q79</v>
      </c>
      <c r="F37" s="100" t="str">
        <f ca="1">IF(E37="","",VLOOKUP(E37,'Org List'!$J$9:$K$488,2,0))</f>
        <v>NHS England Midlands And East (East)</v>
      </c>
      <c r="G37" s="121">
        <f ca="1">IFERROR(IF((VLOOKUP($E37,'DTOC Backsheet'!$D$5:$AF$183,G$9,FALSE))="","",(VLOOKUP($E37,'DTOC Backsheet'!$D$5:$AF$183,G$9,FALSE))),"")</f>
        <v>1083.5596527074104</v>
      </c>
      <c r="H37" s="122">
        <f ca="1">IFERROR(IF((VLOOKUP($E37,'DTOC Backsheet'!$D$5:$AF$183,H$9,FALSE))="","",(VLOOKUP($E37,'DTOC Backsheet'!$D$5:$AF$183,H$9,FALSE))),"")</f>
        <v>1172.5401689520472</v>
      </c>
      <c r="I37" s="122">
        <f ca="1">IFERROR(IF((VLOOKUP($E37,'DTOC Backsheet'!$D$5:$AF$183,I$9,FALSE))="","",(VLOOKUP($E37,'DTOC Backsheet'!$D$5:$AF$183,I$9,FALSE))),"")</f>
        <v>1103.3525628169457</v>
      </c>
      <c r="J37" s="123">
        <f ca="1">IFERROR(IF((VLOOKUP($E37,'DTOC Backsheet'!$D$5:$AF$183,J$9,FALSE))="","",(VLOOKUP($E37,'DTOC Backsheet'!$D$5:$AF$183,J$9,FALSE))),"")</f>
        <v>983.02919340598964</v>
      </c>
      <c r="K37" s="175">
        <f ca="1">IFERROR(IF((VLOOKUP($E37,'DTOC Backsheet'!$D$5:$AF$183,K$9,FALSE))="","",(VLOOKUP($E37,'DTOC Backsheet'!$D$5:$AF$183,K$9,FALSE))),"")</f>
        <v>1005.5831910223734</v>
      </c>
      <c r="L37" s="123">
        <f ca="1">IFERROR(IF((VLOOKUP($E37,'DTOC Backsheet'!$D$5:$AF$183,L$9,FALSE))="","",(VLOOKUP($E37,'DTOC Backsheet'!$D$5:$AF$183,L$9,FALSE))),"")</f>
        <v>1071.7067516016814</v>
      </c>
      <c r="M37" s="122">
        <f ca="1">IFERROR(IF((VLOOKUP($E37,'DTOC Backsheet'!$D$5:$AF$183,M$9,FALSE))="","",(VLOOKUP($E37,'DTOC Backsheet'!$D$5:$AF$183,M$9,FALSE))),"")</f>
        <v>1048.1368081467217</v>
      </c>
      <c r="N37" s="124">
        <f ca="1">IFERROR(IF((VLOOKUP($E37,'DTOC Backsheet'!$D$5:$AF$183,N$9,FALSE))="","",(VLOOKUP($E37,'DTOC Backsheet'!$D$5:$AF$183,N$9,FALSE))),"")</f>
        <v>0</v>
      </c>
    </row>
    <row r="38" spans="1:14" ht="15" customHeight="1" x14ac:dyDescent="0.3">
      <c r="A38" s="57">
        <v>24</v>
      </c>
      <c r="B38" s="98" t="str">
        <f ca="1">IFERROR(IF((VLOOKUP($E38,'Org List'!$AJ$10:$AL$188,3,FALSE))="","",(VLOOKUP($E38,'Org List'!$AJ$10:$AL$188,3,FALSE))),"")</f>
        <v>NHS England South West (South West South)</v>
      </c>
      <c r="C38" s="99" t="str">
        <f ca="1">IFERROR(IF((VLOOKUP($E38,'Org List'!$AO$10:$AQ$188,3,FALSE))="","",(VLOOKUP($E38,'Org List'!$AO$10:$AQ$188,3,FALSE))),"")</f>
        <v/>
      </c>
      <c r="D38" s="114" t="str">
        <f ca="1">IFERROR(IF((VLOOKUP($E38,'Org List'!$AT$10:$AV$188,3,FALSE))="","",(VLOOKUP($E38,'Org List'!$AT$10:$AV$188,3,FALSE))),"")</f>
        <v>NHS England South West (South West South)</v>
      </c>
      <c r="E38" s="98" t="str">
        <f t="shared" ca="1" si="0"/>
        <v>Q85</v>
      </c>
      <c r="F38" s="100" t="str">
        <f ca="1">IF(E38="","",VLOOKUP(E38,'Org List'!$J$9:$K$488,2,0))</f>
        <v>NHS England South West (South West South)</v>
      </c>
      <c r="G38" s="121">
        <f ca="1">IFERROR(IF((VLOOKUP($E38,'DTOC Backsheet'!$D$5:$AF$183,G$9,FALSE))="","",(VLOOKUP($E38,'DTOC Backsheet'!$D$5:$AF$183,G$9,FALSE))),"")</f>
        <v>1930.2131184184282</v>
      </c>
      <c r="H38" s="122">
        <f ca="1">IFERROR(IF((VLOOKUP($E38,'DTOC Backsheet'!$D$5:$AF$183,H$9,FALSE))="","",(VLOOKUP($E38,'DTOC Backsheet'!$D$5:$AF$183,H$9,FALSE))),"")</f>
        <v>1818.2102740036623</v>
      </c>
      <c r="I38" s="122">
        <f ca="1">IFERROR(IF((VLOOKUP($E38,'DTOC Backsheet'!$D$5:$AF$183,I$9,FALSE))="","",(VLOOKUP($E38,'DTOC Backsheet'!$D$5:$AF$183,I$9,FALSE))),"")</f>
        <v>1435.6509347682752</v>
      </c>
      <c r="J38" s="123">
        <f ca="1">IFERROR(IF((VLOOKUP($E38,'DTOC Backsheet'!$D$5:$AF$183,J$9,FALSE))="","",(VLOOKUP($E38,'DTOC Backsheet'!$D$5:$AF$183,J$9,FALSE))),"")</f>
        <v>1434.943062809539</v>
      </c>
      <c r="K38" s="175">
        <f ca="1">IFERROR(IF((VLOOKUP($E38,'DTOC Backsheet'!$D$5:$AF$183,K$9,FALSE))="","",(VLOOKUP($E38,'DTOC Backsheet'!$D$5:$AF$183,K$9,FALSE))),"")</f>
        <v>1127.1324373006555</v>
      </c>
      <c r="L38" s="123">
        <f ca="1">IFERROR(IF((VLOOKUP($E38,'DTOC Backsheet'!$D$5:$AF$183,L$9,FALSE))="","",(VLOOKUP($E38,'DTOC Backsheet'!$D$5:$AF$183,L$9,FALSE))),"")</f>
        <v>1281.3977157034312</v>
      </c>
      <c r="M38" s="122">
        <f ca="1">IFERROR(IF((VLOOKUP($E38,'DTOC Backsheet'!$D$5:$AF$183,M$9,FALSE))="","",(VLOOKUP($E38,'DTOC Backsheet'!$D$5:$AF$183,M$9,FALSE))),"")</f>
        <v>1220.0035745708774</v>
      </c>
      <c r="N38" s="124">
        <f ca="1">IFERROR(IF((VLOOKUP($E38,'DTOC Backsheet'!$D$5:$AF$183,N$9,FALSE))="","",(VLOOKUP($E38,'DTOC Backsheet'!$D$5:$AF$183,N$9,FALSE))),"")</f>
        <v>0</v>
      </c>
    </row>
    <row r="39" spans="1:14" ht="15" customHeight="1" x14ac:dyDescent="0.3">
      <c r="A39" s="57">
        <v>25</v>
      </c>
      <c r="B39" s="98" t="str">
        <f ca="1">IFERROR(IF((VLOOKUP($E39,'Org List'!$AJ$10:$AL$188,3,FALSE))="","",(VLOOKUP($E39,'Org List'!$AJ$10:$AL$188,3,FALSE))),"")</f>
        <v>NHS England South West (South West North)</v>
      </c>
      <c r="C39" s="99" t="str">
        <f ca="1">IFERROR(IF((VLOOKUP($E39,'Org List'!$AO$10:$AQ$188,3,FALSE))="","",(VLOOKUP($E39,'Org List'!$AO$10:$AQ$188,3,FALSE))),"")</f>
        <v/>
      </c>
      <c r="D39" s="114" t="str">
        <f ca="1">IFERROR(IF((VLOOKUP($E39,'Org List'!$AT$10:$AV$188,3,FALSE))="","",(VLOOKUP($E39,'Org List'!$AT$10:$AV$188,3,FALSE))),"")</f>
        <v>NHS England South West (South West North)</v>
      </c>
      <c r="E39" s="98" t="str">
        <f t="shared" ca="1" si="0"/>
        <v>Q86</v>
      </c>
      <c r="F39" s="100" t="str">
        <f ca="1">IF(E39="","",VLOOKUP(E39,'Org List'!$J$9:$K$488,2,0))</f>
        <v>NHS England South West (South West North)</v>
      </c>
      <c r="G39" s="121">
        <f ca="1">IFERROR(IF((VLOOKUP($E39,'DTOC Backsheet'!$D$5:$AF$183,G$9,FALSE))="","",(VLOOKUP($E39,'DTOC Backsheet'!$D$5:$AF$183,G$9,FALSE))),"")</f>
        <v>1284.2616053878914</v>
      </c>
      <c r="H39" s="122">
        <f ca="1">IFERROR(IF((VLOOKUP($E39,'DTOC Backsheet'!$D$5:$AF$183,H$9,FALSE))="","",(VLOOKUP($E39,'DTOC Backsheet'!$D$5:$AF$183,H$9,FALSE))),"")</f>
        <v>1307.4992719202735</v>
      </c>
      <c r="I39" s="122">
        <f ca="1">IFERROR(IF((VLOOKUP($E39,'DTOC Backsheet'!$D$5:$AF$183,I$9,FALSE))="","",(VLOOKUP($E39,'DTOC Backsheet'!$D$5:$AF$183,I$9,FALSE))),"")</f>
        <v>1096.3815198651607</v>
      </c>
      <c r="J39" s="123">
        <f ca="1">IFERROR(IF((VLOOKUP($E39,'DTOC Backsheet'!$D$5:$AF$183,J$9,FALSE))="","",(VLOOKUP($E39,'DTOC Backsheet'!$D$5:$AF$183,J$9,FALSE))),"")</f>
        <v>1036.6618663126021</v>
      </c>
      <c r="K39" s="175">
        <f ca="1">IFERROR(IF((VLOOKUP($E39,'DTOC Backsheet'!$D$5:$AF$183,K$9,FALSE))="","",(VLOOKUP($E39,'DTOC Backsheet'!$D$5:$AF$183,K$9,FALSE))),"")</f>
        <v>921.58348888383478</v>
      </c>
      <c r="L39" s="123">
        <f ca="1">IFERROR(IF((VLOOKUP($E39,'DTOC Backsheet'!$D$5:$AF$183,L$9,FALSE))="","",(VLOOKUP($E39,'DTOC Backsheet'!$D$5:$AF$183,L$9,FALSE))),"")</f>
        <v>1110.5113762373624</v>
      </c>
      <c r="M39" s="122">
        <f ca="1">IFERROR(IF((VLOOKUP($E39,'DTOC Backsheet'!$D$5:$AF$183,M$9,FALSE))="","",(VLOOKUP($E39,'DTOC Backsheet'!$D$5:$AF$183,M$9,FALSE))),"")</f>
        <v>1121.5862857011982</v>
      </c>
      <c r="N39" s="124">
        <f ca="1">IFERROR(IF((VLOOKUP($E39,'DTOC Backsheet'!$D$5:$AF$183,N$9,FALSE))="","",(VLOOKUP($E39,'DTOC Backsheet'!$D$5:$AF$183,N$9,FALSE))),"")</f>
        <v>0</v>
      </c>
    </row>
    <row r="40" spans="1:14" ht="15" customHeight="1" x14ac:dyDescent="0.3">
      <c r="A40" s="57">
        <v>26</v>
      </c>
      <c r="B40" s="98" t="str">
        <f ca="1">IFERROR(IF((VLOOKUP($E40,'Org List'!$AJ$10:$AL$188,3,FALSE))="","",(VLOOKUP($E40,'Org List'!$AJ$10:$AL$188,3,FALSE))),"")</f>
        <v>NHS England South East (Hampshire, Isle of Wight and Thames Valley)</v>
      </c>
      <c r="C40" s="99" t="str">
        <f ca="1">IFERROR(IF((VLOOKUP($E40,'Org List'!$AO$10:$AQ$188,3,FALSE))="","",(VLOOKUP($E40,'Org List'!$AO$10:$AQ$188,3,FALSE))),"")</f>
        <v/>
      </c>
      <c r="D40" s="114" t="str">
        <f ca="1">IFERROR(IF((VLOOKUP($E40,'Org List'!$AT$10:$AV$188,3,FALSE))="","",(VLOOKUP($E40,'Org List'!$AT$10:$AV$188,3,FALSE))),"")</f>
        <v>NHS England South East (Hampshire, Isle of Wight and Thames Valley)</v>
      </c>
      <c r="E40" s="98" t="str">
        <f t="shared" ca="1" si="0"/>
        <v>Q87</v>
      </c>
      <c r="F40" s="100" t="str">
        <f ca="1">IF(E40="","",VLOOKUP(E40,'Org List'!$J$9:$K$488,2,0))</f>
        <v>NHS England South East (Hampshire, Isle of Wight and Thames Valley)</v>
      </c>
      <c r="G40" s="121">
        <f ca="1">IFERROR(IF((VLOOKUP($E40,'DTOC Backsheet'!$D$5:$AF$183,G$9,FALSE))="","",(VLOOKUP($E40,'DTOC Backsheet'!$D$5:$AF$183,G$9,FALSE))),"")</f>
        <v>1914.6258567889324</v>
      </c>
      <c r="H40" s="122">
        <f ca="1">IFERROR(IF((VLOOKUP($E40,'DTOC Backsheet'!$D$5:$AF$183,H$9,FALSE))="","",(VLOOKUP($E40,'DTOC Backsheet'!$D$5:$AF$183,H$9,FALSE))),"")</f>
        <v>1891.2218005209809</v>
      </c>
      <c r="I40" s="122">
        <f ca="1">IFERROR(IF((VLOOKUP($E40,'DTOC Backsheet'!$D$5:$AF$183,I$9,FALSE))="","",(VLOOKUP($E40,'DTOC Backsheet'!$D$5:$AF$183,I$9,FALSE))),"")</f>
        <v>1693.2042142220203</v>
      </c>
      <c r="J40" s="123">
        <f ca="1">IFERROR(IF((VLOOKUP($E40,'DTOC Backsheet'!$D$5:$AF$183,J$9,FALSE))="","",(VLOOKUP($E40,'DTOC Backsheet'!$D$5:$AF$183,J$9,FALSE))),"")</f>
        <v>1564.6040988096868</v>
      </c>
      <c r="K40" s="175">
        <f ca="1">IFERROR(IF((VLOOKUP($E40,'DTOC Backsheet'!$D$5:$AF$183,K$9,FALSE))="","",(VLOOKUP($E40,'DTOC Backsheet'!$D$5:$AF$183,K$9,FALSE))),"")</f>
        <v>1489.8783993761358</v>
      </c>
      <c r="L40" s="123">
        <f ca="1">IFERROR(IF((VLOOKUP($E40,'DTOC Backsheet'!$D$5:$AF$183,L$9,FALSE))="","",(VLOOKUP($E40,'DTOC Backsheet'!$D$5:$AF$183,L$9,FALSE))),"")</f>
        <v>1474.2101075594237</v>
      </c>
      <c r="M40" s="122">
        <f ca="1">IFERROR(IF((VLOOKUP($E40,'DTOC Backsheet'!$D$5:$AF$183,M$9,FALSE))="","",(VLOOKUP($E40,'DTOC Backsheet'!$D$5:$AF$183,M$9,FALSE))),"")</f>
        <v>1273.2727635904621</v>
      </c>
      <c r="N40" s="124">
        <f ca="1">IFERROR(IF((VLOOKUP($E40,'DTOC Backsheet'!$D$5:$AF$183,N$9,FALSE))="","",(VLOOKUP($E40,'DTOC Backsheet'!$D$5:$AF$183,N$9,FALSE))),"")</f>
        <v>0</v>
      </c>
    </row>
    <row r="41" spans="1:14" ht="15" customHeight="1" x14ac:dyDescent="0.3">
      <c r="A41" s="57">
        <v>27</v>
      </c>
      <c r="B41" s="98" t="str">
        <f ca="1">IFERROR(IF((VLOOKUP($E41,'Org List'!$AJ$10:$AL$188,3,FALSE))="","",(VLOOKUP($E41,'Org List'!$AJ$10:$AL$188,3,FALSE))),"")</f>
        <v>NHS England South East (Kent, Surrey and Sussex)</v>
      </c>
      <c r="C41" s="99" t="str">
        <f ca="1">IFERROR(IF((VLOOKUP($E41,'Org List'!$AO$10:$AQ$188,3,FALSE))="","",(VLOOKUP($E41,'Org List'!$AO$10:$AQ$188,3,FALSE))),"")</f>
        <v/>
      </c>
      <c r="D41" s="114" t="str">
        <f ca="1">IFERROR(IF((VLOOKUP($E41,'Org List'!$AT$10:$AV$188,3,FALSE))="","",(VLOOKUP($E41,'Org List'!$AT$10:$AV$188,3,FALSE))),"")</f>
        <v>NHS England South East (Kent, Surrey and Sussex)</v>
      </c>
      <c r="E41" s="98" t="str">
        <f t="shared" ca="1" si="0"/>
        <v>Q88</v>
      </c>
      <c r="F41" s="100" t="str">
        <f ca="1">IF(E41="","",VLOOKUP(E41,'Org List'!$J$9:$K$488,2,0))</f>
        <v>NHS England South East (Kent, Surrey and Sussex)</v>
      </c>
      <c r="G41" s="121">
        <f ca="1">IFERROR(IF((VLOOKUP($E41,'DTOC Backsheet'!$D$5:$AF$183,G$9,FALSE))="","",(VLOOKUP($E41,'DTOC Backsheet'!$D$5:$AF$183,G$9,FALSE))),"")</f>
        <v>1188.1888165561961</v>
      </c>
      <c r="H41" s="122">
        <f ca="1">IFERROR(IF((VLOOKUP($E41,'DTOC Backsheet'!$D$5:$AF$183,H$9,FALSE))="","",(VLOOKUP($E41,'DTOC Backsheet'!$D$5:$AF$183,H$9,FALSE))),"")</f>
        <v>1213.3790539278086</v>
      </c>
      <c r="I41" s="122">
        <f ca="1">IFERROR(IF((VLOOKUP($E41,'DTOC Backsheet'!$D$5:$AF$183,I$9,FALSE))="","",(VLOOKUP($E41,'DTOC Backsheet'!$D$5:$AF$183,I$9,FALSE))),"")</f>
        <v>1044.2254002008228</v>
      </c>
      <c r="J41" s="123">
        <f ca="1">IFERROR(IF((VLOOKUP($E41,'DTOC Backsheet'!$D$5:$AF$183,J$9,FALSE))="","",(VLOOKUP($E41,'DTOC Backsheet'!$D$5:$AF$183,J$9,FALSE))),"")</f>
        <v>965.91055780159525</v>
      </c>
      <c r="K41" s="175">
        <f ca="1">IFERROR(IF((VLOOKUP($E41,'DTOC Backsheet'!$D$5:$AF$183,K$9,FALSE))="","",(VLOOKUP($E41,'DTOC Backsheet'!$D$5:$AF$183,K$9,FALSE))),"")</f>
        <v>976.17032618303358</v>
      </c>
      <c r="L41" s="123">
        <f ca="1">IFERROR(IF((VLOOKUP($E41,'DTOC Backsheet'!$D$5:$AF$183,L$9,FALSE))="","",(VLOOKUP($E41,'DTOC Backsheet'!$D$5:$AF$183,L$9,FALSE))),"")</f>
        <v>1007.5892013043732</v>
      </c>
      <c r="M41" s="122">
        <f ca="1">IFERROR(IF((VLOOKUP($E41,'DTOC Backsheet'!$D$5:$AF$183,M$9,FALSE))="","",(VLOOKUP($E41,'DTOC Backsheet'!$D$5:$AF$183,M$9,FALSE))),"")</f>
        <v>1019.2613533850746</v>
      </c>
      <c r="N41" s="124">
        <f ca="1">IFERROR(IF((VLOOKUP($E41,'DTOC Backsheet'!$D$5:$AF$183,N$9,FALSE))="","",(VLOOKUP($E41,'DTOC Backsheet'!$D$5:$AF$183,N$9,FALSE))),"")</f>
        <v>0</v>
      </c>
    </row>
    <row r="42" spans="1:14" ht="15" customHeight="1" x14ac:dyDescent="0.3">
      <c r="A42" s="57">
        <v>28</v>
      </c>
      <c r="B42" s="98" t="str">
        <f ca="1">IFERROR(IF((VLOOKUP($E42,'Org List'!$AJ$10:$AL$188,3,FALSE))="","",(VLOOKUP($E42,'Org List'!$AJ$10:$AL$188,3,FALSE))),"")</f>
        <v>NHS England London</v>
      </c>
      <c r="C42" s="99" t="str">
        <f ca="1">IFERROR(IF((VLOOKUP($E42,'Org List'!$AO$10:$AQ$188,3,FALSE))="","",(VLOOKUP($E42,'Org List'!$AO$10:$AQ$188,3,FALSE))),"")</f>
        <v/>
      </c>
      <c r="D42" s="114" t="str">
        <f ca="1">IFERROR(IF((VLOOKUP($E42,'Org List'!$AT$10:$AV$188,3,FALSE))="","",(VLOOKUP($E42,'Org List'!$AT$10:$AV$188,3,FALSE))),"")</f>
        <v>NHS England London</v>
      </c>
      <c r="E42" s="98" t="str">
        <f t="shared" ca="1" si="0"/>
        <v>Q71</v>
      </c>
      <c r="F42" s="100" t="str">
        <f ca="1">IF(E42="","",VLOOKUP(E42,'Org List'!$J$9:$K$488,2,0))</f>
        <v>NHS England London</v>
      </c>
      <c r="G42" s="121">
        <f ca="1">IFERROR(IF((VLOOKUP($E42,'DTOC Backsheet'!$D$5:$AF$183,G$9,FALSE))="","",(VLOOKUP($E42,'DTOC Backsheet'!$D$5:$AF$183,G$9,FALSE))),"")</f>
        <v>701.35566901077163</v>
      </c>
      <c r="H42" s="122">
        <f ca="1">IFERROR(IF((VLOOKUP($E42,'DTOC Backsheet'!$D$5:$AF$183,H$9,FALSE))="","",(VLOOKUP($E42,'DTOC Backsheet'!$D$5:$AF$183,H$9,FALSE))),"")</f>
        <v>706.51420458458995</v>
      </c>
      <c r="I42" s="122">
        <f ca="1">IFERROR(IF((VLOOKUP($E42,'DTOC Backsheet'!$D$5:$AF$183,I$9,FALSE))="","",(VLOOKUP($E42,'DTOC Backsheet'!$D$5:$AF$183,I$9,FALSE))),"")</f>
        <v>607.8572117353167</v>
      </c>
      <c r="J42" s="123">
        <f ca="1">IFERROR(IF((VLOOKUP($E42,'DTOC Backsheet'!$D$5:$AF$183,J$9,FALSE))="","",(VLOOKUP($E42,'DTOC Backsheet'!$D$5:$AF$183,J$9,FALSE))),"")</f>
        <v>547.60882761225321</v>
      </c>
      <c r="K42" s="175">
        <f ca="1">IFERROR(IF((VLOOKUP($E42,'DTOC Backsheet'!$D$5:$AF$183,K$9,FALSE))="","",(VLOOKUP($E42,'DTOC Backsheet'!$D$5:$AF$183,K$9,FALSE))),"")</f>
        <v>591.26633399740115</v>
      </c>
      <c r="L42" s="123">
        <f ca="1">IFERROR(IF((VLOOKUP($E42,'DTOC Backsheet'!$D$5:$AF$183,L$9,FALSE))="","",(VLOOKUP($E42,'DTOC Backsheet'!$D$5:$AF$183,L$9,FALSE))),"")</f>
        <v>568.70178013541454</v>
      </c>
      <c r="M42" s="122">
        <f ca="1">IFERROR(IF((VLOOKUP($E42,'DTOC Backsheet'!$D$5:$AF$183,M$9,FALSE))="","",(VLOOKUP($E42,'DTOC Backsheet'!$D$5:$AF$183,M$9,FALSE))),"")</f>
        <v>542.93432924186709</v>
      </c>
      <c r="N42" s="124">
        <f ca="1">IFERROR(IF((VLOOKUP($E42,'DTOC Backsheet'!$D$5:$AF$183,N$9,FALSE))="","",(VLOOKUP($E42,'DTOC Backsheet'!$D$5:$AF$183,N$9,FALSE))),"")</f>
        <v>0</v>
      </c>
    </row>
    <row r="43" spans="1:14" ht="15" customHeight="1" x14ac:dyDescent="0.3">
      <c r="A43" s="57">
        <v>29</v>
      </c>
      <c r="B43" s="98" t="str">
        <f ca="1">IFERROR(IF((VLOOKUP($E43,'Org List'!$AJ$10:$AL$188,3,FALSE))="","",(VLOOKUP($E43,'Org List'!$AJ$10:$AL$188,3,FALSE))),"")</f>
        <v>London Commissioning Region</v>
      </c>
      <c r="C43" s="99" t="str">
        <f ca="1">IFERROR(IF((VLOOKUP($E43,'Org List'!$AO$10:$AQ$188,3,FALSE))="","",(VLOOKUP($E43,'Org List'!$AO$10:$AQ$188,3,FALSE))),"")</f>
        <v>London Region</v>
      </c>
      <c r="D43" s="114" t="str">
        <f ca="1">IFERROR(IF((VLOOKUP($E43,'Org List'!$AT$10:$AV$188,3,FALSE))="","",(VLOOKUP($E43,'Org List'!$AT$10:$AV$188,3,FALSE))),"")</f>
        <v>NHS England London</v>
      </c>
      <c r="E43" s="98" t="str">
        <f t="shared" ca="1" si="0"/>
        <v>E09000002</v>
      </c>
      <c r="F43" s="100" t="str">
        <f ca="1">IF(E43="","",VLOOKUP(E43,'Org List'!$J$9:$K$488,2,0))</f>
        <v>Barking and Dagenham</v>
      </c>
      <c r="G43" s="121">
        <f ca="1">IFERROR(IF((VLOOKUP($E43,'DTOC Backsheet'!$D$5:$AF$183,G$9,FALSE))="","",(VLOOKUP($E43,'DTOC Backsheet'!$D$5:$AF$183,G$9,FALSE))),"")</f>
        <v>345.00953849900554</v>
      </c>
      <c r="H43" s="122">
        <f ca="1">IFERROR(IF((VLOOKUP($E43,'DTOC Backsheet'!$D$5:$AF$183,H$9,FALSE))="","",(VLOOKUP($E43,'DTOC Backsheet'!$D$5:$AF$183,H$9,FALSE))),"")</f>
        <v>484.36633248095677</v>
      </c>
      <c r="I43" s="122">
        <f ca="1">IFERROR(IF((VLOOKUP($E43,'DTOC Backsheet'!$D$5:$AF$183,I$9,FALSE))="","",(VLOOKUP($E43,'DTOC Backsheet'!$D$5:$AF$183,I$9,FALSE))),"")</f>
        <v>313.21454181380312</v>
      </c>
      <c r="J43" s="123">
        <f ca="1">IFERROR(IF((VLOOKUP($E43,'DTOC Backsheet'!$D$5:$AF$183,J$9,FALSE))="","",(VLOOKUP($E43,'DTOC Backsheet'!$D$5:$AF$183,J$9,FALSE))),"")</f>
        <v>329.08868522912263</v>
      </c>
      <c r="K43" s="175">
        <f ca="1">IFERROR(IF((VLOOKUP($E43,'DTOC Backsheet'!$D$5:$AF$183,K$9,FALSE))="","",(VLOOKUP($E43,'DTOC Backsheet'!$D$5:$AF$183,K$9,FALSE))),"")</f>
        <v>369.47985182666082</v>
      </c>
      <c r="L43" s="123">
        <f ca="1">IFERROR(IF((VLOOKUP($E43,'DTOC Backsheet'!$D$5:$AF$183,L$9,FALSE))="","",(VLOOKUP($E43,'DTOC Backsheet'!$D$5:$AF$183,L$9,FALSE))),"")</f>
        <v>420.46542277765167</v>
      </c>
      <c r="M43" s="122">
        <f ca="1">IFERROR(IF((VLOOKUP($E43,'DTOC Backsheet'!$D$5:$AF$183,M$9,FALSE))="","",(VLOOKUP($E43,'DTOC Backsheet'!$D$5:$AF$183,M$9,FALSE))),"")</f>
        <v>549.58472583535581</v>
      </c>
      <c r="N43" s="124">
        <f ca="1">IFERROR(IF((VLOOKUP($E43,'DTOC Backsheet'!$D$5:$AF$183,N$9,FALSE))="","",(VLOOKUP($E43,'DTOC Backsheet'!$D$5:$AF$183,N$9,FALSE))),"")</f>
        <v>0</v>
      </c>
    </row>
    <row r="44" spans="1:14" ht="15" customHeight="1" x14ac:dyDescent="0.3">
      <c r="A44" s="57">
        <v>30</v>
      </c>
      <c r="B44" s="98" t="str">
        <f ca="1">IFERROR(IF((VLOOKUP($E44,'Org List'!$AJ$10:$AL$188,3,FALSE))="","",(VLOOKUP($E44,'Org List'!$AJ$10:$AL$188,3,FALSE))),"")</f>
        <v>London Commissioning Region</v>
      </c>
      <c r="C44" s="99" t="str">
        <f ca="1">IFERROR(IF((VLOOKUP($E44,'Org List'!$AO$10:$AQ$188,3,FALSE))="","",(VLOOKUP($E44,'Org List'!$AO$10:$AQ$188,3,FALSE))),"")</f>
        <v>London Region</v>
      </c>
      <c r="D44" s="114" t="str">
        <f ca="1">IFERROR(IF((VLOOKUP($E44,'Org List'!$AT$10:$AV$188,3,FALSE))="","",(VLOOKUP($E44,'Org List'!$AT$10:$AV$188,3,FALSE))),"")</f>
        <v>NHS England London</v>
      </c>
      <c r="E44" s="98" t="str">
        <f t="shared" ca="1" si="0"/>
        <v>E09000003</v>
      </c>
      <c r="F44" s="100" t="str">
        <f ca="1">IF(E44="","",VLOOKUP(E44,'Org List'!$J$9:$K$488,2,0))</f>
        <v>Barnet</v>
      </c>
      <c r="G44" s="121">
        <f ca="1">IFERROR(IF((VLOOKUP($E44,'DTOC Backsheet'!$D$5:$AF$183,G$9,FALSE))="","",(VLOOKUP($E44,'DTOC Backsheet'!$D$5:$AF$183,G$9,FALSE))),"")</f>
        <v>1191.0185925798428</v>
      </c>
      <c r="H44" s="122">
        <f ca="1">IFERROR(IF((VLOOKUP($E44,'DTOC Backsheet'!$D$5:$AF$183,H$9,FALSE))="","",(VLOOKUP($E44,'DTOC Backsheet'!$D$5:$AF$183,H$9,FALSE))),"")</f>
        <v>963.54720368814139</v>
      </c>
      <c r="I44" s="122">
        <f ca="1">IFERROR(IF((VLOOKUP($E44,'DTOC Backsheet'!$D$5:$AF$183,I$9,FALSE))="","",(VLOOKUP($E44,'DTOC Backsheet'!$D$5:$AF$183,I$9,FALSE))),"")</f>
        <v>641.23982031785249</v>
      </c>
      <c r="J44" s="123">
        <f ca="1">IFERROR(IF((VLOOKUP($E44,'DTOC Backsheet'!$D$5:$AF$183,J$9,FALSE))="","",(VLOOKUP($E44,'DTOC Backsheet'!$D$5:$AF$183,J$9,FALSE))),"")</f>
        <v>601.92947001689515</v>
      </c>
      <c r="K44" s="175">
        <f ca="1">IFERROR(IF((VLOOKUP($E44,'DTOC Backsheet'!$D$5:$AF$183,K$9,FALSE))="","",(VLOOKUP($E44,'DTOC Backsheet'!$D$5:$AF$183,K$9,FALSE))),"")</f>
        <v>538.35936097220656</v>
      </c>
      <c r="L44" s="123">
        <f ca="1">IFERROR(IF((VLOOKUP($E44,'DTOC Backsheet'!$D$5:$AF$183,L$9,FALSE))="","",(VLOOKUP($E44,'DTOC Backsheet'!$D$5:$AF$183,L$9,FALSE))),"")</f>
        <v>579.74615071484232</v>
      </c>
      <c r="M44" s="122">
        <f ca="1">IFERROR(IF((VLOOKUP($E44,'DTOC Backsheet'!$D$5:$AF$183,M$9,FALSE))="","",(VLOOKUP($E44,'DTOC Backsheet'!$D$5:$AF$183,M$9,FALSE))),"")</f>
        <v>669.14161655893565</v>
      </c>
      <c r="N44" s="124">
        <f ca="1">IFERROR(IF((VLOOKUP($E44,'DTOC Backsheet'!$D$5:$AF$183,N$9,FALSE))="","",(VLOOKUP($E44,'DTOC Backsheet'!$D$5:$AF$183,N$9,FALSE))),"")</f>
        <v>0</v>
      </c>
    </row>
    <row r="45" spans="1:14" ht="15" customHeight="1" x14ac:dyDescent="0.3">
      <c r="A45" s="57">
        <v>31</v>
      </c>
      <c r="B45" s="98" t="str">
        <f ca="1">IFERROR(IF((VLOOKUP($E45,'Org List'!$AJ$10:$AL$188,3,FALSE))="","",(VLOOKUP($E45,'Org List'!$AJ$10:$AL$188,3,FALSE))),"")</f>
        <v>North of England Commissioning Region</v>
      </c>
      <c r="C45" s="99" t="str">
        <f ca="1">IFERROR(IF((VLOOKUP($E45,'Org List'!$AO$10:$AQ$188,3,FALSE))="","",(VLOOKUP($E45,'Org List'!$AO$10:$AQ$188,3,FALSE))),"")</f>
        <v>Yorkshire and The Humber Region</v>
      </c>
      <c r="D45" s="114" t="str">
        <f ca="1">IFERROR(IF((VLOOKUP($E45,'Org List'!$AT$10:$AV$188,3,FALSE))="","",(VLOOKUP($E45,'Org List'!$AT$10:$AV$188,3,FALSE))),"")</f>
        <v>NHS England North (Yorkshire And Humber)</v>
      </c>
      <c r="E45" s="98" t="str">
        <f t="shared" ca="1" si="0"/>
        <v>E08000016</v>
      </c>
      <c r="F45" s="100" t="str">
        <f ca="1">IF(E45="","",VLOOKUP(E45,'Org List'!$J$9:$K$488,2,0))</f>
        <v>Barnsley</v>
      </c>
      <c r="G45" s="121">
        <f ca="1">IFERROR(IF((VLOOKUP($E45,'DTOC Backsheet'!$D$5:$AF$183,G$9,FALSE))="","",(VLOOKUP($E45,'DTOC Backsheet'!$D$5:$AF$183,G$9,FALSE))),"")</f>
        <v>133.05307626995796</v>
      </c>
      <c r="H45" s="122">
        <f ca="1">IFERROR(IF((VLOOKUP($E45,'DTOC Backsheet'!$D$5:$AF$183,H$9,FALSE))="","",(VLOOKUP($E45,'DTOC Backsheet'!$D$5:$AF$183,H$9,FALSE))),"")</f>
        <v>117.00387251755058</v>
      </c>
      <c r="I45" s="122">
        <f ca="1">IFERROR(IF((VLOOKUP($E45,'DTOC Backsheet'!$D$5:$AF$183,I$9,FALSE))="","",(VLOOKUP($E45,'DTOC Backsheet'!$D$5:$AF$183,I$9,FALSE))),"")</f>
        <v>416.24386506243661</v>
      </c>
      <c r="J45" s="123">
        <f ca="1">IFERROR(IF((VLOOKUP($E45,'DTOC Backsheet'!$D$5:$AF$183,J$9,FALSE))="","",(VLOOKUP($E45,'DTOC Backsheet'!$D$5:$AF$183,J$9,FALSE))),"")</f>
        <v>280.03138361978267</v>
      </c>
      <c r="K45" s="175">
        <f ca="1">IFERROR(IF((VLOOKUP($E45,'DTOC Backsheet'!$D$5:$AF$183,K$9,FALSE))="","",(VLOOKUP($E45,'DTOC Backsheet'!$D$5:$AF$183,K$9,FALSE))),"")</f>
        <v>174.89139526436978</v>
      </c>
      <c r="L45" s="123">
        <f ca="1">IFERROR(IF((VLOOKUP($E45,'DTOC Backsheet'!$D$5:$AF$183,L$9,FALSE))="","",(VLOOKUP($E45,'DTOC Backsheet'!$D$5:$AF$183,L$9,FALSE))),"")</f>
        <v>116.42330417892065</v>
      </c>
      <c r="M45" s="122">
        <f ca="1">IFERROR(IF((VLOOKUP($E45,'DTOC Backsheet'!$D$5:$AF$183,M$9,FALSE))="","",(VLOOKUP($E45,'DTOC Backsheet'!$D$5:$AF$183,M$9,FALSE))),"")</f>
        <v>80.521844740486969</v>
      </c>
      <c r="N45" s="124">
        <f ca="1">IFERROR(IF((VLOOKUP($E45,'DTOC Backsheet'!$D$5:$AF$183,N$9,FALSE))="","",(VLOOKUP($E45,'DTOC Backsheet'!$D$5:$AF$183,N$9,FALSE))),"")</f>
        <v>0</v>
      </c>
    </row>
    <row r="46" spans="1:14" ht="15" customHeight="1" x14ac:dyDescent="0.3">
      <c r="A46" s="57">
        <v>32</v>
      </c>
      <c r="B46" s="98" t="str">
        <f ca="1">IFERROR(IF((VLOOKUP($E46,'Org List'!$AJ$10:$AL$188,3,FALSE))="","",(VLOOKUP($E46,'Org List'!$AJ$10:$AL$188,3,FALSE))),"")</f>
        <v>South West England Commissioning Region</v>
      </c>
      <c r="C46" s="99" t="str">
        <f ca="1">IFERROR(IF((VLOOKUP($E46,'Org List'!$AO$10:$AQ$188,3,FALSE))="","",(VLOOKUP($E46,'Org List'!$AO$10:$AQ$188,3,FALSE))),"")</f>
        <v>South West Region</v>
      </c>
      <c r="D46" s="114" t="str">
        <f ca="1">IFERROR(IF((VLOOKUP($E46,'Org List'!$AT$10:$AV$188,3,FALSE))="","",(VLOOKUP($E46,'Org List'!$AT$10:$AV$188,3,FALSE))),"")</f>
        <v>NHS England South West (South West North)</v>
      </c>
      <c r="E46" s="98" t="str">
        <f t="shared" ref="E46:E77" ca="1" si="1">IF($A46&gt;$Q$5-1,"",INDIRECT("'Comms by AT'!D"&amp;$A46+$Q$4))</f>
        <v>E06000022</v>
      </c>
      <c r="F46" s="100" t="str">
        <f ca="1">IF(E46="","",VLOOKUP(E46,'Org List'!$J$9:$K$488,2,0))</f>
        <v>Bath and North East Somerset</v>
      </c>
      <c r="G46" s="121">
        <f ca="1">IFERROR(IF((VLOOKUP($E46,'DTOC Backsheet'!$D$5:$AF$183,G$9,FALSE))="","",(VLOOKUP($E46,'DTOC Backsheet'!$D$5:$AF$183,G$9,FALSE))),"")</f>
        <v>1069.0961337513061</v>
      </c>
      <c r="H46" s="122">
        <f ca="1">IFERROR(IF((VLOOKUP($E46,'DTOC Backsheet'!$D$5:$AF$183,H$9,FALSE))="","",(VLOOKUP($E46,'DTOC Backsheet'!$D$5:$AF$183,H$9,FALSE))),"")</f>
        <v>1149.4252873563219</v>
      </c>
      <c r="I46" s="122">
        <f ca="1">IFERROR(IF((VLOOKUP($E46,'DTOC Backsheet'!$D$5:$AF$183,I$9,FALSE))="","",(VLOOKUP($E46,'DTOC Backsheet'!$D$5:$AF$183,I$9,FALSE))),"")</f>
        <v>1116.771159874608</v>
      </c>
      <c r="J46" s="123">
        <f ca="1">IFERROR(IF((VLOOKUP($E46,'DTOC Backsheet'!$D$5:$AF$183,J$9,FALSE))="","",(VLOOKUP($E46,'DTOC Backsheet'!$D$5:$AF$183,J$9,FALSE))),"")</f>
        <v>1172.9894150006435</v>
      </c>
      <c r="K46" s="175">
        <f ca="1">IFERROR(IF((VLOOKUP($E46,'DTOC Backsheet'!$D$5:$AF$183,K$9,FALSE))="","",(VLOOKUP($E46,'DTOC Backsheet'!$D$5:$AF$183,K$9,FALSE))),"")</f>
        <v>1177.5333695689912</v>
      </c>
      <c r="L46" s="123">
        <f ca="1">IFERROR(IF((VLOOKUP($E46,'DTOC Backsheet'!$D$5:$AF$183,L$9,FALSE))="","",(VLOOKUP($E46,'DTOC Backsheet'!$D$5:$AF$183,L$9,FALSE))),"")</f>
        <v>1258.0262790654383</v>
      </c>
      <c r="M46" s="122">
        <f ca="1">IFERROR(IF((VLOOKUP($E46,'DTOC Backsheet'!$D$5:$AF$183,M$9,FALSE))="","",(VLOOKUP($E46,'DTOC Backsheet'!$D$5:$AF$183,M$9,FALSE))),"")</f>
        <v>1202.2005515114506</v>
      </c>
      <c r="N46" s="124">
        <f ca="1">IFERROR(IF((VLOOKUP($E46,'DTOC Backsheet'!$D$5:$AF$183,N$9,FALSE))="","",(VLOOKUP($E46,'DTOC Backsheet'!$D$5:$AF$183,N$9,FALSE))),"")</f>
        <v>0</v>
      </c>
    </row>
    <row r="47" spans="1:14" ht="15" customHeight="1" x14ac:dyDescent="0.3">
      <c r="A47" s="57">
        <v>33</v>
      </c>
      <c r="B47" s="98" t="str">
        <f ca="1">IFERROR(IF((VLOOKUP($E47,'Org List'!$AJ$10:$AL$188,3,FALSE))="","",(VLOOKUP($E47,'Org List'!$AJ$10:$AL$188,3,FALSE))),"")</f>
        <v>Midlands and East of England Commissioning Region</v>
      </c>
      <c r="C47" s="99" t="str">
        <f ca="1">IFERROR(IF((VLOOKUP($E47,'Org List'!$AO$10:$AQ$188,3,FALSE))="","",(VLOOKUP($E47,'Org List'!$AO$10:$AQ$188,3,FALSE))),"")</f>
        <v>East Region</v>
      </c>
      <c r="D47" s="114" t="str">
        <f ca="1">IFERROR(IF((VLOOKUP($E47,'Org List'!$AT$10:$AV$188,3,FALSE))="","",(VLOOKUP($E47,'Org List'!$AT$10:$AV$188,3,FALSE))),"")</f>
        <v>NHS England Midlands And East (Central Midlands)</v>
      </c>
      <c r="E47" s="98" t="str">
        <f t="shared" ca="1" si="1"/>
        <v>E06000055</v>
      </c>
      <c r="F47" s="100" t="str">
        <f ca="1">IF(E47="","",VLOOKUP(E47,'Org List'!$J$9:$K$488,2,0))</f>
        <v>Bedford</v>
      </c>
      <c r="G47" s="121">
        <f ca="1">IFERROR(IF((VLOOKUP($E47,'DTOC Backsheet'!$D$5:$AF$183,G$9,FALSE))="","",(VLOOKUP($E47,'DTOC Backsheet'!$D$5:$AF$183,G$9,FALSE))),"")</f>
        <v>460.63907933398627</v>
      </c>
      <c r="H47" s="122">
        <f ca="1">IFERROR(IF((VLOOKUP($E47,'DTOC Backsheet'!$D$5:$AF$183,H$9,FALSE))="","",(VLOOKUP($E47,'DTOC Backsheet'!$D$5:$AF$183,H$9,FALSE))),"")</f>
        <v>785.84108716944172</v>
      </c>
      <c r="I47" s="122">
        <f ca="1">IFERROR(IF((VLOOKUP($E47,'DTOC Backsheet'!$D$5:$AF$183,I$9,FALSE))="","",(VLOOKUP($E47,'DTOC Backsheet'!$D$5:$AF$183,I$9,FALSE))),"")</f>
        <v>739.16503428011754</v>
      </c>
      <c r="J47" s="123">
        <f ca="1">IFERROR(IF((VLOOKUP($E47,'DTOC Backsheet'!$D$5:$AF$183,J$9,FALSE))="","",(VLOOKUP($E47,'DTOC Backsheet'!$D$5:$AF$183,J$9,FALSE))),"")</f>
        <v>557.69214783135089</v>
      </c>
      <c r="K47" s="175">
        <f ca="1">IFERROR(IF((VLOOKUP($E47,'DTOC Backsheet'!$D$5:$AF$183,K$9,FALSE))="","",(VLOOKUP($E47,'DTOC Backsheet'!$D$5:$AF$183,K$9,FALSE))),"")</f>
        <v>515.60217441011685</v>
      </c>
      <c r="L47" s="123">
        <f ca="1">IFERROR(IF((VLOOKUP($E47,'DTOC Backsheet'!$D$5:$AF$183,L$9,FALSE))="","",(VLOOKUP($E47,'DTOC Backsheet'!$D$5:$AF$183,L$9,FALSE))),"")</f>
        <v>766.63880160104839</v>
      </c>
      <c r="M47" s="122">
        <f ca="1">IFERROR(IF((VLOOKUP($E47,'DTOC Backsheet'!$D$5:$AF$183,M$9,FALSE))="","",(VLOOKUP($E47,'DTOC Backsheet'!$D$5:$AF$183,M$9,FALSE))),"")</f>
        <v>577.23392120549534</v>
      </c>
      <c r="N47" s="124">
        <f ca="1">IFERROR(IF((VLOOKUP($E47,'DTOC Backsheet'!$D$5:$AF$183,N$9,FALSE))="","",(VLOOKUP($E47,'DTOC Backsheet'!$D$5:$AF$183,N$9,FALSE))),"")</f>
        <v>0</v>
      </c>
    </row>
    <row r="48" spans="1:14" ht="15" customHeight="1" x14ac:dyDescent="0.3">
      <c r="A48" s="57">
        <v>34</v>
      </c>
      <c r="B48" s="98" t="str">
        <f ca="1">IFERROR(IF((VLOOKUP($E48,'Org List'!$AJ$10:$AL$188,3,FALSE))="","",(VLOOKUP($E48,'Org List'!$AJ$10:$AL$188,3,FALSE))),"")</f>
        <v>London Commissioning Region</v>
      </c>
      <c r="C48" s="99" t="str">
        <f ca="1">IFERROR(IF((VLOOKUP($E48,'Org List'!$AO$10:$AQ$188,3,FALSE))="","",(VLOOKUP($E48,'Org List'!$AO$10:$AQ$188,3,FALSE))),"")</f>
        <v>London Region</v>
      </c>
      <c r="D48" s="114" t="str">
        <f ca="1">IFERROR(IF((VLOOKUP($E48,'Org List'!$AT$10:$AV$188,3,FALSE))="","",(VLOOKUP($E48,'Org List'!$AT$10:$AV$188,3,FALSE))),"")</f>
        <v>NHS England London</v>
      </c>
      <c r="E48" s="98" t="str">
        <f t="shared" ca="1" si="1"/>
        <v>E09000004</v>
      </c>
      <c r="F48" s="100" t="str">
        <f ca="1">IF(E48="","",VLOOKUP(E48,'Org List'!$J$9:$K$488,2,0))</f>
        <v>Bexley</v>
      </c>
      <c r="G48" s="121">
        <f ca="1">IFERROR(IF((VLOOKUP($E48,'DTOC Backsheet'!$D$5:$AF$183,G$9,FALSE))="","",(VLOOKUP($E48,'DTOC Backsheet'!$D$5:$AF$183,G$9,FALSE))),"")</f>
        <v>568.26576053692406</v>
      </c>
      <c r="H48" s="122">
        <f ca="1">IFERROR(IF((VLOOKUP($E48,'DTOC Backsheet'!$D$5:$AF$183,H$9,FALSE))="","",(VLOOKUP($E48,'DTOC Backsheet'!$D$5:$AF$183,H$9,FALSE))),"")</f>
        <v>604.14512146218942</v>
      </c>
      <c r="I48" s="122">
        <f ca="1">IFERROR(IF((VLOOKUP($E48,'DTOC Backsheet'!$D$5:$AF$183,I$9,FALSE))="","",(VLOOKUP($E48,'DTOC Backsheet'!$D$5:$AF$183,I$9,FALSE))),"")</f>
        <v>687.511871847365</v>
      </c>
      <c r="J48" s="123">
        <f ca="1">IFERROR(IF((VLOOKUP($E48,'DTOC Backsheet'!$D$5:$AF$183,J$9,FALSE))="","",(VLOOKUP($E48,'DTOC Backsheet'!$D$5:$AF$183,J$9,FALSE))),"")</f>
        <v>501.49356553030486</v>
      </c>
      <c r="K48" s="175">
        <f ca="1">IFERROR(IF((VLOOKUP($E48,'DTOC Backsheet'!$D$5:$AF$183,K$9,FALSE))="","",(VLOOKUP($E48,'DTOC Backsheet'!$D$5:$AF$183,K$9,FALSE))),"")</f>
        <v>456.70805500527251</v>
      </c>
      <c r="L48" s="123">
        <f ca="1">IFERROR(IF((VLOOKUP($E48,'DTOC Backsheet'!$D$5:$AF$183,L$9,FALSE))="","",(VLOOKUP($E48,'DTOC Backsheet'!$D$5:$AF$183,L$9,FALSE))),"")</f>
        <v>402.54883297500072</v>
      </c>
      <c r="M48" s="122">
        <f ca="1">IFERROR(IF((VLOOKUP($E48,'DTOC Backsheet'!$D$5:$AF$183,M$9,FALSE))="","",(VLOOKUP($E48,'DTOC Backsheet'!$D$5:$AF$183,M$9,FALSE))),"")</f>
        <v>277.04525115485171</v>
      </c>
      <c r="N48" s="124">
        <f ca="1">IFERROR(IF((VLOOKUP($E48,'DTOC Backsheet'!$D$5:$AF$183,N$9,FALSE))="","",(VLOOKUP($E48,'DTOC Backsheet'!$D$5:$AF$183,N$9,FALSE))),"")</f>
        <v>0</v>
      </c>
    </row>
    <row r="49" spans="1:14" ht="15" customHeight="1" x14ac:dyDescent="0.3">
      <c r="A49" s="57">
        <v>35</v>
      </c>
      <c r="B49" s="98" t="str">
        <f ca="1">IFERROR(IF((VLOOKUP($E49,'Org List'!$AJ$10:$AL$188,3,FALSE))="","",(VLOOKUP($E49,'Org List'!$AJ$10:$AL$188,3,FALSE))),"")</f>
        <v>Midlands and East of England Commissioning Region</v>
      </c>
      <c r="C49" s="99" t="str">
        <f ca="1">IFERROR(IF((VLOOKUP($E49,'Org List'!$AO$10:$AQ$188,3,FALSE))="","",(VLOOKUP($E49,'Org List'!$AO$10:$AQ$188,3,FALSE))),"")</f>
        <v>West Midlands Region</v>
      </c>
      <c r="D49" s="114" t="str">
        <f ca="1">IFERROR(IF((VLOOKUP($E49,'Org List'!$AT$10:$AV$188,3,FALSE))="","",(VLOOKUP($E49,'Org List'!$AT$10:$AV$188,3,FALSE))),"")</f>
        <v>NHS England Midlands And East (West Midlands)</v>
      </c>
      <c r="E49" s="98" t="str">
        <f t="shared" ca="1" si="1"/>
        <v>E08000025</v>
      </c>
      <c r="F49" s="100" t="str">
        <f ca="1">IF(E49="","",VLOOKUP(E49,'Org List'!$J$9:$K$488,2,0))</f>
        <v>Birmingham</v>
      </c>
      <c r="G49" s="121">
        <f ca="1">IFERROR(IF((VLOOKUP($E49,'DTOC Backsheet'!$D$5:$AF$183,G$9,FALSE))="","",(VLOOKUP($E49,'DTOC Backsheet'!$D$5:$AF$183,G$9,FALSE))),"")</f>
        <v>1844.4338965962777</v>
      </c>
      <c r="H49" s="122">
        <f ca="1">IFERROR(IF((VLOOKUP($E49,'DTOC Backsheet'!$D$5:$AF$183,H$9,FALSE))="","",(VLOOKUP($E49,'DTOC Backsheet'!$D$5:$AF$183,H$9,FALSE))),"")</f>
        <v>1780.3616079788844</v>
      </c>
      <c r="I49" s="122">
        <f ca="1">IFERROR(IF((VLOOKUP($E49,'DTOC Backsheet'!$D$5:$AF$183,I$9,FALSE))="","",(VLOOKUP($E49,'DTOC Backsheet'!$D$5:$AF$183,I$9,FALSE))),"")</f>
        <v>1629.1321620510671</v>
      </c>
      <c r="J49" s="123">
        <f ca="1">IFERROR(IF((VLOOKUP($E49,'DTOC Backsheet'!$D$5:$AF$183,J$9,FALSE))="","",(VLOOKUP($E49,'DTOC Backsheet'!$D$5:$AF$183,J$9,FALSE))),"")</f>
        <v>1415.8947983296787</v>
      </c>
      <c r="K49" s="175">
        <f ca="1">IFERROR(IF((VLOOKUP($E49,'DTOC Backsheet'!$D$5:$AF$183,K$9,FALSE))="","",(VLOOKUP($E49,'DTOC Backsheet'!$D$5:$AF$183,K$9,FALSE))),"")</f>
        <v>1607.4529132662133</v>
      </c>
      <c r="L49" s="123">
        <f ca="1">IFERROR(IF((VLOOKUP($E49,'DTOC Backsheet'!$D$5:$AF$183,L$9,FALSE))="","",(VLOOKUP($E49,'DTOC Backsheet'!$D$5:$AF$183,L$9,FALSE))),"")</f>
        <v>1592.6188397314938</v>
      </c>
      <c r="M49" s="122">
        <f ca="1">IFERROR(IF((VLOOKUP($E49,'DTOC Backsheet'!$D$5:$AF$183,M$9,FALSE))="","",(VLOOKUP($E49,'DTOC Backsheet'!$D$5:$AF$183,M$9,FALSE))),"")</f>
        <v>1527.6759666188639</v>
      </c>
      <c r="N49" s="124">
        <f ca="1">IFERROR(IF((VLOOKUP($E49,'DTOC Backsheet'!$D$5:$AF$183,N$9,FALSE))="","",(VLOOKUP($E49,'DTOC Backsheet'!$D$5:$AF$183,N$9,FALSE))),"")</f>
        <v>0</v>
      </c>
    </row>
    <row r="50" spans="1:14" ht="15" customHeight="1" x14ac:dyDescent="0.3">
      <c r="A50" s="57">
        <v>36</v>
      </c>
      <c r="B50" s="98" t="str">
        <f ca="1">IFERROR(IF((VLOOKUP($E50,'Org List'!$AJ$10:$AL$188,3,FALSE))="","",(VLOOKUP($E50,'Org List'!$AJ$10:$AL$188,3,FALSE))),"")</f>
        <v>North of England Commissioning Region</v>
      </c>
      <c r="C50" s="99" t="str">
        <f ca="1">IFERROR(IF((VLOOKUP($E50,'Org List'!$AO$10:$AQ$188,3,FALSE))="","",(VLOOKUP($E50,'Org List'!$AO$10:$AQ$188,3,FALSE))),"")</f>
        <v>North West Region</v>
      </c>
      <c r="D50" s="114" t="str">
        <f ca="1">IFERROR(IF((VLOOKUP($E50,'Org List'!$AT$10:$AV$188,3,FALSE))="","",(VLOOKUP($E50,'Org List'!$AT$10:$AV$188,3,FALSE))),"")</f>
        <v>NHS England North (Lancashire)</v>
      </c>
      <c r="E50" s="98" t="str">
        <f t="shared" ca="1" si="1"/>
        <v>E06000008</v>
      </c>
      <c r="F50" s="100" t="str">
        <f ca="1">IF(E50="","",VLOOKUP(E50,'Org List'!$J$9:$K$488,2,0))</f>
        <v>Blackburn with Darwen</v>
      </c>
      <c r="G50" s="121">
        <f ca="1">IFERROR(IF((VLOOKUP($E50,'DTOC Backsheet'!$D$5:$AF$183,G$9,FALSE))="","",(VLOOKUP($E50,'DTOC Backsheet'!$D$5:$AF$183,G$9,FALSE))),"")</f>
        <v>848.20415020660221</v>
      </c>
      <c r="H50" s="122">
        <f ca="1">IFERROR(IF((VLOOKUP($E50,'DTOC Backsheet'!$D$5:$AF$183,H$9,FALSE))="","",(VLOOKUP($E50,'DTOC Backsheet'!$D$5:$AF$183,H$9,FALSE))),"")</f>
        <v>843.66344276438269</v>
      </c>
      <c r="I50" s="122">
        <f ca="1">IFERROR(IF((VLOOKUP($E50,'DTOC Backsheet'!$D$5:$AF$183,I$9,FALSE))="","",(VLOOKUP($E50,'DTOC Backsheet'!$D$5:$AF$183,I$9,FALSE))),"")</f>
        <v>788.26681196930474</v>
      </c>
      <c r="J50" s="123">
        <f ca="1">IFERROR(IF((VLOOKUP($E50,'DTOC Backsheet'!$D$5:$AF$183,J$9,FALSE))="","",(VLOOKUP($E50,'DTOC Backsheet'!$D$5:$AF$183,J$9,FALSE))),"")</f>
        <v>857.6872181896199</v>
      </c>
      <c r="K50" s="175">
        <f ca="1">IFERROR(IF((VLOOKUP($E50,'DTOC Backsheet'!$D$5:$AF$183,K$9,FALSE))="","",(VLOOKUP($E50,'DTOC Backsheet'!$D$5:$AF$183,K$9,FALSE))),"")</f>
        <v>714.28554573040299</v>
      </c>
      <c r="L50" s="123">
        <f ca="1">IFERROR(IF((VLOOKUP($E50,'DTOC Backsheet'!$D$5:$AF$183,L$9,FALSE))="","",(VLOOKUP($E50,'DTOC Backsheet'!$D$5:$AF$183,L$9,FALSE))),"")</f>
        <v>1176.2567563743357</v>
      </c>
      <c r="M50" s="122">
        <f ca="1">IFERROR(IF((VLOOKUP($E50,'DTOC Backsheet'!$D$5:$AF$183,M$9,FALSE))="","",(VLOOKUP($E50,'DTOC Backsheet'!$D$5:$AF$183,M$9,FALSE))),"")</f>
        <v>899.43707219673365</v>
      </c>
      <c r="N50" s="124">
        <f ca="1">IFERROR(IF((VLOOKUP($E50,'DTOC Backsheet'!$D$5:$AF$183,N$9,FALSE))="","",(VLOOKUP($E50,'DTOC Backsheet'!$D$5:$AF$183,N$9,FALSE))),"")</f>
        <v>0</v>
      </c>
    </row>
    <row r="51" spans="1:14" ht="15" customHeight="1" x14ac:dyDescent="0.3">
      <c r="A51" s="57">
        <v>37</v>
      </c>
      <c r="B51" s="98" t="str">
        <f ca="1">IFERROR(IF((VLOOKUP($E51,'Org List'!$AJ$10:$AL$188,3,FALSE))="","",(VLOOKUP($E51,'Org List'!$AJ$10:$AL$188,3,FALSE))),"")</f>
        <v>North of England Commissioning Region</v>
      </c>
      <c r="C51" s="99" t="str">
        <f ca="1">IFERROR(IF((VLOOKUP($E51,'Org List'!$AO$10:$AQ$188,3,FALSE))="","",(VLOOKUP($E51,'Org List'!$AO$10:$AQ$188,3,FALSE))),"")</f>
        <v>North West Region</v>
      </c>
      <c r="D51" s="114" t="str">
        <f ca="1">IFERROR(IF((VLOOKUP($E51,'Org List'!$AT$10:$AV$188,3,FALSE))="","",(VLOOKUP($E51,'Org List'!$AT$10:$AV$188,3,FALSE))),"")</f>
        <v>NHS England North (Lancashire)</v>
      </c>
      <c r="E51" s="98" t="str">
        <f t="shared" ca="1" si="1"/>
        <v>E06000009</v>
      </c>
      <c r="F51" s="100" t="str">
        <f ca="1">IF(E51="","",VLOOKUP(E51,'Org List'!$J$9:$K$488,2,0))</f>
        <v>Blackpool</v>
      </c>
      <c r="G51" s="121">
        <f ca="1">IFERROR(IF((VLOOKUP($E51,'DTOC Backsheet'!$D$5:$AF$183,G$9,FALSE))="","",(VLOOKUP($E51,'DTOC Backsheet'!$D$5:$AF$183,G$9,FALSE))),"")</f>
        <v>1066.510665106651</v>
      </c>
      <c r="H51" s="122">
        <f ca="1">IFERROR(IF((VLOOKUP($E51,'DTOC Backsheet'!$D$5:$AF$183,H$9,FALSE))="","",(VLOOKUP($E51,'DTOC Backsheet'!$D$5:$AF$183,H$9,FALSE))),"")</f>
        <v>1240.2124021240213</v>
      </c>
      <c r="I51" s="122">
        <f ca="1">IFERROR(IF((VLOOKUP($E51,'DTOC Backsheet'!$D$5:$AF$183,I$9,FALSE))="","",(VLOOKUP($E51,'DTOC Backsheet'!$D$5:$AF$183,I$9,FALSE))),"")</f>
        <v>1497.6149761497613</v>
      </c>
      <c r="J51" s="123">
        <f ca="1">IFERROR(IF((VLOOKUP($E51,'DTOC Backsheet'!$D$5:$AF$183,J$9,FALSE))="","",(VLOOKUP($E51,'DTOC Backsheet'!$D$5:$AF$183,J$9,FALSE))),"")</f>
        <v>1100.182013678417</v>
      </c>
      <c r="K51" s="175">
        <f ca="1">IFERROR(IF((VLOOKUP($E51,'DTOC Backsheet'!$D$5:$AF$183,K$9,FALSE))="","",(VLOOKUP($E51,'DTOC Backsheet'!$D$5:$AF$183,K$9,FALSE))),"")</f>
        <v>1035.0931846029478</v>
      </c>
      <c r="L51" s="123">
        <f ca="1">IFERROR(IF((VLOOKUP($E51,'DTOC Backsheet'!$D$5:$AF$183,L$9,FALSE))="","",(VLOOKUP($E51,'DTOC Backsheet'!$D$5:$AF$183,L$9,FALSE))),"")</f>
        <v>1316.2407657483773</v>
      </c>
      <c r="M51" s="122">
        <f ca="1">IFERROR(IF((VLOOKUP($E51,'DTOC Backsheet'!$D$5:$AF$183,M$9,FALSE))="","",(VLOOKUP($E51,'DTOC Backsheet'!$D$5:$AF$183,M$9,FALSE))),"")</f>
        <v>870.5630888844006</v>
      </c>
      <c r="N51" s="124">
        <f ca="1">IFERROR(IF((VLOOKUP($E51,'DTOC Backsheet'!$D$5:$AF$183,N$9,FALSE))="","",(VLOOKUP($E51,'DTOC Backsheet'!$D$5:$AF$183,N$9,FALSE))),"")</f>
        <v>0</v>
      </c>
    </row>
    <row r="52" spans="1:14" ht="15" customHeight="1" x14ac:dyDescent="0.3">
      <c r="A52" s="57">
        <v>38</v>
      </c>
      <c r="B52" s="98" t="str">
        <f ca="1">IFERROR(IF((VLOOKUP($E52,'Org List'!$AJ$10:$AL$188,3,FALSE))="","",(VLOOKUP($E52,'Org List'!$AJ$10:$AL$188,3,FALSE))),"")</f>
        <v>North of England Commissioning Region</v>
      </c>
      <c r="C52" s="99" t="str">
        <f ca="1">IFERROR(IF((VLOOKUP($E52,'Org List'!$AO$10:$AQ$188,3,FALSE))="","",(VLOOKUP($E52,'Org List'!$AO$10:$AQ$188,3,FALSE))),"")</f>
        <v>North West Region</v>
      </c>
      <c r="D52" s="114" t="str">
        <f ca="1">IFERROR(IF((VLOOKUP($E52,'Org List'!$AT$10:$AV$188,3,FALSE))="","",(VLOOKUP($E52,'Org List'!$AT$10:$AV$188,3,FALSE))),"")</f>
        <v>NHS England North (Greater Manchester)</v>
      </c>
      <c r="E52" s="98" t="str">
        <f t="shared" ca="1" si="1"/>
        <v>E08000001</v>
      </c>
      <c r="F52" s="100" t="str">
        <f ca="1">IF(E52="","",VLOOKUP(E52,'Org List'!$J$9:$K$488,2,0))</f>
        <v>Bolton</v>
      </c>
      <c r="G52" s="121">
        <f ca="1">IFERROR(IF((VLOOKUP($E52,'DTOC Backsheet'!$D$5:$AF$183,G$9,FALSE))="","",(VLOOKUP($E52,'DTOC Backsheet'!$D$5:$AF$183,G$9,FALSE))),"")</f>
        <v>1215.84322384764</v>
      </c>
      <c r="H52" s="122">
        <f ca="1">IFERROR(IF((VLOOKUP($E52,'DTOC Backsheet'!$D$5:$AF$183,H$9,FALSE))="","",(VLOOKUP($E52,'DTOC Backsheet'!$D$5:$AF$183,H$9,FALSE))),"")</f>
        <v>1013.8927224215658</v>
      </c>
      <c r="I52" s="122">
        <f ca="1">IFERROR(IF((VLOOKUP($E52,'DTOC Backsheet'!$D$5:$AF$183,I$9,FALSE))="","",(VLOOKUP($E52,'DTOC Backsheet'!$D$5:$AF$183,I$9,FALSE))),"")</f>
        <v>1343.2698500322017</v>
      </c>
      <c r="J52" s="123">
        <f ca="1">IFERROR(IF((VLOOKUP($E52,'DTOC Backsheet'!$D$5:$AF$183,J$9,FALSE))="","",(VLOOKUP($E52,'DTOC Backsheet'!$D$5:$AF$183,J$9,FALSE))),"")</f>
        <v>1294.5424964094877</v>
      </c>
      <c r="K52" s="175">
        <f ca="1">IFERROR(IF((VLOOKUP($E52,'DTOC Backsheet'!$D$5:$AF$183,K$9,FALSE))="","",(VLOOKUP($E52,'DTOC Backsheet'!$D$5:$AF$183,K$9,FALSE))),"")</f>
        <v>728.09429405415119</v>
      </c>
      <c r="L52" s="123">
        <f ca="1">IFERROR(IF((VLOOKUP($E52,'DTOC Backsheet'!$D$5:$AF$183,L$9,FALSE))="","",(VLOOKUP($E52,'DTOC Backsheet'!$D$5:$AF$183,L$9,FALSE))),"")</f>
        <v>651.62149713148244</v>
      </c>
      <c r="M52" s="122">
        <f ca="1">IFERROR(IF((VLOOKUP($E52,'DTOC Backsheet'!$D$5:$AF$183,M$9,FALSE))="","",(VLOOKUP($E52,'DTOC Backsheet'!$D$5:$AF$183,M$9,FALSE))),"")</f>
        <v>615.44574289860327</v>
      </c>
      <c r="N52" s="124">
        <f ca="1">IFERROR(IF((VLOOKUP($E52,'DTOC Backsheet'!$D$5:$AF$183,N$9,FALSE))="","",(VLOOKUP($E52,'DTOC Backsheet'!$D$5:$AF$183,N$9,FALSE))),"")</f>
        <v>0</v>
      </c>
    </row>
    <row r="53" spans="1:14" ht="15" customHeight="1" x14ac:dyDescent="0.3">
      <c r="A53" s="57">
        <v>39</v>
      </c>
      <c r="B53" s="98" t="str">
        <f ca="1">IFERROR(IF((VLOOKUP($E53,'Org List'!$AJ$10:$AL$188,3,FALSE))="","",(VLOOKUP($E53,'Org List'!$AJ$10:$AL$188,3,FALSE))),"")</f>
        <v>South West England Commissioning Region</v>
      </c>
      <c r="C53" s="99" t="str">
        <f ca="1">IFERROR(IF((VLOOKUP($E53,'Org List'!$AO$10:$AQ$188,3,FALSE))="","",(VLOOKUP($E53,'Org List'!$AO$10:$AQ$188,3,FALSE))),"")</f>
        <v>South West Region</v>
      </c>
      <c r="D53" s="114" t="str">
        <f ca="1">IFERROR(IF((VLOOKUP($E53,'Org List'!$AT$10:$AV$188,3,FALSE))="","",(VLOOKUP($E53,'Org List'!$AT$10:$AV$188,3,FALSE))),"")</f>
        <v>NHS England South West (South West South)</v>
      </c>
      <c r="E53" s="98" t="str">
        <f t="shared" ca="1" si="1"/>
        <v>E06000028 &amp; E06000029</v>
      </c>
      <c r="F53" s="100" t="str">
        <f ca="1">IF(E53="","",VLOOKUP(E53,'Org List'!$J$9:$K$488,2,0))</f>
        <v>Bournemouth &amp; Poole</v>
      </c>
      <c r="G53" s="121">
        <f ca="1">IFERROR(IF((VLOOKUP($E53,'DTOC Backsheet'!$D$5:$AF$183,G$9,FALSE))="","",(VLOOKUP($E53,'DTOC Backsheet'!$D$5:$AF$183,G$9,FALSE))),"")</f>
        <v>1279.6095064873807</v>
      </c>
      <c r="H53" s="122">
        <f ca="1">IFERROR(IF((VLOOKUP($E53,'DTOC Backsheet'!$D$5:$AF$183,H$9,FALSE))="","",(VLOOKUP($E53,'DTOC Backsheet'!$D$5:$AF$183,H$9,FALSE))),"")</f>
        <v>1425.401374302754</v>
      </c>
      <c r="I53" s="122">
        <f ca="1">IFERROR(IF((VLOOKUP($E53,'DTOC Backsheet'!$D$5:$AF$183,I$9,FALSE))="","",(VLOOKUP($E53,'DTOC Backsheet'!$D$5:$AF$183,I$9,FALSE))),"")</f>
        <v>1082.3616853254055</v>
      </c>
      <c r="J53" s="123">
        <f ca="1">IFERROR(IF((VLOOKUP($E53,'DTOC Backsheet'!$D$5:$AF$183,J$9,FALSE))="","",(VLOOKUP($E53,'DTOC Backsheet'!$D$5:$AF$183,J$9,FALSE))),"")</f>
        <v>1001.6627210865754</v>
      </c>
      <c r="K53" s="175">
        <f ca="1">IFERROR(IF((VLOOKUP($E53,'DTOC Backsheet'!$D$5:$AF$183,K$9,FALSE))="","",(VLOOKUP($E53,'DTOC Backsheet'!$D$5:$AF$183,K$9,FALSE))),"")</f>
        <v>886.3455463245715</v>
      </c>
      <c r="L53" s="123">
        <f ca="1">IFERROR(IF((VLOOKUP($E53,'DTOC Backsheet'!$D$5:$AF$183,L$9,FALSE))="","",(VLOOKUP($E53,'DTOC Backsheet'!$D$5:$AF$183,L$9,FALSE))),"")</f>
        <v>920.0536435626957</v>
      </c>
      <c r="M53" s="122">
        <f ca="1">IFERROR(IF((VLOOKUP($E53,'DTOC Backsheet'!$D$5:$AF$183,M$9,FALSE))="","",(VLOOKUP($E53,'DTOC Backsheet'!$D$5:$AF$183,M$9,FALSE))),"")</f>
        <v>847.31511794358551</v>
      </c>
      <c r="N53" s="124">
        <f ca="1">IFERROR(IF((VLOOKUP($E53,'DTOC Backsheet'!$D$5:$AF$183,N$9,FALSE))="","",(VLOOKUP($E53,'DTOC Backsheet'!$D$5:$AF$183,N$9,FALSE))),"")</f>
        <v>0</v>
      </c>
    </row>
    <row r="54" spans="1:14" ht="15" customHeight="1" x14ac:dyDescent="0.3">
      <c r="A54" s="57">
        <v>40</v>
      </c>
      <c r="B54" s="98" t="str">
        <f ca="1">IFERROR(IF((VLOOKUP($E54,'Org List'!$AJ$10:$AL$188,3,FALSE))="","",(VLOOKUP($E54,'Org List'!$AJ$10:$AL$188,3,FALSE))),"")</f>
        <v>South East England Commissioning Region</v>
      </c>
      <c r="C54" s="99" t="str">
        <f ca="1">IFERROR(IF((VLOOKUP($E54,'Org List'!$AO$10:$AQ$188,3,FALSE))="","",(VLOOKUP($E54,'Org List'!$AO$10:$AQ$188,3,FALSE))),"")</f>
        <v>South East Region</v>
      </c>
      <c r="D54" s="114" t="str">
        <f ca="1">IFERROR(IF((VLOOKUP($E54,'Org List'!$AT$10:$AV$188,3,FALSE))="","",(VLOOKUP($E54,'Org List'!$AT$10:$AV$188,3,FALSE))),"")</f>
        <v>NHS England South East (Hampshire, Isle of Wight and Thames Valley)</v>
      </c>
      <c r="E54" s="98" t="str">
        <f t="shared" ca="1" si="1"/>
        <v>E06000036</v>
      </c>
      <c r="F54" s="100" t="str">
        <f ca="1">IF(E54="","",VLOOKUP(E54,'Org List'!$J$9:$K$488,2,0))</f>
        <v>Bracknell Forest</v>
      </c>
      <c r="G54" s="121">
        <f ca="1">IFERROR(IF((VLOOKUP($E54,'DTOC Backsheet'!$D$5:$AF$183,G$9,FALSE))="","",(VLOOKUP($E54,'DTOC Backsheet'!$D$5:$AF$183,G$9,FALSE))),"")</f>
        <v>1331.4410764197344</v>
      </c>
      <c r="H54" s="122">
        <f ca="1">IFERROR(IF((VLOOKUP($E54,'DTOC Backsheet'!$D$5:$AF$183,H$9,FALSE))="","",(VLOOKUP($E54,'DTOC Backsheet'!$D$5:$AF$183,H$9,FALSE))),"")</f>
        <v>1191.6885142894287</v>
      </c>
      <c r="I54" s="122">
        <f ca="1">IFERROR(IF((VLOOKUP($E54,'DTOC Backsheet'!$D$5:$AF$183,I$9,FALSE))="","",(VLOOKUP($E54,'DTOC Backsheet'!$D$5:$AF$183,I$9,FALSE))),"")</f>
        <v>1242.6061144454316</v>
      </c>
      <c r="J54" s="123">
        <f ca="1">IFERROR(IF((VLOOKUP($E54,'DTOC Backsheet'!$D$5:$AF$183,J$9,FALSE))="","",(VLOOKUP($E54,'DTOC Backsheet'!$D$5:$AF$183,J$9,FALSE))),"")</f>
        <v>1079.56258965388</v>
      </c>
      <c r="K54" s="175">
        <f ca="1">IFERROR(IF((VLOOKUP($E54,'DTOC Backsheet'!$D$5:$AF$183,K$9,FALSE))="","",(VLOOKUP($E54,'DTOC Backsheet'!$D$5:$AF$183,K$9,FALSE))),"")</f>
        <v>1233.4782928647521</v>
      </c>
      <c r="L54" s="123">
        <f ca="1">IFERROR(IF((VLOOKUP($E54,'DTOC Backsheet'!$D$5:$AF$183,L$9,FALSE))="","",(VLOOKUP($E54,'DTOC Backsheet'!$D$5:$AF$183,L$9,FALSE))),"")</f>
        <v>994.53223613178966</v>
      </c>
      <c r="M54" s="122">
        <f ca="1">IFERROR(IF((VLOOKUP($E54,'DTOC Backsheet'!$D$5:$AF$183,M$9,FALSE))="","",(VLOOKUP($E54,'DTOC Backsheet'!$D$5:$AF$183,M$9,FALSE))),"")</f>
        <v>644.72381974344364</v>
      </c>
      <c r="N54" s="124">
        <f ca="1">IFERROR(IF((VLOOKUP($E54,'DTOC Backsheet'!$D$5:$AF$183,N$9,FALSE))="","",(VLOOKUP($E54,'DTOC Backsheet'!$D$5:$AF$183,N$9,FALSE))),"")</f>
        <v>0</v>
      </c>
    </row>
    <row r="55" spans="1:14" ht="15" customHeight="1" x14ac:dyDescent="0.3">
      <c r="A55" s="57">
        <v>41</v>
      </c>
      <c r="B55" s="98" t="str">
        <f ca="1">IFERROR(IF((VLOOKUP($E55,'Org List'!$AJ$10:$AL$188,3,FALSE))="","",(VLOOKUP($E55,'Org List'!$AJ$10:$AL$188,3,FALSE))),"")</f>
        <v>North of England Commissioning Region</v>
      </c>
      <c r="C55" s="99" t="str">
        <f ca="1">IFERROR(IF((VLOOKUP($E55,'Org List'!$AO$10:$AQ$188,3,FALSE))="","",(VLOOKUP($E55,'Org List'!$AO$10:$AQ$188,3,FALSE))),"")</f>
        <v>Yorkshire and The Humber Region</v>
      </c>
      <c r="D55" s="114" t="str">
        <f ca="1">IFERROR(IF((VLOOKUP($E55,'Org List'!$AT$10:$AV$188,3,FALSE))="","",(VLOOKUP($E55,'Org List'!$AT$10:$AV$188,3,FALSE))),"")</f>
        <v>NHS England North (Yorkshire And Humber)</v>
      </c>
      <c r="E55" s="98" t="str">
        <f t="shared" ca="1" si="1"/>
        <v>E08000032</v>
      </c>
      <c r="F55" s="100" t="str">
        <f ca="1">IF(E55="","",VLOOKUP(E55,'Org List'!$J$9:$K$488,2,0))</f>
        <v>Bradford</v>
      </c>
      <c r="G55" s="121">
        <f ca="1">IFERROR(IF((VLOOKUP($E55,'DTOC Backsheet'!$D$5:$AF$183,G$9,FALSE))="","",(VLOOKUP($E55,'DTOC Backsheet'!$D$5:$AF$183,G$9,FALSE))),"")</f>
        <v>249.74948753032854</v>
      </c>
      <c r="H55" s="122">
        <f ca="1">IFERROR(IF((VLOOKUP($E55,'DTOC Backsheet'!$D$5:$AF$183,H$9,FALSE))="","",(VLOOKUP($E55,'DTOC Backsheet'!$D$5:$AF$183,H$9,FALSE))),"")</f>
        <v>436.42578472713217</v>
      </c>
      <c r="I55" s="122">
        <f ca="1">IFERROR(IF((VLOOKUP($E55,'DTOC Backsheet'!$D$5:$AF$183,I$9,FALSE))="","",(VLOOKUP($E55,'DTOC Backsheet'!$D$5:$AF$183,I$9,FALSE))),"")</f>
        <v>336.72945161930244</v>
      </c>
      <c r="J55" s="123">
        <f ca="1">IFERROR(IF((VLOOKUP($E55,'DTOC Backsheet'!$D$5:$AF$183,J$9,FALSE))="","",(VLOOKUP($E55,'DTOC Backsheet'!$D$5:$AF$183,J$9,FALSE))),"")</f>
        <v>242.14088298216177</v>
      </c>
      <c r="K55" s="175">
        <f ca="1">IFERROR(IF((VLOOKUP($E55,'DTOC Backsheet'!$D$5:$AF$183,K$9,FALSE))="","",(VLOOKUP($E55,'DTOC Backsheet'!$D$5:$AF$183,K$9,FALSE))),"")</f>
        <v>210.92146096244909</v>
      </c>
      <c r="L55" s="123">
        <f ca="1">IFERROR(IF((VLOOKUP($E55,'DTOC Backsheet'!$D$5:$AF$183,L$9,FALSE))="","",(VLOOKUP($E55,'DTOC Backsheet'!$D$5:$AF$183,L$9,FALSE))),"")</f>
        <v>243.15614873890041</v>
      </c>
      <c r="M55" s="122">
        <f ca="1">IFERROR(IF((VLOOKUP($E55,'DTOC Backsheet'!$D$5:$AF$183,M$9,FALSE))="","",(VLOOKUP($E55,'DTOC Backsheet'!$D$5:$AF$183,M$9,FALSE))),"")</f>
        <v>219.04358701635806</v>
      </c>
      <c r="N55" s="124">
        <f ca="1">IFERROR(IF((VLOOKUP($E55,'DTOC Backsheet'!$D$5:$AF$183,N$9,FALSE))="","",(VLOOKUP($E55,'DTOC Backsheet'!$D$5:$AF$183,N$9,FALSE))),"")</f>
        <v>0</v>
      </c>
    </row>
    <row r="56" spans="1:14" ht="15" customHeight="1" x14ac:dyDescent="0.3">
      <c r="A56" s="57">
        <v>42</v>
      </c>
      <c r="B56" s="98" t="str">
        <f ca="1">IFERROR(IF((VLOOKUP($E56,'Org List'!$AJ$10:$AL$188,3,FALSE))="","",(VLOOKUP($E56,'Org List'!$AJ$10:$AL$188,3,FALSE))),"")</f>
        <v>London Commissioning Region</v>
      </c>
      <c r="C56" s="99" t="str">
        <f ca="1">IFERROR(IF((VLOOKUP($E56,'Org List'!$AO$10:$AQ$188,3,FALSE))="","",(VLOOKUP($E56,'Org List'!$AO$10:$AQ$188,3,FALSE))),"")</f>
        <v>London Region</v>
      </c>
      <c r="D56" s="114" t="str">
        <f ca="1">IFERROR(IF((VLOOKUP($E56,'Org List'!$AT$10:$AV$188,3,FALSE))="","",(VLOOKUP($E56,'Org List'!$AT$10:$AV$188,3,FALSE))),"")</f>
        <v>NHS England London</v>
      </c>
      <c r="E56" s="98" t="str">
        <f t="shared" ca="1" si="1"/>
        <v>E09000005</v>
      </c>
      <c r="F56" s="100" t="str">
        <f ca="1">IF(E56="","",VLOOKUP(E56,'Org List'!$J$9:$K$488,2,0))</f>
        <v>Brent</v>
      </c>
      <c r="G56" s="121">
        <f ca="1">IFERROR(IF((VLOOKUP($E56,'DTOC Backsheet'!$D$5:$AF$183,G$9,FALSE))="","",(VLOOKUP($E56,'DTOC Backsheet'!$D$5:$AF$183,G$9,FALSE))),"")</f>
        <v>684.18813782355824</v>
      </c>
      <c r="H56" s="122">
        <f ca="1">IFERROR(IF((VLOOKUP($E56,'DTOC Backsheet'!$D$5:$AF$183,H$9,FALSE))="","",(VLOOKUP($E56,'DTOC Backsheet'!$D$5:$AF$183,H$9,FALSE))),"")</f>
        <v>759.72314432354426</v>
      </c>
      <c r="I56" s="122">
        <f ca="1">IFERROR(IF((VLOOKUP($E56,'DTOC Backsheet'!$D$5:$AF$183,I$9,FALSE))="","",(VLOOKUP($E56,'DTOC Backsheet'!$D$5:$AF$183,I$9,FALSE))),"")</f>
        <v>902.44455134193913</v>
      </c>
      <c r="J56" s="123">
        <f ca="1">IFERROR(IF((VLOOKUP($E56,'DTOC Backsheet'!$D$5:$AF$183,J$9,FALSE))="","",(VLOOKUP($E56,'DTOC Backsheet'!$D$5:$AF$183,J$9,FALSE))),"")</f>
        <v>841.46095780116036</v>
      </c>
      <c r="K56" s="175">
        <f ca="1">IFERROR(IF((VLOOKUP($E56,'DTOC Backsheet'!$D$5:$AF$183,K$9,FALSE))="","",(VLOOKUP($E56,'DTOC Backsheet'!$D$5:$AF$183,K$9,FALSE))),"")</f>
        <v>1233.7209531671149</v>
      </c>
      <c r="L56" s="123">
        <f ca="1">IFERROR(IF((VLOOKUP($E56,'DTOC Backsheet'!$D$5:$AF$183,L$9,FALSE))="","",(VLOOKUP($E56,'DTOC Backsheet'!$D$5:$AF$183,L$9,FALSE))),"")</f>
        <v>1085.4371847576058</v>
      </c>
      <c r="M56" s="122">
        <f ca="1">IFERROR(IF((VLOOKUP($E56,'DTOC Backsheet'!$D$5:$AF$183,M$9,FALSE))="","",(VLOOKUP($E56,'DTOC Backsheet'!$D$5:$AF$183,M$9,FALSE))),"")</f>
        <v>1250.7241586114053</v>
      </c>
      <c r="N56" s="124">
        <f ca="1">IFERROR(IF((VLOOKUP($E56,'DTOC Backsheet'!$D$5:$AF$183,N$9,FALSE))="","",(VLOOKUP($E56,'DTOC Backsheet'!$D$5:$AF$183,N$9,FALSE))),"")</f>
        <v>0</v>
      </c>
    </row>
    <row r="57" spans="1:14" ht="15" customHeight="1" x14ac:dyDescent="0.3">
      <c r="A57" s="57">
        <v>43</v>
      </c>
      <c r="B57" s="98" t="str">
        <f ca="1">IFERROR(IF((VLOOKUP($E57,'Org List'!$AJ$10:$AL$188,3,FALSE))="","",(VLOOKUP($E57,'Org List'!$AJ$10:$AL$188,3,FALSE))),"")</f>
        <v>South East England Commissioning Region</v>
      </c>
      <c r="C57" s="99" t="str">
        <f ca="1">IFERROR(IF((VLOOKUP($E57,'Org List'!$AO$10:$AQ$188,3,FALSE))="","",(VLOOKUP($E57,'Org List'!$AO$10:$AQ$188,3,FALSE))),"")</f>
        <v>South East Region</v>
      </c>
      <c r="D57" s="114" t="str">
        <f ca="1">IFERROR(IF((VLOOKUP($E57,'Org List'!$AT$10:$AV$188,3,FALSE))="","",(VLOOKUP($E57,'Org List'!$AT$10:$AV$188,3,FALSE))),"")</f>
        <v>NHS England South East (Kent, Surrey and Sussex)</v>
      </c>
      <c r="E57" s="98" t="str">
        <f t="shared" ca="1" si="1"/>
        <v>E06000043</v>
      </c>
      <c r="F57" s="100" t="str">
        <f ca="1">IF(E57="","",VLOOKUP(E57,'Org List'!$J$9:$K$488,2,0))</f>
        <v>Brighton and Hove</v>
      </c>
      <c r="G57" s="121">
        <f ca="1">IFERROR(IF((VLOOKUP($E57,'DTOC Backsheet'!$D$5:$AF$183,G$9,FALSE))="","",(VLOOKUP($E57,'DTOC Backsheet'!$D$5:$AF$183,G$9,FALSE))),"")</f>
        <v>1115.214989838684</v>
      </c>
      <c r="H57" s="122">
        <f ca="1">IFERROR(IF((VLOOKUP($E57,'DTOC Backsheet'!$D$5:$AF$183,H$9,FALSE))="","",(VLOOKUP($E57,'DTOC Backsheet'!$D$5:$AF$183,H$9,FALSE))),"")</f>
        <v>1181.4111158896001</v>
      </c>
      <c r="I57" s="122">
        <f ca="1">IFERROR(IF((VLOOKUP($E57,'DTOC Backsheet'!$D$5:$AF$183,I$9,FALSE))="","",(VLOOKUP($E57,'DTOC Backsheet'!$D$5:$AF$183,I$9,FALSE))),"")</f>
        <v>1222.3093593732872</v>
      </c>
      <c r="J57" s="123">
        <f ca="1">IFERROR(IF((VLOOKUP($E57,'DTOC Backsheet'!$D$5:$AF$183,J$9,FALSE))="","",(VLOOKUP($E57,'DTOC Backsheet'!$D$5:$AF$183,J$9,FALSE))),"")</f>
        <v>1109.5847222686341</v>
      </c>
      <c r="K57" s="175">
        <f ca="1">IFERROR(IF((VLOOKUP($E57,'DTOC Backsheet'!$D$5:$AF$183,K$9,FALSE))="","",(VLOOKUP($E57,'DTOC Backsheet'!$D$5:$AF$183,K$9,FALSE))),"")</f>
        <v>1075.0402616728741</v>
      </c>
      <c r="L57" s="123">
        <f ca="1">IFERROR(IF((VLOOKUP($E57,'DTOC Backsheet'!$D$5:$AF$183,L$9,FALSE))="","",(VLOOKUP($E57,'DTOC Backsheet'!$D$5:$AF$183,L$9,FALSE))),"")</f>
        <v>1052.9817506900392</v>
      </c>
      <c r="M57" s="122">
        <f ca="1">IFERROR(IF((VLOOKUP($E57,'DTOC Backsheet'!$D$5:$AF$183,M$9,FALSE))="","",(VLOOKUP($E57,'DTOC Backsheet'!$D$5:$AF$183,M$9,FALSE))),"")</f>
        <v>1112.9143088320809</v>
      </c>
      <c r="N57" s="124">
        <f ca="1">IFERROR(IF((VLOOKUP($E57,'DTOC Backsheet'!$D$5:$AF$183,N$9,FALSE))="","",(VLOOKUP($E57,'DTOC Backsheet'!$D$5:$AF$183,N$9,FALSE))),"")</f>
        <v>0</v>
      </c>
    </row>
    <row r="58" spans="1:14" ht="15" customHeight="1" x14ac:dyDescent="0.3">
      <c r="A58" s="57">
        <v>44</v>
      </c>
      <c r="B58" s="98" t="str">
        <f ca="1">IFERROR(IF((VLOOKUP($E58,'Org List'!$AJ$10:$AL$188,3,FALSE))="","",(VLOOKUP($E58,'Org List'!$AJ$10:$AL$188,3,FALSE))),"")</f>
        <v>South West England Commissioning Region</v>
      </c>
      <c r="C58" s="99" t="str">
        <f ca="1">IFERROR(IF((VLOOKUP($E58,'Org List'!$AO$10:$AQ$188,3,FALSE))="","",(VLOOKUP($E58,'Org List'!$AO$10:$AQ$188,3,FALSE))),"")</f>
        <v>South West Region</v>
      </c>
      <c r="D58" s="114" t="str">
        <f ca="1">IFERROR(IF((VLOOKUP($E58,'Org List'!$AT$10:$AV$188,3,FALSE))="","",(VLOOKUP($E58,'Org List'!$AT$10:$AV$188,3,FALSE))),"")</f>
        <v>NHS England South West (South West North)</v>
      </c>
      <c r="E58" s="98" t="str">
        <f t="shared" ca="1" si="1"/>
        <v>E06000023</v>
      </c>
      <c r="F58" s="100" t="str">
        <f ca="1">IF(E58="","",VLOOKUP(E58,'Org List'!$J$9:$K$488,2,0))</f>
        <v>Bristol, City of</v>
      </c>
      <c r="G58" s="121">
        <f ca="1">IFERROR(IF((VLOOKUP($E58,'DTOC Backsheet'!$D$5:$AF$183,G$9,FALSE))="","",(VLOOKUP($E58,'DTOC Backsheet'!$D$5:$AF$183,G$9,FALSE))),"")</f>
        <v>1324.1461625220372</v>
      </c>
      <c r="H58" s="122">
        <f ca="1">IFERROR(IF((VLOOKUP($E58,'DTOC Backsheet'!$D$5:$AF$183,H$9,FALSE))="","",(VLOOKUP($E58,'DTOC Backsheet'!$D$5:$AF$183,H$9,FALSE))),"")</f>
        <v>1629.3814263657569</v>
      </c>
      <c r="I58" s="122">
        <f ca="1">IFERROR(IF((VLOOKUP($E58,'DTOC Backsheet'!$D$5:$AF$183,I$9,FALSE))="","",(VLOOKUP($E58,'DTOC Backsheet'!$D$5:$AF$183,I$9,FALSE))),"")</f>
        <v>1711.5075063237082</v>
      </c>
      <c r="J58" s="123">
        <f ca="1">IFERROR(IF((VLOOKUP($E58,'DTOC Backsheet'!$D$5:$AF$183,J$9,FALSE))="","",(VLOOKUP($E58,'DTOC Backsheet'!$D$5:$AF$183,J$9,FALSE))),"")</f>
        <v>1476.9622860383338</v>
      </c>
      <c r="K58" s="175">
        <f ca="1">IFERROR(IF((VLOOKUP($E58,'DTOC Backsheet'!$D$5:$AF$183,K$9,FALSE))="","",(VLOOKUP($E58,'DTOC Backsheet'!$D$5:$AF$183,K$9,FALSE))),"")</f>
        <v>1198.2748561507931</v>
      </c>
      <c r="L58" s="123">
        <f ca="1">IFERROR(IF((VLOOKUP($E58,'DTOC Backsheet'!$D$5:$AF$183,L$9,FALSE))="","",(VLOOKUP($E58,'DTOC Backsheet'!$D$5:$AF$183,L$9,FALSE))),"")</f>
        <v>1411.277469876673</v>
      </c>
      <c r="M58" s="122">
        <f ca="1">IFERROR(IF((VLOOKUP($E58,'DTOC Backsheet'!$D$5:$AF$183,M$9,FALSE))="","",(VLOOKUP($E58,'DTOC Backsheet'!$D$5:$AF$183,M$9,FALSE))),"")</f>
        <v>1358.567432216081</v>
      </c>
      <c r="N58" s="124">
        <f ca="1">IFERROR(IF((VLOOKUP($E58,'DTOC Backsheet'!$D$5:$AF$183,N$9,FALSE))="","",(VLOOKUP($E58,'DTOC Backsheet'!$D$5:$AF$183,N$9,FALSE))),"")</f>
        <v>0</v>
      </c>
    </row>
    <row r="59" spans="1:14" ht="15" customHeight="1" x14ac:dyDescent="0.3">
      <c r="A59" s="57">
        <v>45</v>
      </c>
      <c r="B59" s="98" t="str">
        <f ca="1">IFERROR(IF((VLOOKUP($E59,'Org List'!$AJ$10:$AL$188,3,FALSE))="","",(VLOOKUP($E59,'Org List'!$AJ$10:$AL$188,3,FALSE))),"")</f>
        <v>London Commissioning Region</v>
      </c>
      <c r="C59" s="99" t="str">
        <f ca="1">IFERROR(IF((VLOOKUP($E59,'Org List'!$AO$10:$AQ$188,3,FALSE))="","",(VLOOKUP($E59,'Org List'!$AO$10:$AQ$188,3,FALSE))),"")</f>
        <v>London Region</v>
      </c>
      <c r="D59" s="114" t="str">
        <f ca="1">IFERROR(IF((VLOOKUP($E59,'Org List'!$AT$10:$AV$188,3,FALSE))="","",(VLOOKUP($E59,'Org List'!$AT$10:$AV$188,3,FALSE))),"")</f>
        <v>NHS England London</v>
      </c>
      <c r="E59" s="98" t="str">
        <f t="shared" ca="1" si="1"/>
        <v>E09000006</v>
      </c>
      <c r="F59" s="100" t="str">
        <f ca="1">IF(E59="","",VLOOKUP(E59,'Org List'!$J$9:$K$488,2,0))</f>
        <v>Bromley</v>
      </c>
      <c r="G59" s="121">
        <f ca="1">IFERROR(IF((VLOOKUP($E59,'DTOC Backsheet'!$D$5:$AF$183,G$9,FALSE))="","",(VLOOKUP($E59,'DTOC Backsheet'!$D$5:$AF$183,G$9,FALSE))),"")</f>
        <v>581.16310945760722</v>
      </c>
      <c r="H59" s="122">
        <f ca="1">IFERROR(IF((VLOOKUP($E59,'DTOC Backsheet'!$D$5:$AF$183,H$9,FALSE))="","",(VLOOKUP($E59,'DTOC Backsheet'!$D$5:$AF$183,H$9,FALSE))),"")</f>
        <v>566.28157430977092</v>
      </c>
      <c r="I59" s="122">
        <f ca="1">IFERROR(IF((VLOOKUP($E59,'DTOC Backsheet'!$D$5:$AF$183,I$9,FALSE))="","",(VLOOKUP($E59,'DTOC Backsheet'!$D$5:$AF$183,I$9,FALSE))),"")</f>
        <v>624.2412375171333</v>
      </c>
      <c r="J59" s="123">
        <f ca="1">IFERROR(IF((VLOOKUP($E59,'DTOC Backsheet'!$D$5:$AF$183,J$9,FALSE))="","",(VLOOKUP($E59,'DTOC Backsheet'!$D$5:$AF$183,J$9,FALSE))),"")</f>
        <v>569.56706188197859</v>
      </c>
      <c r="K59" s="175">
        <f ca="1">IFERROR(IF((VLOOKUP($E59,'DTOC Backsheet'!$D$5:$AF$183,K$9,FALSE))="","",(VLOOKUP($E59,'DTOC Backsheet'!$D$5:$AF$183,K$9,FALSE))),"")</f>
        <v>291.92725341205141</v>
      </c>
      <c r="L59" s="123">
        <f ca="1">IFERROR(IF((VLOOKUP($E59,'DTOC Backsheet'!$D$5:$AF$183,L$9,FALSE))="","",(VLOOKUP($E59,'DTOC Backsheet'!$D$5:$AF$183,L$9,FALSE))),"")</f>
        <v>289.6103704484637</v>
      </c>
      <c r="M59" s="122">
        <f ca="1">IFERROR(IF((VLOOKUP($E59,'DTOC Backsheet'!$D$5:$AF$183,M$9,FALSE))="","",(VLOOKUP($E59,'DTOC Backsheet'!$D$5:$AF$183,M$9,FALSE))),"")</f>
        <v>124.72553287313835</v>
      </c>
      <c r="N59" s="124">
        <f ca="1">IFERROR(IF((VLOOKUP($E59,'DTOC Backsheet'!$D$5:$AF$183,N$9,FALSE))="","",(VLOOKUP($E59,'DTOC Backsheet'!$D$5:$AF$183,N$9,FALSE))),"")</f>
        <v>0</v>
      </c>
    </row>
    <row r="60" spans="1:14" ht="15" customHeight="1" x14ac:dyDescent="0.3">
      <c r="A60" s="57">
        <v>46</v>
      </c>
      <c r="B60" s="98" t="str">
        <f ca="1">IFERROR(IF((VLOOKUP($E60,'Org List'!$AJ$10:$AL$188,3,FALSE))="","",(VLOOKUP($E60,'Org List'!$AJ$10:$AL$188,3,FALSE))),"")</f>
        <v>South East England Commissioning Region</v>
      </c>
      <c r="C60" s="99" t="str">
        <f ca="1">IFERROR(IF((VLOOKUP($E60,'Org List'!$AO$10:$AQ$188,3,FALSE))="","",(VLOOKUP($E60,'Org List'!$AO$10:$AQ$188,3,FALSE))),"")</f>
        <v>South East Region</v>
      </c>
      <c r="D60" s="114" t="str">
        <f ca="1">IFERROR(IF((VLOOKUP($E60,'Org List'!$AT$10:$AV$188,3,FALSE))="","",(VLOOKUP($E60,'Org List'!$AT$10:$AV$188,3,FALSE))),"")</f>
        <v>NHS England South East (Hampshire, Isle of Wight and Thames Valley)</v>
      </c>
      <c r="E60" s="98" t="str">
        <f t="shared" ca="1" si="1"/>
        <v>E10000002</v>
      </c>
      <c r="F60" s="100" t="str">
        <f ca="1">IF(E60="","",VLOOKUP(E60,'Org List'!$J$9:$K$488,2,0))</f>
        <v>Buckinghamshire</v>
      </c>
      <c r="G60" s="121">
        <f ca="1">IFERROR(IF((VLOOKUP($E60,'DTOC Backsheet'!$D$5:$AF$183,G$9,FALSE))="","",(VLOOKUP($E60,'DTOC Backsheet'!$D$5:$AF$183,G$9,FALSE))),"")</f>
        <v>975.91578396630189</v>
      </c>
      <c r="H60" s="122">
        <f ca="1">IFERROR(IF((VLOOKUP($E60,'DTOC Backsheet'!$D$5:$AF$183,H$9,FALSE))="","",(VLOOKUP($E60,'DTOC Backsheet'!$D$5:$AF$183,H$9,FALSE))),"")</f>
        <v>1161.2162492763593</v>
      </c>
      <c r="I60" s="122">
        <f ca="1">IFERROR(IF((VLOOKUP($E60,'DTOC Backsheet'!$D$5:$AF$183,I$9,FALSE))="","",(VLOOKUP($E60,'DTOC Backsheet'!$D$5:$AF$183,I$9,FALSE))),"")</f>
        <v>945.15348449652777</v>
      </c>
      <c r="J60" s="123">
        <f ca="1">IFERROR(IF((VLOOKUP($E60,'DTOC Backsheet'!$D$5:$AF$183,J$9,FALSE))="","",(VLOOKUP($E60,'DTOC Backsheet'!$D$5:$AF$183,J$9,FALSE))),"")</f>
        <v>1045.8317301286463</v>
      </c>
      <c r="K60" s="175">
        <f ca="1">IFERROR(IF((VLOOKUP($E60,'DTOC Backsheet'!$D$5:$AF$183,K$9,FALSE))="","",(VLOOKUP($E60,'DTOC Backsheet'!$D$5:$AF$183,K$9,FALSE))),"")</f>
        <v>1230.616134029302</v>
      </c>
      <c r="L60" s="123">
        <f ca="1">IFERROR(IF((VLOOKUP($E60,'DTOC Backsheet'!$D$5:$AF$183,L$9,FALSE))="","",(VLOOKUP($E60,'DTOC Backsheet'!$D$5:$AF$183,L$9,FALSE))),"")</f>
        <v>1162.2219066115269</v>
      </c>
      <c r="M60" s="122">
        <f ca="1">IFERROR(IF((VLOOKUP($E60,'DTOC Backsheet'!$D$5:$AF$183,M$9,FALSE))="","",(VLOOKUP($E60,'DTOC Backsheet'!$D$5:$AF$183,M$9,FALSE))),"")</f>
        <v>880.48568559935836</v>
      </c>
      <c r="N60" s="124">
        <f ca="1">IFERROR(IF((VLOOKUP($E60,'DTOC Backsheet'!$D$5:$AF$183,N$9,FALSE))="","",(VLOOKUP($E60,'DTOC Backsheet'!$D$5:$AF$183,N$9,FALSE))),"")</f>
        <v>0</v>
      </c>
    </row>
    <row r="61" spans="1:14" ht="15" customHeight="1" x14ac:dyDescent="0.3">
      <c r="A61" s="57">
        <v>47</v>
      </c>
      <c r="B61" s="98" t="str">
        <f ca="1">IFERROR(IF((VLOOKUP($E61,'Org List'!$AJ$10:$AL$188,3,FALSE))="","",(VLOOKUP($E61,'Org List'!$AJ$10:$AL$188,3,FALSE))),"")</f>
        <v>North of England Commissioning Region</v>
      </c>
      <c r="C61" s="99" t="str">
        <f ca="1">IFERROR(IF((VLOOKUP($E61,'Org List'!$AO$10:$AQ$188,3,FALSE))="","",(VLOOKUP($E61,'Org List'!$AO$10:$AQ$188,3,FALSE))),"")</f>
        <v>North West Region</v>
      </c>
      <c r="D61" s="114" t="str">
        <f ca="1">IFERROR(IF((VLOOKUP($E61,'Org List'!$AT$10:$AV$188,3,FALSE))="","",(VLOOKUP($E61,'Org List'!$AT$10:$AV$188,3,FALSE))),"")</f>
        <v>NHS England North (Greater Manchester)</v>
      </c>
      <c r="E61" s="98" t="str">
        <f t="shared" ca="1" si="1"/>
        <v>E08000002</v>
      </c>
      <c r="F61" s="100" t="str">
        <f ca="1">IF(E61="","",VLOOKUP(E61,'Org List'!$J$9:$K$488,2,0))</f>
        <v>Bury</v>
      </c>
      <c r="G61" s="121">
        <f ca="1">IFERROR(IF((VLOOKUP($E61,'DTOC Backsheet'!$D$5:$AF$183,G$9,FALSE))="","",(VLOOKUP($E61,'DTOC Backsheet'!$D$5:$AF$183,G$9,FALSE))),"")</f>
        <v>1189.6392860799235</v>
      </c>
      <c r="H61" s="122">
        <f ca="1">IFERROR(IF((VLOOKUP($E61,'DTOC Backsheet'!$D$5:$AF$183,H$9,FALSE))="","",(VLOOKUP($E61,'DTOC Backsheet'!$D$5:$AF$183,H$9,FALSE))),"")</f>
        <v>1816.8788178684777</v>
      </c>
      <c r="I61" s="122">
        <f ca="1">IFERROR(IF((VLOOKUP($E61,'DTOC Backsheet'!$D$5:$AF$183,I$9,FALSE))="","",(VLOOKUP($E61,'DTOC Backsheet'!$D$5:$AF$183,I$9,FALSE))),"")</f>
        <v>2168.3786643005838</v>
      </c>
      <c r="J61" s="123">
        <f ca="1">IFERROR(IF((VLOOKUP($E61,'DTOC Backsheet'!$D$5:$AF$183,J$9,FALSE))="","",(VLOOKUP($E61,'DTOC Backsheet'!$D$5:$AF$183,J$9,FALSE))),"")</f>
        <v>1800.5105632982365</v>
      </c>
      <c r="K61" s="175">
        <f ca="1">IFERROR(IF((VLOOKUP($E61,'DTOC Backsheet'!$D$5:$AF$183,K$9,FALSE))="","",(VLOOKUP($E61,'DTOC Backsheet'!$D$5:$AF$183,K$9,FALSE))),"")</f>
        <v>1508.0557165841396</v>
      </c>
      <c r="L61" s="123">
        <f ca="1">IFERROR(IF((VLOOKUP($E61,'DTOC Backsheet'!$D$5:$AF$183,L$9,FALSE))="","",(VLOOKUP($E61,'DTOC Backsheet'!$D$5:$AF$183,L$9,FALSE))),"")</f>
        <v>1387.7939104587167</v>
      </c>
      <c r="M61" s="122">
        <f ca="1">IFERROR(IF((VLOOKUP($E61,'DTOC Backsheet'!$D$5:$AF$183,M$9,FALSE))="","",(VLOOKUP($E61,'DTOC Backsheet'!$D$5:$AF$183,M$9,FALSE))),"")</f>
        <v>1145.2203810580056</v>
      </c>
      <c r="N61" s="124">
        <f ca="1">IFERROR(IF((VLOOKUP($E61,'DTOC Backsheet'!$D$5:$AF$183,N$9,FALSE))="","",(VLOOKUP($E61,'DTOC Backsheet'!$D$5:$AF$183,N$9,FALSE))),"")</f>
        <v>0</v>
      </c>
    </row>
    <row r="62" spans="1:14" ht="15" customHeight="1" x14ac:dyDescent="0.3">
      <c r="A62" s="57">
        <v>48</v>
      </c>
      <c r="B62" s="98" t="str">
        <f ca="1">IFERROR(IF((VLOOKUP($E62,'Org List'!$AJ$10:$AL$188,3,FALSE))="","",(VLOOKUP($E62,'Org List'!$AJ$10:$AL$188,3,FALSE))),"")</f>
        <v>North of England Commissioning Region</v>
      </c>
      <c r="C62" s="99" t="str">
        <f ca="1">IFERROR(IF((VLOOKUP($E62,'Org List'!$AO$10:$AQ$188,3,FALSE))="","",(VLOOKUP($E62,'Org List'!$AO$10:$AQ$188,3,FALSE))),"")</f>
        <v>Yorkshire and The Humber Region</v>
      </c>
      <c r="D62" s="114" t="str">
        <f ca="1">IFERROR(IF((VLOOKUP($E62,'Org List'!$AT$10:$AV$188,3,FALSE))="","",(VLOOKUP($E62,'Org List'!$AT$10:$AV$188,3,FALSE))),"")</f>
        <v>NHS England North (Yorkshire And Humber)</v>
      </c>
      <c r="E62" s="98" t="str">
        <f t="shared" ca="1" si="1"/>
        <v>E08000033</v>
      </c>
      <c r="F62" s="100" t="str">
        <f ca="1">IF(E62="","",VLOOKUP(E62,'Org List'!$J$9:$K$488,2,0))</f>
        <v>Calderdale</v>
      </c>
      <c r="G62" s="121">
        <f ca="1">IFERROR(IF((VLOOKUP($E62,'DTOC Backsheet'!$D$5:$AF$183,G$9,FALSE))="","",(VLOOKUP($E62,'DTOC Backsheet'!$D$5:$AF$183,G$9,FALSE))),"")</f>
        <v>539.54411278370469</v>
      </c>
      <c r="H62" s="122">
        <f ca="1">IFERROR(IF((VLOOKUP($E62,'DTOC Backsheet'!$D$5:$AF$183,H$9,FALSE))="","",(VLOOKUP($E62,'DTOC Backsheet'!$D$5:$AF$183,H$9,FALSE))),"")</f>
        <v>971.3018874857612</v>
      </c>
      <c r="I62" s="122">
        <f ca="1">IFERROR(IF((VLOOKUP($E62,'DTOC Backsheet'!$D$5:$AF$183,I$9,FALSE))="","",(VLOOKUP($E62,'DTOC Backsheet'!$D$5:$AF$183,I$9,FALSE))),"")</f>
        <v>649.16771799174455</v>
      </c>
      <c r="J62" s="123">
        <f ca="1">IFERROR(IF((VLOOKUP($E62,'DTOC Backsheet'!$D$5:$AF$183,J$9,FALSE))="","",(VLOOKUP($E62,'DTOC Backsheet'!$D$5:$AF$183,J$9,FALSE))),"")</f>
        <v>498.81206386222743</v>
      </c>
      <c r="K62" s="175">
        <f ca="1">IFERROR(IF((VLOOKUP($E62,'DTOC Backsheet'!$D$5:$AF$183,K$9,FALSE))="","",(VLOOKUP($E62,'DTOC Backsheet'!$D$5:$AF$183,K$9,FALSE))),"")</f>
        <v>458.05546840031366</v>
      </c>
      <c r="L62" s="123">
        <f ca="1">IFERROR(IF((VLOOKUP($E62,'DTOC Backsheet'!$D$5:$AF$183,L$9,FALSE))="","",(VLOOKUP($E62,'DTOC Backsheet'!$D$5:$AF$183,L$9,FALSE))),"")</f>
        <v>301.11216050219826</v>
      </c>
      <c r="M62" s="122">
        <f ca="1">IFERROR(IF((VLOOKUP($E62,'DTOC Backsheet'!$D$5:$AF$183,M$9,FALSE))="","",(VLOOKUP($E62,'DTOC Backsheet'!$D$5:$AF$183,M$9,FALSE))),"")</f>
        <v>379.58381445125599</v>
      </c>
      <c r="N62" s="124">
        <f ca="1">IFERROR(IF((VLOOKUP($E62,'DTOC Backsheet'!$D$5:$AF$183,N$9,FALSE))="","",(VLOOKUP($E62,'DTOC Backsheet'!$D$5:$AF$183,N$9,FALSE))),"")</f>
        <v>0</v>
      </c>
    </row>
    <row r="63" spans="1:14" ht="15" customHeight="1" x14ac:dyDescent="0.3">
      <c r="A63" s="57">
        <v>49</v>
      </c>
      <c r="B63" s="98" t="str">
        <f ca="1">IFERROR(IF((VLOOKUP($E63,'Org List'!$AJ$10:$AL$188,3,FALSE))="","",(VLOOKUP($E63,'Org List'!$AJ$10:$AL$188,3,FALSE))),"")</f>
        <v>Midlands and East of England Commissioning Region</v>
      </c>
      <c r="C63" s="99" t="str">
        <f ca="1">IFERROR(IF((VLOOKUP($E63,'Org List'!$AO$10:$AQ$188,3,FALSE))="","",(VLOOKUP($E63,'Org List'!$AO$10:$AQ$188,3,FALSE))),"")</f>
        <v>East Region</v>
      </c>
      <c r="D63" s="114" t="str">
        <f ca="1">IFERROR(IF((VLOOKUP($E63,'Org List'!$AT$10:$AV$188,3,FALSE))="","",(VLOOKUP($E63,'Org List'!$AT$10:$AV$188,3,FALSE))),"")</f>
        <v>NHS England Midlands And East (East)</v>
      </c>
      <c r="E63" s="98" t="str">
        <f t="shared" ca="1" si="1"/>
        <v>E10000003</v>
      </c>
      <c r="F63" s="100" t="str">
        <f ca="1">IF(E63="","",VLOOKUP(E63,'Org List'!$J$9:$K$488,2,0))</f>
        <v>Cambridgeshire</v>
      </c>
      <c r="G63" s="121">
        <f ca="1">IFERROR(IF((VLOOKUP($E63,'DTOC Backsheet'!$D$5:$AF$183,G$9,FALSE))="","",(VLOOKUP($E63,'DTOC Backsheet'!$D$5:$AF$183,G$9,FALSE))),"")</f>
        <v>1421.613666801632</v>
      </c>
      <c r="H63" s="122">
        <f ca="1">IFERROR(IF((VLOOKUP($E63,'DTOC Backsheet'!$D$5:$AF$183,H$9,FALSE))="","",(VLOOKUP($E63,'DTOC Backsheet'!$D$5:$AF$183,H$9,FALSE))),"")</f>
        <v>1810.9368673497991</v>
      </c>
      <c r="I63" s="122">
        <f ca="1">IFERROR(IF((VLOOKUP($E63,'DTOC Backsheet'!$D$5:$AF$183,I$9,FALSE))="","",(VLOOKUP($E63,'DTOC Backsheet'!$D$5:$AF$183,I$9,FALSE))),"")</f>
        <v>1584.156103030492</v>
      </c>
      <c r="J63" s="123">
        <f ca="1">IFERROR(IF((VLOOKUP($E63,'DTOC Backsheet'!$D$5:$AF$183,J$9,FALSE))="","",(VLOOKUP($E63,'DTOC Backsheet'!$D$5:$AF$183,J$9,FALSE))),"")</f>
        <v>1527.0840921359693</v>
      </c>
      <c r="K63" s="175">
        <f ca="1">IFERROR(IF((VLOOKUP($E63,'DTOC Backsheet'!$D$5:$AF$183,K$9,FALSE))="","",(VLOOKUP($E63,'DTOC Backsheet'!$D$5:$AF$183,K$9,FALSE))),"")</f>
        <v>1673.8967232950915</v>
      </c>
      <c r="L63" s="123">
        <f ca="1">IFERROR(IF((VLOOKUP($E63,'DTOC Backsheet'!$D$5:$AF$183,L$9,FALSE))="","",(VLOOKUP($E63,'DTOC Backsheet'!$D$5:$AF$183,L$9,FALSE))),"")</f>
        <v>1937.267335070637</v>
      </c>
      <c r="M63" s="122">
        <f ca="1">IFERROR(IF((VLOOKUP($E63,'DTOC Backsheet'!$D$5:$AF$183,M$9,FALSE))="","",(VLOOKUP($E63,'DTOC Backsheet'!$D$5:$AF$183,M$9,FALSE))),"")</f>
        <v>2020.4676240630592</v>
      </c>
      <c r="N63" s="124">
        <f ca="1">IFERROR(IF((VLOOKUP($E63,'DTOC Backsheet'!$D$5:$AF$183,N$9,FALSE))="","",(VLOOKUP($E63,'DTOC Backsheet'!$D$5:$AF$183,N$9,FALSE))),"")</f>
        <v>0</v>
      </c>
    </row>
    <row r="64" spans="1:14" ht="15" customHeight="1" x14ac:dyDescent="0.3">
      <c r="A64" s="57">
        <v>50</v>
      </c>
      <c r="B64" s="98" t="str">
        <f ca="1">IFERROR(IF((VLOOKUP($E64,'Org List'!$AJ$10:$AL$188,3,FALSE))="","",(VLOOKUP($E64,'Org List'!$AJ$10:$AL$188,3,FALSE))),"")</f>
        <v>London Commissioning Region</v>
      </c>
      <c r="C64" s="99" t="str">
        <f ca="1">IFERROR(IF((VLOOKUP($E64,'Org List'!$AO$10:$AQ$188,3,FALSE))="","",(VLOOKUP($E64,'Org List'!$AO$10:$AQ$188,3,FALSE))),"")</f>
        <v>London Region</v>
      </c>
      <c r="D64" s="114" t="str">
        <f ca="1">IFERROR(IF((VLOOKUP($E64,'Org List'!$AT$10:$AV$188,3,FALSE))="","",(VLOOKUP($E64,'Org List'!$AT$10:$AV$188,3,FALSE))),"")</f>
        <v>NHS England London</v>
      </c>
      <c r="E64" s="98" t="str">
        <f t="shared" ca="1" si="1"/>
        <v>E09000007</v>
      </c>
      <c r="F64" s="100" t="str">
        <f ca="1">IF(E64="","",VLOOKUP(E64,'Org List'!$J$9:$K$488,2,0))</f>
        <v>Camden</v>
      </c>
      <c r="G64" s="121">
        <f ca="1">IFERROR(IF((VLOOKUP($E64,'DTOC Backsheet'!$D$5:$AF$183,G$9,FALSE))="","",(VLOOKUP($E64,'DTOC Backsheet'!$D$5:$AF$183,G$9,FALSE))),"")</f>
        <v>766.45052598585619</v>
      </c>
      <c r="H64" s="122">
        <f ca="1">IFERROR(IF((VLOOKUP($E64,'DTOC Backsheet'!$D$5:$AF$183,H$9,FALSE))="","",(VLOOKUP($E64,'DTOC Backsheet'!$D$5:$AF$183,H$9,FALSE))),"")</f>
        <v>757.63512057515618</v>
      </c>
      <c r="I64" s="122">
        <f ca="1">IFERROR(IF((VLOOKUP($E64,'DTOC Backsheet'!$D$5:$AF$183,I$9,FALSE))="","",(VLOOKUP($E64,'DTOC Backsheet'!$D$5:$AF$183,I$9,FALSE))),"")</f>
        <v>1015.7306012106491</v>
      </c>
      <c r="J64" s="123">
        <f ca="1">IFERROR(IF((VLOOKUP($E64,'DTOC Backsheet'!$D$5:$AF$183,J$9,FALSE))="","",(VLOOKUP($E64,'DTOC Backsheet'!$D$5:$AF$183,J$9,FALSE))),"")</f>
        <v>816.86346969419492</v>
      </c>
      <c r="K64" s="175">
        <f ca="1">IFERROR(IF((VLOOKUP($E64,'DTOC Backsheet'!$D$5:$AF$183,K$9,FALSE))="","",(VLOOKUP($E64,'DTOC Backsheet'!$D$5:$AF$183,K$9,FALSE))),"")</f>
        <v>770.28160222780048</v>
      </c>
      <c r="L64" s="123">
        <f ca="1">IFERROR(IF((VLOOKUP($E64,'DTOC Backsheet'!$D$5:$AF$183,L$9,FALSE))="","",(VLOOKUP($E64,'DTOC Backsheet'!$D$5:$AF$183,L$9,FALSE))),"")</f>
        <v>578.67165254644613</v>
      </c>
      <c r="M64" s="122">
        <f ca="1">IFERROR(IF((VLOOKUP($E64,'DTOC Backsheet'!$D$5:$AF$183,M$9,FALSE))="","",(VLOOKUP($E64,'DTOC Backsheet'!$D$5:$AF$183,M$9,FALSE))),"")</f>
        <v>486.94859392705092</v>
      </c>
      <c r="N64" s="124">
        <f ca="1">IFERROR(IF((VLOOKUP($E64,'DTOC Backsheet'!$D$5:$AF$183,N$9,FALSE))="","",(VLOOKUP($E64,'DTOC Backsheet'!$D$5:$AF$183,N$9,FALSE))),"")</f>
        <v>0</v>
      </c>
    </row>
    <row r="65" spans="1:14" ht="15" customHeight="1" x14ac:dyDescent="0.3">
      <c r="A65" s="57">
        <v>51</v>
      </c>
      <c r="B65" s="98" t="str">
        <f ca="1">IFERROR(IF((VLOOKUP($E65,'Org List'!$AJ$10:$AL$188,3,FALSE))="","",(VLOOKUP($E65,'Org List'!$AJ$10:$AL$188,3,FALSE))),"")</f>
        <v>Midlands and East of England Commissioning Region</v>
      </c>
      <c r="C65" s="99" t="str">
        <f ca="1">IFERROR(IF((VLOOKUP($E65,'Org List'!$AO$10:$AQ$188,3,FALSE))="","",(VLOOKUP($E65,'Org List'!$AO$10:$AQ$188,3,FALSE))),"")</f>
        <v>East Region</v>
      </c>
      <c r="D65" s="114" t="str">
        <f ca="1">IFERROR(IF((VLOOKUP($E65,'Org List'!$AT$10:$AV$188,3,FALSE))="","",(VLOOKUP($E65,'Org List'!$AT$10:$AV$188,3,FALSE))),"")</f>
        <v>NHS England Midlands And East (Central Midlands)</v>
      </c>
      <c r="E65" s="98" t="str">
        <f t="shared" ca="1" si="1"/>
        <v>E06000056</v>
      </c>
      <c r="F65" s="100" t="str">
        <f ca="1">IF(E65="","",VLOOKUP(E65,'Org List'!$J$9:$K$488,2,0))</f>
        <v>Central Bedfordshire</v>
      </c>
      <c r="G65" s="121">
        <f ca="1">IFERROR(IF((VLOOKUP($E65,'DTOC Backsheet'!$D$5:$AF$183,G$9,FALSE))="","",(VLOOKUP($E65,'DTOC Backsheet'!$D$5:$AF$183,G$9,FALSE))),"")</f>
        <v>745.71897831925003</v>
      </c>
      <c r="H65" s="122">
        <f ca="1">IFERROR(IF((VLOOKUP($E65,'DTOC Backsheet'!$D$5:$AF$183,H$9,FALSE))="","",(VLOOKUP($E65,'DTOC Backsheet'!$D$5:$AF$183,H$9,FALSE))),"")</f>
        <v>813.88592787113248</v>
      </c>
      <c r="I65" s="122">
        <f ca="1">IFERROR(IF((VLOOKUP($E65,'DTOC Backsheet'!$D$5:$AF$183,I$9,FALSE))="","",(VLOOKUP($E65,'DTOC Backsheet'!$D$5:$AF$183,I$9,FALSE))),"")</f>
        <v>708.66177755614626</v>
      </c>
      <c r="J65" s="123">
        <f ca="1">IFERROR(IF((VLOOKUP($E65,'DTOC Backsheet'!$D$5:$AF$183,J$9,FALSE))="","",(VLOOKUP($E65,'DTOC Backsheet'!$D$5:$AF$183,J$9,FALSE))),"")</f>
        <v>444.24205047229242</v>
      </c>
      <c r="K65" s="175">
        <f ca="1">IFERROR(IF((VLOOKUP($E65,'DTOC Backsheet'!$D$5:$AF$183,K$9,FALSE))="","",(VLOOKUP($E65,'DTOC Backsheet'!$D$5:$AF$183,K$9,FALSE))),"")</f>
        <v>605.25160582113335</v>
      </c>
      <c r="L65" s="123">
        <f ca="1">IFERROR(IF((VLOOKUP($E65,'DTOC Backsheet'!$D$5:$AF$183,L$9,FALSE))="","",(VLOOKUP($E65,'DTOC Backsheet'!$D$5:$AF$183,L$9,FALSE))),"")</f>
        <v>558.79786856362466</v>
      </c>
      <c r="M65" s="122">
        <f ca="1">IFERROR(IF((VLOOKUP($E65,'DTOC Backsheet'!$D$5:$AF$183,M$9,FALSE))="","",(VLOOKUP($E65,'DTOC Backsheet'!$D$5:$AF$183,M$9,FALSE))),"")</f>
        <v>680.56980118039507</v>
      </c>
      <c r="N65" s="124">
        <f ca="1">IFERROR(IF((VLOOKUP($E65,'DTOC Backsheet'!$D$5:$AF$183,N$9,FALSE))="","",(VLOOKUP($E65,'DTOC Backsheet'!$D$5:$AF$183,N$9,FALSE))),"")</f>
        <v>0</v>
      </c>
    </row>
    <row r="66" spans="1:14" ht="15" customHeight="1" x14ac:dyDescent="0.3">
      <c r="A66" s="57">
        <v>52</v>
      </c>
      <c r="B66" s="98" t="str">
        <f ca="1">IFERROR(IF((VLOOKUP($E66,'Org List'!$AJ$10:$AL$188,3,FALSE))="","",(VLOOKUP($E66,'Org List'!$AJ$10:$AL$188,3,FALSE))),"")</f>
        <v>North of England Commissioning Region</v>
      </c>
      <c r="C66" s="99" t="str">
        <f ca="1">IFERROR(IF((VLOOKUP($E66,'Org List'!$AO$10:$AQ$188,3,FALSE))="","",(VLOOKUP($E66,'Org List'!$AO$10:$AQ$188,3,FALSE))),"")</f>
        <v>North West Region</v>
      </c>
      <c r="D66" s="114" t="str">
        <f ca="1">IFERROR(IF((VLOOKUP($E66,'Org List'!$AT$10:$AV$188,3,FALSE))="","",(VLOOKUP($E66,'Org List'!$AT$10:$AV$188,3,FALSE))),"")</f>
        <v>NHS England North (Cheshire And Merseyside)</v>
      </c>
      <c r="E66" s="98" t="str">
        <f t="shared" ca="1" si="1"/>
        <v>E06000049</v>
      </c>
      <c r="F66" s="100" t="str">
        <f ca="1">IF(E66="","",VLOOKUP(E66,'Org List'!$J$9:$K$488,2,0))</f>
        <v>Cheshire East</v>
      </c>
      <c r="G66" s="121">
        <f ca="1">IFERROR(IF((VLOOKUP($E66,'DTOC Backsheet'!$D$5:$AF$183,G$9,FALSE))="","",(VLOOKUP($E66,'DTOC Backsheet'!$D$5:$AF$183,G$9,FALSE))),"")</f>
        <v>1463.6384037595872</v>
      </c>
      <c r="H66" s="122">
        <f ca="1">IFERROR(IF((VLOOKUP($E66,'DTOC Backsheet'!$D$5:$AF$183,H$9,FALSE))="","",(VLOOKUP($E66,'DTOC Backsheet'!$D$5:$AF$183,H$9,FALSE))),"")</f>
        <v>1406.2149353820971</v>
      </c>
      <c r="I66" s="122">
        <f ca="1">IFERROR(IF((VLOOKUP($E66,'DTOC Backsheet'!$D$5:$AF$183,I$9,FALSE))="","",(VLOOKUP($E66,'DTOC Backsheet'!$D$5:$AF$183,I$9,FALSE))),"")</f>
        <v>924.05581297110348</v>
      </c>
      <c r="J66" s="123">
        <f ca="1">IFERROR(IF((VLOOKUP($E66,'DTOC Backsheet'!$D$5:$AF$183,J$9,FALSE))="","",(VLOOKUP($E66,'DTOC Backsheet'!$D$5:$AF$183,J$9,FALSE))),"")</f>
        <v>863.59552205367027</v>
      </c>
      <c r="K66" s="175">
        <f ca="1">IFERROR(IF((VLOOKUP($E66,'DTOC Backsheet'!$D$5:$AF$183,K$9,FALSE))="","",(VLOOKUP($E66,'DTOC Backsheet'!$D$5:$AF$183,K$9,FALSE))),"")</f>
        <v>929.4685595863682</v>
      </c>
      <c r="L66" s="123">
        <f ca="1">IFERROR(IF((VLOOKUP($E66,'DTOC Backsheet'!$D$5:$AF$183,L$9,FALSE))="","",(VLOOKUP($E66,'DTOC Backsheet'!$D$5:$AF$183,L$9,FALSE))),"")</f>
        <v>1038.1590715153197</v>
      </c>
      <c r="M66" s="122">
        <f ca="1">IFERROR(IF((VLOOKUP($E66,'DTOC Backsheet'!$D$5:$AF$183,M$9,FALSE))="","",(VLOOKUP($E66,'DTOC Backsheet'!$D$5:$AF$183,M$9,FALSE))),"")</f>
        <v>1025.6431943841073</v>
      </c>
      <c r="N66" s="124">
        <f ca="1">IFERROR(IF((VLOOKUP($E66,'DTOC Backsheet'!$D$5:$AF$183,N$9,FALSE))="","",(VLOOKUP($E66,'DTOC Backsheet'!$D$5:$AF$183,N$9,FALSE))),"")</f>
        <v>0</v>
      </c>
    </row>
    <row r="67" spans="1:14" ht="15" customHeight="1" x14ac:dyDescent="0.3">
      <c r="A67" s="57">
        <v>53</v>
      </c>
      <c r="B67" s="98" t="str">
        <f ca="1">IFERROR(IF((VLOOKUP($E67,'Org List'!$AJ$10:$AL$188,3,FALSE))="","",(VLOOKUP($E67,'Org List'!$AJ$10:$AL$188,3,FALSE))),"")</f>
        <v>North of England Commissioning Region</v>
      </c>
      <c r="C67" s="99" t="str">
        <f ca="1">IFERROR(IF((VLOOKUP($E67,'Org List'!$AO$10:$AQ$188,3,FALSE))="","",(VLOOKUP($E67,'Org List'!$AO$10:$AQ$188,3,FALSE))),"")</f>
        <v>North West Region</v>
      </c>
      <c r="D67" s="114" t="str">
        <f ca="1">IFERROR(IF((VLOOKUP($E67,'Org List'!$AT$10:$AV$188,3,FALSE))="","",(VLOOKUP($E67,'Org List'!$AT$10:$AV$188,3,FALSE))),"")</f>
        <v>NHS England North (Cheshire And Merseyside)</v>
      </c>
      <c r="E67" s="98" t="str">
        <f t="shared" ca="1" si="1"/>
        <v>E06000050</v>
      </c>
      <c r="F67" s="100" t="str">
        <f ca="1">IF(E67="","",VLOOKUP(E67,'Org List'!$J$9:$K$488,2,0))</f>
        <v>Cheshire West and Chester</v>
      </c>
      <c r="G67" s="121">
        <f ca="1">IFERROR(IF((VLOOKUP($E67,'DTOC Backsheet'!$D$5:$AF$183,G$9,FALSE))="","",(VLOOKUP($E67,'DTOC Backsheet'!$D$5:$AF$183,G$9,FALSE))),"")</f>
        <v>1330.9838863399607</v>
      </c>
      <c r="H67" s="122">
        <f ca="1">IFERROR(IF((VLOOKUP($E67,'DTOC Backsheet'!$D$5:$AF$183,H$9,FALSE))="","",(VLOOKUP($E67,'DTOC Backsheet'!$D$5:$AF$183,H$9,FALSE))),"")</f>
        <v>1197.99632067735</v>
      </c>
      <c r="I67" s="122">
        <f ca="1">IFERROR(IF((VLOOKUP($E67,'DTOC Backsheet'!$D$5:$AF$183,I$9,FALSE))="","",(VLOOKUP($E67,'DTOC Backsheet'!$D$5:$AF$183,I$9,FALSE))),"")</f>
        <v>957.14106286617766</v>
      </c>
      <c r="J67" s="123">
        <f ca="1">IFERROR(IF((VLOOKUP($E67,'DTOC Backsheet'!$D$5:$AF$183,J$9,FALSE))="","",(VLOOKUP($E67,'DTOC Backsheet'!$D$5:$AF$183,J$9,FALSE))),"")</f>
        <v>1072.5928555450187</v>
      </c>
      <c r="K67" s="175">
        <f ca="1">IFERROR(IF((VLOOKUP($E67,'DTOC Backsheet'!$D$5:$AF$183,K$9,FALSE))="","",(VLOOKUP($E67,'DTOC Backsheet'!$D$5:$AF$183,K$9,FALSE))),"")</f>
        <v>878.75077321760557</v>
      </c>
      <c r="L67" s="123">
        <f ca="1">IFERROR(IF((VLOOKUP($E67,'DTOC Backsheet'!$D$5:$AF$183,L$9,FALSE))="","",(VLOOKUP($E67,'DTOC Backsheet'!$D$5:$AF$183,L$9,FALSE))),"")</f>
        <v>1180.7751986344131</v>
      </c>
      <c r="M67" s="122">
        <f ca="1">IFERROR(IF((VLOOKUP($E67,'DTOC Backsheet'!$D$5:$AF$183,M$9,FALSE))="","",(VLOOKUP($E67,'DTOC Backsheet'!$D$5:$AF$183,M$9,FALSE))),"")</f>
        <v>910.87317543186271</v>
      </c>
      <c r="N67" s="124">
        <f ca="1">IFERROR(IF((VLOOKUP($E67,'DTOC Backsheet'!$D$5:$AF$183,N$9,FALSE))="","",(VLOOKUP($E67,'DTOC Backsheet'!$D$5:$AF$183,N$9,FALSE))),"")</f>
        <v>0</v>
      </c>
    </row>
    <row r="68" spans="1:14" ht="15" customHeight="1" x14ac:dyDescent="0.3">
      <c r="A68" s="57">
        <v>54</v>
      </c>
      <c r="B68" s="98" t="str">
        <f ca="1">IFERROR(IF((VLOOKUP($E68,'Org List'!$AJ$10:$AL$188,3,FALSE))="","",(VLOOKUP($E68,'Org List'!$AJ$10:$AL$188,3,FALSE))),"")</f>
        <v>London Commissioning Region</v>
      </c>
      <c r="C68" s="99" t="str">
        <f ca="1">IFERROR(IF((VLOOKUP($E68,'Org List'!$AO$10:$AQ$188,3,FALSE))="","",(VLOOKUP($E68,'Org List'!$AO$10:$AQ$188,3,FALSE))),"")</f>
        <v>London Region</v>
      </c>
      <c r="D68" s="114" t="str">
        <f ca="1">IFERROR(IF((VLOOKUP($E68,'Org List'!$AT$10:$AV$188,3,FALSE))="","",(VLOOKUP($E68,'Org List'!$AT$10:$AV$188,3,FALSE))),"")</f>
        <v>NHS England London</v>
      </c>
      <c r="E68" s="98" t="str">
        <f t="shared" ca="1" si="1"/>
        <v>E09000001</v>
      </c>
      <c r="F68" s="100" t="str">
        <f ca="1">IF(E68="","",VLOOKUP(E68,'Org List'!$J$9:$K$488,2,0))</f>
        <v>City of London</v>
      </c>
      <c r="G68" s="121">
        <f ca="1">IFERROR(IF((VLOOKUP($E68,'DTOC Backsheet'!$D$5:$AF$183,G$9,FALSE))="","",(VLOOKUP($E68,'DTOC Backsheet'!$D$5:$AF$183,G$9,FALSE))),"")</f>
        <v>1437.5</v>
      </c>
      <c r="H68" s="122">
        <f ca="1">IFERROR(IF((VLOOKUP($E68,'DTOC Backsheet'!$D$5:$AF$183,H$9,FALSE))="","",(VLOOKUP($E68,'DTOC Backsheet'!$D$5:$AF$183,H$9,FALSE))),"")</f>
        <v>1984.375</v>
      </c>
      <c r="I68" s="122">
        <f ca="1">IFERROR(IF((VLOOKUP($E68,'DTOC Backsheet'!$D$5:$AF$183,I$9,FALSE))="","",(VLOOKUP($E68,'DTOC Backsheet'!$D$5:$AF$183,I$9,FALSE))),"")</f>
        <v>1375</v>
      </c>
      <c r="J68" s="123">
        <f ca="1">IFERROR(IF((VLOOKUP($E68,'DTOC Backsheet'!$D$5:$AF$183,J$9,FALSE))="","",(VLOOKUP($E68,'DTOC Backsheet'!$D$5:$AF$183,J$9,FALSE))),"")</f>
        <v>348.66953211851978</v>
      </c>
      <c r="K68" s="175">
        <f ca="1">IFERROR(IF((VLOOKUP($E68,'DTOC Backsheet'!$D$5:$AF$183,K$9,FALSE))="","",(VLOOKUP($E68,'DTOC Backsheet'!$D$5:$AF$183,K$9,FALSE))),"")</f>
        <v>1816.7517726175506</v>
      </c>
      <c r="L68" s="123">
        <f ca="1">IFERROR(IF((VLOOKUP($E68,'DTOC Backsheet'!$D$5:$AF$183,L$9,FALSE))="","",(VLOOKUP($E68,'DTOC Backsheet'!$D$5:$AF$183,L$9,FALSE))),"")</f>
        <v>2147.0702767298321</v>
      </c>
      <c r="M68" s="122">
        <f ca="1">IFERROR(IF((VLOOKUP($E68,'DTOC Backsheet'!$D$5:$AF$183,M$9,FALSE))="","",(VLOOKUP($E68,'DTOC Backsheet'!$D$5:$AF$183,M$9,FALSE))),"")</f>
        <v>1211.1678484117003</v>
      </c>
      <c r="N68" s="124">
        <f ca="1">IFERROR(IF((VLOOKUP($E68,'DTOC Backsheet'!$D$5:$AF$183,N$9,FALSE))="","",(VLOOKUP($E68,'DTOC Backsheet'!$D$5:$AF$183,N$9,FALSE))),"")</f>
        <v>0</v>
      </c>
    </row>
    <row r="69" spans="1:14" ht="15" customHeight="1" x14ac:dyDescent="0.3">
      <c r="A69" s="57">
        <v>55</v>
      </c>
      <c r="B69" s="98" t="str">
        <f ca="1">IFERROR(IF((VLOOKUP($E69,'Org List'!$AJ$10:$AL$188,3,FALSE))="","",(VLOOKUP($E69,'Org List'!$AJ$10:$AL$188,3,FALSE))),"")</f>
        <v>South West England Commissioning Region</v>
      </c>
      <c r="C69" s="99" t="str">
        <f ca="1">IFERROR(IF((VLOOKUP($E69,'Org List'!$AO$10:$AQ$188,3,FALSE))="","",(VLOOKUP($E69,'Org List'!$AO$10:$AQ$188,3,FALSE))),"")</f>
        <v>South West Region</v>
      </c>
      <c r="D69" s="114" t="str">
        <f ca="1">IFERROR(IF((VLOOKUP($E69,'Org List'!$AT$10:$AV$188,3,FALSE))="","",(VLOOKUP($E69,'Org List'!$AT$10:$AV$188,3,FALSE))),"")</f>
        <v>NHS England South West (South West South)</v>
      </c>
      <c r="E69" s="98" t="str">
        <f t="shared" ca="1" si="1"/>
        <v>E06000052</v>
      </c>
      <c r="F69" s="100" t="str">
        <f ca="1">IF(E69="","",VLOOKUP(E69,'Org List'!$J$9:$K$488,2,0))</f>
        <v>Cornwall &amp; Scilly</v>
      </c>
      <c r="G69" s="121">
        <f ca="1">IFERROR(IF((VLOOKUP($E69,'DTOC Backsheet'!$D$5:$AF$183,G$9,FALSE))="","",(VLOOKUP($E69,'DTOC Backsheet'!$D$5:$AF$183,G$9,FALSE))),"")</f>
        <v>2809.3003272694591</v>
      </c>
      <c r="H69" s="122">
        <f ca="1">IFERROR(IF((VLOOKUP($E69,'DTOC Backsheet'!$D$5:$AF$183,H$9,FALSE))="","",(VLOOKUP($E69,'DTOC Backsheet'!$D$5:$AF$183,H$9,FALSE))),"")</f>
        <v>2791.7641204825086</v>
      </c>
      <c r="I69" s="122">
        <f ca="1">IFERROR(IF((VLOOKUP($E69,'DTOC Backsheet'!$D$5:$AF$183,I$9,FALSE))="","",(VLOOKUP($E69,'DTOC Backsheet'!$D$5:$AF$183,I$9,FALSE))),"")</f>
        <v>2170.7631976396265</v>
      </c>
      <c r="J69" s="123">
        <f ca="1">IFERROR(IF((VLOOKUP($E69,'DTOC Backsheet'!$D$5:$AF$183,J$9,FALSE))="","",(VLOOKUP($E69,'DTOC Backsheet'!$D$5:$AF$183,J$9,FALSE))),"")</f>
        <v>1723.882818706621</v>
      </c>
      <c r="K69" s="175">
        <f ca="1">IFERROR(IF((VLOOKUP($E69,'DTOC Backsheet'!$D$5:$AF$183,K$9,FALSE))="","",(VLOOKUP($E69,'DTOC Backsheet'!$D$5:$AF$183,K$9,FALSE))),"")</f>
        <v>1516.2730731542629</v>
      </c>
      <c r="L69" s="123">
        <f ca="1">IFERROR(IF((VLOOKUP($E69,'DTOC Backsheet'!$D$5:$AF$183,L$9,FALSE))="","",(VLOOKUP($E69,'DTOC Backsheet'!$D$5:$AF$183,L$9,FALSE))),"")</f>
        <v>1953.8067834858925</v>
      </c>
      <c r="M69" s="122">
        <f ca="1">IFERROR(IF((VLOOKUP($E69,'DTOC Backsheet'!$D$5:$AF$183,M$9,FALSE))="","",(VLOOKUP($E69,'DTOC Backsheet'!$D$5:$AF$183,M$9,FALSE))),"")</f>
        <v>2068.6593824479455</v>
      </c>
      <c r="N69" s="124">
        <f ca="1">IFERROR(IF((VLOOKUP($E69,'DTOC Backsheet'!$D$5:$AF$183,N$9,FALSE))="","",(VLOOKUP($E69,'DTOC Backsheet'!$D$5:$AF$183,N$9,FALSE))),"")</f>
        <v>0</v>
      </c>
    </row>
    <row r="70" spans="1:14" ht="15" customHeight="1" x14ac:dyDescent="0.3">
      <c r="A70" s="57">
        <v>56</v>
      </c>
      <c r="B70" s="98" t="str">
        <f ca="1">IFERROR(IF((VLOOKUP($E70,'Org List'!$AJ$10:$AL$188,3,FALSE))="","",(VLOOKUP($E70,'Org List'!$AJ$10:$AL$188,3,FALSE))),"")</f>
        <v>North of England Commissioning Region</v>
      </c>
      <c r="C70" s="99" t="str">
        <f ca="1">IFERROR(IF((VLOOKUP($E70,'Org List'!$AO$10:$AQ$188,3,FALSE))="","",(VLOOKUP($E70,'Org List'!$AO$10:$AQ$188,3,FALSE))),"")</f>
        <v>North East Region</v>
      </c>
      <c r="D70" s="114" t="str">
        <f ca="1">IFERROR(IF((VLOOKUP($E70,'Org List'!$AT$10:$AV$188,3,FALSE))="","",(VLOOKUP($E70,'Org List'!$AT$10:$AV$188,3,FALSE))),"")</f>
        <v>NHS England North (Cumbria And North East)</v>
      </c>
      <c r="E70" s="98" t="str">
        <f t="shared" ca="1" si="1"/>
        <v>E06000047</v>
      </c>
      <c r="F70" s="100" t="str">
        <f ca="1">IF(E70="","",VLOOKUP(E70,'Org List'!$J$9:$K$488,2,0))</f>
        <v>County Durham</v>
      </c>
      <c r="G70" s="121">
        <f ca="1">IFERROR(IF((VLOOKUP($E70,'DTOC Backsheet'!$D$5:$AF$183,G$9,FALSE))="","",(VLOOKUP($E70,'DTOC Backsheet'!$D$5:$AF$183,G$9,FALSE))),"")</f>
        <v>279.11571603461886</v>
      </c>
      <c r="H70" s="122">
        <f ca="1">IFERROR(IF((VLOOKUP($E70,'DTOC Backsheet'!$D$5:$AF$183,H$9,FALSE))="","",(VLOOKUP($E70,'DTOC Backsheet'!$D$5:$AF$183,H$9,FALSE))),"")</f>
        <v>319.76593039359807</v>
      </c>
      <c r="I70" s="122">
        <f ca="1">IFERROR(IF((VLOOKUP($E70,'DTOC Backsheet'!$D$5:$AF$183,I$9,FALSE))="","",(VLOOKUP($E70,'DTOC Backsheet'!$D$5:$AF$183,I$9,FALSE))),"")</f>
        <v>283.60614669055258</v>
      </c>
      <c r="J70" s="123">
        <f ca="1">IFERROR(IF((VLOOKUP($E70,'DTOC Backsheet'!$D$5:$AF$183,J$9,FALSE))="","",(VLOOKUP($E70,'DTOC Backsheet'!$D$5:$AF$183,J$9,FALSE))),"")</f>
        <v>323.91005714531957</v>
      </c>
      <c r="K70" s="175">
        <f ca="1">IFERROR(IF((VLOOKUP($E70,'DTOC Backsheet'!$D$5:$AF$183,K$9,FALSE))="","",(VLOOKUP($E70,'DTOC Backsheet'!$D$5:$AF$183,K$9,FALSE))),"")</f>
        <v>377.85580484443091</v>
      </c>
      <c r="L70" s="123">
        <f ca="1">IFERROR(IF((VLOOKUP($E70,'DTOC Backsheet'!$D$5:$AF$183,L$9,FALSE))="","",(VLOOKUP($E70,'DTOC Backsheet'!$D$5:$AF$183,L$9,FALSE))),"")</f>
        <v>253.70991385127937</v>
      </c>
      <c r="M70" s="122">
        <f ca="1">IFERROR(IF((VLOOKUP($E70,'DTOC Backsheet'!$D$5:$AF$183,M$9,FALSE))="","",(VLOOKUP($E70,'DTOC Backsheet'!$D$5:$AF$183,M$9,FALSE))),"")</f>
        <v>219.78769695751498</v>
      </c>
      <c r="N70" s="124">
        <f ca="1">IFERROR(IF((VLOOKUP($E70,'DTOC Backsheet'!$D$5:$AF$183,N$9,FALSE))="","",(VLOOKUP($E70,'DTOC Backsheet'!$D$5:$AF$183,N$9,FALSE))),"")</f>
        <v>0</v>
      </c>
    </row>
    <row r="71" spans="1:14" ht="15" customHeight="1" x14ac:dyDescent="0.3">
      <c r="A71" s="57">
        <v>57</v>
      </c>
      <c r="B71" s="98" t="str">
        <f ca="1">IFERROR(IF((VLOOKUP($E71,'Org List'!$AJ$10:$AL$188,3,FALSE))="","",(VLOOKUP($E71,'Org List'!$AJ$10:$AL$188,3,FALSE))),"")</f>
        <v>Midlands and East of England Commissioning Region</v>
      </c>
      <c r="C71" s="99" t="str">
        <f ca="1">IFERROR(IF((VLOOKUP($E71,'Org List'!$AO$10:$AQ$188,3,FALSE))="","",(VLOOKUP($E71,'Org List'!$AO$10:$AQ$188,3,FALSE))),"")</f>
        <v>West Midlands Region</v>
      </c>
      <c r="D71" s="114" t="str">
        <f ca="1">IFERROR(IF((VLOOKUP($E71,'Org List'!$AT$10:$AV$188,3,FALSE))="","",(VLOOKUP($E71,'Org List'!$AT$10:$AV$188,3,FALSE))),"")</f>
        <v>NHS England Midlands And East (West Midlands)</v>
      </c>
      <c r="E71" s="98" t="str">
        <f t="shared" ca="1" si="1"/>
        <v>E08000026</v>
      </c>
      <c r="F71" s="100" t="str">
        <f ca="1">IF(E71="","",VLOOKUP(E71,'Org List'!$J$9:$K$488,2,0))</f>
        <v>Coventry</v>
      </c>
      <c r="G71" s="121">
        <f ca="1">IFERROR(IF((VLOOKUP($E71,'DTOC Backsheet'!$D$5:$AF$183,G$9,FALSE))="","",(VLOOKUP($E71,'DTOC Backsheet'!$D$5:$AF$183,G$9,FALSE))),"")</f>
        <v>1938.3150779466671</v>
      </c>
      <c r="H71" s="122">
        <f ca="1">IFERROR(IF((VLOOKUP($E71,'DTOC Backsheet'!$D$5:$AF$183,H$9,FALSE))="","",(VLOOKUP($E71,'DTOC Backsheet'!$D$5:$AF$183,H$9,FALSE))),"")</f>
        <v>1341.9921080105462</v>
      </c>
      <c r="I71" s="122">
        <f ca="1">IFERROR(IF((VLOOKUP($E71,'DTOC Backsheet'!$D$5:$AF$183,I$9,FALSE))="","",(VLOOKUP($E71,'DTOC Backsheet'!$D$5:$AF$183,I$9,FALSE))),"")</f>
        <v>1088.245182524375</v>
      </c>
      <c r="J71" s="123">
        <f ca="1">IFERROR(IF((VLOOKUP($E71,'DTOC Backsheet'!$D$5:$AF$183,J$9,FALSE))="","",(VLOOKUP($E71,'DTOC Backsheet'!$D$5:$AF$183,J$9,FALSE))),"")</f>
        <v>823.78707232064369</v>
      </c>
      <c r="K71" s="175">
        <f ca="1">IFERROR(IF((VLOOKUP($E71,'DTOC Backsheet'!$D$5:$AF$183,K$9,FALSE))="","",(VLOOKUP($E71,'DTOC Backsheet'!$D$5:$AF$183,K$9,FALSE))),"")</f>
        <v>1013.6769737369275</v>
      </c>
      <c r="L71" s="123">
        <f ca="1">IFERROR(IF((VLOOKUP($E71,'DTOC Backsheet'!$D$5:$AF$183,L$9,FALSE))="","",(VLOOKUP($E71,'DTOC Backsheet'!$D$5:$AF$183,L$9,FALSE))),"")</f>
        <v>944.56263461850062</v>
      </c>
      <c r="M71" s="122">
        <f ca="1">IFERROR(IF((VLOOKUP($E71,'DTOC Backsheet'!$D$5:$AF$183,M$9,FALSE))="","",(VLOOKUP($E71,'DTOC Backsheet'!$D$5:$AF$183,M$9,FALSE))),"")</f>
        <v>1112.1125476328689</v>
      </c>
      <c r="N71" s="124">
        <f ca="1">IFERROR(IF((VLOOKUP($E71,'DTOC Backsheet'!$D$5:$AF$183,N$9,FALSE))="","",(VLOOKUP($E71,'DTOC Backsheet'!$D$5:$AF$183,N$9,FALSE))),"")</f>
        <v>0</v>
      </c>
    </row>
    <row r="72" spans="1:14" ht="15" customHeight="1" x14ac:dyDescent="0.3">
      <c r="A72" s="57">
        <v>58</v>
      </c>
      <c r="B72" s="98" t="str">
        <f ca="1">IFERROR(IF((VLOOKUP($E72,'Org List'!$AJ$10:$AL$188,3,FALSE))="","",(VLOOKUP($E72,'Org List'!$AJ$10:$AL$188,3,FALSE))),"")</f>
        <v>London Commissioning Region</v>
      </c>
      <c r="C72" s="99" t="str">
        <f ca="1">IFERROR(IF((VLOOKUP($E72,'Org List'!$AO$10:$AQ$188,3,FALSE))="","",(VLOOKUP($E72,'Org List'!$AO$10:$AQ$188,3,FALSE))),"")</f>
        <v>London Region</v>
      </c>
      <c r="D72" s="114" t="str">
        <f ca="1">IFERROR(IF((VLOOKUP($E72,'Org List'!$AT$10:$AV$188,3,FALSE))="","",(VLOOKUP($E72,'Org List'!$AT$10:$AV$188,3,FALSE))),"")</f>
        <v>NHS England London</v>
      </c>
      <c r="E72" s="98" t="str">
        <f t="shared" ca="1" si="1"/>
        <v>E09000008</v>
      </c>
      <c r="F72" s="100" t="str">
        <f ca="1">IF(E72="","",VLOOKUP(E72,'Org List'!$J$9:$K$488,2,0))</f>
        <v>Croydon</v>
      </c>
      <c r="G72" s="121">
        <f ca="1">IFERROR(IF((VLOOKUP($E72,'DTOC Backsheet'!$D$5:$AF$183,G$9,FALSE))="","",(VLOOKUP($E72,'DTOC Backsheet'!$D$5:$AF$183,G$9,FALSE))),"")</f>
        <v>897.73910405361607</v>
      </c>
      <c r="H72" s="122">
        <f ca="1">IFERROR(IF((VLOOKUP($E72,'DTOC Backsheet'!$D$5:$AF$183,H$9,FALSE))="","",(VLOOKUP($E72,'DTOC Backsheet'!$D$5:$AF$183,H$9,FALSE))),"")</f>
        <v>883.60419496521422</v>
      </c>
      <c r="I72" s="122">
        <f ca="1">IFERROR(IF((VLOOKUP($E72,'DTOC Backsheet'!$D$5:$AF$183,I$9,FALSE))="","",(VLOOKUP($E72,'DTOC Backsheet'!$D$5:$AF$183,I$9,FALSE))),"")</f>
        <v>534.02376043742379</v>
      </c>
      <c r="J72" s="123">
        <f ca="1">IFERROR(IF((VLOOKUP($E72,'DTOC Backsheet'!$D$5:$AF$183,J$9,FALSE))="","",(VLOOKUP($E72,'DTOC Backsheet'!$D$5:$AF$183,J$9,FALSE))),"")</f>
        <v>694.8630594542152</v>
      </c>
      <c r="K72" s="175">
        <f ca="1">IFERROR(IF((VLOOKUP($E72,'DTOC Backsheet'!$D$5:$AF$183,K$9,FALSE))="","",(VLOOKUP($E72,'DTOC Backsheet'!$D$5:$AF$183,K$9,FALSE))),"")</f>
        <v>769.72587682930214</v>
      </c>
      <c r="L72" s="123">
        <f ca="1">IFERROR(IF((VLOOKUP($E72,'DTOC Backsheet'!$D$5:$AF$183,L$9,FALSE))="","",(VLOOKUP($E72,'DTOC Backsheet'!$D$5:$AF$183,L$9,FALSE))),"")</f>
        <v>606.72910627172666</v>
      </c>
      <c r="M72" s="122">
        <f ca="1">IFERROR(IF((VLOOKUP($E72,'DTOC Backsheet'!$D$5:$AF$183,M$9,FALSE))="","",(VLOOKUP($E72,'DTOC Backsheet'!$D$5:$AF$183,M$9,FALSE))),"")</f>
        <v>530.50514676254727</v>
      </c>
      <c r="N72" s="124">
        <f ca="1">IFERROR(IF((VLOOKUP($E72,'DTOC Backsheet'!$D$5:$AF$183,N$9,FALSE))="","",(VLOOKUP($E72,'DTOC Backsheet'!$D$5:$AF$183,N$9,FALSE))),"")</f>
        <v>0</v>
      </c>
    </row>
    <row r="73" spans="1:14" ht="15" customHeight="1" x14ac:dyDescent="0.3">
      <c r="A73" s="57">
        <v>59</v>
      </c>
      <c r="B73" s="98" t="str">
        <f ca="1">IFERROR(IF((VLOOKUP($E73,'Org List'!$AJ$10:$AL$188,3,FALSE))="","",(VLOOKUP($E73,'Org List'!$AJ$10:$AL$188,3,FALSE))),"")</f>
        <v>North of England Commissioning Region</v>
      </c>
      <c r="C73" s="99" t="str">
        <f ca="1">IFERROR(IF((VLOOKUP($E73,'Org List'!$AO$10:$AQ$188,3,FALSE))="","",(VLOOKUP($E73,'Org List'!$AO$10:$AQ$188,3,FALSE))),"")</f>
        <v>North West Region</v>
      </c>
      <c r="D73" s="114" t="str">
        <f ca="1">IFERROR(IF((VLOOKUP($E73,'Org List'!$AT$10:$AV$188,3,FALSE))="","",(VLOOKUP($E73,'Org List'!$AT$10:$AV$188,3,FALSE))),"")</f>
        <v>NHS England North (Cumbria And North East)</v>
      </c>
      <c r="E73" s="98" t="str">
        <f t="shared" ca="1" si="1"/>
        <v>E10000006</v>
      </c>
      <c r="F73" s="100" t="str">
        <f ca="1">IF(E73="","",VLOOKUP(E73,'Org List'!$J$9:$K$488,2,0))</f>
        <v>Cumbria</v>
      </c>
      <c r="G73" s="121">
        <f ca="1">IFERROR(IF((VLOOKUP($E73,'DTOC Backsheet'!$D$5:$AF$183,G$9,FALSE))="","",(VLOOKUP($E73,'DTOC Backsheet'!$D$5:$AF$183,G$9,FALSE))),"")</f>
        <v>3277.1330200048797</v>
      </c>
      <c r="H73" s="122">
        <f ca="1">IFERROR(IF((VLOOKUP($E73,'DTOC Backsheet'!$D$5:$AF$183,H$9,FALSE))="","",(VLOOKUP($E73,'DTOC Backsheet'!$D$5:$AF$183,H$9,FALSE))),"")</f>
        <v>3355.5062094732975</v>
      </c>
      <c r="I73" s="122">
        <f ca="1">IFERROR(IF((VLOOKUP($E73,'DTOC Backsheet'!$D$5:$AF$183,I$9,FALSE))="","",(VLOOKUP($E73,'DTOC Backsheet'!$D$5:$AF$183,I$9,FALSE))),"")</f>
        <v>2728.0277805846445</v>
      </c>
      <c r="J73" s="123">
        <f ca="1">IFERROR(IF((VLOOKUP($E73,'DTOC Backsheet'!$D$5:$AF$183,J$9,FALSE))="","",(VLOOKUP($E73,'DTOC Backsheet'!$D$5:$AF$183,J$9,FALSE))),"")</f>
        <v>2816.9994860308902</v>
      </c>
      <c r="K73" s="175">
        <f ca="1">IFERROR(IF((VLOOKUP($E73,'DTOC Backsheet'!$D$5:$AF$183,K$9,FALSE))="","",(VLOOKUP($E73,'DTOC Backsheet'!$D$5:$AF$183,K$9,FALSE))),"")</f>
        <v>1922.9255166649698</v>
      </c>
      <c r="L73" s="123">
        <f ca="1">IFERROR(IF((VLOOKUP($E73,'DTOC Backsheet'!$D$5:$AF$183,L$9,FALSE))="","",(VLOOKUP($E73,'DTOC Backsheet'!$D$5:$AF$183,L$9,FALSE))),"")</f>
        <v>1957.9775607428164</v>
      </c>
      <c r="M73" s="122">
        <f ca="1">IFERROR(IF((VLOOKUP($E73,'DTOC Backsheet'!$D$5:$AF$183,M$9,FALSE))="","",(VLOOKUP($E73,'DTOC Backsheet'!$D$5:$AF$183,M$9,FALSE))),"")</f>
        <v>1794.3190732525884</v>
      </c>
      <c r="N73" s="124">
        <f ca="1">IFERROR(IF((VLOOKUP($E73,'DTOC Backsheet'!$D$5:$AF$183,N$9,FALSE))="","",(VLOOKUP($E73,'DTOC Backsheet'!$D$5:$AF$183,N$9,FALSE))),"")</f>
        <v>0</v>
      </c>
    </row>
    <row r="74" spans="1:14" ht="15" customHeight="1" x14ac:dyDescent="0.3">
      <c r="A74" s="57">
        <v>60</v>
      </c>
      <c r="B74" s="98" t="str">
        <f ca="1">IFERROR(IF((VLOOKUP($E74,'Org List'!$AJ$10:$AL$188,3,FALSE))="","",(VLOOKUP($E74,'Org List'!$AJ$10:$AL$188,3,FALSE))),"")</f>
        <v>North of England Commissioning Region</v>
      </c>
      <c r="C74" s="99" t="str">
        <f ca="1">IFERROR(IF((VLOOKUP($E74,'Org List'!$AO$10:$AQ$188,3,FALSE))="","",(VLOOKUP($E74,'Org List'!$AO$10:$AQ$188,3,FALSE))),"")</f>
        <v>North East Region</v>
      </c>
      <c r="D74" s="114" t="str">
        <f ca="1">IFERROR(IF((VLOOKUP($E74,'Org List'!$AT$10:$AV$188,3,FALSE))="","",(VLOOKUP($E74,'Org List'!$AT$10:$AV$188,3,FALSE))),"")</f>
        <v>NHS England North (Cumbria And North East)</v>
      </c>
      <c r="E74" s="98" t="str">
        <f t="shared" ca="1" si="1"/>
        <v>E06000005</v>
      </c>
      <c r="F74" s="100" t="str">
        <f ca="1">IF(E74="","",VLOOKUP(E74,'Org List'!$J$9:$K$488,2,0))</f>
        <v>Darlington</v>
      </c>
      <c r="G74" s="121">
        <f ca="1">IFERROR(IF((VLOOKUP($E74,'DTOC Backsheet'!$D$5:$AF$183,G$9,FALSE))="","",(VLOOKUP($E74,'DTOC Backsheet'!$D$5:$AF$183,G$9,FALSE))),"")</f>
        <v>380.34600755922787</v>
      </c>
      <c r="H74" s="122">
        <f ca="1">IFERROR(IF((VLOOKUP($E74,'DTOC Backsheet'!$D$5:$AF$183,H$9,FALSE))="","",(VLOOKUP($E74,'DTOC Backsheet'!$D$5:$AF$183,H$9,FALSE))),"")</f>
        <v>426.84598967461932</v>
      </c>
      <c r="I74" s="122">
        <f ca="1">IFERROR(IF((VLOOKUP($E74,'DTOC Backsheet'!$D$5:$AF$183,I$9,FALSE))="","",(VLOOKUP($E74,'DTOC Backsheet'!$D$5:$AF$183,I$9,FALSE))),"")</f>
        <v>547.26902028114614</v>
      </c>
      <c r="J74" s="123">
        <f ca="1">IFERROR(IF((VLOOKUP($E74,'DTOC Backsheet'!$D$5:$AF$183,J$9,FALSE))="","",(VLOOKUP($E74,'DTOC Backsheet'!$D$5:$AF$183,J$9,FALSE))),"")</f>
        <v>920.08255857892709</v>
      </c>
      <c r="K74" s="175">
        <f ca="1">IFERROR(IF((VLOOKUP($E74,'DTOC Backsheet'!$D$5:$AF$183,K$9,FALSE))="","",(VLOOKUP($E74,'DTOC Backsheet'!$D$5:$AF$183,K$9,FALSE))),"")</f>
        <v>581.60659143331134</v>
      </c>
      <c r="L74" s="123">
        <f ca="1">IFERROR(IF((VLOOKUP($E74,'DTOC Backsheet'!$D$5:$AF$183,L$9,FALSE))="","",(VLOOKUP($E74,'DTOC Backsheet'!$D$5:$AF$183,L$9,FALSE))),"")</f>
        <v>383.76500500312756</v>
      </c>
      <c r="M74" s="122">
        <f ca="1">IFERROR(IF((VLOOKUP($E74,'DTOC Backsheet'!$D$5:$AF$183,M$9,FALSE))="","",(VLOOKUP($E74,'DTOC Backsheet'!$D$5:$AF$183,M$9,FALSE))),"")</f>
        <v>251.47334178776373</v>
      </c>
      <c r="N74" s="124">
        <f ca="1">IFERROR(IF((VLOOKUP($E74,'DTOC Backsheet'!$D$5:$AF$183,N$9,FALSE))="","",(VLOOKUP($E74,'DTOC Backsheet'!$D$5:$AF$183,N$9,FALSE))),"")</f>
        <v>0</v>
      </c>
    </row>
    <row r="75" spans="1:14" ht="15" customHeight="1" x14ac:dyDescent="0.3">
      <c r="A75" s="57">
        <v>61</v>
      </c>
      <c r="B75" s="98" t="str">
        <f ca="1">IFERROR(IF((VLOOKUP($E75,'Org List'!$AJ$10:$AL$188,3,FALSE))="","",(VLOOKUP($E75,'Org List'!$AJ$10:$AL$188,3,FALSE))),"")</f>
        <v>Midlands and East of England Commissioning Region</v>
      </c>
      <c r="C75" s="99" t="str">
        <f ca="1">IFERROR(IF((VLOOKUP($E75,'Org List'!$AO$10:$AQ$188,3,FALSE))="","",(VLOOKUP($E75,'Org List'!$AO$10:$AQ$188,3,FALSE))),"")</f>
        <v>East Midlands Region</v>
      </c>
      <c r="D75" s="114" t="str">
        <f ca="1">IFERROR(IF((VLOOKUP($E75,'Org List'!$AT$10:$AV$188,3,FALSE))="","",(VLOOKUP($E75,'Org List'!$AT$10:$AV$188,3,FALSE))),"")</f>
        <v>NHS England Midlands And East (North Midlands)</v>
      </c>
      <c r="E75" s="98" t="str">
        <f t="shared" ca="1" si="1"/>
        <v>E06000015</v>
      </c>
      <c r="F75" s="100" t="str">
        <f ca="1">IF(E75="","",VLOOKUP(E75,'Org List'!$J$9:$K$488,2,0))</f>
        <v>Derby</v>
      </c>
      <c r="G75" s="121">
        <f ca="1">IFERROR(IF((VLOOKUP($E75,'DTOC Backsheet'!$D$5:$AF$183,G$9,FALSE))="","",(VLOOKUP($E75,'DTOC Backsheet'!$D$5:$AF$183,G$9,FALSE))),"")</f>
        <v>529.98520500192535</v>
      </c>
      <c r="H75" s="122">
        <f ca="1">IFERROR(IF((VLOOKUP($E75,'DTOC Backsheet'!$D$5:$AF$183,H$9,FALSE))="","",(VLOOKUP($E75,'DTOC Backsheet'!$D$5:$AF$183,H$9,FALSE))),"")</f>
        <v>442.32990818994347</v>
      </c>
      <c r="I75" s="122">
        <f ca="1">IFERROR(IF((VLOOKUP($E75,'DTOC Backsheet'!$D$5:$AF$183,I$9,FALSE))="","",(VLOOKUP($E75,'DTOC Backsheet'!$D$5:$AF$183,I$9,FALSE))),"")</f>
        <v>658.68142113049998</v>
      </c>
      <c r="J75" s="123">
        <f ca="1">IFERROR(IF((VLOOKUP($E75,'DTOC Backsheet'!$D$5:$AF$183,J$9,FALSE))="","",(VLOOKUP($E75,'DTOC Backsheet'!$D$5:$AF$183,J$9,FALSE))),"")</f>
        <v>441.8833819785437</v>
      </c>
      <c r="K75" s="175">
        <f ca="1">IFERROR(IF((VLOOKUP($E75,'DTOC Backsheet'!$D$5:$AF$183,K$9,FALSE))="","",(VLOOKUP($E75,'DTOC Backsheet'!$D$5:$AF$183,K$9,FALSE))),"")</f>
        <v>551.47448240098106</v>
      </c>
      <c r="L75" s="123">
        <f ca="1">IFERROR(IF((VLOOKUP($E75,'DTOC Backsheet'!$D$5:$AF$183,L$9,FALSE))="","",(VLOOKUP($E75,'DTOC Backsheet'!$D$5:$AF$183,L$9,FALSE))),"")</f>
        <v>400.66104145267269</v>
      </c>
      <c r="M75" s="122">
        <f ca="1">IFERROR(IF((VLOOKUP($E75,'DTOC Backsheet'!$D$5:$AF$183,M$9,FALSE))="","",(VLOOKUP($E75,'DTOC Backsheet'!$D$5:$AF$183,M$9,FALSE))),"")</f>
        <v>491.14910602165776</v>
      </c>
      <c r="N75" s="124">
        <f ca="1">IFERROR(IF((VLOOKUP($E75,'DTOC Backsheet'!$D$5:$AF$183,N$9,FALSE))="","",(VLOOKUP($E75,'DTOC Backsheet'!$D$5:$AF$183,N$9,FALSE))),"")</f>
        <v>0</v>
      </c>
    </row>
    <row r="76" spans="1:14" ht="15" customHeight="1" x14ac:dyDescent="0.3">
      <c r="A76" s="57">
        <v>62</v>
      </c>
      <c r="B76" s="98" t="str">
        <f ca="1">IFERROR(IF((VLOOKUP($E76,'Org List'!$AJ$10:$AL$188,3,FALSE))="","",(VLOOKUP($E76,'Org List'!$AJ$10:$AL$188,3,FALSE))),"")</f>
        <v>Midlands and East of England Commissioning Region</v>
      </c>
      <c r="C76" s="99" t="str">
        <f ca="1">IFERROR(IF((VLOOKUP($E76,'Org List'!$AO$10:$AQ$188,3,FALSE))="","",(VLOOKUP($E76,'Org List'!$AO$10:$AQ$188,3,FALSE))),"")</f>
        <v>East Midlands Region</v>
      </c>
      <c r="D76" s="114" t="str">
        <f ca="1">IFERROR(IF((VLOOKUP($E76,'Org List'!$AT$10:$AV$188,3,FALSE))="","",(VLOOKUP($E76,'Org List'!$AT$10:$AV$188,3,FALSE))),"")</f>
        <v>NHS England Midlands And East (North Midlands)</v>
      </c>
      <c r="E76" s="98" t="str">
        <f t="shared" ca="1" si="1"/>
        <v>E10000007</v>
      </c>
      <c r="F76" s="100" t="str">
        <f ca="1">IF(E76="","",VLOOKUP(E76,'Org List'!$J$9:$K$488,2,0))</f>
        <v>Derbyshire</v>
      </c>
      <c r="G76" s="121">
        <f ca="1">IFERROR(IF((VLOOKUP($E76,'DTOC Backsheet'!$D$5:$AF$183,G$9,FALSE))="","",(VLOOKUP($E76,'DTOC Backsheet'!$D$5:$AF$183,G$9,FALSE))),"")</f>
        <v>699.8326725280848</v>
      </c>
      <c r="H76" s="122">
        <f ca="1">IFERROR(IF((VLOOKUP($E76,'DTOC Backsheet'!$D$5:$AF$183,H$9,FALSE))="","",(VLOOKUP($E76,'DTOC Backsheet'!$D$5:$AF$183,H$9,FALSE))),"")</f>
        <v>652.87454196256817</v>
      </c>
      <c r="I76" s="122">
        <f ca="1">IFERROR(IF((VLOOKUP($E76,'DTOC Backsheet'!$D$5:$AF$183,I$9,FALSE))="","",(VLOOKUP($E76,'DTOC Backsheet'!$D$5:$AF$183,I$9,FALSE))),"")</f>
        <v>502.13894284725927</v>
      </c>
      <c r="J76" s="123">
        <f ca="1">IFERROR(IF((VLOOKUP($E76,'DTOC Backsheet'!$D$5:$AF$183,J$9,FALSE))="","",(VLOOKUP($E76,'DTOC Backsheet'!$D$5:$AF$183,J$9,FALSE))),"")</f>
        <v>587.94207916127834</v>
      </c>
      <c r="K76" s="175">
        <f ca="1">IFERROR(IF((VLOOKUP($E76,'DTOC Backsheet'!$D$5:$AF$183,K$9,FALSE))="","",(VLOOKUP($E76,'DTOC Backsheet'!$D$5:$AF$183,K$9,FALSE))),"")</f>
        <v>477.23383659580355</v>
      </c>
      <c r="L76" s="123">
        <f ca="1">IFERROR(IF((VLOOKUP($E76,'DTOC Backsheet'!$D$5:$AF$183,L$9,FALSE))="","",(VLOOKUP($E76,'DTOC Backsheet'!$D$5:$AF$183,L$9,FALSE))),"")</f>
        <v>560.26501851990963</v>
      </c>
      <c r="M76" s="122">
        <f ca="1">IFERROR(IF((VLOOKUP($E76,'DTOC Backsheet'!$D$5:$AF$183,M$9,FALSE))="","",(VLOOKUP($E76,'DTOC Backsheet'!$D$5:$AF$183,M$9,FALSE))),"")</f>
        <v>463.1607549137517</v>
      </c>
      <c r="N76" s="124">
        <f ca="1">IFERROR(IF((VLOOKUP($E76,'DTOC Backsheet'!$D$5:$AF$183,N$9,FALSE))="","",(VLOOKUP($E76,'DTOC Backsheet'!$D$5:$AF$183,N$9,FALSE))),"")</f>
        <v>0</v>
      </c>
    </row>
    <row r="77" spans="1:14" ht="15" customHeight="1" x14ac:dyDescent="0.3">
      <c r="A77" s="57">
        <v>63</v>
      </c>
      <c r="B77" s="98" t="str">
        <f ca="1">IFERROR(IF((VLOOKUP($E77,'Org List'!$AJ$10:$AL$188,3,FALSE))="","",(VLOOKUP($E77,'Org List'!$AJ$10:$AL$188,3,FALSE))),"")</f>
        <v>South West England Commissioning Region</v>
      </c>
      <c r="C77" s="99" t="str">
        <f ca="1">IFERROR(IF((VLOOKUP($E77,'Org List'!$AO$10:$AQ$188,3,FALSE))="","",(VLOOKUP($E77,'Org List'!$AO$10:$AQ$188,3,FALSE))),"")</f>
        <v>South West Region</v>
      </c>
      <c r="D77" s="114" t="str">
        <f ca="1">IFERROR(IF((VLOOKUP($E77,'Org List'!$AT$10:$AV$188,3,FALSE))="","",(VLOOKUP($E77,'Org List'!$AT$10:$AV$188,3,FALSE))),"")</f>
        <v>NHS England South West (South West South)</v>
      </c>
      <c r="E77" s="98" t="str">
        <f t="shared" ca="1" si="1"/>
        <v>E10000008</v>
      </c>
      <c r="F77" s="100" t="str">
        <f ca="1">IF(E77="","",VLOOKUP(E77,'Org List'!$J$9:$K$488,2,0))</f>
        <v>Devon</v>
      </c>
      <c r="G77" s="121">
        <f ca="1">IFERROR(IF((VLOOKUP($E77,'DTOC Backsheet'!$D$5:$AF$183,G$9,FALSE))="","",(VLOOKUP($E77,'DTOC Backsheet'!$D$5:$AF$183,G$9,FALSE))),"")</f>
        <v>2034.3963975462721</v>
      </c>
      <c r="H77" s="122">
        <f ca="1">IFERROR(IF((VLOOKUP($E77,'DTOC Backsheet'!$D$5:$AF$183,H$9,FALSE))="","",(VLOOKUP($E77,'DTOC Backsheet'!$D$5:$AF$183,H$9,FALSE))),"")</f>
        <v>1622.5361934217551</v>
      </c>
      <c r="I77" s="122">
        <f ca="1">IFERROR(IF((VLOOKUP($E77,'DTOC Backsheet'!$D$5:$AF$183,I$9,FALSE))="","",(VLOOKUP($E77,'DTOC Backsheet'!$D$5:$AF$183,I$9,FALSE))),"")</f>
        <v>1169.1163995386419</v>
      </c>
      <c r="J77" s="123">
        <f ca="1">IFERROR(IF((VLOOKUP($E77,'DTOC Backsheet'!$D$5:$AF$183,J$9,FALSE))="","",(VLOOKUP($E77,'DTOC Backsheet'!$D$5:$AF$183,J$9,FALSE))),"")</f>
        <v>1314.1338772605793</v>
      </c>
      <c r="K77" s="175">
        <f ca="1">IFERROR(IF((VLOOKUP($E77,'DTOC Backsheet'!$D$5:$AF$183,K$9,FALSE))="","",(VLOOKUP($E77,'DTOC Backsheet'!$D$5:$AF$183,K$9,FALSE))),"")</f>
        <v>997.67912989330182</v>
      </c>
      <c r="L77" s="123">
        <f ca="1">IFERROR(IF((VLOOKUP($E77,'DTOC Backsheet'!$D$5:$AF$183,L$9,FALSE))="","",(VLOOKUP($E77,'DTOC Backsheet'!$D$5:$AF$183,L$9,FALSE))),"")</f>
        <v>1139.827433202609</v>
      </c>
      <c r="M77" s="122">
        <f ca="1">IFERROR(IF((VLOOKUP($E77,'DTOC Backsheet'!$D$5:$AF$183,M$9,FALSE))="","",(VLOOKUP($E77,'DTOC Backsheet'!$D$5:$AF$183,M$9,FALSE))),"")</f>
        <v>1298.4431902286231</v>
      </c>
      <c r="N77" s="124">
        <f ca="1">IFERROR(IF((VLOOKUP($E77,'DTOC Backsheet'!$D$5:$AF$183,N$9,FALSE))="","",(VLOOKUP($E77,'DTOC Backsheet'!$D$5:$AF$183,N$9,FALSE))),"")</f>
        <v>0</v>
      </c>
    </row>
    <row r="78" spans="1:14" ht="15" customHeight="1" x14ac:dyDescent="0.3">
      <c r="A78" s="57">
        <v>64</v>
      </c>
      <c r="B78" s="98" t="str">
        <f ca="1">IFERROR(IF((VLOOKUP($E78,'Org List'!$AJ$10:$AL$188,3,FALSE))="","",(VLOOKUP($E78,'Org List'!$AJ$10:$AL$188,3,FALSE))),"")</f>
        <v>North of England Commissioning Region</v>
      </c>
      <c r="C78" s="99" t="str">
        <f ca="1">IFERROR(IF((VLOOKUP($E78,'Org List'!$AO$10:$AQ$188,3,FALSE))="","",(VLOOKUP($E78,'Org List'!$AO$10:$AQ$188,3,FALSE))),"")</f>
        <v>Yorkshire and The Humber Region</v>
      </c>
      <c r="D78" s="114" t="str">
        <f ca="1">IFERROR(IF((VLOOKUP($E78,'Org List'!$AT$10:$AV$188,3,FALSE))="","",(VLOOKUP($E78,'Org List'!$AT$10:$AV$188,3,FALSE))),"")</f>
        <v>NHS England North (Yorkshire And Humber)</v>
      </c>
      <c r="E78" s="98" t="str">
        <f t="shared" ref="E78:E109" ca="1" si="2">IF($A78&gt;$Q$5-1,"",INDIRECT("'Comms by AT'!D"&amp;$A78+$Q$4))</f>
        <v>E08000017</v>
      </c>
      <c r="F78" s="100" t="str">
        <f ca="1">IF(E78="","",VLOOKUP(E78,'Org List'!$J$9:$K$488,2,0))</f>
        <v>Doncaster</v>
      </c>
      <c r="G78" s="121">
        <f ca="1">IFERROR(IF((VLOOKUP($E78,'DTOC Backsheet'!$D$5:$AF$183,G$9,FALSE))="","",(VLOOKUP($E78,'DTOC Backsheet'!$D$5:$AF$183,G$9,FALSE))),"")</f>
        <v>625.73794703648696</v>
      </c>
      <c r="H78" s="122">
        <f ca="1">IFERROR(IF((VLOOKUP($E78,'DTOC Backsheet'!$D$5:$AF$183,H$9,FALSE))="","",(VLOOKUP($E78,'DTOC Backsheet'!$D$5:$AF$183,H$9,FALSE))),"")</f>
        <v>916.59707166159967</v>
      </c>
      <c r="I78" s="122">
        <f ca="1">IFERROR(IF((VLOOKUP($E78,'DTOC Backsheet'!$D$5:$AF$183,I$9,FALSE))="","",(VLOOKUP($E78,'DTOC Backsheet'!$D$5:$AF$183,I$9,FALSE))),"")</f>
        <v>636.02292315477234</v>
      </c>
      <c r="J78" s="123">
        <f ca="1">IFERROR(IF((VLOOKUP($E78,'DTOC Backsheet'!$D$5:$AF$183,J$9,FALSE))="","",(VLOOKUP($E78,'DTOC Backsheet'!$D$5:$AF$183,J$9,FALSE))),"")</f>
        <v>489.92963036469956</v>
      </c>
      <c r="K78" s="175">
        <f ca="1">IFERROR(IF((VLOOKUP($E78,'DTOC Backsheet'!$D$5:$AF$183,K$9,FALSE))="","",(VLOOKUP($E78,'DTOC Backsheet'!$D$5:$AF$183,K$9,FALSE))),"")</f>
        <v>343.6512293727161</v>
      </c>
      <c r="L78" s="123">
        <f ca="1">IFERROR(IF((VLOOKUP($E78,'DTOC Backsheet'!$D$5:$AF$183,L$9,FALSE))="","",(VLOOKUP($E78,'DTOC Backsheet'!$D$5:$AF$183,L$9,FALSE))),"")</f>
        <v>470.9752460108088</v>
      </c>
      <c r="M78" s="122">
        <f ca="1">IFERROR(IF((VLOOKUP($E78,'DTOC Backsheet'!$D$5:$AF$183,M$9,FALSE))="","",(VLOOKUP($E78,'DTOC Backsheet'!$D$5:$AF$183,M$9,FALSE))),"")</f>
        <v>547.61688709393252</v>
      </c>
      <c r="N78" s="124">
        <f ca="1">IFERROR(IF((VLOOKUP($E78,'DTOC Backsheet'!$D$5:$AF$183,N$9,FALSE))="","",(VLOOKUP($E78,'DTOC Backsheet'!$D$5:$AF$183,N$9,FALSE))),"")</f>
        <v>0</v>
      </c>
    </row>
    <row r="79" spans="1:14" ht="15" customHeight="1" x14ac:dyDescent="0.3">
      <c r="A79" s="57">
        <v>65</v>
      </c>
      <c r="B79" s="98" t="str">
        <f ca="1">IFERROR(IF((VLOOKUP($E79,'Org List'!$AJ$10:$AL$188,3,FALSE))="","",(VLOOKUP($E79,'Org List'!$AJ$10:$AL$188,3,FALSE))),"")</f>
        <v>South West England Commissioning Region</v>
      </c>
      <c r="C79" s="99" t="str">
        <f ca="1">IFERROR(IF((VLOOKUP($E79,'Org List'!$AO$10:$AQ$188,3,FALSE))="","",(VLOOKUP($E79,'Org List'!$AO$10:$AQ$188,3,FALSE))),"")</f>
        <v>South West Region</v>
      </c>
      <c r="D79" s="114" t="str">
        <f ca="1">IFERROR(IF((VLOOKUP($E79,'Org List'!$AT$10:$AV$188,3,FALSE))="","",(VLOOKUP($E79,'Org List'!$AT$10:$AV$188,3,FALSE))),"")</f>
        <v>NHS England South West (South West South)</v>
      </c>
      <c r="E79" s="98" t="str">
        <f t="shared" ca="1" si="2"/>
        <v>E10000009</v>
      </c>
      <c r="F79" s="100" t="str">
        <f ca="1">IF(E79="","",VLOOKUP(E79,'Org List'!$J$9:$K$488,2,0))</f>
        <v>Dorset</v>
      </c>
      <c r="G79" s="121">
        <f ca="1">IFERROR(IF((VLOOKUP($E79,'DTOC Backsheet'!$D$5:$AF$183,G$9,FALSE))="","",(VLOOKUP($E79,'DTOC Backsheet'!$D$5:$AF$183,G$9,FALSE))),"")</f>
        <v>1611.8180824942642</v>
      </c>
      <c r="H79" s="122">
        <f ca="1">IFERROR(IF((VLOOKUP($E79,'DTOC Backsheet'!$D$5:$AF$183,H$9,FALSE))="","",(VLOOKUP($E79,'DTOC Backsheet'!$D$5:$AF$183,H$9,FALSE))),"")</f>
        <v>1841.2563325532049</v>
      </c>
      <c r="I79" s="122">
        <f ca="1">IFERROR(IF((VLOOKUP($E79,'DTOC Backsheet'!$D$5:$AF$183,I$9,FALSE))="","",(VLOOKUP($E79,'DTOC Backsheet'!$D$5:$AF$183,I$9,FALSE))),"")</f>
        <v>1621.3061304290322</v>
      </c>
      <c r="J79" s="123">
        <f ca="1">IFERROR(IF((VLOOKUP($E79,'DTOC Backsheet'!$D$5:$AF$183,J$9,FALSE))="","",(VLOOKUP($E79,'DTOC Backsheet'!$D$5:$AF$183,J$9,FALSE))),"")</f>
        <v>1657.2519539340535</v>
      </c>
      <c r="K79" s="175">
        <f ca="1">IFERROR(IF((VLOOKUP($E79,'DTOC Backsheet'!$D$5:$AF$183,K$9,FALSE))="","",(VLOOKUP($E79,'DTOC Backsheet'!$D$5:$AF$183,K$9,FALSE))),"")</f>
        <v>1305.7745225681922</v>
      </c>
      <c r="L79" s="123">
        <f ca="1">IFERROR(IF((VLOOKUP($E79,'DTOC Backsheet'!$D$5:$AF$183,L$9,FALSE))="","",(VLOOKUP($E79,'DTOC Backsheet'!$D$5:$AF$183,L$9,FALSE))),"")</f>
        <v>1516.6609813877089</v>
      </c>
      <c r="M79" s="122">
        <f ca="1">IFERROR(IF((VLOOKUP($E79,'DTOC Backsheet'!$D$5:$AF$183,M$9,FALSE))="","",(VLOOKUP($E79,'DTOC Backsheet'!$D$5:$AF$183,M$9,FALSE))),"")</f>
        <v>1132.4746298784123</v>
      </c>
      <c r="N79" s="124">
        <f ca="1">IFERROR(IF((VLOOKUP($E79,'DTOC Backsheet'!$D$5:$AF$183,N$9,FALSE))="","",(VLOOKUP($E79,'DTOC Backsheet'!$D$5:$AF$183,N$9,FALSE))),"")</f>
        <v>0</v>
      </c>
    </row>
    <row r="80" spans="1:14" ht="15" customHeight="1" x14ac:dyDescent="0.3">
      <c r="A80" s="57">
        <v>66</v>
      </c>
      <c r="B80" s="98" t="str">
        <f ca="1">IFERROR(IF((VLOOKUP($E80,'Org List'!$AJ$10:$AL$188,3,FALSE))="","",(VLOOKUP($E80,'Org List'!$AJ$10:$AL$188,3,FALSE))),"")</f>
        <v>Midlands and East of England Commissioning Region</v>
      </c>
      <c r="C80" s="99" t="str">
        <f ca="1">IFERROR(IF((VLOOKUP($E80,'Org List'!$AO$10:$AQ$188,3,FALSE))="","",(VLOOKUP($E80,'Org List'!$AO$10:$AQ$188,3,FALSE))),"")</f>
        <v>West Midlands Region</v>
      </c>
      <c r="D80" s="114" t="str">
        <f ca="1">IFERROR(IF((VLOOKUP($E80,'Org List'!$AT$10:$AV$188,3,FALSE))="","",(VLOOKUP($E80,'Org List'!$AT$10:$AV$188,3,FALSE))),"")</f>
        <v>NHS England Midlands And East (West Midlands)</v>
      </c>
      <c r="E80" s="98" t="str">
        <f t="shared" ca="1" si="2"/>
        <v>E08000027</v>
      </c>
      <c r="F80" s="100" t="str">
        <f ca="1">IF(E80="","",VLOOKUP(E80,'Org List'!$J$9:$K$488,2,0))</f>
        <v>Dudley</v>
      </c>
      <c r="G80" s="121">
        <f ca="1">IFERROR(IF((VLOOKUP($E80,'DTOC Backsheet'!$D$5:$AF$183,G$9,FALSE))="","",(VLOOKUP($E80,'DTOC Backsheet'!$D$5:$AF$183,G$9,FALSE))),"")</f>
        <v>1043.8613292472708</v>
      </c>
      <c r="H80" s="122">
        <f ca="1">IFERROR(IF((VLOOKUP($E80,'DTOC Backsheet'!$D$5:$AF$183,H$9,FALSE))="","",(VLOOKUP($E80,'DTOC Backsheet'!$D$5:$AF$183,H$9,FALSE))),"")</f>
        <v>1426.929706952691</v>
      </c>
      <c r="I80" s="122">
        <f ca="1">IFERROR(IF((VLOOKUP($E80,'DTOC Backsheet'!$D$5:$AF$183,I$9,FALSE))="","",(VLOOKUP($E80,'DTOC Backsheet'!$D$5:$AF$183,I$9,FALSE))),"")</f>
        <v>1070.1972802145183</v>
      </c>
      <c r="J80" s="123">
        <f ca="1">IFERROR(IF((VLOOKUP($E80,'DTOC Backsheet'!$D$5:$AF$183,J$9,FALSE))="","",(VLOOKUP($E80,'DTOC Backsheet'!$D$5:$AF$183,J$9,FALSE))),"")</f>
        <v>873.10341359699055</v>
      </c>
      <c r="K80" s="175">
        <f ca="1">IFERROR(IF((VLOOKUP($E80,'DTOC Backsheet'!$D$5:$AF$183,K$9,FALSE))="","",(VLOOKUP($E80,'DTOC Backsheet'!$D$5:$AF$183,K$9,FALSE))),"")</f>
        <v>813.56455381394642</v>
      </c>
      <c r="L80" s="123">
        <f ca="1">IFERROR(IF((VLOOKUP($E80,'DTOC Backsheet'!$D$5:$AF$183,L$9,FALSE))="","",(VLOOKUP($E80,'DTOC Backsheet'!$D$5:$AF$183,L$9,FALSE))),"")</f>
        <v>509.07723062817666</v>
      </c>
      <c r="M80" s="122">
        <f ca="1">IFERROR(IF((VLOOKUP($E80,'DTOC Backsheet'!$D$5:$AF$183,M$9,FALSE))="","",(VLOOKUP($E80,'DTOC Backsheet'!$D$5:$AF$183,M$9,FALSE))),"")</f>
        <v>668.91309581755718</v>
      </c>
      <c r="N80" s="124">
        <f ca="1">IFERROR(IF((VLOOKUP($E80,'DTOC Backsheet'!$D$5:$AF$183,N$9,FALSE))="","",(VLOOKUP($E80,'DTOC Backsheet'!$D$5:$AF$183,N$9,FALSE))),"")</f>
        <v>0</v>
      </c>
    </row>
    <row r="81" spans="1:14" ht="15" customHeight="1" x14ac:dyDescent="0.3">
      <c r="A81" s="57">
        <v>67</v>
      </c>
      <c r="B81" s="98" t="str">
        <f ca="1">IFERROR(IF((VLOOKUP($E81,'Org List'!$AJ$10:$AL$188,3,FALSE))="","",(VLOOKUP($E81,'Org List'!$AJ$10:$AL$188,3,FALSE))),"")</f>
        <v>London Commissioning Region</v>
      </c>
      <c r="C81" s="99" t="str">
        <f ca="1">IFERROR(IF((VLOOKUP($E81,'Org List'!$AO$10:$AQ$188,3,FALSE))="","",(VLOOKUP($E81,'Org List'!$AO$10:$AQ$188,3,FALSE))),"")</f>
        <v>London Region</v>
      </c>
      <c r="D81" s="114" t="str">
        <f ca="1">IFERROR(IF((VLOOKUP($E81,'Org List'!$AT$10:$AV$188,3,FALSE))="","",(VLOOKUP($E81,'Org List'!$AT$10:$AV$188,3,FALSE))),"")</f>
        <v>NHS England London</v>
      </c>
      <c r="E81" s="98" t="str">
        <f t="shared" ca="1" si="2"/>
        <v>E09000009</v>
      </c>
      <c r="F81" s="100" t="str">
        <f ca="1">IF(E81="","",VLOOKUP(E81,'Org List'!$J$9:$K$488,2,0))</f>
        <v>Ealing</v>
      </c>
      <c r="G81" s="121">
        <f ca="1">IFERROR(IF((VLOOKUP($E81,'DTOC Backsheet'!$D$5:$AF$183,G$9,FALSE))="","",(VLOOKUP($E81,'DTOC Backsheet'!$D$5:$AF$183,G$9,FALSE))),"")</f>
        <v>1367.4420744330118</v>
      </c>
      <c r="H81" s="122">
        <f ca="1">IFERROR(IF((VLOOKUP($E81,'DTOC Backsheet'!$D$5:$AF$183,H$9,FALSE))="","",(VLOOKUP($E81,'DTOC Backsheet'!$D$5:$AF$183,H$9,FALSE))),"")</f>
        <v>1573.3059359330196</v>
      </c>
      <c r="I81" s="122">
        <f ca="1">IFERROR(IF((VLOOKUP($E81,'DTOC Backsheet'!$D$5:$AF$183,I$9,FALSE))="","",(VLOOKUP($E81,'DTOC Backsheet'!$D$5:$AF$183,I$9,FALSE))),"")</f>
        <v>1103.3076227132626</v>
      </c>
      <c r="J81" s="123">
        <f ca="1">IFERROR(IF((VLOOKUP($E81,'DTOC Backsheet'!$D$5:$AF$183,J$9,FALSE))="","",(VLOOKUP($E81,'DTOC Backsheet'!$D$5:$AF$183,J$9,FALSE))),"")</f>
        <v>637.6339900880082</v>
      </c>
      <c r="K81" s="175">
        <f ca="1">IFERROR(IF((VLOOKUP($E81,'DTOC Backsheet'!$D$5:$AF$183,K$9,FALSE))="","",(VLOOKUP($E81,'DTOC Backsheet'!$D$5:$AF$183,K$9,FALSE))),"")</f>
        <v>721.74257345077581</v>
      </c>
      <c r="L81" s="123">
        <f ca="1">IFERROR(IF((VLOOKUP($E81,'DTOC Backsheet'!$D$5:$AF$183,L$9,FALSE))="","",(VLOOKUP($E81,'DTOC Backsheet'!$D$5:$AF$183,L$9,FALSE))),"")</f>
        <v>932.0140318576947</v>
      </c>
      <c r="M81" s="122">
        <f ca="1">IFERROR(IF((VLOOKUP($E81,'DTOC Backsheet'!$D$5:$AF$183,M$9,FALSE))="","",(VLOOKUP($E81,'DTOC Backsheet'!$D$5:$AF$183,M$9,FALSE))),"")</f>
        <v>764.93346761003488</v>
      </c>
      <c r="N81" s="124">
        <f ca="1">IFERROR(IF((VLOOKUP($E81,'DTOC Backsheet'!$D$5:$AF$183,N$9,FALSE))="","",(VLOOKUP($E81,'DTOC Backsheet'!$D$5:$AF$183,N$9,FALSE))),"")</f>
        <v>0</v>
      </c>
    </row>
    <row r="82" spans="1:14" ht="15" customHeight="1" x14ac:dyDescent="0.3">
      <c r="A82" s="57">
        <v>68</v>
      </c>
      <c r="B82" s="98" t="str">
        <f ca="1">IFERROR(IF((VLOOKUP($E82,'Org List'!$AJ$10:$AL$188,3,FALSE))="","",(VLOOKUP($E82,'Org List'!$AJ$10:$AL$188,3,FALSE))),"")</f>
        <v>North of England Commissioning Region</v>
      </c>
      <c r="C82" s="99" t="str">
        <f ca="1">IFERROR(IF((VLOOKUP($E82,'Org List'!$AO$10:$AQ$188,3,FALSE))="","",(VLOOKUP($E82,'Org List'!$AO$10:$AQ$188,3,FALSE))),"")</f>
        <v>Yorkshire and The Humber Region</v>
      </c>
      <c r="D82" s="114" t="str">
        <f ca="1">IFERROR(IF((VLOOKUP($E82,'Org List'!$AT$10:$AV$188,3,FALSE))="","",(VLOOKUP($E82,'Org List'!$AT$10:$AV$188,3,FALSE))),"")</f>
        <v>NHS England North (Yorkshire And Humber)</v>
      </c>
      <c r="E82" s="98" t="str">
        <f t="shared" ca="1" si="2"/>
        <v>E06000011</v>
      </c>
      <c r="F82" s="100" t="str">
        <f ca="1">IF(E82="","",VLOOKUP(E82,'Org List'!$J$9:$K$488,2,0))</f>
        <v>East Riding of Yorkshire</v>
      </c>
      <c r="G82" s="121">
        <f ca="1">IFERROR(IF((VLOOKUP($E82,'DTOC Backsheet'!$D$5:$AF$183,G$9,FALSE))="","",(VLOOKUP($E82,'DTOC Backsheet'!$D$5:$AF$183,G$9,FALSE))),"")</f>
        <v>1095.4059755358121</v>
      </c>
      <c r="H82" s="122">
        <f ca="1">IFERROR(IF((VLOOKUP($E82,'DTOC Backsheet'!$D$5:$AF$183,H$9,FALSE))="","",(VLOOKUP($E82,'DTOC Backsheet'!$D$5:$AF$183,H$9,FALSE))),"")</f>
        <v>881.19002407206369</v>
      </c>
      <c r="I82" s="122">
        <f ca="1">IFERROR(IF((VLOOKUP($E82,'DTOC Backsheet'!$D$5:$AF$183,I$9,FALSE))="","",(VLOOKUP($E82,'DTOC Backsheet'!$D$5:$AF$183,I$9,FALSE))),"")</f>
        <v>776.62359352704743</v>
      </c>
      <c r="J82" s="123">
        <f ca="1">IFERROR(IF((VLOOKUP($E82,'DTOC Backsheet'!$D$5:$AF$183,J$9,FALSE))="","",(VLOOKUP($E82,'DTOC Backsheet'!$D$5:$AF$183,J$9,FALSE))),"")</f>
        <v>714.49266275757373</v>
      </c>
      <c r="K82" s="175">
        <f ca="1">IFERROR(IF((VLOOKUP($E82,'DTOC Backsheet'!$D$5:$AF$183,K$9,FALSE))="","",(VLOOKUP($E82,'DTOC Backsheet'!$D$5:$AF$183,K$9,FALSE))),"")</f>
        <v>651.51306634429216</v>
      </c>
      <c r="L82" s="123">
        <f ca="1">IFERROR(IF((VLOOKUP($E82,'DTOC Backsheet'!$D$5:$AF$183,L$9,FALSE))="","",(VLOOKUP($E82,'DTOC Backsheet'!$D$5:$AF$183,L$9,FALSE))),"")</f>
        <v>684.81262306855592</v>
      </c>
      <c r="M82" s="122">
        <f ca="1">IFERROR(IF((VLOOKUP($E82,'DTOC Backsheet'!$D$5:$AF$183,M$9,FALSE))="","",(VLOOKUP($E82,'DTOC Backsheet'!$D$5:$AF$183,M$9,FALSE))),"")</f>
        <v>836.1084351418416</v>
      </c>
      <c r="N82" s="124">
        <f ca="1">IFERROR(IF((VLOOKUP($E82,'DTOC Backsheet'!$D$5:$AF$183,N$9,FALSE))="","",(VLOOKUP($E82,'DTOC Backsheet'!$D$5:$AF$183,N$9,FALSE))),"")</f>
        <v>0</v>
      </c>
    </row>
    <row r="83" spans="1:14" ht="15" customHeight="1" x14ac:dyDescent="0.3">
      <c r="A83" s="57">
        <v>69</v>
      </c>
      <c r="B83" s="98" t="str">
        <f ca="1">IFERROR(IF((VLOOKUP($E83,'Org List'!$AJ$10:$AL$188,3,FALSE))="","",(VLOOKUP($E83,'Org List'!$AJ$10:$AL$188,3,FALSE))),"")</f>
        <v>South East England Commissioning Region</v>
      </c>
      <c r="C83" s="99" t="str">
        <f ca="1">IFERROR(IF((VLOOKUP($E83,'Org List'!$AO$10:$AQ$188,3,FALSE))="","",(VLOOKUP($E83,'Org List'!$AO$10:$AQ$188,3,FALSE))),"")</f>
        <v>South East Region</v>
      </c>
      <c r="D83" s="114" t="str">
        <f ca="1">IFERROR(IF((VLOOKUP($E83,'Org List'!$AT$10:$AV$188,3,FALSE))="","",(VLOOKUP($E83,'Org List'!$AT$10:$AV$188,3,FALSE))),"")</f>
        <v>NHS England South East (Kent, Surrey and Sussex)</v>
      </c>
      <c r="E83" s="98" t="str">
        <f t="shared" ca="1" si="2"/>
        <v>E10000011</v>
      </c>
      <c r="F83" s="100" t="str">
        <f ca="1">IF(E83="","",VLOOKUP(E83,'Org List'!$J$9:$K$488,2,0))</f>
        <v>East Sussex</v>
      </c>
      <c r="G83" s="121">
        <f ca="1">IFERROR(IF((VLOOKUP($E83,'DTOC Backsheet'!$D$5:$AF$183,G$9,FALSE))="","",(VLOOKUP($E83,'DTOC Backsheet'!$D$5:$AF$183,G$9,FALSE))),"")</f>
        <v>1923.2924112645503</v>
      </c>
      <c r="H83" s="122">
        <f ca="1">IFERROR(IF((VLOOKUP($E83,'DTOC Backsheet'!$D$5:$AF$183,H$9,FALSE))="","",(VLOOKUP($E83,'DTOC Backsheet'!$D$5:$AF$183,H$9,FALSE))),"")</f>
        <v>1700.7534501382745</v>
      </c>
      <c r="I83" s="122">
        <f ca="1">IFERROR(IF((VLOOKUP($E83,'DTOC Backsheet'!$D$5:$AF$183,I$9,FALSE))="","",(VLOOKUP($E83,'DTOC Backsheet'!$D$5:$AF$183,I$9,FALSE))),"")</f>
        <v>1139.5877314472427</v>
      </c>
      <c r="J83" s="123">
        <f ca="1">IFERROR(IF((VLOOKUP($E83,'DTOC Backsheet'!$D$5:$AF$183,J$9,FALSE))="","",(VLOOKUP($E83,'DTOC Backsheet'!$D$5:$AF$183,J$9,FALSE))),"")</f>
        <v>977.86246520858208</v>
      </c>
      <c r="K83" s="175">
        <f ca="1">IFERROR(IF((VLOOKUP($E83,'DTOC Backsheet'!$D$5:$AF$183,K$9,FALSE))="","",(VLOOKUP($E83,'DTOC Backsheet'!$D$5:$AF$183,K$9,FALSE))),"")</f>
        <v>864.69934806395372</v>
      </c>
      <c r="L83" s="123">
        <f ca="1">IFERROR(IF((VLOOKUP($E83,'DTOC Backsheet'!$D$5:$AF$183,L$9,FALSE))="","",(VLOOKUP($E83,'DTOC Backsheet'!$D$5:$AF$183,L$9,FALSE))),"")</f>
        <v>1073.0526166890636</v>
      </c>
      <c r="M83" s="122">
        <f ca="1">IFERROR(IF((VLOOKUP($E83,'DTOC Backsheet'!$D$5:$AF$183,M$9,FALSE))="","",(VLOOKUP($E83,'DTOC Backsheet'!$D$5:$AF$183,M$9,FALSE))),"")</f>
        <v>893.76673697757394</v>
      </c>
      <c r="N83" s="124">
        <f ca="1">IFERROR(IF((VLOOKUP($E83,'DTOC Backsheet'!$D$5:$AF$183,N$9,FALSE))="","",(VLOOKUP($E83,'DTOC Backsheet'!$D$5:$AF$183,N$9,FALSE))),"")</f>
        <v>0</v>
      </c>
    </row>
    <row r="84" spans="1:14" ht="15" customHeight="1" x14ac:dyDescent="0.3">
      <c r="A84" s="57">
        <v>70</v>
      </c>
      <c r="B84" s="98" t="str">
        <f ca="1">IFERROR(IF((VLOOKUP($E84,'Org List'!$AJ$10:$AL$188,3,FALSE))="","",(VLOOKUP($E84,'Org List'!$AJ$10:$AL$188,3,FALSE))),"")</f>
        <v>London Commissioning Region</v>
      </c>
      <c r="C84" s="99" t="str">
        <f ca="1">IFERROR(IF((VLOOKUP($E84,'Org List'!$AO$10:$AQ$188,3,FALSE))="","",(VLOOKUP($E84,'Org List'!$AO$10:$AQ$188,3,FALSE))),"")</f>
        <v>London Region</v>
      </c>
      <c r="D84" s="114" t="str">
        <f ca="1">IFERROR(IF((VLOOKUP($E84,'Org List'!$AT$10:$AV$188,3,FALSE))="","",(VLOOKUP($E84,'Org List'!$AT$10:$AV$188,3,FALSE))),"")</f>
        <v>NHS England London</v>
      </c>
      <c r="E84" s="98" t="str">
        <f t="shared" ca="1" si="2"/>
        <v>E09000010</v>
      </c>
      <c r="F84" s="100" t="str">
        <f ca="1">IF(E84="","",VLOOKUP(E84,'Org List'!$J$9:$K$488,2,0))</f>
        <v>Enfield</v>
      </c>
      <c r="G84" s="121">
        <f ca="1">IFERROR(IF((VLOOKUP($E84,'DTOC Backsheet'!$D$5:$AF$183,G$9,FALSE))="","",(VLOOKUP($E84,'DTOC Backsheet'!$D$5:$AF$183,G$9,FALSE))),"")</f>
        <v>628.58660571281405</v>
      </c>
      <c r="H84" s="122">
        <f ca="1">IFERROR(IF((VLOOKUP($E84,'DTOC Backsheet'!$D$5:$AF$183,H$9,FALSE))="","",(VLOOKUP($E84,'DTOC Backsheet'!$D$5:$AF$183,H$9,FALSE))),"")</f>
        <v>710.68114320667701</v>
      </c>
      <c r="I84" s="122">
        <f ca="1">IFERROR(IF((VLOOKUP($E84,'DTOC Backsheet'!$D$5:$AF$183,I$9,FALSE))="","",(VLOOKUP($E84,'DTOC Backsheet'!$D$5:$AF$183,I$9,FALSE))),"")</f>
        <v>565.00358157541029</v>
      </c>
      <c r="J84" s="123">
        <f ca="1">IFERROR(IF((VLOOKUP($E84,'DTOC Backsheet'!$D$5:$AF$183,J$9,FALSE))="","",(VLOOKUP($E84,'DTOC Backsheet'!$D$5:$AF$183,J$9,FALSE))),"")</f>
        <v>416.58993481520548</v>
      </c>
      <c r="K84" s="175">
        <f ca="1">IFERROR(IF((VLOOKUP($E84,'DTOC Backsheet'!$D$5:$AF$183,K$9,FALSE))="","",(VLOOKUP($E84,'DTOC Backsheet'!$D$5:$AF$183,K$9,FALSE))),"")</f>
        <v>514.51818489498839</v>
      </c>
      <c r="L84" s="123">
        <f ca="1">IFERROR(IF((VLOOKUP($E84,'DTOC Backsheet'!$D$5:$AF$183,L$9,FALSE))="","",(VLOOKUP($E84,'DTOC Backsheet'!$D$5:$AF$183,L$9,FALSE))),"")</f>
        <v>518.07203268014177</v>
      </c>
      <c r="M84" s="122">
        <f ca="1">IFERROR(IF((VLOOKUP($E84,'DTOC Backsheet'!$D$5:$AF$183,M$9,FALSE))="","",(VLOOKUP($E84,'DTOC Backsheet'!$D$5:$AF$183,M$9,FALSE))),"")</f>
        <v>462.39508404607164</v>
      </c>
      <c r="N84" s="124">
        <f ca="1">IFERROR(IF((VLOOKUP($E84,'DTOC Backsheet'!$D$5:$AF$183,N$9,FALSE))="","",(VLOOKUP($E84,'DTOC Backsheet'!$D$5:$AF$183,N$9,FALSE))),"")</f>
        <v>0</v>
      </c>
    </row>
    <row r="85" spans="1:14" ht="15" customHeight="1" x14ac:dyDescent="0.3">
      <c r="A85" s="57">
        <v>71</v>
      </c>
      <c r="B85" s="98" t="str">
        <f ca="1">IFERROR(IF((VLOOKUP($E85,'Org List'!$AJ$10:$AL$188,3,FALSE))="","",(VLOOKUP($E85,'Org List'!$AJ$10:$AL$188,3,FALSE))),"")</f>
        <v>Midlands and East of England Commissioning Region</v>
      </c>
      <c r="C85" s="99" t="str">
        <f ca="1">IFERROR(IF((VLOOKUP($E85,'Org List'!$AO$10:$AQ$188,3,FALSE))="","",(VLOOKUP($E85,'Org List'!$AO$10:$AQ$188,3,FALSE))),"")</f>
        <v>East Region</v>
      </c>
      <c r="D85" s="114" t="str">
        <f ca="1">IFERROR(IF((VLOOKUP($E85,'Org List'!$AT$10:$AV$188,3,FALSE))="","",(VLOOKUP($E85,'Org List'!$AT$10:$AV$188,3,FALSE))),"")</f>
        <v>NHS England Midlands And East (East)</v>
      </c>
      <c r="E85" s="98" t="str">
        <f t="shared" ca="1" si="2"/>
        <v>E10000012</v>
      </c>
      <c r="F85" s="100" t="str">
        <f ca="1">IF(E85="","",VLOOKUP(E85,'Org List'!$J$9:$K$488,2,0))</f>
        <v>Essex</v>
      </c>
      <c r="G85" s="121">
        <f ca="1">IFERROR(IF((VLOOKUP($E85,'DTOC Backsheet'!$D$5:$AF$183,G$9,FALSE))="","",(VLOOKUP($E85,'DTOC Backsheet'!$D$5:$AF$183,G$9,FALSE))),"")</f>
        <v>870.57783095102445</v>
      </c>
      <c r="H85" s="122">
        <f ca="1">IFERROR(IF((VLOOKUP($E85,'DTOC Backsheet'!$D$5:$AF$183,H$9,FALSE))="","",(VLOOKUP($E85,'DTOC Backsheet'!$D$5:$AF$183,H$9,FALSE))),"")</f>
        <v>1014.0076834958269</v>
      </c>
      <c r="I85" s="122">
        <f ca="1">IFERROR(IF((VLOOKUP($E85,'DTOC Backsheet'!$D$5:$AF$183,I$9,FALSE))="","",(VLOOKUP($E85,'DTOC Backsheet'!$D$5:$AF$183,I$9,FALSE))),"")</f>
        <v>864.63031903660647</v>
      </c>
      <c r="J85" s="123">
        <f ca="1">IFERROR(IF((VLOOKUP($E85,'DTOC Backsheet'!$D$5:$AF$183,J$9,FALSE))="","",(VLOOKUP($E85,'DTOC Backsheet'!$D$5:$AF$183,J$9,FALSE))),"")</f>
        <v>685.44083849588651</v>
      </c>
      <c r="K85" s="175">
        <f ca="1">IFERROR(IF((VLOOKUP($E85,'DTOC Backsheet'!$D$5:$AF$183,K$9,FALSE))="","",(VLOOKUP($E85,'DTOC Backsheet'!$D$5:$AF$183,K$9,FALSE))),"")</f>
        <v>837.75152263327561</v>
      </c>
      <c r="L85" s="123">
        <f ca="1">IFERROR(IF((VLOOKUP($E85,'DTOC Backsheet'!$D$5:$AF$183,L$9,FALSE))="","",(VLOOKUP($E85,'DTOC Backsheet'!$D$5:$AF$183,L$9,FALSE))),"")</f>
        <v>774.12482471176099</v>
      </c>
      <c r="M85" s="122">
        <f ca="1">IFERROR(IF((VLOOKUP($E85,'DTOC Backsheet'!$D$5:$AF$183,M$9,FALSE))="","",(VLOOKUP($E85,'DTOC Backsheet'!$D$5:$AF$183,M$9,FALSE))),"")</f>
        <v>780.53880635707503</v>
      </c>
      <c r="N85" s="124">
        <f ca="1">IFERROR(IF((VLOOKUP($E85,'DTOC Backsheet'!$D$5:$AF$183,N$9,FALSE))="","",(VLOOKUP($E85,'DTOC Backsheet'!$D$5:$AF$183,N$9,FALSE))),"")</f>
        <v>0</v>
      </c>
    </row>
    <row r="86" spans="1:14" ht="15" customHeight="1" x14ac:dyDescent="0.3">
      <c r="A86" s="57">
        <v>72</v>
      </c>
      <c r="B86" s="98" t="str">
        <f ca="1">IFERROR(IF((VLOOKUP($E86,'Org List'!$AJ$10:$AL$188,3,FALSE))="","",(VLOOKUP($E86,'Org List'!$AJ$10:$AL$188,3,FALSE))),"")</f>
        <v>North of England Commissioning Region</v>
      </c>
      <c r="C86" s="99" t="str">
        <f ca="1">IFERROR(IF((VLOOKUP($E86,'Org List'!$AO$10:$AQ$188,3,FALSE))="","",(VLOOKUP($E86,'Org List'!$AO$10:$AQ$188,3,FALSE))),"")</f>
        <v>North East Region</v>
      </c>
      <c r="D86" s="114" t="str">
        <f ca="1">IFERROR(IF((VLOOKUP($E86,'Org List'!$AT$10:$AV$188,3,FALSE))="","",(VLOOKUP($E86,'Org List'!$AT$10:$AV$188,3,FALSE))),"")</f>
        <v>NHS England North (Cumbria And North East)</v>
      </c>
      <c r="E86" s="98" t="str">
        <f t="shared" ca="1" si="2"/>
        <v>E08000037</v>
      </c>
      <c r="F86" s="100" t="str">
        <f ca="1">IF(E86="","",VLOOKUP(E86,'Org List'!$J$9:$K$488,2,0))</f>
        <v>Gateshead</v>
      </c>
      <c r="G86" s="121">
        <f ca="1">IFERROR(IF((VLOOKUP($E86,'DTOC Backsheet'!$D$5:$AF$183,G$9,FALSE))="","",(VLOOKUP($E86,'DTOC Backsheet'!$D$5:$AF$183,G$9,FALSE))),"")</f>
        <v>846.04553643345071</v>
      </c>
      <c r="H86" s="122">
        <f ca="1">IFERROR(IF((VLOOKUP($E86,'DTOC Backsheet'!$D$5:$AF$183,H$9,FALSE))="","",(VLOOKUP($E86,'DTOC Backsheet'!$D$5:$AF$183,H$9,FALSE))),"")</f>
        <v>663.43251003756791</v>
      </c>
      <c r="I86" s="122">
        <f ca="1">IFERROR(IF((VLOOKUP($E86,'DTOC Backsheet'!$D$5:$AF$183,I$9,FALSE))="","",(VLOOKUP($E86,'DTOC Backsheet'!$D$5:$AF$183,I$9,FALSE))),"")</f>
        <v>368.91520484016746</v>
      </c>
      <c r="J86" s="123">
        <f ca="1">IFERROR(IF((VLOOKUP($E86,'DTOC Backsheet'!$D$5:$AF$183,J$9,FALSE))="","",(VLOOKUP($E86,'DTOC Backsheet'!$D$5:$AF$183,J$9,FALSE))),"")</f>
        <v>566.20390177712375</v>
      </c>
      <c r="K86" s="175">
        <f ca="1">IFERROR(IF((VLOOKUP($E86,'DTOC Backsheet'!$D$5:$AF$183,K$9,FALSE))="","",(VLOOKUP($E86,'DTOC Backsheet'!$D$5:$AF$183,K$9,FALSE))),"")</f>
        <v>628.57193415430152</v>
      </c>
      <c r="L86" s="123">
        <f ca="1">IFERROR(IF((VLOOKUP($E86,'DTOC Backsheet'!$D$5:$AF$183,L$9,FALSE))="","",(VLOOKUP($E86,'DTOC Backsheet'!$D$5:$AF$183,L$9,FALSE))),"")</f>
        <v>693.3857717227412</v>
      </c>
      <c r="M86" s="122">
        <f ca="1">IFERROR(IF((VLOOKUP($E86,'DTOC Backsheet'!$D$5:$AF$183,M$9,FALSE))="","",(VLOOKUP($E86,'DTOC Backsheet'!$D$5:$AF$183,M$9,FALSE))),"")</f>
        <v>711.72931065720525</v>
      </c>
      <c r="N86" s="124">
        <f ca="1">IFERROR(IF((VLOOKUP($E86,'DTOC Backsheet'!$D$5:$AF$183,N$9,FALSE))="","",(VLOOKUP($E86,'DTOC Backsheet'!$D$5:$AF$183,N$9,FALSE))),"")</f>
        <v>0</v>
      </c>
    </row>
    <row r="87" spans="1:14" ht="15" customHeight="1" x14ac:dyDescent="0.3">
      <c r="A87" s="57">
        <v>73</v>
      </c>
      <c r="B87" s="98" t="str">
        <f ca="1">IFERROR(IF((VLOOKUP($E87,'Org List'!$AJ$10:$AL$188,3,FALSE))="","",(VLOOKUP($E87,'Org List'!$AJ$10:$AL$188,3,FALSE))),"")</f>
        <v>South West England Commissioning Region</v>
      </c>
      <c r="C87" s="99" t="str">
        <f ca="1">IFERROR(IF((VLOOKUP($E87,'Org List'!$AO$10:$AQ$188,3,FALSE))="","",(VLOOKUP($E87,'Org List'!$AO$10:$AQ$188,3,FALSE))),"")</f>
        <v>South West Region</v>
      </c>
      <c r="D87" s="114" t="str">
        <f ca="1">IFERROR(IF((VLOOKUP($E87,'Org List'!$AT$10:$AV$188,3,FALSE))="","",(VLOOKUP($E87,'Org List'!$AT$10:$AV$188,3,FALSE))),"")</f>
        <v>NHS England South West (South West North)</v>
      </c>
      <c r="E87" s="98" t="str">
        <f t="shared" ca="1" si="2"/>
        <v>E10000013</v>
      </c>
      <c r="F87" s="100" t="str">
        <f ca="1">IF(E87="","",VLOOKUP(E87,'Org List'!$J$9:$K$488,2,0))</f>
        <v>Gloucestershire</v>
      </c>
      <c r="G87" s="121">
        <f ca="1">IFERROR(IF((VLOOKUP($E87,'DTOC Backsheet'!$D$5:$AF$183,G$9,FALSE))="","",(VLOOKUP($E87,'DTOC Backsheet'!$D$5:$AF$183,G$9,FALSE))),"")</f>
        <v>1028.8644776357669</v>
      </c>
      <c r="H87" s="122">
        <f ca="1">IFERROR(IF((VLOOKUP($E87,'DTOC Backsheet'!$D$5:$AF$183,H$9,FALSE))="","",(VLOOKUP($E87,'DTOC Backsheet'!$D$5:$AF$183,H$9,FALSE))),"")</f>
        <v>1045.4268809801749</v>
      </c>
      <c r="I87" s="122">
        <f ca="1">IFERROR(IF((VLOOKUP($E87,'DTOC Backsheet'!$D$5:$AF$183,I$9,FALSE))="","",(VLOOKUP($E87,'DTOC Backsheet'!$D$5:$AF$183,I$9,FALSE))),"")</f>
        <v>653.71606453350898</v>
      </c>
      <c r="J87" s="123">
        <f ca="1">IFERROR(IF((VLOOKUP($E87,'DTOC Backsheet'!$D$5:$AF$183,J$9,FALSE))="","",(VLOOKUP($E87,'DTOC Backsheet'!$D$5:$AF$183,J$9,FALSE))),"")</f>
        <v>459.60827128818374</v>
      </c>
      <c r="K87" s="175">
        <f ca="1">IFERROR(IF((VLOOKUP($E87,'DTOC Backsheet'!$D$5:$AF$183,K$9,FALSE))="","",(VLOOKUP($E87,'DTOC Backsheet'!$D$5:$AF$183,K$9,FALSE))),"")</f>
        <v>545.30131107950672</v>
      </c>
      <c r="L87" s="123">
        <f ca="1">IFERROR(IF((VLOOKUP($E87,'DTOC Backsheet'!$D$5:$AF$183,L$9,FALSE))="","",(VLOOKUP($E87,'DTOC Backsheet'!$D$5:$AF$183,L$9,FALSE))),"")</f>
        <v>770.04717701369407</v>
      </c>
      <c r="M87" s="122">
        <f ca="1">IFERROR(IF((VLOOKUP($E87,'DTOC Backsheet'!$D$5:$AF$183,M$9,FALSE))="","",(VLOOKUP($E87,'DTOC Backsheet'!$D$5:$AF$183,M$9,FALSE))),"")</f>
        <v>773.2209933022616</v>
      </c>
      <c r="N87" s="124">
        <f ca="1">IFERROR(IF((VLOOKUP($E87,'DTOC Backsheet'!$D$5:$AF$183,N$9,FALSE))="","",(VLOOKUP($E87,'DTOC Backsheet'!$D$5:$AF$183,N$9,FALSE))),"")</f>
        <v>0</v>
      </c>
    </row>
    <row r="88" spans="1:14" ht="15" customHeight="1" x14ac:dyDescent="0.3">
      <c r="A88" s="57">
        <v>74</v>
      </c>
      <c r="B88" s="98" t="str">
        <f ca="1">IFERROR(IF((VLOOKUP($E88,'Org List'!$AJ$10:$AL$188,3,FALSE))="","",(VLOOKUP($E88,'Org List'!$AJ$10:$AL$188,3,FALSE))),"")</f>
        <v>London Commissioning Region</v>
      </c>
      <c r="C88" s="99" t="str">
        <f ca="1">IFERROR(IF((VLOOKUP($E88,'Org List'!$AO$10:$AQ$188,3,FALSE))="","",(VLOOKUP($E88,'Org List'!$AO$10:$AQ$188,3,FALSE))),"")</f>
        <v>London Region</v>
      </c>
      <c r="D88" s="114" t="str">
        <f ca="1">IFERROR(IF((VLOOKUP($E88,'Org List'!$AT$10:$AV$188,3,FALSE))="","",(VLOOKUP($E88,'Org List'!$AT$10:$AV$188,3,FALSE))),"")</f>
        <v>NHS England London</v>
      </c>
      <c r="E88" s="98" t="str">
        <f t="shared" ca="1" si="2"/>
        <v>E09000011</v>
      </c>
      <c r="F88" s="100" t="str">
        <f ca="1">IF(E88="","",VLOOKUP(E88,'Org List'!$J$9:$K$488,2,0))</f>
        <v>Greenwich</v>
      </c>
      <c r="G88" s="121">
        <f ca="1">IFERROR(IF((VLOOKUP($E88,'DTOC Backsheet'!$D$5:$AF$183,G$9,FALSE))="","",(VLOOKUP($E88,'DTOC Backsheet'!$D$5:$AF$183,G$9,FALSE))),"")</f>
        <v>404.49794255942811</v>
      </c>
      <c r="H88" s="122">
        <f ca="1">IFERROR(IF((VLOOKUP($E88,'DTOC Backsheet'!$D$5:$AF$183,H$9,FALSE))="","",(VLOOKUP($E88,'DTOC Backsheet'!$D$5:$AF$183,H$9,FALSE))),"")</f>
        <v>728.37590347970752</v>
      </c>
      <c r="I88" s="122">
        <f ca="1">IFERROR(IF((VLOOKUP($E88,'DTOC Backsheet'!$D$5:$AF$183,I$9,FALSE))="","",(VLOOKUP($E88,'DTOC Backsheet'!$D$5:$AF$183,I$9,FALSE))),"")</f>
        <v>640.29973856757397</v>
      </c>
      <c r="J88" s="123">
        <f ca="1">IFERROR(IF((VLOOKUP($E88,'DTOC Backsheet'!$D$5:$AF$183,J$9,FALSE))="","",(VLOOKUP($E88,'DTOC Backsheet'!$D$5:$AF$183,J$9,FALSE))),"")</f>
        <v>513.74597880445299</v>
      </c>
      <c r="K88" s="175">
        <f ca="1">IFERROR(IF((VLOOKUP($E88,'DTOC Backsheet'!$D$5:$AF$183,K$9,FALSE))="","",(VLOOKUP($E88,'DTOC Backsheet'!$D$5:$AF$183,K$9,FALSE))),"")</f>
        <v>291.21429814583962</v>
      </c>
      <c r="L88" s="123">
        <f ca="1">IFERROR(IF((VLOOKUP($E88,'DTOC Backsheet'!$D$5:$AF$183,L$9,FALSE))="","",(VLOOKUP($E88,'DTOC Backsheet'!$D$5:$AF$183,L$9,FALSE))),"")</f>
        <v>407.97474787412443</v>
      </c>
      <c r="M88" s="122">
        <f ca="1">IFERROR(IF((VLOOKUP($E88,'DTOC Backsheet'!$D$5:$AF$183,M$9,FALSE))="","",(VLOOKUP($E88,'DTOC Backsheet'!$D$5:$AF$183,M$9,FALSE))),"")</f>
        <v>264.19913526753061</v>
      </c>
      <c r="N88" s="124">
        <f ca="1">IFERROR(IF((VLOOKUP($E88,'DTOC Backsheet'!$D$5:$AF$183,N$9,FALSE))="","",(VLOOKUP($E88,'DTOC Backsheet'!$D$5:$AF$183,N$9,FALSE))),"")</f>
        <v>0</v>
      </c>
    </row>
    <row r="89" spans="1:14" ht="15" customHeight="1" x14ac:dyDescent="0.3">
      <c r="A89" s="57">
        <v>75</v>
      </c>
      <c r="B89" s="98" t="str">
        <f ca="1">IFERROR(IF((VLOOKUP($E89,'Org List'!$AJ$10:$AL$188,3,FALSE))="","",(VLOOKUP($E89,'Org List'!$AJ$10:$AL$188,3,FALSE))),"")</f>
        <v>London Commissioning Region</v>
      </c>
      <c r="C89" s="99" t="str">
        <f ca="1">IFERROR(IF((VLOOKUP($E89,'Org List'!$AO$10:$AQ$188,3,FALSE))="","",(VLOOKUP($E89,'Org List'!$AO$10:$AQ$188,3,FALSE))),"")</f>
        <v>London Region</v>
      </c>
      <c r="D89" s="114" t="str">
        <f ca="1">IFERROR(IF((VLOOKUP($E89,'Org List'!$AT$10:$AV$188,3,FALSE))="","",(VLOOKUP($E89,'Org List'!$AT$10:$AV$188,3,FALSE))),"")</f>
        <v>NHS England London</v>
      </c>
      <c r="E89" s="98" t="str">
        <f t="shared" ca="1" si="2"/>
        <v>E09000012</v>
      </c>
      <c r="F89" s="100" t="str">
        <f ca="1">IF(E89="","",VLOOKUP(E89,'Org List'!$J$9:$K$488,2,0))</f>
        <v>Hackney</v>
      </c>
      <c r="G89" s="121">
        <f ca="1">IFERROR(IF((VLOOKUP($E89,'DTOC Backsheet'!$D$5:$AF$183,G$9,FALSE))="","",(VLOOKUP($E89,'DTOC Backsheet'!$D$5:$AF$183,G$9,FALSE))),"")</f>
        <v>1201.6102893165667</v>
      </c>
      <c r="H89" s="122">
        <f ca="1">IFERROR(IF((VLOOKUP($E89,'DTOC Backsheet'!$D$5:$AF$183,H$9,FALSE))="","",(VLOOKUP($E89,'DTOC Backsheet'!$D$5:$AF$183,H$9,FALSE))),"")</f>
        <v>1094.9779454249087</v>
      </c>
      <c r="I89" s="122">
        <f ca="1">IFERROR(IF((VLOOKUP($E89,'DTOC Backsheet'!$D$5:$AF$183,I$9,FALSE))="","",(VLOOKUP($E89,'DTOC Backsheet'!$D$5:$AF$183,I$9,FALSE))),"")</f>
        <v>818.7672925249318</v>
      </c>
      <c r="J89" s="123">
        <f ca="1">IFERROR(IF((VLOOKUP($E89,'DTOC Backsheet'!$D$5:$AF$183,J$9,FALSE))="","",(VLOOKUP($E89,'DTOC Backsheet'!$D$5:$AF$183,J$9,FALSE))),"")</f>
        <v>645.49617226275143</v>
      </c>
      <c r="K89" s="175">
        <f ca="1">IFERROR(IF((VLOOKUP($E89,'DTOC Backsheet'!$D$5:$AF$183,K$9,FALSE))="","",(VLOOKUP($E89,'DTOC Backsheet'!$D$5:$AF$183,K$9,FALSE))),"")</f>
        <v>570.71587654219093</v>
      </c>
      <c r="L89" s="123">
        <f ca="1">IFERROR(IF((VLOOKUP($E89,'DTOC Backsheet'!$D$5:$AF$183,L$9,FALSE))="","",(VLOOKUP($E89,'DTOC Backsheet'!$D$5:$AF$183,L$9,FALSE))),"")</f>
        <v>601.45378950708391</v>
      </c>
      <c r="M89" s="122">
        <f ca="1">IFERROR(IF((VLOOKUP($E89,'DTOC Backsheet'!$D$5:$AF$183,M$9,FALSE))="","",(VLOOKUP($E89,'DTOC Backsheet'!$D$5:$AF$183,M$9,FALSE))),"")</f>
        <v>821.66570328542127</v>
      </c>
      <c r="N89" s="124">
        <f ca="1">IFERROR(IF((VLOOKUP($E89,'DTOC Backsheet'!$D$5:$AF$183,N$9,FALSE))="","",(VLOOKUP($E89,'DTOC Backsheet'!$D$5:$AF$183,N$9,FALSE))),"")</f>
        <v>0</v>
      </c>
    </row>
    <row r="90" spans="1:14" ht="15" customHeight="1" x14ac:dyDescent="0.3">
      <c r="A90" s="57">
        <v>76</v>
      </c>
      <c r="B90" s="98" t="str">
        <f ca="1">IFERROR(IF((VLOOKUP($E90,'Org List'!$AJ$10:$AL$188,3,FALSE))="","",(VLOOKUP($E90,'Org List'!$AJ$10:$AL$188,3,FALSE))),"")</f>
        <v>North of England Commissioning Region</v>
      </c>
      <c r="C90" s="99" t="str">
        <f ca="1">IFERROR(IF((VLOOKUP($E90,'Org List'!$AO$10:$AQ$188,3,FALSE))="","",(VLOOKUP($E90,'Org List'!$AO$10:$AQ$188,3,FALSE))),"")</f>
        <v>North West Region</v>
      </c>
      <c r="D90" s="114" t="str">
        <f ca="1">IFERROR(IF((VLOOKUP($E90,'Org List'!$AT$10:$AV$188,3,FALSE))="","",(VLOOKUP($E90,'Org List'!$AT$10:$AV$188,3,FALSE))),"")</f>
        <v>NHS England North (Cheshire And Merseyside)</v>
      </c>
      <c r="E90" s="98" t="str">
        <f t="shared" ca="1" si="2"/>
        <v>E06000006</v>
      </c>
      <c r="F90" s="100" t="str">
        <f ca="1">IF(E90="","",VLOOKUP(E90,'Org List'!$J$9:$K$488,2,0))</f>
        <v>Halton</v>
      </c>
      <c r="G90" s="121">
        <f ca="1">IFERROR(IF((VLOOKUP($E90,'DTOC Backsheet'!$D$5:$AF$183,G$9,FALSE))="","",(VLOOKUP($E90,'DTOC Backsheet'!$D$5:$AF$183,G$9,FALSE))),"")</f>
        <v>1194.713016826802</v>
      </c>
      <c r="H90" s="122">
        <f ca="1">IFERROR(IF((VLOOKUP($E90,'DTOC Backsheet'!$D$5:$AF$183,H$9,FALSE))="","",(VLOOKUP($E90,'DTOC Backsheet'!$D$5:$AF$183,H$9,FALSE))),"")</f>
        <v>1440.712996662869</v>
      </c>
      <c r="I90" s="122">
        <f ca="1">IFERROR(IF((VLOOKUP($E90,'DTOC Backsheet'!$D$5:$AF$183,I$9,FALSE))="","",(VLOOKUP($E90,'DTOC Backsheet'!$D$5:$AF$183,I$9,FALSE))),"")</f>
        <v>1800.6391966689184</v>
      </c>
      <c r="J90" s="123">
        <f ca="1">IFERROR(IF((VLOOKUP($E90,'DTOC Backsheet'!$D$5:$AF$183,J$9,FALSE))="","",(VLOOKUP($E90,'DTOC Backsheet'!$D$5:$AF$183,J$9,FALSE))),"")</f>
        <v>1434.3591648635509</v>
      </c>
      <c r="K90" s="175">
        <f ca="1">IFERROR(IF((VLOOKUP($E90,'DTOC Backsheet'!$D$5:$AF$183,K$9,FALSE))="","",(VLOOKUP($E90,'DTOC Backsheet'!$D$5:$AF$183,K$9,FALSE))),"")</f>
        <v>1752.4346007210122</v>
      </c>
      <c r="L90" s="123">
        <f ca="1">IFERROR(IF((VLOOKUP($E90,'DTOC Backsheet'!$D$5:$AF$183,L$9,FALSE))="","",(VLOOKUP($E90,'DTOC Backsheet'!$D$5:$AF$183,L$9,FALSE))),"")</f>
        <v>1821.8877813354577</v>
      </c>
      <c r="M90" s="122">
        <f ca="1">IFERROR(IF((VLOOKUP($E90,'DTOC Backsheet'!$D$5:$AF$183,M$9,FALSE))="","",(VLOOKUP($E90,'DTOC Backsheet'!$D$5:$AF$183,M$9,FALSE))),"")</f>
        <v>1499.7860741380284</v>
      </c>
      <c r="N90" s="124">
        <f ca="1">IFERROR(IF((VLOOKUP($E90,'DTOC Backsheet'!$D$5:$AF$183,N$9,FALSE))="","",(VLOOKUP($E90,'DTOC Backsheet'!$D$5:$AF$183,N$9,FALSE))),"")</f>
        <v>0</v>
      </c>
    </row>
    <row r="91" spans="1:14" ht="15" customHeight="1" x14ac:dyDescent="0.3">
      <c r="A91" s="57">
        <v>77</v>
      </c>
      <c r="B91" s="98" t="str">
        <f ca="1">IFERROR(IF((VLOOKUP($E91,'Org List'!$AJ$10:$AL$188,3,FALSE))="","",(VLOOKUP($E91,'Org List'!$AJ$10:$AL$188,3,FALSE))),"")</f>
        <v>London Commissioning Region</v>
      </c>
      <c r="C91" s="99" t="str">
        <f ca="1">IFERROR(IF((VLOOKUP($E91,'Org List'!$AO$10:$AQ$188,3,FALSE))="","",(VLOOKUP($E91,'Org List'!$AO$10:$AQ$188,3,FALSE))),"")</f>
        <v>London Region</v>
      </c>
      <c r="D91" s="114" t="str">
        <f ca="1">IFERROR(IF((VLOOKUP($E91,'Org List'!$AT$10:$AV$188,3,FALSE))="","",(VLOOKUP($E91,'Org List'!$AT$10:$AV$188,3,FALSE))),"")</f>
        <v>NHS England London</v>
      </c>
      <c r="E91" s="98" t="str">
        <f t="shared" ca="1" si="2"/>
        <v>E09000013</v>
      </c>
      <c r="F91" s="100" t="str">
        <f ca="1">IF(E91="","",VLOOKUP(E91,'Org List'!$J$9:$K$488,2,0))</f>
        <v>Hammersmith and Fulham</v>
      </c>
      <c r="G91" s="121">
        <f ca="1">IFERROR(IF((VLOOKUP($E91,'DTOC Backsheet'!$D$5:$AF$183,G$9,FALSE))="","",(VLOOKUP($E91,'DTOC Backsheet'!$D$5:$AF$183,G$9,FALSE))),"")</f>
        <v>1270.1434690963488</v>
      </c>
      <c r="H91" s="122">
        <f ca="1">IFERROR(IF((VLOOKUP($E91,'DTOC Backsheet'!$D$5:$AF$183,H$9,FALSE))="","",(VLOOKUP($E91,'DTOC Backsheet'!$D$5:$AF$183,H$9,FALSE))),"")</f>
        <v>779.22077922077926</v>
      </c>
      <c r="I91" s="122">
        <f ca="1">IFERROR(IF((VLOOKUP($E91,'DTOC Backsheet'!$D$5:$AF$183,I$9,FALSE))="","",(VLOOKUP($E91,'DTOC Backsheet'!$D$5:$AF$183,I$9,FALSE))),"")</f>
        <v>474.6039301013123</v>
      </c>
      <c r="J91" s="123">
        <f ca="1">IFERROR(IF((VLOOKUP($E91,'DTOC Backsheet'!$D$5:$AF$183,J$9,FALSE))="","",(VLOOKUP($E91,'DTOC Backsheet'!$D$5:$AF$183,J$9,FALSE))),"")</f>
        <v>516.06759740095015</v>
      </c>
      <c r="K91" s="175">
        <f ca="1">IFERROR(IF((VLOOKUP($E91,'DTOC Backsheet'!$D$5:$AF$183,K$9,FALSE))="","",(VLOOKUP($E91,'DTOC Backsheet'!$D$5:$AF$183,K$9,FALSE))),"")</f>
        <v>892.19622989820357</v>
      </c>
      <c r="L91" s="123">
        <f ca="1">IFERROR(IF((VLOOKUP($E91,'DTOC Backsheet'!$D$5:$AF$183,L$9,FALSE))="","",(VLOOKUP($E91,'DTOC Backsheet'!$D$5:$AF$183,L$9,FALSE))),"")</f>
        <v>711.98214826612571</v>
      </c>
      <c r="M91" s="122">
        <f ca="1">IFERROR(IF((VLOOKUP($E91,'DTOC Backsheet'!$D$5:$AF$183,M$9,FALSE))="","",(VLOOKUP($E91,'DTOC Backsheet'!$D$5:$AF$183,M$9,FALSE))),"")</f>
        <v>637.57557668318452</v>
      </c>
      <c r="N91" s="124">
        <f ca="1">IFERROR(IF((VLOOKUP($E91,'DTOC Backsheet'!$D$5:$AF$183,N$9,FALSE))="","",(VLOOKUP($E91,'DTOC Backsheet'!$D$5:$AF$183,N$9,FALSE))),"")</f>
        <v>0</v>
      </c>
    </row>
    <row r="92" spans="1:14" ht="15" customHeight="1" x14ac:dyDescent="0.3">
      <c r="A92" s="57">
        <v>78</v>
      </c>
      <c r="B92" s="98" t="str">
        <f ca="1">IFERROR(IF((VLOOKUP($E92,'Org List'!$AJ$10:$AL$188,3,FALSE))="","",(VLOOKUP($E92,'Org List'!$AJ$10:$AL$188,3,FALSE))),"")</f>
        <v>South East England Commissioning Region</v>
      </c>
      <c r="C92" s="99" t="str">
        <f ca="1">IFERROR(IF((VLOOKUP($E92,'Org List'!$AO$10:$AQ$188,3,FALSE))="","",(VLOOKUP($E92,'Org List'!$AO$10:$AQ$188,3,FALSE))),"")</f>
        <v>South East Region</v>
      </c>
      <c r="D92" s="114" t="str">
        <f ca="1">IFERROR(IF((VLOOKUP($E92,'Org List'!$AT$10:$AV$188,3,FALSE))="","",(VLOOKUP($E92,'Org List'!$AT$10:$AV$188,3,FALSE))),"")</f>
        <v>NHS England South East (Hampshire, Isle of Wight and Thames Valley)</v>
      </c>
      <c r="E92" s="98" t="str">
        <f t="shared" ca="1" si="2"/>
        <v>E10000014</v>
      </c>
      <c r="F92" s="100" t="str">
        <f ca="1">IF(E92="","",VLOOKUP(E92,'Org List'!$J$9:$K$488,2,0))</f>
        <v>Hampshire</v>
      </c>
      <c r="G92" s="121">
        <f ca="1">IFERROR(IF((VLOOKUP($E92,'DTOC Backsheet'!$D$5:$AF$183,G$9,FALSE))="","",(VLOOKUP($E92,'DTOC Backsheet'!$D$5:$AF$183,G$9,FALSE))),"")</f>
        <v>2302.8947576543983</v>
      </c>
      <c r="H92" s="122">
        <f ca="1">IFERROR(IF((VLOOKUP($E92,'DTOC Backsheet'!$D$5:$AF$183,H$9,FALSE))="","",(VLOOKUP($E92,'DTOC Backsheet'!$D$5:$AF$183,H$9,FALSE))),"")</f>
        <v>2458.401308057465</v>
      </c>
      <c r="I92" s="122">
        <f ca="1">IFERROR(IF((VLOOKUP($E92,'DTOC Backsheet'!$D$5:$AF$183,I$9,FALSE))="","",(VLOOKUP($E92,'DTOC Backsheet'!$D$5:$AF$183,I$9,FALSE))),"")</f>
        <v>2345.1049922108782</v>
      </c>
      <c r="J92" s="123">
        <f ca="1">IFERROR(IF((VLOOKUP($E92,'DTOC Backsheet'!$D$5:$AF$183,J$9,FALSE))="","",(VLOOKUP($E92,'DTOC Backsheet'!$D$5:$AF$183,J$9,FALSE))),"")</f>
        <v>2041.2407555023142</v>
      </c>
      <c r="K92" s="175">
        <f ca="1">IFERROR(IF((VLOOKUP($E92,'DTOC Backsheet'!$D$5:$AF$183,K$9,FALSE))="","",(VLOOKUP($E92,'DTOC Backsheet'!$D$5:$AF$183,K$9,FALSE))),"")</f>
        <v>2007.05707921351</v>
      </c>
      <c r="L92" s="123">
        <f ca="1">IFERROR(IF((VLOOKUP($E92,'DTOC Backsheet'!$D$5:$AF$183,L$9,FALSE))="","",(VLOOKUP($E92,'DTOC Backsheet'!$D$5:$AF$183,L$9,FALSE))),"")</f>
        <v>1853.5961367298137</v>
      </c>
      <c r="M92" s="122">
        <f ca="1">IFERROR(IF((VLOOKUP($E92,'DTOC Backsheet'!$D$5:$AF$183,M$9,FALSE))="","",(VLOOKUP($E92,'DTOC Backsheet'!$D$5:$AF$183,M$9,FALSE))),"")</f>
        <v>1598.5895676234932</v>
      </c>
      <c r="N92" s="124">
        <f ca="1">IFERROR(IF((VLOOKUP($E92,'DTOC Backsheet'!$D$5:$AF$183,N$9,FALSE))="","",(VLOOKUP($E92,'DTOC Backsheet'!$D$5:$AF$183,N$9,FALSE))),"")</f>
        <v>0</v>
      </c>
    </row>
    <row r="93" spans="1:14" ht="15" customHeight="1" x14ac:dyDescent="0.3">
      <c r="A93" s="57">
        <v>79</v>
      </c>
      <c r="B93" s="98" t="str">
        <f ca="1">IFERROR(IF((VLOOKUP($E93,'Org List'!$AJ$10:$AL$188,3,FALSE))="","",(VLOOKUP($E93,'Org List'!$AJ$10:$AL$188,3,FALSE))),"")</f>
        <v>London Commissioning Region</v>
      </c>
      <c r="C93" s="99" t="str">
        <f ca="1">IFERROR(IF((VLOOKUP($E93,'Org List'!$AO$10:$AQ$188,3,FALSE))="","",(VLOOKUP($E93,'Org List'!$AO$10:$AQ$188,3,FALSE))),"")</f>
        <v>London Region</v>
      </c>
      <c r="D93" s="114" t="str">
        <f ca="1">IFERROR(IF((VLOOKUP($E93,'Org List'!$AT$10:$AV$188,3,FALSE))="","",(VLOOKUP($E93,'Org List'!$AT$10:$AV$188,3,FALSE))),"")</f>
        <v>NHS England London</v>
      </c>
      <c r="E93" s="98" t="str">
        <f t="shared" ca="1" si="2"/>
        <v>E09000014</v>
      </c>
      <c r="F93" s="100" t="str">
        <f ca="1">IF(E93="","",VLOOKUP(E93,'Org List'!$J$9:$K$488,2,0))</f>
        <v>Haringey</v>
      </c>
      <c r="G93" s="121">
        <f ca="1">IFERROR(IF((VLOOKUP($E93,'DTOC Backsheet'!$D$5:$AF$183,G$9,FALSE))="","",(VLOOKUP($E93,'DTOC Backsheet'!$D$5:$AF$183,G$9,FALSE))),"")</f>
        <v>1132.9588459584329</v>
      </c>
      <c r="H93" s="122">
        <f ca="1">IFERROR(IF((VLOOKUP($E93,'DTOC Backsheet'!$D$5:$AF$183,H$9,FALSE))="","",(VLOOKUP($E93,'DTOC Backsheet'!$D$5:$AF$183,H$9,FALSE))),"")</f>
        <v>688.03745506863754</v>
      </c>
      <c r="I93" s="122">
        <f ca="1">IFERROR(IF((VLOOKUP($E93,'DTOC Backsheet'!$D$5:$AF$183,I$9,FALSE))="","",(VLOOKUP($E93,'DTOC Backsheet'!$D$5:$AF$183,I$9,FALSE))),"")</f>
        <v>944.44892900726018</v>
      </c>
      <c r="J93" s="123">
        <f ca="1">IFERROR(IF((VLOOKUP($E93,'DTOC Backsheet'!$D$5:$AF$183,J$9,FALSE))="","",(VLOOKUP($E93,'DTOC Backsheet'!$D$5:$AF$183,J$9,FALSE))),"")</f>
        <v>710.38647379812448</v>
      </c>
      <c r="K93" s="175">
        <f ca="1">IFERROR(IF((VLOOKUP($E93,'DTOC Backsheet'!$D$5:$AF$183,K$9,FALSE))="","",(VLOOKUP($E93,'DTOC Backsheet'!$D$5:$AF$183,K$9,FALSE))),"")</f>
        <v>703.92001694950693</v>
      </c>
      <c r="L93" s="123">
        <f ca="1">IFERROR(IF((VLOOKUP($E93,'DTOC Backsheet'!$D$5:$AF$183,L$9,FALSE))="","",(VLOOKUP($E93,'DTOC Backsheet'!$D$5:$AF$183,L$9,FALSE))),"")</f>
        <v>713.15781244753202</v>
      </c>
      <c r="M93" s="122">
        <f ca="1">IFERROR(IF((VLOOKUP($E93,'DTOC Backsheet'!$D$5:$AF$183,M$9,FALSE))="","",(VLOOKUP($E93,'DTOC Backsheet'!$D$5:$AF$183,M$9,FALSE))),"")</f>
        <v>594.45214029791043</v>
      </c>
      <c r="N93" s="124">
        <f ca="1">IFERROR(IF((VLOOKUP($E93,'DTOC Backsheet'!$D$5:$AF$183,N$9,FALSE))="","",(VLOOKUP($E93,'DTOC Backsheet'!$D$5:$AF$183,N$9,FALSE))),"")</f>
        <v>0</v>
      </c>
    </row>
    <row r="94" spans="1:14" ht="15" customHeight="1" x14ac:dyDescent="0.3">
      <c r="A94" s="57">
        <v>80</v>
      </c>
      <c r="B94" s="98" t="str">
        <f ca="1">IFERROR(IF((VLOOKUP($E94,'Org List'!$AJ$10:$AL$188,3,FALSE))="","",(VLOOKUP($E94,'Org List'!$AJ$10:$AL$188,3,FALSE))),"")</f>
        <v>London Commissioning Region</v>
      </c>
      <c r="C94" s="99" t="str">
        <f ca="1">IFERROR(IF((VLOOKUP($E94,'Org List'!$AO$10:$AQ$188,3,FALSE))="","",(VLOOKUP($E94,'Org List'!$AO$10:$AQ$188,3,FALSE))),"")</f>
        <v>London Region</v>
      </c>
      <c r="D94" s="114" t="str">
        <f ca="1">IFERROR(IF((VLOOKUP($E94,'Org List'!$AT$10:$AV$188,3,FALSE))="","",(VLOOKUP($E94,'Org List'!$AT$10:$AV$188,3,FALSE))),"")</f>
        <v>NHS England London</v>
      </c>
      <c r="E94" s="98" t="str">
        <f t="shared" ca="1" si="2"/>
        <v>E09000015</v>
      </c>
      <c r="F94" s="100" t="str">
        <f ca="1">IF(E94="","",VLOOKUP(E94,'Org List'!$J$9:$K$488,2,0))</f>
        <v>Harrow</v>
      </c>
      <c r="G94" s="121">
        <f ca="1">IFERROR(IF((VLOOKUP($E94,'DTOC Backsheet'!$D$5:$AF$183,G$9,FALSE))="","",(VLOOKUP($E94,'DTOC Backsheet'!$D$5:$AF$183,G$9,FALSE))),"")</f>
        <v>621.28706393446919</v>
      </c>
      <c r="H94" s="122">
        <f ca="1">IFERROR(IF((VLOOKUP($E94,'DTOC Backsheet'!$D$5:$AF$183,H$9,FALSE))="","",(VLOOKUP($E94,'DTOC Backsheet'!$D$5:$AF$183,H$9,FALSE))),"")</f>
        <v>917.53683494281756</v>
      </c>
      <c r="I94" s="122">
        <f ca="1">IFERROR(IF((VLOOKUP($E94,'DTOC Backsheet'!$D$5:$AF$183,I$9,FALSE))="","",(VLOOKUP($E94,'DTOC Backsheet'!$D$5:$AF$183,I$9,FALSE))),"")</f>
        <v>705.03258224071601</v>
      </c>
      <c r="J94" s="123">
        <f ca="1">IFERROR(IF((VLOOKUP($E94,'DTOC Backsheet'!$D$5:$AF$183,J$9,FALSE))="","",(VLOOKUP($E94,'DTOC Backsheet'!$D$5:$AF$183,J$9,FALSE))),"")</f>
        <v>703.11195062805052</v>
      </c>
      <c r="K94" s="175">
        <f ca="1">IFERROR(IF((VLOOKUP($E94,'DTOC Backsheet'!$D$5:$AF$183,K$9,FALSE))="","",(VLOOKUP($E94,'DTOC Backsheet'!$D$5:$AF$183,K$9,FALSE))),"")</f>
        <v>789.89664815568142</v>
      </c>
      <c r="L94" s="123">
        <f ca="1">IFERROR(IF((VLOOKUP($E94,'DTOC Backsheet'!$D$5:$AF$183,L$9,FALSE))="","",(VLOOKUP($E94,'DTOC Backsheet'!$D$5:$AF$183,L$9,FALSE))),"")</f>
        <v>818.99810361404855</v>
      </c>
      <c r="M94" s="122">
        <f ca="1">IFERROR(IF((VLOOKUP($E94,'DTOC Backsheet'!$D$5:$AF$183,M$9,FALSE))="","",(VLOOKUP($E94,'DTOC Backsheet'!$D$5:$AF$183,M$9,FALSE))),"")</f>
        <v>674.53016401715411</v>
      </c>
      <c r="N94" s="124">
        <f ca="1">IFERROR(IF((VLOOKUP($E94,'DTOC Backsheet'!$D$5:$AF$183,N$9,FALSE))="","",(VLOOKUP($E94,'DTOC Backsheet'!$D$5:$AF$183,N$9,FALSE))),"")</f>
        <v>0</v>
      </c>
    </row>
    <row r="95" spans="1:14" ht="15" customHeight="1" x14ac:dyDescent="0.3">
      <c r="A95" s="57">
        <v>81</v>
      </c>
      <c r="B95" s="98" t="str">
        <f ca="1">IFERROR(IF((VLOOKUP($E95,'Org List'!$AJ$10:$AL$188,3,FALSE))="","",(VLOOKUP($E95,'Org List'!$AJ$10:$AL$188,3,FALSE))),"")</f>
        <v>North of England Commissioning Region</v>
      </c>
      <c r="C95" s="99" t="str">
        <f ca="1">IFERROR(IF((VLOOKUP($E95,'Org List'!$AO$10:$AQ$188,3,FALSE))="","",(VLOOKUP($E95,'Org List'!$AO$10:$AQ$188,3,FALSE))),"")</f>
        <v>North East Region</v>
      </c>
      <c r="D95" s="114" t="str">
        <f ca="1">IFERROR(IF((VLOOKUP($E95,'Org List'!$AT$10:$AV$188,3,FALSE))="","",(VLOOKUP($E95,'Org List'!$AT$10:$AV$188,3,FALSE))),"")</f>
        <v>NHS England North (Cumbria And North East)</v>
      </c>
      <c r="E95" s="98" t="str">
        <f t="shared" ca="1" si="2"/>
        <v>E06000001</v>
      </c>
      <c r="F95" s="100" t="str">
        <f ca="1">IF(E95="","",VLOOKUP(E95,'Org List'!$J$9:$K$488,2,0))</f>
        <v>Hartlepool</v>
      </c>
      <c r="G95" s="121">
        <f ca="1">IFERROR(IF((VLOOKUP($E95,'DTOC Backsheet'!$D$5:$AF$183,G$9,FALSE))="","",(VLOOKUP($E95,'DTOC Backsheet'!$D$5:$AF$183,G$9,FALSE))),"")</f>
        <v>1630.8295303485042</v>
      </c>
      <c r="H95" s="122">
        <f ca="1">IFERROR(IF((VLOOKUP($E95,'DTOC Backsheet'!$D$5:$AF$183,H$9,FALSE))="","",(VLOOKUP($E95,'DTOC Backsheet'!$D$5:$AF$183,H$9,FALSE))),"")</f>
        <v>1208.7324754347737</v>
      </c>
      <c r="I95" s="122">
        <f ca="1">IFERROR(IF((VLOOKUP($E95,'DTOC Backsheet'!$D$5:$AF$183,I$9,FALSE))="","",(VLOOKUP($E95,'DTOC Backsheet'!$D$5:$AF$183,I$9,FALSE))),"")</f>
        <v>1503.3781468842933</v>
      </c>
      <c r="J95" s="123">
        <f ca="1">IFERROR(IF((VLOOKUP($E95,'DTOC Backsheet'!$D$5:$AF$183,J$9,FALSE))="","",(VLOOKUP($E95,'DTOC Backsheet'!$D$5:$AF$183,J$9,FALSE))),"")</f>
        <v>998.15989906278969</v>
      </c>
      <c r="K95" s="175">
        <f ca="1">IFERROR(IF((VLOOKUP($E95,'DTOC Backsheet'!$D$5:$AF$183,K$9,FALSE))="","",(VLOOKUP($E95,'DTOC Backsheet'!$D$5:$AF$183,K$9,FALSE))),"")</f>
        <v>1349.566877225991</v>
      </c>
      <c r="L95" s="123">
        <f ca="1">IFERROR(IF((VLOOKUP($E95,'DTOC Backsheet'!$D$5:$AF$183,L$9,FALSE))="","",(VLOOKUP($E95,'DTOC Backsheet'!$D$5:$AF$183,L$9,FALSE))),"")</f>
        <v>1013.2006646651056</v>
      </c>
      <c r="M95" s="122">
        <f ca="1">IFERROR(IF((VLOOKUP($E95,'DTOC Backsheet'!$D$5:$AF$183,M$9,FALSE))="","",(VLOOKUP($E95,'DTOC Backsheet'!$D$5:$AF$183,M$9,FALSE))),"")</f>
        <v>622.14075900488945</v>
      </c>
      <c r="N95" s="124">
        <f ca="1">IFERROR(IF((VLOOKUP($E95,'DTOC Backsheet'!$D$5:$AF$183,N$9,FALSE))="","",(VLOOKUP($E95,'DTOC Backsheet'!$D$5:$AF$183,N$9,FALSE))),"")</f>
        <v>0</v>
      </c>
    </row>
    <row r="96" spans="1:14" ht="15" customHeight="1" x14ac:dyDescent="0.3">
      <c r="A96" s="57">
        <v>82</v>
      </c>
      <c r="B96" s="98" t="str">
        <f ca="1">IFERROR(IF((VLOOKUP($E96,'Org List'!$AJ$10:$AL$188,3,FALSE))="","",(VLOOKUP($E96,'Org List'!$AJ$10:$AL$188,3,FALSE))),"")</f>
        <v>London Commissioning Region</v>
      </c>
      <c r="C96" s="99" t="str">
        <f ca="1">IFERROR(IF((VLOOKUP($E96,'Org List'!$AO$10:$AQ$188,3,FALSE))="","",(VLOOKUP($E96,'Org List'!$AO$10:$AQ$188,3,FALSE))),"")</f>
        <v>London Region</v>
      </c>
      <c r="D96" s="114" t="str">
        <f ca="1">IFERROR(IF((VLOOKUP($E96,'Org List'!$AT$10:$AV$188,3,FALSE))="","",(VLOOKUP($E96,'Org List'!$AT$10:$AV$188,3,FALSE))),"")</f>
        <v>NHS England London</v>
      </c>
      <c r="E96" s="98" t="str">
        <f t="shared" ca="1" si="2"/>
        <v>E09000016</v>
      </c>
      <c r="F96" s="100" t="str">
        <f ca="1">IF(E96="","",VLOOKUP(E96,'Org List'!$J$9:$K$488,2,0))</f>
        <v>Havering</v>
      </c>
      <c r="G96" s="121">
        <f ca="1">IFERROR(IF((VLOOKUP($E96,'DTOC Backsheet'!$D$5:$AF$183,G$9,FALSE))="","",(VLOOKUP($E96,'DTOC Backsheet'!$D$5:$AF$183,G$9,FALSE))),"")</f>
        <v>450.42333774728144</v>
      </c>
      <c r="H96" s="122">
        <f ca="1">IFERROR(IF((VLOOKUP($E96,'DTOC Backsheet'!$D$5:$AF$183,H$9,FALSE))="","",(VLOOKUP($E96,'DTOC Backsheet'!$D$5:$AF$183,H$9,FALSE))),"")</f>
        <v>486.53745836844433</v>
      </c>
      <c r="I96" s="122">
        <f ca="1">IFERROR(IF((VLOOKUP($E96,'DTOC Backsheet'!$D$5:$AF$183,I$9,FALSE))="","",(VLOOKUP($E96,'DTOC Backsheet'!$D$5:$AF$183,I$9,FALSE))),"")</f>
        <v>483.02636330805348</v>
      </c>
      <c r="J96" s="123">
        <f ca="1">IFERROR(IF((VLOOKUP($E96,'DTOC Backsheet'!$D$5:$AF$183,J$9,FALSE))="","",(VLOOKUP($E96,'DTOC Backsheet'!$D$5:$AF$183,J$9,FALSE))),"")</f>
        <v>543.21930769450091</v>
      </c>
      <c r="K96" s="175">
        <f ca="1">IFERROR(IF((VLOOKUP($E96,'DTOC Backsheet'!$D$5:$AF$183,K$9,FALSE))="","",(VLOOKUP($E96,'DTOC Backsheet'!$D$5:$AF$183,K$9,FALSE))),"")</f>
        <v>703.60307038675307</v>
      </c>
      <c r="L96" s="123">
        <f ca="1">IFERROR(IF((VLOOKUP($E96,'DTOC Backsheet'!$D$5:$AF$183,L$9,FALSE))="","",(VLOOKUP($E96,'DTOC Backsheet'!$D$5:$AF$183,L$9,FALSE))),"")</f>
        <v>699.13417297427543</v>
      </c>
      <c r="M96" s="122">
        <f ca="1">IFERROR(IF((VLOOKUP($E96,'DTOC Backsheet'!$D$5:$AF$183,M$9,FALSE))="","",(VLOOKUP($E96,'DTOC Backsheet'!$D$5:$AF$183,M$9,FALSE))),"")</f>
        <v>589.89445844704494</v>
      </c>
      <c r="N96" s="124">
        <f ca="1">IFERROR(IF((VLOOKUP($E96,'DTOC Backsheet'!$D$5:$AF$183,N$9,FALSE))="","",(VLOOKUP($E96,'DTOC Backsheet'!$D$5:$AF$183,N$9,FALSE))),"")</f>
        <v>0</v>
      </c>
    </row>
    <row r="97" spans="1:14" ht="15" customHeight="1" x14ac:dyDescent="0.3">
      <c r="A97" s="57">
        <v>83</v>
      </c>
      <c r="B97" s="98" t="str">
        <f ca="1">IFERROR(IF((VLOOKUP($E97,'Org List'!$AJ$10:$AL$188,3,FALSE))="","",(VLOOKUP($E97,'Org List'!$AJ$10:$AL$188,3,FALSE))),"")</f>
        <v>Midlands and East of England Commissioning Region</v>
      </c>
      <c r="C97" s="99" t="str">
        <f ca="1">IFERROR(IF((VLOOKUP($E97,'Org List'!$AO$10:$AQ$188,3,FALSE))="","",(VLOOKUP($E97,'Org List'!$AO$10:$AQ$188,3,FALSE))),"")</f>
        <v>West Midlands Region</v>
      </c>
      <c r="D97" s="114" t="str">
        <f ca="1">IFERROR(IF((VLOOKUP($E97,'Org List'!$AT$10:$AV$188,3,FALSE))="","",(VLOOKUP($E97,'Org List'!$AT$10:$AV$188,3,FALSE))),"")</f>
        <v>NHS England Midlands And East (West Midlands)</v>
      </c>
      <c r="E97" s="98" t="str">
        <f t="shared" ca="1" si="2"/>
        <v>E06000019</v>
      </c>
      <c r="F97" s="100" t="str">
        <f ca="1">IF(E97="","",VLOOKUP(E97,'Org List'!$J$9:$K$488,2,0))</f>
        <v>Herefordshire, County of</v>
      </c>
      <c r="G97" s="121">
        <f ca="1">IFERROR(IF((VLOOKUP($E97,'DTOC Backsheet'!$D$5:$AF$183,G$9,FALSE))="","",(VLOOKUP($E97,'DTOC Backsheet'!$D$5:$AF$183,G$9,FALSE))),"")</f>
        <v>1103.1023544884856</v>
      </c>
      <c r="H97" s="122">
        <f ca="1">IFERROR(IF((VLOOKUP($E97,'DTOC Backsheet'!$D$5:$AF$183,H$9,FALSE))="","",(VLOOKUP($E97,'DTOC Backsheet'!$D$5:$AF$183,H$9,FALSE))),"")</f>
        <v>1275.2404776027026</v>
      </c>
      <c r="I97" s="122">
        <f ca="1">IFERROR(IF((VLOOKUP($E97,'DTOC Backsheet'!$D$5:$AF$183,I$9,FALSE))="","",(VLOOKUP($E97,'DTOC Backsheet'!$D$5:$AF$183,I$9,FALSE))),"")</f>
        <v>935.47721587539002</v>
      </c>
      <c r="J97" s="123">
        <f ca="1">IFERROR(IF((VLOOKUP($E97,'DTOC Backsheet'!$D$5:$AF$183,J$9,FALSE))="","",(VLOOKUP($E97,'DTOC Backsheet'!$D$5:$AF$183,J$9,FALSE))),"")</f>
        <v>989.14649350369336</v>
      </c>
      <c r="K97" s="175">
        <f ca="1">IFERROR(IF((VLOOKUP($E97,'DTOC Backsheet'!$D$5:$AF$183,K$9,FALSE))="","",(VLOOKUP($E97,'DTOC Backsheet'!$D$5:$AF$183,K$9,FALSE))),"")</f>
        <v>1125.0253412441098</v>
      </c>
      <c r="L97" s="123">
        <f ca="1">IFERROR(IF((VLOOKUP($E97,'DTOC Backsheet'!$D$5:$AF$183,L$9,FALSE))="","",(VLOOKUP($E97,'DTOC Backsheet'!$D$5:$AF$183,L$9,FALSE))),"")</f>
        <v>1368.4481111297844</v>
      </c>
      <c r="M97" s="122">
        <f ca="1">IFERROR(IF((VLOOKUP($E97,'DTOC Backsheet'!$D$5:$AF$183,M$9,FALSE))="","",(VLOOKUP($E97,'DTOC Backsheet'!$D$5:$AF$183,M$9,FALSE))),"")</f>
        <v>1086.3868063416217</v>
      </c>
      <c r="N97" s="124">
        <f ca="1">IFERROR(IF((VLOOKUP($E97,'DTOC Backsheet'!$D$5:$AF$183,N$9,FALSE))="","",(VLOOKUP($E97,'DTOC Backsheet'!$D$5:$AF$183,N$9,FALSE))),"")</f>
        <v>0</v>
      </c>
    </row>
    <row r="98" spans="1:14" ht="15" customHeight="1" x14ac:dyDescent="0.3">
      <c r="A98" s="57">
        <v>84</v>
      </c>
      <c r="B98" s="98" t="str">
        <f ca="1">IFERROR(IF((VLOOKUP($E98,'Org List'!$AJ$10:$AL$188,3,FALSE))="","",(VLOOKUP($E98,'Org List'!$AJ$10:$AL$188,3,FALSE))),"")</f>
        <v>Midlands and East of England Commissioning Region</v>
      </c>
      <c r="C98" s="99" t="str">
        <f ca="1">IFERROR(IF((VLOOKUP($E98,'Org List'!$AO$10:$AQ$188,3,FALSE))="","",(VLOOKUP($E98,'Org List'!$AO$10:$AQ$188,3,FALSE))),"")</f>
        <v>East Region</v>
      </c>
      <c r="D98" s="114" t="str">
        <f ca="1">IFERROR(IF((VLOOKUP($E98,'Org List'!$AT$10:$AV$188,3,FALSE))="","",(VLOOKUP($E98,'Org List'!$AT$10:$AV$188,3,FALSE))),"")</f>
        <v>NHS England Midlands And East (Central Midlands)</v>
      </c>
      <c r="E98" s="98" t="str">
        <f t="shared" ca="1" si="2"/>
        <v>E10000015</v>
      </c>
      <c r="F98" s="100" t="str">
        <f ca="1">IF(E98="","",VLOOKUP(E98,'Org List'!$J$9:$K$488,2,0))</f>
        <v>Hertfordshire</v>
      </c>
      <c r="G98" s="121">
        <f ca="1">IFERROR(IF((VLOOKUP($E98,'DTOC Backsheet'!$D$5:$AF$183,G$9,FALSE))="","",(VLOOKUP($E98,'DTOC Backsheet'!$D$5:$AF$183,G$9,FALSE))),"")</f>
        <v>1688.3894703818839</v>
      </c>
      <c r="H98" s="122">
        <f ca="1">IFERROR(IF((VLOOKUP($E98,'DTOC Backsheet'!$D$5:$AF$183,H$9,FALSE))="","",(VLOOKUP($E98,'DTOC Backsheet'!$D$5:$AF$183,H$9,FALSE))),"")</f>
        <v>1321.1384343346811</v>
      </c>
      <c r="I98" s="122">
        <f ca="1">IFERROR(IF((VLOOKUP($E98,'DTOC Backsheet'!$D$5:$AF$183,I$9,FALSE))="","",(VLOOKUP($E98,'DTOC Backsheet'!$D$5:$AF$183,I$9,FALSE))),"")</f>
        <v>1215.1753217834273</v>
      </c>
      <c r="J98" s="123">
        <f ca="1">IFERROR(IF((VLOOKUP($E98,'DTOC Backsheet'!$D$5:$AF$183,J$9,FALSE))="","",(VLOOKUP($E98,'DTOC Backsheet'!$D$5:$AF$183,J$9,FALSE))),"")</f>
        <v>1143.1425108044161</v>
      </c>
      <c r="K98" s="175">
        <f ca="1">IFERROR(IF((VLOOKUP($E98,'DTOC Backsheet'!$D$5:$AF$183,K$9,FALSE))="","",(VLOOKUP($E98,'DTOC Backsheet'!$D$5:$AF$183,K$9,FALSE))),"")</f>
        <v>1052.120724094261</v>
      </c>
      <c r="L98" s="123">
        <f ca="1">IFERROR(IF((VLOOKUP($E98,'DTOC Backsheet'!$D$5:$AF$183,L$9,FALSE))="","",(VLOOKUP($E98,'DTOC Backsheet'!$D$5:$AF$183,L$9,FALSE))),"")</f>
        <v>1144.0104181866348</v>
      </c>
      <c r="M98" s="122">
        <f ca="1">IFERROR(IF((VLOOKUP($E98,'DTOC Backsheet'!$D$5:$AF$183,M$9,FALSE))="","",(VLOOKUP($E98,'DTOC Backsheet'!$D$5:$AF$183,M$9,FALSE))),"")</f>
        <v>945.36811608139737</v>
      </c>
      <c r="N98" s="124">
        <f ca="1">IFERROR(IF((VLOOKUP($E98,'DTOC Backsheet'!$D$5:$AF$183,N$9,FALSE))="","",(VLOOKUP($E98,'DTOC Backsheet'!$D$5:$AF$183,N$9,FALSE))),"")</f>
        <v>0</v>
      </c>
    </row>
    <row r="99" spans="1:14" ht="15" customHeight="1" x14ac:dyDescent="0.3">
      <c r="A99" s="57">
        <v>85</v>
      </c>
      <c r="B99" s="98" t="str">
        <f ca="1">IFERROR(IF((VLOOKUP($E99,'Org List'!$AJ$10:$AL$188,3,FALSE))="","",(VLOOKUP($E99,'Org List'!$AJ$10:$AL$188,3,FALSE))),"")</f>
        <v>London Commissioning Region</v>
      </c>
      <c r="C99" s="99" t="str">
        <f ca="1">IFERROR(IF((VLOOKUP($E99,'Org List'!$AO$10:$AQ$188,3,FALSE))="","",(VLOOKUP($E99,'Org List'!$AO$10:$AQ$188,3,FALSE))),"")</f>
        <v>London Region</v>
      </c>
      <c r="D99" s="114" t="str">
        <f ca="1">IFERROR(IF((VLOOKUP($E99,'Org List'!$AT$10:$AV$188,3,FALSE))="","",(VLOOKUP($E99,'Org List'!$AT$10:$AV$188,3,FALSE))),"")</f>
        <v>NHS England London</v>
      </c>
      <c r="E99" s="98" t="str">
        <f t="shared" ca="1" si="2"/>
        <v>E09000017</v>
      </c>
      <c r="F99" s="100" t="str">
        <f ca="1">IF(E99="","",VLOOKUP(E99,'Org List'!$J$9:$K$488,2,0))</f>
        <v>Hillingdon</v>
      </c>
      <c r="G99" s="121">
        <f ca="1">IFERROR(IF((VLOOKUP($E99,'DTOC Backsheet'!$D$5:$AF$183,G$9,FALSE))="","",(VLOOKUP($E99,'DTOC Backsheet'!$D$5:$AF$183,G$9,FALSE))),"")</f>
        <v>1060.1183813377352</v>
      </c>
      <c r="H99" s="122">
        <f ca="1">IFERROR(IF((VLOOKUP($E99,'DTOC Backsheet'!$D$5:$AF$183,H$9,FALSE))="","",(VLOOKUP($E99,'DTOC Backsheet'!$D$5:$AF$183,H$9,FALSE))),"")</f>
        <v>808.3729317020692</v>
      </c>
      <c r="I99" s="122">
        <f ca="1">IFERROR(IF((VLOOKUP($E99,'DTOC Backsheet'!$D$5:$AF$183,I$9,FALSE))="","",(VLOOKUP($E99,'DTOC Backsheet'!$D$5:$AF$183,I$9,FALSE))),"")</f>
        <v>547.91656685409646</v>
      </c>
      <c r="J99" s="123">
        <f ca="1">IFERROR(IF((VLOOKUP($E99,'DTOC Backsheet'!$D$5:$AF$183,J$9,FALSE))="","",(VLOOKUP($E99,'DTOC Backsheet'!$D$5:$AF$183,J$9,FALSE))),"")</f>
        <v>419.88194218301675</v>
      </c>
      <c r="K99" s="175">
        <f ca="1">IFERROR(IF((VLOOKUP($E99,'DTOC Backsheet'!$D$5:$AF$183,K$9,FALSE))="","",(VLOOKUP($E99,'DTOC Backsheet'!$D$5:$AF$183,K$9,FALSE))),"")</f>
        <v>579.20642278755918</v>
      </c>
      <c r="L99" s="123">
        <f ca="1">IFERROR(IF((VLOOKUP($E99,'DTOC Backsheet'!$D$5:$AF$183,L$9,FALSE))="","",(VLOOKUP($E99,'DTOC Backsheet'!$D$5:$AF$183,L$9,FALSE))),"")</f>
        <v>445.08340158159046</v>
      </c>
      <c r="M99" s="122">
        <f ca="1">IFERROR(IF((VLOOKUP($E99,'DTOC Backsheet'!$D$5:$AF$183,M$9,FALSE))="","",(VLOOKUP($E99,'DTOC Backsheet'!$D$5:$AF$183,M$9,FALSE))),"")</f>
        <v>682.57512065967524</v>
      </c>
      <c r="N99" s="124">
        <f ca="1">IFERROR(IF((VLOOKUP($E99,'DTOC Backsheet'!$D$5:$AF$183,N$9,FALSE))="","",(VLOOKUP($E99,'DTOC Backsheet'!$D$5:$AF$183,N$9,FALSE))),"")</f>
        <v>0</v>
      </c>
    </row>
    <row r="100" spans="1:14" ht="15" customHeight="1" x14ac:dyDescent="0.3">
      <c r="A100" s="57">
        <v>86</v>
      </c>
      <c r="B100" s="98" t="str">
        <f ca="1">IFERROR(IF((VLOOKUP($E100,'Org List'!$AJ$10:$AL$188,3,FALSE))="","",(VLOOKUP($E100,'Org List'!$AJ$10:$AL$188,3,FALSE))),"")</f>
        <v>London Commissioning Region</v>
      </c>
      <c r="C100" s="99" t="str">
        <f ca="1">IFERROR(IF((VLOOKUP($E100,'Org List'!$AO$10:$AQ$188,3,FALSE))="","",(VLOOKUP($E100,'Org List'!$AO$10:$AQ$188,3,FALSE))),"")</f>
        <v>London Region</v>
      </c>
      <c r="D100" s="114" t="str">
        <f ca="1">IFERROR(IF((VLOOKUP($E100,'Org List'!$AT$10:$AV$188,3,FALSE))="","",(VLOOKUP($E100,'Org List'!$AT$10:$AV$188,3,FALSE))),"")</f>
        <v>NHS England London</v>
      </c>
      <c r="E100" s="98" t="str">
        <f t="shared" ca="1" si="2"/>
        <v>E09000018</v>
      </c>
      <c r="F100" s="100" t="str">
        <f ca="1">IF(E100="","",VLOOKUP(E100,'Org List'!$J$9:$K$488,2,0))</f>
        <v>Hounslow</v>
      </c>
      <c r="G100" s="121">
        <f ca="1">IFERROR(IF((VLOOKUP($E100,'DTOC Backsheet'!$D$5:$AF$183,G$9,FALSE))="","",(VLOOKUP($E100,'DTOC Backsheet'!$D$5:$AF$183,G$9,FALSE))),"")</f>
        <v>735.48047491860484</v>
      </c>
      <c r="H100" s="122">
        <f ca="1">IFERROR(IF((VLOOKUP($E100,'DTOC Backsheet'!$D$5:$AF$183,H$9,FALSE))="","",(VLOOKUP($E100,'DTOC Backsheet'!$D$5:$AF$183,H$9,FALSE))),"")</f>
        <v>745.71578967890355</v>
      </c>
      <c r="I100" s="122">
        <f ca="1">IFERROR(IF((VLOOKUP($E100,'DTOC Backsheet'!$D$5:$AF$183,I$9,FALSE))="","",(VLOOKUP($E100,'DTOC Backsheet'!$D$5:$AF$183,I$9,FALSE))),"")</f>
        <v>384.55539742265029</v>
      </c>
      <c r="J100" s="123">
        <f ca="1">IFERROR(IF((VLOOKUP($E100,'DTOC Backsheet'!$D$5:$AF$183,J$9,FALSE))="","",(VLOOKUP($E100,'DTOC Backsheet'!$D$5:$AF$183,J$9,FALSE))),"")</f>
        <v>435.4181686087623</v>
      </c>
      <c r="K100" s="175">
        <f ca="1">IFERROR(IF((VLOOKUP($E100,'DTOC Backsheet'!$D$5:$AF$183,K$9,FALSE))="","",(VLOOKUP($E100,'DTOC Backsheet'!$D$5:$AF$183,K$9,FALSE))),"")</f>
        <v>293.96740444193784</v>
      </c>
      <c r="L100" s="123">
        <f ca="1">IFERROR(IF((VLOOKUP($E100,'DTOC Backsheet'!$D$5:$AF$183,L$9,FALSE))="","",(VLOOKUP($E100,'DTOC Backsheet'!$D$5:$AF$183,L$9,FALSE))),"")</f>
        <v>534.52992853517674</v>
      </c>
      <c r="M100" s="122">
        <f ca="1">IFERROR(IF((VLOOKUP($E100,'DTOC Backsheet'!$D$5:$AF$183,M$9,FALSE))="","",(VLOOKUP($E100,'DTOC Backsheet'!$D$5:$AF$183,M$9,FALSE))),"")</f>
        <v>288.67502891188661</v>
      </c>
      <c r="N100" s="124">
        <f ca="1">IFERROR(IF((VLOOKUP($E100,'DTOC Backsheet'!$D$5:$AF$183,N$9,FALSE))="","",(VLOOKUP($E100,'DTOC Backsheet'!$D$5:$AF$183,N$9,FALSE))),"")</f>
        <v>0</v>
      </c>
    </row>
    <row r="101" spans="1:14" ht="15" customHeight="1" x14ac:dyDescent="0.3">
      <c r="A101" s="57">
        <v>87</v>
      </c>
      <c r="B101" s="98" t="str">
        <f ca="1">IFERROR(IF((VLOOKUP($E101,'Org List'!$AJ$10:$AL$188,3,FALSE))="","",(VLOOKUP($E101,'Org List'!$AJ$10:$AL$188,3,FALSE))),"")</f>
        <v>South East England Commissioning Region</v>
      </c>
      <c r="C101" s="99" t="str">
        <f ca="1">IFERROR(IF((VLOOKUP($E101,'Org List'!$AO$10:$AQ$188,3,FALSE))="","",(VLOOKUP($E101,'Org List'!$AO$10:$AQ$188,3,FALSE))),"")</f>
        <v>South East Region</v>
      </c>
      <c r="D101" s="114" t="str">
        <f ca="1">IFERROR(IF((VLOOKUP($E101,'Org List'!$AT$10:$AV$188,3,FALSE))="","",(VLOOKUP($E101,'Org List'!$AT$10:$AV$188,3,FALSE))),"")</f>
        <v>NHS England South East (Hampshire, Isle of Wight and Thames Valley)</v>
      </c>
      <c r="E101" s="98" t="str">
        <f t="shared" ca="1" si="2"/>
        <v>E06000046</v>
      </c>
      <c r="F101" s="100" t="str">
        <f ca="1">IF(E101="","",VLOOKUP(E101,'Org List'!$J$9:$K$488,2,0))</f>
        <v>Isle of Wight</v>
      </c>
      <c r="G101" s="121">
        <f ca="1">IFERROR(IF((VLOOKUP($E101,'DTOC Backsheet'!$D$5:$AF$183,G$9,FALSE))="","",(VLOOKUP($E101,'DTOC Backsheet'!$D$5:$AF$183,G$9,FALSE))),"")</f>
        <v>662.47444556582047</v>
      </c>
      <c r="H101" s="122">
        <f ca="1">IFERROR(IF((VLOOKUP($E101,'DTOC Backsheet'!$D$5:$AF$183,H$9,FALSE))="","",(VLOOKUP($E101,'DTOC Backsheet'!$D$5:$AF$183,H$9,FALSE))),"")</f>
        <v>748.73413899886998</v>
      </c>
      <c r="I101" s="122">
        <f ca="1">IFERROR(IF((VLOOKUP($E101,'DTOC Backsheet'!$D$5:$AF$183,I$9,FALSE))="","",(VLOOKUP($E101,'DTOC Backsheet'!$D$5:$AF$183,I$9,FALSE))),"")</f>
        <v>547.74905329986461</v>
      </c>
      <c r="J101" s="123">
        <f ca="1">IFERROR(IF((VLOOKUP($E101,'DTOC Backsheet'!$D$5:$AF$183,J$9,FALSE))="","",(VLOOKUP($E101,'DTOC Backsheet'!$D$5:$AF$183,J$9,FALSE))),"")</f>
        <v>415.2819340434412</v>
      </c>
      <c r="K101" s="175">
        <f ca="1">IFERROR(IF((VLOOKUP($E101,'DTOC Backsheet'!$D$5:$AF$183,K$9,FALSE))="","",(VLOOKUP($E101,'DTOC Backsheet'!$D$5:$AF$183,K$9,FALSE))),"")</f>
        <v>449.74516508439069</v>
      </c>
      <c r="L101" s="123">
        <f ca="1">IFERROR(IF((VLOOKUP($E101,'DTOC Backsheet'!$D$5:$AF$183,L$9,FALSE))="","",(VLOOKUP($E101,'DTOC Backsheet'!$D$5:$AF$183,L$9,FALSE))),"")</f>
        <v>603.10654321661582</v>
      </c>
      <c r="M101" s="122">
        <f ca="1">IFERROR(IF((VLOOKUP($E101,'DTOC Backsheet'!$D$5:$AF$183,M$9,FALSE))="","",(VLOOKUP($E101,'DTOC Backsheet'!$D$5:$AF$183,M$9,FALSE))),"")</f>
        <v>991.67947320332109</v>
      </c>
      <c r="N101" s="124">
        <f ca="1">IFERROR(IF((VLOOKUP($E101,'DTOC Backsheet'!$D$5:$AF$183,N$9,FALSE))="","",(VLOOKUP($E101,'DTOC Backsheet'!$D$5:$AF$183,N$9,FALSE))),"")</f>
        <v>0</v>
      </c>
    </row>
    <row r="102" spans="1:14" ht="15" customHeight="1" x14ac:dyDescent="0.3">
      <c r="A102" s="57">
        <v>88</v>
      </c>
      <c r="B102" s="98" t="str">
        <f ca="1">IFERROR(IF((VLOOKUP($E102,'Org List'!$AJ$10:$AL$188,3,FALSE))="","",(VLOOKUP($E102,'Org List'!$AJ$10:$AL$188,3,FALSE))),"")</f>
        <v>London Commissioning Region</v>
      </c>
      <c r="C102" s="99" t="str">
        <f ca="1">IFERROR(IF((VLOOKUP($E102,'Org List'!$AO$10:$AQ$188,3,FALSE))="","",(VLOOKUP($E102,'Org List'!$AO$10:$AQ$188,3,FALSE))),"")</f>
        <v>London Region</v>
      </c>
      <c r="D102" s="114" t="str">
        <f ca="1">IFERROR(IF((VLOOKUP($E102,'Org List'!$AT$10:$AV$188,3,FALSE))="","",(VLOOKUP($E102,'Org List'!$AT$10:$AV$188,3,FALSE))),"")</f>
        <v>NHS England London</v>
      </c>
      <c r="E102" s="98" t="str">
        <f t="shared" ca="1" si="2"/>
        <v>E09000019</v>
      </c>
      <c r="F102" s="100" t="str">
        <f ca="1">IF(E102="","",VLOOKUP(E102,'Org List'!$J$9:$K$488,2,0))</f>
        <v>Islington</v>
      </c>
      <c r="G102" s="121">
        <f ca="1">IFERROR(IF((VLOOKUP($E102,'DTOC Backsheet'!$D$5:$AF$183,G$9,FALSE))="","",(VLOOKUP($E102,'DTOC Backsheet'!$D$5:$AF$183,G$9,FALSE))),"")</f>
        <v>727.33283742458048</v>
      </c>
      <c r="H102" s="122">
        <f ca="1">IFERROR(IF((VLOOKUP($E102,'DTOC Backsheet'!$D$5:$AF$183,H$9,FALSE))="","",(VLOOKUP($E102,'DTOC Backsheet'!$D$5:$AF$183,H$9,FALSE))),"")</f>
        <v>932.92834118522194</v>
      </c>
      <c r="I102" s="122">
        <f ca="1">IFERROR(IF((VLOOKUP($E102,'DTOC Backsheet'!$D$5:$AF$183,I$9,FALSE))="","",(VLOOKUP($E102,'DTOC Backsheet'!$D$5:$AF$183,I$9,FALSE))),"")</f>
        <v>876.62203487891554</v>
      </c>
      <c r="J102" s="123">
        <f ca="1">IFERROR(IF((VLOOKUP($E102,'DTOC Backsheet'!$D$5:$AF$183,J$9,FALSE))="","",(VLOOKUP($E102,'DTOC Backsheet'!$D$5:$AF$183,J$9,FALSE))),"")</f>
        <v>832.36249705912076</v>
      </c>
      <c r="K102" s="175">
        <f ca="1">IFERROR(IF((VLOOKUP($E102,'DTOC Backsheet'!$D$5:$AF$183,K$9,FALSE))="","",(VLOOKUP($E102,'DTOC Backsheet'!$D$5:$AF$183,K$9,FALSE))),"")</f>
        <v>815.13771014493329</v>
      </c>
      <c r="L102" s="123">
        <f ca="1">IFERROR(IF((VLOOKUP($E102,'DTOC Backsheet'!$D$5:$AF$183,L$9,FALSE))="","",(VLOOKUP($E102,'DTOC Backsheet'!$D$5:$AF$183,L$9,FALSE))),"")</f>
        <v>666.70057585502309</v>
      </c>
      <c r="M102" s="122">
        <f ca="1">IFERROR(IF((VLOOKUP($E102,'DTOC Backsheet'!$D$5:$AF$183,M$9,FALSE))="","",(VLOOKUP($E102,'DTOC Backsheet'!$D$5:$AF$183,M$9,FALSE))),"")</f>
        <v>949.38972579963013</v>
      </c>
      <c r="N102" s="124">
        <f ca="1">IFERROR(IF((VLOOKUP($E102,'DTOC Backsheet'!$D$5:$AF$183,N$9,FALSE))="","",(VLOOKUP($E102,'DTOC Backsheet'!$D$5:$AF$183,N$9,FALSE))),"")</f>
        <v>0</v>
      </c>
    </row>
    <row r="103" spans="1:14" ht="15" customHeight="1" x14ac:dyDescent="0.3">
      <c r="A103" s="57">
        <v>89</v>
      </c>
      <c r="B103" s="98" t="str">
        <f ca="1">IFERROR(IF((VLOOKUP($E103,'Org List'!$AJ$10:$AL$188,3,FALSE))="","",(VLOOKUP($E103,'Org List'!$AJ$10:$AL$188,3,FALSE))),"")</f>
        <v>London Commissioning Region</v>
      </c>
      <c r="C103" s="99" t="str">
        <f ca="1">IFERROR(IF((VLOOKUP($E103,'Org List'!$AO$10:$AQ$188,3,FALSE))="","",(VLOOKUP($E103,'Org List'!$AO$10:$AQ$188,3,FALSE))),"")</f>
        <v>London Region</v>
      </c>
      <c r="D103" s="114" t="str">
        <f ca="1">IFERROR(IF((VLOOKUP($E103,'Org List'!$AT$10:$AV$188,3,FALSE))="","",(VLOOKUP($E103,'Org List'!$AT$10:$AV$188,3,FALSE))),"")</f>
        <v>NHS England London</v>
      </c>
      <c r="E103" s="98" t="str">
        <f t="shared" ca="1" si="2"/>
        <v>E09000020</v>
      </c>
      <c r="F103" s="100" t="str">
        <f ca="1">IF(E103="","",VLOOKUP(E103,'Org List'!$J$9:$K$488,2,0))</f>
        <v>Kensington and Chelsea</v>
      </c>
      <c r="G103" s="121">
        <f ca="1">IFERROR(IF((VLOOKUP($E103,'DTOC Backsheet'!$D$5:$AF$183,G$9,FALSE))="","",(VLOOKUP($E103,'DTOC Backsheet'!$D$5:$AF$183,G$9,FALSE))),"")</f>
        <v>581.45930570615883</v>
      </c>
      <c r="H103" s="122">
        <f ca="1">IFERROR(IF((VLOOKUP($E103,'DTOC Backsheet'!$D$5:$AF$183,H$9,FALSE))="","",(VLOOKUP($E103,'DTOC Backsheet'!$D$5:$AF$183,H$9,FALSE))),"")</f>
        <v>794.39913252557642</v>
      </c>
      <c r="I103" s="122">
        <f ca="1">IFERROR(IF((VLOOKUP($E103,'DTOC Backsheet'!$D$5:$AF$183,I$9,FALSE))="","",(VLOOKUP($E103,'DTOC Backsheet'!$D$5:$AF$183,I$9,FALSE))),"")</f>
        <v>829.75814435905897</v>
      </c>
      <c r="J103" s="123">
        <f ca="1">IFERROR(IF((VLOOKUP($E103,'DTOC Backsheet'!$D$5:$AF$183,J$9,FALSE))="","",(VLOOKUP($E103,'DTOC Backsheet'!$D$5:$AF$183,J$9,FALSE))),"")</f>
        <v>660.67823024856568</v>
      </c>
      <c r="K103" s="175">
        <f ca="1">IFERROR(IF((VLOOKUP($E103,'DTOC Backsheet'!$D$5:$AF$183,K$9,FALSE))="","",(VLOOKUP($E103,'DTOC Backsheet'!$D$5:$AF$183,K$9,FALSE))),"")</f>
        <v>415.46196039271507</v>
      </c>
      <c r="L103" s="123">
        <f ca="1">IFERROR(IF((VLOOKUP($E103,'DTOC Backsheet'!$D$5:$AF$183,L$9,FALSE))="","",(VLOOKUP($E103,'DTOC Backsheet'!$D$5:$AF$183,L$9,FALSE))),"")</f>
        <v>456.85196772507197</v>
      </c>
      <c r="M103" s="122">
        <f ca="1">IFERROR(IF((VLOOKUP($E103,'DTOC Backsheet'!$D$5:$AF$183,M$9,FALSE))="","",(VLOOKUP($E103,'DTOC Backsheet'!$D$5:$AF$183,M$9,FALSE))),"")</f>
        <v>288.16816425735311</v>
      </c>
      <c r="N103" s="124">
        <f ca="1">IFERROR(IF((VLOOKUP($E103,'DTOC Backsheet'!$D$5:$AF$183,N$9,FALSE))="","",(VLOOKUP($E103,'DTOC Backsheet'!$D$5:$AF$183,N$9,FALSE))),"")</f>
        <v>0</v>
      </c>
    </row>
    <row r="104" spans="1:14" ht="15" customHeight="1" x14ac:dyDescent="0.3">
      <c r="A104" s="57">
        <v>90</v>
      </c>
      <c r="B104" s="98" t="str">
        <f ca="1">IFERROR(IF((VLOOKUP($E104,'Org List'!$AJ$10:$AL$188,3,FALSE))="","",(VLOOKUP($E104,'Org List'!$AJ$10:$AL$188,3,FALSE))),"")</f>
        <v>South East England Commissioning Region</v>
      </c>
      <c r="C104" s="99" t="str">
        <f ca="1">IFERROR(IF((VLOOKUP($E104,'Org List'!$AO$10:$AQ$188,3,FALSE))="","",(VLOOKUP($E104,'Org List'!$AO$10:$AQ$188,3,FALSE))),"")</f>
        <v>South East Region</v>
      </c>
      <c r="D104" s="114" t="str">
        <f ca="1">IFERROR(IF((VLOOKUP($E104,'Org List'!$AT$10:$AV$188,3,FALSE))="","",(VLOOKUP($E104,'Org List'!$AT$10:$AV$188,3,FALSE))),"")</f>
        <v>NHS England South East (Kent, Surrey and Sussex)</v>
      </c>
      <c r="E104" s="98" t="str">
        <f t="shared" ca="1" si="2"/>
        <v>E10000016</v>
      </c>
      <c r="F104" s="100" t="str">
        <f ca="1">IF(E104="","",VLOOKUP(E104,'Org List'!$J$9:$K$488,2,0))</f>
        <v>Kent</v>
      </c>
      <c r="G104" s="121">
        <f ca="1">IFERROR(IF((VLOOKUP($E104,'DTOC Backsheet'!$D$5:$AF$183,G$9,FALSE))="","",(VLOOKUP($E104,'DTOC Backsheet'!$D$5:$AF$183,G$9,FALSE))),"")</f>
        <v>1179.520510510067</v>
      </c>
      <c r="H104" s="122">
        <f ca="1">IFERROR(IF((VLOOKUP($E104,'DTOC Backsheet'!$D$5:$AF$183,H$9,FALSE))="","",(VLOOKUP($E104,'DTOC Backsheet'!$D$5:$AF$183,H$9,FALSE))),"")</f>
        <v>1092.7777859842795</v>
      </c>
      <c r="I104" s="122">
        <f ca="1">IFERROR(IF((VLOOKUP($E104,'DTOC Backsheet'!$D$5:$AF$183,I$9,FALSE))="","",(VLOOKUP($E104,'DTOC Backsheet'!$D$5:$AF$183,I$9,FALSE))),"")</f>
        <v>1042.636059697377</v>
      </c>
      <c r="J104" s="123">
        <f ca="1">IFERROR(IF((VLOOKUP($E104,'DTOC Backsheet'!$D$5:$AF$183,J$9,FALSE))="","",(VLOOKUP($E104,'DTOC Backsheet'!$D$5:$AF$183,J$9,FALSE))),"")</f>
        <v>1124.7293105440604</v>
      </c>
      <c r="K104" s="175">
        <f ca="1">IFERROR(IF((VLOOKUP($E104,'DTOC Backsheet'!$D$5:$AF$183,K$9,FALSE))="","",(VLOOKUP($E104,'DTOC Backsheet'!$D$5:$AF$183,K$9,FALSE))),"")</f>
        <v>1173.2729175456</v>
      </c>
      <c r="L104" s="123">
        <f ca="1">IFERROR(IF((VLOOKUP($E104,'DTOC Backsheet'!$D$5:$AF$183,L$9,FALSE))="","",(VLOOKUP($E104,'DTOC Backsheet'!$D$5:$AF$183,L$9,FALSE))),"")</f>
        <v>1164.8836700268776</v>
      </c>
      <c r="M104" s="122">
        <f ca="1">IFERROR(IF((VLOOKUP($E104,'DTOC Backsheet'!$D$5:$AF$183,M$9,FALSE))="","",(VLOOKUP($E104,'DTOC Backsheet'!$D$5:$AF$183,M$9,FALSE))),"")</f>
        <v>1199.2551501521286</v>
      </c>
      <c r="N104" s="124">
        <f ca="1">IFERROR(IF((VLOOKUP($E104,'DTOC Backsheet'!$D$5:$AF$183,N$9,FALSE))="","",(VLOOKUP($E104,'DTOC Backsheet'!$D$5:$AF$183,N$9,FALSE))),"")</f>
        <v>0</v>
      </c>
    </row>
    <row r="105" spans="1:14" ht="15" customHeight="1" x14ac:dyDescent="0.3">
      <c r="A105" s="57">
        <v>91</v>
      </c>
      <c r="B105" s="98" t="str">
        <f ca="1">IFERROR(IF((VLOOKUP($E105,'Org List'!$AJ$10:$AL$188,3,FALSE))="","",(VLOOKUP($E105,'Org List'!$AJ$10:$AL$188,3,FALSE))),"")</f>
        <v>North of England Commissioning Region</v>
      </c>
      <c r="C105" s="99" t="str">
        <f ca="1">IFERROR(IF((VLOOKUP($E105,'Org List'!$AO$10:$AQ$188,3,FALSE))="","",(VLOOKUP($E105,'Org List'!$AO$10:$AQ$188,3,FALSE))),"")</f>
        <v>Yorkshire and The Humber Region</v>
      </c>
      <c r="D105" s="114" t="str">
        <f ca="1">IFERROR(IF((VLOOKUP($E105,'Org List'!$AT$10:$AV$188,3,FALSE))="","",(VLOOKUP($E105,'Org List'!$AT$10:$AV$188,3,FALSE))),"")</f>
        <v>NHS England North (Yorkshire And Humber)</v>
      </c>
      <c r="E105" s="98" t="str">
        <f t="shared" ca="1" si="2"/>
        <v>E06000010</v>
      </c>
      <c r="F105" s="100" t="str">
        <f ca="1">IF(E105="","",VLOOKUP(E105,'Org List'!$J$9:$K$488,2,0))</f>
        <v>Kingston upon Hull, City of</v>
      </c>
      <c r="G105" s="121">
        <f ca="1">IFERROR(IF((VLOOKUP($E105,'DTOC Backsheet'!$D$5:$AF$183,G$9,FALSE))="","",(VLOOKUP($E105,'DTOC Backsheet'!$D$5:$AF$183,G$9,FALSE))),"")</f>
        <v>886.30342916183122</v>
      </c>
      <c r="H105" s="122">
        <f ca="1">IFERROR(IF((VLOOKUP($E105,'DTOC Backsheet'!$D$5:$AF$183,H$9,FALSE))="","",(VLOOKUP($E105,'DTOC Backsheet'!$D$5:$AF$183,H$9,FALSE))),"")</f>
        <v>1067.4814782170122</v>
      </c>
      <c r="I105" s="122">
        <f ca="1">IFERROR(IF((VLOOKUP($E105,'DTOC Backsheet'!$D$5:$AF$183,I$9,FALSE))="","",(VLOOKUP($E105,'DTOC Backsheet'!$D$5:$AF$183,I$9,FALSE))),"")</f>
        <v>1003.3346554434211</v>
      </c>
      <c r="J105" s="123">
        <f ca="1">IFERROR(IF((VLOOKUP($E105,'DTOC Backsheet'!$D$5:$AF$183,J$9,FALSE))="","",(VLOOKUP($E105,'DTOC Backsheet'!$D$5:$AF$183,J$9,FALSE))),"")</f>
        <v>1193.0197589293962</v>
      </c>
      <c r="K105" s="175">
        <f ca="1">IFERROR(IF((VLOOKUP($E105,'DTOC Backsheet'!$D$5:$AF$183,K$9,FALSE))="","",(VLOOKUP($E105,'DTOC Backsheet'!$D$5:$AF$183,K$9,FALSE))),"")</f>
        <v>801.71319596363776</v>
      </c>
      <c r="L105" s="123">
        <f ca="1">IFERROR(IF((VLOOKUP($E105,'DTOC Backsheet'!$D$5:$AF$183,L$9,FALSE))="","",(VLOOKUP($E105,'DTOC Backsheet'!$D$5:$AF$183,L$9,FALSE))),"")</f>
        <v>979.98051626343261</v>
      </c>
      <c r="M105" s="122">
        <f ca="1">IFERROR(IF((VLOOKUP($E105,'DTOC Backsheet'!$D$5:$AF$183,M$9,FALSE))="","",(VLOOKUP($E105,'DTOC Backsheet'!$D$5:$AF$183,M$9,FALSE))),"")</f>
        <v>992.22415089940762</v>
      </c>
      <c r="N105" s="124">
        <f ca="1">IFERROR(IF((VLOOKUP($E105,'DTOC Backsheet'!$D$5:$AF$183,N$9,FALSE))="","",(VLOOKUP($E105,'DTOC Backsheet'!$D$5:$AF$183,N$9,FALSE))),"")</f>
        <v>0</v>
      </c>
    </row>
    <row r="106" spans="1:14" ht="15" customHeight="1" x14ac:dyDescent="0.3">
      <c r="A106" s="57">
        <v>92</v>
      </c>
      <c r="B106" s="98" t="str">
        <f ca="1">IFERROR(IF((VLOOKUP($E106,'Org List'!$AJ$10:$AL$188,3,FALSE))="","",(VLOOKUP($E106,'Org List'!$AJ$10:$AL$188,3,FALSE))),"")</f>
        <v>London Commissioning Region</v>
      </c>
      <c r="C106" s="99" t="str">
        <f ca="1">IFERROR(IF((VLOOKUP($E106,'Org List'!$AO$10:$AQ$188,3,FALSE))="","",(VLOOKUP($E106,'Org List'!$AO$10:$AQ$188,3,FALSE))),"")</f>
        <v>London Region</v>
      </c>
      <c r="D106" s="114" t="str">
        <f ca="1">IFERROR(IF((VLOOKUP($E106,'Org List'!$AT$10:$AV$188,3,FALSE))="","",(VLOOKUP($E106,'Org List'!$AT$10:$AV$188,3,FALSE))),"")</f>
        <v>NHS England London</v>
      </c>
      <c r="E106" s="98" t="str">
        <f t="shared" ca="1" si="2"/>
        <v>E09000021</v>
      </c>
      <c r="F106" s="100" t="str">
        <f ca="1">IF(E106="","",VLOOKUP(E106,'Org List'!$J$9:$K$488,2,0))</f>
        <v>Kingston upon Thames</v>
      </c>
      <c r="G106" s="121">
        <f ca="1">IFERROR(IF((VLOOKUP($E106,'DTOC Backsheet'!$D$5:$AF$183,G$9,FALSE))="","",(VLOOKUP($E106,'DTOC Backsheet'!$D$5:$AF$183,G$9,FALSE))),"")</f>
        <v>805.14705882352939</v>
      </c>
      <c r="H106" s="122">
        <f ca="1">IFERROR(IF((VLOOKUP($E106,'DTOC Backsheet'!$D$5:$AF$183,H$9,FALSE))="","",(VLOOKUP($E106,'DTOC Backsheet'!$D$5:$AF$183,H$9,FALSE))),"")</f>
        <v>444.11764705882359</v>
      </c>
      <c r="I106" s="122">
        <f ca="1">IFERROR(IF((VLOOKUP($E106,'DTOC Backsheet'!$D$5:$AF$183,I$9,FALSE))="","",(VLOOKUP($E106,'DTOC Backsheet'!$D$5:$AF$183,I$9,FALSE))),"")</f>
        <v>477.20588235294116</v>
      </c>
      <c r="J106" s="123">
        <f ca="1">IFERROR(IF((VLOOKUP($E106,'DTOC Backsheet'!$D$5:$AF$183,J$9,FALSE))="","",(VLOOKUP($E106,'DTOC Backsheet'!$D$5:$AF$183,J$9,FALSE))),"")</f>
        <v>505.57482908766048</v>
      </c>
      <c r="K106" s="175">
        <f ca="1">IFERROR(IF((VLOOKUP($E106,'DTOC Backsheet'!$D$5:$AF$183,K$9,FALSE))="","",(VLOOKUP($E106,'DTOC Backsheet'!$D$5:$AF$183,K$9,FALSE))),"")</f>
        <v>480.40396277461906</v>
      </c>
      <c r="L106" s="123">
        <f ca="1">IFERROR(IF((VLOOKUP($E106,'DTOC Backsheet'!$D$5:$AF$183,L$9,FALSE))="","",(VLOOKUP($E106,'DTOC Backsheet'!$D$5:$AF$183,L$9,FALSE))),"")</f>
        <v>323.62542402481819</v>
      </c>
      <c r="M106" s="122">
        <f ca="1">IFERROR(IF((VLOOKUP($E106,'DTOC Backsheet'!$D$5:$AF$183,M$9,FALSE))="","",(VLOOKUP($E106,'DTOC Backsheet'!$D$5:$AF$183,M$9,FALSE))),"")</f>
        <v>336.57044098581093</v>
      </c>
      <c r="N106" s="124">
        <f ca="1">IFERROR(IF((VLOOKUP($E106,'DTOC Backsheet'!$D$5:$AF$183,N$9,FALSE))="","",(VLOOKUP($E106,'DTOC Backsheet'!$D$5:$AF$183,N$9,FALSE))),"")</f>
        <v>0</v>
      </c>
    </row>
    <row r="107" spans="1:14" ht="15" customHeight="1" x14ac:dyDescent="0.3">
      <c r="A107" s="57">
        <v>93</v>
      </c>
      <c r="B107" s="98" t="str">
        <f ca="1">IFERROR(IF((VLOOKUP($E107,'Org List'!$AJ$10:$AL$188,3,FALSE))="","",(VLOOKUP($E107,'Org List'!$AJ$10:$AL$188,3,FALSE))),"")</f>
        <v>North of England Commissioning Region</v>
      </c>
      <c r="C107" s="99" t="str">
        <f ca="1">IFERROR(IF((VLOOKUP($E107,'Org List'!$AO$10:$AQ$188,3,FALSE))="","",(VLOOKUP($E107,'Org List'!$AO$10:$AQ$188,3,FALSE))),"")</f>
        <v>Yorkshire and The Humber Region</v>
      </c>
      <c r="D107" s="114" t="str">
        <f ca="1">IFERROR(IF((VLOOKUP($E107,'Org List'!$AT$10:$AV$188,3,FALSE))="","",(VLOOKUP($E107,'Org List'!$AT$10:$AV$188,3,FALSE))),"")</f>
        <v>NHS England North (Yorkshire And Humber)</v>
      </c>
      <c r="E107" s="98" t="str">
        <f t="shared" ca="1" si="2"/>
        <v>E08000034</v>
      </c>
      <c r="F107" s="100" t="str">
        <f ca="1">IF(E107="","",VLOOKUP(E107,'Org List'!$J$9:$K$488,2,0))</f>
        <v>Kirklees</v>
      </c>
      <c r="G107" s="121">
        <f ca="1">IFERROR(IF((VLOOKUP($E107,'DTOC Backsheet'!$D$5:$AF$183,G$9,FALSE))="","",(VLOOKUP($E107,'DTOC Backsheet'!$D$5:$AF$183,G$9,FALSE))),"")</f>
        <v>723.03085998873507</v>
      </c>
      <c r="H107" s="122">
        <f ca="1">IFERROR(IF((VLOOKUP($E107,'DTOC Backsheet'!$D$5:$AF$183,H$9,FALSE))="","",(VLOOKUP($E107,'DTOC Backsheet'!$D$5:$AF$183,H$9,FALSE))),"")</f>
        <v>666.11330151483708</v>
      </c>
      <c r="I107" s="122">
        <f ca="1">IFERROR(IF((VLOOKUP($E107,'DTOC Backsheet'!$D$5:$AF$183,I$9,FALSE))="","",(VLOOKUP($E107,'DTOC Backsheet'!$D$5:$AF$183,I$9,FALSE))),"")</f>
        <v>751.19319360863255</v>
      </c>
      <c r="J107" s="123">
        <f ca="1">IFERROR(IF((VLOOKUP($E107,'DTOC Backsheet'!$D$5:$AF$183,J$9,FALSE))="","",(VLOOKUP($E107,'DTOC Backsheet'!$D$5:$AF$183,J$9,FALSE))),"")</f>
        <v>679.32907212105056</v>
      </c>
      <c r="K107" s="175">
        <f ca="1">IFERROR(IF((VLOOKUP($E107,'DTOC Backsheet'!$D$5:$AF$183,K$9,FALSE))="","",(VLOOKUP($E107,'DTOC Backsheet'!$D$5:$AF$183,K$9,FALSE))),"")</f>
        <v>884.18740582826513</v>
      </c>
      <c r="L107" s="123">
        <f ca="1">IFERROR(IF((VLOOKUP($E107,'DTOC Backsheet'!$D$5:$AF$183,L$9,FALSE))="","",(VLOOKUP($E107,'DTOC Backsheet'!$D$5:$AF$183,L$9,FALSE))),"")</f>
        <v>845.62929991498186</v>
      </c>
      <c r="M107" s="122">
        <f ca="1">IFERROR(IF((VLOOKUP($E107,'DTOC Backsheet'!$D$5:$AF$183,M$9,FALSE))="","",(VLOOKUP($E107,'DTOC Backsheet'!$D$5:$AF$183,M$9,FALSE))),"")</f>
        <v>634.29555910782665</v>
      </c>
      <c r="N107" s="124">
        <f ca="1">IFERROR(IF((VLOOKUP($E107,'DTOC Backsheet'!$D$5:$AF$183,N$9,FALSE))="","",(VLOOKUP($E107,'DTOC Backsheet'!$D$5:$AF$183,N$9,FALSE))),"")</f>
        <v>0</v>
      </c>
    </row>
    <row r="108" spans="1:14" ht="15" customHeight="1" x14ac:dyDescent="0.3">
      <c r="A108" s="57">
        <v>94</v>
      </c>
      <c r="B108" s="98" t="str">
        <f ca="1">IFERROR(IF((VLOOKUP($E108,'Org List'!$AJ$10:$AL$188,3,FALSE))="","",(VLOOKUP($E108,'Org List'!$AJ$10:$AL$188,3,FALSE))),"")</f>
        <v>North of England Commissioning Region</v>
      </c>
      <c r="C108" s="99" t="str">
        <f ca="1">IFERROR(IF((VLOOKUP($E108,'Org List'!$AO$10:$AQ$188,3,FALSE))="","",(VLOOKUP($E108,'Org List'!$AO$10:$AQ$188,3,FALSE))),"")</f>
        <v>North West Region</v>
      </c>
      <c r="D108" s="114" t="str">
        <f ca="1">IFERROR(IF((VLOOKUP($E108,'Org List'!$AT$10:$AV$188,3,FALSE))="","",(VLOOKUP($E108,'Org List'!$AT$10:$AV$188,3,FALSE))),"")</f>
        <v>NHS England North (Cheshire And Merseyside)</v>
      </c>
      <c r="E108" s="98" t="str">
        <f t="shared" ca="1" si="2"/>
        <v>E08000011</v>
      </c>
      <c r="F108" s="100" t="str">
        <f ca="1">IF(E108="","",VLOOKUP(E108,'Org List'!$J$9:$K$488,2,0))</f>
        <v>Knowsley</v>
      </c>
      <c r="G108" s="121">
        <f ca="1">IFERROR(IF((VLOOKUP($E108,'DTOC Backsheet'!$D$5:$AF$183,G$9,FALSE))="","",(VLOOKUP($E108,'DTOC Backsheet'!$D$5:$AF$183,G$9,FALSE))),"")</f>
        <v>1060.2784744443484</v>
      </c>
      <c r="H108" s="122">
        <f ca="1">IFERROR(IF((VLOOKUP($E108,'DTOC Backsheet'!$D$5:$AF$183,H$9,FALSE))="","",(VLOOKUP($E108,'DTOC Backsheet'!$D$5:$AF$183,H$9,FALSE))),"")</f>
        <v>1420.911528150134</v>
      </c>
      <c r="I108" s="122">
        <f ca="1">IFERROR(IF((VLOOKUP($E108,'DTOC Backsheet'!$D$5:$AF$183,I$9,FALSE))="","",(VLOOKUP($E108,'DTOC Backsheet'!$D$5:$AF$183,I$9,FALSE))),"")</f>
        <v>733.37369194845633</v>
      </c>
      <c r="J108" s="123">
        <f ca="1">IFERROR(IF((VLOOKUP($E108,'DTOC Backsheet'!$D$5:$AF$183,J$9,FALSE))="","",(VLOOKUP($E108,'DTOC Backsheet'!$D$5:$AF$183,J$9,FALSE))),"")</f>
        <v>782.0499201388767</v>
      </c>
      <c r="K108" s="175">
        <f ca="1">IFERROR(IF((VLOOKUP($E108,'DTOC Backsheet'!$D$5:$AF$183,K$9,FALSE))="","",(VLOOKUP($E108,'DTOC Backsheet'!$D$5:$AF$183,K$9,FALSE))),"")</f>
        <v>826.98538516343092</v>
      </c>
      <c r="L108" s="123">
        <f ca="1">IFERROR(IF((VLOOKUP($E108,'DTOC Backsheet'!$D$5:$AF$183,L$9,FALSE))="","",(VLOOKUP($E108,'DTOC Backsheet'!$D$5:$AF$183,L$9,FALSE))),"")</f>
        <v>1240.0460059660641</v>
      </c>
      <c r="M108" s="122">
        <f ca="1">IFERROR(IF((VLOOKUP($E108,'DTOC Backsheet'!$D$5:$AF$183,M$9,FALSE))="","",(VLOOKUP($E108,'DTOC Backsheet'!$D$5:$AF$183,M$9,FALSE))),"")</f>
        <v>909.94316674722336</v>
      </c>
      <c r="N108" s="124">
        <f ca="1">IFERROR(IF((VLOOKUP($E108,'DTOC Backsheet'!$D$5:$AF$183,N$9,FALSE))="","",(VLOOKUP($E108,'DTOC Backsheet'!$D$5:$AF$183,N$9,FALSE))),"")</f>
        <v>0</v>
      </c>
    </row>
    <row r="109" spans="1:14" ht="15" customHeight="1" x14ac:dyDescent="0.3">
      <c r="A109" s="57">
        <v>95</v>
      </c>
      <c r="B109" s="98" t="str">
        <f ca="1">IFERROR(IF((VLOOKUP($E109,'Org List'!$AJ$10:$AL$188,3,FALSE))="","",(VLOOKUP($E109,'Org List'!$AJ$10:$AL$188,3,FALSE))),"")</f>
        <v>London Commissioning Region</v>
      </c>
      <c r="C109" s="99" t="str">
        <f ca="1">IFERROR(IF((VLOOKUP($E109,'Org List'!$AO$10:$AQ$188,3,FALSE))="","",(VLOOKUP($E109,'Org List'!$AO$10:$AQ$188,3,FALSE))),"")</f>
        <v>London Region</v>
      </c>
      <c r="D109" s="114" t="str">
        <f ca="1">IFERROR(IF((VLOOKUP($E109,'Org List'!$AT$10:$AV$188,3,FALSE))="","",(VLOOKUP($E109,'Org List'!$AT$10:$AV$188,3,FALSE))),"")</f>
        <v>NHS England London</v>
      </c>
      <c r="E109" s="98" t="str">
        <f t="shared" ca="1" si="2"/>
        <v>E09000022</v>
      </c>
      <c r="F109" s="100" t="str">
        <f ca="1">IF(E109="","",VLOOKUP(E109,'Org List'!$J$9:$K$488,2,0))</f>
        <v>Lambeth</v>
      </c>
      <c r="G109" s="121">
        <f ca="1">IFERROR(IF((VLOOKUP($E109,'DTOC Backsheet'!$D$5:$AF$183,G$9,FALSE))="","",(VLOOKUP($E109,'DTOC Backsheet'!$D$5:$AF$183,G$9,FALSE))),"")</f>
        <v>804.46491415980654</v>
      </c>
      <c r="H109" s="122">
        <f ca="1">IFERROR(IF((VLOOKUP($E109,'DTOC Backsheet'!$D$5:$AF$183,H$9,FALSE))="","",(VLOOKUP($E109,'DTOC Backsheet'!$D$5:$AF$183,H$9,FALSE))),"")</f>
        <v>761.2387918107537</v>
      </c>
      <c r="I109" s="122">
        <f ca="1">IFERROR(IF((VLOOKUP($E109,'DTOC Backsheet'!$D$5:$AF$183,I$9,FALSE))="","",(VLOOKUP($E109,'DTOC Backsheet'!$D$5:$AF$183,I$9,FALSE))),"")</f>
        <v>608.60850139241677</v>
      </c>
      <c r="J109" s="123">
        <f ca="1">IFERROR(IF((VLOOKUP($E109,'DTOC Backsheet'!$D$5:$AF$183,J$9,FALSE))="","",(VLOOKUP($E109,'DTOC Backsheet'!$D$5:$AF$183,J$9,FALSE))),"")</f>
        <v>614.18905898239257</v>
      </c>
      <c r="K109" s="175">
        <f ca="1">IFERROR(IF((VLOOKUP($E109,'DTOC Backsheet'!$D$5:$AF$183,K$9,FALSE))="","",(VLOOKUP($E109,'DTOC Backsheet'!$D$5:$AF$183,K$9,FALSE))),"")</f>
        <v>666.59684240691843</v>
      </c>
      <c r="L109" s="123">
        <f ca="1">IFERROR(IF((VLOOKUP($E109,'DTOC Backsheet'!$D$5:$AF$183,L$9,FALSE))="","",(VLOOKUP($E109,'DTOC Backsheet'!$D$5:$AF$183,L$9,FALSE))),"")</f>
        <v>535.38886663904077</v>
      </c>
      <c r="M109" s="122">
        <f ca="1">IFERROR(IF((VLOOKUP($E109,'DTOC Backsheet'!$D$5:$AF$183,M$9,FALSE))="","",(VLOOKUP($E109,'DTOC Backsheet'!$D$5:$AF$183,M$9,FALSE))),"")</f>
        <v>529.35631602902345</v>
      </c>
      <c r="N109" s="124">
        <f ca="1">IFERROR(IF((VLOOKUP($E109,'DTOC Backsheet'!$D$5:$AF$183,N$9,FALSE))="","",(VLOOKUP($E109,'DTOC Backsheet'!$D$5:$AF$183,N$9,FALSE))),"")</f>
        <v>0</v>
      </c>
    </row>
    <row r="110" spans="1:14" ht="15" customHeight="1" x14ac:dyDescent="0.3">
      <c r="A110" s="57">
        <v>96</v>
      </c>
      <c r="B110" s="98" t="str">
        <f ca="1">IFERROR(IF((VLOOKUP($E110,'Org List'!$AJ$10:$AL$188,3,FALSE))="","",(VLOOKUP($E110,'Org List'!$AJ$10:$AL$188,3,FALSE))),"")</f>
        <v>North of England Commissioning Region</v>
      </c>
      <c r="C110" s="99" t="str">
        <f ca="1">IFERROR(IF((VLOOKUP($E110,'Org List'!$AO$10:$AQ$188,3,FALSE))="","",(VLOOKUP($E110,'Org List'!$AO$10:$AQ$188,3,FALSE))),"")</f>
        <v>North West Region</v>
      </c>
      <c r="D110" s="114" t="str">
        <f ca="1">IFERROR(IF((VLOOKUP($E110,'Org List'!$AT$10:$AV$188,3,FALSE))="","",(VLOOKUP($E110,'Org List'!$AT$10:$AV$188,3,FALSE))),"")</f>
        <v>NHS England North (Lancashire)</v>
      </c>
      <c r="E110" s="98" t="str">
        <f t="shared" ref="E110:E141" ca="1" si="3">IF($A110&gt;$Q$5-1,"",INDIRECT("'Comms by AT'!D"&amp;$A110+$Q$4))</f>
        <v>E10000017</v>
      </c>
      <c r="F110" s="100" t="str">
        <f ca="1">IF(E110="","",VLOOKUP(E110,'Org List'!$J$9:$K$488,2,0))</f>
        <v>Lancashire</v>
      </c>
      <c r="G110" s="121">
        <f ca="1">IFERROR(IF((VLOOKUP($E110,'DTOC Backsheet'!$D$5:$AF$183,G$9,FALSE))="","",(VLOOKUP($E110,'DTOC Backsheet'!$D$5:$AF$183,G$9,FALSE))),"")</f>
        <v>1472.7478749977727</v>
      </c>
      <c r="H110" s="122">
        <f ca="1">IFERROR(IF((VLOOKUP($E110,'DTOC Backsheet'!$D$5:$AF$183,H$9,FALSE))="","",(VLOOKUP($E110,'DTOC Backsheet'!$D$5:$AF$183,H$9,FALSE))),"")</f>
        <v>1445.5989995796642</v>
      </c>
      <c r="I110" s="122">
        <f ca="1">IFERROR(IF((VLOOKUP($E110,'DTOC Backsheet'!$D$5:$AF$183,I$9,FALSE))="","",(VLOOKUP($E110,'DTOC Backsheet'!$D$5:$AF$183,I$9,FALSE))),"")</f>
        <v>1379.3515506829672</v>
      </c>
      <c r="J110" s="123">
        <f ca="1">IFERROR(IF((VLOOKUP($E110,'DTOC Backsheet'!$D$5:$AF$183,J$9,FALSE))="","",(VLOOKUP($E110,'DTOC Backsheet'!$D$5:$AF$183,J$9,FALSE))),"")</f>
        <v>1112.2587022628788</v>
      </c>
      <c r="K110" s="175">
        <f ca="1">IFERROR(IF((VLOOKUP($E110,'DTOC Backsheet'!$D$5:$AF$183,K$9,FALSE))="","",(VLOOKUP($E110,'DTOC Backsheet'!$D$5:$AF$183,K$9,FALSE))),"")</f>
        <v>979.63960975648524</v>
      </c>
      <c r="L110" s="123">
        <f ca="1">IFERROR(IF((VLOOKUP($E110,'DTOC Backsheet'!$D$5:$AF$183,L$9,FALSE))="","",(VLOOKUP($E110,'DTOC Backsheet'!$D$5:$AF$183,L$9,FALSE))),"")</f>
        <v>948.16355931984106</v>
      </c>
      <c r="M110" s="122">
        <f ca="1">IFERROR(IF((VLOOKUP($E110,'DTOC Backsheet'!$D$5:$AF$183,M$9,FALSE))="","",(VLOOKUP($E110,'DTOC Backsheet'!$D$5:$AF$183,M$9,FALSE))),"")</f>
        <v>1068.7168324921879</v>
      </c>
      <c r="N110" s="124">
        <f ca="1">IFERROR(IF((VLOOKUP($E110,'DTOC Backsheet'!$D$5:$AF$183,N$9,FALSE))="","",(VLOOKUP($E110,'DTOC Backsheet'!$D$5:$AF$183,N$9,FALSE))),"")</f>
        <v>0</v>
      </c>
    </row>
    <row r="111" spans="1:14" ht="15" customHeight="1" x14ac:dyDescent="0.3">
      <c r="A111" s="57">
        <v>97</v>
      </c>
      <c r="B111" s="98" t="str">
        <f ca="1">IFERROR(IF((VLOOKUP($E111,'Org List'!$AJ$10:$AL$188,3,FALSE))="","",(VLOOKUP($E111,'Org List'!$AJ$10:$AL$188,3,FALSE))),"")</f>
        <v>North of England Commissioning Region</v>
      </c>
      <c r="C111" s="99" t="str">
        <f ca="1">IFERROR(IF((VLOOKUP($E111,'Org List'!$AO$10:$AQ$188,3,FALSE))="","",(VLOOKUP($E111,'Org List'!$AO$10:$AQ$188,3,FALSE))),"")</f>
        <v>Yorkshire and The Humber Region</v>
      </c>
      <c r="D111" s="114" t="str">
        <f ca="1">IFERROR(IF((VLOOKUP($E111,'Org List'!$AT$10:$AV$188,3,FALSE))="","",(VLOOKUP($E111,'Org List'!$AT$10:$AV$188,3,FALSE))),"")</f>
        <v>NHS England North (Yorkshire And Humber)</v>
      </c>
      <c r="E111" s="98" t="str">
        <f t="shared" ca="1" si="3"/>
        <v>E08000035</v>
      </c>
      <c r="F111" s="100" t="str">
        <f ca="1">IF(E111="","",VLOOKUP(E111,'Org List'!$J$9:$K$488,2,0))</f>
        <v>Leeds</v>
      </c>
      <c r="G111" s="121">
        <f ca="1">IFERROR(IF((VLOOKUP($E111,'DTOC Backsheet'!$D$5:$AF$183,G$9,FALSE))="","",(VLOOKUP($E111,'DTOC Backsheet'!$D$5:$AF$183,G$9,FALSE))),"")</f>
        <v>1386.4055947673535</v>
      </c>
      <c r="H111" s="122">
        <f ca="1">IFERROR(IF((VLOOKUP($E111,'DTOC Backsheet'!$D$5:$AF$183,H$9,FALSE))="","",(VLOOKUP($E111,'DTOC Backsheet'!$D$5:$AF$183,H$9,FALSE))),"")</f>
        <v>1544.1868285002051</v>
      </c>
      <c r="I111" s="122">
        <f ca="1">IFERROR(IF((VLOOKUP($E111,'DTOC Backsheet'!$D$5:$AF$183,I$9,FALSE))="","",(VLOOKUP($E111,'DTOC Backsheet'!$D$5:$AF$183,I$9,FALSE))),"")</f>
        <v>1669.6358422058333</v>
      </c>
      <c r="J111" s="123">
        <f ca="1">IFERROR(IF((VLOOKUP($E111,'DTOC Backsheet'!$D$5:$AF$183,J$9,FALSE))="","",(VLOOKUP($E111,'DTOC Backsheet'!$D$5:$AF$183,J$9,FALSE))),"")</f>
        <v>1711.0529240611097</v>
      </c>
      <c r="K111" s="175">
        <f ca="1">IFERROR(IF((VLOOKUP($E111,'DTOC Backsheet'!$D$5:$AF$183,K$9,FALSE))="","",(VLOOKUP($E111,'DTOC Backsheet'!$D$5:$AF$183,K$9,FALSE))),"")</f>
        <v>1439.5924329152133</v>
      </c>
      <c r="L111" s="123">
        <f ca="1">IFERROR(IF((VLOOKUP($E111,'DTOC Backsheet'!$D$5:$AF$183,L$9,FALSE))="","",(VLOOKUP($E111,'DTOC Backsheet'!$D$5:$AF$183,L$9,FALSE))),"")</f>
        <v>1629.0843920987609</v>
      </c>
      <c r="M111" s="122">
        <f ca="1">IFERROR(IF((VLOOKUP($E111,'DTOC Backsheet'!$D$5:$AF$183,M$9,FALSE))="","",(VLOOKUP($E111,'DTOC Backsheet'!$D$5:$AF$183,M$9,FALSE))),"")</f>
        <v>1510.3103820592005</v>
      </c>
      <c r="N111" s="124">
        <f ca="1">IFERROR(IF((VLOOKUP($E111,'DTOC Backsheet'!$D$5:$AF$183,N$9,FALSE))="","",(VLOOKUP($E111,'DTOC Backsheet'!$D$5:$AF$183,N$9,FALSE))),"")</f>
        <v>0</v>
      </c>
    </row>
    <row r="112" spans="1:14" ht="15" customHeight="1" x14ac:dyDescent="0.3">
      <c r="A112" s="57">
        <v>98</v>
      </c>
      <c r="B112" s="98" t="str">
        <f ca="1">IFERROR(IF((VLOOKUP($E112,'Org List'!$AJ$10:$AL$188,3,FALSE))="","",(VLOOKUP($E112,'Org List'!$AJ$10:$AL$188,3,FALSE))),"")</f>
        <v>Midlands and East of England Commissioning Region</v>
      </c>
      <c r="C112" s="99" t="str">
        <f ca="1">IFERROR(IF((VLOOKUP($E112,'Org List'!$AO$10:$AQ$188,3,FALSE))="","",(VLOOKUP($E112,'Org List'!$AO$10:$AQ$188,3,FALSE))),"")</f>
        <v>East Midlands Region</v>
      </c>
      <c r="D112" s="114" t="str">
        <f ca="1">IFERROR(IF((VLOOKUP($E112,'Org List'!$AT$10:$AV$188,3,FALSE))="","",(VLOOKUP($E112,'Org List'!$AT$10:$AV$188,3,FALSE))),"")</f>
        <v>NHS England Midlands And East (Central Midlands)</v>
      </c>
      <c r="E112" s="98" t="str">
        <f t="shared" ca="1" si="3"/>
        <v>E06000016</v>
      </c>
      <c r="F112" s="100" t="str">
        <f ca="1">IF(E112="","",VLOOKUP(E112,'Org List'!$J$9:$K$488,2,0))</f>
        <v>Leicester</v>
      </c>
      <c r="G112" s="121">
        <f ca="1">IFERROR(IF((VLOOKUP($E112,'DTOC Backsheet'!$D$5:$AF$183,G$9,FALSE))="","",(VLOOKUP($E112,'DTOC Backsheet'!$D$5:$AF$183,G$9,FALSE))),"")</f>
        <v>795.14535034586038</v>
      </c>
      <c r="H112" s="122">
        <f ca="1">IFERROR(IF((VLOOKUP($E112,'DTOC Backsheet'!$D$5:$AF$183,H$9,FALSE))="","",(VLOOKUP($E112,'DTOC Backsheet'!$D$5:$AF$183,H$9,FALSE))),"")</f>
        <v>1052.4091606675515</v>
      </c>
      <c r="I112" s="122">
        <f ca="1">IFERROR(IF((VLOOKUP($E112,'DTOC Backsheet'!$D$5:$AF$183,I$9,FALSE))="","",(VLOOKUP($E112,'DTOC Backsheet'!$D$5:$AF$183,I$9,FALSE))),"")</f>
        <v>769.93794529993113</v>
      </c>
      <c r="J112" s="123">
        <f ca="1">IFERROR(IF((VLOOKUP($E112,'DTOC Backsheet'!$D$5:$AF$183,J$9,FALSE))="","",(VLOOKUP($E112,'DTOC Backsheet'!$D$5:$AF$183,J$9,FALSE))),"")</f>
        <v>547.4551519593291</v>
      </c>
      <c r="K112" s="175">
        <f ca="1">IFERROR(IF((VLOOKUP($E112,'DTOC Backsheet'!$D$5:$AF$183,K$9,FALSE))="","",(VLOOKUP($E112,'DTOC Backsheet'!$D$5:$AF$183,K$9,FALSE))),"")</f>
        <v>458.91793061819772</v>
      </c>
      <c r="L112" s="123">
        <f ca="1">IFERROR(IF((VLOOKUP($E112,'DTOC Backsheet'!$D$5:$AF$183,L$9,FALSE))="","",(VLOOKUP($E112,'DTOC Backsheet'!$D$5:$AF$183,L$9,FALSE))),"")</f>
        <v>483.26566648700879</v>
      </c>
      <c r="M112" s="122">
        <f ca="1">IFERROR(IF((VLOOKUP($E112,'DTOC Backsheet'!$D$5:$AF$183,M$9,FALSE))="","",(VLOOKUP($E112,'DTOC Backsheet'!$D$5:$AF$183,M$9,FALSE))),"")</f>
        <v>530.85442295786697</v>
      </c>
      <c r="N112" s="124">
        <f ca="1">IFERROR(IF((VLOOKUP($E112,'DTOC Backsheet'!$D$5:$AF$183,N$9,FALSE))="","",(VLOOKUP($E112,'DTOC Backsheet'!$D$5:$AF$183,N$9,FALSE))),"")</f>
        <v>0</v>
      </c>
    </row>
    <row r="113" spans="1:14" ht="15" customHeight="1" x14ac:dyDescent="0.3">
      <c r="A113" s="57">
        <v>99</v>
      </c>
      <c r="B113" s="98" t="str">
        <f ca="1">IFERROR(IF((VLOOKUP($E113,'Org List'!$AJ$10:$AL$188,3,FALSE))="","",(VLOOKUP($E113,'Org List'!$AJ$10:$AL$188,3,FALSE))),"")</f>
        <v>Midlands and East of England Commissioning Region</v>
      </c>
      <c r="C113" s="99" t="str">
        <f ca="1">IFERROR(IF((VLOOKUP($E113,'Org List'!$AO$10:$AQ$188,3,FALSE))="","",(VLOOKUP($E113,'Org List'!$AO$10:$AQ$188,3,FALSE))),"")</f>
        <v>East Midlands Region</v>
      </c>
      <c r="D113" s="114" t="str">
        <f ca="1">IFERROR(IF((VLOOKUP($E113,'Org List'!$AT$10:$AV$188,3,FALSE))="","",(VLOOKUP($E113,'Org List'!$AT$10:$AV$188,3,FALSE))),"")</f>
        <v>NHS England Midlands And East (Central Midlands)</v>
      </c>
      <c r="E113" s="98" t="str">
        <f t="shared" ca="1" si="3"/>
        <v>E10000018</v>
      </c>
      <c r="F113" s="100" t="str">
        <f ca="1">IF(E113="","",VLOOKUP(E113,'Org List'!$J$9:$K$488,2,0))</f>
        <v>Leicestershire</v>
      </c>
      <c r="G113" s="121">
        <f ca="1">IFERROR(IF((VLOOKUP($E113,'DTOC Backsheet'!$D$5:$AF$183,G$9,FALSE))="","",(VLOOKUP($E113,'DTOC Backsheet'!$D$5:$AF$183,G$9,FALSE))),"")</f>
        <v>842.51235044454347</v>
      </c>
      <c r="H113" s="122">
        <f ca="1">IFERROR(IF((VLOOKUP($E113,'DTOC Backsheet'!$D$5:$AF$183,H$9,FALSE))="","",(VLOOKUP($E113,'DTOC Backsheet'!$D$5:$AF$183,H$9,FALSE))),"")</f>
        <v>833.26990478468736</v>
      </c>
      <c r="I113" s="122">
        <f ca="1">IFERROR(IF((VLOOKUP($E113,'DTOC Backsheet'!$D$5:$AF$183,I$9,FALSE))="","",(VLOOKUP($E113,'DTOC Backsheet'!$D$5:$AF$183,I$9,FALSE))),"")</f>
        <v>848.31153203504152</v>
      </c>
      <c r="J113" s="123">
        <f ca="1">IFERROR(IF((VLOOKUP($E113,'DTOC Backsheet'!$D$5:$AF$183,J$9,FALSE))="","",(VLOOKUP($E113,'DTOC Backsheet'!$D$5:$AF$183,J$9,FALSE))),"")</f>
        <v>744.22756591027326</v>
      </c>
      <c r="K113" s="175">
        <f ca="1">IFERROR(IF((VLOOKUP($E113,'DTOC Backsheet'!$D$5:$AF$183,K$9,FALSE))="","",(VLOOKUP($E113,'DTOC Backsheet'!$D$5:$AF$183,K$9,FALSE))),"")</f>
        <v>485.75983357027087</v>
      </c>
      <c r="L113" s="123">
        <f ca="1">IFERROR(IF((VLOOKUP($E113,'DTOC Backsheet'!$D$5:$AF$183,L$9,FALSE))="","",(VLOOKUP($E113,'DTOC Backsheet'!$D$5:$AF$183,L$9,FALSE))),"")</f>
        <v>580.37424891492822</v>
      </c>
      <c r="M113" s="122">
        <f ca="1">IFERROR(IF((VLOOKUP($E113,'DTOC Backsheet'!$D$5:$AF$183,M$9,FALSE))="","",(VLOOKUP($E113,'DTOC Backsheet'!$D$5:$AF$183,M$9,FALSE))),"")</f>
        <v>661.21338539714486</v>
      </c>
      <c r="N113" s="124">
        <f ca="1">IFERROR(IF((VLOOKUP($E113,'DTOC Backsheet'!$D$5:$AF$183,N$9,FALSE))="","",(VLOOKUP($E113,'DTOC Backsheet'!$D$5:$AF$183,N$9,FALSE))),"")</f>
        <v>0</v>
      </c>
    </row>
    <row r="114" spans="1:14" ht="15" customHeight="1" x14ac:dyDescent="0.3">
      <c r="A114" s="57">
        <v>100</v>
      </c>
      <c r="B114" s="98" t="str">
        <f ca="1">IFERROR(IF((VLOOKUP($E114,'Org List'!$AJ$10:$AL$188,3,FALSE))="","",(VLOOKUP($E114,'Org List'!$AJ$10:$AL$188,3,FALSE))),"")</f>
        <v>London Commissioning Region</v>
      </c>
      <c r="C114" s="99" t="str">
        <f ca="1">IFERROR(IF((VLOOKUP($E114,'Org List'!$AO$10:$AQ$188,3,FALSE))="","",(VLOOKUP($E114,'Org List'!$AO$10:$AQ$188,3,FALSE))),"")</f>
        <v>London Region</v>
      </c>
      <c r="D114" s="114" t="str">
        <f ca="1">IFERROR(IF((VLOOKUP($E114,'Org List'!$AT$10:$AV$188,3,FALSE))="","",(VLOOKUP($E114,'Org List'!$AT$10:$AV$188,3,FALSE))),"")</f>
        <v>NHS England London</v>
      </c>
      <c r="E114" s="98" t="str">
        <f t="shared" ca="1" si="3"/>
        <v>E09000023</v>
      </c>
      <c r="F114" s="100" t="str">
        <f ca="1">IF(E114="","",VLOOKUP(E114,'Org List'!$J$9:$K$488,2,0))</f>
        <v>Lewisham</v>
      </c>
      <c r="G114" s="121">
        <f ca="1">IFERROR(IF((VLOOKUP($E114,'DTOC Backsheet'!$D$5:$AF$183,G$9,FALSE))="","",(VLOOKUP($E114,'DTOC Backsheet'!$D$5:$AF$183,G$9,FALSE))),"")</f>
        <v>382.7751196172249</v>
      </c>
      <c r="H114" s="122">
        <f ca="1">IFERROR(IF((VLOOKUP($E114,'DTOC Backsheet'!$D$5:$AF$183,H$9,FALSE))="","",(VLOOKUP($E114,'DTOC Backsheet'!$D$5:$AF$183,H$9,FALSE))),"")</f>
        <v>522.66826871499995</v>
      </c>
      <c r="I114" s="122">
        <f ca="1">IFERROR(IF((VLOOKUP($E114,'DTOC Backsheet'!$D$5:$AF$183,I$9,FALSE))="","",(VLOOKUP($E114,'DTOC Backsheet'!$D$5:$AF$183,I$9,FALSE))),"")</f>
        <v>684.01742227562386</v>
      </c>
      <c r="J114" s="123">
        <f ca="1">IFERROR(IF((VLOOKUP($E114,'DTOC Backsheet'!$D$5:$AF$183,J$9,FALSE))="","",(VLOOKUP($E114,'DTOC Backsheet'!$D$5:$AF$183,J$9,FALSE))),"")</f>
        <v>455.62299795907006</v>
      </c>
      <c r="K114" s="175">
        <f ca="1">IFERROR(IF((VLOOKUP($E114,'DTOC Backsheet'!$D$5:$AF$183,K$9,FALSE))="","",(VLOOKUP($E114,'DTOC Backsheet'!$D$5:$AF$183,K$9,FALSE))),"")</f>
        <v>282.97472701339655</v>
      </c>
      <c r="L114" s="123">
        <f ca="1">IFERROR(IF((VLOOKUP($E114,'DTOC Backsheet'!$D$5:$AF$183,L$9,FALSE))="","",(VLOOKUP($E114,'DTOC Backsheet'!$D$5:$AF$183,L$9,FALSE))),"")</f>
        <v>272.02630007537823</v>
      </c>
      <c r="M114" s="122">
        <f ca="1">IFERROR(IF((VLOOKUP($E114,'DTOC Backsheet'!$D$5:$AF$183,M$9,FALSE))="","",(VLOOKUP($E114,'DTOC Backsheet'!$D$5:$AF$183,M$9,FALSE))),"")</f>
        <v>358.35043554821499</v>
      </c>
      <c r="N114" s="124">
        <f ca="1">IFERROR(IF((VLOOKUP($E114,'DTOC Backsheet'!$D$5:$AF$183,N$9,FALSE))="","",(VLOOKUP($E114,'DTOC Backsheet'!$D$5:$AF$183,N$9,FALSE))),"")</f>
        <v>0</v>
      </c>
    </row>
    <row r="115" spans="1:14" ht="15" customHeight="1" x14ac:dyDescent="0.3">
      <c r="A115" s="57">
        <v>101</v>
      </c>
      <c r="B115" s="98" t="str">
        <f ca="1">IFERROR(IF((VLOOKUP($E115,'Org List'!$AJ$10:$AL$188,3,FALSE))="","",(VLOOKUP($E115,'Org List'!$AJ$10:$AL$188,3,FALSE))),"")</f>
        <v>Midlands and East of England Commissioning Region</v>
      </c>
      <c r="C115" s="99" t="str">
        <f ca="1">IFERROR(IF((VLOOKUP($E115,'Org List'!$AO$10:$AQ$188,3,FALSE))="","",(VLOOKUP($E115,'Org List'!$AO$10:$AQ$188,3,FALSE))),"")</f>
        <v>East Midlands Region</v>
      </c>
      <c r="D115" s="114" t="str">
        <f ca="1">IFERROR(IF((VLOOKUP($E115,'Org List'!$AT$10:$AV$188,3,FALSE))="","",(VLOOKUP($E115,'Org List'!$AT$10:$AV$188,3,FALSE))),"")</f>
        <v>NHS England Midlands And East (Central Midlands)</v>
      </c>
      <c r="E115" s="98" t="str">
        <f t="shared" ca="1" si="3"/>
        <v>E10000019</v>
      </c>
      <c r="F115" s="100" t="str">
        <f ca="1">IF(E115="","",VLOOKUP(E115,'Org List'!$J$9:$K$488,2,0))</f>
        <v>Lincolnshire</v>
      </c>
      <c r="G115" s="121">
        <f ca="1">IFERROR(IF((VLOOKUP($E115,'DTOC Backsheet'!$D$5:$AF$183,G$9,FALSE))="","",(VLOOKUP($E115,'DTOC Backsheet'!$D$5:$AF$183,G$9,FALSE))),"")</f>
        <v>1227.6634823698555</v>
      </c>
      <c r="H115" s="122">
        <f ca="1">IFERROR(IF((VLOOKUP($E115,'DTOC Backsheet'!$D$5:$AF$183,H$9,FALSE))="","",(VLOOKUP($E115,'DTOC Backsheet'!$D$5:$AF$183,H$9,FALSE))),"")</f>
        <v>1078.121341823326</v>
      </c>
      <c r="I115" s="122">
        <f ca="1">IFERROR(IF((VLOOKUP($E115,'DTOC Backsheet'!$D$5:$AF$183,I$9,FALSE))="","",(VLOOKUP($E115,'DTOC Backsheet'!$D$5:$AF$183,I$9,FALSE))),"")</f>
        <v>1156.6021123857824</v>
      </c>
      <c r="J115" s="123">
        <f ca="1">IFERROR(IF((VLOOKUP($E115,'DTOC Backsheet'!$D$5:$AF$183,J$9,FALSE))="","",(VLOOKUP($E115,'DTOC Backsheet'!$D$5:$AF$183,J$9,FALSE))),"")</f>
        <v>1018.4004551473735</v>
      </c>
      <c r="K115" s="175">
        <f ca="1">IFERROR(IF((VLOOKUP($E115,'DTOC Backsheet'!$D$5:$AF$183,K$9,FALSE))="","",(VLOOKUP($E115,'DTOC Backsheet'!$D$5:$AF$183,K$9,FALSE))),"")</f>
        <v>1006.3941190321025</v>
      </c>
      <c r="L115" s="123">
        <f ca="1">IFERROR(IF((VLOOKUP($E115,'DTOC Backsheet'!$D$5:$AF$183,L$9,FALSE))="","",(VLOOKUP($E115,'DTOC Backsheet'!$D$5:$AF$183,L$9,FALSE))),"")</f>
        <v>1126.9508912580432</v>
      </c>
      <c r="M115" s="122">
        <f ca="1">IFERROR(IF((VLOOKUP($E115,'DTOC Backsheet'!$D$5:$AF$183,M$9,FALSE))="","",(VLOOKUP($E115,'DTOC Backsheet'!$D$5:$AF$183,M$9,FALSE))),"")</f>
        <v>855.73927133911241</v>
      </c>
      <c r="N115" s="124">
        <f ca="1">IFERROR(IF((VLOOKUP($E115,'DTOC Backsheet'!$D$5:$AF$183,N$9,FALSE))="","",(VLOOKUP($E115,'DTOC Backsheet'!$D$5:$AF$183,N$9,FALSE))),"")</f>
        <v>0</v>
      </c>
    </row>
    <row r="116" spans="1:14" ht="15" customHeight="1" x14ac:dyDescent="0.3">
      <c r="A116" s="57">
        <v>102</v>
      </c>
      <c r="B116" s="98" t="str">
        <f ca="1">IFERROR(IF((VLOOKUP($E116,'Org List'!$AJ$10:$AL$188,3,FALSE))="","",(VLOOKUP($E116,'Org List'!$AJ$10:$AL$188,3,FALSE))),"")</f>
        <v>North of England Commissioning Region</v>
      </c>
      <c r="C116" s="99" t="str">
        <f ca="1">IFERROR(IF((VLOOKUP($E116,'Org List'!$AO$10:$AQ$188,3,FALSE))="","",(VLOOKUP($E116,'Org List'!$AO$10:$AQ$188,3,FALSE))),"")</f>
        <v>North West Region</v>
      </c>
      <c r="D116" s="114" t="str">
        <f ca="1">IFERROR(IF((VLOOKUP($E116,'Org List'!$AT$10:$AV$188,3,FALSE))="","",(VLOOKUP($E116,'Org List'!$AT$10:$AV$188,3,FALSE))),"")</f>
        <v>NHS England North (Cheshire And Merseyside)</v>
      </c>
      <c r="E116" s="98" t="str">
        <f t="shared" ca="1" si="3"/>
        <v>E08000012</v>
      </c>
      <c r="F116" s="100" t="str">
        <f ca="1">IF(E116="","",VLOOKUP(E116,'Org List'!$J$9:$K$488,2,0))</f>
        <v>Liverpool</v>
      </c>
      <c r="G116" s="121">
        <f ca="1">IFERROR(IF((VLOOKUP($E116,'DTOC Backsheet'!$D$5:$AF$183,G$9,FALSE))="","",(VLOOKUP($E116,'DTOC Backsheet'!$D$5:$AF$183,G$9,FALSE))),"")</f>
        <v>1224.8959152547909</v>
      </c>
      <c r="H116" s="122">
        <f ca="1">IFERROR(IF((VLOOKUP($E116,'DTOC Backsheet'!$D$5:$AF$183,H$9,FALSE))="","",(VLOOKUP($E116,'DTOC Backsheet'!$D$5:$AF$183,H$9,FALSE))),"")</f>
        <v>1138.4622342604016</v>
      </c>
      <c r="I116" s="122">
        <f ca="1">IFERROR(IF((VLOOKUP($E116,'DTOC Backsheet'!$D$5:$AF$183,I$9,FALSE))="","",(VLOOKUP($E116,'DTOC Backsheet'!$D$5:$AF$183,I$9,FALSE))),"")</f>
        <v>1218.8656584412288</v>
      </c>
      <c r="J116" s="123">
        <f ca="1">IFERROR(IF((VLOOKUP($E116,'DTOC Backsheet'!$D$5:$AF$183,J$9,FALSE))="","",(VLOOKUP($E116,'DTOC Backsheet'!$D$5:$AF$183,J$9,FALSE))),"")</f>
        <v>989.13003962410062</v>
      </c>
      <c r="K116" s="175">
        <f ca="1">IFERROR(IF((VLOOKUP($E116,'DTOC Backsheet'!$D$5:$AF$183,K$9,FALSE))="","",(VLOOKUP($E116,'DTOC Backsheet'!$D$5:$AF$183,K$9,FALSE))),"")</f>
        <v>1063.7201737596886</v>
      </c>
      <c r="L116" s="123">
        <f ca="1">IFERROR(IF((VLOOKUP($E116,'DTOC Backsheet'!$D$5:$AF$183,L$9,FALSE))="","",(VLOOKUP($E116,'DTOC Backsheet'!$D$5:$AF$183,L$9,FALSE))),"")</f>
        <v>1287.9895068295664</v>
      </c>
      <c r="M116" s="122">
        <f ca="1">IFERROR(IF((VLOOKUP($E116,'DTOC Backsheet'!$D$5:$AF$183,M$9,FALSE))="","",(VLOOKUP($E116,'DTOC Backsheet'!$D$5:$AF$183,M$9,FALSE))),"")</f>
        <v>1241.3394898283793</v>
      </c>
      <c r="N116" s="124">
        <f ca="1">IFERROR(IF((VLOOKUP($E116,'DTOC Backsheet'!$D$5:$AF$183,N$9,FALSE))="","",(VLOOKUP($E116,'DTOC Backsheet'!$D$5:$AF$183,N$9,FALSE))),"")</f>
        <v>0</v>
      </c>
    </row>
    <row r="117" spans="1:14" ht="15" customHeight="1" x14ac:dyDescent="0.3">
      <c r="A117" s="57">
        <v>103</v>
      </c>
      <c r="B117" s="98" t="str">
        <f ca="1">IFERROR(IF((VLOOKUP($E117,'Org List'!$AJ$10:$AL$188,3,FALSE))="","",(VLOOKUP($E117,'Org List'!$AJ$10:$AL$188,3,FALSE))),"")</f>
        <v>Midlands and East of England Commissioning Region</v>
      </c>
      <c r="C117" s="99" t="str">
        <f ca="1">IFERROR(IF((VLOOKUP($E117,'Org List'!$AO$10:$AQ$188,3,FALSE))="","",(VLOOKUP($E117,'Org List'!$AO$10:$AQ$188,3,FALSE))),"")</f>
        <v>East Region</v>
      </c>
      <c r="D117" s="114" t="str">
        <f ca="1">IFERROR(IF((VLOOKUP($E117,'Org List'!$AT$10:$AV$188,3,FALSE))="","",(VLOOKUP($E117,'Org List'!$AT$10:$AV$188,3,FALSE))),"")</f>
        <v>NHS England Midlands And East (Central Midlands)</v>
      </c>
      <c r="E117" s="98" t="str">
        <f t="shared" ca="1" si="3"/>
        <v>E06000032</v>
      </c>
      <c r="F117" s="100" t="str">
        <f ca="1">IF(E117="","",VLOOKUP(E117,'Org List'!$J$9:$K$488,2,0))</f>
        <v>Luton</v>
      </c>
      <c r="G117" s="121">
        <f ca="1">IFERROR(IF((VLOOKUP($E117,'DTOC Backsheet'!$D$5:$AF$183,G$9,FALSE))="","",(VLOOKUP($E117,'DTOC Backsheet'!$D$5:$AF$183,G$9,FALSE))),"")</f>
        <v>287.40919328744093</v>
      </c>
      <c r="H117" s="122">
        <f ca="1">IFERROR(IF((VLOOKUP($E117,'DTOC Backsheet'!$D$5:$AF$183,H$9,FALSE))="","",(VLOOKUP($E117,'DTOC Backsheet'!$D$5:$AF$183,H$9,FALSE))),"")</f>
        <v>483.45652380801317</v>
      </c>
      <c r="I117" s="122">
        <f ca="1">IFERROR(IF((VLOOKUP($E117,'DTOC Backsheet'!$D$5:$AF$183,I$9,FALSE))="","",(VLOOKUP($E117,'DTOC Backsheet'!$D$5:$AF$183,I$9,FALSE))),"")</f>
        <v>229.67357167782257</v>
      </c>
      <c r="J117" s="123">
        <f ca="1">IFERROR(IF((VLOOKUP($E117,'DTOC Backsheet'!$D$5:$AF$183,J$9,FALSE))="","",(VLOOKUP($E117,'DTOC Backsheet'!$D$5:$AF$183,J$9,FALSE))),"")</f>
        <v>376.10710575257747</v>
      </c>
      <c r="K117" s="175">
        <f ca="1">IFERROR(IF((VLOOKUP($E117,'DTOC Backsheet'!$D$5:$AF$183,K$9,FALSE))="","",(VLOOKUP($E117,'DTOC Backsheet'!$D$5:$AF$183,K$9,FALSE))),"")</f>
        <v>387.24185559393669</v>
      </c>
      <c r="L117" s="123">
        <f ca="1">IFERROR(IF((VLOOKUP($E117,'DTOC Backsheet'!$D$5:$AF$183,L$9,FALSE))="","",(VLOOKUP($E117,'DTOC Backsheet'!$D$5:$AF$183,L$9,FALSE))),"")</f>
        <v>445.38999365436808</v>
      </c>
      <c r="M117" s="122">
        <f ca="1">IFERROR(IF((VLOOKUP($E117,'DTOC Backsheet'!$D$5:$AF$183,M$9,FALSE))="","",(VLOOKUP($E117,'DTOC Backsheet'!$D$5:$AF$183,M$9,FALSE))),"")</f>
        <v>203.51848321150987</v>
      </c>
      <c r="N117" s="124">
        <f ca="1">IFERROR(IF((VLOOKUP($E117,'DTOC Backsheet'!$D$5:$AF$183,N$9,FALSE))="","",(VLOOKUP($E117,'DTOC Backsheet'!$D$5:$AF$183,N$9,FALSE))),"")</f>
        <v>0</v>
      </c>
    </row>
    <row r="118" spans="1:14" ht="15" customHeight="1" x14ac:dyDescent="0.3">
      <c r="A118" s="57">
        <v>104</v>
      </c>
      <c r="B118" s="98" t="str">
        <f ca="1">IFERROR(IF((VLOOKUP($E118,'Org List'!$AJ$10:$AL$188,3,FALSE))="","",(VLOOKUP($E118,'Org List'!$AJ$10:$AL$188,3,FALSE))),"")</f>
        <v>North of England Commissioning Region</v>
      </c>
      <c r="C118" s="99" t="str">
        <f ca="1">IFERROR(IF((VLOOKUP($E118,'Org List'!$AO$10:$AQ$188,3,FALSE))="","",(VLOOKUP($E118,'Org List'!$AO$10:$AQ$188,3,FALSE))),"")</f>
        <v>North West Region</v>
      </c>
      <c r="D118" s="114" t="str">
        <f ca="1">IFERROR(IF((VLOOKUP($E118,'Org List'!$AT$10:$AV$188,3,FALSE))="","",(VLOOKUP($E118,'Org List'!$AT$10:$AV$188,3,FALSE))),"")</f>
        <v>NHS England North (Greater Manchester)</v>
      </c>
      <c r="E118" s="98" t="str">
        <f t="shared" ca="1" si="3"/>
        <v>E08000003</v>
      </c>
      <c r="F118" s="100" t="str">
        <f ca="1">IF(E118="","",VLOOKUP(E118,'Org List'!$J$9:$K$488,2,0))</f>
        <v>Manchester</v>
      </c>
      <c r="G118" s="121">
        <f ca="1">IFERROR(IF((VLOOKUP($E118,'DTOC Backsheet'!$D$5:$AF$183,G$9,FALSE))="","",(VLOOKUP($E118,'DTOC Backsheet'!$D$5:$AF$183,G$9,FALSE))),"")</f>
        <v>1297.8443105305207</v>
      </c>
      <c r="H118" s="122">
        <f ca="1">IFERROR(IF((VLOOKUP($E118,'DTOC Backsheet'!$D$5:$AF$183,H$9,FALSE))="","",(VLOOKUP($E118,'DTOC Backsheet'!$D$5:$AF$183,H$9,FALSE))),"")</f>
        <v>1329.4243246236913</v>
      </c>
      <c r="I118" s="122">
        <f ca="1">IFERROR(IF((VLOOKUP($E118,'DTOC Backsheet'!$D$5:$AF$183,I$9,FALSE))="","",(VLOOKUP($E118,'DTOC Backsheet'!$D$5:$AF$183,I$9,FALSE))),"")</f>
        <v>1432.4128780469412</v>
      </c>
      <c r="J118" s="123">
        <f ca="1">IFERROR(IF((VLOOKUP($E118,'DTOC Backsheet'!$D$5:$AF$183,J$9,FALSE))="","",(VLOOKUP($E118,'DTOC Backsheet'!$D$5:$AF$183,J$9,FALSE))),"")</f>
        <v>1453.8163111168953</v>
      </c>
      <c r="K118" s="175">
        <f ca="1">IFERROR(IF((VLOOKUP($E118,'DTOC Backsheet'!$D$5:$AF$183,K$9,FALSE))="","",(VLOOKUP($E118,'DTOC Backsheet'!$D$5:$AF$183,K$9,FALSE))),"")</f>
        <v>1270.8379891732798</v>
      </c>
      <c r="L118" s="123">
        <f ca="1">IFERROR(IF((VLOOKUP($E118,'DTOC Backsheet'!$D$5:$AF$183,L$9,FALSE))="","",(VLOOKUP($E118,'DTOC Backsheet'!$D$5:$AF$183,L$9,FALSE))),"")</f>
        <v>1360.231978519779</v>
      </c>
      <c r="M118" s="122">
        <f ca="1">IFERROR(IF((VLOOKUP($E118,'DTOC Backsheet'!$D$5:$AF$183,M$9,FALSE))="","",(VLOOKUP($E118,'DTOC Backsheet'!$D$5:$AF$183,M$9,FALSE))),"")</f>
        <v>1042.2314851673884</v>
      </c>
      <c r="N118" s="124">
        <f ca="1">IFERROR(IF((VLOOKUP($E118,'DTOC Backsheet'!$D$5:$AF$183,N$9,FALSE))="","",(VLOOKUP($E118,'DTOC Backsheet'!$D$5:$AF$183,N$9,FALSE))),"")</f>
        <v>0</v>
      </c>
    </row>
    <row r="119" spans="1:14" ht="15" customHeight="1" x14ac:dyDescent="0.3">
      <c r="A119" s="57">
        <v>105</v>
      </c>
      <c r="B119" s="98" t="str">
        <f ca="1">IFERROR(IF((VLOOKUP($E119,'Org List'!$AJ$10:$AL$188,3,FALSE))="","",(VLOOKUP($E119,'Org List'!$AJ$10:$AL$188,3,FALSE))),"")</f>
        <v>South East England Commissioning Region</v>
      </c>
      <c r="C119" s="99" t="str">
        <f ca="1">IFERROR(IF((VLOOKUP($E119,'Org List'!$AO$10:$AQ$188,3,FALSE))="","",(VLOOKUP($E119,'Org List'!$AO$10:$AQ$188,3,FALSE))),"")</f>
        <v>South East Region</v>
      </c>
      <c r="D119" s="114" t="str">
        <f ca="1">IFERROR(IF((VLOOKUP($E119,'Org List'!$AT$10:$AV$188,3,FALSE))="","",(VLOOKUP($E119,'Org List'!$AT$10:$AV$188,3,FALSE))),"")</f>
        <v>NHS England South East (Kent, Surrey and Sussex)</v>
      </c>
      <c r="E119" s="98" t="str">
        <f t="shared" ca="1" si="3"/>
        <v>E06000035</v>
      </c>
      <c r="F119" s="100" t="str">
        <f ca="1">IF(E119="","",VLOOKUP(E119,'Org List'!$J$9:$K$488,2,0))</f>
        <v>Medway</v>
      </c>
      <c r="G119" s="121">
        <f ca="1">IFERROR(IF((VLOOKUP($E119,'DTOC Backsheet'!$D$5:$AF$183,G$9,FALSE))="","",(VLOOKUP($E119,'DTOC Backsheet'!$D$5:$AF$183,G$9,FALSE))),"")</f>
        <v>667.37491400410909</v>
      </c>
      <c r="H119" s="122">
        <f ca="1">IFERROR(IF((VLOOKUP($E119,'DTOC Backsheet'!$D$5:$AF$183,H$9,FALSE))="","",(VLOOKUP($E119,'DTOC Backsheet'!$D$5:$AF$183,H$9,FALSE))),"")</f>
        <v>702.00727279534624</v>
      </c>
      <c r="I119" s="122">
        <f ca="1">IFERROR(IF((VLOOKUP($E119,'DTOC Backsheet'!$D$5:$AF$183,I$9,FALSE))="","",(VLOOKUP($E119,'DTOC Backsheet'!$D$5:$AF$183,I$9,FALSE))),"")</f>
        <v>552.71372611420247</v>
      </c>
      <c r="J119" s="123">
        <f ca="1">IFERROR(IF((VLOOKUP($E119,'DTOC Backsheet'!$D$5:$AF$183,J$9,FALSE))="","",(VLOOKUP($E119,'DTOC Backsheet'!$D$5:$AF$183,J$9,FALSE))),"")</f>
        <v>452.33803153776404</v>
      </c>
      <c r="K119" s="175">
        <f ca="1">IFERROR(IF((VLOOKUP($E119,'DTOC Backsheet'!$D$5:$AF$183,K$9,FALSE))="","",(VLOOKUP($E119,'DTOC Backsheet'!$D$5:$AF$183,K$9,FALSE))),"")</f>
        <v>326.45802887740768</v>
      </c>
      <c r="L119" s="123">
        <f ca="1">IFERROR(IF((VLOOKUP($E119,'DTOC Backsheet'!$D$5:$AF$183,L$9,FALSE))="","",(VLOOKUP($E119,'DTOC Backsheet'!$D$5:$AF$183,L$9,FALSE))),"")</f>
        <v>286.8035225448412</v>
      </c>
      <c r="M119" s="122">
        <f ca="1">IFERROR(IF((VLOOKUP($E119,'DTOC Backsheet'!$D$5:$AF$183,M$9,FALSE))="","",(VLOOKUP($E119,'DTOC Backsheet'!$D$5:$AF$183,M$9,FALSE))),"")</f>
        <v>544.55781370652323</v>
      </c>
      <c r="N119" s="124">
        <f ca="1">IFERROR(IF((VLOOKUP($E119,'DTOC Backsheet'!$D$5:$AF$183,N$9,FALSE))="","",(VLOOKUP($E119,'DTOC Backsheet'!$D$5:$AF$183,N$9,FALSE))),"")</f>
        <v>0</v>
      </c>
    </row>
    <row r="120" spans="1:14" ht="15" customHeight="1" x14ac:dyDescent="0.3">
      <c r="A120" s="57">
        <v>106</v>
      </c>
      <c r="B120" s="98" t="str">
        <f ca="1">IFERROR(IF((VLOOKUP($E120,'Org List'!$AJ$10:$AL$188,3,FALSE))="","",(VLOOKUP($E120,'Org List'!$AJ$10:$AL$188,3,FALSE))),"")</f>
        <v>London Commissioning Region</v>
      </c>
      <c r="C120" s="99" t="str">
        <f ca="1">IFERROR(IF((VLOOKUP($E120,'Org List'!$AO$10:$AQ$188,3,FALSE))="","",(VLOOKUP($E120,'Org List'!$AO$10:$AQ$188,3,FALSE))),"")</f>
        <v>London Region</v>
      </c>
      <c r="D120" s="114" t="str">
        <f ca="1">IFERROR(IF((VLOOKUP($E120,'Org List'!$AT$10:$AV$188,3,FALSE))="","",(VLOOKUP($E120,'Org List'!$AT$10:$AV$188,3,FALSE))),"")</f>
        <v>NHS England London</v>
      </c>
      <c r="E120" s="98" t="str">
        <f t="shared" ca="1" si="3"/>
        <v>E09000024</v>
      </c>
      <c r="F120" s="100" t="str">
        <f ca="1">IF(E120="","",VLOOKUP(E120,'Org List'!$J$9:$K$488,2,0))</f>
        <v>Merton</v>
      </c>
      <c r="G120" s="121">
        <f ca="1">IFERROR(IF((VLOOKUP($E120,'DTOC Backsheet'!$D$5:$AF$183,G$9,FALSE))="","",(VLOOKUP($E120,'DTOC Backsheet'!$D$5:$AF$183,G$9,FALSE))),"")</f>
        <v>523.73467463061934</v>
      </c>
      <c r="H120" s="122">
        <f ca="1">IFERROR(IF((VLOOKUP($E120,'DTOC Backsheet'!$D$5:$AF$183,H$9,FALSE))="","",(VLOOKUP($E120,'DTOC Backsheet'!$D$5:$AF$183,H$9,FALSE))),"")</f>
        <v>796.60484124489153</v>
      </c>
      <c r="I120" s="122">
        <f ca="1">IFERROR(IF((VLOOKUP($E120,'DTOC Backsheet'!$D$5:$AF$183,I$9,FALSE))="","",(VLOOKUP($E120,'DTOC Backsheet'!$D$5:$AF$183,I$9,FALSE))),"")</f>
        <v>491.04055328513044</v>
      </c>
      <c r="J120" s="123">
        <f ca="1">IFERROR(IF((VLOOKUP($E120,'DTOC Backsheet'!$D$5:$AF$183,J$9,FALSE))="","",(VLOOKUP($E120,'DTOC Backsheet'!$D$5:$AF$183,J$9,FALSE))),"")</f>
        <v>408.99071397118553</v>
      </c>
      <c r="K120" s="175">
        <f ca="1">IFERROR(IF((VLOOKUP($E120,'DTOC Backsheet'!$D$5:$AF$183,K$9,FALSE))="","",(VLOOKUP($E120,'DTOC Backsheet'!$D$5:$AF$183,K$9,FALSE))),"")</f>
        <v>475.29678426651401</v>
      </c>
      <c r="L120" s="123">
        <f ca="1">IFERROR(IF((VLOOKUP($E120,'DTOC Backsheet'!$D$5:$AF$183,L$9,FALSE))="","",(VLOOKUP($E120,'DTOC Backsheet'!$D$5:$AF$183,L$9,FALSE))),"")</f>
        <v>427.58120096987568</v>
      </c>
      <c r="M120" s="122">
        <f ca="1">IFERROR(IF((VLOOKUP($E120,'DTOC Backsheet'!$D$5:$AF$183,M$9,FALSE))="","",(VLOOKUP($E120,'DTOC Backsheet'!$D$5:$AF$183,M$9,FALSE))),"")</f>
        <v>418.28595747053055</v>
      </c>
      <c r="N120" s="124">
        <f ca="1">IFERROR(IF((VLOOKUP($E120,'DTOC Backsheet'!$D$5:$AF$183,N$9,FALSE))="","",(VLOOKUP($E120,'DTOC Backsheet'!$D$5:$AF$183,N$9,FALSE))),"")</f>
        <v>0</v>
      </c>
    </row>
    <row r="121" spans="1:14" ht="15" customHeight="1" x14ac:dyDescent="0.3">
      <c r="A121" s="57">
        <v>107</v>
      </c>
      <c r="B121" s="98" t="str">
        <f ca="1">IFERROR(IF((VLOOKUP($E121,'Org List'!$AJ$10:$AL$188,3,FALSE))="","",(VLOOKUP($E121,'Org List'!$AJ$10:$AL$188,3,FALSE))),"")</f>
        <v>North of England Commissioning Region</v>
      </c>
      <c r="C121" s="99" t="str">
        <f ca="1">IFERROR(IF((VLOOKUP($E121,'Org List'!$AO$10:$AQ$188,3,FALSE))="","",(VLOOKUP($E121,'Org List'!$AO$10:$AQ$188,3,FALSE))),"")</f>
        <v>North East Region</v>
      </c>
      <c r="D121" s="114" t="str">
        <f ca="1">IFERROR(IF((VLOOKUP($E121,'Org List'!$AT$10:$AV$188,3,FALSE))="","",(VLOOKUP($E121,'Org List'!$AT$10:$AV$188,3,FALSE))),"")</f>
        <v>NHS England North (Cumbria And North East)</v>
      </c>
      <c r="E121" s="98" t="str">
        <f t="shared" ca="1" si="3"/>
        <v>E06000002</v>
      </c>
      <c r="F121" s="100" t="str">
        <f ca="1">IF(E121="","",VLOOKUP(E121,'Org List'!$J$9:$K$488,2,0))</f>
        <v>Middlesbrough</v>
      </c>
      <c r="G121" s="121">
        <f ca="1">IFERROR(IF((VLOOKUP($E121,'DTOC Backsheet'!$D$5:$AF$183,G$9,FALSE))="","",(VLOOKUP($E121,'DTOC Backsheet'!$D$5:$AF$183,G$9,FALSE))),"")</f>
        <v>957.10577127389297</v>
      </c>
      <c r="H121" s="122">
        <f ca="1">IFERROR(IF((VLOOKUP($E121,'DTOC Backsheet'!$D$5:$AF$183,H$9,FALSE))="","",(VLOOKUP($E121,'DTOC Backsheet'!$D$5:$AF$183,H$9,FALSE))),"")</f>
        <v>876.73105882135565</v>
      </c>
      <c r="I121" s="122">
        <f ca="1">IFERROR(IF((VLOOKUP($E121,'DTOC Backsheet'!$D$5:$AF$183,I$9,FALSE))="","",(VLOOKUP($E121,'DTOC Backsheet'!$D$5:$AF$183,I$9,FALSE))),"")</f>
        <v>912.76110233456211</v>
      </c>
      <c r="J121" s="123">
        <f ca="1">IFERROR(IF((VLOOKUP($E121,'DTOC Backsheet'!$D$5:$AF$183,J$9,FALSE))="","",(VLOOKUP($E121,'DTOC Backsheet'!$D$5:$AF$183,J$9,FALSE))),"")</f>
        <v>1344.9314791518609</v>
      </c>
      <c r="K121" s="175">
        <f ca="1">IFERROR(IF((VLOOKUP($E121,'DTOC Backsheet'!$D$5:$AF$183,K$9,FALSE))="","",(VLOOKUP($E121,'DTOC Backsheet'!$D$5:$AF$183,K$9,FALSE))),"")</f>
        <v>1411.3023266494165</v>
      </c>
      <c r="L121" s="123">
        <f ca="1">IFERROR(IF((VLOOKUP($E121,'DTOC Backsheet'!$D$5:$AF$183,L$9,FALSE))="","",(VLOOKUP($E121,'DTOC Backsheet'!$D$5:$AF$183,L$9,FALSE))),"")</f>
        <v>1315.4333247085026</v>
      </c>
      <c r="M121" s="122">
        <f ca="1">IFERROR(IF((VLOOKUP($E121,'DTOC Backsheet'!$D$5:$AF$183,M$9,FALSE))="","",(VLOOKUP($E121,'DTOC Backsheet'!$D$5:$AF$183,M$9,FALSE))),"")</f>
        <v>1007.5463377059518</v>
      </c>
      <c r="N121" s="124">
        <f ca="1">IFERROR(IF((VLOOKUP($E121,'DTOC Backsheet'!$D$5:$AF$183,N$9,FALSE))="","",(VLOOKUP($E121,'DTOC Backsheet'!$D$5:$AF$183,N$9,FALSE))),"")</f>
        <v>0</v>
      </c>
    </row>
    <row r="122" spans="1:14" ht="15" customHeight="1" x14ac:dyDescent="0.3">
      <c r="A122" s="57">
        <v>108</v>
      </c>
      <c r="B122" s="98" t="str">
        <f ca="1">IFERROR(IF((VLOOKUP($E122,'Org List'!$AJ$10:$AL$188,3,FALSE))="","",(VLOOKUP($E122,'Org List'!$AJ$10:$AL$188,3,FALSE))),"")</f>
        <v>Midlands and East of England Commissioning Region</v>
      </c>
      <c r="C122" s="99" t="str">
        <f ca="1">IFERROR(IF((VLOOKUP($E122,'Org List'!$AO$10:$AQ$188,3,FALSE))="","",(VLOOKUP($E122,'Org List'!$AO$10:$AQ$188,3,FALSE))),"")</f>
        <v>South East Region</v>
      </c>
      <c r="D122" s="114" t="str">
        <f ca="1">IFERROR(IF((VLOOKUP($E122,'Org List'!$AT$10:$AV$188,3,FALSE))="","",(VLOOKUP($E122,'Org List'!$AT$10:$AV$188,3,FALSE))),"")</f>
        <v>NHS England Midlands And East (Central Midlands)</v>
      </c>
      <c r="E122" s="98" t="str">
        <f t="shared" ca="1" si="3"/>
        <v>E06000042</v>
      </c>
      <c r="F122" s="100" t="str">
        <f ca="1">IF(E122="","",VLOOKUP(E122,'Org List'!$J$9:$K$488,2,0))</f>
        <v>Milton Keynes</v>
      </c>
      <c r="G122" s="121">
        <f ca="1">IFERROR(IF((VLOOKUP($E122,'DTOC Backsheet'!$D$5:$AF$183,G$9,FALSE))="","",(VLOOKUP($E122,'DTOC Backsheet'!$D$5:$AF$183,G$9,FALSE))),"")</f>
        <v>1964.7377848044268</v>
      </c>
      <c r="H122" s="122">
        <f ca="1">IFERROR(IF((VLOOKUP($E122,'DTOC Backsheet'!$D$5:$AF$183,H$9,FALSE))="","",(VLOOKUP($E122,'DTOC Backsheet'!$D$5:$AF$183,H$9,FALSE))),"")</f>
        <v>2213.3944384962524</v>
      </c>
      <c r="I122" s="122">
        <f ca="1">IFERROR(IF((VLOOKUP($E122,'DTOC Backsheet'!$D$5:$AF$183,I$9,FALSE))="","",(VLOOKUP($E122,'DTOC Backsheet'!$D$5:$AF$183,I$9,FALSE))),"")</f>
        <v>1734.0924782613047</v>
      </c>
      <c r="J122" s="123">
        <f ca="1">IFERROR(IF((VLOOKUP($E122,'DTOC Backsheet'!$D$5:$AF$183,J$9,FALSE))="","",(VLOOKUP($E122,'DTOC Backsheet'!$D$5:$AF$183,J$9,FALSE))),"")</f>
        <v>1609.2593183138101</v>
      </c>
      <c r="K122" s="175">
        <f ca="1">IFERROR(IF((VLOOKUP($E122,'DTOC Backsheet'!$D$5:$AF$183,K$9,FALSE))="","",(VLOOKUP($E122,'DTOC Backsheet'!$D$5:$AF$183,K$9,FALSE))),"")</f>
        <v>987.24239344029434</v>
      </c>
      <c r="L122" s="123">
        <f ca="1">IFERROR(IF((VLOOKUP($E122,'DTOC Backsheet'!$D$5:$AF$183,L$9,FALSE))="","",(VLOOKUP($E122,'DTOC Backsheet'!$D$5:$AF$183,L$9,FALSE))),"")</f>
        <v>811.28356445468035</v>
      </c>
      <c r="M122" s="122">
        <f ca="1">IFERROR(IF((VLOOKUP($E122,'DTOC Backsheet'!$D$5:$AF$183,M$9,FALSE))="","",(VLOOKUP($E122,'DTOC Backsheet'!$D$5:$AF$183,M$9,FALSE))),"")</f>
        <v>732.42246462919491</v>
      </c>
      <c r="N122" s="124">
        <f ca="1">IFERROR(IF((VLOOKUP($E122,'DTOC Backsheet'!$D$5:$AF$183,N$9,FALSE))="","",(VLOOKUP($E122,'DTOC Backsheet'!$D$5:$AF$183,N$9,FALSE))),"")</f>
        <v>0</v>
      </c>
    </row>
    <row r="123" spans="1:14" ht="15" customHeight="1" x14ac:dyDescent="0.3">
      <c r="A123" s="57">
        <v>109</v>
      </c>
      <c r="B123" s="98" t="str">
        <f ca="1">IFERROR(IF((VLOOKUP($E123,'Org List'!$AJ$10:$AL$188,3,FALSE))="","",(VLOOKUP($E123,'Org List'!$AJ$10:$AL$188,3,FALSE))),"")</f>
        <v>North of England Commissioning Region</v>
      </c>
      <c r="C123" s="99" t="str">
        <f ca="1">IFERROR(IF((VLOOKUP($E123,'Org List'!$AO$10:$AQ$188,3,FALSE))="","",(VLOOKUP($E123,'Org List'!$AO$10:$AQ$188,3,FALSE))),"")</f>
        <v>North East Region</v>
      </c>
      <c r="D123" s="114" t="str">
        <f ca="1">IFERROR(IF((VLOOKUP($E123,'Org List'!$AT$10:$AV$188,3,FALSE))="","",(VLOOKUP($E123,'Org List'!$AT$10:$AV$188,3,FALSE))),"")</f>
        <v>NHS England North (Cumbria And North East)</v>
      </c>
      <c r="E123" s="98" t="str">
        <f t="shared" ca="1" si="3"/>
        <v>E08000021</v>
      </c>
      <c r="F123" s="100" t="str">
        <f ca="1">IF(E123="","",VLOOKUP(E123,'Org List'!$J$9:$K$488,2,0))</f>
        <v>Newcastle upon Tyne</v>
      </c>
      <c r="G123" s="121">
        <f ca="1">IFERROR(IF((VLOOKUP($E123,'DTOC Backsheet'!$D$5:$AF$183,G$9,FALSE))="","",(VLOOKUP($E123,'DTOC Backsheet'!$D$5:$AF$183,G$9,FALSE))),"")</f>
        <v>708.35676338030532</v>
      </c>
      <c r="H123" s="122">
        <f ca="1">IFERROR(IF((VLOOKUP($E123,'DTOC Backsheet'!$D$5:$AF$183,H$9,FALSE))="","",(VLOOKUP($E123,'DTOC Backsheet'!$D$5:$AF$183,H$9,FALSE))),"")</f>
        <v>470.41939084675494</v>
      </c>
      <c r="I123" s="122">
        <f ca="1">IFERROR(IF((VLOOKUP($E123,'DTOC Backsheet'!$D$5:$AF$183,I$9,FALSE))="","",(VLOOKUP($E123,'DTOC Backsheet'!$D$5:$AF$183,I$9,FALSE))),"")</f>
        <v>469.99974821442055</v>
      </c>
      <c r="J123" s="123">
        <f ca="1">IFERROR(IF((VLOOKUP($E123,'DTOC Backsheet'!$D$5:$AF$183,J$9,FALSE))="","",(VLOOKUP($E123,'DTOC Backsheet'!$D$5:$AF$183,J$9,FALSE))),"")</f>
        <v>541.21881959539724</v>
      </c>
      <c r="K123" s="175">
        <f ca="1">IFERROR(IF((VLOOKUP($E123,'DTOC Backsheet'!$D$5:$AF$183,K$9,FALSE))="","",(VLOOKUP($E123,'DTOC Backsheet'!$D$5:$AF$183,K$9,FALSE))),"")</f>
        <v>438.32868851311918</v>
      </c>
      <c r="L123" s="123">
        <f ca="1">IFERROR(IF((VLOOKUP($E123,'DTOC Backsheet'!$D$5:$AF$183,L$9,FALSE))="","",(VLOOKUP($E123,'DTOC Backsheet'!$D$5:$AF$183,L$9,FALSE))),"")</f>
        <v>426.19936411724092</v>
      </c>
      <c r="M123" s="122">
        <f ca="1">IFERROR(IF((VLOOKUP($E123,'DTOC Backsheet'!$D$5:$AF$183,M$9,FALSE))="","",(VLOOKUP($E123,'DTOC Backsheet'!$D$5:$AF$183,M$9,FALSE))),"")</f>
        <v>378.51857166447792</v>
      </c>
      <c r="N123" s="124">
        <f ca="1">IFERROR(IF((VLOOKUP($E123,'DTOC Backsheet'!$D$5:$AF$183,N$9,FALSE))="","",(VLOOKUP($E123,'DTOC Backsheet'!$D$5:$AF$183,N$9,FALSE))),"")</f>
        <v>0</v>
      </c>
    </row>
    <row r="124" spans="1:14" ht="15" customHeight="1" x14ac:dyDescent="0.3">
      <c r="A124" s="57">
        <v>110</v>
      </c>
      <c r="B124" s="98" t="str">
        <f ca="1">IFERROR(IF((VLOOKUP($E124,'Org List'!$AJ$10:$AL$188,3,FALSE))="","",(VLOOKUP($E124,'Org List'!$AJ$10:$AL$188,3,FALSE))),"")</f>
        <v>London Commissioning Region</v>
      </c>
      <c r="C124" s="99" t="str">
        <f ca="1">IFERROR(IF((VLOOKUP($E124,'Org List'!$AO$10:$AQ$188,3,FALSE))="","",(VLOOKUP($E124,'Org List'!$AO$10:$AQ$188,3,FALSE))),"")</f>
        <v>London Region</v>
      </c>
      <c r="D124" s="114" t="str">
        <f ca="1">IFERROR(IF((VLOOKUP($E124,'Org List'!$AT$10:$AV$188,3,FALSE))="","",(VLOOKUP($E124,'Org List'!$AT$10:$AV$188,3,FALSE))),"")</f>
        <v>NHS England London</v>
      </c>
      <c r="E124" s="98" t="str">
        <f t="shared" ca="1" si="3"/>
        <v>E09000025</v>
      </c>
      <c r="F124" s="100" t="str">
        <f ca="1">IF(E124="","",VLOOKUP(E124,'Org List'!$J$9:$K$488,2,0))</f>
        <v>Newham</v>
      </c>
      <c r="G124" s="121">
        <f ca="1">IFERROR(IF((VLOOKUP($E124,'DTOC Backsheet'!$D$5:$AF$183,G$9,FALSE))="","",(VLOOKUP($E124,'DTOC Backsheet'!$D$5:$AF$183,G$9,FALSE))),"")</f>
        <v>269.59933801350667</v>
      </c>
      <c r="H124" s="122">
        <f ca="1">IFERROR(IF((VLOOKUP($E124,'DTOC Backsheet'!$D$5:$AF$183,H$9,FALSE))="","",(VLOOKUP($E124,'DTOC Backsheet'!$D$5:$AF$183,H$9,FALSE))),"")</f>
        <v>392.76848395178484</v>
      </c>
      <c r="I124" s="122">
        <f ca="1">IFERROR(IF((VLOOKUP($E124,'DTOC Backsheet'!$D$5:$AF$183,I$9,FALSE))="","",(VLOOKUP($E124,'DTOC Backsheet'!$D$5:$AF$183,I$9,FALSE))),"")</f>
        <v>347.00904892827594</v>
      </c>
      <c r="J124" s="123">
        <f ca="1">IFERROR(IF((VLOOKUP($E124,'DTOC Backsheet'!$D$5:$AF$183,J$9,FALSE))="","",(VLOOKUP($E124,'DTOC Backsheet'!$D$5:$AF$183,J$9,FALSE))),"")</f>
        <v>279.21853482686606</v>
      </c>
      <c r="K124" s="175">
        <f ca="1">IFERROR(IF((VLOOKUP($E124,'DTOC Backsheet'!$D$5:$AF$183,K$9,FALSE))="","",(VLOOKUP($E124,'DTOC Backsheet'!$D$5:$AF$183,K$9,FALSE))),"")</f>
        <v>322.20398530222025</v>
      </c>
      <c r="L124" s="123">
        <f ca="1">IFERROR(IF((VLOOKUP($E124,'DTOC Backsheet'!$D$5:$AF$183,L$9,FALSE))="","",(VLOOKUP($E124,'DTOC Backsheet'!$D$5:$AF$183,L$9,FALSE))),"")</f>
        <v>429.10693170179678</v>
      </c>
      <c r="M124" s="122">
        <f ca="1">IFERROR(IF((VLOOKUP($E124,'DTOC Backsheet'!$D$5:$AF$183,M$9,FALSE))="","",(VLOOKUP($E124,'DTOC Backsheet'!$D$5:$AF$183,M$9,FALSE))),"")</f>
        <v>333.41758107839956</v>
      </c>
      <c r="N124" s="124">
        <f ca="1">IFERROR(IF((VLOOKUP($E124,'DTOC Backsheet'!$D$5:$AF$183,N$9,FALSE))="","",(VLOOKUP($E124,'DTOC Backsheet'!$D$5:$AF$183,N$9,FALSE))),"")</f>
        <v>0</v>
      </c>
    </row>
    <row r="125" spans="1:14" ht="15" customHeight="1" x14ac:dyDescent="0.3">
      <c r="A125" s="57">
        <v>111</v>
      </c>
      <c r="B125" s="98" t="str">
        <f ca="1">IFERROR(IF((VLOOKUP($E125,'Org List'!$AJ$10:$AL$188,3,FALSE))="","",(VLOOKUP($E125,'Org List'!$AJ$10:$AL$188,3,FALSE))),"")</f>
        <v>Midlands and East of England Commissioning Region</v>
      </c>
      <c r="C125" s="99" t="str">
        <f ca="1">IFERROR(IF((VLOOKUP($E125,'Org List'!$AO$10:$AQ$188,3,FALSE))="","",(VLOOKUP($E125,'Org List'!$AO$10:$AQ$188,3,FALSE))),"")</f>
        <v>East Region</v>
      </c>
      <c r="D125" s="114" t="str">
        <f ca="1">IFERROR(IF((VLOOKUP($E125,'Org List'!$AT$10:$AV$188,3,FALSE))="","",(VLOOKUP($E125,'Org List'!$AT$10:$AV$188,3,FALSE))),"")</f>
        <v>NHS England Midlands And East (East)</v>
      </c>
      <c r="E125" s="98" t="str">
        <f t="shared" ca="1" si="3"/>
        <v>E10000020</v>
      </c>
      <c r="F125" s="100" t="str">
        <f ca="1">IF(E125="","",VLOOKUP(E125,'Org List'!$J$9:$K$488,2,0))</f>
        <v>Norfolk</v>
      </c>
      <c r="G125" s="121">
        <f ca="1">IFERROR(IF((VLOOKUP($E125,'DTOC Backsheet'!$D$5:$AF$183,G$9,FALSE))="","",(VLOOKUP($E125,'DTOC Backsheet'!$D$5:$AF$183,G$9,FALSE))),"")</f>
        <v>1026.5457565918186</v>
      </c>
      <c r="H125" s="122">
        <f ca="1">IFERROR(IF((VLOOKUP($E125,'DTOC Backsheet'!$D$5:$AF$183,H$9,FALSE))="","",(VLOOKUP($E125,'DTOC Backsheet'!$D$5:$AF$183,H$9,FALSE))),"")</f>
        <v>988.10349206785065</v>
      </c>
      <c r="I125" s="122">
        <f ca="1">IFERROR(IF((VLOOKUP($E125,'DTOC Backsheet'!$D$5:$AF$183,I$9,FALSE))="","",(VLOOKUP($E125,'DTOC Backsheet'!$D$5:$AF$183,I$9,FALSE))),"")</f>
        <v>1168.7821353305005</v>
      </c>
      <c r="J125" s="123">
        <f ca="1">IFERROR(IF((VLOOKUP($E125,'DTOC Backsheet'!$D$5:$AF$183,J$9,FALSE))="","",(VLOOKUP($E125,'DTOC Backsheet'!$D$5:$AF$183,J$9,FALSE))),"")</f>
        <v>1082.9449067243486</v>
      </c>
      <c r="K125" s="175">
        <f ca="1">IFERROR(IF((VLOOKUP($E125,'DTOC Backsheet'!$D$5:$AF$183,K$9,FALSE))="","",(VLOOKUP($E125,'DTOC Backsheet'!$D$5:$AF$183,K$9,FALSE))),"")</f>
        <v>996.2546199991923</v>
      </c>
      <c r="L125" s="123">
        <f ca="1">IFERROR(IF((VLOOKUP($E125,'DTOC Backsheet'!$D$5:$AF$183,L$9,FALSE))="","",(VLOOKUP($E125,'DTOC Backsheet'!$D$5:$AF$183,L$9,FALSE))),"")</f>
        <v>1136.8186811245243</v>
      </c>
      <c r="M125" s="122">
        <f ca="1">IFERROR(IF((VLOOKUP($E125,'DTOC Backsheet'!$D$5:$AF$183,M$9,FALSE))="","",(VLOOKUP($E125,'DTOC Backsheet'!$D$5:$AF$183,M$9,FALSE))),"")</f>
        <v>1146.6636348220184</v>
      </c>
      <c r="N125" s="124">
        <f ca="1">IFERROR(IF((VLOOKUP($E125,'DTOC Backsheet'!$D$5:$AF$183,N$9,FALSE))="","",(VLOOKUP($E125,'DTOC Backsheet'!$D$5:$AF$183,N$9,FALSE))),"")</f>
        <v>0</v>
      </c>
    </row>
    <row r="126" spans="1:14" ht="15" customHeight="1" x14ac:dyDescent="0.3">
      <c r="A126" s="57">
        <v>112</v>
      </c>
      <c r="B126" s="98" t="str">
        <f ca="1">IFERROR(IF((VLOOKUP($E126,'Org List'!$AJ$10:$AL$188,3,FALSE))="","",(VLOOKUP($E126,'Org List'!$AJ$10:$AL$188,3,FALSE))),"")</f>
        <v>North of England Commissioning Region</v>
      </c>
      <c r="C126" s="99" t="str">
        <f ca="1">IFERROR(IF((VLOOKUP($E126,'Org List'!$AO$10:$AQ$188,3,FALSE))="","",(VLOOKUP($E126,'Org List'!$AO$10:$AQ$188,3,FALSE))),"")</f>
        <v>Yorkshire and The Humber Region</v>
      </c>
      <c r="D126" s="114" t="str">
        <f ca="1">IFERROR(IF((VLOOKUP($E126,'Org List'!$AT$10:$AV$188,3,FALSE))="","",(VLOOKUP($E126,'Org List'!$AT$10:$AV$188,3,FALSE))),"")</f>
        <v>NHS England North (Yorkshire And Humber)</v>
      </c>
      <c r="E126" s="98" t="str">
        <f t="shared" ca="1" si="3"/>
        <v>E06000012</v>
      </c>
      <c r="F126" s="100" t="str">
        <f ca="1">IF(E126="","",VLOOKUP(E126,'Org List'!$J$9:$K$488,2,0))</f>
        <v>North East Lincolnshire</v>
      </c>
      <c r="G126" s="121">
        <f ca="1">IFERROR(IF((VLOOKUP($E126,'DTOC Backsheet'!$D$5:$AF$183,G$9,FALSE))="","",(VLOOKUP($E126,'DTOC Backsheet'!$D$5:$AF$183,G$9,FALSE))),"")</f>
        <v>835.49914696174881</v>
      </c>
      <c r="H126" s="122">
        <f ca="1">IFERROR(IF((VLOOKUP($E126,'DTOC Backsheet'!$D$5:$AF$183,H$9,FALSE))="","",(VLOOKUP($E126,'DTOC Backsheet'!$D$5:$AF$183,H$9,FALSE))),"")</f>
        <v>560.45410335315785</v>
      </c>
      <c r="I126" s="122">
        <f ca="1">IFERROR(IF((VLOOKUP($E126,'DTOC Backsheet'!$D$5:$AF$183,I$9,FALSE))="","",(VLOOKUP($E126,'DTOC Backsheet'!$D$5:$AF$183,I$9,FALSE))),"")</f>
        <v>541.3205351021254</v>
      </c>
      <c r="J126" s="123">
        <f ca="1">IFERROR(IF((VLOOKUP($E126,'DTOC Backsheet'!$D$5:$AF$183,J$9,FALSE))="","",(VLOOKUP($E126,'DTOC Backsheet'!$D$5:$AF$183,J$9,FALSE))),"")</f>
        <v>436.42245540496532</v>
      </c>
      <c r="K126" s="175">
        <f ca="1">IFERROR(IF((VLOOKUP($E126,'DTOC Backsheet'!$D$5:$AF$183,K$9,FALSE))="","",(VLOOKUP($E126,'DTOC Backsheet'!$D$5:$AF$183,K$9,FALSE))),"")</f>
        <v>508.22870949353359</v>
      </c>
      <c r="L126" s="123">
        <f ca="1">IFERROR(IF((VLOOKUP($E126,'DTOC Backsheet'!$D$5:$AF$183,L$9,FALSE))="","",(VLOOKUP($E126,'DTOC Backsheet'!$D$5:$AF$183,L$9,FALSE))),"")</f>
        <v>623.91656330289368</v>
      </c>
      <c r="M126" s="122">
        <f ca="1">IFERROR(IF((VLOOKUP($E126,'DTOC Backsheet'!$D$5:$AF$183,M$9,FALSE))="","",(VLOOKUP($E126,'DTOC Backsheet'!$D$5:$AF$183,M$9,FALSE))),"")</f>
        <v>881.62123075408886</v>
      </c>
      <c r="N126" s="124">
        <f ca="1">IFERROR(IF((VLOOKUP($E126,'DTOC Backsheet'!$D$5:$AF$183,N$9,FALSE))="","",(VLOOKUP($E126,'DTOC Backsheet'!$D$5:$AF$183,N$9,FALSE))),"")</f>
        <v>0</v>
      </c>
    </row>
    <row r="127" spans="1:14" ht="15" customHeight="1" x14ac:dyDescent="0.3">
      <c r="A127" s="57">
        <v>113</v>
      </c>
      <c r="B127" s="98" t="str">
        <f ca="1">IFERROR(IF((VLOOKUP($E127,'Org List'!$AJ$10:$AL$188,3,FALSE))="","",(VLOOKUP($E127,'Org List'!$AJ$10:$AL$188,3,FALSE))),"")</f>
        <v>North of England Commissioning Region</v>
      </c>
      <c r="C127" s="99" t="str">
        <f ca="1">IFERROR(IF((VLOOKUP($E127,'Org List'!$AO$10:$AQ$188,3,FALSE))="","",(VLOOKUP($E127,'Org List'!$AO$10:$AQ$188,3,FALSE))),"")</f>
        <v>Yorkshire and The Humber Region</v>
      </c>
      <c r="D127" s="114" t="str">
        <f ca="1">IFERROR(IF((VLOOKUP($E127,'Org List'!$AT$10:$AV$188,3,FALSE))="","",(VLOOKUP($E127,'Org List'!$AT$10:$AV$188,3,FALSE))),"")</f>
        <v>NHS England North (Yorkshire And Humber)</v>
      </c>
      <c r="E127" s="98" t="str">
        <f t="shared" ca="1" si="3"/>
        <v>E06000013</v>
      </c>
      <c r="F127" s="100" t="str">
        <f ca="1">IF(E127="","",VLOOKUP(E127,'Org List'!$J$9:$K$488,2,0))</f>
        <v>North Lincolnshire</v>
      </c>
      <c r="G127" s="121">
        <f ca="1">IFERROR(IF((VLOOKUP($E127,'DTOC Backsheet'!$D$5:$AF$183,G$9,FALSE))="","",(VLOOKUP($E127,'DTOC Backsheet'!$D$5:$AF$183,G$9,FALSE))),"")</f>
        <v>547.87449765881354</v>
      </c>
      <c r="H127" s="122">
        <f ca="1">IFERROR(IF((VLOOKUP($E127,'DTOC Backsheet'!$D$5:$AF$183,H$9,FALSE))="","",(VLOOKUP($E127,'DTOC Backsheet'!$D$5:$AF$183,H$9,FALSE))),"")</f>
        <v>523.54090624193486</v>
      </c>
      <c r="I127" s="122">
        <f ca="1">IFERROR(IF((VLOOKUP($E127,'DTOC Backsheet'!$D$5:$AF$183,I$9,FALSE))="","",(VLOOKUP($E127,'DTOC Backsheet'!$D$5:$AF$183,I$9,FALSE))),"")</f>
        <v>342.882424510563</v>
      </c>
      <c r="J127" s="123">
        <f ca="1">IFERROR(IF((VLOOKUP($E127,'DTOC Backsheet'!$D$5:$AF$183,J$9,FALSE))="","",(VLOOKUP($E127,'DTOC Backsheet'!$D$5:$AF$183,J$9,FALSE))),"")</f>
        <v>377.66485916265094</v>
      </c>
      <c r="K127" s="175">
        <f ca="1">IFERROR(IF((VLOOKUP($E127,'DTOC Backsheet'!$D$5:$AF$183,K$9,FALSE))="","",(VLOOKUP($E127,'DTOC Backsheet'!$D$5:$AF$183,K$9,FALSE))),"")</f>
        <v>631.39697813406292</v>
      </c>
      <c r="L127" s="123">
        <f ca="1">IFERROR(IF((VLOOKUP($E127,'DTOC Backsheet'!$D$5:$AF$183,L$9,FALSE))="","",(VLOOKUP($E127,'DTOC Backsheet'!$D$5:$AF$183,L$9,FALSE))),"")</f>
        <v>716.4632376736115</v>
      </c>
      <c r="M127" s="122">
        <f ca="1">IFERROR(IF((VLOOKUP($E127,'DTOC Backsheet'!$D$5:$AF$183,M$9,FALSE))="","",(VLOOKUP($E127,'DTOC Backsheet'!$D$5:$AF$183,M$9,FALSE))),"")</f>
        <v>632.13030795767975</v>
      </c>
      <c r="N127" s="124">
        <f ca="1">IFERROR(IF((VLOOKUP($E127,'DTOC Backsheet'!$D$5:$AF$183,N$9,FALSE))="","",(VLOOKUP($E127,'DTOC Backsheet'!$D$5:$AF$183,N$9,FALSE))),"")</f>
        <v>0</v>
      </c>
    </row>
    <row r="128" spans="1:14" ht="15" customHeight="1" x14ac:dyDescent="0.3">
      <c r="A128" s="57">
        <v>114</v>
      </c>
      <c r="B128" s="98" t="str">
        <f ca="1">IFERROR(IF((VLOOKUP($E128,'Org List'!$AJ$10:$AL$188,3,FALSE))="","",(VLOOKUP($E128,'Org List'!$AJ$10:$AL$188,3,FALSE))),"")</f>
        <v>South West England Commissioning Region</v>
      </c>
      <c r="C128" s="99" t="str">
        <f ca="1">IFERROR(IF((VLOOKUP($E128,'Org List'!$AO$10:$AQ$188,3,FALSE))="","",(VLOOKUP($E128,'Org List'!$AO$10:$AQ$188,3,FALSE))),"")</f>
        <v>South West Region</v>
      </c>
      <c r="D128" s="114" t="str">
        <f ca="1">IFERROR(IF((VLOOKUP($E128,'Org List'!$AT$10:$AV$188,3,FALSE))="","",(VLOOKUP($E128,'Org List'!$AT$10:$AV$188,3,FALSE))),"")</f>
        <v>NHS England South West (South West North)</v>
      </c>
      <c r="E128" s="98" t="str">
        <f t="shared" ca="1" si="3"/>
        <v>E06000024</v>
      </c>
      <c r="F128" s="100" t="str">
        <f ca="1">IF(E128="","",VLOOKUP(E128,'Org List'!$J$9:$K$488,2,0))</f>
        <v>North Somerset</v>
      </c>
      <c r="G128" s="121">
        <f ca="1">IFERROR(IF((VLOOKUP($E128,'DTOC Backsheet'!$D$5:$AF$183,G$9,FALSE))="","",(VLOOKUP($E128,'DTOC Backsheet'!$D$5:$AF$183,G$9,FALSE))),"")</f>
        <v>1067.5233575996936</v>
      </c>
      <c r="H128" s="122">
        <f ca="1">IFERROR(IF((VLOOKUP($E128,'DTOC Backsheet'!$D$5:$AF$183,H$9,FALSE))="","",(VLOOKUP($E128,'DTOC Backsheet'!$D$5:$AF$183,H$9,FALSE))),"")</f>
        <v>785.75849568215983</v>
      </c>
      <c r="I128" s="122">
        <f ca="1">IFERROR(IF((VLOOKUP($E128,'DTOC Backsheet'!$D$5:$AF$183,I$9,FALSE))="","",(VLOOKUP($E128,'DTOC Backsheet'!$D$5:$AF$183,I$9,FALSE))),"")</f>
        <v>696.15962745733736</v>
      </c>
      <c r="J128" s="123">
        <f ca="1">IFERROR(IF((VLOOKUP($E128,'DTOC Backsheet'!$D$5:$AF$183,J$9,FALSE))="","",(VLOOKUP($E128,'DTOC Backsheet'!$D$5:$AF$183,J$9,FALSE))),"")</f>
        <v>1051.208129787283</v>
      </c>
      <c r="K128" s="175">
        <f ca="1">IFERROR(IF((VLOOKUP($E128,'DTOC Backsheet'!$D$5:$AF$183,K$9,FALSE))="","",(VLOOKUP($E128,'DTOC Backsheet'!$D$5:$AF$183,K$9,FALSE))),"")</f>
        <v>770.92480915109502</v>
      </c>
      <c r="L128" s="123">
        <f ca="1">IFERROR(IF((VLOOKUP($E128,'DTOC Backsheet'!$D$5:$AF$183,L$9,FALSE))="","",(VLOOKUP($E128,'DTOC Backsheet'!$D$5:$AF$183,L$9,FALSE))),"")</f>
        <v>1147.3552148288027</v>
      </c>
      <c r="M128" s="122">
        <f ca="1">IFERROR(IF((VLOOKUP($E128,'DTOC Backsheet'!$D$5:$AF$183,M$9,FALSE))="","",(VLOOKUP($E128,'DTOC Backsheet'!$D$5:$AF$183,M$9,FALSE))),"")</f>
        <v>1716.6625001958623</v>
      </c>
      <c r="N128" s="124">
        <f ca="1">IFERROR(IF((VLOOKUP($E128,'DTOC Backsheet'!$D$5:$AF$183,N$9,FALSE))="","",(VLOOKUP($E128,'DTOC Backsheet'!$D$5:$AF$183,N$9,FALSE))),"")</f>
        <v>0</v>
      </c>
    </row>
    <row r="129" spans="1:14" ht="15" customHeight="1" x14ac:dyDescent="0.3">
      <c r="A129" s="57">
        <v>115</v>
      </c>
      <c r="B129" s="98" t="str">
        <f ca="1">IFERROR(IF((VLOOKUP($E129,'Org List'!$AJ$10:$AL$188,3,FALSE))="","",(VLOOKUP($E129,'Org List'!$AJ$10:$AL$188,3,FALSE))),"")</f>
        <v>North of England Commissioning Region</v>
      </c>
      <c r="C129" s="99" t="str">
        <f ca="1">IFERROR(IF((VLOOKUP($E129,'Org List'!$AO$10:$AQ$188,3,FALSE))="","",(VLOOKUP($E129,'Org List'!$AO$10:$AQ$188,3,FALSE))),"")</f>
        <v>North East Region</v>
      </c>
      <c r="D129" s="114" t="str">
        <f ca="1">IFERROR(IF((VLOOKUP($E129,'Org List'!$AT$10:$AV$188,3,FALSE))="","",(VLOOKUP($E129,'Org List'!$AT$10:$AV$188,3,FALSE))),"")</f>
        <v>NHS England North (Cumbria And North East)</v>
      </c>
      <c r="E129" s="98" t="str">
        <f t="shared" ca="1" si="3"/>
        <v>E08000022</v>
      </c>
      <c r="F129" s="100" t="str">
        <f ca="1">IF(E129="","",VLOOKUP(E129,'Org List'!$J$9:$K$488,2,0))</f>
        <v>North Tyneside</v>
      </c>
      <c r="G129" s="121">
        <f ca="1">IFERROR(IF((VLOOKUP($E129,'DTOC Backsheet'!$D$5:$AF$183,G$9,FALSE))="","",(VLOOKUP($E129,'DTOC Backsheet'!$D$5:$AF$183,G$9,FALSE))),"")</f>
        <v>625.320912491748</v>
      </c>
      <c r="H129" s="122">
        <f ca="1">IFERROR(IF((VLOOKUP($E129,'DTOC Backsheet'!$D$5:$AF$183,H$9,FALSE))="","",(VLOOKUP($E129,'DTOC Backsheet'!$D$5:$AF$183,H$9,FALSE))),"")</f>
        <v>544.63434313797404</v>
      </c>
      <c r="I129" s="122">
        <f ca="1">IFERROR(IF((VLOOKUP($E129,'DTOC Backsheet'!$D$5:$AF$183,I$9,FALSE))="","",(VLOOKUP($E129,'DTOC Backsheet'!$D$5:$AF$183,I$9,FALSE))),"")</f>
        <v>420.54817966209441</v>
      </c>
      <c r="J129" s="123">
        <f ca="1">IFERROR(IF((VLOOKUP($E129,'DTOC Backsheet'!$D$5:$AF$183,J$9,FALSE))="","",(VLOOKUP($E129,'DTOC Backsheet'!$D$5:$AF$183,J$9,FALSE))),"")</f>
        <v>519.37492135757373</v>
      </c>
      <c r="K129" s="175">
        <f ca="1">IFERROR(IF((VLOOKUP($E129,'DTOC Backsheet'!$D$5:$AF$183,K$9,FALSE))="","",(VLOOKUP($E129,'DTOC Backsheet'!$D$5:$AF$183,K$9,FALSE))),"")</f>
        <v>394.87141494518232</v>
      </c>
      <c r="L129" s="123">
        <f ca="1">IFERROR(IF((VLOOKUP($E129,'DTOC Backsheet'!$D$5:$AF$183,L$9,FALSE))="","",(VLOOKUP($E129,'DTOC Backsheet'!$D$5:$AF$183,L$9,FALSE))),"")</f>
        <v>487.63873344853278</v>
      </c>
      <c r="M129" s="122">
        <f ca="1">IFERROR(IF((VLOOKUP($E129,'DTOC Backsheet'!$D$5:$AF$183,M$9,FALSE))="","",(VLOOKUP($E129,'DTOC Backsheet'!$D$5:$AF$183,M$9,FALSE))),"")</f>
        <v>769.60255679424256</v>
      </c>
      <c r="N129" s="124">
        <f ca="1">IFERROR(IF((VLOOKUP($E129,'DTOC Backsheet'!$D$5:$AF$183,N$9,FALSE))="","",(VLOOKUP($E129,'DTOC Backsheet'!$D$5:$AF$183,N$9,FALSE))),"")</f>
        <v>0</v>
      </c>
    </row>
    <row r="130" spans="1:14" ht="15" customHeight="1" x14ac:dyDescent="0.3">
      <c r="A130" s="57">
        <v>116</v>
      </c>
      <c r="B130" s="98" t="str">
        <f ca="1">IFERROR(IF((VLOOKUP($E130,'Org List'!$AJ$10:$AL$188,3,FALSE))="","",(VLOOKUP($E130,'Org List'!$AJ$10:$AL$188,3,FALSE))),"")</f>
        <v>North of England Commissioning Region</v>
      </c>
      <c r="C130" s="99" t="str">
        <f ca="1">IFERROR(IF((VLOOKUP($E130,'Org List'!$AO$10:$AQ$188,3,FALSE))="","",(VLOOKUP($E130,'Org List'!$AO$10:$AQ$188,3,FALSE))),"")</f>
        <v>Yorkshire and The Humber Region</v>
      </c>
      <c r="D130" s="114" t="str">
        <f ca="1">IFERROR(IF((VLOOKUP($E130,'Org List'!$AT$10:$AV$188,3,FALSE))="","",(VLOOKUP($E130,'Org List'!$AT$10:$AV$188,3,FALSE))),"")</f>
        <v>NHS England North (Yorkshire And Humber)</v>
      </c>
      <c r="E130" s="98" t="str">
        <f t="shared" ca="1" si="3"/>
        <v>E10000023</v>
      </c>
      <c r="F130" s="100" t="str">
        <f ca="1">IF(E130="","",VLOOKUP(E130,'Org List'!$J$9:$K$488,2,0))</f>
        <v>North Yorkshire</v>
      </c>
      <c r="G130" s="121">
        <f ca="1">IFERROR(IF((VLOOKUP($E130,'DTOC Backsheet'!$D$5:$AF$183,G$9,FALSE))="","",(VLOOKUP($E130,'DTOC Backsheet'!$D$5:$AF$183,G$9,FALSE))),"")</f>
        <v>1374.3909869098873</v>
      </c>
      <c r="H130" s="122">
        <f ca="1">IFERROR(IF((VLOOKUP($E130,'DTOC Backsheet'!$D$5:$AF$183,H$9,FALSE))="","",(VLOOKUP($E130,'DTOC Backsheet'!$D$5:$AF$183,H$9,FALSE))),"")</f>
        <v>1163.0707821478959</v>
      </c>
      <c r="I130" s="122">
        <f ca="1">IFERROR(IF((VLOOKUP($E130,'DTOC Backsheet'!$D$5:$AF$183,I$9,FALSE))="","",(VLOOKUP($E130,'DTOC Backsheet'!$D$5:$AF$183,I$9,FALSE))),"")</f>
        <v>1177.0373474051539</v>
      </c>
      <c r="J130" s="123">
        <f ca="1">IFERROR(IF((VLOOKUP($E130,'DTOC Backsheet'!$D$5:$AF$183,J$9,FALSE))="","",(VLOOKUP($E130,'DTOC Backsheet'!$D$5:$AF$183,J$9,FALSE))),"")</f>
        <v>1229.9870834767589</v>
      </c>
      <c r="K130" s="175">
        <f ca="1">IFERROR(IF((VLOOKUP($E130,'DTOC Backsheet'!$D$5:$AF$183,K$9,FALSE))="","",(VLOOKUP($E130,'DTOC Backsheet'!$D$5:$AF$183,K$9,FALSE))),"")</f>
        <v>1231.8077880411161</v>
      </c>
      <c r="L130" s="123">
        <f ca="1">IFERROR(IF((VLOOKUP($E130,'DTOC Backsheet'!$D$5:$AF$183,L$9,FALSE))="","",(VLOOKUP($E130,'DTOC Backsheet'!$D$5:$AF$183,L$9,FALSE))),"")</f>
        <v>1239.2929068056949</v>
      </c>
      <c r="M130" s="122">
        <f ca="1">IFERROR(IF((VLOOKUP($E130,'DTOC Backsheet'!$D$5:$AF$183,M$9,FALSE))="","",(VLOOKUP($E130,'DTOC Backsheet'!$D$5:$AF$183,M$9,FALSE))),"")</f>
        <v>1103.3469660003689</v>
      </c>
      <c r="N130" s="124">
        <f ca="1">IFERROR(IF((VLOOKUP($E130,'DTOC Backsheet'!$D$5:$AF$183,N$9,FALSE))="","",(VLOOKUP($E130,'DTOC Backsheet'!$D$5:$AF$183,N$9,FALSE))),"")</f>
        <v>0</v>
      </c>
    </row>
    <row r="131" spans="1:14" ht="15" customHeight="1" x14ac:dyDescent="0.3">
      <c r="A131" s="57">
        <v>117</v>
      </c>
      <c r="B131" s="98" t="str">
        <f ca="1">IFERROR(IF((VLOOKUP($E131,'Org List'!$AJ$10:$AL$188,3,FALSE))="","",(VLOOKUP($E131,'Org List'!$AJ$10:$AL$188,3,FALSE))),"")</f>
        <v>Midlands and East of England Commissioning Region</v>
      </c>
      <c r="C131" s="99" t="str">
        <f ca="1">IFERROR(IF((VLOOKUP($E131,'Org List'!$AO$10:$AQ$188,3,FALSE))="","",(VLOOKUP($E131,'Org List'!$AO$10:$AQ$188,3,FALSE))),"")</f>
        <v>East Midlands Region</v>
      </c>
      <c r="D131" s="114" t="str">
        <f ca="1">IFERROR(IF((VLOOKUP($E131,'Org List'!$AT$10:$AV$188,3,FALSE))="","",(VLOOKUP($E131,'Org List'!$AT$10:$AV$188,3,FALSE))),"")</f>
        <v>NHS England Midlands And East (Central Midlands)</v>
      </c>
      <c r="E131" s="98" t="str">
        <f t="shared" ca="1" si="3"/>
        <v>E10000021</v>
      </c>
      <c r="F131" s="100" t="str">
        <f ca="1">IF(E131="","",VLOOKUP(E131,'Org List'!$J$9:$K$488,2,0))</f>
        <v>Northamptonshire</v>
      </c>
      <c r="G131" s="121">
        <f ca="1">IFERROR(IF((VLOOKUP($E131,'DTOC Backsheet'!$D$5:$AF$183,G$9,FALSE))="","",(VLOOKUP($E131,'DTOC Backsheet'!$D$5:$AF$183,G$9,FALSE))),"")</f>
        <v>2502.8739090920194</v>
      </c>
      <c r="H131" s="122">
        <f ca="1">IFERROR(IF((VLOOKUP($E131,'DTOC Backsheet'!$D$5:$AF$183,H$9,FALSE))="","",(VLOOKUP($E131,'DTOC Backsheet'!$D$5:$AF$183,H$9,FALSE))),"")</f>
        <v>2762.7904218148451</v>
      </c>
      <c r="I131" s="122">
        <f ca="1">IFERROR(IF((VLOOKUP($E131,'DTOC Backsheet'!$D$5:$AF$183,I$9,FALSE))="","",(VLOOKUP($E131,'DTOC Backsheet'!$D$5:$AF$183,I$9,FALSE))),"")</f>
        <v>2050.7238413218411</v>
      </c>
      <c r="J131" s="123">
        <f ca="1">IFERROR(IF((VLOOKUP($E131,'DTOC Backsheet'!$D$5:$AF$183,J$9,FALSE))="","",(VLOOKUP($E131,'DTOC Backsheet'!$D$5:$AF$183,J$9,FALSE))),"")</f>
        <v>1518.4057151092636</v>
      </c>
      <c r="K131" s="175">
        <f ca="1">IFERROR(IF((VLOOKUP($E131,'DTOC Backsheet'!$D$5:$AF$183,K$9,FALSE))="","",(VLOOKUP($E131,'DTOC Backsheet'!$D$5:$AF$183,K$9,FALSE))),"")</f>
        <v>1627.5936617499251</v>
      </c>
      <c r="L131" s="123">
        <f ca="1">IFERROR(IF((VLOOKUP($E131,'DTOC Backsheet'!$D$5:$AF$183,L$9,FALSE))="","",(VLOOKUP($E131,'DTOC Backsheet'!$D$5:$AF$183,L$9,FALSE))),"")</f>
        <v>1597.0903623709467</v>
      </c>
      <c r="M131" s="122">
        <f ca="1">IFERROR(IF((VLOOKUP($E131,'DTOC Backsheet'!$D$5:$AF$183,M$9,FALSE))="","",(VLOOKUP($E131,'DTOC Backsheet'!$D$5:$AF$183,M$9,FALSE))),"")</f>
        <v>1123.0760225896618</v>
      </c>
      <c r="N131" s="124">
        <f ca="1">IFERROR(IF((VLOOKUP($E131,'DTOC Backsheet'!$D$5:$AF$183,N$9,FALSE))="","",(VLOOKUP($E131,'DTOC Backsheet'!$D$5:$AF$183,N$9,FALSE))),"")</f>
        <v>0</v>
      </c>
    </row>
    <row r="132" spans="1:14" ht="15" customHeight="1" x14ac:dyDescent="0.3">
      <c r="A132" s="57">
        <v>118</v>
      </c>
      <c r="B132" s="98" t="str">
        <f ca="1">IFERROR(IF((VLOOKUP($E132,'Org List'!$AJ$10:$AL$188,3,FALSE))="","",(VLOOKUP($E132,'Org List'!$AJ$10:$AL$188,3,FALSE))),"")</f>
        <v>North of England Commissioning Region</v>
      </c>
      <c r="C132" s="99" t="str">
        <f ca="1">IFERROR(IF((VLOOKUP($E132,'Org List'!$AO$10:$AQ$188,3,FALSE))="","",(VLOOKUP($E132,'Org List'!$AO$10:$AQ$188,3,FALSE))),"")</f>
        <v>North East Region</v>
      </c>
      <c r="D132" s="114" t="str">
        <f ca="1">IFERROR(IF((VLOOKUP($E132,'Org List'!$AT$10:$AV$188,3,FALSE))="","",(VLOOKUP($E132,'Org List'!$AT$10:$AV$188,3,FALSE))),"")</f>
        <v>NHS England North (Cumbria And North East)</v>
      </c>
      <c r="E132" s="98" t="str">
        <f t="shared" ca="1" si="3"/>
        <v>E06000057</v>
      </c>
      <c r="F132" s="100" t="str">
        <f ca="1">IF(E132="","",VLOOKUP(E132,'Org List'!$J$9:$K$488,2,0))</f>
        <v>Northumberland</v>
      </c>
      <c r="G132" s="121">
        <f ca="1">IFERROR(IF((VLOOKUP($E132,'DTOC Backsheet'!$D$5:$AF$183,G$9,FALSE))="","",(VLOOKUP($E132,'DTOC Backsheet'!$D$5:$AF$183,G$9,FALSE))),"")</f>
        <v>371.00544397625566</v>
      </c>
      <c r="H132" s="122">
        <f ca="1">IFERROR(IF((VLOOKUP($E132,'DTOC Backsheet'!$D$5:$AF$183,H$9,FALSE))="","",(VLOOKUP($E132,'DTOC Backsheet'!$D$5:$AF$183,H$9,FALSE))),"")</f>
        <v>299.88004798080766</v>
      </c>
      <c r="I132" s="122">
        <f ca="1">IFERROR(IF((VLOOKUP($E132,'DTOC Backsheet'!$D$5:$AF$183,I$9,FALSE))="","",(VLOOKUP($E132,'DTOC Backsheet'!$D$5:$AF$183,I$9,FALSE))),"")</f>
        <v>305.64697198043859</v>
      </c>
      <c r="J132" s="123">
        <f ca="1">IFERROR(IF((VLOOKUP($E132,'DTOC Backsheet'!$D$5:$AF$183,J$9,FALSE))="","",(VLOOKUP($E132,'DTOC Backsheet'!$D$5:$AF$183,J$9,FALSE))),"")</f>
        <v>432.77242388617884</v>
      </c>
      <c r="K132" s="175">
        <f ca="1">IFERROR(IF((VLOOKUP($E132,'DTOC Backsheet'!$D$5:$AF$183,K$9,FALSE))="","",(VLOOKUP($E132,'DTOC Backsheet'!$D$5:$AF$183,K$9,FALSE))),"")</f>
        <v>315.1292961809342</v>
      </c>
      <c r="L132" s="123">
        <f ca="1">IFERROR(IF((VLOOKUP($E132,'DTOC Backsheet'!$D$5:$AF$183,L$9,FALSE))="","",(VLOOKUP($E132,'DTOC Backsheet'!$D$5:$AF$183,L$9,FALSE))),"")</f>
        <v>253.8005837050853</v>
      </c>
      <c r="M132" s="122">
        <f ca="1">IFERROR(IF((VLOOKUP($E132,'DTOC Backsheet'!$D$5:$AF$183,M$9,FALSE))="","",(VLOOKUP($E132,'DTOC Backsheet'!$D$5:$AF$183,M$9,FALSE))),"")</f>
        <v>322.07216929140759</v>
      </c>
      <c r="N132" s="124">
        <f ca="1">IFERROR(IF((VLOOKUP($E132,'DTOC Backsheet'!$D$5:$AF$183,N$9,FALSE))="","",(VLOOKUP($E132,'DTOC Backsheet'!$D$5:$AF$183,N$9,FALSE))),"")</f>
        <v>0</v>
      </c>
    </row>
    <row r="133" spans="1:14" ht="15" customHeight="1" x14ac:dyDescent="0.3">
      <c r="A133" s="57">
        <v>119</v>
      </c>
      <c r="B133" s="98" t="str">
        <f ca="1">IFERROR(IF((VLOOKUP($E133,'Org List'!$AJ$10:$AL$188,3,FALSE))="","",(VLOOKUP($E133,'Org List'!$AJ$10:$AL$188,3,FALSE))),"")</f>
        <v>Midlands and East of England Commissioning Region</v>
      </c>
      <c r="C133" s="99" t="str">
        <f ca="1">IFERROR(IF((VLOOKUP($E133,'Org List'!$AO$10:$AQ$188,3,FALSE))="","",(VLOOKUP($E133,'Org List'!$AO$10:$AQ$188,3,FALSE))),"")</f>
        <v>East Midlands Region</v>
      </c>
      <c r="D133" s="114" t="str">
        <f ca="1">IFERROR(IF((VLOOKUP($E133,'Org List'!$AT$10:$AV$188,3,FALSE))="","",(VLOOKUP($E133,'Org List'!$AT$10:$AV$188,3,FALSE))),"")</f>
        <v>NHS England Midlands And East (North Midlands)</v>
      </c>
      <c r="E133" s="98" t="str">
        <f t="shared" ca="1" si="3"/>
        <v>E06000018</v>
      </c>
      <c r="F133" s="100" t="str">
        <f ca="1">IF(E133="","",VLOOKUP(E133,'Org List'!$J$9:$K$488,2,0))</f>
        <v>Nottingham</v>
      </c>
      <c r="G133" s="121">
        <f ca="1">IFERROR(IF((VLOOKUP($E133,'DTOC Backsheet'!$D$5:$AF$183,G$9,FALSE))="","",(VLOOKUP($E133,'DTOC Backsheet'!$D$5:$AF$183,G$9,FALSE))),"")</f>
        <v>1114.9385692961305</v>
      </c>
      <c r="H133" s="122">
        <f ca="1">IFERROR(IF((VLOOKUP($E133,'DTOC Backsheet'!$D$5:$AF$183,H$9,FALSE))="","",(VLOOKUP($E133,'DTOC Backsheet'!$D$5:$AF$183,H$9,FALSE))),"")</f>
        <v>1582.2712136869904</v>
      </c>
      <c r="I133" s="122">
        <f ca="1">IFERROR(IF((VLOOKUP($E133,'DTOC Backsheet'!$D$5:$AF$183,I$9,FALSE))="","",(VLOOKUP($E133,'DTOC Backsheet'!$D$5:$AF$183,I$9,FALSE))),"")</f>
        <v>1723.5044207142037</v>
      </c>
      <c r="J133" s="123">
        <f ca="1">IFERROR(IF((VLOOKUP($E133,'DTOC Backsheet'!$D$5:$AF$183,J$9,FALSE))="","",(VLOOKUP($E133,'DTOC Backsheet'!$D$5:$AF$183,J$9,FALSE))),"")</f>
        <v>1455.7880956076558</v>
      </c>
      <c r="K133" s="175">
        <f ca="1">IFERROR(IF((VLOOKUP($E133,'DTOC Backsheet'!$D$5:$AF$183,K$9,FALSE))="","",(VLOOKUP($E133,'DTOC Backsheet'!$D$5:$AF$183,K$9,FALSE))),"")</f>
        <v>1273.4306732939331</v>
      </c>
      <c r="L133" s="123">
        <f ca="1">IFERROR(IF((VLOOKUP($E133,'DTOC Backsheet'!$D$5:$AF$183,L$9,FALSE))="","",(VLOOKUP($E133,'DTOC Backsheet'!$D$5:$AF$183,L$9,FALSE))),"")</f>
        <v>1190.5060349365349</v>
      </c>
      <c r="M133" s="122">
        <f ca="1">IFERROR(IF((VLOOKUP($E133,'DTOC Backsheet'!$D$5:$AF$183,M$9,FALSE))="","",(VLOOKUP($E133,'DTOC Backsheet'!$D$5:$AF$183,M$9,FALSE))),"")</f>
        <v>1743.7208676819548</v>
      </c>
      <c r="N133" s="124">
        <f ca="1">IFERROR(IF((VLOOKUP($E133,'DTOC Backsheet'!$D$5:$AF$183,N$9,FALSE))="","",(VLOOKUP($E133,'DTOC Backsheet'!$D$5:$AF$183,N$9,FALSE))),"")</f>
        <v>0</v>
      </c>
    </row>
    <row r="134" spans="1:14" ht="15" customHeight="1" x14ac:dyDescent="0.3">
      <c r="A134" s="57">
        <v>120</v>
      </c>
      <c r="B134" s="98" t="str">
        <f ca="1">IFERROR(IF((VLOOKUP($E134,'Org List'!$AJ$10:$AL$188,3,FALSE))="","",(VLOOKUP($E134,'Org List'!$AJ$10:$AL$188,3,FALSE))),"")</f>
        <v>Midlands and East of England Commissioning Region</v>
      </c>
      <c r="C134" s="99" t="str">
        <f ca="1">IFERROR(IF((VLOOKUP($E134,'Org List'!$AO$10:$AQ$188,3,FALSE))="","",(VLOOKUP($E134,'Org List'!$AO$10:$AQ$188,3,FALSE))),"")</f>
        <v>East Midlands Region</v>
      </c>
      <c r="D134" s="114" t="str">
        <f ca="1">IFERROR(IF((VLOOKUP($E134,'Org List'!$AT$10:$AV$188,3,FALSE))="","",(VLOOKUP($E134,'Org List'!$AT$10:$AV$188,3,FALSE))),"")</f>
        <v>NHS England Midlands And East (North Midlands)</v>
      </c>
      <c r="E134" s="98" t="str">
        <f t="shared" ca="1" si="3"/>
        <v>E10000024</v>
      </c>
      <c r="F134" s="100" t="str">
        <f ca="1">IF(E134="","",VLOOKUP(E134,'Org List'!$J$9:$K$488,2,0))</f>
        <v>Nottinghamshire</v>
      </c>
      <c r="G134" s="121">
        <f ca="1">IFERROR(IF((VLOOKUP($E134,'DTOC Backsheet'!$D$5:$AF$183,G$9,FALSE))="","",(VLOOKUP($E134,'DTOC Backsheet'!$D$5:$AF$183,G$9,FALSE))),"")</f>
        <v>633.99604518907972</v>
      </c>
      <c r="H134" s="122">
        <f ca="1">IFERROR(IF((VLOOKUP($E134,'DTOC Backsheet'!$D$5:$AF$183,H$9,FALSE))="","",(VLOOKUP($E134,'DTOC Backsheet'!$D$5:$AF$183,H$9,FALSE))),"")</f>
        <v>641.20054570259208</v>
      </c>
      <c r="I134" s="122">
        <f ca="1">IFERROR(IF((VLOOKUP($E134,'DTOC Backsheet'!$D$5:$AF$183,I$9,FALSE))="","",(VLOOKUP($E134,'DTOC Backsheet'!$D$5:$AF$183,I$9,FALSE))),"")</f>
        <v>696.53724113616511</v>
      </c>
      <c r="J134" s="123">
        <f ca="1">IFERROR(IF((VLOOKUP($E134,'DTOC Backsheet'!$D$5:$AF$183,J$9,FALSE))="","",(VLOOKUP($E134,'DTOC Backsheet'!$D$5:$AF$183,J$9,FALSE))),"")</f>
        <v>974.8148319776127</v>
      </c>
      <c r="K134" s="175">
        <f ca="1">IFERROR(IF((VLOOKUP($E134,'DTOC Backsheet'!$D$5:$AF$183,K$9,FALSE))="","",(VLOOKUP($E134,'DTOC Backsheet'!$D$5:$AF$183,K$9,FALSE))),"")</f>
        <v>784.27590785554105</v>
      </c>
      <c r="L134" s="123">
        <f ca="1">IFERROR(IF((VLOOKUP($E134,'DTOC Backsheet'!$D$5:$AF$183,L$9,FALSE))="","",(VLOOKUP($E134,'DTOC Backsheet'!$D$5:$AF$183,L$9,FALSE))),"")</f>
        <v>579.85464418574429</v>
      </c>
      <c r="M134" s="122">
        <f ca="1">IFERROR(IF((VLOOKUP($E134,'DTOC Backsheet'!$D$5:$AF$183,M$9,FALSE))="","",(VLOOKUP($E134,'DTOC Backsheet'!$D$5:$AF$183,M$9,FALSE))),"")</f>
        <v>803.49760876777555</v>
      </c>
      <c r="N134" s="124">
        <f ca="1">IFERROR(IF((VLOOKUP($E134,'DTOC Backsheet'!$D$5:$AF$183,N$9,FALSE))="","",(VLOOKUP($E134,'DTOC Backsheet'!$D$5:$AF$183,N$9,FALSE))),"")</f>
        <v>0</v>
      </c>
    </row>
    <row r="135" spans="1:14" ht="15" customHeight="1" x14ac:dyDescent="0.3">
      <c r="A135" s="57">
        <v>121</v>
      </c>
      <c r="B135" s="98" t="str">
        <f ca="1">IFERROR(IF((VLOOKUP($E135,'Org List'!$AJ$10:$AL$188,3,FALSE))="","",(VLOOKUP($E135,'Org List'!$AJ$10:$AL$188,3,FALSE))),"")</f>
        <v>North of England Commissioning Region</v>
      </c>
      <c r="C135" s="99" t="str">
        <f ca="1">IFERROR(IF((VLOOKUP($E135,'Org List'!$AO$10:$AQ$188,3,FALSE))="","",(VLOOKUP($E135,'Org List'!$AO$10:$AQ$188,3,FALSE))),"")</f>
        <v>North West Region</v>
      </c>
      <c r="D135" s="114" t="str">
        <f ca="1">IFERROR(IF((VLOOKUP($E135,'Org List'!$AT$10:$AV$188,3,FALSE))="","",(VLOOKUP($E135,'Org List'!$AT$10:$AV$188,3,FALSE))),"")</f>
        <v>NHS England North (Greater Manchester)</v>
      </c>
      <c r="E135" s="98" t="str">
        <f t="shared" ca="1" si="3"/>
        <v>E08000004</v>
      </c>
      <c r="F135" s="100" t="str">
        <f ca="1">IF(E135="","",VLOOKUP(E135,'Org List'!$J$9:$K$488,2,0))</f>
        <v>Oldham</v>
      </c>
      <c r="G135" s="121">
        <f ca="1">IFERROR(IF((VLOOKUP($E135,'DTOC Backsheet'!$D$5:$AF$183,G$9,FALSE))="","",(VLOOKUP($E135,'DTOC Backsheet'!$D$5:$AF$183,G$9,FALSE))),"")</f>
        <v>664.03343064857745</v>
      </c>
      <c r="H135" s="122">
        <f ca="1">IFERROR(IF((VLOOKUP($E135,'DTOC Backsheet'!$D$5:$AF$183,H$9,FALSE))="","",(VLOOKUP($E135,'DTOC Backsheet'!$D$5:$AF$183,H$9,FALSE))),"")</f>
        <v>483.71400767073101</v>
      </c>
      <c r="I135" s="122">
        <f ca="1">IFERROR(IF((VLOOKUP($E135,'DTOC Backsheet'!$D$5:$AF$183,I$9,FALSE))="","",(VLOOKUP($E135,'DTOC Backsheet'!$D$5:$AF$183,I$9,FALSE))),"")</f>
        <v>619.38290686358687</v>
      </c>
      <c r="J135" s="123">
        <f ca="1">IFERROR(IF((VLOOKUP($E135,'DTOC Backsheet'!$D$5:$AF$183,J$9,FALSE))="","",(VLOOKUP($E135,'DTOC Backsheet'!$D$5:$AF$183,J$9,FALSE))),"")</f>
        <v>641.64883920966747</v>
      </c>
      <c r="K135" s="175">
        <f ca="1">IFERROR(IF((VLOOKUP($E135,'DTOC Backsheet'!$D$5:$AF$183,K$9,FALSE))="","",(VLOOKUP($E135,'DTOC Backsheet'!$D$5:$AF$183,K$9,FALSE))),"")</f>
        <v>679.25880669442586</v>
      </c>
      <c r="L135" s="123">
        <f ca="1">IFERROR(IF((VLOOKUP($E135,'DTOC Backsheet'!$D$5:$AF$183,L$9,FALSE))="","",(VLOOKUP($E135,'DTOC Backsheet'!$D$5:$AF$183,L$9,FALSE))),"")</f>
        <v>906.62815557955662</v>
      </c>
      <c r="M135" s="122">
        <f ca="1">IFERROR(IF((VLOOKUP($E135,'DTOC Backsheet'!$D$5:$AF$183,M$9,FALSE))="","",(VLOOKUP($E135,'DTOC Backsheet'!$D$5:$AF$183,M$9,FALSE))),"")</f>
        <v>678.68895870223253</v>
      </c>
      <c r="N135" s="124">
        <f ca="1">IFERROR(IF((VLOOKUP($E135,'DTOC Backsheet'!$D$5:$AF$183,N$9,FALSE))="","",(VLOOKUP($E135,'DTOC Backsheet'!$D$5:$AF$183,N$9,FALSE))),"")</f>
        <v>0</v>
      </c>
    </row>
    <row r="136" spans="1:14" ht="15" customHeight="1" x14ac:dyDescent="0.3">
      <c r="A136" s="57">
        <v>122</v>
      </c>
      <c r="B136" s="98" t="str">
        <f ca="1">IFERROR(IF((VLOOKUP($E136,'Org List'!$AJ$10:$AL$188,3,FALSE))="","",(VLOOKUP($E136,'Org List'!$AJ$10:$AL$188,3,FALSE))),"")</f>
        <v>South East England Commissioning Region</v>
      </c>
      <c r="C136" s="99" t="str">
        <f ca="1">IFERROR(IF((VLOOKUP($E136,'Org List'!$AO$10:$AQ$188,3,FALSE))="","",(VLOOKUP($E136,'Org List'!$AO$10:$AQ$188,3,FALSE))),"")</f>
        <v>South East Region</v>
      </c>
      <c r="D136" s="114" t="str">
        <f ca="1">IFERROR(IF((VLOOKUP($E136,'Org List'!$AT$10:$AV$188,3,FALSE))="","",(VLOOKUP($E136,'Org List'!$AT$10:$AV$188,3,FALSE))),"")</f>
        <v>NHS England South East (Hampshire, Isle of Wight and Thames Valley)</v>
      </c>
      <c r="E136" s="98" t="str">
        <f t="shared" ca="1" si="3"/>
        <v>E10000025</v>
      </c>
      <c r="F136" s="100" t="str">
        <f ca="1">IF(E136="","",VLOOKUP(E136,'Org List'!$J$9:$K$488,2,0))</f>
        <v>Oxfordshire</v>
      </c>
      <c r="G136" s="121">
        <f ca="1">IFERROR(IF((VLOOKUP($E136,'DTOC Backsheet'!$D$5:$AF$183,G$9,FALSE))="","",(VLOOKUP($E136,'DTOC Backsheet'!$D$5:$AF$183,G$9,FALSE))),"")</f>
        <v>3264.9350649350649</v>
      </c>
      <c r="H136" s="122">
        <f ca="1">IFERROR(IF((VLOOKUP($E136,'DTOC Backsheet'!$D$5:$AF$183,H$9,FALSE))="","",(VLOOKUP($E136,'DTOC Backsheet'!$D$5:$AF$183,H$9,FALSE))),"")</f>
        <v>2630.7977736549165</v>
      </c>
      <c r="I136" s="122">
        <f ca="1">IFERROR(IF((VLOOKUP($E136,'DTOC Backsheet'!$D$5:$AF$183,I$9,FALSE))="","",(VLOOKUP($E136,'DTOC Backsheet'!$D$5:$AF$183,I$9,FALSE))),"")</f>
        <v>2093.135435992579</v>
      </c>
      <c r="J136" s="123">
        <f ca="1">IFERROR(IF((VLOOKUP($E136,'DTOC Backsheet'!$D$5:$AF$183,J$9,FALSE))="","",(VLOOKUP($E136,'DTOC Backsheet'!$D$5:$AF$183,J$9,FALSE))),"")</f>
        <v>2140.8322250016367</v>
      </c>
      <c r="K136" s="175">
        <f ca="1">IFERROR(IF((VLOOKUP($E136,'DTOC Backsheet'!$D$5:$AF$183,K$9,FALSE))="","",(VLOOKUP($E136,'DTOC Backsheet'!$D$5:$AF$183,K$9,FALSE))),"")</f>
        <v>1718.4408072726264</v>
      </c>
      <c r="L136" s="123">
        <f ca="1">IFERROR(IF((VLOOKUP($E136,'DTOC Backsheet'!$D$5:$AF$183,L$9,FALSE))="","",(VLOOKUP($E136,'DTOC Backsheet'!$D$5:$AF$183,L$9,FALSE))),"")</f>
        <v>1848.7491149331101</v>
      </c>
      <c r="M136" s="122">
        <f ca="1">IFERROR(IF((VLOOKUP($E136,'DTOC Backsheet'!$D$5:$AF$183,M$9,FALSE))="","",(VLOOKUP($E136,'DTOC Backsheet'!$D$5:$AF$183,M$9,FALSE))),"")</f>
        <v>1506.8749043522675</v>
      </c>
      <c r="N136" s="124">
        <f ca="1">IFERROR(IF((VLOOKUP($E136,'DTOC Backsheet'!$D$5:$AF$183,N$9,FALSE))="","",(VLOOKUP($E136,'DTOC Backsheet'!$D$5:$AF$183,N$9,FALSE))),"")</f>
        <v>0</v>
      </c>
    </row>
    <row r="137" spans="1:14" ht="15" customHeight="1" x14ac:dyDescent="0.3">
      <c r="A137" s="57">
        <v>123</v>
      </c>
      <c r="B137" s="98" t="str">
        <f ca="1">IFERROR(IF((VLOOKUP($E137,'Org List'!$AJ$10:$AL$188,3,FALSE))="","",(VLOOKUP($E137,'Org List'!$AJ$10:$AL$188,3,FALSE))),"")</f>
        <v>Midlands and East of England Commissioning Region</v>
      </c>
      <c r="C137" s="99" t="str">
        <f ca="1">IFERROR(IF((VLOOKUP($E137,'Org List'!$AO$10:$AQ$188,3,FALSE))="","",(VLOOKUP($E137,'Org List'!$AO$10:$AQ$188,3,FALSE))),"")</f>
        <v>East Region</v>
      </c>
      <c r="D137" s="114" t="str">
        <f ca="1">IFERROR(IF((VLOOKUP($E137,'Org List'!$AT$10:$AV$188,3,FALSE))="","",(VLOOKUP($E137,'Org List'!$AT$10:$AV$188,3,FALSE))),"")</f>
        <v>NHS England Midlands And East (East)</v>
      </c>
      <c r="E137" s="98" t="str">
        <f t="shared" ca="1" si="3"/>
        <v>E06000031</v>
      </c>
      <c r="F137" s="100" t="str">
        <f ca="1">IF(E137="","",VLOOKUP(E137,'Org List'!$J$9:$K$488,2,0))</f>
        <v>Peterborough</v>
      </c>
      <c r="G137" s="121">
        <f ca="1">IFERROR(IF((VLOOKUP($E137,'DTOC Backsheet'!$D$5:$AF$183,G$9,FALSE))="","",(VLOOKUP($E137,'DTOC Backsheet'!$D$5:$AF$183,G$9,FALSE))),"")</f>
        <v>1284.0401598334508</v>
      </c>
      <c r="H137" s="122">
        <f ca="1">IFERROR(IF((VLOOKUP($E137,'DTOC Backsheet'!$D$5:$AF$183,H$9,FALSE))="","",(VLOOKUP($E137,'DTOC Backsheet'!$D$5:$AF$183,H$9,FALSE))),"")</f>
        <v>1303.5156643497533</v>
      </c>
      <c r="I137" s="122">
        <f ca="1">IFERROR(IF((VLOOKUP($E137,'DTOC Backsheet'!$D$5:$AF$183,I$9,FALSE))="","",(VLOOKUP($E137,'DTOC Backsheet'!$D$5:$AF$183,I$9,FALSE))),"")</f>
        <v>1271.2803465296665</v>
      </c>
      <c r="J137" s="123">
        <f ca="1">IFERROR(IF((VLOOKUP($E137,'DTOC Backsheet'!$D$5:$AF$183,J$9,FALSE))="","",(VLOOKUP($E137,'DTOC Backsheet'!$D$5:$AF$183,J$9,FALSE))),"")</f>
        <v>1243.6504835360347</v>
      </c>
      <c r="K137" s="175">
        <f ca="1">IFERROR(IF((VLOOKUP($E137,'DTOC Backsheet'!$D$5:$AF$183,K$9,FALSE))="","",(VLOOKUP($E137,'DTOC Backsheet'!$D$5:$AF$183,K$9,FALSE))),"")</f>
        <v>1358.1621982941708</v>
      </c>
      <c r="L137" s="123">
        <f ca="1">IFERROR(IF((VLOOKUP($E137,'DTOC Backsheet'!$D$5:$AF$183,L$9,FALSE))="","",(VLOOKUP($E137,'DTOC Backsheet'!$D$5:$AF$183,L$9,FALSE))),"")</f>
        <v>1594.5090514286956</v>
      </c>
      <c r="M137" s="122">
        <f ca="1">IFERROR(IF((VLOOKUP($E137,'DTOC Backsheet'!$D$5:$AF$183,M$9,FALSE))="","",(VLOOKUP($E137,'DTOC Backsheet'!$D$5:$AF$183,M$9,FALSE))),"")</f>
        <v>1118.4865162422582</v>
      </c>
      <c r="N137" s="124">
        <f ca="1">IFERROR(IF((VLOOKUP($E137,'DTOC Backsheet'!$D$5:$AF$183,N$9,FALSE))="","",(VLOOKUP($E137,'DTOC Backsheet'!$D$5:$AF$183,N$9,FALSE))),"")</f>
        <v>0</v>
      </c>
    </row>
    <row r="138" spans="1:14" ht="15" customHeight="1" x14ac:dyDescent="0.3">
      <c r="A138" s="57">
        <v>124</v>
      </c>
      <c r="B138" s="98" t="str">
        <f ca="1">IFERROR(IF((VLOOKUP($E138,'Org List'!$AJ$10:$AL$188,3,FALSE))="","",(VLOOKUP($E138,'Org List'!$AJ$10:$AL$188,3,FALSE))),"")</f>
        <v>South West England Commissioning Region</v>
      </c>
      <c r="C138" s="99" t="str">
        <f ca="1">IFERROR(IF((VLOOKUP($E138,'Org List'!$AO$10:$AQ$188,3,FALSE))="","",(VLOOKUP($E138,'Org List'!$AO$10:$AQ$188,3,FALSE))),"")</f>
        <v>South West Region</v>
      </c>
      <c r="D138" s="114" t="str">
        <f ca="1">IFERROR(IF((VLOOKUP($E138,'Org List'!$AT$10:$AV$188,3,FALSE))="","",(VLOOKUP($E138,'Org List'!$AT$10:$AV$188,3,FALSE))),"")</f>
        <v>NHS England South West (South West South)</v>
      </c>
      <c r="E138" s="98" t="str">
        <f t="shared" ca="1" si="3"/>
        <v>E06000026</v>
      </c>
      <c r="F138" s="100" t="str">
        <f ca="1">IF(E138="","",VLOOKUP(E138,'Org List'!$J$9:$K$488,2,0))</f>
        <v>Plymouth</v>
      </c>
      <c r="G138" s="121">
        <f ca="1">IFERROR(IF((VLOOKUP($E138,'DTOC Backsheet'!$D$5:$AF$183,G$9,FALSE))="","",(VLOOKUP($E138,'DTOC Backsheet'!$D$5:$AF$183,G$9,FALSE))),"")</f>
        <v>2673.5911665155495</v>
      </c>
      <c r="H138" s="122">
        <f ca="1">IFERROR(IF((VLOOKUP($E138,'DTOC Backsheet'!$D$5:$AF$183,H$9,FALSE))="","",(VLOOKUP($E138,'DTOC Backsheet'!$D$5:$AF$183,H$9,FALSE))),"")</f>
        <v>2408.2258500947055</v>
      </c>
      <c r="I138" s="122">
        <f ca="1">IFERROR(IF((VLOOKUP($E138,'DTOC Backsheet'!$D$5:$AF$183,I$9,FALSE))="","",(VLOOKUP($E138,'DTOC Backsheet'!$D$5:$AF$183,I$9,FALSE))),"")</f>
        <v>2114.3776732351307</v>
      </c>
      <c r="J138" s="123">
        <f ca="1">IFERROR(IF((VLOOKUP($E138,'DTOC Backsheet'!$D$5:$AF$183,J$9,FALSE))="","",(VLOOKUP($E138,'DTOC Backsheet'!$D$5:$AF$183,J$9,FALSE))),"")</f>
        <v>2966.3557686974923</v>
      </c>
      <c r="K138" s="175">
        <f ca="1">IFERROR(IF((VLOOKUP($E138,'DTOC Backsheet'!$D$5:$AF$183,K$9,FALSE))="","",(VLOOKUP($E138,'DTOC Backsheet'!$D$5:$AF$183,K$9,FALSE))),"")</f>
        <v>1716.6673282200909</v>
      </c>
      <c r="L138" s="123">
        <f ca="1">IFERROR(IF((VLOOKUP($E138,'DTOC Backsheet'!$D$5:$AF$183,L$9,FALSE))="","",(VLOOKUP($E138,'DTOC Backsheet'!$D$5:$AF$183,L$9,FALSE))),"")</f>
        <v>1540.3686185763427</v>
      </c>
      <c r="M138" s="122">
        <f ca="1">IFERROR(IF((VLOOKUP($E138,'DTOC Backsheet'!$D$5:$AF$183,M$9,FALSE))="","",(VLOOKUP($E138,'DTOC Backsheet'!$D$5:$AF$183,M$9,FALSE))),"")</f>
        <v>1156.5762533465206</v>
      </c>
      <c r="N138" s="124">
        <f ca="1">IFERROR(IF((VLOOKUP($E138,'DTOC Backsheet'!$D$5:$AF$183,N$9,FALSE))="","",(VLOOKUP($E138,'DTOC Backsheet'!$D$5:$AF$183,N$9,FALSE))),"")</f>
        <v>0</v>
      </c>
    </row>
    <row r="139" spans="1:14" ht="15" customHeight="1" x14ac:dyDescent="0.3">
      <c r="A139" s="57">
        <v>125</v>
      </c>
      <c r="B139" s="98" t="str">
        <f ca="1">IFERROR(IF((VLOOKUP($E139,'Org List'!$AJ$10:$AL$188,3,FALSE))="","",(VLOOKUP($E139,'Org List'!$AJ$10:$AL$188,3,FALSE))),"")</f>
        <v>South East England Commissioning Region</v>
      </c>
      <c r="C139" s="99" t="str">
        <f ca="1">IFERROR(IF((VLOOKUP($E139,'Org List'!$AO$10:$AQ$188,3,FALSE))="","",(VLOOKUP($E139,'Org List'!$AO$10:$AQ$188,3,FALSE))),"")</f>
        <v>South East Region</v>
      </c>
      <c r="D139" s="114" t="str">
        <f ca="1">IFERROR(IF((VLOOKUP($E139,'Org List'!$AT$10:$AV$188,3,FALSE))="","",(VLOOKUP($E139,'Org List'!$AT$10:$AV$188,3,FALSE))),"")</f>
        <v>NHS England South East (Hampshire, Isle of Wight and Thames Valley)</v>
      </c>
      <c r="E139" s="98" t="str">
        <f t="shared" ca="1" si="3"/>
        <v>E06000044</v>
      </c>
      <c r="F139" s="100" t="str">
        <f ca="1">IF(E139="","",VLOOKUP(E139,'Org List'!$J$9:$K$488,2,0))</f>
        <v>Portsmouth</v>
      </c>
      <c r="G139" s="121">
        <f ca="1">IFERROR(IF((VLOOKUP($E139,'DTOC Backsheet'!$D$5:$AF$183,G$9,FALSE))="","",(VLOOKUP($E139,'DTOC Backsheet'!$D$5:$AF$183,G$9,FALSE))),"")</f>
        <v>1519.4163939809764</v>
      </c>
      <c r="H139" s="122">
        <f ca="1">IFERROR(IF((VLOOKUP($E139,'DTOC Backsheet'!$D$5:$AF$183,H$9,FALSE))="","",(VLOOKUP($E139,'DTOC Backsheet'!$D$5:$AF$183,H$9,FALSE))),"")</f>
        <v>1238.5208120755779</v>
      </c>
      <c r="I139" s="122">
        <f ca="1">IFERROR(IF((VLOOKUP($E139,'DTOC Backsheet'!$D$5:$AF$183,I$9,FALSE))="","",(VLOOKUP($E139,'DTOC Backsheet'!$D$5:$AF$183,I$9,FALSE))),"")</f>
        <v>1029.7549933734444</v>
      </c>
      <c r="J139" s="123">
        <f ca="1">IFERROR(IF((VLOOKUP($E139,'DTOC Backsheet'!$D$5:$AF$183,J$9,FALSE))="","",(VLOOKUP($E139,'DTOC Backsheet'!$D$5:$AF$183,J$9,FALSE))),"")</f>
        <v>1141.5849274127934</v>
      </c>
      <c r="K139" s="175">
        <f ca="1">IFERROR(IF((VLOOKUP($E139,'DTOC Backsheet'!$D$5:$AF$183,K$9,FALSE))="","",(VLOOKUP($E139,'DTOC Backsheet'!$D$5:$AF$183,K$9,FALSE))),"")</f>
        <v>811.32610304606101</v>
      </c>
      <c r="L139" s="123">
        <f ca="1">IFERROR(IF((VLOOKUP($E139,'DTOC Backsheet'!$D$5:$AF$183,L$9,FALSE))="","",(VLOOKUP($E139,'DTOC Backsheet'!$D$5:$AF$183,L$9,FALSE))),"")</f>
        <v>510.29372331355273</v>
      </c>
      <c r="M139" s="122">
        <f ca="1">IFERROR(IF((VLOOKUP($E139,'DTOC Backsheet'!$D$5:$AF$183,M$9,FALSE))="","",(VLOOKUP($E139,'DTOC Backsheet'!$D$5:$AF$183,M$9,FALSE))),"")</f>
        <v>649.41159977245945</v>
      </c>
      <c r="N139" s="124">
        <f ca="1">IFERROR(IF((VLOOKUP($E139,'DTOC Backsheet'!$D$5:$AF$183,N$9,FALSE))="","",(VLOOKUP($E139,'DTOC Backsheet'!$D$5:$AF$183,N$9,FALSE))),"")</f>
        <v>0</v>
      </c>
    </row>
    <row r="140" spans="1:14" ht="15" customHeight="1" x14ac:dyDescent="0.3">
      <c r="A140" s="57">
        <v>126</v>
      </c>
      <c r="B140" s="98" t="str">
        <f ca="1">IFERROR(IF((VLOOKUP($E140,'Org List'!$AJ$10:$AL$188,3,FALSE))="","",(VLOOKUP($E140,'Org List'!$AJ$10:$AL$188,3,FALSE))),"")</f>
        <v>South East England Commissioning Region</v>
      </c>
      <c r="C140" s="99" t="str">
        <f ca="1">IFERROR(IF((VLOOKUP($E140,'Org List'!$AO$10:$AQ$188,3,FALSE))="","",(VLOOKUP($E140,'Org List'!$AO$10:$AQ$188,3,FALSE))),"")</f>
        <v>South East Region</v>
      </c>
      <c r="D140" s="114" t="str">
        <f ca="1">IFERROR(IF((VLOOKUP($E140,'Org List'!$AT$10:$AV$188,3,FALSE))="","",(VLOOKUP($E140,'Org List'!$AT$10:$AV$188,3,FALSE))),"")</f>
        <v>NHS England South East (Hampshire, Isle of Wight and Thames Valley)</v>
      </c>
      <c r="E140" s="98" t="str">
        <f t="shared" ca="1" si="3"/>
        <v>E06000038</v>
      </c>
      <c r="F140" s="100" t="str">
        <f ca="1">IF(E140="","",VLOOKUP(E140,'Org List'!$J$9:$K$488,2,0))</f>
        <v>Reading</v>
      </c>
      <c r="G140" s="121">
        <f ca="1">IFERROR(IF((VLOOKUP($E140,'DTOC Backsheet'!$D$5:$AF$183,G$9,FALSE))="","",(VLOOKUP($E140,'DTOC Backsheet'!$D$5:$AF$183,G$9,FALSE))),"")</f>
        <v>1239.8596624914669</v>
      </c>
      <c r="H140" s="122">
        <f ca="1">IFERROR(IF((VLOOKUP($E140,'DTOC Backsheet'!$D$5:$AF$183,H$9,FALSE))="","",(VLOOKUP($E140,'DTOC Backsheet'!$D$5:$AF$183,H$9,FALSE))),"")</f>
        <v>1532.758648060834</v>
      </c>
      <c r="I140" s="122">
        <f ca="1">IFERROR(IF((VLOOKUP($E140,'DTOC Backsheet'!$D$5:$AF$183,I$9,FALSE))="","",(VLOOKUP($E140,'DTOC Backsheet'!$D$5:$AF$183,I$9,FALSE))),"")</f>
        <v>1479.5764474289979</v>
      </c>
      <c r="J140" s="123">
        <f ca="1">IFERROR(IF((VLOOKUP($E140,'DTOC Backsheet'!$D$5:$AF$183,J$9,FALSE))="","",(VLOOKUP($E140,'DTOC Backsheet'!$D$5:$AF$183,J$9,FALSE))),"")</f>
        <v>955.61695694274636</v>
      </c>
      <c r="K140" s="175">
        <f ca="1">IFERROR(IF((VLOOKUP($E140,'DTOC Backsheet'!$D$5:$AF$183,K$9,FALSE))="","",(VLOOKUP($E140,'DTOC Backsheet'!$D$5:$AF$183,K$9,FALSE))),"")</f>
        <v>793.74076210874603</v>
      </c>
      <c r="L140" s="123">
        <f ca="1">IFERROR(IF((VLOOKUP($E140,'DTOC Backsheet'!$D$5:$AF$183,L$9,FALSE))="","",(VLOOKUP($E140,'DTOC Backsheet'!$D$5:$AF$183,L$9,FALSE))),"")</f>
        <v>962.65505237031152</v>
      </c>
      <c r="M140" s="122">
        <f ca="1">IFERROR(IF((VLOOKUP($E140,'DTOC Backsheet'!$D$5:$AF$183,M$9,FALSE))="","",(VLOOKUP($E140,'DTOC Backsheet'!$D$5:$AF$183,M$9,FALSE))),"")</f>
        <v>1307.5217283210081</v>
      </c>
      <c r="N140" s="124">
        <f ca="1">IFERROR(IF((VLOOKUP($E140,'DTOC Backsheet'!$D$5:$AF$183,N$9,FALSE))="","",(VLOOKUP($E140,'DTOC Backsheet'!$D$5:$AF$183,N$9,FALSE))),"")</f>
        <v>0</v>
      </c>
    </row>
    <row r="141" spans="1:14" ht="15" customHeight="1" x14ac:dyDescent="0.3">
      <c r="A141" s="57">
        <v>127</v>
      </c>
      <c r="B141" s="98" t="str">
        <f ca="1">IFERROR(IF((VLOOKUP($E141,'Org List'!$AJ$10:$AL$188,3,FALSE))="","",(VLOOKUP($E141,'Org List'!$AJ$10:$AL$188,3,FALSE))),"")</f>
        <v>London Commissioning Region</v>
      </c>
      <c r="C141" s="99" t="str">
        <f ca="1">IFERROR(IF((VLOOKUP($E141,'Org List'!$AO$10:$AQ$188,3,FALSE))="","",(VLOOKUP($E141,'Org List'!$AO$10:$AQ$188,3,FALSE))),"")</f>
        <v>London Region</v>
      </c>
      <c r="D141" s="114" t="str">
        <f ca="1">IFERROR(IF((VLOOKUP($E141,'Org List'!$AT$10:$AV$188,3,FALSE))="","",(VLOOKUP($E141,'Org List'!$AT$10:$AV$188,3,FALSE))),"")</f>
        <v>NHS England London</v>
      </c>
      <c r="E141" s="98" t="str">
        <f t="shared" ca="1" si="3"/>
        <v>E09000026</v>
      </c>
      <c r="F141" s="100" t="str">
        <f ca="1">IF(E141="","",VLOOKUP(E141,'Org List'!$J$9:$K$488,2,0))</f>
        <v>Redbridge</v>
      </c>
      <c r="G141" s="121">
        <f ca="1">IFERROR(IF((VLOOKUP($E141,'DTOC Backsheet'!$D$5:$AF$183,G$9,FALSE))="","",(VLOOKUP($E141,'DTOC Backsheet'!$D$5:$AF$183,G$9,FALSE))),"")</f>
        <v>351.51874692863811</v>
      </c>
      <c r="H141" s="122">
        <f ca="1">IFERROR(IF((VLOOKUP($E141,'DTOC Backsheet'!$D$5:$AF$183,H$9,FALSE))="","",(VLOOKUP($E141,'DTOC Backsheet'!$D$5:$AF$183,H$9,FALSE))),"")</f>
        <v>235.08369599383735</v>
      </c>
      <c r="I141" s="122">
        <f ca="1">IFERROR(IF((VLOOKUP($E141,'DTOC Backsheet'!$D$5:$AF$183,I$9,FALSE))="","",(VLOOKUP($E141,'DTOC Backsheet'!$D$5:$AF$183,I$9,FALSE))),"")</f>
        <v>293.52258087366135</v>
      </c>
      <c r="J141" s="123">
        <f ca="1">IFERROR(IF((VLOOKUP($E141,'DTOC Backsheet'!$D$5:$AF$183,J$9,FALSE))="","",(VLOOKUP($E141,'DTOC Backsheet'!$D$5:$AF$183,J$9,FALSE))),"")</f>
        <v>359.00964550782044</v>
      </c>
      <c r="K141" s="175">
        <f ca="1">IFERROR(IF((VLOOKUP($E141,'DTOC Backsheet'!$D$5:$AF$183,K$9,FALSE))="","",(VLOOKUP($E141,'DTOC Backsheet'!$D$5:$AF$183,K$9,FALSE))),"")</f>
        <v>397.50586050805663</v>
      </c>
      <c r="L141" s="123">
        <f ca="1">IFERROR(IF((VLOOKUP($E141,'DTOC Backsheet'!$D$5:$AF$183,L$9,FALSE))="","",(VLOOKUP($E141,'DTOC Backsheet'!$D$5:$AF$183,L$9,FALSE))),"")</f>
        <v>522.5104238234303</v>
      </c>
      <c r="M141" s="122">
        <f ca="1">IFERROR(IF((VLOOKUP($E141,'DTOC Backsheet'!$D$5:$AF$183,M$9,FALSE))="","",(VLOOKUP($E141,'DTOC Backsheet'!$D$5:$AF$183,M$9,FALSE))),"")</f>
        <v>572.25272410463424</v>
      </c>
      <c r="N141" s="124">
        <f ca="1">IFERROR(IF((VLOOKUP($E141,'DTOC Backsheet'!$D$5:$AF$183,N$9,FALSE))="","",(VLOOKUP($E141,'DTOC Backsheet'!$D$5:$AF$183,N$9,FALSE))),"")</f>
        <v>0</v>
      </c>
    </row>
    <row r="142" spans="1:14" ht="15" customHeight="1" x14ac:dyDescent="0.3">
      <c r="A142" s="57">
        <v>128</v>
      </c>
      <c r="B142" s="98" t="str">
        <f ca="1">IFERROR(IF((VLOOKUP($E142,'Org List'!$AJ$10:$AL$188,3,FALSE))="","",(VLOOKUP($E142,'Org List'!$AJ$10:$AL$188,3,FALSE))),"")</f>
        <v>North of England Commissioning Region</v>
      </c>
      <c r="C142" s="99" t="str">
        <f ca="1">IFERROR(IF((VLOOKUP($E142,'Org List'!$AO$10:$AQ$188,3,FALSE))="","",(VLOOKUP($E142,'Org List'!$AO$10:$AQ$188,3,FALSE))),"")</f>
        <v>North East Region</v>
      </c>
      <c r="D142" s="114" t="str">
        <f ca="1">IFERROR(IF((VLOOKUP($E142,'Org List'!$AT$10:$AV$188,3,FALSE))="","",(VLOOKUP($E142,'Org List'!$AT$10:$AV$188,3,FALSE))),"")</f>
        <v>NHS England North (Cumbria And North East)</v>
      </c>
      <c r="E142" s="98" t="str">
        <f t="shared" ref="E142:E173" ca="1" si="4">IF($A142&gt;$Q$5-1,"",INDIRECT("'Comms by AT'!D"&amp;$A142+$Q$4))</f>
        <v>E06000003</v>
      </c>
      <c r="F142" s="100" t="str">
        <f ca="1">IF(E142="","",VLOOKUP(E142,'Org List'!$J$9:$K$488,2,0))</f>
        <v>Redcar and Cleveland</v>
      </c>
      <c r="G142" s="121">
        <f ca="1">IFERROR(IF((VLOOKUP($E142,'DTOC Backsheet'!$D$5:$AF$183,G$9,FALSE))="","",(VLOOKUP($E142,'DTOC Backsheet'!$D$5:$AF$183,G$9,FALSE))),"")</f>
        <v>1269.2882030861126</v>
      </c>
      <c r="H142" s="122">
        <f ca="1">IFERROR(IF((VLOOKUP($E142,'DTOC Backsheet'!$D$5:$AF$183,H$9,FALSE))="","",(VLOOKUP($E142,'DTOC Backsheet'!$D$5:$AF$183,H$9,FALSE))),"")</f>
        <v>1492.358460999576</v>
      </c>
      <c r="I142" s="122">
        <f ca="1">IFERROR(IF((VLOOKUP($E142,'DTOC Backsheet'!$D$5:$AF$183,I$9,FALSE))="","",(VLOOKUP($E142,'DTOC Backsheet'!$D$5:$AF$183,I$9,FALSE))),"")</f>
        <v>1252.6962004313921</v>
      </c>
      <c r="J142" s="123">
        <f ca="1">IFERROR(IF((VLOOKUP($E142,'DTOC Backsheet'!$D$5:$AF$183,J$9,FALSE))="","",(VLOOKUP($E142,'DTOC Backsheet'!$D$5:$AF$183,J$9,FALSE))),"")</f>
        <v>1634.4117480333164</v>
      </c>
      <c r="K142" s="175">
        <f ca="1">IFERROR(IF((VLOOKUP($E142,'DTOC Backsheet'!$D$5:$AF$183,K$9,FALSE))="","",(VLOOKUP($E142,'DTOC Backsheet'!$D$5:$AF$183,K$9,FALSE))),"")</f>
        <v>1859.050919284502</v>
      </c>
      <c r="L142" s="123">
        <f ca="1">IFERROR(IF((VLOOKUP($E142,'DTOC Backsheet'!$D$5:$AF$183,L$9,FALSE))="","",(VLOOKUP($E142,'DTOC Backsheet'!$D$5:$AF$183,L$9,FALSE))),"")</f>
        <v>1513.3099725851464</v>
      </c>
      <c r="M142" s="122">
        <f ca="1">IFERROR(IF((VLOOKUP($E142,'DTOC Backsheet'!$D$5:$AF$183,M$9,FALSE))="","",(VLOOKUP($E142,'DTOC Backsheet'!$D$5:$AF$183,M$9,FALSE))),"")</f>
        <v>1306.2351809791155</v>
      </c>
      <c r="N142" s="124">
        <f ca="1">IFERROR(IF((VLOOKUP($E142,'DTOC Backsheet'!$D$5:$AF$183,N$9,FALSE))="","",(VLOOKUP($E142,'DTOC Backsheet'!$D$5:$AF$183,N$9,FALSE))),"")</f>
        <v>0</v>
      </c>
    </row>
    <row r="143" spans="1:14" ht="15" customHeight="1" x14ac:dyDescent="0.3">
      <c r="A143" s="57">
        <v>129</v>
      </c>
      <c r="B143" s="98" t="str">
        <f ca="1">IFERROR(IF((VLOOKUP($E143,'Org List'!$AJ$10:$AL$188,3,FALSE))="","",(VLOOKUP($E143,'Org List'!$AJ$10:$AL$188,3,FALSE))),"")</f>
        <v>London Commissioning Region</v>
      </c>
      <c r="C143" s="99" t="str">
        <f ca="1">IFERROR(IF((VLOOKUP($E143,'Org List'!$AO$10:$AQ$188,3,FALSE))="","",(VLOOKUP($E143,'Org List'!$AO$10:$AQ$188,3,FALSE))),"")</f>
        <v>London Region</v>
      </c>
      <c r="D143" s="114" t="str">
        <f ca="1">IFERROR(IF((VLOOKUP($E143,'Org List'!$AT$10:$AV$188,3,FALSE))="","",(VLOOKUP($E143,'Org List'!$AT$10:$AV$188,3,FALSE))),"")</f>
        <v>NHS England London</v>
      </c>
      <c r="E143" s="98" t="str">
        <f t="shared" ca="1" si="4"/>
        <v>E09000027</v>
      </c>
      <c r="F143" s="100" t="str">
        <f ca="1">IF(E143="","",VLOOKUP(E143,'Org List'!$J$9:$K$488,2,0))</f>
        <v>Richmond upon Thames</v>
      </c>
      <c r="G143" s="121">
        <f ca="1">IFERROR(IF((VLOOKUP($E143,'DTOC Backsheet'!$D$5:$AF$183,G$9,FALSE))="","",(VLOOKUP($E143,'DTOC Backsheet'!$D$5:$AF$183,G$9,FALSE))),"")</f>
        <v>955.11364391131656</v>
      </c>
      <c r="H143" s="122">
        <f ca="1">IFERROR(IF((VLOOKUP($E143,'DTOC Backsheet'!$D$5:$AF$183,H$9,FALSE))="","",(VLOOKUP($E143,'DTOC Backsheet'!$D$5:$AF$183,H$9,FALSE))),"")</f>
        <v>897.32860425882393</v>
      </c>
      <c r="I143" s="122">
        <f ca="1">IFERROR(IF((VLOOKUP($E143,'DTOC Backsheet'!$D$5:$AF$183,I$9,FALSE))="","",(VLOOKUP($E143,'DTOC Backsheet'!$D$5:$AF$183,I$9,FALSE))),"")</f>
        <v>793.04985454110715</v>
      </c>
      <c r="J143" s="123">
        <f ca="1">IFERROR(IF((VLOOKUP($E143,'DTOC Backsheet'!$D$5:$AF$183,J$9,FALSE))="","",(VLOOKUP($E143,'DTOC Backsheet'!$D$5:$AF$183,J$9,FALSE))),"")</f>
        <v>818.16486759084864</v>
      </c>
      <c r="K143" s="175">
        <f ca="1">IFERROR(IF((VLOOKUP($E143,'DTOC Backsheet'!$D$5:$AF$183,K$9,FALSE))="","",(VLOOKUP($E143,'DTOC Backsheet'!$D$5:$AF$183,K$9,FALSE))),"")</f>
        <v>785.43827288721468</v>
      </c>
      <c r="L143" s="123">
        <f ca="1">IFERROR(IF((VLOOKUP($E143,'DTOC Backsheet'!$D$5:$AF$183,L$9,FALSE))="","",(VLOOKUP($E143,'DTOC Backsheet'!$D$5:$AF$183,L$9,FALSE))),"")</f>
        <v>810.31048486197642</v>
      </c>
      <c r="M143" s="122">
        <f ca="1">IFERROR(IF((VLOOKUP($E143,'DTOC Backsheet'!$D$5:$AF$183,M$9,FALSE))="","",(VLOOKUP($E143,'DTOC Backsheet'!$D$5:$AF$183,M$9,FALSE))),"")</f>
        <v>392.06460454953469</v>
      </c>
      <c r="N143" s="124">
        <f ca="1">IFERROR(IF((VLOOKUP($E143,'DTOC Backsheet'!$D$5:$AF$183,N$9,FALSE))="","",(VLOOKUP($E143,'DTOC Backsheet'!$D$5:$AF$183,N$9,FALSE))),"")</f>
        <v>0</v>
      </c>
    </row>
    <row r="144" spans="1:14" ht="15" customHeight="1" x14ac:dyDescent="0.3">
      <c r="A144" s="57">
        <v>130</v>
      </c>
      <c r="B144" s="98" t="str">
        <f ca="1">IFERROR(IF((VLOOKUP($E144,'Org List'!$AJ$10:$AL$188,3,FALSE))="","",(VLOOKUP($E144,'Org List'!$AJ$10:$AL$188,3,FALSE))),"")</f>
        <v>North of England Commissioning Region</v>
      </c>
      <c r="C144" s="99" t="str">
        <f ca="1">IFERROR(IF((VLOOKUP($E144,'Org List'!$AO$10:$AQ$188,3,FALSE))="","",(VLOOKUP($E144,'Org List'!$AO$10:$AQ$188,3,FALSE))),"")</f>
        <v>North West Region</v>
      </c>
      <c r="D144" s="114" t="str">
        <f ca="1">IFERROR(IF((VLOOKUP($E144,'Org List'!$AT$10:$AV$188,3,FALSE))="","",(VLOOKUP($E144,'Org List'!$AT$10:$AV$188,3,FALSE))),"")</f>
        <v>NHS England North (Greater Manchester)</v>
      </c>
      <c r="E144" s="98" t="str">
        <f t="shared" ca="1" si="4"/>
        <v>E08000005</v>
      </c>
      <c r="F144" s="100" t="str">
        <f ca="1">IF(E144="","",VLOOKUP(E144,'Org List'!$J$9:$K$488,2,0))</f>
        <v>Rochdale</v>
      </c>
      <c r="G144" s="121">
        <f ca="1">IFERROR(IF((VLOOKUP($E144,'DTOC Backsheet'!$D$5:$AF$183,G$9,FALSE))="","",(VLOOKUP($E144,'DTOC Backsheet'!$D$5:$AF$183,G$9,FALSE))),"")</f>
        <v>290.38483505780641</v>
      </c>
      <c r="H144" s="122">
        <f ca="1">IFERROR(IF((VLOOKUP($E144,'DTOC Backsheet'!$D$5:$AF$183,H$9,FALSE))="","",(VLOOKUP($E144,'DTOC Backsheet'!$D$5:$AF$183,H$9,FALSE))),"")</f>
        <v>444.8960205854591</v>
      </c>
      <c r="I144" s="122">
        <f ca="1">IFERROR(IF((VLOOKUP($E144,'DTOC Backsheet'!$D$5:$AF$183,I$9,FALSE))="","",(VLOOKUP($E144,'DTOC Backsheet'!$D$5:$AF$183,I$9,FALSE))),"")</f>
        <v>506.82073696424595</v>
      </c>
      <c r="J144" s="123">
        <f ca="1">IFERROR(IF((VLOOKUP($E144,'DTOC Backsheet'!$D$5:$AF$183,J$9,FALSE))="","",(VLOOKUP($E144,'DTOC Backsheet'!$D$5:$AF$183,J$9,FALSE))),"")</f>
        <v>655.03037318043653</v>
      </c>
      <c r="K144" s="175">
        <f ca="1">IFERROR(IF((VLOOKUP($E144,'DTOC Backsheet'!$D$5:$AF$183,K$9,FALSE))="","",(VLOOKUP($E144,'DTOC Backsheet'!$D$5:$AF$183,K$9,FALSE))),"")</f>
        <v>680.31647214512248</v>
      </c>
      <c r="L144" s="123">
        <f ca="1">IFERROR(IF((VLOOKUP($E144,'DTOC Backsheet'!$D$5:$AF$183,L$9,FALSE))="","",(VLOOKUP($E144,'DTOC Backsheet'!$D$5:$AF$183,L$9,FALSE))),"")</f>
        <v>615.29507480735856</v>
      </c>
      <c r="M144" s="122">
        <f ca="1">IFERROR(IF((VLOOKUP($E144,'DTOC Backsheet'!$D$5:$AF$183,M$9,FALSE))="","",(VLOOKUP($E144,'DTOC Backsheet'!$D$5:$AF$183,M$9,FALSE))),"")</f>
        <v>708.01077101120711</v>
      </c>
      <c r="N144" s="124">
        <f ca="1">IFERROR(IF((VLOOKUP($E144,'DTOC Backsheet'!$D$5:$AF$183,N$9,FALSE))="","",(VLOOKUP($E144,'DTOC Backsheet'!$D$5:$AF$183,N$9,FALSE))),"")</f>
        <v>0</v>
      </c>
    </row>
    <row r="145" spans="1:14" ht="15" customHeight="1" x14ac:dyDescent="0.3">
      <c r="A145" s="57">
        <v>131</v>
      </c>
      <c r="B145" s="98" t="str">
        <f ca="1">IFERROR(IF((VLOOKUP($E145,'Org List'!$AJ$10:$AL$188,3,FALSE))="","",(VLOOKUP($E145,'Org List'!$AJ$10:$AL$188,3,FALSE))),"")</f>
        <v>North of England Commissioning Region</v>
      </c>
      <c r="C145" s="99" t="str">
        <f ca="1">IFERROR(IF((VLOOKUP($E145,'Org List'!$AO$10:$AQ$188,3,FALSE))="","",(VLOOKUP($E145,'Org List'!$AO$10:$AQ$188,3,FALSE))),"")</f>
        <v>Yorkshire and The Humber Region</v>
      </c>
      <c r="D145" s="114" t="str">
        <f ca="1">IFERROR(IF((VLOOKUP($E145,'Org List'!$AT$10:$AV$188,3,FALSE))="","",(VLOOKUP($E145,'Org List'!$AT$10:$AV$188,3,FALSE))),"")</f>
        <v>NHS England North (Yorkshire And Humber)</v>
      </c>
      <c r="E145" s="98" t="str">
        <f t="shared" ca="1" si="4"/>
        <v>E08000018</v>
      </c>
      <c r="F145" s="100" t="str">
        <f ca="1">IF(E145="","",VLOOKUP(E145,'Org List'!$J$9:$K$488,2,0))</f>
        <v>Rotherham</v>
      </c>
      <c r="G145" s="121">
        <f ca="1">IFERROR(IF((VLOOKUP($E145,'DTOC Backsheet'!$D$5:$AF$183,G$9,FALSE))="","",(VLOOKUP($E145,'DTOC Backsheet'!$D$5:$AF$183,G$9,FALSE))),"")</f>
        <v>1311.3531110120718</v>
      </c>
      <c r="H145" s="122">
        <f ca="1">IFERROR(IF((VLOOKUP($E145,'DTOC Backsheet'!$D$5:$AF$183,H$9,FALSE))="","",(VLOOKUP($E145,'DTOC Backsheet'!$D$5:$AF$183,H$9,FALSE))),"")</f>
        <v>1163.1174065533746</v>
      </c>
      <c r="I145" s="122">
        <f ca="1">IFERROR(IF((VLOOKUP($E145,'DTOC Backsheet'!$D$5:$AF$183,I$9,FALSE))="","",(VLOOKUP($E145,'DTOC Backsheet'!$D$5:$AF$183,I$9,FALSE))),"")</f>
        <v>712.11269788982122</v>
      </c>
      <c r="J145" s="123">
        <f ca="1">IFERROR(IF((VLOOKUP($E145,'DTOC Backsheet'!$D$5:$AF$183,J$9,FALSE))="","",(VLOOKUP($E145,'DTOC Backsheet'!$D$5:$AF$183,J$9,FALSE))),"")</f>
        <v>592.88316386345537</v>
      </c>
      <c r="K145" s="175">
        <f ca="1">IFERROR(IF((VLOOKUP($E145,'DTOC Backsheet'!$D$5:$AF$183,K$9,FALSE))="","",(VLOOKUP($E145,'DTOC Backsheet'!$D$5:$AF$183,K$9,FALSE))),"")</f>
        <v>650.38365000832198</v>
      </c>
      <c r="L145" s="123">
        <f ca="1">IFERROR(IF((VLOOKUP($E145,'DTOC Backsheet'!$D$5:$AF$183,L$9,FALSE))="","",(VLOOKUP($E145,'DTOC Backsheet'!$D$5:$AF$183,L$9,FALSE))),"")</f>
        <v>984.75622490115893</v>
      </c>
      <c r="M145" s="122">
        <f ca="1">IFERROR(IF((VLOOKUP($E145,'DTOC Backsheet'!$D$5:$AF$183,M$9,FALSE))="","",(VLOOKUP($E145,'DTOC Backsheet'!$D$5:$AF$183,M$9,FALSE))),"")</f>
        <v>1006.0169088538828</v>
      </c>
      <c r="N145" s="124">
        <f ca="1">IFERROR(IF((VLOOKUP($E145,'DTOC Backsheet'!$D$5:$AF$183,N$9,FALSE))="","",(VLOOKUP($E145,'DTOC Backsheet'!$D$5:$AF$183,N$9,FALSE))),"")</f>
        <v>0</v>
      </c>
    </row>
    <row r="146" spans="1:14" ht="15" customHeight="1" x14ac:dyDescent="0.3">
      <c r="A146" s="57">
        <v>132</v>
      </c>
      <c r="B146" s="98" t="str">
        <f ca="1">IFERROR(IF((VLOOKUP($E146,'Org List'!$AJ$10:$AL$188,3,FALSE))="","",(VLOOKUP($E146,'Org List'!$AJ$10:$AL$188,3,FALSE))),"")</f>
        <v>Midlands and East of England Commissioning Region</v>
      </c>
      <c r="C146" s="99" t="str">
        <f ca="1">IFERROR(IF((VLOOKUP($E146,'Org List'!$AO$10:$AQ$188,3,FALSE))="","",(VLOOKUP($E146,'Org List'!$AO$10:$AQ$188,3,FALSE))),"")</f>
        <v>East Midlands Region</v>
      </c>
      <c r="D146" s="114" t="str">
        <f ca="1">IFERROR(IF((VLOOKUP($E146,'Org List'!$AT$10:$AV$188,3,FALSE))="","",(VLOOKUP($E146,'Org List'!$AT$10:$AV$188,3,FALSE))),"")</f>
        <v>NHS England Midlands And East (Central Midlands)</v>
      </c>
      <c r="E146" s="98" t="str">
        <f t="shared" ca="1" si="4"/>
        <v>E06000017</v>
      </c>
      <c r="F146" s="100" t="str">
        <f ca="1">IF(E146="","",VLOOKUP(E146,'Org List'!$J$9:$K$488,2,0))</f>
        <v>Rutland</v>
      </c>
      <c r="G146" s="121">
        <f ca="1">IFERROR(IF((VLOOKUP($E146,'DTOC Backsheet'!$D$5:$AF$183,G$9,FALSE))="","",(VLOOKUP($E146,'DTOC Backsheet'!$D$5:$AF$183,G$9,FALSE))),"")</f>
        <v>602.35264435964552</v>
      </c>
      <c r="H146" s="122">
        <f ca="1">IFERROR(IF((VLOOKUP($E146,'DTOC Backsheet'!$D$5:$AF$183,H$9,FALSE))="","",(VLOOKUP($E146,'DTOC Backsheet'!$D$5:$AF$183,H$9,FALSE))),"")</f>
        <v>510.89596013750042</v>
      </c>
      <c r="I146" s="122">
        <f ca="1">IFERROR(IF((VLOOKUP($E146,'DTOC Backsheet'!$D$5:$AF$183,I$9,FALSE))="","",(VLOOKUP($E146,'DTOC Backsheet'!$D$5:$AF$183,I$9,FALSE))),"")</f>
        <v>425.74663344791696</v>
      </c>
      <c r="J146" s="123">
        <f ca="1">IFERROR(IF((VLOOKUP($E146,'DTOC Backsheet'!$D$5:$AF$183,J$9,FALSE))="","",(VLOOKUP($E146,'DTOC Backsheet'!$D$5:$AF$183,J$9,FALSE))),"")</f>
        <v>480.1737224008229</v>
      </c>
      <c r="K146" s="175">
        <f ca="1">IFERROR(IF((VLOOKUP($E146,'DTOC Backsheet'!$D$5:$AF$183,K$9,FALSE))="","",(VLOOKUP($E146,'DTOC Backsheet'!$D$5:$AF$183,K$9,FALSE))),"")</f>
        <v>601.01214260765244</v>
      </c>
      <c r="L146" s="123">
        <f ca="1">IFERROR(IF((VLOOKUP($E146,'DTOC Backsheet'!$D$5:$AF$183,L$9,FALSE))="","",(VLOOKUP($E146,'DTOC Backsheet'!$D$5:$AF$183,L$9,FALSE))),"")</f>
        <v>483.35368082731839</v>
      </c>
      <c r="M146" s="122">
        <f ca="1">IFERROR(IF((VLOOKUP($E146,'DTOC Backsheet'!$D$5:$AF$183,M$9,FALSE))="","",(VLOOKUP($E146,'DTOC Backsheet'!$D$5:$AF$183,M$9,FALSE))),"")</f>
        <v>661.43135271106723</v>
      </c>
      <c r="N146" s="124">
        <f ca="1">IFERROR(IF((VLOOKUP($E146,'DTOC Backsheet'!$D$5:$AF$183,N$9,FALSE))="","",(VLOOKUP($E146,'DTOC Backsheet'!$D$5:$AF$183,N$9,FALSE))),"")</f>
        <v>0</v>
      </c>
    </row>
    <row r="147" spans="1:14" ht="15" customHeight="1" x14ac:dyDescent="0.3">
      <c r="A147" s="57">
        <v>133</v>
      </c>
      <c r="B147" s="98" t="str">
        <f ca="1">IFERROR(IF((VLOOKUP($E147,'Org List'!$AJ$10:$AL$188,3,FALSE))="","",(VLOOKUP($E147,'Org List'!$AJ$10:$AL$188,3,FALSE))),"")</f>
        <v>North of England Commissioning Region</v>
      </c>
      <c r="C147" s="99" t="str">
        <f ca="1">IFERROR(IF((VLOOKUP($E147,'Org List'!$AO$10:$AQ$188,3,FALSE))="","",(VLOOKUP($E147,'Org List'!$AO$10:$AQ$188,3,FALSE))),"")</f>
        <v>North West Region</v>
      </c>
      <c r="D147" s="114" t="str">
        <f ca="1">IFERROR(IF((VLOOKUP($E147,'Org List'!$AT$10:$AV$188,3,FALSE))="","",(VLOOKUP($E147,'Org List'!$AT$10:$AV$188,3,FALSE))),"")</f>
        <v>NHS England North (Greater Manchester)</v>
      </c>
      <c r="E147" s="98" t="str">
        <f t="shared" ca="1" si="4"/>
        <v>E08000006</v>
      </c>
      <c r="F147" s="100" t="str">
        <f ca="1">IF(E147="","",VLOOKUP(E147,'Org List'!$J$9:$K$488,2,0))</f>
        <v>Salford</v>
      </c>
      <c r="G147" s="121">
        <f ca="1">IFERROR(IF((VLOOKUP($E147,'DTOC Backsheet'!$D$5:$AF$183,G$9,FALSE))="","",(VLOOKUP($E147,'DTOC Backsheet'!$D$5:$AF$183,G$9,FALSE))),"")</f>
        <v>952.59997444742555</v>
      </c>
      <c r="H147" s="122">
        <f ca="1">IFERROR(IF((VLOOKUP($E147,'DTOC Backsheet'!$D$5:$AF$183,H$9,FALSE))="","",(VLOOKUP($E147,'DTOC Backsheet'!$D$5:$AF$183,H$9,FALSE))),"")</f>
        <v>891.7848473233679</v>
      </c>
      <c r="I147" s="122">
        <f ca="1">IFERROR(IF((VLOOKUP($E147,'DTOC Backsheet'!$D$5:$AF$183,I$9,FALSE))="","",(VLOOKUP($E147,'DTOC Backsheet'!$D$5:$AF$183,I$9,FALSE))),"")</f>
        <v>681.74268557557173</v>
      </c>
      <c r="J147" s="123">
        <f ca="1">IFERROR(IF((VLOOKUP($E147,'DTOC Backsheet'!$D$5:$AF$183,J$9,FALSE))="","",(VLOOKUP($E147,'DTOC Backsheet'!$D$5:$AF$183,J$9,FALSE))),"")</f>
        <v>709.52899472956142</v>
      </c>
      <c r="K147" s="175">
        <f ca="1">IFERROR(IF((VLOOKUP($E147,'DTOC Backsheet'!$D$5:$AF$183,K$9,FALSE))="","",(VLOOKUP($E147,'DTOC Backsheet'!$D$5:$AF$183,K$9,FALSE))),"")</f>
        <v>386.27653008199621</v>
      </c>
      <c r="L147" s="123">
        <f ca="1">IFERROR(IF((VLOOKUP($E147,'DTOC Backsheet'!$D$5:$AF$183,L$9,FALSE))="","",(VLOOKUP($E147,'DTOC Backsheet'!$D$5:$AF$183,L$9,FALSE))),"")</f>
        <v>467.0896462438875</v>
      </c>
      <c r="M147" s="122">
        <f ca="1">IFERROR(IF((VLOOKUP($E147,'DTOC Backsheet'!$D$5:$AF$183,M$9,FALSE))="","",(VLOOKUP($E147,'DTOC Backsheet'!$D$5:$AF$183,M$9,FALSE))),"")</f>
        <v>403.04906362503027</v>
      </c>
      <c r="N147" s="124">
        <f ca="1">IFERROR(IF((VLOOKUP($E147,'DTOC Backsheet'!$D$5:$AF$183,N$9,FALSE))="","",(VLOOKUP($E147,'DTOC Backsheet'!$D$5:$AF$183,N$9,FALSE))),"")</f>
        <v>0</v>
      </c>
    </row>
    <row r="148" spans="1:14" ht="15" customHeight="1" x14ac:dyDescent="0.3">
      <c r="A148" s="57">
        <v>134</v>
      </c>
      <c r="B148" s="98" t="str">
        <f ca="1">IFERROR(IF((VLOOKUP($E148,'Org List'!$AJ$10:$AL$188,3,FALSE))="","",(VLOOKUP($E148,'Org List'!$AJ$10:$AL$188,3,FALSE))),"")</f>
        <v>Midlands and East of England Commissioning Region</v>
      </c>
      <c r="C148" s="99" t="str">
        <f ca="1">IFERROR(IF((VLOOKUP($E148,'Org List'!$AO$10:$AQ$188,3,FALSE))="","",(VLOOKUP($E148,'Org List'!$AO$10:$AQ$188,3,FALSE))),"")</f>
        <v>West Midlands Region</v>
      </c>
      <c r="D148" s="114" t="str">
        <f ca="1">IFERROR(IF((VLOOKUP($E148,'Org List'!$AT$10:$AV$188,3,FALSE))="","",(VLOOKUP($E148,'Org List'!$AT$10:$AV$188,3,FALSE))),"")</f>
        <v>NHS England Midlands And East (West Midlands)</v>
      </c>
      <c r="E148" s="98" t="str">
        <f t="shared" ca="1" si="4"/>
        <v>E08000028</v>
      </c>
      <c r="F148" s="100" t="str">
        <f ca="1">IF(E148="","",VLOOKUP(E148,'Org List'!$J$9:$K$488,2,0))</f>
        <v>Sandwell</v>
      </c>
      <c r="G148" s="121">
        <f ca="1">IFERROR(IF((VLOOKUP($E148,'DTOC Backsheet'!$D$5:$AF$183,G$9,FALSE))="","",(VLOOKUP($E148,'DTOC Backsheet'!$D$5:$AF$183,G$9,FALSE))),"")</f>
        <v>570.83231033636139</v>
      </c>
      <c r="H148" s="122">
        <f ca="1">IFERROR(IF((VLOOKUP($E148,'DTOC Backsheet'!$D$5:$AF$183,H$9,FALSE))="","",(VLOOKUP($E148,'DTOC Backsheet'!$D$5:$AF$183,H$9,FALSE))),"")</f>
        <v>483.26376953924216</v>
      </c>
      <c r="I148" s="122">
        <f ca="1">IFERROR(IF((VLOOKUP($E148,'DTOC Backsheet'!$D$5:$AF$183,I$9,FALSE))="","",(VLOOKUP($E148,'DTOC Backsheet'!$D$5:$AF$183,I$9,FALSE))),"")</f>
        <v>348.22816924461904</v>
      </c>
      <c r="J148" s="123">
        <f ca="1">IFERROR(IF((VLOOKUP($E148,'DTOC Backsheet'!$D$5:$AF$183,J$9,FALSE))="","",(VLOOKUP($E148,'DTOC Backsheet'!$D$5:$AF$183,J$9,FALSE))),"")</f>
        <v>333.51190455491246</v>
      </c>
      <c r="K148" s="175">
        <f ca="1">IFERROR(IF((VLOOKUP($E148,'DTOC Backsheet'!$D$5:$AF$183,K$9,FALSE))="","",(VLOOKUP($E148,'DTOC Backsheet'!$D$5:$AF$183,K$9,FALSE))),"")</f>
        <v>377.03114088098027</v>
      </c>
      <c r="L148" s="123">
        <f ca="1">IFERROR(IF((VLOOKUP($E148,'DTOC Backsheet'!$D$5:$AF$183,L$9,FALSE))="","",(VLOOKUP($E148,'DTOC Backsheet'!$D$5:$AF$183,L$9,FALSE))),"")</f>
        <v>263.96247080016855</v>
      </c>
      <c r="M148" s="122">
        <f ca="1">IFERROR(IF((VLOOKUP($E148,'DTOC Backsheet'!$D$5:$AF$183,M$9,FALSE))="","",(VLOOKUP($E148,'DTOC Backsheet'!$D$5:$AF$183,M$9,FALSE))),"")</f>
        <v>246.06671006795369</v>
      </c>
      <c r="N148" s="124">
        <f ca="1">IFERROR(IF((VLOOKUP($E148,'DTOC Backsheet'!$D$5:$AF$183,N$9,FALSE))="","",(VLOOKUP($E148,'DTOC Backsheet'!$D$5:$AF$183,N$9,FALSE))),"")</f>
        <v>0</v>
      </c>
    </row>
    <row r="149" spans="1:14" ht="15" customHeight="1" x14ac:dyDescent="0.3">
      <c r="A149" s="57">
        <v>135</v>
      </c>
      <c r="B149" s="98" t="str">
        <f ca="1">IFERROR(IF((VLOOKUP($E149,'Org List'!$AJ$10:$AL$188,3,FALSE))="","",(VLOOKUP($E149,'Org List'!$AJ$10:$AL$188,3,FALSE))),"")</f>
        <v>North of England Commissioning Region</v>
      </c>
      <c r="C149" s="99" t="str">
        <f ca="1">IFERROR(IF((VLOOKUP($E149,'Org List'!$AO$10:$AQ$188,3,FALSE))="","",(VLOOKUP($E149,'Org List'!$AO$10:$AQ$188,3,FALSE))),"")</f>
        <v>North West Region</v>
      </c>
      <c r="D149" s="114" t="str">
        <f ca="1">IFERROR(IF((VLOOKUP($E149,'Org List'!$AT$10:$AV$188,3,FALSE))="","",(VLOOKUP($E149,'Org List'!$AT$10:$AV$188,3,FALSE))),"")</f>
        <v>NHS England North (Cheshire And Merseyside)</v>
      </c>
      <c r="E149" s="98" t="str">
        <f t="shared" ca="1" si="4"/>
        <v>E08000014</v>
      </c>
      <c r="F149" s="100" t="str">
        <f ca="1">IF(E149="","",VLOOKUP(E149,'Org List'!$J$9:$K$488,2,0))</f>
        <v>Sefton</v>
      </c>
      <c r="G149" s="121">
        <f ca="1">IFERROR(IF((VLOOKUP($E149,'DTOC Backsheet'!$D$5:$AF$183,G$9,FALSE))="","",(VLOOKUP($E149,'DTOC Backsheet'!$D$5:$AF$183,G$9,FALSE))),"")</f>
        <v>1303.1776546420899</v>
      </c>
      <c r="H149" s="122">
        <f ca="1">IFERROR(IF((VLOOKUP($E149,'DTOC Backsheet'!$D$5:$AF$183,H$9,FALSE))="","",(VLOOKUP($E149,'DTOC Backsheet'!$D$5:$AF$183,H$9,FALSE))),"")</f>
        <v>1228.0900147008933</v>
      </c>
      <c r="I149" s="122">
        <f ca="1">IFERROR(IF((VLOOKUP($E149,'DTOC Backsheet'!$D$5:$AF$183,I$9,FALSE))="","",(VLOOKUP($E149,'DTOC Backsheet'!$D$5:$AF$183,I$9,FALSE))),"")</f>
        <v>1564.6273888951714</v>
      </c>
      <c r="J149" s="123">
        <f ca="1">IFERROR(IF((VLOOKUP($E149,'DTOC Backsheet'!$D$5:$AF$183,J$9,FALSE))="","",(VLOOKUP($E149,'DTOC Backsheet'!$D$5:$AF$183,J$9,FALSE))),"")</f>
        <v>1315.4222563861101</v>
      </c>
      <c r="K149" s="175">
        <f ca="1">IFERROR(IF((VLOOKUP($E149,'DTOC Backsheet'!$D$5:$AF$183,K$9,FALSE))="","",(VLOOKUP($E149,'DTOC Backsheet'!$D$5:$AF$183,K$9,FALSE))),"")</f>
        <v>1170.1664379511556</v>
      </c>
      <c r="L149" s="123">
        <f ca="1">IFERROR(IF((VLOOKUP($E149,'DTOC Backsheet'!$D$5:$AF$183,L$9,FALSE))="","",(VLOOKUP($E149,'DTOC Backsheet'!$D$5:$AF$183,L$9,FALSE))),"")</f>
        <v>1280.2360643428603</v>
      </c>
      <c r="M149" s="122">
        <f ca="1">IFERROR(IF((VLOOKUP($E149,'DTOC Backsheet'!$D$5:$AF$183,M$9,FALSE))="","",(VLOOKUP($E149,'DTOC Backsheet'!$D$5:$AF$183,M$9,FALSE))),"")</f>
        <v>1131.3714056983417</v>
      </c>
      <c r="N149" s="124">
        <f ca="1">IFERROR(IF((VLOOKUP($E149,'DTOC Backsheet'!$D$5:$AF$183,N$9,FALSE))="","",(VLOOKUP($E149,'DTOC Backsheet'!$D$5:$AF$183,N$9,FALSE))),"")</f>
        <v>0</v>
      </c>
    </row>
    <row r="150" spans="1:14" ht="15" customHeight="1" x14ac:dyDescent="0.3">
      <c r="A150" s="57">
        <v>136</v>
      </c>
      <c r="B150" s="98" t="str">
        <f ca="1">IFERROR(IF((VLOOKUP($E150,'Org List'!$AJ$10:$AL$188,3,FALSE))="","",(VLOOKUP($E150,'Org List'!$AJ$10:$AL$188,3,FALSE))),"")</f>
        <v>North of England Commissioning Region</v>
      </c>
      <c r="C150" s="99" t="str">
        <f ca="1">IFERROR(IF((VLOOKUP($E150,'Org List'!$AO$10:$AQ$188,3,FALSE))="","",(VLOOKUP($E150,'Org List'!$AO$10:$AQ$188,3,FALSE))),"")</f>
        <v>Yorkshire and The Humber Region</v>
      </c>
      <c r="D150" s="114" t="str">
        <f ca="1">IFERROR(IF((VLOOKUP($E150,'Org List'!$AT$10:$AV$188,3,FALSE))="","",(VLOOKUP($E150,'Org List'!$AT$10:$AV$188,3,FALSE))),"")</f>
        <v>NHS England North (Yorkshire And Humber)</v>
      </c>
      <c r="E150" s="98" t="str">
        <f t="shared" ca="1" si="4"/>
        <v>E08000019</v>
      </c>
      <c r="F150" s="100" t="str">
        <f ca="1">IF(E150="","",VLOOKUP(E150,'Org List'!$J$9:$K$488,2,0))</f>
        <v>Sheffield</v>
      </c>
      <c r="G150" s="121">
        <f ca="1">IFERROR(IF((VLOOKUP($E150,'DTOC Backsheet'!$D$5:$AF$183,G$9,FALSE))="","",(VLOOKUP($E150,'DTOC Backsheet'!$D$5:$AF$183,G$9,FALSE))),"")</f>
        <v>2074.6671987438349</v>
      </c>
      <c r="H150" s="122">
        <f ca="1">IFERROR(IF((VLOOKUP($E150,'DTOC Backsheet'!$D$5:$AF$183,H$9,FALSE))="","",(VLOOKUP($E150,'DTOC Backsheet'!$D$5:$AF$183,H$9,FALSE))),"")</f>
        <v>1635.9204139791709</v>
      </c>
      <c r="I150" s="122">
        <f ca="1">IFERROR(IF((VLOOKUP($E150,'DTOC Backsheet'!$D$5:$AF$183,I$9,FALSE))="","",(VLOOKUP($E150,'DTOC Backsheet'!$D$5:$AF$183,I$9,FALSE))),"")</f>
        <v>1233.8262276451683</v>
      </c>
      <c r="J150" s="123">
        <f ca="1">IFERROR(IF((VLOOKUP($E150,'DTOC Backsheet'!$D$5:$AF$183,J$9,FALSE))="","",(VLOOKUP($E150,'DTOC Backsheet'!$D$5:$AF$183,J$9,FALSE))),"")</f>
        <v>2018.5768641720044</v>
      </c>
      <c r="K150" s="175">
        <f ca="1">IFERROR(IF((VLOOKUP($E150,'DTOC Backsheet'!$D$5:$AF$183,K$9,FALSE))="","",(VLOOKUP($E150,'DTOC Backsheet'!$D$5:$AF$183,K$9,FALSE))),"")</f>
        <v>1437.5301819375688</v>
      </c>
      <c r="L150" s="123">
        <f ca="1">IFERROR(IF((VLOOKUP($E150,'DTOC Backsheet'!$D$5:$AF$183,L$9,FALSE))="","",(VLOOKUP($E150,'DTOC Backsheet'!$D$5:$AF$183,L$9,FALSE))),"")</f>
        <v>1592.2748102181049</v>
      </c>
      <c r="M150" s="122">
        <f ca="1">IFERROR(IF((VLOOKUP($E150,'DTOC Backsheet'!$D$5:$AF$183,M$9,FALSE))="","",(VLOOKUP($E150,'DTOC Backsheet'!$D$5:$AF$183,M$9,FALSE))),"")</f>
        <v>1614.6890739244777</v>
      </c>
      <c r="N150" s="124">
        <f ca="1">IFERROR(IF((VLOOKUP($E150,'DTOC Backsheet'!$D$5:$AF$183,N$9,FALSE))="","",(VLOOKUP($E150,'DTOC Backsheet'!$D$5:$AF$183,N$9,FALSE))),"")</f>
        <v>0</v>
      </c>
    </row>
    <row r="151" spans="1:14" ht="15" customHeight="1" x14ac:dyDescent="0.3">
      <c r="A151" s="57">
        <v>137</v>
      </c>
      <c r="B151" s="98" t="str">
        <f ca="1">IFERROR(IF((VLOOKUP($E151,'Org List'!$AJ$10:$AL$188,3,FALSE))="","",(VLOOKUP($E151,'Org List'!$AJ$10:$AL$188,3,FALSE))),"")</f>
        <v>Midlands and East of England Commissioning Region</v>
      </c>
      <c r="C151" s="99" t="str">
        <f ca="1">IFERROR(IF((VLOOKUP($E151,'Org List'!$AO$10:$AQ$188,3,FALSE))="","",(VLOOKUP($E151,'Org List'!$AO$10:$AQ$188,3,FALSE))),"")</f>
        <v>West Midlands Region</v>
      </c>
      <c r="D151" s="114" t="str">
        <f ca="1">IFERROR(IF((VLOOKUP($E151,'Org List'!$AT$10:$AV$188,3,FALSE))="","",(VLOOKUP($E151,'Org List'!$AT$10:$AV$188,3,FALSE))),"")</f>
        <v>NHS England Midlands And East (North Midlands)</v>
      </c>
      <c r="E151" s="98" t="str">
        <f t="shared" ca="1" si="4"/>
        <v>E06000051</v>
      </c>
      <c r="F151" s="100" t="str">
        <f ca="1">IF(E151="","",VLOOKUP(E151,'Org List'!$J$9:$K$488,2,0))</f>
        <v>Shropshire</v>
      </c>
      <c r="G151" s="121">
        <f ca="1">IFERROR(IF((VLOOKUP($E151,'DTOC Backsheet'!$D$5:$AF$183,G$9,FALSE))="","",(VLOOKUP($E151,'DTOC Backsheet'!$D$5:$AF$183,G$9,FALSE))),"")</f>
        <v>940.76844294093917</v>
      </c>
      <c r="H151" s="122">
        <f ca="1">IFERROR(IF((VLOOKUP($E151,'DTOC Backsheet'!$D$5:$AF$183,H$9,FALSE))="","",(VLOOKUP($E151,'DTOC Backsheet'!$D$5:$AF$183,H$9,FALSE))),"")</f>
        <v>777.44328233139879</v>
      </c>
      <c r="I151" s="122">
        <f ca="1">IFERROR(IF((VLOOKUP($E151,'DTOC Backsheet'!$D$5:$AF$183,I$9,FALSE))="","",(VLOOKUP($E151,'DTOC Backsheet'!$D$5:$AF$183,I$9,FALSE))),"")</f>
        <v>607.13509822786386</v>
      </c>
      <c r="J151" s="123">
        <f ca="1">IFERROR(IF((VLOOKUP($E151,'DTOC Backsheet'!$D$5:$AF$183,J$9,FALSE))="","",(VLOOKUP($E151,'DTOC Backsheet'!$D$5:$AF$183,J$9,FALSE))),"")</f>
        <v>671.37700215280995</v>
      </c>
      <c r="K151" s="175">
        <f ca="1">IFERROR(IF((VLOOKUP($E151,'DTOC Backsheet'!$D$5:$AF$183,K$9,FALSE))="","",(VLOOKUP($E151,'DTOC Backsheet'!$D$5:$AF$183,K$9,FALSE))),"")</f>
        <v>447.71410265019659</v>
      </c>
      <c r="L151" s="123">
        <f ca="1">IFERROR(IF((VLOOKUP($E151,'DTOC Backsheet'!$D$5:$AF$183,L$9,FALSE))="","",(VLOOKUP($E151,'DTOC Backsheet'!$D$5:$AF$183,L$9,FALSE))),"")</f>
        <v>333.16452738410118</v>
      </c>
      <c r="M151" s="122">
        <f ca="1">IFERROR(IF((VLOOKUP($E151,'DTOC Backsheet'!$D$5:$AF$183,M$9,FALSE))="","",(VLOOKUP($E151,'DTOC Backsheet'!$D$5:$AF$183,M$9,FALSE))),"")</f>
        <v>432.57026049637381</v>
      </c>
      <c r="N151" s="124">
        <f ca="1">IFERROR(IF((VLOOKUP($E151,'DTOC Backsheet'!$D$5:$AF$183,N$9,FALSE))="","",(VLOOKUP($E151,'DTOC Backsheet'!$D$5:$AF$183,N$9,FALSE))),"")</f>
        <v>0</v>
      </c>
    </row>
    <row r="152" spans="1:14" ht="15" customHeight="1" x14ac:dyDescent="0.3">
      <c r="A152" s="57">
        <v>138</v>
      </c>
      <c r="B152" s="98" t="str">
        <f ca="1">IFERROR(IF((VLOOKUP($E152,'Org List'!$AJ$10:$AL$188,3,FALSE))="","",(VLOOKUP($E152,'Org List'!$AJ$10:$AL$188,3,FALSE))),"")</f>
        <v>South East England Commissioning Region</v>
      </c>
      <c r="C152" s="99" t="str">
        <f ca="1">IFERROR(IF((VLOOKUP($E152,'Org List'!$AO$10:$AQ$188,3,FALSE))="","",(VLOOKUP($E152,'Org List'!$AO$10:$AQ$188,3,FALSE))),"")</f>
        <v>South East Region</v>
      </c>
      <c r="D152" s="114" t="str">
        <f ca="1">IFERROR(IF((VLOOKUP($E152,'Org List'!$AT$10:$AV$188,3,FALSE))="","",(VLOOKUP($E152,'Org List'!$AT$10:$AV$188,3,FALSE))),"")</f>
        <v>NHS England South East (Hampshire, Isle of Wight and Thames Valley)</v>
      </c>
      <c r="E152" s="98" t="str">
        <f t="shared" ca="1" si="4"/>
        <v>E06000039</v>
      </c>
      <c r="F152" s="100" t="str">
        <f ca="1">IF(E152="","",VLOOKUP(E152,'Org List'!$J$9:$K$488,2,0))</f>
        <v>Slough</v>
      </c>
      <c r="G152" s="121">
        <f ca="1">IFERROR(IF((VLOOKUP($E152,'DTOC Backsheet'!$D$5:$AF$183,G$9,FALSE))="","",(VLOOKUP($E152,'DTOC Backsheet'!$D$5:$AF$183,G$9,FALSE))),"")</f>
        <v>810.59781588921817</v>
      </c>
      <c r="H152" s="122">
        <f ca="1">IFERROR(IF((VLOOKUP($E152,'DTOC Backsheet'!$D$5:$AF$183,H$9,FALSE))="","",(VLOOKUP($E152,'DTOC Backsheet'!$D$5:$AF$183,H$9,FALSE))),"")</f>
        <v>748.67714939768075</v>
      </c>
      <c r="I152" s="122">
        <f ca="1">IFERROR(IF((VLOOKUP($E152,'DTOC Backsheet'!$D$5:$AF$183,I$9,FALSE))="","",(VLOOKUP($E152,'DTOC Backsheet'!$D$5:$AF$183,I$9,FALSE))),"")</f>
        <v>604.19559425076</v>
      </c>
      <c r="J152" s="123">
        <f ca="1">IFERROR(IF((VLOOKUP($E152,'DTOC Backsheet'!$D$5:$AF$183,J$9,FALSE))="","",(VLOOKUP($E152,'DTOC Backsheet'!$D$5:$AF$183,J$9,FALSE))),"")</f>
        <v>712.64373919418972</v>
      </c>
      <c r="K152" s="175">
        <f ca="1">IFERROR(IF((VLOOKUP($E152,'DTOC Backsheet'!$D$5:$AF$183,K$9,FALSE))="","",(VLOOKUP($E152,'DTOC Backsheet'!$D$5:$AF$183,K$9,FALSE))),"")</f>
        <v>717.30154141114508</v>
      </c>
      <c r="L152" s="123">
        <f ca="1">IFERROR(IF((VLOOKUP($E152,'DTOC Backsheet'!$D$5:$AF$183,L$9,FALSE))="","",(VLOOKUP($E152,'DTOC Backsheet'!$D$5:$AF$183,L$9,FALSE))),"")</f>
        <v>1358.2151264642202</v>
      </c>
      <c r="M152" s="122">
        <f ca="1">IFERROR(IF((VLOOKUP($E152,'DTOC Backsheet'!$D$5:$AF$183,M$9,FALSE))="","",(VLOOKUP($E152,'DTOC Backsheet'!$D$5:$AF$183,M$9,FALSE))),"")</f>
        <v>772.26360757121995</v>
      </c>
      <c r="N152" s="124">
        <f ca="1">IFERROR(IF((VLOOKUP($E152,'DTOC Backsheet'!$D$5:$AF$183,N$9,FALSE))="","",(VLOOKUP($E152,'DTOC Backsheet'!$D$5:$AF$183,N$9,FALSE))),"")</f>
        <v>0</v>
      </c>
    </row>
    <row r="153" spans="1:14" ht="15" customHeight="1" x14ac:dyDescent="0.3">
      <c r="A153" s="57">
        <v>139</v>
      </c>
      <c r="B153" s="98" t="str">
        <f ca="1">IFERROR(IF((VLOOKUP($E153,'Org List'!$AJ$10:$AL$188,3,FALSE))="","",(VLOOKUP($E153,'Org List'!$AJ$10:$AL$188,3,FALSE))),"")</f>
        <v>Midlands and East of England Commissioning Region</v>
      </c>
      <c r="C153" s="99" t="str">
        <f ca="1">IFERROR(IF((VLOOKUP($E153,'Org List'!$AO$10:$AQ$188,3,FALSE))="","",(VLOOKUP($E153,'Org List'!$AO$10:$AQ$188,3,FALSE))),"")</f>
        <v>West Midlands Region</v>
      </c>
      <c r="D153" s="114" t="str">
        <f ca="1">IFERROR(IF((VLOOKUP($E153,'Org List'!$AT$10:$AV$188,3,FALSE))="","",(VLOOKUP($E153,'Org List'!$AT$10:$AV$188,3,FALSE))),"")</f>
        <v>NHS England Midlands And East (West Midlands)</v>
      </c>
      <c r="E153" s="98" t="str">
        <f t="shared" ca="1" si="4"/>
        <v>E08000029</v>
      </c>
      <c r="F153" s="100" t="str">
        <f ca="1">IF(E153="","",VLOOKUP(E153,'Org List'!$J$9:$K$488,2,0))</f>
        <v>Solihull</v>
      </c>
      <c r="G153" s="121">
        <f ca="1">IFERROR(IF((VLOOKUP($E153,'DTOC Backsheet'!$D$5:$AF$183,G$9,FALSE))="","",(VLOOKUP($E153,'DTOC Backsheet'!$D$5:$AF$183,G$9,FALSE))),"")</f>
        <v>1717.5081778984445</v>
      </c>
      <c r="H153" s="122">
        <f ca="1">IFERROR(IF((VLOOKUP($E153,'DTOC Backsheet'!$D$5:$AF$183,H$9,FALSE))="","",(VLOOKUP($E153,'DTOC Backsheet'!$D$5:$AF$183,H$9,FALSE))),"")</f>
        <v>1102.7455014083328</v>
      </c>
      <c r="I153" s="122">
        <f ca="1">IFERROR(IF((VLOOKUP($E153,'DTOC Backsheet'!$D$5:$AF$183,I$9,FALSE))="","",(VLOOKUP($E153,'DTOC Backsheet'!$D$5:$AF$183,I$9,FALSE))),"")</f>
        <v>700.27927448435889</v>
      </c>
      <c r="J153" s="123">
        <f ca="1">IFERROR(IF((VLOOKUP($E153,'DTOC Backsheet'!$D$5:$AF$183,J$9,FALSE))="","",(VLOOKUP($E153,'DTOC Backsheet'!$D$5:$AF$183,J$9,FALSE))),"")</f>
        <v>1059.7162414615518</v>
      </c>
      <c r="K153" s="175">
        <f ca="1">IFERROR(IF((VLOOKUP($E153,'DTOC Backsheet'!$D$5:$AF$183,K$9,FALSE))="","",(VLOOKUP($E153,'DTOC Backsheet'!$D$5:$AF$183,K$9,FALSE))),"")</f>
        <v>1290.4271659985845</v>
      </c>
      <c r="L153" s="123">
        <f ca="1">IFERROR(IF((VLOOKUP($E153,'DTOC Backsheet'!$D$5:$AF$183,L$9,FALSE))="","",(VLOOKUP($E153,'DTOC Backsheet'!$D$5:$AF$183,L$9,FALSE))),"")</f>
        <v>1208.5427186888087</v>
      </c>
      <c r="M153" s="122">
        <f ca="1">IFERROR(IF((VLOOKUP($E153,'DTOC Backsheet'!$D$5:$AF$183,M$9,FALSE))="","",(VLOOKUP($E153,'DTOC Backsheet'!$D$5:$AF$183,M$9,FALSE))),"")</f>
        <v>1215.1173823414183</v>
      </c>
      <c r="N153" s="124">
        <f ca="1">IFERROR(IF((VLOOKUP($E153,'DTOC Backsheet'!$D$5:$AF$183,N$9,FALSE))="","",(VLOOKUP($E153,'DTOC Backsheet'!$D$5:$AF$183,N$9,FALSE))),"")</f>
        <v>0</v>
      </c>
    </row>
    <row r="154" spans="1:14" ht="15" customHeight="1" x14ac:dyDescent="0.3">
      <c r="A154" s="57">
        <v>140</v>
      </c>
      <c r="B154" s="98" t="str">
        <f ca="1">IFERROR(IF((VLOOKUP($E154,'Org List'!$AJ$10:$AL$188,3,FALSE))="","",(VLOOKUP($E154,'Org List'!$AJ$10:$AL$188,3,FALSE))),"")</f>
        <v>South West England Commissioning Region</v>
      </c>
      <c r="C154" s="99" t="str">
        <f ca="1">IFERROR(IF((VLOOKUP($E154,'Org List'!$AO$10:$AQ$188,3,FALSE))="","",(VLOOKUP($E154,'Org List'!$AO$10:$AQ$188,3,FALSE))),"")</f>
        <v>South West Region</v>
      </c>
      <c r="D154" s="114" t="str">
        <f ca="1">IFERROR(IF((VLOOKUP($E154,'Org List'!$AT$10:$AV$188,3,FALSE))="","",(VLOOKUP($E154,'Org List'!$AT$10:$AV$188,3,FALSE))),"")</f>
        <v>NHS England South West (South West South)</v>
      </c>
      <c r="E154" s="98" t="str">
        <f t="shared" ca="1" si="4"/>
        <v>E10000027</v>
      </c>
      <c r="F154" s="100" t="str">
        <f ca="1">IF(E154="","",VLOOKUP(E154,'Org List'!$J$9:$K$488,2,0))</f>
        <v>Somerset</v>
      </c>
      <c r="G154" s="121">
        <f ca="1">IFERROR(IF((VLOOKUP($E154,'DTOC Backsheet'!$D$5:$AF$183,G$9,FALSE))="","",(VLOOKUP($E154,'DTOC Backsheet'!$D$5:$AF$183,G$9,FALSE))),"")</f>
        <v>1523.6648835908347</v>
      </c>
      <c r="H154" s="122">
        <f ca="1">IFERROR(IF((VLOOKUP($E154,'DTOC Backsheet'!$D$5:$AF$183,H$9,FALSE))="","",(VLOOKUP($E154,'DTOC Backsheet'!$D$5:$AF$183,H$9,FALSE))),"")</f>
        <v>1286.1960275077452</v>
      </c>
      <c r="I154" s="122">
        <f ca="1">IFERROR(IF((VLOOKUP($E154,'DTOC Backsheet'!$D$5:$AF$183,I$9,FALSE))="","",(VLOOKUP($E154,'DTOC Backsheet'!$D$5:$AF$183,I$9,FALSE))),"")</f>
        <v>979.0816223369003</v>
      </c>
      <c r="J154" s="123">
        <f ca="1">IFERROR(IF((VLOOKUP($E154,'DTOC Backsheet'!$D$5:$AF$183,J$9,FALSE))="","",(VLOOKUP($E154,'DTOC Backsheet'!$D$5:$AF$183,J$9,FALSE))),"")</f>
        <v>886.16464221627814</v>
      </c>
      <c r="K154" s="175">
        <f ca="1">IFERROR(IF((VLOOKUP($E154,'DTOC Backsheet'!$D$5:$AF$183,K$9,FALSE))="","",(VLOOKUP($E154,'DTOC Backsheet'!$D$5:$AF$183,K$9,FALSE))),"")</f>
        <v>698.87435969994988</v>
      </c>
      <c r="L154" s="123">
        <f ca="1">IFERROR(IF((VLOOKUP($E154,'DTOC Backsheet'!$D$5:$AF$183,L$9,FALSE))="","",(VLOOKUP($E154,'DTOC Backsheet'!$D$5:$AF$183,L$9,FALSE))),"")</f>
        <v>868.50839839910634</v>
      </c>
      <c r="M154" s="122">
        <f ca="1">IFERROR(IF((VLOOKUP($E154,'DTOC Backsheet'!$D$5:$AF$183,M$9,FALSE))="","",(VLOOKUP($E154,'DTOC Backsheet'!$D$5:$AF$183,M$9,FALSE))),"")</f>
        <v>709.15521053020177</v>
      </c>
      <c r="N154" s="124">
        <f ca="1">IFERROR(IF((VLOOKUP($E154,'DTOC Backsheet'!$D$5:$AF$183,N$9,FALSE))="","",(VLOOKUP($E154,'DTOC Backsheet'!$D$5:$AF$183,N$9,FALSE))),"")</f>
        <v>0</v>
      </c>
    </row>
    <row r="155" spans="1:14" ht="15" customHeight="1" x14ac:dyDescent="0.3">
      <c r="A155" s="57">
        <v>141</v>
      </c>
      <c r="B155" s="98" t="str">
        <f ca="1">IFERROR(IF((VLOOKUP($E155,'Org List'!$AJ$10:$AL$188,3,FALSE))="","",(VLOOKUP($E155,'Org List'!$AJ$10:$AL$188,3,FALSE))),"")</f>
        <v>South West England Commissioning Region</v>
      </c>
      <c r="C155" s="99" t="str">
        <f ca="1">IFERROR(IF((VLOOKUP($E155,'Org List'!$AO$10:$AQ$188,3,FALSE))="","",(VLOOKUP($E155,'Org List'!$AO$10:$AQ$188,3,FALSE))),"")</f>
        <v>South West Region</v>
      </c>
      <c r="D155" s="114" t="str">
        <f ca="1">IFERROR(IF((VLOOKUP($E155,'Org List'!$AT$10:$AV$188,3,FALSE))="","",(VLOOKUP($E155,'Org List'!$AT$10:$AV$188,3,FALSE))),"")</f>
        <v>NHS England South West (South West North)</v>
      </c>
      <c r="E155" s="98" t="str">
        <f t="shared" ca="1" si="4"/>
        <v>E06000025</v>
      </c>
      <c r="F155" s="100" t="str">
        <f ca="1">IF(E155="","",VLOOKUP(E155,'Org List'!$J$9:$K$488,2,0))</f>
        <v>South Gloucestershire</v>
      </c>
      <c r="G155" s="121">
        <f ca="1">IFERROR(IF((VLOOKUP($E155,'DTOC Backsheet'!$D$5:$AF$183,G$9,FALSE))="","",(VLOOKUP($E155,'DTOC Backsheet'!$D$5:$AF$183,G$9,FALSE))),"")</f>
        <v>646.56050638184195</v>
      </c>
      <c r="H155" s="122">
        <f ca="1">IFERROR(IF((VLOOKUP($E155,'DTOC Backsheet'!$D$5:$AF$183,H$9,FALSE))="","",(VLOOKUP($E155,'DTOC Backsheet'!$D$5:$AF$183,H$9,FALSE))),"")</f>
        <v>1014.2125590303403</v>
      </c>
      <c r="I155" s="122">
        <f ca="1">IFERROR(IF((VLOOKUP($E155,'DTOC Backsheet'!$D$5:$AF$183,I$9,FALSE))="","",(VLOOKUP($E155,'DTOC Backsheet'!$D$5:$AF$183,I$9,FALSE))),"")</f>
        <v>834.00872041691377</v>
      </c>
      <c r="J155" s="123">
        <f ca="1">IFERROR(IF((VLOOKUP($E155,'DTOC Backsheet'!$D$5:$AF$183,J$9,FALSE))="","",(VLOOKUP($E155,'DTOC Backsheet'!$D$5:$AF$183,J$9,FALSE))),"")</f>
        <v>1214.9518502252915</v>
      </c>
      <c r="K155" s="175">
        <f ca="1">IFERROR(IF((VLOOKUP($E155,'DTOC Backsheet'!$D$5:$AF$183,K$9,FALSE))="","",(VLOOKUP($E155,'DTOC Backsheet'!$D$5:$AF$183,K$9,FALSE))),"")</f>
        <v>1130.6673676266366</v>
      </c>
      <c r="L155" s="123">
        <f ca="1">IFERROR(IF((VLOOKUP($E155,'DTOC Backsheet'!$D$5:$AF$183,L$9,FALSE))="","",(VLOOKUP($E155,'DTOC Backsheet'!$D$5:$AF$183,L$9,FALSE))),"")</f>
        <v>1067.005683961695</v>
      </c>
      <c r="M155" s="122">
        <f ca="1">IFERROR(IF((VLOOKUP($E155,'DTOC Backsheet'!$D$5:$AF$183,M$9,FALSE))="","",(VLOOKUP($E155,'DTOC Backsheet'!$D$5:$AF$183,M$9,FALSE))),"")</f>
        <v>1071.0405794052476</v>
      </c>
      <c r="N155" s="124">
        <f ca="1">IFERROR(IF((VLOOKUP($E155,'DTOC Backsheet'!$D$5:$AF$183,N$9,FALSE))="","",(VLOOKUP($E155,'DTOC Backsheet'!$D$5:$AF$183,N$9,FALSE))),"")</f>
        <v>0</v>
      </c>
    </row>
    <row r="156" spans="1:14" ht="15" customHeight="1" x14ac:dyDescent="0.3">
      <c r="A156" s="57">
        <v>142</v>
      </c>
      <c r="B156" s="98" t="str">
        <f ca="1">IFERROR(IF((VLOOKUP($E156,'Org List'!$AJ$10:$AL$188,3,FALSE))="","",(VLOOKUP($E156,'Org List'!$AJ$10:$AL$188,3,FALSE))),"")</f>
        <v>North of England Commissioning Region</v>
      </c>
      <c r="C156" s="99" t="str">
        <f ca="1">IFERROR(IF((VLOOKUP($E156,'Org List'!$AO$10:$AQ$188,3,FALSE))="","",(VLOOKUP($E156,'Org List'!$AO$10:$AQ$188,3,FALSE))),"")</f>
        <v>North East Region</v>
      </c>
      <c r="D156" s="114" t="str">
        <f ca="1">IFERROR(IF((VLOOKUP($E156,'Org List'!$AT$10:$AV$188,3,FALSE))="","",(VLOOKUP($E156,'Org List'!$AT$10:$AV$188,3,FALSE))),"")</f>
        <v>NHS England North (Cumbria And North East)</v>
      </c>
      <c r="E156" s="98" t="str">
        <f t="shared" ca="1" si="4"/>
        <v>E08000023</v>
      </c>
      <c r="F156" s="100" t="str">
        <f ca="1">IF(E156="","",VLOOKUP(E156,'Org List'!$J$9:$K$488,2,0))</f>
        <v>South Tyneside</v>
      </c>
      <c r="G156" s="121">
        <f ca="1">IFERROR(IF((VLOOKUP($E156,'DTOC Backsheet'!$D$5:$AF$183,G$9,FALSE))="","",(VLOOKUP($E156,'DTOC Backsheet'!$D$5:$AF$183,G$9,FALSE))),"")</f>
        <v>577.75999199639841</v>
      </c>
      <c r="H156" s="122">
        <f ca="1">IFERROR(IF((VLOOKUP($E156,'DTOC Backsheet'!$D$5:$AF$183,H$9,FALSE))="","",(VLOOKUP($E156,'DTOC Backsheet'!$D$5:$AF$183,H$9,FALSE))),"")</f>
        <v>494.38914178046787</v>
      </c>
      <c r="I156" s="122">
        <f ca="1">IFERROR(IF((VLOOKUP($E156,'DTOC Backsheet'!$D$5:$AF$183,I$9,FALSE))="","",(VLOOKUP($E156,'DTOC Backsheet'!$D$5:$AF$183,I$9,FALSE))),"")</f>
        <v>521.06781384956571</v>
      </c>
      <c r="J156" s="123">
        <f ca="1">IFERROR(IF((VLOOKUP($E156,'DTOC Backsheet'!$D$5:$AF$183,J$9,FALSE))="","",(VLOOKUP($E156,'DTOC Backsheet'!$D$5:$AF$183,J$9,FALSE))),"")</f>
        <v>726.97217158873559</v>
      </c>
      <c r="K156" s="175">
        <f ca="1">IFERROR(IF((VLOOKUP($E156,'DTOC Backsheet'!$D$5:$AF$183,K$9,FALSE))="","",(VLOOKUP($E156,'DTOC Backsheet'!$D$5:$AF$183,K$9,FALSE))),"")</f>
        <v>489.93417304545102</v>
      </c>
      <c r="L156" s="123">
        <f ca="1">IFERROR(IF((VLOOKUP($E156,'DTOC Backsheet'!$D$5:$AF$183,L$9,FALSE))="","",(VLOOKUP($E156,'DTOC Backsheet'!$D$5:$AF$183,L$9,FALSE))),"")</f>
        <v>313.82495581786975</v>
      </c>
      <c r="M156" s="122">
        <f ca="1">IFERROR(IF((VLOOKUP($E156,'DTOC Backsheet'!$D$5:$AF$183,M$9,FALSE))="","",(VLOOKUP($E156,'DTOC Backsheet'!$D$5:$AF$183,M$9,FALSE))),"")</f>
        <v>495.77665892503893</v>
      </c>
      <c r="N156" s="124">
        <f ca="1">IFERROR(IF((VLOOKUP($E156,'DTOC Backsheet'!$D$5:$AF$183,N$9,FALSE))="","",(VLOOKUP($E156,'DTOC Backsheet'!$D$5:$AF$183,N$9,FALSE))),"")</f>
        <v>0</v>
      </c>
    </row>
    <row r="157" spans="1:14" ht="15" customHeight="1" x14ac:dyDescent="0.3">
      <c r="A157" s="57">
        <v>143</v>
      </c>
      <c r="B157" s="98" t="str">
        <f ca="1">IFERROR(IF((VLOOKUP($E157,'Org List'!$AJ$10:$AL$188,3,FALSE))="","",(VLOOKUP($E157,'Org List'!$AJ$10:$AL$188,3,FALSE))),"")</f>
        <v>South East England Commissioning Region</v>
      </c>
      <c r="C157" s="99" t="str">
        <f ca="1">IFERROR(IF((VLOOKUP($E157,'Org List'!$AO$10:$AQ$188,3,FALSE))="","",(VLOOKUP($E157,'Org List'!$AO$10:$AQ$188,3,FALSE))),"")</f>
        <v>South East Region</v>
      </c>
      <c r="D157" s="114" t="str">
        <f ca="1">IFERROR(IF((VLOOKUP($E157,'Org List'!$AT$10:$AV$188,3,FALSE))="","",(VLOOKUP($E157,'Org List'!$AT$10:$AV$188,3,FALSE))),"")</f>
        <v>NHS England South East (Hampshire, Isle of Wight and Thames Valley)</v>
      </c>
      <c r="E157" s="98" t="str">
        <f t="shared" ca="1" si="4"/>
        <v>E06000045</v>
      </c>
      <c r="F157" s="100" t="str">
        <f ca="1">IF(E157="","",VLOOKUP(E157,'Org List'!$J$9:$K$488,2,0))</f>
        <v>Southampton</v>
      </c>
      <c r="G157" s="121">
        <f ca="1">IFERROR(IF((VLOOKUP($E157,'DTOC Backsheet'!$D$5:$AF$183,G$9,FALSE))="","",(VLOOKUP($E157,'DTOC Backsheet'!$D$5:$AF$183,G$9,FALSE))),"")</f>
        <v>1786.6510932720955</v>
      </c>
      <c r="H157" s="122">
        <f ca="1">IFERROR(IF((VLOOKUP($E157,'DTOC Backsheet'!$D$5:$AF$183,H$9,FALSE))="","",(VLOOKUP($E157,'DTOC Backsheet'!$D$5:$AF$183,H$9,FALSE))),"")</f>
        <v>1896.5227117503241</v>
      </c>
      <c r="I157" s="122">
        <f ca="1">IFERROR(IF((VLOOKUP($E157,'DTOC Backsheet'!$D$5:$AF$183,I$9,FALSE))="","",(VLOOKUP($E157,'DTOC Backsheet'!$D$5:$AF$183,I$9,FALSE))),"")</f>
        <v>1766.3594880576482</v>
      </c>
      <c r="J157" s="123">
        <f ca="1">IFERROR(IF((VLOOKUP($E157,'DTOC Backsheet'!$D$5:$AF$183,J$9,FALSE))="","",(VLOOKUP($E157,'DTOC Backsheet'!$D$5:$AF$183,J$9,FALSE))),"")</f>
        <v>1516.2365103686745</v>
      </c>
      <c r="K157" s="175">
        <f ca="1">IFERROR(IF((VLOOKUP($E157,'DTOC Backsheet'!$D$5:$AF$183,K$9,FALSE))="","",(VLOOKUP($E157,'DTOC Backsheet'!$D$5:$AF$183,K$9,FALSE))),"")</f>
        <v>1827.3603657430258</v>
      </c>
      <c r="L157" s="123">
        <f ca="1">IFERROR(IF((VLOOKUP($E157,'DTOC Backsheet'!$D$5:$AF$183,L$9,FALSE))="","",(VLOOKUP($E157,'DTOC Backsheet'!$D$5:$AF$183,L$9,FALSE))),"")</f>
        <v>1925.8172820007319</v>
      </c>
      <c r="M157" s="122">
        <f ca="1">IFERROR(IF((VLOOKUP($E157,'DTOC Backsheet'!$D$5:$AF$183,M$9,FALSE))="","",(VLOOKUP($E157,'DTOC Backsheet'!$D$5:$AF$183,M$9,FALSE))),"")</f>
        <v>1589.5869129806656</v>
      </c>
      <c r="N157" s="124">
        <f ca="1">IFERROR(IF((VLOOKUP($E157,'DTOC Backsheet'!$D$5:$AF$183,N$9,FALSE))="","",(VLOOKUP($E157,'DTOC Backsheet'!$D$5:$AF$183,N$9,FALSE))),"")</f>
        <v>0</v>
      </c>
    </row>
    <row r="158" spans="1:14" ht="15" customHeight="1" x14ac:dyDescent="0.3">
      <c r="A158" s="57">
        <v>144</v>
      </c>
      <c r="B158" s="98" t="str">
        <f ca="1">IFERROR(IF((VLOOKUP($E158,'Org List'!$AJ$10:$AL$188,3,FALSE))="","",(VLOOKUP($E158,'Org List'!$AJ$10:$AL$188,3,FALSE))),"")</f>
        <v>Midlands and East of England Commissioning Region</v>
      </c>
      <c r="C158" s="99" t="str">
        <f ca="1">IFERROR(IF((VLOOKUP($E158,'Org List'!$AO$10:$AQ$188,3,FALSE))="","",(VLOOKUP($E158,'Org List'!$AO$10:$AQ$188,3,FALSE))),"")</f>
        <v>East Region</v>
      </c>
      <c r="D158" s="114" t="str">
        <f ca="1">IFERROR(IF((VLOOKUP($E158,'Org List'!$AT$10:$AV$188,3,FALSE))="","",(VLOOKUP($E158,'Org List'!$AT$10:$AV$188,3,FALSE))),"")</f>
        <v>NHS England Midlands And East (East)</v>
      </c>
      <c r="E158" s="98" t="str">
        <f t="shared" ca="1" si="4"/>
        <v>E06000033</v>
      </c>
      <c r="F158" s="100" t="str">
        <f ca="1">IF(E158="","",VLOOKUP(E158,'Org List'!$J$9:$K$488,2,0))</f>
        <v>Southend-on-Sea</v>
      </c>
      <c r="G158" s="121">
        <f ca="1">IFERROR(IF((VLOOKUP($E158,'DTOC Backsheet'!$D$5:$AF$183,G$9,FALSE))="","",(VLOOKUP($E158,'DTOC Backsheet'!$D$5:$AF$183,G$9,FALSE))),"")</f>
        <v>763.87769547209746</v>
      </c>
      <c r="H158" s="122">
        <f ca="1">IFERROR(IF((VLOOKUP($E158,'DTOC Backsheet'!$D$5:$AF$183,H$9,FALSE))="","",(VLOOKUP($E158,'DTOC Backsheet'!$D$5:$AF$183,H$9,FALSE))),"")</f>
        <v>808.02842465993433</v>
      </c>
      <c r="I158" s="122">
        <f ca="1">IFERROR(IF((VLOOKUP($E158,'DTOC Backsheet'!$D$5:$AF$183,I$9,FALSE))="","",(VLOOKUP($E158,'DTOC Backsheet'!$D$5:$AF$183,I$9,FALSE))),"")</f>
        <v>1009.8603295186168</v>
      </c>
      <c r="J158" s="123">
        <f ca="1">IFERROR(IF((VLOOKUP($E158,'DTOC Backsheet'!$D$5:$AF$183,J$9,FALSE))="","",(VLOOKUP($E158,'DTOC Backsheet'!$D$5:$AF$183,J$9,FALSE))),"")</f>
        <v>743.60501254330859</v>
      </c>
      <c r="K158" s="175">
        <f ca="1">IFERROR(IF((VLOOKUP($E158,'DTOC Backsheet'!$D$5:$AF$183,K$9,FALSE))="","",(VLOOKUP($E158,'DTOC Backsheet'!$D$5:$AF$183,K$9,FALSE))),"")</f>
        <v>488.31685575809411</v>
      </c>
      <c r="L158" s="123">
        <f ca="1">IFERROR(IF((VLOOKUP($E158,'DTOC Backsheet'!$D$5:$AF$183,L$9,FALSE))="","",(VLOOKUP($E158,'DTOC Backsheet'!$D$5:$AF$183,L$9,FALSE))),"")</f>
        <v>470.9266543422076</v>
      </c>
      <c r="M158" s="122">
        <f ca="1">IFERROR(IF((VLOOKUP($E158,'DTOC Backsheet'!$D$5:$AF$183,M$9,FALSE))="","",(VLOOKUP($E158,'DTOC Backsheet'!$D$5:$AF$183,M$9,FALSE))),"")</f>
        <v>347.10842026109538</v>
      </c>
      <c r="N158" s="124">
        <f ca="1">IFERROR(IF((VLOOKUP($E158,'DTOC Backsheet'!$D$5:$AF$183,N$9,FALSE))="","",(VLOOKUP($E158,'DTOC Backsheet'!$D$5:$AF$183,N$9,FALSE))),"")</f>
        <v>0</v>
      </c>
    </row>
    <row r="159" spans="1:14" ht="15" customHeight="1" x14ac:dyDescent="0.3">
      <c r="A159" s="57">
        <v>145</v>
      </c>
      <c r="B159" s="98" t="str">
        <f ca="1">IFERROR(IF((VLOOKUP($E159,'Org List'!$AJ$10:$AL$188,3,FALSE))="","",(VLOOKUP($E159,'Org List'!$AJ$10:$AL$188,3,FALSE))),"")</f>
        <v>London Commissioning Region</v>
      </c>
      <c r="C159" s="99" t="str">
        <f ca="1">IFERROR(IF((VLOOKUP($E159,'Org List'!$AO$10:$AQ$188,3,FALSE))="","",(VLOOKUP($E159,'Org List'!$AO$10:$AQ$188,3,FALSE))),"")</f>
        <v>London Region</v>
      </c>
      <c r="D159" s="114" t="str">
        <f ca="1">IFERROR(IF((VLOOKUP($E159,'Org List'!$AT$10:$AV$188,3,FALSE))="","",(VLOOKUP($E159,'Org List'!$AT$10:$AV$188,3,FALSE))),"")</f>
        <v>NHS England London</v>
      </c>
      <c r="E159" s="98" t="str">
        <f t="shared" ca="1" si="4"/>
        <v>E09000028</v>
      </c>
      <c r="F159" s="100" t="str">
        <f ca="1">IF(E159="","",VLOOKUP(E159,'Org List'!$J$9:$K$488,2,0))</f>
        <v>Southwark</v>
      </c>
      <c r="G159" s="121">
        <f ca="1">IFERROR(IF((VLOOKUP($E159,'DTOC Backsheet'!$D$5:$AF$183,G$9,FALSE))="","",(VLOOKUP($E159,'DTOC Backsheet'!$D$5:$AF$183,G$9,FALSE))),"")</f>
        <v>516.31805191998274</v>
      </c>
      <c r="H159" s="122">
        <f ca="1">IFERROR(IF((VLOOKUP($E159,'DTOC Backsheet'!$D$5:$AF$183,H$9,FALSE))="","",(VLOOKUP($E159,'DTOC Backsheet'!$D$5:$AF$183,H$9,FALSE))),"")</f>
        <v>339.00882943893441</v>
      </c>
      <c r="I159" s="122">
        <f ca="1">IFERROR(IF((VLOOKUP($E159,'DTOC Backsheet'!$D$5:$AF$183,I$9,FALSE))="","",(VLOOKUP($E159,'DTOC Backsheet'!$D$5:$AF$183,I$9,FALSE))),"")</f>
        <v>406.65049670597085</v>
      </c>
      <c r="J159" s="123">
        <f ca="1">IFERROR(IF((VLOOKUP($E159,'DTOC Backsheet'!$D$5:$AF$183,J$9,FALSE))="","",(VLOOKUP($E159,'DTOC Backsheet'!$D$5:$AF$183,J$9,FALSE))),"")</f>
        <v>372.72297372448128</v>
      </c>
      <c r="K159" s="175">
        <f ca="1">IFERROR(IF((VLOOKUP($E159,'DTOC Backsheet'!$D$5:$AF$183,K$9,FALSE))="","",(VLOOKUP($E159,'DTOC Backsheet'!$D$5:$AF$183,K$9,FALSE))),"")</f>
        <v>375.86831527489886</v>
      </c>
      <c r="L159" s="123">
        <f ca="1">IFERROR(IF((VLOOKUP($E159,'DTOC Backsheet'!$D$5:$AF$183,L$9,FALSE))="","",(VLOOKUP($E159,'DTOC Backsheet'!$D$5:$AF$183,L$9,FALSE))),"")</f>
        <v>390.41551994558006</v>
      </c>
      <c r="M159" s="122">
        <f ca="1">IFERROR(IF((VLOOKUP($E159,'DTOC Backsheet'!$D$5:$AF$183,M$9,FALSE))="","",(VLOOKUP($E159,'DTOC Backsheet'!$D$5:$AF$183,M$9,FALSE))),"")</f>
        <v>526.05837430733743</v>
      </c>
      <c r="N159" s="124">
        <f ca="1">IFERROR(IF((VLOOKUP($E159,'DTOC Backsheet'!$D$5:$AF$183,N$9,FALSE))="","",(VLOOKUP($E159,'DTOC Backsheet'!$D$5:$AF$183,N$9,FALSE))),"")</f>
        <v>0</v>
      </c>
    </row>
    <row r="160" spans="1:14" ht="15" customHeight="1" x14ac:dyDescent="0.3">
      <c r="A160" s="57">
        <v>146</v>
      </c>
      <c r="B160" s="98" t="str">
        <f ca="1">IFERROR(IF((VLOOKUP($E160,'Org List'!$AJ$10:$AL$188,3,FALSE))="","",(VLOOKUP($E160,'Org List'!$AJ$10:$AL$188,3,FALSE))),"")</f>
        <v>North of England Commissioning Region</v>
      </c>
      <c r="C160" s="99" t="str">
        <f ca="1">IFERROR(IF((VLOOKUP($E160,'Org List'!$AO$10:$AQ$188,3,FALSE))="","",(VLOOKUP($E160,'Org List'!$AO$10:$AQ$188,3,FALSE))),"")</f>
        <v>North West Region</v>
      </c>
      <c r="D160" s="114" t="str">
        <f ca="1">IFERROR(IF((VLOOKUP($E160,'Org List'!$AT$10:$AV$188,3,FALSE))="","",(VLOOKUP($E160,'Org List'!$AT$10:$AV$188,3,FALSE))),"")</f>
        <v>NHS England North (Cheshire And Merseyside)</v>
      </c>
      <c r="E160" s="98" t="str">
        <f t="shared" ca="1" si="4"/>
        <v>E08000013</v>
      </c>
      <c r="F160" s="100" t="str">
        <f ca="1">IF(E160="","",VLOOKUP(E160,'Org List'!$J$9:$K$488,2,0))</f>
        <v>St. Helens</v>
      </c>
      <c r="G160" s="121">
        <f ca="1">IFERROR(IF((VLOOKUP($E160,'DTOC Backsheet'!$D$5:$AF$183,G$9,FALSE))="","",(VLOOKUP($E160,'DTOC Backsheet'!$D$5:$AF$183,G$9,FALSE))),"")</f>
        <v>751.9956267915087</v>
      </c>
      <c r="H160" s="122">
        <f ca="1">IFERROR(IF((VLOOKUP($E160,'DTOC Backsheet'!$D$5:$AF$183,H$9,FALSE))="","",(VLOOKUP($E160,'DTOC Backsheet'!$D$5:$AF$183,H$9,FALSE))),"")</f>
        <v>1049.8503717928054</v>
      </c>
      <c r="I160" s="122">
        <f ca="1">IFERROR(IF((VLOOKUP($E160,'DTOC Backsheet'!$D$5:$AF$183,I$9,FALSE))="","",(VLOOKUP($E160,'DTOC Backsheet'!$D$5:$AF$183,I$9,FALSE))),"")</f>
        <v>705.03970228542198</v>
      </c>
      <c r="J160" s="123">
        <f ca="1">IFERROR(IF((VLOOKUP($E160,'DTOC Backsheet'!$D$5:$AF$183,J$9,FALSE))="","",(VLOOKUP($E160,'DTOC Backsheet'!$D$5:$AF$183,J$9,FALSE))),"")</f>
        <v>485.22366346312998</v>
      </c>
      <c r="K160" s="175">
        <f ca="1">IFERROR(IF((VLOOKUP($E160,'DTOC Backsheet'!$D$5:$AF$183,K$9,FALSE))="","",(VLOOKUP($E160,'DTOC Backsheet'!$D$5:$AF$183,K$9,FALSE))),"")</f>
        <v>557.23812648431499</v>
      </c>
      <c r="L160" s="123">
        <f ca="1">IFERROR(IF((VLOOKUP($E160,'DTOC Backsheet'!$D$5:$AF$183,L$9,FALSE))="","",(VLOOKUP($E160,'DTOC Backsheet'!$D$5:$AF$183,L$9,FALSE))),"")</f>
        <v>378.94989279109001</v>
      </c>
      <c r="M160" s="122">
        <f ca="1">IFERROR(IF((VLOOKUP($E160,'DTOC Backsheet'!$D$5:$AF$183,M$9,FALSE))="","",(VLOOKUP($E160,'DTOC Backsheet'!$D$5:$AF$183,M$9,FALSE))),"")</f>
        <v>571.92068690611006</v>
      </c>
      <c r="N160" s="124">
        <f ca="1">IFERROR(IF((VLOOKUP($E160,'DTOC Backsheet'!$D$5:$AF$183,N$9,FALSE))="","",(VLOOKUP($E160,'DTOC Backsheet'!$D$5:$AF$183,N$9,FALSE))),"")</f>
        <v>0</v>
      </c>
    </row>
    <row r="161" spans="1:14" ht="15" customHeight="1" x14ac:dyDescent="0.3">
      <c r="A161" s="57">
        <v>147</v>
      </c>
      <c r="B161" s="98" t="str">
        <f ca="1">IFERROR(IF((VLOOKUP($E161,'Org List'!$AJ$10:$AL$188,3,FALSE))="","",(VLOOKUP($E161,'Org List'!$AJ$10:$AL$188,3,FALSE))),"")</f>
        <v>Midlands and East of England Commissioning Region</v>
      </c>
      <c r="C161" s="99" t="str">
        <f ca="1">IFERROR(IF((VLOOKUP($E161,'Org List'!$AO$10:$AQ$188,3,FALSE))="","",(VLOOKUP($E161,'Org List'!$AO$10:$AQ$188,3,FALSE))),"")</f>
        <v>West Midlands Region</v>
      </c>
      <c r="D161" s="114" t="str">
        <f ca="1">IFERROR(IF((VLOOKUP($E161,'Org List'!$AT$10:$AV$188,3,FALSE))="","",(VLOOKUP($E161,'Org List'!$AT$10:$AV$188,3,FALSE))),"")</f>
        <v>NHS England Midlands And East (North Midlands)</v>
      </c>
      <c r="E161" s="98" t="str">
        <f t="shared" ca="1" si="4"/>
        <v>E10000028</v>
      </c>
      <c r="F161" s="100" t="str">
        <f ca="1">IF(E161="","",VLOOKUP(E161,'Org List'!$J$9:$K$488,2,0))</f>
        <v>Staffordshire</v>
      </c>
      <c r="G161" s="121">
        <f ca="1">IFERROR(IF((VLOOKUP($E161,'DTOC Backsheet'!$D$5:$AF$183,G$9,FALSE))="","",(VLOOKUP($E161,'DTOC Backsheet'!$D$5:$AF$183,G$9,FALSE))),"")</f>
        <v>1601.1055863454387</v>
      </c>
      <c r="H161" s="122">
        <f ca="1">IFERROR(IF((VLOOKUP($E161,'DTOC Backsheet'!$D$5:$AF$183,H$9,FALSE))="","",(VLOOKUP($E161,'DTOC Backsheet'!$D$5:$AF$183,H$9,FALSE))),"")</f>
        <v>1577.027739389363</v>
      </c>
      <c r="I161" s="122">
        <f ca="1">IFERROR(IF((VLOOKUP($E161,'DTOC Backsheet'!$D$5:$AF$183,I$9,FALSE))="","",(VLOOKUP($E161,'DTOC Backsheet'!$D$5:$AF$183,I$9,FALSE))),"")</f>
        <v>1498.3829374973286</v>
      </c>
      <c r="J161" s="123">
        <f ca="1">IFERROR(IF((VLOOKUP($E161,'DTOC Backsheet'!$D$5:$AF$183,J$9,FALSE))="","",(VLOOKUP($E161,'DTOC Backsheet'!$D$5:$AF$183,J$9,FALSE))),"")</f>
        <v>1542.7580499999754</v>
      </c>
      <c r="K161" s="175">
        <f ca="1">IFERROR(IF((VLOOKUP($E161,'DTOC Backsheet'!$D$5:$AF$183,K$9,FALSE))="","",(VLOOKUP($E161,'DTOC Backsheet'!$D$5:$AF$183,K$9,FALSE))),"")</f>
        <v>1512.8458359384856</v>
      </c>
      <c r="L161" s="123">
        <f ca="1">IFERROR(IF((VLOOKUP($E161,'DTOC Backsheet'!$D$5:$AF$183,L$9,FALSE))="","",(VLOOKUP($E161,'DTOC Backsheet'!$D$5:$AF$183,L$9,FALSE))),"")</f>
        <v>1392.3423450050559</v>
      </c>
      <c r="M161" s="122">
        <f ca="1">IFERROR(IF((VLOOKUP($E161,'DTOC Backsheet'!$D$5:$AF$183,M$9,FALSE))="","",(VLOOKUP($E161,'DTOC Backsheet'!$D$5:$AF$183,M$9,FALSE))),"")</f>
        <v>1299.1871640707022</v>
      </c>
      <c r="N161" s="124">
        <f ca="1">IFERROR(IF((VLOOKUP($E161,'DTOC Backsheet'!$D$5:$AF$183,N$9,FALSE))="","",(VLOOKUP($E161,'DTOC Backsheet'!$D$5:$AF$183,N$9,FALSE))),"")</f>
        <v>0</v>
      </c>
    </row>
    <row r="162" spans="1:14" ht="15" customHeight="1" x14ac:dyDescent="0.3">
      <c r="A162" s="57">
        <v>148</v>
      </c>
      <c r="B162" s="98" t="str">
        <f ca="1">IFERROR(IF((VLOOKUP($E162,'Org List'!$AJ$10:$AL$188,3,FALSE))="","",(VLOOKUP($E162,'Org List'!$AJ$10:$AL$188,3,FALSE))),"")</f>
        <v>North of England Commissioning Region</v>
      </c>
      <c r="C162" s="99" t="str">
        <f ca="1">IFERROR(IF((VLOOKUP($E162,'Org List'!$AO$10:$AQ$188,3,FALSE))="","",(VLOOKUP($E162,'Org List'!$AO$10:$AQ$188,3,FALSE))),"")</f>
        <v>North West Region</v>
      </c>
      <c r="D162" s="114" t="str">
        <f ca="1">IFERROR(IF((VLOOKUP($E162,'Org List'!$AT$10:$AV$188,3,FALSE))="","",(VLOOKUP($E162,'Org List'!$AT$10:$AV$188,3,FALSE))),"")</f>
        <v>NHS England North (Greater Manchester)</v>
      </c>
      <c r="E162" s="98" t="str">
        <f t="shared" ca="1" si="4"/>
        <v>E08000007</v>
      </c>
      <c r="F162" s="100" t="str">
        <f ca="1">IF(E162="","",VLOOKUP(E162,'Org List'!$J$9:$K$488,2,0))</f>
        <v>Stockport</v>
      </c>
      <c r="G162" s="121">
        <f ca="1">IFERROR(IF((VLOOKUP($E162,'DTOC Backsheet'!$D$5:$AF$183,G$9,FALSE))="","",(VLOOKUP($E162,'DTOC Backsheet'!$D$5:$AF$183,G$9,FALSE))),"")</f>
        <v>1316.3373996747512</v>
      </c>
      <c r="H162" s="122">
        <f ca="1">IFERROR(IF((VLOOKUP($E162,'DTOC Backsheet'!$D$5:$AF$183,H$9,FALSE))="","",(VLOOKUP($E162,'DTOC Backsheet'!$D$5:$AF$183,H$9,FALSE))),"")</f>
        <v>1546.0279749093729</v>
      </c>
      <c r="I162" s="122">
        <f ca="1">IFERROR(IF((VLOOKUP($E162,'DTOC Backsheet'!$D$5:$AF$183,I$9,FALSE))="","",(VLOOKUP($E162,'DTOC Backsheet'!$D$5:$AF$183,I$9,FALSE))),"")</f>
        <v>1236.1210346596065</v>
      </c>
      <c r="J162" s="123">
        <f ca="1">IFERROR(IF((VLOOKUP($E162,'DTOC Backsheet'!$D$5:$AF$183,J$9,FALSE))="","",(VLOOKUP($E162,'DTOC Backsheet'!$D$5:$AF$183,J$9,FALSE))),"")</f>
        <v>1411.4053852521838</v>
      </c>
      <c r="K162" s="175">
        <f ca="1">IFERROR(IF((VLOOKUP($E162,'DTOC Backsheet'!$D$5:$AF$183,K$9,FALSE))="","",(VLOOKUP($E162,'DTOC Backsheet'!$D$5:$AF$183,K$9,FALSE))),"")</f>
        <v>1190.87329380653</v>
      </c>
      <c r="L162" s="123">
        <f ca="1">IFERROR(IF((VLOOKUP($E162,'DTOC Backsheet'!$D$5:$AF$183,L$9,FALSE))="","",(VLOOKUP($E162,'DTOC Backsheet'!$D$5:$AF$183,L$9,FALSE))),"")</f>
        <v>1124.495317767442</v>
      </c>
      <c r="M162" s="122">
        <f ca="1">IFERROR(IF((VLOOKUP($E162,'DTOC Backsheet'!$D$5:$AF$183,M$9,FALSE))="","",(VLOOKUP($E162,'DTOC Backsheet'!$D$5:$AF$183,M$9,FALSE))),"")</f>
        <v>1184.7595328555615</v>
      </c>
      <c r="N162" s="124">
        <f ca="1">IFERROR(IF((VLOOKUP($E162,'DTOC Backsheet'!$D$5:$AF$183,N$9,FALSE))="","",(VLOOKUP($E162,'DTOC Backsheet'!$D$5:$AF$183,N$9,FALSE))),"")</f>
        <v>0</v>
      </c>
    </row>
    <row r="163" spans="1:14" ht="15" customHeight="1" x14ac:dyDescent="0.3">
      <c r="A163" s="57">
        <v>149</v>
      </c>
      <c r="B163" s="98" t="str">
        <f ca="1">IFERROR(IF((VLOOKUP($E163,'Org List'!$AJ$10:$AL$188,3,FALSE))="","",(VLOOKUP($E163,'Org List'!$AJ$10:$AL$188,3,FALSE))),"")</f>
        <v>North of England Commissioning Region</v>
      </c>
      <c r="C163" s="99" t="str">
        <f ca="1">IFERROR(IF((VLOOKUP($E163,'Org List'!$AO$10:$AQ$188,3,FALSE))="","",(VLOOKUP($E163,'Org List'!$AO$10:$AQ$188,3,FALSE))),"")</f>
        <v>North East Region</v>
      </c>
      <c r="D163" s="114" t="str">
        <f ca="1">IFERROR(IF((VLOOKUP($E163,'Org List'!$AT$10:$AV$188,3,FALSE))="","",(VLOOKUP($E163,'Org List'!$AT$10:$AV$188,3,FALSE))),"")</f>
        <v>NHS England North (Cumbria And North East)</v>
      </c>
      <c r="E163" s="98" t="str">
        <f t="shared" ca="1" si="4"/>
        <v>E06000004</v>
      </c>
      <c r="F163" s="100" t="str">
        <f ca="1">IF(E163="","",VLOOKUP(E163,'Org List'!$J$9:$K$488,2,0))</f>
        <v>Stockton-on-Tees</v>
      </c>
      <c r="G163" s="121">
        <f ca="1">IFERROR(IF((VLOOKUP($E163,'DTOC Backsheet'!$D$5:$AF$183,G$9,FALSE))="","",(VLOOKUP($E163,'DTOC Backsheet'!$D$5:$AF$183,G$9,FALSE))),"")</f>
        <v>765.48092170950883</v>
      </c>
      <c r="H163" s="122">
        <f ca="1">IFERROR(IF((VLOOKUP($E163,'DTOC Backsheet'!$D$5:$AF$183,H$9,FALSE))="","",(VLOOKUP($E163,'DTOC Backsheet'!$D$5:$AF$183,H$9,FALSE))),"")</f>
        <v>564.4850786689899</v>
      </c>
      <c r="I163" s="122">
        <f ca="1">IFERROR(IF((VLOOKUP($E163,'DTOC Backsheet'!$D$5:$AF$183,I$9,FALSE))="","",(VLOOKUP($E163,'DTOC Backsheet'!$D$5:$AF$183,I$9,FALSE))),"")</f>
        <v>625.82796583070672</v>
      </c>
      <c r="J163" s="123">
        <f ca="1">IFERROR(IF((VLOOKUP($E163,'DTOC Backsheet'!$D$5:$AF$183,J$9,FALSE))="","",(VLOOKUP($E163,'DTOC Backsheet'!$D$5:$AF$183,J$9,FALSE))),"")</f>
        <v>723.54309718652303</v>
      </c>
      <c r="K163" s="175">
        <f ca="1">IFERROR(IF((VLOOKUP($E163,'DTOC Backsheet'!$D$5:$AF$183,K$9,FALSE))="","",(VLOOKUP($E163,'DTOC Backsheet'!$D$5:$AF$183,K$9,FALSE))),"")</f>
        <v>785.13502750258021</v>
      </c>
      <c r="L163" s="123">
        <f ca="1">IFERROR(IF((VLOOKUP($E163,'DTOC Backsheet'!$D$5:$AF$183,L$9,FALSE))="","",(VLOOKUP($E163,'DTOC Backsheet'!$D$5:$AF$183,L$9,FALSE))),"")</f>
        <v>628.23768922378224</v>
      </c>
      <c r="M163" s="122">
        <f ca="1">IFERROR(IF((VLOOKUP($E163,'DTOC Backsheet'!$D$5:$AF$183,M$9,FALSE))="","",(VLOOKUP($E163,'DTOC Backsheet'!$D$5:$AF$183,M$9,FALSE))),"")</f>
        <v>503.10882026589775</v>
      </c>
      <c r="N163" s="124">
        <f ca="1">IFERROR(IF((VLOOKUP($E163,'DTOC Backsheet'!$D$5:$AF$183,N$9,FALSE))="","",(VLOOKUP($E163,'DTOC Backsheet'!$D$5:$AF$183,N$9,FALSE))),"")</f>
        <v>0</v>
      </c>
    </row>
    <row r="164" spans="1:14" ht="15" customHeight="1" x14ac:dyDescent="0.3">
      <c r="A164" s="57">
        <v>150</v>
      </c>
      <c r="B164" s="98" t="str">
        <f ca="1">IFERROR(IF((VLOOKUP($E164,'Org List'!$AJ$10:$AL$188,3,FALSE))="","",(VLOOKUP($E164,'Org List'!$AJ$10:$AL$188,3,FALSE))),"")</f>
        <v>Midlands and East of England Commissioning Region</v>
      </c>
      <c r="C164" s="99" t="str">
        <f ca="1">IFERROR(IF((VLOOKUP($E164,'Org List'!$AO$10:$AQ$188,3,FALSE))="","",(VLOOKUP($E164,'Org List'!$AO$10:$AQ$188,3,FALSE))),"")</f>
        <v>West Midlands Region</v>
      </c>
      <c r="D164" s="114" t="str">
        <f ca="1">IFERROR(IF((VLOOKUP($E164,'Org List'!$AT$10:$AV$188,3,FALSE))="","",(VLOOKUP($E164,'Org List'!$AT$10:$AV$188,3,FALSE))),"")</f>
        <v>NHS England Midlands And East (North Midlands)</v>
      </c>
      <c r="E164" s="98" t="str">
        <f t="shared" ca="1" si="4"/>
        <v>E06000021</v>
      </c>
      <c r="F164" s="100" t="str">
        <f ca="1">IF(E164="","",VLOOKUP(E164,'Org List'!$J$9:$K$488,2,0))</f>
        <v>Stoke-on-Trent</v>
      </c>
      <c r="G164" s="121">
        <f ca="1">IFERROR(IF((VLOOKUP($E164,'DTOC Backsheet'!$D$5:$AF$183,G$9,FALSE))="","",(VLOOKUP($E164,'DTOC Backsheet'!$D$5:$AF$183,G$9,FALSE))),"")</f>
        <v>2637.4635929068636</v>
      </c>
      <c r="H164" s="122">
        <f ca="1">IFERROR(IF((VLOOKUP($E164,'DTOC Backsheet'!$D$5:$AF$183,H$9,FALSE))="","",(VLOOKUP($E164,'DTOC Backsheet'!$D$5:$AF$183,H$9,FALSE))),"")</f>
        <v>2761.1341345838359</v>
      </c>
      <c r="I164" s="122">
        <f ca="1">IFERROR(IF((VLOOKUP($E164,'DTOC Backsheet'!$D$5:$AF$183,I$9,FALSE))="","",(VLOOKUP($E164,'DTOC Backsheet'!$D$5:$AF$183,I$9,FALSE))),"")</f>
        <v>2189.72575426411</v>
      </c>
      <c r="J164" s="123">
        <f ca="1">IFERROR(IF((VLOOKUP($E164,'DTOC Backsheet'!$D$5:$AF$183,J$9,FALSE))="","",(VLOOKUP($E164,'DTOC Backsheet'!$D$5:$AF$183,J$9,FALSE))),"")</f>
        <v>1802.6177482684438</v>
      </c>
      <c r="K164" s="175">
        <f ca="1">IFERROR(IF((VLOOKUP($E164,'DTOC Backsheet'!$D$5:$AF$183,K$9,FALSE))="","",(VLOOKUP($E164,'DTOC Backsheet'!$D$5:$AF$183,K$9,FALSE))),"")</f>
        <v>1623.920833430295</v>
      </c>
      <c r="L164" s="123">
        <f ca="1">IFERROR(IF((VLOOKUP($E164,'DTOC Backsheet'!$D$5:$AF$183,L$9,FALSE))="","",(VLOOKUP($E164,'DTOC Backsheet'!$D$5:$AF$183,L$9,FALSE))),"")</f>
        <v>1804.1321289026655</v>
      </c>
      <c r="M164" s="122">
        <f ca="1">IFERROR(IF((VLOOKUP($E164,'DTOC Backsheet'!$D$5:$AF$183,M$9,FALSE))="","",(VLOOKUP($E164,'DTOC Backsheet'!$D$5:$AF$183,M$9,FALSE))),"")</f>
        <v>1618.3681044381494</v>
      </c>
      <c r="N164" s="124">
        <f ca="1">IFERROR(IF((VLOOKUP($E164,'DTOC Backsheet'!$D$5:$AF$183,N$9,FALSE))="","",(VLOOKUP($E164,'DTOC Backsheet'!$D$5:$AF$183,N$9,FALSE))),"")</f>
        <v>0</v>
      </c>
    </row>
    <row r="165" spans="1:14" ht="15" customHeight="1" x14ac:dyDescent="0.3">
      <c r="A165" s="57">
        <v>151</v>
      </c>
      <c r="B165" s="98" t="str">
        <f ca="1">IFERROR(IF((VLOOKUP($E165,'Org List'!$AJ$10:$AL$188,3,FALSE))="","",(VLOOKUP($E165,'Org List'!$AJ$10:$AL$188,3,FALSE))),"")</f>
        <v>Midlands and East of England Commissioning Region</v>
      </c>
      <c r="C165" s="99" t="str">
        <f ca="1">IFERROR(IF((VLOOKUP($E165,'Org List'!$AO$10:$AQ$188,3,FALSE))="","",(VLOOKUP($E165,'Org List'!$AO$10:$AQ$188,3,FALSE))),"")</f>
        <v>East Region</v>
      </c>
      <c r="D165" s="114" t="str">
        <f ca="1">IFERROR(IF((VLOOKUP($E165,'Org List'!$AT$10:$AV$188,3,FALSE))="","",(VLOOKUP($E165,'Org List'!$AT$10:$AV$188,3,FALSE))),"")</f>
        <v>NHS England Midlands And East (East)</v>
      </c>
      <c r="E165" s="98" t="str">
        <f t="shared" ca="1" si="4"/>
        <v>E10000029</v>
      </c>
      <c r="F165" s="100" t="str">
        <f ca="1">IF(E165="","",VLOOKUP(E165,'Org List'!$J$9:$K$488,2,0))</f>
        <v>Suffolk</v>
      </c>
      <c r="G165" s="121">
        <f ca="1">IFERROR(IF((VLOOKUP($E165,'DTOC Backsheet'!$D$5:$AF$183,G$9,FALSE))="","",(VLOOKUP($E165,'DTOC Backsheet'!$D$5:$AF$183,G$9,FALSE))),"")</f>
        <v>1369.8630136986301</v>
      </c>
      <c r="H165" s="122">
        <f ca="1">IFERROR(IF((VLOOKUP($E165,'DTOC Backsheet'!$D$5:$AF$183,H$9,FALSE))="","",(VLOOKUP($E165,'DTOC Backsheet'!$D$5:$AF$183,H$9,FALSE))),"")</f>
        <v>1297.6865455448412</v>
      </c>
      <c r="I165" s="122">
        <f ca="1">IFERROR(IF((VLOOKUP($E165,'DTOC Backsheet'!$D$5:$AF$183,I$9,FALSE))="","",(VLOOKUP($E165,'DTOC Backsheet'!$D$5:$AF$183,I$9,FALSE))),"")</f>
        <v>1160.9485577122045</v>
      </c>
      <c r="J165" s="123">
        <f ca="1">IFERROR(IF((VLOOKUP($E165,'DTOC Backsheet'!$D$5:$AF$183,J$9,FALSE))="","",(VLOOKUP($E165,'DTOC Backsheet'!$D$5:$AF$183,J$9,FALSE))),"")</f>
        <v>1050.3152488288683</v>
      </c>
      <c r="K165" s="175">
        <f ca="1">IFERROR(IF((VLOOKUP($E165,'DTOC Backsheet'!$D$5:$AF$183,K$9,FALSE))="","",(VLOOKUP($E165,'DTOC Backsheet'!$D$5:$AF$183,K$9,FALSE))),"")</f>
        <v>957.87826323336833</v>
      </c>
      <c r="L165" s="123">
        <f ca="1">IFERROR(IF((VLOOKUP($E165,'DTOC Backsheet'!$D$5:$AF$183,L$9,FALSE))="","",(VLOOKUP($E165,'DTOC Backsheet'!$D$5:$AF$183,L$9,FALSE))),"")</f>
        <v>936.41967729155579</v>
      </c>
      <c r="M165" s="122">
        <f ca="1">IFERROR(IF((VLOOKUP($E165,'DTOC Backsheet'!$D$5:$AF$183,M$9,FALSE))="","",(VLOOKUP($E165,'DTOC Backsheet'!$D$5:$AF$183,M$9,FALSE))),"")</f>
        <v>891.02651472233708</v>
      </c>
      <c r="N165" s="124">
        <f ca="1">IFERROR(IF((VLOOKUP($E165,'DTOC Backsheet'!$D$5:$AF$183,N$9,FALSE))="","",(VLOOKUP($E165,'DTOC Backsheet'!$D$5:$AF$183,N$9,FALSE))),"")</f>
        <v>0</v>
      </c>
    </row>
    <row r="166" spans="1:14" ht="15" customHeight="1" x14ac:dyDescent="0.3">
      <c r="A166" s="57">
        <v>152</v>
      </c>
      <c r="B166" s="98" t="str">
        <f ca="1">IFERROR(IF((VLOOKUP($E166,'Org List'!$AJ$10:$AL$188,3,FALSE))="","",(VLOOKUP($E166,'Org List'!$AJ$10:$AL$188,3,FALSE))),"")</f>
        <v>North of England Commissioning Region</v>
      </c>
      <c r="C166" s="99" t="str">
        <f ca="1">IFERROR(IF((VLOOKUP($E166,'Org List'!$AO$10:$AQ$188,3,FALSE))="","",(VLOOKUP($E166,'Org List'!$AO$10:$AQ$188,3,FALSE))),"")</f>
        <v>North East Region</v>
      </c>
      <c r="D166" s="114" t="str">
        <f ca="1">IFERROR(IF((VLOOKUP($E166,'Org List'!$AT$10:$AV$188,3,FALSE))="","",(VLOOKUP($E166,'Org List'!$AT$10:$AV$188,3,FALSE))),"")</f>
        <v>NHS England North (Cumbria And North East)</v>
      </c>
      <c r="E166" s="98" t="str">
        <f t="shared" ca="1" si="4"/>
        <v>E08000024</v>
      </c>
      <c r="F166" s="100" t="str">
        <f ca="1">IF(E166="","",VLOOKUP(E166,'Org List'!$J$9:$K$488,2,0))</f>
        <v>Sunderland</v>
      </c>
      <c r="G166" s="121">
        <f ca="1">IFERROR(IF((VLOOKUP($E166,'DTOC Backsheet'!$D$5:$AF$183,G$9,FALSE))="","",(VLOOKUP($E166,'DTOC Backsheet'!$D$5:$AF$183,G$9,FALSE))),"")</f>
        <v>221.71854312066606</v>
      </c>
      <c r="H166" s="122">
        <f ca="1">IFERROR(IF((VLOOKUP($E166,'DTOC Backsheet'!$D$5:$AF$183,H$9,FALSE))="","",(VLOOKUP($E166,'DTOC Backsheet'!$D$5:$AF$183,H$9,FALSE))),"")</f>
        <v>209.6003231525325</v>
      </c>
      <c r="I166" s="122">
        <f ca="1">IFERROR(IF((VLOOKUP($E166,'DTOC Backsheet'!$D$5:$AF$183,I$9,FALSE))="","",(VLOOKUP($E166,'DTOC Backsheet'!$D$5:$AF$183,I$9,FALSE))),"")</f>
        <v>242.81322232445413</v>
      </c>
      <c r="J166" s="123">
        <f ca="1">IFERROR(IF((VLOOKUP($E166,'DTOC Backsheet'!$D$5:$AF$183,J$9,FALSE))="","",(VLOOKUP($E166,'DTOC Backsheet'!$D$5:$AF$183,J$9,FALSE))),"")</f>
        <v>287.80326037677344</v>
      </c>
      <c r="K166" s="175">
        <f ca="1">IFERROR(IF((VLOOKUP($E166,'DTOC Backsheet'!$D$5:$AF$183,K$9,FALSE))="","",(VLOOKUP($E166,'DTOC Backsheet'!$D$5:$AF$183,K$9,FALSE))),"")</f>
        <v>243.04381086250069</v>
      </c>
      <c r="L166" s="123">
        <f ca="1">IFERROR(IF((VLOOKUP($E166,'DTOC Backsheet'!$D$5:$AF$183,L$9,FALSE))="","",(VLOOKUP($E166,'DTOC Backsheet'!$D$5:$AF$183,L$9,FALSE))),"")</f>
        <v>312.42095760962337</v>
      </c>
      <c r="M166" s="122">
        <f ca="1">IFERROR(IF((VLOOKUP($E166,'DTOC Backsheet'!$D$5:$AF$183,M$9,FALSE))="","",(VLOOKUP($E166,'DTOC Backsheet'!$D$5:$AF$183,M$9,FALSE))),"")</f>
        <v>548.30325654984051</v>
      </c>
      <c r="N166" s="124">
        <f ca="1">IFERROR(IF((VLOOKUP($E166,'DTOC Backsheet'!$D$5:$AF$183,N$9,FALSE))="","",(VLOOKUP($E166,'DTOC Backsheet'!$D$5:$AF$183,N$9,FALSE))),"")</f>
        <v>0</v>
      </c>
    </row>
    <row r="167" spans="1:14" ht="15" customHeight="1" x14ac:dyDescent="0.3">
      <c r="A167" s="57">
        <v>153</v>
      </c>
      <c r="B167" s="98" t="str">
        <f ca="1">IFERROR(IF((VLOOKUP($E167,'Org List'!$AJ$10:$AL$188,3,FALSE))="","",(VLOOKUP($E167,'Org List'!$AJ$10:$AL$188,3,FALSE))),"")</f>
        <v>South East England Commissioning Region</v>
      </c>
      <c r="C167" s="99" t="str">
        <f ca="1">IFERROR(IF((VLOOKUP($E167,'Org List'!$AO$10:$AQ$188,3,FALSE))="","",(VLOOKUP($E167,'Org List'!$AO$10:$AQ$188,3,FALSE))),"")</f>
        <v>South East Region</v>
      </c>
      <c r="D167" s="114" t="str">
        <f ca="1">IFERROR(IF((VLOOKUP($E167,'Org List'!$AT$10:$AV$188,3,FALSE))="","",(VLOOKUP($E167,'Org List'!$AT$10:$AV$188,3,FALSE))),"")</f>
        <v>NHS England South East (Kent, Surrey and Sussex)</v>
      </c>
      <c r="E167" s="98" t="str">
        <f t="shared" ca="1" si="4"/>
        <v>E10000030</v>
      </c>
      <c r="F167" s="100" t="str">
        <f ca="1">IF(E167="","",VLOOKUP(E167,'Org List'!$J$9:$K$488,2,0))</f>
        <v>Surrey</v>
      </c>
      <c r="G167" s="121">
        <f ca="1">IFERROR(IF((VLOOKUP($E167,'DTOC Backsheet'!$D$5:$AF$183,G$9,FALSE))="","",(VLOOKUP($E167,'DTOC Backsheet'!$D$5:$AF$183,G$9,FALSE))),"")</f>
        <v>902.03845122678956</v>
      </c>
      <c r="H167" s="122">
        <f ca="1">IFERROR(IF((VLOOKUP($E167,'DTOC Backsheet'!$D$5:$AF$183,H$9,FALSE))="","",(VLOOKUP($E167,'DTOC Backsheet'!$D$5:$AF$183,H$9,FALSE))),"")</f>
        <v>1000.1989154782189</v>
      </c>
      <c r="I167" s="122">
        <f ca="1">IFERROR(IF((VLOOKUP($E167,'DTOC Backsheet'!$D$5:$AF$183,I$9,FALSE))="","",(VLOOKUP($E167,'DTOC Backsheet'!$D$5:$AF$183,I$9,FALSE))),"")</f>
        <v>833.71530870817378</v>
      </c>
      <c r="J167" s="123">
        <f ca="1">IFERROR(IF((VLOOKUP($E167,'DTOC Backsheet'!$D$5:$AF$183,J$9,FALSE))="","",(VLOOKUP($E167,'DTOC Backsheet'!$D$5:$AF$183,J$9,FALSE))),"")</f>
        <v>655.1578804603248</v>
      </c>
      <c r="K167" s="175">
        <f ca="1">IFERROR(IF((VLOOKUP($E167,'DTOC Backsheet'!$D$5:$AF$183,K$9,FALSE))="","",(VLOOKUP($E167,'DTOC Backsheet'!$D$5:$AF$183,K$9,FALSE))),"")</f>
        <v>803.43271377984433</v>
      </c>
      <c r="L167" s="123">
        <f ca="1">IFERROR(IF((VLOOKUP($E167,'DTOC Backsheet'!$D$5:$AF$183,L$9,FALSE))="","",(VLOOKUP($E167,'DTOC Backsheet'!$D$5:$AF$183,L$9,FALSE))),"")</f>
        <v>791.8369990814316</v>
      </c>
      <c r="M167" s="122">
        <f ca="1">IFERROR(IF((VLOOKUP($E167,'DTOC Backsheet'!$D$5:$AF$183,M$9,FALSE))="","",(VLOOKUP($E167,'DTOC Backsheet'!$D$5:$AF$183,M$9,FALSE))),"")</f>
        <v>881.38168480806394</v>
      </c>
      <c r="N167" s="124">
        <f ca="1">IFERROR(IF((VLOOKUP($E167,'DTOC Backsheet'!$D$5:$AF$183,N$9,FALSE))="","",(VLOOKUP($E167,'DTOC Backsheet'!$D$5:$AF$183,N$9,FALSE))),"")</f>
        <v>0</v>
      </c>
    </row>
    <row r="168" spans="1:14" ht="15" customHeight="1" x14ac:dyDescent="0.3">
      <c r="A168" s="57">
        <v>154</v>
      </c>
      <c r="B168" s="98" t="str">
        <f ca="1">IFERROR(IF((VLOOKUP($E168,'Org List'!$AJ$10:$AL$188,3,FALSE))="","",(VLOOKUP($E168,'Org List'!$AJ$10:$AL$188,3,FALSE))),"")</f>
        <v>London Commissioning Region</v>
      </c>
      <c r="C168" s="99" t="str">
        <f ca="1">IFERROR(IF((VLOOKUP($E168,'Org List'!$AO$10:$AQ$188,3,FALSE))="","",(VLOOKUP($E168,'Org List'!$AO$10:$AQ$188,3,FALSE))),"")</f>
        <v>London Region</v>
      </c>
      <c r="D168" s="114" t="str">
        <f ca="1">IFERROR(IF((VLOOKUP($E168,'Org List'!$AT$10:$AV$188,3,FALSE))="","",(VLOOKUP($E168,'Org List'!$AT$10:$AV$188,3,FALSE))),"")</f>
        <v>NHS England London</v>
      </c>
      <c r="E168" s="98" t="str">
        <f t="shared" ca="1" si="4"/>
        <v>E09000029</v>
      </c>
      <c r="F168" s="100" t="str">
        <f ca="1">IF(E168="","",VLOOKUP(E168,'Org List'!$J$9:$K$488,2,0))</f>
        <v>Sutton</v>
      </c>
      <c r="G168" s="121">
        <f ca="1">IFERROR(IF((VLOOKUP($E168,'DTOC Backsheet'!$D$5:$AF$183,G$9,FALSE))="","",(VLOOKUP($E168,'DTOC Backsheet'!$D$5:$AF$183,G$9,FALSE))),"")</f>
        <v>433.32006624982347</v>
      </c>
      <c r="H168" s="122">
        <f ca="1">IFERROR(IF((VLOOKUP($E168,'DTOC Backsheet'!$D$5:$AF$183,H$9,FALSE))="","",(VLOOKUP($E168,'DTOC Backsheet'!$D$5:$AF$183,H$9,FALSE))),"")</f>
        <v>584.82160052383585</v>
      </c>
      <c r="I168" s="122">
        <f ca="1">IFERROR(IF((VLOOKUP($E168,'DTOC Backsheet'!$D$5:$AF$183,I$9,FALSE))="","",(VLOOKUP($E168,'DTOC Backsheet'!$D$5:$AF$183,I$9,FALSE))),"")</f>
        <v>343.44627473134159</v>
      </c>
      <c r="J168" s="123">
        <f ca="1">IFERROR(IF((VLOOKUP($E168,'DTOC Backsheet'!$D$5:$AF$183,J$9,FALSE))="","",(VLOOKUP($E168,'DTOC Backsheet'!$D$5:$AF$183,J$9,FALSE))),"")</f>
        <v>413.94639234227611</v>
      </c>
      <c r="K168" s="175">
        <f ca="1">IFERROR(IF((VLOOKUP($E168,'DTOC Backsheet'!$D$5:$AF$183,K$9,FALSE))="","",(VLOOKUP($E168,'DTOC Backsheet'!$D$5:$AF$183,K$9,FALSE))),"")</f>
        <v>704.08979924476114</v>
      </c>
      <c r="L168" s="123">
        <f ca="1">IFERROR(IF((VLOOKUP($E168,'DTOC Backsheet'!$D$5:$AF$183,L$9,FALSE))="","",(VLOOKUP($E168,'DTOC Backsheet'!$D$5:$AF$183,L$9,FALSE))),"")</f>
        <v>612.03116904594208</v>
      </c>
      <c r="M168" s="122">
        <f ca="1">IFERROR(IF((VLOOKUP($E168,'DTOC Backsheet'!$D$5:$AF$183,M$9,FALSE))="","",(VLOOKUP($E168,'DTOC Backsheet'!$D$5:$AF$183,M$9,FALSE))),"")</f>
        <v>510.44923227483139</v>
      </c>
      <c r="N168" s="124">
        <f ca="1">IFERROR(IF((VLOOKUP($E168,'DTOC Backsheet'!$D$5:$AF$183,N$9,FALSE))="","",(VLOOKUP($E168,'DTOC Backsheet'!$D$5:$AF$183,N$9,FALSE))),"")</f>
        <v>0</v>
      </c>
    </row>
    <row r="169" spans="1:14" ht="15" customHeight="1" x14ac:dyDescent="0.3">
      <c r="A169" s="57">
        <v>155</v>
      </c>
      <c r="B169" s="98" t="str">
        <f ca="1">IFERROR(IF((VLOOKUP($E169,'Org List'!$AJ$10:$AL$188,3,FALSE))="","",(VLOOKUP($E169,'Org List'!$AJ$10:$AL$188,3,FALSE))),"")</f>
        <v>South West England Commissioning Region</v>
      </c>
      <c r="C169" s="99" t="str">
        <f ca="1">IFERROR(IF((VLOOKUP($E169,'Org List'!$AO$10:$AQ$188,3,FALSE))="","",(VLOOKUP($E169,'Org List'!$AO$10:$AQ$188,3,FALSE))),"")</f>
        <v>South West Region</v>
      </c>
      <c r="D169" s="114" t="str">
        <f ca="1">IFERROR(IF((VLOOKUP($E169,'Org List'!$AT$10:$AV$188,3,FALSE))="","",(VLOOKUP($E169,'Org List'!$AT$10:$AV$188,3,FALSE))),"")</f>
        <v>NHS England South West (South West North)</v>
      </c>
      <c r="E169" s="98" t="str">
        <f t="shared" ca="1" si="4"/>
        <v>E06000030</v>
      </c>
      <c r="F169" s="100" t="str">
        <f ca="1">IF(E169="","",VLOOKUP(E169,'Org List'!$J$9:$K$488,2,0))</f>
        <v>Swindon</v>
      </c>
      <c r="G169" s="121">
        <f ca="1">IFERROR(IF((VLOOKUP($E169,'DTOC Backsheet'!$D$5:$AF$183,G$9,FALSE))="","",(VLOOKUP($E169,'DTOC Backsheet'!$D$5:$AF$183,G$9,FALSE))),"")</f>
        <v>1581.2108730982932</v>
      </c>
      <c r="H169" s="122">
        <f ca="1">IFERROR(IF((VLOOKUP($E169,'DTOC Backsheet'!$D$5:$AF$183,H$9,FALSE))="","",(VLOOKUP($E169,'DTOC Backsheet'!$D$5:$AF$183,H$9,FALSE))),"")</f>
        <v>1466.2137186911448</v>
      </c>
      <c r="I169" s="122">
        <f ca="1">IFERROR(IF((VLOOKUP($E169,'DTOC Backsheet'!$D$5:$AF$183,I$9,FALSE))="","",(VLOOKUP($E169,'DTOC Backsheet'!$D$5:$AF$183,I$9,FALSE))),"")</f>
        <v>1072.5244808993248</v>
      </c>
      <c r="J169" s="123">
        <f ca="1">IFERROR(IF((VLOOKUP($E169,'DTOC Backsheet'!$D$5:$AF$183,J$9,FALSE))="","",(VLOOKUP($E169,'DTOC Backsheet'!$D$5:$AF$183,J$9,FALSE))),"")</f>
        <v>690.18768690685465</v>
      </c>
      <c r="K169" s="175">
        <f ca="1">IFERROR(IF((VLOOKUP($E169,'DTOC Backsheet'!$D$5:$AF$183,K$9,FALSE))="","",(VLOOKUP($E169,'DTOC Backsheet'!$D$5:$AF$183,K$9,FALSE))),"")</f>
        <v>531.36277079969352</v>
      </c>
      <c r="L169" s="123">
        <f ca="1">IFERROR(IF((VLOOKUP($E169,'DTOC Backsheet'!$D$5:$AF$183,L$9,FALSE))="","",(VLOOKUP($E169,'DTOC Backsheet'!$D$5:$AF$183,L$9,FALSE))),"")</f>
        <v>703.03381982728683</v>
      </c>
      <c r="M169" s="122">
        <f ca="1">IFERROR(IF((VLOOKUP($E169,'DTOC Backsheet'!$D$5:$AF$183,M$9,FALSE))="","",(VLOOKUP($E169,'DTOC Backsheet'!$D$5:$AF$183,M$9,FALSE))),"")</f>
        <v>672.67023292444708</v>
      </c>
      <c r="N169" s="124">
        <f ca="1">IFERROR(IF((VLOOKUP($E169,'DTOC Backsheet'!$D$5:$AF$183,N$9,FALSE))="","",(VLOOKUP($E169,'DTOC Backsheet'!$D$5:$AF$183,N$9,FALSE))),"")</f>
        <v>0</v>
      </c>
    </row>
    <row r="170" spans="1:14" ht="15" customHeight="1" x14ac:dyDescent="0.3">
      <c r="A170" s="57">
        <v>156</v>
      </c>
      <c r="B170" s="98" t="str">
        <f ca="1">IFERROR(IF((VLOOKUP($E170,'Org List'!$AJ$10:$AL$188,3,FALSE))="","",(VLOOKUP($E170,'Org List'!$AJ$10:$AL$188,3,FALSE))),"")</f>
        <v>North of England Commissioning Region</v>
      </c>
      <c r="C170" s="99" t="str">
        <f ca="1">IFERROR(IF((VLOOKUP($E170,'Org List'!$AO$10:$AQ$188,3,FALSE))="","",(VLOOKUP($E170,'Org List'!$AO$10:$AQ$188,3,FALSE))),"")</f>
        <v>North West Region</v>
      </c>
      <c r="D170" s="114" t="str">
        <f ca="1">IFERROR(IF((VLOOKUP($E170,'Org List'!$AT$10:$AV$188,3,FALSE))="","",(VLOOKUP($E170,'Org List'!$AT$10:$AV$188,3,FALSE))),"")</f>
        <v>NHS England North (Greater Manchester)</v>
      </c>
      <c r="E170" s="98" t="str">
        <f t="shared" ca="1" si="4"/>
        <v>E08000008</v>
      </c>
      <c r="F170" s="100" t="str">
        <f ca="1">IF(E170="","",VLOOKUP(E170,'Org List'!$J$9:$K$488,2,0))</f>
        <v>Tameside</v>
      </c>
      <c r="G170" s="121">
        <f ca="1">IFERROR(IF((VLOOKUP($E170,'DTOC Backsheet'!$D$5:$AF$183,G$9,FALSE))="","",(VLOOKUP($E170,'DTOC Backsheet'!$D$5:$AF$183,G$9,FALSE))),"")</f>
        <v>1314.2359320013297</v>
      </c>
      <c r="H170" s="122">
        <f ca="1">IFERROR(IF((VLOOKUP($E170,'DTOC Backsheet'!$D$5:$AF$183,H$9,FALSE))="","",(VLOOKUP($E170,'DTOC Backsheet'!$D$5:$AF$183,H$9,FALSE))),"")</f>
        <v>1591.0680101333151</v>
      </c>
      <c r="I170" s="122">
        <f ca="1">IFERROR(IF((VLOOKUP($E170,'DTOC Backsheet'!$D$5:$AF$183,I$9,FALSE))="","",(VLOOKUP($E170,'DTOC Backsheet'!$D$5:$AF$183,I$9,FALSE))),"")</f>
        <v>1417.4031660877838</v>
      </c>
      <c r="J170" s="123">
        <f ca="1">IFERROR(IF((VLOOKUP($E170,'DTOC Backsheet'!$D$5:$AF$183,J$9,FALSE))="","",(VLOOKUP($E170,'DTOC Backsheet'!$D$5:$AF$183,J$9,FALSE))),"")</f>
        <v>1474.854298811362</v>
      </c>
      <c r="K170" s="175">
        <f ca="1">IFERROR(IF((VLOOKUP($E170,'DTOC Backsheet'!$D$5:$AF$183,K$9,FALSE))="","",(VLOOKUP($E170,'DTOC Backsheet'!$D$5:$AF$183,K$9,FALSE))),"")</f>
        <v>1552.2368601559147</v>
      </c>
      <c r="L170" s="123">
        <f ca="1">IFERROR(IF((VLOOKUP($E170,'DTOC Backsheet'!$D$5:$AF$183,L$9,FALSE))="","",(VLOOKUP($E170,'DTOC Backsheet'!$D$5:$AF$183,L$9,FALSE))),"")</f>
        <v>1302.8930513790228</v>
      </c>
      <c r="M170" s="122">
        <f ca="1">IFERROR(IF((VLOOKUP($E170,'DTOC Backsheet'!$D$5:$AF$183,M$9,FALSE))="","",(VLOOKUP($E170,'DTOC Backsheet'!$D$5:$AF$183,M$9,FALSE))),"")</f>
        <v>1408.9358206289653</v>
      </c>
      <c r="N170" s="124">
        <f ca="1">IFERROR(IF((VLOOKUP($E170,'DTOC Backsheet'!$D$5:$AF$183,N$9,FALSE))="","",(VLOOKUP($E170,'DTOC Backsheet'!$D$5:$AF$183,N$9,FALSE))),"")</f>
        <v>0</v>
      </c>
    </row>
    <row r="171" spans="1:14" ht="15" customHeight="1" x14ac:dyDescent="0.3">
      <c r="A171" s="57">
        <v>157</v>
      </c>
      <c r="B171" s="98" t="str">
        <f ca="1">IFERROR(IF((VLOOKUP($E171,'Org List'!$AJ$10:$AL$188,3,FALSE))="","",(VLOOKUP($E171,'Org List'!$AJ$10:$AL$188,3,FALSE))),"")</f>
        <v>Midlands and East of England Commissioning Region</v>
      </c>
      <c r="C171" s="99" t="str">
        <f ca="1">IFERROR(IF((VLOOKUP($E171,'Org List'!$AO$10:$AQ$188,3,FALSE))="","",(VLOOKUP($E171,'Org List'!$AO$10:$AQ$188,3,FALSE))),"")</f>
        <v>West Midlands Region</v>
      </c>
      <c r="D171" s="114" t="str">
        <f ca="1">IFERROR(IF((VLOOKUP($E171,'Org List'!$AT$10:$AV$188,3,FALSE))="","",(VLOOKUP($E171,'Org List'!$AT$10:$AV$188,3,FALSE))),"")</f>
        <v>NHS England Midlands And East (North Midlands)</v>
      </c>
      <c r="E171" s="98" t="str">
        <f t="shared" ca="1" si="4"/>
        <v>E06000020</v>
      </c>
      <c r="F171" s="100" t="str">
        <f ca="1">IF(E171="","",VLOOKUP(E171,'Org List'!$J$9:$K$488,2,0))</f>
        <v>Telford and Wrekin</v>
      </c>
      <c r="G171" s="121">
        <f ca="1">IFERROR(IF((VLOOKUP($E171,'DTOC Backsheet'!$D$5:$AF$183,G$9,FALSE))="","",(VLOOKUP($E171,'DTOC Backsheet'!$D$5:$AF$183,G$9,FALSE))),"")</f>
        <v>657.6861539369005</v>
      </c>
      <c r="H171" s="122">
        <f ca="1">IFERROR(IF((VLOOKUP($E171,'DTOC Backsheet'!$D$5:$AF$183,H$9,FALSE))="","",(VLOOKUP($E171,'DTOC Backsheet'!$D$5:$AF$183,H$9,FALSE))),"")</f>
        <v>631.14276655828121</v>
      </c>
      <c r="I171" s="122">
        <f ca="1">IFERROR(IF((VLOOKUP($E171,'DTOC Backsheet'!$D$5:$AF$183,I$9,FALSE))="","",(VLOOKUP($E171,'DTOC Backsheet'!$D$5:$AF$183,I$9,FALSE))),"")</f>
        <v>477.04365649907464</v>
      </c>
      <c r="J171" s="123">
        <f ca="1">IFERROR(IF((VLOOKUP($E171,'DTOC Backsheet'!$D$5:$AF$183,J$9,FALSE))="","",(VLOOKUP($E171,'DTOC Backsheet'!$D$5:$AF$183,J$9,FALSE))),"")</f>
        <v>428.96611307267619</v>
      </c>
      <c r="K171" s="175">
        <f ca="1">IFERROR(IF((VLOOKUP($E171,'DTOC Backsheet'!$D$5:$AF$183,K$9,FALSE))="","",(VLOOKUP($E171,'DTOC Backsheet'!$D$5:$AF$183,K$9,FALSE))),"")</f>
        <v>320.25552277343633</v>
      </c>
      <c r="L171" s="123">
        <f ca="1">IFERROR(IF((VLOOKUP($E171,'DTOC Backsheet'!$D$5:$AF$183,L$9,FALSE))="","",(VLOOKUP($E171,'DTOC Backsheet'!$D$5:$AF$183,L$9,FALSE))),"")</f>
        <v>533.26951727870357</v>
      </c>
      <c r="M171" s="122">
        <f ca="1">IFERROR(IF((VLOOKUP($E171,'DTOC Backsheet'!$D$5:$AF$183,M$9,FALSE))="","",(VLOOKUP($E171,'DTOC Backsheet'!$D$5:$AF$183,M$9,FALSE))),"")</f>
        <v>487.72859431550847</v>
      </c>
      <c r="N171" s="124">
        <f ca="1">IFERROR(IF((VLOOKUP($E171,'DTOC Backsheet'!$D$5:$AF$183,N$9,FALSE))="","",(VLOOKUP($E171,'DTOC Backsheet'!$D$5:$AF$183,N$9,FALSE))),"")</f>
        <v>0</v>
      </c>
    </row>
    <row r="172" spans="1:14" ht="15" customHeight="1" x14ac:dyDescent="0.3">
      <c r="A172" s="57">
        <v>158</v>
      </c>
      <c r="B172" s="98" t="str">
        <f ca="1">IFERROR(IF((VLOOKUP($E172,'Org List'!$AJ$10:$AL$188,3,FALSE))="","",(VLOOKUP($E172,'Org List'!$AJ$10:$AL$188,3,FALSE))),"")</f>
        <v>Midlands and East of England Commissioning Region</v>
      </c>
      <c r="C172" s="99" t="str">
        <f ca="1">IFERROR(IF((VLOOKUP($E172,'Org List'!$AO$10:$AQ$188,3,FALSE))="","",(VLOOKUP($E172,'Org List'!$AO$10:$AQ$188,3,FALSE))),"")</f>
        <v>East Region</v>
      </c>
      <c r="D172" s="114" t="str">
        <f ca="1">IFERROR(IF((VLOOKUP($E172,'Org List'!$AT$10:$AV$188,3,FALSE))="","",(VLOOKUP($E172,'Org List'!$AT$10:$AV$188,3,FALSE))),"")</f>
        <v>NHS England Midlands And East (East)</v>
      </c>
      <c r="E172" s="98" t="str">
        <f t="shared" ca="1" si="4"/>
        <v>E06000034</v>
      </c>
      <c r="F172" s="100" t="str">
        <f ca="1">IF(E172="","",VLOOKUP(E172,'Org List'!$J$9:$K$488,2,0))</f>
        <v>Thurrock</v>
      </c>
      <c r="G172" s="121">
        <f ca="1">IFERROR(IF((VLOOKUP($E172,'DTOC Backsheet'!$D$5:$AF$183,G$9,FALSE))="","",(VLOOKUP($E172,'DTOC Backsheet'!$D$5:$AF$183,G$9,FALSE))),"")</f>
        <v>752.52802383005417</v>
      </c>
      <c r="H172" s="122">
        <f ca="1">IFERROR(IF((VLOOKUP($E172,'DTOC Backsheet'!$D$5:$AF$183,H$9,FALSE))="","",(VLOOKUP($E172,'DTOC Backsheet'!$D$5:$AF$183,H$9,FALSE))),"")</f>
        <v>758.79909069530447</v>
      </c>
      <c r="I172" s="122">
        <f ca="1">IFERROR(IF((VLOOKUP($E172,'DTOC Backsheet'!$D$5:$AF$183,I$9,FALSE))="","",(VLOOKUP($E172,'DTOC Backsheet'!$D$5:$AF$183,I$9,FALSE))),"")</f>
        <v>600.45465234773064</v>
      </c>
      <c r="J172" s="123">
        <f ca="1">IFERROR(IF((VLOOKUP($E172,'DTOC Backsheet'!$D$5:$AF$183,J$9,FALSE))="","",(VLOOKUP($E172,'DTOC Backsheet'!$D$5:$AF$183,J$9,FALSE))),"")</f>
        <v>586.81022851002695</v>
      </c>
      <c r="K172" s="175">
        <f ca="1">IFERROR(IF((VLOOKUP($E172,'DTOC Backsheet'!$D$5:$AF$183,K$9,FALSE))="","",(VLOOKUP($E172,'DTOC Backsheet'!$D$5:$AF$183,K$9,FALSE))),"")</f>
        <v>298.44377539809824</v>
      </c>
      <c r="L172" s="123">
        <f ca="1">IFERROR(IF((VLOOKUP($E172,'DTOC Backsheet'!$D$5:$AF$183,L$9,FALSE))="","",(VLOOKUP($E172,'DTOC Backsheet'!$D$5:$AF$183,L$9,FALSE))),"")</f>
        <v>636.42166130347698</v>
      </c>
      <c r="M172" s="122">
        <f ca="1">IFERROR(IF((VLOOKUP($E172,'DTOC Backsheet'!$D$5:$AF$183,M$9,FALSE))="","",(VLOOKUP($E172,'DTOC Backsheet'!$D$5:$AF$183,M$9,FALSE))),"")</f>
        <v>465.88236107599232</v>
      </c>
      <c r="N172" s="124">
        <f ca="1">IFERROR(IF((VLOOKUP($E172,'DTOC Backsheet'!$D$5:$AF$183,N$9,FALSE))="","",(VLOOKUP($E172,'DTOC Backsheet'!$D$5:$AF$183,N$9,FALSE))),"")</f>
        <v>0</v>
      </c>
    </row>
    <row r="173" spans="1:14" ht="15" customHeight="1" x14ac:dyDescent="0.3">
      <c r="A173" s="57">
        <v>159</v>
      </c>
      <c r="B173" s="98" t="str">
        <f ca="1">IFERROR(IF((VLOOKUP($E173,'Org List'!$AJ$10:$AL$188,3,FALSE))="","",(VLOOKUP($E173,'Org List'!$AJ$10:$AL$188,3,FALSE))),"")</f>
        <v>South West England Commissioning Region</v>
      </c>
      <c r="C173" s="99" t="str">
        <f ca="1">IFERROR(IF((VLOOKUP($E173,'Org List'!$AO$10:$AQ$188,3,FALSE))="","",(VLOOKUP($E173,'Org List'!$AO$10:$AQ$188,3,FALSE))),"")</f>
        <v>South West Region</v>
      </c>
      <c r="D173" s="114" t="str">
        <f ca="1">IFERROR(IF((VLOOKUP($E173,'Org List'!$AT$10:$AV$188,3,FALSE))="","",(VLOOKUP($E173,'Org List'!$AT$10:$AV$188,3,FALSE))),"")</f>
        <v>NHS England South West (South West South)</v>
      </c>
      <c r="E173" s="98" t="str">
        <f t="shared" ca="1" si="4"/>
        <v>E06000027</v>
      </c>
      <c r="F173" s="100" t="str">
        <f ca="1">IF(E173="","",VLOOKUP(E173,'Org List'!$J$9:$K$488,2,0))</f>
        <v>Torbay</v>
      </c>
      <c r="G173" s="121">
        <f ca="1">IFERROR(IF((VLOOKUP($E173,'DTOC Backsheet'!$D$5:$AF$183,G$9,FALSE))="","",(VLOOKUP($E173,'DTOC Backsheet'!$D$5:$AF$183,G$9,FALSE))),"")</f>
        <v>557.22480196667584</v>
      </c>
      <c r="H173" s="122">
        <f ca="1">IFERROR(IF((VLOOKUP($E173,'DTOC Backsheet'!$D$5:$AF$183,H$9,FALSE))="","",(VLOOKUP($E173,'DTOC Backsheet'!$D$5:$AF$183,H$9,FALSE))),"")</f>
        <v>871.34662660475271</v>
      </c>
      <c r="I173" s="122">
        <f ca="1">IFERROR(IF((VLOOKUP($E173,'DTOC Backsheet'!$D$5:$AF$183,I$9,FALSE))="","",(VLOOKUP($E173,'DTOC Backsheet'!$D$5:$AF$183,I$9,FALSE))),"")</f>
        <v>802.14877538013297</v>
      </c>
      <c r="J173" s="123">
        <f ca="1">IFERROR(IF((VLOOKUP($E173,'DTOC Backsheet'!$D$5:$AF$183,J$9,FALSE))="","",(VLOOKUP($E173,'DTOC Backsheet'!$D$5:$AF$183,J$9,FALSE))),"")</f>
        <v>634.14007185715548</v>
      </c>
      <c r="K173" s="175">
        <f ca="1">IFERROR(IF((VLOOKUP($E173,'DTOC Backsheet'!$D$5:$AF$183,K$9,FALSE))="","",(VLOOKUP($E173,'DTOC Backsheet'!$D$5:$AF$183,K$9,FALSE))),"")</f>
        <v>926.68033423251927</v>
      </c>
      <c r="L173" s="123">
        <f ca="1">IFERROR(IF((VLOOKUP($E173,'DTOC Backsheet'!$D$5:$AF$183,L$9,FALSE))="","",(VLOOKUP($E173,'DTOC Backsheet'!$D$5:$AF$183,L$9,FALSE))),"")</f>
        <v>677.74855817397986</v>
      </c>
      <c r="M173" s="122">
        <f ca="1">IFERROR(IF((VLOOKUP($E173,'DTOC Backsheet'!$D$5:$AF$183,M$9,FALSE))="","",(VLOOKUP($E173,'DTOC Backsheet'!$D$5:$AF$183,M$9,FALSE))),"")</f>
        <v>666.84643659477376</v>
      </c>
      <c r="N173" s="124">
        <f ca="1">IFERROR(IF((VLOOKUP($E173,'DTOC Backsheet'!$D$5:$AF$183,N$9,FALSE))="","",(VLOOKUP($E173,'DTOC Backsheet'!$D$5:$AF$183,N$9,FALSE))),"")</f>
        <v>0</v>
      </c>
    </row>
    <row r="174" spans="1:14" ht="15" customHeight="1" x14ac:dyDescent="0.3">
      <c r="A174" s="57">
        <v>160</v>
      </c>
      <c r="B174" s="98" t="str">
        <f ca="1">IFERROR(IF((VLOOKUP($E174,'Org List'!$AJ$10:$AL$188,3,FALSE))="","",(VLOOKUP($E174,'Org List'!$AJ$10:$AL$188,3,FALSE))),"")</f>
        <v>London Commissioning Region</v>
      </c>
      <c r="C174" s="99" t="str">
        <f ca="1">IFERROR(IF((VLOOKUP($E174,'Org List'!$AO$10:$AQ$188,3,FALSE))="","",(VLOOKUP($E174,'Org List'!$AO$10:$AQ$188,3,FALSE))),"")</f>
        <v>London Region</v>
      </c>
      <c r="D174" s="114" t="str">
        <f ca="1">IFERROR(IF((VLOOKUP($E174,'Org List'!$AT$10:$AV$188,3,FALSE))="","",(VLOOKUP($E174,'Org List'!$AT$10:$AV$188,3,FALSE))),"")</f>
        <v>NHS England London</v>
      </c>
      <c r="E174" s="98" t="str">
        <f t="shared" ref="E174:E192" ca="1" si="5">IF($A174&gt;$Q$5-1,"",INDIRECT("'Comms by AT'!D"&amp;$A174+$Q$4))</f>
        <v>E09000030</v>
      </c>
      <c r="F174" s="100" t="str">
        <f ca="1">IF(E174="","",VLOOKUP(E174,'Org List'!$J$9:$K$488,2,0))</f>
        <v>Tower Hamlets</v>
      </c>
      <c r="G174" s="121">
        <f ca="1">IFERROR(IF((VLOOKUP($E174,'DTOC Backsheet'!$D$5:$AF$183,G$9,FALSE))="","",(VLOOKUP($E174,'DTOC Backsheet'!$D$5:$AF$183,G$9,FALSE))),"")</f>
        <v>533.05838596432648</v>
      </c>
      <c r="H174" s="122">
        <f ca="1">IFERROR(IF((VLOOKUP($E174,'DTOC Backsheet'!$D$5:$AF$183,H$9,FALSE))="","",(VLOOKUP($E174,'DTOC Backsheet'!$D$5:$AF$183,H$9,FALSE))),"")</f>
        <v>711.71851845667697</v>
      </c>
      <c r="I174" s="122">
        <f ca="1">IFERROR(IF((VLOOKUP($E174,'DTOC Backsheet'!$D$5:$AF$183,I$9,FALSE))="","",(VLOOKUP($E174,'DTOC Backsheet'!$D$5:$AF$183,I$9,FALSE))),"")</f>
        <v>511.76944494304166</v>
      </c>
      <c r="J174" s="123">
        <f ca="1">IFERROR(IF((VLOOKUP($E174,'DTOC Backsheet'!$D$5:$AF$183,J$9,FALSE))="","",(VLOOKUP($E174,'DTOC Backsheet'!$D$5:$AF$183,J$9,FALSE))),"")</f>
        <v>466.67983804277674</v>
      </c>
      <c r="K174" s="175">
        <f ca="1">IFERROR(IF((VLOOKUP($E174,'DTOC Backsheet'!$D$5:$AF$183,K$9,FALSE))="","",(VLOOKUP($E174,'DTOC Backsheet'!$D$5:$AF$183,K$9,FALSE))),"")</f>
        <v>632.15757974178746</v>
      </c>
      <c r="L174" s="123">
        <f ca="1">IFERROR(IF((VLOOKUP($E174,'DTOC Backsheet'!$D$5:$AF$183,L$9,FALSE))="","",(VLOOKUP($E174,'DTOC Backsheet'!$D$5:$AF$183,L$9,FALSE))),"")</f>
        <v>500.10145089824192</v>
      </c>
      <c r="M174" s="122">
        <f ca="1">IFERROR(IF((VLOOKUP($E174,'DTOC Backsheet'!$D$5:$AF$183,M$9,FALSE))="","",(VLOOKUP($E174,'DTOC Backsheet'!$D$5:$AF$183,M$9,FALSE))),"")</f>
        <v>597.5132249525858</v>
      </c>
      <c r="N174" s="124">
        <f ca="1">IFERROR(IF((VLOOKUP($E174,'DTOC Backsheet'!$D$5:$AF$183,N$9,FALSE))="","",(VLOOKUP($E174,'DTOC Backsheet'!$D$5:$AF$183,N$9,FALSE))),"")</f>
        <v>0</v>
      </c>
    </row>
    <row r="175" spans="1:14" ht="15" customHeight="1" x14ac:dyDescent="0.3">
      <c r="A175" s="57">
        <v>161</v>
      </c>
      <c r="B175" s="98" t="str">
        <f ca="1">IFERROR(IF((VLOOKUP($E175,'Org List'!$AJ$10:$AL$188,3,FALSE))="","",(VLOOKUP($E175,'Org List'!$AJ$10:$AL$188,3,FALSE))),"")</f>
        <v>North of England Commissioning Region</v>
      </c>
      <c r="C175" s="99" t="str">
        <f ca="1">IFERROR(IF((VLOOKUP($E175,'Org List'!$AO$10:$AQ$188,3,FALSE))="","",(VLOOKUP($E175,'Org List'!$AO$10:$AQ$188,3,FALSE))),"")</f>
        <v>North West Region</v>
      </c>
      <c r="D175" s="114" t="str">
        <f ca="1">IFERROR(IF((VLOOKUP($E175,'Org List'!$AT$10:$AV$188,3,FALSE))="","",(VLOOKUP($E175,'Org List'!$AT$10:$AV$188,3,FALSE))),"")</f>
        <v>NHS England North (Greater Manchester)</v>
      </c>
      <c r="E175" s="98" t="str">
        <f t="shared" ca="1" si="5"/>
        <v>E08000009</v>
      </c>
      <c r="F175" s="100" t="str">
        <f ca="1">IF(E175="","",VLOOKUP(E175,'Org List'!$J$9:$K$488,2,0))</f>
        <v>Trafford</v>
      </c>
      <c r="G175" s="121">
        <f ca="1">IFERROR(IF((VLOOKUP($E175,'DTOC Backsheet'!$D$5:$AF$183,G$9,FALSE))="","",(VLOOKUP($E175,'DTOC Backsheet'!$D$5:$AF$183,G$9,FALSE))),"")</f>
        <v>2284.112960172587</v>
      </c>
      <c r="H175" s="122">
        <f ca="1">IFERROR(IF((VLOOKUP($E175,'DTOC Backsheet'!$D$5:$AF$183,H$9,FALSE))="","",(VLOOKUP($E175,'DTOC Backsheet'!$D$5:$AF$183,H$9,FALSE))),"")</f>
        <v>2547.6644555771163</v>
      </c>
      <c r="I175" s="122">
        <f ca="1">IFERROR(IF((VLOOKUP($E175,'DTOC Backsheet'!$D$5:$AF$183,I$9,FALSE))="","",(VLOOKUP($E175,'DTOC Backsheet'!$D$5:$AF$183,I$9,FALSE))),"")</f>
        <v>2242.9677900039474</v>
      </c>
      <c r="J175" s="123">
        <f ca="1">IFERROR(IF((VLOOKUP($E175,'DTOC Backsheet'!$D$5:$AF$183,J$9,FALSE))="","",(VLOOKUP($E175,'DTOC Backsheet'!$D$5:$AF$183,J$9,FALSE))),"")</f>
        <v>1543.9964610915633</v>
      </c>
      <c r="K175" s="175">
        <f ca="1">IFERROR(IF((VLOOKUP($E175,'DTOC Backsheet'!$D$5:$AF$183,K$9,FALSE))="","",(VLOOKUP($E175,'DTOC Backsheet'!$D$5:$AF$183,K$9,FALSE))),"")</f>
        <v>1471.5784387489227</v>
      </c>
      <c r="L175" s="123">
        <f ca="1">IFERROR(IF((VLOOKUP($E175,'DTOC Backsheet'!$D$5:$AF$183,L$9,FALSE))="","",(VLOOKUP($E175,'DTOC Backsheet'!$D$5:$AF$183,L$9,FALSE))),"")</f>
        <v>1555.60545703962</v>
      </c>
      <c r="M175" s="122">
        <f ca="1">IFERROR(IF((VLOOKUP($E175,'DTOC Backsheet'!$D$5:$AF$183,M$9,FALSE))="","",(VLOOKUP($E175,'DTOC Backsheet'!$D$5:$AF$183,M$9,FALSE))),"")</f>
        <v>1529.0706091583472</v>
      </c>
      <c r="N175" s="124">
        <f ca="1">IFERROR(IF((VLOOKUP($E175,'DTOC Backsheet'!$D$5:$AF$183,N$9,FALSE))="","",(VLOOKUP($E175,'DTOC Backsheet'!$D$5:$AF$183,N$9,FALSE))),"")</f>
        <v>0</v>
      </c>
    </row>
    <row r="176" spans="1:14" ht="15" customHeight="1" x14ac:dyDescent="0.3">
      <c r="A176" s="57">
        <v>162</v>
      </c>
      <c r="B176" s="98" t="str">
        <f ca="1">IFERROR(IF((VLOOKUP($E176,'Org List'!$AJ$10:$AL$188,3,FALSE))="","",(VLOOKUP($E176,'Org List'!$AJ$10:$AL$188,3,FALSE))),"")</f>
        <v>North of England Commissioning Region</v>
      </c>
      <c r="C176" s="99" t="str">
        <f ca="1">IFERROR(IF((VLOOKUP($E176,'Org List'!$AO$10:$AQ$188,3,FALSE))="","",(VLOOKUP($E176,'Org List'!$AO$10:$AQ$188,3,FALSE))),"")</f>
        <v>Yorkshire and The Humber Region</v>
      </c>
      <c r="D176" s="114" t="str">
        <f ca="1">IFERROR(IF((VLOOKUP($E176,'Org List'!$AT$10:$AV$188,3,FALSE))="","",(VLOOKUP($E176,'Org List'!$AT$10:$AV$188,3,FALSE))),"")</f>
        <v>NHS England North (Yorkshire And Humber)</v>
      </c>
      <c r="E176" s="98" t="str">
        <f t="shared" ca="1" si="5"/>
        <v>E08000036</v>
      </c>
      <c r="F176" s="100" t="str">
        <f ca="1">IF(E176="","",VLOOKUP(E176,'Org List'!$J$9:$K$488,2,0))</f>
        <v>Wakefield</v>
      </c>
      <c r="G176" s="121">
        <f ca="1">IFERROR(IF((VLOOKUP($E176,'DTOC Backsheet'!$D$5:$AF$183,G$9,FALSE))="","",(VLOOKUP($E176,'DTOC Backsheet'!$D$5:$AF$183,G$9,FALSE))),"")</f>
        <v>889.83507399192274</v>
      </c>
      <c r="H176" s="122">
        <f ca="1">IFERROR(IF((VLOOKUP($E176,'DTOC Backsheet'!$D$5:$AF$183,H$9,FALSE))="","",(VLOOKUP($E176,'DTOC Backsheet'!$D$5:$AF$183,H$9,FALSE))),"")</f>
        <v>924.75970737615694</v>
      </c>
      <c r="I176" s="122">
        <f ca="1">IFERROR(IF((VLOOKUP($E176,'DTOC Backsheet'!$D$5:$AF$183,I$9,FALSE))="","",(VLOOKUP($E176,'DTOC Backsheet'!$D$5:$AF$183,I$9,FALSE))),"")</f>
        <v>854.91044060768854</v>
      </c>
      <c r="J176" s="123">
        <f ca="1">IFERROR(IF((VLOOKUP($E176,'DTOC Backsheet'!$D$5:$AF$183,J$9,FALSE))="","",(VLOOKUP($E176,'DTOC Backsheet'!$D$5:$AF$183,J$9,FALSE))),"")</f>
        <v>1014.5256237433831</v>
      </c>
      <c r="K176" s="175">
        <f ca="1">IFERROR(IF((VLOOKUP($E176,'DTOC Backsheet'!$D$5:$AF$183,K$9,FALSE))="","",(VLOOKUP($E176,'DTOC Backsheet'!$D$5:$AF$183,K$9,FALSE))),"")</f>
        <v>1003.7604414936363</v>
      </c>
      <c r="L176" s="123">
        <f ca="1">IFERROR(IF((VLOOKUP($E176,'DTOC Backsheet'!$D$5:$AF$183,L$9,FALSE))="","",(VLOOKUP($E176,'DTOC Backsheet'!$D$5:$AF$183,L$9,FALSE))),"")</f>
        <v>1053.5030077510871</v>
      </c>
      <c r="M176" s="122">
        <f ca="1">IFERROR(IF((VLOOKUP($E176,'DTOC Backsheet'!$D$5:$AF$183,M$9,FALSE))="","",(VLOOKUP($E176,'DTOC Backsheet'!$D$5:$AF$183,M$9,FALSE))),"")</f>
        <v>944.73754571054155</v>
      </c>
      <c r="N176" s="124">
        <f ca="1">IFERROR(IF((VLOOKUP($E176,'DTOC Backsheet'!$D$5:$AF$183,N$9,FALSE))="","",(VLOOKUP($E176,'DTOC Backsheet'!$D$5:$AF$183,N$9,FALSE))),"")</f>
        <v>0</v>
      </c>
    </row>
    <row r="177" spans="1:14" ht="15" customHeight="1" x14ac:dyDescent="0.3">
      <c r="A177" s="57">
        <v>163</v>
      </c>
      <c r="B177" s="98" t="str">
        <f ca="1">IFERROR(IF((VLOOKUP($E177,'Org List'!$AJ$10:$AL$188,3,FALSE))="","",(VLOOKUP($E177,'Org List'!$AJ$10:$AL$188,3,FALSE))),"")</f>
        <v>Midlands and East of England Commissioning Region</v>
      </c>
      <c r="C177" s="99" t="str">
        <f ca="1">IFERROR(IF((VLOOKUP($E177,'Org List'!$AO$10:$AQ$188,3,FALSE))="","",(VLOOKUP($E177,'Org List'!$AO$10:$AQ$188,3,FALSE))),"")</f>
        <v>West Midlands Region</v>
      </c>
      <c r="D177" s="114" t="str">
        <f ca="1">IFERROR(IF((VLOOKUP($E177,'Org List'!$AT$10:$AV$188,3,FALSE))="","",(VLOOKUP($E177,'Org List'!$AT$10:$AV$188,3,FALSE))),"")</f>
        <v>NHS England Midlands And East (West Midlands)</v>
      </c>
      <c r="E177" s="98" t="str">
        <f t="shared" ca="1" si="5"/>
        <v>E08000030</v>
      </c>
      <c r="F177" s="100" t="str">
        <f ca="1">IF(E177="","",VLOOKUP(E177,'Org List'!$J$9:$K$488,2,0))</f>
        <v>Walsall</v>
      </c>
      <c r="G177" s="121">
        <f ca="1">IFERROR(IF((VLOOKUP($E177,'DTOC Backsheet'!$D$5:$AF$183,G$9,FALSE))="","",(VLOOKUP($E177,'DTOC Backsheet'!$D$5:$AF$183,G$9,FALSE))),"")</f>
        <v>849.20731308564018</v>
      </c>
      <c r="H177" s="122">
        <f ca="1">IFERROR(IF((VLOOKUP($E177,'DTOC Backsheet'!$D$5:$AF$183,H$9,FALSE))="","",(VLOOKUP($E177,'DTOC Backsheet'!$D$5:$AF$183,H$9,FALSE))),"")</f>
        <v>858.54952775104869</v>
      </c>
      <c r="I177" s="122">
        <f ca="1">IFERROR(IF((VLOOKUP($E177,'DTOC Backsheet'!$D$5:$AF$183,I$9,FALSE))="","",(VLOOKUP($E177,'DTOC Backsheet'!$D$5:$AF$183,I$9,FALSE))),"")</f>
        <v>889.84594688016739</v>
      </c>
      <c r="J177" s="123">
        <f ca="1">IFERROR(IF((VLOOKUP($E177,'DTOC Backsheet'!$D$5:$AF$183,J$9,FALSE))="","",(VLOOKUP($E177,'DTOC Backsheet'!$D$5:$AF$183,J$9,FALSE))),"")</f>
        <v>720.13622967783033</v>
      </c>
      <c r="K177" s="175">
        <f ca="1">IFERROR(IF((VLOOKUP($E177,'DTOC Backsheet'!$D$5:$AF$183,K$9,FALSE))="","",(VLOOKUP($E177,'DTOC Backsheet'!$D$5:$AF$183,K$9,FALSE))),"")</f>
        <v>1017.866970629905</v>
      </c>
      <c r="L177" s="123">
        <f ca="1">IFERROR(IF((VLOOKUP($E177,'DTOC Backsheet'!$D$5:$AF$183,L$9,FALSE))="","",(VLOOKUP($E177,'DTOC Backsheet'!$D$5:$AF$183,L$9,FALSE))),"")</f>
        <v>939.71265112998537</v>
      </c>
      <c r="M177" s="122">
        <f ca="1">IFERROR(IF((VLOOKUP($E177,'DTOC Backsheet'!$D$5:$AF$183,M$9,FALSE))="","",(VLOOKUP($E177,'DTOC Backsheet'!$D$5:$AF$183,M$9,FALSE))),"")</f>
        <v>1045.3140233114243</v>
      </c>
      <c r="N177" s="124">
        <f ca="1">IFERROR(IF((VLOOKUP($E177,'DTOC Backsheet'!$D$5:$AF$183,N$9,FALSE))="","",(VLOOKUP($E177,'DTOC Backsheet'!$D$5:$AF$183,N$9,FALSE))),"")</f>
        <v>0</v>
      </c>
    </row>
    <row r="178" spans="1:14" ht="15" customHeight="1" x14ac:dyDescent="0.3">
      <c r="A178" s="57">
        <v>164</v>
      </c>
      <c r="B178" s="98" t="str">
        <f ca="1">IFERROR(IF((VLOOKUP($E178,'Org List'!$AJ$10:$AL$188,3,FALSE))="","",(VLOOKUP($E178,'Org List'!$AJ$10:$AL$188,3,FALSE))),"")</f>
        <v>London Commissioning Region</v>
      </c>
      <c r="C178" s="99" t="str">
        <f ca="1">IFERROR(IF((VLOOKUP($E178,'Org List'!$AO$10:$AQ$188,3,FALSE))="","",(VLOOKUP($E178,'Org List'!$AO$10:$AQ$188,3,FALSE))),"")</f>
        <v>London Region</v>
      </c>
      <c r="D178" s="114" t="str">
        <f ca="1">IFERROR(IF((VLOOKUP($E178,'Org List'!$AT$10:$AV$188,3,FALSE))="","",(VLOOKUP($E178,'Org List'!$AT$10:$AV$188,3,FALSE))),"")</f>
        <v>NHS England London</v>
      </c>
      <c r="E178" s="98" t="str">
        <f t="shared" ca="1" si="5"/>
        <v>E09000031</v>
      </c>
      <c r="F178" s="100" t="str">
        <f ca="1">IF(E178="","",VLOOKUP(E178,'Org List'!$J$9:$K$488,2,0))</f>
        <v>Waltham Forest</v>
      </c>
      <c r="G178" s="121">
        <f ca="1">IFERROR(IF((VLOOKUP($E178,'DTOC Backsheet'!$D$5:$AF$183,G$9,FALSE))="","",(VLOOKUP($E178,'DTOC Backsheet'!$D$5:$AF$183,G$9,FALSE))),"")</f>
        <v>718.72125114995401</v>
      </c>
      <c r="H178" s="122">
        <f ca="1">IFERROR(IF((VLOOKUP($E178,'DTOC Backsheet'!$D$5:$AF$183,H$9,FALSE))="","",(VLOOKUP($E178,'DTOC Backsheet'!$D$5:$AF$183,H$9,FALSE))),"")</f>
        <v>543.83241337013192</v>
      </c>
      <c r="I178" s="122">
        <f ca="1">IFERROR(IF((VLOOKUP($E178,'DTOC Backsheet'!$D$5:$AF$183,I$9,FALSE))="","",(VLOOKUP($E178,'DTOC Backsheet'!$D$5:$AF$183,I$9,FALSE))),"")</f>
        <v>332.04921803127877</v>
      </c>
      <c r="J178" s="123">
        <f ca="1">IFERROR(IF((VLOOKUP($E178,'DTOC Backsheet'!$D$5:$AF$183,J$9,FALSE))="","",(VLOOKUP($E178,'DTOC Backsheet'!$D$5:$AF$183,J$9,FALSE))),"")</f>
        <v>423.94586991226163</v>
      </c>
      <c r="K178" s="175">
        <f ca="1">IFERROR(IF((VLOOKUP($E178,'DTOC Backsheet'!$D$5:$AF$183,K$9,FALSE))="","",(VLOOKUP($E178,'DTOC Backsheet'!$D$5:$AF$183,K$9,FALSE))),"")</f>
        <v>820.54039337857103</v>
      </c>
      <c r="L178" s="123">
        <f ca="1">IFERROR(IF((VLOOKUP($E178,'DTOC Backsheet'!$D$5:$AF$183,L$9,FALSE))="","",(VLOOKUP($E178,'DTOC Backsheet'!$D$5:$AF$183,L$9,FALSE))),"")</f>
        <v>990.30737131896501</v>
      </c>
      <c r="M178" s="122">
        <f ca="1">IFERROR(IF((VLOOKUP($E178,'DTOC Backsheet'!$D$5:$AF$183,M$9,FALSE))="","",(VLOOKUP($E178,'DTOC Backsheet'!$D$5:$AF$183,M$9,FALSE))),"")</f>
        <v>716.79390685944134</v>
      </c>
      <c r="N178" s="124">
        <f ca="1">IFERROR(IF((VLOOKUP($E178,'DTOC Backsheet'!$D$5:$AF$183,N$9,FALSE))="","",(VLOOKUP($E178,'DTOC Backsheet'!$D$5:$AF$183,N$9,FALSE))),"")</f>
        <v>0</v>
      </c>
    </row>
    <row r="179" spans="1:14" ht="15" customHeight="1" x14ac:dyDescent="0.3">
      <c r="A179" s="57">
        <v>165</v>
      </c>
      <c r="B179" s="98" t="str">
        <f ca="1">IFERROR(IF((VLOOKUP($E179,'Org List'!$AJ$10:$AL$188,3,FALSE))="","",(VLOOKUP($E179,'Org List'!$AJ$10:$AL$188,3,FALSE))),"")</f>
        <v>London Commissioning Region</v>
      </c>
      <c r="C179" s="99" t="str">
        <f ca="1">IFERROR(IF((VLOOKUP($E179,'Org List'!$AO$10:$AQ$188,3,FALSE))="","",(VLOOKUP($E179,'Org List'!$AO$10:$AQ$188,3,FALSE))),"")</f>
        <v>London Region</v>
      </c>
      <c r="D179" s="114" t="str">
        <f ca="1">IFERROR(IF((VLOOKUP($E179,'Org List'!$AT$10:$AV$188,3,FALSE))="","",(VLOOKUP($E179,'Org List'!$AT$10:$AV$188,3,FALSE))),"")</f>
        <v>NHS England London</v>
      </c>
      <c r="E179" s="98" t="str">
        <f t="shared" ca="1" si="5"/>
        <v>E09000032</v>
      </c>
      <c r="F179" s="100" t="str">
        <f ca="1">IF(E179="","",VLOOKUP(E179,'Org List'!$J$9:$K$488,2,0))</f>
        <v>Wandsworth</v>
      </c>
      <c r="G179" s="121">
        <f ca="1">IFERROR(IF((VLOOKUP($E179,'DTOC Backsheet'!$D$5:$AF$183,G$9,FALSE))="","",(VLOOKUP($E179,'DTOC Backsheet'!$D$5:$AF$183,G$9,FALSE))),"")</f>
        <v>435.7549627648537</v>
      </c>
      <c r="H179" s="122">
        <f ca="1">IFERROR(IF((VLOOKUP($E179,'DTOC Backsheet'!$D$5:$AF$183,H$9,FALSE))="","",(VLOOKUP($E179,'DTOC Backsheet'!$D$5:$AF$183,H$9,FALSE))),"")</f>
        <v>461.50062634972602</v>
      </c>
      <c r="I179" s="122">
        <f ca="1">IFERROR(IF((VLOOKUP($E179,'DTOC Backsheet'!$D$5:$AF$183,I$9,FALSE))="","",(VLOOKUP($E179,'DTOC Backsheet'!$D$5:$AF$183,I$9,FALSE))),"")</f>
        <v>461.88488998532108</v>
      </c>
      <c r="J179" s="123">
        <f ca="1">IFERROR(IF((VLOOKUP($E179,'DTOC Backsheet'!$D$5:$AF$183,J$9,FALSE))="","",(VLOOKUP($E179,'DTOC Backsheet'!$D$5:$AF$183,J$9,FALSE))),"")</f>
        <v>394.2160874649025</v>
      </c>
      <c r="K179" s="175">
        <f ca="1">IFERROR(IF((VLOOKUP($E179,'DTOC Backsheet'!$D$5:$AF$183,K$9,FALSE))="","",(VLOOKUP($E179,'DTOC Backsheet'!$D$5:$AF$183,K$9,FALSE))),"")</f>
        <v>489.43736463033787</v>
      </c>
      <c r="L179" s="123">
        <f ca="1">IFERROR(IF((VLOOKUP($E179,'DTOC Backsheet'!$D$5:$AF$183,L$9,FALSE))="","",(VLOOKUP($E179,'DTOC Backsheet'!$D$5:$AF$183,L$9,FALSE))),"")</f>
        <v>274.99904845377739</v>
      </c>
      <c r="M179" s="122">
        <f ca="1">IFERROR(IF((VLOOKUP($E179,'DTOC Backsheet'!$D$5:$AF$183,M$9,FALSE))="","",(VLOOKUP($E179,'DTOC Backsheet'!$D$5:$AF$183,M$9,FALSE))),"")</f>
        <v>306.61251247270195</v>
      </c>
      <c r="N179" s="124">
        <f ca="1">IFERROR(IF((VLOOKUP($E179,'DTOC Backsheet'!$D$5:$AF$183,N$9,FALSE))="","",(VLOOKUP($E179,'DTOC Backsheet'!$D$5:$AF$183,N$9,FALSE))),"")</f>
        <v>0</v>
      </c>
    </row>
    <row r="180" spans="1:14" ht="15" customHeight="1" x14ac:dyDescent="0.3">
      <c r="A180" s="57">
        <v>166</v>
      </c>
      <c r="B180" s="98" t="str">
        <f ca="1">IFERROR(IF((VLOOKUP($E180,'Org List'!$AJ$10:$AL$188,3,FALSE))="","",(VLOOKUP($E180,'Org List'!$AJ$10:$AL$188,3,FALSE))),"")</f>
        <v>North of England Commissioning Region</v>
      </c>
      <c r="C180" s="99" t="str">
        <f ca="1">IFERROR(IF((VLOOKUP($E180,'Org List'!$AO$10:$AQ$188,3,FALSE))="","",(VLOOKUP($E180,'Org List'!$AO$10:$AQ$188,3,FALSE))),"")</f>
        <v>North West Region</v>
      </c>
      <c r="D180" s="114" t="str">
        <f ca="1">IFERROR(IF((VLOOKUP($E180,'Org List'!$AT$10:$AV$188,3,FALSE))="","",(VLOOKUP($E180,'Org List'!$AT$10:$AV$188,3,FALSE))),"")</f>
        <v>NHS England North (Cheshire And Merseyside)</v>
      </c>
      <c r="E180" s="98" t="str">
        <f t="shared" ca="1" si="5"/>
        <v>E06000007</v>
      </c>
      <c r="F180" s="100" t="str">
        <f ca="1">IF(E180="","",VLOOKUP(E180,'Org List'!$J$9:$K$488,2,0))</f>
        <v>Warrington</v>
      </c>
      <c r="G180" s="121">
        <f ca="1">IFERROR(IF((VLOOKUP($E180,'DTOC Backsheet'!$D$5:$AF$183,G$9,FALSE))="","",(VLOOKUP($E180,'DTOC Backsheet'!$D$5:$AF$183,G$9,FALSE))),"")</f>
        <v>1110.5187267505967</v>
      </c>
      <c r="H180" s="122">
        <f ca="1">IFERROR(IF((VLOOKUP($E180,'DTOC Backsheet'!$D$5:$AF$183,H$9,FALSE))="","",(VLOOKUP($E180,'DTOC Backsheet'!$D$5:$AF$183,H$9,FALSE))),"")</f>
        <v>1129.9058512765209</v>
      </c>
      <c r="I180" s="122">
        <f ca="1">IFERROR(IF((VLOOKUP($E180,'DTOC Backsheet'!$D$5:$AF$183,I$9,FALSE))="","",(VLOOKUP($E180,'DTOC Backsheet'!$D$5:$AF$183,I$9,FALSE))),"")</f>
        <v>1566.722000751251</v>
      </c>
      <c r="J180" s="123">
        <f ca="1">IFERROR(IF((VLOOKUP($E180,'DTOC Backsheet'!$D$5:$AF$183,J$9,FALSE))="","",(VLOOKUP($E180,'DTOC Backsheet'!$D$5:$AF$183,J$9,FALSE))),"")</f>
        <v>1253.8339449049358</v>
      </c>
      <c r="K180" s="175">
        <f ca="1">IFERROR(IF((VLOOKUP($E180,'DTOC Backsheet'!$D$5:$AF$183,K$9,FALSE))="","",(VLOOKUP($E180,'DTOC Backsheet'!$D$5:$AF$183,K$9,FALSE))),"")</f>
        <v>1235.7758468026084</v>
      </c>
      <c r="L180" s="123">
        <f ca="1">IFERROR(IF((VLOOKUP($E180,'DTOC Backsheet'!$D$5:$AF$183,L$9,FALSE))="","",(VLOOKUP($E180,'DTOC Backsheet'!$D$5:$AF$183,L$9,FALSE))),"")</f>
        <v>916.74944699482353</v>
      </c>
      <c r="M180" s="122">
        <f ca="1">IFERROR(IF((VLOOKUP($E180,'DTOC Backsheet'!$D$5:$AF$183,M$9,FALSE))="","",(VLOOKUP($E180,'DTOC Backsheet'!$D$5:$AF$183,M$9,FALSE))),"")</f>
        <v>1894.8964275375604</v>
      </c>
      <c r="N180" s="124">
        <f ca="1">IFERROR(IF((VLOOKUP($E180,'DTOC Backsheet'!$D$5:$AF$183,N$9,FALSE))="","",(VLOOKUP($E180,'DTOC Backsheet'!$D$5:$AF$183,N$9,FALSE))),"")</f>
        <v>0</v>
      </c>
    </row>
    <row r="181" spans="1:14" ht="15" customHeight="1" x14ac:dyDescent="0.3">
      <c r="A181" s="57">
        <v>167</v>
      </c>
      <c r="B181" s="98" t="str">
        <f ca="1">IFERROR(IF((VLOOKUP($E181,'Org List'!$AJ$10:$AL$188,3,FALSE))="","",(VLOOKUP($E181,'Org List'!$AJ$10:$AL$188,3,FALSE))),"")</f>
        <v>Midlands and East of England Commissioning Region</v>
      </c>
      <c r="C181" s="99" t="str">
        <f ca="1">IFERROR(IF((VLOOKUP($E181,'Org List'!$AO$10:$AQ$188,3,FALSE))="","",(VLOOKUP($E181,'Org List'!$AO$10:$AQ$188,3,FALSE))),"")</f>
        <v>West Midlands Region</v>
      </c>
      <c r="D181" s="114" t="str">
        <f ca="1">IFERROR(IF((VLOOKUP($E181,'Org List'!$AT$10:$AV$188,3,FALSE))="","",(VLOOKUP($E181,'Org List'!$AT$10:$AV$188,3,FALSE))),"")</f>
        <v>NHS England Midlands And East (West Midlands)</v>
      </c>
      <c r="E181" s="98" t="str">
        <f t="shared" ca="1" si="5"/>
        <v>E10000031</v>
      </c>
      <c r="F181" s="100" t="str">
        <f ca="1">IF(E181="","",VLOOKUP(E181,'Org List'!$J$9:$K$488,2,0))</f>
        <v>Warwickshire</v>
      </c>
      <c r="G181" s="121">
        <f ca="1">IFERROR(IF((VLOOKUP($E181,'DTOC Backsheet'!$D$5:$AF$183,G$9,FALSE))="","",(VLOOKUP($E181,'DTOC Backsheet'!$D$5:$AF$183,G$9,FALSE))),"")</f>
        <v>1637.9348647087572</v>
      </c>
      <c r="H181" s="122">
        <f ca="1">IFERROR(IF((VLOOKUP($E181,'DTOC Backsheet'!$D$5:$AF$183,H$9,FALSE))="","",(VLOOKUP($E181,'DTOC Backsheet'!$D$5:$AF$183,H$9,FALSE))),"")</f>
        <v>1431.9989336650819</v>
      </c>
      <c r="I181" s="122">
        <f ca="1">IFERROR(IF((VLOOKUP($E181,'DTOC Backsheet'!$D$5:$AF$183,I$9,FALSE))="","",(VLOOKUP($E181,'DTOC Backsheet'!$D$5:$AF$183,I$9,FALSE))),"")</f>
        <v>1140.3119029635225</v>
      </c>
      <c r="J181" s="123">
        <f ca="1">IFERROR(IF((VLOOKUP($E181,'DTOC Backsheet'!$D$5:$AF$183,J$9,FALSE))="","",(VLOOKUP($E181,'DTOC Backsheet'!$D$5:$AF$183,J$9,FALSE))),"")</f>
        <v>1078.5096931610071</v>
      </c>
      <c r="K181" s="175">
        <f ca="1">IFERROR(IF((VLOOKUP($E181,'DTOC Backsheet'!$D$5:$AF$183,K$9,FALSE))="","",(VLOOKUP($E181,'DTOC Backsheet'!$D$5:$AF$183,K$9,FALSE))),"")</f>
        <v>834.78120641898249</v>
      </c>
      <c r="L181" s="123">
        <f ca="1">IFERROR(IF((VLOOKUP($E181,'DTOC Backsheet'!$D$5:$AF$183,L$9,FALSE))="","",(VLOOKUP($E181,'DTOC Backsheet'!$D$5:$AF$183,L$9,FALSE))),"")</f>
        <v>909.63748753901939</v>
      </c>
      <c r="M181" s="122">
        <f ca="1">IFERROR(IF((VLOOKUP($E181,'DTOC Backsheet'!$D$5:$AF$183,M$9,FALSE))="","",(VLOOKUP($E181,'DTOC Backsheet'!$D$5:$AF$183,M$9,FALSE))),"")</f>
        <v>871.09541422423843</v>
      </c>
      <c r="N181" s="124">
        <f ca="1">IFERROR(IF((VLOOKUP($E181,'DTOC Backsheet'!$D$5:$AF$183,N$9,FALSE))="","",(VLOOKUP($E181,'DTOC Backsheet'!$D$5:$AF$183,N$9,FALSE))),"")</f>
        <v>0</v>
      </c>
    </row>
    <row r="182" spans="1:14" ht="15" customHeight="1" x14ac:dyDescent="0.3">
      <c r="A182" s="57">
        <v>168</v>
      </c>
      <c r="B182" s="98" t="str">
        <f ca="1">IFERROR(IF((VLOOKUP($E182,'Org List'!$AJ$10:$AL$188,3,FALSE))="","",(VLOOKUP($E182,'Org List'!$AJ$10:$AL$188,3,FALSE))),"")</f>
        <v>South East England Commissioning Region</v>
      </c>
      <c r="C182" s="99" t="str">
        <f ca="1">IFERROR(IF((VLOOKUP($E182,'Org List'!$AO$10:$AQ$188,3,FALSE))="","",(VLOOKUP($E182,'Org List'!$AO$10:$AQ$188,3,FALSE))),"")</f>
        <v>South East Region</v>
      </c>
      <c r="D182" s="114" t="str">
        <f ca="1">IFERROR(IF((VLOOKUP($E182,'Org List'!$AT$10:$AV$188,3,FALSE))="","",(VLOOKUP($E182,'Org List'!$AT$10:$AV$188,3,FALSE))),"")</f>
        <v>NHS England South East (Hampshire, Isle of Wight and Thames Valley)</v>
      </c>
      <c r="E182" s="98" t="str">
        <f t="shared" ca="1" si="5"/>
        <v>E06000037</v>
      </c>
      <c r="F182" s="100" t="str">
        <f ca="1">IF(E182="","",VLOOKUP(E182,'Org List'!$J$9:$K$488,2,0))</f>
        <v>West Berkshire</v>
      </c>
      <c r="G182" s="121">
        <f ca="1">IFERROR(IF((VLOOKUP($E182,'DTOC Backsheet'!$D$5:$AF$183,G$9,FALSE))="","",(VLOOKUP($E182,'DTOC Backsheet'!$D$5:$AF$183,G$9,FALSE))),"")</f>
        <v>2041.0325799010459</v>
      </c>
      <c r="H182" s="122">
        <f ca="1">IFERROR(IF((VLOOKUP($E182,'DTOC Backsheet'!$D$5:$AF$183,H$9,FALSE))="","",(VLOOKUP($E182,'DTOC Backsheet'!$D$5:$AF$183,H$9,FALSE))),"")</f>
        <v>1696.2415330567399</v>
      </c>
      <c r="I182" s="122">
        <f ca="1">IFERROR(IF((VLOOKUP($E182,'DTOC Backsheet'!$D$5:$AF$183,I$9,FALSE))="","",(VLOOKUP($E182,'DTOC Backsheet'!$D$5:$AF$183,I$9,FALSE))),"")</f>
        <v>1547.8917209393314</v>
      </c>
      <c r="J182" s="123">
        <f ca="1">IFERROR(IF((VLOOKUP($E182,'DTOC Backsheet'!$D$5:$AF$183,J$9,FALSE))="","",(VLOOKUP($E182,'DTOC Backsheet'!$D$5:$AF$183,J$9,FALSE))),"")</f>
        <v>1370.8747934382272</v>
      </c>
      <c r="K182" s="175">
        <f ca="1">IFERROR(IF((VLOOKUP($E182,'DTOC Backsheet'!$D$5:$AF$183,K$9,FALSE))="","",(VLOOKUP($E182,'DTOC Backsheet'!$D$5:$AF$183,K$9,FALSE))),"")</f>
        <v>921.46065124975189</v>
      </c>
      <c r="L182" s="123">
        <f ca="1">IFERROR(IF((VLOOKUP($E182,'DTOC Backsheet'!$D$5:$AF$183,L$9,FALSE))="","",(VLOOKUP($E182,'DTOC Backsheet'!$D$5:$AF$183,L$9,FALSE))),"")</f>
        <v>883.47060685612166</v>
      </c>
      <c r="M182" s="122">
        <f ca="1">IFERROR(IF((VLOOKUP($E182,'DTOC Backsheet'!$D$5:$AF$183,M$9,FALSE))="","",(VLOOKUP($E182,'DTOC Backsheet'!$D$5:$AF$183,M$9,FALSE))),"")</f>
        <v>1077.462322908701</v>
      </c>
      <c r="N182" s="124">
        <f ca="1">IFERROR(IF((VLOOKUP($E182,'DTOC Backsheet'!$D$5:$AF$183,N$9,FALSE))="","",(VLOOKUP($E182,'DTOC Backsheet'!$D$5:$AF$183,N$9,FALSE))),"")</f>
        <v>0</v>
      </c>
    </row>
    <row r="183" spans="1:14" ht="15" customHeight="1" x14ac:dyDescent="0.3">
      <c r="A183" s="57">
        <v>169</v>
      </c>
      <c r="B183" s="98" t="str">
        <f ca="1">IFERROR(IF((VLOOKUP($E183,'Org List'!$AJ$10:$AL$188,3,FALSE))="","",(VLOOKUP($E183,'Org List'!$AJ$10:$AL$188,3,FALSE))),"")</f>
        <v>South East England Commissioning Region</v>
      </c>
      <c r="C183" s="99" t="str">
        <f ca="1">IFERROR(IF((VLOOKUP($E183,'Org List'!$AO$10:$AQ$188,3,FALSE))="","",(VLOOKUP($E183,'Org List'!$AO$10:$AQ$188,3,FALSE))),"")</f>
        <v>South East Region</v>
      </c>
      <c r="D183" s="114" t="str">
        <f ca="1">IFERROR(IF((VLOOKUP($E183,'Org List'!$AT$10:$AV$188,3,FALSE))="","",(VLOOKUP($E183,'Org List'!$AT$10:$AV$188,3,FALSE))),"")</f>
        <v>NHS England South East (Kent, Surrey and Sussex)</v>
      </c>
      <c r="E183" s="98" t="str">
        <f t="shared" ca="1" si="5"/>
        <v>E10000032</v>
      </c>
      <c r="F183" s="100" t="str">
        <f ca="1">IF(E183="","",VLOOKUP(E183,'Org List'!$J$9:$K$488,2,0))</f>
        <v>West Sussex</v>
      </c>
      <c r="G183" s="121">
        <f ca="1">IFERROR(IF((VLOOKUP($E183,'DTOC Backsheet'!$D$5:$AF$183,G$9,FALSE))="","",(VLOOKUP($E183,'DTOC Backsheet'!$D$5:$AF$183,G$9,FALSE))),"")</f>
        <v>1299.8621648367182</v>
      </c>
      <c r="H183" s="122">
        <f ca="1">IFERROR(IF((VLOOKUP($E183,'DTOC Backsheet'!$D$5:$AF$183,H$9,FALSE))="","",(VLOOKUP($E183,'DTOC Backsheet'!$D$5:$AF$183,H$9,FALSE))),"")</f>
        <v>1571.9982564440884</v>
      </c>
      <c r="I183" s="122">
        <f ca="1">IFERROR(IF((VLOOKUP($E183,'DTOC Backsheet'!$D$5:$AF$183,I$9,FALSE))="","",(VLOOKUP($E183,'DTOC Backsheet'!$D$5:$AF$183,I$9,FALSE))),"")</f>
        <v>1363.6256538334667</v>
      </c>
      <c r="J183" s="123">
        <f ca="1">IFERROR(IF((VLOOKUP($E183,'DTOC Backsheet'!$D$5:$AF$183,J$9,FALSE))="","",(VLOOKUP($E183,'DTOC Backsheet'!$D$5:$AF$183,J$9,FALSE))),"")</f>
        <v>1207.9166122519512</v>
      </c>
      <c r="K183" s="175">
        <f ca="1">IFERROR(IF((VLOOKUP($E183,'DTOC Backsheet'!$D$5:$AF$183,K$9,FALSE))="","",(VLOOKUP($E183,'DTOC Backsheet'!$D$5:$AF$183,K$9,FALSE))),"")</f>
        <v>1102.0178729094907</v>
      </c>
      <c r="L183" s="123">
        <f ca="1">IFERROR(IF((VLOOKUP($E183,'DTOC Backsheet'!$D$5:$AF$183,L$9,FALSE))="","",(VLOOKUP($E183,'DTOC Backsheet'!$D$5:$AF$183,L$9,FALSE))),"")</f>
        <v>1188.078831879259</v>
      </c>
      <c r="M183" s="122">
        <f ca="1">IFERROR(IF((VLOOKUP($E183,'DTOC Backsheet'!$D$5:$AF$183,M$9,FALSE))="","",(VLOOKUP($E183,'DTOC Backsheet'!$D$5:$AF$183,M$9,FALSE))),"")</f>
        <v>1084.0763509547762</v>
      </c>
      <c r="N183" s="124">
        <f ca="1">IFERROR(IF((VLOOKUP($E183,'DTOC Backsheet'!$D$5:$AF$183,N$9,FALSE))="","",(VLOOKUP($E183,'DTOC Backsheet'!$D$5:$AF$183,N$9,FALSE))),"")</f>
        <v>0</v>
      </c>
    </row>
    <row r="184" spans="1:14" ht="15" customHeight="1" x14ac:dyDescent="0.3">
      <c r="A184" s="57">
        <v>170</v>
      </c>
      <c r="B184" s="98" t="str">
        <f ca="1">IFERROR(IF((VLOOKUP($E184,'Org List'!$AJ$10:$AL$188,3,FALSE))="","",(VLOOKUP($E184,'Org List'!$AJ$10:$AL$188,3,FALSE))),"")</f>
        <v>London Commissioning Region</v>
      </c>
      <c r="C184" s="99" t="str">
        <f ca="1">IFERROR(IF((VLOOKUP($E184,'Org List'!$AO$10:$AQ$188,3,FALSE))="","",(VLOOKUP($E184,'Org List'!$AO$10:$AQ$188,3,FALSE))),"")</f>
        <v>London Region</v>
      </c>
      <c r="D184" s="114" t="str">
        <f ca="1">IFERROR(IF((VLOOKUP($E184,'Org List'!$AT$10:$AV$188,3,FALSE))="","",(VLOOKUP($E184,'Org List'!$AT$10:$AV$188,3,FALSE))),"")</f>
        <v>NHS England London</v>
      </c>
      <c r="E184" s="98" t="str">
        <f t="shared" ca="1" si="5"/>
        <v>E09000033</v>
      </c>
      <c r="F184" s="100" t="str">
        <f ca="1">IF(E184="","",VLOOKUP(E184,'Org List'!$J$9:$K$488,2,0))</f>
        <v>Westminster</v>
      </c>
      <c r="G184" s="121">
        <f ca="1">IFERROR(IF((VLOOKUP($E184,'DTOC Backsheet'!$D$5:$AF$183,G$9,FALSE))="","",(VLOOKUP($E184,'DTOC Backsheet'!$D$5:$AF$183,G$9,FALSE))),"")</f>
        <v>277.01108545266015</v>
      </c>
      <c r="H184" s="122">
        <f ca="1">IFERROR(IF((VLOOKUP($E184,'DTOC Backsheet'!$D$5:$AF$183,H$9,FALSE))="","",(VLOOKUP($E184,'DTOC Backsheet'!$D$5:$AF$183,H$9,FALSE))),"")</f>
        <v>413.26246925577692</v>
      </c>
      <c r="I184" s="122">
        <f ca="1">IFERROR(IF((VLOOKUP($E184,'DTOC Backsheet'!$D$5:$AF$183,I$9,FALSE))="","",(VLOOKUP($E184,'DTOC Backsheet'!$D$5:$AF$183,I$9,FALSE))),"")</f>
        <v>494.41219049145673</v>
      </c>
      <c r="J184" s="123">
        <f ca="1">IFERROR(IF((VLOOKUP($E184,'DTOC Backsheet'!$D$5:$AF$183,J$9,FALSE))="","",(VLOOKUP($E184,'DTOC Backsheet'!$D$5:$AF$183,J$9,FALSE))),"")</f>
        <v>665.62343854086191</v>
      </c>
      <c r="K184" s="175">
        <f ca="1">IFERROR(IF((VLOOKUP($E184,'DTOC Backsheet'!$D$5:$AF$183,K$9,FALSE))="","",(VLOOKUP($E184,'DTOC Backsheet'!$D$5:$AF$183,K$9,FALSE))),"")</f>
        <v>799.4394265561242</v>
      </c>
      <c r="L184" s="123">
        <f ca="1">IFERROR(IF((VLOOKUP($E184,'DTOC Backsheet'!$D$5:$AF$183,L$9,FALSE))="","",(VLOOKUP($E184,'DTOC Backsheet'!$D$5:$AF$183,L$9,FALSE))),"")</f>
        <v>619.20756077911039</v>
      </c>
      <c r="M184" s="122">
        <f ca="1">IFERROR(IF((VLOOKUP($E184,'DTOC Backsheet'!$D$5:$AF$183,M$9,FALSE))="","",(VLOOKUP($E184,'DTOC Backsheet'!$D$5:$AF$183,M$9,FALSE))),"")</f>
        <v>628.58949351818785</v>
      </c>
      <c r="N184" s="124">
        <f ca="1">IFERROR(IF((VLOOKUP($E184,'DTOC Backsheet'!$D$5:$AF$183,N$9,FALSE))="","",(VLOOKUP($E184,'DTOC Backsheet'!$D$5:$AF$183,N$9,FALSE))),"")</f>
        <v>0</v>
      </c>
    </row>
    <row r="185" spans="1:14" ht="15" customHeight="1" x14ac:dyDescent="0.3">
      <c r="A185" s="57">
        <v>171</v>
      </c>
      <c r="B185" s="98" t="str">
        <f ca="1">IFERROR(IF((VLOOKUP($E185,'Org List'!$AJ$10:$AL$188,3,FALSE))="","",(VLOOKUP($E185,'Org List'!$AJ$10:$AL$188,3,FALSE))),"")</f>
        <v>North of England Commissioning Region</v>
      </c>
      <c r="C185" s="99" t="str">
        <f ca="1">IFERROR(IF((VLOOKUP($E185,'Org List'!$AO$10:$AQ$188,3,FALSE))="","",(VLOOKUP($E185,'Org List'!$AO$10:$AQ$188,3,FALSE))),"")</f>
        <v>North West Region</v>
      </c>
      <c r="D185" s="114" t="str">
        <f ca="1">IFERROR(IF((VLOOKUP($E185,'Org List'!$AT$10:$AV$188,3,FALSE))="","",(VLOOKUP($E185,'Org List'!$AT$10:$AV$188,3,FALSE))),"")</f>
        <v>NHS England North (Greater Manchester)</v>
      </c>
      <c r="E185" s="98" t="str">
        <f t="shared" ca="1" si="5"/>
        <v>E08000010</v>
      </c>
      <c r="F185" s="100" t="str">
        <f ca="1">IF(E185="","",VLOOKUP(E185,'Org List'!$J$9:$K$488,2,0))</f>
        <v>Wigan</v>
      </c>
      <c r="G185" s="121">
        <f ca="1">IFERROR(IF((VLOOKUP($E185,'DTOC Backsheet'!$D$5:$AF$183,G$9,FALSE))="","",(VLOOKUP($E185,'DTOC Backsheet'!$D$5:$AF$183,G$9,FALSE))),"")</f>
        <v>423.26969996959934</v>
      </c>
      <c r="H185" s="122">
        <f ca="1">IFERROR(IF((VLOOKUP($E185,'DTOC Backsheet'!$D$5:$AF$183,H$9,FALSE))="","",(VLOOKUP($E185,'DTOC Backsheet'!$D$5:$AF$183,H$9,FALSE))),"")</f>
        <v>623.60176791101208</v>
      </c>
      <c r="I185" s="122">
        <f ca="1">IFERROR(IF((VLOOKUP($E185,'DTOC Backsheet'!$D$5:$AF$183,I$9,FALSE))="","",(VLOOKUP($E185,'DTOC Backsheet'!$D$5:$AF$183,I$9,FALSE))),"")</f>
        <v>539.80528034796976</v>
      </c>
      <c r="J185" s="123">
        <f ca="1">IFERROR(IF((VLOOKUP($E185,'DTOC Backsheet'!$D$5:$AF$183,J$9,FALSE))="","",(VLOOKUP($E185,'DTOC Backsheet'!$D$5:$AF$183,J$9,FALSE))),"")</f>
        <v>568.16548280592519</v>
      </c>
      <c r="K185" s="175">
        <f ca="1">IFERROR(IF((VLOOKUP($E185,'DTOC Backsheet'!$D$5:$AF$183,K$9,FALSE))="","",(VLOOKUP($E185,'DTOC Backsheet'!$D$5:$AF$183,K$9,FALSE))),"")</f>
        <v>382.01550588113849</v>
      </c>
      <c r="L185" s="123">
        <f ca="1">IFERROR(IF((VLOOKUP($E185,'DTOC Backsheet'!$D$5:$AF$183,L$9,FALSE))="","",(VLOOKUP($E185,'DTOC Backsheet'!$D$5:$AF$183,L$9,FALSE))),"")</f>
        <v>394.45141248154181</v>
      </c>
      <c r="M185" s="122">
        <f ca="1">IFERROR(IF((VLOOKUP($E185,'DTOC Backsheet'!$D$5:$AF$183,M$9,FALSE))="","",(VLOOKUP($E185,'DTOC Backsheet'!$D$5:$AF$183,M$9,FALSE))),"")</f>
        <v>440.69744015179157</v>
      </c>
      <c r="N185" s="124">
        <f ca="1">IFERROR(IF((VLOOKUP($E185,'DTOC Backsheet'!$D$5:$AF$183,N$9,FALSE))="","",(VLOOKUP($E185,'DTOC Backsheet'!$D$5:$AF$183,N$9,FALSE))),"")</f>
        <v>0</v>
      </c>
    </row>
    <row r="186" spans="1:14" ht="15" customHeight="1" x14ac:dyDescent="0.3">
      <c r="A186" s="57">
        <v>172</v>
      </c>
      <c r="B186" s="98" t="str">
        <f ca="1">IFERROR(IF((VLOOKUP($E186,'Org List'!$AJ$10:$AL$188,3,FALSE))="","",(VLOOKUP($E186,'Org List'!$AJ$10:$AL$188,3,FALSE))),"")</f>
        <v>South West England Commissioning Region</v>
      </c>
      <c r="C186" s="99" t="str">
        <f ca="1">IFERROR(IF((VLOOKUP($E186,'Org List'!$AO$10:$AQ$188,3,FALSE))="","",(VLOOKUP($E186,'Org List'!$AO$10:$AQ$188,3,FALSE))),"")</f>
        <v>South West Region</v>
      </c>
      <c r="D186" s="114" t="str">
        <f ca="1">IFERROR(IF((VLOOKUP($E186,'Org List'!$AT$10:$AV$188,3,FALSE))="","",(VLOOKUP($E186,'Org List'!$AT$10:$AV$188,3,FALSE))),"")</f>
        <v>NHS England South West (South West North)</v>
      </c>
      <c r="E186" s="98" t="str">
        <f t="shared" ca="1" si="5"/>
        <v>E06000054</v>
      </c>
      <c r="F186" s="100" t="str">
        <f ca="1">IF(E186="","",VLOOKUP(E186,'Org List'!$J$9:$K$488,2,0))</f>
        <v>Wiltshire</v>
      </c>
      <c r="G186" s="121">
        <f ca="1">IFERROR(IF((VLOOKUP($E186,'DTOC Backsheet'!$D$5:$AF$183,G$9,FALSE))="","",(VLOOKUP($E186,'DTOC Backsheet'!$D$5:$AF$183,G$9,FALSE))),"")</f>
        <v>1984.3973302326058</v>
      </c>
      <c r="H186" s="122">
        <f ca="1">IFERROR(IF((VLOOKUP($E186,'DTOC Backsheet'!$D$5:$AF$183,H$9,FALSE))="","",(VLOOKUP($E186,'DTOC Backsheet'!$D$5:$AF$183,H$9,FALSE))),"")</f>
        <v>1728.0238496488632</v>
      </c>
      <c r="I186" s="122">
        <f ca="1">IFERROR(IF((VLOOKUP($E186,'DTOC Backsheet'!$D$5:$AF$183,I$9,FALSE))="","",(VLOOKUP($E186,'DTOC Backsheet'!$D$5:$AF$183,I$9,FALSE))),"")</f>
        <v>1413.7678449772825</v>
      </c>
      <c r="J186" s="123">
        <f ca="1">IFERROR(IF((VLOOKUP($E186,'DTOC Backsheet'!$D$5:$AF$183,J$9,FALSE))="","",(VLOOKUP($E186,'DTOC Backsheet'!$D$5:$AF$183,J$9,FALSE))),"")</f>
        <v>1352.8734984690459</v>
      </c>
      <c r="K186" s="175">
        <f ca="1">IFERROR(IF((VLOOKUP($E186,'DTOC Backsheet'!$D$5:$AF$183,K$9,FALSE))="","",(VLOOKUP($E186,'DTOC Backsheet'!$D$5:$AF$183,K$9,FALSE))),"")</f>
        <v>1160.9891992889382</v>
      </c>
      <c r="L186" s="123">
        <f ca="1">IFERROR(IF((VLOOKUP($E186,'DTOC Backsheet'!$D$5:$AF$183,L$9,FALSE))="","",(VLOOKUP($E186,'DTOC Backsheet'!$D$5:$AF$183,L$9,FALSE))),"")</f>
        <v>1392.8812474348852</v>
      </c>
      <c r="M186" s="122">
        <f ca="1">IFERROR(IF((VLOOKUP($E186,'DTOC Backsheet'!$D$5:$AF$183,M$9,FALSE))="","",(VLOOKUP($E186,'DTOC Backsheet'!$D$5:$AF$183,M$9,FALSE))),"")</f>
        <v>1278.4641819211156</v>
      </c>
      <c r="N186" s="124">
        <f ca="1">IFERROR(IF((VLOOKUP($E186,'DTOC Backsheet'!$D$5:$AF$183,N$9,FALSE))="","",(VLOOKUP($E186,'DTOC Backsheet'!$D$5:$AF$183,N$9,FALSE))),"")</f>
        <v>0</v>
      </c>
    </row>
    <row r="187" spans="1:14" ht="15" customHeight="1" x14ac:dyDescent="0.3">
      <c r="A187" s="57">
        <v>173</v>
      </c>
      <c r="B187" s="98" t="str">
        <f ca="1">IFERROR(IF((VLOOKUP($E187,'Org List'!$AJ$10:$AL$188,3,FALSE))="","",(VLOOKUP($E187,'Org List'!$AJ$10:$AL$188,3,FALSE))),"")</f>
        <v>South East England Commissioning Region</v>
      </c>
      <c r="C187" s="99" t="str">
        <f ca="1">IFERROR(IF((VLOOKUP($E187,'Org List'!$AO$10:$AQ$188,3,FALSE))="","",(VLOOKUP($E187,'Org List'!$AO$10:$AQ$188,3,FALSE))),"")</f>
        <v>South East Region</v>
      </c>
      <c r="D187" s="114" t="str">
        <f ca="1">IFERROR(IF((VLOOKUP($E187,'Org List'!$AT$10:$AV$188,3,FALSE))="","",(VLOOKUP($E187,'Org List'!$AT$10:$AV$188,3,FALSE))),"")</f>
        <v>NHS England South East (Hampshire, Isle of Wight and Thames Valley)</v>
      </c>
      <c r="E187" s="98" t="str">
        <f t="shared" ca="1" si="5"/>
        <v>E06000040</v>
      </c>
      <c r="F187" s="100" t="str">
        <f ca="1">IF(E187="","",VLOOKUP(E187,'Org List'!$J$9:$K$488,2,0))</f>
        <v>Windsor and Maidenhead</v>
      </c>
      <c r="G187" s="121">
        <f ca="1">IFERROR(IF((VLOOKUP($E187,'DTOC Backsheet'!$D$5:$AF$183,G$9,FALSE))="","",(VLOOKUP($E187,'DTOC Backsheet'!$D$5:$AF$183,G$9,FALSE))),"")</f>
        <v>915.46619684250538</v>
      </c>
      <c r="H187" s="122">
        <f ca="1">IFERROR(IF((VLOOKUP($E187,'DTOC Backsheet'!$D$5:$AF$183,H$9,FALSE))="","",(VLOOKUP($E187,'DTOC Backsheet'!$D$5:$AF$183,H$9,FALSE))),"")</f>
        <v>1239.3339551594293</v>
      </c>
      <c r="I187" s="122">
        <f ca="1">IFERROR(IF((VLOOKUP($E187,'DTOC Backsheet'!$D$5:$AF$183,I$9,FALSE))="","",(VLOOKUP($E187,'DTOC Backsheet'!$D$5:$AF$183,I$9,FALSE))),"")</f>
        <v>1243.6521919369884</v>
      </c>
      <c r="J187" s="123">
        <f ca="1">IFERROR(IF((VLOOKUP($E187,'DTOC Backsheet'!$D$5:$AF$183,J$9,FALSE))="","",(VLOOKUP($E187,'DTOC Backsheet'!$D$5:$AF$183,J$9,FALSE))),"")</f>
        <v>903.04926097493126</v>
      </c>
      <c r="K187" s="175">
        <f ca="1">IFERROR(IF((VLOOKUP($E187,'DTOC Backsheet'!$D$5:$AF$183,K$9,FALSE))="","",(VLOOKUP($E187,'DTOC Backsheet'!$D$5:$AF$183,K$9,FALSE))),"")</f>
        <v>1051.4011930548627</v>
      </c>
      <c r="L187" s="123">
        <f ca="1">IFERROR(IF((VLOOKUP($E187,'DTOC Backsheet'!$D$5:$AF$183,L$9,FALSE))="","",(VLOOKUP($E187,'DTOC Backsheet'!$D$5:$AF$183,L$9,FALSE))),"")</f>
        <v>1561.1453317713713</v>
      </c>
      <c r="M187" s="122">
        <f ca="1">IFERROR(IF((VLOOKUP($E187,'DTOC Backsheet'!$D$5:$AF$183,M$9,FALSE))="","",(VLOOKUP($E187,'DTOC Backsheet'!$D$5:$AF$183,M$9,FALSE))),"")</f>
        <v>1242.0161755529141</v>
      </c>
      <c r="N187" s="124">
        <f ca="1">IFERROR(IF((VLOOKUP($E187,'DTOC Backsheet'!$D$5:$AF$183,N$9,FALSE))="","",(VLOOKUP($E187,'DTOC Backsheet'!$D$5:$AF$183,N$9,FALSE))),"")</f>
        <v>0</v>
      </c>
    </row>
    <row r="188" spans="1:14" ht="15" customHeight="1" x14ac:dyDescent="0.3">
      <c r="A188" s="57">
        <v>174</v>
      </c>
      <c r="B188" s="98" t="str">
        <f ca="1">IFERROR(IF((VLOOKUP($E188,'Org List'!$AJ$10:$AL$188,3,FALSE))="","",(VLOOKUP($E188,'Org List'!$AJ$10:$AL$188,3,FALSE))),"")</f>
        <v>North of England Commissioning Region</v>
      </c>
      <c r="C188" s="99" t="str">
        <f ca="1">IFERROR(IF((VLOOKUP($E188,'Org List'!$AO$10:$AQ$188,3,FALSE))="","",(VLOOKUP($E188,'Org List'!$AO$10:$AQ$188,3,FALSE))),"")</f>
        <v>North West Region</v>
      </c>
      <c r="D188" s="114" t="str">
        <f ca="1">IFERROR(IF((VLOOKUP($E188,'Org List'!$AT$10:$AV$188,3,FALSE))="","",(VLOOKUP($E188,'Org List'!$AT$10:$AV$188,3,FALSE))),"")</f>
        <v>NHS England North (Cheshire And Merseyside)</v>
      </c>
      <c r="E188" s="98" t="str">
        <f t="shared" ca="1" si="5"/>
        <v>E08000015</v>
      </c>
      <c r="F188" s="100" t="str">
        <f ca="1">IF(E188="","",VLOOKUP(E188,'Org List'!$J$9:$K$488,2,0))</f>
        <v>Wirral</v>
      </c>
      <c r="G188" s="121">
        <f ca="1">IFERROR(IF((VLOOKUP($E188,'DTOC Backsheet'!$D$5:$AF$183,G$9,FALSE))="","",(VLOOKUP($E188,'DTOC Backsheet'!$D$5:$AF$183,G$9,FALSE))),"")</f>
        <v>1275.6282096514956</v>
      </c>
      <c r="H188" s="122">
        <f ca="1">IFERROR(IF((VLOOKUP($E188,'DTOC Backsheet'!$D$5:$AF$183,H$9,FALSE))="","",(VLOOKUP($E188,'DTOC Backsheet'!$D$5:$AF$183,H$9,FALSE))),"")</f>
        <v>1032.5767376220158</v>
      </c>
      <c r="I188" s="122">
        <f ca="1">IFERROR(IF((VLOOKUP($E188,'DTOC Backsheet'!$D$5:$AF$183,I$9,FALSE))="","",(VLOOKUP($E188,'DTOC Backsheet'!$D$5:$AF$183,I$9,FALSE))),"")</f>
        <v>651.14273393704184</v>
      </c>
      <c r="J188" s="123">
        <f ca="1">IFERROR(IF((VLOOKUP($E188,'DTOC Backsheet'!$D$5:$AF$183,J$9,FALSE))="","",(VLOOKUP($E188,'DTOC Backsheet'!$D$5:$AF$183,J$9,FALSE))),"")</f>
        <v>477.54646374057569</v>
      </c>
      <c r="K188" s="175">
        <f ca="1">IFERROR(IF((VLOOKUP($E188,'DTOC Backsheet'!$D$5:$AF$183,K$9,FALSE))="","",(VLOOKUP($E188,'DTOC Backsheet'!$D$5:$AF$183,K$9,FALSE))),"")</f>
        <v>612.53083804358141</v>
      </c>
      <c r="L188" s="123">
        <f ca="1">IFERROR(IF((VLOOKUP($E188,'DTOC Backsheet'!$D$5:$AF$183,L$9,FALSE))="","",(VLOOKUP($E188,'DTOC Backsheet'!$D$5:$AF$183,L$9,FALSE))),"")</f>
        <v>721.61704750938259</v>
      </c>
      <c r="M188" s="122">
        <f ca="1">IFERROR(IF((VLOOKUP($E188,'DTOC Backsheet'!$D$5:$AF$183,M$9,FALSE))="","",(VLOOKUP($E188,'DTOC Backsheet'!$D$5:$AF$183,M$9,FALSE))),"")</f>
        <v>688.65574680748591</v>
      </c>
      <c r="N188" s="124">
        <f ca="1">IFERROR(IF((VLOOKUP($E188,'DTOC Backsheet'!$D$5:$AF$183,N$9,FALSE))="","",(VLOOKUP($E188,'DTOC Backsheet'!$D$5:$AF$183,N$9,FALSE))),"")</f>
        <v>0</v>
      </c>
    </row>
    <row r="189" spans="1:14" ht="15" customHeight="1" x14ac:dyDescent="0.3">
      <c r="A189" s="57">
        <v>175</v>
      </c>
      <c r="B189" s="98" t="str">
        <f ca="1">IFERROR(IF((VLOOKUP($E189,'Org List'!$AJ$10:$AL$188,3,FALSE))="","",(VLOOKUP($E189,'Org List'!$AJ$10:$AL$188,3,FALSE))),"")</f>
        <v>South East England Commissioning Region</v>
      </c>
      <c r="C189" s="99" t="str">
        <f ca="1">IFERROR(IF((VLOOKUP($E189,'Org List'!$AO$10:$AQ$188,3,FALSE))="","",(VLOOKUP($E189,'Org List'!$AO$10:$AQ$188,3,FALSE))),"")</f>
        <v>South East Region</v>
      </c>
      <c r="D189" s="114" t="str">
        <f ca="1">IFERROR(IF((VLOOKUP($E189,'Org List'!$AT$10:$AV$188,3,FALSE))="","",(VLOOKUP($E189,'Org List'!$AT$10:$AV$188,3,FALSE))),"")</f>
        <v>NHS England South East (Hampshire, Isle of Wight and Thames Valley)</v>
      </c>
      <c r="E189" s="98" t="str">
        <f t="shared" ca="1" si="5"/>
        <v>E06000041</v>
      </c>
      <c r="F189" s="100" t="str">
        <f ca="1">IF(E189="","",VLOOKUP(E189,'Org List'!$J$9:$K$488,2,0))</f>
        <v>Wokingham</v>
      </c>
      <c r="G189" s="121">
        <f ca="1">IFERROR(IF((VLOOKUP($E189,'DTOC Backsheet'!$D$5:$AF$183,G$9,FALSE))="","",(VLOOKUP($E189,'DTOC Backsheet'!$D$5:$AF$183,G$9,FALSE))),"")</f>
        <v>589.1762618983513</v>
      </c>
      <c r="H189" s="122">
        <f ca="1">IFERROR(IF((VLOOKUP($E189,'DTOC Backsheet'!$D$5:$AF$183,H$9,FALSE))="","",(VLOOKUP($E189,'DTOC Backsheet'!$D$5:$AF$183,H$9,FALSE))),"")</f>
        <v>779.23312057523879</v>
      </c>
      <c r="I189" s="122">
        <f ca="1">IFERROR(IF((VLOOKUP($E189,'DTOC Backsheet'!$D$5:$AF$183,I$9,FALSE))="","",(VLOOKUP($E189,'DTOC Backsheet'!$D$5:$AF$183,I$9,FALSE))),"")</f>
        <v>663.61519821346553</v>
      </c>
      <c r="J189" s="123">
        <f ca="1">IFERROR(IF((VLOOKUP($E189,'DTOC Backsheet'!$D$5:$AF$183,J$9,FALSE))="","",(VLOOKUP($E189,'DTOC Backsheet'!$D$5:$AF$183,J$9,FALSE))),"")</f>
        <v>886.20266804768039</v>
      </c>
      <c r="K189" s="175">
        <f ca="1">IFERROR(IF((VLOOKUP($E189,'DTOC Backsheet'!$D$5:$AF$183,K$9,FALSE))="","",(VLOOKUP($E189,'DTOC Backsheet'!$D$5:$AF$183,K$9,FALSE))),"")</f>
        <v>731.53149891380201</v>
      </c>
      <c r="L189" s="123">
        <f ca="1">IFERROR(IF((VLOOKUP($E189,'DTOC Backsheet'!$D$5:$AF$183,L$9,FALSE))="","",(VLOOKUP($E189,'DTOC Backsheet'!$D$5:$AF$183,L$9,FALSE))),"")</f>
        <v>466.38092325572489</v>
      </c>
      <c r="M189" s="122">
        <f ca="1">IFERROR(IF((VLOOKUP($E189,'DTOC Backsheet'!$D$5:$AF$183,M$9,FALSE))="","",(VLOOKUP($E189,'DTOC Backsheet'!$D$5:$AF$183,M$9,FALSE))),"")</f>
        <v>423.76743788210536</v>
      </c>
      <c r="N189" s="124">
        <f ca="1">IFERROR(IF((VLOOKUP($E189,'DTOC Backsheet'!$D$5:$AF$183,N$9,FALSE))="","",(VLOOKUP($E189,'DTOC Backsheet'!$D$5:$AF$183,N$9,FALSE))),"")</f>
        <v>0</v>
      </c>
    </row>
    <row r="190" spans="1:14" ht="15" customHeight="1" x14ac:dyDescent="0.3">
      <c r="A190" s="57">
        <v>176</v>
      </c>
      <c r="B190" s="98" t="str">
        <f ca="1">IFERROR(IF((VLOOKUP($E190,'Org List'!$AJ$10:$AL$188,3,FALSE))="","",(VLOOKUP($E190,'Org List'!$AJ$10:$AL$188,3,FALSE))),"")</f>
        <v>Midlands and East of England Commissioning Region</v>
      </c>
      <c r="C190" s="99" t="str">
        <f ca="1">IFERROR(IF((VLOOKUP($E190,'Org List'!$AO$10:$AQ$188,3,FALSE))="","",(VLOOKUP($E190,'Org List'!$AO$10:$AQ$188,3,FALSE))),"")</f>
        <v>West Midlands Region</v>
      </c>
      <c r="D190" s="114" t="str">
        <f ca="1">IFERROR(IF((VLOOKUP($E190,'Org List'!$AT$10:$AV$188,3,FALSE))="","",(VLOOKUP($E190,'Org List'!$AT$10:$AV$188,3,FALSE))),"")</f>
        <v>NHS England Midlands And East (West Midlands)</v>
      </c>
      <c r="E190" s="98" t="str">
        <f t="shared" ca="1" si="5"/>
        <v>E08000031</v>
      </c>
      <c r="F190" s="100" t="str">
        <f ca="1">IF(E190="","",VLOOKUP(E190,'Org List'!$J$9:$K$488,2,0))</f>
        <v>Wolverhampton</v>
      </c>
      <c r="G190" s="121">
        <f ca="1">IFERROR(IF((VLOOKUP($E190,'DTOC Backsheet'!$D$5:$AF$183,G$9,FALSE))="","",(VLOOKUP($E190,'DTOC Backsheet'!$D$5:$AF$183,G$9,FALSE))),"")</f>
        <v>1068.3814146671002</v>
      </c>
      <c r="H190" s="122">
        <f ca="1">IFERROR(IF((VLOOKUP($E190,'DTOC Backsheet'!$D$5:$AF$183,H$9,FALSE))="","",(VLOOKUP($E190,'DTOC Backsheet'!$D$5:$AF$183,H$9,FALSE))),"")</f>
        <v>1044.3615983186128</v>
      </c>
      <c r="I190" s="122">
        <f ca="1">IFERROR(IF((VLOOKUP($E190,'DTOC Backsheet'!$D$5:$AF$183,I$9,FALSE))="","",(VLOOKUP($E190,'DTOC Backsheet'!$D$5:$AF$183,I$9,FALSE))),"")</f>
        <v>784.64733405059178</v>
      </c>
      <c r="J190" s="123">
        <f ca="1">IFERROR(IF((VLOOKUP($E190,'DTOC Backsheet'!$D$5:$AF$183,J$9,FALSE))="","",(VLOOKUP($E190,'DTOC Backsheet'!$D$5:$AF$183,J$9,FALSE))),"")</f>
        <v>669.78427790609362</v>
      </c>
      <c r="K190" s="175">
        <f ca="1">IFERROR(IF((VLOOKUP($E190,'DTOC Backsheet'!$D$5:$AF$183,K$9,FALSE))="","",(VLOOKUP($E190,'DTOC Backsheet'!$D$5:$AF$183,K$9,FALSE))),"")</f>
        <v>600.41019845084247</v>
      </c>
      <c r="L190" s="123">
        <f ca="1">IFERROR(IF((VLOOKUP($E190,'DTOC Backsheet'!$D$5:$AF$183,L$9,FALSE))="","",(VLOOKUP($E190,'DTOC Backsheet'!$D$5:$AF$183,L$9,FALSE))),"")</f>
        <v>712.20727613412487</v>
      </c>
      <c r="M190" s="122">
        <f ca="1">IFERROR(IF((VLOOKUP($E190,'DTOC Backsheet'!$D$5:$AF$183,M$9,FALSE))="","",(VLOOKUP($E190,'DTOC Backsheet'!$D$5:$AF$183,M$9,FALSE))),"")</f>
        <v>554.99263564200908</v>
      </c>
      <c r="N190" s="124">
        <f ca="1">IFERROR(IF((VLOOKUP($E190,'DTOC Backsheet'!$D$5:$AF$183,N$9,FALSE))="","",(VLOOKUP($E190,'DTOC Backsheet'!$D$5:$AF$183,N$9,FALSE))),"")</f>
        <v>0</v>
      </c>
    </row>
    <row r="191" spans="1:14" ht="15" customHeight="1" x14ac:dyDescent="0.3">
      <c r="A191" s="57">
        <v>177</v>
      </c>
      <c r="B191" s="98" t="str">
        <f ca="1">IFERROR(IF((VLOOKUP($E191,'Org List'!$AJ$10:$AL$188,3,FALSE))="","",(VLOOKUP($E191,'Org List'!$AJ$10:$AL$188,3,FALSE))),"")</f>
        <v>Midlands and East of England Commissioning Region</v>
      </c>
      <c r="C191" s="99" t="str">
        <f ca="1">IFERROR(IF((VLOOKUP($E191,'Org List'!$AO$10:$AQ$188,3,FALSE))="","",(VLOOKUP($E191,'Org List'!$AO$10:$AQ$188,3,FALSE))),"")</f>
        <v>West Midlands Region</v>
      </c>
      <c r="D191" s="114" t="str">
        <f ca="1">IFERROR(IF((VLOOKUP($E191,'Org List'!$AT$10:$AV$188,3,FALSE))="","",(VLOOKUP($E191,'Org List'!$AT$10:$AV$188,3,FALSE))),"")</f>
        <v>NHS England Midlands And East (West Midlands)</v>
      </c>
      <c r="E191" s="98" t="str">
        <f t="shared" ca="1" si="5"/>
        <v>E10000034</v>
      </c>
      <c r="F191" s="100" t="str">
        <f ca="1">IF(E191="","",VLOOKUP(E191,'Org List'!$J$9:$K$488,2,0))</f>
        <v>Worcestershire</v>
      </c>
      <c r="G191" s="121">
        <f ca="1">IFERROR(IF((VLOOKUP($E191,'DTOC Backsheet'!$D$5:$AF$183,G$9,FALSE))="","",(VLOOKUP($E191,'DTOC Backsheet'!$D$5:$AF$183,G$9,FALSE))),"")</f>
        <v>1558.2310916526667</v>
      </c>
      <c r="H191" s="122">
        <f ca="1">IFERROR(IF((VLOOKUP($E191,'DTOC Backsheet'!$D$5:$AF$183,H$9,FALSE))="","",(VLOOKUP($E191,'DTOC Backsheet'!$D$5:$AF$183,H$9,FALSE))),"")</f>
        <v>1611.0488893414108</v>
      </c>
      <c r="I191" s="122">
        <f ca="1">IFERROR(IF((VLOOKUP($E191,'DTOC Backsheet'!$D$5:$AF$183,I$9,FALSE))="","",(VLOOKUP($E191,'DTOC Backsheet'!$D$5:$AF$183,I$9,FALSE))),"")</f>
        <v>1476.3528992516417</v>
      </c>
      <c r="J191" s="123">
        <f ca="1">IFERROR(IF((VLOOKUP($E191,'DTOC Backsheet'!$D$5:$AF$183,J$9,FALSE))="","",(VLOOKUP($E191,'DTOC Backsheet'!$D$5:$AF$183,J$9,FALSE))),"")</f>
        <v>1466.9554038799695</v>
      </c>
      <c r="K191" s="175">
        <f ca="1">IFERROR(IF((VLOOKUP($E191,'DTOC Backsheet'!$D$5:$AF$183,K$9,FALSE))="","",(VLOOKUP($E191,'DTOC Backsheet'!$D$5:$AF$183,K$9,FALSE))),"")</f>
        <v>1251.0958289263681</v>
      </c>
      <c r="L191" s="123">
        <f ca="1">IFERROR(IF((VLOOKUP($E191,'DTOC Backsheet'!$D$5:$AF$183,L$9,FALSE))="","",(VLOOKUP($E191,'DTOC Backsheet'!$D$5:$AF$183,L$9,FALSE))),"")</f>
        <v>1174.6234966807842</v>
      </c>
      <c r="M191" s="122">
        <f ca="1">IFERROR(IF((VLOOKUP($E191,'DTOC Backsheet'!$D$5:$AF$183,M$9,FALSE))="","",(VLOOKUP($E191,'DTOC Backsheet'!$D$5:$AF$183,M$9,FALSE))),"")</f>
        <v>1197.501645939851</v>
      </c>
      <c r="N191" s="124">
        <f ca="1">IFERROR(IF((VLOOKUP($E191,'DTOC Backsheet'!$D$5:$AF$183,N$9,FALSE))="","",(VLOOKUP($E191,'DTOC Backsheet'!$D$5:$AF$183,N$9,FALSE))),"")</f>
        <v>0</v>
      </c>
    </row>
    <row r="192" spans="1:14" ht="15" customHeight="1" thickBot="1" x14ac:dyDescent="0.35">
      <c r="A192" s="57">
        <v>178</v>
      </c>
      <c r="B192" s="101" t="str">
        <f ca="1">IFERROR(IF((VLOOKUP($E192,'Org List'!$AJ$10:$AL$188,3,FALSE))="","",(VLOOKUP($E192,'Org List'!$AJ$10:$AL$188,3,FALSE))),"")</f>
        <v>North of England Commissioning Region</v>
      </c>
      <c r="C192" s="102" t="str">
        <f ca="1">IFERROR(IF((VLOOKUP($E192,'Org List'!$AO$10:$AQ$188,3,FALSE))="","",(VLOOKUP($E192,'Org List'!$AO$10:$AQ$188,3,FALSE))),"")</f>
        <v>Yorkshire and The Humber Region</v>
      </c>
      <c r="D192" s="115" t="str">
        <f ca="1">IFERROR(IF((VLOOKUP($E192,'Org List'!$AT$10:$AV$188,3,FALSE))="","",(VLOOKUP($E192,'Org List'!$AT$10:$AV$188,3,FALSE))),"")</f>
        <v>NHS England North (Yorkshire And Humber)</v>
      </c>
      <c r="E192" s="101" t="str">
        <f t="shared" ca="1" si="5"/>
        <v>E06000014</v>
      </c>
      <c r="F192" s="103" t="str">
        <f ca="1">IF(E192="","",VLOOKUP(E192,'Org List'!$J$9:$K$488,2,0))</f>
        <v>York</v>
      </c>
      <c r="G192" s="126">
        <f ca="1">IFERROR(IF((VLOOKUP($E192,'DTOC Backsheet'!$D$5:$AF$183,G$9,FALSE))="","",(VLOOKUP($E192,'DTOC Backsheet'!$D$5:$AF$183,G$9,FALSE))),"")</f>
        <v>1104.0614312597954</v>
      </c>
      <c r="H192" s="127">
        <f ca="1">IFERROR(IF((VLOOKUP($E192,'DTOC Backsheet'!$D$5:$AF$183,H$9,FALSE))="","",(VLOOKUP($E192,'DTOC Backsheet'!$D$5:$AF$183,H$9,FALSE))),"")</f>
        <v>1072.0174319356324</v>
      </c>
      <c r="I192" s="127">
        <f ca="1">IFERROR(IF((VLOOKUP($E192,'DTOC Backsheet'!$D$5:$AF$183,I$9,FALSE))="","",(VLOOKUP($E192,'DTOC Backsheet'!$D$5:$AF$183,I$9,FALSE))),"")</f>
        <v>1424.5014245014245</v>
      </c>
      <c r="J192" s="128">
        <f ca="1">IFERROR(IF((VLOOKUP($E192,'DTOC Backsheet'!$D$5:$AF$183,J$9,FALSE))="","",(VLOOKUP($E192,'DTOC Backsheet'!$D$5:$AF$183,J$9,FALSE))),"")</f>
        <v>1342.373302889034</v>
      </c>
      <c r="K192" s="176">
        <f ca="1">IFERROR(IF((VLOOKUP($E192,'DTOC Backsheet'!$D$5:$AF$183,K$9,FALSE))="","",(VLOOKUP($E192,'DTOC Backsheet'!$D$5:$AF$183,K$9,FALSE))),"")</f>
        <v>1743.8090529319086</v>
      </c>
      <c r="L192" s="128">
        <f ca="1">IFERROR(IF((VLOOKUP($E192,'DTOC Backsheet'!$D$5:$AF$183,L$9,FALSE))="","",(VLOOKUP($E192,'DTOC Backsheet'!$D$5:$AF$183,L$9,FALSE))),"")</f>
        <v>1485.0802313724835</v>
      </c>
      <c r="M192" s="127">
        <f ca="1">IFERROR(IF((VLOOKUP($E192,'DTOC Backsheet'!$D$5:$AF$183,M$9,FALSE))="","",(VLOOKUP($E192,'DTOC Backsheet'!$D$5:$AF$183,M$9,FALSE))),"")</f>
        <v>1628.3672693213132</v>
      </c>
      <c r="N192" s="129">
        <f ca="1">IFERROR(IF((VLOOKUP($E192,'DTOC Backsheet'!$D$5:$AF$183,N$9,FALSE))="","",(VLOOKUP($E192,'DTOC Backsheet'!$D$5:$AF$183,N$9,FALSE))),"")</f>
        <v>0</v>
      </c>
    </row>
    <row r="194" spans="1:17" s="159" customFormat="1" x14ac:dyDescent="0.3">
      <c r="A194" s="37"/>
      <c r="B194" s="37"/>
      <c r="C194" s="37"/>
      <c r="D194" s="37"/>
      <c r="E194" s="38" t="s">
        <v>1005</v>
      </c>
      <c r="F194" s="37"/>
      <c r="G194" s="37"/>
      <c r="H194" s="37"/>
      <c r="I194" s="37"/>
      <c r="J194" s="37"/>
      <c r="K194" s="37"/>
      <c r="L194" s="37"/>
      <c r="M194" s="37"/>
      <c r="N194" s="37"/>
      <c r="O194" s="37"/>
      <c r="Q194" s="1"/>
    </row>
    <row r="196" spans="1:17" x14ac:dyDescent="0.3">
      <c r="E196" s="277" t="s">
        <v>1006</v>
      </c>
      <c r="F196" s="277"/>
      <c r="G196" s="277"/>
      <c r="H196" s="277"/>
      <c r="I196" s="277"/>
      <c r="J196" s="277"/>
      <c r="K196" s="277"/>
      <c r="L196" s="277"/>
      <c r="M196" s="277"/>
      <c r="N196" s="277"/>
    </row>
    <row r="197" spans="1:17" x14ac:dyDescent="0.3">
      <c r="E197" s="277" t="s">
        <v>1007</v>
      </c>
      <c r="F197" s="277"/>
      <c r="G197" s="277"/>
      <c r="H197" s="277"/>
      <c r="I197" s="277"/>
      <c r="J197" s="277"/>
      <c r="K197" s="277"/>
      <c r="L197" s="277"/>
      <c r="M197" s="277"/>
      <c r="N197" s="277"/>
    </row>
  </sheetData>
  <autoFilter ref="B13:N192"/>
  <mergeCells count="6">
    <mergeCell ref="B2:K2"/>
    <mergeCell ref="B1:K1"/>
    <mergeCell ref="E197:N197"/>
    <mergeCell ref="E196:N196"/>
    <mergeCell ref="K11:N12"/>
    <mergeCell ref="G11:J12"/>
  </mergeCells>
  <hyperlinks>
    <hyperlink ref="E6" location="Contents!A1" display="&lt;&lt; Contents"/>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L197"/>
  <sheetViews>
    <sheetView showGridLines="0" zoomScale="80" zoomScaleNormal="8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9" width="28.6640625" customWidth="1"/>
    <col min="10" max="11" width="4.6640625" customWidth="1"/>
    <col min="12" max="12" width="0" style="1" hidden="1" customWidth="1"/>
    <col min="13" max="13" width="4.6640625" customWidth="1"/>
  </cols>
  <sheetData>
    <row r="1" spans="1:12" ht="21" x14ac:dyDescent="0.4">
      <c r="A1" s="37"/>
      <c r="B1" s="265" t="s">
        <v>954</v>
      </c>
      <c r="C1" s="265"/>
      <c r="D1" s="265"/>
      <c r="E1" s="265"/>
      <c r="F1" s="265"/>
      <c r="G1" s="265"/>
      <c r="H1" s="265"/>
      <c r="I1" s="265"/>
      <c r="J1" s="37"/>
    </row>
    <row r="2" spans="1:12" x14ac:dyDescent="0.3">
      <c r="A2" s="37"/>
      <c r="B2" s="261"/>
      <c r="C2" s="261"/>
      <c r="D2" s="261"/>
      <c r="E2" s="261"/>
      <c r="F2" s="261"/>
      <c r="G2" s="261"/>
      <c r="H2" s="261"/>
      <c r="I2" s="261"/>
      <c r="J2" s="37"/>
    </row>
    <row r="3" spans="1:12" x14ac:dyDescent="0.3">
      <c r="A3" s="37"/>
      <c r="B3" s="37"/>
      <c r="C3" s="37"/>
      <c r="D3" s="37"/>
      <c r="E3" s="37"/>
      <c r="F3" s="37"/>
      <c r="G3" s="37"/>
      <c r="H3" s="37"/>
      <c r="I3" s="37"/>
      <c r="J3" s="37"/>
    </row>
    <row r="4" spans="1:12" x14ac:dyDescent="0.3">
      <c r="A4" s="37"/>
      <c r="B4" s="37"/>
      <c r="C4" s="37"/>
      <c r="D4" s="37"/>
      <c r="E4" s="38" t="s">
        <v>929</v>
      </c>
      <c r="F4" s="37"/>
      <c r="G4" s="39" t="str">
        <f ca="1">'Org List'!J7</f>
        <v>HWB</v>
      </c>
      <c r="H4" s="37"/>
      <c r="I4" s="37"/>
      <c r="J4" s="37"/>
      <c r="L4" s="1">
        <f ca="1">MATCH(G4, 'Comms by AT'!$B:$B, 0)</f>
        <v>4</v>
      </c>
    </row>
    <row r="5" spans="1:12" x14ac:dyDescent="0.3">
      <c r="A5" s="37"/>
      <c r="B5" s="37"/>
      <c r="C5" s="37"/>
      <c r="D5" s="37"/>
      <c r="E5" s="37"/>
      <c r="F5" s="37"/>
      <c r="G5" s="37"/>
      <c r="H5" s="37"/>
      <c r="I5" s="37"/>
      <c r="J5" s="37"/>
      <c r="L5" s="1">
        <f ca="1">COUNTIF('Comms by AT'!$C:$C, $G$4)</f>
        <v>179</v>
      </c>
    </row>
    <row r="6" spans="1:12" ht="20.100000000000001" customHeight="1" x14ac:dyDescent="0.3">
      <c r="E6" s="209" t="s">
        <v>1082</v>
      </c>
    </row>
    <row r="7" spans="1:12" x14ac:dyDescent="0.3">
      <c r="A7" s="37"/>
      <c r="B7" s="37"/>
      <c r="C7" s="37"/>
      <c r="D7" s="37"/>
      <c r="E7" s="38" t="s">
        <v>930</v>
      </c>
      <c r="F7" s="37"/>
      <c r="G7" s="37"/>
      <c r="H7" s="37"/>
      <c r="I7" s="37"/>
      <c r="J7" s="37"/>
    </row>
    <row r="8" spans="1:12" ht="15" thickBot="1" x14ac:dyDescent="0.35"/>
    <row r="9" spans="1:12" s="1" customFormat="1" ht="15" hidden="1" thickBot="1" x14ac:dyDescent="0.35">
      <c r="G9" s="1">
        <v>5</v>
      </c>
      <c r="H9" s="1">
        <v>8</v>
      </c>
      <c r="I9" s="1">
        <v>11</v>
      </c>
    </row>
    <row r="10" spans="1:12" ht="60" customHeight="1" thickBot="1" x14ac:dyDescent="0.35">
      <c r="B10" s="198"/>
      <c r="C10" s="199"/>
      <c r="D10" s="200"/>
      <c r="E10" s="306" t="s">
        <v>1065</v>
      </c>
      <c r="F10" s="306"/>
      <c r="G10" s="132" t="s">
        <v>797</v>
      </c>
      <c r="H10" s="132" t="s">
        <v>802</v>
      </c>
      <c r="I10" s="132" t="s">
        <v>807</v>
      </c>
    </row>
    <row r="11" spans="1:12" ht="15" thickBot="1" x14ac:dyDescent="0.35">
      <c r="B11" s="201" t="s">
        <v>942</v>
      </c>
      <c r="C11" s="202" t="s">
        <v>943</v>
      </c>
      <c r="D11" s="203" t="s">
        <v>944</v>
      </c>
      <c r="E11" s="41" t="s">
        <v>117</v>
      </c>
      <c r="F11" s="131" t="s">
        <v>931</v>
      </c>
      <c r="G11" s="133" t="s">
        <v>955</v>
      </c>
      <c r="H11" s="133" t="s">
        <v>1064</v>
      </c>
      <c r="I11" s="133" t="s">
        <v>1064</v>
      </c>
    </row>
    <row r="12" spans="1:12" ht="15" customHeight="1" x14ac:dyDescent="0.3">
      <c r="A12" s="57">
        <v>0</v>
      </c>
      <c r="B12" s="95" t="str">
        <f ca="1">IFERROR(IF((VLOOKUP($E12,'Org List'!$AJ$10:$AL$188,3,FALSE))="","",(VLOOKUP($E12,'Org List'!$AJ$10:$AL$188,3,FALSE))),"")</f>
        <v/>
      </c>
      <c r="C12" s="96" t="str">
        <f ca="1">IFERROR(IF((VLOOKUP($E12,'Org List'!$AO$10:$AQ$188,3,FALSE))="","",(VLOOKUP($E12,'Org List'!$AO$10:$AQ$188,3,FALSE))),"")</f>
        <v/>
      </c>
      <c r="D12" s="97" t="str">
        <f ca="1">IFERROR(IF((VLOOKUP($E12,'Org List'!$AT$10:$AV$188,3,FALSE))="","",(VLOOKUP($E12,'Org List'!$AT$10:$AV$188,3,FALSE))),"")</f>
        <v/>
      </c>
      <c r="E12" s="95" t="str">
        <f t="shared" ref="E12:E43" ca="1" si="0">IF($A12&gt;$L$5-1,"",INDIRECT("'Comms by AT'!D"&amp;$A12+$L$4))</f>
        <v>HWB</v>
      </c>
      <c r="F12" s="97" t="str">
        <f ca="1">IF(E12="","",VLOOKUP(E12,'Org List'!$J$9:$K$488,2,0))</f>
        <v>Health and Wellbeing Board</v>
      </c>
      <c r="G12" s="134">
        <f ca="1">IFERROR(IF((VLOOKUP($E12,'Res&amp;Reablement Backsheet'!$D$5:$W$183,G$9,FALSE))="","",(VLOOKUP($E12,'Res&amp;Reablement Backsheet'!$D$5:$W$183,G$9,FALSE))),"")</f>
        <v>610.69483967211454</v>
      </c>
      <c r="H12" s="134">
        <f ca="1">IFERROR(IF((VLOOKUP($E12,'Res&amp;Reablement Backsheet'!$D$5:$W$183,H$9,FALSE))="","",(VLOOKUP($E12,'Res&amp;Reablement Backsheet'!$D$5:$W$183,H$9,FALSE))),"")</f>
        <v>601.70474527502779</v>
      </c>
      <c r="I12" s="134">
        <f ca="1">IFERROR(IF((VLOOKUP($E12,'Res&amp;Reablement Backsheet'!$D$5:$W$183,I$9,FALSE))="","",(VLOOKUP($E12,'Res&amp;Reablement Backsheet'!$D$5:$W$183,I$9,FALSE))),"")</f>
        <v>585.63317462091413</v>
      </c>
    </row>
    <row r="13" spans="1:12" ht="15" customHeight="1" x14ac:dyDescent="0.3">
      <c r="A13" s="57">
        <v>1</v>
      </c>
      <c r="B13" s="98" t="str">
        <f ca="1">IFERROR(IF((VLOOKUP($E13,'Org List'!$AJ$10:$AL$188,3,FALSE))="","",(VLOOKUP($E13,'Org List'!$AJ$10:$AL$188,3,FALSE))),"")</f>
        <v>North of England Commissioning Region</v>
      </c>
      <c r="C13" s="99" t="str">
        <f ca="1">IFERROR(IF((VLOOKUP($E13,'Org List'!$AO$10:$AQ$188,3,FALSE))="","",(VLOOKUP($E13,'Org List'!$AO$10:$AQ$188,3,FALSE))),"")</f>
        <v/>
      </c>
      <c r="D13" s="100" t="str">
        <f ca="1">IFERROR(IF((VLOOKUP($E13,'Org List'!$AT$10:$AV$188,3,FALSE))="","",(VLOOKUP($E13,'Org List'!$AT$10:$AV$188,3,FALSE))),"")</f>
        <v/>
      </c>
      <c r="E13" s="98" t="str">
        <f t="shared" ca="1" si="0"/>
        <v>Y54</v>
      </c>
      <c r="F13" s="100" t="str">
        <f ca="1">IF(E13="","",VLOOKUP(E13,'Org List'!$J$9:$K$488,2,0))</f>
        <v>North of England Commissioning Region</v>
      </c>
      <c r="G13" s="135">
        <f ca="1">IFERROR(IF((VLOOKUP($E13,'Res&amp;Reablement Backsheet'!$D$5:$W$183,G$9,FALSE))="","",(VLOOKUP($E13,'Res&amp;Reablement Backsheet'!$D$5:$W$183,G$9,FALSE))),"")</f>
        <v>742.63879778648663</v>
      </c>
      <c r="H13" s="135">
        <f ca="1">IFERROR(IF((VLOOKUP($E13,'Res&amp;Reablement Backsheet'!$D$5:$W$183,H$9,FALSE))="","",(VLOOKUP($E13,'Res&amp;Reablement Backsheet'!$D$5:$W$183,H$9,FALSE))),"")</f>
        <v>704.4098374320298</v>
      </c>
      <c r="I13" s="135">
        <f ca="1">IFERROR(IF((VLOOKUP($E13,'Res&amp;Reablement Backsheet'!$D$5:$W$183,I$9,FALSE))="","",(VLOOKUP($E13,'Res&amp;Reablement Backsheet'!$D$5:$W$183,I$9,FALSE))),"")</f>
        <v>711.09915672549766</v>
      </c>
    </row>
    <row r="14" spans="1:12" ht="15" customHeight="1" x14ac:dyDescent="0.3">
      <c r="A14" s="57">
        <v>2</v>
      </c>
      <c r="B14" s="98" t="str">
        <f ca="1">IFERROR(IF((VLOOKUP($E14,'Org List'!$AJ$10:$AL$188,3,FALSE))="","",(VLOOKUP($E14,'Org List'!$AJ$10:$AL$188,3,FALSE))),"")</f>
        <v>Midlands and East of England Commissioning Region</v>
      </c>
      <c r="C14" s="99" t="str">
        <f ca="1">IFERROR(IF((VLOOKUP($E14,'Org List'!$AO$10:$AQ$188,3,FALSE))="","",(VLOOKUP($E14,'Org List'!$AO$10:$AQ$188,3,FALSE))),"")</f>
        <v/>
      </c>
      <c r="D14" s="100" t="str">
        <f ca="1">IFERROR(IF((VLOOKUP($E14,'Org List'!$AT$10:$AV$188,3,FALSE))="","",(VLOOKUP($E14,'Org List'!$AT$10:$AV$188,3,FALSE))),"")</f>
        <v/>
      </c>
      <c r="E14" s="98" t="str">
        <f t="shared" ca="1" si="0"/>
        <v>Y55</v>
      </c>
      <c r="F14" s="100" t="str">
        <f ca="1">IF(E14="","",VLOOKUP(E14,'Org List'!$J$9:$K$488,2,0))</f>
        <v>Midlands and East of England Commissioning Region</v>
      </c>
      <c r="G14" s="135">
        <f ca="1">IFERROR(IF((VLOOKUP($E14,'Res&amp;Reablement Backsheet'!$D$5:$W$183,G$9,FALSE))="","",(VLOOKUP($E14,'Res&amp;Reablement Backsheet'!$D$5:$W$183,G$9,FALSE))),"")</f>
        <v>582.11278104601502</v>
      </c>
      <c r="H14" s="135">
        <f ca="1">IFERROR(IF((VLOOKUP($E14,'Res&amp;Reablement Backsheet'!$D$5:$W$183,H$9,FALSE))="","",(VLOOKUP($E14,'Res&amp;Reablement Backsheet'!$D$5:$W$183,H$9,FALSE))),"")</f>
        <v>582.03943865998224</v>
      </c>
      <c r="I14" s="135">
        <f ca="1">IFERROR(IF((VLOOKUP($E14,'Res&amp;Reablement Backsheet'!$D$5:$W$183,I$9,FALSE))="","",(VLOOKUP($E14,'Res&amp;Reablement Backsheet'!$D$5:$W$183,I$9,FALSE))),"")</f>
        <v>559.28123772367144</v>
      </c>
    </row>
    <row r="15" spans="1:12" ht="15" customHeight="1" x14ac:dyDescent="0.3">
      <c r="A15" s="57">
        <v>3</v>
      </c>
      <c r="B15" s="98" t="str">
        <f ca="1">IFERROR(IF((VLOOKUP($E15,'Org List'!$AJ$10:$AL$188,3,FALSE))="","",(VLOOKUP($E15,'Org List'!$AJ$10:$AL$188,3,FALSE))),"")</f>
        <v>London Commissioning Region</v>
      </c>
      <c r="C15" s="99" t="str">
        <f ca="1">IFERROR(IF((VLOOKUP($E15,'Org List'!$AO$10:$AQ$188,3,FALSE))="","",(VLOOKUP($E15,'Org List'!$AO$10:$AQ$188,3,FALSE))),"")</f>
        <v/>
      </c>
      <c r="D15" s="100" t="str">
        <f ca="1">IFERROR(IF((VLOOKUP($E15,'Org List'!$AT$10:$AV$188,3,FALSE))="","",(VLOOKUP($E15,'Org List'!$AT$10:$AV$188,3,FALSE))),"")</f>
        <v/>
      </c>
      <c r="E15" s="98" t="str">
        <f t="shared" ca="1" si="0"/>
        <v>Y56</v>
      </c>
      <c r="F15" s="100" t="str">
        <f ca="1">IF(E15="","",VLOOKUP(E15,'Org List'!$J$9:$K$488,2,0))</f>
        <v>London Commissioning Region</v>
      </c>
      <c r="G15" s="135">
        <f ca="1">IFERROR(IF((VLOOKUP($E15,'Res&amp;Reablement Backsheet'!$D$5:$W$183,G$9,FALSE))="","",(VLOOKUP($E15,'Res&amp;Reablement Backsheet'!$D$5:$W$183,G$9,FALSE))),"")</f>
        <v>438.4408986764455</v>
      </c>
      <c r="H15" s="135">
        <f ca="1">IFERROR(IF((VLOOKUP($E15,'Res&amp;Reablement Backsheet'!$D$5:$W$183,H$9,FALSE))="","",(VLOOKUP($E15,'Res&amp;Reablement Backsheet'!$D$5:$W$183,H$9,FALSE))),"")</f>
        <v>465.38127030687667</v>
      </c>
      <c r="I15" s="135">
        <f ca="1">IFERROR(IF((VLOOKUP($E15,'Res&amp;Reablement Backsheet'!$D$5:$W$183,I$9,FALSE))="","",(VLOOKUP($E15,'Res&amp;Reablement Backsheet'!$D$5:$W$183,I$9,FALSE))),"")</f>
        <v>406.19307306567515</v>
      </c>
    </row>
    <row r="16" spans="1:12" ht="15" customHeight="1" x14ac:dyDescent="0.3">
      <c r="A16" s="57">
        <v>4</v>
      </c>
      <c r="B16" s="98" t="str">
        <f ca="1">IFERROR(IF((VLOOKUP($E16,'Org List'!$AJ$10:$AL$188,3,FALSE))="","",(VLOOKUP($E16,'Org List'!$AJ$10:$AL$188,3,FALSE))),"")</f>
        <v>South West England Commissioning Region</v>
      </c>
      <c r="C16" s="99" t="str">
        <f ca="1">IFERROR(IF((VLOOKUP($E16,'Org List'!$AO$10:$AQ$188,3,FALSE))="","",(VLOOKUP($E16,'Org List'!$AO$10:$AQ$188,3,FALSE))),"")</f>
        <v/>
      </c>
      <c r="D16" s="100" t="str">
        <f ca="1">IFERROR(IF((VLOOKUP($E16,'Org List'!$AT$10:$AV$188,3,FALSE))="","",(VLOOKUP($E16,'Org List'!$AT$10:$AV$188,3,FALSE))),"")</f>
        <v/>
      </c>
      <c r="E16" s="98" t="str">
        <f t="shared" ca="1" si="0"/>
        <v>Y58</v>
      </c>
      <c r="F16" s="100" t="str">
        <f ca="1">IF(E16="","",VLOOKUP(E16,'Org List'!$J$9:$K$488,2,0))</f>
        <v>South West England Commissioning Region</v>
      </c>
      <c r="G16" s="135">
        <f ca="1">IFERROR(IF((VLOOKUP($E16,'Res&amp;Reablement Backsheet'!$D$5:$W$183,G$9,FALSE))="","",(VLOOKUP($E16,'Res&amp;Reablement Backsheet'!$D$5:$W$183,G$9,FALSE))),"")</f>
        <v>581.01161015540106</v>
      </c>
      <c r="H16" s="135">
        <f ca="1">IFERROR(IF((VLOOKUP($E16,'Res&amp;Reablement Backsheet'!$D$5:$W$183,H$9,FALSE))="","",(VLOOKUP($E16,'Res&amp;Reablement Backsheet'!$D$5:$W$183,H$9,FALSE))),"")</f>
        <v>595.14077098269661</v>
      </c>
      <c r="I16" s="135">
        <f ca="1">IFERROR(IF((VLOOKUP($E16,'Res&amp;Reablement Backsheet'!$D$5:$W$183,I$9,FALSE))="","",(VLOOKUP($E16,'Res&amp;Reablement Backsheet'!$D$5:$W$183,I$9,FALSE))),"")</f>
        <v>545.841611793482</v>
      </c>
    </row>
    <row r="17" spans="1:9" ht="15" customHeight="1" x14ac:dyDescent="0.3">
      <c r="A17" s="57">
        <v>5</v>
      </c>
      <c r="B17" s="98" t="str">
        <f ca="1">IFERROR(IF((VLOOKUP($E17,'Org List'!$AJ$10:$AL$188,3,FALSE))="","",(VLOOKUP($E17,'Org List'!$AJ$10:$AL$188,3,FALSE))),"")</f>
        <v>South East England Commissioning Region</v>
      </c>
      <c r="C17" s="99" t="str">
        <f ca="1">IFERROR(IF((VLOOKUP($E17,'Org List'!$AO$10:$AQ$188,3,FALSE))="","",(VLOOKUP($E17,'Org List'!$AO$10:$AQ$188,3,FALSE))),"")</f>
        <v/>
      </c>
      <c r="D17" s="100" t="str">
        <f ca="1">IFERROR(IF((VLOOKUP($E17,'Org List'!$AT$10:$AV$188,3,FALSE))="","",(VLOOKUP($E17,'Org List'!$AT$10:$AV$188,3,FALSE))),"")</f>
        <v/>
      </c>
      <c r="E17" s="98" t="str">
        <f t="shared" ca="1" si="0"/>
        <v>Y59</v>
      </c>
      <c r="F17" s="100" t="str">
        <f ca="1">IF(E17="","",VLOOKUP(E17,'Org List'!$J$9:$K$488,2,0))</f>
        <v>South East England Commissioning Region</v>
      </c>
      <c r="G17" s="135">
        <f ca="1">IFERROR(IF((VLOOKUP($E17,'Res&amp;Reablement Backsheet'!$D$5:$W$183,G$9,FALSE))="","",(VLOOKUP($E17,'Res&amp;Reablement Backsheet'!$D$5:$W$183,G$9,FALSE))),"")</f>
        <v>568.92019126697073</v>
      </c>
      <c r="H17" s="135">
        <f ca="1">IFERROR(IF((VLOOKUP($E17,'Res&amp;Reablement Backsheet'!$D$5:$W$183,H$9,FALSE))="","",(VLOOKUP($E17,'Res&amp;Reablement Backsheet'!$D$5:$W$183,H$9,FALSE))),"")</f>
        <v>554.51397079889193</v>
      </c>
      <c r="I17" s="135">
        <f ca="1">IFERROR(IF((VLOOKUP($E17,'Res&amp;Reablement Backsheet'!$D$5:$W$183,I$9,FALSE))="","",(VLOOKUP($E17,'Res&amp;Reablement Backsheet'!$D$5:$W$183,I$9,FALSE))),"")</f>
        <v>562.92639365315051</v>
      </c>
    </row>
    <row r="18" spans="1:9" ht="15" customHeight="1" x14ac:dyDescent="0.3">
      <c r="A18" s="57">
        <v>6</v>
      </c>
      <c r="B18" s="98" t="str">
        <f ca="1">IFERROR(IF((VLOOKUP($E18,'Org List'!$AJ$10:$AL$188,3,FALSE))="","",(VLOOKUP($E18,'Org List'!$AJ$10:$AL$188,3,FALSE))),"")</f>
        <v/>
      </c>
      <c r="C18" s="99" t="str">
        <f ca="1">IFERROR(IF((VLOOKUP($E18,'Org List'!$AO$10:$AQ$188,3,FALSE))="","",(VLOOKUP($E18,'Org List'!$AO$10:$AQ$188,3,FALSE))),"")</f>
        <v>North East Region</v>
      </c>
      <c r="D18" s="100" t="str">
        <f ca="1">IFERROR(IF((VLOOKUP($E18,'Org List'!$AT$10:$AV$188,3,FALSE))="","",(VLOOKUP($E18,'Org List'!$AT$10:$AV$188,3,FALSE))),"")</f>
        <v/>
      </c>
      <c r="E18" s="98" t="str">
        <f t="shared" ca="1" si="0"/>
        <v>E12000001</v>
      </c>
      <c r="F18" s="100" t="str">
        <f ca="1">IF(E18="","",VLOOKUP(E18,'Org List'!$J$9:$K$488,2,0))</f>
        <v>North East Region</v>
      </c>
      <c r="G18" s="135">
        <f ca="1">IFERROR(IF((VLOOKUP($E18,'Res&amp;Reablement Backsheet'!$D$5:$W$183,G$9,FALSE))="","",(VLOOKUP($E18,'Res&amp;Reablement Backsheet'!$D$5:$W$183,G$9,FALSE))),"")</f>
        <v>837.9255383075598</v>
      </c>
      <c r="H18" s="135">
        <f ca="1">IFERROR(IF((VLOOKUP($E18,'Res&amp;Reablement Backsheet'!$D$5:$W$183,H$9,FALSE))="","",(VLOOKUP($E18,'Res&amp;Reablement Backsheet'!$D$5:$W$183,H$9,FALSE))),"")</f>
        <v>807.33652746245411</v>
      </c>
      <c r="I18" s="135">
        <f ca="1">IFERROR(IF((VLOOKUP($E18,'Res&amp;Reablement Backsheet'!$D$5:$W$183,I$9,FALSE))="","",(VLOOKUP($E18,'Res&amp;Reablement Backsheet'!$D$5:$W$183,I$9,FALSE))),"")</f>
        <v>794.5185792275438</v>
      </c>
    </row>
    <row r="19" spans="1:9" ht="15" customHeight="1" x14ac:dyDescent="0.3">
      <c r="A19" s="57">
        <v>7</v>
      </c>
      <c r="B19" s="98" t="str">
        <f ca="1">IFERROR(IF((VLOOKUP($E19,'Org List'!$AJ$10:$AL$188,3,FALSE))="","",(VLOOKUP($E19,'Org List'!$AJ$10:$AL$188,3,FALSE))),"")</f>
        <v/>
      </c>
      <c r="C19" s="99" t="str">
        <f ca="1">IFERROR(IF((VLOOKUP($E19,'Org List'!$AO$10:$AQ$188,3,FALSE))="","",(VLOOKUP($E19,'Org List'!$AO$10:$AQ$188,3,FALSE))),"")</f>
        <v>North West Region</v>
      </c>
      <c r="D19" s="100" t="str">
        <f ca="1">IFERROR(IF((VLOOKUP($E19,'Org List'!$AT$10:$AV$188,3,FALSE))="","",(VLOOKUP($E19,'Org List'!$AT$10:$AV$188,3,FALSE))),"")</f>
        <v/>
      </c>
      <c r="E19" s="98" t="str">
        <f t="shared" ca="1" si="0"/>
        <v>E12000002</v>
      </c>
      <c r="F19" s="100" t="str">
        <f ca="1">IF(E19="","",VLOOKUP(E19,'Org List'!$J$9:$K$488,2,0))</f>
        <v>North West Region</v>
      </c>
      <c r="G19" s="135">
        <f ca="1">IFERROR(IF((VLOOKUP($E19,'Res&amp;Reablement Backsheet'!$D$5:$W$183,G$9,FALSE))="","",(VLOOKUP($E19,'Res&amp;Reablement Backsheet'!$D$5:$W$183,G$9,FALSE))),"")</f>
        <v>769.03466707819018</v>
      </c>
      <c r="H19" s="135">
        <f ca="1">IFERROR(IF((VLOOKUP($E19,'Res&amp;Reablement Backsheet'!$D$5:$W$183,H$9,FALSE))="","",(VLOOKUP($E19,'Res&amp;Reablement Backsheet'!$D$5:$W$183,H$9,FALSE))),"")</f>
        <v>715.77653718150748</v>
      </c>
      <c r="I19" s="135">
        <f ca="1">IFERROR(IF((VLOOKUP($E19,'Res&amp;Reablement Backsheet'!$D$5:$W$183,I$9,FALSE))="","",(VLOOKUP($E19,'Res&amp;Reablement Backsheet'!$D$5:$W$183,I$9,FALSE))),"")</f>
        <v>737.82918245237374</v>
      </c>
    </row>
    <row r="20" spans="1:9" ht="15" customHeight="1" x14ac:dyDescent="0.3">
      <c r="A20" s="57">
        <v>8</v>
      </c>
      <c r="B20" s="98" t="str">
        <f ca="1">IFERROR(IF((VLOOKUP($E20,'Org List'!$AJ$10:$AL$188,3,FALSE))="","",(VLOOKUP($E20,'Org List'!$AJ$10:$AL$188,3,FALSE))),"")</f>
        <v/>
      </c>
      <c r="C20" s="99" t="str">
        <f ca="1">IFERROR(IF((VLOOKUP($E20,'Org List'!$AO$10:$AQ$188,3,FALSE))="","",(VLOOKUP($E20,'Org List'!$AO$10:$AQ$188,3,FALSE))),"")</f>
        <v>Yorkshire and The Humber Region</v>
      </c>
      <c r="D20" s="100" t="str">
        <f ca="1">IFERROR(IF((VLOOKUP($E20,'Org List'!$AT$10:$AV$188,3,FALSE))="","",(VLOOKUP($E20,'Org List'!$AT$10:$AV$188,3,FALSE))),"")</f>
        <v/>
      </c>
      <c r="E20" s="98" t="str">
        <f t="shared" ca="1" si="0"/>
        <v>E12000003</v>
      </c>
      <c r="F20" s="100" t="str">
        <f ca="1">IF(E20="","",VLOOKUP(E20,'Org List'!$J$9:$K$488,2,0))</f>
        <v>Yorkshire and The Humber Region</v>
      </c>
      <c r="G20" s="135">
        <f ca="1">IFERROR(IF((VLOOKUP($E20,'Res&amp;Reablement Backsheet'!$D$5:$W$183,G$9,FALSE))="","",(VLOOKUP($E20,'Res&amp;Reablement Backsheet'!$D$5:$W$183,G$9,FALSE))),"")</f>
        <v>658.48853886295251</v>
      </c>
      <c r="H20" s="135">
        <f ca="1">IFERROR(IF((VLOOKUP($E20,'Res&amp;Reablement Backsheet'!$D$5:$W$183,H$9,FALSE))="","",(VLOOKUP($E20,'Res&amp;Reablement Backsheet'!$D$5:$W$183,H$9,FALSE))),"")</f>
        <v>636.39002001621645</v>
      </c>
      <c r="I20" s="135">
        <f ca="1">IFERROR(IF((VLOOKUP($E20,'Res&amp;Reablement Backsheet'!$D$5:$W$183,I$9,FALSE))="","",(VLOOKUP($E20,'Res&amp;Reablement Backsheet'!$D$5:$W$183,I$9,FALSE))),"")</f>
        <v>632.60020325385688</v>
      </c>
    </row>
    <row r="21" spans="1:9" ht="15" customHeight="1" x14ac:dyDescent="0.3">
      <c r="A21" s="57">
        <v>9</v>
      </c>
      <c r="B21" s="98" t="str">
        <f ca="1">IFERROR(IF((VLOOKUP($E21,'Org List'!$AJ$10:$AL$188,3,FALSE))="","",(VLOOKUP($E21,'Org List'!$AJ$10:$AL$188,3,FALSE))),"")</f>
        <v/>
      </c>
      <c r="C21" s="99" t="str">
        <f ca="1">IFERROR(IF((VLOOKUP($E21,'Org List'!$AO$10:$AQ$188,3,FALSE))="","",(VLOOKUP($E21,'Org List'!$AO$10:$AQ$188,3,FALSE))),"")</f>
        <v>East Midlands Region</v>
      </c>
      <c r="D21" s="100" t="str">
        <f ca="1">IFERROR(IF((VLOOKUP($E21,'Org List'!$AT$10:$AV$188,3,FALSE))="","",(VLOOKUP($E21,'Org List'!$AT$10:$AV$188,3,FALSE))),"")</f>
        <v/>
      </c>
      <c r="E21" s="98" t="str">
        <f t="shared" ca="1" si="0"/>
        <v>E12000004</v>
      </c>
      <c r="F21" s="100" t="str">
        <f ca="1">IF(E21="","",VLOOKUP(E21,'Org List'!$J$9:$K$488,2,0))</f>
        <v>East Midlands Region</v>
      </c>
      <c r="G21" s="135">
        <f ca="1">IFERROR(IF((VLOOKUP($E21,'Res&amp;Reablement Backsheet'!$D$5:$W$183,G$9,FALSE))="","",(VLOOKUP($E21,'Res&amp;Reablement Backsheet'!$D$5:$W$183,G$9,FALSE))),"")</f>
        <v>608.47012746611824</v>
      </c>
      <c r="H21" s="135">
        <f ca="1">IFERROR(IF((VLOOKUP($E21,'Res&amp;Reablement Backsheet'!$D$5:$W$183,H$9,FALSE))="","",(VLOOKUP($E21,'Res&amp;Reablement Backsheet'!$D$5:$W$183,H$9,FALSE))),"")</f>
        <v>625.41488597150521</v>
      </c>
      <c r="I21" s="135">
        <f ca="1">IFERROR(IF((VLOOKUP($E21,'Res&amp;Reablement Backsheet'!$D$5:$W$183,I$9,FALSE))="","",(VLOOKUP($E21,'Res&amp;Reablement Backsheet'!$D$5:$W$183,I$9,FALSE))),"")</f>
        <v>620.03851239034668</v>
      </c>
    </row>
    <row r="22" spans="1:9" ht="15" customHeight="1" x14ac:dyDescent="0.3">
      <c r="A22" s="57">
        <v>10</v>
      </c>
      <c r="B22" s="98" t="str">
        <f ca="1">IFERROR(IF((VLOOKUP($E22,'Org List'!$AJ$10:$AL$188,3,FALSE))="","",(VLOOKUP($E22,'Org List'!$AJ$10:$AL$188,3,FALSE))),"")</f>
        <v/>
      </c>
      <c r="C22" s="99" t="str">
        <f ca="1">IFERROR(IF((VLOOKUP($E22,'Org List'!$AO$10:$AQ$188,3,FALSE))="","",(VLOOKUP($E22,'Org List'!$AO$10:$AQ$188,3,FALSE))),"")</f>
        <v>West Midlands Region</v>
      </c>
      <c r="D22" s="100" t="str">
        <f ca="1">IFERROR(IF((VLOOKUP($E22,'Org List'!$AT$10:$AV$188,3,FALSE))="","",(VLOOKUP($E22,'Org List'!$AT$10:$AV$188,3,FALSE))),"")</f>
        <v/>
      </c>
      <c r="E22" s="98" t="str">
        <f t="shared" ca="1" si="0"/>
        <v>E12000005</v>
      </c>
      <c r="F22" s="100" t="str">
        <f ca="1">IF(E22="","",VLOOKUP(E22,'Org List'!$J$9:$K$488,2,0))</f>
        <v>West Midlands Region</v>
      </c>
      <c r="G22" s="135">
        <f ca="1">IFERROR(IF((VLOOKUP($E22,'Res&amp;Reablement Backsheet'!$D$5:$W$183,G$9,FALSE))="","",(VLOOKUP($E22,'Res&amp;Reablement Backsheet'!$D$5:$W$183,G$9,FALSE))),"")</f>
        <v>631.3284744967599</v>
      </c>
      <c r="H22" s="135">
        <f ca="1">IFERROR(IF((VLOOKUP($E22,'Res&amp;Reablement Backsheet'!$D$5:$W$183,H$9,FALSE))="","",(VLOOKUP($E22,'Res&amp;Reablement Backsheet'!$D$5:$W$183,H$9,FALSE))),"")</f>
        <v>585.26282911738349</v>
      </c>
      <c r="I22" s="135">
        <f ca="1">IFERROR(IF((VLOOKUP($E22,'Res&amp;Reablement Backsheet'!$D$5:$W$183,I$9,FALSE))="","",(VLOOKUP($E22,'Res&amp;Reablement Backsheet'!$D$5:$W$183,I$9,FALSE))),"")</f>
        <v>599.2065115137633</v>
      </c>
    </row>
    <row r="23" spans="1:9" ht="15" customHeight="1" x14ac:dyDescent="0.3">
      <c r="A23" s="57">
        <v>11</v>
      </c>
      <c r="B23" s="98" t="str">
        <f ca="1">IFERROR(IF((VLOOKUP($E23,'Org List'!$AJ$10:$AL$188,3,FALSE))="","",(VLOOKUP($E23,'Org List'!$AJ$10:$AL$188,3,FALSE))),"")</f>
        <v/>
      </c>
      <c r="C23" s="99" t="str">
        <f ca="1">IFERROR(IF((VLOOKUP($E23,'Org List'!$AO$10:$AQ$188,3,FALSE))="","",(VLOOKUP($E23,'Org List'!$AO$10:$AQ$188,3,FALSE))),"")</f>
        <v>East Region</v>
      </c>
      <c r="D23" s="100" t="str">
        <f ca="1">IFERROR(IF((VLOOKUP($E23,'Org List'!$AT$10:$AV$188,3,FALSE))="","",(VLOOKUP($E23,'Org List'!$AT$10:$AV$188,3,FALSE))),"")</f>
        <v/>
      </c>
      <c r="E23" s="98" t="str">
        <f t="shared" ca="1" si="0"/>
        <v>E12000006</v>
      </c>
      <c r="F23" s="100" t="str">
        <f ca="1">IF(E23="","",VLOOKUP(E23,'Org List'!$J$9:$K$488,2,0))</f>
        <v>East Region</v>
      </c>
      <c r="G23" s="135">
        <f ca="1">IFERROR(IF((VLOOKUP($E23,'Res&amp;Reablement Backsheet'!$D$5:$W$183,G$9,FALSE))="","",(VLOOKUP($E23,'Res&amp;Reablement Backsheet'!$D$5:$W$183,G$9,FALSE))),"")</f>
        <v>523.73609102963724</v>
      </c>
      <c r="H23" s="135">
        <f ca="1">IFERROR(IF((VLOOKUP($E23,'Res&amp;Reablement Backsheet'!$D$5:$W$183,H$9,FALSE))="","",(VLOOKUP($E23,'Res&amp;Reablement Backsheet'!$D$5:$W$183,H$9,FALSE))),"")</f>
        <v>548.51222090884664</v>
      </c>
      <c r="I23" s="135">
        <f ca="1">IFERROR(IF((VLOOKUP($E23,'Res&amp;Reablement Backsheet'!$D$5:$W$183,I$9,FALSE))="","",(VLOOKUP($E23,'Res&amp;Reablement Backsheet'!$D$5:$W$183,I$9,FALSE))),"")</f>
        <v>479.38670444308207</v>
      </c>
    </row>
    <row r="24" spans="1:9" ht="15" customHeight="1" x14ac:dyDescent="0.3">
      <c r="A24" s="57">
        <v>12</v>
      </c>
      <c r="B24" s="98" t="str">
        <f ca="1">IFERROR(IF((VLOOKUP($E24,'Org List'!$AJ$10:$AL$188,3,FALSE))="","",(VLOOKUP($E24,'Org List'!$AJ$10:$AL$188,3,FALSE))),"")</f>
        <v/>
      </c>
      <c r="C24" s="99" t="str">
        <f ca="1">IFERROR(IF((VLOOKUP($E24,'Org List'!$AO$10:$AQ$188,3,FALSE))="","",(VLOOKUP($E24,'Org List'!$AO$10:$AQ$188,3,FALSE))),"")</f>
        <v>London Region</v>
      </c>
      <c r="D24" s="100" t="str">
        <f ca="1">IFERROR(IF((VLOOKUP($E24,'Org List'!$AT$10:$AV$188,3,FALSE))="","",(VLOOKUP($E24,'Org List'!$AT$10:$AV$188,3,FALSE))),"")</f>
        <v/>
      </c>
      <c r="E24" s="98" t="str">
        <f t="shared" ca="1" si="0"/>
        <v>E12000007</v>
      </c>
      <c r="F24" s="100" t="str">
        <f ca="1">IF(E24="","",VLOOKUP(E24,'Org List'!$J$9:$K$488,2,0))</f>
        <v>London Region</v>
      </c>
      <c r="G24" s="135">
        <f ca="1">IFERROR(IF((VLOOKUP($E24,'Res&amp;Reablement Backsheet'!$D$5:$W$183,G$9,FALSE))="","",(VLOOKUP($E24,'Res&amp;Reablement Backsheet'!$D$5:$W$183,G$9,FALSE))),"")</f>
        <v>438.4408986764455</v>
      </c>
      <c r="H24" s="135">
        <f ca="1">IFERROR(IF((VLOOKUP($E24,'Res&amp;Reablement Backsheet'!$D$5:$W$183,H$9,FALSE))="","",(VLOOKUP($E24,'Res&amp;Reablement Backsheet'!$D$5:$W$183,H$9,FALSE))),"")</f>
        <v>465.38127030687667</v>
      </c>
      <c r="I24" s="135">
        <f ca="1">IFERROR(IF((VLOOKUP($E24,'Res&amp;Reablement Backsheet'!$D$5:$W$183,I$9,FALSE))="","",(VLOOKUP($E24,'Res&amp;Reablement Backsheet'!$D$5:$W$183,I$9,FALSE))),"")</f>
        <v>406.19307306567515</v>
      </c>
    </row>
    <row r="25" spans="1:9" ht="15" customHeight="1" x14ac:dyDescent="0.3">
      <c r="A25" s="57">
        <v>13</v>
      </c>
      <c r="B25" s="98" t="str">
        <f ca="1">IFERROR(IF((VLOOKUP($E25,'Org List'!$AJ$10:$AL$188,3,FALSE))="","",(VLOOKUP($E25,'Org List'!$AJ$10:$AL$188,3,FALSE))),"")</f>
        <v/>
      </c>
      <c r="C25" s="99" t="str">
        <f ca="1">IFERROR(IF((VLOOKUP($E25,'Org List'!$AO$10:$AQ$188,3,FALSE))="","",(VLOOKUP($E25,'Org List'!$AO$10:$AQ$188,3,FALSE))),"")</f>
        <v>South East Region</v>
      </c>
      <c r="D25" s="100" t="str">
        <f ca="1">IFERROR(IF((VLOOKUP($E25,'Org List'!$AT$10:$AV$188,3,FALSE))="","",(VLOOKUP($E25,'Org List'!$AT$10:$AV$188,3,FALSE))),"")</f>
        <v/>
      </c>
      <c r="E25" s="98" t="str">
        <f t="shared" ca="1" si="0"/>
        <v>E12000008</v>
      </c>
      <c r="F25" s="100" t="str">
        <f ca="1">IF(E25="","",VLOOKUP(E25,'Org List'!$J$9:$K$488,2,0))</f>
        <v>South East Region</v>
      </c>
      <c r="G25" s="135">
        <f ca="1">IFERROR(IF((VLOOKUP($E25,'Res&amp;Reablement Backsheet'!$D$5:$W$183,G$9,FALSE))="","",(VLOOKUP($E25,'Res&amp;Reablement Backsheet'!$D$5:$W$183,G$9,FALSE))),"")</f>
        <v>565.27592421444479</v>
      </c>
      <c r="H25" s="135">
        <f ca="1">IFERROR(IF((VLOOKUP($E25,'Res&amp;Reablement Backsheet'!$D$5:$W$183,H$9,FALSE))="","",(VLOOKUP($E25,'Res&amp;Reablement Backsheet'!$D$5:$W$183,H$9,FALSE))),"")</f>
        <v>553.53083307312158</v>
      </c>
      <c r="I25" s="135">
        <f ca="1">IFERROR(IF((VLOOKUP($E25,'Res&amp;Reablement Backsheet'!$D$5:$W$183,I$9,FALSE))="","",(VLOOKUP($E25,'Res&amp;Reablement Backsheet'!$D$5:$W$183,I$9,FALSE))),"")</f>
        <v>561.53882493377557</v>
      </c>
    </row>
    <row r="26" spans="1:9" ht="15" customHeight="1" x14ac:dyDescent="0.3">
      <c r="A26" s="57">
        <v>14</v>
      </c>
      <c r="B26" s="98" t="str">
        <f ca="1">IFERROR(IF((VLOOKUP($E26,'Org List'!$AJ$10:$AL$188,3,FALSE))="","",(VLOOKUP($E26,'Org List'!$AJ$10:$AL$188,3,FALSE))),"")</f>
        <v/>
      </c>
      <c r="C26" s="99" t="str">
        <f ca="1">IFERROR(IF((VLOOKUP($E26,'Org List'!$AO$10:$AQ$188,3,FALSE))="","",(VLOOKUP($E26,'Org List'!$AO$10:$AQ$188,3,FALSE))),"")</f>
        <v>South West Region</v>
      </c>
      <c r="D26" s="100" t="str">
        <f ca="1">IFERROR(IF((VLOOKUP($E26,'Org List'!$AT$10:$AV$188,3,FALSE))="","",(VLOOKUP($E26,'Org List'!$AT$10:$AV$188,3,FALSE))),"")</f>
        <v/>
      </c>
      <c r="E26" s="98" t="str">
        <f t="shared" ca="1" si="0"/>
        <v>E12000009</v>
      </c>
      <c r="F26" s="100" t="str">
        <f ca="1">IF(E26="","",VLOOKUP(E26,'Org List'!$J$9:$K$488,2,0))</f>
        <v>South West Region</v>
      </c>
      <c r="G26" s="135">
        <f ca="1">IFERROR(IF((VLOOKUP($E26,'Res&amp;Reablement Backsheet'!$D$5:$W$183,G$9,FALSE))="","",(VLOOKUP($E26,'Res&amp;Reablement Backsheet'!$D$5:$W$183,G$9,FALSE))),"")</f>
        <v>581.01161015540106</v>
      </c>
      <c r="H26" s="135">
        <f ca="1">IFERROR(IF((VLOOKUP($E26,'Res&amp;Reablement Backsheet'!$D$5:$W$183,H$9,FALSE))="","",(VLOOKUP($E26,'Res&amp;Reablement Backsheet'!$D$5:$W$183,H$9,FALSE))),"")</f>
        <v>595.14077098269661</v>
      </c>
      <c r="I26" s="135">
        <f ca="1">IFERROR(IF((VLOOKUP($E26,'Res&amp;Reablement Backsheet'!$D$5:$W$183,I$9,FALSE))="","",(VLOOKUP($E26,'Res&amp;Reablement Backsheet'!$D$5:$W$183,I$9,FALSE))),"")</f>
        <v>545.841611793482</v>
      </c>
    </row>
    <row r="27" spans="1:9" ht="15" customHeight="1" x14ac:dyDescent="0.3">
      <c r="A27" s="57">
        <v>15</v>
      </c>
      <c r="B27" s="98" t="str">
        <f ca="1">IFERROR(IF((VLOOKUP($E27,'Org List'!$AJ$10:$AL$188,3,FALSE))="","",(VLOOKUP($E27,'Org List'!$AJ$10:$AL$188,3,FALSE))),"")</f>
        <v>NHS England North (Yorkshire And Humber)</v>
      </c>
      <c r="C27" s="99" t="str">
        <f ca="1">IFERROR(IF((VLOOKUP($E27,'Org List'!$AO$10:$AQ$188,3,FALSE))="","",(VLOOKUP($E27,'Org List'!$AO$10:$AQ$188,3,FALSE))),"")</f>
        <v/>
      </c>
      <c r="D27" s="100" t="str">
        <f ca="1">IFERROR(IF((VLOOKUP($E27,'Org List'!$AT$10:$AV$188,3,FALSE))="","",(VLOOKUP($E27,'Org List'!$AT$10:$AV$188,3,FALSE))),"")</f>
        <v>NHS England North (Yorkshire And Humber)</v>
      </c>
      <c r="E27" s="98" t="str">
        <f t="shared" ca="1" si="0"/>
        <v>Q72</v>
      </c>
      <c r="F27" s="100" t="str">
        <f ca="1">IF(E27="","",VLOOKUP(E27,'Org List'!$J$9:$K$488,2,0))</f>
        <v>NHS England North (Yorkshire And Humber)</v>
      </c>
      <c r="G27" s="135">
        <f ca="1">IFERROR(IF((VLOOKUP($E27,'Res&amp;Reablement Backsheet'!$D$5:$W$183,G$9,FALSE))="","",(VLOOKUP($E27,'Res&amp;Reablement Backsheet'!$D$5:$W$183,G$9,FALSE))),"")</f>
        <v>658.48853886295251</v>
      </c>
      <c r="H27" s="135">
        <f ca="1">IFERROR(IF((VLOOKUP($E27,'Res&amp;Reablement Backsheet'!$D$5:$W$183,H$9,FALSE))="","",(VLOOKUP($E27,'Res&amp;Reablement Backsheet'!$D$5:$W$183,H$9,FALSE))),"")</f>
        <v>636.39002001621645</v>
      </c>
      <c r="I27" s="135">
        <f ca="1">IFERROR(IF((VLOOKUP($E27,'Res&amp;Reablement Backsheet'!$D$5:$W$183,I$9,FALSE))="","",(VLOOKUP($E27,'Res&amp;Reablement Backsheet'!$D$5:$W$183,I$9,FALSE))),"")</f>
        <v>632.60020325385688</v>
      </c>
    </row>
    <row r="28" spans="1:9" ht="15" customHeight="1" x14ac:dyDescent="0.3">
      <c r="A28" s="57">
        <v>16</v>
      </c>
      <c r="B28" s="98" t="str">
        <f ca="1">IFERROR(IF((VLOOKUP($E28,'Org List'!$AJ$10:$AL$188,3,FALSE))="","",(VLOOKUP($E28,'Org List'!$AJ$10:$AL$188,3,FALSE))),"")</f>
        <v>NHS England North (Cumbria And North East)</v>
      </c>
      <c r="C28" s="99" t="str">
        <f ca="1">IFERROR(IF((VLOOKUP($E28,'Org List'!$AO$10:$AQ$188,3,FALSE))="","",(VLOOKUP($E28,'Org List'!$AO$10:$AQ$188,3,FALSE))),"")</f>
        <v/>
      </c>
      <c r="D28" s="100" t="str">
        <f ca="1">IFERROR(IF((VLOOKUP($E28,'Org List'!$AT$10:$AV$188,3,FALSE))="","",(VLOOKUP($E28,'Org List'!$AT$10:$AV$188,3,FALSE))),"")</f>
        <v>NHS England North (Cumbria And North East)</v>
      </c>
      <c r="E28" s="98" t="str">
        <f t="shared" ca="1" si="0"/>
        <v>Q74</v>
      </c>
      <c r="F28" s="100" t="str">
        <f ca="1">IF(E28="","",VLOOKUP(E28,'Org List'!$J$9:$K$488,2,0))</f>
        <v>NHS England North (Cumbria And North East)</v>
      </c>
      <c r="G28" s="135">
        <f ca="1">IFERROR(IF((VLOOKUP($E28,'Res&amp;Reablement Backsheet'!$D$5:$W$183,G$9,FALSE))="","",(VLOOKUP($E28,'Res&amp;Reablement Backsheet'!$D$5:$W$183,G$9,FALSE))),"")</f>
        <v>806.18313817630064</v>
      </c>
      <c r="H28" s="135">
        <f ca="1">IFERROR(IF((VLOOKUP($E28,'Res&amp;Reablement Backsheet'!$D$5:$W$183,H$9,FALSE))="","",(VLOOKUP($E28,'Res&amp;Reablement Backsheet'!$D$5:$W$183,H$9,FALSE))),"")</f>
        <v>780.02282762616369</v>
      </c>
      <c r="I28" s="135">
        <f ca="1">IFERROR(IF((VLOOKUP($E28,'Res&amp;Reablement Backsheet'!$D$5:$W$183,I$9,FALSE))="","",(VLOOKUP($E28,'Res&amp;Reablement Backsheet'!$D$5:$W$183,I$9,FALSE))),"")</f>
        <v>759.50006551497131</v>
      </c>
    </row>
    <row r="29" spans="1:9" ht="15" customHeight="1" x14ac:dyDescent="0.3">
      <c r="A29" s="57">
        <v>17</v>
      </c>
      <c r="B29" s="98" t="str">
        <f ca="1">IFERROR(IF((VLOOKUP($E29,'Org List'!$AJ$10:$AL$188,3,FALSE))="","",(VLOOKUP($E29,'Org List'!$AJ$10:$AL$188,3,FALSE))),"")</f>
        <v>NHS England North (Cheshire And Merseyside)</v>
      </c>
      <c r="C29" s="99" t="str">
        <f ca="1">IFERROR(IF((VLOOKUP($E29,'Org List'!$AO$10:$AQ$188,3,FALSE))="","",(VLOOKUP($E29,'Org List'!$AO$10:$AQ$188,3,FALSE))),"")</f>
        <v/>
      </c>
      <c r="D29" s="100" t="str">
        <f ca="1">IFERROR(IF((VLOOKUP($E29,'Org List'!$AT$10:$AV$188,3,FALSE))="","",(VLOOKUP($E29,'Org List'!$AT$10:$AV$188,3,FALSE))),"")</f>
        <v>NHS England North (Cheshire And Merseyside)</v>
      </c>
      <c r="E29" s="98" t="str">
        <f t="shared" ca="1" si="0"/>
        <v>Q75</v>
      </c>
      <c r="F29" s="100" t="str">
        <f ca="1">IF(E29="","",VLOOKUP(E29,'Org List'!$J$9:$K$488,2,0))</f>
        <v>NHS England North (Cheshire And Merseyside)</v>
      </c>
      <c r="G29" s="135">
        <f ca="1">IFERROR(IF((VLOOKUP($E29,'Res&amp;Reablement Backsheet'!$D$5:$W$183,G$9,FALSE))="","",(VLOOKUP($E29,'Res&amp;Reablement Backsheet'!$D$5:$W$183,G$9,FALSE))),"")</f>
        <v>736.64014091152137</v>
      </c>
      <c r="H29" s="135">
        <f ca="1">IFERROR(IF((VLOOKUP($E29,'Res&amp;Reablement Backsheet'!$D$5:$W$183,H$9,FALSE))="","",(VLOOKUP($E29,'Res&amp;Reablement Backsheet'!$D$5:$W$183,H$9,FALSE))),"")</f>
        <v>715.6700719600052</v>
      </c>
      <c r="I29" s="135">
        <f ca="1">IFERROR(IF((VLOOKUP($E29,'Res&amp;Reablement Backsheet'!$D$5:$W$183,I$9,FALSE))="","",(VLOOKUP($E29,'Res&amp;Reablement Backsheet'!$D$5:$W$183,I$9,FALSE))),"")</f>
        <v>629.21050835327628</v>
      </c>
    </row>
    <row r="30" spans="1:9" ht="15" customHeight="1" x14ac:dyDescent="0.3">
      <c r="A30" s="57">
        <v>18</v>
      </c>
      <c r="B30" s="98" t="str">
        <f ca="1">IFERROR(IF((VLOOKUP($E30,'Org List'!$AJ$10:$AL$188,3,FALSE))="","",(VLOOKUP($E30,'Org List'!$AJ$10:$AL$188,3,FALSE))),"")</f>
        <v>NHS England North (Greater Manchester)</v>
      </c>
      <c r="C30" s="99" t="str">
        <f ca="1">IFERROR(IF((VLOOKUP($E30,'Org List'!$AO$10:$AQ$188,3,FALSE))="","",(VLOOKUP($E30,'Org List'!$AO$10:$AQ$188,3,FALSE))),"")</f>
        <v/>
      </c>
      <c r="D30" s="100" t="str">
        <f ca="1">IFERROR(IF((VLOOKUP($E30,'Org List'!$AT$10:$AV$188,3,FALSE))="","",(VLOOKUP($E30,'Org List'!$AT$10:$AV$188,3,FALSE))),"")</f>
        <v>NHS England North (Greater Manchester)</v>
      </c>
      <c r="E30" s="98" t="str">
        <f t="shared" ca="1" si="0"/>
        <v>Q83</v>
      </c>
      <c r="F30" s="100" t="str">
        <f ca="1">IF(E30="","",VLOOKUP(E30,'Org List'!$J$9:$K$488,2,0))</f>
        <v>NHS England North (Greater Manchester)</v>
      </c>
      <c r="G30" s="135">
        <f ca="1">IFERROR(IF((VLOOKUP($E30,'Res&amp;Reablement Backsheet'!$D$5:$W$183,G$9,FALSE))="","",(VLOOKUP($E30,'Res&amp;Reablement Backsheet'!$D$5:$W$183,G$9,FALSE))),"")</f>
        <v>820.05140210464583</v>
      </c>
      <c r="H30" s="135">
        <f ca="1">IFERROR(IF((VLOOKUP($E30,'Res&amp;Reablement Backsheet'!$D$5:$W$183,H$9,FALSE))="","",(VLOOKUP($E30,'Res&amp;Reablement Backsheet'!$D$5:$W$183,H$9,FALSE))),"")</f>
        <v>702.32172094900739</v>
      </c>
      <c r="I30" s="135">
        <f ca="1">IFERROR(IF((VLOOKUP($E30,'Res&amp;Reablement Backsheet'!$D$5:$W$183,I$9,FALSE))="","",(VLOOKUP($E30,'Res&amp;Reablement Backsheet'!$D$5:$W$183,I$9,FALSE))),"")</f>
        <v>899.38906854496724</v>
      </c>
    </row>
    <row r="31" spans="1:9" ht="15" customHeight="1" x14ac:dyDescent="0.3">
      <c r="A31" s="57">
        <v>19</v>
      </c>
      <c r="B31" s="98" t="str">
        <f ca="1">IFERROR(IF((VLOOKUP($E31,'Org List'!$AJ$10:$AL$188,3,FALSE))="","",(VLOOKUP($E31,'Org List'!$AJ$10:$AL$188,3,FALSE))),"")</f>
        <v>NHS England North (Lancashire)</v>
      </c>
      <c r="C31" s="99" t="str">
        <f ca="1">IFERROR(IF((VLOOKUP($E31,'Org List'!$AO$10:$AQ$188,3,FALSE))="","",(VLOOKUP($E31,'Org List'!$AO$10:$AQ$188,3,FALSE))),"")</f>
        <v/>
      </c>
      <c r="D31" s="100" t="str">
        <f ca="1">IFERROR(IF((VLOOKUP($E31,'Org List'!$AT$10:$AV$188,3,FALSE))="","",(VLOOKUP($E31,'Org List'!$AT$10:$AV$188,3,FALSE))),"")</f>
        <v>NHS England North (Lancashire)</v>
      </c>
      <c r="E31" s="98" t="str">
        <f t="shared" ca="1" si="0"/>
        <v>Q84</v>
      </c>
      <c r="F31" s="100" t="str">
        <f ca="1">IF(E31="","",VLOOKUP(E31,'Org List'!$J$9:$K$488,2,0))</f>
        <v>NHS England North (Lancashire)</v>
      </c>
      <c r="G31" s="135">
        <f ca="1">IFERROR(IF((VLOOKUP($E31,'Res&amp;Reablement Backsheet'!$D$5:$W$183,G$9,FALSE))="","",(VLOOKUP($E31,'Res&amp;Reablement Backsheet'!$D$5:$W$183,G$9,FALSE))),"")</f>
        <v>785.97402062280457</v>
      </c>
      <c r="H31" s="135">
        <f ca="1">IFERROR(IF((VLOOKUP($E31,'Res&amp;Reablement Backsheet'!$D$5:$W$183,H$9,FALSE))="","",(VLOOKUP($E31,'Res&amp;Reablement Backsheet'!$D$5:$W$183,H$9,FALSE))),"")</f>
        <v>757.95873637353725</v>
      </c>
      <c r="I31" s="135">
        <f ca="1">IFERROR(IF((VLOOKUP($E31,'Res&amp;Reablement Backsheet'!$D$5:$W$183,I$9,FALSE))="","",(VLOOKUP($E31,'Res&amp;Reablement Backsheet'!$D$5:$W$183,I$9,FALSE))),"")</f>
        <v>726.74467919074164</v>
      </c>
    </row>
    <row r="32" spans="1:9" ht="15" customHeight="1" x14ac:dyDescent="0.3">
      <c r="A32" s="57">
        <v>20</v>
      </c>
      <c r="B32" s="98" t="str">
        <f ca="1">IFERROR(IF((VLOOKUP($E32,'Org List'!$AJ$10:$AL$188,3,FALSE))="","",(VLOOKUP($E32,'Org List'!$AJ$10:$AL$188,3,FALSE))),"")</f>
        <v>NHS England Midlands And East (North Midlands)</v>
      </c>
      <c r="C32" s="99" t="str">
        <f ca="1">IFERROR(IF((VLOOKUP($E32,'Org List'!$AO$10:$AQ$188,3,FALSE))="","",(VLOOKUP($E32,'Org List'!$AO$10:$AQ$188,3,FALSE))),"")</f>
        <v/>
      </c>
      <c r="D32" s="100" t="str">
        <f ca="1">IFERROR(IF((VLOOKUP($E32,'Org List'!$AT$10:$AV$188,3,FALSE))="","",(VLOOKUP($E32,'Org List'!$AT$10:$AV$188,3,FALSE))),"")</f>
        <v>NHS England Midlands And East (North Midlands)</v>
      </c>
      <c r="E32" s="98" t="str">
        <f t="shared" ca="1" si="0"/>
        <v>Q76</v>
      </c>
      <c r="F32" s="100" t="str">
        <f ca="1">IF(E32="","",VLOOKUP(E32,'Org List'!$J$9:$K$488,2,0))</f>
        <v>NHS England Midlands And East (North Midlands)</v>
      </c>
      <c r="G32" s="135">
        <f ca="1">IFERROR(IF((VLOOKUP($E32,'Res&amp;Reablement Backsheet'!$D$5:$W$183,G$9,FALSE))="","",(VLOOKUP($E32,'Res&amp;Reablement Backsheet'!$D$5:$W$183,G$9,FALSE))),"")</f>
        <v>625.93144560357678</v>
      </c>
      <c r="H32" s="135">
        <f ca="1">IFERROR(IF((VLOOKUP($E32,'Res&amp;Reablement Backsheet'!$D$5:$W$183,H$9,FALSE))="","",(VLOOKUP($E32,'Res&amp;Reablement Backsheet'!$D$5:$W$183,H$9,FALSE))),"")</f>
        <v>625.80558306552768</v>
      </c>
      <c r="I32" s="135">
        <f ca="1">IFERROR(IF((VLOOKUP($E32,'Res&amp;Reablement Backsheet'!$D$5:$W$183,I$9,FALSE))="","",(VLOOKUP($E32,'Res&amp;Reablement Backsheet'!$D$5:$W$183,I$9,FALSE))),"")</f>
        <v>588.88372012428147</v>
      </c>
    </row>
    <row r="33" spans="1:9" ht="15" customHeight="1" x14ac:dyDescent="0.3">
      <c r="A33" s="57">
        <v>21</v>
      </c>
      <c r="B33" s="98" t="str">
        <f ca="1">IFERROR(IF((VLOOKUP($E33,'Org List'!$AJ$10:$AL$188,3,FALSE))="","",(VLOOKUP($E33,'Org List'!$AJ$10:$AL$188,3,FALSE))),"")</f>
        <v>NHS England Midlands And East (West Midlands)</v>
      </c>
      <c r="C33" s="99" t="str">
        <f ca="1">IFERROR(IF((VLOOKUP($E33,'Org List'!$AO$10:$AQ$188,3,FALSE))="","",(VLOOKUP($E33,'Org List'!$AO$10:$AQ$188,3,FALSE))),"")</f>
        <v/>
      </c>
      <c r="D33" s="100" t="str">
        <f ca="1">IFERROR(IF((VLOOKUP($E33,'Org List'!$AT$10:$AV$188,3,FALSE))="","",(VLOOKUP($E33,'Org List'!$AT$10:$AV$188,3,FALSE))),"")</f>
        <v>NHS England Midlands And East (West Midlands)</v>
      </c>
      <c r="E33" s="98" t="str">
        <f t="shared" ca="1" si="0"/>
        <v>Q77</v>
      </c>
      <c r="F33" s="100" t="str">
        <f ca="1">IF(E33="","",VLOOKUP(E33,'Org List'!$J$9:$K$488,2,0))</f>
        <v>NHS England Midlands And East (West Midlands)</v>
      </c>
      <c r="G33" s="135">
        <f ca="1">IFERROR(IF((VLOOKUP($E33,'Res&amp;Reablement Backsheet'!$D$5:$W$183,G$9,FALSE))="","",(VLOOKUP($E33,'Res&amp;Reablement Backsheet'!$D$5:$W$183,G$9,FALSE))),"")</f>
        <v>648.74277089855104</v>
      </c>
      <c r="H33" s="135">
        <f ca="1">IFERROR(IF((VLOOKUP($E33,'Res&amp;Reablement Backsheet'!$D$5:$W$183,H$9,FALSE))="","",(VLOOKUP($E33,'Res&amp;Reablement Backsheet'!$D$5:$W$183,H$9,FALSE))),"")</f>
        <v>586.74849837996419</v>
      </c>
      <c r="I33" s="135">
        <f ca="1">IFERROR(IF((VLOOKUP($E33,'Res&amp;Reablement Backsheet'!$D$5:$W$183,I$9,FALSE))="","",(VLOOKUP($E33,'Res&amp;Reablement Backsheet'!$D$5:$W$183,I$9,FALSE))),"")</f>
        <v>650.71326108283984</v>
      </c>
    </row>
    <row r="34" spans="1:9" ht="15" customHeight="1" x14ac:dyDescent="0.3">
      <c r="A34" s="57">
        <v>22</v>
      </c>
      <c r="B34" s="98" t="str">
        <f ca="1">IFERROR(IF((VLOOKUP($E34,'Org List'!$AJ$10:$AL$188,3,FALSE))="","",(VLOOKUP($E34,'Org List'!$AJ$10:$AL$188,3,FALSE))),"")</f>
        <v>NHS England Midlands And East (Central Midlands)</v>
      </c>
      <c r="C34" s="99" t="str">
        <f ca="1">IFERROR(IF((VLOOKUP($E34,'Org List'!$AO$10:$AQ$188,3,FALSE))="","",(VLOOKUP($E34,'Org List'!$AO$10:$AQ$188,3,FALSE))),"")</f>
        <v/>
      </c>
      <c r="D34" s="100" t="str">
        <f ca="1">IFERROR(IF((VLOOKUP($E34,'Org List'!$AT$10:$AV$188,3,FALSE))="","",(VLOOKUP($E34,'Org List'!$AT$10:$AV$188,3,FALSE))),"")</f>
        <v>NHS England Midlands And East (Central Midlands)</v>
      </c>
      <c r="E34" s="98" t="str">
        <f t="shared" ca="1" si="0"/>
        <v>Q78</v>
      </c>
      <c r="F34" s="100" t="str">
        <f ca="1">IF(E34="","",VLOOKUP(E34,'Org List'!$J$9:$K$488,2,0))</f>
        <v>NHS England Midlands And East (Central Midlands)</v>
      </c>
      <c r="G34" s="135">
        <f ca="1">IFERROR(IF((VLOOKUP($E34,'Res&amp;Reablement Backsheet'!$D$5:$W$183,G$9,FALSE))="","",(VLOOKUP($E34,'Res&amp;Reablement Backsheet'!$D$5:$W$183,G$9,FALSE))),"")</f>
        <v>557.65880624032866</v>
      </c>
      <c r="H34" s="135">
        <f ca="1">IFERROR(IF((VLOOKUP($E34,'Res&amp;Reablement Backsheet'!$D$5:$W$183,H$9,FALSE))="","",(VLOOKUP($E34,'Res&amp;Reablement Backsheet'!$D$5:$W$183,H$9,FALSE))),"")</f>
        <v>581.79766874582447</v>
      </c>
      <c r="I34" s="135">
        <f ca="1">IFERROR(IF((VLOOKUP($E34,'Res&amp;Reablement Backsheet'!$D$5:$W$183,I$9,FALSE))="","",(VLOOKUP($E34,'Res&amp;Reablement Backsheet'!$D$5:$W$183,I$9,FALSE))),"")</f>
        <v>530.52585282718053</v>
      </c>
    </row>
    <row r="35" spans="1:9" ht="15" customHeight="1" x14ac:dyDescent="0.3">
      <c r="A35" s="57">
        <v>23</v>
      </c>
      <c r="B35" s="98" t="str">
        <f ca="1">IFERROR(IF((VLOOKUP($E35,'Org List'!$AJ$10:$AL$188,3,FALSE))="","",(VLOOKUP($E35,'Org List'!$AJ$10:$AL$188,3,FALSE))),"")</f>
        <v>NHS England Midlands And East (East)</v>
      </c>
      <c r="C35" s="99" t="str">
        <f ca="1">IFERROR(IF((VLOOKUP($E35,'Org List'!$AO$10:$AQ$188,3,FALSE))="","",(VLOOKUP($E35,'Org List'!$AO$10:$AQ$188,3,FALSE))),"")</f>
        <v/>
      </c>
      <c r="D35" s="100" t="str">
        <f ca="1">IFERROR(IF((VLOOKUP($E35,'Org List'!$AT$10:$AV$188,3,FALSE))="","",(VLOOKUP($E35,'Org List'!$AT$10:$AV$188,3,FALSE))),"")</f>
        <v>NHS England Midlands And East (East)</v>
      </c>
      <c r="E35" s="98" t="str">
        <f t="shared" ca="1" si="0"/>
        <v>Q79</v>
      </c>
      <c r="F35" s="100" t="str">
        <f ca="1">IF(E35="","",VLOOKUP(E35,'Org List'!$J$9:$K$488,2,0))</f>
        <v>NHS England Midlands And East (East)</v>
      </c>
      <c r="G35" s="135">
        <f ca="1">IFERROR(IF((VLOOKUP($E35,'Res&amp;Reablement Backsheet'!$D$5:$W$183,G$9,FALSE))="","",(VLOOKUP($E35,'Res&amp;Reablement Backsheet'!$D$5:$W$183,G$9,FALSE))),"")</f>
        <v>513.01547645718347</v>
      </c>
      <c r="H35" s="135">
        <f ca="1">IFERROR(IF((VLOOKUP($E35,'Res&amp;Reablement Backsheet'!$D$5:$W$183,H$9,FALSE))="","",(VLOOKUP($E35,'Res&amp;Reablement Backsheet'!$D$5:$W$183,H$9,FALSE))),"")</f>
        <v>541.77979287316043</v>
      </c>
      <c r="I35" s="135">
        <f ca="1">IFERROR(IF((VLOOKUP($E35,'Res&amp;Reablement Backsheet'!$D$5:$W$183,I$9,FALSE))="","",(VLOOKUP($E35,'Res&amp;Reablement Backsheet'!$D$5:$W$183,I$9,FALSE))),"")</f>
        <v>485.82968877475957</v>
      </c>
    </row>
    <row r="36" spans="1:9" ht="15" customHeight="1" x14ac:dyDescent="0.3">
      <c r="A36" s="57">
        <v>24</v>
      </c>
      <c r="B36" s="98" t="str">
        <f ca="1">IFERROR(IF((VLOOKUP($E36,'Org List'!$AJ$10:$AL$188,3,FALSE))="","",(VLOOKUP($E36,'Org List'!$AJ$10:$AL$188,3,FALSE))),"")</f>
        <v>NHS England South West (South West South)</v>
      </c>
      <c r="C36" s="99" t="str">
        <f ca="1">IFERROR(IF((VLOOKUP($E36,'Org List'!$AO$10:$AQ$188,3,FALSE))="","",(VLOOKUP($E36,'Org List'!$AO$10:$AQ$188,3,FALSE))),"")</f>
        <v/>
      </c>
      <c r="D36" s="100" t="str">
        <f ca="1">IFERROR(IF((VLOOKUP($E36,'Org List'!$AT$10:$AV$188,3,FALSE))="","",(VLOOKUP($E36,'Org List'!$AT$10:$AV$188,3,FALSE))),"")</f>
        <v>NHS England South West (South West South)</v>
      </c>
      <c r="E36" s="98" t="str">
        <f t="shared" ca="1" si="0"/>
        <v>Q85</v>
      </c>
      <c r="F36" s="100" t="str">
        <f ca="1">IF(E36="","",VLOOKUP(E36,'Org List'!$J$9:$K$488,2,0))</f>
        <v>NHS England South West (South West South)</v>
      </c>
      <c r="G36" s="135">
        <f ca="1">IFERROR(IF((VLOOKUP($E36,'Res&amp;Reablement Backsheet'!$D$5:$W$183,G$9,FALSE))="","",(VLOOKUP($E36,'Res&amp;Reablement Backsheet'!$D$5:$W$183,G$9,FALSE))),"")</f>
        <v>545.71418390924316</v>
      </c>
      <c r="H36" s="135">
        <f ca="1">IFERROR(IF((VLOOKUP($E36,'Res&amp;Reablement Backsheet'!$D$5:$W$183,H$9,FALSE))="","",(VLOOKUP($E36,'Res&amp;Reablement Backsheet'!$D$5:$W$183,H$9,FALSE))),"")</f>
        <v>515.7789864828477</v>
      </c>
      <c r="I36" s="135">
        <f ca="1">IFERROR(IF((VLOOKUP($E36,'Res&amp;Reablement Backsheet'!$D$5:$W$183,I$9,FALSE))="","",(VLOOKUP($E36,'Res&amp;Reablement Backsheet'!$D$5:$W$183,I$9,FALSE))),"")</f>
        <v>535.97393505304547</v>
      </c>
    </row>
    <row r="37" spans="1:9" ht="15" customHeight="1" x14ac:dyDescent="0.3">
      <c r="A37" s="57">
        <v>25</v>
      </c>
      <c r="B37" s="98" t="str">
        <f ca="1">IFERROR(IF((VLOOKUP($E37,'Org List'!$AJ$10:$AL$188,3,FALSE))="","",(VLOOKUP($E37,'Org List'!$AJ$10:$AL$188,3,FALSE))),"")</f>
        <v>NHS England South West (South West North)</v>
      </c>
      <c r="C37" s="99" t="str">
        <f ca="1">IFERROR(IF((VLOOKUP($E37,'Org List'!$AO$10:$AQ$188,3,FALSE))="","",(VLOOKUP($E37,'Org List'!$AO$10:$AQ$188,3,FALSE))),"")</f>
        <v/>
      </c>
      <c r="D37" s="100" t="str">
        <f ca="1">IFERROR(IF((VLOOKUP($E37,'Org List'!$AT$10:$AV$188,3,FALSE))="","",(VLOOKUP($E37,'Org List'!$AT$10:$AV$188,3,FALSE))),"")</f>
        <v>NHS England South West (South West North)</v>
      </c>
      <c r="E37" s="98" t="str">
        <f t="shared" ca="1" si="0"/>
        <v>Q86</v>
      </c>
      <c r="F37" s="100" t="str">
        <f ca="1">IF(E37="","",VLOOKUP(E37,'Org List'!$J$9:$K$488,2,0))</f>
        <v>NHS England South West (South West North)</v>
      </c>
      <c r="G37" s="135">
        <f ca="1">IFERROR(IF((VLOOKUP($E37,'Res&amp;Reablement Backsheet'!$D$5:$W$183,G$9,FALSE))="","",(VLOOKUP($E37,'Res&amp;Reablement Backsheet'!$D$5:$W$183,G$9,FALSE))),"")</f>
        <v>636.86118724629637</v>
      </c>
      <c r="H37" s="135">
        <f ca="1">IFERROR(IF((VLOOKUP($E37,'Res&amp;Reablement Backsheet'!$D$5:$W$183,H$9,FALSE))="","",(VLOOKUP($E37,'Res&amp;Reablement Backsheet'!$D$5:$W$183,H$9,FALSE))),"")</f>
        <v>721.03781604138283</v>
      </c>
      <c r="I37" s="135">
        <f ca="1">IFERROR(IF((VLOOKUP($E37,'Res&amp;Reablement Backsheet'!$D$5:$W$183,I$9,FALSE))="","",(VLOOKUP($E37,'Res&amp;Reablement Backsheet'!$D$5:$W$183,I$9,FALSE))),"")</f>
        <v>561.49538458909808</v>
      </c>
    </row>
    <row r="38" spans="1:9" ht="15" customHeight="1" x14ac:dyDescent="0.3">
      <c r="A38" s="57">
        <v>26</v>
      </c>
      <c r="B38" s="98" t="str">
        <f ca="1">IFERROR(IF((VLOOKUP($E38,'Org List'!$AJ$10:$AL$188,3,FALSE))="","",(VLOOKUP($E38,'Org List'!$AJ$10:$AL$188,3,FALSE))),"")</f>
        <v>NHS England South East (Hampshire, Isle of Wight and Thames Valley)</v>
      </c>
      <c r="C38" s="99" t="str">
        <f ca="1">IFERROR(IF((VLOOKUP($E38,'Org List'!$AO$10:$AQ$188,3,FALSE))="","",(VLOOKUP($E38,'Org List'!$AO$10:$AQ$188,3,FALSE))),"")</f>
        <v/>
      </c>
      <c r="D38" s="100" t="str">
        <f ca="1">IFERROR(IF((VLOOKUP($E38,'Org List'!$AT$10:$AV$188,3,FALSE))="","",(VLOOKUP($E38,'Org List'!$AT$10:$AV$188,3,FALSE))),"")</f>
        <v>NHS England South East (Hampshire, Isle of Wight and Thames Valley)</v>
      </c>
      <c r="E38" s="98" t="str">
        <f t="shared" ca="1" si="0"/>
        <v>Q87</v>
      </c>
      <c r="F38" s="100" t="str">
        <f ca="1">IF(E38="","",VLOOKUP(E38,'Org List'!$J$9:$K$488,2,0))</f>
        <v>NHS England South East (Hampshire, Isle of Wight and Thames Valley)</v>
      </c>
      <c r="G38" s="135">
        <f ca="1">IFERROR(IF((VLOOKUP($E38,'Res&amp;Reablement Backsheet'!$D$5:$W$183,G$9,FALSE))="","",(VLOOKUP($E38,'Res&amp;Reablement Backsheet'!$D$5:$W$183,G$9,FALSE))),"")</f>
        <v>565.95565307148149</v>
      </c>
      <c r="H38" s="135">
        <f ca="1">IFERROR(IF((VLOOKUP($E38,'Res&amp;Reablement Backsheet'!$D$5:$W$183,H$9,FALSE))="","",(VLOOKUP($E38,'Res&amp;Reablement Backsheet'!$D$5:$W$183,H$9,FALSE))),"")</f>
        <v>571.58732458583177</v>
      </c>
      <c r="I38" s="135">
        <f ca="1">IFERROR(IF((VLOOKUP($E38,'Res&amp;Reablement Backsheet'!$D$5:$W$183,I$9,FALSE))="","",(VLOOKUP($E38,'Res&amp;Reablement Backsheet'!$D$5:$W$183,I$9,FALSE))),"")</f>
        <v>563.34583292901277</v>
      </c>
    </row>
    <row r="39" spans="1:9" ht="15" customHeight="1" x14ac:dyDescent="0.3">
      <c r="A39" s="57">
        <v>27</v>
      </c>
      <c r="B39" s="98" t="str">
        <f ca="1">IFERROR(IF((VLOOKUP($E39,'Org List'!$AJ$10:$AL$188,3,FALSE))="","",(VLOOKUP($E39,'Org List'!$AJ$10:$AL$188,3,FALSE))),"")</f>
        <v>NHS England South East (Kent, Surrey and Sussex)</v>
      </c>
      <c r="C39" s="99" t="str">
        <f ca="1">IFERROR(IF((VLOOKUP($E39,'Org List'!$AO$10:$AQ$188,3,FALSE))="","",(VLOOKUP($E39,'Org List'!$AO$10:$AQ$188,3,FALSE))),"")</f>
        <v/>
      </c>
      <c r="D39" s="100" t="str">
        <f ca="1">IFERROR(IF((VLOOKUP($E39,'Org List'!$AT$10:$AV$188,3,FALSE))="","",(VLOOKUP($E39,'Org List'!$AT$10:$AV$188,3,FALSE))),"")</f>
        <v>NHS England South East (Kent, Surrey and Sussex)</v>
      </c>
      <c r="E39" s="98" t="str">
        <f t="shared" ca="1" si="0"/>
        <v>Q88</v>
      </c>
      <c r="F39" s="100" t="str">
        <f ca="1">IF(E39="","",VLOOKUP(E39,'Org List'!$J$9:$K$488,2,0))</f>
        <v>NHS England South East (Kent, Surrey and Sussex)</v>
      </c>
      <c r="G39" s="135">
        <f ca="1">IFERROR(IF((VLOOKUP($E39,'Res&amp;Reablement Backsheet'!$D$5:$W$183,G$9,FALSE))="","",(VLOOKUP($E39,'Res&amp;Reablement Backsheet'!$D$5:$W$183,G$9,FALSE))),"")</f>
        <v>571.26492544490486</v>
      </c>
      <c r="H39" s="135">
        <f ca="1">IFERROR(IF((VLOOKUP($E39,'Res&amp;Reablement Backsheet'!$D$5:$W$183,H$9,FALSE))="","",(VLOOKUP($E39,'Res&amp;Reablement Backsheet'!$D$5:$W$183,H$9,FALSE))),"")</f>
        <v>540.95924759597119</v>
      </c>
      <c r="I39" s="135">
        <f ca="1">IFERROR(IF((VLOOKUP($E39,'Res&amp;Reablement Backsheet'!$D$5:$W$183,I$9,FALSE))="","",(VLOOKUP($E39,'Res&amp;Reablement Backsheet'!$D$5:$W$183,I$9,FALSE))),"")</f>
        <v>562.59339620252103</v>
      </c>
    </row>
    <row r="40" spans="1:9" ht="15" customHeight="1" x14ac:dyDescent="0.3">
      <c r="A40" s="57">
        <v>28</v>
      </c>
      <c r="B40" s="98" t="str">
        <f ca="1">IFERROR(IF((VLOOKUP($E40,'Org List'!$AJ$10:$AL$188,3,FALSE))="","",(VLOOKUP($E40,'Org List'!$AJ$10:$AL$188,3,FALSE))),"")</f>
        <v>NHS England London</v>
      </c>
      <c r="C40" s="99" t="str">
        <f ca="1">IFERROR(IF((VLOOKUP($E40,'Org List'!$AO$10:$AQ$188,3,FALSE))="","",(VLOOKUP($E40,'Org List'!$AO$10:$AQ$188,3,FALSE))),"")</f>
        <v/>
      </c>
      <c r="D40" s="100" t="str">
        <f ca="1">IFERROR(IF((VLOOKUP($E40,'Org List'!$AT$10:$AV$188,3,FALSE))="","",(VLOOKUP($E40,'Org List'!$AT$10:$AV$188,3,FALSE))),"")</f>
        <v>NHS England London</v>
      </c>
      <c r="E40" s="98" t="str">
        <f t="shared" ca="1" si="0"/>
        <v>Q71</v>
      </c>
      <c r="F40" s="100" t="str">
        <f ca="1">IF(E40="","",VLOOKUP(E40,'Org List'!$J$9:$K$488,2,0))</f>
        <v>NHS England London</v>
      </c>
      <c r="G40" s="135">
        <f ca="1">IFERROR(IF((VLOOKUP($E40,'Res&amp;Reablement Backsheet'!$D$5:$W$183,G$9,FALSE))="","",(VLOOKUP($E40,'Res&amp;Reablement Backsheet'!$D$5:$W$183,G$9,FALSE))),"")</f>
        <v>438.4408986764455</v>
      </c>
      <c r="H40" s="135">
        <f ca="1">IFERROR(IF((VLOOKUP($E40,'Res&amp;Reablement Backsheet'!$D$5:$W$183,H$9,FALSE))="","",(VLOOKUP($E40,'Res&amp;Reablement Backsheet'!$D$5:$W$183,H$9,FALSE))),"")</f>
        <v>465.38127030687667</v>
      </c>
      <c r="I40" s="135">
        <f ca="1">IFERROR(IF((VLOOKUP($E40,'Res&amp;Reablement Backsheet'!$D$5:$W$183,I$9,FALSE))="","",(VLOOKUP($E40,'Res&amp;Reablement Backsheet'!$D$5:$W$183,I$9,FALSE))),"")</f>
        <v>406.19307306567515</v>
      </c>
    </row>
    <row r="41" spans="1:9" ht="15" customHeight="1" x14ac:dyDescent="0.3">
      <c r="A41" s="57">
        <v>29</v>
      </c>
      <c r="B41" s="98" t="str">
        <f ca="1">IFERROR(IF((VLOOKUP($E41,'Org List'!$AJ$10:$AL$188,3,FALSE))="","",(VLOOKUP($E41,'Org List'!$AJ$10:$AL$188,3,FALSE))),"")</f>
        <v>London Commissioning Region</v>
      </c>
      <c r="C41" s="99" t="str">
        <f ca="1">IFERROR(IF((VLOOKUP($E41,'Org List'!$AO$10:$AQ$188,3,FALSE))="","",(VLOOKUP($E41,'Org List'!$AO$10:$AQ$188,3,FALSE))),"")</f>
        <v>London Region</v>
      </c>
      <c r="D41" s="100" t="str">
        <f ca="1">IFERROR(IF((VLOOKUP($E41,'Org List'!$AT$10:$AV$188,3,FALSE))="","",(VLOOKUP($E41,'Org List'!$AT$10:$AV$188,3,FALSE))),"")</f>
        <v>NHS England London</v>
      </c>
      <c r="E41" s="98" t="str">
        <f t="shared" ca="1" si="0"/>
        <v>E09000002</v>
      </c>
      <c r="F41" s="100" t="str">
        <f ca="1">IF(E41="","",VLOOKUP(E41,'Org List'!$J$9:$K$488,2,0))</f>
        <v>Barking and Dagenham</v>
      </c>
      <c r="G41" s="135">
        <f ca="1">IFERROR(IF((VLOOKUP($E41,'Res&amp;Reablement Backsheet'!$D$5:$W$183,G$9,FALSE))="","",(VLOOKUP($E41,'Res&amp;Reablement Backsheet'!$D$5:$W$183,G$9,FALSE))),"")</f>
        <v>731.58425832492435</v>
      </c>
      <c r="H41" s="135">
        <f ca="1">IFERROR(IF((VLOOKUP($E41,'Res&amp;Reablement Backsheet'!$D$5:$W$183,H$9,FALSE))="","",(VLOOKUP($E41,'Res&amp;Reablement Backsheet'!$D$5:$W$183,H$9,FALSE))),"")</f>
        <v>808.24408971509399</v>
      </c>
      <c r="I41" s="135">
        <f ca="1">IFERROR(IF((VLOOKUP($E41,'Res&amp;Reablement Backsheet'!$D$5:$W$183,I$9,FALSE))="","",(VLOOKUP($E41,'Res&amp;Reablement Backsheet'!$D$5:$W$183,I$9,FALSE))),"")</f>
        <v>702.16205293998792</v>
      </c>
    </row>
    <row r="42" spans="1:9" ht="15" customHeight="1" x14ac:dyDescent="0.3">
      <c r="A42" s="57">
        <v>30</v>
      </c>
      <c r="B42" s="98" t="str">
        <f ca="1">IFERROR(IF((VLOOKUP($E42,'Org List'!$AJ$10:$AL$188,3,FALSE))="","",(VLOOKUP($E42,'Org List'!$AJ$10:$AL$188,3,FALSE))),"")</f>
        <v>London Commissioning Region</v>
      </c>
      <c r="C42" s="99" t="str">
        <f ca="1">IFERROR(IF((VLOOKUP($E42,'Org List'!$AO$10:$AQ$188,3,FALSE))="","",(VLOOKUP($E42,'Org List'!$AO$10:$AQ$188,3,FALSE))),"")</f>
        <v>London Region</v>
      </c>
      <c r="D42" s="100" t="str">
        <f ca="1">IFERROR(IF((VLOOKUP($E42,'Org List'!$AT$10:$AV$188,3,FALSE))="","",(VLOOKUP($E42,'Org List'!$AT$10:$AV$188,3,FALSE))),"")</f>
        <v>NHS England London</v>
      </c>
      <c r="E42" s="98" t="str">
        <f t="shared" ca="1" si="0"/>
        <v>E09000003</v>
      </c>
      <c r="F42" s="100" t="str">
        <f ca="1">IF(E42="","",VLOOKUP(E42,'Org List'!$J$9:$K$488,2,0))</f>
        <v>Barnet</v>
      </c>
      <c r="G42" s="135">
        <f ca="1">IFERROR(IF((VLOOKUP($E42,'Res&amp;Reablement Backsheet'!$D$5:$W$183,G$9,FALSE))="","",(VLOOKUP($E42,'Res&amp;Reablement Backsheet'!$D$5:$W$183,G$9,FALSE))),"")</f>
        <v>250.89936352734989</v>
      </c>
      <c r="H42" s="135">
        <f ca="1">IFERROR(IF((VLOOKUP($E42,'Res&amp;Reablement Backsheet'!$D$5:$W$183,H$9,FALSE))="","",(VLOOKUP($E42,'Res&amp;Reablement Backsheet'!$D$5:$W$183,H$9,FALSE))),"")</f>
        <v>503.13323040595765</v>
      </c>
      <c r="I42" s="135">
        <f ca="1">IFERROR(IF((VLOOKUP($E42,'Res&amp;Reablement Backsheet'!$D$5:$W$183,I$9,FALSE))="","",(VLOOKUP($E42,'Res&amp;Reablement Backsheet'!$D$5:$W$183,I$9,FALSE))),"")</f>
        <v>261.5566251929888</v>
      </c>
    </row>
    <row r="43" spans="1:9" ht="15" customHeight="1" x14ac:dyDescent="0.3">
      <c r="A43" s="57">
        <v>31</v>
      </c>
      <c r="B43" s="98" t="str">
        <f ca="1">IFERROR(IF((VLOOKUP($E43,'Org List'!$AJ$10:$AL$188,3,FALSE))="","",(VLOOKUP($E43,'Org List'!$AJ$10:$AL$188,3,FALSE))),"")</f>
        <v>North of England Commissioning Region</v>
      </c>
      <c r="C43" s="99" t="str">
        <f ca="1">IFERROR(IF((VLOOKUP($E43,'Org List'!$AO$10:$AQ$188,3,FALSE))="","",(VLOOKUP($E43,'Org List'!$AO$10:$AQ$188,3,FALSE))),"")</f>
        <v>Yorkshire and The Humber Region</v>
      </c>
      <c r="D43" s="100" t="str">
        <f ca="1">IFERROR(IF((VLOOKUP($E43,'Org List'!$AT$10:$AV$188,3,FALSE))="","",(VLOOKUP($E43,'Org List'!$AT$10:$AV$188,3,FALSE))),"")</f>
        <v>NHS England North (Yorkshire And Humber)</v>
      </c>
      <c r="E43" s="98" t="str">
        <f t="shared" ca="1" si="0"/>
        <v>E08000016</v>
      </c>
      <c r="F43" s="100" t="str">
        <f ca="1">IF(E43="","",VLOOKUP(E43,'Org List'!$J$9:$K$488,2,0))</f>
        <v>Barnsley</v>
      </c>
      <c r="G43" s="135">
        <f ca="1">IFERROR(IF((VLOOKUP($E43,'Res&amp;Reablement Backsheet'!$D$5:$W$183,G$9,FALSE))="","",(VLOOKUP($E43,'Res&amp;Reablement Backsheet'!$D$5:$W$183,G$9,FALSE))),"")</f>
        <v>717.22207644537741</v>
      </c>
      <c r="H43" s="135">
        <f ca="1">IFERROR(IF((VLOOKUP($E43,'Res&amp;Reablement Backsheet'!$D$5:$W$183,H$9,FALSE))="","",(VLOOKUP($E43,'Res&amp;Reablement Backsheet'!$D$5:$W$183,H$9,FALSE))),"")</f>
        <v>700.59314020459033</v>
      </c>
      <c r="I43" s="135">
        <f ca="1">IFERROR(IF((VLOOKUP($E43,'Res&amp;Reablement Backsheet'!$D$5:$W$183,I$9,FALSE))="","",(VLOOKUP($E43,'Res&amp;Reablement Backsheet'!$D$5:$W$183,I$9,FALSE))),"")</f>
        <v>932.6914811312646</v>
      </c>
    </row>
    <row r="44" spans="1:9" ht="15" customHeight="1" x14ac:dyDescent="0.3">
      <c r="A44" s="57">
        <v>32</v>
      </c>
      <c r="B44" s="98" t="str">
        <f ca="1">IFERROR(IF((VLOOKUP($E44,'Org List'!$AJ$10:$AL$188,3,FALSE))="","",(VLOOKUP($E44,'Org List'!$AJ$10:$AL$188,3,FALSE))),"")</f>
        <v>South West England Commissioning Region</v>
      </c>
      <c r="C44" s="99" t="str">
        <f ca="1">IFERROR(IF((VLOOKUP($E44,'Org List'!$AO$10:$AQ$188,3,FALSE))="","",(VLOOKUP($E44,'Org List'!$AO$10:$AQ$188,3,FALSE))),"")</f>
        <v>South West Region</v>
      </c>
      <c r="D44" s="100" t="str">
        <f ca="1">IFERROR(IF((VLOOKUP($E44,'Org List'!$AT$10:$AV$188,3,FALSE))="","",(VLOOKUP($E44,'Org List'!$AT$10:$AV$188,3,FALSE))),"")</f>
        <v>NHS England South West (South West North)</v>
      </c>
      <c r="E44" s="98" t="str">
        <f t="shared" ref="E44:E75" ca="1" si="1">IF($A44&gt;$L$5-1,"",INDIRECT("'Comms by AT'!D"&amp;$A44+$L$4))</f>
        <v>E06000022</v>
      </c>
      <c r="F44" s="100" t="str">
        <f ca="1">IF(E44="","",VLOOKUP(E44,'Org List'!$J$9:$K$488,2,0))</f>
        <v>Bath and North East Somerset</v>
      </c>
      <c r="G44" s="135">
        <f ca="1">IFERROR(IF((VLOOKUP($E44,'Res&amp;Reablement Backsheet'!$D$5:$W$183,G$9,FALSE))="","",(VLOOKUP($E44,'Res&amp;Reablement Backsheet'!$D$5:$W$183,G$9,FALSE))),"")</f>
        <v>687.48939059582415</v>
      </c>
      <c r="H44" s="135">
        <f ca="1">IFERROR(IF((VLOOKUP($E44,'Res&amp;Reablement Backsheet'!$D$5:$W$183,H$9,FALSE))="","",(VLOOKUP($E44,'Res&amp;Reablement Backsheet'!$D$5:$W$183,H$9,FALSE))),"")</f>
        <v>647.80279873243785</v>
      </c>
      <c r="I44" s="135">
        <f ca="1">IFERROR(IF((VLOOKUP($E44,'Res&amp;Reablement Backsheet'!$D$5:$W$183,I$9,FALSE))="","",(VLOOKUP($E44,'Res&amp;Reablement Backsheet'!$D$5:$W$183,I$9,FALSE))),"")</f>
        <v>647.80279873243785</v>
      </c>
    </row>
    <row r="45" spans="1:9" ht="15" customHeight="1" x14ac:dyDescent="0.3">
      <c r="A45" s="57">
        <v>33</v>
      </c>
      <c r="B45" s="98" t="str">
        <f ca="1">IFERROR(IF((VLOOKUP($E45,'Org List'!$AJ$10:$AL$188,3,FALSE))="","",(VLOOKUP($E45,'Org List'!$AJ$10:$AL$188,3,FALSE))),"")</f>
        <v>Midlands and East of England Commissioning Region</v>
      </c>
      <c r="C45" s="99" t="str">
        <f ca="1">IFERROR(IF((VLOOKUP($E45,'Org List'!$AO$10:$AQ$188,3,FALSE))="","",(VLOOKUP($E45,'Org List'!$AO$10:$AQ$188,3,FALSE))),"")</f>
        <v>East Region</v>
      </c>
      <c r="D45" s="100" t="str">
        <f ca="1">IFERROR(IF((VLOOKUP($E45,'Org List'!$AT$10:$AV$188,3,FALSE))="","",(VLOOKUP($E45,'Org List'!$AT$10:$AV$188,3,FALSE))),"")</f>
        <v>NHS England Midlands And East (Central Midlands)</v>
      </c>
      <c r="E45" s="98" t="str">
        <f t="shared" ca="1" si="1"/>
        <v>E06000055</v>
      </c>
      <c r="F45" s="100" t="str">
        <f ca="1">IF(E45="","",VLOOKUP(E45,'Org List'!$J$9:$K$488,2,0))</f>
        <v>Bedford</v>
      </c>
      <c r="G45" s="135">
        <f ca="1">IFERROR(IF((VLOOKUP($E45,'Res&amp;Reablement Backsheet'!$D$5:$W$183,G$9,FALSE))="","",(VLOOKUP($E45,'Res&amp;Reablement Backsheet'!$D$5:$W$183,G$9,FALSE))),"")</f>
        <v>775.98878747478886</v>
      </c>
      <c r="H45" s="135">
        <f ca="1">IFERROR(IF((VLOOKUP($E45,'Res&amp;Reablement Backsheet'!$D$5:$W$183,H$9,FALSE))="","",(VLOOKUP($E45,'Res&amp;Reablement Backsheet'!$D$5:$W$183,H$9,FALSE))),"")</f>
        <v>762.8969921021677</v>
      </c>
      <c r="I45" s="135">
        <f ca="1">IFERROR(IF((VLOOKUP($E45,'Res&amp;Reablement Backsheet'!$D$5:$W$183,I$9,FALSE))="","",(VLOOKUP($E45,'Res&amp;Reablement Backsheet'!$D$5:$W$183,I$9,FALSE))),"")</f>
        <v>725.92841539237099</v>
      </c>
    </row>
    <row r="46" spans="1:9" ht="15" customHeight="1" x14ac:dyDescent="0.3">
      <c r="A46" s="57">
        <v>34</v>
      </c>
      <c r="B46" s="98" t="str">
        <f ca="1">IFERROR(IF((VLOOKUP($E46,'Org List'!$AJ$10:$AL$188,3,FALSE))="","",(VLOOKUP($E46,'Org List'!$AJ$10:$AL$188,3,FALSE))),"")</f>
        <v>London Commissioning Region</v>
      </c>
      <c r="C46" s="99" t="str">
        <f ca="1">IFERROR(IF((VLOOKUP($E46,'Org List'!$AO$10:$AQ$188,3,FALSE))="","",(VLOOKUP($E46,'Org List'!$AO$10:$AQ$188,3,FALSE))),"")</f>
        <v>London Region</v>
      </c>
      <c r="D46" s="100" t="str">
        <f ca="1">IFERROR(IF((VLOOKUP($E46,'Org List'!$AT$10:$AV$188,3,FALSE))="","",(VLOOKUP($E46,'Org List'!$AT$10:$AV$188,3,FALSE))),"")</f>
        <v>NHS England London</v>
      </c>
      <c r="E46" s="98" t="str">
        <f t="shared" ca="1" si="1"/>
        <v>E09000004</v>
      </c>
      <c r="F46" s="100" t="str">
        <f ca="1">IF(E46="","",VLOOKUP(E46,'Org List'!$J$9:$K$488,2,0))</f>
        <v>Bexley</v>
      </c>
      <c r="G46" s="135">
        <f ca="1">IFERROR(IF((VLOOKUP($E46,'Res&amp;Reablement Backsheet'!$D$5:$W$183,G$9,FALSE))="","",(VLOOKUP($E46,'Res&amp;Reablement Backsheet'!$D$5:$W$183,G$9,FALSE))),"")</f>
        <v>520.00792393026938</v>
      </c>
      <c r="H46" s="135">
        <f ca="1">IFERROR(IF((VLOOKUP($E46,'Res&amp;Reablement Backsheet'!$D$5:$W$183,H$9,FALSE))="","",(VLOOKUP($E46,'Res&amp;Reablement Backsheet'!$D$5:$W$183,H$9,FALSE))),"")</f>
        <v>516.96125252326317</v>
      </c>
      <c r="I46" s="135">
        <f ca="1">IFERROR(IF((VLOOKUP($E46,'Res&amp;Reablement Backsheet'!$D$5:$W$183,I$9,FALSE))="","",(VLOOKUP($E46,'Res&amp;Reablement Backsheet'!$D$5:$W$183,I$9,FALSE))),"")</f>
        <v>465.26512727093694</v>
      </c>
    </row>
    <row r="47" spans="1:9" ht="15" customHeight="1" x14ac:dyDescent="0.3">
      <c r="A47" s="57">
        <v>35</v>
      </c>
      <c r="B47" s="98" t="str">
        <f ca="1">IFERROR(IF((VLOOKUP($E47,'Org List'!$AJ$10:$AL$188,3,FALSE))="","",(VLOOKUP($E47,'Org List'!$AJ$10:$AL$188,3,FALSE))),"")</f>
        <v>Midlands and East of England Commissioning Region</v>
      </c>
      <c r="C47" s="99" t="str">
        <f ca="1">IFERROR(IF((VLOOKUP($E47,'Org List'!$AO$10:$AQ$188,3,FALSE))="","",(VLOOKUP($E47,'Org List'!$AO$10:$AQ$188,3,FALSE))),"")</f>
        <v>West Midlands Region</v>
      </c>
      <c r="D47" s="100" t="str">
        <f ca="1">IFERROR(IF((VLOOKUP($E47,'Org List'!$AT$10:$AV$188,3,FALSE))="","",(VLOOKUP($E47,'Org List'!$AT$10:$AV$188,3,FALSE))),"")</f>
        <v>NHS England Midlands And East (West Midlands)</v>
      </c>
      <c r="E47" s="98" t="str">
        <f t="shared" ca="1" si="1"/>
        <v>E08000025</v>
      </c>
      <c r="F47" s="100" t="str">
        <f ca="1">IF(E47="","",VLOOKUP(E47,'Org List'!$J$9:$K$488,2,0))</f>
        <v>Birmingham</v>
      </c>
      <c r="G47" s="135">
        <f ca="1">IFERROR(IF((VLOOKUP($E47,'Res&amp;Reablement Backsheet'!$D$5:$W$183,G$9,FALSE))="","",(VLOOKUP($E47,'Res&amp;Reablement Backsheet'!$D$5:$W$183,G$9,FALSE))),"")</f>
        <v>551.88016316456992</v>
      </c>
      <c r="H47" s="135">
        <f ca="1">IFERROR(IF((VLOOKUP($E47,'Res&amp;Reablement Backsheet'!$D$5:$W$183,H$9,FALSE))="","",(VLOOKUP($E47,'Res&amp;Reablement Backsheet'!$D$5:$W$183,H$9,FALSE))),"")</f>
        <v>443.10226118492358</v>
      </c>
      <c r="I47" s="135">
        <f ca="1">IFERROR(IF((VLOOKUP($E47,'Res&amp;Reablement Backsheet'!$D$5:$W$183,I$9,FALSE))="","",(VLOOKUP($E47,'Res&amp;Reablement Backsheet'!$D$5:$W$183,I$9,FALSE))),"")</f>
        <v>646.92930132998845</v>
      </c>
    </row>
    <row r="48" spans="1:9" ht="15" customHeight="1" x14ac:dyDescent="0.3">
      <c r="A48" s="57">
        <v>36</v>
      </c>
      <c r="B48" s="98" t="str">
        <f ca="1">IFERROR(IF((VLOOKUP($E48,'Org List'!$AJ$10:$AL$188,3,FALSE))="","",(VLOOKUP($E48,'Org List'!$AJ$10:$AL$188,3,FALSE))),"")</f>
        <v>North of England Commissioning Region</v>
      </c>
      <c r="C48" s="99" t="str">
        <f ca="1">IFERROR(IF((VLOOKUP($E48,'Org List'!$AO$10:$AQ$188,3,FALSE))="","",(VLOOKUP($E48,'Org List'!$AO$10:$AQ$188,3,FALSE))),"")</f>
        <v>North West Region</v>
      </c>
      <c r="D48" s="100" t="str">
        <f ca="1">IFERROR(IF((VLOOKUP($E48,'Org List'!$AT$10:$AV$188,3,FALSE))="","",(VLOOKUP($E48,'Org List'!$AT$10:$AV$188,3,FALSE))),"")</f>
        <v>NHS England North (Lancashire)</v>
      </c>
      <c r="E48" s="98" t="str">
        <f t="shared" ca="1" si="1"/>
        <v>E06000008</v>
      </c>
      <c r="F48" s="100" t="str">
        <f ca="1">IF(E48="","",VLOOKUP(E48,'Org List'!$J$9:$K$488,2,0))</f>
        <v>Blackburn with Darwen</v>
      </c>
      <c r="G48" s="135">
        <f ca="1">IFERROR(IF((VLOOKUP($E48,'Res&amp;Reablement Backsheet'!$D$5:$W$183,G$9,FALSE))="","",(VLOOKUP($E48,'Res&amp;Reablement Backsheet'!$D$5:$W$183,G$9,FALSE))),"")</f>
        <v>1089.5826424747738</v>
      </c>
      <c r="H48" s="135">
        <f ca="1">IFERROR(IF((VLOOKUP($E48,'Res&amp;Reablement Backsheet'!$D$5:$W$183,H$9,FALSE))="","",(VLOOKUP($E48,'Res&amp;Reablement Backsheet'!$D$5:$W$183,H$9,FALSE))),"")</f>
        <v>821.94354422056267</v>
      </c>
      <c r="I48" s="135">
        <f ca="1">IFERROR(IF((VLOOKUP($E48,'Res&amp;Reablement Backsheet'!$D$5:$W$183,I$9,FALSE))="","",(VLOOKUP($E48,'Res&amp;Reablement Backsheet'!$D$5:$W$183,I$9,FALSE))),"")</f>
        <v>488.46930627964866</v>
      </c>
    </row>
    <row r="49" spans="1:9" ht="15" customHeight="1" x14ac:dyDescent="0.3">
      <c r="A49" s="57">
        <v>37</v>
      </c>
      <c r="B49" s="98" t="str">
        <f ca="1">IFERROR(IF((VLOOKUP($E49,'Org List'!$AJ$10:$AL$188,3,FALSE))="","",(VLOOKUP($E49,'Org List'!$AJ$10:$AL$188,3,FALSE))),"")</f>
        <v>North of England Commissioning Region</v>
      </c>
      <c r="C49" s="99" t="str">
        <f ca="1">IFERROR(IF((VLOOKUP($E49,'Org List'!$AO$10:$AQ$188,3,FALSE))="","",(VLOOKUP($E49,'Org List'!$AO$10:$AQ$188,3,FALSE))),"")</f>
        <v>North West Region</v>
      </c>
      <c r="D49" s="100" t="str">
        <f ca="1">IFERROR(IF((VLOOKUP($E49,'Org List'!$AT$10:$AV$188,3,FALSE))="","",(VLOOKUP($E49,'Org List'!$AT$10:$AV$188,3,FALSE))),"")</f>
        <v>NHS England North (Lancashire)</v>
      </c>
      <c r="E49" s="98" t="str">
        <f t="shared" ca="1" si="1"/>
        <v>E06000009</v>
      </c>
      <c r="F49" s="100" t="str">
        <f ca="1">IF(E49="","",VLOOKUP(E49,'Org List'!$J$9:$K$488,2,0))</f>
        <v>Blackpool</v>
      </c>
      <c r="G49" s="135">
        <f ca="1">IFERROR(IF((VLOOKUP($E49,'Res&amp;Reablement Backsheet'!$D$5:$W$183,G$9,FALSE))="","",(VLOOKUP($E49,'Res&amp;Reablement Backsheet'!$D$5:$W$183,G$9,FALSE))),"")</f>
        <v>925.53639040807741</v>
      </c>
      <c r="H49" s="135">
        <f ca="1">IFERROR(IF((VLOOKUP($E49,'Res&amp;Reablement Backsheet'!$D$5:$W$183,H$9,FALSE))="","",(VLOOKUP($E49,'Res&amp;Reablement Backsheet'!$D$5:$W$183,H$9,FALSE))),"")</f>
        <v>928.39125560538128</v>
      </c>
      <c r="I49" s="135">
        <f ca="1">IFERROR(IF((VLOOKUP($E49,'Res&amp;Reablement Backsheet'!$D$5:$W$183,I$9,FALSE))="","",(VLOOKUP($E49,'Res&amp;Reablement Backsheet'!$D$5:$W$183,I$9,FALSE))),"")</f>
        <v>886.3508968609865</v>
      </c>
    </row>
    <row r="50" spans="1:9" ht="15" customHeight="1" x14ac:dyDescent="0.3">
      <c r="A50" s="57">
        <v>38</v>
      </c>
      <c r="B50" s="98" t="str">
        <f ca="1">IFERROR(IF((VLOOKUP($E50,'Org List'!$AJ$10:$AL$188,3,FALSE))="","",(VLOOKUP($E50,'Org List'!$AJ$10:$AL$188,3,FALSE))),"")</f>
        <v>North of England Commissioning Region</v>
      </c>
      <c r="C50" s="99" t="str">
        <f ca="1">IFERROR(IF((VLOOKUP($E50,'Org List'!$AO$10:$AQ$188,3,FALSE))="","",(VLOOKUP($E50,'Org List'!$AO$10:$AQ$188,3,FALSE))),"")</f>
        <v>North West Region</v>
      </c>
      <c r="D50" s="100" t="str">
        <f ca="1">IFERROR(IF((VLOOKUP($E50,'Org List'!$AT$10:$AV$188,3,FALSE))="","",(VLOOKUP($E50,'Org List'!$AT$10:$AV$188,3,FALSE))),"")</f>
        <v>NHS England North (Greater Manchester)</v>
      </c>
      <c r="E50" s="98" t="str">
        <f t="shared" ca="1" si="1"/>
        <v>E08000001</v>
      </c>
      <c r="F50" s="100" t="str">
        <f ca="1">IF(E50="","",VLOOKUP(E50,'Org List'!$J$9:$K$488,2,0))</f>
        <v>Bolton</v>
      </c>
      <c r="G50" s="135">
        <f ca="1">IFERROR(IF((VLOOKUP($E50,'Res&amp;Reablement Backsheet'!$D$5:$W$183,G$9,FALSE))="","",(VLOOKUP($E50,'Res&amp;Reablement Backsheet'!$D$5:$W$183,G$9,FALSE))),"")</f>
        <v>1354.3077403896241</v>
      </c>
      <c r="H50" s="135">
        <f ca="1">IFERROR(IF((VLOOKUP($E50,'Res&amp;Reablement Backsheet'!$D$5:$W$183,H$9,FALSE))="","",(VLOOKUP($E50,'Res&amp;Reablement Backsheet'!$D$5:$W$183,H$9,FALSE))),"")</f>
        <v>1020.5764710733579</v>
      </c>
      <c r="I50" s="135">
        <f ca="1">IFERROR(IF((VLOOKUP($E50,'Res&amp;Reablement Backsheet'!$D$5:$W$183,I$9,FALSE))="","",(VLOOKUP($E50,'Res&amp;Reablement Backsheet'!$D$5:$W$183,I$9,FALSE))),"")</f>
        <v>971.09397550616472</v>
      </c>
    </row>
    <row r="51" spans="1:9" ht="15" customHeight="1" x14ac:dyDescent="0.3">
      <c r="A51" s="57">
        <v>39</v>
      </c>
      <c r="B51" s="98" t="str">
        <f ca="1">IFERROR(IF((VLOOKUP($E51,'Org List'!$AJ$10:$AL$188,3,FALSE))="","",(VLOOKUP($E51,'Org List'!$AJ$10:$AL$188,3,FALSE))),"")</f>
        <v>South West England Commissioning Region</v>
      </c>
      <c r="C51" s="99" t="str">
        <f ca="1">IFERROR(IF((VLOOKUP($E51,'Org List'!$AO$10:$AQ$188,3,FALSE))="","",(VLOOKUP($E51,'Org List'!$AO$10:$AQ$188,3,FALSE))),"")</f>
        <v>South West Region</v>
      </c>
      <c r="D51" s="100" t="str">
        <f ca="1">IFERROR(IF((VLOOKUP($E51,'Org List'!$AT$10:$AV$188,3,FALSE))="","",(VLOOKUP($E51,'Org List'!$AT$10:$AV$188,3,FALSE))),"")</f>
        <v>NHS England South West (South West South)</v>
      </c>
      <c r="E51" s="98" t="str">
        <f t="shared" ca="1" si="1"/>
        <v>E06000028 &amp; E06000029</v>
      </c>
      <c r="F51" s="100" t="str">
        <f ca="1">IF(E51="","",VLOOKUP(E51,'Org List'!$J$9:$K$488,2,0))</f>
        <v>Bournemouth &amp; Poole</v>
      </c>
      <c r="G51" s="135">
        <f ca="1">IFERROR(IF((VLOOKUP($E51,'Res&amp;Reablement Backsheet'!$D$5:$W$183,G$9,FALSE))="","",(VLOOKUP($E51,'Res&amp;Reablement Backsheet'!$D$5:$W$183,G$9,FALSE))),"")</f>
        <v>684.08232325442327</v>
      </c>
      <c r="H51" s="135">
        <f ca="1">IFERROR(IF((VLOOKUP($E51,'Res&amp;Reablement Backsheet'!$D$5:$W$183,H$9,FALSE))="","",(VLOOKUP($E51,'Res&amp;Reablement Backsheet'!$D$5:$W$183,H$9,FALSE))),"")</f>
        <v>598.86302816392072</v>
      </c>
      <c r="I51" s="135">
        <f ca="1">IFERROR(IF((VLOOKUP($E51,'Res&amp;Reablement Backsheet'!$D$5:$W$183,I$9,FALSE))="","",(VLOOKUP($E51,'Res&amp;Reablement Backsheet'!$D$5:$W$183,I$9,FALSE))),"")</f>
        <v>645.15195787707398</v>
      </c>
    </row>
    <row r="52" spans="1:9" ht="15" customHeight="1" x14ac:dyDescent="0.3">
      <c r="A52" s="57">
        <v>40</v>
      </c>
      <c r="B52" s="98" t="str">
        <f ca="1">IFERROR(IF((VLOOKUP($E52,'Org List'!$AJ$10:$AL$188,3,FALSE))="","",(VLOOKUP($E52,'Org List'!$AJ$10:$AL$188,3,FALSE))),"")</f>
        <v>South East England Commissioning Region</v>
      </c>
      <c r="C52" s="99" t="str">
        <f ca="1">IFERROR(IF((VLOOKUP($E52,'Org List'!$AO$10:$AQ$188,3,FALSE))="","",(VLOOKUP($E52,'Org List'!$AO$10:$AQ$188,3,FALSE))),"")</f>
        <v>South East Region</v>
      </c>
      <c r="D52" s="100" t="str">
        <f ca="1">IFERROR(IF((VLOOKUP($E52,'Org List'!$AT$10:$AV$188,3,FALSE))="","",(VLOOKUP($E52,'Org List'!$AT$10:$AV$188,3,FALSE))),"")</f>
        <v>NHS England South East (Hampshire, Isle of Wight and Thames Valley)</v>
      </c>
      <c r="E52" s="98" t="str">
        <f t="shared" ca="1" si="1"/>
        <v>E06000036</v>
      </c>
      <c r="F52" s="100" t="str">
        <f ca="1">IF(E52="","",VLOOKUP(E52,'Org List'!$J$9:$K$488,2,0))</f>
        <v>Bracknell Forest</v>
      </c>
      <c r="G52" s="135">
        <f ca="1">IFERROR(IF((VLOOKUP($E52,'Res&amp;Reablement Backsheet'!$D$5:$W$183,G$9,FALSE))="","",(VLOOKUP($E52,'Res&amp;Reablement Backsheet'!$D$5:$W$183,G$9,FALSE))),"")</f>
        <v>731.10804818121892</v>
      </c>
      <c r="H52" s="135">
        <f ca="1">IFERROR(IF((VLOOKUP($E52,'Res&amp;Reablement Backsheet'!$D$5:$W$183,H$9,FALSE))="","",(VLOOKUP($E52,'Res&amp;Reablement Backsheet'!$D$5:$W$183,H$9,FALSE))),"")</f>
        <v>608.79236668032547</v>
      </c>
      <c r="I52" s="135">
        <f ca="1">IFERROR(IF((VLOOKUP($E52,'Res&amp;Reablement Backsheet'!$D$5:$W$183,I$9,FALSE))="","",(VLOOKUP($E52,'Res&amp;Reablement Backsheet'!$D$5:$W$183,I$9,FALSE))),"")</f>
        <v>661.47632148919979</v>
      </c>
    </row>
    <row r="53" spans="1:9" ht="15" customHeight="1" x14ac:dyDescent="0.3">
      <c r="A53" s="57">
        <v>41</v>
      </c>
      <c r="B53" s="98" t="str">
        <f ca="1">IFERROR(IF((VLOOKUP($E53,'Org List'!$AJ$10:$AL$188,3,FALSE))="","",(VLOOKUP($E53,'Org List'!$AJ$10:$AL$188,3,FALSE))),"")</f>
        <v>North of England Commissioning Region</v>
      </c>
      <c r="C53" s="99" t="str">
        <f ca="1">IFERROR(IF((VLOOKUP($E53,'Org List'!$AO$10:$AQ$188,3,FALSE))="","",(VLOOKUP($E53,'Org List'!$AO$10:$AQ$188,3,FALSE))),"")</f>
        <v>Yorkshire and The Humber Region</v>
      </c>
      <c r="D53" s="100" t="str">
        <f ca="1">IFERROR(IF((VLOOKUP($E53,'Org List'!$AT$10:$AV$188,3,FALSE))="","",(VLOOKUP($E53,'Org List'!$AT$10:$AV$188,3,FALSE))),"")</f>
        <v>NHS England North (Yorkshire And Humber)</v>
      </c>
      <c r="E53" s="98" t="str">
        <f t="shared" ca="1" si="1"/>
        <v>E08000032</v>
      </c>
      <c r="F53" s="100" t="str">
        <f ca="1">IF(E53="","",VLOOKUP(E53,'Org List'!$J$9:$K$488,2,0))</f>
        <v>Bradford</v>
      </c>
      <c r="G53" s="135">
        <f ca="1">IFERROR(IF((VLOOKUP($E53,'Res&amp;Reablement Backsheet'!$D$5:$W$183,G$9,FALSE))="","",(VLOOKUP($E53,'Res&amp;Reablement Backsheet'!$D$5:$W$183,G$9,FALSE))),"")</f>
        <v>571.60633044289773</v>
      </c>
      <c r="H53" s="135">
        <f ca="1">IFERROR(IF((VLOOKUP($E53,'Res&amp;Reablement Backsheet'!$D$5:$W$183,H$9,FALSE))="","",(VLOOKUP($E53,'Res&amp;Reablement Backsheet'!$D$5:$W$183,H$9,FALSE))),"")</f>
        <v>582.23419604438266</v>
      </c>
      <c r="I53" s="135">
        <f ca="1">IFERROR(IF((VLOOKUP($E53,'Res&amp;Reablement Backsheet'!$D$5:$W$183,I$9,FALSE))="","",(VLOOKUP($E53,'Res&amp;Reablement Backsheet'!$D$5:$W$183,I$9,FALSE))),"")</f>
        <v>492.8561396340607</v>
      </c>
    </row>
    <row r="54" spans="1:9" ht="15" customHeight="1" x14ac:dyDescent="0.3">
      <c r="A54" s="57">
        <v>42</v>
      </c>
      <c r="B54" s="98" t="str">
        <f ca="1">IFERROR(IF((VLOOKUP($E54,'Org List'!$AJ$10:$AL$188,3,FALSE))="","",(VLOOKUP($E54,'Org List'!$AJ$10:$AL$188,3,FALSE))),"")</f>
        <v>London Commissioning Region</v>
      </c>
      <c r="C54" s="99" t="str">
        <f ca="1">IFERROR(IF((VLOOKUP($E54,'Org List'!$AO$10:$AQ$188,3,FALSE))="","",(VLOOKUP($E54,'Org List'!$AO$10:$AQ$188,3,FALSE))),"")</f>
        <v>London Region</v>
      </c>
      <c r="D54" s="100" t="str">
        <f ca="1">IFERROR(IF((VLOOKUP($E54,'Org List'!$AT$10:$AV$188,3,FALSE))="","",(VLOOKUP($E54,'Org List'!$AT$10:$AV$188,3,FALSE))),"")</f>
        <v>NHS England London</v>
      </c>
      <c r="E54" s="98" t="str">
        <f t="shared" ca="1" si="1"/>
        <v>E09000005</v>
      </c>
      <c r="F54" s="100" t="str">
        <f ca="1">IF(E54="","",VLOOKUP(E54,'Org List'!$J$9:$K$488,2,0))</f>
        <v>Brent</v>
      </c>
      <c r="G54" s="135">
        <f ca="1">IFERROR(IF((VLOOKUP($E54,'Res&amp;Reablement Backsheet'!$D$5:$W$183,G$9,FALSE))="","",(VLOOKUP($E54,'Res&amp;Reablement Backsheet'!$D$5:$W$183,G$9,FALSE))),"")</f>
        <v>292.84915606197757</v>
      </c>
      <c r="H54" s="135">
        <f ca="1">IFERROR(IF((VLOOKUP($E54,'Res&amp;Reablement Backsheet'!$D$5:$W$183,H$9,FALSE))="","",(VLOOKUP($E54,'Res&amp;Reablement Backsheet'!$D$5:$W$183,H$9,FALSE))),"")</f>
        <v>276.29302553773852</v>
      </c>
      <c r="I54" s="135">
        <f ca="1">IFERROR(IF((VLOOKUP($E54,'Res&amp;Reablement Backsheet'!$D$5:$W$183,I$9,FALSE))="","",(VLOOKUP($E54,'Res&amp;Reablement Backsheet'!$D$5:$W$183,I$9,FALSE))),"")</f>
        <v>485.44942804761536</v>
      </c>
    </row>
    <row r="55" spans="1:9" ht="15" customHeight="1" x14ac:dyDescent="0.3">
      <c r="A55" s="57">
        <v>43</v>
      </c>
      <c r="B55" s="98" t="str">
        <f ca="1">IFERROR(IF((VLOOKUP($E55,'Org List'!$AJ$10:$AL$188,3,FALSE))="","",(VLOOKUP($E55,'Org List'!$AJ$10:$AL$188,3,FALSE))),"")</f>
        <v>South East England Commissioning Region</v>
      </c>
      <c r="C55" s="99" t="str">
        <f ca="1">IFERROR(IF((VLOOKUP($E55,'Org List'!$AO$10:$AQ$188,3,FALSE))="","",(VLOOKUP($E55,'Org List'!$AO$10:$AQ$188,3,FALSE))),"")</f>
        <v>South East Region</v>
      </c>
      <c r="D55" s="100" t="str">
        <f ca="1">IFERROR(IF((VLOOKUP($E55,'Org List'!$AT$10:$AV$188,3,FALSE))="","",(VLOOKUP($E55,'Org List'!$AT$10:$AV$188,3,FALSE))),"")</f>
        <v>NHS England South East (Kent, Surrey and Sussex)</v>
      </c>
      <c r="E55" s="98" t="str">
        <f t="shared" ca="1" si="1"/>
        <v>E06000043</v>
      </c>
      <c r="F55" s="100" t="str">
        <f ca="1">IF(E55="","",VLOOKUP(E55,'Org List'!$J$9:$K$488,2,0))</f>
        <v>Brighton and Hove</v>
      </c>
      <c r="G55" s="135">
        <f ca="1">IFERROR(IF((VLOOKUP($E55,'Res&amp;Reablement Backsheet'!$D$5:$W$183,G$9,FALSE))="","",(VLOOKUP($E55,'Res&amp;Reablement Backsheet'!$D$5:$W$183,G$9,FALSE))),"")</f>
        <v>841.73768013968163</v>
      </c>
      <c r="H55" s="135">
        <f ca="1">IFERROR(IF((VLOOKUP($E55,'Res&amp;Reablement Backsheet'!$D$5:$W$183,H$9,FALSE))="","",(VLOOKUP($E55,'Res&amp;Reablement Backsheet'!$D$5:$W$183,H$9,FALSE))),"")</f>
        <v>652.2306287503261</v>
      </c>
      <c r="I55" s="135">
        <f ca="1">IFERROR(IF((VLOOKUP($E55,'Res&amp;Reablement Backsheet'!$D$5:$W$183,I$9,FALSE))="","",(VLOOKUP($E55,'Res&amp;Reablement Backsheet'!$D$5:$W$183,I$9,FALSE))),"")</f>
        <v>748.76076180537439</v>
      </c>
    </row>
    <row r="56" spans="1:9" ht="15" customHeight="1" x14ac:dyDescent="0.3">
      <c r="A56" s="57">
        <v>44</v>
      </c>
      <c r="B56" s="98" t="str">
        <f ca="1">IFERROR(IF((VLOOKUP($E56,'Org List'!$AJ$10:$AL$188,3,FALSE))="","",(VLOOKUP($E56,'Org List'!$AJ$10:$AL$188,3,FALSE))),"")</f>
        <v>South West England Commissioning Region</v>
      </c>
      <c r="C56" s="99" t="str">
        <f ca="1">IFERROR(IF((VLOOKUP($E56,'Org List'!$AO$10:$AQ$188,3,FALSE))="","",(VLOOKUP($E56,'Org List'!$AO$10:$AQ$188,3,FALSE))),"")</f>
        <v>South West Region</v>
      </c>
      <c r="D56" s="100" t="str">
        <f ca="1">IFERROR(IF((VLOOKUP($E56,'Org List'!$AT$10:$AV$188,3,FALSE))="","",(VLOOKUP($E56,'Org List'!$AT$10:$AV$188,3,FALSE))),"")</f>
        <v>NHS England South West (South West North)</v>
      </c>
      <c r="E56" s="98" t="str">
        <f t="shared" ca="1" si="1"/>
        <v>E06000023</v>
      </c>
      <c r="F56" s="100" t="str">
        <f ca="1">IF(E56="","",VLOOKUP(E56,'Org List'!$J$9:$K$488,2,0))</f>
        <v>Bristol, City of</v>
      </c>
      <c r="G56" s="135">
        <f ca="1">IFERROR(IF((VLOOKUP($E56,'Res&amp;Reablement Backsheet'!$D$5:$W$183,G$9,FALSE))="","",(VLOOKUP($E56,'Res&amp;Reablement Backsheet'!$D$5:$W$183,G$9,FALSE))),"")</f>
        <v>883.99087493290381</v>
      </c>
      <c r="H56" s="135">
        <f ca="1">IFERROR(IF((VLOOKUP($E56,'Res&amp;Reablement Backsheet'!$D$5:$W$183,H$9,FALSE))="","",(VLOOKUP($E56,'Res&amp;Reablement Backsheet'!$D$5:$W$183,H$9,FALSE))),"")</f>
        <v>1437.4300088585803</v>
      </c>
      <c r="I56" s="135">
        <f ca="1">IFERROR(IF((VLOOKUP($E56,'Res&amp;Reablement Backsheet'!$D$5:$W$183,I$9,FALSE))="","",(VLOOKUP($E56,'Res&amp;Reablement Backsheet'!$D$5:$W$183,I$9,FALSE))),"")</f>
        <v>845.74370288656007</v>
      </c>
    </row>
    <row r="57" spans="1:9" ht="15" customHeight="1" x14ac:dyDescent="0.3">
      <c r="A57" s="57">
        <v>45</v>
      </c>
      <c r="B57" s="98" t="str">
        <f ca="1">IFERROR(IF((VLOOKUP($E57,'Org List'!$AJ$10:$AL$188,3,FALSE))="","",(VLOOKUP($E57,'Org List'!$AJ$10:$AL$188,3,FALSE))),"")</f>
        <v>London Commissioning Region</v>
      </c>
      <c r="C57" s="99" t="str">
        <f ca="1">IFERROR(IF((VLOOKUP($E57,'Org List'!$AO$10:$AQ$188,3,FALSE))="","",(VLOOKUP($E57,'Org List'!$AO$10:$AQ$188,3,FALSE))),"")</f>
        <v>London Region</v>
      </c>
      <c r="D57" s="100" t="str">
        <f ca="1">IFERROR(IF((VLOOKUP($E57,'Org List'!$AT$10:$AV$188,3,FALSE))="","",(VLOOKUP($E57,'Org List'!$AT$10:$AV$188,3,FALSE))),"")</f>
        <v>NHS England London</v>
      </c>
      <c r="E57" s="98" t="str">
        <f t="shared" ca="1" si="1"/>
        <v>E09000006</v>
      </c>
      <c r="F57" s="100" t="str">
        <f ca="1">IF(E57="","",VLOOKUP(E57,'Org List'!$J$9:$K$488,2,0))</f>
        <v>Bromley</v>
      </c>
      <c r="G57" s="135">
        <f ca="1">IFERROR(IF((VLOOKUP($E57,'Res&amp;Reablement Backsheet'!$D$5:$W$183,G$9,FALSE))="","",(VLOOKUP($E57,'Res&amp;Reablement Backsheet'!$D$5:$W$183,G$9,FALSE))),"")</f>
        <v>404.19526812780936</v>
      </c>
      <c r="H57" s="135">
        <f ca="1">IFERROR(IF((VLOOKUP($E57,'Res&amp;Reablement Backsheet'!$D$5:$W$183,H$9,FALSE))="","",(VLOOKUP($E57,'Res&amp;Reablement Backsheet'!$D$5:$W$183,H$9,FALSE))),"")</f>
        <v>428.62596744525041</v>
      </c>
      <c r="I57" s="135">
        <f ca="1">IFERROR(IF((VLOOKUP($E57,'Res&amp;Reablement Backsheet'!$D$5:$W$183,I$9,FALSE))="","",(VLOOKUP($E57,'Res&amp;Reablement Backsheet'!$D$5:$W$183,I$9,FALSE))),"")</f>
        <v>288.06441536806301</v>
      </c>
    </row>
    <row r="58" spans="1:9" ht="15" customHeight="1" x14ac:dyDescent="0.3">
      <c r="A58" s="57">
        <v>46</v>
      </c>
      <c r="B58" s="98" t="str">
        <f ca="1">IFERROR(IF((VLOOKUP($E58,'Org List'!$AJ$10:$AL$188,3,FALSE))="","",(VLOOKUP($E58,'Org List'!$AJ$10:$AL$188,3,FALSE))),"")</f>
        <v>South East England Commissioning Region</v>
      </c>
      <c r="C58" s="99" t="str">
        <f ca="1">IFERROR(IF((VLOOKUP($E58,'Org List'!$AO$10:$AQ$188,3,FALSE))="","",(VLOOKUP($E58,'Org List'!$AO$10:$AQ$188,3,FALSE))),"")</f>
        <v>South East Region</v>
      </c>
      <c r="D58" s="100" t="str">
        <f ca="1">IFERROR(IF((VLOOKUP($E58,'Org List'!$AT$10:$AV$188,3,FALSE))="","",(VLOOKUP($E58,'Org List'!$AT$10:$AV$188,3,FALSE))),"")</f>
        <v>NHS England South East (Hampshire, Isle of Wight and Thames Valley)</v>
      </c>
      <c r="E58" s="98" t="str">
        <f t="shared" ca="1" si="1"/>
        <v>E10000002</v>
      </c>
      <c r="F58" s="100" t="str">
        <f ca="1">IF(E58="","",VLOOKUP(E58,'Org List'!$J$9:$K$488,2,0))</f>
        <v>Buckinghamshire</v>
      </c>
      <c r="G58" s="135">
        <f ca="1">IFERROR(IF((VLOOKUP($E58,'Res&amp;Reablement Backsheet'!$D$5:$W$183,G$9,FALSE))="","",(VLOOKUP($E58,'Res&amp;Reablement Backsheet'!$D$5:$W$183,G$9,FALSE))),"")</f>
        <v>484.68398604110121</v>
      </c>
      <c r="H58" s="135">
        <f ca="1">IFERROR(IF((VLOOKUP($E58,'Res&amp;Reablement Backsheet'!$D$5:$W$183,H$9,FALSE))="","",(VLOOKUP($E58,'Res&amp;Reablement Backsheet'!$D$5:$W$183,H$9,FALSE))),"")</f>
        <v>524.0605133982458</v>
      </c>
      <c r="I58" s="135">
        <f ca="1">IFERROR(IF((VLOOKUP($E58,'Res&amp;Reablement Backsheet'!$D$5:$W$183,I$9,FALSE))="","",(VLOOKUP($E58,'Res&amp;Reablement Backsheet'!$D$5:$W$183,I$9,FALSE))),"")</f>
        <v>391.28510501327759</v>
      </c>
    </row>
    <row r="59" spans="1:9" ht="15" customHeight="1" x14ac:dyDescent="0.3">
      <c r="A59" s="57">
        <v>47</v>
      </c>
      <c r="B59" s="98" t="str">
        <f ca="1">IFERROR(IF((VLOOKUP($E59,'Org List'!$AJ$10:$AL$188,3,FALSE))="","",(VLOOKUP($E59,'Org List'!$AJ$10:$AL$188,3,FALSE))),"")</f>
        <v>North of England Commissioning Region</v>
      </c>
      <c r="C59" s="99" t="str">
        <f ca="1">IFERROR(IF((VLOOKUP($E59,'Org List'!$AO$10:$AQ$188,3,FALSE))="","",(VLOOKUP($E59,'Org List'!$AO$10:$AQ$188,3,FALSE))),"")</f>
        <v>North West Region</v>
      </c>
      <c r="D59" s="100" t="str">
        <f ca="1">IFERROR(IF((VLOOKUP($E59,'Org List'!$AT$10:$AV$188,3,FALSE))="","",(VLOOKUP($E59,'Org List'!$AT$10:$AV$188,3,FALSE))),"")</f>
        <v>NHS England North (Greater Manchester)</v>
      </c>
      <c r="E59" s="98" t="str">
        <f t="shared" ca="1" si="1"/>
        <v>E08000002</v>
      </c>
      <c r="F59" s="100" t="str">
        <f ca="1">IF(E59="","",VLOOKUP(E59,'Org List'!$J$9:$K$488,2,0))</f>
        <v>Bury</v>
      </c>
      <c r="G59" s="135">
        <f ca="1">IFERROR(IF((VLOOKUP($E59,'Res&amp;Reablement Backsheet'!$D$5:$W$183,G$9,FALSE))="","",(VLOOKUP($E59,'Res&amp;Reablement Backsheet'!$D$5:$W$183,G$9,FALSE))),"")</f>
        <v>1011.5092548647366</v>
      </c>
      <c r="H59" s="135">
        <f ca="1">IFERROR(IF((VLOOKUP($E59,'Res&amp;Reablement Backsheet'!$D$5:$W$183,H$9,FALSE))="","",(VLOOKUP($E59,'Res&amp;Reablement Backsheet'!$D$5:$W$183,H$9,FALSE))),"")</f>
        <v>930.96785526084659</v>
      </c>
      <c r="I59" s="135">
        <f ca="1">IFERROR(IF((VLOOKUP($E59,'Res&amp;Reablement Backsheet'!$D$5:$W$183,I$9,FALSE))="","",(VLOOKUP($E59,'Res&amp;Reablement Backsheet'!$D$5:$W$183,I$9,FALSE))),"")</f>
        <v>971.95386146729891</v>
      </c>
    </row>
    <row r="60" spans="1:9" ht="15" customHeight="1" x14ac:dyDescent="0.3">
      <c r="A60" s="57">
        <v>48</v>
      </c>
      <c r="B60" s="98" t="str">
        <f ca="1">IFERROR(IF((VLOOKUP($E60,'Org List'!$AJ$10:$AL$188,3,FALSE))="","",(VLOOKUP($E60,'Org List'!$AJ$10:$AL$188,3,FALSE))),"")</f>
        <v>North of England Commissioning Region</v>
      </c>
      <c r="C60" s="99" t="str">
        <f ca="1">IFERROR(IF((VLOOKUP($E60,'Org List'!$AO$10:$AQ$188,3,FALSE))="","",(VLOOKUP($E60,'Org List'!$AO$10:$AQ$188,3,FALSE))),"")</f>
        <v>Yorkshire and The Humber Region</v>
      </c>
      <c r="D60" s="100" t="str">
        <f ca="1">IFERROR(IF((VLOOKUP($E60,'Org List'!$AT$10:$AV$188,3,FALSE))="","",(VLOOKUP($E60,'Org List'!$AT$10:$AV$188,3,FALSE))),"")</f>
        <v>NHS England North (Yorkshire And Humber)</v>
      </c>
      <c r="E60" s="98" t="str">
        <f t="shared" ca="1" si="1"/>
        <v>E08000033</v>
      </c>
      <c r="F60" s="100" t="str">
        <f ca="1">IF(E60="","",VLOOKUP(E60,'Org List'!$J$9:$K$488,2,0))</f>
        <v>Calderdale</v>
      </c>
      <c r="G60" s="135">
        <f ca="1">IFERROR(IF((VLOOKUP($E60,'Res&amp;Reablement Backsheet'!$D$5:$W$183,G$9,FALSE))="","",(VLOOKUP($E60,'Res&amp;Reablement Backsheet'!$D$5:$W$183,G$9,FALSE))),"")</f>
        <v>539.11205073995768</v>
      </c>
      <c r="H60" s="135">
        <f ca="1">IFERROR(IF((VLOOKUP($E60,'Res&amp;Reablement Backsheet'!$D$5:$W$183,H$9,FALSE))="","",(VLOOKUP($E60,'Res&amp;Reablement Backsheet'!$D$5:$W$183,H$9,FALSE))),"")</f>
        <v>631.11227017864121</v>
      </c>
      <c r="I60" s="135">
        <f ca="1">IFERROR(IF((VLOOKUP($E60,'Res&amp;Reablement Backsheet'!$D$5:$W$183,I$9,FALSE))="","",(VLOOKUP($E60,'Res&amp;Reablement Backsheet'!$D$5:$W$183,I$9,FALSE))),"")</f>
        <v>589.38583909245017</v>
      </c>
    </row>
    <row r="61" spans="1:9" ht="15" customHeight="1" x14ac:dyDescent="0.3">
      <c r="A61" s="57">
        <v>49</v>
      </c>
      <c r="B61" s="98" t="str">
        <f ca="1">IFERROR(IF((VLOOKUP($E61,'Org List'!$AJ$10:$AL$188,3,FALSE))="","",(VLOOKUP($E61,'Org List'!$AJ$10:$AL$188,3,FALSE))),"")</f>
        <v>Midlands and East of England Commissioning Region</v>
      </c>
      <c r="C61" s="99" t="str">
        <f ca="1">IFERROR(IF((VLOOKUP($E61,'Org List'!$AO$10:$AQ$188,3,FALSE))="","",(VLOOKUP($E61,'Org List'!$AO$10:$AQ$188,3,FALSE))),"")</f>
        <v>East Region</v>
      </c>
      <c r="D61" s="100" t="str">
        <f ca="1">IFERROR(IF((VLOOKUP($E61,'Org List'!$AT$10:$AV$188,3,FALSE))="","",(VLOOKUP($E61,'Org List'!$AT$10:$AV$188,3,FALSE))),"")</f>
        <v>NHS England Midlands And East (East)</v>
      </c>
      <c r="E61" s="98" t="str">
        <f t="shared" ca="1" si="1"/>
        <v>E10000003</v>
      </c>
      <c r="F61" s="100" t="str">
        <f ca="1">IF(E61="","",VLOOKUP(E61,'Org List'!$J$9:$K$488,2,0))</f>
        <v>Cambridgeshire</v>
      </c>
      <c r="G61" s="135">
        <f ca="1">IFERROR(IF((VLOOKUP($E61,'Res&amp;Reablement Backsheet'!$D$5:$W$183,G$9,FALSE))="","",(VLOOKUP($E61,'Res&amp;Reablement Backsheet'!$D$5:$W$183,G$9,FALSE))),"")</f>
        <v>521.71270345107041</v>
      </c>
      <c r="H61" s="135">
        <f ca="1">IFERROR(IF((VLOOKUP($E61,'Res&amp;Reablement Backsheet'!$D$5:$W$183,H$9,FALSE))="","",(VLOOKUP($E61,'Res&amp;Reablement Backsheet'!$D$5:$W$183,H$9,FALSE))),"")</f>
        <v>481.1315286070373</v>
      </c>
      <c r="I61" s="135">
        <f ca="1">IFERROR(IF((VLOOKUP($E61,'Res&amp;Reablement Backsheet'!$D$5:$W$183,I$9,FALSE))="","",(VLOOKUP($E61,'Res&amp;Reablement Backsheet'!$D$5:$W$183,I$9,FALSE))),"")</f>
        <v>467.88177911011371</v>
      </c>
    </row>
    <row r="62" spans="1:9" ht="15" customHeight="1" x14ac:dyDescent="0.3">
      <c r="A62" s="57">
        <v>50</v>
      </c>
      <c r="B62" s="98" t="str">
        <f ca="1">IFERROR(IF((VLOOKUP($E62,'Org List'!$AJ$10:$AL$188,3,FALSE))="","",(VLOOKUP($E62,'Org List'!$AJ$10:$AL$188,3,FALSE))),"")</f>
        <v>London Commissioning Region</v>
      </c>
      <c r="C62" s="99" t="str">
        <f ca="1">IFERROR(IF((VLOOKUP($E62,'Org List'!$AO$10:$AQ$188,3,FALSE))="","",(VLOOKUP($E62,'Org List'!$AO$10:$AQ$188,3,FALSE))),"")</f>
        <v>London Region</v>
      </c>
      <c r="D62" s="100" t="str">
        <f ca="1">IFERROR(IF((VLOOKUP($E62,'Org List'!$AT$10:$AV$188,3,FALSE))="","",(VLOOKUP($E62,'Org List'!$AT$10:$AV$188,3,FALSE))),"")</f>
        <v>NHS England London</v>
      </c>
      <c r="E62" s="98" t="str">
        <f t="shared" ca="1" si="1"/>
        <v>E09000007</v>
      </c>
      <c r="F62" s="100" t="str">
        <f ca="1">IF(E62="","",VLOOKUP(E62,'Org List'!$J$9:$K$488,2,0))</f>
        <v>Camden</v>
      </c>
      <c r="G62" s="135">
        <f ca="1">IFERROR(IF((VLOOKUP($E62,'Res&amp;Reablement Backsheet'!$D$5:$W$183,G$9,FALSE))="","",(VLOOKUP($E62,'Res&amp;Reablement Backsheet'!$D$5:$W$183,G$9,FALSE))),"")</f>
        <v>469.33881466255571</v>
      </c>
      <c r="H62" s="135">
        <f ca="1">IFERROR(IF((VLOOKUP($E62,'Res&amp;Reablement Backsheet'!$D$5:$W$183,H$9,FALSE))="","",(VLOOKUP($E62,'Res&amp;Reablement Backsheet'!$D$5:$W$183,H$9,FALSE))),"")</f>
        <v>445.21230646554585</v>
      </c>
      <c r="I62" s="135">
        <f ca="1">IFERROR(IF((VLOOKUP($E62,'Res&amp;Reablement Backsheet'!$D$5:$W$183,I$9,FALSE))="","",(VLOOKUP($E62,'Res&amp;Reablement Backsheet'!$D$5:$W$183,I$9,FALSE))),"")</f>
        <v>405.34254767758654</v>
      </c>
    </row>
    <row r="63" spans="1:9" ht="15" customHeight="1" x14ac:dyDescent="0.3">
      <c r="A63" s="57">
        <v>51</v>
      </c>
      <c r="B63" s="98" t="str">
        <f ca="1">IFERROR(IF((VLOOKUP($E63,'Org List'!$AJ$10:$AL$188,3,FALSE))="","",(VLOOKUP($E63,'Org List'!$AJ$10:$AL$188,3,FALSE))),"")</f>
        <v>Midlands and East of England Commissioning Region</v>
      </c>
      <c r="C63" s="99" t="str">
        <f ca="1">IFERROR(IF((VLOOKUP($E63,'Org List'!$AO$10:$AQ$188,3,FALSE))="","",(VLOOKUP($E63,'Org List'!$AO$10:$AQ$188,3,FALSE))),"")</f>
        <v>East Region</v>
      </c>
      <c r="D63" s="100" t="str">
        <f ca="1">IFERROR(IF((VLOOKUP($E63,'Org List'!$AT$10:$AV$188,3,FALSE))="","",(VLOOKUP($E63,'Org List'!$AT$10:$AV$188,3,FALSE))),"")</f>
        <v>NHS England Midlands And East (Central Midlands)</v>
      </c>
      <c r="E63" s="98" t="str">
        <f t="shared" ca="1" si="1"/>
        <v>E06000056</v>
      </c>
      <c r="F63" s="100" t="str">
        <f ca="1">IF(E63="","",VLOOKUP(E63,'Org List'!$J$9:$K$488,2,0))</f>
        <v>Central Bedfordshire</v>
      </c>
      <c r="G63" s="135">
        <f ca="1">IFERROR(IF((VLOOKUP($E63,'Res&amp;Reablement Backsheet'!$D$5:$W$183,G$9,FALSE))="","",(VLOOKUP($E63,'Res&amp;Reablement Backsheet'!$D$5:$W$183,G$9,FALSE))),"")</f>
        <v>513.14945477870424</v>
      </c>
      <c r="H63" s="135">
        <f ca="1">IFERROR(IF((VLOOKUP($E63,'Res&amp;Reablement Backsheet'!$D$5:$W$183,H$9,FALSE))="","",(VLOOKUP($E63,'Res&amp;Reablement Backsheet'!$D$5:$W$183,H$9,FALSE))),"")</f>
        <v>506.30358043368631</v>
      </c>
      <c r="I63" s="135">
        <f ca="1">IFERROR(IF((VLOOKUP($E63,'Res&amp;Reablement Backsheet'!$D$5:$W$183,I$9,FALSE))="","",(VLOOKUP($E63,'Res&amp;Reablement Backsheet'!$D$5:$W$183,I$9,FALSE))),"")</f>
        <v>242.0574886535552</v>
      </c>
    </row>
    <row r="64" spans="1:9" ht="15" customHeight="1" x14ac:dyDescent="0.3">
      <c r="A64" s="57">
        <v>52</v>
      </c>
      <c r="B64" s="98" t="str">
        <f ca="1">IFERROR(IF((VLOOKUP($E64,'Org List'!$AJ$10:$AL$188,3,FALSE))="","",(VLOOKUP($E64,'Org List'!$AJ$10:$AL$188,3,FALSE))),"")</f>
        <v>North of England Commissioning Region</v>
      </c>
      <c r="C64" s="99" t="str">
        <f ca="1">IFERROR(IF((VLOOKUP($E64,'Org List'!$AO$10:$AQ$188,3,FALSE))="","",(VLOOKUP($E64,'Org List'!$AO$10:$AQ$188,3,FALSE))),"")</f>
        <v>North West Region</v>
      </c>
      <c r="D64" s="100" t="str">
        <f ca="1">IFERROR(IF((VLOOKUP($E64,'Org List'!$AT$10:$AV$188,3,FALSE))="","",(VLOOKUP($E64,'Org List'!$AT$10:$AV$188,3,FALSE))),"")</f>
        <v>NHS England North (Cheshire And Merseyside)</v>
      </c>
      <c r="E64" s="98" t="str">
        <f t="shared" ca="1" si="1"/>
        <v>E06000049</v>
      </c>
      <c r="F64" s="100" t="str">
        <f ca="1">IF(E64="","",VLOOKUP(E64,'Org List'!$J$9:$K$488,2,0))</f>
        <v>Cheshire East</v>
      </c>
      <c r="G64" s="135">
        <f ca="1">IFERROR(IF((VLOOKUP($E64,'Res&amp;Reablement Backsheet'!$D$5:$W$183,G$9,FALSE))="","",(VLOOKUP($E64,'Res&amp;Reablement Backsheet'!$D$5:$W$183,G$9,FALSE))),"")</f>
        <v>733.97118924779875</v>
      </c>
      <c r="H64" s="135">
        <f ca="1">IFERROR(IF((VLOOKUP($E64,'Res&amp;Reablement Backsheet'!$D$5:$W$183,H$9,FALSE))="","",(VLOOKUP($E64,'Res&amp;Reablement Backsheet'!$D$5:$W$183,H$9,FALSE))),"")</f>
        <v>721.78477690288707</v>
      </c>
      <c r="I64" s="135">
        <f ca="1">IFERROR(IF((VLOOKUP($E64,'Res&amp;Reablement Backsheet'!$D$5:$W$183,I$9,FALSE))="","",(VLOOKUP($E64,'Res&amp;Reablement Backsheet'!$D$5:$W$183,I$9,FALSE))),"")</f>
        <v>667.88526434195728</v>
      </c>
    </row>
    <row r="65" spans="1:9" ht="15" customHeight="1" x14ac:dyDescent="0.3">
      <c r="A65" s="57">
        <v>53</v>
      </c>
      <c r="B65" s="98" t="str">
        <f ca="1">IFERROR(IF((VLOOKUP($E65,'Org List'!$AJ$10:$AL$188,3,FALSE))="","",(VLOOKUP($E65,'Org List'!$AJ$10:$AL$188,3,FALSE))),"")</f>
        <v>North of England Commissioning Region</v>
      </c>
      <c r="C65" s="99" t="str">
        <f ca="1">IFERROR(IF((VLOOKUP($E65,'Org List'!$AO$10:$AQ$188,3,FALSE))="","",(VLOOKUP($E65,'Org List'!$AO$10:$AQ$188,3,FALSE))),"")</f>
        <v>North West Region</v>
      </c>
      <c r="D65" s="100" t="str">
        <f ca="1">IFERROR(IF((VLOOKUP($E65,'Org List'!$AT$10:$AV$188,3,FALSE))="","",(VLOOKUP($E65,'Org List'!$AT$10:$AV$188,3,FALSE))),"")</f>
        <v>NHS England North (Cheshire And Merseyside)</v>
      </c>
      <c r="E65" s="98" t="str">
        <f t="shared" ca="1" si="1"/>
        <v>E06000050</v>
      </c>
      <c r="F65" s="100" t="str">
        <f ca="1">IF(E65="","",VLOOKUP(E65,'Org List'!$J$9:$K$488,2,0))</f>
        <v>Cheshire West and Chester</v>
      </c>
      <c r="G65" s="135">
        <f ca="1">IFERROR(IF((VLOOKUP($E65,'Res&amp;Reablement Backsheet'!$D$5:$W$183,G$9,FALSE))="","",(VLOOKUP($E65,'Res&amp;Reablement Backsheet'!$D$5:$W$183,G$9,FALSE))),"")</f>
        <v>648.38117988312081</v>
      </c>
      <c r="H65" s="135">
        <f ca="1">IFERROR(IF((VLOOKUP($E65,'Res&amp;Reablement Backsheet'!$D$5:$W$183,H$9,FALSE))="","",(VLOOKUP($E65,'Res&amp;Reablement Backsheet'!$D$5:$W$183,H$9,FALSE))),"")</f>
        <v>622.76957525715488</v>
      </c>
      <c r="I65" s="135">
        <f ca="1">IFERROR(IF((VLOOKUP($E65,'Res&amp;Reablement Backsheet'!$D$5:$W$183,I$9,FALSE))="","",(VLOOKUP($E65,'Res&amp;Reablement Backsheet'!$D$5:$W$183,I$9,FALSE))),"")</f>
        <v>593.38044923378357</v>
      </c>
    </row>
    <row r="66" spans="1:9" ht="15" customHeight="1" x14ac:dyDescent="0.3">
      <c r="A66" s="57">
        <v>54</v>
      </c>
      <c r="B66" s="98" t="str">
        <f ca="1">IFERROR(IF((VLOOKUP($E66,'Org List'!$AJ$10:$AL$188,3,FALSE))="","",(VLOOKUP($E66,'Org List'!$AJ$10:$AL$188,3,FALSE))),"")</f>
        <v>London Commissioning Region</v>
      </c>
      <c r="C66" s="99" t="str">
        <f ca="1">IFERROR(IF((VLOOKUP($E66,'Org List'!$AO$10:$AQ$188,3,FALSE))="","",(VLOOKUP($E66,'Org List'!$AO$10:$AQ$188,3,FALSE))),"")</f>
        <v>London Region</v>
      </c>
      <c r="D66" s="100" t="str">
        <f ca="1">IFERROR(IF((VLOOKUP($E66,'Org List'!$AT$10:$AV$188,3,FALSE))="","",(VLOOKUP($E66,'Org List'!$AT$10:$AV$188,3,FALSE))),"")</f>
        <v>NHS England London</v>
      </c>
      <c r="E66" s="98" t="str">
        <f t="shared" ca="1" si="1"/>
        <v>E09000001</v>
      </c>
      <c r="F66" s="100" t="str">
        <f ca="1">IF(E66="","",VLOOKUP(E66,'Org List'!$J$9:$K$488,2,0))</f>
        <v>City of London</v>
      </c>
      <c r="G66" s="135">
        <f ca="1">IFERROR(IF((VLOOKUP($E66,'Res&amp;Reablement Backsheet'!$D$5:$W$183,G$9,FALSE))="","",(VLOOKUP($E66,'Res&amp;Reablement Backsheet'!$D$5:$W$183,G$9,FALSE))),"")</f>
        <v>210.82220660576246</v>
      </c>
      <c r="H66" s="135">
        <f ca="1">IFERROR(IF((VLOOKUP($E66,'Res&amp;Reablement Backsheet'!$D$5:$W$183,H$9,FALSE))="","",(VLOOKUP($E66,'Res&amp;Reablement Backsheet'!$D$5:$W$183,H$9,FALSE))),"")</f>
        <v>674.76383265856953</v>
      </c>
      <c r="I66" s="135">
        <f ca="1">IFERROR(IF((VLOOKUP($E66,'Res&amp;Reablement Backsheet'!$D$5:$W$183,I$9,FALSE))="","",(VLOOKUP($E66,'Res&amp;Reablement Backsheet'!$D$5:$W$183,I$9,FALSE))),"")</f>
        <v>67.476383265856953</v>
      </c>
    </row>
    <row r="67" spans="1:9" ht="15" customHeight="1" x14ac:dyDescent="0.3">
      <c r="A67" s="57">
        <v>55</v>
      </c>
      <c r="B67" s="98" t="str">
        <f ca="1">IFERROR(IF((VLOOKUP($E67,'Org List'!$AJ$10:$AL$188,3,FALSE))="","",(VLOOKUP($E67,'Org List'!$AJ$10:$AL$188,3,FALSE))),"")</f>
        <v>South West England Commissioning Region</v>
      </c>
      <c r="C67" s="99" t="str">
        <f ca="1">IFERROR(IF((VLOOKUP($E67,'Org List'!$AO$10:$AQ$188,3,FALSE))="","",(VLOOKUP($E67,'Org List'!$AO$10:$AQ$188,3,FALSE))),"")</f>
        <v>South West Region</v>
      </c>
      <c r="D67" s="100" t="str">
        <f ca="1">IFERROR(IF((VLOOKUP($E67,'Org List'!$AT$10:$AV$188,3,FALSE))="","",(VLOOKUP($E67,'Org List'!$AT$10:$AV$188,3,FALSE))),"")</f>
        <v>NHS England South West (South West South)</v>
      </c>
      <c r="E67" s="98" t="str">
        <f t="shared" ca="1" si="1"/>
        <v>E06000052</v>
      </c>
      <c r="F67" s="100" t="str">
        <f ca="1">IF(E67="","",VLOOKUP(E67,'Org List'!$J$9:$K$488,2,0))</f>
        <v>Cornwall &amp; Scilly</v>
      </c>
      <c r="G67" s="135">
        <f ca="1">IFERROR(IF((VLOOKUP($E67,'Res&amp;Reablement Backsheet'!$D$5:$W$183,G$9,FALSE))="","",(VLOOKUP($E67,'Res&amp;Reablement Backsheet'!$D$5:$W$183,G$9,FALSE))),"")</f>
        <v>488.04655668364967</v>
      </c>
      <c r="H67" s="135">
        <f ca="1">IFERROR(IF((VLOOKUP($E67,'Res&amp;Reablement Backsheet'!$D$5:$W$183,H$9,FALSE))="","",(VLOOKUP($E67,'Res&amp;Reablement Backsheet'!$D$5:$W$183,H$9,FALSE))),"")</f>
        <v>440.01130836311444</v>
      </c>
      <c r="I67" s="135">
        <f ca="1">IFERROR(IF((VLOOKUP($E67,'Res&amp;Reablement Backsheet'!$D$5:$W$183,I$9,FALSE))="","",(VLOOKUP($E67,'Res&amp;Reablement Backsheet'!$D$5:$W$183,I$9,FALSE))),"")</f>
        <v>471.18179643496603</v>
      </c>
    </row>
    <row r="68" spans="1:9" ht="15" customHeight="1" x14ac:dyDescent="0.3">
      <c r="A68" s="57">
        <v>56</v>
      </c>
      <c r="B68" s="98" t="str">
        <f ca="1">IFERROR(IF((VLOOKUP($E68,'Org List'!$AJ$10:$AL$188,3,FALSE))="","",(VLOOKUP($E68,'Org List'!$AJ$10:$AL$188,3,FALSE))),"")</f>
        <v>North of England Commissioning Region</v>
      </c>
      <c r="C68" s="99" t="str">
        <f ca="1">IFERROR(IF((VLOOKUP($E68,'Org List'!$AO$10:$AQ$188,3,FALSE))="","",(VLOOKUP($E68,'Org List'!$AO$10:$AQ$188,3,FALSE))),"")</f>
        <v>North East Region</v>
      </c>
      <c r="D68" s="100" t="str">
        <f ca="1">IFERROR(IF((VLOOKUP($E68,'Org List'!$AT$10:$AV$188,3,FALSE))="","",(VLOOKUP($E68,'Org List'!$AT$10:$AV$188,3,FALSE))),"")</f>
        <v>NHS England North (Cumbria And North East)</v>
      </c>
      <c r="E68" s="98" t="str">
        <f t="shared" ca="1" si="1"/>
        <v>E06000047</v>
      </c>
      <c r="F68" s="100" t="str">
        <f ca="1">IF(E68="","",VLOOKUP(E68,'Org List'!$J$9:$K$488,2,0))</f>
        <v>County Durham</v>
      </c>
      <c r="G68" s="135">
        <f ca="1">IFERROR(IF((VLOOKUP($E68,'Res&amp;Reablement Backsheet'!$D$5:$W$183,G$9,FALSE))="","",(VLOOKUP($E68,'Res&amp;Reablement Backsheet'!$D$5:$W$183,G$9,FALSE))),"")</f>
        <v>762.7142762277897</v>
      </c>
      <c r="H68" s="135">
        <f ca="1">IFERROR(IF((VLOOKUP($E68,'Res&amp;Reablement Backsheet'!$D$5:$W$183,H$9,FALSE))="","",(VLOOKUP($E68,'Res&amp;Reablement Backsheet'!$D$5:$W$183,H$9,FALSE))),"")</f>
        <v>739.15362232056816</v>
      </c>
      <c r="I68" s="135">
        <f ca="1">IFERROR(IF((VLOOKUP($E68,'Res&amp;Reablement Backsheet'!$D$5:$W$183,I$9,FALSE))="","",(VLOOKUP($E68,'Res&amp;Reablement Backsheet'!$D$5:$W$183,I$9,FALSE))),"")</f>
        <v>751.31690977647622</v>
      </c>
    </row>
    <row r="69" spans="1:9" ht="15" customHeight="1" x14ac:dyDescent="0.3">
      <c r="A69" s="57">
        <v>57</v>
      </c>
      <c r="B69" s="98" t="str">
        <f ca="1">IFERROR(IF((VLOOKUP($E69,'Org List'!$AJ$10:$AL$188,3,FALSE))="","",(VLOOKUP($E69,'Org List'!$AJ$10:$AL$188,3,FALSE))),"")</f>
        <v>Midlands and East of England Commissioning Region</v>
      </c>
      <c r="C69" s="99" t="str">
        <f ca="1">IFERROR(IF((VLOOKUP($E69,'Org List'!$AO$10:$AQ$188,3,FALSE))="","",(VLOOKUP($E69,'Org List'!$AO$10:$AQ$188,3,FALSE))),"")</f>
        <v>West Midlands Region</v>
      </c>
      <c r="D69" s="100" t="str">
        <f ca="1">IFERROR(IF((VLOOKUP($E69,'Org List'!$AT$10:$AV$188,3,FALSE))="","",(VLOOKUP($E69,'Org List'!$AT$10:$AV$188,3,FALSE))),"")</f>
        <v>NHS England Midlands And East (West Midlands)</v>
      </c>
      <c r="E69" s="98" t="str">
        <f t="shared" ca="1" si="1"/>
        <v>E08000026</v>
      </c>
      <c r="F69" s="100" t="str">
        <f ca="1">IF(E69="","",VLOOKUP(E69,'Org List'!$J$9:$K$488,2,0))</f>
        <v>Coventry</v>
      </c>
      <c r="G69" s="135">
        <f ca="1">IFERROR(IF((VLOOKUP($E69,'Res&amp;Reablement Backsheet'!$D$5:$W$183,G$9,FALSE))="","",(VLOOKUP($E69,'Res&amp;Reablement Backsheet'!$D$5:$W$183,G$9,FALSE))),"")</f>
        <v>608.10537799507051</v>
      </c>
      <c r="H69" s="135">
        <f ca="1">IFERROR(IF((VLOOKUP($E69,'Res&amp;Reablement Backsheet'!$D$5:$W$183,H$9,FALSE))="","",(VLOOKUP($E69,'Res&amp;Reablement Backsheet'!$D$5:$W$183,H$9,FALSE))),"")</f>
        <v>624.18201953085679</v>
      </c>
      <c r="I69" s="135">
        <f ca="1">IFERROR(IF((VLOOKUP($E69,'Res&amp;Reablement Backsheet'!$D$5:$W$183,I$9,FALSE))="","",(VLOOKUP($E69,'Res&amp;Reablement Backsheet'!$D$5:$W$183,I$9,FALSE))),"")</f>
        <v>648.34390415785765</v>
      </c>
    </row>
    <row r="70" spans="1:9" ht="15" customHeight="1" x14ac:dyDescent="0.3">
      <c r="A70" s="57">
        <v>58</v>
      </c>
      <c r="B70" s="98" t="str">
        <f ca="1">IFERROR(IF((VLOOKUP($E70,'Org List'!$AJ$10:$AL$188,3,FALSE))="","",(VLOOKUP($E70,'Org List'!$AJ$10:$AL$188,3,FALSE))),"")</f>
        <v>London Commissioning Region</v>
      </c>
      <c r="C70" s="99" t="str">
        <f ca="1">IFERROR(IF((VLOOKUP($E70,'Org List'!$AO$10:$AQ$188,3,FALSE))="","",(VLOOKUP($E70,'Org List'!$AO$10:$AQ$188,3,FALSE))),"")</f>
        <v>London Region</v>
      </c>
      <c r="D70" s="100" t="str">
        <f ca="1">IFERROR(IF((VLOOKUP($E70,'Org List'!$AT$10:$AV$188,3,FALSE))="","",(VLOOKUP($E70,'Org List'!$AT$10:$AV$188,3,FALSE))),"")</f>
        <v>NHS England London</v>
      </c>
      <c r="E70" s="98" t="str">
        <f t="shared" ca="1" si="1"/>
        <v>E09000008</v>
      </c>
      <c r="F70" s="100" t="str">
        <f ca="1">IF(E70="","",VLOOKUP(E70,'Org List'!$J$9:$K$488,2,0))</f>
        <v>Croydon</v>
      </c>
      <c r="G70" s="135">
        <f ca="1">IFERROR(IF((VLOOKUP($E70,'Res&amp;Reablement Backsheet'!$D$5:$W$183,G$9,FALSE))="","",(VLOOKUP($E70,'Res&amp;Reablement Backsheet'!$D$5:$W$183,G$9,FALSE))),"")</f>
        <v>125.37812450246777</v>
      </c>
      <c r="H70" s="135">
        <f ca="1">IFERROR(IF((VLOOKUP($E70,'Res&amp;Reablement Backsheet'!$D$5:$W$183,H$9,FALSE))="","",(VLOOKUP($E70,'Res&amp;Reablement Backsheet'!$D$5:$W$183,H$9,FALSE))),"")</f>
        <v>420.36431574030826</v>
      </c>
      <c r="I70" s="135">
        <f ca="1">IFERROR(IF((VLOOKUP($E70,'Res&amp;Reablement Backsheet'!$D$5:$W$183,I$9,FALSE))="","",(VLOOKUP($E70,'Res&amp;Reablement Backsheet'!$D$5:$W$183,I$9,FALSE))),"")</f>
        <v>280.24287716020552</v>
      </c>
    </row>
    <row r="71" spans="1:9" ht="15" customHeight="1" x14ac:dyDescent="0.3">
      <c r="A71" s="57">
        <v>59</v>
      </c>
      <c r="B71" s="98" t="str">
        <f ca="1">IFERROR(IF((VLOOKUP($E71,'Org List'!$AJ$10:$AL$188,3,FALSE))="","",(VLOOKUP($E71,'Org List'!$AJ$10:$AL$188,3,FALSE))),"")</f>
        <v>North of England Commissioning Region</v>
      </c>
      <c r="C71" s="99" t="str">
        <f ca="1">IFERROR(IF((VLOOKUP($E71,'Org List'!$AO$10:$AQ$188,3,FALSE))="","",(VLOOKUP($E71,'Org List'!$AO$10:$AQ$188,3,FALSE))),"")</f>
        <v>North West Region</v>
      </c>
      <c r="D71" s="100" t="str">
        <f ca="1">IFERROR(IF((VLOOKUP($E71,'Org List'!$AT$10:$AV$188,3,FALSE))="","",(VLOOKUP($E71,'Org List'!$AT$10:$AV$188,3,FALSE))),"")</f>
        <v>NHS England North (Cumbria And North East)</v>
      </c>
      <c r="E71" s="98" t="str">
        <f t="shared" ca="1" si="1"/>
        <v>E10000006</v>
      </c>
      <c r="F71" s="100" t="str">
        <f ca="1">IF(E71="","",VLOOKUP(E71,'Org List'!$J$9:$K$488,2,0))</f>
        <v>Cumbria</v>
      </c>
      <c r="G71" s="135">
        <f ca="1">IFERROR(IF((VLOOKUP($E71,'Res&amp;Reablement Backsheet'!$D$5:$W$183,G$9,FALSE))="","",(VLOOKUP($E71,'Res&amp;Reablement Backsheet'!$D$5:$W$183,G$9,FALSE))),"")</f>
        <v>668.75367857173319</v>
      </c>
      <c r="H71" s="135">
        <f ca="1">IFERROR(IF((VLOOKUP($E71,'Res&amp;Reablement Backsheet'!$D$5:$W$183,H$9,FALSE))="","",(VLOOKUP($E71,'Res&amp;Reablement Backsheet'!$D$5:$W$183,H$9,FALSE))),"")</f>
        <v>661.3801248523705</v>
      </c>
      <c r="I71" s="135">
        <f ca="1">IFERROR(IF((VLOOKUP($E71,'Res&amp;Reablement Backsheet'!$D$5:$W$183,I$9,FALSE))="","",(VLOOKUP($E71,'Res&amp;Reablement Backsheet'!$D$5:$W$183,I$9,FALSE))),"")</f>
        <v>607.3899105787076</v>
      </c>
    </row>
    <row r="72" spans="1:9" ht="15" customHeight="1" x14ac:dyDescent="0.3">
      <c r="A72" s="57">
        <v>60</v>
      </c>
      <c r="B72" s="98" t="str">
        <f ca="1">IFERROR(IF((VLOOKUP($E72,'Org List'!$AJ$10:$AL$188,3,FALSE))="","",(VLOOKUP($E72,'Org List'!$AJ$10:$AL$188,3,FALSE))),"")</f>
        <v>North of England Commissioning Region</v>
      </c>
      <c r="C72" s="99" t="str">
        <f ca="1">IFERROR(IF((VLOOKUP($E72,'Org List'!$AO$10:$AQ$188,3,FALSE))="","",(VLOOKUP($E72,'Org List'!$AO$10:$AQ$188,3,FALSE))),"")</f>
        <v>North East Region</v>
      </c>
      <c r="D72" s="100" t="str">
        <f ca="1">IFERROR(IF((VLOOKUP($E72,'Org List'!$AT$10:$AV$188,3,FALSE))="","",(VLOOKUP($E72,'Org List'!$AT$10:$AV$188,3,FALSE))),"")</f>
        <v>NHS England North (Cumbria And North East)</v>
      </c>
      <c r="E72" s="98" t="str">
        <f t="shared" ca="1" si="1"/>
        <v>E06000005</v>
      </c>
      <c r="F72" s="100" t="str">
        <f ca="1">IF(E72="","",VLOOKUP(E72,'Org List'!$J$9:$K$488,2,0))</f>
        <v>Darlington</v>
      </c>
      <c r="G72" s="135">
        <f ca="1">IFERROR(IF((VLOOKUP($E72,'Res&amp;Reablement Backsheet'!$D$5:$W$183,G$9,FALSE))="","",(VLOOKUP($E72,'Res&amp;Reablement Backsheet'!$D$5:$W$183,G$9,FALSE))),"")</f>
        <v>794.79076893612944</v>
      </c>
      <c r="H72" s="135">
        <f ca="1">IFERROR(IF((VLOOKUP($E72,'Res&amp;Reablement Backsheet'!$D$5:$W$183,H$9,FALSE))="","",(VLOOKUP($E72,'Res&amp;Reablement Backsheet'!$D$5:$W$183,H$9,FALSE))),"")</f>
        <v>779.92858485247132</v>
      </c>
      <c r="I72" s="135">
        <f ca="1">IFERROR(IF((VLOOKUP($E72,'Res&amp;Reablement Backsheet'!$D$5:$W$183,I$9,FALSE))="","",(VLOOKUP($E72,'Res&amp;Reablement Backsheet'!$D$5:$W$183,I$9,FALSE))),"")</f>
        <v>681.26292050366476</v>
      </c>
    </row>
    <row r="73" spans="1:9" ht="15" customHeight="1" x14ac:dyDescent="0.3">
      <c r="A73" s="57">
        <v>61</v>
      </c>
      <c r="B73" s="98" t="str">
        <f ca="1">IFERROR(IF((VLOOKUP($E73,'Org List'!$AJ$10:$AL$188,3,FALSE))="","",(VLOOKUP($E73,'Org List'!$AJ$10:$AL$188,3,FALSE))),"")</f>
        <v>Midlands and East of England Commissioning Region</v>
      </c>
      <c r="C73" s="99" t="str">
        <f ca="1">IFERROR(IF((VLOOKUP($E73,'Org List'!$AO$10:$AQ$188,3,FALSE))="","",(VLOOKUP($E73,'Org List'!$AO$10:$AQ$188,3,FALSE))),"")</f>
        <v>East Midlands Region</v>
      </c>
      <c r="D73" s="100" t="str">
        <f ca="1">IFERROR(IF((VLOOKUP($E73,'Org List'!$AT$10:$AV$188,3,FALSE))="","",(VLOOKUP($E73,'Org List'!$AT$10:$AV$188,3,FALSE))),"")</f>
        <v>NHS England Midlands And East (North Midlands)</v>
      </c>
      <c r="E73" s="98" t="str">
        <f t="shared" ca="1" si="1"/>
        <v>E06000015</v>
      </c>
      <c r="F73" s="100" t="str">
        <f ca="1">IF(E73="","",VLOOKUP(E73,'Org List'!$J$9:$K$488,2,0))</f>
        <v>Derby</v>
      </c>
      <c r="G73" s="135">
        <f ca="1">IFERROR(IF((VLOOKUP($E73,'Res&amp;Reablement Backsheet'!$D$5:$W$183,G$9,FALSE))="","",(VLOOKUP($E73,'Res&amp;Reablement Backsheet'!$D$5:$W$183,G$9,FALSE))),"")</f>
        <v>571.94096405981145</v>
      </c>
      <c r="H73" s="135">
        <f ca="1">IFERROR(IF((VLOOKUP($E73,'Res&amp;Reablement Backsheet'!$D$5:$W$183,H$9,FALSE))="","",(VLOOKUP($E73,'Res&amp;Reablement Backsheet'!$D$5:$W$183,H$9,FALSE))),"")</f>
        <v>611.61346029309482</v>
      </c>
      <c r="I73" s="135">
        <f ca="1">IFERROR(IF((VLOOKUP($E73,'Res&amp;Reablement Backsheet'!$D$5:$W$183,I$9,FALSE))="","",(VLOOKUP($E73,'Res&amp;Reablement Backsheet'!$D$5:$W$183,I$9,FALSE))),"")</f>
        <v>669.17708008538602</v>
      </c>
    </row>
    <row r="74" spans="1:9" ht="15" customHeight="1" x14ac:dyDescent="0.3">
      <c r="A74" s="57">
        <v>62</v>
      </c>
      <c r="B74" s="98" t="str">
        <f ca="1">IFERROR(IF((VLOOKUP($E74,'Org List'!$AJ$10:$AL$188,3,FALSE))="","",(VLOOKUP($E74,'Org List'!$AJ$10:$AL$188,3,FALSE))),"")</f>
        <v>Midlands and East of England Commissioning Region</v>
      </c>
      <c r="C74" s="99" t="str">
        <f ca="1">IFERROR(IF((VLOOKUP($E74,'Org List'!$AO$10:$AQ$188,3,FALSE))="","",(VLOOKUP($E74,'Org List'!$AO$10:$AQ$188,3,FALSE))),"")</f>
        <v>East Midlands Region</v>
      </c>
      <c r="D74" s="100" t="str">
        <f ca="1">IFERROR(IF((VLOOKUP($E74,'Org List'!$AT$10:$AV$188,3,FALSE))="","",(VLOOKUP($E74,'Org List'!$AT$10:$AV$188,3,FALSE))),"")</f>
        <v>NHS England Midlands And East (North Midlands)</v>
      </c>
      <c r="E74" s="98" t="str">
        <f t="shared" ca="1" si="1"/>
        <v>E10000007</v>
      </c>
      <c r="F74" s="100" t="str">
        <f ca="1">IF(E74="","",VLOOKUP(E74,'Org List'!$J$9:$K$488,2,0))</f>
        <v>Derbyshire</v>
      </c>
      <c r="G74" s="135">
        <f ca="1">IFERROR(IF((VLOOKUP($E74,'Res&amp;Reablement Backsheet'!$D$5:$W$183,G$9,FALSE))="","",(VLOOKUP($E74,'Res&amp;Reablement Backsheet'!$D$5:$W$183,G$9,FALSE))),"")</f>
        <v>654.07895925557864</v>
      </c>
      <c r="H74" s="135">
        <f ca="1">IFERROR(IF((VLOOKUP($E74,'Res&amp;Reablement Backsheet'!$D$5:$W$183,H$9,FALSE))="","",(VLOOKUP($E74,'Res&amp;Reablement Backsheet'!$D$5:$W$183,H$9,FALSE))),"")</f>
        <v>686.58026111394383</v>
      </c>
      <c r="I74" s="135">
        <f ca="1">IFERROR(IF((VLOOKUP($E74,'Res&amp;Reablement Backsheet'!$D$5:$W$183,I$9,FALSE))="","",(VLOOKUP($E74,'Res&amp;Reablement Backsheet'!$D$5:$W$183,I$9,FALSE))),"")</f>
        <v>707.33182341013389</v>
      </c>
    </row>
    <row r="75" spans="1:9" ht="15" customHeight="1" x14ac:dyDescent="0.3">
      <c r="A75" s="57">
        <v>63</v>
      </c>
      <c r="B75" s="98" t="str">
        <f ca="1">IFERROR(IF((VLOOKUP($E75,'Org List'!$AJ$10:$AL$188,3,FALSE))="","",(VLOOKUP($E75,'Org List'!$AJ$10:$AL$188,3,FALSE))),"")</f>
        <v>South West England Commissioning Region</v>
      </c>
      <c r="C75" s="99" t="str">
        <f ca="1">IFERROR(IF((VLOOKUP($E75,'Org List'!$AO$10:$AQ$188,3,FALSE))="","",(VLOOKUP($E75,'Org List'!$AO$10:$AQ$188,3,FALSE))),"")</f>
        <v>South West Region</v>
      </c>
      <c r="D75" s="100" t="str">
        <f ca="1">IFERROR(IF((VLOOKUP($E75,'Org List'!$AT$10:$AV$188,3,FALSE))="","",(VLOOKUP($E75,'Org List'!$AT$10:$AV$188,3,FALSE))),"")</f>
        <v>NHS England South West (South West South)</v>
      </c>
      <c r="E75" s="98" t="str">
        <f t="shared" ca="1" si="1"/>
        <v>E10000008</v>
      </c>
      <c r="F75" s="100" t="str">
        <f ca="1">IF(E75="","",VLOOKUP(E75,'Org List'!$J$9:$K$488,2,0))</f>
        <v>Devon</v>
      </c>
      <c r="G75" s="135">
        <f ca="1">IFERROR(IF((VLOOKUP($E75,'Res&amp;Reablement Backsheet'!$D$5:$W$183,G$9,FALSE))="","",(VLOOKUP($E75,'Res&amp;Reablement Backsheet'!$D$5:$W$183,G$9,FALSE))),"")</f>
        <v>547.22041023410884</v>
      </c>
      <c r="H75" s="135">
        <f ca="1">IFERROR(IF((VLOOKUP($E75,'Res&amp;Reablement Backsheet'!$D$5:$W$183,H$9,FALSE))="","",(VLOOKUP($E75,'Res&amp;Reablement Backsheet'!$D$5:$W$183,H$9,FALSE))),"")</f>
        <v>536.95161847479324</v>
      </c>
      <c r="I75" s="135">
        <f ca="1">IFERROR(IF((VLOOKUP($E75,'Res&amp;Reablement Backsheet'!$D$5:$W$183,I$9,FALSE))="","",(VLOOKUP($E75,'Res&amp;Reablement Backsheet'!$D$5:$W$183,I$9,FALSE))),"")</f>
        <v>494.27996667547194</v>
      </c>
    </row>
    <row r="76" spans="1:9" ht="15" customHeight="1" x14ac:dyDescent="0.3">
      <c r="A76" s="57">
        <v>64</v>
      </c>
      <c r="B76" s="98" t="str">
        <f ca="1">IFERROR(IF((VLOOKUP($E76,'Org List'!$AJ$10:$AL$188,3,FALSE))="","",(VLOOKUP($E76,'Org List'!$AJ$10:$AL$188,3,FALSE))),"")</f>
        <v>North of England Commissioning Region</v>
      </c>
      <c r="C76" s="99" t="str">
        <f ca="1">IFERROR(IF((VLOOKUP($E76,'Org List'!$AO$10:$AQ$188,3,FALSE))="","",(VLOOKUP($E76,'Org List'!$AO$10:$AQ$188,3,FALSE))),"")</f>
        <v>Yorkshire and The Humber Region</v>
      </c>
      <c r="D76" s="100" t="str">
        <f ca="1">IFERROR(IF((VLOOKUP($E76,'Org List'!$AT$10:$AV$188,3,FALSE))="","",(VLOOKUP($E76,'Org List'!$AT$10:$AV$188,3,FALSE))),"")</f>
        <v>NHS England North (Yorkshire And Humber)</v>
      </c>
      <c r="E76" s="98" t="str">
        <f t="shared" ref="E76:E107" ca="1" si="2">IF($A76&gt;$L$5-1,"",INDIRECT("'Comms by AT'!D"&amp;$A76+$L$4))</f>
        <v>E08000017</v>
      </c>
      <c r="F76" s="100" t="str">
        <f ca="1">IF(E76="","",VLOOKUP(E76,'Org List'!$J$9:$K$488,2,0))</f>
        <v>Doncaster</v>
      </c>
      <c r="G76" s="135">
        <f ca="1">IFERROR(IF((VLOOKUP($E76,'Res&amp;Reablement Backsheet'!$D$5:$W$183,G$9,FALSE))="","",(VLOOKUP($E76,'Res&amp;Reablement Backsheet'!$D$5:$W$183,G$9,FALSE))),"")</f>
        <v>753.14393806704732</v>
      </c>
      <c r="H76" s="135">
        <f ca="1">IFERROR(IF((VLOOKUP($E76,'Res&amp;Reablement Backsheet'!$D$5:$W$183,H$9,FALSE))="","",(VLOOKUP($E76,'Res&amp;Reablement Backsheet'!$D$5:$W$183,H$9,FALSE))),"")</f>
        <v>639.63311609944481</v>
      </c>
      <c r="I76" s="135">
        <f ca="1">IFERROR(IF((VLOOKUP($E76,'Res&amp;Reablement Backsheet'!$D$5:$W$183,I$9,FALSE))="","",(VLOOKUP($E76,'Res&amp;Reablement Backsheet'!$D$5:$W$183,I$9,FALSE))),"")</f>
        <v>591.35891865797726</v>
      </c>
    </row>
    <row r="77" spans="1:9" ht="15" customHeight="1" x14ac:dyDescent="0.3">
      <c r="A77" s="57">
        <v>65</v>
      </c>
      <c r="B77" s="98" t="str">
        <f ca="1">IFERROR(IF((VLOOKUP($E77,'Org List'!$AJ$10:$AL$188,3,FALSE))="","",(VLOOKUP($E77,'Org List'!$AJ$10:$AL$188,3,FALSE))),"")</f>
        <v>South West England Commissioning Region</v>
      </c>
      <c r="C77" s="99" t="str">
        <f ca="1">IFERROR(IF((VLOOKUP($E77,'Org List'!$AO$10:$AQ$188,3,FALSE))="","",(VLOOKUP($E77,'Org List'!$AO$10:$AQ$188,3,FALSE))),"")</f>
        <v>South West Region</v>
      </c>
      <c r="D77" s="100" t="str">
        <f ca="1">IFERROR(IF((VLOOKUP($E77,'Org List'!$AT$10:$AV$188,3,FALSE))="","",(VLOOKUP($E77,'Org List'!$AT$10:$AV$188,3,FALSE))),"")</f>
        <v>NHS England South West (South West South)</v>
      </c>
      <c r="E77" s="98" t="str">
        <f t="shared" ca="1" si="2"/>
        <v>E10000009</v>
      </c>
      <c r="F77" s="100" t="str">
        <f ca="1">IF(E77="","",VLOOKUP(E77,'Org List'!$J$9:$K$488,2,0))</f>
        <v>Dorset</v>
      </c>
      <c r="G77" s="135">
        <f ca="1">IFERROR(IF((VLOOKUP($E77,'Res&amp;Reablement Backsheet'!$D$5:$W$183,G$9,FALSE))="","",(VLOOKUP($E77,'Res&amp;Reablement Backsheet'!$D$5:$W$183,G$9,FALSE))),"")</f>
        <v>553.88471177944859</v>
      </c>
      <c r="H77" s="135">
        <f ca="1">IFERROR(IF((VLOOKUP($E77,'Res&amp;Reablement Backsheet'!$D$5:$W$183,H$9,FALSE))="","",(VLOOKUP($E77,'Res&amp;Reablement Backsheet'!$D$5:$W$183,H$9,FALSE))),"")</f>
        <v>513.71833440186742</v>
      </c>
      <c r="I77" s="135">
        <f ca="1">IFERROR(IF((VLOOKUP($E77,'Res&amp;Reablement Backsheet'!$D$5:$W$183,I$9,FALSE))="","",(VLOOKUP($E77,'Res&amp;Reablement Backsheet'!$D$5:$W$183,I$9,FALSE))),"")</f>
        <v>523.58172642238333</v>
      </c>
    </row>
    <row r="78" spans="1:9" ht="15" customHeight="1" x14ac:dyDescent="0.3">
      <c r="A78" s="57">
        <v>66</v>
      </c>
      <c r="B78" s="98" t="str">
        <f ca="1">IFERROR(IF((VLOOKUP($E78,'Org List'!$AJ$10:$AL$188,3,FALSE))="","",(VLOOKUP($E78,'Org List'!$AJ$10:$AL$188,3,FALSE))),"")</f>
        <v>Midlands and East of England Commissioning Region</v>
      </c>
      <c r="C78" s="99" t="str">
        <f ca="1">IFERROR(IF((VLOOKUP($E78,'Org List'!$AO$10:$AQ$188,3,FALSE))="","",(VLOOKUP($E78,'Org List'!$AO$10:$AQ$188,3,FALSE))),"")</f>
        <v>West Midlands Region</v>
      </c>
      <c r="D78" s="100" t="str">
        <f ca="1">IFERROR(IF((VLOOKUP($E78,'Org List'!$AT$10:$AV$188,3,FALSE))="","",(VLOOKUP($E78,'Org List'!$AT$10:$AV$188,3,FALSE))),"")</f>
        <v>NHS England Midlands And East (West Midlands)</v>
      </c>
      <c r="E78" s="98" t="str">
        <f t="shared" ca="1" si="2"/>
        <v>E08000027</v>
      </c>
      <c r="F78" s="100" t="str">
        <f ca="1">IF(E78="","",VLOOKUP(E78,'Org List'!$J$9:$K$488,2,0))</f>
        <v>Dudley</v>
      </c>
      <c r="G78" s="135">
        <f ca="1">IFERROR(IF((VLOOKUP($E78,'Res&amp;Reablement Backsheet'!$D$5:$W$183,G$9,FALSE))="","",(VLOOKUP($E78,'Res&amp;Reablement Backsheet'!$D$5:$W$183,G$9,FALSE))),"")</f>
        <v>836.22495232736242</v>
      </c>
      <c r="H78" s="135">
        <f ca="1">IFERROR(IF((VLOOKUP($E78,'Res&amp;Reablement Backsheet'!$D$5:$W$183,H$9,FALSE))="","",(VLOOKUP($E78,'Res&amp;Reablement Backsheet'!$D$5:$W$183,H$9,FALSE))),"")</f>
        <v>803.92065921494066</v>
      </c>
      <c r="I78" s="135">
        <f ca="1">IFERROR(IF((VLOOKUP($E78,'Res&amp;Reablement Backsheet'!$D$5:$W$183,I$9,FALSE))="","",(VLOOKUP($E78,'Res&amp;Reablement Backsheet'!$D$5:$W$183,I$9,FALSE))),"")</f>
        <v>712.70658441939929</v>
      </c>
    </row>
    <row r="79" spans="1:9" ht="15" customHeight="1" x14ac:dyDescent="0.3">
      <c r="A79" s="57">
        <v>67</v>
      </c>
      <c r="B79" s="98" t="str">
        <f ca="1">IFERROR(IF((VLOOKUP($E79,'Org List'!$AJ$10:$AL$188,3,FALSE))="","",(VLOOKUP($E79,'Org List'!$AJ$10:$AL$188,3,FALSE))),"")</f>
        <v>London Commissioning Region</v>
      </c>
      <c r="C79" s="99" t="str">
        <f ca="1">IFERROR(IF((VLOOKUP($E79,'Org List'!$AO$10:$AQ$188,3,FALSE))="","",(VLOOKUP($E79,'Org List'!$AO$10:$AQ$188,3,FALSE))),"")</f>
        <v>London Region</v>
      </c>
      <c r="D79" s="100" t="str">
        <f ca="1">IFERROR(IF((VLOOKUP($E79,'Org List'!$AT$10:$AV$188,3,FALSE))="","",(VLOOKUP($E79,'Org List'!$AT$10:$AV$188,3,FALSE))),"")</f>
        <v>NHS England London</v>
      </c>
      <c r="E79" s="98" t="str">
        <f t="shared" ca="1" si="2"/>
        <v>E09000009</v>
      </c>
      <c r="F79" s="100" t="str">
        <f ca="1">IF(E79="","",VLOOKUP(E79,'Org List'!$J$9:$K$488,2,0))</f>
        <v>Ealing</v>
      </c>
      <c r="G79" s="135">
        <f ca="1">IFERROR(IF((VLOOKUP($E79,'Res&amp;Reablement Backsheet'!$D$5:$W$183,G$9,FALSE))="","",(VLOOKUP($E79,'Res&amp;Reablement Backsheet'!$D$5:$W$183,G$9,FALSE))),"")</f>
        <v>414.74765498782278</v>
      </c>
      <c r="H79" s="135">
        <f ca="1">IFERROR(IF((VLOOKUP($E79,'Res&amp;Reablement Backsheet'!$D$5:$W$183,H$9,FALSE))="","",(VLOOKUP($E79,'Res&amp;Reablement Backsheet'!$D$5:$W$183,H$9,FALSE))),"")</f>
        <v>531.42709337597296</v>
      </c>
      <c r="I79" s="135">
        <f ca="1">IFERROR(IF((VLOOKUP($E79,'Res&amp;Reablement Backsheet'!$D$5:$W$183,I$9,FALSE))="","",(VLOOKUP($E79,'Res&amp;Reablement Backsheet'!$D$5:$W$183,I$9,FALSE))),"")</f>
        <v>305.68815105697558</v>
      </c>
    </row>
    <row r="80" spans="1:9" ht="15" customHeight="1" x14ac:dyDescent="0.3">
      <c r="A80" s="57">
        <v>68</v>
      </c>
      <c r="B80" s="98" t="str">
        <f ca="1">IFERROR(IF((VLOOKUP($E80,'Org List'!$AJ$10:$AL$188,3,FALSE))="","",(VLOOKUP($E80,'Org List'!$AJ$10:$AL$188,3,FALSE))),"")</f>
        <v>North of England Commissioning Region</v>
      </c>
      <c r="C80" s="99" t="str">
        <f ca="1">IFERROR(IF((VLOOKUP($E80,'Org List'!$AO$10:$AQ$188,3,FALSE))="","",(VLOOKUP($E80,'Org List'!$AO$10:$AQ$188,3,FALSE))),"")</f>
        <v>Yorkshire and The Humber Region</v>
      </c>
      <c r="D80" s="100" t="str">
        <f ca="1">IFERROR(IF((VLOOKUP($E80,'Org List'!$AT$10:$AV$188,3,FALSE))="","",(VLOOKUP($E80,'Org List'!$AT$10:$AV$188,3,FALSE))),"")</f>
        <v>NHS England North (Yorkshire And Humber)</v>
      </c>
      <c r="E80" s="98" t="str">
        <f t="shared" ca="1" si="2"/>
        <v>E06000011</v>
      </c>
      <c r="F80" s="100" t="str">
        <f ca="1">IF(E80="","",VLOOKUP(E80,'Org List'!$J$9:$K$488,2,0))</f>
        <v>East Riding of Yorkshire</v>
      </c>
      <c r="G80" s="135">
        <f ca="1">IFERROR(IF((VLOOKUP($E80,'Res&amp;Reablement Backsheet'!$D$5:$W$183,G$9,FALSE))="","",(VLOOKUP($E80,'Res&amp;Reablement Backsheet'!$D$5:$W$183,G$9,FALSE))),"")</f>
        <v>899.01215265439566</v>
      </c>
      <c r="H80" s="135">
        <f ca="1">IFERROR(IF((VLOOKUP($E80,'Res&amp;Reablement Backsheet'!$D$5:$W$183,H$9,FALSE))="","",(VLOOKUP($E80,'Res&amp;Reablement Backsheet'!$D$5:$W$183,H$9,FALSE))),"")</f>
        <v>779.02115816807759</v>
      </c>
      <c r="I80" s="135">
        <f ca="1">IFERROR(IF((VLOOKUP($E80,'Res&amp;Reablement Backsheet'!$D$5:$W$183,I$9,FALSE))="","",(VLOOKUP($E80,'Res&amp;Reablement Backsheet'!$D$5:$W$183,I$9,FALSE))),"")</f>
        <v>699.83814059643441</v>
      </c>
    </row>
    <row r="81" spans="1:9" ht="15" customHeight="1" x14ac:dyDescent="0.3">
      <c r="A81" s="57">
        <v>69</v>
      </c>
      <c r="B81" s="98" t="str">
        <f ca="1">IFERROR(IF((VLOOKUP($E81,'Org List'!$AJ$10:$AL$188,3,FALSE))="","",(VLOOKUP($E81,'Org List'!$AJ$10:$AL$188,3,FALSE))),"")</f>
        <v>South East England Commissioning Region</v>
      </c>
      <c r="C81" s="99" t="str">
        <f ca="1">IFERROR(IF((VLOOKUP($E81,'Org List'!$AO$10:$AQ$188,3,FALSE))="","",(VLOOKUP($E81,'Org List'!$AO$10:$AQ$188,3,FALSE))),"")</f>
        <v>South East Region</v>
      </c>
      <c r="D81" s="100" t="str">
        <f ca="1">IFERROR(IF((VLOOKUP($E81,'Org List'!$AT$10:$AV$188,3,FALSE))="","",(VLOOKUP($E81,'Org List'!$AT$10:$AV$188,3,FALSE))),"")</f>
        <v>NHS England South East (Kent, Surrey and Sussex)</v>
      </c>
      <c r="E81" s="98" t="str">
        <f t="shared" ca="1" si="2"/>
        <v>E10000011</v>
      </c>
      <c r="F81" s="100" t="str">
        <f ca="1">IF(E81="","",VLOOKUP(E81,'Org List'!$J$9:$K$488,2,0))</f>
        <v>East Sussex</v>
      </c>
      <c r="G81" s="135">
        <f ca="1">IFERROR(IF((VLOOKUP($E81,'Res&amp;Reablement Backsheet'!$D$5:$W$183,G$9,FALSE))="","",(VLOOKUP($E81,'Res&amp;Reablement Backsheet'!$D$5:$W$183,G$9,FALSE))),"")</f>
        <v>521.43223912115889</v>
      </c>
      <c r="H81" s="135">
        <f ca="1">IFERROR(IF((VLOOKUP($E81,'Res&amp;Reablement Backsheet'!$D$5:$W$183,H$9,FALSE))="","",(VLOOKUP($E81,'Res&amp;Reablement Backsheet'!$D$5:$W$183,H$9,FALSE))),"")</f>
        <v>501.88652381291377</v>
      </c>
      <c r="I81" s="135">
        <f ca="1">IFERROR(IF((VLOOKUP($E81,'Res&amp;Reablement Backsheet'!$D$5:$W$183,I$9,FALSE))="","",(VLOOKUP($E81,'Res&amp;Reablement Backsheet'!$D$5:$W$183,I$9,FALSE))),"")</f>
        <v>503.31031536982988</v>
      </c>
    </row>
    <row r="82" spans="1:9" ht="15" customHeight="1" x14ac:dyDescent="0.3">
      <c r="A82" s="57">
        <v>70</v>
      </c>
      <c r="B82" s="98" t="str">
        <f ca="1">IFERROR(IF((VLOOKUP($E82,'Org List'!$AJ$10:$AL$188,3,FALSE))="","",(VLOOKUP($E82,'Org List'!$AJ$10:$AL$188,3,FALSE))),"")</f>
        <v>London Commissioning Region</v>
      </c>
      <c r="C82" s="99" t="str">
        <f ca="1">IFERROR(IF((VLOOKUP($E82,'Org List'!$AO$10:$AQ$188,3,FALSE))="","",(VLOOKUP($E82,'Org List'!$AO$10:$AQ$188,3,FALSE))),"")</f>
        <v>London Region</v>
      </c>
      <c r="D82" s="100" t="str">
        <f ca="1">IFERROR(IF((VLOOKUP($E82,'Org List'!$AT$10:$AV$188,3,FALSE))="","",(VLOOKUP($E82,'Org List'!$AT$10:$AV$188,3,FALSE))),"")</f>
        <v>NHS England London</v>
      </c>
      <c r="E82" s="98" t="str">
        <f t="shared" ca="1" si="2"/>
        <v>E09000010</v>
      </c>
      <c r="F82" s="100" t="str">
        <f ca="1">IF(E82="","",VLOOKUP(E82,'Org List'!$J$9:$K$488,2,0))</f>
        <v>Enfield</v>
      </c>
      <c r="G82" s="135">
        <f ca="1">IFERROR(IF((VLOOKUP($E82,'Res&amp;Reablement Backsheet'!$D$5:$W$183,G$9,FALSE))="","",(VLOOKUP($E82,'Res&amp;Reablement Backsheet'!$D$5:$W$183,G$9,FALSE))),"")</f>
        <v>551.78567235671187</v>
      </c>
      <c r="H82" s="135">
        <f ca="1">IFERROR(IF((VLOOKUP($E82,'Res&amp;Reablement Backsheet'!$D$5:$W$183,H$9,FALSE))="","",(VLOOKUP($E82,'Res&amp;Reablement Backsheet'!$D$5:$W$183,H$9,FALSE))),"")</f>
        <v>520.1229801890936</v>
      </c>
      <c r="I82" s="135">
        <f ca="1">IFERROR(IF((VLOOKUP($E82,'Res&amp;Reablement Backsheet'!$D$5:$W$183,I$9,FALSE))="","",(VLOOKUP($E82,'Res&amp;Reablement Backsheet'!$D$5:$W$183,I$9,FALSE))),"")</f>
        <v>591.7843685707021</v>
      </c>
    </row>
    <row r="83" spans="1:9" ht="15" customHeight="1" x14ac:dyDescent="0.3">
      <c r="A83" s="57">
        <v>71</v>
      </c>
      <c r="B83" s="98" t="str">
        <f ca="1">IFERROR(IF((VLOOKUP($E83,'Org List'!$AJ$10:$AL$188,3,FALSE))="","",(VLOOKUP($E83,'Org List'!$AJ$10:$AL$188,3,FALSE))),"")</f>
        <v>Midlands and East of England Commissioning Region</v>
      </c>
      <c r="C83" s="99" t="str">
        <f ca="1">IFERROR(IF((VLOOKUP($E83,'Org List'!$AO$10:$AQ$188,3,FALSE))="","",(VLOOKUP($E83,'Org List'!$AO$10:$AQ$188,3,FALSE))),"")</f>
        <v>East Region</v>
      </c>
      <c r="D83" s="100" t="str">
        <f ca="1">IFERROR(IF((VLOOKUP($E83,'Org List'!$AT$10:$AV$188,3,FALSE))="","",(VLOOKUP($E83,'Org List'!$AT$10:$AV$188,3,FALSE))),"")</f>
        <v>NHS England Midlands And East (East)</v>
      </c>
      <c r="E83" s="98" t="str">
        <f t="shared" ca="1" si="2"/>
        <v>E10000012</v>
      </c>
      <c r="F83" s="100" t="str">
        <f ca="1">IF(E83="","",VLOOKUP(E83,'Org List'!$J$9:$K$488,2,0))</f>
        <v>Essex</v>
      </c>
      <c r="G83" s="135">
        <f ca="1">IFERROR(IF((VLOOKUP($E83,'Res&amp;Reablement Backsheet'!$D$5:$W$183,G$9,FALSE))="","",(VLOOKUP($E83,'Res&amp;Reablement Backsheet'!$D$5:$W$183,G$9,FALSE))),"")</f>
        <v>331.31146655138872</v>
      </c>
      <c r="H83" s="135">
        <f ca="1">IFERROR(IF((VLOOKUP($E83,'Res&amp;Reablement Backsheet'!$D$5:$W$183,H$9,FALSE))="","",(VLOOKUP($E83,'Res&amp;Reablement Backsheet'!$D$5:$W$183,H$9,FALSE))),"")</f>
        <v>454.39077606741796</v>
      </c>
      <c r="I83" s="135">
        <f ca="1">IFERROR(IF((VLOOKUP($E83,'Res&amp;Reablement Backsheet'!$D$5:$W$183,I$9,FALSE))="","",(VLOOKUP($E83,'Res&amp;Reablement Backsheet'!$D$5:$W$183,I$9,FALSE))),"")</f>
        <v>393.33827091298519</v>
      </c>
    </row>
    <row r="84" spans="1:9" ht="15" customHeight="1" x14ac:dyDescent="0.3">
      <c r="A84" s="57">
        <v>72</v>
      </c>
      <c r="B84" s="98" t="str">
        <f ca="1">IFERROR(IF((VLOOKUP($E84,'Org List'!$AJ$10:$AL$188,3,FALSE))="","",(VLOOKUP($E84,'Org List'!$AJ$10:$AL$188,3,FALSE))),"")</f>
        <v>North of England Commissioning Region</v>
      </c>
      <c r="C84" s="99" t="str">
        <f ca="1">IFERROR(IF((VLOOKUP($E84,'Org List'!$AO$10:$AQ$188,3,FALSE))="","",(VLOOKUP($E84,'Org List'!$AO$10:$AQ$188,3,FALSE))),"")</f>
        <v>North East Region</v>
      </c>
      <c r="D84" s="100" t="str">
        <f ca="1">IFERROR(IF((VLOOKUP($E84,'Org List'!$AT$10:$AV$188,3,FALSE))="","",(VLOOKUP($E84,'Org List'!$AT$10:$AV$188,3,FALSE))),"")</f>
        <v>NHS England North (Cumbria And North East)</v>
      </c>
      <c r="E84" s="98" t="str">
        <f t="shared" ca="1" si="2"/>
        <v>E08000037</v>
      </c>
      <c r="F84" s="100" t="str">
        <f ca="1">IF(E84="","",VLOOKUP(E84,'Org List'!$J$9:$K$488,2,0))</f>
        <v>Gateshead</v>
      </c>
      <c r="G84" s="135">
        <f ca="1">IFERROR(IF((VLOOKUP($E84,'Res&amp;Reablement Backsheet'!$D$5:$W$183,G$9,FALSE))="","",(VLOOKUP($E84,'Res&amp;Reablement Backsheet'!$D$5:$W$183,G$9,FALSE))),"")</f>
        <v>845.0559076621837</v>
      </c>
      <c r="H84" s="135">
        <f ca="1">IFERROR(IF((VLOOKUP($E84,'Res&amp;Reablement Backsheet'!$D$5:$W$183,H$9,FALSE))="","",(VLOOKUP($E84,'Res&amp;Reablement Backsheet'!$D$5:$W$183,H$9,FALSE))),"")</f>
        <v>946.48521436611065</v>
      </c>
      <c r="I84" s="135">
        <f ca="1">IFERROR(IF((VLOOKUP($E84,'Res&amp;Reablement Backsheet'!$D$5:$W$183,I$9,FALSE))="","",(VLOOKUP($E84,'Res&amp;Reablement Backsheet'!$D$5:$W$183,I$9,FALSE))),"")</f>
        <v>713.70101299498617</v>
      </c>
    </row>
    <row r="85" spans="1:9" ht="15" customHeight="1" x14ac:dyDescent="0.3">
      <c r="A85" s="57">
        <v>73</v>
      </c>
      <c r="B85" s="98" t="str">
        <f ca="1">IFERROR(IF((VLOOKUP($E85,'Org List'!$AJ$10:$AL$188,3,FALSE))="","",(VLOOKUP($E85,'Org List'!$AJ$10:$AL$188,3,FALSE))),"")</f>
        <v>South West England Commissioning Region</v>
      </c>
      <c r="C85" s="99" t="str">
        <f ca="1">IFERROR(IF((VLOOKUP($E85,'Org List'!$AO$10:$AQ$188,3,FALSE))="","",(VLOOKUP($E85,'Org List'!$AO$10:$AQ$188,3,FALSE))),"")</f>
        <v>South West Region</v>
      </c>
      <c r="D85" s="100" t="str">
        <f ca="1">IFERROR(IF((VLOOKUP($E85,'Org List'!$AT$10:$AV$188,3,FALSE))="","",(VLOOKUP($E85,'Org List'!$AT$10:$AV$188,3,FALSE))),"")</f>
        <v>NHS England South West (South West North)</v>
      </c>
      <c r="E85" s="98" t="str">
        <f t="shared" ca="1" si="2"/>
        <v>E10000013</v>
      </c>
      <c r="F85" s="100" t="str">
        <f ca="1">IF(E85="","",VLOOKUP(E85,'Org List'!$J$9:$K$488,2,0))</f>
        <v>Gloucestershire</v>
      </c>
      <c r="G85" s="135">
        <f ca="1">IFERROR(IF((VLOOKUP($E85,'Res&amp;Reablement Backsheet'!$D$5:$W$183,G$9,FALSE))="","",(VLOOKUP($E85,'Res&amp;Reablement Backsheet'!$D$5:$W$183,G$9,FALSE))),"")</f>
        <v>644.77317249996145</v>
      </c>
      <c r="H85" s="135">
        <f ca="1">IFERROR(IF((VLOOKUP($E85,'Res&amp;Reablement Backsheet'!$D$5:$W$183,H$9,FALSE))="","",(VLOOKUP($E85,'Res&amp;Reablement Backsheet'!$D$5:$W$183,H$9,FALSE))),"")</f>
        <v>655.00862251535409</v>
      </c>
      <c r="I85" s="135">
        <f ca="1">IFERROR(IF((VLOOKUP($E85,'Res&amp;Reablement Backsheet'!$D$5:$W$183,I$9,FALSE))="","",(VLOOKUP($E85,'Res&amp;Reablement Backsheet'!$D$5:$W$183,I$9,FALSE))),"")</f>
        <v>484.82739842071823</v>
      </c>
    </row>
    <row r="86" spans="1:9" ht="15" customHeight="1" x14ac:dyDescent="0.3">
      <c r="A86" s="57">
        <v>74</v>
      </c>
      <c r="B86" s="98" t="str">
        <f ca="1">IFERROR(IF((VLOOKUP($E86,'Org List'!$AJ$10:$AL$188,3,FALSE))="","",(VLOOKUP($E86,'Org List'!$AJ$10:$AL$188,3,FALSE))),"")</f>
        <v>London Commissioning Region</v>
      </c>
      <c r="C86" s="99" t="str">
        <f ca="1">IFERROR(IF((VLOOKUP($E86,'Org List'!$AO$10:$AQ$188,3,FALSE))="","",(VLOOKUP($E86,'Org List'!$AO$10:$AQ$188,3,FALSE))),"")</f>
        <v>London Region</v>
      </c>
      <c r="D86" s="100" t="str">
        <f ca="1">IFERROR(IF((VLOOKUP($E86,'Org List'!$AT$10:$AV$188,3,FALSE))="","",(VLOOKUP($E86,'Org List'!$AT$10:$AV$188,3,FALSE))),"")</f>
        <v>NHS England London</v>
      </c>
      <c r="E86" s="98" t="str">
        <f t="shared" ca="1" si="2"/>
        <v>E09000011</v>
      </c>
      <c r="F86" s="100" t="str">
        <f ca="1">IF(E86="","",VLOOKUP(E86,'Org List'!$J$9:$K$488,2,0))</f>
        <v>Greenwich</v>
      </c>
      <c r="G86" s="135">
        <f ca="1">IFERROR(IF((VLOOKUP($E86,'Res&amp;Reablement Backsheet'!$D$5:$W$183,G$9,FALSE))="","",(VLOOKUP($E86,'Res&amp;Reablement Backsheet'!$D$5:$W$183,G$9,FALSE))),"")</f>
        <v>502.82408045185286</v>
      </c>
      <c r="H86" s="135">
        <f ca="1">IFERROR(IF((VLOOKUP($E86,'Res&amp;Reablement Backsheet'!$D$5:$W$183,H$9,FALSE))="","",(VLOOKUP($E86,'Res&amp;Reablement Backsheet'!$D$5:$W$183,H$9,FALSE))),"")</f>
        <v>517.62302060275829</v>
      </c>
      <c r="I86" s="135">
        <f ca="1">IFERROR(IF((VLOOKUP($E86,'Res&amp;Reablement Backsheet'!$D$5:$W$183,I$9,FALSE))="","",(VLOOKUP($E86,'Res&amp;Reablement Backsheet'!$D$5:$W$183,I$9,FALSE))),"")</f>
        <v>504.00136216584366</v>
      </c>
    </row>
    <row r="87" spans="1:9" ht="15" customHeight="1" x14ac:dyDescent="0.3">
      <c r="A87" s="57">
        <v>75</v>
      </c>
      <c r="B87" s="98" t="str">
        <f ca="1">IFERROR(IF((VLOOKUP($E87,'Org List'!$AJ$10:$AL$188,3,FALSE))="","",(VLOOKUP($E87,'Org List'!$AJ$10:$AL$188,3,FALSE))),"")</f>
        <v>London Commissioning Region</v>
      </c>
      <c r="C87" s="99" t="str">
        <f ca="1">IFERROR(IF((VLOOKUP($E87,'Org List'!$AO$10:$AQ$188,3,FALSE))="","",(VLOOKUP($E87,'Org List'!$AO$10:$AQ$188,3,FALSE))),"")</f>
        <v>London Region</v>
      </c>
      <c r="D87" s="100" t="str">
        <f ca="1">IFERROR(IF((VLOOKUP($E87,'Org List'!$AT$10:$AV$188,3,FALSE))="","",(VLOOKUP($E87,'Org List'!$AT$10:$AV$188,3,FALSE))),"")</f>
        <v>NHS England London</v>
      </c>
      <c r="E87" s="98" t="str">
        <f t="shared" ca="1" si="2"/>
        <v>E09000012</v>
      </c>
      <c r="F87" s="100" t="str">
        <f ca="1">IF(E87="","",VLOOKUP(E87,'Org List'!$J$9:$K$488,2,0))</f>
        <v>Hackney</v>
      </c>
      <c r="G87" s="135">
        <f ca="1">IFERROR(IF((VLOOKUP($E87,'Res&amp;Reablement Backsheet'!$D$5:$W$183,G$9,FALSE))="","",(VLOOKUP($E87,'Res&amp;Reablement Backsheet'!$D$5:$W$183,G$9,FALSE))),"")</f>
        <v>477.62694821518357</v>
      </c>
      <c r="H87" s="135">
        <f ca="1">IFERROR(IF((VLOOKUP($E87,'Res&amp;Reablement Backsheet'!$D$5:$W$183,H$9,FALSE))="","",(VLOOKUP($E87,'Res&amp;Reablement Backsheet'!$D$5:$W$183,H$9,FALSE))),"")</f>
        <v>436.40286358732959</v>
      </c>
      <c r="I87" s="135">
        <f ca="1">IFERROR(IF((VLOOKUP($E87,'Res&amp;Reablement Backsheet'!$D$5:$W$183,I$9,FALSE))="","",(VLOOKUP($E87,'Res&amp;Reablement Backsheet'!$D$5:$W$183,I$9,FALSE))),"")</f>
        <v>416.78925174070804</v>
      </c>
    </row>
    <row r="88" spans="1:9" ht="15" customHeight="1" x14ac:dyDescent="0.3">
      <c r="A88" s="57">
        <v>76</v>
      </c>
      <c r="B88" s="98" t="str">
        <f ca="1">IFERROR(IF((VLOOKUP($E88,'Org List'!$AJ$10:$AL$188,3,FALSE))="","",(VLOOKUP($E88,'Org List'!$AJ$10:$AL$188,3,FALSE))),"")</f>
        <v>North of England Commissioning Region</v>
      </c>
      <c r="C88" s="99" t="str">
        <f ca="1">IFERROR(IF((VLOOKUP($E88,'Org List'!$AO$10:$AQ$188,3,FALSE))="","",(VLOOKUP($E88,'Org List'!$AO$10:$AQ$188,3,FALSE))),"")</f>
        <v>North West Region</v>
      </c>
      <c r="D88" s="100" t="str">
        <f ca="1">IFERROR(IF((VLOOKUP($E88,'Org List'!$AT$10:$AV$188,3,FALSE))="","",(VLOOKUP($E88,'Org List'!$AT$10:$AV$188,3,FALSE))),"")</f>
        <v>NHS England North (Cheshire And Merseyside)</v>
      </c>
      <c r="E88" s="98" t="str">
        <f t="shared" ca="1" si="2"/>
        <v>E06000006</v>
      </c>
      <c r="F88" s="100" t="str">
        <f ca="1">IF(E88="","",VLOOKUP(E88,'Org List'!$J$9:$K$488,2,0))</f>
        <v>Halton</v>
      </c>
      <c r="G88" s="135">
        <f ca="1">IFERROR(IF((VLOOKUP($E88,'Res&amp;Reablement Backsheet'!$D$5:$W$183,G$9,FALSE))="","",(VLOOKUP($E88,'Res&amp;Reablement Backsheet'!$D$5:$W$183,G$9,FALSE))),"")</f>
        <v>534.25518541797612</v>
      </c>
      <c r="H88" s="135">
        <f ca="1">IFERROR(IF((VLOOKUP($E88,'Res&amp;Reablement Backsheet'!$D$5:$W$183,H$9,FALSE))="","",(VLOOKUP($E88,'Res&amp;Reablement Backsheet'!$D$5:$W$183,H$9,FALSE))),"")</f>
        <v>636.66300768386384</v>
      </c>
      <c r="I88" s="135">
        <f ca="1">IFERROR(IF((VLOOKUP($E88,'Res&amp;Reablement Backsheet'!$D$5:$W$183,I$9,FALSE))="","",(VLOOKUP($E88,'Res&amp;Reablement Backsheet'!$D$5:$W$183,I$9,FALSE))),"")</f>
        <v>562.01975850713507</v>
      </c>
    </row>
    <row r="89" spans="1:9" ht="15" customHeight="1" x14ac:dyDescent="0.3">
      <c r="A89" s="57">
        <v>77</v>
      </c>
      <c r="B89" s="98" t="str">
        <f ca="1">IFERROR(IF((VLOOKUP($E89,'Org List'!$AJ$10:$AL$188,3,FALSE))="","",(VLOOKUP($E89,'Org List'!$AJ$10:$AL$188,3,FALSE))),"")</f>
        <v>London Commissioning Region</v>
      </c>
      <c r="C89" s="99" t="str">
        <f ca="1">IFERROR(IF((VLOOKUP($E89,'Org List'!$AO$10:$AQ$188,3,FALSE))="","",(VLOOKUP($E89,'Org List'!$AO$10:$AQ$188,3,FALSE))),"")</f>
        <v>London Region</v>
      </c>
      <c r="D89" s="100" t="str">
        <f ca="1">IFERROR(IF((VLOOKUP($E89,'Org List'!$AT$10:$AV$188,3,FALSE))="","",(VLOOKUP($E89,'Org List'!$AT$10:$AV$188,3,FALSE))),"")</f>
        <v>NHS England London</v>
      </c>
      <c r="E89" s="98" t="str">
        <f t="shared" ca="1" si="2"/>
        <v>E09000013</v>
      </c>
      <c r="F89" s="100" t="str">
        <f ca="1">IF(E89="","",VLOOKUP(E89,'Org List'!$J$9:$K$488,2,0))</f>
        <v>Hammersmith and Fulham</v>
      </c>
      <c r="G89" s="135">
        <f ca="1">IFERROR(IF((VLOOKUP($E89,'Res&amp;Reablement Backsheet'!$D$5:$W$183,G$9,FALSE))="","",(VLOOKUP($E89,'Res&amp;Reablement Backsheet'!$D$5:$W$183,G$9,FALSE))),"")</f>
        <v>366.12543775867556</v>
      </c>
      <c r="H89" s="135">
        <f ca="1">IFERROR(IF((VLOOKUP($E89,'Res&amp;Reablement Backsheet'!$D$5:$W$183,H$9,FALSE))="","",(VLOOKUP($E89,'Res&amp;Reablement Backsheet'!$D$5:$W$183,H$9,FALSE))),"")</f>
        <v>444.81224785352231</v>
      </c>
      <c r="I89" s="135">
        <f ca="1">IFERROR(IF((VLOOKUP($E89,'Res&amp;Reablement Backsheet'!$D$5:$W$183,I$9,FALSE))="","",(VLOOKUP($E89,'Res&amp;Reablement Backsheet'!$D$5:$W$183,I$9,FALSE))),"")</f>
        <v>444.81224785352231</v>
      </c>
    </row>
    <row r="90" spans="1:9" ht="15" customHeight="1" x14ac:dyDescent="0.3">
      <c r="A90" s="57">
        <v>78</v>
      </c>
      <c r="B90" s="98" t="str">
        <f ca="1">IFERROR(IF((VLOOKUP($E90,'Org List'!$AJ$10:$AL$188,3,FALSE))="","",(VLOOKUP($E90,'Org List'!$AJ$10:$AL$188,3,FALSE))),"")</f>
        <v>South East England Commissioning Region</v>
      </c>
      <c r="C90" s="99" t="str">
        <f ca="1">IFERROR(IF((VLOOKUP($E90,'Org List'!$AO$10:$AQ$188,3,FALSE))="","",(VLOOKUP($E90,'Org List'!$AO$10:$AQ$188,3,FALSE))),"")</f>
        <v>South East Region</v>
      </c>
      <c r="D90" s="100" t="str">
        <f ca="1">IFERROR(IF((VLOOKUP($E90,'Org List'!$AT$10:$AV$188,3,FALSE))="","",(VLOOKUP($E90,'Org List'!$AT$10:$AV$188,3,FALSE))),"")</f>
        <v>NHS England South East (Hampshire, Isle of Wight and Thames Valley)</v>
      </c>
      <c r="E90" s="98" t="str">
        <f t="shared" ca="1" si="2"/>
        <v>E10000014</v>
      </c>
      <c r="F90" s="100" t="str">
        <f ca="1">IF(E90="","",VLOOKUP(E90,'Org List'!$J$9:$K$488,2,0))</f>
        <v>Hampshire</v>
      </c>
      <c r="G90" s="135">
        <f ca="1">IFERROR(IF((VLOOKUP($E90,'Res&amp;Reablement Backsheet'!$D$5:$W$183,G$9,FALSE))="","",(VLOOKUP($E90,'Res&amp;Reablement Backsheet'!$D$5:$W$183,G$9,FALSE))),"")</f>
        <v>555.36879849847321</v>
      </c>
      <c r="H90" s="135">
        <f ca="1">IFERROR(IF((VLOOKUP($E90,'Res&amp;Reablement Backsheet'!$D$5:$W$183,H$9,FALSE))="","",(VLOOKUP($E90,'Res&amp;Reablement Backsheet'!$D$5:$W$183,H$9,FALSE))),"")</f>
        <v>560.9991980809009</v>
      </c>
      <c r="I90" s="135">
        <f ca="1">IFERROR(IF((VLOOKUP($E90,'Res&amp;Reablement Backsheet'!$D$5:$W$183,I$9,FALSE))="","",(VLOOKUP($E90,'Res&amp;Reablement Backsheet'!$D$5:$W$183,I$9,FALSE))),"")</f>
        <v>551.01823075308118</v>
      </c>
    </row>
    <row r="91" spans="1:9" ht="15" customHeight="1" x14ac:dyDescent="0.3">
      <c r="A91" s="57">
        <v>79</v>
      </c>
      <c r="B91" s="98" t="str">
        <f ca="1">IFERROR(IF((VLOOKUP($E91,'Org List'!$AJ$10:$AL$188,3,FALSE))="","",(VLOOKUP($E91,'Org List'!$AJ$10:$AL$188,3,FALSE))),"")</f>
        <v>London Commissioning Region</v>
      </c>
      <c r="C91" s="99" t="str">
        <f ca="1">IFERROR(IF((VLOOKUP($E91,'Org List'!$AO$10:$AQ$188,3,FALSE))="","",(VLOOKUP($E91,'Org List'!$AO$10:$AQ$188,3,FALSE))),"")</f>
        <v>London Region</v>
      </c>
      <c r="D91" s="100" t="str">
        <f ca="1">IFERROR(IF((VLOOKUP($E91,'Org List'!$AT$10:$AV$188,3,FALSE))="","",(VLOOKUP($E91,'Org List'!$AT$10:$AV$188,3,FALSE))),"")</f>
        <v>NHS England London</v>
      </c>
      <c r="E91" s="98" t="str">
        <f t="shared" ca="1" si="2"/>
        <v>E09000014</v>
      </c>
      <c r="F91" s="100" t="str">
        <f ca="1">IF(E91="","",VLOOKUP(E91,'Org List'!$J$9:$K$488,2,0))</f>
        <v>Haringey</v>
      </c>
      <c r="G91" s="135">
        <f ca="1">IFERROR(IF((VLOOKUP($E91,'Res&amp;Reablement Backsheet'!$D$5:$W$183,G$9,FALSE))="","",(VLOOKUP($E91,'Res&amp;Reablement Backsheet'!$D$5:$W$183,G$9,FALSE))),"")</f>
        <v>479.72763850201176</v>
      </c>
      <c r="H91" s="135">
        <f ca="1">IFERROR(IF((VLOOKUP($E91,'Res&amp;Reablement Backsheet'!$D$5:$W$183,H$9,FALSE))="","",(VLOOKUP($E91,'Res&amp;Reablement Backsheet'!$D$5:$W$183,H$9,FALSE))),"")</f>
        <v>477.1693793512199</v>
      </c>
      <c r="I91" s="135">
        <f ca="1">IFERROR(IF((VLOOKUP($E91,'Res&amp;Reablement Backsheet'!$D$5:$W$183,I$9,FALSE))="","",(VLOOKUP($E91,'Res&amp;Reablement Backsheet'!$D$5:$W$183,I$9,FALSE))),"")</f>
        <v>435.63166591557757</v>
      </c>
    </row>
    <row r="92" spans="1:9" ht="15" customHeight="1" x14ac:dyDescent="0.3">
      <c r="A92" s="57">
        <v>80</v>
      </c>
      <c r="B92" s="98" t="str">
        <f ca="1">IFERROR(IF((VLOOKUP($E92,'Org List'!$AJ$10:$AL$188,3,FALSE))="","",(VLOOKUP($E92,'Org List'!$AJ$10:$AL$188,3,FALSE))),"")</f>
        <v>London Commissioning Region</v>
      </c>
      <c r="C92" s="99" t="str">
        <f ca="1">IFERROR(IF((VLOOKUP($E92,'Org List'!$AO$10:$AQ$188,3,FALSE))="","",(VLOOKUP($E92,'Org List'!$AO$10:$AQ$188,3,FALSE))),"")</f>
        <v>London Region</v>
      </c>
      <c r="D92" s="100" t="str">
        <f ca="1">IFERROR(IF((VLOOKUP($E92,'Org List'!$AT$10:$AV$188,3,FALSE))="","",(VLOOKUP($E92,'Org List'!$AT$10:$AV$188,3,FALSE))),"")</f>
        <v>NHS England London</v>
      </c>
      <c r="E92" s="98" t="str">
        <f t="shared" ca="1" si="2"/>
        <v>E09000015</v>
      </c>
      <c r="F92" s="100" t="str">
        <f ca="1">IF(E92="","",VLOOKUP(E92,'Org List'!$J$9:$K$488,2,0))</f>
        <v>Harrow</v>
      </c>
      <c r="G92" s="135">
        <f ca="1">IFERROR(IF((VLOOKUP($E92,'Res&amp;Reablement Backsheet'!$D$5:$W$183,G$9,FALSE))="","",(VLOOKUP($E92,'Res&amp;Reablement Backsheet'!$D$5:$W$183,G$9,FALSE))),"")</f>
        <v>483.41257403915108</v>
      </c>
      <c r="H92" s="135">
        <f ca="1">IFERROR(IF((VLOOKUP($E92,'Res&amp;Reablement Backsheet'!$D$5:$W$183,H$9,FALSE))="","",(VLOOKUP($E92,'Res&amp;Reablement Backsheet'!$D$5:$W$183,H$9,FALSE))),"")</f>
        <v>494.57271520420642</v>
      </c>
      <c r="I92" s="135">
        <f ca="1">IFERROR(IF((VLOOKUP($E92,'Res&amp;Reablement Backsheet'!$D$5:$W$183,I$9,FALSE))="","",(VLOOKUP($E92,'Res&amp;Reablement Backsheet'!$D$5:$W$183,I$9,FALSE))),"")</f>
        <v>419.08530077830125</v>
      </c>
    </row>
    <row r="93" spans="1:9" ht="15" customHeight="1" x14ac:dyDescent="0.3">
      <c r="A93" s="57">
        <v>81</v>
      </c>
      <c r="B93" s="98" t="str">
        <f ca="1">IFERROR(IF((VLOOKUP($E93,'Org List'!$AJ$10:$AL$188,3,FALSE))="","",(VLOOKUP($E93,'Org List'!$AJ$10:$AL$188,3,FALSE))),"")</f>
        <v>North of England Commissioning Region</v>
      </c>
      <c r="C93" s="99" t="str">
        <f ca="1">IFERROR(IF((VLOOKUP($E93,'Org List'!$AO$10:$AQ$188,3,FALSE))="","",(VLOOKUP($E93,'Org List'!$AO$10:$AQ$188,3,FALSE))),"")</f>
        <v>North East Region</v>
      </c>
      <c r="D93" s="100" t="str">
        <f ca="1">IFERROR(IF((VLOOKUP($E93,'Org List'!$AT$10:$AV$188,3,FALSE))="","",(VLOOKUP($E93,'Org List'!$AT$10:$AV$188,3,FALSE))),"")</f>
        <v>NHS England North (Cumbria And North East)</v>
      </c>
      <c r="E93" s="98" t="str">
        <f t="shared" ca="1" si="2"/>
        <v>E06000001</v>
      </c>
      <c r="F93" s="100" t="str">
        <f ca="1">IF(E93="","",VLOOKUP(E93,'Org List'!$J$9:$K$488,2,0))</f>
        <v>Hartlepool</v>
      </c>
      <c r="G93" s="135">
        <f ca="1">IFERROR(IF((VLOOKUP($E93,'Res&amp;Reablement Backsheet'!$D$5:$W$183,G$9,FALSE))="","",(VLOOKUP($E93,'Res&amp;Reablement Backsheet'!$D$5:$W$183,G$9,FALSE))),"")</f>
        <v>921.31616595135904</v>
      </c>
      <c r="H93" s="135">
        <f ca="1">IFERROR(IF((VLOOKUP($E93,'Res&amp;Reablement Backsheet'!$D$5:$W$183,H$9,FALSE))="","",(VLOOKUP($E93,'Res&amp;Reablement Backsheet'!$D$5:$W$183,H$9,FALSE))),"")</f>
        <v>836.06372161337697</v>
      </c>
      <c r="I93" s="135">
        <f ca="1">IFERROR(IF((VLOOKUP($E93,'Res&amp;Reablement Backsheet'!$D$5:$W$183,I$9,FALSE))="","",(VLOOKUP($E93,'Res&amp;Reablement Backsheet'!$D$5:$W$183,I$9,FALSE))),"")</f>
        <v>830.41464241328663</v>
      </c>
    </row>
    <row r="94" spans="1:9" ht="15" customHeight="1" x14ac:dyDescent="0.3">
      <c r="A94" s="57">
        <v>82</v>
      </c>
      <c r="B94" s="98" t="str">
        <f ca="1">IFERROR(IF((VLOOKUP($E94,'Org List'!$AJ$10:$AL$188,3,FALSE))="","",(VLOOKUP($E94,'Org List'!$AJ$10:$AL$188,3,FALSE))),"")</f>
        <v>London Commissioning Region</v>
      </c>
      <c r="C94" s="99" t="str">
        <f ca="1">IFERROR(IF((VLOOKUP($E94,'Org List'!$AO$10:$AQ$188,3,FALSE))="","",(VLOOKUP($E94,'Org List'!$AO$10:$AQ$188,3,FALSE))),"")</f>
        <v>London Region</v>
      </c>
      <c r="D94" s="100" t="str">
        <f ca="1">IFERROR(IF((VLOOKUP($E94,'Org List'!$AT$10:$AV$188,3,FALSE))="","",(VLOOKUP($E94,'Org List'!$AT$10:$AV$188,3,FALSE))),"")</f>
        <v>NHS England London</v>
      </c>
      <c r="E94" s="98" t="str">
        <f t="shared" ca="1" si="2"/>
        <v>E09000016</v>
      </c>
      <c r="F94" s="100" t="str">
        <f ca="1">IF(E94="","",VLOOKUP(E94,'Org List'!$J$9:$K$488,2,0))</f>
        <v>Havering</v>
      </c>
      <c r="G94" s="135">
        <f ca="1">IFERROR(IF((VLOOKUP($E94,'Res&amp;Reablement Backsheet'!$D$5:$W$183,G$9,FALSE))="","",(VLOOKUP($E94,'Res&amp;Reablement Backsheet'!$D$5:$W$183,G$9,FALSE))),"")</f>
        <v>693.06503152258404</v>
      </c>
      <c r="H94" s="135">
        <f ca="1">IFERROR(IF((VLOOKUP($E94,'Res&amp;Reablement Backsheet'!$D$5:$W$183,H$9,FALSE))="","",(VLOOKUP($E94,'Res&amp;Reablement Backsheet'!$D$5:$W$183,H$9,FALSE))),"")</f>
        <v>669.99870739799212</v>
      </c>
      <c r="I94" s="135">
        <f ca="1">IFERROR(IF((VLOOKUP($E94,'Res&amp;Reablement Backsheet'!$D$5:$W$183,I$9,FALSE))="","",(VLOOKUP($E94,'Res&amp;Reablement Backsheet'!$D$5:$W$183,I$9,FALSE))),"")</f>
        <v>521.34947649618675</v>
      </c>
    </row>
    <row r="95" spans="1:9" ht="15" customHeight="1" x14ac:dyDescent="0.3">
      <c r="A95" s="57">
        <v>83</v>
      </c>
      <c r="B95" s="98" t="str">
        <f ca="1">IFERROR(IF((VLOOKUP($E95,'Org List'!$AJ$10:$AL$188,3,FALSE))="","",(VLOOKUP($E95,'Org List'!$AJ$10:$AL$188,3,FALSE))),"")</f>
        <v>Midlands and East of England Commissioning Region</v>
      </c>
      <c r="C95" s="99" t="str">
        <f ca="1">IFERROR(IF((VLOOKUP($E95,'Org List'!$AO$10:$AQ$188,3,FALSE))="","",(VLOOKUP($E95,'Org List'!$AO$10:$AQ$188,3,FALSE))),"")</f>
        <v>West Midlands Region</v>
      </c>
      <c r="D95" s="100" t="str">
        <f ca="1">IFERROR(IF((VLOOKUP($E95,'Org List'!$AT$10:$AV$188,3,FALSE))="","",(VLOOKUP($E95,'Org List'!$AT$10:$AV$188,3,FALSE))),"")</f>
        <v>NHS England Midlands And East (West Midlands)</v>
      </c>
      <c r="E95" s="98" t="str">
        <f t="shared" ca="1" si="2"/>
        <v>E06000019</v>
      </c>
      <c r="F95" s="100" t="str">
        <f ca="1">IF(E95="","",VLOOKUP(E95,'Org List'!$J$9:$K$488,2,0))</f>
        <v>Herefordshire, County of</v>
      </c>
      <c r="G95" s="135">
        <f ca="1">IFERROR(IF((VLOOKUP($E95,'Res&amp;Reablement Backsheet'!$D$5:$W$183,G$9,FALSE))="","",(VLOOKUP($E95,'Res&amp;Reablement Backsheet'!$D$5:$W$183,G$9,FALSE))),"")</f>
        <v>885.27149069015502</v>
      </c>
      <c r="H95" s="135">
        <f ca="1">IFERROR(IF((VLOOKUP($E95,'Res&amp;Reablement Backsheet'!$D$5:$W$183,H$9,FALSE))="","",(VLOOKUP($E95,'Res&amp;Reablement Backsheet'!$D$5:$W$183,H$9,FALSE))),"")</f>
        <v>550.72337077669476</v>
      </c>
      <c r="I95" s="135">
        <f ca="1">IFERROR(IF((VLOOKUP($E95,'Res&amp;Reablement Backsheet'!$D$5:$W$183,I$9,FALSE))="","",(VLOOKUP($E95,'Res&amp;Reablement Backsheet'!$D$5:$W$183,I$9,FALSE))),"")</f>
        <v>485.16106473185016</v>
      </c>
    </row>
    <row r="96" spans="1:9" ht="15" customHeight="1" x14ac:dyDescent="0.3">
      <c r="A96" s="57">
        <v>84</v>
      </c>
      <c r="B96" s="98" t="str">
        <f ca="1">IFERROR(IF((VLOOKUP($E96,'Org List'!$AJ$10:$AL$188,3,FALSE))="","",(VLOOKUP($E96,'Org List'!$AJ$10:$AL$188,3,FALSE))),"")</f>
        <v>Midlands and East of England Commissioning Region</v>
      </c>
      <c r="C96" s="99" t="str">
        <f ca="1">IFERROR(IF((VLOOKUP($E96,'Org List'!$AO$10:$AQ$188,3,FALSE))="","",(VLOOKUP($E96,'Org List'!$AO$10:$AQ$188,3,FALSE))),"")</f>
        <v>East Region</v>
      </c>
      <c r="D96" s="100" t="str">
        <f ca="1">IFERROR(IF((VLOOKUP($E96,'Org List'!$AT$10:$AV$188,3,FALSE))="","",(VLOOKUP($E96,'Org List'!$AT$10:$AV$188,3,FALSE))),"")</f>
        <v>NHS England Midlands And East (Central Midlands)</v>
      </c>
      <c r="E96" s="98" t="str">
        <f t="shared" ca="1" si="2"/>
        <v>E10000015</v>
      </c>
      <c r="F96" s="100" t="str">
        <f ca="1">IF(E96="","",VLOOKUP(E96,'Org List'!$J$9:$K$488,2,0))</f>
        <v>Hertfordshire</v>
      </c>
      <c r="G96" s="135">
        <f ca="1">IFERROR(IF((VLOOKUP($E96,'Res&amp;Reablement Backsheet'!$D$5:$W$183,G$9,FALSE))="","",(VLOOKUP($E96,'Res&amp;Reablement Backsheet'!$D$5:$W$183,G$9,FALSE))),"")</f>
        <v>535.46437336470399</v>
      </c>
      <c r="H96" s="135">
        <f ca="1">IFERROR(IF((VLOOKUP($E96,'Res&amp;Reablement Backsheet'!$D$5:$W$183,H$9,FALSE))="","",(VLOOKUP($E96,'Res&amp;Reablement Backsheet'!$D$5:$W$183,H$9,FALSE))),"")</f>
        <v>581.37199775082331</v>
      </c>
      <c r="I96" s="135">
        <f ca="1">IFERROR(IF((VLOOKUP($E96,'Res&amp;Reablement Backsheet'!$D$5:$W$183,I$9,FALSE))="","",(VLOOKUP($E96,'Res&amp;Reablement Backsheet'!$D$5:$W$183,I$9,FALSE))),"")</f>
        <v>484.47666479235278</v>
      </c>
    </row>
    <row r="97" spans="1:9" ht="15" customHeight="1" x14ac:dyDescent="0.3">
      <c r="A97" s="57">
        <v>85</v>
      </c>
      <c r="B97" s="98" t="str">
        <f ca="1">IFERROR(IF((VLOOKUP($E97,'Org List'!$AJ$10:$AL$188,3,FALSE))="","",(VLOOKUP($E97,'Org List'!$AJ$10:$AL$188,3,FALSE))),"")</f>
        <v>London Commissioning Region</v>
      </c>
      <c r="C97" s="99" t="str">
        <f ca="1">IFERROR(IF((VLOOKUP($E97,'Org List'!$AO$10:$AQ$188,3,FALSE))="","",(VLOOKUP($E97,'Org List'!$AO$10:$AQ$188,3,FALSE))),"")</f>
        <v>London Region</v>
      </c>
      <c r="D97" s="100" t="str">
        <f ca="1">IFERROR(IF((VLOOKUP($E97,'Org List'!$AT$10:$AV$188,3,FALSE))="","",(VLOOKUP($E97,'Org List'!$AT$10:$AV$188,3,FALSE))),"")</f>
        <v>NHS England London</v>
      </c>
      <c r="E97" s="98" t="str">
        <f t="shared" ca="1" si="2"/>
        <v>E09000017</v>
      </c>
      <c r="F97" s="100" t="str">
        <f ca="1">IF(E97="","",VLOOKUP(E97,'Org List'!$J$9:$K$488,2,0))</f>
        <v>Hillingdon</v>
      </c>
      <c r="G97" s="135">
        <f ca="1">IFERROR(IF((VLOOKUP($E97,'Res&amp;Reablement Backsheet'!$D$5:$W$183,G$9,FALSE))="","",(VLOOKUP($E97,'Res&amp;Reablement Backsheet'!$D$5:$W$183,G$9,FALSE))),"")</f>
        <v>758.91727801669617</v>
      </c>
      <c r="H97" s="135">
        <f ca="1">IFERROR(IF((VLOOKUP($E97,'Res&amp;Reablement Backsheet'!$D$5:$W$183,H$9,FALSE))="","",(VLOOKUP($E97,'Res&amp;Reablement Backsheet'!$D$5:$W$183,H$9,FALSE))),"")</f>
        <v>374.18614513433283</v>
      </c>
      <c r="I97" s="135">
        <f ca="1">IFERROR(IF((VLOOKUP($E97,'Res&amp;Reablement Backsheet'!$D$5:$W$183,I$9,FALSE))="","",(VLOOKUP($E97,'Res&amp;Reablement Backsheet'!$D$5:$W$183,I$9,FALSE))),"")</f>
        <v>648.58931823284354</v>
      </c>
    </row>
    <row r="98" spans="1:9" ht="15" customHeight="1" x14ac:dyDescent="0.3">
      <c r="A98" s="57">
        <v>86</v>
      </c>
      <c r="B98" s="98" t="str">
        <f ca="1">IFERROR(IF((VLOOKUP($E98,'Org List'!$AJ$10:$AL$188,3,FALSE))="","",(VLOOKUP($E98,'Org List'!$AJ$10:$AL$188,3,FALSE))),"")</f>
        <v>London Commissioning Region</v>
      </c>
      <c r="C98" s="99" t="str">
        <f ca="1">IFERROR(IF((VLOOKUP($E98,'Org List'!$AO$10:$AQ$188,3,FALSE))="","",(VLOOKUP($E98,'Org List'!$AO$10:$AQ$188,3,FALSE))),"")</f>
        <v>London Region</v>
      </c>
      <c r="D98" s="100" t="str">
        <f ca="1">IFERROR(IF((VLOOKUP($E98,'Org List'!$AT$10:$AV$188,3,FALSE))="","",(VLOOKUP($E98,'Org List'!$AT$10:$AV$188,3,FALSE))),"")</f>
        <v>NHS England London</v>
      </c>
      <c r="E98" s="98" t="str">
        <f t="shared" ca="1" si="2"/>
        <v>E09000018</v>
      </c>
      <c r="F98" s="100" t="str">
        <f ca="1">IF(E98="","",VLOOKUP(E98,'Org List'!$J$9:$K$488,2,0))</f>
        <v>Hounslow</v>
      </c>
      <c r="G98" s="135">
        <f ca="1">IFERROR(IF((VLOOKUP($E98,'Res&amp;Reablement Backsheet'!$D$5:$W$183,G$9,FALSE))="","",(VLOOKUP($E98,'Res&amp;Reablement Backsheet'!$D$5:$W$183,G$9,FALSE))),"")</f>
        <v>296.15322710445844</v>
      </c>
      <c r="H98" s="135">
        <f ca="1">IFERROR(IF((VLOOKUP($E98,'Res&amp;Reablement Backsheet'!$D$5:$W$183,H$9,FALSE))="","",(VLOOKUP($E98,'Res&amp;Reablement Backsheet'!$D$5:$W$183,H$9,FALSE))),"")</f>
        <v>349.3862134088763</v>
      </c>
      <c r="I98" s="135">
        <f ca="1">IFERROR(IF((VLOOKUP($E98,'Res&amp;Reablement Backsheet'!$D$5:$W$183,I$9,FALSE))="","",(VLOOKUP($E98,'Res&amp;Reablement Backsheet'!$D$5:$W$183,I$9,FALSE))),"")</f>
        <v>415.48630783758267</v>
      </c>
    </row>
    <row r="99" spans="1:9" ht="15" customHeight="1" x14ac:dyDescent="0.3">
      <c r="A99" s="57">
        <v>87</v>
      </c>
      <c r="B99" s="98" t="str">
        <f ca="1">IFERROR(IF((VLOOKUP($E99,'Org List'!$AJ$10:$AL$188,3,FALSE))="","",(VLOOKUP($E99,'Org List'!$AJ$10:$AL$188,3,FALSE))),"")</f>
        <v>South East England Commissioning Region</v>
      </c>
      <c r="C99" s="99" t="str">
        <f ca="1">IFERROR(IF((VLOOKUP($E99,'Org List'!$AO$10:$AQ$188,3,FALSE))="","",(VLOOKUP($E99,'Org List'!$AO$10:$AQ$188,3,FALSE))),"")</f>
        <v>South East Region</v>
      </c>
      <c r="D99" s="100" t="str">
        <f ca="1">IFERROR(IF((VLOOKUP($E99,'Org List'!$AT$10:$AV$188,3,FALSE))="","",(VLOOKUP($E99,'Org List'!$AT$10:$AV$188,3,FALSE))),"")</f>
        <v>NHS England South East (Hampshire, Isle of Wight and Thames Valley)</v>
      </c>
      <c r="E99" s="98" t="str">
        <f t="shared" ca="1" si="2"/>
        <v>E06000046</v>
      </c>
      <c r="F99" s="100" t="str">
        <f ca="1">IF(E99="","",VLOOKUP(E99,'Org List'!$J$9:$K$488,2,0))</f>
        <v>Isle of Wight</v>
      </c>
      <c r="G99" s="135">
        <f ca="1">IFERROR(IF((VLOOKUP($E99,'Res&amp;Reablement Backsheet'!$D$5:$W$183,G$9,FALSE))="","",(VLOOKUP($E99,'Res&amp;Reablement Backsheet'!$D$5:$W$183,G$9,FALSE))),"")</f>
        <v>950.87163232963553</v>
      </c>
      <c r="H99" s="135">
        <f ca="1">IFERROR(IF((VLOOKUP($E99,'Res&amp;Reablement Backsheet'!$D$5:$W$183,H$9,FALSE))="","",(VLOOKUP($E99,'Res&amp;Reablement Backsheet'!$D$5:$W$183,H$9,FALSE))),"")</f>
        <v>864.19432694054456</v>
      </c>
      <c r="I99" s="135">
        <f ca="1">IFERROR(IF((VLOOKUP($E99,'Res&amp;Reablement Backsheet'!$D$5:$W$183,I$9,FALSE))="","",(VLOOKUP($E99,'Res&amp;Reablement Backsheet'!$D$5:$W$183,I$9,FALSE))),"")</f>
        <v>599.48615472452184</v>
      </c>
    </row>
    <row r="100" spans="1:9" ht="15" customHeight="1" x14ac:dyDescent="0.3">
      <c r="A100" s="57">
        <v>88</v>
      </c>
      <c r="B100" s="98" t="str">
        <f ca="1">IFERROR(IF((VLOOKUP($E100,'Org List'!$AJ$10:$AL$188,3,FALSE))="","",(VLOOKUP($E100,'Org List'!$AJ$10:$AL$188,3,FALSE))),"")</f>
        <v>London Commissioning Region</v>
      </c>
      <c r="C100" s="99" t="str">
        <f ca="1">IFERROR(IF((VLOOKUP($E100,'Org List'!$AO$10:$AQ$188,3,FALSE))="","",(VLOOKUP($E100,'Org List'!$AO$10:$AQ$188,3,FALSE))),"")</f>
        <v>London Region</v>
      </c>
      <c r="D100" s="100" t="str">
        <f ca="1">IFERROR(IF((VLOOKUP($E100,'Org List'!$AT$10:$AV$188,3,FALSE))="","",(VLOOKUP($E100,'Org List'!$AT$10:$AV$188,3,FALSE))),"")</f>
        <v>NHS England London</v>
      </c>
      <c r="E100" s="98" t="str">
        <f t="shared" ca="1" si="2"/>
        <v>E09000019</v>
      </c>
      <c r="F100" s="100" t="str">
        <f ca="1">IF(E100="","",VLOOKUP(E100,'Org List'!$J$9:$K$488,2,0))</f>
        <v>Islington</v>
      </c>
      <c r="G100" s="135">
        <f ca="1">IFERROR(IF((VLOOKUP($E100,'Res&amp;Reablement Backsheet'!$D$5:$W$183,G$9,FALSE))="","",(VLOOKUP($E100,'Res&amp;Reablement Backsheet'!$D$5:$W$183,G$9,FALSE))),"")</f>
        <v>671.50279384374073</v>
      </c>
      <c r="H100" s="135">
        <f ca="1">IFERROR(IF((VLOOKUP($E100,'Res&amp;Reablement Backsheet'!$D$5:$W$183,H$9,FALSE))="","",(VLOOKUP($E100,'Res&amp;Reablement Backsheet'!$D$5:$W$183,H$9,FALSE))),"")</f>
        <v>628.90039185332114</v>
      </c>
      <c r="I100" s="135">
        <f ca="1">IFERROR(IF((VLOOKUP($E100,'Res&amp;Reablement Backsheet'!$D$5:$W$183,I$9,FALSE))="","",(VLOOKUP($E100,'Res&amp;Reablement Backsheet'!$D$5:$W$183,I$9,FALSE))),"")</f>
        <v>454.74336026317059</v>
      </c>
    </row>
    <row r="101" spans="1:9" ht="15" customHeight="1" x14ac:dyDescent="0.3">
      <c r="A101" s="57">
        <v>89</v>
      </c>
      <c r="B101" s="98" t="str">
        <f ca="1">IFERROR(IF((VLOOKUP($E101,'Org List'!$AJ$10:$AL$188,3,FALSE))="","",(VLOOKUP($E101,'Org List'!$AJ$10:$AL$188,3,FALSE))),"")</f>
        <v>London Commissioning Region</v>
      </c>
      <c r="C101" s="99" t="str">
        <f ca="1">IFERROR(IF((VLOOKUP($E101,'Org List'!$AO$10:$AQ$188,3,FALSE))="","",(VLOOKUP($E101,'Org List'!$AO$10:$AQ$188,3,FALSE))),"")</f>
        <v>London Region</v>
      </c>
      <c r="D101" s="100" t="str">
        <f ca="1">IFERROR(IF((VLOOKUP($E101,'Org List'!$AT$10:$AV$188,3,FALSE))="","",(VLOOKUP($E101,'Org List'!$AT$10:$AV$188,3,FALSE))),"")</f>
        <v>NHS England London</v>
      </c>
      <c r="E101" s="98" t="str">
        <f t="shared" ca="1" si="2"/>
        <v>E09000020</v>
      </c>
      <c r="F101" s="100" t="str">
        <f ca="1">IF(E101="","",VLOOKUP(E101,'Org List'!$J$9:$K$488,2,0))</f>
        <v>Kensington and Chelsea</v>
      </c>
      <c r="G101" s="135">
        <f ca="1">IFERROR(IF((VLOOKUP($E101,'Res&amp;Reablement Backsheet'!$D$5:$W$183,G$9,FALSE))="","",(VLOOKUP($E101,'Res&amp;Reablement Backsheet'!$D$5:$W$183,G$9,FALSE))),"")</f>
        <v>283.40776365510135</v>
      </c>
      <c r="H101" s="135">
        <f ca="1">IFERROR(IF((VLOOKUP($E101,'Res&amp;Reablement Backsheet'!$D$5:$W$183,H$9,FALSE))="","",(VLOOKUP($E101,'Res&amp;Reablement Backsheet'!$D$5:$W$183,H$9,FALSE))),"")</f>
        <v>280.65178234825959</v>
      </c>
      <c r="I101" s="135">
        <f ca="1">IFERROR(IF((VLOOKUP($E101,'Res&amp;Reablement Backsheet'!$D$5:$W$183,I$9,FALSE))="","",(VLOOKUP($E101,'Res&amp;Reablement Backsheet'!$D$5:$W$183,I$9,FALSE))),"")</f>
        <v>205.25279604574203</v>
      </c>
    </row>
    <row r="102" spans="1:9" ht="15" customHeight="1" x14ac:dyDescent="0.3">
      <c r="A102" s="57">
        <v>90</v>
      </c>
      <c r="B102" s="98" t="str">
        <f ca="1">IFERROR(IF((VLOOKUP($E102,'Org List'!$AJ$10:$AL$188,3,FALSE))="","",(VLOOKUP($E102,'Org List'!$AJ$10:$AL$188,3,FALSE))),"")</f>
        <v>South East England Commissioning Region</v>
      </c>
      <c r="C102" s="99" t="str">
        <f ca="1">IFERROR(IF((VLOOKUP($E102,'Org List'!$AO$10:$AQ$188,3,FALSE))="","",(VLOOKUP($E102,'Org List'!$AO$10:$AQ$188,3,FALSE))),"")</f>
        <v>South East Region</v>
      </c>
      <c r="D102" s="100" t="str">
        <f ca="1">IFERROR(IF((VLOOKUP($E102,'Org List'!$AT$10:$AV$188,3,FALSE))="","",(VLOOKUP($E102,'Org List'!$AT$10:$AV$188,3,FALSE))),"")</f>
        <v>NHS England South East (Kent, Surrey and Sussex)</v>
      </c>
      <c r="E102" s="98" t="str">
        <f t="shared" ca="1" si="2"/>
        <v>E10000016</v>
      </c>
      <c r="F102" s="100" t="str">
        <f ca="1">IF(E102="","",VLOOKUP(E102,'Org List'!$J$9:$K$488,2,0))</f>
        <v>Kent</v>
      </c>
      <c r="G102" s="135">
        <f ca="1">IFERROR(IF((VLOOKUP($E102,'Res&amp;Reablement Backsheet'!$D$5:$W$183,G$9,FALSE))="","",(VLOOKUP($E102,'Res&amp;Reablement Backsheet'!$D$5:$W$183,G$9,FALSE))),"")</f>
        <v>568.58122799159071</v>
      </c>
      <c r="H102" s="135">
        <f ca="1">IFERROR(IF((VLOOKUP($E102,'Res&amp;Reablement Backsheet'!$D$5:$W$183,H$9,FALSE))="","",(VLOOKUP($E102,'Res&amp;Reablement Backsheet'!$D$5:$W$183,H$9,FALSE))),"")</f>
        <v>514.5211082687897</v>
      </c>
      <c r="I102" s="135">
        <f ca="1">IFERROR(IF((VLOOKUP($E102,'Res&amp;Reablement Backsheet'!$D$5:$W$183,I$9,FALSE))="","",(VLOOKUP($E102,'Res&amp;Reablement Backsheet'!$D$5:$W$183,I$9,FALSE))),"")</f>
        <v>589.36054219879543</v>
      </c>
    </row>
    <row r="103" spans="1:9" ht="15" customHeight="1" x14ac:dyDescent="0.3">
      <c r="A103" s="57">
        <v>91</v>
      </c>
      <c r="B103" s="98" t="str">
        <f ca="1">IFERROR(IF((VLOOKUP($E103,'Org List'!$AJ$10:$AL$188,3,FALSE))="","",(VLOOKUP($E103,'Org List'!$AJ$10:$AL$188,3,FALSE))),"")</f>
        <v>North of England Commissioning Region</v>
      </c>
      <c r="C103" s="99" t="str">
        <f ca="1">IFERROR(IF((VLOOKUP($E103,'Org List'!$AO$10:$AQ$188,3,FALSE))="","",(VLOOKUP($E103,'Org List'!$AO$10:$AQ$188,3,FALSE))),"")</f>
        <v>Yorkshire and The Humber Region</v>
      </c>
      <c r="D103" s="100" t="str">
        <f ca="1">IFERROR(IF((VLOOKUP($E103,'Org List'!$AT$10:$AV$188,3,FALSE))="","",(VLOOKUP($E103,'Org List'!$AT$10:$AV$188,3,FALSE))),"")</f>
        <v>NHS England North (Yorkshire And Humber)</v>
      </c>
      <c r="E103" s="98" t="str">
        <f t="shared" ca="1" si="2"/>
        <v>E06000010</v>
      </c>
      <c r="F103" s="100" t="str">
        <f ca="1">IF(E103="","",VLOOKUP(E103,'Org List'!$J$9:$K$488,2,0))</f>
        <v>Kingston upon Hull, City of</v>
      </c>
      <c r="G103" s="135">
        <f ca="1">IFERROR(IF((VLOOKUP($E103,'Res&amp;Reablement Backsheet'!$D$5:$W$183,G$9,FALSE))="","",(VLOOKUP($E103,'Res&amp;Reablement Backsheet'!$D$5:$W$183,G$9,FALSE))),"")</f>
        <v>919.69551323686051</v>
      </c>
      <c r="H103" s="135">
        <f ca="1">IFERROR(IF((VLOOKUP($E103,'Res&amp;Reablement Backsheet'!$D$5:$W$183,H$9,FALSE))="","",(VLOOKUP($E103,'Res&amp;Reablement Backsheet'!$D$5:$W$183,H$9,FALSE))),"")</f>
        <v>780.56345308865343</v>
      </c>
      <c r="I103" s="135">
        <f ca="1">IFERROR(IF((VLOOKUP($E103,'Res&amp;Reablement Backsheet'!$D$5:$W$183,I$9,FALSE))="","",(VLOOKUP($E103,'Res&amp;Reablement Backsheet'!$D$5:$W$183,I$9,FALSE))),"")</f>
        <v>956.31946239338322</v>
      </c>
    </row>
    <row r="104" spans="1:9" ht="15" customHeight="1" x14ac:dyDescent="0.3">
      <c r="A104" s="57">
        <v>92</v>
      </c>
      <c r="B104" s="98" t="str">
        <f ca="1">IFERROR(IF((VLOOKUP($E104,'Org List'!$AJ$10:$AL$188,3,FALSE))="","",(VLOOKUP($E104,'Org List'!$AJ$10:$AL$188,3,FALSE))),"")</f>
        <v>London Commissioning Region</v>
      </c>
      <c r="C104" s="99" t="str">
        <f ca="1">IFERROR(IF((VLOOKUP($E104,'Org List'!$AO$10:$AQ$188,3,FALSE))="","",(VLOOKUP($E104,'Org List'!$AO$10:$AQ$188,3,FALSE))),"")</f>
        <v>London Region</v>
      </c>
      <c r="D104" s="100" t="str">
        <f ca="1">IFERROR(IF((VLOOKUP($E104,'Org List'!$AT$10:$AV$188,3,FALSE))="","",(VLOOKUP($E104,'Org List'!$AT$10:$AV$188,3,FALSE))),"")</f>
        <v>NHS England London</v>
      </c>
      <c r="E104" s="98" t="str">
        <f t="shared" ca="1" si="2"/>
        <v>E09000021</v>
      </c>
      <c r="F104" s="100" t="str">
        <f ca="1">IF(E104="","",VLOOKUP(E104,'Org List'!$J$9:$K$488,2,0))</f>
        <v>Kingston upon Thames</v>
      </c>
      <c r="G104" s="135">
        <f ca="1">IFERROR(IF((VLOOKUP($E104,'Res&amp;Reablement Backsheet'!$D$5:$W$183,G$9,FALSE))="","",(VLOOKUP($E104,'Res&amp;Reablement Backsheet'!$D$5:$W$183,G$9,FALSE))),"")</f>
        <v>529.28120198053614</v>
      </c>
      <c r="H104" s="135">
        <f ca="1">IFERROR(IF((VLOOKUP($E104,'Res&amp;Reablement Backsheet'!$D$5:$W$183,H$9,FALSE))="","",(VLOOKUP($E104,'Res&amp;Reablement Backsheet'!$D$5:$W$183,H$9,FALSE))),"")</f>
        <v>480.10107391029692</v>
      </c>
      <c r="I104" s="135">
        <f ca="1">IFERROR(IF((VLOOKUP($E104,'Res&amp;Reablement Backsheet'!$D$5:$W$183,I$9,FALSE))="","",(VLOOKUP($E104,'Res&amp;Reablement Backsheet'!$D$5:$W$183,I$9,FALSE))),"")</f>
        <v>395.87281532954307</v>
      </c>
    </row>
    <row r="105" spans="1:9" ht="15" customHeight="1" x14ac:dyDescent="0.3">
      <c r="A105" s="57">
        <v>93</v>
      </c>
      <c r="B105" s="98" t="str">
        <f ca="1">IFERROR(IF((VLOOKUP($E105,'Org List'!$AJ$10:$AL$188,3,FALSE))="","",(VLOOKUP($E105,'Org List'!$AJ$10:$AL$188,3,FALSE))),"")</f>
        <v>North of England Commissioning Region</v>
      </c>
      <c r="C105" s="99" t="str">
        <f ca="1">IFERROR(IF((VLOOKUP($E105,'Org List'!$AO$10:$AQ$188,3,FALSE))="","",(VLOOKUP($E105,'Org List'!$AO$10:$AQ$188,3,FALSE))),"")</f>
        <v>Yorkshire and The Humber Region</v>
      </c>
      <c r="D105" s="100" t="str">
        <f ca="1">IFERROR(IF((VLOOKUP($E105,'Org List'!$AT$10:$AV$188,3,FALSE))="","",(VLOOKUP($E105,'Org List'!$AT$10:$AV$188,3,FALSE))),"")</f>
        <v>NHS England North (Yorkshire And Humber)</v>
      </c>
      <c r="E105" s="98" t="str">
        <f t="shared" ca="1" si="2"/>
        <v>E08000034</v>
      </c>
      <c r="F105" s="100" t="str">
        <f ca="1">IF(E105="","",VLOOKUP(E105,'Org List'!$J$9:$K$488,2,0))</f>
        <v>Kirklees</v>
      </c>
      <c r="G105" s="135">
        <f ca="1">IFERROR(IF((VLOOKUP($E105,'Res&amp;Reablement Backsheet'!$D$5:$W$183,G$9,FALSE))="","",(VLOOKUP($E105,'Res&amp;Reablement Backsheet'!$D$5:$W$183,G$9,FALSE))),"")</f>
        <v>450.67399906109586</v>
      </c>
      <c r="H105" s="135">
        <f ca="1">IFERROR(IF((VLOOKUP($E105,'Res&amp;Reablement Backsheet'!$D$5:$W$183,H$9,FALSE))="","",(VLOOKUP($E105,'Res&amp;Reablement Backsheet'!$D$5:$W$183,H$9,FALSE))),"")</f>
        <v>488.29413783091826</v>
      </c>
      <c r="I105" s="135">
        <f ca="1">IFERROR(IF((VLOOKUP($E105,'Res&amp;Reablement Backsheet'!$D$5:$W$183,I$9,FALSE))="","",(VLOOKUP($E105,'Res&amp;Reablement Backsheet'!$D$5:$W$183,I$9,FALSE))),"")</f>
        <v>464.5392878823871</v>
      </c>
    </row>
    <row r="106" spans="1:9" ht="15" customHeight="1" x14ac:dyDescent="0.3">
      <c r="A106" s="57">
        <v>94</v>
      </c>
      <c r="B106" s="98" t="str">
        <f ca="1">IFERROR(IF((VLOOKUP($E106,'Org List'!$AJ$10:$AL$188,3,FALSE))="","",(VLOOKUP($E106,'Org List'!$AJ$10:$AL$188,3,FALSE))),"")</f>
        <v>North of England Commissioning Region</v>
      </c>
      <c r="C106" s="99" t="str">
        <f ca="1">IFERROR(IF((VLOOKUP($E106,'Org List'!$AO$10:$AQ$188,3,FALSE))="","",(VLOOKUP($E106,'Org List'!$AO$10:$AQ$188,3,FALSE))),"")</f>
        <v>North West Region</v>
      </c>
      <c r="D106" s="100" t="str">
        <f ca="1">IFERROR(IF((VLOOKUP($E106,'Org List'!$AT$10:$AV$188,3,FALSE))="","",(VLOOKUP($E106,'Org List'!$AT$10:$AV$188,3,FALSE))),"")</f>
        <v>NHS England North (Cheshire And Merseyside)</v>
      </c>
      <c r="E106" s="98" t="str">
        <f t="shared" ca="1" si="2"/>
        <v>E08000011</v>
      </c>
      <c r="F106" s="100" t="str">
        <f ca="1">IF(E106="","",VLOOKUP(E106,'Org List'!$J$9:$K$488,2,0))</f>
        <v>Knowsley</v>
      </c>
      <c r="G106" s="135">
        <f ca="1">IFERROR(IF((VLOOKUP($E106,'Res&amp;Reablement Backsheet'!$D$5:$W$183,G$9,FALSE))="","",(VLOOKUP($E106,'Res&amp;Reablement Backsheet'!$D$5:$W$183,G$9,FALSE))),"")</f>
        <v>823.90113186417636</v>
      </c>
      <c r="H106" s="135">
        <f ca="1">IFERROR(IF((VLOOKUP($E106,'Res&amp;Reablement Backsheet'!$D$5:$W$183,H$9,FALSE))="","",(VLOOKUP($E106,'Res&amp;Reablement Backsheet'!$D$5:$W$183,H$9,FALSE))),"")</f>
        <v>710.06386607957472</v>
      </c>
      <c r="I106" s="135">
        <f ca="1">IFERROR(IF((VLOOKUP($E106,'Res&amp;Reablement Backsheet'!$D$5:$W$183,I$9,FALSE))="","",(VLOOKUP($E106,'Res&amp;Reablement Backsheet'!$D$5:$W$183,I$9,FALSE))),"")</f>
        <v>773.53326193026305</v>
      </c>
    </row>
    <row r="107" spans="1:9" ht="15" customHeight="1" x14ac:dyDescent="0.3">
      <c r="A107" s="57">
        <v>95</v>
      </c>
      <c r="B107" s="98" t="str">
        <f ca="1">IFERROR(IF((VLOOKUP($E107,'Org List'!$AJ$10:$AL$188,3,FALSE))="","",(VLOOKUP($E107,'Org List'!$AJ$10:$AL$188,3,FALSE))),"")</f>
        <v>London Commissioning Region</v>
      </c>
      <c r="C107" s="99" t="str">
        <f ca="1">IFERROR(IF((VLOOKUP($E107,'Org List'!$AO$10:$AQ$188,3,FALSE))="","",(VLOOKUP($E107,'Org List'!$AO$10:$AQ$188,3,FALSE))),"")</f>
        <v>London Region</v>
      </c>
      <c r="D107" s="100" t="str">
        <f ca="1">IFERROR(IF((VLOOKUP($E107,'Org List'!$AT$10:$AV$188,3,FALSE))="","",(VLOOKUP($E107,'Org List'!$AT$10:$AV$188,3,FALSE))),"")</f>
        <v>NHS England London</v>
      </c>
      <c r="E107" s="98" t="str">
        <f t="shared" ca="1" si="2"/>
        <v>E09000022</v>
      </c>
      <c r="F107" s="100" t="str">
        <f ca="1">IF(E107="","",VLOOKUP(E107,'Org List'!$J$9:$K$488,2,0))</f>
        <v>Lambeth</v>
      </c>
      <c r="G107" s="135">
        <f ca="1">IFERROR(IF((VLOOKUP($E107,'Res&amp;Reablement Backsheet'!$D$5:$W$183,G$9,FALSE))="","",(VLOOKUP($E107,'Res&amp;Reablement Backsheet'!$D$5:$W$183,G$9,FALSE))),"")</f>
        <v>467.81801879069042</v>
      </c>
      <c r="H107" s="135">
        <f ca="1">IFERROR(IF((VLOOKUP($E107,'Res&amp;Reablement Backsheet'!$D$5:$W$183,H$9,FALSE))="","",(VLOOKUP($E107,'Res&amp;Reablement Backsheet'!$D$5:$W$183,H$9,FALSE))),"")</f>
        <v>517.00367647058818</v>
      </c>
      <c r="I107" s="135">
        <f ca="1">IFERROR(IF((VLOOKUP($E107,'Res&amp;Reablement Backsheet'!$D$5:$W$183,I$9,FALSE))="","",(VLOOKUP($E107,'Res&amp;Reablement Backsheet'!$D$5:$W$183,I$9,FALSE))),"")</f>
        <v>382.96568627450978</v>
      </c>
    </row>
    <row r="108" spans="1:9" ht="15" customHeight="1" x14ac:dyDescent="0.3">
      <c r="A108" s="57">
        <v>96</v>
      </c>
      <c r="B108" s="98" t="str">
        <f ca="1">IFERROR(IF((VLOOKUP($E108,'Org List'!$AJ$10:$AL$188,3,FALSE))="","",(VLOOKUP($E108,'Org List'!$AJ$10:$AL$188,3,FALSE))),"")</f>
        <v>North of England Commissioning Region</v>
      </c>
      <c r="C108" s="99" t="str">
        <f ca="1">IFERROR(IF((VLOOKUP($E108,'Org List'!$AO$10:$AQ$188,3,FALSE))="","",(VLOOKUP($E108,'Org List'!$AO$10:$AQ$188,3,FALSE))),"")</f>
        <v>North West Region</v>
      </c>
      <c r="D108" s="100" t="str">
        <f ca="1">IFERROR(IF((VLOOKUP($E108,'Org List'!$AT$10:$AV$188,3,FALSE))="","",(VLOOKUP($E108,'Org List'!$AT$10:$AV$188,3,FALSE))),"")</f>
        <v>NHS England North (Lancashire)</v>
      </c>
      <c r="E108" s="98" t="str">
        <f t="shared" ref="E108:E139" ca="1" si="3">IF($A108&gt;$L$5-1,"",INDIRECT("'Comms by AT'!D"&amp;$A108+$L$4))</f>
        <v>E10000017</v>
      </c>
      <c r="F108" s="100" t="str">
        <f ca="1">IF(E108="","",VLOOKUP(E108,'Org List'!$J$9:$K$488,2,0))</f>
        <v>Lancashire</v>
      </c>
      <c r="G108" s="135">
        <f ca="1">IFERROR(IF((VLOOKUP($E108,'Res&amp;Reablement Backsheet'!$D$5:$W$183,G$9,FALSE))="","",(VLOOKUP($E108,'Res&amp;Reablement Backsheet'!$D$5:$W$183,G$9,FALSE))),"")</f>
        <v>742.96972657058416</v>
      </c>
      <c r="H108" s="135">
        <f ca="1">IFERROR(IF((VLOOKUP($E108,'Res&amp;Reablement Backsheet'!$D$5:$W$183,H$9,FALSE))="","",(VLOOKUP($E108,'Res&amp;Reablement Backsheet'!$D$5:$W$183,H$9,FALSE))),"")</f>
        <v>732.53193087903833</v>
      </c>
      <c r="I108" s="135">
        <f ca="1">IFERROR(IF((VLOOKUP($E108,'Res&amp;Reablement Backsheet'!$D$5:$W$183,I$9,FALSE))="","",(VLOOKUP($E108,'Res&amp;Reablement Backsheet'!$D$5:$W$183,I$9,FALSE))),"")</f>
        <v>728.85702152680233</v>
      </c>
    </row>
    <row r="109" spans="1:9" ht="15" customHeight="1" x14ac:dyDescent="0.3">
      <c r="A109" s="57">
        <v>97</v>
      </c>
      <c r="B109" s="98" t="str">
        <f ca="1">IFERROR(IF((VLOOKUP($E109,'Org List'!$AJ$10:$AL$188,3,FALSE))="","",(VLOOKUP($E109,'Org List'!$AJ$10:$AL$188,3,FALSE))),"")</f>
        <v>North of England Commissioning Region</v>
      </c>
      <c r="C109" s="99" t="str">
        <f ca="1">IFERROR(IF((VLOOKUP($E109,'Org List'!$AO$10:$AQ$188,3,FALSE))="","",(VLOOKUP($E109,'Org List'!$AO$10:$AQ$188,3,FALSE))),"")</f>
        <v>Yorkshire and The Humber Region</v>
      </c>
      <c r="D109" s="100" t="str">
        <f ca="1">IFERROR(IF((VLOOKUP($E109,'Org List'!$AT$10:$AV$188,3,FALSE))="","",(VLOOKUP($E109,'Org List'!$AT$10:$AV$188,3,FALSE))),"")</f>
        <v>NHS England North (Yorkshire And Humber)</v>
      </c>
      <c r="E109" s="98" t="str">
        <f t="shared" ca="1" si="3"/>
        <v>E08000035</v>
      </c>
      <c r="F109" s="100" t="str">
        <f ca="1">IF(E109="","",VLOOKUP(E109,'Org List'!$J$9:$K$488,2,0))</f>
        <v>Leeds</v>
      </c>
      <c r="G109" s="135">
        <f ca="1">IFERROR(IF((VLOOKUP($E109,'Res&amp;Reablement Backsheet'!$D$5:$W$183,G$9,FALSE))="","",(VLOOKUP($E109,'Res&amp;Reablement Backsheet'!$D$5:$W$183,G$9,FALSE))),"")</f>
        <v>615.99256159925619</v>
      </c>
      <c r="H109" s="135">
        <f ca="1">IFERROR(IF((VLOOKUP($E109,'Res&amp;Reablement Backsheet'!$D$5:$W$183,H$9,FALSE))="","",(VLOOKUP($E109,'Res&amp;Reablement Backsheet'!$D$5:$W$183,H$9,FALSE))),"")</f>
        <v>650.48807164414768</v>
      </c>
      <c r="I109" s="135">
        <f ca="1">IFERROR(IF((VLOOKUP($E109,'Res&amp;Reablement Backsheet'!$D$5:$W$183,I$9,FALSE))="","",(VLOOKUP($E109,'Res&amp;Reablement Backsheet'!$D$5:$W$183,I$9,FALSE))),"")</f>
        <v>594.56747888586438</v>
      </c>
    </row>
    <row r="110" spans="1:9" ht="15" customHeight="1" x14ac:dyDescent="0.3">
      <c r="A110" s="57">
        <v>98</v>
      </c>
      <c r="B110" s="98" t="str">
        <f ca="1">IFERROR(IF((VLOOKUP($E110,'Org List'!$AJ$10:$AL$188,3,FALSE))="","",(VLOOKUP($E110,'Org List'!$AJ$10:$AL$188,3,FALSE))),"")</f>
        <v>Midlands and East of England Commissioning Region</v>
      </c>
      <c r="C110" s="99" t="str">
        <f ca="1">IFERROR(IF((VLOOKUP($E110,'Org List'!$AO$10:$AQ$188,3,FALSE))="","",(VLOOKUP($E110,'Org List'!$AO$10:$AQ$188,3,FALSE))),"")</f>
        <v>East Midlands Region</v>
      </c>
      <c r="D110" s="100" t="str">
        <f ca="1">IFERROR(IF((VLOOKUP($E110,'Org List'!$AT$10:$AV$188,3,FALSE))="","",(VLOOKUP($E110,'Org List'!$AT$10:$AV$188,3,FALSE))),"")</f>
        <v>NHS England Midlands And East (Central Midlands)</v>
      </c>
      <c r="E110" s="98" t="str">
        <f t="shared" ca="1" si="3"/>
        <v>E06000016</v>
      </c>
      <c r="F110" s="100" t="str">
        <f ca="1">IF(E110="","",VLOOKUP(E110,'Org List'!$J$9:$K$488,2,0))</f>
        <v>Leicester</v>
      </c>
      <c r="G110" s="135">
        <f ca="1">IFERROR(IF((VLOOKUP($E110,'Res&amp;Reablement Backsheet'!$D$5:$W$183,G$9,FALSE))="","",(VLOOKUP($E110,'Res&amp;Reablement Backsheet'!$D$5:$W$183,G$9,FALSE))),"")</f>
        <v>691.54936485359747</v>
      </c>
      <c r="H110" s="135">
        <f ca="1">IFERROR(IF((VLOOKUP($E110,'Res&amp;Reablement Backsheet'!$D$5:$W$183,H$9,FALSE))="","",(VLOOKUP($E110,'Res&amp;Reablement Backsheet'!$D$5:$W$183,H$9,FALSE))),"")</f>
        <v>640.40832049306619</v>
      </c>
      <c r="I110" s="135">
        <f ca="1">IFERROR(IF((VLOOKUP($E110,'Res&amp;Reablement Backsheet'!$D$5:$W$183,I$9,FALSE))="","",(VLOOKUP($E110,'Res&amp;Reablement Backsheet'!$D$5:$W$183,I$9,FALSE))),"")</f>
        <v>703.00462249614793</v>
      </c>
    </row>
    <row r="111" spans="1:9" ht="15" customHeight="1" x14ac:dyDescent="0.3">
      <c r="A111" s="57">
        <v>99</v>
      </c>
      <c r="B111" s="98" t="str">
        <f ca="1">IFERROR(IF((VLOOKUP($E111,'Org List'!$AJ$10:$AL$188,3,FALSE))="","",(VLOOKUP($E111,'Org List'!$AJ$10:$AL$188,3,FALSE))),"")</f>
        <v>Midlands and East of England Commissioning Region</v>
      </c>
      <c r="C111" s="99" t="str">
        <f ca="1">IFERROR(IF((VLOOKUP($E111,'Org List'!$AO$10:$AQ$188,3,FALSE))="","",(VLOOKUP($E111,'Org List'!$AO$10:$AQ$188,3,FALSE))),"")</f>
        <v>East Midlands Region</v>
      </c>
      <c r="D111" s="100" t="str">
        <f ca="1">IFERROR(IF((VLOOKUP($E111,'Org List'!$AT$10:$AV$188,3,FALSE))="","",(VLOOKUP($E111,'Org List'!$AT$10:$AV$188,3,FALSE))),"")</f>
        <v>NHS England Midlands And East (Central Midlands)</v>
      </c>
      <c r="E111" s="98" t="str">
        <f t="shared" ca="1" si="3"/>
        <v>E10000018</v>
      </c>
      <c r="F111" s="100" t="str">
        <f ca="1">IF(E111="","",VLOOKUP(E111,'Org List'!$J$9:$K$488,2,0))</f>
        <v>Leicestershire</v>
      </c>
      <c r="G111" s="135">
        <f ca="1">IFERROR(IF((VLOOKUP($E111,'Res&amp;Reablement Backsheet'!$D$5:$W$183,G$9,FALSE))="","",(VLOOKUP($E111,'Res&amp;Reablement Backsheet'!$D$5:$W$183,G$9,FALSE))),"")</f>
        <v>633.31965050137808</v>
      </c>
      <c r="H111" s="135">
        <f ca="1">IFERROR(IF((VLOOKUP($E111,'Res&amp;Reablement Backsheet'!$D$5:$W$183,H$9,FALSE))="","",(VLOOKUP($E111,'Res&amp;Reablement Backsheet'!$D$5:$W$183,H$9,FALSE))),"")</f>
        <v>631.1571933250998</v>
      </c>
      <c r="I111" s="135">
        <f ca="1">IFERROR(IF((VLOOKUP($E111,'Res&amp;Reablement Backsheet'!$D$5:$W$183,I$9,FALSE))="","",(VLOOKUP($E111,'Res&amp;Reablement Backsheet'!$D$5:$W$183,I$9,FALSE))),"")</f>
        <v>547.86454892724817</v>
      </c>
    </row>
    <row r="112" spans="1:9" ht="15" customHeight="1" x14ac:dyDescent="0.3">
      <c r="A112" s="57">
        <v>100</v>
      </c>
      <c r="B112" s="98" t="str">
        <f ca="1">IFERROR(IF((VLOOKUP($E112,'Org List'!$AJ$10:$AL$188,3,FALSE))="","",(VLOOKUP($E112,'Org List'!$AJ$10:$AL$188,3,FALSE))),"")</f>
        <v>London Commissioning Region</v>
      </c>
      <c r="C112" s="99" t="str">
        <f ca="1">IFERROR(IF((VLOOKUP($E112,'Org List'!$AO$10:$AQ$188,3,FALSE))="","",(VLOOKUP($E112,'Org List'!$AO$10:$AQ$188,3,FALSE))),"")</f>
        <v>London Region</v>
      </c>
      <c r="D112" s="100" t="str">
        <f ca="1">IFERROR(IF((VLOOKUP($E112,'Org List'!$AT$10:$AV$188,3,FALSE))="","",(VLOOKUP($E112,'Org List'!$AT$10:$AV$188,3,FALSE))),"")</f>
        <v>NHS England London</v>
      </c>
      <c r="E112" s="98" t="str">
        <f t="shared" ca="1" si="3"/>
        <v>E09000023</v>
      </c>
      <c r="F112" s="100" t="str">
        <f ca="1">IF(E112="","",VLOOKUP(E112,'Org List'!$J$9:$K$488,2,0))</f>
        <v>Lewisham</v>
      </c>
      <c r="G112" s="135">
        <f ca="1">IFERROR(IF((VLOOKUP($E112,'Res&amp;Reablement Backsheet'!$D$5:$W$183,G$9,FALSE))="","",(VLOOKUP($E112,'Res&amp;Reablement Backsheet'!$D$5:$W$183,G$9,FALSE))),"")</f>
        <v>690.69176537952262</v>
      </c>
      <c r="H112" s="135">
        <f ca="1">IFERROR(IF((VLOOKUP($E112,'Res&amp;Reablement Backsheet'!$D$5:$W$183,H$9,FALSE))="","",(VLOOKUP($E112,'Res&amp;Reablement Backsheet'!$D$5:$W$183,H$9,FALSE))),"")</f>
        <v>701.36713187126179</v>
      </c>
      <c r="I112" s="135">
        <f ca="1">IFERROR(IF((VLOOKUP($E112,'Res&amp;Reablement Backsheet'!$D$5:$W$183,I$9,FALSE))="","",(VLOOKUP($E112,'Res&amp;Reablement Backsheet'!$D$5:$W$183,I$9,FALSE))),"")</f>
        <v>541.15636570777554</v>
      </c>
    </row>
    <row r="113" spans="1:9" ht="15" customHeight="1" x14ac:dyDescent="0.3">
      <c r="A113" s="57">
        <v>101</v>
      </c>
      <c r="B113" s="98" t="str">
        <f ca="1">IFERROR(IF((VLOOKUP($E113,'Org List'!$AJ$10:$AL$188,3,FALSE))="","",(VLOOKUP($E113,'Org List'!$AJ$10:$AL$188,3,FALSE))),"")</f>
        <v>Midlands and East of England Commissioning Region</v>
      </c>
      <c r="C113" s="99" t="str">
        <f ca="1">IFERROR(IF((VLOOKUP($E113,'Org List'!$AO$10:$AQ$188,3,FALSE))="","",(VLOOKUP($E113,'Org List'!$AO$10:$AQ$188,3,FALSE))),"")</f>
        <v>East Midlands Region</v>
      </c>
      <c r="D113" s="100" t="str">
        <f ca="1">IFERROR(IF((VLOOKUP($E113,'Org List'!$AT$10:$AV$188,3,FALSE))="","",(VLOOKUP($E113,'Org List'!$AT$10:$AV$188,3,FALSE))),"")</f>
        <v>NHS England Midlands And East (Central Midlands)</v>
      </c>
      <c r="E113" s="98" t="str">
        <f t="shared" ca="1" si="3"/>
        <v>E10000019</v>
      </c>
      <c r="F113" s="100" t="str">
        <f ca="1">IF(E113="","",VLOOKUP(E113,'Org List'!$J$9:$K$488,2,0))</f>
        <v>Lincolnshire</v>
      </c>
      <c r="G113" s="135">
        <f ca="1">IFERROR(IF((VLOOKUP($E113,'Res&amp;Reablement Backsheet'!$D$5:$W$183,G$9,FALSE))="","",(VLOOKUP($E113,'Res&amp;Reablement Backsheet'!$D$5:$W$183,G$9,FALSE))),"")</f>
        <v>563.3704043526792</v>
      </c>
      <c r="H113" s="135">
        <f ca="1">IFERROR(IF((VLOOKUP($E113,'Res&amp;Reablement Backsheet'!$D$5:$W$183,H$9,FALSE))="","",(VLOOKUP($E113,'Res&amp;Reablement Backsheet'!$D$5:$W$183,H$9,FALSE))),"")</f>
        <v>648.95500425355806</v>
      </c>
      <c r="I113" s="135">
        <f ca="1">IFERROR(IF((VLOOKUP($E113,'Res&amp;Reablement Backsheet'!$D$5:$W$183,I$9,FALSE))="","",(VLOOKUP($E113,'Res&amp;Reablement Backsheet'!$D$5:$W$183,I$9,FALSE))),"")</f>
        <v>599.52176212264044</v>
      </c>
    </row>
    <row r="114" spans="1:9" ht="15" customHeight="1" x14ac:dyDescent="0.3">
      <c r="A114" s="57">
        <v>102</v>
      </c>
      <c r="B114" s="98" t="str">
        <f ca="1">IFERROR(IF((VLOOKUP($E114,'Org List'!$AJ$10:$AL$188,3,FALSE))="","",(VLOOKUP($E114,'Org List'!$AJ$10:$AL$188,3,FALSE))),"")</f>
        <v>North of England Commissioning Region</v>
      </c>
      <c r="C114" s="99" t="str">
        <f ca="1">IFERROR(IF((VLOOKUP($E114,'Org List'!$AO$10:$AQ$188,3,FALSE))="","",(VLOOKUP($E114,'Org List'!$AO$10:$AQ$188,3,FALSE))),"")</f>
        <v>North West Region</v>
      </c>
      <c r="D114" s="100" t="str">
        <f ca="1">IFERROR(IF((VLOOKUP($E114,'Org List'!$AT$10:$AV$188,3,FALSE))="","",(VLOOKUP($E114,'Org List'!$AT$10:$AV$188,3,FALSE))),"")</f>
        <v>NHS England North (Cheshire And Merseyside)</v>
      </c>
      <c r="E114" s="98" t="str">
        <f t="shared" ca="1" si="3"/>
        <v>E08000012</v>
      </c>
      <c r="F114" s="100" t="str">
        <f ca="1">IF(E114="","",VLOOKUP(E114,'Org List'!$J$9:$K$488,2,0))</f>
        <v>Liverpool</v>
      </c>
      <c r="G114" s="135">
        <f ca="1">IFERROR(IF((VLOOKUP($E114,'Res&amp;Reablement Backsheet'!$D$5:$W$183,G$9,FALSE))="","",(VLOOKUP($E114,'Res&amp;Reablement Backsheet'!$D$5:$W$183,G$9,FALSE))),"")</f>
        <v>814.23147236675572</v>
      </c>
      <c r="H114" s="135">
        <f ca="1">IFERROR(IF((VLOOKUP($E114,'Res&amp;Reablement Backsheet'!$D$5:$W$183,H$9,FALSE))="","",(VLOOKUP($E114,'Res&amp;Reablement Backsheet'!$D$5:$W$183,H$9,FALSE))),"")</f>
        <v>796.73505773543377</v>
      </c>
      <c r="I114" s="135">
        <f ca="1">IFERROR(IF((VLOOKUP($E114,'Res&amp;Reablement Backsheet'!$D$5:$W$183,I$9,FALSE))="","",(VLOOKUP($E114,'Res&amp;Reablement Backsheet'!$D$5:$W$183,I$9,FALSE))),"")</f>
        <v>780.02033624448063</v>
      </c>
    </row>
    <row r="115" spans="1:9" ht="15" customHeight="1" x14ac:dyDescent="0.3">
      <c r="A115" s="57">
        <v>103</v>
      </c>
      <c r="B115" s="98" t="str">
        <f ca="1">IFERROR(IF((VLOOKUP($E115,'Org List'!$AJ$10:$AL$188,3,FALSE))="","",(VLOOKUP($E115,'Org List'!$AJ$10:$AL$188,3,FALSE))),"")</f>
        <v>Midlands and East of England Commissioning Region</v>
      </c>
      <c r="C115" s="99" t="str">
        <f ca="1">IFERROR(IF((VLOOKUP($E115,'Org List'!$AO$10:$AQ$188,3,FALSE))="","",(VLOOKUP($E115,'Org List'!$AO$10:$AQ$188,3,FALSE))),"")</f>
        <v>East Region</v>
      </c>
      <c r="D115" s="100" t="str">
        <f ca="1">IFERROR(IF((VLOOKUP($E115,'Org List'!$AT$10:$AV$188,3,FALSE))="","",(VLOOKUP($E115,'Org List'!$AT$10:$AV$188,3,FALSE))),"")</f>
        <v>NHS England Midlands And East (Central Midlands)</v>
      </c>
      <c r="E115" s="98" t="str">
        <f t="shared" ca="1" si="3"/>
        <v>E06000032</v>
      </c>
      <c r="F115" s="100" t="str">
        <f ca="1">IF(E115="","",VLOOKUP(E115,'Org List'!$J$9:$K$488,2,0))</f>
        <v>Luton</v>
      </c>
      <c r="G115" s="135">
        <f ca="1">IFERROR(IF((VLOOKUP($E115,'Res&amp;Reablement Backsheet'!$D$5:$W$183,G$9,FALSE))="","",(VLOOKUP($E115,'Res&amp;Reablement Backsheet'!$D$5:$W$183,G$9,FALSE))),"")</f>
        <v>534.98414154151862</v>
      </c>
      <c r="H115" s="135">
        <f ca="1">IFERROR(IF((VLOOKUP($E115,'Res&amp;Reablement Backsheet'!$D$5:$W$183,H$9,FALSE))="","",(VLOOKUP($E115,'Res&amp;Reablement Backsheet'!$D$5:$W$183,H$9,FALSE))),"")</f>
        <v>367.15999848593816</v>
      </c>
      <c r="I115" s="135">
        <f ca="1">IFERROR(IF((VLOOKUP($E115,'Res&amp;Reablement Backsheet'!$D$5:$W$183,I$9,FALSE))="","",(VLOOKUP($E115,'Res&amp;Reablement Backsheet'!$D$5:$W$183,I$9,FALSE))),"")</f>
        <v>389.87092622733638</v>
      </c>
    </row>
    <row r="116" spans="1:9" ht="15" customHeight="1" x14ac:dyDescent="0.3">
      <c r="A116" s="57">
        <v>104</v>
      </c>
      <c r="B116" s="98" t="str">
        <f ca="1">IFERROR(IF((VLOOKUP($E116,'Org List'!$AJ$10:$AL$188,3,FALSE))="","",(VLOOKUP($E116,'Org List'!$AJ$10:$AL$188,3,FALSE))),"")</f>
        <v>North of England Commissioning Region</v>
      </c>
      <c r="C116" s="99" t="str">
        <f ca="1">IFERROR(IF((VLOOKUP($E116,'Org List'!$AO$10:$AQ$188,3,FALSE))="","",(VLOOKUP($E116,'Org List'!$AO$10:$AQ$188,3,FALSE))),"")</f>
        <v>North West Region</v>
      </c>
      <c r="D116" s="100" t="str">
        <f ca="1">IFERROR(IF((VLOOKUP($E116,'Org List'!$AT$10:$AV$188,3,FALSE))="","",(VLOOKUP($E116,'Org List'!$AT$10:$AV$188,3,FALSE))),"")</f>
        <v>NHS England North (Greater Manchester)</v>
      </c>
      <c r="E116" s="98" t="str">
        <f t="shared" ca="1" si="3"/>
        <v>E08000003</v>
      </c>
      <c r="F116" s="100" t="str">
        <f ca="1">IF(E116="","",VLOOKUP(E116,'Org List'!$J$9:$K$488,2,0))</f>
        <v>Manchester</v>
      </c>
      <c r="G116" s="135">
        <f ca="1">IFERROR(IF((VLOOKUP($E116,'Res&amp;Reablement Backsheet'!$D$5:$W$183,G$9,FALSE))="","",(VLOOKUP($E116,'Res&amp;Reablement Backsheet'!$D$5:$W$183,G$9,FALSE))),"")</f>
        <v>855.84061461298086</v>
      </c>
      <c r="H116" s="135">
        <f ca="1">IFERROR(IF((VLOOKUP($E116,'Res&amp;Reablement Backsheet'!$D$5:$W$183,H$9,FALSE))="","",(VLOOKUP($E116,'Res&amp;Reablement Backsheet'!$D$5:$W$183,H$9,FALSE))),"")</f>
        <v>355.63282886157981</v>
      </c>
      <c r="I116" s="135">
        <f ca="1">IFERROR(IF((VLOOKUP($E116,'Res&amp;Reablement Backsheet'!$D$5:$W$183,I$9,FALSE))="","",(VLOOKUP($E116,'Res&amp;Reablement Backsheet'!$D$5:$W$183,I$9,FALSE))),"")</f>
        <v>825.85845813411311</v>
      </c>
    </row>
    <row r="117" spans="1:9" ht="15" customHeight="1" x14ac:dyDescent="0.3">
      <c r="A117" s="57">
        <v>105</v>
      </c>
      <c r="B117" s="98" t="str">
        <f ca="1">IFERROR(IF((VLOOKUP($E117,'Org List'!$AJ$10:$AL$188,3,FALSE))="","",(VLOOKUP($E117,'Org List'!$AJ$10:$AL$188,3,FALSE))),"")</f>
        <v>South East England Commissioning Region</v>
      </c>
      <c r="C117" s="99" t="str">
        <f ca="1">IFERROR(IF((VLOOKUP($E117,'Org List'!$AO$10:$AQ$188,3,FALSE))="","",(VLOOKUP($E117,'Org List'!$AO$10:$AQ$188,3,FALSE))),"")</f>
        <v>South East Region</v>
      </c>
      <c r="D117" s="100" t="str">
        <f ca="1">IFERROR(IF((VLOOKUP($E117,'Org List'!$AT$10:$AV$188,3,FALSE))="","",(VLOOKUP($E117,'Org List'!$AT$10:$AV$188,3,FALSE))),"")</f>
        <v>NHS England South East (Kent, Surrey and Sussex)</v>
      </c>
      <c r="E117" s="98" t="str">
        <f t="shared" ca="1" si="3"/>
        <v>E06000035</v>
      </c>
      <c r="F117" s="100" t="str">
        <f ca="1">IF(E117="","",VLOOKUP(E117,'Org List'!$J$9:$K$488,2,0))</f>
        <v>Medway</v>
      </c>
      <c r="G117" s="135">
        <f ca="1">IFERROR(IF((VLOOKUP($E117,'Res&amp;Reablement Backsheet'!$D$5:$W$183,G$9,FALSE))="","",(VLOOKUP($E117,'Res&amp;Reablement Backsheet'!$D$5:$W$183,G$9,FALSE))),"")</f>
        <v>546.85327648530915</v>
      </c>
      <c r="H117" s="135">
        <f ca="1">IFERROR(IF((VLOOKUP($E117,'Res&amp;Reablement Backsheet'!$D$5:$W$183,H$9,FALSE))="","",(VLOOKUP($E117,'Res&amp;Reablement Backsheet'!$D$5:$W$183,H$9,FALSE))),"")</f>
        <v>611.0399121201026</v>
      </c>
      <c r="I117" s="135">
        <f ca="1">IFERROR(IF((VLOOKUP($E117,'Res&amp;Reablement Backsheet'!$D$5:$W$183,I$9,FALSE))="","",(VLOOKUP($E117,'Res&amp;Reablement Backsheet'!$D$5:$W$183,I$9,FALSE))),"")</f>
        <v>556.11497619919442</v>
      </c>
    </row>
    <row r="118" spans="1:9" ht="15" customHeight="1" x14ac:dyDescent="0.3">
      <c r="A118" s="57">
        <v>106</v>
      </c>
      <c r="B118" s="98" t="str">
        <f ca="1">IFERROR(IF((VLOOKUP($E118,'Org List'!$AJ$10:$AL$188,3,FALSE))="","",(VLOOKUP($E118,'Org List'!$AJ$10:$AL$188,3,FALSE))),"")</f>
        <v>London Commissioning Region</v>
      </c>
      <c r="C118" s="99" t="str">
        <f ca="1">IFERROR(IF((VLOOKUP($E118,'Org List'!$AO$10:$AQ$188,3,FALSE))="","",(VLOOKUP($E118,'Org List'!$AO$10:$AQ$188,3,FALSE))),"")</f>
        <v>London Region</v>
      </c>
      <c r="D118" s="100" t="str">
        <f ca="1">IFERROR(IF((VLOOKUP($E118,'Org List'!$AT$10:$AV$188,3,FALSE))="","",(VLOOKUP($E118,'Org List'!$AT$10:$AV$188,3,FALSE))),"")</f>
        <v>NHS England London</v>
      </c>
      <c r="E118" s="98" t="str">
        <f t="shared" ca="1" si="3"/>
        <v>E09000024</v>
      </c>
      <c r="F118" s="100" t="str">
        <f ca="1">IF(E118="","",VLOOKUP(E118,'Org List'!$J$9:$K$488,2,0))</f>
        <v>Merton</v>
      </c>
      <c r="G118" s="135">
        <f ca="1">IFERROR(IF((VLOOKUP($E118,'Res&amp;Reablement Backsheet'!$D$5:$W$183,G$9,FALSE))="","",(VLOOKUP($E118,'Res&amp;Reablement Backsheet'!$D$5:$W$183,G$9,FALSE))),"")</f>
        <v>410.14315573608866</v>
      </c>
      <c r="H118" s="135">
        <f ca="1">IFERROR(IF((VLOOKUP($E118,'Res&amp;Reablement Backsheet'!$D$5:$W$183,H$9,FALSE))="","",(VLOOKUP($E118,'Res&amp;Reablement Backsheet'!$D$5:$W$183,H$9,FALSE))),"")</f>
        <v>409.53235305589141</v>
      </c>
      <c r="I118" s="135">
        <f ca="1">IFERROR(IF((VLOOKUP($E118,'Res&amp;Reablement Backsheet'!$D$5:$W$183,I$9,FALSE))="","",(VLOOKUP($E118,'Res&amp;Reablement Backsheet'!$D$5:$W$183,I$9,FALSE))),"")</f>
        <v>358.82834743944773</v>
      </c>
    </row>
    <row r="119" spans="1:9" ht="15" customHeight="1" x14ac:dyDescent="0.3">
      <c r="A119" s="57">
        <v>107</v>
      </c>
      <c r="B119" s="98" t="str">
        <f ca="1">IFERROR(IF((VLOOKUP($E119,'Org List'!$AJ$10:$AL$188,3,FALSE))="","",(VLOOKUP($E119,'Org List'!$AJ$10:$AL$188,3,FALSE))),"")</f>
        <v>North of England Commissioning Region</v>
      </c>
      <c r="C119" s="99" t="str">
        <f ca="1">IFERROR(IF((VLOOKUP($E119,'Org List'!$AO$10:$AQ$188,3,FALSE))="","",(VLOOKUP($E119,'Org List'!$AO$10:$AQ$188,3,FALSE))),"")</f>
        <v>North East Region</v>
      </c>
      <c r="D119" s="100" t="str">
        <f ca="1">IFERROR(IF((VLOOKUP($E119,'Org List'!$AT$10:$AV$188,3,FALSE))="","",(VLOOKUP($E119,'Org List'!$AT$10:$AV$188,3,FALSE))),"")</f>
        <v>NHS England North (Cumbria And North East)</v>
      </c>
      <c r="E119" s="98" t="str">
        <f t="shared" ca="1" si="3"/>
        <v>E06000002</v>
      </c>
      <c r="F119" s="100" t="str">
        <f ca="1">IF(E119="","",VLOOKUP(E119,'Org List'!$J$9:$K$488,2,0))</f>
        <v>Middlesbrough</v>
      </c>
      <c r="G119" s="135">
        <f ca="1">IFERROR(IF((VLOOKUP($E119,'Res&amp;Reablement Backsheet'!$D$5:$W$183,G$9,FALSE))="","",(VLOOKUP($E119,'Res&amp;Reablement Backsheet'!$D$5:$W$183,G$9,FALSE))),"")</f>
        <v>905.62654113427493</v>
      </c>
      <c r="H119" s="135">
        <f ca="1">IFERROR(IF((VLOOKUP($E119,'Res&amp;Reablement Backsheet'!$D$5:$W$183,H$9,FALSE))="","",(VLOOKUP($E119,'Res&amp;Reablement Backsheet'!$D$5:$W$183,H$9,FALSE))),"")</f>
        <v>974.96122313317085</v>
      </c>
      <c r="I119" s="135">
        <f ca="1">IFERROR(IF((VLOOKUP($E119,'Res&amp;Reablement Backsheet'!$D$5:$W$183,I$9,FALSE))="","",(VLOOKUP($E119,'Res&amp;Reablement Backsheet'!$D$5:$W$183,I$9,FALSE))),"")</f>
        <v>873.0334588965211</v>
      </c>
    </row>
    <row r="120" spans="1:9" ht="15" customHeight="1" x14ac:dyDescent="0.3">
      <c r="A120" s="57">
        <v>108</v>
      </c>
      <c r="B120" s="98" t="str">
        <f ca="1">IFERROR(IF((VLOOKUP($E120,'Org List'!$AJ$10:$AL$188,3,FALSE))="","",(VLOOKUP($E120,'Org List'!$AJ$10:$AL$188,3,FALSE))),"")</f>
        <v>Midlands and East of England Commissioning Region</v>
      </c>
      <c r="C120" s="99" t="str">
        <f ca="1">IFERROR(IF((VLOOKUP($E120,'Org List'!$AO$10:$AQ$188,3,FALSE))="","",(VLOOKUP($E120,'Org List'!$AO$10:$AQ$188,3,FALSE))),"")</f>
        <v>South East Region</v>
      </c>
      <c r="D120" s="100" t="str">
        <f ca="1">IFERROR(IF((VLOOKUP($E120,'Org List'!$AT$10:$AV$188,3,FALSE))="","",(VLOOKUP($E120,'Org List'!$AT$10:$AV$188,3,FALSE))),"")</f>
        <v>NHS England Midlands And East (Central Midlands)</v>
      </c>
      <c r="E120" s="98" t="str">
        <f t="shared" ca="1" si="3"/>
        <v>E06000042</v>
      </c>
      <c r="F120" s="100" t="str">
        <f ca="1">IF(E120="","",VLOOKUP(E120,'Org List'!$J$9:$K$488,2,0))</f>
        <v>Milton Keynes</v>
      </c>
      <c r="G120" s="135">
        <f ca="1">IFERROR(IF((VLOOKUP($E120,'Res&amp;Reablement Backsheet'!$D$5:$W$183,G$9,FALSE))="","",(VLOOKUP($E120,'Res&amp;Reablement Backsheet'!$D$5:$W$183,G$9,FALSE))),"")</f>
        <v>389.19479920431286</v>
      </c>
      <c r="H120" s="135">
        <f ca="1">IFERROR(IF((VLOOKUP($E120,'Res&amp;Reablement Backsheet'!$D$5:$W$183,H$9,FALSE))="","",(VLOOKUP($E120,'Res&amp;Reablement Backsheet'!$D$5:$W$183,H$9,FALSE))),"")</f>
        <v>506.97791024819628</v>
      </c>
      <c r="I120" s="135">
        <f ca="1">IFERROR(IF((VLOOKUP($E120,'Res&amp;Reablement Backsheet'!$D$5:$W$183,I$9,FALSE))="","",(VLOOKUP($E120,'Res&amp;Reablement Backsheet'!$D$5:$W$183,I$9,FALSE))),"")</f>
        <v>495.83553859438979</v>
      </c>
    </row>
    <row r="121" spans="1:9" ht="15" customHeight="1" x14ac:dyDescent="0.3">
      <c r="A121" s="57">
        <v>109</v>
      </c>
      <c r="B121" s="98" t="str">
        <f ca="1">IFERROR(IF((VLOOKUP($E121,'Org List'!$AJ$10:$AL$188,3,FALSE))="","",(VLOOKUP($E121,'Org List'!$AJ$10:$AL$188,3,FALSE))),"")</f>
        <v>North of England Commissioning Region</v>
      </c>
      <c r="C121" s="99" t="str">
        <f ca="1">IFERROR(IF((VLOOKUP($E121,'Org List'!$AO$10:$AQ$188,3,FALSE))="","",(VLOOKUP($E121,'Org List'!$AO$10:$AQ$188,3,FALSE))),"")</f>
        <v>North East Region</v>
      </c>
      <c r="D121" s="100" t="str">
        <f ca="1">IFERROR(IF((VLOOKUP($E121,'Org List'!$AT$10:$AV$188,3,FALSE))="","",(VLOOKUP($E121,'Org List'!$AT$10:$AV$188,3,FALSE))),"")</f>
        <v>NHS England North (Cumbria And North East)</v>
      </c>
      <c r="E121" s="98" t="str">
        <f t="shared" ca="1" si="3"/>
        <v>E08000021</v>
      </c>
      <c r="F121" s="100" t="str">
        <f ca="1">IF(E121="","",VLOOKUP(E121,'Org List'!$J$9:$K$488,2,0))</f>
        <v>Newcastle upon Tyne</v>
      </c>
      <c r="G121" s="135">
        <f ca="1">IFERROR(IF((VLOOKUP($E121,'Res&amp;Reablement Backsheet'!$D$5:$W$183,G$9,FALSE))="","",(VLOOKUP($E121,'Res&amp;Reablement Backsheet'!$D$5:$W$183,G$9,FALSE))),"")</f>
        <v>881.23420039218468</v>
      </c>
      <c r="H121" s="135">
        <f ca="1">IFERROR(IF((VLOOKUP($E121,'Res&amp;Reablement Backsheet'!$D$5:$W$183,H$9,FALSE))="","",(VLOOKUP($E121,'Res&amp;Reablement Backsheet'!$D$5:$W$183,H$9,FALSE))),"")</f>
        <v>755.94457966672906</v>
      </c>
      <c r="I121" s="135">
        <f ca="1">IFERROR(IF((VLOOKUP($E121,'Res&amp;Reablement Backsheet'!$D$5:$W$183,I$9,FALSE))="","",(VLOOKUP($E121,'Res&amp;Reablement Backsheet'!$D$5:$W$183,I$9,FALSE))),"")</f>
        <v>809.77345066466955</v>
      </c>
    </row>
    <row r="122" spans="1:9" ht="15" customHeight="1" x14ac:dyDescent="0.3">
      <c r="A122" s="57">
        <v>110</v>
      </c>
      <c r="B122" s="98" t="str">
        <f ca="1">IFERROR(IF((VLOOKUP($E122,'Org List'!$AJ$10:$AL$188,3,FALSE))="","",(VLOOKUP($E122,'Org List'!$AJ$10:$AL$188,3,FALSE))),"")</f>
        <v>London Commissioning Region</v>
      </c>
      <c r="C122" s="99" t="str">
        <f ca="1">IFERROR(IF((VLOOKUP($E122,'Org List'!$AO$10:$AQ$188,3,FALSE))="","",(VLOOKUP($E122,'Org List'!$AO$10:$AQ$188,3,FALSE))),"")</f>
        <v>London Region</v>
      </c>
      <c r="D122" s="100" t="str">
        <f ca="1">IFERROR(IF((VLOOKUP($E122,'Org List'!$AT$10:$AV$188,3,FALSE))="","",(VLOOKUP($E122,'Org List'!$AT$10:$AV$188,3,FALSE))),"")</f>
        <v>NHS England London</v>
      </c>
      <c r="E122" s="98" t="str">
        <f t="shared" ca="1" si="3"/>
        <v>E09000025</v>
      </c>
      <c r="F122" s="100" t="str">
        <f ca="1">IF(E122="","",VLOOKUP(E122,'Org List'!$J$9:$K$488,2,0))</f>
        <v>Newham</v>
      </c>
      <c r="G122" s="135">
        <f ca="1">IFERROR(IF((VLOOKUP($E122,'Res&amp;Reablement Backsheet'!$D$5:$W$183,G$9,FALSE))="","",(VLOOKUP($E122,'Res&amp;Reablement Backsheet'!$D$5:$W$183,G$9,FALSE))),"")</f>
        <v>538.27505444385099</v>
      </c>
      <c r="H122" s="135">
        <f ca="1">IFERROR(IF((VLOOKUP($E122,'Res&amp;Reablement Backsheet'!$D$5:$W$183,H$9,FALSE))="","",(VLOOKUP($E122,'Res&amp;Reablement Backsheet'!$D$5:$W$183,H$9,FALSE))),"")</f>
        <v>542.94369909902821</v>
      </c>
      <c r="I122" s="135">
        <f ca="1">IFERROR(IF((VLOOKUP($E122,'Res&amp;Reablement Backsheet'!$D$5:$W$183,I$9,FALSE))="","",(VLOOKUP($E122,'Res&amp;Reablement Backsheet'!$D$5:$W$183,I$9,FALSE))),"")</f>
        <v>424.91246016445683</v>
      </c>
    </row>
    <row r="123" spans="1:9" ht="15" customHeight="1" x14ac:dyDescent="0.3">
      <c r="A123" s="57">
        <v>111</v>
      </c>
      <c r="B123" s="98" t="str">
        <f ca="1">IFERROR(IF((VLOOKUP($E123,'Org List'!$AJ$10:$AL$188,3,FALSE))="","",(VLOOKUP($E123,'Org List'!$AJ$10:$AL$188,3,FALSE))),"")</f>
        <v>Midlands and East of England Commissioning Region</v>
      </c>
      <c r="C123" s="99" t="str">
        <f ca="1">IFERROR(IF((VLOOKUP($E123,'Org List'!$AO$10:$AQ$188,3,FALSE))="","",(VLOOKUP($E123,'Org List'!$AO$10:$AQ$188,3,FALSE))),"")</f>
        <v>East Region</v>
      </c>
      <c r="D123" s="100" t="str">
        <f ca="1">IFERROR(IF((VLOOKUP($E123,'Org List'!$AT$10:$AV$188,3,FALSE))="","",(VLOOKUP($E123,'Org List'!$AT$10:$AV$188,3,FALSE))),"")</f>
        <v>NHS England Midlands And East (East)</v>
      </c>
      <c r="E123" s="98" t="str">
        <f t="shared" ca="1" si="3"/>
        <v>E10000020</v>
      </c>
      <c r="F123" s="100" t="str">
        <f ca="1">IF(E123="","",VLOOKUP(E123,'Org List'!$J$9:$K$488,2,0))</f>
        <v>Norfolk</v>
      </c>
      <c r="G123" s="135">
        <f ca="1">IFERROR(IF((VLOOKUP($E123,'Res&amp;Reablement Backsheet'!$D$5:$W$183,G$9,FALSE))="","",(VLOOKUP($E123,'Res&amp;Reablement Backsheet'!$D$5:$W$183,G$9,FALSE))),"")</f>
        <v>620.38585088197169</v>
      </c>
      <c r="H123" s="135">
        <f ca="1">IFERROR(IF((VLOOKUP($E123,'Res&amp;Reablement Backsheet'!$D$5:$W$183,H$9,FALSE))="","",(VLOOKUP($E123,'Res&amp;Reablement Backsheet'!$D$5:$W$183,H$9,FALSE))),"")</f>
        <v>602.7995044470332</v>
      </c>
      <c r="I123" s="135">
        <f ca="1">IFERROR(IF((VLOOKUP($E123,'Res&amp;Reablement Backsheet'!$D$5:$W$183,I$9,FALSE))="","",(VLOOKUP($E123,'Res&amp;Reablement Backsheet'!$D$5:$W$183,I$9,FALSE))),"")</f>
        <v>471.5149497975259</v>
      </c>
    </row>
    <row r="124" spans="1:9" ht="15" customHeight="1" x14ac:dyDescent="0.3">
      <c r="A124" s="57">
        <v>112</v>
      </c>
      <c r="B124" s="98" t="str">
        <f ca="1">IFERROR(IF((VLOOKUP($E124,'Org List'!$AJ$10:$AL$188,3,FALSE))="","",(VLOOKUP($E124,'Org List'!$AJ$10:$AL$188,3,FALSE))),"")</f>
        <v>North of England Commissioning Region</v>
      </c>
      <c r="C124" s="99" t="str">
        <f ca="1">IFERROR(IF((VLOOKUP($E124,'Org List'!$AO$10:$AQ$188,3,FALSE))="","",(VLOOKUP($E124,'Org List'!$AO$10:$AQ$188,3,FALSE))),"")</f>
        <v>Yorkshire and The Humber Region</v>
      </c>
      <c r="D124" s="100" t="str">
        <f ca="1">IFERROR(IF((VLOOKUP($E124,'Org List'!$AT$10:$AV$188,3,FALSE))="","",(VLOOKUP($E124,'Org List'!$AT$10:$AV$188,3,FALSE))),"")</f>
        <v>NHS England North (Yorkshire And Humber)</v>
      </c>
      <c r="E124" s="98" t="str">
        <f t="shared" ca="1" si="3"/>
        <v>E06000012</v>
      </c>
      <c r="F124" s="100" t="str">
        <f ca="1">IF(E124="","",VLOOKUP(E124,'Org List'!$J$9:$K$488,2,0))</f>
        <v>North East Lincolnshire</v>
      </c>
      <c r="G124" s="135">
        <f ca="1">IFERROR(IF((VLOOKUP($E124,'Res&amp;Reablement Backsheet'!$D$5:$W$183,G$9,FALSE))="","",(VLOOKUP($E124,'Res&amp;Reablement Backsheet'!$D$5:$W$183,G$9,FALSE))),"")</f>
        <v>647.3313447991369</v>
      </c>
      <c r="H124" s="135">
        <f ca="1">IFERROR(IF((VLOOKUP($E124,'Res&amp;Reablement Backsheet'!$D$5:$W$183,H$9,FALSE))="","",(VLOOKUP($E124,'Res&amp;Reablement Backsheet'!$D$5:$W$183,H$9,FALSE))),"")</f>
        <v>689.69841369364849</v>
      </c>
      <c r="I124" s="135">
        <f ca="1">IFERROR(IF((VLOOKUP($E124,'Res&amp;Reablement Backsheet'!$D$5:$W$183,I$9,FALSE))="","",(VLOOKUP($E124,'Res&amp;Reablement Backsheet'!$D$5:$W$183,I$9,FALSE))),"")</f>
        <v>636.40353627186653</v>
      </c>
    </row>
    <row r="125" spans="1:9" ht="15" customHeight="1" x14ac:dyDescent="0.3">
      <c r="A125" s="57">
        <v>113</v>
      </c>
      <c r="B125" s="98" t="str">
        <f ca="1">IFERROR(IF((VLOOKUP($E125,'Org List'!$AJ$10:$AL$188,3,FALSE))="","",(VLOOKUP($E125,'Org List'!$AJ$10:$AL$188,3,FALSE))),"")</f>
        <v>North of England Commissioning Region</v>
      </c>
      <c r="C125" s="99" t="str">
        <f ca="1">IFERROR(IF((VLOOKUP($E125,'Org List'!$AO$10:$AQ$188,3,FALSE))="","",(VLOOKUP($E125,'Org List'!$AO$10:$AQ$188,3,FALSE))),"")</f>
        <v>Yorkshire and The Humber Region</v>
      </c>
      <c r="D125" s="100" t="str">
        <f ca="1">IFERROR(IF((VLOOKUP($E125,'Org List'!$AT$10:$AV$188,3,FALSE))="","",(VLOOKUP($E125,'Org List'!$AT$10:$AV$188,3,FALSE))),"")</f>
        <v>NHS England North (Yorkshire And Humber)</v>
      </c>
      <c r="E125" s="98" t="str">
        <f t="shared" ca="1" si="3"/>
        <v>E06000013</v>
      </c>
      <c r="F125" s="100" t="str">
        <f ca="1">IF(E125="","",VLOOKUP(E125,'Org List'!$J$9:$K$488,2,0))</f>
        <v>North Lincolnshire</v>
      </c>
      <c r="G125" s="135">
        <f ca="1">IFERROR(IF((VLOOKUP($E125,'Res&amp;Reablement Backsheet'!$D$5:$W$183,G$9,FALSE))="","",(VLOOKUP($E125,'Res&amp;Reablement Backsheet'!$D$5:$W$183,G$9,FALSE))),"")</f>
        <v>597.6668007585771</v>
      </c>
      <c r="H125" s="135">
        <f ca="1">IFERROR(IF((VLOOKUP($E125,'Res&amp;Reablement Backsheet'!$D$5:$W$183,H$9,FALSE))="","",(VLOOKUP($E125,'Res&amp;Reablement Backsheet'!$D$5:$W$183,H$9,FALSE))),"")</f>
        <v>601.52499293984749</v>
      </c>
      <c r="I125" s="135">
        <f ca="1">IFERROR(IF((VLOOKUP($E125,'Res&amp;Reablement Backsheet'!$D$5:$W$183,I$9,FALSE))="","",(VLOOKUP($E125,'Res&amp;Reablement Backsheet'!$D$5:$W$183,I$9,FALSE))),"")</f>
        <v>714.48743292855124</v>
      </c>
    </row>
    <row r="126" spans="1:9" ht="15" customHeight="1" x14ac:dyDescent="0.3">
      <c r="A126" s="57">
        <v>114</v>
      </c>
      <c r="B126" s="98" t="str">
        <f ca="1">IFERROR(IF((VLOOKUP($E126,'Org List'!$AJ$10:$AL$188,3,FALSE))="","",(VLOOKUP($E126,'Org List'!$AJ$10:$AL$188,3,FALSE))),"")</f>
        <v>South West England Commissioning Region</v>
      </c>
      <c r="C126" s="99" t="str">
        <f ca="1">IFERROR(IF((VLOOKUP($E126,'Org List'!$AO$10:$AQ$188,3,FALSE))="","",(VLOOKUP($E126,'Org List'!$AO$10:$AQ$188,3,FALSE))),"")</f>
        <v>South West Region</v>
      </c>
      <c r="D126" s="100" t="str">
        <f ca="1">IFERROR(IF((VLOOKUP($E126,'Org List'!$AT$10:$AV$188,3,FALSE))="","",(VLOOKUP($E126,'Org List'!$AT$10:$AV$188,3,FALSE))),"")</f>
        <v>NHS England South West (South West North)</v>
      </c>
      <c r="E126" s="98" t="str">
        <f t="shared" ca="1" si="3"/>
        <v>E06000024</v>
      </c>
      <c r="F126" s="100" t="str">
        <f ca="1">IF(E126="","",VLOOKUP(E126,'Org List'!$J$9:$K$488,2,0))</f>
        <v>North Somerset</v>
      </c>
      <c r="G126" s="135">
        <f ca="1">IFERROR(IF((VLOOKUP($E126,'Res&amp;Reablement Backsheet'!$D$5:$W$183,G$9,FALSE))="","",(VLOOKUP($E126,'Res&amp;Reablement Backsheet'!$D$5:$W$183,G$9,FALSE))),"")</f>
        <v>725.71566420070758</v>
      </c>
      <c r="H126" s="135">
        <f ca="1">IFERROR(IF((VLOOKUP($E126,'Res&amp;Reablement Backsheet'!$D$5:$W$183,H$9,FALSE))="","",(VLOOKUP($E126,'Res&amp;Reablement Backsheet'!$D$5:$W$183,H$9,FALSE))),"")</f>
        <v>751.71565710658899</v>
      </c>
      <c r="I126" s="135">
        <f ca="1">IFERROR(IF((VLOOKUP($E126,'Res&amp;Reablement Backsheet'!$D$5:$W$183,I$9,FALSE))="","",(VLOOKUP($E126,'Res&amp;Reablement Backsheet'!$D$5:$W$183,I$9,FALSE))),"")</f>
        <v>692.2130984965687</v>
      </c>
    </row>
    <row r="127" spans="1:9" ht="15" customHeight="1" x14ac:dyDescent="0.3">
      <c r="A127" s="57">
        <v>115</v>
      </c>
      <c r="B127" s="98" t="str">
        <f ca="1">IFERROR(IF((VLOOKUP($E127,'Org List'!$AJ$10:$AL$188,3,FALSE))="","",(VLOOKUP($E127,'Org List'!$AJ$10:$AL$188,3,FALSE))),"")</f>
        <v>North of England Commissioning Region</v>
      </c>
      <c r="C127" s="99" t="str">
        <f ca="1">IFERROR(IF((VLOOKUP($E127,'Org List'!$AO$10:$AQ$188,3,FALSE))="","",(VLOOKUP($E127,'Org List'!$AO$10:$AQ$188,3,FALSE))),"")</f>
        <v>North East Region</v>
      </c>
      <c r="D127" s="100" t="str">
        <f ca="1">IFERROR(IF((VLOOKUP($E127,'Org List'!$AT$10:$AV$188,3,FALSE))="","",(VLOOKUP($E127,'Org List'!$AT$10:$AV$188,3,FALSE))),"")</f>
        <v>NHS England North (Cumbria And North East)</v>
      </c>
      <c r="E127" s="98" t="str">
        <f t="shared" ca="1" si="3"/>
        <v>E08000022</v>
      </c>
      <c r="F127" s="100" t="str">
        <f ca="1">IF(E127="","",VLOOKUP(E127,'Org List'!$J$9:$K$488,2,0))</f>
        <v>North Tyneside</v>
      </c>
      <c r="G127" s="135">
        <f ca="1">IFERROR(IF((VLOOKUP($E127,'Res&amp;Reablement Backsheet'!$D$5:$W$183,G$9,FALSE))="","",(VLOOKUP($E127,'Res&amp;Reablement Backsheet'!$D$5:$W$183,G$9,FALSE))),"")</f>
        <v>808.15179198875614</v>
      </c>
      <c r="H127" s="135">
        <f ca="1">IFERROR(IF((VLOOKUP($E127,'Res&amp;Reablement Backsheet'!$D$5:$W$183,H$9,FALSE))="","",(VLOOKUP($E127,'Res&amp;Reablement Backsheet'!$D$5:$W$183,H$9,FALSE))),"")</f>
        <v>741.1799584939223</v>
      </c>
      <c r="I127" s="135">
        <f ca="1">IFERROR(IF((VLOOKUP($E127,'Res&amp;Reablement Backsheet'!$D$5:$W$183,I$9,FALSE))="","",(VLOOKUP($E127,'Res&amp;Reablement Backsheet'!$D$5:$W$183,I$9,FALSE))),"")</f>
        <v>837.53335309813224</v>
      </c>
    </row>
    <row r="128" spans="1:9" ht="15" customHeight="1" x14ac:dyDescent="0.3">
      <c r="A128" s="57">
        <v>116</v>
      </c>
      <c r="B128" s="98" t="str">
        <f ca="1">IFERROR(IF((VLOOKUP($E128,'Org List'!$AJ$10:$AL$188,3,FALSE))="","",(VLOOKUP($E128,'Org List'!$AJ$10:$AL$188,3,FALSE))),"")</f>
        <v>North of England Commissioning Region</v>
      </c>
      <c r="C128" s="99" t="str">
        <f ca="1">IFERROR(IF((VLOOKUP($E128,'Org List'!$AO$10:$AQ$188,3,FALSE))="","",(VLOOKUP($E128,'Org List'!$AO$10:$AQ$188,3,FALSE))),"")</f>
        <v>Yorkshire and The Humber Region</v>
      </c>
      <c r="D128" s="100" t="str">
        <f ca="1">IFERROR(IF((VLOOKUP($E128,'Org List'!$AT$10:$AV$188,3,FALSE))="","",(VLOOKUP($E128,'Org List'!$AT$10:$AV$188,3,FALSE))),"")</f>
        <v>NHS England North (Yorkshire And Humber)</v>
      </c>
      <c r="E128" s="98" t="str">
        <f t="shared" ca="1" si="3"/>
        <v>E10000023</v>
      </c>
      <c r="F128" s="100" t="str">
        <f ca="1">IF(E128="","",VLOOKUP(E128,'Org List'!$J$9:$K$488,2,0))</f>
        <v>North Yorkshire</v>
      </c>
      <c r="G128" s="135">
        <f ca="1">IFERROR(IF((VLOOKUP($E128,'Res&amp;Reablement Backsheet'!$D$5:$W$183,G$9,FALSE))="","",(VLOOKUP($E128,'Res&amp;Reablement Backsheet'!$D$5:$W$183,G$9,FALSE))),"")</f>
        <v>488.94987219045362</v>
      </c>
      <c r="H128" s="135">
        <f ca="1">IFERROR(IF((VLOOKUP($E128,'Res&amp;Reablement Backsheet'!$D$5:$W$183,H$9,FALSE))="","",(VLOOKUP($E128,'Res&amp;Reablement Backsheet'!$D$5:$W$183,H$9,FALSE))),"")</f>
        <v>470.3437337635703</v>
      </c>
      <c r="I128" s="135">
        <f ca="1">IFERROR(IF((VLOOKUP($E128,'Res&amp;Reablement Backsheet'!$D$5:$W$183,I$9,FALSE))="","",(VLOOKUP($E128,'Res&amp;Reablement Backsheet'!$D$5:$W$183,I$9,FALSE))),"")</f>
        <v>557.84954469632748</v>
      </c>
    </row>
    <row r="129" spans="1:9" ht="15" customHeight="1" x14ac:dyDescent="0.3">
      <c r="A129" s="57">
        <v>117</v>
      </c>
      <c r="B129" s="98" t="str">
        <f ca="1">IFERROR(IF((VLOOKUP($E129,'Org List'!$AJ$10:$AL$188,3,FALSE))="","",(VLOOKUP($E129,'Org List'!$AJ$10:$AL$188,3,FALSE))),"")</f>
        <v>Midlands and East of England Commissioning Region</v>
      </c>
      <c r="C129" s="99" t="str">
        <f ca="1">IFERROR(IF((VLOOKUP($E129,'Org List'!$AO$10:$AQ$188,3,FALSE))="","",(VLOOKUP($E129,'Org List'!$AO$10:$AQ$188,3,FALSE))),"")</f>
        <v>East Midlands Region</v>
      </c>
      <c r="D129" s="100" t="str">
        <f ca="1">IFERROR(IF((VLOOKUP($E129,'Org List'!$AT$10:$AV$188,3,FALSE))="","",(VLOOKUP($E129,'Org List'!$AT$10:$AV$188,3,FALSE))),"")</f>
        <v>NHS England Midlands And East (Central Midlands)</v>
      </c>
      <c r="E129" s="98" t="str">
        <f t="shared" ca="1" si="3"/>
        <v>E10000021</v>
      </c>
      <c r="F129" s="100" t="str">
        <f ca="1">IF(E129="","",VLOOKUP(E129,'Org List'!$J$9:$K$488,2,0))</f>
        <v>Northamptonshire</v>
      </c>
      <c r="G129" s="135">
        <f ca="1">IFERROR(IF((VLOOKUP($E129,'Res&amp;Reablement Backsheet'!$D$5:$W$183,G$9,FALSE))="","",(VLOOKUP($E129,'Res&amp;Reablement Backsheet'!$D$5:$W$183,G$9,FALSE))),"")</f>
        <v>478.89294876778354</v>
      </c>
      <c r="H129" s="135">
        <f ca="1">IFERROR(IF((VLOOKUP($E129,'Res&amp;Reablement Backsheet'!$D$5:$W$183,H$9,FALSE))="","",(VLOOKUP($E129,'Res&amp;Reablement Backsheet'!$D$5:$W$183,H$9,FALSE))),"")</f>
        <v>493.81776678714095</v>
      </c>
      <c r="I129" s="135">
        <f ca="1">IFERROR(IF((VLOOKUP($E129,'Res&amp;Reablement Backsheet'!$D$5:$W$183,I$9,FALSE))="","",(VLOOKUP($E129,'Res&amp;Reablement Backsheet'!$D$5:$W$183,I$9,FALSE))),"")</f>
        <v>537.94940079893468</v>
      </c>
    </row>
    <row r="130" spans="1:9" ht="15" customHeight="1" x14ac:dyDescent="0.3">
      <c r="A130" s="57">
        <v>118</v>
      </c>
      <c r="B130" s="98" t="str">
        <f ca="1">IFERROR(IF((VLOOKUP($E130,'Org List'!$AJ$10:$AL$188,3,FALSE))="","",(VLOOKUP($E130,'Org List'!$AJ$10:$AL$188,3,FALSE))),"")</f>
        <v>North of England Commissioning Region</v>
      </c>
      <c r="C130" s="99" t="str">
        <f ca="1">IFERROR(IF((VLOOKUP($E130,'Org List'!$AO$10:$AQ$188,3,FALSE))="","",(VLOOKUP($E130,'Org List'!$AO$10:$AQ$188,3,FALSE))),"")</f>
        <v>North East Region</v>
      </c>
      <c r="D130" s="100" t="str">
        <f ca="1">IFERROR(IF((VLOOKUP($E130,'Org List'!$AT$10:$AV$188,3,FALSE))="","",(VLOOKUP($E130,'Org List'!$AT$10:$AV$188,3,FALSE))),"")</f>
        <v>NHS England North (Cumbria And North East)</v>
      </c>
      <c r="E130" s="98" t="str">
        <f t="shared" ca="1" si="3"/>
        <v>E06000057</v>
      </c>
      <c r="F130" s="100" t="str">
        <f ca="1">IF(E130="","",VLOOKUP(E130,'Org List'!$J$9:$K$488,2,0))</f>
        <v>Northumberland</v>
      </c>
      <c r="G130" s="135">
        <f ca="1">IFERROR(IF((VLOOKUP($E130,'Res&amp;Reablement Backsheet'!$D$5:$W$183,G$9,FALSE))="","",(VLOOKUP($E130,'Res&amp;Reablement Backsheet'!$D$5:$W$183,G$9,FALSE))),"")</f>
        <v>776.87879885682082</v>
      </c>
      <c r="H130" s="135">
        <f ca="1">IFERROR(IF((VLOOKUP($E130,'Res&amp;Reablement Backsheet'!$D$5:$W$183,H$9,FALSE))="","",(VLOOKUP($E130,'Res&amp;Reablement Backsheet'!$D$5:$W$183,H$9,FALSE))),"")</f>
        <v>759.25464535333538</v>
      </c>
      <c r="I130" s="135">
        <f ca="1">IFERROR(IF((VLOOKUP($E130,'Res&amp;Reablement Backsheet'!$D$5:$W$183,I$9,FALSE))="","",(VLOOKUP($E130,'Res&amp;Reablement Backsheet'!$D$5:$W$183,I$9,FALSE))),"")</f>
        <v>788.10369923550013</v>
      </c>
    </row>
    <row r="131" spans="1:9" ht="15" customHeight="1" x14ac:dyDescent="0.3">
      <c r="A131" s="57">
        <v>119</v>
      </c>
      <c r="B131" s="98" t="str">
        <f ca="1">IFERROR(IF((VLOOKUP($E131,'Org List'!$AJ$10:$AL$188,3,FALSE))="","",(VLOOKUP($E131,'Org List'!$AJ$10:$AL$188,3,FALSE))),"")</f>
        <v>Midlands and East of England Commissioning Region</v>
      </c>
      <c r="C131" s="99" t="str">
        <f ca="1">IFERROR(IF((VLOOKUP($E131,'Org List'!$AO$10:$AQ$188,3,FALSE))="","",(VLOOKUP($E131,'Org List'!$AO$10:$AQ$188,3,FALSE))),"")</f>
        <v>East Midlands Region</v>
      </c>
      <c r="D131" s="100" t="str">
        <f ca="1">IFERROR(IF((VLOOKUP($E131,'Org List'!$AT$10:$AV$188,3,FALSE))="","",(VLOOKUP($E131,'Org List'!$AT$10:$AV$188,3,FALSE))),"")</f>
        <v>NHS England Midlands And East (North Midlands)</v>
      </c>
      <c r="E131" s="98" t="str">
        <f t="shared" ca="1" si="3"/>
        <v>E06000018</v>
      </c>
      <c r="F131" s="100" t="str">
        <f ca="1">IF(E131="","",VLOOKUP(E131,'Org List'!$J$9:$K$488,2,0))</f>
        <v>Nottingham</v>
      </c>
      <c r="G131" s="135">
        <f ca="1">IFERROR(IF((VLOOKUP($E131,'Res&amp;Reablement Backsheet'!$D$5:$W$183,G$9,FALSE))="","",(VLOOKUP($E131,'Res&amp;Reablement Backsheet'!$D$5:$W$183,G$9,FALSE))),"")</f>
        <v>1031.0102301790282</v>
      </c>
      <c r="H131" s="135">
        <f ca="1">IFERROR(IF((VLOOKUP($E131,'Res&amp;Reablement Backsheet'!$D$5:$W$183,H$9,FALSE))="","",(VLOOKUP($E131,'Res&amp;Reablement Backsheet'!$D$5:$W$183,H$9,FALSE))),"")</f>
        <v>1016.1956176563989</v>
      </c>
      <c r="I131" s="135">
        <f ca="1">IFERROR(IF((VLOOKUP($E131,'Res&amp;Reablement Backsheet'!$D$5:$W$183,I$9,FALSE))="","",(VLOOKUP($E131,'Res&amp;Reablement Backsheet'!$D$5:$W$183,I$9,FALSE))),"")</f>
        <v>886.52482269503548</v>
      </c>
    </row>
    <row r="132" spans="1:9" ht="15" customHeight="1" x14ac:dyDescent="0.3">
      <c r="A132" s="57">
        <v>120</v>
      </c>
      <c r="B132" s="98" t="str">
        <f ca="1">IFERROR(IF((VLOOKUP($E132,'Org List'!$AJ$10:$AL$188,3,FALSE))="","",(VLOOKUP($E132,'Org List'!$AJ$10:$AL$188,3,FALSE))),"")</f>
        <v>Midlands and East of England Commissioning Region</v>
      </c>
      <c r="C132" s="99" t="str">
        <f ca="1">IFERROR(IF((VLOOKUP($E132,'Org List'!$AO$10:$AQ$188,3,FALSE))="","",(VLOOKUP($E132,'Org List'!$AO$10:$AQ$188,3,FALSE))),"")</f>
        <v>East Midlands Region</v>
      </c>
      <c r="D132" s="100" t="str">
        <f ca="1">IFERROR(IF((VLOOKUP($E132,'Org List'!$AT$10:$AV$188,3,FALSE))="","",(VLOOKUP($E132,'Org List'!$AT$10:$AV$188,3,FALSE))),"")</f>
        <v>NHS England Midlands And East (North Midlands)</v>
      </c>
      <c r="E132" s="98" t="str">
        <f t="shared" ca="1" si="3"/>
        <v>E10000024</v>
      </c>
      <c r="F132" s="100" t="str">
        <f ca="1">IF(E132="","",VLOOKUP(E132,'Org List'!$J$9:$K$488,2,0))</f>
        <v>Nottinghamshire</v>
      </c>
      <c r="G132" s="135">
        <f ca="1">IFERROR(IF((VLOOKUP($E132,'Res&amp;Reablement Backsheet'!$D$5:$W$183,G$9,FALSE))="","",(VLOOKUP($E132,'Res&amp;Reablement Backsheet'!$D$5:$W$183,G$9,FALSE))),"")</f>
        <v>585.42101071752063</v>
      </c>
      <c r="H132" s="135">
        <f ca="1">IFERROR(IF((VLOOKUP($E132,'Res&amp;Reablement Backsheet'!$D$5:$W$183,H$9,FALSE))="","",(VLOOKUP($E132,'Res&amp;Reablement Backsheet'!$D$5:$W$183,H$9,FALSE))),"")</f>
        <v>567.61488226472363</v>
      </c>
      <c r="I132" s="135">
        <f ca="1">IFERROR(IF((VLOOKUP($E132,'Res&amp;Reablement Backsheet'!$D$5:$W$183,I$9,FALSE))="","",(VLOOKUP($E132,'Res&amp;Reablement Backsheet'!$D$5:$W$183,I$9,FALSE))),"")</f>
        <v>589.72198820556025</v>
      </c>
    </row>
    <row r="133" spans="1:9" ht="15" customHeight="1" x14ac:dyDescent="0.3">
      <c r="A133" s="57">
        <v>121</v>
      </c>
      <c r="B133" s="98" t="str">
        <f ca="1">IFERROR(IF((VLOOKUP($E133,'Org List'!$AJ$10:$AL$188,3,FALSE))="","",(VLOOKUP($E133,'Org List'!$AJ$10:$AL$188,3,FALSE))),"")</f>
        <v>North of England Commissioning Region</v>
      </c>
      <c r="C133" s="99" t="str">
        <f ca="1">IFERROR(IF((VLOOKUP($E133,'Org List'!$AO$10:$AQ$188,3,FALSE))="","",(VLOOKUP($E133,'Org List'!$AO$10:$AQ$188,3,FALSE))),"")</f>
        <v>North West Region</v>
      </c>
      <c r="D133" s="100" t="str">
        <f ca="1">IFERROR(IF((VLOOKUP($E133,'Org List'!$AT$10:$AV$188,3,FALSE))="","",(VLOOKUP($E133,'Org List'!$AT$10:$AV$188,3,FALSE))),"")</f>
        <v>NHS England North (Greater Manchester)</v>
      </c>
      <c r="E133" s="98" t="str">
        <f t="shared" ca="1" si="3"/>
        <v>E08000004</v>
      </c>
      <c r="F133" s="100" t="str">
        <f ca="1">IF(E133="","",VLOOKUP(E133,'Org List'!$J$9:$K$488,2,0))</f>
        <v>Oldham</v>
      </c>
      <c r="G133" s="135">
        <f ca="1">IFERROR(IF((VLOOKUP($E133,'Res&amp;Reablement Backsheet'!$D$5:$W$183,G$9,FALSE))="","",(VLOOKUP($E133,'Res&amp;Reablement Backsheet'!$D$5:$W$183,G$9,FALSE))),"")</f>
        <v>1001.0308719006022</v>
      </c>
      <c r="H133" s="135">
        <f ca="1">IFERROR(IF((VLOOKUP($E133,'Res&amp;Reablement Backsheet'!$D$5:$W$183,H$9,FALSE))="","",(VLOOKUP($E133,'Res&amp;Reablement Backsheet'!$D$5:$W$183,H$9,FALSE))),"")</f>
        <v>872.41296003006471</v>
      </c>
      <c r="I133" s="135">
        <f ca="1">IFERROR(IF((VLOOKUP($E133,'Res&amp;Reablement Backsheet'!$D$5:$W$183,I$9,FALSE))="","",(VLOOKUP($E133,'Res&amp;Reablement Backsheet'!$D$5:$W$183,I$9,FALSE))),"")</f>
        <v>909.99382600059062</v>
      </c>
    </row>
    <row r="134" spans="1:9" ht="15" customHeight="1" x14ac:dyDescent="0.3">
      <c r="A134" s="57">
        <v>122</v>
      </c>
      <c r="B134" s="98" t="str">
        <f ca="1">IFERROR(IF((VLOOKUP($E134,'Org List'!$AJ$10:$AL$188,3,FALSE))="","",(VLOOKUP($E134,'Org List'!$AJ$10:$AL$188,3,FALSE))),"")</f>
        <v>South East England Commissioning Region</v>
      </c>
      <c r="C134" s="99" t="str">
        <f ca="1">IFERROR(IF((VLOOKUP($E134,'Org List'!$AO$10:$AQ$188,3,FALSE))="","",(VLOOKUP($E134,'Org List'!$AO$10:$AQ$188,3,FALSE))),"")</f>
        <v>South East Region</v>
      </c>
      <c r="D134" s="100" t="str">
        <f ca="1">IFERROR(IF((VLOOKUP($E134,'Org List'!$AT$10:$AV$188,3,FALSE))="","",(VLOOKUP($E134,'Org List'!$AT$10:$AV$188,3,FALSE))),"")</f>
        <v>NHS England South East (Hampshire, Isle of Wight and Thames Valley)</v>
      </c>
      <c r="E134" s="98" t="str">
        <f t="shared" ca="1" si="3"/>
        <v>E10000025</v>
      </c>
      <c r="F134" s="100" t="str">
        <f ca="1">IF(E134="","",VLOOKUP(E134,'Org List'!$J$9:$K$488,2,0))</f>
        <v>Oxfordshire</v>
      </c>
      <c r="G134" s="135">
        <f ca="1">IFERROR(IF((VLOOKUP($E134,'Res&amp;Reablement Backsheet'!$D$5:$W$183,G$9,FALSE))="","",(VLOOKUP($E134,'Res&amp;Reablement Backsheet'!$D$5:$W$183,G$9,FALSE))),"")</f>
        <v>483.57098574085552</v>
      </c>
      <c r="H134" s="135">
        <f ca="1">IFERROR(IF((VLOOKUP($E134,'Res&amp;Reablement Backsheet'!$D$5:$W$183,H$9,FALSE))="","",(VLOOKUP($E134,'Res&amp;Reablement Backsheet'!$D$5:$W$183,H$9,FALSE))),"")</f>
        <v>464.37240718640652</v>
      </c>
      <c r="I134" s="135">
        <f ca="1">IFERROR(IF((VLOOKUP($E134,'Res&amp;Reablement Backsheet'!$D$5:$W$183,I$9,FALSE))="","",(VLOOKUP($E134,'Res&amp;Reablement Backsheet'!$D$5:$W$183,I$9,FALSE))),"")</f>
        <v>697.37045065231337</v>
      </c>
    </row>
    <row r="135" spans="1:9" ht="15" customHeight="1" x14ac:dyDescent="0.3">
      <c r="A135" s="57">
        <v>123</v>
      </c>
      <c r="B135" s="98" t="str">
        <f ca="1">IFERROR(IF((VLOOKUP($E135,'Org List'!$AJ$10:$AL$188,3,FALSE))="","",(VLOOKUP($E135,'Org List'!$AJ$10:$AL$188,3,FALSE))),"")</f>
        <v>Midlands and East of England Commissioning Region</v>
      </c>
      <c r="C135" s="99" t="str">
        <f ca="1">IFERROR(IF((VLOOKUP($E135,'Org List'!$AO$10:$AQ$188,3,FALSE))="","",(VLOOKUP($E135,'Org List'!$AO$10:$AQ$188,3,FALSE))),"")</f>
        <v>East Region</v>
      </c>
      <c r="D135" s="100" t="str">
        <f ca="1">IFERROR(IF((VLOOKUP($E135,'Org List'!$AT$10:$AV$188,3,FALSE))="","",(VLOOKUP($E135,'Org List'!$AT$10:$AV$188,3,FALSE))),"")</f>
        <v>NHS England Midlands And East (East)</v>
      </c>
      <c r="E135" s="98" t="str">
        <f t="shared" ca="1" si="3"/>
        <v>E06000031</v>
      </c>
      <c r="F135" s="100" t="str">
        <f ca="1">IF(E135="","",VLOOKUP(E135,'Org List'!$J$9:$K$488,2,0))</f>
        <v>Peterborough</v>
      </c>
      <c r="G135" s="135">
        <f ca="1">IFERROR(IF((VLOOKUP($E135,'Res&amp;Reablement Backsheet'!$D$5:$W$183,G$9,FALSE))="","",(VLOOKUP($E135,'Res&amp;Reablement Backsheet'!$D$5:$W$183,G$9,FALSE))),"")</f>
        <v>439.64546989307826</v>
      </c>
      <c r="H135" s="135">
        <f ca="1">IFERROR(IF((VLOOKUP($E135,'Res&amp;Reablement Backsheet'!$D$5:$W$183,H$9,FALSE))="","",(VLOOKUP($E135,'Res&amp;Reablement Backsheet'!$D$5:$W$183,H$9,FALSE))),"")</f>
        <v>531.5843976527442</v>
      </c>
      <c r="I135" s="135">
        <f ca="1">IFERROR(IF((VLOOKUP($E135,'Res&amp;Reablement Backsheet'!$D$5:$W$183,I$9,FALSE))="","",(VLOOKUP($E135,'Res&amp;Reablement Backsheet'!$D$5:$W$183,I$9,FALSE))),"")</f>
        <v>441.83638246461851</v>
      </c>
    </row>
    <row r="136" spans="1:9" ht="15" customHeight="1" x14ac:dyDescent="0.3">
      <c r="A136" s="57">
        <v>124</v>
      </c>
      <c r="B136" s="98" t="str">
        <f ca="1">IFERROR(IF((VLOOKUP($E136,'Org List'!$AJ$10:$AL$188,3,FALSE))="","",(VLOOKUP($E136,'Org List'!$AJ$10:$AL$188,3,FALSE))),"")</f>
        <v>South West England Commissioning Region</v>
      </c>
      <c r="C136" s="99" t="str">
        <f ca="1">IFERROR(IF((VLOOKUP($E136,'Org List'!$AO$10:$AQ$188,3,FALSE))="","",(VLOOKUP($E136,'Org List'!$AO$10:$AQ$188,3,FALSE))),"")</f>
        <v>South West Region</v>
      </c>
      <c r="D136" s="100" t="str">
        <f ca="1">IFERROR(IF((VLOOKUP($E136,'Org List'!$AT$10:$AV$188,3,FALSE))="","",(VLOOKUP($E136,'Org List'!$AT$10:$AV$188,3,FALSE))),"")</f>
        <v>NHS England South West (South West South)</v>
      </c>
      <c r="E136" s="98" t="str">
        <f t="shared" ca="1" si="3"/>
        <v>E06000026</v>
      </c>
      <c r="F136" s="100" t="str">
        <f ca="1">IF(E136="","",VLOOKUP(E136,'Org List'!$J$9:$K$488,2,0))</f>
        <v>Plymouth</v>
      </c>
      <c r="G136" s="135">
        <f ca="1">IFERROR(IF((VLOOKUP($E136,'Res&amp;Reablement Backsheet'!$D$5:$W$183,G$9,FALSE))="","",(VLOOKUP($E136,'Res&amp;Reablement Backsheet'!$D$5:$W$183,G$9,FALSE))),"")</f>
        <v>461.47629883248624</v>
      </c>
      <c r="H136" s="135">
        <f ca="1">IFERROR(IF((VLOOKUP($E136,'Res&amp;Reablement Backsheet'!$D$5:$W$183,H$9,FALSE))="","",(VLOOKUP($E136,'Res&amp;Reablement Backsheet'!$D$5:$W$183,H$9,FALSE))),"")</f>
        <v>461.35134001593758</v>
      </c>
      <c r="I136" s="135">
        <f ca="1">IFERROR(IF((VLOOKUP($E136,'Res&amp;Reablement Backsheet'!$D$5:$W$183,I$9,FALSE))="","",(VLOOKUP($E136,'Res&amp;Reablement Backsheet'!$D$5:$W$183,I$9,FALSE))),"")</f>
        <v>471.83659774357255</v>
      </c>
    </row>
    <row r="137" spans="1:9" ht="15" customHeight="1" x14ac:dyDescent="0.3">
      <c r="A137" s="57">
        <v>125</v>
      </c>
      <c r="B137" s="98" t="str">
        <f ca="1">IFERROR(IF((VLOOKUP($E137,'Org List'!$AJ$10:$AL$188,3,FALSE))="","",(VLOOKUP($E137,'Org List'!$AJ$10:$AL$188,3,FALSE))),"")</f>
        <v>South East England Commissioning Region</v>
      </c>
      <c r="C137" s="99" t="str">
        <f ca="1">IFERROR(IF((VLOOKUP($E137,'Org List'!$AO$10:$AQ$188,3,FALSE))="","",(VLOOKUP($E137,'Org List'!$AO$10:$AQ$188,3,FALSE))),"")</f>
        <v>South East Region</v>
      </c>
      <c r="D137" s="100" t="str">
        <f ca="1">IFERROR(IF((VLOOKUP($E137,'Org List'!$AT$10:$AV$188,3,FALSE))="","",(VLOOKUP($E137,'Org List'!$AT$10:$AV$188,3,FALSE))),"")</f>
        <v>NHS England South East (Hampshire, Isle of Wight and Thames Valley)</v>
      </c>
      <c r="E137" s="98" t="str">
        <f t="shared" ca="1" si="3"/>
        <v>E06000044</v>
      </c>
      <c r="F137" s="100" t="str">
        <f ca="1">IF(E137="","",VLOOKUP(E137,'Org List'!$J$9:$K$488,2,0))</f>
        <v>Portsmouth</v>
      </c>
      <c r="G137" s="135">
        <f ca="1">IFERROR(IF((VLOOKUP($E137,'Res&amp;Reablement Backsheet'!$D$5:$W$183,G$9,FALSE))="","",(VLOOKUP($E137,'Res&amp;Reablement Backsheet'!$D$5:$W$183,G$9,FALSE))),"")</f>
        <v>776.20529291712671</v>
      </c>
      <c r="H137" s="135">
        <f ca="1">IFERROR(IF((VLOOKUP($E137,'Res&amp;Reablement Backsheet'!$D$5:$W$183,H$9,FALSE))="","",(VLOOKUP($E137,'Res&amp;Reablement Backsheet'!$D$5:$W$183,H$9,FALSE))),"")</f>
        <v>666.08938919603008</v>
      </c>
      <c r="I137" s="135">
        <f ca="1">IFERROR(IF((VLOOKUP($E137,'Res&amp;Reablement Backsheet'!$D$5:$W$183,I$9,FALSE))="","",(VLOOKUP($E137,'Res&amp;Reablement Backsheet'!$D$5:$W$183,I$9,FALSE))),"")</f>
        <v>626.12402584426832</v>
      </c>
    </row>
    <row r="138" spans="1:9" ht="15" customHeight="1" x14ac:dyDescent="0.3">
      <c r="A138" s="57">
        <v>126</v>
      </c>
      <c r="B138" s="98" t="str">
        <f ca="1">IFERROR(IF((VLOOKUP($E138,'Org List'!$AJ$10:$AL$188,3,FALSE))="","",(VLOOKUP($E138,'Org List'!$AJ$10:$AL$188,3,FALSE))),"")</f>
        <v>South East England Commissioning Region</v>
      </c>
      <c r="C138" s="99" t="str">
        <f ca="1">IFERROR(IF((VLOOKUP($E138,'Org List'!$AO$10:$AQ$188,3,FALSE))="","",(VLOOKUP($E138,'Org List'!$AO$10:$AQ$188,3,FALSE))),"")</f>
        <v>South East Region</v>
      </c>
      <c r="D138" s="100" t="str">
        <f ca="1">IFERROR(IF((VLOOKUP($E138,'Org List'!$AT$10:$AV$188,3,FALSE))="","",(VLOOKUP($E138,'Org List'!$AT$10:$AV$188,3,FALSE))),"")</f>
        <v>NHS England South East (Hampshire, Isle of Wight and Thames Valley)</v>
      </c>
      <c r="E138" s="98" t="str">
        <f t="shared" ca="1" si="3"/>
        <v>E06000038</v>
      </c>
      <c r="F138" s="100" t="str">
        <f ca="1">IF(E138="","",VLOOKUP(E138,'Org List'!$J$9:$K$488,2,0))</f>
        <v>Reading</v>
      </c>
      <c r="G138" s="135">
        <f ca="1">IFERROR(IF((VLOOKUP($E138,'Res&amp;Reablement Backsheet'!$D$5:$W$183,G$9,FALSE))="","",(VLOOKUP($E138,'Res&amp;Reablement Backsheet'!$D$5:$W$183,G$9,FALSE))),"")</f>
        <v>462.89231395289693</v>
      </c>
      <c r="H138" s="135">
        <f ca="1">IFERROR(IF((VLOOKUP($E138,'Res&amp;Reablement Backsheet'!$D$5:$W$183,H$9,FALSE))="","",(VLOOKUP($E138,'Res&amp;Reablement Backsheet'!$D$5:$W$183,H$9,FALSE))),"")</f>
        <v>586.59924146649803</v>
      </c>
      <c r="I138" s="135">
        <f ca="1">IFERROR(IF((VLOOKUP($E138,'Res&amp;Reablement Backsheet'!$D$5:$W$183,I$9,FALSE))="","",(VLOOKUP($E138,'Res&amp;Reablement Backsheet'!$D$5:$W$183,I$9,FALSE))),"")</f>
        <v>601.76991150442484</v>
      </c>
    </row>
    <row r="139" spans="1:9" ht="15" customHeight="1" x14ac:dyDescent="0.3">
      <c r="A139" s="57">
        <v>127</v>
      </c>
      <c r="B139" s="98" t="str">
        <f ca="1">IFERROR(IF((VLOOKUP($E139,'Org List'!$AJ$10:$AL$188,3,FALSE))="","",(VLOOKUP($E139,'Org List'!$AJ$10:$AL$188,3,FALSE))),"")</f>
        <v>London Commissioning Region</v>
      </c>
      <c r="C139" s="99" t="str">
        <f ca="1">IFERROR(IF((VLOOKUP($E139,'Org List'!$AO$10:$AQ$188,3,FALSE))="","",(VLOOKUP($E139,'Org List'!$AO$10:$AQ$188,3,FALSE))),"")</f>
        <v>London Region</v>
      </c>
      <c r="D139" s="100" t="str">
        <f ca="1">IFERROR(IF((VLOOKUP($E139,'Org List'!$AT$10:$AV$188,3,FALSE))="","",(VLOOKUP($E139,'Org List'!$AT$10:$AV$188,3,FALSE))),"")</f>
        <v>NHS England London</v>
      </c>
      <c r="E139" s="98" t="str">
        <f t="shared" ca="1" si="3"/>
        <v>E09000026</v>
      </c>
      <c r="F139" s="100" t="str">
        <f ca="1">IF(E139="","",VLOOKUP(E139,'Org List'!$J$9:$K$488,2,0))</f>
        <v>Redbridge</v>
      </c>
      <c r="G139" s="135">
        <f ca="1">IFERROR(IF((VLOOKUP($E139,'Res&amp;Reablement Backsheet'!$D$5:$W$183,G$9,FALSE))="","",(VLOOKUP($E139,'Res&amp;Reablement Backsheet'!$D$5:$W$183,G$9,FALSE))),"")</f>
        <v>401.75905315163686</v>
      </c>
      <c r="H139" s="135">
        <f ca="1">IFERROR(IF((VLOOKUP($E139,'Res&amp;Reablement Backsheet'!$D$5:$W$183,H$9,FALSE))="","",(VLOOKUP($E139,'Res&amp;Reablement Backsheet'!$D$5:$W$183,H$9,FALSE))),"")</f>
        <v>400.48057669203041</v>
      </c>
      <c r="I139" s="135">
        <f ca="1">IFERROR(IF((VLOOKUP($E139,'Res&amp;Reablement Backsheet'!$D$5:$W$183,I$9,FALSE))="","",(VLOOKUP($E139,'Res&amp;Reablement Backsheet'!$D$5:$W$183,I$9,FALSE))),"")</f>
        <v>285.67614470698169</v>
      </c>
    </row>
    <row r="140" spans="1:9" ht="15" customHeight="1" x14ac:dyDescent="0.3">
      <c r="A140" s="57">
        <v>128</v>
      </c>
      <c r="B140" s="98" t="str">
        <f ca="1">IFERROR(IF((VLOOKUP($E140,'Org List'!$AJ$10:$AL$188,3,FALSE))="","",(VLOOKUP($E140,'Org List'!$AJ$10:$AL$188,3,FALSE))),"")</f>
        <v>North of England Commissioning Region</v>
      </c>
      <c r="C140" s="99" t="str">
        <f ca="1">IFERROR(IF((VLOOKUP($E140,'Org List'!$AO$10:$AQ$188,3,FALSE))="","",(VLOOKUP($E140,'Org List'!$AO$10:$AQ$188,3,FALSE))),"")</f>
        <v>North East Region</v>
      </c>
      <c r="D140" s="100" t="str">
        <f ca="1">IFERROR(IF((VLOOKUP($E140,'Org List'!$AT$10:$AV$188,3,FALSE))="","",(VLOOKUP($E140,'Org List'!$AT$10:$AV$188,3,FALSE))),"")</f>
        <v>NHS England North (Cumbria And North East)</v>
      </c>
      <c r="E140" s="98" t="str">
        <f t="shared" ref="E140:E171" ca="1" si="4">IF($A140&gt;$L$5-1,"",INDIRECT("'Comms by AT'!D"&amp;$A140+$L$4))</f>
        <v>E06000003</v>
      </c>
      <c r="F140" s="100" t="str">
        <f ca="1">IF(E140="","",VLOOKUP(E140,'Org List'!$J$9:$K$488,2,0))</f>
        <v>Redcar and Cleveland</v>
      </c>
      <c r="G140" s="135">
        <f ca="1">IFERROR(IF((VLOOKUP($E140,'Res&amp;Reablement Backsheet'!$D$5:$W$183,G$9,FALSE))="","",(VLOOKUP($E140,'Res&amp;Reablement Backsheet'!$D$5:$W$183,G$9,FALSE))),"")</f>
        <v>959.6215576955567</v>
      </c>
      <c r="H140" s="135">
        <f ca="1">IFERROR(IF((VLOOKUP($E140,'Res&amp;Reablement Backsheet'!$D$5:$W$183,H$9,FALSE))="","",(VLOOKUP($E140,'Res&amp;Reablement Backsheet'!$D$5:$W$183,H$9,FALSE))),"")</f>
        <v>880.96906597256975</v>
      </c>
      <c r="I140" s="135">
        <f ca="1">IFERROR(IF((VLOOKUP($E140,'Res&amp;Reablement Backsheet'!$D$5:$W$183,I$9,FALSE))="","",(VLOOKUP($E140,'Res&amp;Reablement Backsheet'!$D$5:$W$183,I$9,FALSE))),"")</f>
        <v>874.29505789702011</v>
      </c>
    </row>
    <row r="141" spans="1:9" ht="15" customHeight="1" x14ac:dyDescent="0.3">
      <c r="A141" s="57">
        <v>129</v>
      </c>
      <c r="B141" s="98" t="str">
        <f ca="1">IFERROR(IF((VLOOKUP($E141,'Org List'!$AJ$10:$AL$188,3,FALSE))="","",(VLOOKUP($E141,'Org List'!$AJ$10:$AL$188,3,FALSE))),"")</f>
        <v>London Commissioning Region</v>
      </c>
      <c r="C141" s="99" t="str">
        <f ca="1">IFERROR(IF((VLOOKUP($E141,'Org List'!$AO$10:$AQ$188,3,FALSE))="","",(VLOOKUP($E141,'Org List'!$AO$10:$AQ$188,3,FALSE))),"")</f>
        <v>London Region</v>
      </c>
      <c r="D141" s="100" t="str">
        <f ca="1">IFERROR(IF((VLOOKUP($E141,'Org List'!$AT$10:$AV$188,3,FALSE))="","",(VLOOKUP($E141,'Org List'!$AT$10:$AV$188,3,FALSE))),"")</f>
        <v>NHS England London</v>
      </c>
      <c r="E141" s="98" t="str">
        <f t="shared" ca="1" si="4"/>
        <v>E09000027</v>
      </c>
      <c r="F141" s="100" t="str">
        <f ca="1">IF(E141="","",VLOOKUP(E141,'Org List'!$J$9:$K$488,2,0))</f>
        <v>Richmond upon Thames</v>
      </c>
      <c r="G141" s="135">
        <f ca="1">IFERROR(IF((VLOOKUP($E141,'Res&amp;Reablement Backsheet'!$D$5:$W$183,G$9,FALSE))="","",(VLOOKUP($E141,'Res&amp;Reablement Backsheet'!$D$5:$W$183,G$9,FALSE))),"")</f>
        <v>328.17944987650981</v>
      </c>
      <c r="H141" s="135">
        <f ca="1">IFERROR(IF((VLOOKUP($E141,'Res&amp;Reablement Backsheet'!$D$5:$W$183,H$9,FALSE))="","",(VLOOKUP($E141,'Res&amp;Reablement Backsheet'!$D$5:$W$183,H$9,FALSE))),"")</f>
        <v>347.9586426299046</v>
      </c>
      <c r="I141" s="135">
        <f ca="1">IFERROR(IF((VLOOKUP($E141,'Res&amp;Reablement Backsheet'!$D$5:$W$183,I$9,FALSE))="","",(VLOOKUP($E141,'Res&amp;Reablement Backsheet'!$D$5:$W$183,I$9,FALSE))),"")</f>
        <v>328.07529162248142</v>
      </c>
    </row>
    <row r="142" spans="1:9" ht="15" customHeight="1" x14ac:dyDescent="0.3">
      <c r="A142" s="57">
        <v>130</v>
      </c>
      <c r="B142" s="98" t="str">
        <f ca="1">IFERROR(IF((VLOOKUP($E142,'Org List'!$AJ$10:$AL$188,3,FALSE))="","",(VLOOKUP($E142,'Org List'!$AJ$10:$AL$188,3,FALSE))),"")</f>
        <v>North of England Commissioning Region</v>
      </c>
      <c r="C142" s="99" t="str">
        <f ca="1">IFERROR(IF((VLOOKUP($E142,'Org List'!$AO$10:$AQ$188,3,FALSE))="","",(VLOOKUP($E142,'Org List'!$AO$10:$AQ$188,3,FALSE))),"")</f>
        <v>North West Region</v>
      </c>
      <c r="D142" s="100" t="str">
        <f ca="1">IFERROR(IF((VLOOKUP($E142,'Org List'!$AT$10:$AV$188,3,FALSE))="","",(VLOOKUP($E142,'Org List'!$AT$10:$AV$188,3,FALSE))),"")</f>
        <v>NHS England North (Greater Manchester)</v>
      </c>
      <c r="E142" s="98" t="str">
        <f t="shared" ca="1" si="4"/>
        <v>E08000005</v>
      </c>
      <c r="F142" s="100" t="str">
        <f ca="1">IF(E142="","",VLOOKUP(E142,'Org List'!$J$9:$K$488,2,0))</f>
        <v>Rochdale</v>
      </c>
      <c r="G142" s="135">
        <f ca="1">IFERROR(IF((VLOOKUP($E142,'Res&amp;Reablement Backsheet'!$D$5:$W$183,G$9,FALSE))="","",(VLOOKUP($E142,'Res&amp;Reablement Backsheet'!$D$5:$W$183,G$9,FALSE))),"")</f>
        <v>710.72390668882906</v>
      </c>
      <c r="H142" s="135">
        <f ca="1">IFERROR(IF((VLOOKUP($E142,'Res&amp;Reablement Backsheet'!$D$5:$W$183,H$9,FALSE))="","",(VLOOKUP($E142,'Res&amp;Reablement Backsheet'!$D$5:$W$183,H$9,FALSE))),"")</f>
        <v>685.91752053518508</v>
      </c>
      <c r="I142" s="135">
        <f ca="1">IFERROR(IF((VLOOKUP($E142,'Res&amp;Reablement Backsheet'!$D$5:$W$183,I$9,FALSE))="","",(VLOOKUP($E142,'Res&amp;Reablement Backsheet'!$D$5:$W$183,I$9,FALSE))),"")</f>
        <v>697.2083439184803</v>
      </c>
    </row>
    <row r="143" spans="1:9" ht="15" customHeight="1" x14ac:dyDescent="0.3">
      <c r="A143" s="57">
        <v>131</v>
      </c>
      <c r="B143" s="98" t="str">
        <f ca="1">IFERROR(IF((VLOOKUP($E143,'Org List'!$AJ$10:$AL$188,3,FALSE))="","",(VLOOKUP($E143,'Org List'!$AJ$10:$AL$188,3,FALSE))),"")</f>
        <v>North of England Commissioning Region</v>
      </c>
      <c r="C143" s="99" t="str">
        <f ca="1">IFERROR(IF((VLOOKUP($E143,'Org List'!$AO$10:$AQ$188,3,FALSE))="","",(VLOOKUP($E143,'Org List'!$AO$10:$AQ$188,3,FALSE))),"")</f>
        <v>Yorkshire and The Humber Region</v>
      </c>
      <c r="D143" s="100" t="str">
        <f ca="1">IFERROR(IF((VLOOKUP($E143,'Org List'!$AT$10:$AV$188,3,FALSE))="","",(VLOOKUP($E143,'Org List'!$AT$10:$AV$188,3,FALSE))),"")</f>
        <v>NHS England North (Yorkshire And Humber)</v>
      </c>
      <c r="E143" s="98" t="str">
        <f t="shared" ca="1" si="4"/>
        <v>E08000018</v>
      </c>
      <c r="F143" s="100" t="str">
        <f ca="1">IF(E143="","",VLOOKUP(E143,'Org List'!$J$9:$K$488,2,0))</f>
        <v>Rotherham</v>
      </c>
      <c r="G143" s="135">
        <f ca="1">IFERROR(IF((VLOOKUP($E143,'Res&amp;Reablement Backsheet'!$D$5:$W$183,G$9,FALSE))="","",(VLOOKUP($E143,'Res&amp;Reablement Backsheet'!$D$5:$W$183,G$9,FALSE))),"")</f>
        <v>653.5429952073514</v>
      </c>
      <c r="H143" s="135">
        <f ca="1">IFERROR(IF((VLOOKUP($E143,'Res&amp;Reablement Backsheet'!$D$5:$W$183,H$9,FALSE))="","",(VLOOKUP($E143,'Res&amp;Reablement Backsheet'!$D$5:$W$183,H$9,FALSE))),"")</f>
        <v>582.09042980616584</v>
      </c>
      <c r="I143" s="135">
        <f ca="1">IFERROR(IF((VLOOKUP($E143,'Res&amp;Reablement Backsheet'!$D$5:$W$183,I$9,FALSE))="","",(VLOOKUP($E143,'Res&amp;Reablement Backsheet'!$D$5:$W$183,I$9,FALSE))),"")</f>
        <v>607.56913548791726</v>
      </c>
    </row>
    <row r="144" spans="1:9" ht="15" customHeight="1" x14ac:dyDescent="0.3">
      <c r="A144" s="57">
        <v>132</v>
      </c>
      <c r="B144" s="98" t="str">
        <f ca="1">IFERROR(IF((VLOOKUP($E144,'Org List'!$AJ$10:$AL$188,3,FALSE))="","",(VLOOKUP($E144,'Org List'!$AJ$10:$AL$188,3,FALSE))),"")</f>
        <v>Midlands and East of England Commissioning Region</v>
      </c>
      <c r="C144" s="99" t="str">
        <f ca="1">IFERROR(IF((VLOOKUP($E144,'Org List'!$AO$10:$AQ$188,3,FALSE))="","",(VLOOKUP($E144,'Org List'!$AO$10:$AQ$188,3,FALSE))),"")</f>
        <v>East Midlands Region</v>
      </c>
      <c r="D144" s="100" t="str">
        <f ca="1">IFERROR(IF((VLOOKUP($E144,'Org List'!$AT$10:$AV$188,3,FALSE))="","",(VLOOKUP($E144,'Org List'!$AT$10:$AV$188,3,FALSE))),"")</f>
        <v>NHS England Midlands And East (Central Midlands)</v>
      </c>
      <c r="E144" s="98" t="str">
        <f t="shared" ca="1" si="4"/>
        <v>E06000017</v>
      </c>
      <c r="F144" s="100" t="str">
        <f ca="1">IF(E144="","",VLOOKUP(E144,'Org List'!$J$9:$K$488,2,0))</f>
        <v>Rutland</v>
      </c>
      <c r="G144" s="135">
        <f ca="1">IFERROR(IF((VLOOKUP($E144,'Res&amp;Reablement Backsheet'!$D$5:$W$183,G$9,FALSE))="","",(VLOOKUP($E144,'Res&amp;Reablement Backsheet'!$D$5:$W$183,G$9,FALSE))),"")</f>
        <v>552.42749389142671</v>
      </c>
      <c r="H144" s="135">
        <f ca="1">IFERROR(IF((VLOOKUP($E144,'Res&amp;Reablement Backsheet'!$D$5:$W$183,H$9,FALSE))="","",(VLOOKUP($E144,'Res&amp;Reablement Backsheet'!$D$5:$W$183,H$9,FALSE))),"")</f>
        <v>309.78934324659235</v>
      </c>
      <c r="I144" s="135">
        <f ca="1">IFERROR(IF((VLOOKUP($E144,'Res&amp;Reablement Backsheet'!$D$5:$W$183,I$9,FALSE))="","",(VLOOKUP($E144,'Res&amp;Reablement Backsheet'!$D$5:$W$183,I$9,FALSE))),"")</f>
        <v>536.96819496076</v>
      </c>
    </row>
    <row r="145" spans="1:9" ht="15" customHeight="1" x14ac:dyDescent="0.3">
      <c r="A145" s="57">
        <v>133</v>
      </c>
      <c r="B145" s="98" t="str">
        <f ca="1">IFERROR(IF((VLOOKUP($E145,'Org List'!$AJ$10:$AL$188,3,FALSE))="","",(VLOOKUP($E145,'Org List'!$AJ$10:$AL$188,3,FALSE))),"")</f>
        <v>North of England Commissioning Region</v>
      </c>
      <c r="C145" s="99" t="str">
        <f ca="1">IFERROR(IF((VLOOKUP($E145,'Org List'!$AO$10:$AQ$188,3,FALSE))="","",(VLOOKUP($E145,'Org List'!$AO$10:$AQ$188,3,FALSE))),"")</f>
        <v>North West Region</v>
      </c>
      <c r="D145" s="100" t="str">
        <f ca="1">IFERROR(IF((VLOOKUP($E145,'Org List'!$AT$10:$AV$188,3,FALSE))="","",(VLOOKUP($E145,'Org List'!$AT$10:$AV$188,3,FALSE))),"")</f>
        <v>NHS England North (Greater Manchester)</v>
      </c>
      <c r="E145" s="98" t="str">
        <f t="shared" ca="1" si="4"/>
        <v>E08000006</v>
      </c>
      <c r="F145" s="100" t="str">
        <f ca="1">IF(E145="","",VLOOKUP(E145,'Org List'!$J$9:$K$488,2,0))</f>
        <v>Salford</v>
      </c>
      <c r="G145" s="135">
        <f ca="1">IFERROR(IF((VLOOKUP($E145,'Res&amp;Reablement Backsheet'!$D$5:$W$183,G$9,FALSE))="","",(VLOOKUP($E145,'Res&amp;Reablement Backsheet'!$D$5:$W$183,G$9,FALSE))),"")</f>
        <v>966.86613475177296</v>
      </c>
      <c r="H145" s="135">
        <f ca="1">IFERROR(IF((VLOOKUP($E145,'Res&amp;Reablement Backsheet'!$D$5:$W$183,H$9,FALSE))="","",(VLOOKUP($E145,'Res&amp;Reablement Backsheet'!$D$5:$W$183,H$9,FALSE))),"")</f>
        <v>846.56960070593425</v>
      </c>
      <c r="I145" s="135">
        <f ca="1">IFERROR(IF((VLOOKUP($E145,'Res&amp;Reablement Backsheet'!$D$5:$W$183,I$9,FALSE))="","",(VLOOKUP($E145,'Res&amp;Reablement Backsheet'!$D$5:$W$183,I$9,FALSE))),"")</f>
        <v>898.96315905581298</v>
      </c>
    </row>
    <row r="146" spans="1:9" ht="15" customHeight="1" x14ac:dyDescent="0.3">
      <c r="A146" s="57">
        <v>134</v>
      </c>
      <c r="B146" s="98" t="str">
        <f ca="1">IFERROR(IF((VLOOKUP($E146,'Org List'!$AJ$10:$AL$188,3,FALSE))="","",(VLOOKUP($E146,'Org List'!$AJ$10:$AL$188,3,FALSE))),"")</f>
        <v>Midlands and East of England Commissioning Region</v>
      </c>
      <c r="C146" s="99" t="str">
        <f ca="1">IFERROR(IF((VLOOKUP($E146,'Org List'!$AO$10:$AQ$188,3,FALSE))="","",(VLOOKUP($E146,'Org List'!$AO$10:$AQ$188,3,FALSE))),"")</f>
        <v>West Midlands Region</v>
      </c>
      <c r="D146" s="100" t="str">
        <f ca="1">IFERROR(IF((VLOOKUP($E146,'Org List'!$AT$10:$AV$188,3,FALSE))="","",(VLOOKUP($E146,'Org List'!$AT$10:$AV$188,3,FALSE))),"")</f>
        <v>NHS England Midlands And East (West Midlands)</v>
      </c>
      <c r="E146" s="98" t="str">
        <f t="shared" ca="1" si="4"/>
        <v>E08000028</v>
      </c>
      <c r="F146" s="100" t="str">
        <f ca="1">IF(E146="","",VLOOKUP(E146,'Org List'!$J$9:$K$488,2,0))</f>
        <v>Sandwell</v>
      </c>
      <c r="G146" s="135">
        <f ca="1">IFERROR(IF((VLOOKUP($E146,'Res&amp;Reablement Backsheet'!$D$5:$W$183,G$9,FALSE))="","",(VLOOKUP($E146,'Res&amp;Reablement Backsheet'!$D$5:$W$183,G$9,FALSE))),"")</f>
        <v>836.5547851342784</v>
      </c>
      <c r="H146" s="135">
        <f ca="1">IFERROR(IF((VLOOKUP($E146,'Res&amp;Reablement Backsheet'!$D$5:$W$183,H$9,FALSE))="","",(VLOOKUP($E146,'Res&amp;Reablement Backsheet'!$D$5:$W$183,H$9,FALSE))),"")</f>
        <v>784.7213729566671</v>
      </c>
      <c r="I146" s="135">
        <f ca="1">IFERROR(IF((VLOOKUP($E146,'Res&amp;Reablement Backsheet'!$D$5:$W$183,I$9,FALSE))="","",(VLOOKUP($E146,'Res&amp;Reablement Backsheet'!$D$5:$W$183,I$9,FALSE))),"")</f>
        <v>878.48029024499613</v>
      </c>
    </row>
    <row r="147" spans="1:9" ht="15" customHeight="1" x14ac:dyDescent="0.3">
      <c r="A147" s="57">
        <v>135</v>
      </c>
      <c r="B147" s="98" t="str">
        <f ca="1">IFERROR(IF((VLOOKUP($E147,'Org List'!$AJ$10:$AL$188,3,FALSE))="","",(VLOOKUP($E147,'Org List'!$AJ$10:$AL$188,3,FALSE))),"")</f>
        <v>North of England Commissioning Region</v>
      </c>
      <c r="C147" s="99" t="str">
        <f ca="1">IFERROR(IF((VLOOKUP($E147,'Org List'!$AO$10:$AQ$188,3,FALSE))="","",(VLOOKUP($E147,'Org List'!$AO$10:$AQ$188,3,FALSE))),"")</f>
        <v>North West Region</v>
      </c>
      <c r="D147" s="100" t="str">
        <f ca="1">IFERROR(IF((VLOOKUP($E147,'Org List'!$AT$10:$AV$188,3,FALSE))="","",(VLOOKUP($E147,'Org List'!$AT$10:$AV$188,3,FALSE))),"")</f>
        <v>NHS England North (Cheshire And Merseyside)</v>
      </c>
      <c r="E147" s="98" t="str">
        <f t="shared" ca="1" si="4"/>
        <v>E08000014</v>
      </c>
      <c r="F147" s="100" t="str">
        <f ca="1">IF(E147="","",VLOOKUP(E147,'Org List'!$J$9:$K$488,2,0))</f>
        <v>Sefton</v>
      </c>
      <c r="G147" s="135">
        <f ca="1">IFERROR(IF((VLOOKUP($E147,'Res&amp;Reablement Backsheet'!$D$5:$W$183,G$9,FALSE))="","",(VLOOKUP($E147,'Res&amp;Reablement Backsheet'!$D$5:$W$183,G$9,FALSE))),"")</f>
        <v>860.91234347048294</v>
      </c>
      <c r="H147" s="135">
        <f ca="1">IFERROR(IF((VLOOKUP($E147,'Res&amp;Reablement Backsheet'!$D$5:$W$183,H$9,FALSE))="","",(VLOOKUP($E147,'Res&amp;Reablement Backsheet'!$D$5:$W$183,H$9,FALSE))),"")</f>
        <v>815.07574201905004</v>
      </c>
      <c r="I147" s="135">
        <f ca="1">IFERROR(IF((VLOOKUP($E147,'Res&amp;Reablement Backsheet'!$D$5:$W$183,I$9,FALSE))="","",(VLOOKUP($E147,'Res&amp;Reablement Backsheet'!$D$5:$W$183,I$9,FALSE))),"")</f>
        <v>774.00603408785764</v>
      </c>
    </row>
    <row r="148" spans="1:9" ht="15" customHeight="1" x14ac:dyDescent="0.3">
      <c r="A148" s="57">
        <v>136</v>
      </c>
      <c r="B148" s="98" t="str">
        <f ca="1">IFERROR(IF((VLOOKUP($E148,'Org List'!$AJ$10:$AL$188,3,FALSE))="","",(VLOOKUP($E148,'Org List'!$AJ$10:$AL$188,3,FALSE))),"")</f>
        <v>North of England Commissioning Region</v>
      </c>
      <c r="C148" s="99" t="str">
        <f ca="1">IFERROR(IF((VLOOKUP($E148,'Org List'!$AO$10:$AQ$188,3,FALSE))="","",(VLOOKUP($E148,'Org List'!$AO$10:$AQ$188,3,FALSE))),"")</f>
        <v>Yorkshire and The Humber Region</v>
      </c>
      <c r="D148" s="100" t="str">
        <f ca="1">IFERROR(IF((VLOOKUP($E148,'Org List'!$AT$10:$AV$188,3,FALSE))="","",(VLOOKUP($E148,'Org List'!$AT$10:$AV$188,3,FALSE))),"")</f>
        <v>NHS England North (Yorkshire And Humber)</v>
      </c>
      <c r="E148" s="98" t="str">
        <f t="shared" ca="1" si="4"/>
        <v>E08000019</v>
      </c>
      <c r="F148" s="100" t="str">
        <f ca="1">IF(E148="","",VLOOKUP(E148,'Org List'!$J$9:$K$488,2,0))</f>
        <v>Sheffield</v>
      </c>
      <c r="G148" s="135">
        <f ca="1">IFERROR(IF((VLOOKUP($E148,'Res&amp;Reablement Backsheet'!$D$5:$W$183,G$9,FALSE))="","",(VLOOKUP($E148,'Res&amp;Reablement Backsheet'!$D$5:$W$183,G$9,FALSE))),"")</f>
        <v>824.53754667702731</v>
      </c>
      <c r="H148" s="135">
        <f ca="1">IFERROR(IF((VLOOKUP($E148,'Res&amp;Reablement Backsheet'!$D$5:$W$183,H$9,FALSE))="","",(VLOOKUP($E148,'Res&amp;Reablement Backsheet'!$D$5:$W$183,H$9,FALSE))),"")</f>
        <v>771.4820633110246</v>
      </c>
      <c r="I148" s="135">
        <f ca="1">IFERROR(IF((VLOOKUP($E148,'Res&amp;Reablement Backsheet'!$D$5:$W$183,I$9,FALSE))="","",(VLOOKUP($E148,'Res&amp;Reablement Backsheet'!$D$5:$W$183,I$9,FALSE))),"")</f>
        <v>657.42753233338351</v>
      </c>
    </row>
    <row r="149" spans="1:9" ht="15" customHeight="1" x14ac:dyDescent="0.3">
      <c r="A149" s="57">
        <v>137</v>
      </c>
      <c r="B149" s="98" t="str">
        <f ca="1">IFERROR(IF((VLOOKUP($E149,'Org List'!$AJ$10:$AL$188,3,FALSE))="","",(VLOOKUP($E149,'Org List'!$AJ$10:$AL$188,3,FALSE))),"")</f>
        <v>Midlands and East of England Commissioning Region</v>
      </c>
      <c r="C149" s="99" t="str">
        <f ca="1">IFERROR(IF((VLOOKUP($E149,'Org List'!$AO$10:$AQ$188,3,FALSE))="","",(VLOOKUP($E149,'Org List'!$AO$10:$AQ$188,3,FALSE))),"")</f>
        <v>West Midlands Region</v>
      </c>
      <c r="D149" s="100" t="str">
        <f ca="1">IFERROR(IF((VLOOKUP($E149,'Org List'!$AT$10:$AV$188,3,FALSE))="","",(VLOOKUP($E149,'Org List'!$AT$10:$AV$188,3,FALSE))),"")</f>
        <v>NHS England Midlands And East (North Midlands)</v>
      </c>
      <c r="E149" s="98" t="str">
        <f t="shared" ca="1" si="4"/>
        <v>E06000051</v>
      </c>
      <c r="F149" s="100" t="str">
        <f ca="1">IF(E149="","",VLOOKUP(E149,'Org List'!$J$9:$K$488,2,0))</f>
        <v>Shropshire</v>
      </c>
      <c r="G149" s="135">
        <f ca="1">IFERROR(IF((VLOOKUP($E149,'Res&amp;Reablement Backsheet'!$D$5:$W$183,G$9,FALSE))="","",(VLOOKUP($E149,'Res&amp;Reablement Backsheet'!$D$5:$W$183,G$9,FALSE))),"")</f>
        <v>516.80977631826875</v>
      </c>
      <c r="H149" s="135">
        <f ca="1">IFERROR(IF((VLOOKUP($E149,'Res&amp;Reablement Backsheet'!$D$5:$W$183,H$9,FALSE))="","",(VLOOKUP($E149,'Res&amp;Reablement Backsheet'!$D$5:$W$183,H$9,FALSE))),"")</f>
        <v>597.13271077206366</v>
      </c>
      <c r="I149" s="135">
        <f ca="1">IFERROR(IF((VLOOKUP($E149,'Res&amp;Reablement Backsheet'!$D$5:$W$183,I$9,FALSE))="","",(VLOOKUP($E149,'Res&amp;Reablement Backsheet'!$D$5:$W$183,I$9,FALSE))),"")</f>
        <v>439.30027620676054</v>
      </c>
    </row>
    <row r="150" spans="1:9" ht="15" customHeight="1" x14ac:dyDescent="0.3">
      <c r="A150" s="57">
        <v>138</v>
      </c>
      <c r="B150" s="98" t="str">
        <f ca="1">IFERROR(IF((VLOOKUP($E150,'Org List'!$AJ$10:$AL$188,3,FALSE))="","",(VLOOKUP($E150,'Org List'!$AJ$10:$AL$188,3,FALSE))),"")</f>
        <v>South East England Commissioning Region</v>
      </c>
      <c r="C150" s="99" t="str">
        <f ca="1">IFERROR(IF((VLOOKUP($E150,'Org List'!$AO$10:$AQ$188,3,FALSE))="","",(VLOOKUP($E150,'Org List'!$AO$10:$AQ$188,3,FALSE))),"")</f>
        <v>South East Region</v>
      </c>
      <c r="D150" s="100" t="str">
        <f ca="1">IFERROR(IF((VLOOKUP($E150,'Org List'!$AT$10:$AV$188,3,FALSE))="","",(VLOOKUP($E150,'Org List'!$AT$10:$AV$188,3,FALSE))),"")</f>
        <v>NHS England South East (Hampshire, Isle of Wight and Thames Valley)</v>
      </c>
      <c r="E150" s="98" t="str">
        <f t="shared" ca="1" si="4"/>
        <v>E06000039</v>
      </c>
      <c r="F150" s="100" t="str">
        <f ca="1">IF(E150="","",VLOOKUP(E150,'Org List'!$J$9:$K$488,2,0))</f>
        <v>Slough</v>
      </c>
      <c r="G150" s="135">
        <f ca="1">IFERROR(IF((VLOOKUP($E150,'Res&amp;Reablement Backsheet'!$D$5:$W$183,G$9,FALSE))="","",(VLOOKUP($E150,'Res&amp;Reablement Backsheet'!$D$5:$W$183,G$9,FALSE))),"")</f>
        <v>477.19298245614038</v>
      </c>
      <c r="H150" s="135">
        <f ca="1">IFERROR(IF((VLOOKUP($E150,'Res&amp;Reablement Backsheet'!$D$5:$W$183,H$9,FALSE))="","",(VLOOKUP($E150,'Res&amp;Reablement Backsheet'!$D$5:$W$183,H$9,FALSE))),"")</f>
        <v>520.01368457064655</v>
      </c>
      <c r="I150" s="135">
        <f ca="1">IFERROR(IF((VLOOKUP($E150,'Res&amp;Reablement Backsheet'!$D$5:$W$183,I$9,FALSE))="","",(VLOOKUP($E150,'Res&amp;Reablement Backsheet'!$D$5:$W$183,I$9,FALSE))),"")</f>
        <v>499.48682860075263</v>
      </c>
    </row>
    <row r="151" spans="1:9" ht="15" customHeight="1" x14ac:dyDescent="0.3">
      <c r="A151" s="57">
        <v>139</v>
      </c>
      <c r="B151" s="98" t="str">
        <f ca="1">IFERROR(IF((VLOOKUP($E151,'Org List'!$AJ$10:$AL$188,3,FALSE))="","",(VLOOKUP($E151,'Org List'!$AJ$10:$AL$188,3,FALSE))),"")</f>
        <v>Midlands and East of England Commissioning Region</v>
      </c>
      <c r="C151" s="99" t="str">
        <f ca="1">IFERROR(IF((VLOOKUP($E151,'Org List'!$AO$10:$AQ$188,3,FALSE))="","",(VLOOKUP($E151,'Org List'!$AO$10:$AQ$188,3,FALSE))),"")</f>
        <v>West Midlands Region</v>
      </c>
      <c r="D151" s="100" t="str">
        <f ca="1">IFERROR(IF((VLOOKUP($E151,'Org List'!$AT$10:$AV$188,3,FALSE))="","",(VLOOKUP($E151,'Org List'!$AT$10:$AV$188,3,FALSE))),"")</f>
        <v>NHS England Midlands And East (West Midlands)</v>
      </c>
      <c r="E151" s="98" t="str">
        <f t="shared" ca="1" si="4"/>
        <v>E08000029</v>
      </c>
      <c r="F151" s="100" t="str">
        <f ca="1">IF(E151="","",VLOOKUP(E151,'Org List'!$J$9:$K$488,2,0))</f>
        <v>Solihull</v>
      </c>
      <c r="G151" s="135">
        <f ca="1">IFERROR(IF((VLOOKUP($E151,'Res&amp;Reablement Backsheet'!$D$5:$W$183,G$9,FALSE))="","",(VLOOKUP($E151,'Res&amp;Reablement Backsheet'!$D$5:$W$183,G$9,FALSE))),"")</f>
        <v>537.15107654964709</v>
      </c>
      <c r="H151" s="135">
        <f ca="1">IFERROR(IF((VLOOKUP($E151,'Res&amp;Reablement Backsheet'!$D$5:$W$183,H$9,FALSE))="","",(VLOOKUP($E151,'Res&amp;Reablement Backsheet'!$D$5:$W$183,H$9,FALSE))),"")</f>
        <v>562.33682190435809</v>
      </c>
      <c r="I151" s="135">
        <f ca="1">IFERROR(IF((VLOOKUP($E151,'Res&amp;Reablement Backsheet'!$D$5:$W$183,I$9,FALSE))="","",(VLOOKUP($E151,'Res&amp;Reablement Backsheet'!$D$5:$W$183,I$9,FALSE))),"")</f>
        <v>589.11476580456565</v>
      </c>
    </row>
    <row r="152" spans="1:9" ht="15" customHeight="1" x14ac:dyDescent="0.3">
      <c r="A152" s="57">
        <v>140</v>
      </c>
      <c r="B152" s="98" t="str">
        <f ca="1">IFERROR(IF((VLOOKUP($E152,'Org List'!$AJ$10:$AL$188,3,FALSE))="","",(VLOOKUP($E152,'Org List'!$AJ$10:$AL$188,3,FALSE))),"")</f>
        <v>South West England Commissioning Region</v>
      </c>
      <c r="C152" s="99" t="str">
        <f ca="1">IFERROR(IF((VLOOKUP($E152,'Org List'!$AO$10:$AQ$188,3,FALSE))="","",(VLOOKUP($E152,'Org List'!$AO$10:$AQ$188,3,FALSE))),"")</f>
        <v>South West Region</v>
      </c>
      <c r="D152" s="100" t="str">
        <f ca="1">IFERROR(IF((VLOOKUP($E152,'Org List'!$AT$10:$AV$188,3,FALSE))="","",(VLOOKUP($E152,'Org List'!$AT$10:$AV$188,3,FALSE))),"")</f>
        <v>NHS England South West (South West South)</v>
      </c>
      <c r="E152" s="98" t="str">
        <f t="shared" ca="1" si="4"/>
        <v>E10000027</v>
      </c>
      <c r="F152" s="100" t="str">
        <f ca="1">IF(E152="","",VLOOKUP(E152,'Org List'!$J$9:$K$488,2,0))</f>
        <v>Somerset</v>
      </c>
      <c r="G152" s="135">
        <f ca="1">IFERROR(IF((VLOOKUP($E152,'Res&amp;Reablement Backsheet'!$D$5:$W$183,G$9,FALSE))="","",(VLOOKUP($E152,'Res&amp;Reablement Backsheet'!$D$5:$W$183,G$9,FALSE))),"")</f>
        <v>567.38886728133787</v>
      </c>
      <c r="H152" s="135">
        <f ca="1">IFERROR(IF((VLOOKUP($E152,'Res&amp;Reablement Backsheet'!$D$5:$W$183,H$9,FALSE))="","",(VLOOKUP($E152,'Res&amp;Reablement Backsheet'!$D$5:$W$183,H$9,FALSE))),"")</f>
        <v>518.91118119394298</v>
      </c>
      <c r="I152" s="135">
        <f ca="1">IFERROR(IF((VLOOKUP($E152,'Res&amp;Reablement Backsheet'!$D$5:$W$183,I$9,FALSE))="","",(VLOOKUP($E152,'Res&amp;Reablement Backsheet'!$D$5:$W$183,I$9,FALSE))),"")</f>
        <v>665.04134141522582</v>
      </c>
    </row>
    <row r="153" spans="1:9" ht="15" customHeight="1" x14ac:dyDescent="0.3">
      <c r="A153" s="57">
        <v>141</v>
      </c>
      <c r="B153" s="98" t="str">
        <f ca="1">IFERROR(IF((VLOOKUP($E153,'Org List'!$AJ$10:$AL$188,3,FALSE))="","",(VLOOKUP($E153,'Org List'!$AJ$10:$AL$188,3,FALSE))),"")</f>
        <v>South West England Commissioning Region</v>
      </c>
      <c r="C153" s="99" t="str">
        <f ca="1">IFERROR(IF((VLOOKUP($E153,'Org List'!$AO$10:$AQ$188,3,FALSE))="","",(VLOOKUP($E153,'Org List'!$AO$10:$AQ$188,3,FALSE))),"")</f>
        <v>South West Region</v>
      </c>
      <c r="D153" s="100" t="str">
        <f ca="1">IFERROR(IF((VLOOKUP($E153,'Org List'!$AT$10:$AV$188,3,FALSE))="","",(VLOOKUP($E153,'Org List'!$AT$10:$AV$188,3,FALSE))),"")</f>
        <v>NHS England South West (South West North)</v>
      </c>
      <c r="E153" s="98" t="str">
        <f t="shared" ca="1" si="4"/>
        <v>E06000025</v>
      </c>
      <c r="F153" s="100" t="str">
        <f ca="1">IF(E153="","",VLOOKUP(E153,'Org List'!$J$9:$K$488,2,0))</f>
        <v>South Gloucestershire</v>
      </c>
      <c r="G153" s="135">
        <f ca="1">IFERROR(IF((VLOOKUP($E153,'Res&amp;Reablement Backsheet'!$D$5:$W$183,G$9,FALSE))="","",(VLOOKUP($E153,'Res&amp;Reablement Backsheet'!$D$5:$W$183,G$9,FALSE))),"")</f>
        <v>667.58792502773508</v>
      </c>
      <c r="H153" s="135">
        <f ca="1">IFERROR(IF((VLOOKUP($E153,'Res&amp;Reablement Backsheet'!$D$5:$W$183,H$9,FALSE))="","",(VLOOKUP($E153,'Res&amp;Reablement Backsheet'!$D$5:$W$183,H$9,FALSE))),"")</f>
        <v>605.72263672025224</v>
      </c>
      <c r="I153" s="135">
        <f ca="1">IFERROR(IF((VLOOKUP($E153,'Res&amp;Reablement Backsheet'!$D$5:$W$183,I$9,FALSE))="","",(VLOOKUP($E153,'Res&amp;Reablement Backsheet'!$D$5:$W$183,I$9,FALSE))),"")</f>
        <v>703.79201599876933</v>
      </c>
    </row>
    <row r="154" spans="1:9" ht="15" customHeight="1" x14ac:dyDescent="0.3">
      <c r="A154" s="57">
        <v>142</v>
      </c>
      <c r="B154" s="98" t="str">
        <f ca="1">IFERROR(IF((VLOOKUP($E154,'Org List'!$AJ$10:$AL$188,3,FALSE))="","",(VLOOKUP($E154,'Org List'!$AJ$10:$AL$188,3,FALSE))),"")</f>
        <v>North of England Commissioning Region</v>
      </c>
      <c r="C154" s="99" t="str">
        <f ca="1">IFERROR(IF((VLOOKUP($E154,'Org List'!$AO$10:$AQ$188,3,FALSE))="","",(VLOOKUP($E154,'Org List'!$AO$10:$AQ$188,3,FALSE))),"")</f>
        <v>North East Region</v>
      </c>
      <c r="D154" s="100" t="str">
        <f ca="1">IFERROR(IF((VLOOKUP($E154,'Org List'!$AT$10:$AV$188,3,FALSE))="","",(VLOOKUP($E154,'Org List'!$AT$10:$AV$188,3,FALSE))),"")</f>
        <v>NHS England North (Cumbria And North East)</v>
      </c>
      <c r="E154" s="98" t="str">
        <f t="shared" ca="1" si="4"/>
        <v>E08000023</v>
      </c>
      <c r="F154" s="100" t="str">
        <f ca="1">IF(E154="","",VLOOKUP(E154,'Org List'!$J$9:$K$488,2,0))</f>
        <v>South Tyneside</v>
      </c>
      <c r="G154" s="135">
        <f ca="1">IFERROR(IF((VLOOKUP($E154,'Res&amp;Reablement Backsheet'!$D$5:$W$183,G$9,FALSE))="","",(VLOOKUP($E154,'Res&amp;Reablement Backsheet'!$D$5:$W$183,G$9,FALSE))),"")</f>
        <v>844.0105755541997</v>
      </c>
      <c r="H154" s="135">
        <f ca="1">IFERROR(IF((VLOOKUP($E154,'Res&amp;Reablement Backsheet'!$D$5:$W$183,H$9,FALSE))="","",(VLOOKUP($E154,'Res&amp;Reablement Backsheet'!$D$5:$W$183,H$9,FALSE))),"")</f>
        <v>837.67872161480227</v>
      </c>
      <c r="I154" s="135">
        <f ca="1">IFERROR(IF((VLOOKUP($E154,'Res&amp;Reablement Backsheet'!$D$5:$W$183,I$9,FALSE))="","",(VLOOKUP($E154,'Res&amp;Reablement Backsheet'!$D$5:$W$183,I$9,FALSE))),"")</f>
        <v>676.19848612279225</v>
      </c>
    </row>
    <row r="155" spans="1:9" ht="15" customHeight="1" x14ac:dyDescent="0.3">
      <c r="A155" s="57">
        <v>143</v>
      </c>
      <c r="B155" s="98" t="str">
        <f ca="1">IFERROR(IF((VLOOKUP($E155,'Org List'!$AJ$10:$AL$188,3,FALSE))="","",(VLOOKUP($E155,'Org List'!$AJ$10:$AL$188,3,FALSE))),"")</f>
        <v>South East England Commissioning Region</v>
      </c>
      <c r="C155" s="99" t="str">
        <f ca="1">IFERROR(IF((VLOOKUP($E155,'Org List'!$AO$10:$AQ$188,3,FALSE))="","",(VLOOKUP($E155,'Org List'!$AO$10:$AQ$188,3,FALSE))),"")</f>
        <v>South East Region</v>
      </c>
      <c r="D155" s="100" t="str">
        <f ca="1">IFERROR(IF((VLOOKUP($E155,'Org List'!$AT$10:$AV$188,3,FALSE))="","",(VLOOKUP($E155,'Org List'!$AT$10:$AV$188,3,FALSE))),"")</f>
        <v>NHS England South East (Hampshire, Isle of Wight and Thames Valley)</v>
      </c>
      <c r="E155" s="98" t="str">
        <f t="shared" ca="1" si="4"/>
        <v>E06000045</v>
      </c>
      <c r="F155" s="100" t="str">
        <f ca="1">IF(E155="","",VLOOKUP(E155,'Org List'!$J$9:$K$488,2,0))</f>
        <v>Southampton</v>
      </c>
      <c r="G155" s="135">
        <f ca="1">IFERROR(IF((VLOOKUP($E155,'Res&amp;Reablement Backsheet'!$D$5:$W$183,G$9,FALSE))="","",(VLOOKUP($E155,'Res&amp;Reablement Backsheet'!$D$5:$W$183,G$9,FALSE))),"")</f>
        <v>899.45972050345608</v>
      </c>
      <c r="H155" s="135">
        <f ca="1">IFERROR(IF((VLOOKUP($E155,'Res&amp;Reablement Backsheet'!$D$5:$W$183,H$9,FALSE))="","",(VLOOKUP($E155,'Res&amp;Reablement Backsheet'!$D$5:$W$183,H$9,FALSE))),"")</f>
        <v>812.91021858252532</v>
      </c>
      <c r="I155" s="135">
        <f ca="1">IFERROR(IF((VLOOKUP($E155,'Res&amp;Reablement Backsheet'!$D$5:$W$183,I$9,FALSE))="","",(VLOOKUP($E155,'Res&amp;Reablement Backsheet'!$D$5:$W$183,I$9,FALSE))),"")</f>
        <v>779.79165412175587</v>
      </c>
    </row>
    <row r="156" spans="1:9" ht="15" customHeight="1" x14ac:dyDescent="0.3">
      <c r="A156" s="57">
        <v>144</v>
      </c>
      <c r="B156" s="98" t="str">
        <f ca="1">IFERROR(IF((VLOOKUP($E156,'Org List'!$AJ$10:$AL$188,3,FALSE))="","",(VLOOKUP($E156,'Org List'!$AJ$10:$AL$188,3,FALSE))),"")</f>
        <v>Midlands and East of England Commissioning Region</v>
      </c>
      <c r="C156" s="99" t="str">
        <f ca="1">IFERROR(IF((VLOOKUP($E156,'Org List'!$AO$10:$AQ$188,3,FALSE))="","",(VLOOKUP($E156,'Org List'!$AO$10:$AQ$188,3,FALSE))),"")</f>
        <v>East Region</v>
      </c>
      <c r="D156" s="100" t="str">
        <f ca="1">IFERROR(IF((VLOOKUP($E156,'Org List'!$AT$10:$AV$188,3,FALSE))="","",(VLOOKUP($E156,'Org List'!$AT$10:$AV$188,3,FALSE))),"")</f>
        <v>NHS England Midlands And East (East)</v>
      </c>
      <c r="E156" s="98" t="str">
        <f t="shared" ca="1" si="4"/>
        <v>E06000033</v>
      </c>
      <c r="F156" s="100" t="str">
        <f ca="1">IF(E156="","",VLOOKUP(E156,'Org List'!$J$9:$K$488,2,0))</f>
        <v>Southend-on-Sea</v>
      </c>
      <c r="G156" s="135">
        <f ca="1">IFERROR(IF((VLOOKUP($E156,'Res&amp;Reablement Backsheet'!$D$5:$W$183,G$9,FALSE))="","",(VLOOKUP($E156,'Res&amp;Reablement Backsheet'!$D$5:$W$183,G$9,FALSE))),"")</f>
        <v>619.98435553495381</v>
      </c>
      <c r="H156" s="135">
        <f ca="1">IFERROR(IF((VLOOKUP($E156,'Res&amp;Reablement Backsheet'!$D$5:$W$183,H$9,FALSE))="","",(VLOOKUP($E156,'Res&amp;Reablement Backsheet'!$D$5:$W$183,H$9,FALSE))),"")</f>
        <v>617.85160066670494</v>
      </c>
      <c r="I156" s="135">
        <f ca="1">IFERROR(IF((VLOOKUP($E156,'Res&amp;Reablement Backsheet'!$D$5:$W$183,I$9,FALSE))="","",(VLOOKUP($E156,'Res&amp;Reablement Backsheet'!$D$5:$W$183,I$9,FALSE))),"")</f>
        <v>528.76602103569178</v>
      </c>
    </row>
    <row r="157" spans="1:9" ht="15" customHeight="1" x14ac:dyDescent="0.3">
      <c r="A157" s="57">
        <v>145</v>
      </c>
      <c r="B157" s="98" t="str">
        <f ca="1">IFERROR(IF((VLOOKUP($E157,'Org List'!$AJ$10:$AL$188,3,FALSE))="","",(VLOOKUP($E157,'Org List'!$AJ$10:$AL$188,3,FALSE))),"")</f>
        <v>London Commissioning Region</v>
      </c>
      <c r="C157" s="99" t="str">
        <f ca="1">IFERROR(IF((VLOOKUP($E157,'Org List'!$AO$10:$AQ$188,3,FALSE))="","",(VLOOKUP($E157,'Org List'!$AO$10:$AQ$188,3,FALSE))),"")</f>
        <v>London Region</v>
      </c>
      <c r="D157" s="100" t="str">
        <f ca="1">IFERROR(IF((VLOOKUP($E157,'Org List'!$AT$10:$AV$188,3,FALSE))="","",(VLOOKUP($E157,'Org List'!$AT$10:$AV$188,3,FALSE))),"")</f>
        <v>NHS England London</v>
      </c>
      <c r="E157" s="98" t="str">
        <f t="shared" ca="1" si="4"/>
        <v>E09000028</v>
      </c>
      <c r="F157" s="100" t="str">
        <f ca="1">IF(E157="","",VLOOKUP(E157,'Org List'!$J$9:$K$488,2,0))</f>
        <v>Southwark</v>
      </c>
      <c r="G157" s="135">
        <f ca="1">IFERROR(IF((VLOOKUP($E157,'Res&amp;Reablement Backsheet'!$D$5:$W$183,G$9,FALSE))="","",(VLOOKUP($E157,'Res&amp;Reablement Backsheet'!$D$5:$W$183,G$9,FALSE))),"")</f>
        <v>398.85130823229099</v>
      </c>
      <c r="H157" s="135">
        <f ca="1">IFERROR(IF((VLOOKUP($E157,'Res&amp;Reablement Backsheet'!$D$5:$W$183,H$9,FALSE))="","",(VLOOKUP($E157,'Res&amp;Reablement Backsheet'!$D$5:$W$183,H$9,FALSE))),"")</f>
        <v>483.44964715973327</v>
      </c>
      <c r="I157" s="135">
        <f ca="1">IFERROR(IF((VLOOKUP($E157,'Res&amp;Reablement Backsheet'!$D$5:$W$183,I$9,FALSE))="","",(VLOOKUP($E157,'Res&amp;Reablement Backsheet'!$D$5:$W$183,I$9,FALSE))),"")</f>
        <v>526.33630940777425</v>
      </c>
    </row>
    <row r="158" spans="1:9" ht="15" customHeight="1" x14ac:dyDescent="0.3">
      <c r="A158" s="57">
        <v>146</v>
      </c>
      <c r="B158" s="98" t="str">
        <f ca="1">IFERROR(IF((VLOOKUP($E158,'Org List'!$AJ$10:$AL$188,3,FALSE))="","",(VLOOKUP($E158,'Org List'!$AJ$10:$AL$188,3,FALSE))),"")</f>
        <v>North of England Commissioning Region</v>
      </c>
      <c r="C158" s="99" t="str">
        <f ca="1">IFERROR(IF((VLOOKUP($E158,'Org List'!$AO$10:$AQ$188,3,FALSE))="","",(VLOOKUP($E158,'Org List'!$AO$10:$AQ$188,3,FALSE))),"")</f>
        <v>North West Region</v>
      </c>
      <c r="D158" s="100" t="str">
        <f ca="1">IFERROR(IF((VLOOKUP($E158,'Org List'!$AT$10:$AV$188,3,FALSE))="","",(VLOOKUP($E158,'Org List'!$AT$10:$AV$188,3,FALSE))),"")</f>
        <v>NHS England North (Cheshire And Merseyside)</v>
      </c>
      <c r="E158" s="98" t="str">
        <f t="shared" ca="1" si="4"/>
        <v>E08000013</v>
      </c>
      <c r="F158" s="100" t="str">
        <f ca="1">IF(E158="","",VLOOKUP(E158,'Org List'!$J$9:$K$488,2,0))</f>
        <v>St. Helens</v>
      </c>
      <c r="G158" s="135">
        <f ca="1">IFERROR(IF((VLOOKUP($E158,'Res&amp;Reablement Backsheet'!$D$5:$W$183,G$9,FALSE))="","",(VLOOKUP($E158,'Res&amp;Reablement Backsheet'!$D$5:$W$183,G$9,FALSE))),"")</f>
        <v>699.37833037300175</v>
      </c>
      <c r="H158" s="135">
        <f ca="1">IFERROR(IF((VLOOKUP($E158,'Res&amp;Reablement Backsheet'!$D$5:$W$183,H$9,FALSE))="","",(VLOOKUP($E158,'Res&amp;Reablement Backsheet'!$D$5:$W$183,H$9,FALSE))),"")</f>
        <v>704.97874091345489</v>
      </c>
      <c r="I158" s="135">
        <f ca="1">IFERROR(IF((VLOOKUP($E158,'Res&amp;Reablement Backsheet'!$D$5:$W$183,I$9,FALSE))="","",(VLOOKUP($E158,'Res&amp;Reablement Backsheet'!$D$5:$W$183,I$9,FALSE))),"")</f>
        <v>630.91482649842271</v>
      </c>
    </row>
    <row r="159" spans="1:9" ht="15" customHeight="1" x14ac:dyDescent="0.3">
      <c r="A159" s="57">
        <v>147</v>
      </c>
      <c r="B159" s="98" t="str">
        <f ca="1">IFERROR(IF((VLOOKUP($E159,'Org List'!$AJ$10:$AL$188,3,FALSE))="","",(VLOOKUP($E159,'Org List'!$AJ$10:$AL$188,3,FALSE))),"")</f>
        <v>Midlands and East of England Commissioning Region</v>
      </c>
      <c r="C159" s="99" t="str">
        <f ca="1">IFERROR(IF((VLOOKUP($E159,'Org List'!$AO$10:$AQ$188,3,FALSE))="","",(VLOOKUP($E159,'Org List'!$AO$10:$AQ$188,3,FALSE))),"")</f>
        <v>West Midlands Region</v>
      </c>
      <c r="D159" s="100" t="str">
        <f ca="1">IFERROR(IF((VLOOKUP($E159,'Org List'!$AT$10:$AV$188,3,FALSE))="","",(VLOOKUP($E159,'Org List'!$AT$10:$AV$188,3,FALSE))),"")</f>
        <v>NHS England Midlands And East (North Midlands)</v>
      </c>
      <c r="E159" s="98" t="str">
        <f t="shared" ca="1" si="4"/>
        <v>E10000028</v>
      </c>
      <c r="F159" s="100" t="str">
        <f ca="1">IF(E159="","",VLOOKUP(E159,'Org List'!$J$9:$K$488,2,0))</f>
        <v>Staffordshire</v>
      </c>
      <c r="G159" s="135">
        <f ca="1">IFERROR(IF((VLOOKUP($E159,'Res&amp;Reablement Backsheet'!$D$5:$W$183,G$9,FALSE))="","",(VLOOKUP($E159,'Res&amp;Reablement Backsheet'!$D$5:$W$183,G$9,FALSE))),"")</f>
        <v>634.21595053115584</v>
      </c>
      <c r="H159" s="135">
        <f ca="1">IFERROR(IF((VLOOKUP($E159,'Res&amp;Reablement Backsheet'!$D$5:$W$183,H$9,FALSE))="","",(VLOOKUP($E159,'Res&amp;Reablement Backsheet'!$D$5:$W$183,H$9,FALSE))),"")</f>
        <v>591.79556153328849</v>
      </c>
      <c r="I159" s="135">
        <f ca="1">IFERROR(IF((VLOOKUP($E159,'Res&amp;Reablement Backsheet'!$D$5:$W$183,I$9,FALSE))="","",(VLOOKUP($E159,'Res&amp;Reablement Backsheet'!$D$5:$W$183,I$9,FALSE))),"")</f>
        <v>548.7558843308675</v>
      </c>
    </row>
    <row r="160" spans="1:9" ht="15" customHeight="1" x14ac:dyDescent="0.3">
      <c r="A160" s="57">
        <v>148</v>
      </c>
      <c r="B160" s="98" t="str">
        <f ca="1">IFERROR(IF((VLOOKUP($E160,'Org List'!$AJ$10:$AL$188,3,FALSE))="","",(VLOOKUP($E160,'Org List'!$AJ$10:$AL$188,3,FALSE))),"")</f>
        <v>North of England Commissioning Region</v>
      </c>
      <c r="C160" s="99" t="str">
        <f ca="1">IFERROR(IF((VLOOKUP($E160,'Org List'!$AO$10:$AQ$188,3,FALSE))="","",(VLOOKUP($E160,'Org List'!$AO$10:$AQ$188,3,FALSE))),"")</f>
        <v>North West Region</v>
      </c>
      <c r="D160" s="100" t="str">
        <f ca="1">IFERROR(IF((VLOOKUP($E160,'Org List'!$AT$10:$AV$188,3,FALSE))="","",(VLOOKUP($E160,'Org List'!$AT$10:$AV$188,3,FALSE))),"")</f>
        <v>NHS England North (Greater Manchester)</v>
      </c>
      <c r="E160" s="98" t="str">
        <f t="shared" ca="1" si="4"/>
        <v>E08000007</v>
      </c>
      <c r="F160" s="100" t="str">
        <f ca="1">IF(E160="","",VLOOKUP(E160,'Org List'!$J$9:$K$488,2,0))</f>
        <v>Stockport</v>
      </c>
      <c r="G160" s="135">
        <f ca="1">IFERROR(IF((VLOOKUP($E160,'Res&amp;Reablement Backsheet'!$D$5:$W$183,G$9,FALSE))="","",(VLOOKUP($E160,'Res&amp;Reablement Backsheet'!$D$5:$W$183,G$9,FALSE))),"")</f>
        <v>392.09508305764143</v>
      </c>
      <c r="H160" s="135">
        <f ca="1">IFERROR(IF((VLOOKUP($E160,'Res&amp;Reablement Backsheet'!$D$5:$W$183,H$9,FALSE))="","",(VLOOKUP($E160,'Res&amp;Reablement Backsheet'!$D$5:$W$183,H$9,FALSE))),"")</f>
        <v>575.95891955658101</v>
      </c>
      <c r="I160" s="135">
        <f ca="1">IFERROR(IF((VLOOKUP($E160,'Res&amp;Reablement Backsheet'!$D$5:$W$183,I$9,FALSE))="","",(VLOOKUP($E160,'Res&amp;Reablement Backsheet'!$D$5:$W$183,I$9,FALSE))),"")</f>
        <v>1512.7595718474056</v>
      </c>
    </row>
    <row r="161" spans="1:9" ht="15" customHeight="1" x14ac:dyDescent="0.3">
      <c r="A161" s="57">
        <v>149</v>
      </c>
      <c r="B161" s="98" t="str">
        <f ca="1">IFERROR(IF((VLOOKUP($E161,'Org List'!$AJ$10:$AL$188,3,FALSE))="","",(VLOOKUP($E161,'Org List'!$AJ$10:$AL$188,3,FALSE))),"")</f>
        <v>North of England Commissioning Region</v>
      </c>
      <c r="C161" s="99" t="str">
        <f ca="1">IFERROR(IF((VLOOKUP($E161,'Org List'!$AO$10:$AQ$188,3,FALSE))="","",(VLOOKUP($E161,'Org List'!$AO$10:$AQ$188,3,FALSE))),"")</f>
        <v>North East Region</v>
      </c>
      <c r="D161" s="100" t="str">
        <f ca="1">IFERROR(IF((VLOOKUP($E161,'Org List'!$AT$10:$AV$188,3,FALSE))="","",(VLOOKUP($E161,'Org List'!$AT$10:$AV$188,3,FALSE))),"")</f>
        <v>NHS England North (Cumbria And North East)</v>
      </c>
      <c r="E161" s="98" t="str">
        <f t="shared" ca="1" si="4"/>
        <v>E06000004</v>
      </c>
      <c r="F161" s="100" t="str">
        <f ca="1">IF(E161="","",VLOOKUP(E161,'Org List'!$J$9:$K$488,2,0))</f>
        <v>Stockton-on-Tees</v>
      </c>
      <c r="G161" s="135">
        <f ca="1">IFERROR(IF((VLOOKUP($E161,'Res&amp;Reablement Backsheet'!$D$5:$W$183,G$9,FALSE))="","",(VLOOKUP($E161,'Res&amp;Reablement Backsheet'!$D$5:$W$183,G$9,FALSE))),"")</f>
        <v>894.43879773486276</v>
      </c>
      <c r="H161" s="135">
        <f ca="1">IFERROR(IF((VLOOKUP($E161,'Res&amp;Reablement Backsheet'!$D$5:$W$183,H$9,FALSE))="","",(VLOOKUP($E161,'Res&amp;Reablement Backsheet'!$D$5:$W$183,H$9,FALSE))),"")</f>
        <v>828.16917497215638</v>
      </c>
      <c r="I161" s="135">
        <f ca="1">IFERROR(IF((VLOOKUP($E161,'Res&amp;Reablement Backsheet'!$D$5:$W$183,I$9,FALSE))="","",(VLOOKUP($E161,'Res&amp;Reablement Backsheet'!$D$5:$W$183,I$9,FALSE))),"")</f>
        <v>779.62132678413343</v>
      </c>
    </row>
    <row r="162" spans="1:9" ht="15" customHeight="1" x14ac:dyDescent="0.3">
      <c r="A162" s="57">
        <v>150</v>
      </c>
      <c r="B162" s="98" t="str">
        <f ca="1">IFERROR(IF((VLOOKUP($E162,'Org List'!$AJ$10:$AL$188,3,FALSE))="","",(VLOOKUP($E162,'Org List'!$AJ$10:$AL$188,3,FALSE))),"")</f>
        <v>Midlands and East of England Commissioning Region</v>
      </c>
      <c r="C162" s="99" t="str">
        <f ca="1">IFERROR(IF((VLOOKUP($E162,'Org List'!$AO$10:$AQ$188,3,FALSE))="","",(VLOOKUP($E162,'Org List'!$AO$10:$AQ$188,3,FALSE))),"")</f>
        <v>West Midlands Region</v>
      </c>
      <c r="D162" s="100" t="str">
        <f ca="1">IFERROR(IF((VLOOKUP($E162,'Org List'!$AT$10:$AV$188,3,FALSE))="","",(VLOOKUP($E162,'Org List'!$AT$10:$AV$188,3,FALSE))),"")</f>
        <v>NHS England Midlands And East (North Midlands)</v>
      </c>
      <c r="E162" s="98" t="str">
        <f t="shared" ca="1" si="4"/>
        <v>E06000021</v>
      </c>
      <c r="F162" s="100" t="str">
        <f ca="1">IF(E162="","",VLOOKUP(E162,'Org List'!$J$9:$K$488,2,0))</f>
        <v>Stoke-on-Trent</v>
      </c>
      <c r="G162" s="135">
        <f ca="1">IFERROR(IF((VLOOKUP($E162,'Res&amp;Reablement Backsheet'!$D$5:$W$183,G$9,FALSE))="","",(VLOOKUP($E162,'Res&amp;Reablement Backsheet'!$D$5:$W$183,G$9,FALSE))),"")</f>
        <v>701.34424313267095</v>
      </c>
      <c r="H162" s="135">
        <f ca="1">IFERROR(IF((VLOOKUP($E162,'Res&amp;Reablement Backsheet'!$D$5:$W$183,H$9,FALSE))="","",(VLOOKUP($E162,'Res&amp;Reablement Backsheet'!$D$5:$W$183,H$9,FALSE))),"")</f>
        <v>671.28075738987525</v>
      </c>
      <c r="I162" s="135">
        <f ca="1">IFERROR(IF((VLOOKUP($E162,'Res&amp;Reablement Backsheet'!$D$5:$W$183,I$9,FALSE))="","",(VLOOKUP($E162,'Res&amp;Reablement Backsheet'!$D$5:$W$183,I$9,FALSE))),"")</f>
        <v>414.34226059581948</v>
      </c>
    </row>
    <row r="163" spans="1:9" ht="15" customHeight="1" x14ac:dyDescent="0.3">
      <c r="A163" s="57">
        <v>151</v>
      </c>
      <c r="B163" s="98" t="str">
        <f ca="1">IFERROR(IF((VLOOKUP($E163,'Org List'!$AJ$10:$AL$188,3,FALSE))="","",(VLOOKUP($E163,'Org List'!$AJ$10:$AL$188,3,FALSE))),"")</f>
        <v>Midlands and East of England Commissioning Region</v>
      </c>
      <c r="C163" s="99" t="str">
        <f ca="1">IFERROR(IF((VLOOKUP($E163,'Org List'!$AO$10:$AQ$188,3,FALSE))="","",(VLOOKUP($E163,'Org List'!$AO$10:$AQ$188,3,FALSE))),"")</f>
        <v>East Region</v>
      </c>
      <c r="D163" s="100" t="str">
        <f ca="1">IFERROR(IF((VLOOKUP($E163,'Org List'!$AT$10:$AV$188,3,FALSE))="","",(VLOOKUP($E163,'Org List'!$AT$10:$AV$188,3,FALSE))),"")</f>
        <v>NHS England Midlands And East (East)</v>
      </c>
      <c r="E163" s="98" t="str">
        <f t="shared" ca="1" si="4"/>
        <v>E10000029</v>
      </c>
      <c r="F163" s="100" t="str">
        <f ca="1">IF(E163="","",VLOOKUP(E163,'Org List'!$J$9:$K$488,2,0))</f>
        <v>Suffolk</v>
      </c>
      <c r="G163" s="135">
        <f ca="1">IFERROR(IF((VLOOKUP($E163,'Res&amp;Reablement Backsheet'!$D$5:$W$183,G$9,FALSE))="","",(VLOOKUP($E163,'Res&amp;Reablement Backsheet'!$D$5:$W$183,G$9,FALSE))),"")</f>
        <v>519.18271350874613</v>
      </c>
      <c r="H163" s="135">
        <f ca="1">IFERROR(IF((VLOOKUP($E163,'Res&amp;Reablement Backsheet'!$D$5:$W$183,H$9,FALSE))="","",(VLOOKUP($E163,'Res&amp;Reablement Backsheet'!$D$5:$W$183,H$9,FALSE))),"")</f>
        <v>621.94657149786917</v>
      </c>
      <c r="I163" s="135">
        <f ca="1">IFERROR(IF((VLOOKUP($E163,'Res&amp;Reablement Backsheet'!$D$5:$W$183,I$9,FALSE))="","",(VLOOKUP($E163,'Res&amp;Reablement Backsheet'!$D$5:$W$183,I$9,FALSE))),"")</f>
        <v>607.50955730339672</v>
      </c>
    </row>
    <row r="164" spans="1:9" ht="15" customHeight="1" x14ac:dyDescent="0.3">
      <c r="A164" s="57">
        <v>152</v>
      </c>
      <c r="B164" s="98" t="str">
        <f ca="1">IFERROR(IF((VLOOKUP($E164,'Org List'!$AJ$10:$AL$188,3,FALSE))="","",(VLOOKUP($E164,'Org List'!$AJ$10:$AL$188,3,FALSE))),"")</f>
        <v>North of England Commissioning Region</v>
      </c>
      <c r="C164" s="99" t="str">
        <f ca="1">IFERROR(IF((VLOOKUP($E164,'Org List'!$AO$10:$AQ$188,3,FALSE))="","",(VLOOKUP($E164,'Org List'!$AO$10:$AQ$188,3,FALSE))),"")</f>
        <v>North East Region</v>
      </c>
      <c r="D164" s="100" t="str">
        <f ca="1">IFERROR(IF((VLOOKUP($E164,'Org List'!$AT$10:$AV$188,3,FALSE))="","",(VLOOKUP($E164,'Org List'!$AT$10:$AV$188,3,FALSE))),"")</f>
        <v>NHS England North (Cumbria And North East)</v>
      </c>
      <c r="E164" s="98" t="str">
        <f t="shared" ca="1" si="4"/>
        <v>E08000024</v>
      </c>
      <c r="F164" s="100" t="str">
        <f ca="1">IF(E164="","",VLOOKUP(E164,'Org List'!$J$9:$K$488,2,0))</f>
        <v>Sunderland</v>
      </c>
      <c r="G164" s="135">
        <f ca="1">IFERROR(IF((VLOOKUP($E164,'Res&amp;Reablement Backsheet'!$D$5:$W$183,G$9,FALSE))="","",(VLOOKUP($E164,'Res&amp;Reablement Backsheet'!$D$5:$W$183,G$9,FALSE))),"")</f>
        <v>909.64567679926779</v>
      </c>
      <c r="H164" s="135">
        <f ca="1">IFERROR(IF((VLOOKUP($E164,'Res&amp;Reablement Backsheet'!$D$5:$W$183,H$9,FALSE))="","",(VLOOKUP($E164,'Res&amp;Reablement Backsheet'!$D$5:$W$183,H$9,FALSE))),"")</f>
        <v>860.75663891446948</v>
      </c>
      <c r="I164" s="135">
        <f ca="1">IFERROR(IF((VLOOKUP($E164,'Res&amp;Reablement Backsheet'!$D$5:$W$183,I$9,FALSE))="","",(VLOOKUP($E164,'Res&amp;Reablement Backsheet'!$D$5:$W$183,I$9,FALSE))),"")</f>
        <v>935.93189122140996</v>
      </c>
    </row>
    <row r="165" spans="1:9" ht="15" customHeight="1" x14ac:dyDescent="0.3">
      <c r="A165" s="57">
        <v>153</v>
      </c>
      <c r="B165" s="98" t="str">
        <f ca="1">IFERROR(IF((VLOOKUP($E165,'Org List'!$AJ$10:$AL$188,3,FALSE))="","",(VLOOKUP($E165,'Org List'!$AJ$10:$AL$188,3,FALSE))),"")</f>
        <v>South East England Commissioning Region</v>
      </c>
      <c r="C165" s="99" t="str">
        <f ca="1">IFERROR(IF((VLOOKUP($E165,'Org List'!$AO$10:$AQ$188,3,FALSE))="","",(VLOOKUP($E165,'Org List'!$AO$10:$AQ$188,3,FALSE))),"")</f>
        <v>South East Region</v>
      </c>
      <c r="D165" s="100" t="str">
        <f ca="1">IFERROR(IF((VLOOKUP($E165,'Org List'!$AT$10:$AV$188,3,FALSE))="","",(VLOOKUP($E165,'Org List'!$AT$10:$AV$188,3,FALSE))),"")</f>
        <v>NHS England South East (Kent, Surrey and Sussex)</v>
      </c>
      <c r="E165" s="98" t="str">
        <f t="shared" ca="1" si="4"/>
        <v>E10000030</v>
      </c>
      <c r="F165" s="100" t="str">
        <f ca="1">IF(E165="","",VLOOKUP(E165,'Org List'!$J$9:$K$488,2,0))</f>
        <v>Surrey</v>
      </c>
      <c r="G165" s="135">
        <f ca="1">IFERROR(IF((VLOOKUP($E165,'Res&amp;Reablement Backsheet'!$D$5:$W$183,G$9,FALSE))="","",(VLOOKUP($E165,'Res&amp;Reablement Backsheet'!$D$5:$W$183,G$9,FALSE))),"")</f>
        <v>495.11027456115227</v>
      </c>
      <c r="H165" s="135">
        <f ca="1">IFERROR(IF((VLOOKUP($E165,'Res&amp;Reablement Backsheet'!$D$5:$W$183,H$9,FALSE))="","",(VLOOKUP($E165,'Res&amp;Reablement Backsheet'!$D$5:$W$183,H$9,FALSE))),"")</f>
        <v>518.8271716044494</v>
      </c>
      <c r="I165" s="135">
        <f ca="1">IFERROR(IF((VLOOKUP($E165,'Res&amp;Reablement Backsheet'!$D$5:$W$183,I$9,FALSE))="","",(VLOOKUP($E165,'Res&amp;Reablement Backsheet'!$D$5:$W$183,I$9,FALSE))),"")</f>
        <v>582.27437992728323</v>
      </c>
    </row>
    <row r="166" spans="1:9" ht="15" customHeight="1" x14ac:dyDescent="0.3">
      <c r="A166" s="57">
        <v>154</v>
      </c>
      <c r="B166" s="98" t="str">
        <f ca="1">IFERROR(IF((VLOOKUP($E166,'Org List'!$AJ$10:$AL$188,3,FALSE))="","",(VLOOKUP($E166,'Org List'!$AJ$10:$AL$188,3,FALSE))),"")</f>
        <v>London Commissioning Region</v>
      </c>
      <c r="C166" s="99" t="str">
        <f ca="1">IFERROR(IF((VLOOKUP($E166,'Org List'!$AO$10:$AQ$188,3,FALSE))="","",(VLOOKUP($E166,'Org List'!$AO$10:$AQ$188,3,FALSE))),"")</f>
        <v>London Region</v>
      </c>
      <c r="D166" s="100" t="str">
        <f ca="1">IFERROR(IF((VLOOKUP($E166,'Org List'!$AT$10:$AV$188,3,FALSE))="","",(VLOOKUP($E166,'Org List'!$AT$10:$AV$188,3,FALSE))),"")</f>
        <v>NHS England London</v>
      </c>
      <c r="E166" s="98" t="str">
        <f t="shared" ca="1" si="4"/>
        <v>E09000029</v>
      </c>
      <c r="F166" s="100" t="str">
        <f ca="1">IF(E166="","",VLOOKUP(E166,'Org List'!$J$9:$K$488,2,0))</f>
        <v>Sutton</v>
      </c>
      <c r="G166" s="135">
        <f ca="1">IFERROR(IF((VLOOKUP($E166,'Res&amp;Reablement Backsheet'!$D$5:$W$183,G$9,FALSE))="","",(VLOOKUP($E166,'Res&amp;Reablement Backsheet'!$D$5:$W$183,G$9,FALSE))),"")</f>
        <v>183.11425021254334</v>
      </c>
      <c r="H166" s="135">
        <f ca="1">IFERROR(IF((VLOOKUP($E166,'Res&amp;Reablement Backsheet'!$D$5:$W$183,H$9,FALSE))="","",(VLOOKUP($E166,'Res&amp;Reablement Backsheet'!$D$5:$W$183,H$9,FALSE))),"")</f>
        <v>285.18650549308097</v>
      </c>
      <c r="I166" s="135">
        <f ca="1">IFERROR(IF((VLOOKUP($E166,'Res&amp;Reablement Backsheet'!$D$5:$W$183,I$9,FALSE))="","",(VLOOKUP($E166,'Res&amp;Reablement Backsheet'!$D$5:$W$183,I$9,FALSE))),"")</f>
        <v>204.16761188709205</v>
      </c>
    </row>
    <row r="167" spans="1:9" ht="15" customHeight="1" x14ac:dyDescent="0.3">
      <c r="A167" s="57">
        <v>155</v>
      </c>
      <c r="B167" s="98" t="str">
        <f ca="1">IFERROR(IF((VLOOKUP($E167,'Org List'!$AJ$10:$AL$188,3,FALSE))="","",(VLOOKUP($E167,'Org List'!$AJ$10:$AL$188,3,FALSE))),"")</f>
        <v>South West England Commissioning Region</v>
      </c>
      <c r="C167" s="99" t="str">
        <f ca="1">IFERROR(IF((VLOOKUP($E167,'Org List'!$AO$10:$AQ$188,3,FALSE))="","",(VLOOKUP($E167,'Org List'!$AO$10:$AQ$188,3,FALSE))),"")</f>
        <v>South West Region</v>
      </c>
      <c r="D167" s="100" t="str">
        <f ca="1">IFERROR(IF((VLOOKUP($E167,'Org List'!$AT$10:$AV$188,3,FALSE))="","",(VLOOKUP($E167,'Org List'!$AT$10:$AV$188,3,FALSE))),"")</f>
        <v>NHS England South West (South West North)</v>
      </c>
      <c r="E167" s="98" t="str">
        <f t="shared" ca="1" si="4"/>
        <v>E06000030</v>
      </c>
      <c r="F167" s="100" t="str">
        <f ca="1">IF(E167="","",VLOOKUP(E167,'Org List'!$J$9:$K$488,2,0))</f>
        <v>Swindon</v>
      </c>
      <c r="G167" s="135">
        <f ca="1">IFERROR(IF((VLOOKUP($E167,'Res&amp;Reablement Backsheet'!$D$5:$W$183,G$9,FALSE))="","",(VLOOKUP($E167,'Res&amp;Reablement Backsheet'!$D$5:$W$183,G$9,FALSE))),"")</f>
        <v>568.872033421232</v>
      </c>
      <c r="H167" s="135">
        <f ca="1">IFERROR(IF((VLOOKUP($E167,'Res&amp;Reablement Backsheet'!$D$5:$W$183,H$9,FALSE))="","",(VLOOKUP($E167,'Res&amp;Reablement Backsheet'!$D$5:$W$183,H$9,FALSE))),"")</f>
        <v>582.64872108605721</v>
      </c>
      <c r="I167" s="135">
        <f ca="1">IFERROR(IF((VLOOKUP($E167,'Res&amp;Reablement Backsheet'!$D$5:$W$183,I$9,FALSE))="","",(VLOOKUP($E167,'Res&amp;Reablement Backsheet'!$D$5:$W$183,I$9,FALSE))),"")</f>
        <v>492.33816931771833</v>
      </c>
    </row>
    <row r="168" spans="1:9" ht="15" customHeight="1" x14ac:dyDescent="0.3">
      <c r="A168" s="57">
        <v>156</v>
      </c>
      <c r="B168" s="98" t="str">
        <f ca="1">IFERROR(IF((VLOOKUP($E168,'Org List'!$AJ$10:$AL$188,3,FALSE))="","",(VLOOKUP($E168,'Org List'!$AJ$10:$AL$188,3,FALSE))),"")</f>
        <v>North of England Commissioning Region</v>
      </c>
      <c r="C168" s="99" t="str">
        <f ca="1">IFERROR(IF((VLOOKUP($E168,'Org List'!$AO$10:$AQ$188,3,FALSE))="","",(VLOOKUP($E168,'Org List'!$AO$10:$AQ$188,3,FALSE))),"")</f>
        <v>North West Region</v>
      </c>
      <c r="D168" s="100" t="str">
        <f ca="1">IFERROR(IF((VLOOKUP($E168,'Org List'!$AT$10:$AV$188,3,FALSE))="","",(VLOOKUP($E168,'Org List'!$AT$10:$AV$188,3,FALSE))),"")</f>
        <v>NHS England North (Greater Manchester)</v>
      </c>
      <c r="E168" s="98" t="str">
        <f t="shared" ca="1" si="4"/>
        <v>E08000008</v>
      </c>
      <c r="F168" s="100" t="str">
        <f ca="1">IF(E168="","",VLOOKUP(E168,'Org List'!$J$9:$K$488,2,0))</f>
        <v>Tameside</v>
      </c>
      <c r="G168" s="135">
        <f ca="1">IFERROR(IF((VLOOKUP($E168,'Res&amp;Reablement Backsheet'!$D$5:$W$183,G$9,FALSE))="","",(VLOOKUP($E168,'Res&amp;Reablement Backsheet'!$D$5:$W$183,G$9,FALSE))),"")</f>
        <v>618.47204044447869</v>
      </c>
      <c r="H168" s="135">
        <f ca="1">IFERROR(IF((VLOOKUP($E168,'Res&amp;Reablement Backsheet'!$D$5:$W$183,H$9,FALSE))="","",(VLOOKUP($E168,'Res&amp;Reablement Backsheet'!$D$5:$W$183,H$9,FALSE))),"")</f>
        <v>611.51991880233447</v>
      </c>
      <c r="I168" s="135">
        <f ca="1">IFERROR(IF((VLOOKUP($E168,'Res&amp;Reablement Backsheet'!$D$5:$W$183,I$9,FALSE))="","",(VLOOKUP($E168,'Res&amp;Reablement Backsheet'!$D$5:$W$183,I$9,FALSE))),"")</f>
        <v>667.343313879726</v>
      </c>
    </row>
    <row r="169" spans="1:9" ht="15" customHeight="1" x14ac:dyDescent="0.3">
      <c r="A169" s="57">
        <v>157</v>
      </c>
      <c r="B169" s="98" t="str">
        <f ca="1">IFERROR(IF((VLOOKUP($E169,'Org List'!$AJ$10:$AL$188,3,FALSE))="","",(VLOOKUP($E169,'Org List'!$AJ$10:$AL$188,3,FALSE))),"")</f>
        <v>Midlands and East of England Commissioning Region</v>
      </c>
      <c r="C169" s="99" t="str">
        <f ca="1">IFERROR(IF((VLOOKUP($E169,'Org List'!$AO$10:$AQ$188,3,FALSE))="","",(VLOOKUP($E169,'Org List'!$AO$10:$AQ$188,3,FALSE))),"")</f>
        <v>West Midlands Region</v>
      </c>
      <c r="D169" s="100" t="str">
        <f ca="1">IFERROR(IF((VLOOKUP($E169,'Org List'!$AT$10:$AV$188,3,FALSE))="","",(VLOOKUP($E169,'Org List'!$AT$10:$AV$188,3,FALSE))),"")</f>
        <v>NHS England Midlands And East (North Midlands)</v>
      </c>
      <c r="E169" s="98" t="str">
        <f t="shared" ca="1" si="4"/>
        <v>E06000020</v>
      </c>
      <c r="F169" s="100" t="str">
        <f ca="1">IF(E169="","",VLOOKUP(E169,'Org List'!$J$9:$K$488,2,0))</f>
        <v>Telford and Wrekin</v>
      </c>
      <c r="G169" s="135">
        <f ca="1">IFERROR(IF((VLOOKUP($E169,'Res&amp;Reablement Backsheet'!$D$5:$W$183,G$9,FALSE))="","",(VLOOKUP($E169,'Res&amp;Reablement Backsheet'!$D$5:$W$183,G$9,FALSE))),"")</f>
        <v>361.2490881934072</v>
      </c>
      <c r="H169" s="135">
        <f ca="1">IFERROR(IF((VLOOKUP($E169,'Res&amp;Reablement Backsheet'!$D$5:$W$183,H$9,FALSE))="","",(VLOOKUP($E169,'Res&amp;Reablement Backsheet'!$D$5:$W$183,H$9,FALSE))),"")</f>
        <v>351.14967755005574</v>
      </c>
      <c r="I169" s="135">
        <f ca="1">IFERROR(IF((VLOOKUP($E169,'Res&amp;Reablement Backsheet'!$D$5:$W$183,I$9,FALSE))="","",(VLOOKUP($E169,'Res&amp;Reablement Backsheet'!$D$5:$W$183,I$9,FALSE))),"")</f>
        <v>307.25596785629875</v>
      </c>
    </row>
    <row r="170" spans="1:9" ht="15" customHeight="1" x14ac:dyDescent="0.3">
      <c r="A170" s="57">
        <v>158</v>
      </c>
      <c r="B170" s="98" t="str">
        <f ca="1">IFERROR(IF((VLOOKUP($E170,'Org List'!$AJ$10:$AL$188,3,FALSE))="","",(VLOOKUP($E170,'Org List'!$AJ$10:$AL$188,3,FALSE))),"")</f>
        <v>Midlands and East of England Commissioning Region</v>
      </c>
      <c r="C170" s="99" t="str">
        <f ca="1">IFERROR(IF((VLOOKUP($E170,'Org List'!$AO$10:$AQ$188,3,FALSE))="","",(VLOOKUP($E170,'Org List'!$AO$10:$AQ$188,3,FALSE))),"")</f>
        <v>East Region</v>
      </c>
      <c r="D170" s="100" t="str">
        <f ca="1">IFERROR(IF((VLOOKUP($E170,'Org List'!$AT$10:$AV$188,3,FALSE))="","",(VLOOKUP($E170,'Org List'!$AT$10:$AV$188,3,FALSE))),"")</f>
        <v>NHS England Midlands And East (East)</v>
      </c>
      <c r="E170" s="98" t="str">
        <f t="shared" ca="1" si="4"/>
        <v>E06000034</v>
      </c>
      <c r="F170" s="100" t="str">
        <f ca="1">IF(E170="","",VLOOKUP(E170,'Org List'!$J$9:$K$488,2,0))</f>
        <v>Thurrock</v>
      </c>
      <c r="G170" s="135">
        <f ca="1">IFERROR(IF((VLOOKUP($E170,'Res&amp;Reablement Backsheet'!$D$5:$W$183,G$9,FALSE))="","",(VLOOKUP($E170,'Res&amp;Reablement Backsheet'!$D$5:$W$183,G$9,FALSE))),"")</f>
        <v>1683.4149274242036</v>
      </c>
      <c r="H170" s="135">
        <f ca="1">IFERROR(IF((VLOOKUP($E170,'Res&amp;Reablement Backsheet'!$D$5:$W$183,H$9,FALSE))="","",(VLOOKUP($E170,'Res&amp;Reablement Backsheet'!$D$5:$W$183,H$9,FALSE))),"")</f>
        <v>715.77691619445272</v>
      </c>
      <c r="I170" s="135">
        <f ca="1">IFERROR(IF((VLOOKUP($E170,'Res&amp;Reablement Backsheet'!$D$5:$W$183,I$9,FALSE))="","",(VLOOKUP($E170,'Res&amp;Reablement Backsheet'!$D$5:$W$183,I$9,FALSE))),"")</f>
        <v>984.19325976737241</v>
      </c>
    </row>
    <row r="171" spans="1:9" ht="15" customHeight="1" x14ac:dyDescent="0.3">
      <c r="A171" s="57">
        <v>159</v>
      </c>
      <c r="B171" s="98" t="str">
        <f ca="1">IFERROR(IF((VLOOKUP($E171,'Org List'!$AJ$10:$AL$188,3,FALSE))="","",(VLOOKUP($E171,'Org List'!$AJ$10:$AL$188,3,FALSE))),"")</f>
        <v>South West England Commissioning Region</v>
      </c>
      <c r="C171" s="99" t="str">
        <f ca="1">IFERROR(IF((VLOOKUP($E171,'Org List'!$AO$10:$AQ$188,3,FALSE))="","",(VLOOKUP($E171,'Org List'!$AO$10:$AQ$188,3,FALSE))),"")</f>
        <v>South West Region</v>
      </c>
      <c r="D171" s="100" t="str">
        <f ca="1">IFERROR(IF((VLOOKUP($E171,'Org List'!$AT$10:$AV$188,3,FALSE))="","",(VLOOKUP($E171,'Org List'!$AT$10:$AV$188,3,FALSE))),"")</f>
        <v>NHS England South West (South West South)</v>
      </c>
      <c r="E171" s="98" t="str">
        <f t="shared" ca="1" si="4"/>
        <v>E06000027</v>
      </c>
      <c r="F171" s="100" t="str">
        <f ca="1">IF(E171="","",VLOOKUP(E171,'Org List'!$J$9:$K$488,2,0))</f>
        <v>Torbay</v>
      </c>
      <c r="G171" s="135">
        <f ca="1">IFERROR(IF((VLOOKUP($E171,'Res&amp;Reablement Backsheet'!$D$5:$W$183,G$9,FALSE))="","",(VLOOKUP($E171,'Res&amp;Reablement Backsheet'!$D$5:$W$183,G$9,FALSE))),"")</f>
        <v>493.03445508226798</v>
      </c>
      <c r="H171" s="135">
        <f ca="1">IFERROR(IF((VLOOKUP($E171,'Res&amp;Reablement Backsheet'!$D$5:$W$183,H$9,FALSE))="","",(VLOOKUP($E171,'Res&amp;Reablement Backsheet'!$D$5:$W$183,H$9,FALSE))),"")</f>
        <v>599.70014992503741</v>
      </c>
      <c r="I171" s="135">
        <f ca="1">IFERROR(IF((VLOOKUP($E171,'Res&amp;Reablement Backsheet'!$D$5:$W$183,I$9,FALSE))="","",(VLOOKUP($E171,'Res&amp;Reablement Backsheet'!$D$5:$W$183,I$9,FALSE))),"")</f>
        <v>446.94633815167884</v>
      </c>
    </row>
    <row r="172" spans="1:9" ht="15" customHeight="1" x14ac:dyDescent="0.3">
      <c r="A172" s="57">
        <v>160</v>
      </c>
      <c r="B172" s="98" t="str">
        <f ca="1">IFERROR(IF((VLOOKUP($E172,'Org List'!$AJ$10:$AL$188,3,FALSE))="","",(VLOOKUP($E172,'Org List'!$AJ$10:$AL$188,3,FALSE))),"")</f>
        <v>London Commissioning Region</v>
      </c>
      <c r="C172" s="99" t="str">
        <f ca="1">IFERROR(IF((VLOOKUP($E172,'Org List'!$AO$10:$AQ$188,3,FALSE))="","",(VLOOKUP($E172,'Org List'!$AO$10:$AQ$188,3,FALSE))),"")</f>
        <v>London Region</v>
      </c>
      <c r="D172" s="100" t="str">
        <f ca="1">IFERROR(IF((VLOOKUP($E172,'Org List'!$AT$10:$AV$188,3,FALSE))="","",(VLOOKUP($E172,'Org List'!$AT$10:$AV$188,3,FALSE))),"")</f>
        <v>NHS England London</v>
      </c>
      <c r="E172" s="98" t="str">
        <f t="shared" ref="E172:E190" ca="1" si="5">IF($A172&gt;$L$5-1,"",INDIRECT("'Comms by AT'!D"&amp;$A172+$L$4))</f>
        <v>E09000030</v>
      </c>
      <c r="F172" s="100" t="str">
        <f ca="1">IF(E172="","",VLOOKUP(E172,'Org List'!$J$9:$K$488,2,0))</f>
        <v>Tower Hamlets</v>
      </c>
      <c r="G172" s="135">
        <f ca="1">IFERROR(IF((VLOOKUP($E172,'Res&amp;Reablement Backsheet'!$D$5:$W$183,G$9,FALSE))="","",(VLOOKUP($E172,'Res&amp;Reablement Backsheet'!$D$5:$W$183,G$9,FALSE))),"")</f>
        <v>616.80801850424052</v>
      </c>
      <c r="H172" s="135">
        <f ca="1">IFERROR(IF((VLOOKUP($E172,'Res&amp;Reablement Backsheet'!$D$5:$W$183,H$9,FALSE))="","",(VLOOKUP($E172,'Res&amp;Reablement Backsheet'!$D$5:$W$183,H$9,FALSE))),"")</f>
        <v>608.41288156928567</v>
      </c>
      <c r="I172" s="135">
        <f ca="1">IFERROR(IF((VLOOKUP($E172,'Res&amp;Reablement Backsheet'!$D$5:$W$183,I$9,FALSE))="","",(VLOOKUP($E172,'Res&amp;Reablement Backsheet'!$D$5:$W$183,I$9,FALSE))),"")</f>
        <v>493.02423161649011</v>
      </c>
    </row>
    <row r="173" spans="1:9" ht="15" customHeight="1" x14ac:dyDescent="0.3">
      <c r="A173" s="57">
        <v>161</v>
      </c>
      <c r="B173" s="98" t="str">
        <f ca="1">IFERROR(IF((VLOOKUP($E173,'Org List'!$AJ$10:$AL$188,3,FALSE))="","",(VLOOKUP($E173,'Org List'!$AJ$10:$AL$188,3,FALSE))),"")</f>
        <v>North of England Commissioning Region</v>
      </c>
      <c r="C173" s="99" t="str">
        <f ca="1">IFERROR(IF((VLOOKUP($E173,'Org List'!$AO$10:$AQ$188,3,FALSE))="","",(VLOOKUP($E173,'Org List'!$AO$10:$AQ$188,3,FALSE))),"")</f>
        <v>North West Region</v>
      </c>
      <c r="D173" s="100" t="str">
        <f ca="1">IFERROR(IF((VLOOKUP($E173,'Org List'!$AT$10:$AV$188,3,FALSE))="","",(VLOOKUP($E173,'Org List'!$AT$10:$AV$188,3,FALSE))),"")</f>
        <v>NHS England North (Greater Manchester)</v>
      </c>
      <c r="E173" s="98" t="str">
        <f t="shared" ca="1" si="5"/>
        <v>E08000009</v>
      </c>
      <c r="F173" s="100" t="str">
        <f ca="1">IF(E173="","",VLOOKUP(E173,'Org List'!$J$9:$K$488,2,0))</f>
        <v>Trafford</v>
      </c>
      <c r="G173" s="135">
        <f ca="1">IFERROR(IF((VLOOKUP($E173,'Res&amp;Reablement Backsheet'!$D$5:$W$183,G$9,FALSE))="","",(VLOOKUP($E173,'Res&amp;Reablement Backsheet'!$D$5:$W$183,G$9,FALSE))),"")</f>
        <v>883.41853193706891</v>
      </c>
      <c r="H173" s="135">
        <f ca="1">IFERROR(IF((VLOOKUP($E173,'Res&amp;Reablement Backsheet'!$D$5:$W$183,H$9,FALSE))="","",(VLOOKUP($E173,'Res&amp;Reablement Backsheet'!$D$5:$W$183,H$9,FALSE))),"")</f>
        <v>605.62790812181493</v>
      </c>
      <c r="I173" s="135">
        <f ca="1">IFERROR(IF((VLOOKUP($E173,'Res&amp;Reablement Backsheet'!$D$5:$W$183,I$9,FALSE))="","",(VLOOKUP($E173,'Res&amp;Reablement Backsheet'!$D$5:$W$183,I$9,FALSE))),"")</f>
        <v>677.0230680223541</v>
      </c>
    </row>
    <row r="174" spans="1:9" ht="15" customHeight="1" x14ac:dyDescent="0.3">
      <c r="A174" s="57">
        <v>162</v>
      </c>
      <c r="B174" s="98" t="str">
        <f ca="1">IFERROR(IF((VLOOKUP($E174,'Org List'!$AJ$10:$AL$188,3,FALSE))="","",(VLOOKUP($E174,'Org List'!$AJ$10:$AL$188,3,FALSE))),"")</f>
        <v>North of England Commissioning Region</v>
      </c>
      <c r="C174" s="99" t="str">
        <f ca="1">IFERROR(IF((VLOOKUP($E174,'Org List'!$AO$10:$AQ$188,3,FALSE))="","",(VLOOKUP($E174,'Org List'!$AO$10:$AQ$188,3,FALSE))),"")</f>
        <v>Yorkshire and The Humber Region</v>
      </c>
      <c r="D174" s="100" t="str">
        <f ca="1">IFERROR(IF((VLOOKUP($E174,'Org List'!$AT$10:$AV$188,3,FALSE))="","",(VLOOKUP($E174,'Org List'!$AT$10:$AV$188,3,FALSE))),"")</f>
        <v>NHS England North (Yorkshire And Humber)</v>
      </c>
      <c r="E174" s="98" t="str">
        <f t="shared" ca="1" si="5"/>
        <v>E08000036</v>
      </c>
      <c r="F174" s="100" t="str">
        <f ca="1">IF(E174="","",VLOOKUP(E174,'Org List'!$J$9:$K$488,2,0))</f>
        <v>Wakefield</v>
      </c>
      <c r="G174" s="135">
        <f ca="1">IFERROR(IF((VLOOKUP($E174,'Res&amp;Reablement Backsheet'!$D$5:$W$183,G$9,FALSE))="","",(VLOOKUP($E174,'Res&amp;Reablement Backsheet'!$D$5:$W$183,G$9,FALSE))),"")</f>
        <v>744.01228411771228</v>
      </c>
      <c r="H174" s="135">
        <f ca="1">IFERROR(IF((VLOOKUP($E174,'Res&amp;Reablement Backsheet'!$D$5:$W$183,H$9,FALSE))="","",(VLOOKUP($E174,'Res&amp;Reablement Backsheet'!$D$5:$W$183,H$9,FALSE))),"")</f>
        <v>742.35807860262003</v>
      </c>
      <c r="I174" s="135">
        <f ca="1">IFERROR(IF((VLOOKUP($E174,'Res&amp;Reablement Backsheet'!$D$5:$W$183,I$9,FALSE))="","",(VLOOKUP($E174,'Res&amp;Reablement Backsheet'!$D$5:$W$183,I$9,FALSE))),"")</f>
        <v>731.44104803493451</v>
      </c>
    </row>
    <row r="175" spans="1:9" ht="15" customHeight="1" x14ac:dyDescent="0.3">
      <c r="A175" s="57">
        <v>163</v>
      </c>
      <c r="B175" s="98" t="str">
        <f ca="1">IFERROR(IF((VLOOKUP($E175,'Org List'!$AJ$10:$AL$188,3,FALSE))="","",(VLOOKUP($E175,'Org List'!$AJ$10:$AL$188,3,FALSE))),"")</f>
        <v>Midlands and East of England Commissioning Region</v>
      </c>
      <c r="C175" s="99" t="str">
        <f ca="1">IFERROR(IF((VLOOKUP($E175,'Org List'!$AO$10:$AQ$188,3,FALSE))="","",(VLOOKUP($E175,'Org List'!$AO$10:$AQ$188,3,FALSE))),"")</f>
        <v>West Midlands Region</v>
      </c>
      <c r="D175" s="100" t="str">
        <f ca="1">IFERROR(IF((VLOOKUP($E175,'Org List'!$AT$10:$AV$188,3,FALSE))="","",(VLOOKUP($E175,'Org List'!$AT$10:$AV$188,3,FALSE))),"")</f>
        <v>NHS England Midlands And East (West Midlands)</v>
      </c>
      <c r="E175" s="98" t="str">
        <f t="shared" ca="1" si="5"/>
        <v>E08000030</v>
      </c>
      <c r="F175" s="100" t="str">
        <f ca="1">IF(E175="","",VLOOKUP(E175,'Org List'!$J$9:$K$488,2,0))</f>
        <v>Walsall</v>
      </c>
      <c r="G175" s="135">
        <f ca="1">IFERROR(IF((VLOOKUP($E175,'Res&amp;Reablement Backsheet'!$D$5:$W$183,G$9,FALSE))="","",(VLOOKUP($E175,'Res&amp;Reablement Backsheet'!$D$5:$W$183,G$9,FALSE))),"")</f>
        <v>624.19198448610211</v>
      </c>
      <c r="H175" s="135">
        <f ca="1">IFERROR(IF((VLOOKUP($E175,'Res&amp;Reablement Backsheet'!$D$5:$W$183,H$9,FALSE))="","",(VLOOKUP($E175,'Res&amp;Reablement Backsheet'!$D$5:$W$183,H$9,FALSE))),"")</f>
        <v>683.10127981033895</v>
      </c>
      <c r="I175" s="135">
        <f ca="1">IFERROR(IF((VLOOKUP($E175,'Res&amp;Reablement Backsheet'!$D$5:$W$183,I$9,FALSE))="","",(VLOOKUP($E175,'Res&amp;Reablement Backsheet'!$D$5:$W$183,I$9,FALSE))),"")</f>
        <v>628.85500170775322</v>
      </c>
    </row>
    <row r="176" spans="1:9" ht="15" customHeight="1" x14ac:dyDescent="0.3">
      <c r="A176" s="57">
        <v>164</v>
      </c>
      <c r="B176" s="98" t="str">
        <f ca="1">IFERROR(IF((VLOOKUP($E176,'Org List'!$AJ$10:$AL$188,3,FALSE))="","",(VLOOKUP($E176,'Org List'!$AJ$10:$AL$188,3,FALSE))),"")</f>
        <v>London Commissioning Region</v>
      </c>
      <c r="C176" s="99" t="str">
        <f ca="1">IFERROR(IF((VLOOKUP($E176,'Org List'!$AO$10:$AQ$188,3,FALSE))="","",(VLOOKUP($E176,'Org List'!$AO$10:$AQ$188,3,FALSE))),"")</f>
        <v>London Region</v>
      </c>
      <c r="D176" s="100" t="str">
        <f ca="1">IFERROR(IF((VLOOKUP($E176,'Org List'!$AT$10:$AV$188,3,FALSE))="","",(VLOOKUP($E176,'Org List'!$AT$10:$AV$188,3,FALSE))),"")</f>
        <v>NHS England London</v>
      </c>
      <c r="E176" s="98" t="str">
        <f t="shared" ca="1" si="5"/>
        <v>E09000031</v>
      </c>
      <c r="F176" s="100" t="str">
        <f ca="1">IF(E176="","",VLOOKUP(E176,'Org List'!$J$9:$K$488,2,0))</f>
        <v>Waltham Forest</v>
      </c>
      <c r="G176" s="135">
        <f ca="1">IFERROR(IF((VLOOKUP($E176,'Res&amp;Reablement Backsheet'!$D$5:$W$183,G$9,FALSE))="","",(VLOOKUP($E176,'Res&amp;Reablement Backsheet'!$D$5:$W$183,G$9,FALSE))),"")</f>
        <v>398.22385114180997</v>
      </c>
      <c r="H176" s="135">
        <f ca="1">IFERROR(IF((VLOOKUP($E176,'Res&amp;Reablement Backsheet'!$D$5:$W$183,H$9,FALSE))="","",(VLOOKUP($E176,'Res&amp;Reablement Backsheet'!$D$5:$W$183,H$9,FALSE))),"")</f>
        <v>368.11946518492795</v>
      </c>
      <c r="I176" s="135">
        <f ca="1">IFERROR(IF((VLOOKUP($E176,'Res&amp;Reablement Backsheet'!$D$5:$W$183,I$9,FALSE))="","",(VLOOKUP($E176,'Res&amp;Reablement Backsheet'!$D$5:$W$183,I$9,FALSE))),"")</f>
        <v>375.065115471436</v>
      </c>
    </row>
    <row r="177" spans="1:12" ht="15" customHeight="1" x14ac:dyDescent="0.3">
      <c r="A177" s="57">
        <v>165</v>
      </c>
      <c r="B177" s="98" t="str">
        <f ca="1">IFERROR(IF((VLOOKUP($E177,'Org List'!$AJ$10:$AL$188,3,FALSE))="","",(VLOOKUP($E177,'Org List'!$AJ$10:$AL$188,3,FALSE))),"")</f>
        <v>London Commissioning Region</v>
      </c>
      <c r="C177" s="99" t="str">
        <f ca="1">IFERROR(IF((VLOOKUP($E177,'Org List'!$AO$10:$AQ$188,3,FALSE))="","",(VLOOKUP($E177,'Org List'!$AO$10:$AQ$188,3,FALSE))),"")</f>
        <v>London Region</v>
      </c>
      <c r="D177" s="100" t="str">
        <f ca="1">IFERROR(IF((VLOOKUP($E177,'Org List'!$AT$10:$AV$188,3,FALSE))="","",(VLOOKUP($E177,'Org List'!$AT$10:$AV$188,3,FALSE))),"")</f>
        <v>NHS England London</v>
      </c>
      <c r="E177" s="98" t="str">
        <f t="shared" ca="1" si="5"/>
        <v>E09000032</v>
      </c>
      <c r="F177" s="100" t="str">
        <f ca="1">IF(E177="","",VLOOKUP(E177,'Org List'!$J$9:$K$488,2,0))</f>
        <v>Wandsworth</v>
      </c>
      <c r="G177" s="135">
        <f ca="1">IFERROR(IF((VLOOKUP($E177,'Res&amp;Reablement Backsheet'!$D$5:$W$183,G$9,FALSE))="","",(VLOOKUP($E177,'Res&amp;Reablement Backsheet'!$D$5:$W$183,G$9,FALSE))),"")</f>
        <v>364.2317717035354</v>
      </c>
      <c r="H177" s="135">
        <f ca="1">IFERROR(IF((VLOOKUP($E177,'Res&amp;Reablement Backsheet'!$D$5:$W$183,H$9,FALSE))="","",(VLOOKUP($E177,'Res&amp;Reablement Backsheet'!$D$5:$W$183,H$9,FALSE))),"")</f>
        <v>439.51718709000266</v>
      </c>
      <c r="I177" s="135">
        <f ca="1">IFERROR(IF((VLOOKUP($E177,'Res&amp;Reablement Backsheet'!$D$5:$W$183,I$9,FALSE))="","",(VLOOKUP($E177,'Res&amp;Reablement Backsheet'!$D$5:$W$183,I$9,FALSE))),"")</f>
        <v>400.1574389923905</v>
      </c>
    </row>
    <row r="178" spans="1:12" ht="15" customHeight="1" x14ac:dyDescent="0.3">
      <c r="A178" s="57">
        <v>166</v>
      </c>
      <c r="B178" s="98" t="str">
        <f ca="1">IFERROR(IF((VLOOKUP($E178,'Org List'!$AJ$10:$AL$188,3,FALSE))="","",(VLOOKUP($E178,'Org List'!$AJ$10:$AL$188,3,FALSE))),"")</f>
        <v>North of England Commissioning Region</v>
      </c>
      <c r="C178" s="99" t="str">
        <f ca="1">IFERROR(IF((VLOOKUP($E178,'Org List'!$AO$10:$AQ$188,3,FALSE))="","",(VLOOKUP($E178,'Org List'!$AO$10:$AQ$188,3,FALSE))),"")</f>
        <v>North West Region</v>
      </c>
      <c r="D178" s="100" t="str">
        <f ca="1">IFERROR(IF((VLOOKUP($E178,'Org List'!$AT$10:$AV$188,3,FALSE))="","",(VLOOKUP($E178,'Org List'!$AT$10:$AV$188,3,FALSE))),"")</f>
        <v>NHS England North (Cheshire And Merseyside)</v>
      </c>
      <c r="E178" s="98" t="str">
        <f t="shared" ca="1" si="5"/>
        <v>E06000007</v>
      </c>
      <c r="F178" s="100" t="str">
        <f ca="1">IF(E178="","",VLOOKUP(E178,'Org List'!$J$9:$K$488,2,0))</f>
        <v>Warrington</v>
      </c>
      <c r="G178" s="135">
        <f ca="1">IFERROR(IF((VLOOKUP($E178,'Res&amp;Reablement Backsheet'!$D$5:$W$183,G$9,FALSE))="","",(VLOOKUP($E178,'Res&amp;Reablement Backsheet'!$D$5:$W$183,G$9,FALSE))),"")</f>
        <v>640.10624169986716</v>
      </c>
      <c r="H178" s="135">
        <f ca="1">IFERROR(IF((VLOOKUP($E178,'Res&amp;Reablement Backsheet'!$D$5:$W$183,H$9,FALSE))="","",(VLOOKUP($E178,'Res&amp;Reablement Backsheet'!$D$5:$W$183,H$9,FALSE))),"")</f>
        <v>681.40876693731559</v>
      </c>
      <c r="I178" s="135">
        <f ca="1">IFERROR(IF((VLOOKUP($E178,'Res&amp;Reablement Backsheet'!$D$5:$W$183,I$9,FALSE))="","",(VLOOKUP($E178,'Res&amp;Reablement Backsheet'!$D$5:$W$183,I$9,FALSE))),"")</f>
        <v>650.07962822755394</v>
      </c>
    </row>
    <row r="179" spans="1:12" ht="15" customHeight="1" x14ac:dyDescent="0.3">
      <c r="A179" s="57">
        <v>167</v>
      </c>
      <c r="B179" s="98" t="str">
        <f ca="1">IFERROR(IF((VLOOKUP($E179,'Org List'!$AJ$10:$AL$188,3,FALSE))="","",(VLOOKUP($E179,'Org List'!$AJ$10:$AL$188,3,FALSE))),"")</f>
        <v>Midlands and East of England Commissioning Region</v>
      </c>
      <c r="C179" s="99" t="str">
        <f ca="1">IFERROR(IF((VLOOKUP($E179,'Org List'!$AO$10:$AQ$188,3,FALSE))="","",(VLOOKUP($E179,'Org List'!$AO$10:$AQ$188,3,FALSE))),"")</f>
        <v>West Midlands Region</v>
      </c>
      <c r="D179" s="100" t="str">
        <f ca="1">IFERROR(IF((VLOOKUP($E179,'Org List'!$AT$10:$AV$188,3,FALSE))="","",(VLOOKUP($E179,'Org List'!$AT$10:$AV$188,3,FALSE))),"")</f>
        <v>NHS England Midlands And East (West Midlands)</v>
      </c>
      <c r="E179" s="98" t="str">
        <f t="shared" ca="1" si="5"/>
        <v>E10000031</v>
      </c>
      <c r="F179" s="100" t="str">
        <f ca="1">IF(E179="","",VLOOKUP(E179,'Org List'!$J$9:$K$488,2,0))</f>
        <v>Warwickshire</v>
      </c>
      <c r="G179" s="135">
        <f ca="1">IFERROR(IF((VLOOKUP($E179,'Res&amp;Reablement Backsheet'!$D$5:$W$183,G$9,FALSE))="","",(VLOOKUP($E179,'Res&amp;Reablement Backsheet'!$D$5:$W$183,G$9,FALSE))),"")</f>
        <v>481.68800230372528</v>
      </c>
      <c r="H179" s="135">
        <f ca="1">IFERROR(IF((VLOOKUP($E179,'Res&amp;Reablement Backsheet'!$D$5:$W$183,H$9,FALSE))="","",(VLOOKUP($E179,'Res&amp;Reablement Backsheet'!$D$5:$W$183,H$9,FALSE))),"")</f>
        <v>472.35319331333045</v>
      </c>
      <c r="I179" s="135">
        <f ca="1">IFERROR(IF((VLOOKUP($E179,'Res&amp;Reablement Backsheet'!$D$5:$W$183,I$9,FALSE))="","",(VLOOKUP($E179,'Res&amp;Reablement Backsheet'!$D$5:$W$183,I$9,FALSE))),"")</f>
        <v>591.51307329618521</v>
      </c>
    </row>
    <row r="180" spans="1:12" ht="15" customHeight="1" x14ac:dyDescent="0.3">
      <c r="A180" s="57">
        <v>168</v>
      </c>
      <c r="B180" s="98" t="str">
        <f ca="1">IFERROR(IF((VLOOKUP($E180,'Org List'!$AJ$10:$AL$188,3,FALSE))="","",(VLOOKUP($E180,'Org List'!$AJ$10:$AL$188,3,FALSE))),"")</f>
        <v>South East England Commissioning Region</v>
      </c>
      <c r="C180" s="99" t="str">
        <f ca="1">IFERROR(IF((VLOOKUP($E180,'Org List'!$AO$10:$AQ$188,3,FALSE))="","",(VLOOKUP($E180,'Org List'!$AO$10:$AQ$188,3,FALSE))),"")</f>
        <v>South East Region</v>
      </c>
      <c r="D180" s="100" t="str">
        <f ca="1">IFERROR(IF((VLOOKUP($E180,'Org List'!$AT$10:$AV$188,3,FALSE))="","",(VLOOKUP($E180,'Org List'!$AT$10:$AV$188,3,FALSE))),"")</f>
        <v>NHS England South East (Hampshire, Isle of Wight and Thames Valley)</v>
      </c>
      <c r="E180" s="98" t="str">
        <f t="shared" ca="1" si="5"/>
        <v>E06000037</v>
      </c>
      <c r="F180" s="100" t="str">
        <f ca="1">IF(E180="","",VLOOKUP(E180,'Org List'!$J$9:$K$488,2,0))</f>
        <v>West Berkshire</v>
      </c>
      <c r="G180" s="135">
        <f ca="1">IFERROR(IF((VLOOKUP($E180,'Res&amp;Reablement Backsheet'!$D$5:$W$183,G$9,FALSE))="","",(VLOOKUP($E180,'Res&amp;Reablement Backsheet'!$D$5:$W$183,G$9,FALSE))),"")</f>
        <v>601.84051226424992</v>
      </c>
      <c r="H180" s="135">
        <f ca="1">IFERROR(IF((VLOOKUP($E180,'Res&amp;Reablement Backsheet'!$D$5:$W$183,H$9,FALSE))="","",(VLOOKUP($E180,'Res&amp;Reablement Backsheet'!$D$5:$W$183,H$9,FALSE))),"")</f>
        <v>610.00545256270448</v>
      </c>
      <c r="I180" s="135">
        <f ca="1">IFERROR(IF((VLOOKUP($E180,'Res&amp;Reablement Backsheet'!$D$5:$W$183,I$9,FALSE))="","",(VLOOKUP($E180,'Res&amp;Reablement Backsheet'!$D$5:$W$183,I$9,FALSE))),"")</f>
        <v>671.34678298800441</v>
      </c>
    </row>
    <row r="181" spans="1:12" ht="15" customHeight="1" x14ac:dyDescent="0.3">
      <c r="A181" s="57">
        <v>169</v>
      </c>
      <c r="B181" s="98" t="str">
        <f ca="1">IFERROR(IF((VLOOKUP($E181,'Org List'!$AJ$10:$AL$188,3,FALSE))="","",(VLOOKUP($E181,'Org List'!$AJ$10:$AL$188,3,FALSE))),"")</f>
        <v>South East England Commissioning Region</v>
      </c>
      <c r="C181" s="99" t="str">
        <f ca="1">IFERROR(IF((VLOOKUP($E181,'Org List'!$AO$10:$AQ$188,3,FALSE))="","",(VLOOKUP($E181,'Org List'!$AO$10:$AQ$188,3,FALSE))),"")</f>
        <v>South East Region</v>
      </c>
      <c r="D181" s="100" t="str">
        <f ca="1">IFERROR(IF((VLOOKUP($E181,'Org List'!$AT$10:$AV$188,3,FALSE))="","",(VLOOKUP($E181,'Org List'!$AT$10:$AV$188,3,FALSE))),"")</f>
        <v>NHS England South East (Kent, Surrey and Sussex)</v>
      </c>
      <c r="E181" s="98" t="str">
        <f t="shared" ca="1" si="5"/>
        <v>E10000032</v>
      </c>
      <c r="F181" s="100" t="str">
        <f ca="1">IF(E181="","",VLOOKUP(E181,'Org List'!$J$9:$K$488,2,0))</f>
        <v>West Sussex</v>
      </c>
      <c r="G181" s="135">
        <f ca="1">IFERROR(IF((VLOOKUP($E181,'Res&amp;Reablement Backsheet'!$D$5:$W$183,G$9,FALSE))="","",(VLOOKUP($E181,'Res&amp;Reablement Backsheet'!$D$5:$W$183,G$9,FALSE))),"")</f>
        <v>650.83904613702316</v>
      </c>
      <c r="H181" s="135">
        <f ca="1">IFERROR(IF((VLOOKUP($E181,'Res&amp;Reablement Backsheet'!$D$5:$W$183,H$9,FALSE))="","",(VLOOKUP($E181,'Res&amp;Reablement Backsheet'!$D$5:$W$183,H$9,FALSE))),"")</f>
        <v>599.42650025148953</v>
      </c>
      <c r="I181" s="135">
        <f ca="1">IFERROR(IF((VLOOKUP($E181,'Res&amp;Reablement Backsheet'!$D$5:$W$183,I$9,FALSE))="","",(VLOOKUP($E181,'Res&amp;Reablement Backsheet'!$D$5:$W$183,I$9,FALSE))),"")</f>
        <v>504.53458887949768</v>
      </c>
    </row>
    <row r="182" spans="1:12" ht="15" customHeight="1" x14ac:dyDescent="0.3">
      <c r="A182" s="57">
        <v>170</v>
      </c>
      <c r="B182" s="98" t="str">
        <f ca="1">IFERROR(IF((VLOOKUP($E182,'Org List'!$AJ$10:$AL$188,3,FALSE))="","",(VLOOKUP($E182,'Org List'!$AJ$10:$AL$188,3,FALSE))),"")</f>
        <v>London Commissioning Region</v>
      </c>
      <c r="C182" s="99" t="str">
        <f ca="1">IFERROR(IF((VLOOKUP($E182,'Org List'!$AO$10:$AQ$188,3,FALSE))="","",(VLOOKUP($E182,'Org List'!$AO$10:$AQ$188,3,FALSE))),"")</f>
        <v>London Region</v>
      </c>
      <c r="D182" s="100" t="str">
        <f ca="1">IFERROR(IF((VLOOKUP($E182,'Org List'!$AT$10:$AV$188,3,FALSE))="","",(VLOOKUP($E182,'Org List'!$AT$10:$AV$188,3,FALSE))),"")</f>
        <v>NHS England London</v>
      </c>
      <c r="E182" s="98" t="str">
        <f t="shared" ca="1" si="5"/>
        <v>E09000033</v>
      </c>
      <c r="F182" s="100" t="str">
        <f ca="1">IF(E182="","",VLOOKUP(E182,'Org List'!$J$9:$K$488,2,0))</f>
        <v>Westminster</v>
      </c>
      <c r="G182" s="135">
        <f ca="1">IFERROR(IF((VLOOKUP($E182,'Res&amp;Reablement Backsheet'!$D$5:$W$183,G$9,FALSE))="","",(VLOOKUP($E182,'Res&amp;Reablement Backsheet'!$D$5:$W$183,G$9,FALSE))),"")</f>
        <v>316.70625494853522</v>
      </c>
      <c r="H182" s="135">
        <f ca="1">IFERROR(IF((VLOOKUP($E182,'Res&amp;Reablement Backsheet'!$D$5:$W$183,H$9,FALSE))="","",(VLOOKUP($E182,'Res&amp;Reablement Backsheet'!$D$5:$W$183,H$9,FALSE))),"")</f>
        <v>328.45625559868614</v>
      </c>
      <c r="I182" s="135">
        <f ca="1">IFERROR(IF((VLOOKUP($E182,'Res&amp;Reablement Backsheet'!$D$5:$W$183,I$9,FALSE))="","",(VLOOKUP($E182,'Res&amp;Reablement Backsheet'!$D$5:$W$183,I$9,FALSE))),"")</f>
        <v>315.18529577651702</v>
      </c>
    </row>
    <row r="183" spans="1:12" ht="15" customHeight="1" x14ac:dyDescent="0.3">
      <c r="A183" s="57">
        <v>171</v>
      </c>
      <c r="B183" s="98" t="str">
        <f ca="1">IFERROR(IF((VLOOKUP($E183,'Org List'!$AJ$10:$AL$188,3,FALSE))="","",(VLOOKUP($E183,'Org List'!$AJ$10:$AL$188,3,FALSE))),"")</f>
        <v>North of England Commissioning Region</v>
      </c>
      <c r="C183" s="99" t="str">
        <f ca="1">IFERROR(IF((VLOOKUP($E183,'Org List'!$AO$10:$AQ$188,3,FALSE))="","",(VLOOKUP($E183,'Org List'!$AO$10:$AQ$188,3,FALSE))),"")</f>
        <v>North West Region</v>
      </c>
      <c r="D183" s="100" t="str">
        <f ca="1">IFERROR(IF((VLOOKUP($E183,'Org List'!$AT$10:$AV$188,3,FALSE))="","",(VLOOKUP($E183,'Org List'!$AT$10:$AV$188,3,FALSE))),"")</f>
        <v>NHS England North (Greater Manchester)</v>
      </c>
      <c r="E183" s="98" t="str">
        <f t="shared" ca="1" si="5"/>
        <v>E08000010</v>
      </c>
      <c r="F183" s="100" t="str">
        <f ca="1">IF(E183="","",VLOOKUP(E183,'Org List'!$J$9:$K$488,2,0))</f>
        <v>Wigan</v>
      </c>
      <c r="G183" s="135">
        <f ca="1">IFERROR(IF((VLOOKUP($E183,'Res&amp;Reablement Backsheet'!$D$5:$W$183,G$9,FALSE))="","",(VLOOKUP($E183,'Res&amp;Reablement Backsheet'!$D$5:$W$183,G$9,FALSE))),"")</f>
        <v>616.28176667439777</v>
      </c>
      <c r="H183" s="135">
        <f ca="1">IFERROR(IF((VLOOKUP($E183,'Res&amp;Reablement Backsheet'!$D$5:$W$183,H$9,FALSE))="","",(VLOOKUP($E183,'Res&amp;Reablement Backsheet'!$D$5:$W$183,H$9,FALSE))),"")</f>
        <v>671.29478027375728</v>
      </c>
      <c r="I183" s="135">
        <f ca="1">IFERROR(IF((VLOOKUP($E183,'Res&amp;Reablement Backsheet'!$D$5:$W$183,I$9,FALSE))="","",(VLOOKUP($E183,'Res&amp;Reablement Backsheet'!$D$5:$W$183,I$9,FALSE))),"")</f>
        <v>692.57973672146181</v>
      </c>
    </row>
    <row r="184" spans="1:12" ht="15" customHeight="1" x14ac:dyDescent="0.3">
      <c r="A184" s="57">
        <v>172</v>
      </c>
      <c r="B184" s="98" t="str">
        <f ca="1">IFERROR(IF((VLOOKUP($E184,'Org List'!$AJ$10:$AL$188,3,FALSE))="","",(VLOOKUP($E184,'Org List'!$AJ$10:$AL$188,3,FALSE))),"")</f>
        <v>South West England Commissioning Region</v>
      </c>
      <c r="C184" s="99" t="str">
        <f ca="1">IFERROR(IF((VLOOKUP($E184,'Org List'!$AO$10:$AQ$188,3,FALSE))="","",(VLOOKUP($E184,'Org List'!$AO$10:$AQ$188,3,FALSE))),"")</f>
        <v>South West Region</v>
      </c>
      <c r="D184" s="100" t="str">
        <f ca="1">IFERROR(IF((VLOOKUP($E184,'Org List'!$AT$10:$AV$188,3,FALSE))="","",(VLOOKUP($E184,'Org List'!$AT$10:$AV$188,3,FALSE))),"")</f>
        <v>NHS England South West (South West North)</v>
      </c>
      <c r="E184" s="98" t="str">
        <f t="shared" ca="1" si="5"/>
        <v>E06000054</v>
      </c>
      <c r="F184" s="100" t="str">
        <f ca="1">IF(E184="","",VLOOKUP(E184,'Org List'!$J$9:$K$488,2,0))</f>
        <v>Wiltshire</v>
      </c>
      <c r="G184" s="135">
        <f ca="1">IFERROR(IF((VLOOKUP($E184,'Res&amp;Reablement Backsheet'!$D$5:$W$183,G$9,FALSE))="","",(VLOOKUP($E184,'Res&amp;Reablement Backsheet'!$D$5:$W$183,G$9,FALSE))),"")</f>
        <v>427.83799201369084</v>
      </c>
      <c r="H184" s="135">
        <f ca="1">IFERROR(IF((VLOOKUP($E184,'Res&amp;Reablement Backsheet'!$D$5:$W$183,H$9,FALSE))="","",(VLOOKUP($E184,'Res&amp;Reablement Backsheet'!$D$5:$W$183,H$9,FALSE))),"")</f>
        <v>505.94607096736888</v>
      </c>
      <c r="I184" s="135">
        <f ca="1">IFERROR(IF((VLOOKUP($E184,'Res&amp;Reablement Backsheet'!$D$5:$W$183,I$9,FALSE))="","",(VLOOKUP($E184,'Res&amp;Reablement Backsheet'!$D$5:$W$183,I$9,FALSE))),"")</f>
        <v>353.68039627623693</v>
      </c>
    </row>
    <row r="185" spans="1:12" ht="15" customHeight="1" x14ac:dyDescent="0.3">
      <c r="A185" s="57">
        <v>173</v>
      </c>
      <c r="B185" s="98" t="str">
        <f ca="1">IFERROR(IF((VLOOKUP($E185,'Org List'!$AJ$10:$AL$188,3,FALSE))="","",(VLOOKUP($E185,'Org List'!$AJ$10:$AL$188,3,FALSE))),"")</f>
        <v>South East England Commissioning Region</v>
      </c>
      <c r="C185" s="99" t="str">
        <f ca="1">IFERROR(IF((VLOOKUP($E185,'Org List'!$AO$10:$AQ$188,3,FALSE))="","",(VLOOKUP($E185,'Org List'!$AO$10:$AQ$188,3,FALSE))),"")</f>
        <v>South East Region</v>
      </c>
      <c r="D185" s="100" t="str">
        <f ca="1">IFERROR(IF((VLOOKUP($E185,'Org List'!$AT$10:$AV$188,3,FALSE))="","",(VLOOKUP($E185,'Org List'!$AT$10:$AV$188,3,FALSE))),"")</f>
        <v>NHS England South East (Hampshire, Isle of Wight and Thames Valley)</v>
      </c>
      <c r="E185" s="98" t="str">
        <f t="shared" ca="1" si="5"/>
        <v>E06000040</v>
      </c>
      <c r="F185" s="100" t="str">
        <f ca="1">IF(E185="","",VLOOKUP(E185,'Org List'!$J$9:$K$488,2,0))</f>
        <v>Windsor and Maidenhead</v>
      </c>
      <c r="G185" s="135">
        <f ca="1">IFERROR(IF((VLOOKUP($E185,'Res&amp;Reablement Backsheet'!$D$5:$W$183,G$9,FALSE))="","",(VLOOKUP($E185,'Res&amp;Reablement Backsheet'!$D$5:$W$183,G$9,FALSE))),"")</f>
        <v>282.44442814173573</v>
      </c>
      <c r="H185" s="135">
        <f ca="1">IFERROR(IF((VLOOKUP($E185,'Res&amp;Reablement Backsheet'!$D$5:$W$183,H$9,FALSE))="","",(VLOOKUP($E185,'Res&amp;Reablement Backsheet'!$D$5:$W$183,H$9,FALSE))),"")</f>
        <v>614.71704935816308</v>
      </c>
      <c r="I185" s="135">
        <f ca="1">IFERROR(IF((VLOOKUP($E185,'Res&amp;Reablement Backsheet'!$D$5:$W$183,I$9,FALSE))="","",(VLOOKUP($E185,'Res&amp;Reablement Backsheet'!$D$5:$W$183,I$9,FALSE))),"")</f>
        <v>343.51835111191468</v>
      </c>
    </row>
    <row r="186" spans="1:12" ht="15" customHeight="1" x14ac:dyDescent="0.3">
      <c r="A186" s="57">
        <v>174</v>
      </c>
      <c r="B186" s="98" t="str">
        <f ca="1">IFERROR(IF((VLOOKUP($E186,'Org List'!$AJ$10:$AL$188,3,FALSE))="","",(VLOOKUP($E186,'Org List'!$AJ$10:$AL$188,3,FALSE))),"")</f>
        <v>North of England Commissioning Region</v>
      </c>
      <c r="C186" s="99" t="str">
        <f ca="1">IFERROR(IF((VLOOKUP($E186,'Org List'!$AO$10:$AQ$188,3,FALSE))="","",(VLOOKUP($E186,'Org List'!$AO$10:$AQ$188,3,FALSE))),"")</f>
        <v>North West Region</v>
      </c>
      <c r="D186" s="100" t="str">
        <f ca="1">IFERROR(IF((VLOOKUP($E186,'Org List'!$AT$10:$AV$188,3,FALSE))="","",(VLOOKUP($E186,'Org List'!$AT$10:$AV$188,3,FALSE))),"")</f>
        <v>NHS England North (Cheshire And Merseyside)</v>
      </c>
      <c r="E186" s="98" t="str">
        <f t="shared" ca="1" si="5"/>
        <v>E08000015</v>
      </c>
      <c r="F186" s="100" t="str">
        <f ca="1">IF(E186="","",VLOOKUP(E186,'Org List'!$J$9:$K$488,2,0))</f>
        <v>Wirral</v>
      </c>
      <c r="G186" s="135">
        <f ca="1">IFERROR(IF((VLOOKUP($E186,'Res&amp;Reablement Backsheet'!$D$5:$W$183,G$9,FALSE))="","",(VLOOKUP($E186,'Res&amp;Reablement Backsheet'!$D$5:$W$183,G$9,FALSE))),"")</f>
        <v>743.06229952032015</v>
      </c>
      <c r="H186" s="135">
        <f ca="1">IFERROR(IF((VLOOKUP($E186,'Res&amp;Reablement Backsheet'!$D$5:$W$183,H$9,FALSE))="","",(VLOOKUP($E186,'Res&amp;Reablement Backsheet'!$D$5:$W$183,H$9,FALSE))),"")</f>
        <v>681.46813518932902</v>
      </c>
      <c r="I186" s="135">
        <f ca="1">IFERROR(IF((VLOOKUP($E186,'Res&amp;Reablement Backsheet'!$D$5:$W$183,I$9,FALSE))="","",(VLOOKUP($E186,'Res&amp;Reablement Backsheet'!$D$5:$W$183,I$9,FALSE))),"")</f>
        <v>284.79265351195841</v>
      </c>
    </row>
    <row r="187" spans="1:12" ht="15" customHeight="1" x14ac:dyDescent="0.3">
      <c r="A187" s="57">
        <v>175</v>
      </c>
      <c r="B187" s="98" t="str">
        <f ca="1">IFERROR(IF((VLOOKUP($E187,'Org List'!$AJ$10:$AL$188,3,FALSE))="","",(VLOOKUP($E187,'Org List'!$AJ$10:$AL$188,3,FALSE))),"")</f>
        <v>South East England Commissioning Region</v>
      </c>
      <c r="C187" s="99" t="str">
        <f ca="1">IFERROR(IF((VLOOKUP($E187,'Org List'!$AO$10:$AQ$188,3,FALSE))="","",(VLOOKUP($E187,'Org List'!$AO$10:$AQ$188,3,FALSE))),"")</f>
        <v>South East Region</v>
      </c>
      <c r="D187" s="100" t="str">
        <f ca="1">IFERROR(IF((VLOOKUP($E187,'Org List'!$AT$10:$AV$188,3,FALSE))="","",(VLOOKUP($E187,'Org List'!$AT$10:$AV$188,3,FALSE))),"")</f>
        <v>NHS England South East (Hampshire, Isle of Wight and Thames Valley)</v>
      </c>
      <c r="E187" s="98" t="str">
        <f t="shared" ca="1" si="5"/>
        <v>E06000041</v>
      </c>
      <c r="F187" s="100" t="str">
        <f ca="1">IF(E187="","",VLOOKUP(E187,'Org List'!$J$9:$K$488,2,0))</f>
        <v>Wokingham</v>
      </c>
      <c r="G187" s="135">
        <f ca="1">IFERROR(IF((VLOOKUP($E187,'Res&amp;Reablement Backsheet'!$D$5:$W$183,G$9,FALSE))="","",(VLOOKUP($E187,'Res&amp;Reablement Backsheet'!$D$5:$W$183,G$9,FALSE))),"")</f>
        <v>434.72114229165197</v>
      </c>
      <c r="H187" s="135">
        <f ca="1">IFERROR(IF((VLOOKUP($E187,'Res&amp;Reablement Backsheet'!$D$5:$W$183,H$9,FALSE))="","",(VLOOKUP($E187,'Res&amp;Reablement Backsheet'!$D$5:$W$183,H$9,FALSE))),"")</f>
        <v>446.36678200692046</v>
      </c>
      <c r="I187" s="135">
        <f ca="1">IFERROR(IF((VLOOKUP($E187,'Res&amp;Reablement Backsheet'!$D$5:$W$183,I$9,FALSE))="","",(VLOOKUP($E187,'Res&amp;Reablement Backsheet'!$D$5:$W$183,I$9,FALSE))),"")</f>
        <v>394.46366782006925</v>
      </c>
    </row>
    <row r="188" spans="1:12" ht="15" customHeight="1" x14ac:dyDescent="0.3">
      <c r="A188" s="57">
        <v>176</v>
      </c>
      <c r="B188" s="98" t="str">
        <f ca="1">IFERROR(IF((VLOOKUP($E188,'Org List'!$AJ$10:$AL$188,3,FALSE))="","",(VLOOKUP($E188,'Org List'!$AJ$10:$AL$188,3,FALSE))),"")</f>
        <v>Midlands and East of England Commissioning Region</v>
      </c>
      <c r="C188" s="99" t="str">
        <f ca="1">IFERROR(IF((VLOOKUP($E188,'Org List'!$AO$10:$AQ$188,3,FALSE))="","",(VLOOKUP($E188,'Org List'!$AO$10:$AQ$188,3,FALSE))),"")</f>
        <v>West Midlands Region</v>
      </c>
      <c r="D188" s="100" t="str">
        <f ca="1">IFERROR(IF((VLOOKUP($E188,'Org List'!$AT$10:$AV$188,3,FALSE))="","",(VLOOKUP($E188,'Org List'!$AT$10:$AV$188,3,FALSE))),"")</f>
        <v>NHS England Midlands And East (West Midlands)</v>
      </c>
      <c r="E188" s="98" t="str">
        <f t="shared" ca="1" si="5"/>
        <v>E08000031</v>
      </c>
      <c r="F188" s="100" t="str">
        <f ca="1">IF(E188="","",VLOOKUP(E188,'Org List'!$J$9:$K$488,2,0))</f>
        <v>Wolverhampton</v>
      </c>
      <c r="G188" s="135">
        <f ca="1">IFERROR(IF((VLOOKUP($E188,'Res&amp;Reablement Backsheet'!$D$5:$W$183,G$9,FALSE))="","",(VLOOKUP($E188,'Res&amp;Reablement Backsheet'!$D$5:$W$183,G$9,FALSE))),"")</f>
        <v>893.78990133488105</v>
      </c>
      <c r="H188" s="135">
        <f ca="1">IFERROR(IF((VLOOKUP($E188,'Res&amp;Reablement Backsheet'!$D$5:$W$183,H$9,FALSE))="","",(VLOOKUP($E188,'Res&amp;Reablement Backsheet'!$D$5:$W$183,H$9,FALSE))),"")</f>
        <v>600.42029420594417</v>
      </c>
      <c r="I188" s="135">
        <f ca="1">IFERROR(IF((VLOOKUP($E188,'Res&amp;Reablement Backsheet'!$D$5:$W$183,I$9,FALSE))="","",(VLOOKUP($E188,'Res&amp;Reablement Backsheet'!$D$5:$W$183,I$9,FALSE))),"")</f>
        <v>729.74158834260902</v>
      </c>
    </row>
    <row r="189" spans="1:12" ht="15" customHeight="1" x14ac:dyDescent="0.3">
      <c r="A189" s="57">
        <v>177</v>
      </c>
      <c r="B189" s="98" t="str">
        <f ca="1">IFERROR(IF((VLOOKUP($E189,'Org List'!$AJ$10:$AL$188,3,FALSE))="","",(VLOOKUP($E189,'Org List'!$AJ$10:$AL$188,3,FALSE))),"")</f>
        <v>Midlands and East of England Commissioning Region</v>
      </c>
      <c r="C189" s="99" t="str">
        <f ca="1">IFERROR(IF((VLOOKUP($E189,'Org List'!$AO$10:$AQ$188,3,FALSE))="","",(VLOOKUP($E189,'Org List'!$AO$10:$AQ$188,3,FALSE))),"")</f>
        <v>West Midlands Region</v>
      </c>
      <c r="D189" s="100" t="str">
        <f ca="1">IFERROR(IF((VLOOKUP($E189,'Org List'!$AT$10:$AV$188,3,FALSE))="","",(VLOOKUP($E189,'Org List'!$AT$10:$AV$188,3,FALSE))),"")</f>
        <v>NHS England Midlands And East (West Midlands)</v>
      </c>
      <c r="E189" s="98" t="str">
        <f t="shared" ca="1" si="5"/>
        <v>E10000034</v>
      </c>
      <c r="F189" s="100" t="str">
        <f ca="1">IF(E189="","",VLOOKUP(E189,'Org List'!$J$9:$K$488,2,0))</f>
        <v>Worcestershire</v>
      </c>
      <c r="G189" s="135">
        <f ca="1">IFERROR(IF((VLOOKUP($E189,'Res&amp;Reablement Backsheet'!$D$5:$W$183,G$9,FALSE))="","",(VLOOKUP($E189,'Res&amp;Reablement Backsheet'!$D$5:$W$183,G$9,FALSE))),"")</f>
        <v>641.91167857561209</v>
      </c>
      <c r="H189" s="135">
        <f ca="1">IFERROR(IF((VLOOKUP($E189,'Res&amp;Reablement Backsheet'!$D$5:$W$183,H$9,FALSE))="","",(VLOOKUP($E189,'Res&amp;Reablement Backsheet'!$D$5:$W$183,H$9,FALSE))),"")</f>
        <v>633.83677937427751</v>
      </c>
      <c r="I189" s="135">
        <f ca="1">IFERROR(IF((VLOOKUP($E189,'Res&amp;Reablement Backsheet'!$D$5:$W$183,I$9,FALSE))="","",(VLOOKUP($E189,'Res&amp;Reablement Backsheet'!$D$5:$W$183,I$9,FALSE))),"")</f>
        <v>653.73986664931522</v>
      </c>
    </row>
    <row r="190" spans="1:12" ht="15" customHeight="1" thickBot="1" x14ac:dyDescent="0.35">
      <c r="A190" s="57">
        <v>178</v>
      </c>
      <c r="B190" s="101" t="str">
        <f ca="1">IFERROR(IF((VLOOKUP($E190,'Org List'!$AJ$10:$AL$188,3,FALSE))="","",(VLOOKUP($E190,'Org List'!$AJ$10:$AL$188,3,FALSE))),"")</f>
        <v>North of England Commissioning Region</v>
      </c>
      <c r="C190" s="102" t="str">
        <f ca="1">IFERROR(IF((VLOOKUP($E190,'Org List'!$AO$10:$AQ$188,3,FALSE))="","",(VLOOKUP($E190,'Org List'!$AO$10:$AQ$188,3,FALSE))),"")</f>
        <v>Yorkshire and The Humber Region</v>
      </c>
      <c r="D190" s="103" t="str">
        <f ca="1">IFERROR(IF((VLOOKUP($E190,'Org List'!$AT$10:$AV$188,3,FALSE))="","",(VLOOKUP($E190,'Org List'!$AT$10:$AV$188,3,FALSE))),"")</f>
        <v>NHS England North (Yorkshire And Humber)</v>
      </c>
      <c r="E190" s="101" t="str">
        <f t="shared" ca="1" si="5"/>
        <v>E06000014</v>
      </c>
      <c r="F190" s="103" t="str">
        <f ca="1">IF(E190="","",VLOOKUP(E190,'Org List'!$J$9:$K$488,2,0))</f>
        <v>York</v>
      </c>
      <c r="G190" s="136">
        <f ca="1">IFERROR(IF((VLOOKUP($E190,'Res&amp;Reablement Backsheet'!$D$5:$W$183,G$9,FALSE))="","",(VLOOKUP($E190,'Res&amp;Reablement Backsheet'!$D$5:$W$183,G$9,FALSE))),"")</f>
        <v>649.21186214266629</v>
      </c>
      <c r="H190" s="136">
        <f ca="1">IFERROR(IF((VLOOKUP($E190,'Res&amp;Reablement Backsheet'!$D$5:$W$183,H$9,FALSE))="","",(VLOOKUP($E190,'Res&amp;Reablement Backsheet'!$D$5:$W$183,H$9,FALSE))),"")</f>
        <v>641.46560371680482</v>
      </c>
      <c r="I190" s="136">
        <f ca="1">IFERROR(IF((VLOOKUP($E190,'Res&amp;Reablement Backsheet'!$D$5:$W$183,I$9,FALSE))="","",(VLOOKUP($E190,'Res&amp;Reablement Backsheet'!$D$5:$W$183,I$9,FALSE))),"")</f>
        <v>649.38493215775304</v>
      </c>
    </row>
    <row r="192" spans="1:12" s="159" customFormat="1" x14ac:dyDescent="0.3">
      <c r="A192" s="37"/>
      <c r="B192" s="37"/>
      <c r="C192" s="37"/>
      <c r="D192" s="37"/>
      <c r="E192" s="38" t="s">
        <v>1005</v>
      </c>
      <c r="F192" s="37"/>
      <c r="G192" s="37"/>
      <c r="H192" s="37"/>
      <c r="I192" s="37"/>
      <c r="J192" s="37"/>
      <c r="L192" s="1"/>
    </row>
    <row r="194" spans="5:9" ht="30" customHeight="1" x14ac:dyDescent="0.3">
      <c r="E194" s="305" t="s">
        <v>1059</v>
      </c>
      <c r="F194" s="305"/>
      <c r="G194" s="305"/>
      <c r="H194" s="305"/>
      <c r="I194" s="305"/>
    </row>
    <row r="195" spans="5:9" ht="30" customHeight="1" x14ac:dyDescent="0.3">
      <c r="E195" s="305" t="s">
        <v>1070</v>
      </c>
      <c r="F195" s="305"/>
      <c r="G195" s="305"/>
      <c r="H195" s="305"/>
      <c r="I195" s="305"/>
    </row>
    <row r="196" spans="5:9" ht="30" customHeight="1" x14ac:dyDescent="0.3">
      <c r="E196" s="305" t="s">
        <v>1008</v>
      </c>
      <c r="F196" s="305"/>
      <c r="G196" s="305"/>
      <c r="H196" s="305"/>
      <c r="I196" s="305"/>
    </row>
    <row r="197" spans="5:9" x14ac:dyDescent="0.3">
      <c r="E197" s="277" t="s">
        <v>1007</v>
      </c>
      <c r="F197" s="277"/>
      <c r="G197" s="277"/>
      <c r="H197" s="277"/>
      <c r="I197" s="277"/>
    </row>
  </sheetData>
  <autoFilter ref="B11:I190"/>
  <mergeCells count="7">
    <mergeCell ref="E194:I194"/>
    <mergeCell ref="E195:I195"/>
    <mergeCell ref="E196:I196"/>
    <mergeCell ref="E197:I197"/>
    <mergeCell ref="B1:I1"/>
    <mergeCell ref="B2:I2"/>
    <mergeCell ref="E10:F10"/>
  </mergeCells>
  <hyperlinks>
    <hyperlink ref="E6" location="Contents!A1" display="&lt;&lt; Contents"/>
  </hyperlinks>
  <pageMargins left="0.7" right="0.7" top="0.75" bottom="0.75" header="0.3" footer="0.3"/>
  <pageSetup paperSize="9" scale="92" orientation="portrait" horizontalDpi="90" verticalDpi="90" r:id="rId1"/>
  <colBreaks count="1" manualBreakCount="1">
    <brk id="6" max="197" man="1"/>
  </col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sizeWithCells="1">
                  <from>
                    <xdr:col>5</xdr:col>
                    <xdr:colOff>1280160</xdr:colOff>
                    <xdr:row>2</xdr:row>
                    <xdr:rowOff>114300</xdr:rowOff>
                  </from>
                  <to>
                    <xdr:col>6</xdr:col>
                    <xdr:colOff>1752600</xdr:colOff>
                    <xdr:row>4</xdr:row>
                    <xdr:rowOff>68580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FF00"/>
  </sheetPr>
  <dimension ref="A1:W183"/>
  <sheetViews>
    <sheetView topLeftCell="D1" zoomScale="80" zoomScaleNormal="80" workbookViewId="0">
      <selection activeCell="E3" sqref="E3"/>
    </sheetView>
  </sheetViews>
  <sheetFormatPr defaultRowHeight="14.4" x14ac:dyDescent="0.3"/>
  <cols>
    <col min="6" max="7" width="12.6640625" customWidth="1"/>
    <col min="8" max="8" width="11.6640625" customWidth="1"/>
    <col min="9" max="10" width="12.6640625" customWidth="1"/>
    <col min="11" max="11" width="11.6640625" customWidth="1"/>
    <col min="12" max="13" width="12.6640625" customWidth="1"/>
    <col min="14" max="14" width="11.6640625" customWidth="1"/>
    <col min="15" max="23" width="9.6640625" customWidth="1"/>
  </cols>
  <sheetData>
    <row r="1" spans="1:23" x14ac:dyDescent="0.3">
      <c r="D1">
        <v>1</v>
      </c>
      <c r="E1">
        <v>2</v>
      </c>
      <c r="F1">
        <v>3</v>
      </c>
      <c r="G1">
        <v>4</v>
      </c>
      <c r="H1">
        <v>5</v>
      </c>
      <c r="I1">
        <v>6</v>
      </c>
      <c r="J1">
        <v>7</v>
      </c>
      <c r="K1">
        <v>8</v>
      </c>
      <c r="L1">
        <v>9</v>
      </c>
      <c r="M1">
        <v>10</v>
      </c>
      <c r="N1">
        <v>11</v>
      </c>
      <c r="O1">
        <v>12</v>
      </c>
      <c r="P1">
        <v>13</v>
      </c>
      <c r="Q1">
        <v>14</v>
      </c>
      <c r="R1">
        <v>15</v>
      </c>
      <c r="S1">
        <v>16</v>
      </c>
      <c r="T1">
        <v>17</v>
      </c>
      <c r="U1">
        <v>18</v>
      </c>
      <c r="V1">
        <v>19</v>
      </c>
      <c r="W1">
        <v>20</v>
      </c>
    </row>
    <row r="2" spans="1:23" x14ac:dyDescent="0.3">
      <c r="F2" s="273" t="s">
        <v>813</v>
      </c>
      <c r="G2" s="273"/>
      <c r="H2" s="273"/>
      <c r="I2" s="273"/>
      <c r="J2" s="273"/>
      <c r="K2" s="273"/>
      <c r="L2" s="273"/>
      <c r="M2" s="273"/>
      <c r="N2" s="273"/>
      <c r="O2" s="273" t="s">
        <v>814</v>
      </c>
      <c r="P2" s="273"/>
      <c r="Q2" s="273"/>
      <c r="R2" s="273"/>
      <c r="S2" s="273"/>
      <c r="T2" s="273"/>
      <c r="U2" s="273"/>
      <c r="V2" s="273"/>
      <c r="W2" s="273"/>
    </row>
    <row r="3" spans="1:23" x14ac:dyDescent="0.3">
      <c r="F3" s="273" t="s">
        <v>1067</v>
      </c>
      <c r="G3" s="273"/>
      <c r="H3" s="273"/>
      <c r="I3" s="273" t="s">
        <v>1068</v>
      </c>
      <c r="J3" s="273"/>
      <c r="K3" s="273"/>
      <c r="L3" s="273" t="s">
        <v>1069</v>
      </c>
      <c r="M3" s="273"/>
      <c r="N3" s="273"/>
      <c r="O3" s="273" t="s">
        <v>1067</v>
      </c>
      <c r="P3" s="273"/>
      <c r="Q3" s="273"/>
      <c r="R3" s="273" t="s">
        <v>1068</v>
      </c>
      <c r="S3" s="273"/>
      <c r="T3" s="273"/>
      <c r="U3" s="273" t="s">
        <v>1069</v>
      </c>
      <c r="V3" s="273"/>
      <c r="W3" s="273"/>
    </row>
    <row r="4" spans="1:23" x14ac:dyDescent="0.3">
      <c r="A4" t="s">
        <v>794</v>
      </c>
      <c r="B4" t="s">
        <v>795</v>
      </c>
      <c r="C4" t="s">
        <v>796</v>
      </c>
      <c r="D4" t="s">
        <v>117</v>
      </c>
      <c r="E4" t="s">
        <v>141</v>
      </c>
      <c r="F4" t="s">
        <v>815</v>
      </c>
      <c r="G4" t="s">
        <v>816</v>
      </c>
      <c r="H4" t="s">
        <v>817</v>
      </c>
      <c r="I4" t="s">
        <v>815</v>
      </c>
      <c r="J4" t="s">
        <v>816</v>
      </c>
      <c r="K4" t="s">
        <v>817</v>
      </c>
      <c r="L4" t="s">
        <v>815</v>
      </c>
      <c r="M4" t="s">
        <v>816</v>
      </c>
      <c r="N4" t="s">
        <v>817</v>
      </c>
      <c r="O4" t="s">
        <v>815</v>
      </c>
      <c r="P4" t="s">
        <v>818</v>
      </c>
      <c r="Q4" t="s">
        <v>817</v>
      </c>
      <c r="R4" t="s">
        <v>815</v>
      </c>
      <c r="S4" t="s">
        <v>818</v>
      </c>
      <c r="T4" t="s">
        <v>817</v>
      </c>
      <c r="U4" t="s">
        <v>815</v>
      </c>
      <c r="V4" t="s">
        <v>818</v>
      </c>
      <c r="W4" t="s">
        <v>817</v>
      </c>
    </row>
    <row r="5" spans="1:23" x14ac:dyDescent="0.3">
      <c r="D5" t="s">
        <v>141</v>
      </c>
      <c r="E5" t="s">
        <v>793</v>
      </c>
      <c r="F5" s="15">
        <f>SUM(F$34:F$183)</f>
        <v>60354</v>
      </c>
      <c r="G5" s="15">
        <f t="shared" ref="G5:V5" si="0">SUM(G$34:G$183)</f>
        <v>9882841</v>
      </c>
      <c r="H5" s="85">
        <f t="shared" ref="H5:H33" si="1">(F5/G5)*100000</f>
        <v>610.69483967211454</v>
      </c>
      <c r="I5" s="15">
        <f t="shared" si="0"/>
        <v>60354.060662333643</v>
      </c>
      <c r="J5" s="15">
        <f t="shared" si="0"/>
        <v>10030511</v>
      </c>
      <c r="K5" s="85">
        <f t="shared" ref="K5:K33" si="2">(I5/J5)*100000</f>
        <v>601.70474527502779</v>
      </c>
      <c r="L5" s="15">
        <f t="shared" si="0"/>
        <v>58742</v>
      </c>
      <c r="M5" s="15">
        <f t="shared" si="0"/>
        <v>10030511</v>
      </c>
      <c r="N5" s="85">
        <f t="shared" ref="N5:N33" si="3">(L5/M5)*100000</f>
        <v>585.63317462091413</v>
      </c>
      <c r="O5" s="15">
        <f t="shared" si="0"/>
        <v>33162</v>
      </c>
      <c r="P5" s="15">
        <f t="shared" si="0"/>
        <v>40212</v>
      </c>
      <c r="Q5" s="16">
        <f t="shared" ref="Q5:Q33" si="4">O5/P5</f>
        <v>0.82467920023873476</v>
      </c>
      <c r="R5" s="15">
        <f t="shared" si="0"/>
        <v>50498.673212989263</v>
      </c>
      <c r="S5" s="15">
        <f t="shared" si="0"/>
        <v>59936.833606717904</v>
      </c>
      <c r="T5" s="16">
        <f t="shared" ref="T5:T33" si="5">R5/S5</f>
        <v>0.84253154820192599</v>
      </c>
      <c r="U5" s="15">
        <f t="shared" si="0"/>
        <v>37121</v>
      </c>
      <c r="V5" s="15">
        <f t="shared" si="0"/>
        <v>44757</v>
      </c>
      <c r="W5" s="16">
        <f t="shared" ref="W5:W33" si="6">U5/V5</f>
        <v>0.8293898161181491</v>
      </c>
    </row>
    <row r="6" spans="1:23" x14ac:dyDescent="0.3">
      <c r="D6" t="s">
        <v>148</v>
      </c>
      <c r="E6" t="s">
        <v>149</v>
      </c>
      <c r="F6" s="15">
        <f t="shared" ref="F6:F10" si="7">SUMIFS(F$34:F$183,$A$34:$A$183,$D6)</f>
        <v>20934</v>
      </c>
      <c r="G6" s="15">
        <f t="shared" ref="G6:V10" si="8">SUMIFS(G$34:G$183,$A$34:$A$183,$D6)</f>
        <v>2818867</v>
      </c>
      <c r="H6" s="85">
        <f t="shared" si="1"/>
        <v>742.63879778648663</v>
      </c>
      <c r="I6" s="15">
        <f t="shared" si="8"/>
        <v>20113</v>
      </c>
      <c r="J6" s="15">
        <f t="shared" si="8"/>
        <v>2855298</v>
      </c>
      <c r="K6" s="85">
        <f t="shared" si="2"/>
        <v>704.4098374320298</v>
      </c>
      <c r="L6" s="15">
        <f t="shared" si="8"/>
        <v>20304</v>
      </c>
      <c r="M6" s="15">
        <f t="shared" si="8"/>
        <v>2855298</v>
      </c>
      <c r="N6" s="85">
        <f t="shared" si="3"/>
        <v>711.09915672549766</v>
      </c>
      <c r="O6" s="15">
        <f t="shared" si="8"/>
        <v>10743</v>
      </c>
      <c r="P6" s="15">
        <f t="shared" si="8"/>
        <v>12929</v>
      </c>
      <c r="Q6" s="16">
        <f t="shared" si="4"/>
        <v>0.83092273184314336</v>
      </c>
      <c r="R6" s="15">
        <f t="shared" si="8"/>
        <v>14511</v>
      </c>
      <c r="S6" s="15">
        <f t="shared" si="8"/>
        <v>17302</v>
      </c>
      <c r="T6" s="16">
        <f t="shared" si="5"/>
        <v>0.83868916888221012</v>
      </c>
      <c r="U6" s="15">
        <f t="shared" si="8"/>
        <v>11552</v>
      </c>
      <c r="V6" s="15">
        <f t="shared" si="8"/>
        <v>13700</v>
      </c>
      <c r="W6" s="16">
        <f t="shared" si="6"/>
        <v>0.84321167883211678</v>
      </c>
    </row>
    <row r="7" spans="1:23" x14ac:dyDescent="0.3">
      <c r="D7" t="s">
        <v>154</v>
      </c>
      <c r="E7" t="s">
        <v>155</v>
      </c>
      <c r="F7" s="15">
        <f t="shared" si="7"/>
        <v>18492</v>
      </c>
      <c r="G7" s="15">
        <f t="shared" si="8"/>
        <v>3176704</v>
      </c>
      <c r="H7" s="85">
        <f t="shared" si="1"/>
        <v>582.11278104601502</v>
      </c>
      <c r="I7" s="15">
        <f t="shared" si="8"/>
        <v>18772</v>
      </c>
      <c r="J7" s="15">
        <f t="shared" si="8"/>
        <v>3225211</v>
      </c>
      <c r="K7" s="85">
        <f t="shared" si="2"/>
        <v>582.03943865998224</v>
      </c>
      <c r="L7" s="15">
        <f t="shared" si="8"/>
        <v>18038</v>
      </c>
      <c r="M7" s="15">
        <f t="shared" si="8"/>
        <v>3225211</v>
      </c>
      <c r="N7" s="85">
        <f t="shared" si="3"/>
        <v>559.28123772367144</v>
      </c>
      <c r="O7" s="15">
        <f t="shared" si="8"/>
        <v>8929</v>
      </c>
      <c r="P7" s="15">
        <f t="shared" si="8"/>
        <v>11053</v>
      </c>
      <c r="Q7" s="16">
        <f t="shared" si="4"/>
        <v>0.80783497692934048</v>
      </c>
      <c r="R7" s="15">
        <f t="shared" si="8"/>
        <v>11792.029879655938</v>
      </c>
      <c r="S7" s="15">
        <f t="shared" si="8"/>
        <v>14163.190876017907</v>
      </c>
      <c r="T7" s="16">
        <f t="shared" si="5"/>
        <v>0.8325828538837966</v>
      </c>
      <c r="U7" s="15">
        <f t="shared" si="8"/>
        <v>10153</v>
      </c>
      <c r="V7" s="15">
        <f t="shared" si="8"/>
        <v>12580</v>
      </c>
      <c r="W7" s="16">
        <f t="shared" si="6"/>
        <v>0.80707472178060413</v>
      </c>
    </row>
    <row r="8" spans="1:23" x14ac:dyDescent="0.3">
      <c r="D8" t="s">
        <v>163</v>
      </c>
      <c r="E8" t="s">
        <v>164</v>
      </c>
      <c r="F8" s="15">
        <f t="shared" si="7"/>
        <v>4474</v>
      </c>
      <c r="G8" s="15">
        <f t="shared" si="8"/>
        <v>1020434</v>
      </c>
      <c r="H8" s="85">
        <f t="shared" si="1"/>
        <v>438.4408986764455</v>
      </c>
      <c r="I8" s="15">
        <f t="shared" si="8"/>
        <v>4836.0606623336425</v>
      </c>
      <c r="J8" s="15">
        <f t="shared" si="8"/>
        <v>1039161</v>
      </c>
      <c r="K8" s="85">
        <f t="shared" si="2"/>
        <v>465.38127030687667</v>
      </c>
      <c r="L8" s="15">
        <f t="shared" si="8"/>
        <v>4221</v>
      </c>
      <c r="M8" s="15">
        <f t="shared" si="8"/>
        <v>1039161</v>
      </c>
      <c r="N8" s="85">
        <f t="shared" si="3"/>
        <v>406.19307306567515</v>
      </c>
      <c r="O8" s="15">
        <f t="shared" si="8"/>
        <v>4951</v>
      </c>
      <c r="P8" s="15">
        <f t="shared" si="8"/>
        <v>5790</v>
      </c>
      <c r="Q8" s="16">
        <f t="shared" si="4"/>
        <v>0.85509499136442146</v>
      </c>
      <c r="R8" s="15">
        <f t="shared" si="8"/>
        <v>9160.9433333333327</v>
      </c>
      <c r="S8" s="15">
        <f t="shared" si="8"/>
        <v>10414</v>
      </c>
      <c r="T8" s="16">
        <f t="shared" si="5"/>
        <v>0.8796757569937903</v>
      </c>
      <c r="U8" s="15">
        <f t="shared" si="8"/>
        <v>5408</v>
      </c>
      <c r="V8" s="15">
        <f t="shared" si="8"/>
        <v>6205</v>
      </c>
      <c r="W8" s="16">
        <f t="shared" si="6"/>
        <v>0.87155519742143428</v>
      </c>
    </row>
    <row r="9" spans="1:23" x14ac:dyDescent="0.3">
      <c r="D9" t="s">
        <v>172</v>
      </c>
      <c r="E9" t="s">
        <v>173</v>
      </c>
      <c r="F9" s="15">
        <f t="shared" si="7"/>
        <v>6919</v>
      </c>
      <c r="G9" s="15">
        <f t="shared" si="8"/>
        <v>1190854</v>
      </c>
      <c r="H9" s="85">
        <f t="shared" si="1"/>
        <v>581.01161015540106</v>
      </c>
      <c r="I9" s="15">
        <f t="shared" si="8"/>
        <v>7207</v>
      </c>
      <c r="J9" s="15">
        <f t="shared" si="8"/>
        <v>1210974</v>
      </c>
      <c r="K9" s="85">
        <f t="shared" si="2"/>
        <v>595.14077098269661</v>
      </c>
      <c r="L9" s="15">
        <f t="shared" si="8"/>
        <v>6610</v>
      </c>
      <c r="M9" s="15">
        <f t="shared" si="8"/>
        <v>1210974</v>
      </c>
      <c r="N9" s="85">
        <f t="shared" si="3"/>
        <v>545.841611793482</v>
      </c>
      <c r="O9" s="15">
        <f t="shared" si="8"/>
        <v>3870</v>
      </c>
      <c r="P9" s="15">
        <f t="shared" si="8"/>
        <v>4619</v>
      </c>
      <c r="Q9" s="16">
        <f t="shared" si="4"/>
        <v>0.83784368911019702</v>
      </c>
      <c r="R9" s="15">
        <f t="shared" si="8"/>
        <v>8108</v>
      </c>
      <c r="S9" s="15">
        <f t="shared" si="8"/>
        <v>9763.6427307000013</v>
      </c>
      <c r="T9" s="16">
        <f t="shared" si="5"/>
        <v>0.83042776386172623</v>
      </c>
      <c r="U9" s="15">
        <f t="shared" si="8"/>
        <v>3579</v>
      </c>
      <c r="V9" s="15">
        <f t="shared" si="8"/>
        <v>4463</v>
      </c>
      <c r="W9" s="16">
        <f t="shared" si="6"/>
        <v>0.80192695496302935</v>
      </c>
    </row>
    <row r="10" spans="1:23" x14ac:dyDescent="0.3">
      <c r="D10" t="s">
        <v>181</v>
      </c>
      <c r="E10" t="s">
        <v>182</v>
      </c>
      <c r="F10" s="15">
        <f t="shared" si="7"/>
        <v>9535</v>
      </c>
      <c r="G10" s="15">
        <f t="shared" si="8"/>
        <v>1675982</v>
      </c>
      <c r="H10" s="85">
        <f t="shared" si="1"/>
        <v>568.92019126697073</v>
      </c>
      <c r="I10" s="15">
        <f t="shared" si="8"/>
        <v>9426</v>
      </c>
      <c r="J10" s="15">
        <f t="shared" si="8"/>
        <v>1699867</v>
      </c>
      <c r="K10" s="85">
        <f t="shared" si="2"/>
        <v>554.51397079889193</v>
      </c>
      <c r="L10" s="15">
        <f t="shared" si="8"/>
        <v>9569</v>
      </c>
      <c r="M10" s="15">
        <f t="shared" si="8"/>
        <v>1699867</v>
      </c>
      <c r="N10" s="85">
        <f t="shared" si="3"/>
        <v>562.92639365315051</v>
      </c>
      <c r="O10" s="15">
        <f t="shared" si="8"/>
        <v>4669</v>
      </c>
      <c r="P10" s="15">
        <f t="shared" si="8"/>
        <v>5821</v>
      </c>
      <c r="Q10" s="16">
        <f t="shared" si="4"/>
        <v>0.80209585981790066</v>
      </c>
      <c r="R10" s="15">
        <f t="shared" si="8"/>
        <v>6926.7</v>
      </c>
      <c r="S10" s="15">
        <f t="shared" si="8"/>
        <v>8294</v>
      </c>
      <c r="T10" s="16">
        <f t="shared" si="5"/>
        <v>0.83514588859416439</v>
      </c>
      <c r="U10" s="15">
        <f t="shared" si="8"/>
        <v>6429</v>
      </c>
      <c r="V10" s="15">
        <f t="shared" si="8"/>
        <v>7809</v>
      </c>
      <c r="W10" s="16">
        <f t="shared" si="6"/>
        <v>0.82328082981175565</v>
      </c>
    </row>
    <row r="11" spans="1:23" x14ac:dyDescent="0.3">
      <c r="D11" t="s">
        <v>143</v>
      </c>
      <c r="E11" t="s">
        <v>1012</v>
      </c>
      <c r="F11" s="15">
        <f>SUMIFS(F$34:F$183,$B$34:$B$183,$D11)</f>
        <v>4253</v>
      </c>
      <c r="G11" s="15">
        <f t="shared" ref="G11:V19" si="9">SUMIFS(G$34:G$183,$B$34:$B$183,$D11)</f>
        <v>507563</v>
      </c>
      <c r="H11" s="85">
        <f t="shared" si="1"/>
        <v>837.9255383075598</v>
      </c>
      <c r="I11" s="15">
        <f t="shared" si="9"/>
        <v>4157</v>
      </c>
      <c r="J11" s="15">
        <f t="shared" si="9"/>
        <v>514903</v>
      </c>
      <c r="K11" s="85">
        <f t="shared" si="2"/>
        <v>807.33652746245411</v>
      </c>
      <c r="L11" s="15">
        <f t="shared" si="9"/>
        <v>4091</v>
      </c>
      <c r="M11" s="15">
        <f t="shared" si="9"/>
        <v>514903</v>
      </c>
      <c r="N11" s="85">
        <f t="shared" si="3"/>
        <v>794.5185792275438</v>
      </c>
      <c r="O11" s="15">
        <f t="shared" si="9"/>
        <v>2485</v>
      </c>
      <c r="P11" s="15">
        <f t="shared" si="9"/>
        <v>2913</v>
      </c>
      <c r="Q11" s="16">
        <f t="shared" si="4"/>
        <v>0.85307243391692411</v>
      </c>
      <c r="R11" s="15">
        <f t="shared" si="9"/>
        <v>2622</v>
      </c>
      <c r="S11" s="15">
        <f t="shared" si="9"/>
        <v>3071</v>
      </c>
      <c r="T11" s="16">
        <f t="shared" si="5"/>
        <v>0.85379355258873335</v>
      </c>
      <c r="U11" s="15">
        <f t="shared" si="9"/>
        <v>2545</v>
      </c>
      <c r="V11" s="15">
        <f t="shared" si="9"/>
        <v>3035</v>
      </c>
      <c r="W11" s="16">
        <f t="shared" si="6"/>
        <v>0.83855024711696868</v>
      </c>
    </row>
    <row r="12" spans="1:23" x14ac:dyDescent="0.3">
      <c r="D12" t="s">
        <v>158</v>
      </c>
      <c r="E12" t="s">
        <v>1013</v>
      </c>
      <c r="F12" s="15">
        <f t="shared" ref="F12:F19" si="10">SUMIFS(F$34:F$183,$B$34:$B$183,$D12)</f>
        <v>10166</v>
      </c>
      <c r="G12" s="15">
        <f t="shared" si="9"/>
        <v>1321917</v>
      </c>
      <c r="H12" s="85">
        <f t="shared" si="1"/>
        <v>769.03466707819018</v>
      </c>
      <c r="I12" s="15">
        <f t="shared" si="9"/>
        <v>9575</v>
      </c>
      <c r="J12" s="15">
        <f t="shared" si="9"/>
        <v>1337708</v>
      </c>
      <c r="K12" s="85">
        <f t="shared" si="2"/>
        <v>715.77653718150748</v>
      </c>
      <c r="L12" s="15">
        <f t="shared" si="9"/>
        <v>9870</v>
      </c>
      <c r="M12" s="15">
        <f t="shared" si="9"/>
        <v>1337708</v>
      </c>
      <c r="N12" s="85">
        <f t="shared" si="3"/>
        <v>737.82918245237374</v>
      </c>
      <c r="O12" s="15">
        <f t="shared" si="9"/>
        <v>4834</v>
      </c>
      <c r="P12" s="15">
        <f t="shared" si="9"/>
        <v>5911</v>
      </c>
      <c r="Q12" s="16">
        <f t="shared" si="4"/>
        <v>0.81779732701742514</v>
      </c>
      <c r="R12" s="15">
        <f t="shared" si="9"/>
        <v>7223</v>
      </c>
      <c r="S12" s="15">
        <f t="shared" si="9"/>
        <v>8797</v>
      </c>
      <c r="T12" s="16">
        <f t="shared" si="5"/>
        <v>0.82107536660225078</v>
      </c>
      <c r="U12" s="15">
        <f t="shared" si="9"/>
        <v>5495</v>
      </c>
      <c r="V12" s="15">
        <f t="shared" si="9"/>
        <v>6494</v>
      </c>
      <c r="W12" s="16">
        <f t="shared" si="6"/>
        <v>0.84616569140745301</v>
      </c>
    </row>
    <row r="13" spans="1:23" x14ac:dyDescent="0.3">
      <c r="D13" t="s">
        <v>167</v>
      </c>
      <c r="E13" t="s">
        <v>1014</v>
      </c>
      <c r="F13" s="15">
        <f t="shared" si="10"/>
        <v>6515</v>
      </c>
      <c r="G13" s="15">
        <f t="shared" si="9"/>
        <v>989387</v>
      </c>
      <c r="H13" s="85">
        <f t="shared" si="1"/>
        <v>658.48853886295251</v>
      </c>
      <c r="I13" s="15">
        <f t="shared" si="9"/>
        <v>6381</v>
      </c>
      <c r="J13" s="15">
        <f t="shared" si="9"/>
        <v>1002687</v>
      </c>
      <c r="K13" s="85">
        <f t="shared" si="2"/>
        <v>636.39002001621645</v>
      </c>
      <c r="L13" s="15">
        <f t="shared" si="9"/>
        <v>6343</v>
      </c>
      <c r="M13" s="15">
        <f t="shared" si="9"/>
        <v>1002687</v>
      </c>
      <c r="N13" s="85">
        <f t="shared" si="3"/>
        <v>632.60020325385688</v>
      </c>
      <c r="O13" s="15">
        <f t="shared" si="9"/>
        <v>3424</v>
      </c>
      <c r="P13" s="15">
        <f t="shared" si="9"/>
        <v>4105</v>
      </c>
      <c r="Q13" s="16">
        <f t="shared" si="4"/>
        <v>0.8341047503045067</v>
      </c>
      <c r="R13" s="15">
        <f t="shared" si="9"/>
        <v>4666</v>
      </c>
      <c r="S13" s="15">
        <f t="shared" si="9"/>
        <v>5434</v>
      </c>
      <c r="T13" s="16">
        <f t="shared" si="5"/>
        <v>0.85866764814133234</v>
      </c>
      <c r="U13" s="15">
        <f t="shared" si="9"/>
        <v>3512</v>
      </c>
      <c r="V13" s="15">
        <f t="shared" si="9"/>
        <v>4171</v>
      </c>
      <c r="W13" s="16">
        <f t="shared" si="6"/>
        <v>0.84200431551186761</v>
      </c>
    </row>
    <row r="14" spans="1:23" x14ac:dyDescent="0.3">
      <c r="D14" t="s">
        <v>176</v>
      </c>
      <c r="E14" t="s">
        <v>1015</v>
      </c>
      <c r="F14" s="15">
        <f t="shared" si="10"/>
        <v>5450</v>
      </c>
      <c r="G14" s="15">
        <f t="shared" si="9"/>
        <v>895689</v>
      </c>
      <c r="H14" s="85">
        <f t="shared" si="1"/>
        <v>608.47012746611824</v>
      </c>
      <c r="I14" s="15">
        <f t="shared" si="9"/>
        <v>5700</v>
      </c>
      <c r="J14" s="15">
        <f t="shared" si="9"/>
        <v>911395</v>
      </c>
      <c r="K14" s="85">
        <f t="shared" si="2"/>
        <v>625.41488597150521</v>
      </c>
      <c r="L14" s="15">
        <f t="shared" si="9"/>
        <v>5651</v>
      </c>
      <c r="M14" s="15">
        <f t="shared" si="9"/>
        <v>911395</v>
      </c>
      <c r="N14" s="85">
        <f t="shared" si="3"/>
        <v>620.03851239034668</v>
      </c>
      <c r="O14" s="15">
        <f t="shared" si="9"/>
        <v>2188</v>
      </c>
      <c r="P14" s="15">
        <f t="shared" si="9"/>
        <v>2665</v>
      </c>
      <c r="Q14" s="16">
        <f t="shared" si="4"/>
        <v>0.8210131332082552</v>
      </c>
      <c r="R14" s="15">
        <f t="shared" si="9"/>
        <v>3125</v>
      </c>
      <c r="S14" s="15">
        <f t="shared" si="9"/>
        <v>3774</v>
      </c>
      <c r="T14" s="16">
        <f t="shared" si="5"/>
        <v>0.82803391626921041</v>
      </c>
      <c r="U14" s="15">
        <f t="shared" si="9"/>
        <v>2521</v>
      </c>
      <c r="V14" s="15">
        <f t="shared" si="9"/>
        <v>3132</v>
      </c>
      <c r="W14" s="16">
        <f t="shared" si="6"/>
        <v>0.80491698595146866</v>
      </c>
    </row>
    <row r="15" spans="1:23" x14ac:dyDescent="0.3">
      <c r="D15" t="s">
        <v>185</v>
      </c>
      <c r="E15" t="s">
        <v>1016</v>
      </c>
      <c r="F15" s="15">
        <f t="shared" si="10"/>
        <v>6702</v>
      </c>
      <c r="G15" s="15">
        <f t="shared" si="9"/>
        <v>1061571</v>
      </c>
      <c r="H15" s="85">
        <f t="shared" si="1"/>
        <v>631.3284744967599</v>
      </c>
      <c r="I15" s="15">
        <f t="shared" si="9"/>
        <v>6296</v>
      </c>
      <c r="J15" s="15">
        <f t="shared" si="9"/>
        <v>1075756</v>
      </c>
      <c r="K15" s="85">
        <f t="shared" si="2"/>
        <v>585.26282911738349</v>
      </c>
      <c r="L15" s="15">
        <f t="shared" si="9"/>
        <v>6446</v>
      </c>
      <c r="M15" s="15">
        <f t="shared" si="9"/>
        <v>1075756</v>
      </c>
      <c r="N15" s="85">
        <f t="shared" si="3"/>
        <v>599.2065115137633</v>
      </c>
      <c r="O15" s="15">
        <f t="shared" si="9"/>
        <v>3124</v>
      </c>
      <c r="P15" s="15">
        <f t="shared" si="9"/>
        <v>3895</v>
      </c>
      <c r="Q15" s="16">
        <f t="shared" si="4"/>
        <v>0.8020539152759949</v>
      </c>
      <c r="R15" s="15">
        <f t="shared" si="9"/>
        <v>5224.0298796559373</v>
      </c>
      <c r="S15" s="15">
        <f t="shared" si="9"/>
        <v>6246.1908760179067</v>
      </c>
      <c r="T15" s="16">
        <f t="shared" si="5"/>
        <v>0.83635450522549171</v>
      </c>
      <c r="U15" s="15">
        <f t="shared" si="9"/>
        <v>3187</v>
      </c>
      <c r="V15" s="15">
        <f t="shared" si="9"/>
        <v>3999</v>
      </c>
      <c r="W15" s="16">
        <f t="shared" si="6"/>
        <v>0.79694923730932732</v>
      </c>
    </row>
    <row r="16" spans="1:23" x14ac:dyDescent="0.3">
      <c r="D16" t="s">
        <v>192</v>
      </c>
      <c r="E16" t="s">
        <v>1017</v>
      </c>
      <c r="F16" s="15">
        <f t="shared" si="10"/>
        <v>6205</v>
      </c>
      <c r="G16" s="15">
        <f t="shared" si="9"/>
        <v>1184757</v>
      </c>
      <c r="H16" s="85">
        <f t="shared" si="1"/>
        <v>523.73609102963724</v>
      </c>
      <c r="I16" s="15">
        <f t="shared" si="9"/>
        <v>6594</v>
      </c>
      <c r="J16" s="15">
        <f t="shared" si="9"/>
        <v>1202161</v>
      </c>
      <c r="K16" s="85">
        <f t="shared" si="2"/>
        <v>548.51222090884664</v>
      </c>
      <c r="L16" s="15">
        <f t="shared" si="9"/>
        <v>5763</v>
      </c>
      <c r="M16" s="15">
        <f t="shared" si="9"/>
        <v>1202161</v>
      </c>
      <c r="N16" s="85">
        <f t="shared" si="3"/>
        <v>479.38670444308207</v>
      </c>
      <c r="O16" s="15">
        <f t="shared" si="9"/>
        <v>3470</v>
      </c>
      <c r="P16" s="15">
        <f t="shared" si="9"/>
        <v>4302</v>
      </c>
      <c r="Q16" s="16">
        <f t="shared" si="4"/>
        <v>0.80660158066015808</v>
      </c>
      <c r="R16" s="15">
        <f t="shared" si="9"/>
        <v>3210</v>
      </c>
      <c r="S16" s="15">
        <f t="shared" si="9"/>
        <v>3869</v>
      </c>
      <c r="T16" s="16">
        <f t="shared" si="5"/>
        <v>0.82967174980615144</v>
      </c>
      <c r="U16" s="15">
        <f t="shared" si="9"/>
        <v>4305</v>
      </c>
      <c r="V16" s="15">
        <f t="shared" si="9"/>
        <v>5264</v>
      </c>
      <c r="W16" s="16">
        <f t="shared" si="6"/>
        <v>0.81781914893617025</v>
      </c>
    </row>
    <row r="17" spans="4:23" x14ac:dyDescent="0.3">
      <c r="D17" t="s">
        <v>198</v>
      </c>
      <c r="E17" t="s">
        <v>1018</v>
      </c>
      <c r="F17" s="15">
        <f t="shared" si="10"/>
        <v>4474</v>
      </c>
      <c r="G17" s="15">
        <f t="shared" si="9"/>
        <v>1020434</v>
      </c>
      <c r="H17" s="85">
        <f t="shared" si="1"/>
        <v>438.4408986764455</v>
      </c>
      <c r="I17" s="15">
        <f t="shared" si="9"/>
        <v>4836.0606623336425</v>
      </c>
      <c r="J17" s="15">
        <f t="shared" si="9"/>
        <v>1039161</v>
      </c>
      <c r="K17" s="85">
        <f t="shared" si="2"/>
        <v>465.38127030687667</v>
      </c>
      <c r="L17" s="15">
        <f t="shared" si="9"/>
        <v>4221</v>
      </c>
      <c r="M17" s="15">
        <f t="shared" si="9"/>
        <v>1039161</v>
      </c>
      <c r="N17" s="85">
        <f t="shared" si="3"/>
        <v>406.19307306567515</v>
      </c>
      <c r="O17" s="15">
        <f t="shared" si="9"/>
        <v>4951</v>
      </c>
      <c r="P17" s="15">
        <f t="shared" si="9"/>
        <v>5790</v>
      </c>
      <c r="Q17" s="16">
        <f t="shared" si="4"/>
        <v>0.85509499136442146</v>
      </c>
      <c r="R17" s="15">
        <f t="shared" si="9"/>
        <v>9160.9433333333327</v>
      </c>
      <c r="S17" s="15">
        <f t="shared" si="9"/>
        <v>10414</v>
      </c>
      <c r="T17" s="16">
        <f t="shared" si="5"/>
        <v>0.8796757569937903</v>
      </c>
      <c r="U17" s="15">
        <f t="shared" si="9"/>
        <v>5408</v>
      </c>
      <c r="V17" s="15">
        <f t="shared" si="9"/>
        <v>6205</v>
      </c>
      <c r="W17" s="16">
        <f t="shared" si="6"/>
        <v>0.87155519742143428</v>
      </c>
    </row>
    <row r="18" spans="4:23" x14ac:dyDescent="0.3">
      <c r="D18" t="s">
        <v>205</v>
      </c>
      <c r="E18" t="s">
        <v>1019</v>
      </c>
      <c r="F18" s="15">
        <f t="shared" si="10"/>
        <v>9670</v>
      </c>
      <c r="G18" s="15">
        <f t="shared" si="9"/>
        <v>1710669</v>
      </c>
      <c r="H18" s="85">
        <f t="shared" si="1"/>
        <v>565.27592421444479</v>
      </c>
      <c r="I18" s="15">
        <f t="shared" si="9"/>
        <v>9608</v>
      </c>
      <c r="J18" s="15">
        <f t="shared" si="9"/>
        <v>1735766</v>
      </c>
      <c r="K18" s="85">
        <f t="shared" si="2"/>
        <v>553.53083307312158</v>
      </c>
      <c r="L18" s="15">
        <f t="shared" si="9"/>
        <v>9747</v>
      </c>
      <c r="M18" s="15">
        <f t="shared" si="9"/>
        <v>1735766</v>
      </c>
      <c r="N18" s="85">
        <f t="shared" si="3"/>
        <v>561.53882493377557</v>
      </c>
      <c r="O18" s="15">
        <f t="shared" si="9"/>
        <v>4816</v>
      </c>
      <c r="P18" s="15">
        <f t="shared" si="9"/>
        <v>6012</v>
      </c>
      <c r="Q18" s="16">
        <f t="shared" si="4"/>
        <v>0.80106453759148366</v>
      </c>
      <c r="R18" s="15">
        <f t="shared" si="9"/>
        <v>7159.7</v>
      </c>
      <c r="S18" s="15">
        <f t="shared" si="9"/>
        <v>8568</v>
      </c>
      <c r="T18" s="16">
        <f t="shared" si="5"/>
        <v>0.83563258636788051</v>
      </c>
      <c r="U18" s="15">
        <f t="shared" si="9"/>
        <v>6569</v>
      </c>
      <c r="V18" s="15">
        <f t="shared" si="9"/>
        <v>7994</v>
      </c>
      <c r="W18" s="16">
        <f t="shared" si="6"/>
        <v>0.82174130597948458</v>
      </c>
    </row>
    <row r="19" spans="4:23" x14ac:dyDescent="0.3">
      <c r="D19" t="s">
        <v>213</v>
      </c>
      <c r="E19" t="s">
        <v>1020</v>
      </c>
      <c r="F19" s="15">
        <f t="shared" si="10"/>
        <v>6919</v>
      </c>
      <c r="G19" s="15">
        <f t="shared" si="9"/>
        <v>1190854</v>
      </c>
      <c r="H19" s="85">
        <f t="shared" si="1"/>
        <v>581.01161015540106</v>
      </c>
      <c r="I19" s="15">
        <f t="shared" si="9"/>
        <v>7207</v>
      </c>
      <c r="J19" s="15">
        <f t="shared" si="9"/>
        <v>1210974</v>
      </c>
      <c r="K19" s="85">
        <f t="shared" si="2"/>
        <v>595.14077098269661</v>
      </c>
      <c r="L19" s="15">
        <f t="shared" si="9"/>
        <v>6610</v>
      </c>
      <c r="M19" s="15">
        <f t="shared" si="9"/>
        <v>1210974</v>
      </c>
      <c r="N19" s="85">
        <f t="shared" si="3"/>
        <v>545.841611793482</v>
      </c>
      <c r="O19" s="15">
        <f t="shared" si="9"/>
        <v>3870</v>
      </c>
      <c r="P19" s="15">
        <f t="shared" si="9"/>
        <v>4619</v>
      </c>
      <c r="Q19" s="16">
        <f t="shared" si="4"/>
        <v>0.83784368911019702</v>
      </c>
      <c r="R19" s="15">
        <f t="shared" si="9"/>
        <v>8108</v>
      </c>
      <c r="S19" s="15">
        <f t="shared" si="9"/>
        <v>9763.6427307000013</v>
      </c>
      <c r="T19" s="16">
        <f t="shared" si="5"/>
        <v>0.83042776386172623</v>
      </c>
      <c r="U19" s="15">
        <f t="shared" si="9"/>
        <v>3579</v>
      </c>
      <c r="V19" s="15">
        <f t="shared" si="9"/>
        <v>4463</v>
      </c>
      <c r="W19" s="16">
        <f t="shared" si="6"/>
        <v>0.80192695496302935</v>
      </c>
    </row>
    <row r="20" spans="4:23" x14ac:dyDescent="0.3">
      <c r="D20" t="s">
        <v>142</v>
      </c>
      <c r="E20" t="s">
        <v>138</v>
      </c>
      <c r="F20" s="15">
        <f>SUMIFS(F$34:F$183,$C$34:$C$183,$D20)</f>
        <v>6515</v>
      </c>
      <c r="G20" s="15">
        <f t="shared" ref="G20:V33" si="11">SUMIFS(G$34:G$183,$C$34:$C$183,$D20)</f>
        <v>989387</v>
      </c>
      <c r="H20" s="85">
        <f t="shared" si="1"/>
        <v>658.48853886295251</v>
      </c>
      <c r="I20" s="15">
        <f t="shared" si="11"/>
        <v>6381</v>
      </c>
      <c r="J20" s="15">
        <f t="shared" si="11"/>
        <v>1002687</v>
      </c>
      <c r="K20" s="85">
        <f t="shared" si="2"/>
        <v>636.39002001621645</v>
      </c>
      <c r="L20" s="15">
        <f t="shared" si="11"/>
        <v>6343</v>
      </c>
      <c r="M20" s="15">
        <f t="shared" si="11"/>
        <v>1002687</v>
      </c>
      <c r="N20" s="85">
        <f t="shared" si="3"/>
        <v>632.60020325385688</v>
      </c>
      <c r="O20" s="15">
        <f t="shared" si="11"/>
        <v>3424</v>
      </c>
      <c r="P20" s="15">
        <f t="shared" si="11"/>
        <v>4105</v>
      </c>
      <c r="Q20" s="16">
        <f t="shared" si="4"/>
        <v>0.8341047503045067</v>
      </c>
      <c r="R20" s="15">
        <f t="shared" si="11"/>
        <v>4666</v>
      </c>
      <c r="S20" s="15">
        <f t="shared" si="11"/>
        <v>5434</v>
      </c>
      <c r="T20" s="16">
        <f t="shared" si="5"/>
        <v>0.85866764814133234</v>
      </c>
      <c r="U20" s="15">
        <f t="shared" si="11"/>
        <v>3512</v>
      </c>
      <c r="V20" s="15">
        <f t="shared" si="11"/>
        <v>4171</v>
      </c>
      <c r="W20" s="16">
        <f t="shared" si="6"/>
        <v>0.84200431551186761</v>
      </c>
    </row>
    <row r="21" spans="4:23" x14ac:dyDescent="0.3">
      <c r="D21" t="s">
        <v>156</v>
      </c>
      <c r="E21" t="s">
        <v>157</v>
      </c>
      <c r="F21" s="15">
        <f t="shared" ref="F21:F33" si="12">SUMIFS(F$34:F$183,$C$34:$C$183,$D21)</f>
        <v>5037</v>
      </c>
      <c r="G21" s="15">
        <f t="shared" si="11"/>
        <v>624796</v>
      </c>
      <c r="H21" s="85">
        <f t="shared" si="1"/>
        <v>806.18313817630064</v>
      </c>
      <c r="I21" s="15">
        <f t="shared" si="11"/>
        <v>4941</v>
      </c>
      <c r="J21" s="15">
        <f t="shared" si="11"/>
        <v>633443</v>
      </c>
      <c r="K21" s="85">
        <f t="shared" si="2"/>
        <v>780.02282762616369</v>
      </c>
      <c r="L21" s="15">
        <f t="shared" si="11"/>
        <v>4811</v>
      </c>
      <c r="M21" s="15">
        <f t="shared" si="11"/>
        <v>633443</v>
      </c>
      <c r="N21" s="85">
        <f t="shared" si="3"/>
        <v>759.50006551497131</v>
      </c>
      <c r="O21" s="15">
        <f t="shared" si="11"/>
        <v>2666</v>
      </c>
      <c r="P21" s="15">
        <f t="shared" si="11"/>
        <v>3126</v>
      </c>
      <c r="Q21" s="16">
        <f t="shared" si="4"/>
        <v>0.85284708893154193</v>
      </c>
      <c r="R21" s="15">
        <f t="shared" si="11"/>
        <v>3068</v>
      </c>
      <c r="S21" s="15">
        <f t="shared" si="11"/>
        <v>3560</v>
      </c>
      <c r="T21" s="16">
        <f t="shared" si="5"/>
        <v>0.86179775280898874</v>
      </c>
      <c r="U21" s="15">
        <f t="shared" si="11"/>
        <v>2740</v>
      </c>
      <c r="V21" s="15">
        <f t="shared" si="11"/>
        <v>3270</v>
      </c>
      <c r="W21" s="16">
        <f t="shared" si="6"/>
        <v>0.8379204892966361</v>
      </c>
    </row>
    <row r="22" spans="4:23" x14ac:dyDescent="0.3">
      <c r="D22" t="s">
        <v>165</v>
      </c>
      <c r="E22" t="s">
        <v>166</v>
      </c>
      <c r="F22" s="15">
        <f t="shared" si="12"/>
        <v>3513</v>
      </c>
      <c r="G22" s="15">
        <f t="shared" si="11"/>
        <v>476895</v>
      </c>
      <c r="H22" s="85">
        <f t="shared" si="1"/>
        <v>736.64014091152137</v>
      </c>
      <c r="I22" s="15">
        <f t="shared" si="11"/>
        <v>3460</v>
      </c>
      <c r="J22" s="15">
        <f t="shared" si="11"/>
        <v>483463</v>
      </c>
      <c r="K22" s="85">
        <f t="shared" si="2"/>
        <v>715.6700719600052</v>
      </c>
      <c r="L22" s="15">
        <f t="shared" si="11"/>
        <v>3042</v>
      </c>
      <c r="M22" s="15">
        <f t="shared" si="11"/>
        <v>483463</v>
      </c>
      <c r="N22" s="85">
        <f t="shared" si="3"/>
        <v>629.21050835327628</v>
      </c>
      <c r="O22" s="15">
        <f t="shared" si="11"/>
        <v>1573</v>
      </c>
      <c r="P22" s="15">
        <f t="shared" si="11"/>
        <v>1938</v>
      </c>
      <c r="Q22" s="16">
        <f t="shared" si="4"/>
        <v>0.81166150670794635</v>
      </c>
      <c r="R22" s="15">
        <f t="shared" si="11"/>
        <v>2929</v>
      </c>
      <c r="S22" s="15">
        <f t="shared" si="11"/>
        <v>3576</v>
      </c>
      <c r="T22" s="16">
        <f t="shared" si="5"/>
        <v>0.81907158836689042</v>
      </c>
      <c r="U22" s="15">
        <f t="shared" si="11"/>
        <v>1723</v>
      </c>
      <c r="V22" s="15">
        <f t="shared" si="11"/>
        <v>2018</v>
      </c>
      <c r="W22" s="16">
        <f t="shared" si="6"/>
        <v>0.85381565906838452</v>
      </c>
    </row>
    <row r="23" spans="4:23" x14ac:dyDescent="0.3">
      <c r="D23" t="s">
        <v>174</v>
      </c>
      <c r="E23" t="s">
        <v>175</v>
      </c>
      <c r="F23" s="15">
        <f t="shared" si="12"/>
        <v>3580</v>
      </c>
      <c r="G23" s="15">
        <f t="shared" si="11"/>
        <v>436558</v>
      </c>
      <c r="H23" s="85">
        <f t="shared" si="1"/>
        <v>820.05140210464583</v>
      </c>
      <c r="I23" s="15">
        <f t="shared" si="11"/>
        <v>3097</v>
      </c>
      <c r="J23" s="15">
        <f t="shared" si="11"/>
        <v>440966</v>
      </c>
      <c r="K23" s="85">
        <f t="shared" si="2"/>
        <v>702.32172094900739</v>
      </c>
      <c r="L23" s="15">
        <f t="shared" si="11"/>
        <v>3966</v>
      </c>
      <c r="M23" s="15">
        <f t="shared" si="11"/>
        <v>440966</v>
      </c>
      <c r="N23" s="85">
        <f t="shared" si="3"/>
        <v>899.38906854496724</v>
      </c>
      <c r="O23" s="15">
        <f t="shared" si="11"/>
        <v>2033</v>
      </c>
      <c r="P23" s="15">
        <f t="shared" si="11"/>
        <v>2523</v>
      </c>
      <c r="Q23" s="16">
        <f t="shared" si="4"/>
        <v>0.80578676179151798</v>
      </c>
      <c r="R23" s="15">
        <f t="shared" si="11"/>
        <v>2810</v>
      </c>
      <c r="S23" s="15">
        <f t="shared" si="11"/>
        <v>3507</v>
      </c>
      <c r="T23" s="16">
        <f t="shared" si="5"/>
        <v>0.80125463358996296</v>
      </c>
      <c r="U23" s="15">
        <f t="shared" si="11"/>
        <v>2187</v>
      </c>
      <c r="V23" s="15">
        <f t="shared" si="11"/>
        <v>2661</v>
      </c>
      <c r="W23" s="16">
        <f t="shared" si="6"/>
        <v>0.8218714768883878</v>
      </c>
    </row>
    <row r="24" spans="4:23" x14ac:dyDescent="0.3">
      <c r="D24" t="s">
        <v>183</v>
      </c>
      <c r="E24" t="s">
        <v>184</v>
      </c>
      <c r="F24" s="15">
        <f t="shared" si="12"/>
        <v>2289</v>
      </c>
      <c r="G24" s="15">
        <f t="shared" si="11"/>
        <v>291231</v>
      </c>
      <c r="H24" s="85">
        <f t="shared" si="1"/>
        <v>785.97402062280457</v>
      </c>
      <c r="I24" s="15">
        <f t="shared" si="11"/>
        <v>2234</v>
      </c>
      <c r="J24" s="15">
        <f t="shared" si="11"/>
        <v>294739</v>
      </c>
      <c r="K24" s="85">
        <f t="shared" si="2"/>
        <v>757.95873637353725</v>
      </c>
      <c r="L24" s="15">
        <f t="shared" si="11"/>
        <v>2142</v>
      </c>
      <c r="M24" s="15">
        <f t="shared" si="11"/>
        <v>294739</v>
      </c>
      <c r="N24" s="85">
        <f t="shared" si="3"/>
        <v>726.74467919074164</v>
      </c>
      <c r="O24" s="15">
        <f t="shared" si="11"/>
        <v>1047</v>
      </c>
      <c r="P24" s="15">
        <f t="shared" si="11"/>
        <v>1237</v>
      </c>
      <c r="Q24" s="16">
        <f t="shared" si="4"/>
        <v>0.84640258690379955</v>
      </c>
      <c r="R24" s="15">
        <f t="shared" si="11"/>
        <v>1038</v>
      </c>
      <c r="S24" s="15">
        <f t="shared" si="11"/>
        <v>1225</v>
      </c>
      <c r="T24" s="16">
        <f t="shared" si="5"/>
        <v>0.84734693877551015</v>
      </c>
      <c r="U24" s="15">
        <f t="shared" si="11"/>
        <v>1390</v>
      </c>
      <c r="V24" s="15">
        <f t="shared" si="11"/>
        <v>1580</v>
      </c>
      <c r="W24" s="16">
        <f t="shared" si="6"/>
        <v>0.879746835443038</v>
      </c>
    </row>
    <row r="25" spans="4:23" x14ac:dyDescent="0.3">
      <c r="D25" t="s">
        <v>190</v>
      </c>
      <c r="E25" t="s">
        <v>191</v>
      </c>
      <c r="F25" s="15">
        <f t="shared" si="12"/>
        <v>4620</v>
      </c>
      <c r="G25" s="15">
        <f t="shared" si="11"/>
        <v>738100</v>
      </c>
      <c r="H25" s="85">
        <f t="shared" si="1"/>
        <v>625.93144560357678</v>
      </c>
      <c r="I25" s="15">
        <f t="shared" si="11"/>
        <v>4695</v>
      </c>
      <c r="J25" s="15">
        <f t="shared" si="11"/>
        <v>750233</v>
      </c>
      <c r="K25" s="85">
        <f t="shared" si="2"/>
        <v>625.80558306552768</v>
      </c>
      <c r="L25" s="15">
        <f t="shared" si="11"/>
        <v>4418</v>
      </c>
      <c r="M25" s="15">
        <f t="shared" si="11"/>
        <v>750233</v>
      </c>
      <c r="N25" s="85">
        <f t="shared" si="3"/>
        <v>588.88372012428147</v>
      </c>
      <c r="O25" s="15">
        <f t="shared" si="11"/>
        <v>1368</v>
      </c>
      <c r="P25" s="15">
        <f t="shared" si="11"/>
        <v>1678</v>
      </c>
      <c r="Q25" s="16">
        <f t="shared" si="4"/>
        <v>0.81525625744934449</v>
      </c>
      <c r="R25" s="15">
        <f t="shared" si="11"/>
        <v>3889</v>
      </c>
      <c r="S25" s="15">
        <f t="shared" si="11"/>
        <v>4700</v>
      </c>
      <c r="T25" s="16">
        <f t="shared" si="5"/>
        <v>0.82744680851063834</v>
      </c>
      <c r="U25" s="15">
        <f t="shared" si="11"/>
        <v>1506</v>
      </c>
      <c r="V25" s="15">
        <f t="shared" si="11"/>
        <v>1933</v>
      </c>
      <c r="W25" s="16">
        <f t="shared" si="6"/>
        <v>0.77909984480082772</v>
      </c>
    </row>
    <row r="26" spans="4:23" x14ac:dyDescent="0.3">
      <c r="D26" t="s">
        <v>196</v>
      </c>
      <c r="E26" t="s">
        <v>197</v>
      </c>
      <c r="F26" s="15">
        <f t="shared" si="12"/>
        <v>4754</v>
      </c>
      <c r="G26" s="15">
        <f t="shared" si="11"/>
        <v>732802</v>
      </c>
      <c r="H26" s="85">
        <f t="shared" si="1"/>
        <v>648.74277089855104</v>
      </c>
      <c r="I26" s="15">
        <f t="shared" si="11"/>
        <v>4348</v>
      </c>
      <c r="J26" s="15">
        <f t="shared" si="11"/>
        <v>741033</v>
      </c>
      <c r="K26" s="85">
        <f t="shared" si="2"/>
        <v>586.74849837996419</v>
      </c>
      <c r="L26" s="15">
        <f t="shared" si="11"/>
        <v>4822</v>
      </c>
      <c r="M26" s="15">
        <f t="shared" si="11"/>
        <v>741033</v>
      </c>
      <c r="N26" s="85">
        <f t="shared" si="3"/>
        <v>650.71326108283984</v>
      </c>
      <c r="O26" s="15">
        <f t="shared" si="11"/>
        <v>2440</v>
      </c>
      <c r="P26" s="15">
        <f t="shared" si="11"/>
        <v>3042</v>
      </c>
      <c r="Q26" s="16">
        <f t="shared" si="4"/>
        <v>0.8021038790269559</v>
      </c>
      <c r="R26" s="15">
        <f t="shared" si="11"/>
        <v>2946.0298796559373</v>
      </c>
      <c r="S26" s="15">
        <f t="shared" si="11"/>
        <v>3505.1908760179072</v>
      </c>
      <c r="T26" s="16">
        <f t="shared" si="5"/>
        <v>0.84047630610142177</v>
      </c>
      <c r="U26" s="15">
        <f t="shared" si="11"/>
        <v>2529</v>
      </c>
      <c r="V26" s="15">
        <f t="shared" si="11"/>
        <v>3177</v>
      </c>
      <c r="W26" s="16">
        <f t="shared" si="6"/>
        <v>0.79603399433427757</v>
      </c>
    </row>
    <row r="27" spans="4:23" x14ac:dyDescent="0.3">
      <c r="D27" t="s">
        <v>203</v>
      </c>
      <c r="E27" t="s">
        <v>204</v>
      </c>
      <c r="F27" s="15">
        <f t="shared" si="12"/>
        <v>4584</v>
      </c>
      <c r="G27" s="15">
        <f t="shared" si="11"/>
        <v>822008</v>
      </c>
      <c r="H27" s="85">
        <f t="shared" si="1"/>
        <v>557.65880624032866</v>
      </c>
      <c r="I27" s="15">
        <f t="shared" si="11"/>
        <v>4868</v>
      </c>
      <c r="J27" s="15">
        <f t="shared" si="11"/>
        <v>836717</v>
      </c>
      <c r="K27" s="85">
        <f t="shared" si="2"/>
        <v>581.79766874582447</v>
      </c>
      <c r="L27" s="15">
        <f t="shared" si="11"/>
        <v>4439</v>
      </c>
      <c r="M27" s="15">
        <f t="shared" si="11"/>
        <v>836717</v>
      </c>
      <c r="N27" s="85">
        <f t="shared" si="3"/>
        <v>530.52585282718053</v>
      </c>
      <c r="O27" s="15">
        <f t="shared" si="11"/>
        <v>2301</v>
      </c>
      <c r="P27" s="15">
        <f t="shared" si="11"/>
        <v>2800</v>
      </c>
      <c r="Q27" s="16">
        <f t="shared" si="4"/>
        <v>0.82178571428571423</v>
      </c>
      <c r="R27" s="15">
        <f t="shared" si="11"/>
        <v>2503</v>
      </c>
      <c r="S27" s="15">
        <f t="shared" si="11"/>
        <v>2974</v>
      </c>
      <c r="T27" s="16">
        <f t="shared" si="5"/>
        <v>0.84162743779421656</v>
      </c>
      <c r="U27" s="15">
        <f t="shared" si="11"/>
        <v>2989</v>
      </c>
      <c r="V27" s="15">
        <f t="shared" si="11"/>
        <v>3528</v>
      </c>
      <c r="W27" s="16">
        <f t="shared" si="6"/>
        <v>0.84722222222222221</v>
      </c>
    </row>
    <row r="28" spans="4:23" x14ac:dyDescent="0.3">
      <c r="D28" t="s">
        <v>211</v>
      </c>
      <c r="E28" t="s">
        <v>212</v>
      </c>
      <c r="F28" s="15">
        <f t="shared" si="12"/>
        <v>4534</v>
      </c>
      <c r="G28" s="15">
        <f t="shared" si="11"/>
        <v>883794</v>
      </c>
      <c r="H28" s="85">
        <f t="shared" si="1"/>
        <v>513.01547645718347</v>
      </c>
      <c r="I28" s="15">
        <f t="shared" si="11"/>
        <v>4861</v>
      </c>
      <c r="J28" s="15">
        <f t="shared" si="11"/>
        <v>897228</v>
      </c>
      <c r="K28" s="85">
        <f t="shared" si="2"/>
        <v>541.77979287316043</v>
      </c>
      <c r="L28" s="15">
        <f t="shared" si="11"/>
        <v>4359</v>
      </c>
      <c r="M28" s="15">
        <f t="shared" si="11"/>
        <v>897228</v>
      </c>
      <c r="N28" s="85">
        <f t="shared" si="3"/>
        <v>485.82968877475957</v>
      </c>
      <c r="O28" s="15">
        <f t="shared" si="11"/>
        <v>2820</v>
      </c>
      <c r="P28" s="15">
        <f t="shared" si="11"/>
        <v>3533</v>
      </c>
      <c r="Q28" s="16">
        <f t="shared" si="4"/>
        <v>0.79818850834984434</v>
      </c>
      <c r="R28" s="15">
        <f t="shared" si="11"/>
        <v>2454</v>
      </c>
      <c r="S28" s="15">
        <f t="shared" si="11"/>
        <v>2984</v>
      </c>
      <c r="T28" s="16">
        <f t="shared" si="5"/>
        <v>0.82238605898123329</v>
      </c>
      <c r="U28" s="15">
        <f t="shared" si="11"/>
        <v>3129</v>
      </c>
      <c r="V28" s="15">
        <f t="shared" si="11"/>
        <v>3942</v>
      </c>
      <c r="W28" s="16">
        <f t="shared" si="6"/>
        <v>0.79375951293759517</v>
      </c>
    </row>
    <row r="29" spans="4:23" x14ac:dyDescent="0.3">
      <c r="D29" t="s">
        <v>218</v>
      </c>
      <c r="E29" t="s">
        <v>219</v>
      </c>
      <c r="F29" s="15">
        <f t="shared" si="12"/>
        <v>3982</v>
      </c>
      <c r="G29" s="15">
        <f t="shared" si="11"/>
        <v>729686</v>
      </c>
      <c r="H29" s="85">
        <f t="shared" si="1"/>
        <v>545.71418390924316</v>
      </c>
      <c r="I29" s="15">
        <f t="shared" si="11"/>
        <v>3831</v>
      </c>
      <c r="J29" s="15">
        <f t="shared" si="11"/>
        <v>742760</v>
      </c>
      <c r="K29" s="85">
        <f t="shared" si="2"/>
        <v>515.7789864828477</v>
      </c>
      <c r="L29" s="15">
        <f t="shared" si="11"/>
        <v>3981</v>
      </c>
      <c r="M29" s="15">
        <f t="shared" si="11"/>
        <v>742760</v>
      </c>
      <c r="N29" s="85">
        <f t="shared" si="3"/>
        <v>535.97393505304547</v>
      </c>
      <c r="O29" s="15">
        <f t="shared" si="11"/>
        <v>2204</v>
      </c>
      <c r="P29" s="15">
        <f t="shared" si="11"/>
        <v>2660</v>
      </c>
      <c r="Q29" s="16">
        <f t="shared" si="4"/>
        <v>0.82857142857142863</v>
      </c>
      <c r="R29" s="15">
        <f t="shared" si="11"/>
        <v>4714</v>
      </c>
      <c r="S29" s="15">
        <f t="shared" si="11"/>
        <v>5799</v>
      </c>
      <c r="T29" s="16">
        <f t="shared" si="5"/>
        <v>0.81289877565097435</v>
      </c>
      <c r="U29" s="15">
        <f t="shared" si="11"/>
        <v>1984</v>
      </c>
      <c r="V29" s="15">
        <f t="shared" si="11"/>
        <v>2528</v>
      </c>
      <c r="W29" s="16">
        <f t="shared" si="6"/>
        <v>0.78481012658227844</v>
      </c>
    </row>
    <row r="30" spans="4:23" x14ac:dyDescent="0.3">
      <c r="D30" t="s">
        <v>224</v>
      </c>
      <c r="E30" t="s">
        <v>225</v>
      </c>
      <c r="F30" s="15">
        <f t="shared" si="12"/>
        <v>2937</v>
      </c>
      <c r="G30" s="15">
        <f t="shared" si="11"/>
        <v>461168</v>
      </c>
      <c r="H30" s="85">
        <f t="shared" si="1"/>
        <v>636.86118724629637</v>
      </c>
      <c r="I30" s="15">
        <f t="shared" si="11"/>
        <v>3376</v>
      </c>
      <c r="J30" s="15">
        <f t="shared" si="11"/>
        <v>468214</v>
      </c>
      <c r="K30" s="85">
        <f t="shared" si="2"/>
        <v>721.03781604138283</v>
      </c>
      <c r="L30" s="15">
        <f t="shared" si="11"/>
        <v>2629</v>
      </c>
      <c r="M30" s="15">
        <f t="shared" si="11"/>
        <v>468214</v>
      </c>
      <c r="N30" s="85">
        <f t="shared" si="3"/>
        <v>561.49538458909808</v>
      </c>
      <c r="O30" s="15">
        <f t="shared" si="11"/>
        <v>1666</v>
      </c>
      <c r="P30" s="15">
        <f t="shared" si="11"/>
        <v>1959</v>
      </c>
      <c r="Q30" s="16">
        <f t="shared" si="4"/>
        <v>0.85043389484430831</v>
      </c>
      <c r="R30" s="15">
        <f t="shared" si="11"/>
        <v>3394</v>
      </c>
      <c r="S30" s="15">
        <f t="shared" si="11"/>
        <v>3964.6427307000004</v>
      </c>
      <c r="T30" s="16">
        <f t="shared" si="5"/>
        <v>0.85606704829132307</v>
      </c>
      <c r="U30" s="15">
        <f t="shared" si="11"/>
        <v>1595</v>
      </c>
      <c r="V30" s="15">
        <f t="shared" si="11"/>
        <v>1935</v>
      </c>
      <c r="W30" s="16">
        <f t="shared" si="6"/>
        <v>0.82428940568475451</v>
      </c>
    </row>
    <row r="31" spans="4:23" x14ac:dyDescent="0.3">
      <c r="D31" t="s">
        <v>229</v>
      </c>
      <c r="E31" t="s">
        <v>230</v>
      </c>
      <c r="F31" s="15">
        <f t="shared" si="12"/>
        <v>4189</v>
      </c>
      <c r="G31" s="15">
        <f t="shared" si="11"/>
        <v>740164</v>
      </c>
      <c r="H31" s="85">
        <f t="shared" si="1"/>
        <v>565.95565307148149</v>
      </c>
      <c r="I31" s="15">
        <f t="shared" si="11"/>
        <v>4300</v>
      </c>
      <c r="J31" s="15">
        <f t="shared" si="11"/>
        <v>752291</v>
      </c>
      <c r="K31" s="85">
        <f t="shared" si="2"/>
        <v>571.58732458583177</v>
      </c>
      <c r="L31" s="15">
        <f t="shared" si="11"/>
        <v>4238</v>
      </c>
      <c r="M31" s="15">
        <f t="shared" si="11"/>
        <v>752291</v>
      </c>
      <c r="N31" s="85">
        <f t="shared" si="3"/>
        <v>563.34583292901277</v>
      </c>
      <c r="O31" s="15">
        <f t="shared" si="11"/>
        <v>2250</v>
      </c>
      <c r="P31" s="15">
        <f t="shared" si="11"/>
        <v>2784</v>
      </c>
      <c r="Q31" s="16">
        <f t="shared" si="4"/>
        <v>0.80818965517241381</v>
      </c>
      <c r="R31" s="15">
        <f t="shared" si="11"/>
        <v>4022.7</v>
      </c>
      <c r="S31" s="15">
        <f t="shared" si="11"/>
        <v>4847</v>
      </c>
      <c r="T31" s="16">
        <f t="shared" si="5"/>
        <v>0.82993604291314216</v>
      </c>
      <c r="U31" s="15">
        <f t="shared" si="11"/>
        <v>2027</v>
      </c>
      <c r="V31" s="15">
        <f t="shared" si="11"/>
        <v>2584</v>
      </c>
      <c r="W31" s="16">
        <f t="shared" si="6"/>
        <v>0.78444272445820429</v>
      </c>
    </row>
    <row r="32" spans="4:23" x14ac:dyDescent="0.3">
      <c r="D32" t="s">
        <v>235</v>
      </c>
      <c r="E32" t="s">
        <v>236</v>
      </c>
      <c r="F32" s="15">
        <f t="shared" si="12"/>
        <v>5346</v>
      </c>
      <c r="G32" s="15">
        <f t="shared" si="11"/>
        <v>935818</v>
      </c>
      <c r="H32" s="85">
        <f t="shared" si="1"/>
        <v>571.26492544490486</v>
      </c>
      <c r="I32" s="15">
        <f t="shared" si="11"/>
        <v>5126</v>
      </c>
      <c r="J32" s="15">
        <f t="shared" si="11"/>
        <v>947576</v>
      </c>
      <c r="K32" s="85">
        <f t="shared" si="2"/>
        <v>540.95924759597119</v>
      </c>
      <c r="L32" s="15">
        <f t="shared" si="11"/>
        <v>5331</v>
      </c>
      <c r="M32" s="15">
        <f t="shared" si="11"/>
        <v>947576</v>
      </c>
      <c r="N32" s="85">
        <f t="shared" si="3"/>
        <v>562.59339620252103</v>
      </c>
      <c r="O32" s="15">
        <f t="shared" si="11"/>
        <v>2419</v>
      </c>
      <c r="P32" s="15">
        <f t="shared" si="11"/>
        <v>3037</v>
      </c>
      <c r="Q32" s="16">
        <f t="shared" si="4"/>
        <v>0.79650971353309186</v>
      </c>
      <c r="R32" s="15">
        <f t="shared" si="11"/>
        <v>2904</v>
      </c>
      <c r="S32" s="15">
        <f t="shared" si="11"/>
        <v>3447</v>
      </c>
      <c r="T32" s="16">
        <f t="shared" si="5"/>
        <v>0.84247171453437775</v>
      </c>
      <c r="U32" s="15">
        <f t="shared" si="11"/>
        <v>4402</v>
      </c>
      <c r="V32" s="15">
        <f t="shared" si="11"/>
        <v>5225</v>
      </c>
      <c r="W32" s="16">
        <f t="shared" si="6"/>
        <v>0.84248803827751195</v>
      </c>
    </row>
    <row r="33" spans="1:23" x14ac:dyDescent="0.3">
      <c r="D33" t="s">
        <v>239</v>
      </c>
      <c r="E33" t="s">
        <v>240</v>
      </c>
      <c r="F33" s="15">
        <f t="shared" si="12"/>
        <v>4474</v>
      </c>
      <c r="G33" s="15">
        <f t="shared" si="11"/>
        <v>1020434</v>
      </c>
      <c r="H33" s="85">
        <f t="shared" si="1"/>
        <v>438.4408986764455</v>
      </c>
      <c r="I33" s="15">
        <f t="shared" si="11"/>
        <v>4836.0606623336425</v>
      </c>
      <c r="J33" s="15">
        <f t="shared" si="11"/>
        <v>1039161</v>
      </c>
      <c r="K33" s="85">
        <f t="shared" si="2"/>
        <v>465.38127030687667</v>
      </c>
      <c r="L33" s="15">
        <f t="shared" si="11"/>
        <v>4221</v>
      </c>
      <c r="M33" s="15">
        <f t="shared" si="11"/>
        <v>1039161</v>
      </c>
      <c r="N33" s="85">
        <f t="shared" si="3"/>
        <v>406.19307306567515</v>
      </c>
      <c r="O33" s="15">
        <f t="shared" si="11"/>
        <v>4951</v>
      </c>
      <c r="P33" s="15">
        <f t="shared" si="11"/>
        <v>5790</v>
      </c>
      <c r="Q33" s="16">
        <f t="shared" si="4"/>
        <v>0.85509499136442146</v>
      </c>
      <c r="R33" s="15">
        <f t="shared" si="11"/>
        <v>9160.9433333333327</v>
      </c>
      <c r="S33" s="15">
        <f t="shared" si="11"/>
        <v>10414</v>
      </c>
      <c r="T33" s="16">
        <f t="shared" si="5"/>
        <v>0.8796757569937903</v>
      </c>
      <c r="U33" s="15">
        <f t="shared" si="11"/>
        <v>5408</v>
      </c>
      <c r="V33" s="15">
        <f t="shared" si="11"/>
        <v>6205</v>
      </c>
      <c r="W33" s="16">
        <f t="shared" si="6"/>
        <v>0.87155519742143428</v>
      </c>
    </row>
    <row r="34" spans="1:23" x14ac:dyDescent="0.3">
      <c r="A34" t="s">
        <v>163</v>
      </c>
      <c r="B34" t="s">
        <v>198</v>
      </c>
      <c r="C34" t="s">
        <v>239</v>
      </c>
      <c r="D34" t="s">
        <v>140</v>
      </c>
      <c r="E34" t="s">
        <v>136</v>
      </c>
      <c r="F34" s="13">
        <v>145</v>
      </c>
      <c r="G34" s="13">
        <v>19820</v>
      </c>
      <c r="H34" s="85">
        <f>(F34/G34)*100000</f>
        <v>731.58425832492435</v>
      </c>
      <c r="I34" s="13">
        <v>160</v>
      </c>
      <c r="J34" s="13">
        <v>19796</v>
      </c>
      <c r="K34" s="85">
        <f>(I34/J34)*100000</f>
        <v>808.24408971509399</v>
      </c>
      <c r="L34" s="13">
        <v>139</v>
      </c>
      <c r="M34" s="13">
        <v>19796</v>
      </c>
      <c r="N34" s="85">
        <f>(L34/M34)*100000</f>
        <v>702.16205293998792</v>
      </c>
      <c r="O34" s="13">
        <v>102</v>
      </c>
      <c r="P34" s="13">
        <v>115</v>
      </c>
      <c r="Q34" s="16">
        <f>O34/P34</f>
        <v>0.88695652173913042</v>
      </c>
      <c r="R34" s="13">
        <v>97</v>
      </c>
      <c r="S34" s="13">
        <v>115</v>
      </c>
      <c r="T34" s="16">
        <f>R34/S34</f>
        <v>0.84347826086956523</v>
      </c>
      <c r="U34" s="13">
        <v>93</v>
      </c>
      <c r="V34" s="13">
        <v>99</v>
      </c>
      <c r="W34" s="16">
        <f>U34/V34</f>
        <v>0.93939393939393945</v>
      </c>
    </row>
    <row r="35" spans="1:23" x14ac:dyDescent="0.3">
      <c r="A35" t="s">
        <v>163</v>
      </c>
      <c r="B35" t="s">
        <v>198</v>
      </c>
      <c r="C35" t="s">
        <v>239</v>
      </c>
      <c r="D35" t="s">
        <v>152</v>
      </c>
      <c r="E35" t="s">
        <v>153</v>
      </c>
      <c r="F35" s="13">
        <v>136</v>
      </c>
      <c r="G35" s="13">
        <v>54205</v>
      </c>
      <c r="H35" s="85">
        <f t="shared" ref="H35:H98" si="13">(F35/G35)*100000</f>
        <v>250.89936352734989</v>
      </c>
      <c r="I35" s="13">
        <v>277</v>
      </c>
      <c r="J35" s="13">
        <v>55055</v>
      </c>
      <c r="K35" s="85">
        <f t="shared" ref="K35:K98" si="14">(I35/J35)*100000</f>
        <v>503.13323040595765</v>
      </c>
      <c r="L35" s="13">
        <v>144</v>
      </c>
      <c r="M35" s="13">
        <v>55055</v>
      </c>
      <c r="N35" s="85">
        <f t="shared" ref="N35:N98" si="15">(L35/M35)*100000</f>
        <v>261.5566251929888</v>
      </c>
      <c r="O35" s="13">
        <v>180</v>
      </c>
      <c r="P35" s="13">
        <v>249</v>
      </c>
      <c r="Q35" s="16">
        <f t="shared" ref="Q35:Q98" si="16">O35/P35</f>
        <v>0.72289156626506024</v>
      </c>
      <c r="R35" s="13">
        <v>298</v>
      </c>
      <c r="S35" s="13">
        <v>405</v>
      </c>
      <c r="T35" s="16">
        <f t="shared" ref="T35:T98" si="17">R35/S35</f>
        <v>0.73580246913580249</v>
      </c>
      <c r="U35" s="13">
        <v>96</v>
      </c>
      <c r="V35" s="13">
        <v>126</v>
      </c>
      <c r="W35" s="16">
        <f t="shared" ref="W35:W98" si="18">U35/V35</f>
        <v>0.76190476190476186</v>
      </c>
    </row>
    <row r="36" spans="1:23" x14ac:dyDescent="0.3">
      <c r="A36" t="s">
        <v>148</v>
      </c>
      <c r="B36" t="s">
        <v>167</v>
      </c>
      <c r="C36" t="s">
        <v>142</v>
      </c>
      <c r="D36" t="s">
        <v>161</v>
      </c>
      <c r="E36" t="s">
        <v>162</v>
      </c>
      <c r="F36" s="13">
        <v>328</v>
      </c>
      <c r="G36" s="13">
        <v>45732</v>
      </c>
      <c r="H36" s="85">
        <f t="shared" si="13"/>
        <v>717.22207644537741</v>
      </c>
      <c r="I36" s="13">
        <v>326</v>
      </c>
      <c r="J36" s="13">
        <v>46532</v>
      </c>
      <c r="K36" s="85">
        <f t="shared" si="14"/>
        <v>700.59314020459033</v>
      </c>
      <c r="L36" s="13">
        <v>434</v>
      </c>
      <c r="M36" s="13">
        <v>46532</v>
      </c>
      <c r="N36" s="85">
        <f t="shared" si="15"/>
        <v>932.6914811312646</v>
      </c>
      <c r="O36" s="13">
        <v>116</v>
      </c>
      <c r="P36" s="13">
        <v>138</v>
      </c>
      <c r="Q36" s="16">
        <f t="shared" si="16"/>
        <v>0.84057971014492749</v>
      </c>
      <c r="R36" s="13">
        <v>264</v>
      </c>
      <c r="S36" s="13">
        <v>300</v>
      </c>
      <c r="T36" s="16">
        <f t="shared" si="17"/>
        <v>0.88</v>
      </c>
      <c r="U36" s="13">
        <v>109</v>
      </c>
      <c r="V36" s="13">
        <v>135</v>
      </c>
      <c r="W36" s="16">
        <f t="shared" si="18"/>
        <v>0.80740740740740746</v>
      </c>
    </row>
    <row r="37" spans="1:23" x14ac:dyDescent="0.3">
      <c r="A37" t="s">
        <v>172</v>
      </c>
      <c r="B37" t="s">
        <v>213</v>
      </c>
      <c r="C37" t="s">
        <v>224</v>
      </c>
      <c r="D37" t="s">
        <v>170</v>
      </c>
      <c r="E37" t="s">
        <v>171</v>
      </c>
      <c r="F37" s="13">
        <v>243</v>
      </c>
      <c r="G37" s="13">
        <v>35346</v>
      </c>
      <c r="H37" s="85">
        <f t="shared" si="13"/>
        <v>687.48939059582415</v>
      </c>
      <c r="I37" s="13">
        <v>231</v>
      </c>
      <c r="J37" s="13">
        <v>35659</v>
      </c>
      <c r="K37" s="85">
        <f t="shared" si="14"/>
        <v>647.80279873243785</v>
      </c>
      <c r="L37" s="13">
        <v>231</v>
      </c>
      <c r="M37" s="13">
        <v>35659</v>
      </c>
      <c r="N37" s="85">
        <f t="shared" si="15"/>
        <v>647.80279873243785</v>
      </c>
      <c r="O37" s="13">
        <v>200</v>
      </c>
      <c r="P37" s="13">
        <v>219</v>
      </c>
      <c r="Q37" s="16">
        <f t="shared" si="16"/>
        <v>0.91324200913242004</v>
      </c>
      <c r="R37" s="13">
        <v>196</v>
      </c>
      <c r="S37" s="13">
        <v>220</v>
      </c>
      <c r="T37" s="16">
        <f t="shared" si="17"/>
        <v>0.89090909090909087</v>
      </c>
      <c r="U37" s="13">
        <v>206</v>
      </c>
      <c r="V37" s="13">
        <v>250</v>
      </c>
      <c r="W37" s="16">
        <f t="shared" si="18"/>
        <v>0.82399999999999995</v>
      </c>
    </row>
    <row r="38" spans="1:23" x14ac:dyDescent="0.3">
      <c r="A38" t="s">
        <v>154</v>
      </c>
      <c r="B38" t="s">
        <v>192</v>
      </c>
      <c r="C38" t="s">
        <v>203</v>
      </c>
      <c r="D38" t="s">
        <v>179</v>
      </c>
      <c r="E38" t="s">
        <v>180</v>
      </c>
      <c r="F38" s="13">
        <v>227</v>
      </c>
      <c r="G38" s="13">
        <v>29253</v>
      </c>
      <c r="H38" s="85">
        <f t="shared" si="13"/>
        <v>775.98878747478886</v>
      </c>
      <c r="I38" s="13">
        <v>227</v>
      </c>
      <c r="J38" s="13">
        <v>29755</v>
      </c>
      <c r="K38" s="85">
        <f t="shared" si="14"/>
        <v>762.8969921021677</v>
      </c>
      <c r="L38" s="13">
        <v>216</v>
      </c>
      <c r="M38" s="13">
        <v>29755</v>
      </c>
      <c r="N38" s="85">
        <f t="shared" si="15"/>
        <v>725.92841539237099</v>
      </c>
      <c r="O38" s="13">
        <v>110</v>
      </c>
      <c r="P38" s="13">
        <v>137</v>
      </c>
      <c r="Q38" s="16">
        <f t="shared" si="16"/>
        <v>0.8029197080291971</v>
      </c>
      <c r="R38" s="13">
        <v>85</v>
      </c>
      <c r="S38" s="13">
        <v>100</v>
      </c>
      <c r="T38" s="16">
        <f t="shared" si="17"/>
        <v>0.85</v>
      </c>
      <c r="U38" s="13">
        <v>163</v>
      </c>
      <c r="V38" s="13">
        <v>177</v>
      </c>
      <c r="W38" s="16">
        <f t="shared" si="18"/>
        <v>0.92090395480225984</v>
      </c>
    </row>
    <row r="39" spans="1:23" x14ac:dyDescent="0.3">
      <c r="A39" t="s">
        <v>163</v>
      </c>
      <c r="B39" t="s">
        <v>198</v>
      </c>
      <c r="C39" t="s">
        <v>239</v>
      </c>
      <c r="D39" t="s">
        <v>188</v>
      </c>
      <c r="E39" t="s">
        <v>189</v>
      </c>
      <c r="F39" s="13">
        <v>210</v>
      </c>
      <c r="G39" s="13">
        <v>40384</v>
      </c>
      <c r="H39" s="85">
        <f t="shared" si="13"/>
        <v>520.00792393026938</v>
      </c>
      <c r="I39" s="13">
        <v>210</v>
      </c>
      <c r="J39" s="13">
        <v>40622</v>
      </c>
      <c r="K39" s="85">
        <f t="shared" si="14"/>
        <v>516.96125252326317</v>
      </c>
      <c r="L39" s="13">
        <v>189</v>
      </c>
      <c r="M39" s="13">
        <v>40622</v>
      </c>
      <c r="N39" s="85">
        <f t="shared" si="15"/>
        <v>465.26512727093694</v>
      </c>
      <c r="O39" s="13">
        <v>107</v>
      </c>
      <c r="P39" s="13">
        <v>125</v>
      </c>
      <c r="Q39" s="16">
        <f t="shared" si="16"/>
        <v>0.85599999999999998</v>
      </c>
      <c r="R39" s="13">
        <v>108</v>
      </c>
      <c r="S39" s="13">
        <v>120</v>
      </c>
      <c r="T39" s="16">
        <f t="shared" si="17"/>
        <v>0.9</v>
      </c>
      <c r="U39" s="13">
        <v>142</v>
      </c>
      <c r="V39" s="13">
        <v>157</v>
      </c>
      <c r="W39" s="16">
        <f t="shared" si="18"/>
        <v>0.90445859872611467</v>
      </c>
    </row>
    <row r="40" spans="1:23" x14ac:dyDescent="0.3">
      <c r="A40" t="s">
        <v>154</v>
      </c>
      <c r="B40" t="s">
        <v>185</v>
      </c>
      <c r="C40" t="s">
        <v>196</v>
      </c>
      <c r="D40" t="s">
        <v>194</v>
      </c>
      <c r="E40" t="s">
        <v>195</v>
      </c>
      <c r="F40" s="13">
        <v>805</v>
      </c>
      <c r="G40" s="13">
        <v>145865</v>
      </c>
      <c r="H40" s="85">
        <f t="shared" si="13"/>
        <v>551.88016316456992</v>
      </c>
      <c r="I40" s="13">
        <v>650</v>
      </c>
      <c r="J40" s="13">
        <v>146693</v>
      </c>
      <c r="K40" s="85">
        <f t="shared" si="14"/>
        <v>443.10226118492358</v>
      </c>
      <c r="L40" s="13">
        <v>949</v>
      </c>
      <c r="M40" s="13">
        <v>146693</v>
      </c>
      <c r="N40" s="85">
        <f t="shared" si="15"/>
        <v>646.92930132998845</v>
      </c>
      <c r="O40" s="13">
        <v>566</v>
      </c>
      <c r="P40" s="13">
        <v>730</v>
      </c>
      <c r="Q40" s="16">
        <f t="shared" si="16"/>
        <v>0.77534246575342469</v>
      </c>
      <c r="R40" s="13">
        <v>600</v>
      </c>
      <c r="S40" s="13">
        <v>750</v>
      </c>
      <c r="T40" s="16">
        <f t="shared" si="17"/>
        <v>0.8</v>
      </c>
      <c r="U40" s="13">
        <v>432</v>
      </c>
      <c r="V40" s="13">
        <v>591</v>
      </c>
      <c r="W40" s="16">
        <f t="shared" si="18"/>
        <v>0.73096446700507611</v>
      </c>
    </row>
    <row r="41" spans="1:23" x14ac:dyDescent="0.3">
      <c r="A41" t="s">
        <v>148</v>
      </c>
      <c r="B41" t="s">
        <v>158</v>
      </c>
      <c r="C41" t="s">
        <v>183</v>
      </c>
      <c r="D41" t="s">
        <v>201</v>
      </c>
      <c r="E41" t="s">
        <v>202</v>
      </c>
      <c r="F41" s="13">
        <v>230</v>
      </c>
      <c r="G41" s="13">
        <v>21109</v>
      </c>
      <c r="H41" s="85">
        <f t="shared" si="13"/>
        <v>1089.5826424747738</v>
      </c>
      <c r="I41" s="13">
        <v>175</v>
      </c>
      <c r="J41" s="13">
        <v>21291</v>
      </c>
      <c r="K41" s="85">
        <f t="shared" si="14"/>
        <v>821.94354422056267</v>
      </c>
      <c r="L41" s="13">
        <v>104</v>
      </c>
      <c r="M41" s="13">
        <v>21291</v>
      </c>
      <c r="N41" s="85">
        <f t="shared" si="15"/>
        <v>488.46930627964866</v>
      </c>
      <c r="O41" s="13">
        <v>107</v>
      </c>
      <c r="P41" s="13">
        <v>115</v>
      </c>
      <c r="Q41" s="16">
        <f t="shared" si="16"/>
        <v>0.93043478260869561</v>
      </c>
      <c r="R41" s="13">
        <v>96</v>
      </c>
      <c r="S41" s="13">
        <v>105</v>
      </c>
      <c r="T41" s="16">
        <f t="shared" si="17"/>
        <v>0.91428571428571426</v>
      </c>
      <c r="U41" s="13">
        <v>84</v>
      </c>
      <c r="V41" s="13">
        <v>101</v>
      </c>
      <c r="W41" s="16">
        <f t="shared" si="18"/>
        <v>0.83168316831683164</v>
      </c>
    </row>
    <row r="42" spans="1:23" x14ac:dyDescent="0.3">
      <c r="A42" t="s">
        <v>148</v>
      </c>
      <c r="B42" t="s">
        <v>158</v>
      </c>
      <c r="C42" t="s">
        <v>183</v>
      </c>
      <c r="D42" t="s">
        <v>209</v>
      </c>
      <c r="E42" t="s">
        <v>210</v>
      </c>
      <c r="F42" s="13">
        <v>264</v>
      </c>
      <c r="G42" s="13">
        <v>28524</v>
      </c>
      <c r="H42" s="85">
        <f t="shared" si="13"/>
        <v>925.53639040807741</v>
      </c>
      <c r="I42" s="13">
        <v>265</v>
      </c>
      <c r="J42" s="13">
        <v>28544</v>
      </c>
      <c r="K42" s="85">
        <f t="shared" si="14"/>
        <v>928.39125560538128</v>
      </c>
      <c r="L42" s="13">
        <v>253</v>
      </c>
      <c r="M42" s="13">
        <v>28544</v>
      </c>
      <c r="N42" s="85">
        <f t="shared" si="15"/>
        <v>886.3508968609865</v>
      </c>
      <c r="O42" s="13">
        <v>120</v>
      </c>
      <c r="P42" s="13">
        <v>143</v>
      </c>
      <c r="Q42" s="16">
        <f t="shared" si="16"/>
        <v>0.83916083916083917</v>
      </c>
      <c r="R42" s="13">
        <v>102</v>
      </c>
      <c r="S42" s="13">
        <v>120</v>
      </c>
      <c r="T42" s="16">
        <f t="shared" si="17"/>
        <v>0.85</v>
      </c>
      <c r="U42" s="13">
        <v>123</v>
      </c>
      <c r="V42" s="13">
        <v>136</v>
      </c>
      <c r="W42" s="16">
        <f t="shared" si="18"/>
        <v>0.90441176470588236</v>
      </c>
    </row>
    <row r="43" spans="1:23" x14ac:dyDescent="0.3">
      <c r="A43" t="s">
        <v>148</v>
      </c>
      <c r="B43" t="s">
        <v>158</v>
      </c>
      <c r="C43" t="s">
        <v>174</v>
      </c>
      <c r="D43" t="s">
        <v>216</v>
      </c>
      <c r="E43" t="s">
        <v>217</v>
      </c>
      <c r="F43" s="13">
        <v>650</v>
      </c>
      <c r="G43" s="13">
        <v>47995</v>
      </c>
      <c r="H43" s="85">
        <f t="shared" si="13"/>
        <v>1354.3077403896241</v>
      </c>
      <c r="I43" s="13">
        <v>495</v>
      </c>
      <c r="J43" s="13">
        <v>48502</v>
      </c>
      <c r="K43" s="85">
        <f t="shared" si="14"/>
        <v>1020.5764710733579</v>
      </c>
      <c r="L43" s="13">
        <v>471</v>
      </c>
      <c r="M43" s="13">
        <v>48502</v>
      </c>
      <c r="N43" s="85">
        <f t="shared" si="15"/>
        <v>971.09397550616472</v>
      </c>
      <c r="O43" s="13">
        <v>139</v>
      </c>
      <c r="P43" s="13">
        <v>221</v>
      </c>
      <c r="Q43" s="16">
        <f t="shared" si="16"/>
        <v>0.62895927601809953</v>
      </c>
      <c r="R43" s="13">
        <v>143</v>
      </c>
      <c r="S43" s="13">
        <v>212</v>
      </c>
      <c r="T43" s="16">
        <f t="shared" si="17"/>
        <v>0.67452830188679247</v>
      </c>
      <c r="U43" s="13">
        <v>184</v>
      </c>
      <c r="V43" s="13">
        <v>237</v>
      </c>
      <c r="W43" s="16">
        <f t="shared" si="18"/>
        <v>0.77637130801687759</v>
      </c>
    </row>
    <row r="44" spans="1:23" x14ac:dyDescent="0.3">
      <c r="A44" t="s">
        <v>172</v>
      </c>
      <c r="B44" t="s">
        <v>213</v>
      </c>
      <c r="C44" t="s">
        <v>218</v>
      </c>
      <c r="D44" t="s">
        <v>222</v>
      </c>
      <c r="E44" t="s">
        <v>223</v>
      </c>
      <c r="F44" s="13">
        <v>469</v>
      </c>
      <c r="G44" s="13">
        <v>68559</v>
      </c>
      <c r="H44" s="85">
        <f t="shared" si="13"/>
        <v>684.08232325442327</v>
      </c>
      <c r="I44" s="13">
        <v>414</v>
      </c>
      <c r="J44" s="13">
        <v>69131</v>
      </c>
      <c r="K44" s="85">
        <f t="shared" si="14"/>
        <v>598.86302816392072</v>
      </c>
      <c r="L44" s="13">
        <v>446</v>
      </c>
      <c r="M44" s="13">
        <v>69131</v>
      </c>
      <c r="N44" s="85">
        <f t="shared" si="15"/>
        <v>645.15195787707398</v>
      </c>
      <c r="O44" s="13">
        <v>490</v>
      </c>
      <c r="P44" s="13">
        <v>642</v>
      </c>
      <c r="Q44" s="16">
        <f t="shared" si="16"/>
        <v>0.76323987538940807</v>
      </c>
      <c r="R44" s="13">
        <v>2001</v>
      </c>
      <c r="S44" s="13">
        <v>2510</v>
      </c>
      <c r="T44" s="16">
        <f t="shared" si="17"/>
        <v>0.79721115537848608</v>
      </c>
      <c r="U44" s="13">
        <v>347</v>
      </c>
      <c r="V44" s="13">
        <v>542</v>
      </c>
      <c r="W44" s="16">
        <f t="shared" si="18"/>
        <v>0.64022140221402213</v>
      </c>
    </row>
    <row r="45" spans="1:23" x14ac:dyDescent="0.3">
      <c r="A45" t="s">
        <v>181</v>
      </c>
      <c r="B45" t="s">
        <v>205</v>
      </c>
      <c r="C45" t="s">
        <v>229</v>
      </c>
      <c r="D45" t="s">
        <v>227</v>
      </c>
      <c r="E45" t="s">
        <v>228</v>
      </c>
      <c r="F45" s="13">
        <v>122</v>
      </c>
      <c r="G45" s="13">
        <v>16687</v>
      </c>
      <c r="H45" s="85">
        <f t="shared" si="13"/>
        <v>731.10804818121892</v>
      </c>
      <c r="I45" s="13">
        <v>104</v>
      </c>
      <c r="J45" s="13">
        <v>17083</v>
      </c>
      <c r="K45" s="85">
        <f t="shared" si="14"/>
        <v>608.79236668032547</v>
      </c>
      <c r="L45" s="13">
        <v>113</v>
      </c>
      <c r="M45" s="13">
        <v>17083</v>
      </c>
      <c r="N45" s="85">
        <f t="shared" si="15"/>
        <v>661.47632148919979</v>
      </c>
      <c r="O45" s="13">
        <v>89</v>
      </c>
      <c r="P45" s="13">
        <v>98</v>
      </c>
      <c r="Q45" s="16">
        <f t="shared" si="16"/>
        <v>0.90816326530612246</v>
      </c>
      <c r="R45" s="13">
        <v>65</v>
      </c>
      <c r="S45" s="13">
        <v>80</v>
      </c>
      <c r="T45" s="16">
        <f t="shared" si="17"/>
        <v>0.8125</v>
      </c>
      <c r="U45" s="13">
        <v>47</v>
      </c>
      <c r="V45" s="13">
        <v>54</v>
      </c>
      <c r="W45" s="16">
        <f t="shared" si="18"/>
        <v>0.87037037037037035</v>
      </c>
    </row>
    <row r="46" spans="1:23" x14ac:dyDescent="0.3">
      <c r="A46" t="s">
        <v>148</v>
      </c>
      <c r="B46" t="s">
        <v>167</v>
      </c>
      <c r="C46" t="s">
        <v>142</v>
      </c>
      <c r="D46" t="s">
        <v>233</v>
      </c>
      <c r="E46" t="s">
        <v>234</v>
      </c>
      <c r="F46" s="13">
        <v>441</v>
      </c>
      <c r="G46" s="13">
        <v>77151</v>
      </c>
      <c r="H46" s="85">
        <f t="shared" si="13"/>
        <v>571.60633044289773</v>
      </c>
      <c r="I46" s="13">
        <v>456</v>
      </c>
      <c r="J46" s="13">
        <v>78319</v>
      </c>
      <c r="K46" s="85">
        <f t="shared" si="14"/>
        <v>582.23419604438266</v>
      </c>
      <c r="L46" s="13">
        <v>386</v>
      </c>
      <c r="M46" s="13">
        <v>78319</v>
      </c>
      <c r="N46" s="85">
        <f t="shared" si="15"/>
        <v>492.8561396340607</v>
      </c>
      <c r="O46" s="13">
        <v>296</v>
      </c>
      <c r="P46" s="13">
        <v>337</v>
      </c>
      <c r="Q46" s="16">
        <f t="shared" si="16"/>
        <v>0.87833827893175076</v>
      </c>
      <c r="R46" s="13">
        <v>315</v>
      </c>
      <c r="S46" s="13">
        <v>350</v>
      </c>
      <c r="T46" s="16">
        <f t="shared" si="17"/>
        <v>0.9</v>
      </c>
      <c r="U46" s="13">
        <v>138</v>
      </c>
      <c r="V46" s="13">
        <v>157</v>
      </c>
      <c r="W46" s="16">
        <f t="shared" si="18"/>
        <v>0.87898089171974525</v>
      </c>
    </row>
    <row r="47" spans="1:23" x14ac:dyDescent="0.3">
      <c r="A47" t="s">
        <v>163</v>
      </c>
      <c r="B47" t="s">
        <v>198</v>
      </c>
      <c r="C47" t="s">
        <v>239</v>
      </c>
      <c r="D47" t="s">
        <v>237</v>
      </c>
      <c r="E47" t="s">
        <v>238</v>
      </c>
      <c r="F47" s="13">
        <v>110</v>
      </c>
      <c r="G47" s="13">
        <v>37562</v>
      </c>
      <c r="H47" s="85">
        <f t="shared" si="13"/>
        <v>292.84915606197757</v>
      </c>
      <c r="I47" s="13">
        <v>107</v>
      </c>
      <c r="J47" s="13">
        <v>38727</v>
      </c>
      <c r="K47" s="85">
        <f t="shared" si="14"/>
        <v>276.29302553773852</v>
      </c>
      <c r="L47" s="13">
        <v>188</v>
      </c>
      <c r="M47" s="13">
        <v>38727</v>
      </c>
      <c r="N47" s="85">
        <f t="shared" si="15"/>
        <v>485.44942804761536</v>
      </c>
      <c r="O47" s="13">
        <v>94</v>
      </c>
      <c r="P47" s="13">
        <v>104</v>
      </c>
      <c r="Q47" s="16">
        <f t="shared" si="16"/>
        <v>0.90384615384615385</v>
      </c>
      <c r="R47" s="13">
        <v>354</v>
      </c>
      <c r="S47" s="13">
        <v>389</v>
      </c>
      <c r="T47" s="16">
        <f t="shared" si="17"/>
        <v>0.91002570694087404</v>
      </c>
      <c r="U47" s="13">
        <v>178</v>
      </c>
      <c r="V47" s="13">
        <v>201</v>
      </c>
      <c r="W47" s="16">
        <f t="shared" si="18"/>
        <v>0.88557213930348255</v>
      </c>
    </row>
    <row r="48" spans="1:23" x14ac:dyDescent="0.3">
      <c r="A48" t="s">
        <v>181</v>
      </c>
      <c r="B48" t="s">
        <v>205</v>
      </c>
      <c r="C48" t="s">
        <v>235</v>
      </c>
      <c r="D48" t="s">
        <v>243</v>
      </c>
      <c r="E48" t="s">
        <v>244</v>
      </c>
      <c r="F48" s="13">
        <v>323</v>
      </c>
      <c r="G48" s="13">
        <v>38373</v>
      </c>
      <c r="H48" s="85">
        <f t="shared" si="13"/>
        <v>841.73768013968163</v>
      </c>
      <c r="I48" s="13">
        <v>250</v>
      </c>
      <c r="J48" s="13">
        <v>38330</v>
      </c>
      <c r="K48" s="85">
        <f t="shared" si="14"/>
        <v>652.2306287503261</v>
      </c>
      <c r="L48" s="13">
        <v>287</v>
      </c>
      <c r="M48" s="13">
        <v>38330</v>
      </c>
      <c r="N48" s="85">
        <f t="shared" si="15"/>
        <v>748.76076180537439</v>
      </c>
      <c r="O48" s="13">
        <v>329</v>
      </c>
      <c r="P48" s="13">
        <v>426</v>
      </c>
      <c r="Q48" s="16">
        <f t="shared" si="16"/>
        <v>0.77230046948356812</v>
      </c>
      <c r="R48" s="13">
        <v>358</v>
      </c>
      <c r="S48" s="13">
        <v>426</v>
      </c>
      <c r="T48" s="16">
        <f t="shared" si="17"/>
        <v>0.84037558685446012</v>
      </c>
      <c r="U48" s="13">
        <v>467</v>
      </c>
      <c r="V48" s="13">
        <v>588</v>
      </c>
      <c r="W48" s="16">
        <f t="shared" si="18"/>
        <v>0.79421768707482998</v>
      </c>
    </row>
    <row r="49" spans="1:23" x14ac:dyDescent="0.3">
      <c r="A49" t="s">
        <v>172</v>
      </c>
      <c r="B49" t="s">
        <v>213</v>
      </c>
      <c r="C49" t="s">
        <v>224</v>
      </c>
      <c r="D49" t="s">
        <v>246</v>
      </c>
      <c r="E49" t="s">
        <v>247</v>
      </c>
      <c r="F49" s="13">
        <v>527</v>
      </c>
      <c r="G49" s="13">
        <v>59616</v>
      </c>
      <c r="H49" s="85">
        <f t="shared" si="13"/>
        <v>883.99087493290381</v>
      </c>
      <c r="I49" s="13">
        <v>860</v>
      </c>
      <c r="J49" s="13">
        <v>59829</v>
      </c>
      <c r="K49" s="85">
        <f t="shared" si="14"/>
        <v>1437.4300088585803</v>
      </c>
      <c r="L49" s="13">
        <v>506</v>
      </c>
      <c r="M49" s="13">
        <v>59829</v>
      </c>
      <c r="N49" s="85">
        <f t="shared" si="15"/>
        <v>845.74370288656007</v>
      </c>
      <c r="O49" s="13">
        <v>345</v>
      </c>
      <c r="P49" s="13">
        <v>404</v>
      </c>
      <c r="Q49" s="16">
        <f t="shared" si="16"/>
        <v>0.85396039603960394</v>
      </c>
      <c r="R49" s="13">
        <v>122</v>
      </c>
      <c r="S49" s="13">
        <v>140</v>
      </c>
      <c r="T49" s="16">
        <f t="shared" si="17"/>
        <v>0.87142857142857144</v>
      </c>
      <c r="U49" s="13">
        <v>275</v>
      </c>
      <c r="V49" s="13">
        <v>322</v>
      </c>
      <c r="W49" s="16">
        <f t="shared" si="18"/>
        <v>0.85403726708074534</v>
      </c>
    </row>
    <row r="50" spans="1:23" x14ac:dyDescent="0.3">
      <c r="A50" t="s">
        <v>163</v>
      </c>
      <c r="B50" t="s">
        <v>198</v>
      </c>
      <c r="C50" t="s">
        <v>239</v>
      </c>
      <c r="D50" t="s">
        <v>248</v>
      </c>
      <c r="E50" t="s">
        <v>249</v>
      </c>
      <c r="F50" s="13">
        <v>232</v>
      </c>
      <c r="G50" s="13">
        <v>57398</v>
      </c>
      <c r="H50" s="85">
        <f t="shared" si="13"/>
        <v>404.19526812780936</v>
      </c>
      <c r="I50" s="13">
        <v>247</v>
      </c>
      <c r="J50" s="13">
        <v>57626</v>
      </c>
      <c r="K50" s="85">
        <f t="shared" si="14"/>
        <v>428.62596744525041</v>
      </c>
      <c r="L50" s="13">
        <v>166</v>
      </c>
      <c r="M50" s="13">
        <v>57626</v>
      </c>
      <c r="N50" s="85">
        <f t="shared" si="15"/>
        <v>288.06441536806301</v>
      </c>
      <c r="O50" s="13">
        <v>96</v>
      </c>
      <c r="P50" s="13">
        <v>110</v>
      </c>
      <c r="Q50" s="16">
        <f t="shared" si="16"/>
        <v>0.87272727272727268</v>
      </c>
      <c r="R50" s="13">
        <v>446</v>
      </c>
      <c r="S50" s="13">
        <v>495</v>
      </c>
      <c r="T50" s="16">
        <f t="shared" si="17"/>
        <v>0.90101010101010104</v>
      </c>
      <c r="U50" s="13">
        <v>94</v>
      </c>
      <c r="V50" s="13">
        <v>103</v>
      </c>
      <c r="W50" s="16">
        <f t="shared" si="18"/>
        <v>0.91262135922330101</v>
      </c>
    </row>
    <row r="51" spans="1:23" x14ac:dyDescent="0.3">
      <c r="A51" t="s">
        <v>181</v>
      </c>
      <c r="B51" t="s">
        <v>205</v>
      </c>
      <c r="C51" t="s">
        <v>229</v>
      </c>
      <c r="D51" t="s">
        <v>251</v>
      </c>
      <c r="E51" t="s">
        <v>252</v>
      </c>
      <c r="F51" s="13">
        <v>475</v>
      </c>
      <c r="G51" s="13">
        <v>98002</v>
      </c>
      <c r="H51" s="85">
        <f t="shared" si="13"/>
        <v>484.68398604110121</v>
      </c>
      <c r="I51" s="13">
        <v>521</v>
      </c>
      <c r="J51" s="13">
        <v>99416</v>
      </c>
      <c r="K51" s="85">
        <f t="shared" si="14"/>
        <v>524.0605133982458</v>
      </c>
      <c r="L51" s="13">
        <v>389</v>
      </c>
      <c r="M51" s="13">
        <v>99416</v>
      </c>
      <c r="N51" s="85">
        <f t="shared" si="15"/>
        <v>391.28510501327759</v>
      </c>
      <c r="O51" s="13">
        <v>406</v>
      </c>
      <c r="P51" s="13">
        <v>540</v>
      </c>
      <c r="Q51" s="16">
        <f t="shared" si="16"/>
        <v>0.75185185185185188</v>
      </c>
      <c r="R51" s="13">
        <v>508</v>
      </c>
      <c r="S51" s="13">
        <v>677</v>
      </c>
      <c r="T51" s="16">
        <f t="shared" si="17"/>
        <v>0.75036927621861149</v>
      </c>
      <c r="U51" s="13">
        <v>266</v>
      </c>
      <c r="V51" s="13">
        <v>401</v>
      </c>
      <c r="W51" s="16">
        <f t="shared" si="18"/>
        <v>0.66334164588528677</v>
      </c>
    </row>
    <row r="52" spans="1:23" x14ac:dyDescent="0.3">
      <c r="A52" t="s">
        <v>148</v>
      </c>
      <c r="B52" t="s">
        <v>158</v>
      </c>
      <c r="C52" t="s">
        <v>174</v>
      </c>
      <c r="D52" t="s">
        <v>253</v>
      </c>
      <c r="E52" t="s">
        <v>254</v>
      </c>
      <c r="F52" s="13">
        <v>341</v>
      </c>
      <c r="G52" s="13">
        <v>33712</v>
      </c>
      <c r="H52" s="85">
        <f t="shared" si="13"/>
        <v>1011.5092548647366</v>
      </c>
      <c r="I52" s="13">
        <v>318</v>
      </c>
      <c r="J52" s="13">
        <v>34158</v>
      </c>
      <c r="K52" s="85">
        <f t="shared" si="14"/>
        <v>930.96785526084659</v>
      </c>
      <c r="L52" s="13">
        <v>332</v>
      </c>
      <c r="M52" s="13">
        <v>34158</v>
      </c>
      <c r="N52" s="85">
        <f t="shared" si="15"/>
        <v>971.95386146729891</v>
      </c>
      <c r="O52" s="13">
        <v>137</v>
      </c>
      <c r="P52" s="13">
        <v>160</v>
      </c>
      <c r="Q52" s="16">
        <f t="shared" si="16"/>
        <v>0.85624999999999996</v>
      </c>
      <c r="R52" s="13">
        <v>135</v>
      </c>
      <c r="S52" s="13">
        <v>160</v>
      </c>
      <c r="T52" s="16">
        <f t="shared" si="17"/>
        <v>0.84375</v>
      </c>
      <c r="U52" s="13">
        <v>128</v>
      </c>
      <c r="V52" s="13">
        <v>158</v>
      </c>
      <c r="W52" s="16">
        <f t="shared" si="18"/>
        <v>0.810126582278481</v>
      </c>
    </row>
    <row r="53" spans="1:23" x14ac:dyDescent="0.3">
      <c r="A53" t="s">
        <v>148</v>
      </c>
      <c r="B53" t="s">
        <v>167</v>
      </c>
      <c r="C53" t="s">
        <v>142</v>
      </c>
      <c r="D53" t="s">
        <v>257</v>
      </c>
      <c r="E53" t="s">
        <v>258</v>
      </c>
      <c r="F53" s="13">
        <v>204</v>
      </c>
      <c r="G53" s="13">
        <v>37840</v>
      </c>
      <c r="H53" s="85">
        <f t="shared" si="13"/>
        <v>539.11205073995768</v>
      </c>
      <c r="I53" s="13">
        <v>242</v>
      </c>
      <c r="J53" s="13">
        <v>38345</v>
      </c>
      <c r="K53" s="85">
        <f t="shared" si="14"/>
        <v>631.11227017864121</v>
      </c>
      <c r="L53" s="13">
        <v>226</v>
      </c>
      <c r="M53" s="13">
        <v>38345</v>
      </c>
      <c r="N53" s="85">
        <f t="shared" si="15"/>
        <v>589.38583909245017</v>
      </c>
      <c r="O53" s="13">
        <v>82</v>
      </c>
      <c r="P53" s="13">
        <v>102</v>
      </c>
      <c r="Q53" s="16">
        <f t="shared" si="16"/>
        <v>0.80392156862745101</v>
      </c>
      <c r="R53" s="13">
        <v>68</v>
      </c>
      <c r="S53" s="13">
        <v>80</v>
      </c>
      <c r="T53" s="16">
        <f t="shared" si="17"/>
        <v>0.85</v>
      </c>
      <c r="U53" s="13">
        <v>82</v>
      </c>
      <c r="V53" s="13">
        <v>102</v>
      </c>
      <c r="W53" s="16">
        <f t="shared" si="18"/>
        <v>0.80392156862745101</v>
      </c>
    </row>
    <row r="54" spans="1:23" x14ac:dyDescent="0.3">
      <c r="A54" t="s">
        <v>154</v>
      </c>
      <c r="B54" t="s">
        <v>192</v>
      </c>
      <c r="C54" t="s">
        <v>211</v>
      </c>
      <c r="D54" t="s">
        <v>259</v>
      </c>
      <c r="E54" t="s">
        <v>260</v>
      </c>
      <c r="F54" s="13">
        <v>618</v>
      </c>
      <c r="G54" s="13">
        <v>118456</v>
      </c>
      <c r="H54" s="85">
        <f t="shared" si="13"/>
        <v>521.71270345107041</v>
      </c>
      <c r="I54" s="13">
        <v>581</v>
      </c>
      <c r="J54" s="13">
        <v>120757</v>
      </c>
      <c r="K54" s="85">
        <f t="shared" si="14"/>
        <v>481.1315286070373</v>
      </c>
      <c r="L54" s="13">
        <v>565</v>
      </c>
      <c r="M54" s="13">
        <v>120757</v>
      </c>
      <c r="N54" s="85">
        <f t="shared" si="15"/>
        <v>467.88177911011371</v>
      </c>
      <c r="O54" s="13">
        <v>301</v>
      </c>
      <c r="P54" s="13">
        <v>410</v>
      </c>
      <c r="Q54" s="16">
        <f t="shared" si="16"/>
        <v>0.73414634146341462</v>
      </c>
      <c r="R54" s="13">
        <v>82</v>
      </c>
      <c r="S54" s="13">
        <v>100</v>
      </c>
      <c r="T54" s="16">
        <f t="shared" si="17"/>
        <v>0.82</v>
      </c>
      <c r="U54" s="13">
        <v>354</v>
      </c>
      <c r="V54" s="13">
        <v>489</v>
      </c>
      <c r="W54" s="16">
        <f t="shared" si="18"/>
        <v>0.7239263803680982</v>
      </c>
    </row>
    <row r="55" spans="1:23" x14ac:dyDescent="0.3">
      <c r="A55" t="s">
        <v>163</v>
      </c>
      <c r="B55" t="s">
        <v>198</v>
      </c>
      <c r="C55" t="s">
        <v>239</v>
      </c>
      <c r="D55" t="s">
        <v>261</v>
      </c>
      <c r="E55" t="s">
        <v>262</v>
      </c>
      <c r="F55" s="13">
        <v>137</v>
      </c>
      <c r="G55" s="13">
        <v>29190</v>
      </c>
      <c r="H55" s="85">
        <f t="shared" si="13"/>
        <v>469.33881466255571</v>
      </c>
      <c r="I55" s="13">
        <v>134</v>
      </c>
      <c r="J55" s="13">
        <v>30098</v>
      </c>
      <c r="K55" s="85">
        <f t="shared" si="14"/>
        <v>445.21230646554585</v>
      </c>
      <c r="L55" s="13">
        <v>122</v>
      </c>
      <c r="M55" s="13">
        <v>30098</v>
      </c>
      <c r="N55" s="85">
        <f t="shared" si="15"/>
        <v>405.34254767758654</v>
      </c>
      <c r="O55" s="13">
        <v>125</v>
      </c>
      <c r="P55" s="13">
        <v>145</v>
      </c>
      <c r="Q55" s="16">
        <f t="shared" si="16"/>
        <v>0.86206896551724133</v>
      </c>
      <c r="R55" s="13">
        <v>125</v>
      </c>
      <c r="S55" s="13">
        <v>145</v>
      </c>
      <c r="T55" s="16">
        <f t="shared" si="17"/>
        <v>0.86206896551724133</v>
      </c>
      <c r="U55" s="13">
        <v>81</v>
      </c>
      <c r="V55" s="13">
        <v>162</v>
      </c>
      <c r="W55" s="16">
        <f t="shared" si="18"/>
        <v>0.5</v>
      </c>
    </row>
    <row r="56" spans="1:23" x14ac:dyDescent="0.3">
      <c r="A56" t="s">
        <v>154</v>
      </c>
      <c r="B56" t="s">
        <v>192</v>
      </c>
      <c r="C56" t="s">
        <v>203</v>
      </c>
      <c r="D56" t="s">
        <v>263</v>
      </c>
      <c r="E56" t="s">
        <v>264</v>
      </c>
      <c r="F56" s="13">
        <v>248</v>
      </c>
      <c r="G56" s="13">
        <v>48329</v>
      </c>
      <c r="H56" s="85">
        <f t="shared" si="13"/>
        <v>513.14945477870424</v>
      </c>
      <c r="I56" s="13">
        <v>251</v>
      </c>
      <c r="J56" s="13">
        <v>49575</v>
      </c>
      <c r="K56" s="85">
        <f t="shared" si="14"/>
        <v>506.30358043368631</v>
      </c>
      <c r="L56" s="13">
        <v>120</v>
      </c>
      <c r="M56" s="13">
        <v>49575</v>
      </c>
      <c r="N56" s="85">
        <f t="shared" si="15"/>
        <v>242.0574886535552</v>
      </c>
      <c r="O56" s="13">
        <v>71</v>
      </c>
      <c r="P56" s="13">
        <v>75</v>
      </c>
      <c r="Q56" s="16">
        <f t="shared" si="16"/>
        <v>0.94666666666666666</v>
      </c>
      <c r="R56" s="13">
        <v>180</v>
      </c>
      <c r="S56" s="13">
        <v>200</v>
      </c>
      <c r="T56" s="16">
        <f t="shared" si="17"/>
        <v>0.9</v>
      </c>
      <c r="U56" s="13">
        <v>242</v>
      </c>
      <c r="V56" s="13">
        <v>250</v>
      </c>
      <c r="W56" s="16">
        <f t="shared" si="18"/>
        <v>0.96799999999999997</v>
      </c>
    </row>
    <row r="57" spans="1:23" x14ac:dyDescent="0.3">
      <c r="A57" t="s">
        <v>148</v>
      </c>
      <c r="B57" t="s">
        <v>158</v>
      </c>
      <c r="C57" t="s">
        <v>165</v>
      </c>
      <c r="D57" t="s">
        <v>267</v>
      </c>
      <c r="E57" t="s">
        <v>268</v>
      </c>
      <c r="F57" s="13">
        <v>616</v>
      </c>
      <c r="G57" s="13">
        <v>83927</v>
      </c>
      <c r="H57" s="85">
        <f t="shared" si="13"/>
        <v>733.97118924779875</v>
      </c>
      <c r="I57" s="13">
        <v>616</v>
      </c>
      <c r="J57" s="13">
        <v>85344</v>
      </c>
      <c r="K57" s="85">
        <f t="shared" si="14"/>
        <v>721.78477690288707</v>
      </c>
      <c r="L57" s="13">
        <v>570</v>
      </c>
      <c r="M57" s="13">
        <v>85344</v>
      </c>
      <c r="N57" s="85">
        <f t="shared" si="15"/>
        <v>667.88526434195728</v>
      </c>
      <c r="O57" s="13">
        <v>177</v>
      </c>
      <c r="P57" s="13">
        <v>215</v>
      </c>
      <c r="Q57" s="16">
        <f t="shared" si="16"/>
        <v>0.82325581395348835</v>
      </c>
      <c r="R57" s="13">
        <v>190</v>
      </c>
      <c r="S57" s="13">
        <v>215</v>
      </c>
      <c r="T57" s="16">
        <f t="shared" si="17"/>
        <v>0.88372093023255816</v>
      </c>
      <c r="U57" s="13">
        <v>211</v>
      </c>
      <c r="V57" s="13">
        <v>256</v>
      </c>
      <c r="W57" s="16">
        <f t="shared" si="18"/>
        <v>0.82421875</v>
      </c>
    </row>
    <row r="58" spans="1:23" x14ac:dyDescent="0.3">
      <c r="A58" t="s">
        <v>148</v>
      </c>
      <c r="B58" t="s">
        <v>158</v>
      </c>
      <c r="C58" t="s">
        <v>165</v>
      </c>
      <c r="D58" t="s">
        <v>269</v>
      </c>
      <c r="E58" t="s">
        <v>270</v>
      </c>
      <c r="F58" s="13">
        <v>456</v>
      </c>
      <c r="G58" s="13">
        <v>70329</v>
      </c>
      <c r="H58" s="85">
        <f t="shared" si="13"/>
        <v>648.38117988312081</v>
      </c>
      <c r="I58" s="13">
        <v>445</v>
      </c>
      <c r="J58" s="13">
        <v>71455</v>
      </c>
      <c r="K58" s="85">
        <f t="shared" si="14"/>
        <v>622.76957525715488</v>
      </c>
      <c r="L58" s="13">
        <v>424</v>
      </c>
      <c r="M58" s="13">
        <v>71455</v>
      </c>
      <c r="N58" s="85">
        <f t="shared" si="15"/>
        <v>593.38044923378357</v>
      </c>
      <c r="O58" s="13">
        <v>108</v>
      </c>
      <c r="P58" s="13">
        <v>135</v>
      </c>
      <c r="Q58" s="16">
        <f t="shared" si="16"/>
        <v>0.8</v>
      </c>
      <c r="R58" s="13">
        <v>154</v>
      </c>
      <c r="S58" s="13">
        <v>187</v>
      </c>
      <c r="T58" s="16">
        <f t="shared" si="17"/>
        <v>0.82352941176470584</v>
      </c>
      <c r="U58" s="13">
        <v>88</v>
      </c>
      <c r="V58" s="13">
        <v>107</v>
      </c>
      <c r="W58" s="16">
        <f t="shared" si="18"/>
        <v>0.82242990654205606</v>
      </c>
    </row>
    <row r="59" spans="1:23" x14ac:dyDescent="0.3">
      <c r="A59" t="s">
        <v>163</v>
      </c>
      <c r="B59" t="s">
        <v>198</v>
      </c>
      <c r="C59" t="s">
        <v>239</v>
      </c>
      <c r="D59" t="s">
        <v>273</v>
      </c>
      <c r="E59" t="s">
        <v>274</v>
      </c>
      <c r="F59" s="13">
        <v>3</v>
      </c>
      <c r="G59" s="13">
        <v>1423</v>
      </c>
      <c r="H59" s="85">
        <f t="shared" si="13"/>
        <v>210.82220660576246</v>
      </c>
      <c r="I59" s="13">
        <v>10</v>
      </c>
      <c r="J59" s="13">
        <v>1482</v>
      </c>
      <c r="K59" s="85">
        <f t="shared" si="14"/>
        <v>674.76383265856953</v>
      </c>
      <c r="L59" s="13">
        <v>1</v>
      </c>
      <c r="M59" s="13">
        <v>1482</v>
      </c>
      <c r="N59" s="85">
        <f t="shared" si="15"/>
        <v>67.476383265856953</v>
      </c>
      <c r="O59" s="13">
        <v>4</v>
      </c>
      <c r="P59" s="13">
        <v>5</v>
      </c>
      <c r="Q59" s="16">
        <f t="shared" si="16"/>
        <v>0.8</v>
      </c>
      <c r="R59" s="13">
        <v>9</v>
      </c>
      <c r="S59" s="13">
        <v>10</v>
      </c>
      <c r="T59" s="16">
        <f t="shared" si="17"/>
        <v>0.9</v>
      </c>
      <c r="U59" s="13">
        <v>8</v>
      </c>
      <c r="V59" s="13">
        <v>8</v>
      </c>
      <c r="W59" s="16">
        <f t="shared" si="18"/>
        <v>1</v>
      </c>
    </row>
    <row r="60" spans="1:23" x14ac:dyDescent="0.3">
      <c r="A60" t="s">
        <v>172</v>
      </c>
      <c r="B60" t="s">
        <v>213</v>
      </c>
      <c r="C60" t="s">
        <v>218</v>
      </c>
      <c r="D60" t="s">
        <v>277</v>
      </c>
      <c r="E60" t="s">
        <v>278</v>
      </c>
      <c r="F60" s="13">
        <v>660</v>
      </c>
      <c r="G60" s="13">
        <v>135233</v>
      </c>
      <c r="H60" s="85">
        <f t="shared" si="13"/>
        <v>488.04655668364967</v>
      </c>
      <c r="I60" s="13">
        <v>607</v>
      </c>
      <c r="J60" s="13">
        <v>137951</v>
      </c>
      <c r="K60" s="85">
        <f t="shared" si="14"/>
        <v>440.01130836311444</v>
      </c>
      <c r="L60" s="13">
        <v>650</v>
      </c>
      <c r="M60" s="13">
        <v>137951</v>
      </c>
      <c r="N60" s="85">
        <f t="shared" si="15"/>
        <v>471.18179643496603</v>
      </c>
      <c r="O60" s="13">
        <v>361</v>
      </c>
      <c r="P60" s="13">
        <v>407</v>
      </c>
      <c r="Q60" s="16">
        <f t="shared" si="16"/>
        <v>0.88697788697788693</v>
      </c>
      <c r="R60" s="13">
        <v>507</v>
      </c>
      <c r="S60" s="13">
        <v>570</v>
      </c>
      <c r="T60" s="16">
        <f t="shared" si="17"/>
        <v>0.88947368421052631</v>
      </c>
      <c r="U60" s="13">
        <v>396</v>
      </c>
      <c r="V60" s="13">
        <v>451</v>
      </c>
      <c r="W60" s="16">
        <f t="shared" si="18"/>
        <v>0.87804878048780488</v>
      </c>
    </row>
    <row r="61" spans="1:23" x14ac:dyDescent="0.3">
      <c r="A61" t="s">
        <v>148</v>
      </c>
      <c r="B61" t="s">
        <v>143</v>
      </c>
      <c r="C61" t="s">
        <v>156</v>
      </c>
      <c r="D61" t="s">
        <v>281</v>
      </c>
      <c r="E61" t="s">
        <v>282</v>
      </c>
      <c r="F61" s="13">
        <v>804</v>
      </c>
      <c r="G61" s="13">
        <v>105413</v>
      </c>
      <c r="H61" s="85">
        <f t="shared" si="13"/>
        <v>762.7142762277897</v>
      </c>
      <c r="I61" s="13">
        <v>790</v>
      </c>
      <c r="J61" s="13">
        <v>106879</v>
      </c>
      <c r="K61" s="85">
        <f t="shared" si="14"/>
        <v>739.15362232056816</v>
      </c>
      <c r="L61" s="13">
        <v>803</v>
      </c>
      <c r="M61" s="13">
        <v>106879</v>
      </c>
      <c r="N61" s="85">
        <f t="shared" si="15"/>
        <v>751.31690977647622</v>
      </c>
      <c r="O61" s="13">
        <v>571</v>
      </c>
      <c r="P61" s="13">
        <v>648</v>
      </c>
      <c r="Q61" s="16">
        <f t="shared" si="16"/>
        <v>0.88117283950617287</v>
      </c>
      <c r="R61" s="13">
        <v>573</v>
      </c>
      <c r="S61" s="13">
        <v>667</v>
      </c>
      <c r="T61" s="16">
        <f t="shared" si="17"/>
        <v>0.85907046476761617</v>
      </c>
      <c r="U61" s="13">
        <v>534</v>
      </c>
      <c r="V61" s="13">
        <v>606</v>
      </c>
      <c r="W61" s="16">
        <f t="shared" si="18"/>
        <v>0.88118811881188119</v>
      </c>
    </row>
    <row r="62" spans="1:23" x14ac:dyDescent="0.3">
      <c r="A62" t="s">
        <v>154</v>
      </c>
      <c r="B62" t="s">
        <v>185</v>
      </c>
      <c r="C62" t="s">
        <v>196</v>
      </c>
      <c r="D62" t="s">
        <v>285</v>
      </c>
      <c r="E62" t="s">
        <v>286</v>
      </c>
      <c r="F62" s="13">
        <v>301</v>
      </c>
      <c r="G62" s="13">
        <v>49498</v>
      </c>
      <c r="H62" s="85">
        <f t="shared" si="13"/>
        <v>608.10537799507051</v>
      </c>
      <c r="I62" s="13">
        <v>310</v>
      </c>
      <c r="J62" s="13">
        <v>49665</v>
      </c>
      <c r="K62" s="85">
        <f t="shared" si="14"/>
        <v>624.18201953085679</v>
      </c>
      <c r="L62" s="13">
        <v>322</v>
      </c>
      <c r="M62" s="13">
        <v>49665</v>
      </c>
      <c r="N62" s="85">
        <f t="shared" si="15"/>
        <v>648.34390415785765</v>
      </c>
      <c r="O62" s="13">
        <v>109</v>
      </c>
      <c r="P62" s="13">
        <v>128</v>
      </c>
      <c r="Q62" s="16">
        <f t="shared" si="16"/>
        <v>0.8515625</v>
      </c>
      <c r="R62" s="13">
        <v>208</v>
      </c>
      <c r="S62" s="13">
        <v>251</v>
      </c>
      <c r="T62" s="16">
        <f t="shared" si="17"/>
        <v>0.82868525896414347</v>
      </c>
      <c r="U62" s="13">
        <v>323</v>
      </c>
      <c r="V62" s="13">
        <v>398</v>
      </c>
      <c r="W62" s="16">
        <f t="shared" si="18"/>
        <v>0.81155778894472363</v>
      </c>
    </row>
    <row r="63" spans="1:23" x14ac:dyDescent="0.3">
      <c r="A63" t="s">
        <v>163</v>
      </c>
      <c r="B63" t="s">
        <v>198</v>
      </c>
      <c r="C63" t="s">
        <v>239</v>
      </c>
      <c r="D63" t="s">
        <v>289</v>
      </c>
      <c r="E63" t="s">
        <v>290</v>
      </c>
      <c r="F63" s="13">
        <v>63</v>
      </c>
      <c r="G63" s="13">
        <v>50248</v>
      </c>
      <c r="H63" s="85">
        <f t="shared" si="13"/>
        <v>125.37812450246777</v>
      </c>
      <c r="I63" s="13">
        <v>216</v>
      </c>
      <c r="J63" s="13">
        <v>51384</v>
      </c>
      <c r="K63" s="85">
        <f t="shared" si="14"/>
        <v>420.36431574030826</v>
      </c>
      <c r="L63" s="13">
        <v>144</v>
      </c>
      <c r="M63" s="13">
        <v>51384</v>
      </c>
      <c r="N63" s="85">
        <f t="shared" si="15"/>
        <v>280.24287716020552</v>
      </c>
      <c r="O63" s="13">
        <v>136</v>
      </c>
      <c r="P63" s="13">
        <v>149</v>
      </c>
      <c r="Q63" s="16">
        <f t="shared" si="16"/>
        <v>0.91275167785234901</v>
      </c>
      <c r="R63" s="13">
        <v>135</v>
      </c>
      <c r="S63" s="13">
        <v>146</v>
      </c>
      <c r="T63" s="16">
        <f t="shared" si="17"/>
        <v>0.92465753424657537</v>
      </c>
      <c r="U63" s="13">
        <v>309</v>
      </c>
      <c r="V63" s="13">
        <v>331</v>
      </c>
      <c r="W63" s="16">
        <f t="shared" si="18"/>
        <v>0.93353474320241692</v>
      </c>
    </row>
    <row r="64" spans="1:23" x14ac:dyDescent="0.3">
      <c r="A64" t="s">
        <v>148</v>
      </c>
      <c r="B64" t="s">
        <v>158</v>
      </c>
      <c r="C64" t="s">
        <v>156</v>
      </c>
      <c r="D64" t="s">
        <v>293</v>
      </c>
      <c r="E64" t="s">
        <v>294</v>
      </c>
      <c r="F64" s="13">
        <v>784</v>
      </c>
      <c r="G64" s="13">
        <v>117233</v>
      </c>
      <c r="H64" s="85">
        <f t="shared" si="13"/>
        <v>668.75367857173319</v>
      </c>
      <c r="I64" s="13">
        <v>784</v>
      </c>
      <c r="J64" s="13">
        <v>118540</v>
      </c>
      <c r="K64" s="85">
        <f t="shared" si="14"/>
        <v>661.3801248523705</v>
      </c>
      <c r="L64" s="13">
        <v>720</v>
      </c>
      <c r="M64" s="13">
        <v>118540</v>
      </c>
      <c r="N64" s="85">
        <f t="shared" si="15"/>
        <v>607.3899105787076</v>
      </c>
      <c r="O64" s="13">
        <v>181</v>
      </c>
      <c r="P64" s="13">
        <v>213</v>
      </c>
      <c r="Q64" s="16">
        <f t="shared" si="16"/>
        <v>0.84976525821596249</v>
      </c>
      <c r="R64" s="13">
        <v>446</v>
      </c>
      <c r="S64" s="13">
        <v>489</v>
      </c>
      <c r="T64" s="16">
        <f t="shared" si="17"/>
        <v>0.91206543967280163</v>
      </c>
      <c r="U64" s="13">
        <v>195</v>
      </c>
      <c r="V64" s="13">
        <v>235</v>
      </c>
      <c r="W64" s="16">
        <f t="shared" si="18"/>
        <v>0.82978723404255317</v>
      </c>
    </row>
    <row r="65" spans="1:23" x14ac:dyDescent="0.3">
      <c r="A65" t="s">
        <v>148</v>
      </c>
      <c r="B65" t="s">
        <v>143</v>
      </c>
      <c r="C65" t="s">
        <v>156</v>
      </c>
      <c r="D65" t="s">
        <v>297</v>
      </c>
      <c r="E65" t="s">
        <v>298</v>
      </c>
      <c r="F65" s="13">
        <v>166</v>
      </c>
      <c r="G65" s="13">
        <v>20886</v>
      </c>
      <c r="H65" s="85">
        <f t="shared" si="13"/>
        <v>794.79076893612944</v>
      </c>
      <c r="I65" s="13">
        <v>166</v>
      </c>
      <c r="J65" s="13">
        <v>21284</v>
      </c>
      <c r="K65" s="85">
        <f t="shared" si="14"/>
        <v>779.92858485247132</v>
      </c>
      <c r="L65" s="13">
        <v>145</v>
      </c>
      <c r="M65" s="13">
        <v>21284</v>
      </c>
      <c r="N65" s="85">
        <f t="shared" si="15"/>
        <v>681.26292050366476</v>
      </c>
      <c r="O65" s="13">
        <v>116</v>
      </c>
      <c r="P65" s="13">
        <v>150</v>
      </c>
      <c r="Q65" s="16">
        <f t="shared" si="16"/>
        <v>0.77333333333333332</v>
      </c>
      <c r="R65" s="13">
        <v>200</v>
      </c>
      <c r="S65" s="13">
        <v>250</v>
      </c>
      <c r="T65" s="16">
        <f t="shared" si="17"/>
        <v>0.8</v>
      </c>
      <c r="U65" s="13">
        <v>164</v>
      </c>
      <c r="V65" s="13">
        <v>211</v>
      </c>
      <c r="W65" s="16">
        <f t="shared" si="18"/>
        <v>0.77725118483412325</v>
      </c>
    </row>
    <row r="66" spans="1:23" x14ac:dyDescent="0.3">
      <c r="A66" t="s">
        <v>154</v>
      </c>
      <c r="B66" t="s">
        <v>176</v>
      </c>
      <c r="C66" t="s">
        <v>190</v>
      </c>
      <c r="D66" t="s">
        <v>301</v>
      </c>
      <c r="E66" t="s">
        <v>302</v>
      </c>
      <c r="F66" s="13">
        <v>236</v>
      </c>
      <c r="G66" s="13">
        <v>41263</v>
      </c>
      <c r="H66" s="85">
        <f t="shared" si="13"/>
        <v>571.94096405981145</v>
      </c>
      <c r="I66" s="13">
        <v>255</v>
      </c>
      <c r="J66" s="13">
        <v>41693</v>
      </c>
      <c r="K66" s="85">
        <f t="shared" si="14"/>
        <v>611.61346029309482</v>
      </c>
      <c r="L66" s="13">
        <v>279</v>
      </c>
      <c r="M66" s="13">
        <v>41693</v>
      </c>
      <c r="N66" s="85">
        <f t="shared" si="15"/>
        <v>669.17708008538602</v>
      </c>
      <c r="O66" s="13">
        <v>128</v>
      </c>
      <c r="P66" s="13">
        <v>144</v>
      </c>
      <c r="Q66" s="16">
        <f t="shared" si="16"/>
        <v>0.88888888888888884</v>
      </c>
      <c r="R66" s="13">
        <v>196</v>
      </c>
      <c r="S66" s="13">
        <v>230</v>
      </c>
      <c r="T66" s="16">
        <f t="shared" si="17"/>
        <v>0.85217391304347823</v>
      </c>
      <c r="U66" s="13">
        <v>128</v>
      </c>
      <c r="V66" s="13">
        <v>176</v>
      </c>
      <c r="W66" s="16">
        <f t="shared" si="18"/>
        <v>0.72727272727272729</v>
      </c>
    </row>
    <row r="67" spans="1:23" x14ac:dyDescent="0.3">
      <c r="A67" t="s">
        <v>154</v>
      </c>
      <c r="B67" t="s">
        <v>176</v>
      </c>
      <c r="C67" t="s">
        <v>190</v>
      </c>
      <c r="D67" t="s">
        <v>305</v>
      </c>
      <c r="E67" t="s">
        <v>306</v>
      </c>
      <c r="F67" s="13">
        <v>1086</v>
      </c>
      <c r="G67" s="13">
        <v>166035</v>
      </c>
      <c r="H67" s="85">
        <f t="shared" si="13"/>
        <v>654.07895925557864</v>
      </c>
      <c r="I67" s="13">
        <v>1158</v>
      </c>
      <c r="J67" s="13">
        <v>168662</v>
      </c>
      <c r="K67" s="85">
        <f t="shared" si="14"/>
        <v>686.58026111394383</v>
      </c>
      <c r="L67" s="13">
        <v>1193</v>
      </c>
      <c r="M67" s="13">
        <v>168662</v>
      </c>
      <c r="N67" s="85">
        <f t="shared" si="15"/>
        <v>707.33182341013389</v>
      </c>
      <c r="O67" s="13">
        <v>273</v>
      </c>
      <c r="P67" s="13">
        <v>328</v>
      </c>
      <c r="Q67" s="16">
        <f t="shared" si="16"/>
        <v>0.83231707317073167</v>
      </c>
      <c r="R67" s="13">
        <v>360</v>
      </c>
      <c r="S67" s="13">
        <v>424</v>
      </c>
      <c r="T67" s="16">
        <f t="shared" si="17"/>
        <v>0.84905660377358494</v>
      </c>
      <c r="U67" s="13">
        <v>289</v>
      </c>
      <c r="V67" s="13">
        <v>376</v>
      </c>
      <c r="W67" s="16">
        <f t="shared" si="18"/>
        <v>0.7686170212765957</v>
      </c>
    </row>
    <row r="68" spans="1:23" x14ac:dyDescent="0.3">
      <c r="A68" t="s">
        <v>172</v>
      </c>
      <c r="B68" t="s">
        <v>213</v>
      </c>
      <c r="C68" t="s">
        <v>218</v>
      </c>
      <c r="D68" t="s">
        <v>307</v>
      </c>
      <c r="E68" t="s">
        <v>308</v>
      </c>
      <c r="F68" s="13">
        <v>1057</v>
      </c>
      <c r="G68" s="13">
        <v>193158</v>
      </c>
      <c r="H68" s="85">
        <f t="shared" si="13"/>
        <v>547.22041023410884</v>
      </c>
      <c r="I68" s="13">
        <v>1057</v>
      </c>
      <c r="J68" s="13">
        <v>196852</v>
      </c>
      <c r="K68" s="85">
        <f t="shared" si="14"/>
        <v>536.95161847479324</v>
      </c>
      <c r="L68" s="13">
        <v>973</v>
      </c>
      <c r="M68" s="13">
        <v>196852</v>
      </c>
      <c r="N68" s="85">
        <f t="shared" si="15"/>
        <v>494.27996667547194</v>
      </c>
      <c r="O68" s="13">
        <v>421</v>
      </c>
      <c r="P68" s="13">
        <v>485</v>
      </c>
      <c r="Q68" s="16">
        <f t="shared" si="16"/>
        <v>0.86804123711340209</v>
      </c>
      <c r="R68" s="13">
        <v>560</v>
      </c>
      <c r="S68" s="13">
        <v>728</v>
      </c>
      <c r="T68" s="16">
        <f t="shared" si="17"/>
        <v>0.76923076923076927</v>
      </c>
      <c r="U68" s="13">
        <v>418</v>
      </c>
      <c r="V68" s="13">
        <v>506</v>
      </c>
      <c r="W68" s="16">
        <f t="shared" si="18"/>
        <v>0.82608695652173914</v>
      </c>
    </row>
    <row r="69" spans="1:23" x14ac:dyDescent="0.3">
      <c r="A69" t="s">
        <v>148</v>
      </c>
      <c r="B69" t="s">
        <v>167</v>
      </c>
      <c r="C69" t="s">
        <v>142</v>
      </c>
      <c r="D69" t="s">
        <v>309</v>
      </c>
      <c r="E69" t="s">
        <v>310</v>
      </c>
      <c r="F69" s="13">
        <v>430</v>
      </c>
      <c r="G69" s="13">
        <v>57094</v>
      </c>
      <c r="H69" s="85">
        <f t="shared" si="13"/>
        <v>753.14393806704732</v>
      </c>
      <c r="I69" s="13">
        <v>371</v>
      </c>
      <c r="J69" s="13">
        <v>58002</v>
      </c>
      <c r="K69" s="85">
        <f t="shared" si="14"/>
        <v>639.63311609944481</v>
      </c>
      <c r="L69" s="13">
        <v>343</v>
      </c>
      <c r="M69" s="13">
        <v>58002</v>
      </c>
      <c r="N69" s="85">
        <f t="shared" si="15"/>
        <v>591.35891865797726</v>
      </c>
      <c r="O69" s="13">
        <v>180</v>
      </c>
      <c r="P69" s="13">
        <v>220</v>
      </c>
      <c r="Q69" s="16">
        <f t="shared" si="16"/>
        <v>0.81818181818181823</v>
      </c>
      <c r="R69" s="13">
        <v>617</v>
      </c>
      <c r="S69" s="13">
        <v>752</v>
      </c>
      <c r="T69" s="16">
        <f t="shared" si="17"/>
        <v>0.82047872340425532</v>
      </c>
      <c r="U69" s="13">
        <v>163</v>
      </c>
      <c r="V69" s="13">
        <v>197</v>
      </c>
      <c r="W69" s="16">
        <f t="shared" si="18"/>
        <v>0.82741116751269039</v>
      </c>
    </row>
    <row r="70" spans="1:23" x14ac:dyDescent="0.3">
      <c r="A70" t="s">
        <v>172</v>
      </c>
      <c r="B70" t="s">
        <v>213</v>
      </c>
      <c r="C70" t="s">
        <v>218</v>
      </c>
      <c r="D70" t="s">
        <v>311</v>
      </c>
      <c r="E70" t="s">
        <v>312</v>
      </c>
      <c r="F70" s="13">
        <v>663</v>
      </c>
      <c r="G70" s="13">
        <v>119700</v>
      </c>
      <c r="H70" s="85">
        <f t="shared" si="13"/>
        <v>553.88471177944859</v>
      </c>
      <c r="I70" s="13">
        <v>625</v>
      </c>
      <c r="J70" s="13">
        <v>121662</v>
      </c>
      <c r="K70" s="85">
        <f t="shared" si="14"/>
        <v>513.71833440186742</v>
      </c>
      <c r="L70" s="13">
        <v>637</v>
      </c>
      <c r="M70" s="13">
        <v>121662</v>
      </c>
      <c r="N70" s="85">
        <f t="shared" si="15"/>
        <v>523.58172642238333</v>
      </c>
      <c r="O70" s="13">
        <v>268</v>
      </c>
      <c r="P70" s="13">
        <v>346</v>
      </c>
      <c r="Q70" s="16">
        <f t="shared" si="16"/>
        <v>0.77456647398843925</v>
      </c>
      <c r="R70" s="13">
        <v>960</v>
      </c>
      <c r="S70" s="13">
        <v>1200</v>
      </c>
      <c r="T70" s="16">
        <f t="shared" si="17"/>
        <v>0.8</v>
      </c>
      <c r="U70" s="13">
        <v>211</v>
      </c>
      <c r="V70" s="13">
        <v>251</v>
      </c>
      <c r="W70" s="16">
        <f t="shared" si="18"/>
        <v>0.84063745019920322</v>
      </c>
    </row>
    <row r="71" spans="1:23" x14ac:dyDescent="0.3">
      <c r="A71" t="s">
        <v>154</v>
      </c>
      <c r="B71" t="s">
        <v>185</v>
      </c>
      <c r="C71" t="s">
        <v>196</v>
      </c>
      <c r="D71" t="s">
        <v>313</v>
      </c>
      <c r="E71" t="s">
        <v>314</v>
      </c>
      <c r="F71" s="13">
        <v>535</v>
      </c>
      <c r="G71" s="13">
        <v>63978</v>
      </c>
      <c r="H71" s="85">
        <f t="shared" si="13"/>
        <v>836.22495232736242</v>
      </c>
      <c r="I71" s="13">
        <v>520</v>
      </c>
      <c r="J71" s="13">
        <v>64683</v>
      </c>
      <c r="K71" s="85">
        <f t="shared" si="14"/>
        <v>803.92065921494066</v>
      </c>
      <c r="L71" s="13">
        <v>461</v>
      </c>
      <c r="M71" s="13">
        <v>64683</v>
      </c>
      <c r="N71" s="85">
        <f t="shared" si="15"/>
        <v>712.70658441939929</v>
      </c>
      <c r="O71" s="13">
        <v>378</v>
      </c>
      <c r="P71" s="13">
        <v>438</v>
      </c>
      <c r="Q71" s="16">
        <f t="shared" si="16"/>
        <v>0.86301369863013699</v>
      </c>
      <c r="R71" s="13">
        <v>383</v>
      </c>
      <c r="S71" s="13">
        <v>440</v>
      </c>
      <c r="T71" s="16">
        <f t="shared" si="17"/>
        <v>0.87045454545454548</v>
      </c>
      <c r="U71" s="13">
        <v>255</v>
      </c>
      <c r="V71" s="13">
        <v>303</v>
      </c>
      <c r="W71" s="16">
        <f t="shared" si="18"/>
        <v>0.84158415841584155</v>
      </c>
    </row>
    <row r="72" spans="1:23" x14ac:dyDescent="0.3">
      <c r="A72" t="s">
        <v>163</v>
      </c>
      <c r="B72" t="s">
        <v>198</v>
      </c>
      <c r="C72" t="s">
        <v>239</v>
      </c>
      <c r="D72" t="s">
        <v>317</v>
      </c>
      <c r="E72" t="s">
        <v>318</v>
      </c>
      <c r="F72" s="13">
        <v>172</v>
      </c>
      <c r="G72" s="13">
        <v>41471</v>
      </c>
      <c r="H72" s="85">
        <f t="shared" si="13"/>
        <v>414.74765498782278</v>
      </c>
      <c r="I72" s="13">
        <v>226</v>
      </c>
      <c r="J72" s="13">
        <v>42527</v>
      </c>
      <c r="K72" s="85">
        <f t="shared" si="14"/>
        <v>531.42709337597296</v>
      </c>
      <c r="L72" s="13">
        <v>130</v>
      </c>
      <c r="M72" s="13">
        <v>42527</v>
      </c>
      <c r="N72" s="85">
        <f t="shared" si="15"/>
        <v>305.68815105697558</v>
      </c>
      <c r="O72" s="13">
        <v>181</v>
      </c>
      <c r="P72" s="13">
        <v>192</v>
      </c>
      <c r="Q72" s="16">
        <f t="shared" si="16"/>
        <v>0.94270833333333337</v>
      </c>
      <c r="R72" s="13">
        <v>168</v>
      </c>
      <c r="S72" s="13">
        <v>180</v>
      </c>
      <c r="T72" s="16">
        <f t="shared" si="17"/>
        <v>0.93333333333333335</v>
      </c>
      <c r="U72" s="13">
        <v>195</v>
      </c>
      <c r="V72" s="13">
        <v>202</v>
      </c>
      <c r="W72" s="16">
        <f t="shared" si="18"/>
        <v>0.96534653465346532</v>
      </c>
    </row>
    <row r="73" spans="1:23" x14ac:dyDescent="0.3">
      <c r="A73" t="s">
        <v>148</v>
      </c>
      <c r="B73" t="s">
        <v>167</v>
      </c>
      <c r="C73" t="s">
        <v>142</v>
      </c>
      <c r="D73" t="s">
        <v>321</v>
      </c>
      <c r="E73" t="s">
        <v>322</v>
      </c>
      <c r="F73" s="13">
        <v>759</v>
      </c>
      <c r="G73" s="13">
        <v>84426</v>
      </c>
      <c r="H73" s="85">
        <f t="shared" si="13"/>
        <v>899.01215265439566</v>
      </c>
      <c r="I73" s="13">
        <v>669</v>
      </c>
      <c r="J73" s="13">
        <v>85877</v>
      </c>
      <c r="K73" s="85">
        <f t="shared" si="14"/>
        <v>779.02115816807759</v>
      </c>
      <c r="L73" s="13">
        <v>601</v>
      </c>
      <c r="M73" s="13">
        <v>85877</v>
      </c>
      <c r="N73" s="85">
        <f t="shared" si="15"/>
        <v>699.83814059643441</v>
      </c>
      <c r="O73" s="13">
        <v>149</v>
      </c>
      <c r="P73" s="13">
        <v>196</v>
      </c>
      <c r="Q73" s="16">
        <f t="shared" si="16"/>
        <v>0.76020408163265307</v>
      </c>
      <c r="R73" s="13">
        <v>174</v>
      </c>
      <c r="S73" s="13">
        <v>200</v>
      </c>
      <c r="T73" s="16">
        <f t="shared" si="17"/>
        <v>0.87</v>
      </c>
      <c r="U73" s="13">
        <v>193</v>
      </c>
      <c r="V73" s="13">
        <v>224</v>
      </c>
      <c r="W73" s="16">
        <f t="shared" si="18"/>
        <v>0.8616071428571429</v>
      </c>
    </row>
    <row r="74" spans="1:23" x14ac:dyDescent="0.3">
      <c r="A74" t="s">
        <v>181</v>
      </c>
      <c r="B74" t="s">
        <v>205</v>
      </c>
      <c r="C74" t="s">
        <v>235</v>
      </c>
      <c r="D74" t="s">
        <v>323</v>
      </c>
      <c r="E74" t="s">
        <v>324</v>
      </c>
      <c r="F74" s="13">
        <v>721</v>
      </c>
      <c r="G74" s="13">
        <v>138273</v>
      </c>
      <c r="H74" s="85">
        <f t="shared" si="13"/>
        <v>521.43223912115889</v>
      </c>
      <c r="I74" s="13">
        <v>705</v>
      </c>
      <c r="J74" s="13">
        <v>140470</v>
      </c>
      <c r="K74" s="85">
        <f t="shared" si="14"/>
        <v>501.88652381291377</v>
      </c>
      <c r="L74" s="13">
        <v>707</v>
      </c>
      <c r="M74" s="13">
        <v>140470</v>
      </c>
      <c r="N74" s="85">
        <f t="shared" si="15"/>
        <v>503.31031536982988</v>
      </c>
      <c r="O74" s="13">
        <v>267</v>
      </c>
      <c r="P74" s="13">
        <v>295</v>
      </c>
      <c r="Q74" s="16">
        <f t="shared" si="16"/>
        <v>0.90508474576271192</v>
      </c>
      <c r="R74" s="13">
        <v>266</v>
      </c>
      <c r="S74" s="13">
        <v>295</v>
      </c>
      <c r="T74" s="16">
        <f t="shared" si="17"/>
        <v>0.90169491525423728</v>
      </c>
      <c r="U74" s="13">
        <v>517</v>
      </c>
      <c r="V74" s="13">
        <v>570</v>
      </c>
      <c r="W74" s="16">
        <f t="shared" si="18"/>
        <v>0.90701754385964917</v>
      </c>
    </row>
    <row r="75" spans="1:23" x14ac:dyDescent="0.3">
      <c r="A75" t="s">
        <v>163</v>
      </c>
      <c r="B75" t="s">
        <v>198</v>
      </c>
      <c r="C75" t="s">
        <v>239</v>
      </c>
      <c r="D75" t="s">
        <v>325</v>
      </c>
      <c r="E75" t="s">
        <v>326</v>
      </c>
      <c r="F75" s="13">
        <v>235</v>
      </c>
      <c r="G75" s="13">
        <v>42589</v>
      </c>
      <c r="H75" s="85">
        <f t="shared" si="13"/>
        <v>551.78567235671187</v>
      </c>
      <c r="I75" s="13">
        <v>225</v>
      </c>
      <c r="J75" s="13">
        <v>43259</v>
      </c>
      <c r="K75" s="85">
        <f t="shared" si="14"/>
        <v>520.1229801890936</v>
      </c>
      <c r="L75" s="13">
        <v>256</v>
      </c>
      <c r="M75" s="13">
        <v>43259</v>
      </c>
      <c r="N75" s="85">
        <f t="shared" si="15"/>
        <v>591.7843685707021</v>
      </c>
      <c r="O75" s="13">
        <v>93</v>
      </c>
      <c r="P75" s="13">
        <v>107</v>
      </c>
      <c r="Q75" s="16">
        <f t="shared" si="16"/>
        <v>0.86915887850467288</v>
      </c>
      <c r="R75" s="13">
        <v>543</v>
      </c>
      <c r="S75" s="13">
        <v>639</v>
      </c>
      <c r="T75" s="16">
        <f t="shared" si="17"/>
        <v>0.84976525821596249</v>
      </c>
      <c r="U75" s="13">
        <v>93</v>
      </c>
      <c r="V75" s="13">
        <v>104</v>
      </c>
      <c r="W75" s="16">
        <f t="shared" si="18"/>
        <v>0.89423076923076927</v>
      </c>
    </row>
    <row r="76" spans="1:23" x14ac:dyDescent="0.3">
      <c r="A76" t="s">
        <v>154</v>
      </c>
      <c r="B76" t="s">
        <v>192</v>
      </c>
      <c r="C76" t="s">
        <v>211</v>
      </c>
      <c r="D76" t="s">
        <v>329</v>
      </c>
      <c r="E76" t="s">
        <v>330</v>
      </c>
      <c r="F76" s="13">
        <v>981</v>
      </c>
      <c r="G76" s="13">
        <v>296096</v>
      </c>
      <c r="H76" s="85">
        <f t="shared" si="13"/>
        <v>331.31146655138872</v>
      </c>
      <c r="I76" s="13">
        <v>1362</v>
      </c>
      <c r="J76" s="13">
        <v>299742</v>
      </c>
      <c r="K76" s="85">
        <f t="shared" si="14"/>
        <v>454.39077606741796</v>
      </c>
      <c r="L76" s="13">
        <v>1179</v>
      </c>
      <c r="M76" s="13">
        <v>299742</v>
      </c>
      <c r="N76" s="85">
        <f t="shared" si="15"/>
        <v>393.33827091298519</v>
      </c>
      <c r="O76" s="13">
        <v>918</v>
      </c>
      <c r="P76" s="13">
        <v>1130</v>
      </c>
      <c r="Q76" s="16">
        <f t="shared" si="16"/>
        <v>0.81238938053097343</v>
      </c>
      <c r="R76" s="13">
        <v>993</v>
      </c>
      <c r="S76" s="13">
        <v>1213</v>
      </c>
      <c r="T76" s="16">
        <f t="shared" si="17"/>
        <v>0.8186314921681781</v>
      </c>
      <c r="U76" s="13">
        <v>1053</v>
      </c>
      <c r="V76" s="13">
        <v>1211</v>
      </c>
      <c r="W76" s="16">
        <f t="shared" si="18"/>
        <v>0.86952931461601979</v>
      </c>
    </row>
    <row r="77" spans="1:23" x14ac:dyDescent="0.3">
      <c r="A77" t="s">
        <v>148</v>
      </c>
      <c r="B77" t="s">
        <v>143</v>
      </c>
      <c r="C77" t="s">
        <v>156</v>
      </c>
      <c r="D77" t="s">
        <v>332</v>
      </c>
      <c r="E77" t="s">
        <v>333</v>
      </c>
      <c r="F77" s="13">
        <v>328</v>
      </c>
      <c r="G77" s="13">
        <v>38814</v>
      </c>
      <c r="H77" s="85">
        <f t="shared" si="13"/>
        <v>845.0559076621837</v>
      </c>
      <c r="I77" s="13">
        <v>370</v>
      </c>
      <c r="J77" s="13">
        <v>39092</v>
      </c>
      <c r="K77" s="85">
        <f t="shared" si="14"/>
        <v>946.48521436611065</v>
      </c>
      <c r="L77" s="13">
        <v>279</v>
      </c>
      <c r="M77" s="13">
        <v>39092</v>
      </c>
      <c r="N77" s="85">
        <f t="shared" si="15"/>
        <v>713.70101299498617</v>
      </c>
      <c r="O77" s="13">
        <v>147</v>
      </c>
      <c r="P77" s="13">
        <v>182</v>
      </c>
      <c r="Q77" s="16">
        <f t="shared" si="16"/>
        <v>0.80769230769230771</v>
      </c>
      <c r="R77" s="13">
        <v>156</v>
      </c>
      <c r="S77" s="13">
        <v>182</v>
      </c>
      <c r="T77" s="16">
        <f t="shared" si="17"/>
        <v>0.8571428571428571</v>
      </c>
      <c r="U77" s="13">
        <v>195</v>
      </c>
      <c r="V77" s="13">
        <v>241</v>
      </c>
      <c r="W77" s="16">
        <f t="shared" si="18"/>
        <v>0.8091286307053942</v>
      </c>
    </row>
    <row r="78" spans="1:23" x14ac:dyDescent="0.3">
      <c r="A78" t="s">
        <v>172</v>
      </c>
      <c r="B78" t="s">
        <v>213</v>
      </c>
      <c r="C78" t="s">
        <v>224</v>
      </c>
      <c r="D78" t="s">
        <v>336</v>
      </c>
      <c r="E78" t="s">
        <v>337</v>
      </c>
      <c r="F78" s="13">
        <v>836</v>
      </c>
      <c r="G78" s="13">
        <v>129658</v>
      </c>
      <c r="H78" s="85">
        <f t="shared" si="13"/>
        <v>644.77317249996145</v>
      </c>
      <c r="I78" s="13">
        <v>866</v>
      </c>
      <c r="J78" s="13">
        <v>132212</v>
      </c>
      <c r="K78" s="85">
        <f t="shared" si="14"/>
        <v>655.00862251535409</v>
      </c>
      <c r="L78" s="13">
        <v>641</v>
      </c>
      <c r="M78" s="13">
        <v>132212</v>
      </c>
      <c r="N78" s="85">
        <f t="shared" si="15"/>
        <v>484.82739842071823</v>
      </c>
      <c r="O78" s="13">
        <v>374</v>
      </c>
      <c r="P78" s="13">
        <v>457</v>
      </c>
      <c r="Q78" s="16">
        <f t="shared" si="16"/>
        <v>0.8183807439824945</v>
      </c>
      <c r="R78" s="13">
        <v>365</v>
      </c>
      <c r="S78" s="13">
        <v>436.64273070000007</v>
      </c>
      <c r="T78" s="16">
        <f t="shared" si="17"/>
        <v>0.8359236839116807</v>
      </c>
      <c r="U78" s="13">
        <v>291</v>
      </c>
      <c r="V78" s="13">
        <v>366</v>
      </c>
      <c r="W78" s="16">
        <f t="shared" si="18"/>
        <v>0.79508196721311475</v>
      </c>
    </row>
    <row r="79" spans="1:23" x14ac:dyDescent="0.3">
      <c r="A79" t="s">
        <v>163</v>
      </c>
      <c r="B79" t="s">
        <v>198</v>
      </c>
      <c r="C79" t="s">
        <v>239</v>
      </c>
      <c r="D79" t="s">
        <v>338</v>
      </c>
      <c r="E79" t="s">
        <v>339</v>
      </c>
      <c r="F79" s="13">
        <v>146</v>
      </c>
      <c r="G79" s="13">
        <v>29036</v>
      </c>
      <c r="H79" s="85">
        <f t="shared" si="13"/>
        <v>502.82408045185286</v>
      </c>
      <c r="I79" s="13">
        <v>152</v>
      </c>
      <c r="J79" s="13">
        <v>29365</v>
      </c>
      <c r="K79" s="85">
        <f t="shared" si="14"/>
        <v>517.62302060275829</v>
      </c>
      <c r="L79" s="13">
        <v>148</v>
      </c>
      <c r="M79" s="13">
        <v>29365</v>
      </c>
      <c r="N79" s="85">
        <f t="shared" si="15"/>
        <v>504.00136216584366</v>
      </c>
      <c r="O79" s="13">
        <v>181</v>
      </c>
      <c r="P79" s="13">
        <v>222</v>
      </c>
      <c r="Q79" s="16">
        <f t="shared" si="16"/>
        <v>0.81531531531531531</v>
      </c>
      <c r="R79" s="13">
        <v>250</v>
      </c>
      <c r="S79" s="13">
        <v>301</v>
      </c>
      <c r="T79" s="16">
        <f t="shared" si="17"/>
        <v>0.83056478405315615</v>
      </c>
      <c r="U79" s="13">
        <v>345</v>
      </c>
      <c r="V79" s="13">
        <v>419</v>
      </c>
      <c r="W79" s="16">
        <f t="shared" si="18"/>
        <v>0.8233890214797136</v>
      </c>
    </row>
    <row r="80" spans="1:23" x14ac:dyDescent="0.3">
      <c r="A80" t="s">
        <v>163</v>
      </c>
      <c r="B80" t="s">
        <v>198</v>
      </c>
      <c r="C80" t="s">
        <v>239</v>
      </c>
      <c r="D80" t="s">
        <v>340</v>
      </c>
      <c r="E80" t="s">
        <v>341</v>
      </c>
      <c r="F80" s="13">
        <v>95</v>
      </c>
      <c r="G80" s="13">
        <v>19890</v>
      </c>
      <c r="H80" s="85">
        <f t="shared" si="13"/>
        <v>477.62694821518357</v>
      </c>
      <c r="I80" s="13">
        <v>89</v>
      </c>
      <c r="J80" s="13">
        <v>20394</v>
      </c>
      <c r="K80" s="85">
        <f t="shared" si="14"/>
        <v>436.40286358732959</v>
      </c>
      <c r="L80" s="13">
        <v>85</v>
      </c>
      <c r="M80" s="13">
        <v>20394</v>
      </c>
      <c r="N80" s="85">
        <f t="shared" si="15"/>
        <v>416.78925174070804</v>
      </c>
      <c r="O80" s="13">
        <v>205</v>
      </c>
      <c r="P80" s="13">
        <v>233</v>
      </c>
      <c r="Q80" s="16">
        <f t="shared" si="16"/>
        <v>0.87982832618025753</v>
      </c>
      <c r="R80" s="13">
        <v>212</v>
      </c>
      <c r="S80" s="13">
        <v>233</v>
      </c>
      <c r="T80" s="16">
        <f t="shared" si="17"/>
        <v>0.90987124463519309</v>
      </c>
      <c r="U80" s="13">
        <v>305</v>
      </c>
      <c r="V80" s="13">
        <v>337</v>
      </c>
      <c r="W80" s="16">
        <f t="shared" si="18"/>
        <v>0.90504451038575673</v>
      </c>
    </row>
    <row r="81" spans="1:23" x14ac:dyDescent="0.3">
      <c r="A81" t="s">
        <v>148</v>
      </c>
      <c r="B81" t="s">
        <v>158</v>
      </c>
      <c r="C81" t="s">
        <v>165</v>
      </c>
      <c r="D81" t="s">
        <v>344</v>
      </c>
      <c r="E81" t="s">
        <v>345</v>
      </c>
      <c r="F81" s="13">
        <v>119</v>
      </c>
      <c r="G81" s="13">
        <v>22274</v>
      </c>
      <c r="H81" s="85">
        <f t="shared" si="13"/>
        <v>534.25518541797612</v>
      </c>
      <c r="I81" s="13">
        <v>145</v>
      </c>
      <c r="J81" s="13">
        <v>22775</v>
      </c>
      <c r="K81" s="85">
        <f t="shared" si="14"/>
        <v>636.66300768386384</v>
      </c>
      <c r="L81" s="13">
        <v>128</v>
      </c>
      <c r="M81" s="13">
        <v>22775</v>
      </c>
      <c r="N81" s="85">
        <f t="shared" si="15"/>
        <v>562.01975850713507</v>
      </c>
      <c r="O81" s="13">
        <v>41</v>
      </c>
      <c r="P81" s="13">
        <v>66</v>
      </c>
      <c r="Q81" s="16">
        <f t="shared" si="16"/>
        <v>0.62121212121212122</v>
      </c>
      <c r="R81" s="13">
        <v>44</v>
      </c>
      <c r="S81" s="13">
        <v>70</v>
      </c>
      <c r="T81" s="16">
        <f t="shared" si="17"/>
        <v>0.62857142857142856</v>
      </c>
      <c r="U81" s="13">
        <v>79</v>
      </c>
      <c r="V81" s="13">
        <v>101</v>
      </c>
      <c r="W81" s="16">
        <f t="shared" si="18"/>
        <v>0.78217821782178221</v>
      </c>
    </row>
    <row r="82" spans="1:23" x14ac:dyDescent="0.3">
      <c r="A82" t="s">
        <v>163</v>
      </c>
      <c r="B82" t="s">
        <v>198</v>
      </c>
      <c r="C82" t="s">
        <v>239</v>
      </c>
      <c r="D82" t="s">
        <v>346</v>
      </c>
      <c r="E82" t="s">
        <v>347</v>
      </c>
      <c r="F82" s="13">
        <v>69</v>
      </c>
      <c r="G82" s="13">
        <v>18846</v>
      </c>
      <c r="H82" s="85">
        <f t="shared" si="13"/>
        <v>366.12543775867556</v>
      </c>
      <c r="I82" s="13">
        <v>86</v>
      </c>
      <c r="J82" s="13">
        <v>19334</v>
      </c>
      <c r="K82" s="85">
        <f t="shared" si="14"/>
        <v>444.81224785352231</v>
      </c>
      <c r="L82" s="13">
        <v>86</v>
      </c>
      <c r="M82" s="13">
        <v>19334</v>
      </c>
      <c r="N82" s="85">
        <f t="shared" si="15"/>
        <v>444.81224785352231</v>
      </c>
      <c r="O82" s="13">
        <v>109</v>
      </c>
      <c r="P82" s="13">
        <v>122</v>
      </c>
      <c r="Q82" s="16">
        <f t="shared" si="16"/>
        <v>0.89344262295081966</v>
      </c>
      <c r="R82" s="13">
        <v>317</v>
      </c>
      <c r="S82" s="13">
        <v>352</v>
      </c>
      <c r="T82" s="16">
        <f t="shared" si="17"/>
        <v>0.90056818181818177</v>
      </c>
      <c r="U82" s="13">
        <v>60</v>
      </c>
      <c r="V82" s="13">
        <v>73</v>
      </c>
      <c r="W82" s="16">
        <f t="shared" si="18"/>
        <v>0.82191780821917804</v>
      </c>
    </row>
    <row r="83" spans="1:23" x14ac:dyDescent="0.3">
      <c r="A83" t="s">
        <v>181</v>
      </c>
      <c r="B83" t="s">
        <v>205</v>
      </c>
      <c r="C83" t="s">
        <v>229</v>
      </c>
      <c r="D83" t="s">
        <v>348</v>
      </c>
      <c r="E83" t="s">
        <v>349</v>
      </c>
      <c r="F83" s="13">
        <v>1586</v>
      </c>
      <c r="G83" s="13">
        <v>285576</v>
      </c>
      <c r="H83" s="85">
        <f t="shared" si="13"/>
        <v>555.36879849847321</v>
      </c>
      <c r="I83" s="13">
        <v>1630</v>
      </c>
      <c r="J83" s="13">
        <v>290553</v>
      </c>
      <c r="K83" s="85">
        <f t="shared" si="14"/>
        <v>560.9991980809009</v>
      </c>
      <c r="L83" s="13">
        <v>1601</v>
      </c>
      <c r="M83" s="13">
        <v>290553</v>
      </c>
      <c r="N83" s="85">
        <f t="shared" si="15"/>
        <v>551.01823075308118</v>
      </c>
      <c r="O83" s="13">
        <v>672</v>
      </c>
      <c r="P83" s="13">
        <v>837</v>
      </c>
      <c r="Q83" s="16">
        <f t="shared" si="16"/>
        <v>0.80286738351254483</v>
      </c>
      <c r="R83" s="13">
        <v>726</v>
      </c>
      <c r="S83" s="13">
        <v>900</v>
      </c>
      <c r="T83" s="16">
        <f t="shared" si="17"/>
        <v>0.80666666666666664</v>
      </c>
      <c r="U83" s="13">
        <v>711</v>
      </c>
      <c r="V83" s="13">
        <v>891</v>
      </c>
      <c r="W83" s="16">
        <f t="shared" si="18"/>
        <v>0.79797979797979801</v>
      </c>
    </row>
    <row r="84" spans="1:23" x14ac:dyDescent="0.3">
      <c r="A84" t="s">
        <v>163</v>
      </c>
      <c r="B84" t="s">
        <v>198</v>
      </c>
      <c r="C84" t="s">
        <v>239</v>
      </c>
      <c r="D84" t="s">
        <v>350</v>
      </c>
      <c r="E84" t="s">
        <v>351</v>
      </c>
      <c r="F84" s="13">
        <v>124</v>
      </c>
      <c r="G84" s="13">
        <v>25848</v>
      </c>
      <c r="H84" s="85">
        <f t="shared" si="13"/>
        <v>479.72763850201176</v>
      </c>
      <c r="I84" s="13">
        <v>127.06066233364284</v>
      </c>
      <c r="J84" s="13">
        <v>26628</v>
      </c>
      <c r="K84" s="85">
        <f t="shared" si="14"/>
        <v>477.1693793512199</v>
      </c>
      <c r="L84" s="13">
        <v>116</v>
      </c>
      <c r="M84" s="13">
        <v>26628</v>
      </c>
      <c r="N84" s="85">
        <f t="shared" si="15"/>
        <v>435.63166591557757</v>
      </c>
      <c r="O84" s="13">
        <v>203</v>
      </c>
      <c r="P84" s="13">
        <v>246</v>
      </c>
      <c r="Q84" s="16">
        <f t="shared" si="16"/>
        <v>0.82520325203252032</v>
      </c>
      <c r="R84" s="13">
        <v>80.943333333333328</v>
      </c>
      <c r="S84" s="13">
        <v>100</v>
      </c>
      <c r="T84" s="16">
        <f t="shared" si="17"/>
        <v>0.80943333333333323</v>
      </c>
      <c r="U84" s="13">
        <v>171</v>
      </c>
      <c r="V84" s="13">
        <v>222</v>
      </c>
      <c r="W84" s="16">
        <f t="shared" si="18"/>
        <v>0.77027027027027029</v>
      </c>
    </row>
    <row r="85" spans="1:23" x14ac:dyDescent="0.3">
      <c r="A85" t="s">
        <v>163</v>
      </c>
      <c r="B85" t="s">
        <v>198</v>
      </c>
      <c r="C85" t="s">
        <v>239</v>
      </c>
      <c r="D85" t="s">
        <v>352</v>
      </c>
      <c r="E85" t="s">
        <v>353</v>
      </c>
      <c r="F85" s="13">
        <v>182</v>
      </c>
      <c r="G85" s="13">
        <v>37649</v>
      </c>
      <c r="H85" s="85">
        <f t="shared" si="13"/>
        <v>483.41257403915108</v>
      </c>
      <c r="I85" s="13">
        <v>190</v>
      </c>
      <c r="J85" s="13">
        <v>38417</v>
      </c>
      <c r="K85" s="85">
        <f t="shared" si="14"/>
        <v>494.57271520420642</v>
      </c>
      <c r="L85" s="13">
        <v>161</v>
      </c>
      <c r="M85" s="13">
        <v>38417</v>
      </c>
      <c r="N85" s="85">
        <f t="shared" si="15"/>
        <v>419.08530077830125</v>
      </c>
      <c r="O85" s="13">
        <v>343</v>
      </c>
      <c r="P85" s="13">
        <v>449</v>
      </c>
      <c r="Q85" s="16">
        <f t="shared" si="16"/>
        <v>0.7639198218262806</v>
      </c>
      <c r="R85" s="13">
        <v>360</v>
      </c>
      <c r="S85" s="13">
        <v>450</v>
      </c>
      <c r="T85" s="16">
        <f t="shared" si="17"/>
        <v>0.8</v>
      </c>
      <c r="U85" s="13">
        <v>293</v>
      </c>
      <c r="V85" s="13">
        <v>387</v>
      </c>
      <c r="W85" s="16">
        <f t="shared" si="18"/>
        <v>0.75710594315245483</v>
      </c>
    </row>
    <row r="86" spans="1:23" x14ac:dyDescent="0.3">
      <c r="A86" t="s">
        <v>148</v>
      </c>
      <c r="B86" t="s">
        <v>143</v>
      </c>
      <c r="C86" t="s">
        <v>156</v>
      </c>
      <c r="D86" t="s">
        <v>354</v>
      </c>
      <c r="E86" t="s">
        <v>355</v>
      </c>
      <c r="F86" s="13">
        <v>161</v>
      </c>
      <c r="G86" s="13">
        <v>17475</v>
      </c>
      <c r="H86" s="85">
        <f t="shared" si="13"/>
        <v>921.31616595135904</v>
      </c>
      <c r="I86" s="13">
        <v>148</v>
      </c>
      <c r="J86" s="13">
        <v>17702</v>
      </c>
      <c r="K86" s="85">
        <f t="shared" si="14"/>
        <v>836.06372161337697</v>
      </c>
      <c r="L86" s="13">
        <v>147</v>
      </c>
      <c r="M86" s="13">
        <v>17702</v>
      </c>
      <c r="N86" s="85">
        <f t="shared" si="15"/>
        <v>830.41464241328663</v>
      </c>
      <c r="O86" s="13">
        <v>64</v>
      </c>
      <c r="P86" s="13">
        <v>84</v>
      </c>
      <c r="Q86" s="16">
        <f t="shared" si="16"/>
        <v>0.76190476190476186</v>
      </c>
      <c r="R86" s="13">
        <v>60</v>
      </c>
      <c r="S86" s="13">
        <v>75</v>
      </c>
      <c r="T86" s="16">
        <f t="shared" si="17"/>
        <v>0.8</v>
      </c>
      <c r="U86" s="13">
        <v>93</v>
      </c>
      <c r="V86" s="13">
        <v>115</v>
      </c>
      <c r="W86" s="16">
        <f t="shared" si="18"/>
        <v>0.80869565217391304</v>
      </c>
    </row>
    <row r="87" spans="1:23" x14ac:dyDescent="0.3">
      <c r="A87" t="s">
        <v>163</v>
      </c>
      <c r="B87" t="s">
        <v>198</v>
      </c>
      <c r="C87" t="s">
        <v>239</v>
      </c>
      <c r="D87" t="s">
        <v>356</v>
      </c>
      <c r="E87" t="s">
        <v>357</v>
      </c>
      <c r="F87" s="13">
        <v>321</v>
      </c>
      <c r="G87" s="13">
        <v>46316</v>
      </c>
      <c r="H87" s="85">
        <f t="shared" si="13"/>
        <v>693.06503152258404</v>
      </c>
      <c r="I87" s="13">
        <v>311</v>
      </c>
      <c r="J87" s="13">
        <v>46418</v>
      </c>
      <c r="K87" s="85">
        <f t="shared" si="14"/>
        <v>669.99870739799212</v>
      </c>
      <c r="L87" s="13">
        <v>242</v>
      </c>
      <c r="M87" s="13">
        <v>46418</v>
      </c>
      <c r="N87" s="85">
        <f t="shared" si="15"/>
        <v>521.34947649618675</v>
      </c>
      <c r="O87" s="13">
        <v>173</v>
      </c>
      <c r="P87" s="13">
        <v>220</v>
      </c>
      <c r="Q87" s="16">
        <f t="shared" si="16"/>
        <v>0.78636363636363638</v>
      </c>
      <c r="R87" s="13">
        <v>198</v>
      </c>
      <c r="S87" s="13">
        <v>225</v>
      </c>
      <c r="T87" s="16">
        <f t="shared" si="17"/>
        <v>0.88</v>
      </c>
      <c r="U87" s="13">
        <v>240</v>
      </c>
      <c r="V87" s="13">
        <v>272</v>
      </c>
      <c r="W87" s="16">
        <f t="shared" si="18"/>
        <v>0.88235294117647056</v>
      </c>
    </row>
    <row r="88" spans="1:23" x14ac:dyDescent="0.3">
      <c r="A88" t="s">
        <v>154</v>
      </c>
      <c r="B88" t="s">
        <v>185</v>
      </c>
      <c r="C88" t="s">
        <v>196</v>
      </c>
      <c r="D88" t="s">
        <v>358</v>
      </c>
      <c r="E88" t="s">
        <v>359</v>
      </c>
      <c r="F88" s="13">
        <v>397</v>
      </c>
      <c r="G88" s="13">
        <v>44845</v>
      </c>
      <c r="H88" s="85">
        <f t="shared" si="13"/>
        <v>885.27149069015502</v>
      </c>
      <c r="I88" s="13">
        <v>252</v>
      </c>
      <c r="J88" s="13">
        <v>45758</v>
      </c>
      <c r="K88" s="85">
        <f t="shared" si="14"/>
        <v>550.72337077669476</v>
      </c>
      <c r="L88" s="13">
        <v>222</v>
      </c>
      <c r="M88" s="13">
        <v>45758</v>
      </c>
      <c r="N88" s="85">
        <f t="shared" si="15"/>
        <v>485.16106473185016</v>
      </c>
      <c r="O88" s="13">
        <v>75</v>
      </c>
      <c r="P88" s="13">
        <v>93</v>
      </c>
      <c r="Q88" s="16">
        <f t="shared" si="16"/>
        <v>0.80645161290322576</v>
      </c>
      <c r="R88" s="13">
        <v>85</v>
      </c>
      <c r="S88" s="13">
        <v>100</v>
      </c>
      <c r="T88" s="16">
        <f t="shared" si="17"/>
        <v>0.85</v>
      </c>
      <c r="U88" s="13">
        <v>57</v>
      </c>
      <c r="V88" s="13">
        <v>76</v>
      </c>
      <c r="W88" s="16">
        <f t="shared" si="18"/>
        <v>0.75</v>
      </c>
    </row>
    <row r="89" spans="1:23" x14ac:dyDescent="0.3">
      <c r="A89" t="s">
        <v>154</v>
      </c>
      <c r="B89" t="s">
        <v>192</v>
      </c>
      <c r="C89" t="s">
        <v>203</v>
      </c>
      <c r="D89" t="s">
        <v>360</v>
      </c>
      <c r="E89" t="s">
        <v>361</v>
      </c>
      <c r="F89" s="13">
        <v>1056</v>
      </c>
      <c r="G89" s="13">
        <v>197212</v>
      </c>
      <c r="H89" s="85">
        <f t="shared" si="13"/>
        <v>535.46437336470399</v>
      </c>
      <c r="I89" s="13">
        <v>1158</v>
      </c>
      <c r="J89" s="13">
        <v>199184</v>
      </c>
      <c r="K89" s="85">
        <f t="shared" si="14"/>
        <v>581.37199775082331</v>
      </c>
      <c r="L89" s="13">
        <v>965</v>
      </c>
      <c r="M89" s="13">
        <v>199184</v>
      </c>
      <c r="N89" s="85">
        <f t="shared" si="15"/>
        <v>484.47666479235278</v>
      </c>
      <c r="O89" s="13">
        <v>355</v>
      </c>
      <c r="P89" s="13">
        <v>412</v>
      </c>
      <c r="Q89" s="16">
        <f t="shared" si="16"/>
        <v>0.86165048543689315</v>
      </c>
      <c r="R89" s="13">
        <v>361</v>
      </c>
      <c r="S89" s="13">
        <v>425</v>
      </c>
      <c r="T89" s="16">
        <f t="shared" si="17"/>
        <v>0.84941176470588231</v>
      </c>
      <c r="U89" s="13">
        <v>609</v>
      </c>
      <c r="V89" s="13">
        <v>710</v>
      </c>
      <c r="W89" s="16">
        <f t="shared" si="18"/>
        <v>0.8577464788732394</v>
      </c>
    </row>
    <row r="90" spans="1:23" x14ac:dyDescent="0.3">
      <c r="A90" t="s">
        <v>163</v>
      </c>
      <c r="B90" t="s">
        <v>198</v>
      </c>
      <c r="C90" t="s">
        <v>239</v>
      </c>
      <c r="D90" t="s">
        <v>363</v>
      </c>
      <c r="E90" t="s">
        <v>364</v>
      </c>
      <c r="F90" s="13">
        <v>300</v>
      </c>
      <c r="G90" s="13">
        <v>39530</v>
      </c>
      <c r="H90" s="85">
        <f t="shared" si="13"/>
        <v>758.91727801669617</v>
      </c>
      <c r="I90" s="13">
        <v>150</v>
      </c>
      <c r="J90" s="13">
        <v>40087</v>
      </c>
      <c r="K90" s="85">
        <f t="shared" si="14"/>
        <v>374.18614513433283</v>
      </c>
      <c r="L90" s="13">
        <v>260</v>
      </c>
      <c r="M90" s="13">
        <v>40087</v>
      </c>
      <c r="N90" s="85">
        <f t="shared" si="15"/>
        <v>648.58931823284354</v>
      </c>
      <c r="O90" s="13">
        <v>99</v>
      </c>
      <c r="P90" s="13">
        <v>115</v>
      </c>
      <c r="Q90" s="16">
        <f t="shared" si="16"/>
        <v>0.86086956521739133</v>
      </c>
      <c r="R90" s="13">
        <v>132</v>
      </c>
      <c r="S90" s="13">
        <v>150</v>
      </c>
      <c r="T90" s="16">
        <f t="shared" si="17"/>
        <v>0.88</v>
      </c>
      <c r="U90" s="13">
        <v>113</v>
      </c>
      <c r="V90" s="13">
        <v>129</v>
      </c>
      <c r="W90" s="16">
        <f t="shared" si="18"/>
        <v>0.87596899224806202</v>
      </c>
    </row>
    <row r="91" spans="1:23" x14ac:dyDescent="0.3">
      <c r="A91" t="s">
        <v>163</v>
      </c>
      <c r="B91" t="s">
        <v>198</v>
      </c>
      <c r="C91" t="s">
        <v>239</v>
      </c>
      <c r="D91" t="s">
        <v>367</v>
      </c>
      <c r="E91" t="s">
        <v>368</v>
      </c>
      <c r="F91" s="13">
        <v>92</v>
      </c>
      <c r="G91" s="13">
        <v>31065</v>
      </c>
      <c r="H91" s="85">
        <f t="shared" si="13"/>
        <v>296.15322710445844</v>
      </c>
      <c r="I91" s="13">
        <v>111</v>
      </c>
      <c r="J91" s="13">
        <v>31770</v>
      </c>
      <c r="K91" s="85">
        <f t="shared" si="14"/>
        <v>349.3862134088763</v>
      </c>
      <c r="L91" s="13">
        <v>132</v>
      </c>
      <c r="M91" s="13">
        <v>31770</v>
      </c>
      <c r="N91" s="85">
        <f t="shared" si="15"/>
        <v>415.48630783758267</v>
      </c>
      <c r="O91" s="13">
        <v>258</v>
      </c>
      <c r="P91" s="13">
        <v>342</v>
      </c>
      <c r="Q91" s="16">
        <f t="shared" si="16"/>
        <v>0.75438596491228072</v>
      </c>
      <c r="R91" s="13">
        <v>240</v>
      </c>
      <c r="S91" s="13">
        <v>300</v>
      </c>
      <c r="T91" s="16">
        <f t="shared" si="17"/>
        <v>0.8</v>
      </c>
      <c r="U91" s="13">
        <v>130</v>
      </c>
      <c r="V91" s="13">
        <v>158</v>
      </c>
      <c r="W91" s="16">
        <f t="shared" si="18"/>
        <v>0.82278481012658233</v>
      </c>
    </row>
    <row r="92" spans="1:23" x14ac:dyDescent="0.3">
      <c r="A92" t="s">
        <v>181</v>
      </c>
      <c r="B92" t="s">
        <v>205</v>
      </c>
      <c r="C92" t="s">
        <v>229</v>
      </c>
      <c r="D92" t="s">
        <v>371</v>
      </c>
      <c r="E92" t="s">
        <v>372</v>
      </c>
      <c r="F92" s="13">
        <v>360</v>
      </c>
      <c r="G92" s="13">
        <v>37860</v>
      </c>
      <c r="H92" s="85">
        <f t="shared" si="13"/>
        <v>950.87163232963553</v>
      </c>
      <c r="I92" s="13">
        <v>333</v>
      </c>
      <c r="J92" s="13">
        <v>38533</v>
      </c>
      <c r="K92" s="85">
        <f t="shared" si="14"/>
        <v>864.19432694054456</v>
      </c>
      <c r="L92" s="13">
        <v>231</v>
      </c>
      <c r="M92" s="13">
        <v>38533</v>
      </c>
      <c r="N92" s="85">
        <f t="shared" si="15"/>
        <v>599.48615472452184</v>
      </c>
      <c r="O92" s="13">
        <v>92</v>
      </c>
      <c r="P92" s="13">
        <v>101</v>
      </c>
      <c r="Q92" s="16">
        <f t="shared" si="16"/>
        <v>0.91089108910891092</v>
      </c>
      <c r="R92" s="13">
        <v>106</v>
      </c>
      <c r="S92" s="13">
        <v>116</v>
      </c>
      <c r="T92" s="16">
        <f t="shared" si="17"/>
        <v>0.91379310344827591</v>
      </c>
      <c r="U92" s="13">
        <v>72</v>
      </c>
      <c r="V92" s="13">
        <v>96</v>
      </c>
      <c r="W92" s="16">
        <f t="shared" si="18"/>
        <v>0.75</v>
      </c>
    </row>
    <row r="93" spans="1:23" x14ac:dyDescent="0.3">
      <c r="A93" t="s">
        <v>163</v>
      </c>
      <c r="B93" t="s">
        <v>198</v>
      </c>
      <c r="C93" t="s">
        <v>239</v>
      </c>
      <c r="D93" t="s">
        <v>373</v>
      </c>
      <c r="E93" t="s">
        <v>374</v>
      </c>
      <c r="F93" s="13">
        <v>137</v>
      </c>
      <c r="G93" s="13">
        <v>20402</v>
      </c>
      <c r="H93" s="85">
        <f t="shared" si="13"/>
        <v>671.50279384374073</v>
      </c>
      <c r="I93" s="13">
        <v>130</v>
      </c>
      <c r="J93" s="13">
        <v>20671</v>
      </c>
      <c r="K93" s="85">
        <f t="shared" si="14"/>
        <v>628.90039185332114</v>
      </c>
      <c r="L93" s="13">
        <v>94</v>
      </c>
      <c r="M93" s="13">
        <v>20671</v>
      </c>
      <c r="N93" s="85">
        <f t="shared" si="15"/>
        <v>454.74336026317059</v>
      </c>
      <c r="O93" s="13">
        <v>54</v>
      </c>
      <c r="P93" s="13">
        <v>57</v>
      </c>
      <c r="Q93" s="16">
        <f t="shared" si="16"/>
        <v>0.94736842105263153</v>
      </c>
      <c r="R93" s="13">
        <v>152</v>
      </c>
      <c r="S93" s="13">
        <v>160</v>
      </c>
      <c r="T93" s="16">
        <f t="shared" si="17"/>
        <v>0.95</v>
      </c>
      <c r="U93" s="13">
        <v>82</v>
      </c>
      <c r="V93" s="13">
        <v>86</v>
      </c>
      <c r="W93" s="16">
        <f t="shared" si="18"/>
        <v>0.95348837209302328</v>
      </c>
    </row>
    <row r="94" spans="1:23" x14ac:dyDescent="0.3">
      <c r="A94" t="s">
        <v>163</v>
      </c>
      <c r="B94" t="s">
        <v>198</v>
      </c>
      <c r="C94" t="s">
        <v>239</v>
      </c>
      <c r="D94" t="s">
        <v>375</v>
      </c>
      <c r="E94" t="s">
        <v>376</v>
      </c>
      <c r="F94" s="13">
        <v>66</v>
      </c>
      <c r="G94" s="13">
        <v>23288</v>
      </c>
      <c r="H94" s="85">
        <f t="shared" si="13"/>
        <v>283.40776365510135</v>
      </c>
      <c r="I94" s="13">
        <v>67</v>
      </c>
      <c r="J94" s="13">
        <v>23873</v>
      </c>
      <c r="K94" s="85">
        <f t="shared" si="14"/>
        <v>280.65178234825959</v>
      </c>
      <c r="L94" s="13">
        <v>49</v>
      </c>
      <c r="M94" s="13">
        <v>23873</v>
      </c>
      <c r="N94" s="85">
        <f t="shared" si="15"/>
        <v>205.25279604574203</v>
      </c>
      <c r="O94" s="13">
        <v>101</v>
      </c>
      <c r="P94" s="13">
        <v>116</v>
      </c>
      <c r="Q94" s="16">
        <f t="shared" si="16"/>
        <v>0.87068965517241381</v>
      </c>
      <c r="R94" s="13">
        <v>295</v>
      </c>
      <c r="S94" s="13">
        <v>328</v>
      </c>
      <c r="T94" s="16">
        <f t="shared" si="17"/>
        <v>0.89939024390243905</v>
      </c>
      <c r="U94" s="13">
        <v>59</v>
      </c>
      <c r="V94" s="13">
        <v>73</v>
      </c>
      <c r="W94" s="16">
        <f t="shared" si="18"/>
        <v>0.80821917808219179</v>
      </c>
    </row>
    <row r="95" spans="1:23" x14ac:dyDescent="0.3">
      <c r="A95" t="s">
        <v>181</v>
      </c>
      <c r="B95" t="s">
        <v>205</v>
      </c>
      <c r="C95" t="s">
        <v>235</v>
      </c>
      <c r="D95" t="s">
        <v>379</v>
      </c>
      <c r="E95" t="s">
        <v>380</v>
      </c>
      <c r="F95" s="13">
        <v>1739</v>
      </c>
      <c r="G95" s="13">
        <v>305849</v>
      </c>
      <c r="H95" s="85">
        <f t="shared" si="13"/>
        <v>568.58122799159071</v>
      </c>
      <c r="I95" s="13">
        <v>1595</v>
      </c>
      <c r="J95" s="13">
        <v>309997</v>
      </c>
      <c r="K95" s="85">
        <f t="shared" si="14"/>
        <v>514.5211082687897</v>
      </c>
      <c r="L95" s="13">
        <v>1827</v>
      </c>
      <c r="M95" s="13">
        <v>309997</v>
      </c>
      <c r="N95" s="85">
        <f t="shared" si="15"/>
        <v>589.36054219879543</v>
      </c>
      <c r="O95" s="13">
        <v>911</v>
      </c>
      <c r="P95" s="13">
        <v>1118</v>
      </c>
      <c r="Q95" s="16">
        <f t="shared" si="16"/>
        <v>0.81484794275491945</v>
      </c>
      <c r="R95" s="13">
        <v>1351</v>
      </c>
      <c r="S95" s="13">
        <v>1573</v>
      </c>
      <c r="T95" s="16">
        <f t="shared" si="17"/>
        <v>0.85886840432294975</v>
      </c>
      <c r="U95" s="13">
        <v>2545</v>
      </c>
      <c r="V95" s="13">
        <v>2846</v>
      </c>
      <c r="W95" s="16">
        <f t="shared" si="18"/>
        <v>0.89423752635277587</v>
      </c>
    </row>
    <row r="96" spans="1:23" x14ac:dyDescent="0.3">
      <c r="A96" t="s">
        <v>148</v>
      </c>
      <c r="B96" t="s">
        <v>167</v>
      </c>
      <c r="C96" t="s">
        <v>142</v>
      </c>
      <c r="D96" t="s">
        <v>381</v>
      </c>
      <c r="E96" t="s">
        <v>382</v>
      </c>
      <c r="F96" s="13">
        <v>354</v>
      </c>
      <c r="G96" s="13">
        <v>38491</v>
      </c>
      <c r="H96" s="85">
        <f t="shared" si="13"/>
        <v>919.69551323686051</v>
      </c>
      <c r="I96" s="13">
        <v>302</v>
      </c>
      <c r="J96" s="13">
        <v>38690</v>
      </c>
      <c r="K96" s="85">
        <f t="shared" si="14"/>
        <v>780.56345308865343</v>
      </c>
      <c r="L96" s="13">
        <v>370</v>
      </c>
      <c r="M96" s="13">
        <v>38690</v>
      </c>
      <c r="N96" s="85">
        <f t="shared" si="15"/>
        <v>956.31946239338322</v>
      </c>
      <c r="O96" s="13">
        <v>137</v>
      </c>
      <c r="P96" s="13">
        <v>152</v>
      </c>
      <c r="Q96" s="16">
        <f t="shared" si="16"/>
        <v>0.90131578947368418</v>
      </c>
      <c r="R96" s="13">
        <v>115</v>
      </c>
      <c r="S96" s="13">
        <v>125</v>
      </c>
      <c r="T96" s="16">
        <f t="shared" si="17"/>
        <v>0.92</v>
      </c>
      <c r="U96" s="13">
        <v>130</v>
      </c>
      <c r="V96" s="13">
        <v>143</v>
      </c>
      <c r="W96" s="16">
        <f t="shared" si="18"/>
        <v>0.90909090909090906</v>
      </c>
    </row>
    <row r="97" spans="1:23" x14ac:dyDescent="0.3">
      <c r="A97" t="s">
        <v>163</v>
      </c>
      <c r="B97" t="s">
        <v>198</v>
      </c>
      <c r="C97" t="s">
        <v>239</v>
      </c>
      <c r="D97" t="s">
        <v>385</v>
      </c>
      <c r="E97" t="s">
        <v>386</v>
      </c>
      <c r="F97" s="13">
        <v>124</v>
      </c>
      <c r="G97" s="13">
        <v>23428</v>
      </c>
      <c r="H97" s="85">
        <f t="shared" si="13"/>
        <v>529.28120198053614</v>
      </c>
      <c r="I97" s="13">
        <v>114</v>
      </c>
      <c r="J97" s="13">
        <v>23745</v>
      </c>
      <c r="K97" s="85">
        <f t="shared" si="14"/>
        <v>480.10107391029692</v>
      </c>
      <c r="L97" s="13">
        <v>94</v>
      </c>
      <c r="M97" s="13">
        <v>23745</v>
      </c>
      <c r="N97" s="85">
        <f t="shared" si="15"/>
        <v>395.87281532954307</v>
      </c>
      <c r="O97" s="13">
        <v>84</v>
      </c>
      <c r="P97" s="13">
        <v>97</v>
      </c>
      <c r="Q97" s="16">
        <f t="shared" si="16"/>
        <v>0.865979381443299</v>
      </c>
      <c r="R97" s="13">
        <v>99</v>
      </c>
      <c r="S97" s="13">
        <v>110</v>
      </c>
      <c r="T97" s="16">
        <f t="shared" si="17"/>
        <v>0.9</v>
      </c>
      <c r="U97" s="13">
        <v>87</v>
      </c>
      <c r="V97" s="13">
        <v>109</v>
      </c>
      <c r="W97" s="16">
        <f t="shared" si="18"/>
        <v>0.79816513761467889</v>
      </c>
    </row>
    <row r="98" spans="1:23" x14ac:dyDescent="0.3">
      <c r="A98" t="s">
        <v>148</v>
      </c>
      <c r="B98" t="s">
        <v>167</v>
      </c>
      <c r="C98" t="s">
        <v>142</v>
      </c>
      <c r="D98" t="s">
        <v>387</v>
      </c>
      <c r="E98" t="s">
        <v>388</v>
      </c>
      <c r="F98" s="13">
        <v>336</v>
      </c>
      <c r="G98" s="13">
        <v>74555</v>
      </c>
      <c r="H98" s="85">
        <f t="shared" si="13"/>
        <v>450.67399906109586</v>
      </c>
      <c r="I98" s="13">
        <v>370</v>
      </c>
      <c r="J98" s="13">
        <v>75774</v>
      </c>
      <c r="K98" s="85">
        <f t="shared" si="14"/>
        <v>488.29413783091826</v>
      </c>
      <c r="L98" s="13">
        <v>352</v>
      </c>
      <c r="M98" s="13">
        <v>75774</v>
      </c>
      <c r="N98" s="85">
        <f t="shared" si="15"/>
        <v>464.5392878823871</v>
      </c>
      <c r="O98" s="13">
        <v>143</v>
      </c>
      <c r="P98" s="13">
        <v>177</v>
      </c>
      <c r="Q98" s="16">
        <f t="shared" si="16"/>
        <v>0.80790960451977401</v>
      </c>
      <c r="R98" s="13">
        <v>181</v>
      </c>
      <c r="S98" s="13">
        <v>212</v>
      </c>
      <c r="T98" s="16">
        <f t="shared" si="17"/>
        <v>0.85377358490566035</v>
      </c>
      <c r="U98" s="13">
        <v>96</v>
      </c>
      <c r="V98" s="13">
        <v>119</v>
      </c>
      <c r="W98" s="16">
        <f t="shared" si="18"/>
        <v>0.80672268907563027</v>
      </c>
    </row>
    <row r="99" spans="1:23" x14ac:dyDescent="0.3">
      <c r="A99" t="s">
        <v>148</v>
      </c>
      <c r="B99" t="s">
        <v>158</v>
      </c>
      <c r="C99" t="s">
        <v>165</v>
      </c>
      <c r="D99" t="s">
        <v>389</v>
      </c>
      <c r="E99" t="s">
        <v>390</v>
      </c>
      <c r="F99" s="13">
        <v>206</v>
      </c>
      <c r="G99" s="13">
        <v>25003</v>
      </c>
      <c r="H99" s="85">
        <f t="shared" ref="H99:H162" si="19">(F99/G99)*100000</f>
        <v>823.90113186417636</v>
      </c>
      <c r="I99" s="13">
        <v>179</v>
      </c>
      <c r="J99" s="13">
        <v>25209</v>
      </c>
      <c r="K99" s="85">
        <f t="shared" ref="K99:K162" si="20">(I99/J99)*100000</f>
        <v>710.06386607957472</v>
      </c>
      <c r="L99" s="13">
        <v>195</v>
      </c>
      <c r="M99" s="13">
        <v>25209</v>
      </c>
      <c r="N99" s="85">
        <f t="shared" ref="N99:N162" si="21">(L99/M99)*100000</f>
        <v>773.53326193026305</v>
      </c>
      <c r="O99" s="13">
        <v>131</v>
      </c>
      <c r="P99" s="13">
        <v>156</v>
      </c>
      <c r="Q99" s="16">
        <f t="shared" ref="Q99:Q162" si="22">O99/P99</f>
        <v>0.83974358974358976</v>
      </c>
      <c r="R99" s="13">
        <v>100</v>
      </c>
      <c r="S99" s="13">
        <v>113</v>
      </c>
      <c r="T99" s="16">
        <f t="shared" ref="T99:T162" si="23">R99/S99</f>
        <v>0.88495575221238942</v>
      </c>
      <c r="U99" s="13">
        <v>124</v>
      </c>
      <c r="V99" s="13">
        <v>153</v>
      </c>
      <c r="W99" s="16">
        <f t="shared" ref="W99:W162" si="24">U99/V99</f>
        <v>0.81045751633986929</v>
      </c>
    </row>
    <row r="100" spans="1:23" x14ac:dyDescent="0.3">
      <c r="A100" t="s">
        <v>163</v>
      </c>
      <c r="B100" t="s">
        <v>198</v>
      </c>
      <c r="C100" t="s">
        <v>239</v>
      </c>
      <c r="D100" t="s">
        <v>393</v>
      </c>
      <c r="E100" t="s">
        <v>394</v>
      </c>
      <c r="F100" s="13">
        <v>120</v>
      </c>
      <c r="G100" s="13">
        <v>25651</v>
      </c>
      <c r="H100" s="85">
        <f t="shared" si="19"/>
        <v>467.81801879069042</v>
      </c>
      <c r="I100" s="13">
        <v>135</v>
      </c>
      <c r="J100" s="13">
        <v>26112</v>
      </c>
      <c r="K100" s="85">
        <f t="shared" si="20"/>
        <v>517.00367647058818</v>
      </c>
      <c r="L100" s="13">
        <v>100</v>
      </c>
      <c r="M100" s="13">
        <v>26112</v>
      </c>
      <c r="N100" s="85">
        <f t="shared" si="21"/>
        <v>382.96568627450978</v>
      </c>
      <c r="O100" s="13">
        <v>373</v>
      </c>
      <c r="P100" s="13">
        <v>397</v>
      </c>
      <c r="Q100" s="16">
        <f t="shared" si="22"/>
        <v>0.93954659949622166</v>
      </c>
      <c r="R100" s="13">
        <v>373</v>
      </c>
      <c r="S100" s="13">
        <v>405</v>
      </c>
      <c r="T100" s="16">
        <f t="shared" si="23"/>
        <v>0.92098765432098761</v>
      </c>
      <c r="U100" s="13">
        <v>408</v>
      </c>
      <c r="V100" s="13">
        <v>430</v>
      </c>
      <c r="W100" s="16">
        <f t="shared" si="24"/>
        <v>0.94883720930232562</v>
      </c>
    </row>
    <row r="101" spans="1:23" x14ac:dyDescent="0.3">
      <c r="A101" t="s">
        <v>148</v>
      </c>
      <c r="B101" t="s">
        <v>158</v>
      </c>
      <c r="C101" t="s">
        <v>183</v>
      </c>
      <c r="D101" t="s">
        <v>395</v>
      </c>
      <c r="E101" t="s">
        <v>396</v>
      </c>
      <c r="F101" s="13">
        <v>1795</v>
      </c>
      <c r="G101" s="13">
        <v>241598</v>
      </c>
      <c r="H101" s="85">
        <f t="shared" si="19"/>
        <v>742.96972657058416</v>
      </c>
      <c r="I101" s="13">
        <v>1794</v>
      </c>
      <c r="J101" s="13">
        <v>244904</v>
      </c>
      <c r="K101" s="85">
        <f t="shared" si="20"/>
        <v>732.53193087903833</v>
      </c>
      <c r="L101" s="13">
        <v>1785</v>
      </c>
      <c r="M101" s="13">
        <v>244904</v>
      </c>
      <c r="N101" s="85">
        <f t="shared" si="21"/>
        <v>728.85702152680233</v>
      </c>
      <c r="O101" s="13">
        <v>820</v>
      </c>
      <c r="P101" s="13">
        <v>979</v>
      </c>
      <c r="Q101" s="16">
        <f t="shared" si="22"/>
        <v>0.83758937691521962</v>
      </c>
      <c r="R101" s="13">
        <v>840</v>
      </c>
      <c r="S101" s="13">
        <v>1000</v>
      </c>
      <c r="T101" s="16">
        <f t="shared" si="23"/>
        <v>0.84</v>
      </c>
      <c r="U101" s="13">
        <v>1183</v>
      </c>
      <c r="V101" s="13">
        <v>1343</v>
      </c>
      <c r="W101" s="16">
        <f t="shared" si="24"/>
        <v>0.88086373790022343</v>
      </c>
    </row>
    <row r="102" spans="1:23" x14ac:dyDescent="0.3">
      <c r="A102" t="s">
        <v>148</v>
      </c>
      <c r="B102" t="s">
        <v>167</v>
      </c>
      <c r="C102" t="s">
        <v>142</v>
      </c>
      <c r="D102" t="s">
        <v>399</v>
      </c>
      <c r="E102" t="s">
        <v>400</v>
      </c>
      <c r="F102" s="13">
        <v>742</v>
      </c>
      <c r="G102" s="13">
        <v>120456</v>
      </c>
      <c r="H102" s="85">
        <f t="shared" si="19"/>
        <v>615.99256159925619</v>
      </c>
      <c r="I102" s="13">
        <v>791</v>
      </c>
      <c r="J102" s="13">
        <v>121601</v>
      </c>
      <c r="K102" s="85">
        <f t="shared" si="20"/>
        <v>650.48807164414768</v>
      </c>
      <c r="L102" s="13">
        <v>723</v>
      </c>
      <c r="M102" s="13">
        <v>121601</v>
      </c>
      <c r="N102" s="85">
        <f t="shared" si="21"/>
        <v>594.56747888586438</v>
      </c>
      <c r="O102" s="13">
        <v>452</v>
      </c>
      <c r="P102" s="13">
        <v>507</v>
      </c>
      <c r="Q102" s="16">
        <f t="shared" si="22"/>
        <v>0.89151873767258383</v>
      </c>
      <c r="R102" s="13">
        <v>994</v>
      </c>
      <c r="S102" s="13">
        <v>1104</v>
      </c>
      <c r="T102" s="16">
        <f t="shared" si="23"/>
        <v>0.90036231884057971</v>
      </c>
      <c r="U102" s="13">
        <v>461</v>
      </c>
      <c r="V102" s="13">
        <v>537</v>
      </c>
      <c r="W102" s="16">
        <f t="shared" si="24"/>
        <v>0.85847299813780265</v>
      </c>
    </row>
    <row r="103" spans="1:23" x14ac:dyDescent="0.3">
      <c r="A103" t="s">
        <v>154</v>
      </c>
      <c r="B103" t="s">
        <v>176</v>
      </c>
      <c r="C103" t="s">
        <v>203</v>
      </c>
      <c r="D103" t="s">
        <v>403</v>
      </c>
      <c r="E103" t="s">
        <v>404</v>
      </c>
      <c r="F103" s="13">
        <v>282</v>
      </c>
      <c r="G103" s="13">
        <v>40778</v>
      </c>
      <c r="H103" s="85">
        <f t="shared" si="19"/>
        <v>691.54936485359747</v>
      </c>
      <c r="I103" s="13">
        <v>266</v>
      </c>
      <c r="J103" s="13">
        <v>41536</v>
      </c>
      <c r="K103" s="85">
        <f t="shared" si="20"/>
        <v>640.40832049306619</v>
      </c>
      <c r="L103" s="13">
        <v>292</v>
      </c>
      <c r="M103" s="13">
        <v>41536</v>
      </c>
      <c r="N103" s="85">
        <f t="shared" si="21"/>
        <v>703.00462249614793</v>
      </c>
      <c r="O103" s="13">
        <v>188</v>
      </c>
      <c r="P103" s="13">
        <v>206</v>
      </c>
      <c r="Q103" s="16">
        <f t="shared" si="22"/>
        <v>0.91262135922330101</v>
      </c>
      <c r="R103" s="13">
        <v>206</v>
      </c>
      <c r="S103" s="13">
        <v>225</v>
      </c>
      <c r="T103" s="16">
        <f t="shared" si="23"/>
        <v>0.91555555555555557</v>
      </c>
      <c r="U103" s="13">
        <v>162</v>
      </c>
      <c r="V103" s="13">
        <v>185</v>
      </c>
      <c r="W103" s="16">
        <f t="shared" si="24"/>
        <v>0.87567567567567572</v>
      </c>
    </row>
    <row r="104" spans="1:23" x14ac:dyDescent="0.3">
      <c r="A104" t="s">
        <v>154</v>
      </c>
      <c r="B104" t="s">
        <v>176</v>
      </c>
      <c r="C104" t="s">
        <v>203</v>
      </c>
      <c r="D104" t="s">
        <v>407</v>
      </c>
      <c r="E104" t="s">
        <v>408</v>
      </c>
      <c r="F104" s="13">
        <v>864</v>
      </c>
      <c r="G104" s="13">
        <v>136424</v>
      </c>
      <c r="H104" s="85">
        <f t="shared" si="19"/>
        <v>633.31965050137808</v>
      </c>
      <c r="I104" s="13">
        <v>879</v>
      </c>
      <c r="J104" s="13">
        <v>139268</v>
      </c>
      <c r="K104" s="85">
        <f t="shared" si="20"/>
        <v>631.1571933250998</v>
      </c>
      <c r="L104" s="13">
        <v>763</v>
      </c>
      <c r="M104" s="13">
        <v>139268</v>
      </c>
      <c r="N104" s="85">
        <f t="shared" si="21"/>
        <v>547.86454892724817</v>
      </c>
      <c r="O104" s="13">
        <v>378</v>
      </c>
      <c r="P104" s="13">
        <v>437</v>
      </c>
      <c r="Q104" s="16">
        <f t="shared" si="22"/>
        <v>0.86498855835240274</v>
      </c>
      <c r="R104" s="13">
        <v>395</v>
      </c>
      <c r="S104" s="13">
        <v>454</v>
      </c>
      <c r="T104" s="16">
        <f t="shared" si="23"/>
        <v>0.87004405286343611</v>
      </c>
      <c r="U104" s="13">
        <v>490</v>
      </c>
      <c r="V104" s="13">
        <v>569</v>
      </c>
      <c r="W104" s="16">
        <f t="shared" si="24"/>
        <v>0.86115992970123023</v>
      </c>
    </row>
    <row r="105" spans="1:23" x14ac:dyDescent="0.3">
      <c r="A105" t="s">
        <v>163</v>
      </c>
      <c r="B105" t="s">
        <v>198</v>
      </c>
      <c r="C105" t="s">
        <v>239</v>
      </c>
      <c r="D105" t="s">
        <v>409</v>
      </c>
      <c r="E105" t="s">
        <v>410</v>
      </c>
      <c r="F105" s="13">
        <v>193</v>
      </c>
      <c r="G105" s="13">
        <v>27943</v>
      </c>
      <c r="H105" s="85">
        <f t="shared" si="19"/>
        <v>690.69176537952262</v>
      </c>
      <c r="I105" s="13">
        <v>197</v>
      </c>
      <c r="J105" s="13">
        <v>28088</v>
      </c>
      <c r="K105" s="85">
        <f t="shared" si="20"/>
        <v>701.36713187126179</v>
      </c>
      <c r="L105" s="13">
        <v>152</v>
      </c>
      <c r="M105" s="13">
        <v>28088</v>
      </c>
      <c r="N105" s="85">
        <f t="shared" si="21"/>
        <v>541.15636570777554</v>
      </c>
      <c r="O105" s="13">
        <v>91</v>
      </c>
      <c r="P105" s="13">
        <v>98</v>
      </c>
      <c r="Q105" s="16">
        <f t="shared" si="22"/>
        <v>0.9285714285714286</v>
      </c>
      <c r="R105" s="13">
        <v>108</v>
      </c>
      <c r="S105" s="13">
        <v>120</v>
      </c>
      <c r="T105" s="16">
        <f t="shared" si="23"/>
        <v>0.9</v>
      </c>
      <c r="U105" s="13">
        <v>169</v>
      </c>
      <c r="V105" s="13">
        <v>182</v>
      </c>
      <c r="W105" s="16">
        <f t="shared" si="24"/>
        <v>0.9285714285714286</v>
      </c>
    </row>
    <row r="106" spans="1:23" x14ac:dyDescent="0.3">
      <c r="A106" t="s">
        <v>154</v>
      </c>
      <c r="B106" t="s">
        <v>176</v>
      </c>
      <c r="C106" t="s">
        <v>203</v>
      </c>
      <c r="D106" t="s">
        <v>413</v>
      </c>
      <c r="E106" t="s">
        <v>414</v>
      </c>
      <c r="F106" s="13">
        <v>964</v>
      </c>
      <c r="G106" s="13">
        <v>171113</v>
      </c>
      <c r="H106" s="85">
        <f t="shared" si="19"/>
        <v>563.3704043526792</v>
      </c>
      <c r="I106" s="13">
        <v>1129</v>
      </c>
      <c r="J106" s="13">
        <v>173972</v>
      </c>
      <c r="K106" s="85">
        <f t="shared" si="20"/>
        <v>648.95500425355806</v>
      </c>
      <c r="L106" s="13">
        <v>1043</v>
      </c>
      <c r="M106" s="13">
        <v>173972</v>
      </c>
      <c r="N106" s="85">
        <f t="shared" si="21"/>
        <v>599.52176212264044</v>
      </c>
      <c r="O106" s="13">
        <v>504</v>
      </c>
      <c r="P106" s="13">
        <v>668</v>
      </c>
      <c r="Q106" s="16">
        <f t="shared" si="22"/>
        <v>0.75449101796407181</v>
      </c>
      <c r="R106" s="13">
        <v>800</v>
      </c>
      <c r="S106" s="13">
        <v>1000</v>
      </c>
      <c r="T106" s="16">
        <f t="shared" si="23"/>
        <v>0.8</v>
      </c>
      <c r="U106" s="13">
        <v>579</v>
      </c>
      <c r="V106" s="13">
        <v>719</v>
      </c>
      <c r="W106" s="16">
        <f t="shared" si="24"/>
        <v>0.80528511821974968</v>
      </c>
    </row>
    <row r="107" spans="1:23" x14ac:dyDescent="0.3">
      <c r="A107" t="s">
        <v>148</v>
      </c>
      <c r="B107" t="s">
        <v>158</v>
      </c>
      <c r="C107" t="s">
        <v>165</v>
      </c>
      <c r="D107" t="s">
        <v>417</v>
      </c>
      <c r="E107" t="s">
        <v>418</v>
      </c>
      <c r="F107" s="13">
        <v>579</v>
      </c>
      <c r="G107" s="13">
        <v>71110</v>
      </c>
      <c r="H107" s="85">
        <f t="shared" si="19"/>
        <v>814.23147236675572</v>
      </c>
      <c r="I107" s="13">
        <v>572</v>
      </c>
      <c r="J107" s="13">
        <v>71793</v>
      </c>
      <c r="K107" s="85">
        <f t="shared" si="20"/>
        <v>796.73505773543377</v>
      </c>
      <c r="L107" s="13">
        <v>560</v>
      </c>
      <c r="M107" s="13">
        <v>71793</v>
      </c>
      <c r="N107" s="85">
        <f t="shared" si="21"/>
        <v>780.02033624448063</v>
      </c>
      <c r="O107" s="13">
        <v>260</v>
      </c>
      <c r="P107" s="13">
        <v>344</v>
      </c>
      <c r="Q107" s="16">
        <f t="shared" si="22"/>
        <v>0.7558139534883721</v>
      </c>
      <c r="R107" s="13">
        <v>1102</v>
      </c>
      <c r="S107" s="13">
        <v>1450</v>
      </c>
      <c r="T107" s="16">
        <f t="shared" si="23"/>
        <v>0.76</v>
      </c>
      <c r="U107" s="13">
        <v>430</v>
      </c>
      <c r="V107" s="13">
        <v>493</v>
      </c>
      <c r="W107" s="16">
        <f t="shared" si="24"/>
        <v>0.87221095334685594</v>
      </c>
    </row>
    <row r="108" spans="1:23" x14ac:dyDescent="0.3">
      <c r="A108" t="s">
        <v>154</v>
      </c>
      <c r="B108" t="s">
        <v>192</v>
      </c>
      <c r="C108" t="s">
        <v>203</v>
      </c>
      <c r="D108" t="s">
        <v>419</v>
      </c>
      <c r="E108" t="s">
        <v>420</v>
      </c>
      <c r="F108" s="13">
        <v>140</v>
      </c>
      <c r="G108" s="13">
        <v>26169</v>
      </c>
      <c r="H108" s="85">
        <f t="shared" si="19"/>
        <v>534.98414154151862</v>
      </c>
      <c r="I108" s="13">
        <v>97</v>
      </c>
      <c r="J108" s="13">
        <v>26419</v>
      </c>
      <c r="K108" s="85">
        <f t="shared" si="20"/>
        <v>367.15999848593816</v>
      </c>
      <c r="L108" s="13">
        <v>103</v>
      </c>
      <c r="M108" s="13">
        <v>26419</v>
      </c>
      <c r="N108" s="85">
        <f t="shared" si="21"/>
        <v>389.87092622733638</v>
      </c>
      <c r="O108" s="13">
        <v>114</v>
      </c>
      <c r="P108" s="13">
        <v>145</v>
      </c>
      <c r="Q108" s="16">
        <f t="shared" si="22"/>
        <v>0.78620689655172415</v>
      </c>
      <c r="R108" s="13">
        <v>130</v>
      </c>
      <c r="S108" s="13">
        <v>160</v>
      </c>
      <c r="T108" s="16">
        <f t="shared" si="23"/>
        <v>0.8125</v>
      </c>
      <c r="U108" s="13">
        <v>162</v>
      </c>
      <c r="V108" s="13">
        <v>185</v>
      </c>
      <c r="W108" s="16">
        <f t="shared" si="24"/>
        <v>0.87567567567567572</v>
      </c>
    </row>
    <row r="109" spans="1:23" x14ac:dyDescent="0.3">
      <c r="A109" t="s">
        <v>148</v>
      </c>
      <c r="B109" t="s">
        <v>158</v>
      </c>
      <c r="C109" t="s">
        <v>174</v>
      </c>
      <c r="D109" t="s">
        <v>423</v>
      </c>
      <c r="E109" t="s">
        <v>424</v>
      </c>
      <c r="F109" s="13">
        <v>430</v>
      </c>
      <c r="G109" s="13">
        <v>50243</v>
      </c>
      <c r="H109" s="85">
        <f t="shared" si="19"/>
        <v>855.84061461298086</v>
      </c>
      <c r="I109" s="13">
        <v>180</v>
      </c>
      <c r="J109" s="13">
        <v>50614</v>
      </c>
      <c r="K109" s="85">
        <f t="shared" si="20"/>
        <v>355.63282886157981</v>
      </c>
      <c r="L109" s="13">
        <v>418</v>
      </c>
      <c r="M109" s="13">
        <v>50614</v>
      </c>
      <c r="N109" s="85">
        <f t="shared" si="21"/>
        <v>825.85845813411311</v>
      </c>
      <c r="O109" s="13">
        <v>271</v>
      </c>
      <c r="P109" s="13">
        <v>384</v>
      </c>
      <c r="Q109" s="16">
        <f t="shared" si="22"/>
        <v>0.70572916666666663</v>
      </c>
      <c r="R109" s="13">
        <v>598</v>
      </c>
      <c r="S109" s="13">
        <v>819</v>
      </c>
      <c r="T109" s="16">
        <f t="shared" si="23"/>
        <v>0.73015873015873012</v>
      </c>
      <c r="U109" s="13">
        <v>290</v>
      </c>
      <c r="V109" s="13">
        <v>393</v>
      </c>
      <c r="W109" s="16">
        <f t="shared" si="24"/>
        <v>0.7379134860050891</v>
      </c>
    </row>
    <row r="110" spans="1:23" x14ac:dyDescent="0.3">
      <c r="A110" t="s">
        <v>181</v>
      </c>
      <c r="B110" t="s">
        <v>205</v>
      </c>
      <c r="C110" t="s">
        <v>235</v>
      </c>
      <c r="D110" t="s">
        <v>427</v>
      </c>
      <c r="E110" t="s">
        <v>428</v>
      </c>
      <c r="F110" s="13">
        <v>236</v>
      </c>
      <c r="G110" s="13">
        <v>43156</v>
      </c>
      <c r="H110" s="85">
        <f t="shared" si="19"/>
        <v>546.85327648530915</v>
      </c>
      <c r="I110" s="13">
        <v>267</v>
      </c>
      <c r="J110" s="13">
        <v>43696</v>
      </c>
      <c r="K110" s="85">
        <f t="shared" si="20"/>
        <v>611.0399121201026</v>
      </c>
      <c r="L110" s="13">
        <v>243</v>
      </c>
      <c r="M110" s="13">
        <v>43696</v>
      </c>
      <c r="N110" s="85">
        <f t="shared" si="21"/>
        <v>556.11497619919442</v>
      </c>
      <c r="O110" s="13">
        <v>261</v>
      </c>
      <c r="P110" s="13">
        <v>345</v>
      </c>
      <c r="Q110" s="16">
        <f t="shared" si="22"/>
        <v>0.75652173913043474</v>
      </c>
      <c r="R110" s="13">
        <v>289</v>
      </c>
      <c r="S110" s="13">
        <v>340</v>
      </c>
      <c r="T110" s="16">
        <f t="shared" si="23"/>
        <v>0.85</v>
      </c>
      <c r="U110" s="13">
        <v>235</v>
      </c>
      <c r="V110" s="13">
        <v>347</v>
      </c>
      <c r="W110" s="16">
        <f t="shared" si="24"/>
        <v>0.67723342939481268</v>
      </c>
    </row>
    <row r="111" spans="1:23" x14ac:dyDescent="0.3">
      <c r="A111" t="s">
        <v>163</v>
      </c>
      <c r="B111" t="s">
        <v>198</v>
      </c>
      <c r="C111" t="s">
        <v>239</v>
      </c>
      <c r="D111" t="s">
        <v>431</v>
      </c>
      <c r="E111" t="s">
        <v>432</v>
      </c>
      <c r="F111" s="13">
        <v>104</v>
      </c>
      <c r="G111" s="13">
        <v>25357</v>
      </c>
      <c r="H111" s="85">
        <f t="shared" si="19"/>
        <v>410.14315573608866</v>
      </c>
      <c r="I111" s="13">
        <v>105</v>
      </c>
      <c r="J111" s="13">
        <v>25639</v>
      </c>
      <c r="K111" s="85">
        <f t="shared" si="20"/>
        <v>409.53235305589141</v>
      </c>
      <c r="L111" s="13">
        <v>92</v>
      </c>
      <c r="M111" s="13">
        <v>25639</v>
      </c>
      <c r="N111" s="85">
        <f t="shared" si="21"/>
        <v>358.82834743944773</v>
      </c>
      <c r="O111" s="13">
        <v>114</v>
      </c>
      <c r="P111" s="13">
        <v>149</v>
      </c>
      <c r="Q111" s="16">
        <f t="shared" si="22"/>
        <v>0.7651006711409396</v>
      </c>
      <c r="R111" s="13">
        <v>122</v>
      </c>
      <c r="S111" s="13">
        <v>160</v>
      </c>
      <c r="T111" s="16">
        <f t="shared" si="23"/>
        <v>0.76249999999999996</v>
      </c>
      <c r="U111" s="13">
        <v>110</v>
      </c>
      <c r="V111" s="13">
        <v>131</v>
      </c>
      <c r="W111" s="16">
        <f t="shared" si="24"/>
        <v>0.83969465648854957</v>
      </c>
    </row>
    <row r="112" spans="1:23" x14ac:dyDescent="0.3">
      <c r="A112" t="s">
        <v>148</v>
      </c>
      <c r="B112" t="s">
        <v>143</v>
      </c>
      <c r="C112" t="s">
        <v>156</v>
      </c>
      <c r="D112" t="s">
        <v>435</v>
      </c>
      <c r="E112" t="s">
        <v>436</v>
      </c>
      <c r="F112" s="13">
        <v>202</v>
      </c>
      <c r="G112" s="13">
        <v>22305</v>
      </c>
      <c r="H112" s="85">
        <f t="shared" si="19"/>
        <v>905.62654113427493</v>
      </c>
      <c r="I112" s="13">
        <v>220</v>
      </c>
      <c r="J112" s="13">
        <v>22565</v>
      </c>
      <c r="K112" s="85">
        <f t="shared" si="20"/>
        <v>974.96122313317085</v>
      </c>
      <c r="L112" s="13">
        <v>197</v>
      </c>
      <c r="M112" s="13">
        <v>22565</v>
      </c>
      <c r="N112" s="85">
        <f t="shared" si="21"/>
        <v>873.0334588965211</v>
      </c>
      <c r="O112" s="13">
        <v>150</v>
      </c>
      <c r="P112" s="13">
        <v>165</v>
      </c>
      <c r="Q112" s="16">
        <f t="shared" si="22"/>
        <v>0.90909090909090906</v>
      </c>
      <c r="R112" s="13">
        <v>87</v>
      </c>
      <c r="S112" s="13">
        <v>101</v>
      </c>
      <c r="T112" s="16">
        <f t="shared" si="23"/>
        <v>0.86138613861386137</v>
      </c>
      <c r="U112" s="13">
        <v>122</v>
      </c>
      <c r="V112" s="13">
        <v>152</v>
      </c>
      <c r="W112" s="16">
        <f t="shared" si="24"/>
        <v>0.80263157894736847</v>
      </c>
    </row>
    <row r="113" spans="1:23" x14ac:dyDescent="0.3">
      <c r="A113" t="s">
        <v>154</v>
      </c>
      <c r="B113" t="s">
        <v>205</v>
      </c>
      <c r="C113" t="s">
        <v>203</v>
      </c>
      <c r="D113" t="s">
        <v>437</v>
      </c>
      <c r="E113" t="s">
        <v>438</v>
      </c>
      <c r="F113" s="13">
        <v>135</v>
      </c>
      <c r="G113" s="13">
        <v>34687</v>
      </c>
      <c r="H113" s="85">
        <f t="shared" si="19"/>
        <v>389.19479920431286</v>
      </c>
      <c r="I113" s="13">
        <v>182</v>
      </c>
      <c r="J113" s="13">
        <v>35899</v>
      </c>
      <c r="K113" s="85">
        <f t="shared" si="20"/>
        <v>506.97791024819628</v>
      </c>
      <c r="L113" s="13">
        <v>178</v>
      </c>
      <c r="M113" s="13">
        <v>35899</v>
      </c>
      <c r="N113" s="85">
        <f t="shared" si="21"/>
        <v>495.83553859438979</v>
      </c>
      <c r="O113" s="13">
        <v>147</v>
      </c>
      <c r="P113" s="13">
        <v>191</v>
      </c>
      <c r="Q113" s="16">
        <f t="shared" si="22"/>
        <v>0.76963350785340312</v>
      </c>
      <c r="R113" s="13">
        <v>233</v>
      </c>
      <c r="S113" s="13">
        <v>274</v>
      </c>
      <c r="T113" s="16">
        <f t="shared" si="23"/>
        <v>0.85036496350364965</v>
      </c>
      <c r="U113" s="13">
        <v>140</v>
      </c>
      <c r="V113" s="13">
        <v>185</v>
      </c>
      <c r="W113" s="16">
        <f t="shared" si="24"/>
        <v>0.7567567567567568</v>
      </c>
    </row>
    <row r="114" spans="1:23" x14ac:dyDescent="0.3">
      <c r="A114" t="s">
        <v>148</v>
      </c>
      <c r="B114" t="s">
        <v>143</v>
      </c>
      <c r="C114" t="s">
        <v>156</v>
      </c>
      <c r="D114" t="s">
        <v>440</v>
      </c>
      <c r="E114" t="s">
        <v>441</v>
      </c>
      <c r="F114" s="13">
        <v>373</v>
      </c>
      <c r="G114" s="13">
        <v>42327</v>
      </c>
      <c r="H114" s="85">
        <f t="shared" si="19"/>
        <v>881.23420039218468</v>
      </c>
      <c r="I114" s="13">
        <v>323</v>
      </c>
      <c r="J114" s="13">
        <v>42728</v>
      </c>
      <c r="K114" s="85">
        <f t="shared" si="20"/>
        <v>755.94457966672906</v>
      </c>
      <c r="L114" s="13">
        <v>346</v>
      </c>
      <c r="M114" s="13">
        <v>42728</v>
      </c>
      <c r="N114" s="85">
        <f t="shared" si="21"/>
        <v>809.77345066466955</v>
      </c>
      <c r="O114" s="13">
        <v>184</v>
      </c>
      <c r="P114" s="13">
        <v>221</v>
      </c>
      <c r="Q114" s="16">
        <f t="shared" si="22"/>
        <v>0.83257918552036203</v>
      </c>
      <c r="R114" s="13">
        <v>191</v>
      </c>
      <c r="S114" s="13">
        <v>230</v>
      </c>
      <c r="T114" s="16">
        <f t="shared" si="23"/>
        <v>0.83043478260869563</v>
      </c>
      <c r="U114" s="13">
        <v>201</v>
      </c>
      <c r="V114" s="13">
        <v>247</v>
      </c>
      <c r="W114" s="16">
        <f t="shared" si="24"/>
        <v>0.81376518218623484</v>
      </c>
    </row>
    <row r="115" spans="1:23" x14ac:dyDescent="0.3">
      <c r="A115" t="s">
        <v>163</v>
      </c>
      <c r="B115" t="s">
        <v>198</v>
      </c>
      <c r="C115" t="s">
        <v>239</v>
      </c>
      <c r="D115" t="s">
        <v>442</v>
      </c>
      <c r="E115" t="s">
        <v>443</v>
      </c>
      <c r="F115" s="13">
        <v>131</v>
      </c>
      <c r="G115" s="13">
        <v>24337</v>
      </c>
      <c r="H115" s="85">
        <f t="shared" si="19"/>
        <v>538.27505444385099</v>
      </c>
      <c r="I115" s="13">
        <v>138</v>
      </c>
      <c r="J115" s="13">
        <v>25417</v>
      </c>
      <c r="K115" s="85">
        <f t="shared" si="20"/>
        <v>542.94369909902821</v>
      </c>
      <c r="L115" s="13">
        <v>108</v>
      </c>
      <c r="M115" s="13">
        <v>25417</v>
      </c>
      <c r="N115" s="85">
        <f t="shared" si="21"/>
        <v>424.91246016445683</v>
      </c>
      <c r="O115" s="13">
        <v>93</v>
      </c>
      <c r="P115" s="13">
        <v>110</v>
      </c>
      <c r="Q115" s="16">
        <f t="shared" si="22"/>
        <v>0.84545454545454546</v>
      </c>
      <c r="R115" s="13">
        <v>110</v>
      </c>
      <c r="S115" s="13">
        <v>130</v>
      </c>
      <c r="T115" s="16">
        <f t="shared" si="23"/>
        <v>0.84615384615384615</v>
      </c>
      <c r="U115" s="13">
        <v>95</v>
      </c>
      <c r="V115" s="13">
        <v>101</v>
      </c>
      <c r="W115" s="16">
        <f t="shared" si="24"/>
        <v>0.94059405940594054</v>
      </c>
    </row>
    <row r="116" spans="1:23" x14ac:dyDescent="0.3">
      <c r="A116" t="s">
        <v>154</v>
      </c>
      <c r="B116" t="s">
        <v>192</v>
      </c>
      <c r="C116" t="s">
        <v>211</v>
      </c>
      <c r="D116" t="s">
        <v>444</v>
      </c>
      <c r="E116" t="s">
        <v>445</v>
      </c>
      <c r="F116" s="13">
        <v>1321</v>
      </c>
      <c r="G116" s="13">
        <v>212932</v>
      </c>
      <c r="H116" s="85">
        <f t="shared" si="19"/>
        <v>620.38585088197169</v>
      </c>
      <c r="I116" s="13">
        <v>1304</v>
      </c>
      <c r="J116" s="13">
        <v>216324</v>
      </c>
      <c r="K116" s="85">
        <f t="shared" si="20"/>
        <v>602.7995044470332</v>
      </c>
      <c r="L116" s="13">
        <v>1020</v>
      </c>
      <c r="M116" s="13">
        <v>216324</v>
      </c>
      <c r="N116" s="85">
        <f t="shared" si="21"/>
        <v>471.5149497975259</v>
      </c>
      <c r="O116" s="13">
        <v>722</v>
      </c>
      <c r="P116" s="13">
        <v>772</v>
      </c>
      <c r="Q116" s="16">
        <f t="shared" si="22"/>
        <v>0.93523316062176165</v>
      </c>
      <c r="R116" s="13">
        <v>587</v>
      </c>
      <c r="S116" s="13">
        <v>652</v>
      </c>
      <c r="T116" s="16">
        <f t="shared" si="23"/>
        <v>0.90030674846625769</v>
      </c>
      <c r="U116" s="13">
        <v>570</v>
      </c>
      <c r="V116" s="13">
        <v>630</v>
      </c>
      <c r="W116" s="16">
        <f t="shared" si="24"/>
        <v>0.90476190476190477</v>
      </c>
    </row>
    <row r="117" spans="1:23" x14ac:dyDescent="0.3">
      <c r="A117" t="s">
        <v>148</v>
      </c>
      <c r="B117" t="s">
        <v>167</v>
      </c>
      <c r="C117" t="s">
        <v>142</v>
      </c>
      <c r="D117" t="s">
        <v>448</v>
      </c>
      <c r="E117" t="s">
        <v>449</v>
      </c>
      <c r="F117" s="13">
        <v>204</v>
      </c>
      <c r="G117" s="13">
        <v>31514</v>
      </c>
      <c r="H117" s="85">
        <f t="shared" si="19"/>
        <v>647.3313447991369</v>
      </c>
      <c r="I117" s="13">
        <v>220</v>
      </c>
      <c r="J117" s="13">
        <v>31898</v>
      </c>
      <c r="K117" s="85">
        <f t="shared" si="20"/>
        <v>689.69841369364849</v>
      </c>
      <c r="L117" s="13">
        <v>203</v>
      </c>
      <c r="M117" s="13">
        <v>31898</v>
      </c>
      <c r="N117" s="85">
        <f t="shared" si="21"/>
        <v>636.40353627186653</v>
      </c>
      <c r="O117" s="13">
        <v>95</v>
      </c>
      <c r="P117" s="13">
        <v>102</v>
      </c>
      <c r="Q117" s="16">
        <f t="shared" si="22"/>
        <v>0.93137254901960786</v>
      </c>
      <c r="R117" s="13">
        <v>93</v>
      </c>
      <c r="S117" s="13">
        <v>105</v>
      </c>
      <c r="T117" s="16">
        <f t="shared" si="23"/>
        <v>0.88571428571428568</v>
      </c>
      <c r="U117" s="13">
        <v>88</v>
      </c>
      <c r="V117" s="13">
        <v>100</v>
      </c>
      <c r="W117" s="16">
        <f t="shared" si="24"/>
        <v>0.88</v>
      </c>
    </row>
    <row r="118" spans="1:23" x14ac:dyDescent="0.3">
      <c r="A118" t="s">
        <v>148</v>
      </c>
      <c r="B118" t="s">
        <v>167</v>
      </c>
      <c r="C118" t="s">
        <v>142</v>
      </c>
      <c r="D118" t="s">
        <v>450</v>
      </c>
      <c r="E118" t="s">
        <v>451</v>
      </c>
      <c r="F118" s="13">
        <v>208</v>
      </c>
      <c r="G118" s="13">
        <v>34802</v>
      </c>
      <c r="H118" s="85">
        <f t="shared" si="19"/>
        <v>597.6668007585771</v>
      </c>
      <c r="I118" s="13">
        <v>213</v>
      </c>
      <c r="J118" s="13">
        <v>35410</v>
      </c>
      <c r="K118" s="85">
        <f t="shared" si="20"/>
        <v>601.52499293984749</v>
      </c>
      <c r="L118" s="13">
        <v>253</v>
      </c>
      <c r="M118" s="13">
        <v>35410</v>
      </c>
      <c r="N118" s="85">
        <f t="shared" si="21"/>
        <v>714.48743292855124</v>
      </c>
      <c r="O118" s="13">
        <v>179</v>
      </c>
      <c r="P118" s="13">
        <v>194</v>
      </c>
      <c r="Q118" s="16">
        <f t="shared" si="22"/>
        <v>0.92268041237113407</v>
      </c>
      <c r="R118" s="13">
        <v>211</v>
      </c>
      <c r="S118" s="13">
        <v>227</v>
      </c>
      <c r="T118" s="16">
        <f t="shared" si="23"/>
        <v>0.92951541850220265</v>
      </c>
      <c r="U118" s="13">
        <v>171</v>
      </c>
      <c r="V118" s="13">
        <v>197</v>
      </c>
      <c r="W118" s="16">
        <f t="shared" si="24"/>
        <v>0.86802030456852797</v>
      </c>
    </row>
    <row r="119" spans="1:23" x14ac:dyDescent="0.3">
      <c r="A119" t="s">
        <v>172</v>
      </c>
      <c r="B119" t="s">
        <v>213</v>
      </c>
      <c r="C119" t="s">
        <v>224</v>
      </c>
      <c r="D119" t="s">
        <v>452</v>
      </c>
      <c r="E119" t="s">
        <v>453</v>
      </c>
      <c r="F119" s="13">
        <v>361</v>
      </c>
      <c r="G119" s="13">
        <v>49744</v>
      </c>
      <c r="H119" s="85">
        <f t="shared" si="19"/>
        <v>725.71566420070758</v>
      </c>
      <c r="I119" s="13">
        <v>379</v>
      </c>
      <c r="J119" s="13">
        <v>50418</v>
      </c>
      <c r="K119" s="85">
        <f t="shared" si="20"/>
        <v>751.71565710658899</v>
      </c>
      <c r="L119" s="13">
        <v>349</v>
      </c>
      <c r="M119" s="13">
        <v>50418</v>
      </c>
      <c r="N119" s="85">
        <f t="shared" si="21"/>
        <v>692.2130984965687</v>
      </c>
      <c r="O119" s="13">
        <v>36</v>
      </c>
      <c r="P119" s="13">
        <v>49</v>
      </c>
      <c r="Q119" s="16">
        <f t="shared" si="22"/>
        <v>0.73469387755102045</v>
      </c>
      <c r="R119" s="13">
        <v>81</v>
      </c>
      <c r="S119" s="13">
        <v>95</v>
      </c>
      <c r="T119" s="16">
        <f t="shared" si="23"/>
        <v>0.85263157894736841</v>
      </c>
      <c r="U119" s="13">
        <v>53</v>
      </c>
      <c r="V119" s="13">
        <v>64</v>
      </c>
      <c r="W119" s="16">
        <f t="shared" si="24"/>
        <v>0.828125</v>
      </c>
    </row>
    <row r="120" spans="1:23" x14ac:dyDescent="0.3">
      <c r="A120" t="s">
        <v>148</v>
      </c>
      <c r="B120" t="s">
        <v>143</v>
      </c>
      <c r="C120" t="s">
        <v>156</v>
      </c>
      <c r="D120" t="s">
        <v>454</v>
      </c>
      <c r="E120" t="s">
        <v>455</v>
      </c>
      <c r="F120" s="13">
        <v>322</v>
      </c>
      <c r="G120" s="13">
        <v>39844</v>
      </c>
      <c r="H120" s="85">
        <f t="shared" si="19"/>
        <v>808.15179198875614</v>
      </c>
      <c r="I120" s="13">
        <v>300</v>
      </c>
      <c r="J120" s="13">
        <v>40476</v>
      </c>
      <c r="K120" s="85">
        <f t="shared" si="20"/>
        <v>741.1799584939223</v>
      </c>
      <c r="L120" s="13">
        <v>339</v>
      </c>
      <c r="M120" s="13">
        <v>40476</v>
      </c>
      <c r="N120" s="85">
        <f t="shared" si="21"/>
        <v>837.53335309813224</v>
      </c>
      <c r="O120" s="13">
        <v>228</v>
      </c>
      <c r="P120" s="13">
        <v>247</v>
      </c>
      <c r="Q120" s="16">
        <f t="shared" si="22"/>
        <v>0.92307692307692313</v>
      </c>
      <c r="R120" s="13">
        <v>256</v>
      </c>
      <c r="S120" s="13">
        <v>275</v>
      </c>
      <c r="T120" s="16">
        <f t="shared" si="23"/>
        <v>0.93090909090909091</v>
      </c>
      <c r="U120" s="13">
        <v>228</v>
      </c>
      <c r="V120" s="13">
        <v>251</v>
      </c>
      <c r="W120" s="16">
        <f t="shared" si="24"/>
        <v>0.9083665338645418</v>
      </c>
    </row>
    <row r="121" spans="1:23" x14ac:dyDescent="0.3">
      <c r="A121" t="s">
        <v>148</v>
      </c>
      <c r="B121" t="s">
        <v>167</v>
      </c>
      <c r="C121" t="s">
        <v>142</v>
      </c>
      <c r="D121" t="s">
        <v>456</v>
      </c>
      <c r="E121" t="s">
        <v>457</v>
      </c>
      <c r="F121" s="13">
        <v>702</v>
      </c>
      <c r="G121" s="13">
        <v>143573</v>
      </c>
      <c r="H121" s="85">
        <f t="shared" si="19"/>
        <v>488.94987219045362</v>
      </c>
      <c r="I121" s="13">
        <v>688</v>
      </c>
      <c r="J121" s="13">
        <v>146276</v>
      </c>
      <c r="K121" s="85">
        <f t="shared" si="20"/>
        <v>470.3437337635703</v>
      </c>
      <c r="L121" s="13">
        <v>816</v>
      </c>
      <c r="M121" s="13">
        <v>146276</v>
      </c>
      <c r="N121" s="85">
        <f t="shared" si="21"/>
        <v>557.84954469632748</v>
      </c>
      <c r="O121" s="13">
        <v>445</v>
      </c>
      <c r="P121" s="13">
        <v>532</v>
      </c>
      <c r="Q121" s="16">
        <f t="shared" si="22"/>
        <v>0.8364661654135338</v>
      </c>
      <c r="R121" s="13">
        <v>389</v>
      </c>
      <c r="S121" s="13">
        <v>463</v>
      </c>
      <c r="T121" s="16">
        <f t="shared" si="23"/>
        <v>0.84017278617710578</v>
      </c>
      <c r="U121" s="13">
        <v>501</v>
      </c>
      <c r="V121" s="13">
        <v>565</v>
      </c>
      <c r="W121" s="16">
        <f t="shared" si="24"/>
        <v>0.88672566371681416</v>
      </c>
    </row>
    <row r="122" spans="1:23" x14ac:dyDescent="0.3">
      <c r="A122" t="s">
        <v>154</v>
      </c>
      <c r="B122" t="s">
        <v>176</v>
      </c>
      <c r="C122" t="s">
        <v>203</v>
      </c>
      <c r="D122" t="s">
        <v>458</v>
      </c>
      <c r="E122" t="s">
        <v>459</v>
      </c>
      <c r="F122" s="13">
        <v>616</v>
      </c>
      <c r="G122" s="13">
        <v>128630</v>
      </c>
      <c r="H122" s="85">
        <f t="shared" si="19"/>
        <v>478.89294876778354</v>
      </c>
      <c r="I122" s="13">
        <v>649</v>
      </c>
      <c r="J122" s="13">
        <v>131425</v>
      </c>
      <c r="K122" s="85">
        <f t="shared" si="20"/>
        <v>493.81776678714095</v>
      </c>
      <c r="L122" s="13">
        <v>707</v>
      </c>
      <c r="M122" s="13">
        <v>131425</v>
      </c>
      <c r="N122" s="85">
        <f t="shared" si="21"/>
        <v>537.94940079893468</v>
      </c>
      <c r="O122" s="13">
        <v>399</v>
      </c>
      <c r="P122" s="13">
        <v>493</v>
      </c>
      <c r="Q122" s="16">
        <f t="shared" si="22"/>
        <v>0.80933062880324547</v>
      </c>
      <c r="R122" s="13">
        <v>81</v>
      </c>
      <c r="S122" s="13">
        <v>100</v>
      </c>
      <c r="T122" s="16">
        <f t="shared" si="23"/>
        <v>0.81</v>
      </c>
      <c r="U122" s="13">
        <v>401</v>
      </c>
      <c r="V122" s="13">
        <v>503</v>
      </c>
      <c r="W122" s="16">
        <f t="shared" si="24"/>
        <v>0.79721669980119281</v>
      </c>
    </row>
    <row r="123" spans="1:23" x14ac:dyDescent="0.3">
      <c r="A123" t="s">
        <v>148</v>
      </c>
      <c r="B123" t="s">
        <v>143</v>
      </c>
      <c r="C123" t="s">
        <v>156</v>
      </c>
      <c r="D123" t="s">
        <v>460</v>
      </c>
      <c r="E123" t="s">
        <v>461</v>
      </c>
      <c r="F123" s="13">
        <v>579</v>
      </c>
      <c r="G123" s="13">
        <v>74529</v>
      </c>
      <c r="H123" s="85">
        <f t="shared" si="19"/>
        <v>776.87879885682082</v>
      </c>
      <c r="I123" s="13">
        <v>579</v>
      </c>
      <c r="J123" s="13">
        <v>76259</v>
      </c>
      <c r="K123" s="85">
        <f t="shared" si="20"/>
        <v>759.25464535333538</v>
      </c>
      <c r="L123" s="13">
        <v>601</v>
      </c>
      <c r="M123" s="13">
        <v>76259</v>
      </c>
      <c r="N123" s="85">
        <f t="shared" si="21"/>
        <v>788.10369923550013</v>
      </c>
      <c r="O123" s="13">
        <v>379</v>
      </c>
      <c r="P123" s="13">
        <v>414</v>
      </c>
      <c r="Q123" s="16">
        <f t="shared" si="22"/>
        <v>0.91545893719806759</v>
      </c>
      <c r="R123" s="13">
        <v>385</v>
      </c>
      <c r="S123" s="13">
        <v>420</v>
      </c>
      <c r="T123" s="16">
        <f t="shared" si="23"/>
        <v>0.91666666666666663</v>
      </c>
      <c r="U123" s="13">
        <v>343</v>
      </c>
      <c r="V123" s="13">
        <v>374</v>
      </c>
      <c r="W123" s="16">
        <f t="shared" si="24"/>
        <v>0.91711229946524064</v>
      </c>
    </row>
    <row r="124" spans="1:23" x14ac:dyDescent="0.3">
      <c r="A124" t="s">
        <v>154</v>
      </c>
      <c r="B124" t="s">
        <v>176</v>
      </c>
      <c r="C124" t="s">
        <v>190</v>
      </c>
      <c r="D124" t="s">
        <v>464</v>
      </c>
      <c r="E124" t="s">
        <v>465</v>
      </c>
      <c r="F124" s="13">
        <v>387</v>
      </c>
      <c r="G124" s="13">
        <v>37536</v>
      </c>
      <c r="H124" s="85">
        <f t="shared" si="19"/>
        <v>1031.0102301790282</v>
      </c>
      <c r="I124" s="13">
        <v>384</v>
      </c>
      <c r="J124" s="13">
        <v>37788</v>
      </c>
      <c r="K124" s="85">
        <f t="shared" si="20"/>
        <v>1016.1956176563989</v>
      </c>
      <c r="L124" s="13">
        <v>335</v>
      </c>
      <c r="M124" s="13">
        <v>37788</v>
      </c>
      <c r="N124" s="85">
        <f t="shared" si="21"/>
        <v>886.52482269503548</v>
      </c>
      <c r="O124" s="13">
        <v>66</v>
      </c>
      <c r="P124" s="13">
        <v>78</v>
      </c>
      <c r="Q124" s="16">
        <f t="shared" si="22"/>
        <v>0.84615384615384615</v>
      </c>
      <c r="R124" s="13">
        <v>715</v>
      </c>
      <c r="S124" s="13">
        <v>905</v>
      </c>
      <c r="T124" s="16">
        <f t="shared" si="23"/>
        <v>0.79005524861878451</v>
      </c>
      <c r="U124" s="13">
        <v>85</v>
      </c>
      <c r="V124" s="13">
        <v>120</v>
      </c>
      <c r="W124" s="16">
        <f t="shared" si="24"/>
        <v>0.70833333333333337</v>
      </c>
    </row>
    <row r="125" spans="1:23" x14ac:dyDescent="0.3">
      <c r="A125" t="s">
        <v>154</v>
      </c>
      <c r="B125" t="s">
        <v>176</v>
      </c>
      <c r="C125" t="s">
        <v>190</v>
      </c>
      <c r="D125" t="s">
        <v>466</v>
      </c>
      <c r="E125" t="s">
        <v>467</v>
      </c>
      <c r="F125" s="13">
        <v>963</v>
      </c>
      <c r="G125" s="13">
        <v>164497</v>
      </c>
      <c r="H125" s="85">
        <f t="shared" si="19"/>
        <v>585.42101071752063</v>
      </c>
      <c r="I125" s="13">
        <v>950</v>
      </c>
      <c r="J125" s="13">
        <v>167367</v>
      </c>
      <c r="K125" s="85">
        <f t="shared" si="20"/>
        <v>567.61488226472363</v>
      </c>
      <c r="L125" s="13">
        <v>987</v>
      </c>
      <c r="M125" s="13">
        <v>167367</v>
      </c>
      <c r="N125" s="85">
        <f t="shared" si="21"/>
        <v>589.72198820556025</v>
      </c>
      <c r="O125" s="13">
        <v>217</v>
      </c>
      <c r="P125" s="13">
        <v>275</v>
      </c>
      <c r="Q125" s="16">
        <f t="shared" si="22"/>
        <v>0.78909090909090907</v>
      </c>
      <c r="R125" s="13">
        <v>340</v>
      </c>
      <c r="S125" s="13">
        <v>400</v>
      </c>
      <c r="T125" s="16">
        <f t="shared" si="23"/>
        <v>0.85</v>
      </c>
      <c r="U125" s="13">
        <v>346</v>
      </c>
      <c r="V125" s="13">
        <v>439</v>
      </c>
      <c r="W125" s="16">
        <f t="shared" si="24"/>
        <v>0.78815489749430523</v>
      </c>
    </row>
    <row r="126" spans="1:23" x14ac:dyDescent="0.3">
      <c r="A126" t="s">
        <v>148</v>
      </c>
      <c r="B126" t="s">
        <v>158</v>
      </c>
      <c r="C126" t="s">
        <v>174</v>
      </c>
      <c r="D126" t="s">
        <v>470</v>
      </c>
      <c r="E126" t="s">
        <v>471</v>
      </c>
      <c r="F126" s="13">
        <v>369</v>
      </c>
      <c r="G126" s="13">
        <v>36862</v>
      </c>
      <c r="H126" s="85">
        <f t="shared" si="19"/>
        <v>1001.0308719006022</v>
      </c>
      <c r="I126" s="13">
        <v>325</v>
      </c>
      <c r="J126" s="13">
        <v>37253</v>
      </c>
      <c r="K126" s="85">
        <f t="shared" si="20"/>
        <v>872.41296003006471</v>
      </c>
      <c r="L126" s="13">
        <v>339</v>
      </c>
      <c r="M126" s="13">
        <v>37253</v>
      </c>
      <c r="N126" s="85">
        <f t="shared" si="21"/>
        <v>909.99382600059062</v>
      </c>
      <c r="O126" s="13">
        <v>139</v>
      </c>
      <c r="P126" s="13">
        <v>150</v>
      </c>
      <c r="Q126" s="16">
        <f t="shared" si="22"/>
        <v>0.92666666666666664</v>
      </c>
      <c r="R126" s="13">
        <v>141</v>
      </c>
      <c r="S126" s="13">
        <v>152</v>
      </c>
      <c r="T126" s="16">
        <f t="shared" si="23"/>
        <v>0.92763157894736847</v>
      </c>
      <c r="U126" s="13">
        <v>115</v>
      </c>
      <c r="V126" s="13">
        <v>128</v>
      </c>
      <c r="W126" s="16">
        <f t="shared" si="24"/>
        <v>0.8984375</v>
      </c>
    </row>
    <row r="127" spans="1:23" x14ac:dyDescent="0.3">
      <c r="A127" t="s">
        <v>181</v>
      </c>
      <c r="B127" t="s">
        <v>205</v>
      </c>
      <c r="C127" t="s">
        <v>229</v>
      </c>
      <c r="D127" t="s">
        <v>472</v>
      </c>
      <c r="E127" t="s">
        <v>473</v>
      </c>
      <c r="F127" s="13">
        <v>585</v>
      </c>
      <c r="G127" s="13">
        <v>120975</v>
      </c>
      <c r="H127" s="85">
        <f t="shared" si="19"/>
        <v>483.57098574085552</v>
      </c>
      <c r="I127" s="13">
        <v>572</v>
      </c>
      <c r="J127" s="13">
        <v>123177</v>
      </c>
      <c r="K127" s="85">
        <f t="shared" si="20"/>
        <v>464.37240718640652</v>
      </c>
      <c r="L127" s="13">
        <v>859</v>
      </c>
      <c r="M127" s="13">
        <v>123177</v>
      </c>
      <c r="N127" s="85">
        <f t="shared" si="21"/>
        <v>697.37045065231337</v>
      </c>
      <c r="O127" s="13">
        <v>301</v>
      </c>
      <c r="P127" s="13">
        <v>377</v>
      </c>
      <c r="Q127" s="16">
        <f t="shared" si="22"/>
        <v>0.79840848806366049</v>
      </c>
      <c r="R127" s="13">
        <v>996</v>
      </c>
      <c r="S127" s="13">
        <v>1200</v>
      </c>
      <c r="T127" s="16">
        <f t="shared" si="23"/>
        <v>0.83</v>
      </c>
      <c r="U127" s="13">
        <v>171</v>
      </c>
      <c r="V127" s="13">
        <v>222</v>
      </c>
      <c r="W127" s="16">
        <f t="shared" si="24"/>
        <v>0.77027027027027029</v>
      </c>
    </row>
    <row r="128" spans="1:23" x14ac:dyDescent="0.3">
      <c r="A128" t="s">
        <v>154</v>
      </c>
      <c r="B128" t="s">
        <v>192</v>
      </c>
      <c r="C128" t="s">
        <v>211</v>
      </c>
      <c r="D128" t="s">
        <v>474</v>
      </c>
      <c r="E128" t="s">
        <v>475</v>
      </c>
      <c r="F128" s="13">
        <v>125</v>
      </c>
      <c r="G128" s="13">
        <v>28432</v>
      </c>
      <c r="H128" s="85">
        <f t="shared" si="19"/>
        <v>439.64546989307826</v>
      </c>
      <c r="I128" s="13">
        <v>154</v>
      </c>
      <c r="J128" s="13">
        <v>28970</v>
      </c>
      <c r="K128" s="85">
        <f t="shared" si="20"/>
        <v>531.5843976527442</v>
      </c>
      <c r="L128" s="13">
        <v>128</v>
      </c>
      <c r="M128" s="13">
        <v>28970</v>
      </c>
      <c r="N128" s="85">
        <f t="shared" si="21"/>
        <v>441.83638246461851</v>
      </c>
      <c r="O128" s="13">
        <v>79</v>
      </c>
      <c r="P128" s="13">
        <v>109</v>
      </c>
      <c r="Q128" s="16">
        <f t="shared" si="22"/>
        <v>0.72477064220183485</v>
      </c>
      <c r="R128" s="13">
        <v>99</v>
      </c>
      <c r="S128" s="13">
        <v>119</v>
      </c>
      <c r="T128" s="16">
        <f t="shared" si="23"/>
        <v>0.83193277310924374</v>
      </c>
      <c r="U128" s="13">
        <v>65</v>
      </c>
      <c r="V128" s="13">
        <v>86</v>
      </c>
      <c r="W128" s="16">
        <f t="shared" si="24"/>
        <v>0.7558139534883721</v>
      </c>
    </row>
    <row r="129" spans="1:23" x14ac:dyDescent="0.3">
      <c r="A129" t="s">
        <v>172</v>
      </c>
      <c r="B129" t="s">
        <v>213</v>
      </c>
      <c r="C129" t="s">
        <v>218</v>
      </c>
      <c r="D129" t="s">
        <v>478</v>
      </c>
      <c r="E129" t="s">
        <v>479</v>
      </c>
      <c r="F129" s="13">
        <v>217</v>
      </c>
      <c r="G129" s="13">
        <v>47023</v>
      </c>
      <c r="H129" s="85">
        <f t="shared" si="19"/>
        <v>461.47629883248624</v>
      </c>
      <c r="I129" s="13">
        <v>220</v>
      </c>
      <c r="J129" s="13">
        <v>47686</v>
      </c>
      <c r="K129" s="85">
        <f t="shared" si="20"/>
        <v>461.35134001593758</v>
      </c>
      <c r="L129" s="13">
        <v>225</v>
      </c>
      <c r="M129" s="13">
        <v>47686</v>
      </c>
      <c r="N129" s="85">
        <f t="shared" si="21"/>
        <v>471.83659774357255</v>
      </c>
      <c r="O129" s="13">
        <v>237</v>
      </c>
      <c r="P129" s="13">
        <v>279</v>
      </c>
      <c r="Q129" s="16">
        <f t="shared" si="22"/>
        <v>0.84946236559139787</v>
      </c>
      <c r="R129" s="13">
        <v>254</v>
      </c>
      <c r="S129" s="13">
        <v>283</v>
      </c>
      <c r="T129" s="16">
        <f t="shared" si="23"/>
        <v>0.8975265017667845</v>
      </c>
      <c r="U129" s="13">
        <v>222</v>
      </c>
      <c r="V129" s="13">
        <v>264</v>
      </c>
      <c r="W129" s="16">
        <f t="shared" si="24"/>
        <v>0.84090909090909094</v>
      </c>
    </row>
    <row r="130" spans="1:23" x14ac:dyDescent="0.3">
      <c r="A130" t="s">
        <v>181</v>
      </c>
      <c r="B130" t="s">
        <v>205</v>
      </c>
      <c r="C130" t="s">
        <v>229</v>
      </c>
      <c r="D130" t="s">
        <v>482</v>
      </c>
      <c r="E130" t="s">
        <v>483</v>
      </c>
      <c r="F130" s="13">
        <v>232</v>
      </c>
      <c r="G130" s="13">
        <v>29889</v>
      </c>
      <c r="H130" s="85">
        <f t="shared" si="19"/>
        <v>776.20529291712671</v>
      </c>
      <c r="I130" s="13">
        <v>200</v>
      </c>
      <c r="J130" s="13">
        <v>30026</v>
      </c>
      <c r="K130" s="85">
        <f t="shared" si="20"/>
        <v>666.08938919603008</v>
      </c>
      <c r="L130" s="13">
        <v>188</v>
      </c>
      <c r="M130" s="13">
        <v>30026</v>
      </c>
      <c r="N130" s="85">
        <f t="shared" si="21"/>
        <v>626.12402584426832</v>
      </c>
      <c r="O130" s="13">
        <v>121</v>
      </c>
      <c r="P130" s="13">
        <v>152</v>
      </c>
      <c r="Q130" s="16">
        <f t="shared" si="22"/>
        <v>0.79605263157894735</v>
      </c>
      <c r="R130" s="13">
        <v>104</v>
      </c>
      <c r="S130" s="13">
        <v>125</v>
      </c>
      <c r="T130" s="16">
        <f t="shared" si="23"/>
        <v>0.83199999999999996</v>
      </c>
      <c r="U130" s="13">
        <v>120</v>
      </c>
      <c r="V130" s="13">
        <v>143</v>
      </c>
      <c r="W130" s="16">
        <f t="shared" si="24"/>
        <v>0.83916083916083917</v>
      </c>
    </row>
    <row r="131" spans="1:23" x14ac:dyDescent="0.3">
      <c r="A131" t="s">
        <v>181</v>
      </c>
      <c r="B131" t="s">
        <v>205</v>
      </c>
      <c r="C131" t="s">
        <v>229</v>
      </c>
      <c r="D131" t="s">
        <v>485</v>
      </c>
      <c r="E131" t="s">
        <v>486</v>
      </c>
      <c r="F131" s="13">
        <v>91</v>
      </c>
      <c r="G131" s="13">
        <v>19659</v>
      </c>
      <c r="H131" s="85">
        <f t="shared" si="19"/>
        <v>462.89231395289693</v>
      </c>
      <c r="I131" s="13">
        <v>116</v>
      </c>
      <c r="J131" s="13">
        <v>19775</v>
      </c>
      <c r="K131" s="85">
        <f t="shared" si="20"/>
        <v>586.59924146649803</v>
      </c>
      <c r="L131" s="13">
        <v>119</v>
      </c>
      <c r="M131" s="13">
        <v>19775</v>
      </c>
      <c r="N131" s="85">
        <f t="shared" si="21"/>
        <v>601.76991150442484</v>
      </c>
      <c r="O131" s="13">
        <v>81</v>
      </c>
      <c r="P131" s="13">
        <v>93</v>
      </c>
      <c r="Q131" s="16">
        <f t="shared" si="22"/>
        <v>0.87096774193548387</v>
      </c>
      <c r="R131" s="13">
        <v>132</v>
      </c>
      <c r="S131" s="13">
        <v>150</v>
      </c>
      <c r="T131" s="16">
        <f t="shared" si="23"/>
        <v>0.88</v>
      </c>
      <c r="U131" s="13">
        <v>79</v>
      </c>
      <c r="V131" s="13">
        <v>87</v>
      </c>
      <c r="W131" s="16">
        <f t="shared" si="24"/>
        <v>0.90804597701149425</v>
      </c>
    </row>
    <row r="132" spans="1:23" x14ac:dyDescent="0.3">
      <c r="A132" t="s">
        <v>163</v>
      </c>
      <c r="B132" t="s">
        <v>198</v>
      </c>
      <c r="C132" t="s">
        <v>239</v>
      </c>
      <c r="D132" t="s">
        <v>487</v>
      </c>
      <c r="E132" t="s">
        <v>488</v>
      </c>
      <c r="F132" s="13">
        <v>148</v>
      </c>
      <c r="G132" s="13">
        <v>36838</v>
      </c>
      <c r="H132" s="85">
        <f t="shared" si="19"/>
        <v>401.75905315163686</v>
      </c>
      <c r="I132" s="13">
        <v>150</v>
      </c>
      <c r="J132" s="13">
        <v>37455</v>
      </c>
      <c r="K132" s="85">
        <f t="shared" si="20"/>
        <v>400.48057669203041</v>
      </c>
      <c r="L132" s="13">
        <v>107</v>
      </c>
      <c r="M132" s="13">
        <v>37455</v>
      </c>
      <c r="N132" s="85">
        <f t="shared" si="21"/>
        <v>285.67614470698169</v>
      </c>
      <c r="O132" s="13">
        <v>304</v>
      </c>
      <c r="P132" s="13">
        <v>325</v>
      </c>
      <c r="Q132" s="16">
        <f t="shared" si="22"/>
        <v>0.93538461538461537</v>
      </c>
      <c r="R132" s="13">
        <v>1068</v>
      </c>
      <c r="S132" s="13">
        <v>1200</v>
      </c>
      <c r="T132" s="16">
        <f t="shared" si="23"/>
        <v>0.89</v>
      </c>
      <c r="U132" s="13">
        <v>399</v>
      </c>
      <c r="V132" s="13">
        <v>413</v>
      </c>
      <c r="W132" s="16">
        <f t="shared" si="24"/>
        <v>0.96610169491525422</v>
      </c>
    </row>
    <row r="133" spans="1:23" x14ac:dyDescent="0.3">
      <c r="A133" t="s">
        <v>148</v>
      </c>
      <c r="B133" t="s">
        <v>143</v>
      </c>
      <c r="C133" t="s">
        <v>156</v>
      </c>
      <c r="D133" t="s">
        <v>489</v>
      </c>
      <c r="E133" t="s">
        <v>490</v>
      </c>
      <c r="F133" s="13">
        <v>284</v>
      </c>
      <c r="G133" s="13">
        <v>29595</v>
      </c>
      <c r="H133" s="85">
        <f t="shared" si="19"/>
        <v>959.6215576955567</v>
      </c>
      <c r="I133" s="13">
        <v>264</v>
      </c>
      <c r="J133" s="13">
        <v>29967</v>
      </c>
      <c r="K133" s="85">
        <f t="shared" si="20"/>
        <v>880.96906597256975</v>
      </c>
      <c r="L133" s="13">
        <v>262</v>
      </c>
      <c r="M133" s="13">
        <v>29967</v>
      </c>
      <c r="N133" s="85">
        <f t="shared" si="21"/>
        <v>874.29505789702011</v>
      </c>
      <c r="O133" s="13">
        <v>54</v>
      </c>
      <c r="P133" s="13">
        <v>65</v>
      </c>
      <c r="Q133" s="16">
        <f t="shared" si="22"/>
        <v>0.83076923076923082</v>
      </c>
      <c r="R133" s="13">
        <v>63</v>
      </c>
      <c r="S133" s="13">
        <v>75</v>
      </c>
      <c r="T133" s="16">
        <f t="shared" si="23"/>
        <v>0.84</v>
      </c>
      <c r="U133" s="13">
        <v>67</v>
      </c>
      <c r="V133" s="13">
        <v>78</v>
      </c>
      <c r="W133" s="16">
        <f t="shared" si="24"/>
        <v>0.85897435897435892</v>
      </c>
    </row>
    <row r="134" spans="1:23" x14ac:dyDescent="0.3">
      <c r="A134" t="s">
        <v>163</v>
      </c>
      <c r="B134" t="s">
        <v>198</v>
      </c>
      <c r="C134" t="s">
        <v>239</v>
      </c>
      <c r="D134" t="s">
        <v>493</v>
      </c>
      <c r="E134" t="s">
        <v>494</v>
      </c>
      <c r="F134" s="13">
        <v>97</v>
      </c>
      <c r="G134" s="13">
        <v>29557</v>
      </c>
      <c r="H134" s="85">
        <f t="shared" si="19"/>
        <v>328.17944987650981</v>
      </c>
      <c r="I134" s="13">
        <v>105</v>
      </c>
      <c r="J134" s="13">
        <v>30176</v>
      </c>
      <c r="K134" s="85">
        <f t="shared" si="20"/>
        <v>347.9586426299046</v>
      </c>
      <c r="L134" s="13">
        <v>99</v>
      </c>
      <c r="M134" s="13">
        <v>30176</v>
      </c>
      <c r="N134" s="85">
        <f t="shared" si="21"/>
        <v>328.07529162248142</v>
      </c>
      <c r="O134" s="13">
        <v>125</v>
      </c>
      <c r="P134" s="13">
        <v>146</v>
      </c>
      <c r="Q134" s="16">
        <f t="shared" si="22"/>
        <v>0.85616438356164382</v>
      </c>
      <c r="R134" s="13">
        <v>143</v>
      </c>
      <c r="S134" s="13">
        <v>166</v>
      </c>
      <c r="T134" s="16">
        <f t="shared" si="23"/>
        <v>0.86144578313253017</v>
      </c>
      <c r="U134" s="13">
        <v>150</v>
      </c>
      <c r="V134" s="13">
        <v>163</v>
      </c>
      <c r="W134" s="16">
        <f t="shared" si="24"/>
        <v>0.92024539877300615</v>
      </c>
    </row>
    <row r="135" spans="1:23" x14ac:dyDescent="0.3">
      <c r="A135" t="s">
        <v>148</v>
      </c>
      <c r="B135" t="s">
        <v>158</v>
      </c>
      <c r="C135" t="s">
        <v>174</v>
      </c>
      <c r="D135" t="s">
        <v>495</v>
      </c>
      <c r="E135" t="s">
        <v>496</v>
      </c>
      <c r="F135" s="13">
        <v>248</v>
      </c>
      <c r="G135" s="13">
        <v>34894</v>
      </c>
      <c r="H135" s="85">
        <f t="shared" si="19"/>
        <v>710.72390668882906</v>
      </c>
      <c r="I135" s="13">
        <v>243</v>
      </c>
      <c r="J135" s="13">
        <v>35427</v>
      </c>
      <c r="K135" s="85">
        <f t="shared" si="20"/>
        <v>685.91752053518508</v>
      </c>
      <c r="L135" s="13">
        <v>247</v>
      </c>
      <c r="M135" s="13">
        <v>35427</v>
      </c>
      <c r="N135" s="85">
        <f t="shared" si="21"/>
        <v>697.2083439184803</v>
      </c>
      <c r="O135" s="13">
        <v>147</v>
      </c>
      <c r="P135" s="13">
        <v>168</v>
      </c>
      <c r="Q135" s="16">
        <f t="shared" si="22"/>
        <v>0.875</v>
      </c>
      <c r="R135" s="13">
        <v>166</v>
      </c>
      <c r="S135" s="13">
        <v>195</v>
      </c>
      <c r="T135" s="16">
        <f t="shared" si="23"/>
        <v>0.85128205128205126</v>
      </c>
      <c r="U135" s="13">
        <v>171</v>
      </c>
      <c r="V135" s="13">
        <v>213</v>
      </c>
      <c r="W135" s="16">
        <f t="shared" si="24"/>
        <v>0.80281690140845074</v>
      </c>
    </row>
    <row r="136" spans="1:23" x14ac:dyDescent="0.3">
      <c r="A136" t="s">
        <v>148</v>
      </c>
      <c r="B136" t="s">
        <v>167</v>
      </c>
      <c r="C136" t="s">
        <v>142</v>
      </c>
      <c r="D136" t="s">
        <v>497</v>
      </c>
      <c r="E136" t="s">
        <v>498</v>
      </c>
      <c r="F136" s="13">
        <v>330</v>
      </c>
      <c r="G136" s="13">
        <v>50494</v>
      </c>
      <c r="H136" s="85">
        <f t="shared" si="19"/>
        <v>653.5429952073514</v>
      </c>
      <c r="I136" s="13">
        <v>297</v>
      </c>
      <c r="J136" s="13">
        <v>51023</v>
      </c>
      <c r="K136" s="85">
        <f t="shared" si="20"/>
        <v>582.09042980616584</v>
      </c>
      <c r="L136" s="13">
        <v>310</v>
      </c>
      <c r="M136" s="13">
        <v>51023</v>
      </c>
      <c r="N136" s="85">
        <f t="shared" si="21"/>
        <v>607.56913548791726</v>
      </c>
      <c r="O136" s="13">
        <v>126</v>
      </c>
      <c r="P136" s="13">
        <v>144</v>
      </c>
      <c r="Q136" s="16">
        <f t="shared" si="22"/>
        <v>0.875</v>
      </c>
      <c r="R136" s="13">
        <v>158</v>
      </c>
      <c r="S136" s="13">
        <v>180</v>
      </c>
      <c r="T136" s="16">
        <f t="shared" si="23"/>
        <v>0.87777777777777777</v>
      </c>
      <c r="U136" s="13">
        <v>144</v>
      </c>
      <c r="V136" s="13">
        <v>174</v>
      </c>
      <c r="W136" s="16">
        <f t="shared" si="24"/>
        <v>0.82758620689655171</v>
      </c>
    </row>
    <row r="137" spans="1:23" x14ac:dyDescent="0.3">
      <c r="A137" t="s">
        <v>154</v>
      </c>
      <c r="B137" t="s">
        <v>176</v>
      </c>
      <c r="C137" t="s">
        <v>203</v>
      </c>
      <c r="D137" t="s">
        <v>499</v>
      </c>
      <c r="E137" t="s">
        <v>500</v>
      </c>
      <c r="F137" s="13">
        <v>52</v>
      </c>
      <c r="G137" s="13">
        <v>9413</v>
      </c>
      <c r="H137" s="85">
        <f t="shared" si="19"/>
        <v>552.42749389142671</v>
      </c>
      <c r="I137" s="13">
        <v>30</v>
      </c>
      <c r="J137" s="13">
        <v>9684</v>
      </c>
      <c r="K137" s="85">
        <f t="shared" si="20"/>
        <v>309.78934324659235</v>
      </c>
      <c r="L137" s="13">
        <v>52</v>
      </c>
      <c r="M137" s="13">
        <v>9684</v>
      </c>
      <c r="N137" s="85">
        <f t="shared" si="21"/>
        <v>536.96819496076</v>
      </c>
      <c r="O137" s="13">
        <v>35</v>
      </c>
      <c r="P137" s="13">
        <v>36</v>
      </c>
      <c r="Q137" s="16">
        <f t="shared" si="22"/>
        <v>0.97222222222222221</v>
      </c>
      <c r="R137" s="13">
        <v>32</v>
      </c>
      <c r="S137" s="13">
        <v>36</v>
      </c>
      <c r="T137" s="16">
        <f t="shared" si="23"/>
        <v>0.88888888888888884</v>
      </c>
      <c r="U137" s="13">
        <v>41</v>
      </c>
      <c r="V137" s="13">
        <v>45</v>
      </c>
      <c r="W137" s="16">
        <f t="shared" si="24"/>
        <v>0.91111111111111109</v>
      </c>
    </row>
    <row r="138" spans="1:23" x14ac:dyDescent="0.3">
      <c r="A138" t="s">
        <v>148</v>
      </c>
      <c r="B138" t="s">
        <v>158</v>
      </c>
      <c r="C138" t="s">
        <v>174</v>
      </c>
      <c r="D138" t="s">
        <v>501</v>
      </c>
      <c r="E138" t="s">
        <v>502</v>
      </c>
      <c r="F138" s="13">
        <v>349</v>
      </c>
      <c r="G138" s="13">
        <v>36096</v>
      </c>
      <c r="H138" s="85">
        <f t="shared" si="19"/>
        <v>966.86613475177296</v>
      </c>
      <c r="I138" s="13">
        <v>307</v>
      </c>
      <c r="J138" s="13">
        <v>36264</v>
      </c>
      <c r="K138" s="85">
        <f t="shared" si="20"/>
        <v>846.56960070593425</v>
      </c>
      <c r="L138" s="13">
        <v>326</v>
      </c>
      <c r="M138" s="13">
        <v>36264</v>
      </c>
      <c r="N138" s="85">
        <f t="shared" si="21"/>
        <v>898.96315905581298</v>
      </c>
      <c r="O138" s="13">
        <v>335</v>
      </c>
      <c r="P138" s="13">
        <v>421</v>
      </c>
      <c r="Q138" s="16">
        <f t="shared" si="22"/>
        <v>0.79572446555819476</v>
      </c>
      <c r="R138" s="13">
        <v>445</v>
      </c>
      <c r="S138" s="13">
        <v>559</v>
      </c>
      <c r="T138" s="16">
        <f t="shared" si="23"/>
        <v>0.7960644007155635</v>
      </c>
      <c r="U138" s="13">
        <v>294</v>
      </c>
      <c r="V138" s="13">
        <v>372</v>
      </c>
      <c r="W138" s="16">
        <f t="shared" si="24"/>
        <v>0.79032258064516125</v>
      </c>
    </row>
    <row r="139" spans="1:23" x14ac:dyDescent="0.3">
      <c r="A139" t="s">
        <v>154</v>
      </c>
      <c r="B139" t="s">
        <v>185</v>
      </c>
      <c r="C139" t="s">
        <v>196</v>
      </c>
      <c r="D139" t="s">
        <v>503</v>
      </c>
      <c r="E139" t="s">
        <v>504</v>
      </c>
      <c r="F139" s="13">
        <v>409</v>
      </c>
      <c r="G139" s="13">
        <v>48891</v>
      </c>
      <c r="H139" s="85">
        <f t="shared" si="19"/>
        <v>836.5547851342784</v>
      </c>
      <c r="I139" s="13">
        <v>385</v>
      </c>
      <c r="J139" s="13">
        <v>49062</v>
      </c>
      <c r="K139" s="85">
        <f t="shared" si="20"/>
        <v>784.7213729566671</v>
      </c>
      <c r="L139" s="13">
        <v>431</v>
      </c>
      <c r="M139" s="13">
        <v>49062</v>
      </c>
      <c r="N139" s="85">
        <f t="shared" si="21"/>
        <v>878.48029024499613</v>
      </c>
      <c r="O139" s="13">
        <v>175</v>
      </c>
      <c r="P139" s="13">
        <v>273</v>
      </c>
      <c r="Q139" s="16">
        <f t="shared" si="22"/>
        <v>0.64102564102564108</v>
      </c>
      <c r="R139" s="13">
        <v>196</v>
      </c>
      <c r="S139" s="13">
        <v>245</v>
      </c>
      <c r="T139" s="16">
        <f t="shared" si="23"/>
        <v>0.8</v>
      </c>
      <c r="U139" s="13">
        <v>164</v>
      </c>
      <c r="V139" s="13">
        <v>241</v>
      </c>
      <c r="W139" s="16">
        <f t="shared" si="24"/>
        <v>0.68049792531120334</v>
      </c>
    </row>
    <row r="140" spans="1:23" x14ac:dyDescent="0.3">
      <c r="A140" t="s">
        <v>148</v>
      </c>
      <c r="B140" t="s">
        <v>158</v>
      </c>
      <c r="C140" t="s">
        <v>165</v>
      </c>
      <c r="D140" t="s">
        <v>505</v>
      </c>
      <c r="E140" t="s">
        <v>506</v>
      </c>
      <c r="F140" s="13">
        <v>539</v>
      </c>
      <c r="G140" s="13">
        <v>62608</v>
      </c>
      <c r="H140" s="85">
        <f t="shared" si="19"/>
        <v>860.91234347048294</v>
      </c>
      <c r="I140" s="13">
        <v>516</v>
      </c>
      <c r="J140" s="13">
        <v>63307</v>
      </c>
      <c r="K140" s="85">
        <f t="shared" si="20"/>
        <v>815.07574201905004</v>
      </c>
      <c r="L140" s="13">
        <v>490</v>
      </c>
      <c r="M140" s="13">
        <v>63307</v>
      </c>
      <c r="N140" s="85">
        <f t="shared" si="21"/>
        <v>774.00603408785764</v>
      </c>
      <c r="O140" s="13">
        <v>202</v>
      </c>
      <c r="P140" s="13">
        <v>236</v>
      </c>
      <c r="Q140" s="16">
        <f t="shared" si="22"/>
        <v>0.85593220338983056</v>
      </c>
      <c r="R140" s="13">
        <v>202</v>
      </c>
      <c r="S140" s="13">
        <v>236</v>
      </c>
      <c r="T140" s="16">
        <f t="shared" si="23"/>
        <v>0.85593220338983056</v>
      </c>
      <c r="U140" s="13">
        <v>224</v>
      </c>
      <c r="V140" s="13">
        <v>258</v>
      </c>
      <c r="W140" s="16">
        <f t="shared" si="24"/>
        <v>0.86821705426356588</v>
      </c>
    </row>
    <row r="141" spans="1:23" x14ac:dyDescent="0.3">
      <c r="A141" t="s">
        <v>148</v>
      </c>
      <c r="B141" t="s">
        <v>167</v>
      </c>
      <c r="C141" t="s">
        <v>142</v>
      </c>
      <c r="D141" t="s">
        <v>507</v>
      </c>
      <c r="E141" t="s">
        <v>508</v>
      </c>
      <c r="F141" s="13">
        <v>764</v>
      </c>
      <c r="G141" s="13">
        <v>92658</v>
      </c>
      <c r="H141" s="85">
        <f t="shared" si="19"/>
        <v>824.53754667702731</v>
      </c>
      <c r="I141" s="13">
        <v>717</v>
      </c>
      <c r="J141" s="13">
        <v>92938</v>
      </c>
      <c r="K141" s="85">
        <f t="shared" si="20"/>
        <v>771.4820633110246</v>
      </c>
      <c r="L141" s="13">
        <v>611</v>
      </c>
      <c r="M141" s="13">
        <v>92938</v>
      </c>
      <c r="N141" s="85">
        <f t="shared" si="21"/>
        <v>657.42753233338351</v>
      </c>
      <c r="O141" s="13">
        <v>727</v>
      </c>
      <c r="P141" s="13">
        <v>973</v>
      </c>
      <c r="Q141" s="16">
        <f t="shared" si="22"/>
        <v>0.74717368961973274</v>
      </c>
      <c r="R141" s="13">
        <v>760</v>
      </c>
      <c r="S141" s="13">
        <v>950</v>
      </c>
      <c r="T141" s="16">
        <f t="shared" si="23"/>
        <v>0.8</v>
      </c>
      <c r="U141" s="13">
        <v>1010</v>
      </c>
      <c r="V141" s="13">
        <v>1255</v>
      </c>
      <c r="W141" s="16">
        <f t="shared" si="24"/>
        <v>0.80478087649402386</v>
      </c>
    </row>
    <row r="142" spans="1:23" x14ac:dyDescent="0.3">
      <c r="A142" t="s">
        <v>154</v>
      </c>
      <c r="B142" t="s">
        <v>185</v>
      </c>
      <c r="C142" t="s">
        <v>190</v>
      </c>
      <c r="D142" t="s">
        <v>511</v>
      </c>
      <c r="E142" t="s">
        <v>512</v>
      </c>
      <c r="F142" s="13">
        <v>384</v>
      </c>
      <c r="G142" s="13">
        <v>74302</v>
      </c>
      <c r="H142" s="85">
        <f t="shared" si="19"/>
        <v>516.80977631826875</v>
      </c>
      <c r="I142" s="13">
        <v>454</v>
      </c>
      <c r="J142" s="13">
        <v>76030</v>
      </c>
      <c r="K142" s="85">
        <f t="shared" si="20"/>
        <v>597.13271077206366</v>
      </c>
      <c r="L142" s="13">
        <v>334</v>
      </c>
      <c r="M142" s="13">
        <v>76030</v>
      </c>
      <c r="N142" s="85">
        <f t="shared" si="21"/>
        <v>439.30027620676054</v>
      </c>
      <c r="O142" s="13">
        <v>265</v>
      </c>
      <c r="P142" s="13">
        <v>347</v>
      </c>
      <c r="Q142" s="16">
        <f t="shared" si="22"/>
        <v>0.76368876080691639</v>
      </c>
      <c r="R142" s="13">
        <v>1584</v>
      </c>
      <c r="S142" s="13">
        <v>1932</v>
      </c>
      <c r="T142" s="16">
        <f t="shared" si="23"/>
        <v>0.81987577639751552</v>
      </c>
      <c r="U142" s="13">
        <v>330</v>
      </c>
      <c r="V142" s="13">
        <v>404</v>
      </c>
      <c r="W142" s="16">
        <f t="shared" si="24"/>
        <v>0.81683168316831678</v>
      </c>
    </row>
    <row r="143" spans="1:23" x14ac:dyDescent="0.3">
      <c r="A143" t="s">
        <v>181</v>
      </c>
      <c r="B143" t="s">
        <v>205</v>
      </c>
      <c r="C143" t="s">
        <v>229</v>
      </c>
      <c r="D143" t="s">
        <v>513</v>
      </c>
      <c r="E143" t="s">
        <v>514</v>
      </c>
      <c r="F143" s="13">
        <v>68</v>
      </c>
      <c r="G143" s="13">
        <v>14250</v>
      </c>
      <c r="H143" s="85">
        <f t="shared" si="19"/>
        <v>477.19298245614038</v>
      </c>
      <c r="I143" s="13">
        <v>76</v>
      </c>
      <c r="J143" s="13">
        <v>14615</v>
      </c>
      <c r="K143" s="85">
        <f t="shared" si="20"/>
        <v>520.01368457064655</v>
      </c>
      <c r="L143" s="13">
        <v>73</v>
      </c>
      <c r="M143" s="13">
        <v>14615</v>
      </c>
      <c r="N143" s="85">
        <f t="shared" si="21"/>
        <v>499.48682860075263</v>
      </c>
      <c r="O143" s="13">
        <v>83</v>
      </c>
      <c r="P143" s="13">
        <v>95</v>
      </c>
      <c r="Q143" s="16">
        <f t="shared" si="22"/>
        <v>0.87368421052631584</v>
      </c>
      <c r="R143" s="13">
        <v>104</v>
      </c>
      <c r="S143" s="13">
        <v>115</v>
      </c>
      <c r="T143" s="16">
        <f t="shared" si="23"/>
        <v>0.90434782608695652</v>
      </c>
      <c r="U143" s="13">
        <v>73</v>
      </c>
      <c r="V143" s="13">
        <v>81</v>
      </c>
      <c r="W143" s="16">
        <f t="shared" si="24"/>
        <v>0.90123456790123457</v>
      </c>
    </row>
    <row r="144" spans="1:23" x14ac:dyDescent="0.3">
      <c r="A144" t="s">
        <v>154</v>
      </c>
      <c r="B144" t="s">
        <v>185</v>
      </c>
      <c r="C144" t="s">
        <v>196</v>
      </c>
      <c r="D144" t="s">
        <v>515</v>
      </c>
      <c r="E144" t="s">
        <v>516</v>
      </c>
      <c r="F144" s="13">
        <v>239</v>
      </c>
      <c r="G144" s="13">
        <v>44494</v>
      </c>
      <c r="H144" s="85">
        <f t="shared" si="19"/>
        <v>537.15107654964709</v>
      </c>
      <c r="I144" s="13">
        <v>252</v>
      </c>
      <c r="J144" s="13">
        <v>44813</v>
      </c>
      <c r="K144" s="85">
        <f t="shared" si="20"/>
        <v>562.33682190435809</v>
      </c>
      <c r="L144" s="13">
        <v>264</v>
      </c>
      <c r="M144" s="13">
        <v>44813</v>
      </c>
      <c r="N144" s="85">
        <f t="shared" si="21"/>
        <v>589.11476580456565</v>
      </c>
      <c r="O144" s="13">
        <v>101</v>
      </c>
      <c r="P144" s="13">
        <v>120</v>
      </c>
      <c r="Q144" s="16">
        <f t="shared" si="22"/>
        <v>0.84166666666666667</v>
      </c>
      <c r="R144" s="13">
        <v>97</v>
      </c>
      <c r="S144" s="13">
        <v>110</v>
      </c>
      <c r="T144" s="16">
        <f t="shared" si="23"/>
        <v>0.88181818181818183</v>
      </c>
      <c r="U144" s="13">
        <v>106</v>
      </c>
      <c r="V144" s="13">
        <v>127</v>
      </c>
      <c r="W144" s="16">
        <f t="shared" si="24"/>
        <v>0.83464566929133854</v>
      </c>
    </row>
    <row r="145" spans="1:23" x14ac:dyDescent="0.3">
      <c r="A145" t="s">
        <v>172</v>
      </c>
      <c r="B145" t="s">
        <v>213</v>
      </c>
      <c r="C145" t="s">
        <v>218</v>
      </c>
      <c r="D145" t="s">
        <v>517</v>
      </c>
      <c r="E145" t="s">
        <v>518</v>
      </c>
      <c r="F145" s="13">
        <v>744</v>
      </c>
      <c r="G145" s="13">
        <v>131127</v>
      </c>
      <c r="H145" s="85">
        <f t="shared" si="19"/>
        <v>567.38886728133787</v>
      </c>
      <c r="I145" s="13">
        <v>696</v>
      </c>
      <c r="J145" s="13">
        <v>134127</v>
      </c>
      <c r="K145" s="85">
        <f t="shared" si="20"/>
        <v>518.91118119394298</v>
      </c>
      <c r="L145" s="13">
        <v>892</v>
      </c>
      <c r="M145" s="13">
        <v>134127</v>
      </c>
      <c r="N145" s="85">
        <f t="shared" si="21"/>
        <v>665.04134141522582</v>
      </c>
      <c r="O145" s="13">
        <v>254</v>
      </c>
      <c r="P145" s="13">
        <v>275</v>
      </c>
      <c r="Q145" s="16">
        <f t="shared" si="22"/>
        <v>0.92363636363636359</v>
      </c>
      <c r="R145" s="13">
        <v>259</v>
      </c>
      <c r="S145" s="13">
        <v>282</v>
      </c>
      <c r="T145" s="16">
        <f t="shared" si="23"/>
        <v>0.91843971631205679</v>
      </c>
      <c r="U145" s="13">
        <v>156</v>
      </c>
      <c r="V145" s="13">
        <v>183</v>
      </c>
      <c r="W145" s="16">
        <f t="shared" si="24"/>
        <v>0.85245901639344257</v>
      </c>
    </row>
    <row r="146" spans="1:23" x14ac:dyDescent="0.3">
      <c r="A146" t="s">
        <v>172</v>
      </c>
      <c r="B146" t="s">
        <v>213</v>
      </c>
      <c r="C146" t="s">
        <v>224</v>
      </c>
      <c r="D146" t="s">
        <v>519</v>
      </c>
      <c r="E146" t="s">
        <v>520</v>
      </c>
      <c r="F146" s="13">
        <v>343</v>
      </c>
      <c r="G146" s="13">
        <v>51379</v>
      </c>
      <c r="H146" s="85">
        <f t="shared" si="19"/>
        <v>667.58792502773508</v>
      </c>
      <c r="I146" s="13">
        <v>315</v>
      </c>
      <c r="J146" s="13">
        <v>52004</v>
      </c>
      <c r="K146" s="85">
        <f t="shared" si="20"/>
        <v>605.72263672025224</v>
      </c>
      <c r="L146" s="13">
        <v>366</v>
      </c>
      <c r="M146" s="13">
        <v>52004</v>
      </c>
      <c r="N146" s="85">
        <f t="shared" si="21"/>
        <v>703.79201599876933</v>
      </c>
      <c r="O146" s="13">
        <v>472</v>
      </c>
      <c r="P146" s="13">
        <v>529</v>
      </c>
      <c r="Q146" s="16">
        <f t="shared" si="22"/>
        <v>0.89224952741020791</v>
      </c>
      <c r="R146" s="13">
        <v>1825</v>
      </c>
      <c r="S146" s="13">
        <v>2143</v>
      </c>
      <c r="T146" s="16">
        <f t="shared" si="23"/>
        <v>0.8516098926738217</v>
      </c>
      <c r="U146" s="13">
        <v>454</v>
      </c>
      <c r="V146" s="13">
        <v>525</v>
      </c>
      <c r="W146" s="16">
        <f t="shared" si="24"/>
        <v>0.86476190476190473</v>
      </c>
    </row>
    <row r="147" spans="1:23" x14ac:dyDescent="0.3">
      <c r="A147" t="s">
        <v>148</v>
      </c>
      <c r="B147" t="s">
        <v>143</v>
      </c>
      <c r="C147" t="s">
        <v>156</v>
      </c>
      <c r="D147" t="s">
        <v>521</v>
      </c>
      <c r="E147" t="s">
        <v>522</v>
      </c>
      <c r="F147" s="13">
        <v>249</v>
      </c>
      <c r="G147" s="13">
        <v>29502</v>
      </c>
      <c r="H147" s="85">
        <f t="shared" si="19"/>
        <v>844.0105755541997</v>
      </c>
      <c r="I147" s="13">
        <v>249</v>
      </c>
      <c r="J147" s="13">
        <v>29725</v>
      </c>
      <c r="K147" s="85">
        <f t="shared" si="20"/>
        <v>837.67872161480227</v>
      </c>
      <c r="L147" s="13">
        <v>201</v>
      </c>
      <c r="M147" s="13">
        <v>29725</v>
      </c>
      <c r="N147" s="85">
        <f t="shared" si="21"/>
        <v>676.19848612279225</v>
      </c>
      <c r="O147" s="13">
        <v>112</v>
      </c>
      <c r="P147" s="13">
        <v>130</v>
      </c>
      <c r="Q147" s="16">
        <f t="shared" si="22"/>
        <v>0.86153846153846159</v>
      </c>
      <c r="R147" s="13">
        <v>112</v>
      </c>
      <c r="S147" s="13">
        <v>130</v>
      </c>
      <c r="T147" s="16">
        <f t="shared" si="23"/>
        <v>0.86153846153846159</v>
      </c>
      <c r="U147" s="13">
        <v>110</v>
      </c>
      <c r="V147" s="13">
        <v>141</v>
      </c>
      <c r="W147" s="16">
        <f t="shared" si="24"/>
        <v>0.78014184397163122</v>
      </c>
    </row>
    <row r="148" spans="1:23" x14ac:dyDescent="0.3">
      <c r="A148" t="s">
        <v>181</v>
      </c>
      <c r="B148" t="s">
        <v>205</v>
      </c>
      <c r="C148" t="s">
        <v>229</v>
      </c>
      <c r="D148" t="s">
        <v>525</v>
      </c>
      <c r="E148" t="s">
        <v>526</v>
      </c>
      <c r="F148" s="13">
        <v>298</v>
      </c>
      <c r="G148" s="13">
        <v>33131</v>
      </c>
      <c r="H148" s="85">
        <f t="shared" si="19"/>
        <v>899.45972050345608</v>
      </c>
      <c r="I148" s="13">
        <v>270</v>
      </c>
      <c r="J148" s="13">
        <v>33214</v>
      </c>
      <c r="K148" s="85">
        <f t="shared" si="20"/>
        <v>812.91021858252532</v>
      </c>
      <c r="L148" s="13">
        <v>259</v>
      </c>
      <c r="M148" s="13">
        <v>33214</v>
      </c>
      <c r="N148" s="85">
        <f t="shared" si="21"/>
        <v>779.79165412175587</v>
      </c>
      <c r="O148" s="13">
        <v>151</v>
      </c>
      <c r="P148" s="13">
        <v>180</v>
      </c>
      <c r="Q148" s="16">
        <f t="shared" si="22"/>
        <v>0.83888888888888891</v>
      </c>
      <c r="R148" s="13">
        <v>314</v>
      </c>
      <c r="S148" s="13">
        <v>369</v>
      </c>
      <c r="T148" s="16">
        <f t="shared" si="23"/>
        <v>0.85094850948509482</v>
      </c>
      <c r="U148" s="13">
        <v>289</v>
      </c>
      <c r="V148" s="13">
        <v>351</v>
      </c>
      <c r="W148" s="16">
        <f t="shared" si="24"/>
        <v>0.8233618233618234</v>
      </c>
    </row>
    <row r="149" spans="1:23" x14ac:dyDescent="0.3">
      <c r="A149" t="s">
        <v>154</v>
      </c>
      <c r="B149" t="s">
        <v>192</v>
      </c>
      <c r="C149" t="s">
        <v>211</v>
      </c>
      <c r="D149" t="s">
        <v>529</v>
      </c>
      <c r="E149" t="s">
        <v>530</v>
      </c>
      <c r="F149" s="13">
        <v>214</v>
      </c>
      <c r="G149" s="13">
        <v>34517</v>
      </c>
      <c r="H149" s="85">
        <f t="shared" si="19"/>
        <v>619.98435553495381</v>
      </c>
      <c r="I149" s="13">
        <v>215</v>
      </c>
      <c r="J149" s="13">
        <v>34798</v>
      </c>
      <c r="K149" s="85">
        <f t="shared" si="20"/>
        <v>617.85160066670494</v>
      </c>
      <c r="L149" s="13">
        <v>184</v>
      </c>
      <c r="M149" s="13">
        <v>34798</v>
      </c>
      <c r="N149" s="85">
        <f t="shared" si="21"/>
        <v>528.76602103569178</v>
      </c>
      <c r="O149" s="13">
        <v>70</v>
      </c>
      <c r="P149" s="13">
        <v>93</v>
      </c>
      <c r="Q149" s="16">
        <f t="shared" si="22"/>
        <v>0.75268817204301075</v>
      </c>
      <c r="R149" s="13">
        <v>88</v>
      </c>
      <c r="S149" s="13">
        <v>100</v>
      </c>
      <c r="T149" s="16">
        <f t="shared" si="23"/>
        <v>0.88</v>
      </c>
      <c r="U149" s="13">
        <v>72</v>
      </c>
      <c r="V149" s="13">
        <v>88</v>
      </c>
      <c r="W149" s="16">
        <f t="shared" si="24"/>
        <v>0.81818181818181823</v>
      </c>
    </row>
    <row r="150" spans="1:23" x14ac:dyDescent="0.3">
      <c r="A150" t="s">
        <v>163</v>
      </c>
      <c r="B150" t="s">
        <v>198</v>
      </c>
      <c r="C150" t="s">
        <v>239</v>
      </c>
      <c r="D150" t="s">
        <v>531</v>
      </c>
      <c r="E150" t="s">
        <v>532</v>
      </c>
      <c r="F150" s="13">
        <v>100</v>
      </c>
      <c r="G150" s="13">
        <v>25072</v>
      </c>
      <c r="H150" s="85">
        <f t="shared" si="19"/>
        <v>398.85130823229099</v>
      </c>
      <c r="I150" s="13">
        <v>124</v>
      </c>
      <c r="J150" s="13">
        <v>25649</v>
      </c>
      <c r="K150" s="85">
        <f t="shared" si="20"/>
        <v>483.44964715973327</v>
      </c>
      <c r="L150" s="13">
        <v>135</v>
      </c>
      <c r="M150" s="13">
        <v>25649</v>
      </c>
      <c r="N150" s="85">
        <f t="shared" si="21"/>
        <v>526.33630940777425</v>
      </c>
      <c r="O150" s="13">
        <v>150</v>
      </c>
      <c r="P150" s="13">
        <v>180</v>
      </c>
      <c r="Q150" s="16">
        <f t="shared" si="22"/>
        <v>0.83333333333333337</v>
      </c>
      <c r="R150" s="13">
        <v>533</v>
      </c>
      <c r="S150" s="13">
        <v>600</v>
      </c>
      <c r="T150" s="16">
        <f t="shared" si="23"/>
        <v>0.88833333333333331</v>
      </c>
      <c r="U150" s="13">
        <v>136</v>
      </c>
      <c r="V150" s="13">
        <v>157</v>
      </c>
      <c r="W150" s="16">
        <f t="shared" si="24"/>
        <v>0.86624203821656054</v>
      </c>
    </row>
    <row r="151" spans="1:23" x14ac:dyDescent="0.3">
      <c r="A151" t="s">
        <v>148</v>
      </c>
      <c r="B151" t="s">
        <v>158</v>
      </c>
      <c r="C151" t="s">
        <v>165</v>
      </c>
      <c r="D151" t="s">
        <v>533</v>
      </c>
      <c r="E151" t="s">
        <v>534</v>
      </c>
      <c r="F151" s="13">
        <v>252</v>
      </c>
      <c r="G151" s="13">
        <v>36032</v>
      </c>
      <c r="H151" s="85">
        <f t="shared" si="19"/>
        <v>699.37833037300175</v>
      </c>
      <c r="I151" s="13">
        <v>257</v>
      </c>
      <c r="J151" s="13">
        <v>36455</v>
      </c>
      <c r="K151" s="85">
        <f t="shared" si="20"/>
        <v>704.97874091345489</v>
      </c>
      <c r="L151" s="13">
        <v>230</v>
      </c>
      <c r="M151" s="13">
        <v>36455</v>
      </c>
      <c r="N151" s="85">
        <f t="shared" si="21"/>
        <v>630.91482649842271</v>
      </c>
      <c r="O151" s="13">
        <v>78</v>
      </c>
      <c r="P151" s="13">
        <v>91</v>
      </c>
      <c r="Q151" s="16">
        <f t="shared" si="22"/>
        <v>0.8571428571428571</v>
      </c>
      <c r="R151" s="13">
        <v>99</v>
      </c>
      <c r="S151" s="13">
        <v>107</v>
      </c>
      <c r="T151" s="16">
        <f t="shared" si="23"/>
        <v>0.92523364485981308</v>
      </c>
      <c r="U151" s="13">
        <v>80</v>
      </c>
      <c r="V151" s="13">
        <v>92</v>
      </c>
      <c r="W151" s="16">
        <f t="shared" si="24"/>
        <v>0.86956521739130432</v>
      </c>
    </row>
    <row r="152" spans="1:23" x14ac:dyDescent="0.3">
      <c r="A152" t="s">
        <v>154</v>
      </c>
      <c r="B152" t="s">
        <v>185</v>
      </c>
      <c r="C152" t="s">
        <v>190</v>
      </c>
      <c r="D152" t="s">
        <v>535</v>
      </c>
      <c r="E152" t="s">
        <v>536</v>
      </c>
      <c r="F152" s="13">
        <v>1160</v>
      </c>
      <c r="G152" s="13">
        <v>182903</v>
      </c>
      <c r="H152" s="85">
        <f t="shared" si="19"/>
        <v>634.21595053115584</v>
      </c>
      <c r="I152" s="13">
        <v>1100</v>
      </c>
      <c r="J152" s="13">
        <v>185875</v>
      </c>
      <c r="K152" s="85">
        <f t="shared" si="20"/>
        <v>591.79556153328849</v>
      </c>
      <c r="L152" s="13">
        <v>1020</v>
      </c>
      <c r="M152" s="13">
        <v>185875</v>
      </c>
      <c r="N152" s="85">
        <f t="shared" si="21"/>
        <v>548.7558843308675</v>
      </c>
      <c r="O152" s="13">
        <v>309</v>
      </c>
      <c r="P152" s="13">
        <v>360</v>
      </c>
      <c r="Q152" s="16">
        <f t="shared" si="22"/>
        <v>0.85833333333333328</v>
      </c>
      <c r="R152" s="13">
        <v>357</v>
      </c>
      <c r="S152" s="13">
        <v>420</v>
      </c>
      <c r="T152" s="16">
        <f t="shared" si="23"/>
        <v>0.85</v>
      </c>
      <c r="U152" s="13">
        <v>184</v>
      </c>
      <c r="V152" s="13">
        <v>202</v>
      </c>
      <c r="W152" s="16">
        <f t="shared" si="24"/>
        <v>0.91089108910891092</v>
      </c>
    </row>
    <row r="153" spans="1:23" x14ac:dyDescent="0.3">
      <c r="A153" t="s">
        <v>148</v>
      </c>
      <c r="B153" t="s">
        <v>158</v>
      </c>
      <c r="C153" t="s">
        <v>174</v>
      </c>
      <c r="D153" t="s">
        <v>538</v>
      </c>
      <c r="E153" t="s">
        <v>539</v>
      </c>
      <c r="F153" s="13">
        <v>224</v>
      </c>
      <c r="G153" s="13">
        <v>57129</v>
      </c>
      <c r="H153" s="85">
        <f t="shared" si="19"/>
        <v>392.09508305764143</v>
      </c>
      <c r="I153" s="13">
        <v>332</v>
      </c>
      <c r="J153" s="13">
        <v>57643</v>
      </c>
      <c r="K153" s="85">
        <f t="shared" si="20"/>
        <v>575.95891955658101</v>
      </c>
      <c r="L153" s="13">
        <v>872</v>
      </c>
      <c r="M153" s="13">
        <v>57643</v>
      </c>
      <c r="N153" s="85">
        <f t="shared" si="21"/>
        <v>1512.7595718474056</v>
      </c>
      <c r="O153" s="13">
        <v>212</v>
      </c>
      <c r="P153" s="13">
        <v>245</v>
      </c>
      <c r="Q153" s="16">
        <f t="shared" si="22"/>
        <v>0.86530612244897964</v>
      </c>
      <c r="R153" s="13">
        <v>235</v>
      </c>
      <c r="S153" s="13">
        <v>265</v>
      </c>
      <c r="T153" s="16">
        <f t="shared" si="23"/>
        <v>0.8867924528301887</v>
      </c>
      <c r="U153" s="13">
        <v>198</v>
      </c>
      <c r="V153" s="13">
        <v>206</v>
      </c>
      <c r="W153" s="16">
        <f t="shared" si="24"/>
        <v>0.96116504854368934</v>
      </c>
    </row>
    <row r="154" spans="1:23" x14ac:dyDescent="0.3">
      <c r="A154" t="s">
        <v>148</v>
      </c>
      <c r="B154" t="s">
        <v>143</v>
      </c>
      <c r="C154" t="s">
        <v>156</v>
      </c>
      <c r="D154" t="s">
        <v>540</v>
      </c>
      <c r="E154" t="s">
        <v>541</v>
      </c>
      <c r="F154" s="13">
        <v>308</v>
      </c>
      <c r="G154" s="13">
        <v>34435</v>
      </c>
      <c r="H154" s="85">
        <f t="shared" si="19"/>
        <v>894.43879773486276</v>
      </c>
      <c r="I154" s="13">
        <v>290</v>
      </c>
      <c r="J154" s="13">
        <v>35017</v>
      </c>
      <c r="K154" s="85">
        <f t="shared" si="20"/>
        <v>828.16917497215638</v>
      </c>
      <c r="L154" s="13">
        <v>273</v>
      </c>
      <c r="M154" s="13">
        <v>35017</v>
      </c>
      <c r="N154" s="85">
        <f t="shared" si="21"/>
        <v>779.62132678413343</v>
      </c>
      <c r="O154" s="13">
        <v>61</v>
      </c>
      <c r="P154" s="13">
        <v>81</v>
      </c>
      <c r="Q154" s="16">
        <f t="shared" si="22"/>
        <v>0.75308641975308643</v>
      </c>
      <c r="R154" s="13">
        <v>119</v>
      </c>
      <c r="S154" s="13">
        <v>141</v>
      </c>
      <c r="T154" s="16">
        <f t="shared" si="23"/>
        <v>0.84397163120567376</v>
      </c>
      <c r="U154" s="13">
        <v>58</v>
      </c>
      <c r="V154" s="13">
        <v>64</v>
      </c>
      <c r="W154" s="16">
        <f t="shared" si="24"/>
        <v>0.90625</v>
      </c>
    </row>
    <row r="155" spans="1:23" x14ac:dyDescent="0.3">
      <c r="A155" t="s">
        <v>154</v>
      </c>
      <c r="B155" t="s">
        <v>185</v>
      </c>
      <c r="C155" t="s">
        <v>190</v>
      </c>
      <c r="D155" t="s">
        <v>544</v>
      </c>
      <c r="E155" t="s">
        <v>545</v>
      </c>
      <c r="F155" s="13">
        <v>300</v>
      </c>
      <c r="G155" s="13">
        <v>42775</v>
      </c>
      <c r="H155" s="85">
        <f t="shared" si="19"/>
        <v>701.34424313267095</v>
      </c>
      <c r="I155" s="13">
        <v>290</v>
      </c>
      <c r="J155" s="13">
        <v>43201</v>
      </c>
      <c r="K155" s="85">
        <f t="shared" si="20"/>
        <v>671.28075738987525</v>
      </c>
      <c r="L155" s="13">
        <v>179</v>
      </c>
      <c r="M155" s="13">
        <v>43201</v>
      </c>
      <c r="N155" s="85">
        <f t="shared" si="21"/>
        <v>414.34226059581948</v>
      </c>
      <c r="O155" s="13">
        <v>38</v>
      </c>
      <c r="P155" s="13">
        <v>45</v>
      </c>
      <c r="Q155" s="16">
        <f t="shared" si="22"/>
        <v>0.84444444444444444</v>
      </c>
      <c r="R155" s="13">
        <v>257</v>
      </c>
      <c r="S155" s="13">
        <v>289</v>
      </c>
      <c r="T155" s="16">
        <f t="shared" si="23"/>
        <v>0.88927335640138405</v>
      </c>
      <c r="U155" s="13">
        <v>49</v>
      </c>
      <c r="V155" s="13">
        <v>62</v>
      </c>
      <c r="W155" s="16">
        <f t="shared" si="24"/>
        <v>0.79032258064516125</v>
      </c>
    </row>
    <row r="156" spans="1:23" x14ac:dyDescent="0.3">
      <c r="A156" t="s">
        <v>154</v>
      </c>
      <c r="B156" t="s">
        <v>192</v>
      </c>
      <c r="C156" t="s">
        <v>211</v>
      </c>
      <c r="D156" t="s">
        <v>546</v>
      </c>
      <c r="E156" t="s">
        <v>547</v>
      </c>
      <c r="F156" s="13">
        <v>883</v>
      </c>
      <c r="G156" s="13">
        <v>170075</v>
      </c>
      <c r="H156" s="85">
        <f t="shared" si="19"/>
        <v>519.18271350874613</v>
      </c>
      <c r="I156" s="13">
        <v>1077</v>
      </c>
      <c r="J156" s="13">
        <v>173166</v>
      </c>
      <c r="K156" s="85">
        <f t="shared" si="20"/>
        <v>621.94657149786917</v>
      </c>
      <c r="L156" s="13">
        <v>1052</v>
      </c>
      <c r="M156" s="13">
        <v>173166</v>
      </c>
      <c r="N156" s="85">
        <f t="shared" si="21"/>
        <v>607.50955730339672</v>
      </c>
      <c r="O156" s="13">
        <v>654</v>
      </c>
      <c r="P156" s="13">
        <v>933</v>
      </c>
      <c r="Q156" s="16">
        <f t="shared" si="22"/>
        <v>0.70096463022508038</v>
      </c>
      <c r="R156" s="13">
        <v>514</v>
      </c>
      <c r="S156" s="13">
        <v>700</v>
      </c>
      <c r="T156" s="16">
        <f t="shared" si="23"/>
        <v>0.73428571428571432</v>
      </c>
      <c r="U156" s="13">
        <v>960</v>
      </c>
      <c r="V156" s="13">
        <v>1376</v>
      </c>
      <c r="W156" s="16">
        <f t="shared" si="24"/>
        <v>0.69767441860465118</v>
      </c>
    </row>
    <row r="157" spans="1:23" x14ac:dyDescent="0.3">
      <c r="A157" t="s">
        <v>148</v>
      </c>
      <c r="B157" t="s">
        <v>143</v>
      </c>
      <c r="C157" t="s">
        <v>156</v>
      </c>
      <c r="D157" t="s">
        <v>548</v>
      </c>
      <c r="E157" t="s">
        <v>549</v>
      </c>
      <c r="F157" s="13">
        <v>477</v>
      </c>
      <c r="G157" s="13">
        <v>52438</v>
      </c>
      <c r="H157" s="85">
        <f t="shared" si="19"/>
        <v>909.64567679926779</v>
      </c>
      <c r="I157" s="13">
        <v>458</v>
      </c>
      <c r="J157" s="13">
        <v>53209</v>
      </c>
      <c r="K157" s="85">
        <f t="shared" si="20"/>
        <v>860.75663891446948</v>
      </c>
      <c r="L157" s="13">
        <v>498</v>
      </c>
      <c r="M157" s="13">
        <v>53209</v>
      </c>
      <c r="N157" s="85">
        <f t="shared" si="21"/>
        <v>935.93189122140996</v>
      </c>
      <c r="O157" s="13">
        <v>419</v>
      </c>
      <c r="P157" s="13">
        <v>526</v>
      </c>
      <c r="Q157" s="16">
        <f t="shared" si="22"/>
        <v>0.79657794676806082</v>
      </c>
      <c r="R157" s="13">
        <v>420</v>
      </c>
      <c r="S157" s="13">
        <v>525</v>
      </c>
      <c r="T157" s="16">
        <f t="shared" si="23"/>
        <v>0.8</v>
      </c>
      <c r="U157" s="13">
        <v>430</v>
      </c>
      <c r="V157" s="13">
        <v>555</v>
      </c>
      <c r="W157" s="16">
        <f t="shared" si="24"/>
        <v>0.77477477477477474</v>
      </c>
    </row>
    <row r="158" spans="1:23" x14ac:dyDescent="0.3">
      <c r="A158" t="s">
        <v>181</v>
      </c>
      <c r="B158" t="s">
        <v>205</v>
      </c>
      <c r="C158" t="s">
        <v>235</v>
      </c>
      <c r="D158" t="s">
        <v>550</v>
      </c>
      <c r="E158" t="s">
        <v>551</v>
      </c>
      <c r="F158" s="13">
        <v>1089</v>
      </c>
      <c r="G158" s="13">
        <v>219951</v>
      </c>
      <c r="H158" s="85">
        <f t="shared" si="19"/>
        <v>495.11027456115227</v>
      </c>
      <c r="I158" s="13">
        <v>1153</v>
      </c>
      <c r="J158" s="13">
        <v>222232</v>
      </c>
      <c r="K158" s="85">
        <f t="shared" si="20"/>
        <v>518.8271716044494</v>
      </c>
      <c r="L158" s="13">
        <v>1294</v>
      </c>
      <c r="M158" s="13">
        <v>222232</v>
      </c>
      <c r="N158" s="85">
        <f t="shared" si="21"/>
        <v>582.27437992728323</v>
      </c>
      <c r="O158" s="13">
        <v>497</v>
      </c>
      <c r="P158" s="13">
        <v>669</v>
      </c>
      <c r="Q158" s="16">
        <f t="shared" si="22"/>
        <v>0.74289985052316887</v>
      </c>
      <c r="R158" s="13">
        <v>391</v>
      </c>
      <c r="S158" s="13">
        <v>521</v>
      </c>
      <c r="T158" s="16">
        <f t="shared" si="23"/>
        <v>0.75047984644913623</v>
      </c>
      <c r="U158" s="13">
        <v>501</v>
      </c>
      <c r="V158" s="13">
        <v>718</v>
      </c>
      <c r="W158" s="16">
        <f t="shared" si="24"/>
        <v>0.6977715877437326</v>
      </c>
    </row>
    <row r="159" spans="1:23" x14ac:dyDescent="0.3">
      <c r="A159" t="s">
        <v>163</v>
      </c>
      <c r="B159" t="s">
        <v>198</v>
      </c>
      <c r="C159" t="s">
        <v>239</v>
      </c>
      <c r="D159" t="s">
        <v>552</v>
      </c>
      <c r="E159" t="s">
        <v>553</v>
      </c>
      <c r="F159" s="13">
        <v>56</v>
      </c>
      <c r="G159" s="13">
        <v>30582</v>
      </c>
      <c r="H159" s="85">
        <f t="shared" si="19"/>
        <v>183.11425021254334</v>
      </c>
      <c r="I159" s="13">
        <v>88</v>
      </c>
      <c r="J159" s="13">
        <v>30857</v>
      </c>
      <c r="K159" s="85">
        <f t="shared" si="20"/>
        <v>285.18650549308097</v>
      </c>
      <c r="L159" s="13">
        <v>63</v>
      </c>
      <c r="M159" s="13">
        <v>30857</v>
      </c>
      <c r="N159" s="85">
        <f t="shared" si="21"/>
        <v>204.16761188709205</v>
      </c>
      <c r="O159" s="13">
        <v>122</v>
      </c>
      <c r="P159" s="13">
        <v>138</v>
      </c>
      <c r="Q159" s="16">
        <f t="shared" si="22"/>
        <v>0.88405797101449279</v>
      </c>
      <c r="R159" s="13">
        <v>843</v>
      </c>
      <c r="S159" s="13">
        <v>911</v>
      </c>
      <c r="T159" s="16">
        <f t="shared" si="23"/>
        <v>0.92535675082327118</v>
      </c>
      <c r="U159" s="13">
        <v>174</v>
      </c>
      <c r="V159" s="13">
        <v>197</v>
      </c>
      <c r="W159" s="16">
        <f t="shared" si="24"/>
        <v>0.88324873096446699</v>
      </c>
    </row>
    <row r="160" spans="1:23" x14ac:dyDescent="0.3">
      <c r="A160" t="s">
        <v>172</v>
      </c>
      <c r="B160" t="s">
        <v>213</v>
      </c>
      <c r="C160" t="s">
        <v>224</v>
      </c>
      <c r="D160" t="s">
        <v>554</v>
      </c>
      <c r="E160" t="s">
        <v>555</v>
      </c>
      <c r="F160" s="13">
        <v>192</v>
      </c>
      <c r="G160" s="13">
        <v>33751</v>
      </c>
      <c r="H160" s="85">
        <f t="shared" si="19"/>
        <v>568.872033421232</v>
      </c>
      <c r="I160" s="13">
        <v>200</v>
      </c>
      <c r="J160" s="13">
        <v>34326</v>
      </c>
      <c r="K160" s="85">
        <f t="shared" si="20"/>
        <v>582.64872108605721</v>
      </c>
      <c r="L160" s="13">
        <v>169</v>
      </c>
      <c r="M160" s="13">
        <v>34326</v>
      </c>
      <c r="N160" s="85">
        <f t="shared" si="21"/>
        <v>492.33816931771833</v>
      </c>
      <c r="O160" s="13">
        <v>152</v>
      </c>
      <c r="P160" s="13">
        <v>169</v>
      </c>
      <c r="Q160" s="16">
        <f t="shared" si="22"/>
        <v>0.89940828402366868</v>
      </c>
      <c r="R160" s="13">
        <v>155</v>
      </c>
      <c r="S160" s="13">
        <v>180</v>
      </c>
      <c r="T160" s="16">
        <f t="shared" si="23"/>
        <v>0.86111111111111116</v>
      </c>
      <c r="U160" s="13">
        <v>220</v>
      </c>
      <c r="V160" s="13">
        <v>265</v>
      </c>
      <c r="W160" s="16">
        <f t="shared" si="24"/>
        <v>0.83018867924528306</v>
      </c>
    </row>
    <row r="161" spans="1:23" x14ac:dyDescent="0.3">
      <c r="A161" t="s">
        <v>148</v>
      </c>
      <c r="B161" t="s">
        <v>158</v>
      </c>
      <c r="C161" t="s">
        <v>174</v>
      </c>
      <c r="D161" t="s">
        <v>556</v>
      </c>
      <c r="E161" t="s">
        <v>557</v>
      </c>
      <c r="F161" s="13">
        <v>241</v>
      </c>
      <c r="G161" s="13">
        <v>38967</v>
      </c>
      <c r="H161" s="85">
        <f t="shared" si="19"/>
        <v>618.47204044447869</v>
      </c>
      <c r="I161" s="13">
        <v>241</v>
      </c>
      <c r="J161" s="13">
        <v>39410</v>
      </c>
      <c r="K161" s="85">
        <f t="shared" si="20"/>
        <v>611.51991880233447</v>
      </c>
      <c r="L161" s="13">
        <v>263</v>
      </c>
      <c r="M161" s="13">
        <v>39410</v>
      </c>
      <c r="N161" s="85">
        <f t="shared" si="21"/>
        <v>667.343313879726</v>
      </c>
      <c r="O161" s="13">
        <v>372</v>
      </c>
      <c r="P161" s="13">
        <v>455</v>
      </c>
      <c r="Q161" s="16">
        <f t="shared" si="22"/>
        <v>0.81758241758241756</v>
      </c>
      <c r="R161" s="13">
        <v>371</v>
      </c>
      <c r="S161" s="13">
        <v>455</v>
      </c>
      <c r="T161" s="16">
        <f t="shared" si="23"/>
        <v>0.81538461538461537</v>
      </c>
      <c r="U161" s="13">
        <v>311</v>
      </c>
      <c r="V161" s="13">
        <v>402</v>
      </c>
      <c r="W161" s="16">
        <f t="shared" si="24"/>
        <v>0.77363184079601988</v>
      </c>
    </row>
    <row r="162" spans="1:23" x14ac:dyDescent="0.3">
      <c r="A162" t="s">
        <v>154</v>
      </c>
      <c r="B162" t="s">
        <v>185</v>
      </c>
      <c r="C162" t="s">
        <v>190</v>
      </c>
      <c r="D162" t="s">
        <v>560</v>
      </c>
      <c r="E162" t="s">
        <v>561</v>
      </c>
      <c r="F162" s="13">
        <v>104</v>
      </c>
      <c r="G162" s="13">
        <v>28789</v>
      </c>
      <c r="H162" s="85">
        <f t="shared" si="19"/>
        <v>361.2490881934072</v>
      </c>
      <c r="I162" s="13">
        <v>104</v>
      </c>
      <c r="J162" s="13">
        <v>29617</v>
      </c>
      <c r="K162" s="85">
        <f t="shared" si="20"/>
        <v>351.14967755005574</v>
      </c>
      <c r="L162" s="13">
        <v>91</v>
      </c>
      <c r="M162" s="13">
        <v>29617</v>
      </c>
      <c r="N162" s="85">
        <f t="shared" si="21"/>
        <v>307.25596785629875</v>
      </c>
      <c r="O162" s="13">
        <v>72</v>
      </c>
      <c r="P162" s="13">
        <v>101</v>
      </c>
      <c r="Q162" s="16">
        <f t="shared" si="22"/>
        <v>0.71287128712871284</v>
      </c>
      <c r="R162" s="13">
        <v>80</v>
      </c>
      <c r="S162" s="13">
        <v>100</v>
      </c>
      <c r="T162" s="16">
        <f t="shared" si="23"/>
        <v>0.8</v>
      </c>
      <c r="U162" s="13">
        <v>95</v>
      </c>
      <c r="V162" s="13">
        <v>154</v>
      </c>
      <c r="W162" s="16">
        <f t="shared" si="24"/>
        <v>0.61688311688311692</v>
      </c>
    </row>
    <row r="163" spans="1:23" x14ac:dyDescent="0.3">
      <c r="A163" t="s">
        <v>154</v>
      </c>
      <c r="B163" t="s">
        <v>192</v>
      </c>
      <c r="C163" t="s">
        <v>211</v>
      </c>
      <c r="D163" t="s">
        <v>562</v>
      </c>
      <c r="E163" t="s">
        <v>563</v>
      </c>
      <c r="F163" s="13">
        <v>392</v>
      </c>
      <c r="G163" s="13">
        <v>23286</v>
      </c>
      <c r="H163" s="85">
        <f t="shared" ref="H163:H183" si="25">(F163/G163)*100000</f>
        <v>1683.4149274242036</v>
      </c>
      <c r="I163" s="13">
        <v>168</v>
      </c>
      <c r="J163" s="13">
        <v>23471</v>
      </c>
      <c r="K163" s="85">
        <f t="shared" ref="K163:K183" si="26">(I163/J163)*100000</f>
        <v>715.77691619445272</v>
      </c>
      <c r="L163" s="13">
        <v>231</v>
      </c>
      <c r="M163" s="13">
        <v>23471</v>
      </c>
      <c r="N163" s="85">
        <f t="shared" ref="N163:N183" si="27">(L163/M163)*100000</f>
        <v>984.19325976737241</v>
      </c>
      <c r="O163" s="13">
        <v>76</v>
      </c>
      <c r="P163" s="13">
        <v>86</v>
      </c>
      <c r="Q163" s="16">
        <f t="shared" ref="Q163:Q183" si="28">O163/P163</f>
        <v>0.88372093023255816</v>
      </c>
      <c r="R163" s="13">
        <v>91</v>
      </c>
      <c r="S163" s="13">
        <v>100</v>
      </c>
      <c r="T163" s="16">
        <f t="shared" ref="T163:T183" si="29">R163/S163</f>
        <v>0.91</v>
      </c>
      <c r="U163" s="13">
        <v>55</v>
      </c>
      <c r="V163" s="13">
        <v>62</v>
      </c>
      <c r="W163" s="16">
        <f t="shared" ref="W163:W183" si="30">U163/V163</f>
        <v>0.88709677419354838</v>
      </c>
    </row>
    <row r="164" spans="1:23" x14ac:dyDescent="0.3">
      <c r="A164" t="s">
        <v>172</v>
      </c>
      <c r="B164" t="s">
        <v>213</v>
      </c>
      <c r="C164" t="s">
        <v>218</v>
      </c>
      <c r="D164" t="s">
        <v>566</v>
      </c>
      <c r="E164" t="s">
        <v>567</v>
      </c>
      <c r="F164" s="13">
        <v>172</v>
      </c>
      <c r="G164" s="13">
        <v>34886</v>
      </c>
      <c r="H164" s="85">
        <f t="shared" si="25"/>
        <v>493.03445508226798</v>
      </c>
      <c r="I164" s="13">
        <v>212</v>
      </c>
      <c r="J164" s="13">
        <v>35351</v>
      </c>
      <c r="K164" s="85">
        <f t="shared" si="26"/>
        <v>599.70014992503741</v>
      </c>
      <c r="L164" s="13">
        <v>158</v>
      </c>
      <c r="M164" s="13">
        <v>35351</v>
      </c>
      <c r="N164" s="85">
        <f t="shared" si="27"/>
        <v>446.94633815167884</v>
      </c>
      <c r="O164" s="13">
        <v>173</v>
      </c>
      <c r="P164" s="13">
        <v>226</v>
      </c>
      <c r="Q164" s="16">
        <f t="shared" si="28"/>
        <v>0.76548672566371678</v>
      </c>
      <c r="R164" s="13">
        <v>173</v>
      </c>
      <c r="S164" s="13">
        <v>226</v>
      </c>
      <c r="T164" s="16">
        <f t="shared" si="29"/>
        <v>0.76548672566371678</v>
      </c>
      <c r="U164" s="13">
        <v>234</v>
      </c>
      <c r="V164" s="13">
        <v>331</v>
      </c>
      <c r="W164" s="16">
        <f t="shared" si="30"/>
        <v>0.70694864048338368</v>
      </c>
    </row>
    <row r="165" spans="1:23" x14ac:dyDescent="0.3">
      <c r="A165" t="s">
        <v>163</v>
      </c>
      <c r="B165" t="s">
        <v>198</v>
      </c>
      <c r="C165" t="s">
        <v>239</v>
      </c>
      <c r="D165" t="s">
        <v>568</v>
      </c>
      <c r="E165" t="s">
        <v>569</v>
      </c>
      <c r="F165" s="13">
        <v>112</v>
      </c>
      <c r="G165" s="13">
        <v>18158</v>
      </c>
      <c r="H165" s="85">
        <f t="shared" si="25"/>
        <v>616.80801850424052</v>
      </c>
      <c r="I165" s="13">
        <v>116</v>
      </c>
      <c r="J165" s="13">
        <v>19066</v>
      </c>
      <c r="K165" s="85">
        <f t="shared" si="26"/>
        <v>608.41288156928567</v>
      </c>
      <c r="L165" s="13">
        <v>94</v>
      </c>
      <c r="M165" s="13">
        <v>19066</v>
      </c>
      <c r="N165" s="85">
        <f t="shared" si="27"/>
        <v>493.02423161649011</v>
      </c>
      <c r="O165" s="13">
        <v>89</v>
      </c>
      <c r="P165" s="13">
        <v>114</v>
      </c>
      <c r="Q165" s="16">
        <f t="shared" si="28"/>
        <v>0.7807017543859649</v>
      </c>
      <c r="R165" s="13">
        <v>96</v>
      </c>
      <c r="S165" s="13">
        <v>120</v>
      </c>
      <c r="T165" s="16">
        <f t="shared" si="29"/>
        <v>0.8</v>
      </c>
      <c r="U165" s="13">
        <v>85</v>
      </c>
      <c r="V165" s="13">
        <v>110</v>
      </c>
      <c r="W165" s="16">
        <f t="shared" si="30"/>
        <v>0.77272727272727271</v>
      </c>
    </row>
    <row r="166" spans="1:23" x14ac:dyDescent="0.3">
      <c r="A166" t="s">
        <v>148</v>
      </c>
      <c r="B166" t="s">
        <v>158</v>
      </c>
      <c r="C166" t="s">
        <v>174</v>
      </c>
      <c r="D166" t="s">
        <v>570</v>
      </c>
      <c r="E166" t="s">
        <v>571</v>
      </c>
      <c r="F166" s="13">
        <v>356</v>
      </c>
      <c r="G166" s="13">
        <v>40298</v>
      </c>
      <c r="H166" s="85">
        <f t="shared" si="25"/>
        <v>883.41853193706891</v>
      </c>
      <c r="I166" s="13">
        <v>246</v>
      </c>
      <c r="J166" s="13">
        <v>40619</v>
      </c>
      <c r="K166" s="85">
        <f t="shared" si="26"/>
        <v>605.62790812181493</v>
      </c>
      <c r="L166" s="13">
        <v>275</v>
      </c>
      <c r="M166" s="13">
        <v>40619</v>
      </c>
      <c r="N166" s="85">
        <f t="shared" si="27"/>
        <v>677.0230680223541</v>
      </c>
      <c r="O166" s="13">
        <v>139</v>
      </c>
      <c r="P166" s="13">
        <v>167</v>
      </c>
      <c r="Q166" s="16">
        <f t="shared" si="28"/>
        <v>0.83233532934131738</v>
      </c>
      <c r="R166" s="13">
        <v>157</v>
      </c>
      <c r="S166" s="13">
        <v>174</v>
      </c>
      <c r="T166" s="16">
        <f t="shared" si="29"/>
        <v>0.9022988505747126</v>
      </c>
      <c r="U166" s="13">
        <v>109</v>
      </c>
      <c r="V166" s="13">
        <v>126</v>
      </c>
      <c r="W166" s="16">
        <f t="shared" si="30"/>
        <v>0.86507936507936511</v>
      </c>
    </row>
    <row r="167" spans="1:23" x14ac:dyDescent="0.3">
      <c r="A167" t="s">
        <v>148</v>
      </c>
      <c r="B167" t="s">
        <v>167</v>
      </c>
      <c r="C167" t="s">
        <v>142</v>
      </c>
      <c r="D167" t="s">
        <v>572</v>
      </c>
      <c r="E167" t="s">
        <v>573</v>
      </c>
      <c r="F167" s="13">
        <v>470</v>
      </c>
      <c r="G167" s="13">
        <v>63171</v>
      </c>
      <c r="H167" s="85">
        <f t="shared" si="25"/>
        <v>744.01228411771228</v>
      </c>
      <c r="I167" s="13">
        <v>476</v>
      </c>
      <c r="J167" s="13">
        <v>64120</v>
      </c>
      <c r="K167" s="85">
        <f t="shared" si="26"/>
        <v>742.35807860262003</v>
      </c>
      <c r="L167" s="13">
        <v>469</v>
      </c>
      <c r="M167" s="13">
        <v>64120</v>
      </c>
      <c r="N167" s="85">
        <f t="shared" si="27"/>
        <v>731.44104803493451</v>
      </c>
      <c r="O167" s="13">
        <v>255</v>
      </c>
      <c r="P167" s="13">
        <v>278</v>
      </c>
      <c r="Q167" s="16">
        <f t="shared" si="28"/>
        <v>0.91726618705035967</v>
      </c>
      <c r="R167" s="13">
        <v>286</v>
      </c>
      <c r="S167" s="13">
        <v>336</v>
      </c>
      <c r="T167" s="16">
        <f t="shared" si="29"/>
        <v>0.85119047619047616</v>
      </c>
      <c r="U167" s="13">
        <v>177</v>
      </c>
      <c r="V167" s="13">
        <v>213</v>
      </c>
      <c r="W167" s="16">
        <f t="shared" si="30"/>
        <v>0.83098591549295775</v>
      </c>
    </row>
    <row r="168" spans="1:23" x14ac:dyDescent="0.3">
      <c r="A168" t="s">
        <v>154</v>
      </c>
      <c r="B168" t="s">
        <v>185</v>
      </c>
      <c r="C168" t="s">
        <v>196</v>
      </c>
      <c r="D168" t="s">
        <v>574</v>
      </c>
      <c r="E168" t="s">
        <v>575</v>
      </c>
      <c r="F168" s="13">
        <v>309</v>
      </c>
      <c r="G168" s="13">
        <v>49504</v>
      </c>
      <c r="H168" s="85">
        <f t="shared" si="25"/>
        <v>624.19198448610211</v>
      </c>
      <c r="I168" s="13">
        <v>340</v>
      </c>
      <c r="J168" s="13">
        <v>49773</v>
      </c>
      <c r="K168" s="85">
        <f t="shared" si="26"/>
        <v>683.10127981033895</v>
      </c>
      <c r="L168" s="13">
        <v>313</v>
      </c>
      <c r="M168" s="13">
        <v>49773</v>
      </c>
      <c r="N168" s="85">
        <f t="shared" si="27"/>
        <v>628.85500170775322</v>
      </c>
      <c r="O168" s="13">
        <v>280</v>
      </c>
      <c r="P168" s="13">
        <v>346</v>
      </c>
      <c r="Q168" s="16">
        <f t="shared" si="28"/>
        <v>0.80924855491329484</v>
      </c>
      <c r="R168" s="13">
        <v>308</v>
      </c>
      <c r="S168" s="13">
        <v>375</v>
      </c>
      <c r="T168" s="16">
        <f t="shared" si="29"/>
        <v>0.82133333333333336</v>
      </c>
      <c r="U168" s="13">
        <v>220</v>
      </c>
      <c r="V168" s="13">
        <v>266</v>
      </c>
      <c r="W168" s="16">
        <f t="shared" si="30"/>
        <v>0.82706766917293228</v>
      </c>
    </row>
    <row r="169" spans="1:23" x14ac:dyDescent="0.3">
      <c r="A169" t="s">
        <v>163</v>
      </c>
      <c r="B169" t="s">
        <v>198</v>
      </c>
      <c r="C169" t="s">
        <v>239</v>
      </c>
      <c r="D169" t="s">
        <v>578</v>
      </c>
      <c r="E169" t="s">
        <v>579</v>
      </c>
      <c r="F169" s="13">
        <v>113</v>
      </c>
      <c r="G169" s="13">
        <v>28376</v>
      </c>
      <c r="H169" s="85">
        <f t="shared" si="25"/>
        <v>398.22385114180997</v>
      </c>
      <c r="I169" s="13">
        <v>106</v>
      </c>
      <c r="J169" s="13">
        <v>28795</v>
      </c>
      <c r="K169" s="85">
        <f t="shared" si="26"/>
        <v>368.11946518492795</v>
      </c>
      <c r="L169" s="13">
        <v>108</v>
      </c>
      <c r="M169" s="13">
        <v>28795</v>
      </c>
      <c r="N169" s="85">
        <f t="shared" si="27"/>
        <v>375.065115471436</v>
      </c>
      <c r="O169" s="13">
        <v>142</v>
      </c>
      <c r="P169" s="13">
        <v>154</v>
      </c>
      <c r="Q169" s="16">
        <f t="shared" si="28"/>
        <v>0.92207792207792205</v>
      </c>
      <c r="R169" s="13">
        <v>552</v>
      </c>
      <c r="S169" s="13">
        <v>600</v>
      </c>
      <c r="T169" s="16">
        <f t="shared" si="29"/>
        <v>0.92</v>
      </c>
      <c r="U169" s="13">
        <v>162</v>
      </c>
      <c r="V169" s="13">
        <v>176</v>
      </c>
      <c r="W169" s="16">
        <f t="shared" si="30"/>
        <v>0.92045454545454541</v>
      </c>
    </row>
    <row r="170" spans="1:23" x14ac:dyDescent="0.3">
      <c r="A170" t="s">
        <v>163</v>
      </c>
      <c r="B170" t="s">
        <v>198</v>
      </c>
      <c r="C170" t="s">
        <v>239</v>
      </c>
      <c r="D170" t="s">
        <v>580</v>
      </c>
      <c r="E170" t="s">
        <v>581</v>
      </c>
      <c r="F170" s="13">
        <v>109</v>
      </c>
      <c r="G170" s="13">
        <v>29926</v>
      </c>
      <c r="H170" s="85">
        <f t="shared" si="25"/>
        <v>364.2317717035354</v>
      </c>
      <c r="I170" s="13">
        <v>134</v>
      </c>
      <c r="J170" s="13">
        <v>30488</v>
      </c>
      <c r="K170" s="85">
        <f t="shared" si="26"/>
        <v>439.51718709000266</v>
      </c>
      <c r="L170" s="13">
        <v>122</v>
      </c>
      <c r="M170" s="13">
        <v>30488</v>
      </c>
      <c r="N170" s="85">
        <f t="shared" si="27"/>
        <v>400.1574389923905</v>
      </c>
      <c r="O170" s="13">
        <v>276</v>
      </c>
      <c r="P170" s="13">
        <v>297</v>
      </c>
      <c r="Q170" s="16">
        <f t="shared" si="28"/>
        <v>0.92929292929292928</v>
      </c>
      <c r="R170" s="13">
        <v>277</v>
      </c>
      <c r="S170" s="13">
        <v>297</v>
      </c>
      <c r="T170" s="16">
        <f t="shared" si="29"/>
        <v>0.93265993265993263</v>
      </c>
      <c r="U170" s="13">
        <v>255</v>
      </c>
      <c r="V170" s="13">
        <v>273</v>
      </c>
      <c r="W170" s="16">
        <f t="shared" si="30"/>
        <v>0.93406593406593408</v>
      </c>
    </row>
    <row r="171" spans="1:23" x14ac:dyDescent="0.3">
      <c r="A171" t="s">
        <v>148</v>
      </c>
      <c r="B171" t="s">
        <v>158</v>
      </c>
      <c r="C171" t="s">
        <v>165</v>
      </c>
      <c r="D171" t="s">
        <v>582</v>
      </c>
      <c r="E171" t="s">
        <v>583</v>
      </c>
      <c r="F171" s="13">
        <v>241</v>
      </c>
      <c r="G171" s="13">
        <v>37650</v>
      </c>
      <c r="H171" s="85">
        <f t="shared" si="25"/>
        <v>640.10624169986716</v>
      </c>
      <c r="I171" s="13">
        <v>261</v>
      </c>
      <c r="J171" s="13">
        <v>38303</v>
      </c>
      <c r="K171" s="85">
        <f t="shared" si="26"/>
        <v>681.40876693731559</v>
      </c>
      <c r="L171" s="13">
        <v>249</v>
      </c>
      <c r="M171" s="13">
        <v>38303</v>
      </c>
      <c r="N171" s="85">
        <f t="shared" si="27"/>
        <v>650.07962822755394</v>
      </c>
      <c r="O171" s="13">
        <v>129</v>
      </c>
      <c r="P171" s="13">
        <v>160</v>
      </c>
      <c r="Q171" s="16">
        <f t="shared" si="28"/>
        <v>0.80625000000000002</v>
      </c>
      <c r="R171" s="13">
        <v>518</v>
      </c>
      <c r="S171" s="13">
        <v>620</v>
      </c>
      <c r="T171" s="16">
        <f t="shared" si="29"/>
        <v>0.8354838709677419</v>
      </c>
      <c r="U171" s="13">
        <v>129</v>
      </c>
      <c r="V171" s="13">
        <v>150</v>
      </c>
      <c r="W171" s="16">
        <f t="shared" si="30"/>
        <v>0.86</v>
      </c>
    </row>
    <row r="172" spans="1:23" x14ac:dyDescent="0.3">
      <c r="A172" t="s">
        <v>154</v>
      </c>
      <c r="B172" t="s">
        <v>185</v>
      </c>
      <c r="C172" t="s">
        <v>196</v>
      </c>
      <c r="D172" t="s">
        <v>584</v>
      </c>
      <c r="E172" t="s">
        <v>585</v>
      </c>
      <c r="F172" s="13">
        <v>552</v>
      </c>
      <c r="G172" s="13">
        <v>114597</v>
      </c>
      <c r="H172" s="85">
        <f t="shared" si="25"/>
        <v>481.68800230372528</v>
      </c>
      <c r="I172" s="13">
        <v>551</v>
      </c>
      <c r="J172" s="13">
        <v>116650</v>
      </c>
      <c r="K172" s="85">
        <f t="shared" si="26"/>
        <v>472.35319331333045</v>
      </c>
      <c r="L172" s="13">
        <v>690</v>
      </c>
      <c r="M172" s="13">
        <v>116650</v>
      </c>
      <c r="N172" s="85">
        <f t="shared" si="27"/>
        <v>591.51307329618521</v>
      </c>
      <c r="O172" s="13">
        <v>255</v>
      </c>
      <c r="P172" s="13">
        <v>269</v>
      </c>
      <c r="Q172" s="16">
        <f t="shared" si="28"/>
        <v>0.94795539033457255</v>
      </c>
      <c r="R172" s="13">
        <v>244.02987965593732</v>
      </c>
      <c r="S172" s="13">
        <v>274.1908760179071</v>
      </c>
      <c r="T172" s="16">
        <f t="shared" si="29"/>
        <v>0.89</v>
      </c>
      <c r="U172" s="13">
        <v>227</v>
      </c>
      <c r="V172" s="13">
        <v>244</v>
      </c>
      <c r="W172" s="16">
        <f t="shared" si="30"/>
        <v>0.93032786885245899</v>
      </c>
    </row>
    <row r="173" spans="1:23" x14ac:dyDescent="0.3">
      <c r="A173" t="s">
        <v>181</v>
      </c>
      <c r="B173" t="s">
        <v>205</v>
      </c>
      <c r="C173" t="s">
        <v>229</v>
      </c>
      <c r="D173" t="s">
        <v>587</v>
      </c>
      <c r="E173" t="s">
        <v>588</v>
      </c>
      <c r="F173" s="13">
        <v>172</v>
      </c>
      <c r="G173" s="13">
        <v>28579</v>
      </c>
      <c r="H173" s="85">
        <f t="shared" si="25"/>
        <v>601.84051226424992</v>
      </c>
      <c r="I173" s="13">
        <v>179</v>
      </c>
      <c r="J173" s="13">
        <v>29344</v>
      </c>
      <c r="K173" s="85">
        <f t="shared" si="26"/>
        <v>610.00545256270448</v>
      </c>
      <c r="L173" s="13">
        <v>197</v>
      </c>
      <c r="M173" s="13">
        <v>29344</v>
      </c>
      <c r="N173" s="85">
        <f t="shared" si="27"/>
        <v>671.34678298800441</v>
      </c>
      <c r="O173" s="13">
        <v>103</v>
      </c>
      <c r="P173" s="13">
        <v>111</v>
      </c>
      <c r="Q173" s="16">
        <f t="shared" si="28"/>
        <v>0.92792792792792789</v>
      </c>
      <c r="R173" s="13">
        <v>95</v>
      </c>
      <c r="S173" s="13">
        <v>110</v>
      </c>
      <c r="T173" s="16">
        <f t="shared" si="29"/>
        <v>0.86363636363636365</v>
      </c>
      <c r="U173" s="13">
        <v>99</v>
      </c>
      <c r="V173" s="13">
        <v>123</v>
      </c>
      <c r="W173" s="16">
        <f t="shared" si="30"/>
        <v>0.80487804878048785</v>
      </c>
    </row>
    <row r="174" spans="1:23" x14ac:dyDescent="0.3">
      <c r="A174" t="s">
        <v>181</v>
      </c>
      <c r="B174" t="s">
        <v>205</v>
      </c>
      <c r="C174" t="s">
        <v>235</v>
      </c>
      <c r="D174" t="s">
        <v>589</v>
      </c>
      <c r="E174" t="s">
        <v>590</v>
      </c>
      <c r="F174" s="13">
        <v>1238</v>
      </c>
      <c r="G174" s="13">
        <v>190216</v>
      </c>
      <c r="H174" s="85">
        <f t="shared" si="25"/>
        <v>650.83904613702316</v>
      </c>
      <c r="I174" s="13">
        <v>1156</v>
      </c>
      <c r="J174" s="13">
        <v>192851</v>
      </c>
      <c r="K174" s="85">
        <f t="shared" si="26"/>
        <v>599.42650025148953</v>
      </c>
      <c r="L174" s="13">
        <v>973</v>
      </c>
      <c r="M174" s="13">
        <v>192851</v>
      </c>
      <c r="N174" s="85">
        <f t="shared" si="27"/>
        <v>504.53458887949768</v>
      </c>
      <c r="O174" s="13">
        <v>154</v>
      </c>
      <c r="P174" s="13">
        <v>184</v>
      </c>
      <c r="Q174" s="16">
        <f t="shared" si="28"/>
        <v>0.83695652173913049</v>
      </c>
      <c r="R174" s="13">
        <v>249</v>
      </c>
      <c r="S174" s="13">
        <v>292</v>
      </c>
      <c r="T174" s="16">
        <f t="shared" si="29"/>
        <v>0.85273972602739723</v>
      </c>
      <c r="U174" s="13">
        <v>137</v>
      </c>
      <c r="V174" s="13">
        <v>156</v>
      </c>
      <c r="W174" s="16">
        <f t="shared" si="30"/>
        <v>0.87820512820512819</v>
      </c>
    </row>
    <row r="175" spans="1:23" x14ac:dyDescent="0.3">
      <c r="A175" t="s">
        <v>163</v>
      </c>
      <c r="B175" t="s">
        <v>198</v>
      </c>
      <c r="C175" t="s">
        <v>239</v>
      </c>
      <c r="D175" t="s">
        <v>591</v>
      </c>
      <c r="E175" t="s">
        <v>592</v>
      </c>
      <c r="F175" s="13">
        <v>92</v>
      </c>
      <c r="G175" s="13">
        <v>29049</v>
      </c>
      <c r="H175" s="85">
        <f t="shared" si="25"/>
        <v>316.70625494853522</v>
      </c>
      <c r="I175" s="13">
        <v>99</v>
      </c>
      <c r="J175" s="13">
        <v>30141</v>
      </c>
      <c r="K175" s="85">
        <f t="shared" si="26"/>
        <v>328.45625559868614</v>
      </c>
      <c r="L175" s="13">
        <v>95</v>
      </c>
      <c r="M175" s="13">
        <v>30141</v>
      </c>
      <c r="N175" s="85">
        <f t="shared" si="27"/>
        <v>315.18529577651702</v>
      </c>
      <c r="O175" s="13">
        <v>144</v>
      </c>
      <c r="P175" s="13">
        <v>162</v>
      </c>
      <c r="Q175" s="16">
        <f t="shared" si="28"/>
        <v>0.88888888888888884</v>
      </c>
      <c r="R175" s="13">
        <v>317</v>
      </c>
      <c r="S175" s="13">
        <v>352</v>
      </c>
      <c r="T175" s="16">
        <f t="shared" si="29"/>
        <v>0.90056818181818177</v>
      </c>
      <c r="U175" s="13">
        <v>91</v>
      </c>
      <c r="V175" s="13">
        <v>114</v>
      </c>
      <c r="W175" s="16">
        <f t="shared" si="30"/>
        <v>0.79824561403508776</v>
      </c>
    </row>
    <row r="176" spans="1:23" x14ac:dyDescent="0.3">
      <c r="A176" t="s">
        <v>148</v>
      </c>
      <c r="B176" t="s">
        <v>158</v>
      </c>
      <c r="C176" t="s">
        <v>174</v>
      </c>
      <c r="D176" t="s">
        <v>593</v>
      </c>
      <c r="E176" t="s">
        <v>594</v>
      </c>
      <c r="F176" s="13">
        <v>372</v>
      </c>
      <c r="G176" s="13">
        <v>60362</v>
      </c>
      <c r="H176" s="85">
        <f t="shared" si="25"/>
        <v>616.28176667439777</v>
      </c>
      <c r="I176" s="13">
        <v>410</v>
      </c>
      <c r="J176" s="13">
        <v>61076</v>
      </c>
      <c r="K176" s="85">
        <f t="shared" si="26"/>
        <v>671.29478027375728</v>
      </c>
      <c r="L176" s="13">
        <v>423</v>
      </c>
      <c r="M176" s="13">
        <v>61076</v>
      </c>
      <c r="N176" s="85">
        <f t="shared" si="27"/>
        <v>692.57973672146181</v>
      </c>
      <c r="O176" s="13">
        <v>142</v>
      </c>
      <c r="P176" s="13">
        <v>152</v>
      </c>
      <c r="Q176" s="16">
        <f t="shared" si="28"/>
        <v>0.93421052631578949</v>
      </c>
      <c r="R176" s="13">
        <v>419</v>
      </c>
      <c r="S176" s="13">
        <v>516</v>
      </c>
      <c r="T176" s="16">
        <f t="shared" si="29"/>
        <v>0.81201550387596899</v>
      </c>
      <c r="U176" s="13">
        <v>387</v>
      </c>
      <c r="V176" s="13">
        <v>426</v>
      </c>
      <c r="W176" s="16">
        <f t="shared" si="30"/>
        <v>0.90845070422535212</v>
      </c>
    </row>
    <row r="177" spans="1:23" x14ac:dyDescent="0.3">
      <c r="A177" t="s">
        <v>172</v>
      </c>
      <c r="B177" t="s">
        <v>213</v>
      </c>
      <c r="C177" t="s">
        <v>224</v>
      </c>
      <c r="D177" t="s">
        <v>595</v>
      </c>
      <c r="E177" t="s">
        <v>596</v>
      </c>
      <c r="F177" s="13">
        <v>435</v>
      </c>
      <c r="G177" s="13">
        <v>101674</v>
      </c>
      <c r="H177" s="85">
        <f t="shared" si="25"/>
        <v>427.83799201369084</v>
      </c>
      <c r="I177" s="13">
        <v>525</v>
      </c>
      <c r="J177" s="13">
        <v>103766</v>
      </c>
      <c r="K177" s="85">
        <f t="shared" si="26"/>
        <v>505.94607096736888</v>
      </c>
      <c r="L177" s="13">
        <v>367</v>
      </c>
      <c r="M177" s="13">
        <v>103766</v>
      </c>
      <c r="N177" s="85">
        <f t="shared" si="27"/>
        <v>353.68039627623693</v>
      </c>
      <c r="O177" s="13">
        <v>87</v>
      </c>
      <c r="P177" s="13">
        <v>132</v>
      </c>
      <c r="Q177" s="16">
        <f t="shared" si="28"/>
        <v>0.65909090909090906</v>
      </c>
      <c r="R177" s="13">
        <v>650</v>
      </c>
      <c r="S177" s="13">
        <v>750</v>
      </c>
      <c r="T177" s="16">
        <f t="shared" si="29"/>
        <v>0.8666666666666667</v>
      </c>
      <c r="U177" s="13">
        <v>96</v>
      </c>
      <c r="V177" s="13">
        <v>143</v>
      </c>
      <c r="W177" s="16">
        <f t="shared" si="30"/>
        <v>0.67132867132867136</v>
      </c>
    </row>
    <row r="178" spans="1:23" x14ac:dyDescent="0.3">
      <c r="A178" t="s">
        <v>181</v>
      </c>
      <c r="B178" t="s">
        <v>205</v>
      </c>
      <c r="C178" t="s">
        <v>229</v>
      </c>
      <c r="D178" t="s">
        <v>597</v>
      </c>
      <c r="E178" t="s">
        <v>598</v>
      </c>
      <c r="F178" s="13">
        <v>77</v>
      </c>
      <c r="G178" s="13">
        <v>27262</v>
      </c>
      <c r="H178" s="85">
        <f t="shared" si="25"/>
        <v>282.44442814173573</v>
      </c>
      <c r="I178" s="13">
        <v>170</v>
      </c>
      <c r="J178" s="13">
        <v>27655</v>
      </c>
      <c r="K178" s="85">
        <f t="shared" si="26"/>
        <v>614.71704935816308</v>
      </c>
      <c r="L178" s="13">
        <v>95</v>
      </c>
      <c r="M178" s="13">
        <v>27655</v>
      </c>
      <c r="N178" s="85">
        <f t="shared" si="27"/>
        <v>343.51835111191468</v>
      </c>
      <c r="O178" s="13">
        <v>111</v>
      </c>
      <c r="P178" s="13">
        <v>145</v>
      </c>
      <c r="Q178" s="16">
        <f t="shared" si="28"/>
        <v>0.76551724137931032</v>
      </c>
      <c r="R178" s="13">
        <v>832</v>
      </c>
      <c r="S178" s="13">
        <v>950</v>
      </c>
      <c r="T178" s="16">
        <f t="shared" si="29"/>
        <v>0.87578947368421056</v>
      </c>
      <c r="U178" s="13">
        <v>80</v>
      </c>
      <c r="V178" s="13">
        <v>107</v>
      </c>
      <c r="W178" s="16">
        <f t="shared" si="30"/>
        <v>0.74766355140186913</v>
      </c>
    </row>
    <row r="179" spans="1:23" x14ac:dyDescent="0.3">
      <c r="A179" t="s">
        <v>148</v>
      </c>
      <c r="B179" t="s">
        <v>158</v>
      </c>
      <c r="C179" t="s">
        <v>165</v>
      </c>
      <c r="D179" t="s">
        <v>601</v>
      </c>
      <c r="E179" t="s">
        <v>602</v>
      </c>
      <c r="F179" s="13">
        <v>505</v>
      </c>
      <c r="G179" s="13">
        <v>67962</v>
      </c>
      <c r="H179" s="85">
        <f t="shared" si="25"/>
        <v>743.06229952032015</v>
      </c>
      <c r="I179" s="13">
        <v>469</v>
      </c>
      <c r="J179" s="13">
        <v>68822</v>
      </c>
      <c r="K179" s="85">
        <f t="shared" si="26"/>
        <v>681.46813518932902</v>
      </c>
      <c r="L179" s="13">
        <v>196</v>
      </c>
      <c r="M179" s="13">
        <v>68822</v>
      </c>
      <c r="N179" s="85">
        <f t="shared" si="27"/>
        <v>284.79265351195841</v>
      </c>
      <c r="O179" s="13">
        <v>447</v>
      </c>
      <c r="P179" s="13">
        <v>535</v>
      </c>
      <c r="Q179" s="16">
        <f t="shared" si="28"/>
        <v>0.83551401869158881</v>
      </c>
      <c r="R179" s="13">
        <v>520</v>
      </c>
      <c r="S179" s="13">
        <v>578</v>
      </c>
      <c r="T179" s="16">
        <f t="shared" si="29"/>
        <v>0.89965397923875434</v>
      </c>
      <c r="U179" s="13">
        <v>358</v>
      </c>
      <c r="V179" s="13">
        <v>408</v>
      </c>
      <c r="W179" s="16">
        <f t="shared" si="30"/>
        <v>0.87745098039215685</v>
      </c>
    </row>
    <row r="180" spans="1:23" x14ac:dyDescent="0.3">
      <c r="A180" t="s">
        <v>181</v>
      </c>
      <c r="B180" t="s">
        <v>205</v>
      </c>
      <c r="C180" t="s">
        <v>229</v>
      </c>
      <c r="D180" t="s">
        <v>603</v>
      </c>
      <c r="E180" t="s">
        <v>604</v>
      </c>
      <c r="F180" s="13">
        <v>123</v>
      </c>
      <c r="G180" s="13">
        <v>28294</v>
      </c>
      <c r="H180" s="85">
        <f t="shared" si="25"/>
        <v>434.72114229165197</v>
      </c>
      <c r="I180" s="13">
        <v>129</v>
      </c>
      <c r="J180" s="13">
        <v>28900</v>
      </c>
      <c r="K180" s="85">
        <f t="shared" si="26"/>
        <v>446.36678200692046</v>
      </c>
      <c r="L180" s="13">
        <v>114</v>
      </c>
      <c r="M180" s="13">
        <v>28900</v>
      </c>
      <c r="N180" s="85">
        <f t="shared" si="27"/>
        <v>394.46366782006925</v>
      </c>
      <c r="O180" s="13">
        <v>40</v>
      </c>
      <c r="P180" s="13">
        <v>55</v>
      </c>
      <c r="Q180" s="16">
        <f t="shared" si="28"/>
        <v>0.72727272727272729</v>
      </c>
      <c r="R180" s="13">
        <v>40.700000000000003</v>
      </c>
      <c r="S180" s="13">
        <v>55</v>
      </c>
      <c r="T180" s="16">
        <f t="shared" si="29"/>
        <v>0.7400000000000001</v>
      </c>
      <c r="U180" s="13">
        <v>20</v>
      </c>
      <c r="V180" s="13">
        <v>28</v>
      </c>
      <c r="W180" s="16">
        <f t="shared" si="30"/>
        <v>0.7142857142857143</v>
      </c>
    </row>
    <row r="181" spans="1:23" x14ac:dyDescent="0.3">
      <c r="A181" t="s">
        <v>154</v>
      </c>
      <c r="B181" t="s">
        <v>185</v>
      </c>
      <c r="C181" t="s">
        <v>196</v>
      </c>
      <c r="D181" t="s">
        <v>607</v>
      </c>
      <c r="E181" t="s">
        <v>608</v>
      </c>
      <c r="F181" s="13">
        <v>385</v>
      </c>
      <c r="G181" s="13">
        <v>43075</v>
      </c>
      <c r="H181" s="85">
        <f t="shared" si="25"/>
        <v>893.78990133488105</v>
      </c>
      <c r="I181" s="13">
        <v>260</v>
      </c>
      <c r="J181" s="13">
        <v>43303</v>
      </c>
      <c r="K181" s="85">
        <f t="shared" si="26"/>
        <v>600.42029420594417</v>
      </c>
      <c r="L181" s="13">
        <v>316</v>
      </c>
      <c r="M181" s="13">
        <v>43303</v>
      </c>
      <c r="N181" s="85">
        <f t="shared" si="27"/>
        <v>729.74158834260902</v>
      </c>
      <c r="O181" s="13">
        <v>82</v>
      </c>
      <c r="P181" s="13">
        <v>110</v>
      </c>
      <c r="Q181" s="16">
        <f t="shared" si="28"/>
        <v>0.74545454545454548</v>
      </c>
      <c r="R181" s="13">
        <v>360</v>
      </c>
      <c r="S181" s="13">
        <v>420</v>
      </c>
      <c r="T181" s="16">
        <f t="shared" si="29"/>
        <v>0.8571428571428571</v>
      </c>
      <c r="U181" s="13">
        <v>347</v>
      </c>
      <c r="V181" s="13">
        <v>442</v>
      </c>
      <c r="W181" s="16">
        <f t="shared" si="30"/>
        <v>0.78506787330316741</v>
      </c>
    </row>
    <row r="182" spans="1:23" x14ac:dyDescent="0.3">
      <c r="A182" t="s">
        <v>154</v>
      </c>
      <c r="B182" t="s">
        <v>185</v>
      </c>
      <c r="C182" t="s">
        <v>196</v>
      </c>
      <c r="D182" t="s">
        <v>609</v>
      </c>
      <c r="E182" t="s">
        <v>610</v>
      </c>
      <c r="F182" s="13">
        <v>822</v>
      </c>
      <c r="G182" s="13">
        <v>128055</v>
      </c>
      <c r="H182" s="85">
        <f t="shared" si="25"/>
        <v>641.91167857561209</v>
      </c>
      <c r="I182" s="13">
        <v>828</v>
      </c>
      <c r="J182" s="13">
        <v>130633</v>
      </c>
      <c r="K182" s="85">
        <f t="shared" si="26"/>
        <v>633.83677937427751</v>
      </c>
      <c r="L182" s="13">
        <v>854</v>
      </c>
      <c r="M182" s="13">
        <v>130633</v>
      </c>
      <c r="N182" s="85">
        <f t="shared" si="27"/>
        <v>653.73986664931522</v>
      </c>
      <c r="O182" s="13">
        <v>419</v>
      </c>
      <c r="P182" s="13">
        <v>535</v>
      </c>
      <c r="Q182" s="16">
        <f t="shared" si="28"/>
        <v>0.7831775700934579</v>
      </c>
      <c r="R182" s="13">
        <v>465</v>
      </c>
      <c r="S182" s="13">
        <v>540</v>
      </c>
      <c r="T182" s="16">
        <f t="shared" si="29"/>
        <v>0.86111111111111116</v>
      </c>
      <c r="U182" s="13">
        <v>398</v>
      </c>
      <c r="V182" s="13">
        <v>489</v>
      </c>
      <c r="W182" s="16">
        <f t="shared" si="30"/>
        <v>0.81390593047034765</v>
      </c>
    </row>
    <row r="183" spans="1:23" x14ac:dyDescent="0.3">
      <c r="A183" t="s">
        <v>148</v>
      </c>
      <c r="B183" t="s">
        <v>167</v>
      </c>
      <c r="C183" t="s">
        <v>142</v>
      </c>
      <c r="D183" t="s">
        <v>613</v>
      </c>
      <c r="E183" t="s">
        <v>614</v>
      </c>
      <c r="F183" s="13">
        <v>243</v>
      </c>
      <c r="G183" s="13">
        <v>37430</v>
      </c>
      <c r="H183" s="85">
        <f t="shared" si="25"/>
        <v>649.21186214266629</v>
      </c>
      <c r="I183" s="13">
        <v>243</v>
      </c>
      <c r="J183" s="13">
        <v>37882</v>
      </c>
      <c r="K183" s="85">
        <f t="shared" si="26"/>
        <v>641.46560371680482</v>
      </c>
      <c r="L183" s="13">
        <v>246</v>
      </c>
      <c r="M183" s="13">
        <v>37882</v>
      </c>
      <c r="N183" s="85">
        <f t="shared" si="27"/>
        <v>649.38493215775304</v>
      </c>
      <c r="O183" s="13">
        <v>42</v>
      </c>
      <c r="P183" s="13">
        <v>53</v>
      </c>
      <c r="Q183" s="16">
        <f t="shared" si="28"/>
        <v>0.79245283018867929</v>
      </c>
      <c r="R183" s="13">
        <v>41</v>
      </c>
      <c r="S183" s="13">
        <v>50</v>
      </c>
      <c r="T183" s="16">
        <f t="shared" si="29"/>
        <v>0.82</v>
      </c>
      <c r="U183" s="13">
        <v>49</v>
      </c>
      <c r="V183" s="13">
        <v>53</v>
      </c>
      <c r="W183" s="16">
        <f t="shared" si="30"/>
        <v>0.92452830188679247</v>
      </c>
    </row>
  </sheetData>
  <mergeCells count="8">
    <mergeCell ref="F2:N2"/>
    <mergeCell ref="O2:W2"/>
    <mergeCell ref="F3:H3"/>
    <mergeCell ref="I3:K3"/>
    <mergeCell ref="L3:N3"/>
    <mergeCell ref="O3:Q3"/>
    <mergeCell ref="U3:W3"/>
    <mergeCell ref="R3:T3"/>
  </mergeCells>
  <pageMargins left="0.7" right="0.7" top="0.75" bottom="0.75" header="0.3" footer="0.3"/>
  <pageSetup paperSize="9" orientation="portrait" horizontalDpi="90" verticalDpi="90" r:id="rId1"/>
  <ignoredErrors>
    <ignoredError sqref="H5:H33 K5:K33 N5:N33 Q5:Q33 T5:T33" formula="1"/>
  </ignoredError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L196"/>
  <sheetViews>
    <sheetView showGridLines="0" zoomScale="80" zoomScaleNormal="8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9" width="25.6640625" customWidth="1"/>
    <col min="10" max="11" width="4.6640625" customWidth="1"/>
    <col min="12" max="12" width="0" style="1" hidden="1" customWidth="1"/>
    <col min="13" max="13" width="4.6640625" customWidth="1"/>
  </cols>
  <sheetData>
    <row r="1" spans="1:12" ht="21" x14ac:dyDescent="0.4">
      <c r="A1" s="37"/>
      <c r="B1" s="265" t="s">
        <v>956</v>
      </c>
      <c r="C1" s="265"/>
      <c r="D1" s="265"/>
      <c r="E1" s="265"/>
      <c r="F1" s="265"/>
      <c r="G1" s="265"/>
      <c r="H1" s="265"/>
      <c r="I1" s="265"/>
      <c r="J1" s="37"/>
    </row>
    <row r="2" spans="1:12" x14ac:dyDescent="0.3">
      <c r="A2" s="37"/>
      <c r="B2" s="261"/>
      <c r="C2" s="261"/>
      <c r="D2" s="261"/>
      <c r="E2" s="261"/>
      <c r="F2" s="261"/>
      <c r="G2" s="261"/>
      <c r="H2" s="261"/>
      <c r="I2" s="261"/>
      <c r="J2" s="37"/>
    </row>
    <row r="3" spans="1:12" x14ac:dyDescent="0.3">
      <c r="A3" s="37"/>
      <c r="B3" s="37"/>
      <c r="C3" s="37"/>
      <c r="D3" s="37"/>
      <c r="E3" s="37"/>
      <c r="F3" s="37"/>
      <c r="G3" s="37"/>
      <c r="H3" s="37"/>
      <c r="I3" s="37"/>
      <c r="J3" s="37"/>
    </row>
    <row r="4" spans="1:12" x14ac:dyDescent="0.3">
      <c r="A4" s="37"/>
      <c r="B4" s="37"/>
      <c r="C4" s="37"/>
      <c r="D4" s="37"/>
      <c r="E4" s="38" t="s">
        <v>929</v>
      </c>
      <c r="F4" s="37"/>
      <c r="G4" s="39" t="str">
        <f ca="1">'Org List'!J7</f>
        <v>HWB</v>
      </c>
      <c r="H4" s="37"/>
      <c r="I4" s="37"/>
      <c r="J4" s="37"/>
      <c r="L4" s="1">
        <f ca="1">MATCH(G4, 'Comms by AT'!$B:$B, 0)</f>
        <v>4</v>
      </c>
    </row>
    <row r="5" spans="1:12" x14ac:dyDescent="0.3">
      <c r="A5" s="37"/>
      <c r="B5" s="37"/>
      <c r="C5" s="37"/>
      <c r="D5" s="37"/>
      <c r="E5" s="37"/>
      <c r="F5" s="37"/>
      <c r="G5" s="37"/>
      <c r="H5" s="37"/>
      <c r="I5" s="37"/>
      <c r="J5" s="37"/>
      <c r="L5" s="1">
        <f ca="1">COUNTIF('Comms by AT'!$C:$C, $G$4)</f>
        <v>179</v>
      </c>
    </row>
    <row r="6" spans="1:12" ht="20.100000000000001" customHeight="1" x14ac:dyDescent="0.3">
      <c r="E6" s="209" t="s">
        <v>1082</v>
      </c>
    </row>
    <row r="7" spans="1:12" x14ac:dyDescent="0.3">
      <c r="A7" s="37"/>
      <c r="B7" s="37"/>
      <c r="C7" s="37"/>
      <c r="D7" s="37"/>
      <c r="E7" s="38" t="s">
        <v>930</v>
      </c>
      <c r="F7" s="37"/>
      <c r="G7" s="37"/>
      <c r="H7" s="37"/>
      <c r="I7" s="37"/>
      <c r="J7" s="37"/>
    </row>
    <row r="8" spans="1:12" ht="15" thickBot="1" x14ac:dyDescent="0.35"/>
    <row r="9" spans="1:12" s="1" customFormat="1" ht="15" hidden="1" thickBot="1" x14ac:dyDescent="0.35">
      <c r="G9" s="1">
        <v>14</v>
      </c>
      <c r="H9" s="1">
        <v>17</v>
      </c>
      <c r="I9" s="1">
        <v>20</v>
      </c>
    </row>
    <row r="10" spans="1:12" ht="60" customHeight="1" thickBot="1" x14ac:dyDescent="0.35">
      <c r="B10" s="198"/>
      <c r="C10" s="199"/>
      <c r="D10" s="200"/>
      <c r="E10" s="306" t="s">
        <v>1066</v>
      </c>
      <c r="F10" s="306"/>
      <c r="G10" s="132" t="s">
        <v>797</v>
      </c>
      <c r="H10" s="132" t="s">
        <v>802</v>
      </c>
      <c r="I10" s="132" t="s">
        <v>807</v>
      </c>
    </row>
    <row r="11" spans="1:12" ht="15" thickBot="1" x14ac:dyDescent="0.35">
      <c r="B11" s="201" t="s">
        <v>942</v>
      </c>
      <c r="C11" s="202" t="s">
        <v>943</v>
      </c>
      <c r="D11" s="203" t="s">
        <v>944</v>
      </c>
      <c r="E11" s="41" t="s">
        <v>117</v>
      </c>
      <c r="F11" s="131" t="s">
        <v>931</v>
      </c>
      <c r="G11" s="133" t="s">
        <v>955</v>
      </c>
      <c r="H11" s="133" t="s">
        <v>1064</v>
      </c>
      <c r="I11" s="133" t="s">
        <v>1064</v>
      </c>
    </row>
    <row r="12" spans="1:12" ht="15" customHeight="1" x14ac:dyDescent="0.3">
      <c r="A12" s="57">
        <v>0</v>
      </c>
      <c r="B12" s="95" t="str">
        <f ca="1">IFERROR(IF((VLOOKUP($E12,'Org List'!$AJ$10:$AL$188,3,FALSE))="","",(VLOOKUP($E12,'Org List'!$AJ$10:$AL$188,3,FALSE))),"")</f>
        <v/>
      </c>
      <c r="C12" s="96" t="str">
        <f ca="1">IFERROR(IF((VLOOKUP($E12,'Org List'!$AO$10:$AQ$188,3,FALSE))="","",(VLOOKUP($E12,'Org List'!$AO$10:$AQ$188,3,FALSE))),"")</f>
        <v/>
      </c>
      <c r="D12" s="97" t="str">
        <f ca="1">IFERROR(IF((VLOOKUP($E12,'Org List'!$AT$10:$AV$188,3,FALSE))="","",(VLOOKUP($E12,'Org List'!$AT$10:$AV$188,3,FALSE))),"")</f>
        <v/>
      </c>
      <c r="E12" s="95" t="str">
        <f t="shared" ref="E12:E43" ca="1" si="0">IF($A12&gt;$L$5-1,"",INDIRECT("'Comms by AT'!D"&amp;$A12+$L$4))</f>
        <v>HWB</v>
      </c>
      <c r="F12" s="97" t="str">
        <f ca="1">IF(E12="","",VLOOKUP(E12,'Org List'!$J$9:$K$488,2,0))</f>
        <v>Health and Wellbeing Board</v>
      </c>
      <c r="G12" s="137">
        <f ca="1">IFERROR(IF((VLOOKUP($E12,'Res&amp;Reablement Backsheet'!$D$5:$W$183,G$9,FALSE))="","",(VLOOKUP($E12,'Res&amp;Reablement Backsheet'!$D$5:$W$183,G$9,FALSE))),"")</f>
        <v>0.82467920023873476</v>
      </c>
      <c r="H12" s="137">
        <f ca="1">IFERROR(IF((VLOOKUP($E12,'Res&amp;Reablement Backsheet'!$D$5:$W$183,H$9,FALSE))="","",(VLOOKUP($E12,'Res&amp;Reablement Backsheet'!$D$5:$W$183,H$9,FALSE))),"")</f>
        <v>0.84253154820192599</v>
      </c>
      <c r="I12" s="137">
        <f ca="1">IFERROR(IF((VLOOKUP($E12,'Res&amp;Reablement Backsheet'!$D$5:$W$183,I$9,FALSE))="","",(VLOOKUP($E12,'Res&amp;Reablement Backsheet'!$D$5:$W$183,I$9,FALSE))),"")</f>
        <v>0.8293898161181491</v>
      </c>
    </row>
    <row r="13" spans="1:12" ht="15" customHeight="1" x14ac:dyDescent="0.3">
      <c r="A13" s="57">
        <v>1</v>
      </c>
      <c r="B13" s="98" t="str">
        <f ca="1">IFERROR(IF((VLOOKUP($E13,'Org List'!$AJ$10:$AL$188,3,FALSE))="","",(VLOOKUP($E13,'Org List'!$AJ$10:$AL$188,3,FALSE))),"")</f>
        <v>North of England Commissioning Region</v>
      </c>
      <c r="C13" s="99" t="str">
        <f ca="1">IFERROR(IF((VLOOKUP($E13,'Org List'!$AO$10:$AQ$188,3,FALSE))="","",(VLOOKUP($E13,'Org List'!$AO$10:$AQ$188,3,FALSE))),"")</f>
        <v/>
      </c>
      <c r="D13" s="100" t="str">
        <f ca="1">IFERROR(IF((VLOOKUP($E13,'Org List'!$AT$10:$AV$188,3,FALSE))="","",(VLOOKUP($E13,'Org List'!$AT$10:$AV$188,3,FALSE))),"")</f>
        <v/>
      </c>
      <c r="E13" s="98" t="str">
        <f t="shared" ca="1" si="0"/>
        <v>Y54</v>
      </c>
      <c r="F13" s="100" t="str">
        <f ca="1">IF(E13="","",VLOOKUP(E13,'Org List'!$J$9:$K$488,2,0))</f>
        <v>North of England Commissioning Region</v>
      </c>
      <c r="G13" s="138">
        <f ca="1">IFERROR(IF((VLOOKUP($E13,'Res&amp;Reablement Backsheet'!$D$5:$W$183,G$9,FALSE))="","",(VLOOKUP($E13,'Res&amp;Reablement Backsheet'!$D$5:$W$183,G$9,FALSE))),"")</f>
        <v>0.83092273184314336</v>
      </c>
      <c r="H13" s="138">
        <f ca="1">IFERROR(IF((VLOOKUP($E13,'Res&amp;Reablement Backsheet'!$D$5:$W$183,H$9,FALSE))="","",(VLOOKUP($E13,'Res&amp;Reablement Backsheet'!$D$5:$W$183,H$9,FALSE))),"")</f>
        <v>0.83868916888221012</v>
      </c>
      <c r="I13" s="138">
        <f ca="1">IFERROR(IF((VLOOKUP($E13,'Res&amp;Reablement Backsheet'!$D$5:$W$183,I$9,FALSE))="","",(VLOOKUP($E13,'Res&amp;Reablement Backsheet'!$D$5:$W$183,I$9,FALSE))),"")</f>
        <v>0.84321167883211678</v>
      </c>
    </row>
    <row r="14" spans="1:12" ht="15" customHeight="1" x14ac:dyDescent="0.3">
      <c r="A14" s="57">
        <v>2</v>
      </c>
      <c r="B14" s="98" t="str">
        <f ca="1">IFERROR(IF((VLOOKUP($E14,'Org List'!$AJ$10:$AL$188,3,FALSE))="","",(VLOOKUP($E14,'Org List'!$AJ$10:$AL$188,3,FALSE))),"")</f>
        <v>Midlands and East of England Commissioning Region</v>
      </c>
      <c r="C14" s="99" t="str">
        <f ca="1">IFERROR(IF((VLOOKUP($E14,'Org List'!$AO$10:$AQ$188,3,FALSE))="","",(VLOOKUP($E14,'Org List'!$AO$10:$AQ$188,3,FALSE))),"")</f>
        <v/>
      </c>
      <c r="D14" s="100" t="str">
        <f ca="1">IFERROR(IF((VLOOKUP($E14,'Org List'!$AT$10:$AV$188,3,FALSE))="","",(VLOOKUP($E14,'Org List'!$AT$10:$AV$188,3,FALSE))),"")</f>
        <v/>
      </c>
      <c r="E14" s="98" t="str">
        <f t="shared" ca="1" si="0"/>
        <v>Y55</v>
      </c>
      <c r="F14" s="100" t="str">
        <f ca="1">IF(E14="","",VLOOKUP(E14,'Org List'!$J$9:$K$488,2,0))</f>
        <v>Midlands and East of England Commissioning Region</v>
      </c>
      <c r="G14" s="138">
        <f ca="1">IFERROR(IF((VLOOKUP($E14,'Res&amp;Reablement Backsheet'!$D$5:$W$183,G$9,FALSE))="","",(VLOOKUP($E14,'Res&amp;Reablement Backsheet'!$D$5:$W$183,G$9,FALSE))),"")</f>
        <v>0.80783497692934048</v>
      </c>
      <c r="H14" s="138">
        <f ca="1">IFERROR(IF((VLOOKUP($E14,'Res&amp;Reablement Backsheet'!$D$5:$W$183,H$9,FALSE))="","",(VLOOKUP($E14,'Res&amp;Reablement Backsheet'!$D$5:$W$183,H$9,FALSE))),"")</f>
        <v>0.8325828538837966</v>
      </c>
      <c r="I14" s="138">
        <f ca="1">IFERROR(IF((VLOOKUP($E14,'Res&amp;Reablement Backsheet'!$D$5:$W$183,I$9,FALSE))="","",(VLOOKUP($E14,'Res&amp;Reablement Backsheet'!$D$5:$W$183,I$9,FALSE))),"")</f>
        <v>0.80707472178060413</v>
      </c>
    </row>
    <row r="15" spans="1:12" ht="15" customHeight="1" x14ac:dyDescent="0.3">
      <c r="A15" s="57">
        <v>3</v>
      </c>
      <c r="B15" s="98" t="str">
        <f ca="1">IFERROR(IF((VLOOKUP($E15,'Org List'!$AJ$10:$AL$188,3,FALSE))="","",(VLOOKUP($E15,'Org List'!$AJ$10:$AL$188,3,FALSE))),"")</f>
        <v>London Commissioning Region</v>
      </c>
      <c r="C15" s="99" t="str">
        <f ca="1">IFERROR(IF((VLOOKUP($E15,'Org List'!$AO$10:$AQ$188,3,FALSE))="","",(VLOOKUP($E15,'Org List'!$AO$10:$AQ$188,3,FALSE))),"")</f>
        <v/>
      </c>
      <c r="D15" s="100" t="str">
        <f ca="1">IFERROR(IF((VLOOKUP($E15,'Org List'!$AT$10:$AV$188,3,FALSE))="","",(VLOOKUP($E15,'Org List'!$AT$10:$AV$188,3,FALSE))),"")</f>
        <v/>
      </c>
      <c r="E15" s="98" t="str">
        <f t="shared" ca="1" si="0"/>
        <v>Y56</v>
      </c>
      <c r="F15" s="100" t="str">
        <f ca="1">IF(E15="","",VLOOKUP(E15,'Org List'!$J$9:$K$488,2,0))</f>
        <v>London Commissioning Region</v>
      </c>
      <c r="G15" s="138">
        <f ca="1">IFERROR(IF((VLOOKUP($E15,'Res&amp;Reablement Backsheet'!$D$5:$W$183,G$9,FALSE))="","",(VLOOKUP($E15,'Res&amp;Reablement Backsheet'!$D$5:$W$183,G$9,FALSE))),"")</f>
        <v>0.85509499136442146</v>
      </c>
      <c r="H15" s="138">
        <f ca="1">IFERROR(IF((VLOOKUP($E15,'Res&amp;Reablement Backsheet'!$D$5:$W$183,H$9,FALSE))="","",(VLOOKUP($E15,'Res&amp;Reablement Backsheet'!$D$5:$W$183,H$9,FALSE))),"")</f>
        <v>0.8796757569937903</v>
      </c>
      <c r="I15" s="138">
        <f ca="1">IFERROR(IF((VLOOKUP($E15,'Res&amp;Reablement Backsheet'!$D$5:$W$183,I$9,FALSE))="","",(VLOOKUP($E15,'Res&amp;Reablement Backsheet'!$D$5:$W$183,I$9,FALSE))),"")</f>
        <v>0.87155519742143428</v>
      </c>
    </row>
    <row r="16" spans="1:12" ht="15" customHeight="1" x14ac:dyDescent="0.3">
      <c r="A16" s="57">
        <v>4</v>
      </c>
      <c r="B16" s="98" t="str">
        <f ca="1">IFERROR(IF((VLOOKUP($E16,'Org List'!$AJ$10:$AL$188,3,FALSE))="","",(VLOOKUP($E16,'Org List'!$AJ$10:$AL$188,3,FALSE))),"")</f>
        <v>South West England Commissioning Region</v>
      </c>
      <c r="C16" s="99" t="str">
        <f ca="1">IFERROR(IF((VLOOKUP($E16,'Org List'!$AO$10:$AQ$188,3,FALSE))="","",(VLOOKUP($E16,'Org List'!$AO$10:$AQ$188,3,FALSE))),"")</f>
        <v/>
      </c>
      <c r="D16" s="100" t="str">
        <f ca="1">IFERROR(IF((VLOOKUP($E16,'Org List'!$AT$10:$AV$188,3,FALSE))="","",(VLOOKUP($E16,'Org List'!$AT$10:$AV$188,3,FALSE))),"")</f>
        <v/>
      </c>
      <c r="E16" s="98" t="str">
        <f t="shared" ca="1" si="0"/>
        <v>Y58</v>
      </c>
      <c r="F16" s="100" t="str">
        <f ca="1">IF(E16="","",VLOOKUP(E16,'Org List'!$J$9:$K$488,2,0))</f>
        <v>South West England Commissioning Region</v>
      </c>
      <c r="G16" s="138">
        <f ca="1">IFERROR(IF((VLOOKUP($E16,'Res&amp;Reablement Backsheet'!$D$5:$W$183,G$9,FALSE))="","",(VLOOKUP($E16,'Res&amp;Reablement Backsheet'!$D$5:$W$183,G$9,FALSE))),"")</f>
        <v>0.83784368911019702</v>
      </c>
      <c r="H16" s="138">
        <f ca="1">IFERROR(IF((VLOOKUP($E16,'Res&amp;Reablement Backsheet'!$D$5:$W$183,H$9,FALSE))="","",(VLOOKUP($E16,'Res&amp;Reablement Backsheet'!$D$5:$W$183,H$9,FALSE))),"")</f>
        <v>0.83042776386172623</v>
      </c>
      <c r="I16" s="138">
        <f ca="1">IFERROR(IF((VLOOKUP($E16,'Res&amp;Reablement Backsheet'!$D$5:$W$183,I$9,FALSE))="","",(VLOOKUP($E16,'Res&amp;Reablement Backsheet'!$D$5:$W$183,I$9,FALSE))),"")</f>
        <v>0.80192695496302935</v>
      </c>
    </row>
    <row r="17" spans="1:9" ht="15" customHeight="1" x14ac:dyDescent="0.3">
      <c r="A17" s="57">
        <v>5</v>
      </c>
      <c r="B17" s="98" t="str">
        <f ca="1">IFERROR(IF((VLOOKUP($E17,'Org List'!$AJ$10:$AL$188,3,FALSE))="","",(VLOOKUP($E17,'Org List'!$AJ$10:$AL$188,3,FALSE))),"")</f>
        <v>South East England Commissioning Region</v>
      </c>
      <c r="C17" s="99" t="str">
        <f ca="1">IFERROR(IF((VLOOKUP($E17,'Org List'!$AO$10:$AQ$188,3,FALSE))="","",(VLOOKUP($E17,'Org List'!$AO$10:$AQ$188,3,FALSE))),"")</f>
        <v/>
      </c>
      <c r="D17" s="100" t="str">
        <f ca="1">IFERROR(IF((VLOOKUP($E17,'Org List'!$AT$10:$AV$188,3,FALSE))="","",(VLOOKUP($E17,'Org List'!$AT$10:$AV$188,3,FALSE))),"")</f>
        <v/>
      </c>
      <c r="E17" s="98" t="str">
        <f t="shared" ca="1" si="0"/>
        <v>Y59</v>
      </c>
      <c r="F17" s="100" t="str">
        <f ca="1">IF(E17="","",VLOOKUP(E17,'Org List'!$J$9:$K$488,2,0))</f>
        <v>South East England Commissioning Region</v>
      </c>
      <c r="G17" s="138">
        <f ca="1">IFERROR(IF((VLOOKUP($E17,'Res&amp;Reablement Backsheet'!$D$5:$W$183,G$9,FALSE))="","",(VLOOKUP($E17,'Res&amp;Reablement Backsheet'!$D$5:$W$183,G$9,FALSE))),"")</f>
        <v>0.80209585981790066</v>
      </c>
      <c r="H17" s="138">
        <f ca="1">IFERROR(IF((VLOOKUP($E17,'Res&amp;Reablement Backsheet'!$D$5:$W$183,H$9,FALSE))="","",(VLOOKUP($E17,'Res&amp;Reablement Backsheet'!$D$5:$W$183,H$9,FALSE))),"")</f>
        <v>0.83514588859416439</v>
      </c>
      <c r="I17" s="138">
        <f ca="1">IFERROR(IF((VLOOKUP($E17,'Res&amp;Reablement Backsheet'!$D$5:$W$183,I$9,FALSE))="","",(VLOOKUP($E17,'Res&amp;Reablement Backsheet'!$D$5:$W$183,I$9,FALSE))),"")</f>
        <v>0.82328082981175565</v>
      </c>
    </row>
    <row r="18" spans="1:9" ht="15" customHeight="1" x14ac:dyDescent="0.3">
      <c r="A18" s="57">
        <v>6</v>
      </c>
      <c r="B18" s="98" t="str">
        <f ca="1">IFERROR(IF((VLOOKUP($E18,'Org List'!$AJ$10:$AL$188,3,FALSE))="","",(VLOOKUP($E18,'Org List'!$AJ$10:$AL$188,3,FALSE))),"")</f>
        <v/>
      </c>
      <c r="C18" s="99" t="str">
        <f ca="1">IFERROR(IF((VLOOKUP($E18,'Org List'!$AO$10:$AQ$188,3,FALSE))="","",(VLOOKUP($E18,'Org List'!$AO$10:$AQ$188,3,FALSE))),"")</f>
        <v>North East Region</v>
      </c>
      <c r="D18" s="100" t="str">
        <f ca="1">IFERROR(IF((VLOOKUP($E18,'Org List'!$AT$10:$AV$188,3,FALSE))="","",(VLOOKUP($E18,'Org List'!$AT$10:$AV$188,3,FALSE))),"")</f>
        <v/>
      </c>
      <c r="E18" s="98" t="str">
        <f t="shared" ca="1" si="0"/>
        <v>E12000001</v>
      </c>
      <c r="F18" s="100" t="str">
        <f ca="1">IF(E18="","",VLOOKUP(E18,'Org List'!$J$9:$K$488,2,0))</f>
        <v>North East Region</v>
      </c>
      <c r="G18" s="138">
        <f ca="1">IFERROR(IF((VLOOKUP($E18,'Res&amp;Reablement Backsheet'!$D$5:$W$183,G$9,FALSE))="","",(VLOOKUP($E18,'Res&amp;Reablement Backsheet'!$D$5:$W$183,G$9,FALSE))),"")</f>
        <v>0.85307243391692411</v>
      </c>
      <c r="H18" s="138">
        <f ca="1">IFERROR(IF((VLOOKUP($E18,'Res&amp;Reablement Backsheet'!$D$5:$W$183,H$9,FALSE))="","",(VLOOKUP($E18,'Res&amp;Reablement Backsheet'!$D$5:$W$183,H$9,FALSE))),"")</f>
        <v>0.85379355258873335</v>
      </c>
      <c r="I18" s="138">
        <f ca="1">IFERROR(IF((VLOOKUP($E18,'Res&amp;Reablement Backsheet'!$D$5:$W$183,I$9,FALSE))="","",(VLOOKUP($E18,'Res&amp;Reablement Backsheet'!$D$5:$W$183,I$9,FALSE))),"")</f>
        <v>0.83855024711696868</v>
      </c>
    </row>
    <row r="19" spans="1:9" ht="15" customHeight="1" x14ac:dyDescent="0.3">
      <c r="A19" s="57">
        <v>7</v>
      </c>
      <c r="B19" s="98" t="str">
        <f ca="1">IFERROR(IF((VLOOKUP($E19,'Org List'!$AJ$10:$AL$188,3,FALSE))="","",(VLOOKUP($E19,'Org List'!$AJ$10:$AL$188,3,FALSE))),"")</f>
        <v/>
      </c>
      <c r="C19" s="99" t="str">
        <f ca="1">IFERROR(IF((VLOOKUP($E19,'Org List'!$AO$10:$AQ$188,3,FALSE))="","",(VLOOKUP($E19,'Org List'!$AO$10:$AQ$188,3,FALSE))),"")</f>
        <v>North West Region</v>
      </c>
      <c r="D19" s="100" t="str">
        <f ca="1">IFERROR(IF((VLOOKUP($E19,'Org List'!$AT$10:$AV$188,3,FALSE))="","",(VLOOKUP($E19,'Org List'!$AT$10:$AV$188,3,FALSE))),"")</f>
        <v/>
      </c>
      <c r="E19" s="98" t="str">
        <f t="shared" ca="1" si="0"/>
        <v>E12000002</v>
      </c>
      <c r="F19" s="100" t="str">
        <f ca="1">IF(E19="","",VLOOKUP(E19,'Org List'!$J$9:$K$488,2,0))</f>
        <v>North West Region</v>
      </c>
      <c r="G19" s="138">
        <f ca="1">IFERROR(IF((VLOOKUP($E19,'Res&amp;Reablement Backsheet'!$D$5:$W$183,G$9,FALSE))="","",(VLOOKUP($E19,'Res&amp;Reablement Backsheet'!$D$5:$W$183,G$9,FALSE))),"")</f>
        <v>0.81779732701742514</v>
      </c>
      <c r="H19" s="138">
        <f ca="1">IFERROR(IF((VLOOKUP($E19,'Res&amp;Reablement Backsheet'!$D$5:$W$183,H$9,FALSE))="","",(VLOOKUP($E19,'Res&amp;Reablement Backsheet'!$D$5:$W$183,H$9,FALSE))),"")</f>
        <v>0.82107536660225078</v>
      </c>
      <c r="I19" s="138">
        <f ca="1">IFERROR(IF((VLOOKUP($E19,'Res&amp;Reablement Backsheet'!$D$5:$W$183,I$9,FALSE))="","",(VLOOKUP($E19,'Res&amp;Reablement Backsheet'!$D$5:$W$183,I$9,FALSE))),"")</f>
        <v>0.84616569140745301</v>
      </c>
    </row>
    <row r="20" spans="1:9" ht="15" customHeight="1" x14ac:dyDescent="0.3">
      <c r="A20" s="57">
        <v>8</v>
      </c>
      <c r="B20" s="98" t="str">
        <f ca="1">IFERROR(IF((VLOOKUP($E20,'Org List'!$AJ$10:$AL$188,3,FALSE))="","",(VLOOKUP($E20,'Org List'!$AJ$10:$AL$188,3,FALSE))),"")</f>
        <v/>
      </c>
      <c r="C20" s="99" t="str">
        <f ca="1">IFERROR(IF((VLOOKUP($E20,'Org List'!$AO$10:$AQ$188,3,FALSE))="","",(VLOOKUP($E20,'Org List'!$AO$10:$AQ$188,3,FALSE))),"")</f>
        <v>Yorkshire and The Humber Region</v>
      </c>
      <c r="D20" s="100" t="str">
        <f ca="1">IFERROR(IF((VLOOKUP($E20,'Org List'!$AT$10:$AV$188,3,FALSE))="","",(VLOOKUP($E20,'Org List'!$AT$10:$AV$188,3,FALSE))),"")</f>
        <v/>
      </c>
      <c r="E20" s="98" t="str">
        <f t="shared" ca="1" si="0"/>
        <v>E12000003</v>
      </c>
      <c r="F20" s="100" t="str">
        <f ca="1">IF(E20="","",VLOOKUP(E20,'Org List'!$J$9:$K$488,2,0))</f>
        <v>Yorkshire and The Humber Region</v>
      </c>
      <c r="G20" s="138">
        <f ca="1">IFERROR(IF((VLOOKUP($E20,'Res&amp;Reablement Backsheet'!$D$5:$W$183,G$9,FALSE))="","",(VLOOKUP($E20,'Res&amp;Reablement Backsheet'!$D$5:$W$183,G$9,FALSE))),"")</f>
        <v>0.8341047503045067</v>
      </c>
      <c r="H20" s="138">
        <f ca="1">IFERROR(IF((VLOOKUP($E20,'Res&amp;Reablement Backsheet'!$D$5:$W$183,H$9,FALSE))="","",(VLOOKUP($E20,'Res&amp;Reablement Backsheet'!$D$5:$W$183,H$9,FALSE))),"")</f>
        <v>0.85866764814133234</v>
      </c>
      <c r="I20" s="138">
        <f ca="1">IFERROR(IF((VLOOKUP($E20,'Res&amp;Reablement Backsheet'!$D$5:$W$183,I$9,FALSE))="","",(VLOOKUP($E20,'Res&amp;Reablement Backsheet'!$D$5:$W$183,I$9,FALSE))),"")</f>
        <v>0.84200431551186761</v>
      </c>
    </row>
    <row r="21" spans="1:9" ht="15" customHeight="1" x14ac:dyDescent="0.3">
      <c r="A21" s="57">
        <v>9</v>
      </c>
      <c r="B21" s="98" t="str">
        <f ca="1">IFERROR(IF((VLOOKUP($E21,'Org List'!$AJ$10:$AL$188,3,FALSE))="","",(VLOOKUP($E21,'Org List'!$AJ$10:$AL$188,3,FALSE))),"")</f>
        <v/>
      </c>
      <c r="C21" s="99" t="str">
        <f ca="1">IFERROR(IF((VLOOKUP($E21,'Org List'!$AO$10:$AQ$188,3,FALSE))="","",(VLOOKUP($E21,'Org List'!$AO$10:$AQ$188,3,FALSE))),"")</f>
        <v>East Midlands Region</v>
      </c>
      <c r="D21" s="100" t="str">
        <f ca="1">IFERROR(IF((VLOOKUP($E21,'Org List'!$AT$10:$AV$188,3,FALSE))="","",(VLOOKUP($E21,'Org List'!$AT$10:$AV$188,3,FALSE))),"")</f>
        <v/>
      </c>
      <c r="E21" s="98" t="str">
        <f t="shared" ca="1" si="0"/>
        <v>E12000004</v>
      </c>
      <c r="F21" s="100" t="str">
        <f ca="1">IF(E21="","",VLOOKUP(E21,'Org List'!$J$9:$K$488,2,0))</f>
        <v>East Midlands Region</v>
      </c>
      <c r="G21" s="138">
        <f ca="1">IFERROR(IF((VLOOKUP($E21,'Res&amp;Reablement Backsheet'!$D$5:$W$183,G$9,FALSE))="","",(VLOOKUP($E21,'Res&amp;Reablement Backsheet'!$D$5:$W$183,G$9,FALSE))),"")</f>
        <v>0.8210131332082552</v>
      </c>
      <c r="H21" s="138">
        <f ca="1">IFERROR(IF((VLOOKUP($E21,'Res&amp;Reablement Backsheet'!$D$5:$W$183,H$9,FALSE))="","",(VLOOKUP($E21,'Res&amp;Reablement Backsheet'!$D$5:$W$183,H$9,FALSE))),"")</f>
        <v>0.82803391626921041</v>
      </c>
      <c r="I21" s="138">
        <f ca="1">IFERROR(IF((VLOOKUP($E21,'Res&amp;Reablement Backsheet'!$D$5:$W$183,I$9,FALSE))="","",(VLOOKUP($E21,'Res&amp;Reablement Backsheet'!$D$5:$W$183,I$9,FALSE))),"")</f>
        <v>0.80491698595146866</v>
      </c>
    </row>
    <row r="22" spans="1:9" ht="15" customHeight="1" x14ac:dyDescent="0.3">
      <c r="A22" s="57">
        <v>10</v>
      </c>
      <c r="B22" s="98" t="str">
        <f ca="1">IFERROR(IF((VLOOKUP($E22,'Org List'!$AJ$10:$AL$188,3,FALSE))="","",(VLOOKUP($E22,'Org List'!$AJ$10:$AL$188,3,FALSE))),"")</f>
        <v/>
      </c>
      <c r="C22" s="99" t="str">
        <f ca="1">IFERROR(IF((VLOOKUP($E22,'Org List'!$AO$10:$AQ$188,3,FALSE))="","",(VLOOKUP($E22,'Org List'!$AO$10:$AQ$188,3,FALSE))),"")</f>
        <v>West Midlands Region</v>
      </c>
      <c r="D22" s="100" t="str">
        <f ca="1">IFERROR(IF((VLOOKUP($E22,'Org List'!$AT$10:$AV$188,3,FALSE))="","",(VLOOKUP($E22,'Org List'!$AT$10:$AV$188,3,FALSE))),"")</f>
        <v/>
      </c>
      <c r="E22" s="98" t="str">
        <f t="shared" ca="1" si="0"/>
        <v>E12000005</v>
      </c>
      <c r="F22" s="100" t="str">
        <f ca="1">IF(E22="","",VLOOKUP(E22,'Org List'!$J$9:$K$488,2,0))</f>
        <v>West Midlands Region</v>
      </c>
      <c r="G22" s="138">
        <f ca="1">IFERROR(IF((VLOOKUP($E22,'Res&amp;Reablement Backsheet'!$D$5:$W$183,G$9,FALSE))="","",(VLOOKUP($E22,'Res&amp;Reablement Backsheet'!$D$5:$W$183,G$9,FALSE))),"")</f>
        <v>0.8020539152759949</v>
      </c>
      <c r="H22" s="138">
        <f ca="1">IFERROR(IF((VLOOKUP($E22,'Res&amp;Reablement Backsheet'!$D$5:$W$183,H$9,FALSE))="","",(VLOOKUP($E22,'Res&amp;Reablement Backsheet'!$D$5:$W$183,H$9,FALSE))),"")</f>
        <v>0.83635450522549171</v>
      </c>
      <c r="I22" s="138">
        <f ca="1">IFERROR(IF((VLOOKUP($E22,'Res&amp;Reablement Backsheet'!$D$5:$W$183,I$9,FALSE))="","",(VLOOKUP($E22,'Res&amp;Reablement Backsheet'!$D$5:$W$183,I$9,FALSE))),"")</f>
        <v>0.79694923730932732</v>
      </c>
    </row>
    <row r="23" spans="1:9" ht="15" customHeight="1" x14ac:dyDescent="0.3">
      <c r="A23" s="57">
        <v>11</v>
      </c>
      <c r="B23" s="98" t="str">
        <f ca="1">IFERROR(IF((VLOOKUP($E23,'Org List'!$AJ$10:$AL$188,3,FALSE))="","",(VLOOKUP($E23,'Org List'!$AJ$10:$AL$188,3,FALSE))),"")</f>
        <v/>
      </c>
      <c r="C23" s="99" t="str">
        <f ca="1">IFERROR(IF((VLOOKUP($E23,'Org List'!$AO$10:$AQ$188,3,FALSE))="","",(VLOOKUP($E23,'Org List'!$AO$10:$AQ$188,3,FALSE))),"")</f>
        <v>East Region</v>
      </c>
      <c r="D23" s="100" t="str">
        <f ca="1">IFERROR(IF((VLOOKUP($E23,'Org List'!$AT$10:$AV$188,3,FALSE))="","",(VLOOKUP($E23,'Org List'!$AT$10:$AV$188,3,FALSE))),"")</f>
        <v/>
      </c>
      <c r="E23" s="98" t="str">
        <f t="shared" ca="1" si="0"/>
        <v>E12000006</v>
      </c>
      <c r="F23" s="100" t="str">
        <f ca="1">IF(E23="","",VLOOKUP(E23,'Org List'!$J$9:$K$488,2,0))</f>
        <v>East Region</v>
      </c>
      <c r="G23" s="138">
        <f ca="1">IFERROR(IF((VLOOKUP($E23,'Res&amp;Reablement Backsheet'!$D$5:$W$183,G$9,FALSE))="","",(VLOOKUP($E23,'Res&amp;Reablement Backsheet'!$D$5:$W$183,G$9,FALSE))),"")</f>
        <v>0.80660158066015808</v>
      </c>
      <c r="H23" s="138">
        <f ca="1">IFERROR(IF((VLOOKUP($E23,'Res&amp;Reablement Backsheet'!$D$5:$W$183,H$9,FALSE))="","",(VLOOKUP($E23,'Res&amp;Reablement Backsheet'!$D$5:$W$183,H$9,FALSE))),"")</f>
        <v>0.82967174980615144</v>
      </c>
      <c r="I23" s="138">
        <f ca="1">IFERROR(IF((VLOOKUP($E23,'Res&amp;Reablement Backsheet'!$D$5:$W$183,I$9,FALSE))="","",(VLOOKUP($E23,'Res&amp;Reablement Backsheet'!$D$5:$W$183,I$9,FALSE))),"")</f>
        <v>0.81781914893617025</v>
      </c>
    </row>
    <row r="24" spans="1:9" ht="15" customHeight="1" x14ac:dyDescent="0.3">
      <c r="A24" s="57">
        <v>12</v>
      </c>
      <c r="B24" s="98" t="str">
        <f ca="1">IFERROR(IF((VLOOKUP($E24,'Org List'!$AJ$10:$AL$188,3,FALSE))="","",(VLOOKUP($E24,'Org List'!$AJ$10:$AL$188,3,FALSE))),"")</f>
        <v/>
      </c>
      <c r="C24" s="99" t="str">
        <f ca="1">IFERROR(IF((VLOOKUP($E24,'Org List'!$AO$10:$AQ$188,3,FALSE))="","",(VLOOKUP($E24,'Org List'!$AO$10:$AQ$188,3,FALSE))),"")</f>
        <v>London Region</v>
      </c>
      <c r="D24" s="100" t="str">
        <f ca="1">IFERROR(IF((VLOOKUP($E24,'Org List'!$AT$10:$AV$188,3,FALSE))="","",(VLOOKUP($E24,'Org List'!$AT$10:$AV$188,3,FALSE))),"")</f>
        <v/>
      </c>
      <c r="E24" s="98" t="str">
        <f t="shared" ca="1" si="0"/>
        <v>E12000007</v>
      </c>
      <c r="F24" s="100" t="str">
        <f ca="1">IF(E24="","",VLOOKUP(E24,'Org List'!$J$9:$K$488,2,0))</f>
        <v>London Region</v>
      </c>
      <c r="G24" s="138">
        <f ca="1">IFERROR(IF((VLOOKUP($E24,'Res&amp;Reablement Backsheet'!$D$5:$W$183,G$9,FALSE))="","",(VLOOKUP($E24,'Res&amp;Reablement Backsheet'!$D$5:$W$183,G$9,FALSE))),"")</f>
        <v>0.85509499136442146</v>
      </c>
      <c r="H24" s="138">
        <f ca="1">IFERROR(IF((VLOOKUP($E24,'Res&amp;Reablement Backsheet'!$D$5:$W$183,H$9,FALSE))="","",(VLOOKUP($E24,'Res&amp;Reablement Backsheet'!$D$5:$W$183,H$9,FALSE))),"")</f>
        <v>0.8796757569937903</v>
      </c>
      <c r="I24" s="138">
        <f ca="1">IFERROR(IF((VLOOKUP($E24,'Res&amp;Reablement Backsheet'!$D$5:$W$183,I$9,FALSE))="","",(VLOOKUP($E24,'Res&amp;Reablement Backsheet'!$D$5:$W$183,I$9,FALSE))),"")</f>
        <v>0.87155519742143428</v>
      </c>
    </row>
    <row r="25" spans="1:9" ht="15" customHeight="1" x14ac:dyDescent="0.3">
      <c r="A25" s="57">
        <v>13</v>
      </c>
      <c r="B25" s="98" t="str">
        <f ca="1">IFERROR(IF((VLOOKUP($E25,'Org List'!$AJ$10:$AL$188,3,FALSE))="","",(VLOOKUP($E25,'Org List'!$AJ$10:$AL$188,3,FALSE))),"")</f>
        <v/>
      </c>
      <c r="C25" s="99" t="str">
        <f ca="1">IFERROR(IF((VLOOKUP($E25,'Org List'!$AO$10:$AQ$188,3,FALSE))="","",(VLOOKUP($E25,'Org List'!$AO$10:$AQ$188,3,FALSE))),"")</f>
        <v>South East Region</v>
      </c>
      <c r="D25" s="100" t="str">
        <f ca="1">IFERROR(IF((VLOOKUP($E25,'Org List'!$AT$10:$AV$188,3,FALSE))="","",(VLOOKUP($E25,'Org List'!$AT$10:$AV$188,3,FALSE))),"")</f>
        <v/>
      </c>
      <c r="E25" s="98" t="str">
        <f t="shared" ca="1" si="0"/>
        <v>E12000008</v>
      </c>
      <c r="F25" s="100" t="str">
        <f ca="1">IF(E25="","",VLOOKUP(E25,'Org List'!$J$9:$K$488,2,0))</f>
        <v>South East Region</v>
      </c>
      <c r="G25" s="138">
        <f ca="1">IFERROR(IF((VLOOKUP($E25,'Res&amp;Reablement Backsheet'!$D$5:$W$183,G$9,FALSE))="","",(VLOOKUP($E25,'Res&amp;Reablement Backsheet'!$D$5:$W$183,G$9,FALSE))),"")</f>
        <v>0.80106453759148366</v>
      </c>
      <c r="H25" s="138">
        <f ca="1">IFERROR(IF((VLOOKUP($E25,'Res&amp;Reablement Backsheet'!$D$5:$W$183,H$9,FALSE))="","",(VLOOKUP($E25,'Res&amp;Reablement Backsheet'!$D$5:$W$183,H$9,FALSE))),"")</f>
        <v>0.83563258636788051</v>
      </c>
      <c r="I25" s="138">
        <f ca="1">IFERROR(IF((VLOOKUP($E25,'Res&amp;Reablement Backsheet'!$D$5:$W$183,I$9,FALSE))="","",(VLOOKUP($E25,'Res&amp;Reablement Backsheet'!$D$5:$W$183,I$9,FALSE))),"")</f>
        <v>0.82174130597948458</v>
      </c>
    </row>
    <row r="26" spans="1:9" ht="15" customHeight="1" x14ac:dyDescent="0.3">
      <c r="A26" s="57">
        <v>14</v>
      </c>
      <c r="B26" s="98" t="str">
        <f ca="1">IFERROR(IF((VLOOKUP($E26,'Org List'!$AJ$10:$AL$188,3,FALSE))="","",(VLOOKUP($E26,'Org List'!$AJ$10:$AL$188,3,FALSE))),"")</f>
        <v/>
      </c>
      <c r="C26" s="99" t="str">
        <f ca="1">IFERROR(IF((VLOOKUP($E26,'Org List'!$AO$10:$AQ$188,3,FALSE))="","",(VLOOKUP($E26,'Org List'!$AO$10:$AQ$188,3,FALSE))),"")</f>
        <v>South West Region</v>
      </c>
      <c r="D26" s="100" t="str">
        <f ca="1">IFERROR(IF((VLOOKUP($E26,'Org List'!$AT$10:$AV$188,3,FALSE))="","",(VLOOKUP($E26,'Org List'!$AT$10:$AV$188,3,FALSE))),"")</f>
        <v/>
      </c>
      <c r="E26" s="98" t="str">
        <f t="shared" ca="1" si="0"/>
        <v>E12000009</v>
      </c>
      <c r="F26" s="100" t="str">
        <f ca="1">IF(E26="","",VLOOKUP(E26,'Org List'!$J$9:$K$488,2,0))</f>
        <v>South West Region</v>
      </c>
      <c r="G26" s="138">
        <f ca="1">IFERROR(IF((VLOOKUP($E26,'Res&amp;Reablement Backsheet'!$D$5:$W$183,G$9,FALSE))="","",(VLOOKUP($E26,'Res&amp;Reablement Backsheet'!$D$5:$W$183,G$9,FALSE))),"")</f>
        <v>0.83784368911019702</v>
      </c>
      <c r="H26" s="138">
        <f ca="1">IFERROR(IF((VLOOKUP($E26,'Res&amp;Reablement Backsheet'!$D$5:$W$183,H$9,FALSE))="","",(VLOOKUP($E26,'Res&amp;Reablement Backsheet'!$D$5:$W$183,H$9,FALSE))),"")</f>
        <v>0.83042776386172623</v>
      </c>
      <c r="I26" s="138">
        <f ca="1">IFERROR(IF((VLOOKUP($E26,'Res&amp;Reablement Backsheet'!$D$5:$W$183,I$9,FALSE))="","",(VLOOKUP($E26,'Res&amp;Reablement Backsheet'!$D$5:$W$183,I$9,FALSE))),"")</f>
        <v>0.80192695496302935</v>
      </c>
    </row>
    <row r="27" spans="1:9" ht="15" customHeight="1" x14ac:dyDescent="0.3">
      <c r="A27" s="57">
        <v>15</v>
      </c>
      <c r="B27" s="98" t="str">
        <f ca="1">IFERROR(IF((VLOOKUP($E27,'Org List'!$AJ$10:$AL$188,3,FALSE))="","",(VLOOKUP($E27,'Org List'!$AJ$10:$AL$188,3,FALSE))),"")</f>
        <v>NHS England North (Yorkshire And Humber)</v>
      </c>
      <c r="C27" s="99" t="str">
        <f ca="1">IFERROR(IF((VLOOKUP($E27,'Org List'!$AO$10:$AQ$188,3,FALSE))="","",(VLOOKUP($E27,'Org List'!$AO$10:$AQ$188,3,FALSE))),"")</f>
        <v/>
      </c>
      <c r="D27" s="100" t="str">
        <f ca="1">IFERROR(IF((VLOOKUP($E27,'Org List'!$AT$10:$AV$188,3,FALSE))="","",(VLOOKUP($E27,'Org List'!$AT$10:$AV$188,3,FALSE))),"")</f>
        <v>NHS England North (Yorkshire And Humber)</v>
      </c>
      <c r="E27" s="98" t="str">
        <f t="shared" ca="1" si="0"/>
        <v>Q72</v>
      </c>
      <c r="F27" s="100" t="str">
        <f ca="1">IF(E27="","",VLOOKUP(E27,'Org List'!$J$9:$K$488,2,0))</f>
        <v>NHS England North (Yorkshire And Humber)</v>
      </c>
      <c r="G27" s="138">
        <f ca="1">IFERROR(IF((VLOOKUP($E27,'Res&amp;Reablement Backsheet'!$D$5:$W$183,G$9,FALSE))="","",(VLOOKUP($E27,'Res&amp;Reablement Backsheet'!$D$5:$W$183,G$9,FALSE))),"")</f>
        <v>0.8341047503045067</v>
      </c>
      <c r="H27" s="138">
        <f ca="1">IFERROR(IF((VLOOKUP($E27,'Res&amp;Reablement Backsheet'!$D$5:$W$183,H$9,FALSE))="","",(VLOOKUP($E27,'Res&amp;Reablement Backsheet'!$D$5:$W$183,H$9,FALSE))),"")</f>
        <v>0.85866764814133234</v>
      </c>
      <c r="I27" s="138">
        <f ca="1">IFERROR(IF((VLOOKUP($E27,'Res&amp;Reablement Backsheet'!$D$5:$W$183,I$9,FALSE))="","",(VLOOKUP($E27,'Res&amp;Reablement Backsheet'!$D$5:$W$183,I$9,FALSE))),"")</f>
        <v>0.84200431551186761</v>
      </c>
    </row>
    <row r="28" spans="1:9" ht="15" customHeight="1" x14ac:dyDescent="0.3">
      <c r="A28" s="57">
        <v>16</v>
      </c>
      <c r="B28" s="98" t="str">
        <f ca="1">IFERROR(IF((VLOOKUP($E28,'Org List'!$AJ$10:$AL$188,3,FALSE))="","",(VLOOKUP($E28,'Org List'!$AJ$10:$AL$188,3,FALSE))),"")</f>
        <v>NHS England North (Cumbria And North East)</v>
      </c>
      <c r="C28" s="99" t="str">
        <f ca="1">IFERROR(IF((VLOOKUP($E28,'Org List'!$AO$10:$AQ$188,3,FALSE))="","",(VLOOKUP($E28,'Org List'!$AO$10:$AQ$188,3,FALSE))),"")</f>
        <v/>
      </c>
      <c r="D28" s="100" t="str">
        <f ca="1">IFERROR(IF((VLOOKUP($E28,'Org List'!$AT$10:$AV$188,3,FALSE))="","",(VLOOKUP($E28,'Org List'!$AT$10:$AV$188,3,FALSE))),"")</f>
        <v>NHS England North (Cumbria And North East)</v>
      </c>
      <c r="E28" s="98" t="str">
        <f t="shared" ca="1" si="0"/>
        <v>Q74</v>
      </c>
      <c r="F28" s="100" t="str">
        <f ca="1">IF(E28="","",VLOOKUP(E28,'Org List'!$J$9:$K$488,2,0))</f>
        <v>NHS England North (Cumbria And North East)</v>
      </c>
      <c r="G28" s="138">
        <f ca="1">IFERROR(IF((VLOOKUP($E28,'Res&amp;Reablement Backsheet'!$D$5:$W$183,G$9,FALSE))="","",(VLOOKUP($E28,'Res&amp;Reablement Backsheet'!$D$5:$W$183,G$9,FALSE))),"")</f>
        <v>0.85284708893154193</v>
      </c>
      <c r="H28" s="138">
        <f ca="1">IFERROR(IF((VLOOKUP($E28,'Res&amp;Reablement Backsheet'!$D$5:$W$183,H$9,FALSE))="","",(VLOOKUP($E28,'Res&amp;Reablement Backsheet'!$D$5:$W$183,H$9,FALSE))),"")</f>
        <v>0.86179775280898874</v>
      </c>
      <c r="I28" s="138">
        <f ca="1">IFERROR(IF((VLOOKUP($E28,'Res&amp;Reablement Backsheet'!$D$5:$W$183,I$9,FALSE))="","",(VLOOKUP($E28,'Res&amp;Reablement Backsheet'!$D$5:$W$183,I$9,FALSE))),"")</f>
        <v>0.8379204892966361</v>
      </c>
    </row>
    <row r="29" spans="1:9" ht="15" customHeight="1" x14ac:dyDescent="0.3">
      <c r="A29" s="57">
        <v>17</v>
      </c>
      <c r="B29" s="98" t="str">
        <f ca="1">IFERROR(IF((VLOOKUP($E29,'Org List'!$AJ$10:$AL$188,3,FALSE))="","",(VLOOKUP($E29,'Org List'!$AJ$10:$AL$188,3,FALSE))),"")</f>
        <v>NHS England North (Cheshire And Merseyside)</v>
      </c>
      <c r="C29" s="99" t="str">
        <f ca="1">IFERROR(IF((VLOOKUP($E29,'Org List'!$AO$10:$AQ$188,3,FALSE))="","",(VLOOKUP($E29,'Org List'!$AO$10:$AQ$188,3,FALSE))),"")</f>
        <v/>
      </c>
      <c r="D29" s="100" t="str">
        <f ca="1">IFERROR(IF((VLOOKUP($E29,'Org List'!$AT$10:$AV$188,3,FALSE))="","",(VLOOKUP($E29,'Org List'!$AT$10:$AV$188,3,FALSE))),"")</f>
        <v>NHS England North (Cheshire And Merseyside)</v>
      </c>
      <c r="E29" s="98" t="str">
        <f t="shared" ca="1" si="0"/>
        <v>Q75</v>
      </c>
      <c r="F29" s="100" t="str">
        <f ca="1">IF(E29="","",VLOOKUP(E29,'Org List'!$J$9:$K$488,2,0))</f>
        <v>NHS England North (Cheshire And Merseyside)</v>
      </c>
      <c r="G29" s="138">
        <f ca="1">IFERROR(IF((VLOOKUP($E29,'Res&amp;Reablement Backsheet'!$D$5:$W$183,G$9,FALSE))="","",(VLOOKUP($E29,'Res&amp;Reablement Backsheet'!$D$5:$W$183,G$9,FALSE))),"")</f>
        <v>0.81166150670794635</v>
      </c>
      <c r="H29" s="138">
        <f ca="1">IFERROR(IF((VLOOKUP($E29,'Res&amp;Reablement Backsheet'!$D$5:$W$183,H$9,FALSE))="","",(VLOOKUP($E29,'Res&amp;Reablement Backsheet'!$D$5:$W$183,H$9,FALSE))),"")</f>
        <v>0.81907158836689042</v>
      </c>
      <c r="I29" s="138">
        <f ca="1">IFERROR(IF((VLOOKUP($E29,'Res&amp;Reablement Backsheet'!$D$5:$W$183,I$9,FALSE))="","",(VLOOKUP($E29,'Res&amp;Reablement Backsheet'!$D$5:$W$183,I$9,FALSE))),"")</f>
        <v>0.85381565906838452</v>
      </c>
    </row>
    <row r="30" spans="1:9" ht="15" customHeight="1" x14ac:dyDescent="0.3">
      <c r="A30" s="57">
        <v>18</v>
      </c>
      <c r="B30" s="98" t="str">
        <f ca="1">IFERROR(IF((VLOOKUP($E30,'Org List'!$AJ$10:$AL$188,3,FALSE))="","",(VLOOKUP($E30,'Org List'!$AJ$10:$AL$188,3,FALSE))),"")</f>
        <v>NHS England North (Greater Manchester)</v>
      </c>
      <c r="C30" s="99" t="str">
        <f ca="1">IFERROR(IF((VLOOKUP($E30,'Org List'!$AO$10:$AQ$188,3,FALSE))="","",(VLOOKUP($E30,'Org List'!$AO$10:$AQ$188,3,FALSE))),"")</f>
        <v/>
      </c>
      <c r="D30" s="100" t="str">
        <f ca="1">IFERROR(IF((VLOOKUP($E30,'Org List'!$AT$10:$AV$188,3,FALSE))="","",(VLOOKUP($E30,'Org List'!$AT$10:$AV$188,3,FALSE))),"")</f>
        <v>NHS England North (Greater Manchester)</v>
      </c>
      <c r="E30" s="98" t="str">
        <f t="shared" ca="1" si="0"/>
        <v>Q83</v>
      </c>
      <c r="F30" s="100" t="str">
        <f ca="1">IF(E30="","",VLOOKUP(E30,'Org List'!$J$9:$K$488,2,0))</f>
        <v>NHS England North (Greater Manchester)</v>
      </c>
      <c r="G30" s="138">
        <f ca="1">IFERROR(IF((VLOOKUP($E30,'Res&amp;Reablement Backsheet'!$D$5:$W$183,G$9,FALSE))="","",(VLOOKUP($E30,'Res&amp;Reablement Backsheet'!$D$5:$W$183,G$9,FALSE))),"")</f>
        <v>0.80578676179151798</v>
      </c>
      <c r="H30" s="138">
        <f ca="1">IFERROR(IF((VLOOKUP($E30,'Res&amp;Reablement Backsheet'!$D$5:$W$183,H$9,FALSE))="","",(VLOOKUP($E30,'Res&amp;Reablement Backsheet'!$D$5:$W$183,H$9,FALSE))),"")</f>
        <v>0.80125463358996296</v>
      </c>
      <c r="I30" s="138">
        <f ca="1">IFERROR(IF((VLOOKUP($E30,'Res&amp;Reablement Backsheet'!$D$5:$W$183,I$9,FALSE))="","",(VLOOKUP($E30,'Res&amp;Reablement Backsheet'!$D$5:$W$183,I$9,FALSE))),"")</f>
        <v>0.8218714768883878</v>
      </c>
    </row>
    <row r="31" spans="1:9" ht="15" customHeight="1" x14ac:dyDescent="0.3">
      <c r="A31" s="57">
        <v>19</v>
      </c>
      <c r="B31" s="98" t="str">
        <f ca="1">IFERROR(IF((VLOOKUP($E31,'Org List'!$AJ$10:$AL$188,3,FALSE))="","",(VLOOKUP($E31,'Org List'!$AJ$10:$AL$188,3,FALSE))),"")</f>
        <v>NHS England North (Lancashire)</v>
      </c>
      <c r="C31" s="99" t="str">
        <f ca="1">IFERROR(IF((VLOOKUP($E31,'Org List'!$AO$10:$AQ$188,3,FALSE))="","",(VLOOKUP($E31,'Org List'!$AO$10:$AQ$188,3,FALSE))),"")</f>
        <v/>
      </c>
      <c r="D31" s="100" t="str">
        <f ca="1">IFERROR(IF((VLOOKUP($E31,'Org List'!$AT$10:$AV$188,3,FALSE))="","",(VLOOKUP($E31,'Org List'!$AT$10:$AV$188,3,FALSE))),"")</f>
        <v>NHS England North (Lancashire)</v>
      </c>
      <c r="E31" s="98" t="str">
        <f t="shared" ca="1" si="0"/>
        <v>Q84</v>
      </c>
      <c r="F31" s="100" t="str">
        <f ca="1">IF(E31="","",VLOOKUP(E31,'Org List'!$J$9:$K$488,2,0))</f>
        <v>NHS England North (Lancashire)</v>
      </c>
      <c r="G31" s="138">
        <f ca="1">IFERROR(IF((VLOOKUP($E31,'Res&amp;Reablement Backsheet'!$D$5:$W$183,G$9,FALSE))="","",(VLOOKUP($E31,'Res&amp;Reablement Backsheet'!$D$5:$W$183,G$9,FALSE))),"")</f>
        <v>0.84640258690379955</v>
      </c>
      <c r="H31" s="138">
        <f ca="1">IFERROR(IF((VLOOKUP($E31,'Res&amp;Reablement Backsheet'!$D$5:$W$183,H$9,FALSE))="","",(VLOOKUP($E31,'Res&amp;Reablement Backsheet'!$D$5:$W$183,H$9,FALSE))),"")</f>
        <v>0.84734693877551015</v>
      </c>
      <c r="I31" s="138">
        <f ca="1">IFERROR(IF((VLOOKUP($E31,'Res&amp;Reablement Backsheet'!$D$5:$W$183,I$9,FALSE))="","",(VLOOKUP($E31,'Res&amp;Reablement Backsheet'!$D$5:$W$183,I$9,FALSE))),"")</f>
        <v>0.879746835443038</v>
      </c>
    </row>
    <row r="32" spans="1:9" ht="15" customHeight="1" x14ac:dyDescent="0.3">
      <c r="A32" s="57">
        <v>20</v>
      </c>
      <c r="B32" s="98" t="str">
        <f ca="1">IFERROR(IF((VLOOKUP($E32,'Org List'!$AJ$10:$AL$188,3,FALSE))="","",(VLOOKUP($E32,'Org List'!$AJ$10:$AL$188,3,FALSE))),"")</f>
        <v>NHS England Midlands And East (North Midlands)</v>
      </c>
      <c r="C32" s="99" t="str">
        <f ca="1">IFERROR(IF((VLOOKUP($E32,'Org List'!$AO$10:$AQ$188,3,FALSE))="","",(VLOOKUP($E32,'Org List'!$AO$10:$AQ$188,3,FALSE))),"")</f>
        <v/>
      </c>
      <c r="D32" s="100" t="str">
        <f ca="1">IFERROR(IF((VLOOKUP($E32,'Org List'!$AT$10:$AV$188,3,FALSE))="","",(VLOOKUP($E32,'Org List'!$AT$10:$AV$188,3,FALSE))),"")</f>
        <v>NHS England Midlands And East (North Midlands)</v>
      </c>
      <c r="E32" s="98" t="str">
        <f t="shared" ca="1" si="0"/>
        <v>Q76</v>
      </c>
      <c r="F32" s="100" t="str">
        <f ca="1">IF(E32="","",VLOOKUP(E32,'Org List'!$J$9:$K$488,2,0))</f>
        <v>NHS England Midlands And East (North Midlands)</v>
      </c>
      <c r="G32" s="138">
        <f ca="1">IFERROR(IF((VLOOKUP($E32,'Res&amp;Reablement Backsheet'!$D$5:$W$183,G$9,FALSE))="","",(VLOOKUP($E32,'Res&amp;Reablement Backsheet'!$D$5:$W$183,G$9,FALSE))),"")</f>
        <v>0.81525625744934449</v>
      </c>
      <c r="H32" s="138">
        <f ca="1">IFERROR(IF((VLOOKUP($E32,'Res&amp;Reablement Backsheet'!$D$5:$W$183,H$9,FALSE))="","",(VLOOKUP($E32,'Res&amp;Reablement Backsheet'!$D$5:$W$183,H$9,FALSE))),"")</f>
        <v>0.82744680851063834</v>
      </c>
      <c r="I32" s="138">
        <f ca="1">IFERROR(IF((VLOOKUP($E32,'Res&amp;Reablement Backsheet'!$D$5:$W$183,I$9,FALSE))="","",(VLOOKUP($E32,'Res&amp;Reablement Backsheet'!$D$5:$W$183,I$9,FALSE))),"")</f>
        <v>0.77909984480082772</v>
      </c>
    </row>
    <row r="33" spans="1:9" ht="15" customHeight="1" x14ac:dyDescent="0.3">
      <c r="A33" s="57">
        <v>21</v>
      </c>
      <c r="B33" s="98" t="str">
        <f ca="1">IFERROR(IF((VLOOKUP($E33,'Org List'!$AJ$10:$AL$188,3,FALSE))="","",(VLOOKUP($E33,'Org List'!$AJ$10:$AL$188,3,FALSE))),"")</f>
        <v>NHS England Midlands And East (West Midlands)</v>
      </c>
      <c r="C33" s="99" t="str">
        <f ca="1">IFERROR(IF((VLOOKUP($E33,'Org List'!$AO$10:$AQ$188,3,FALSE))="","",(VLOOKUP($E33,'Org List'!$AO$10:$AQ$188,3,FALSE))),"")</f>
        <v/>
      </c>
      <c r="D33" s="100" t="str">
        <f ca="1">IFERROR(IF((VLOOKUP($E33,'Org List'!$AT$10:$AV$188,3,FALSE))="","",(VLOOKUP($E33,'Org List'!$AT$10:$AV$188,3,FALSE))),"")</f>
        <v>NHS England Midlands And East (West Midlands)</v>
      </c>
      <c r="E33" s="98" t="str">
        <f t="shared" ca="1" si="0"/>
        <v>Q77</v>
      </c>
      <c r="F33" s="100" t="str">
        <f ca="1">IF(E33="","",VLOOKUP(E33,'Org List'!$J$9:$K$488,2,0))</f>
        <v>NHS England Midlands And East (West Midlands)</v>
      </c>
      <c r="G33" s="138">
        <f ca="1">IFERROR(IF((VLOOKUP($E33,'Res&amp;Reablement Backsheet'!$D$5:$W$183,G$9,FALSE))="","",(VLOOKUP($E33,'Res&amp;Reablement Backsheet'!$D$5:$W$183,G$9,FALSE))),"")</f>
        <v>0.8021038790269559</v>
      </c>
      <c r="H33" s="138">
        <f ca="1">IFERROR(IF((VLOOKUP($E33,'Res&amp;Reablement Backsheet'!$D$5:$W$183,H$9,FALSE))="","",(VLOOKUP($E33,'Res&amp;Reablement Backsheet'!$D$5:$W$183,H$9,FALSE))),"")</f>
        <v>0.84047630610142177</v>
      </c>
      <c r="I33" s="138">
        <f ca="1">IFERROR(IF((VLOOKUP($E33,'Res&amp;Reablement Backsheet'!$D$5:$W$183,I$9,FALSE))="","",(VLOOKUP($E33,'Res&amp;Reablement Backsheet'!$D$5:$W$183,I$9,FALSE))),"")</f>
        <v>0.79603399433427757</v>
      </c>
    </row>
    <row r="34" spans="1:9" ht="15" customHeight="1" x14ac:dyDescent="0.3">
      <c r="A34" s="57">
        <v>22</v>
      </c>
      <c r="B34" s="98" t="str">
        <f ca="1">IFERROR(IF((VLOOKUP($E34,'Org List'!$AJ$10:$AL$188,3,FALSE))="","",(VLOOKUP($E34,'Org List'!$AJ$10:$AL$188,3,FALSE))),"")</f>
        <v>NHS England Midlands And East (Central Midlands)</v>
      </c>
      <c r="C34" s="99" t="str">
        <f ca="1">IFERROR(IF((VLOOKUP($E34,'Org List'!$AO$10:$AQ$188,3,FALSE))="","",(VLOOKUP($E34,'Org List'!$AO$10:$AQ$188,3,FALSE))),"")</f>
        <v/>
      </c>
      <c r="D34" s="100" t="str">
        <f ca="1">IFERROR(IF((VLOOKUP($E34,'Org List'!$AT$10:$AV$188,3,FALSE))="","",(VLOOKUP($E34,'Org List'!$AT$10:$AV$188,3,FALSE))),"")</f>
        <v>NHS England Midlands And East (Central Midlands)</v>
      </c>
      <c r="E34" s="98" t="str">
        <f t="shared" ca="1" si="0"/>
        <v>Q78</v>
      </c>
      <c r="F34" s="100" t="str">
        <f ca="1">IF(E34="","",VLOOKUP(E34,'Org List'!$J$9:$K$488,2,0))</f>
        <v>NHS England Midlands And East (Central Midlands)</v>
      </c>
      <c r="G34" s="138">
        <f ca="1">IFERROR(IF((VLOOKUP($E34,'Res&amp;Reablement Backsheet'!$D$5:$W$183,G$9,FALSE))="","",(VLOOKUP($E34,'Res&amp;Reablement Backsheet'!$D$5:$W$183,G$9,FALSE))),"")</f>
        <v>0.82178571428571423</v>
      </c>
      <c r="H34" s="138">
        <f ca="1">IFERROR(IF((VLOOKUP($E34,'Res&amp;Reablement Backsheet'!$D$5:$W$183,H$9,FALSE))="","",(VLOOKUP($E34,'Res&amp;Reablement Backsheet'!$D$5:$W$183,H$9,FALSE))),"")</f>
        <v>0.84162743779421656</v>
      </c>
      <c r="I34" s="138">
        <f ca="1">IFERROR(IF((VLOOKUP($E34,'Res&amp;Reablement Backsheet'!$D$5:$W$183,I$9,FALSE))="","",(VLOOKUP($E34,'Res&amp;Reablement Backsheet'!$D$5:$W$183,I$9,FALSE))),"")</f>
        <v>0.84722222222222221</v>
      </c>
    </row>
    <row r="35" spans="1:9" ht="15" customHeight="1" x14ac:dyDescent="0.3">
      <c r="A35" s="57">
        <v>23</v>
      </c>
      <c r="B35" s="98" t="str">
        <f ca="1">IFERROR(IF((VLOOKUP($E35,'Org List'!$AJ$10:$AL$188,3,FALSE))="","",(VLOOKUP($E35,'Org List'!$AJ$10:$AL$188,3,FALSE))),"")</f>
        <v>NHS England Midlands And East (East)</v>
      </c>
      <c r="C35" s="99" t="str">
        <f ca="1">IFERROR(IF((VLOOKUP($E35,'Org List'!$AO$10:$AQ$188,3,FALSE))="","",(VLOOKUP($E35,'Org List'!$AO$10:$AQ$188,3,FALSE))),"")</f>
        <v/>
      </c>
      <c r="D35" s="100" t="str">
        <f ca="1">IFERROR(IF((VLOOKUP($E35,'Org List'!$AT$10:$AV$188,3,FALSE))="","",(VLOOKUP($E35,'Org List'!$AT$10:$AV$188,3,FALSE))),"")</f>
        <v>NHS England Midlands And East (East)</v>
      </c>
      <c r="E35" s="98" t="str">
        <f t="shared" ca="1" si="0"/>
        <v>Q79</v>
      </c>
      <c r="F35" s="100" t="str">
        <f ca="1">IF(E35="","",VLOOKUP(E35,'Org List'!$J$9:$K$488,2,0))</f>
        <v>NHS England Midlands And East (East)</v>
      </c>
      <c r="G35" s="138">
        <f ca="1">IFERROR(IF((VLOOKUP($E35,'Res&amp;Reablement Backsheet'!$D$5:$W$183,G$9,FALSE))="","",(VLOOKUP($E35,'Res&amp;Reablement Backsheet'!$D$5:$W$183,G$9,FALSE))),"")</f>
        <v>0.79818850834984434</v>
      </c>
      <c r="H35" s="138">
        <f ca="1">IFERROR(IF((VLOOKUP($E35,'Res&amp;Reablement Backsheet'!$D$5:$W$183,H$9,FALSE))="","",(VLOOKUP($E35,'Res&amp;Reablement Backsheet'!$D$5:$W$183,H$9,FALSE))),"")</f>
        <v>0.82238605898123329</v>
      </c>
      <c r="I35" s="138">
        <f ca="1">IFERROR(IF((VLOOKUP($E35,'Res&amp;Reablement Backsheet'!$D$5:$W$183,I$9,FALSE))="","",(VLOOKUP($E35,'Res&amp;Reablement Backsheet'!$D$5:$W$183,I$9,FALSE))),"")</f>
        <v>0.79375951293759517</v>
      </c>
    </row>
    <row r="36" spans="1:9" ht="15" customHeight="1" x14ac:dyDescent="0.3">
      <c r="A36" s="57">
        <v>24</v>
      </c>
      <c r="B36" s="98" t="str">
        <f ca="1">IFERROR(IF((VLOOKUP($E36,'Org List'!$AJ$10:$AL$188,3,FALSE))="","",(VLOOKUP($E36,'Org List'!$AJ$10:$AL$188,3,FALSE))),"")</f>
        <v>NHS England South West (South West South)</v>
      </c>
      <c r="C36" s="99" t="str">
        <f ca="1">IFERROR(IF((VLOOKUP($E36,'Org List'!$AO$10:$AQ$188,3,FALSE))="","",(VLOOKUP($E36,'Org List'!$AO$10:$AQ$188,3,FALSE))),"")</f>
        <v/>
      </c>
      <c r="D36" s="100" t="str">
        <f ca="1">IFERROR(IF((VLOOKUP($E36,'Org List'!$AT$10:$AV$188,3,FALSE))="","",(VLOOKUP($E36,'Org List'!$AT$10:$AV$188,3,FALSE))),"")</f>
        <v>NHS England South West (South West South)</v>
      </c>
      <c r="E36" s="98" t="str">
        <f t="shared" ca="1" si="0"/>
        <v>Q85</v>
      </c>
      <c r="F36" s="100" t="str">
        <f ca="1">IF(E36="","",VLOOKUP(E36,'Org List'!$J$9:$K$488,2,0))</f>
        <v>NHS England South West (South West South)</v>
      </c>
      <c r="G36" s="138">
        <f ca="1">IFERROR(IF((VLOOKUP($E36,'Res&amp;Reablement Backsheet'!$D$5:$W$183,G$9,FALSE))="","",(VLOOKUP($E36,'Res&amp;Reablement Backsheet'!$D$5:$W$183,G$9,FALSE))),"")</f>
        <v>0.82857142857142863</v>
      </c>
      <c r="H36" s="138">
        <f ca="1">IFERROR(IF((VLOOKUP($E36,'Res&amp;Reablement Backsheet'!$D$5:$W$183,H$9,FALSE))="","",(VLOOKUP($E36,'Res&amp;Reablement Backsheet'!$D$5:$W$183,H$9,FALSE))),"")</f>
        <v>0.81289877565097435</v>
      </c>
      <c r="I36" s="138">
        <f ca="1">IFERROR(IF((VLOOKUP($E36,'Res&amp;Reablement Backsheet'!$D$5:$W$183,I$9,FALSE))="","",(VLOOKUP($E36,'Res&amp;Reablement Backsheet'!$D$5:$W$183,I$9,FALSE))),"")</f>
        <v>0.78481012658227844</v>
      </c>
    </row>
    <row r="37" spans="1:9" ht="15" customHeight="1" x14ac:dyDescent="0.3">
      <c r="A37" s="57">
        <v>25</v>
      </c>
      <c r="B37" s="98" t="str">
        <f ca="1">IFERROR(IF((VLOOKUP($E37,'Org List'!$AJ$10:$AL$188,3,FALSE))="","",(VLOOKUP($E37,'Org List'!$AJ$10:$AL$188,3,FALSE))),"")</f>
        <v>NHS England South West (South West North)</v>
      </c>
      <c r="C37" s="99" t="str">
        <f ca="1">IFERROR(IF((VLOOKUP($E37,'Org List'!$AO$10:$AQ$188,3,FALSE))="","",(VLOOKUP($E37,'Org List'!$AO$10:$AQ$188,3,FALSE))),"")</f>
        <v/>
      </c>
      <c r="D37" s="100" t="str">
        <f ca="1">IFERROR(IF((VLOOKUP($E37,'Org List'!$AT$10:$AV$188,3,FALSE))="","",(VLOOKUP($E37,'Org List'!$AT$10:$AV$188,3,FALSE))),"")</f>
        <v>NHS England South West (South West North)</v>
      </c>
      <c r="E37" s="98" t="str">
        <f t="shared" ca="1" si="0"/>
        <v>Q86</v>
      </c>
      <c r="F37" s="100" t="str">
        <f ca="1">IF(E37="","",VLOOKUP(E37,'Org List'!$J$9:$K$488,2,0))</f>
        <v>NHS England South West (South West North)</v>
      </c>
      <c r="G37" s="138">
        <f ca="1">IFERROR(IF((VLOOKUP($E37,'Res&amp;Reablement Backsheet'!$D$5:$W$183,G$9,FALSE))="","",(VLOOKUP($E37,'Res&amp;Reablement Backsheet'!$D$5:$W$183,G$9,FALSE))),"")</f>
        <v>0.85043389484430831</v>
      </c>
      <c r="H37" s="138">
        <f ca="1">IFERROR(IF((VLOOKUP($E37,'Res&amp;Reablement Backsheet'!$D$5:$W$183,H$9,FALSE))="","",(VLOOKUP($E37,'Res&amp;Reablement Backsheet'!$D$5:$W$183,H$9,FALSE))),"")</f>
        <v>0.85606704829132307</v>
      </c>
      <c r="I37" s="138">
        <f ca="1">IFERROR(IF((VLOOKUP($E37,'Res&amp;Reablement Backsheet'!$D$5:$W$183,I$9,FALSE))="","",(VLOOKUP($E37,'Res&amp;Reablement Backsheet'!$D$5:$W$183,I$9,FALSE))),"")</f>
        <v>0.82428940568475451</v>
      </c>
    </row>
    <row r="38" spans="1:9" ht="15" customHeight="1" x14ac:dyDescent="0.3">
      <c r="A38" s="57">
        <v>26</v>
      </c>
      <c r="B38" s="98" t="str">
        <f ca="1">IFERROR(IF((VLOOKUP($E38,'Org List'!$AJ$10:$AL$188,3,FALSE))="","",(VLOOKUP($E38,'Org List'!$AJ$10:$AL$188,3,FALSE))),"")</f>
        <v>NHS England South East (Hampshire, Isle of Wight and Thames Valley)</v>
      </c>
      <c r="C38" s="99" t="str">
        <f ca="1">IFERROR(IF((VLOOKUP($E38,'Org List'!$AO$10:$AQ$188,3,FALSE))="","",(VLOOKUP($E38,'Org List'!$AO$10:$AQ$188,3,FALSE))),"")</f>
        <v/>
      </c>
      <c r="D38" s="100" t="str">
        <f ca="1">IFERROR(IF((VLOOKUP($E38,'Org List'!$AT$10:$AV$188,3,FALSE))="","",(VLOOKUP($E38,'Org List'!$AT$10:$AV$188,3,FALSE))),"")</f>
        <v>NHS England South East (Hampshire, Isle of Wight and Thames Valley)</v>
      </c>
      <c r="E38" s="98" t="str">
        <f t="shared" ca="1" si="0"/>
        <v>Q87</v>
      </c>
      <c r="F38" s="100" t="str">
        <f ca="1">IF(E38="","",VLOOKUP(E38,'Org List'!$J$9:$K$488,2,0))</f>
        <v>NHS England South East (Hampshire, Isle of Wight and Thames Valley)</v>
      </c>
      <c r="G38" s="138">
        <f ca="1">IFERROR(IF((VLOOKUP($E38,'Res&amp;Reablement Backsheet'!$D$5:$W$183,G$9,FALSE))="","",(VLOOKUP($E38,'Res&amp;Reablement Backsheet'!$D$5:$W$183,G$9,FALSE))),"")</f>
        <v>0.80818965517241381</v>
      </c>
      <c r="H38" s="138">
        <f ca="1">IFERROR(IF((VLOOKUP($E38,'Res&amp;Reablement Backsheet'!$D$5:$W$183,H$9,FALSE))="","",(VLOOKUP($E38,'Res&amp;Reablement Backsheet'!$D$5:$W$183,H$9,FALSE))),"")</f>
        <v>0.82993604291314216</v>
      </c>
      <c r="I38" s="138">
        <f ca="1">IFERROR(IF((VLOOKUP($E38,'Res&amp;Reablement Backsheet'!$D$5:$W$183,I$9,FALSE))="","",(VLOOKUP($E38,'Res&amp;Reablement Backsheet'!$D$5:$W$183,I$9,FALSE))),"")</f>
        <v>0.78444272445820429</v>
      </c>
    </row>
    <row r="39" spans="1:9" ht="15" customHeight="1" x14ac:dyDescent="0.3">
      <c r="A39" s="57">
        <v>27</v>
      </c>
      <c r="B39" s="98" t="str">
        <f ca="1">IFERROR(IF((VLOOKUP($E39,'Org List'!$AJ$10:$AL$188,3,FALSE))="","",(VLOOKUP($E39,'Org List'!$AJ$10:$AL$188,3,FALSE))),"")</f>
        <v>NHS England South East (Kent, Surrey and Sussex)</v>
      </c>
      <c r="C39" s="99" t="str">
        <f ca="1">IFERROR(IF((VLOOKUP($E39,'Org List'!$AO$10:$AQ$188,3,FALSE))="","",(VLOOKUP($E39,'Org List'!$AO$10:$AQ$188,3,FALSE))),"")</f>
        <v/>
      </c>
      <c r="D39" s="100" t="str">
        <f ca="1">IFERROR(IF((VLOOKUP($E39,'Org List'!$AT$10:$AV$188,3,FALSE))="","",(VLOOKUP($E39,'Org List'!$AT$10:$AV$188,3,FALSE))),"")</f>
        <v>NHS England South East (Kent, Surrey and Sussex)</v>
      </c>
      <c r="E39" s="98" t="str">
        <f t="shared" ca="1" si="0"/>
        <v>Q88</v>
      </c>
      <c r="F39" s="100" t="str">
        <f ca="1">IF(E39="","",VLOOKUP(E39,'Org List'!$J$9:$K$488,2,0))</f>
        <v>NHS England South East (Kent, Surrey and Sussex)</v>
      </c>
      <c r="G39" s="138">
        <f ca="1">IFERROR(IF((VLOOKUP($E39,'Res&amp;Reablement Backsheet'!$D$5:$W$183,G$9,FALSE))="","",(VLOOKUP($E39,'Res&amp;Reablement Backsheet'!$D$5:$W$183,G$9,FALSE))),"")</f>
        <v>0.79650971353309186</v>
      </c>
      <c r="H39" s="138">
        <f ca="1">IFERROR(IF((VLOOKUP($E39,'Res&amp;Reablement Backsheet'!$D$5:$W$183,H$9,FALSE))="","",(VLOOKUP($E39,'Res&amp;Reablement Backsheet'!$D$5:$W$183,H$9,FALSE))),"")</f>
        <v>0.84247171453437775</v>
      </c>
      <c r="I39" s="138">
        <f ca="1">IFERROR(IF((VLOOKUP($E39,'Res&amp;Reablement Backsheet'!$D$5:$W$183,I$9,FALSE))="","",(VLOOKUP($E39,'Res&amp;Reablement Backsheet'!$D$5:$W$183,I$9,FALSE))),"")</f>
        <v>0.84248803827751195</v>
      </c>
    </row>
    <row r="40" spans="1:9" ht="15" customHeight="1" x14ac:dyDescent="0.3">
      <c r="A40" s="57">
        <v>28</v>
      </c>
      <c r="B40" s="98" t="str">
        <f ca="1">IFERROR(IF((VLOOKUP($E40,'Org List'!$AJ$10:$AL$188,3,FALSE))="","",(VLOOKUP($E40,'Org List'!$AJ$10:$AL$188,3,FALSE))),"")</f>
        <v>NHS England London</v>
      </c>
      <c r="C40" s="99" t="str">
        <f ca="1">IFERROR(IF((VLOOKUP($E40,'Org List'!$AO$10:$AQ$188,3,FALSE))="","",(VLOOKUP($E40,'Org List'!$AO$10:$AQ$188,3,FALSE))),"")</f>
        <v/>
      </c>
      <c r="D40" s="100" t="str">
        <f ca="1">IFERROR(IF((VLOOKUP($E40,'Org List'!$AT$10:$AV$188,3,FALSE))="","",(VLOOKUP($E40,'Org List'!$AT$10:$AV$188,3,FALSE))),"")</f>
        <v>NHS England London</v>
      </c>
      <c r="E40" s="98" t="str">
        <f t="shared" ca="1" si="0"/>
        <v>Q71</v>
      </c>
      <c r="F40" s="100" t="str">
        <f ca="1">IF(E40="","",VLOOKUP(E40,'Org List'!$J$9:$K$488,2,0))</f>
        <v>NHS England London</v>
      </c>
      <c r="G40" s="138">
        <f ca="1">IFERROR(IF((VLOOKUP($E40,'Res&amp;Reablement Backsheet'!$D$5:$W$183,G$9,FALSE))="","",(VLOOKUP($E40,'Res&amp;Reablement Backsheet'!$D$5:$W$183,G$9,FALSE))),"")</f>
        <v>0.85509499136442146</v>
      </c>
      <c r="H40" s="138">
        <f ca="1">IFERROR(IF((VLOOKUP($E40,'Res&amp;Reablement Backsheet'!$D$5:$W$183,H$9,FALSE))="","",(VLOOKUP($E40,'Res&amp;Reablement Backsheet'!$D$5:$W$183,H$9,FALSE))),"")</f>
        <v>0.8796757569937903</v>
      </c>
      <c r="I40" s="138">
        <f ca="1">IFERROR(IF((VLOOKUP($E40,'Res&amp;Reablement Backsheet'!$D$5:$W$183,I$9,FALSE))="","",(VLOOKUP($E40,'Res&amp;Reablement Backsheet'!$D$5:$W$183,I$9,FALSE))),"")</f>
        <v>0.87155519742143428</v>
      </c>
    </row>
    <row r="41" spans="1:9" ht="15" customHeight="1" x14ac:dyDescent="0.3">
      <c r="A41" s="57">
        <v>29</v>
      </c>
      <c r="B41" s="98" t="str">
        <f ca="1">IFERROR(IF((VLOOKUP($E41,'Org List'!$AJ$10:$AL$188,3,FALSE))="","",(VLOOKUP($E41,'Org List'!$AJ$10:$AL$188,3,FALSE))),"")</f>
        <v>London Commissioning Region</v>
      </c>
      <c r="C41" s="99" t="str">
        <f ca="1">IFERROR(IF((VLOOKUP($E41,'Org List'!$AO$10:$AQ$188,3,FALSE))="","",(VLOOKUP($E41,'Org List'!$AO$10:$AQ$188,3,FALSE))),"")</f>
        <v>London Region</v>
      </c>
      <c r="D41" s="100" t="str">
        <f ca="1">IFERROR(IF((VLOOKUP($E41,'Org List'!$AT$10:$AV$188,3,FALSE))="","",(VLOOKUP($E41,'Org List'!$AT$10:$AV$188,3,FALSE))),"")</f>
        <v>NHS England London</v>
      </c>
      <c r="E41" s="98" t="str">
        <f t="shared" ca="1" si="0"/>
        <v>E09000002</v>
      </c>
      <c r="F41" s="100" t="str">
        <f ca="1">IF(E41="","",VLOOKUP(E41,'Org List'!$J$9:$K$488,2,0))</f>
        <v>Barking and Dagenham</v>
      </c>
      <c r="G41" s="138">
        <f ca="1">IFERROR(IF((VLOOKUP($E41,'Res&amp;Reablement Backsheet'!$D$5:$W$183,G$9,FALSE))="","",(VLOOKUP($E41,'Res&amp;Reablement Backsheet'!$D$5:$W$183,G$9,FALSE))),"")</f>
        <v>0.88695652173913042</v>
      </c>
      <c r="H41" s="138">
        <f ca="1">IFERROR(IF((VLOOKUP($E41,'Res&amp;Reablement Backsheet'!$D$5:$W$183,H$9,FALSE))="","",(VLOOKUP($E41,'Res&amp;Reablement Backsheet'!$D$5:$W$183,H$9,FALSE))),"")</f>
        <v>0.84347826086956523</v>
      </c>
      <c r="I41" s="138">
        <f ca="1">IFERROR(IF((VLOOKUP($E41,'Res&amp;Reablement Backsheet'!$D$5:$W$183,I$9,FALSE))="","",(VLOOKUP($E41,'Res&amp;Reablement Backsheet'!$D$5:$W$183,I$9,FALSE))),"")</f>
        <v>0.93939393939393945</v>
      </c>
    </row>
    <row r="42" spans="1:9" ht="15" customHeight="1" x14ac:dyDescent="0.3">
      <c r="A42" s="57">
        <v>30</v>
      </c>
      <c r="B42" s="98" t="str">
        <f ca="1">IFERROR(IF((VLOOKUP($E42,'Org List'!$AJ$10:$AL$188,3,FALSE))="","",(VLOOKUP($E42,'Org List'!$AJ$10:$AL$188,3,FALSE))),"")</f>
        <v>London Commissioning Region</v>
      </c>
      <c r="C42" s="99" t="str">
        <f ca="1">IFERROR(IF((VLOOKUP($E42,'Org List'!$AO$10:$AQ$188,3,FALSE))="","",(VLOOKUP($E42,'Org List'!$AO$10:$AQ$188,3,FALSE))),"")</f>
        <v>London Region</v>
      </c>
      <c r="D42" s="100" t="str">
        <f ca="1">IFERROR(IF((VLOOKUP($E42,'Org List'!$AT$10:$AV$188,3,FALSE))="","",(VLOOKUP($E42,'Org List'!$AT$10:$AV$188,3,FALSE))),"")</f>
        <v>NHS England London</v>
      </c>
      <c r="E42" s="98" t="str">
        <f t="shared" ca="1" si="0"/>
        <v>E09000003</v>
      </c>
      <c r="F42" s="100" t="str">
        <f ca="1">IF(E42="","",VLOOKUP(E42,'Org List'!$J$9:$K$488,2,0))</f>
        <v>Barnet</v>
      </c>
      <c r="G42" s="138">
        <f ca="1">IFERROR(IF((VLOOKUP($E42,'Res&amp;Reablement Backsheet'!$D$5:$W$183,G$9,FALSE))="","",(VLOOKUP($E42,'Res&amp;Reablement Backsheet'!$D$5:$W$183,G$9,FALSE))),"")</f>
        <v>0.72289156626506024</v>
      </c>
      <c r="H42" s="138">
        <f ca="1">IFERROR(IF((VLOOKUP($E42,'Res&amp;Reablement Backsheet'!$D$5:$W$183,H$9,FALSE))="","",(VLOOKUP($E42,'Res&amp;Reablement Backsheet'!$D$5:$W$183,H$9,FALSE))),"")</f>
        <v>0.73580246913580249</v>
      </c>
      <c r="I42" s="138">
        <f ca="1">IFERROR(IF((VLOOKUP($E42,'Res&amp;Reablement Backsheet'!$D$5:$W$183,I$9,FALSE))="","",(VLOOKUP($E42,'Res&amp;Reablement Backsheet'!$D$5:$W$183,I$9,FALSE))),"")</f>
        <v>0.76190476190476186</v>
      </c>
    </row>
    <row r="43" spans="1:9" ht="15" customHeight="1" x14ac:dyDescent="0.3">
      <c r="A43" s="57">
        <v>31</v>
      </c>
      <c r="B43" s="98" t="str">
        <f ca="1">IFERROR(IF((VLOOKUP($E43,'Org List'!$AJ$10:$AL$188,3,FALSE))="","",(VLOOKUP($E43,'Org List'!$AJ$10:$AL$188,3,FALSE))),"")</f>
        <v>North of England Commissioning Region</v>
      </c>
      <c r="C43" s="99" t="str">
        <f ca="1">IFERROR(IF((VLOOKUP($E43,'Org List'!$AO$10:$AQ$188,3,FALSE))="","",(VLOOKUP($E43,'Org List'!$AO$10:$AQ$188,3,FALSE))),"")</f>
        <v>Yorkshire and The Humber Region</v>
      </c>
      <c r="D43" s="100" t="str">
        <f ca="1">IFERROR(IF((VLOOKUP($E43,'Org List'!$AT$10:$AV$188,3,FALSE))="","",(VLOOKUP($E43,'Org List'!$AT$10:$AV$188,3,FALSE))),"")</f>
        <v>NHS England North (Yorkshire And Humber)</v>
      </c>
      <c r="E43" s="98" t="str">
        <f t="shared" ca="1" si="0"/>
        <v>E08000016</v>
      </c>
      <c r="F43" s="100" t="str">
        <f ca="1">IF(E43="","",VLOOKUP(E43,'Org List'!$J$9:$K$488,2,0))</f>
        <v>Barnsley</v>
      </c>
      <c r="G43" s="138">
        <f ca="1">IFERROR(IF((VLOOKUP($E43,'Res&amp;Reablement Backsheet'!$D$5:$W$183,G$9,FALSE))="","",(VLOOKUP($E43,'Res&amp;Reablement Backsheet'!$D$5:$W$183,G$9,FALSE))),"")</f>
        <v>0.84057971014492749</v>
      </c>
      <c r="H43" s="138">
        <f ca="1">IFERROR(IF((VLOOKUP($E43,'Res&amp;Reablement Backsheet'!$D$5:$W$183,H$9,FALSE))="","",(VLOOKUP($E43,'Res&amp;Reablement Backsheet'!$D$5:$W$183,H$9,FALSE))),"")</f>
        <v>0.88</v>
      </c>
      <c r="I43" s="138">
        <f ca="1">IFERROR(IF((VLOOKUP($E43,'Res&amp;Reablement Backsheet'!$D$5:$W$183,I$9,FALSE))="","",(VLOOKUP($E43,'Res&amp;Reablement Backsheet'!$D$5:$W$183,I$9,FALSE))),"")</f>
        <v>0.80740740740740746</v>
      </c>
    </row>
    <row r="44" spans="1:9" ht="15" customHeight="1" x14ac:dyDescent="0.3">
      <c r="A44" s="57">
        <v>32</v>
      </c>
      <c r="B44" s="98" t="str">
        <f ca="1">IFERROR(IF((VLOOKUP($E44,'Org List'!$AJ$10:$AL$188,3,FALSE))="","",(VLOOKUP($E44,'Org List'!$AJ$10:$AL$188,3,FALSE))),"")</f>
        <v>South West England Commissioning Region</v>
      </c>
      <c r="C44" s="99" t="str">
        <f ca="1">IFERROR(IF((VLOOKUP($E44,'Org List'!$AO$10:$AQ$188,3,FALSE))="","",(VLOOKUP($E44,'Org List'!$AO$10:$AQ$188,3,FALSE))),"")</f>
        <v>South West Region</v>
      </c>
      <c r="D44" s="100" t="str">
        <f ca="1">IFERROR(IF((VLOOKUP($E44,'Org List'!$AT$10:$AV$188,3,FALSE))="","",(VLOOKUP($E44,'Org List'!$AT$10:$AV$188,3,FALSE))),"")</f>
        <v>NHS England South West (South West North)</v>
      </c>
      <c r="E44" s="98" t="str">
        <f t="shared" ref="E44:E75" ca="1" si="1">IF($A44&gt;$L$5-1,"",INDIRECT("'Comms by AT'!D"&amp;$A44+$L$4))</f>
        <v>E06000022</v>
      </c>
      <c r="F44" s="100" t="str">
        <f ca="1">IF(E44="","",VLOOKUP(E44,'Org List'!$J$9:$K$488,2,0))</f>
        <v>Bath and North East Somerset</v>
      </c>
      <c r="G44" s="138">
        <f ca="1">IFERROR(IF((VLOOKUP($E44,'Res&amp;Reablement Backsheet'!$D$5:$W$183,G$9,FALSE))="","",(VLOOKUP($E44,'Res&amp;Reablement Backsheet'!$D$5:$W$183,G$9,FALSE))),"")</f>
        <v>0.91324200913242004</v>
      </c>
      <c r="H44" s="138">
        <f ca="1">IFERROR(IF((VLOOKUP($E44,'Res&amp;Reablement Backsheet'!$D$5:$W$183,H$9,FALSE))="","",(VLOOKUP($E44,'Res&amp;Reablement Backsheet'!$D$5:$W$183,H$9,FALSE))),"")</f>
        <v>0.89090909090909087</v>
      </c>
      <c r="I44" s="138">
        <f ca="1">IFERROR(IF((VLOOKUP($E44,'Res&amp;Reablement Backsheet'!$D$5:$W$183,I$9,FALSE))="","",(VLOOKUP($E44,'Res&amp;Reablement Backsheet'!$D$5:$W$183,I$9,FALSE))),"")</f>
        <v>0.82399999999999995</v>
      </c>
    </row>
    <row r="45" spans="1:9" ht="15" customHeight="1" x14ac:dyDescent="0.3">
      <c r="A45" s="57">
        <v>33</v>
      </c>
      <c r="B45" s="98" t="str">
        <f ca="1">IFERROR(IF((VLOOKUP($E45,'Org List'!$AJ$10:$AL$188,3,FALSE))="","",(VLOOKUP($E45,'Org List'!$AJ$10:$AL$188,3,FALSE))),"")</f>
        <v>Midlands and East of England Commissioning Region</v>
      </c>
      <c r="C45" s="99" t="str">
        <f ca="1">IFERROR(IF((VLOOKUP($E45,'Org List'!$AO$10:$AQ$188,3,FALSE))="","",(VLOOKUP($E45,'Org List'!$AO$10:$AQ$188,3,FALSE))),"")</f>
        <v>East Region</v>
      </c>
      <c r="D45" s="100" t="str">
        <f ca="1">IFERROR(IF((VLOOKUP($E45,'Org List'!$AT$10:$AV$188,3,FALSE))="","",(VLOOKUP($E45,'Org List'!$AT$10:$AV$188,3,FALSE))),"")</f>
        <v>NHS England Midlands And East (Central Midlands)</v>
      </c>
      <c r="E45" s="98" t="str">
        <f t="shared" ca="1" si="1"/>
        <v>E06000055</v>
      </c>
      <c r="F45" s="100" t="str">
        <f ca="1">IF(E45="","",VLOOKUP(E45,'Org List'!$J$9:$K$488,2,0))</f>
        <v>Bedford</v>
      </c>
      <c r="G45" s="138">
        <f ca="1">IFERROR(IF((VLOOKUP($E45,'Res&amp;Reablement Backsheet'!$D$5:$W$183,G$9,FALSE))="","",(VLOOKUP($E45,'Res&amp;Reablement Backsheet'!$D$5:$W$183,G$9,FALSE))),"")</f>
        <v>0.8029197080291971</v>
      </c>
      <c r="H45" s="138">
        <f ca="1">IFERROR(IF((VLOOKUP($E45,'Res&amp;Reablement Backsheet'!$D$5:$W$183,H$9,FALSE))="","",(VLOOKUP($E45,'Res&amp;Reablement Backsheet'!$D$5:$W$183,H$9,FALSE))),"")</f>
        <v>0.85</v>
      </c>
      <c r="I45" s="138">
        <f ca="1">IFERROR(IF((VLOOKUP($E45,'Res&amp;Reablement Backsheet'!$D$5:$W$183,I$9,FALSE))="","",(VLOOKUP($E45,'Res&amp;Reablement Backsheet'!$D$5:$W$183,I$9,FALSE))),"")</f>
        <v>0.92090395480225984</v>
      </c>
    </row>
    <row r="46" spans="1:9" ht="15" customHeight="1" x14ac:dyDescent="0.3">
      <c r="A46" s="57">
        <v>34</v>
      </c>
      <c r="B46" s="98" t="str">
        <f ca="1">IFERROR(IF((VLOOKUP($E46,'Org List'!$AJ$10:$AL$188,3,FALSE))="","",(VLOOKUP($E46,'Org List'!$AJ$10:$AL$188,3,FALSE))),"")</f>
        <v>London Commissioning Region</v>
      </c>
      <c r="C46" s="99" t="str">
        <f ca="1">IFERROR(IF((VLOOKUP($E46,'Org List'!$AO$10:$AQ$188,3,FALSE))="","",(VLOOKUP($E46,'Org List'!$AO$10:$AQ$188,3,FALSE))),"")</f>
        <v>London Region</v>
      </c>
      <c r="D46" s="100" t="str">
        <f ca="1">IFERROR(IF((VLOOKUP($E46,'Org List'!$AT$10:$AV$188,3,FALSE))="","",(VLOOKUP($E46,'Org List'!$AT$10:$AV$188,3,FALSE))),"")</f>
        <v>NHS England London</v>
      </c>
      <c r="E46" s="98" t="str">
        <f t="shared" ca="1" si="1"/>
        <v>E09000004</v>
      </c>
      <c r="F46" s="100" t="str">
        <f ca="1">IF(E46="","",VLOOKUP(E46,'Org List'!$J$9:$K$488,2,0))</f>
        <v>Bexley</v>
      </c>
      <c r="G46" s="138">
        <f ca="1">IFERROR(IF((VLOOKUP($E46,'Res&amp;Reablement Backsheet'!$D$5:$W$183,G$9,FALSE))="","",(VLOOKUP($E46,'Res&amp;Reablement Backsheet'!$D$5:$W$183,G$9,FALSE))),"")</f>
        <v>0.85599999999999998</v>
      </c>
      <c r="H46" s="138">
        <f ca="1">IFERROR(IF((VLOOKUP($E46,'Res&amp;Reablement Backsheet'!$D$5:$W$183,H$9,FALSE))="","",(VLOOKUP($E46,'Res&amp;Reablement Backsheet'!$D$5:$W$183,H$9,FALSE))),"")</f>
        <v>0.9</v>
      </c>
      <c r="I46" s="138">
        <f ca="1">IFERROR(IF((VLOOKUP($E46,'Res&amp;Reablement Backsheet'!$D$5:$W$183,I$9,FALSE))="","",(VLOOKUP($E46,'Res&amp;Reablement Backsheet'!$D$5:$W$183,I$9,FALSE))),"")</f>
        <v>0.90445859872611467</v>
      </c>
    </row>
    <row r="47" spans="1:9" ht="15" customHeight="1" x14ac:dyDescent="0.3">
      <c r="A47" s="57">
        <v>35</v>
      </c>
      <c r="B47" s="98" t="str">
        <f ca="1">IFERROR(IF((VLOOKUP($E47,'Org List'!$AJ$10:$AL$188,3,FALSE))="","",(VLOOKUP($E47,'Org List'!$AJ$10:$AL$188,3,FALSE))),"")</f>
        <v>Midlands and East of England Commissioning Region</v>
      </c>
      <c r="C47" s="99" t="str">
        <f ca="1">IFERROR(IF((VLOOKUP($E47,'Org List'!$AO$10:$AQ$188,3,FALSE))="","",(VLOOKUP($E47,'Org List'!$AO$10:$AQ$188,3,FALSE))),"")</f>
        <v>West Midlands Region</v>
      </c>
      <c r="D47" s="100" t="str">
        <f ca="1">IFERROR(IF((VLOOKUP($E47,'Org List'!$AT$10:$AV$188,3,FALSE))="","",(VLOOKUP($E47,'Org List'!$AT$10:$AV$188,3,FALSE))),"")</f>
        <v>NHS England Midlands And East (West Midlands)</v>
      </c>
      <c r="E47" s="98" t="str">
        <f t="shared" ca="1" si="1"/>
        <v>E08000025</v>
      </c>
      <c r="F47" s="100" t="str">
        <f ca="1">IF(E47="","",VLOOKUP(E47,'Org List'!$J$9:$K$488,2,0))</f>
        <v>Birmingham</v>
      </c>
      <c r="G47" s="138">
        <f ca="1">IFERROR(IF((VLOOKUP($E47,'Res&amp;Reablement Backsheet'!$D$5:$W$183,G$9,FALSE))="","",(VLOOKUP($E47,'Res&amp;Reablement Backsheet'!$D$5:$W$183,G$9,FALSE))),"")</f>
        <v>0.77534246575342469</v>
      </c>
      <c r="H47" s="138">
        <f ca="1">IFERROR(IF((VLOOKUP($E47,'Res&amp;Reablement Backsheet'!$D$5:$W$183,H$9,FALSE))="","",(VLOOKUP($E47,'Res&amp;Reablement Backsheet'!$D$5:$W$183,H$9,FALSE))),"")</f>
        <v>0.8</v>
      </c>
      <c r="I47" s="138">
        <f ca="1">IFERROR(IF((VLOOKUP($E47,'Res&amp;Reablement Backsheet'!$D$5:$W$183,I$9,FALSE))="","",(VLOOKUP($E47,'Res&amp;Reablement Backsheet'!$D$5:$W$183,I$9,FALSE))),"")</f>
        <v>0.73096446700507611</v>
      </c>
    </row>
    <row r="48" spans="1:9" ht="15" customHeight="1" x14ac:dyDescent="0.3">
      <c r="A48" s="57">
        <v>36</v>
      </c>
      <c r="B48" s="98" t="str">
        <f ca="1">IFERROR(IF((VLOOKUP($E48,'Org List'!$AJ$10:$AL$188,3,FALSE))="","",(VLOOKUP($E48,'Org List'!$AJ$10:$AL$188,3,FALSE))),"")</f>
        <v>North of England Commissioning Region</v>
      </c>
      <c r="C48" s="99" t="str">
        <f ca="1">IFERROR(IF((VLOOKUP($E48,'Org List'!$AO$10:$AQ$188,3,FALSE))="","",(VLOOKUP($E48,'Org List'!$AO$10:$AQ$188,3,FALSE))),"")</f>
        <v>North West Region</v>
      </c>
      <c r="D48" s="100" t="str">
        <f ca="1">IFERROR(IF((VLOOKUP($E48,'Org List'!$AT$10:$AV$188,3,FALSE))="","",(VLOOKUP($E48,'Org List'!$AT$10:$AV$188,3,FALSE))),"")</f>
        <v>NHS England North (Lancashire)</v>
      </c>
      <c r="E48" s="98" t="str">
        <f t="shared" ca="1" si="1"/>
        <v>E06000008</v>
      </c>
      <c r="F48" s="100" t="str">
        <f ca="1">IF(E48="","",VLOOKUP(E48,'Org List'!$J$9:$K$488,2,0))</f>
        <v>Blackburn with Darwen</v>
      </c>
      <c r="G48" s="138">
        <f ca="1">IFERROR(IF((VLOOKUP($E48,'Res&amp;Reablement Backsheet'!$D$5:$W$183,G$9,FALSE))="","",(VLOOKUP($E48,'Res&amp;Reablement Backsheet'!$D$5:$W$183,G$9,FALSE))),"")</f>
        <v>0.93043478260869561</v>
      </c>
      <c r="H48" s="138">
        <f ca="1">IFERROR(IF((VLOOKUP($E48,'Res&amp;Reablement Backsheet'!$D$5:$W$183,H$9,FALSE))="","",(VLOOKUP($E48,'Res&amp;Reablement Backsheet'!$D$5:$W$183,H$9,FALSE))),"")</f>
        <v>0.91428571428571426</v>
      </c>
      <c r="I48" s="138">
        <f ca="1">IFERROR(IF((VLOOKUP($E48,'Res&amp;Reablement Backsheet'!$D$5:$W$183,I$9,FALSE))="","",(VLOOKUP($E48,'Res&amp;Reablement Backsheet'!$D$5:$W$183,I$9,FALSE))),"")</f>
        <v>0.83168316831683164</v>
      </c>
    </row>
    <row r="49" spans="1:9" ht="15" customHeight="1" x14ac:dyDescent="0.3">
      <c r="A49" s="57">
        <v>37</v>
      </c>
      <c r="B49" s="98" t="str">
        <f ca="1">IFERROR(IF((VLOOKUP($E49,'Org List'!$AJ$10:$AL$188,3,FALSE))="","",(VLOOKUP($E49,'Org List'!$AJ$10:$AL$188,3,FALSE))),"")</f>
        <v>North of England Commissioning Region</v>
      </c>
      <c r="C49" s="99" t="str">
        <f ca="1">IFERROR(IF((VLOOKUP($E49,'Org List'!$AO$10:$AQ$188,3,FALSE))="","",(VLOOKUP($E49,'Org List'!$AO$10:$AQ$188,3,FALSE))),"")</f>
        <v>North West Region</v>
      </c>
      <c r="D49" s="100" t="str">
        <f ca="1">IFERROR(IF((VLOOKUP($E49,'Org List'!$AT$10:$AV$188,3,FALSE))="","",(VLOOKUP($E49,'Org List'!$AT$10:$AV$188,3,FALSE))),"")</f>
        <v>NHS England North (Lancashire)</v>
      </c>
      <c r="E49" s="98" t="str">
        <f t="shared" ca="1" si="1"/>
        <v>E06000009</v>
      </c>
      <c r="F49" s="100" t="str">
        <f ca="1">IF(E49="","",VLOOKUP(E49,'Org List'!$J$9:$K$488,2,0))</f>
        <v>Blackpool</v>
      </c>
      <c r="G49" s="138">
        <f ca="1">IFERROR(IF((VLOOKUP($E49,'Res&amp;Reablement Backsheet'!$D$5:$W$183,G$9,FALSE))="","",(VLOOKUP($E49,'Res&amp;Reablement Backsheet'!$D$5:$W$183,G$9,FALSE))),"")</f>
        <v>0.83916083916083917</v>
      </c>
      <c r="H49" s="138">
        <f ca="1">IFERROR(IF((VLOOKUP($E49,'Res&amp;Reablement Backsheet'!$D$5:$W$183,H$9,FALSE))="","",(VLOOKUP($E49,'Res&amp;Reablement Backsheet'!$D$5:$W$183,H$9,FALSE))),"")</f>
        <v>0.85</v>
      </c>
      <c r="I49" s="138">
        <f ca="1">IFERROR(IF((VLOOKUP($E49,'Res&amp;Reablement Backsheet'!$D$5:$W$183,I$9,FALSE))="","",(VLOOKUP($E49,'Res&amp;Reablement Backsheet'!$D$5:$W$183,I$9,FALSE))),"")</f>
        <v>0.90441176470588236</v>
      </c>
    </row>
    <row r="50" spans="1:9" ht="15" customHeight="1" x14ac:dyDescent="0.3">
      <c r="A50" s="57">
        <v>38</v>
      </c>
      <c r="B50" s="98" t="str">
        <f ca="1">IFERROR(IF((VLOOKUP($E50,'Org List'!$AJ$10:$AL$188,3,FALSE))="","",(VLOOKUP($E50,'Org List'!$AJ$10:$AL$188,3,FALSE))),"")</f>
        <v>North of England Commissioning Region</v>
      </c>
      <c r="C50" s="99" t="str">
        <f ca="1">IFERROR(IF((VLOOKUP($E50,'Org List'!$AO$10:$AQ$188,3,FALSE))="","",(VLOOKUP($E50,'Org List'!$AO$10:$AQ$188,3,FALSE))),"")</f>
        <v>North West Region</v>
      </c>
      <c r="D50" s="100" t="str">
        <f ca="1">IFERROR(IF((VLOOKUP($E50,'Org List'!$AT$10:$AV$188,3,FALSE))="","",(VLOOKUP($E50,'Org List'!$AT$10:$AV$188,3,FALSE))),"")</f>
        <v>NHS England North (Greater Manchester)</v>
      </c>
      <c r="E50" s="98" t="str">
        <f t="shared" ca="1" si="1"/>
        <v>E08000001</v>
      </c>
      <c r="F50" s="100" t="str">
        <f ca="1">IF(E50="","",VLOOKUP(E50,'Org List'!$J$9:$K$488,2,0))</f>
        <v>Bolton</v>
      </c>
      <c r="G50" s="138">
        <f ca="1">IFERROR(IF((VLOOKUP($E50,'Res&amp;Reablement Backsheet'!$D$5:$W$183,G$9,FALSE))="","",(VLOOKUP($E50,'Res&amp;Reablement Backsheet'!$D$5:$W$183,G$9,FALSE))),"")</f>
        <v>0.62895927601809953</v>
      </c>
      <c r="H50" s="138">
        <f ca="1">IFERROR(IF((VLOOKUP($E50,'Res&amp;Reablement Backsheet'!$D$5:$W$183,H$9,FALSE))="","",(VLOOKUP($E50,'Res&amp;Reablement Backsheet'!$D$5:$W$183,H$9,FALSE))),"")</f>
        <v>0.67452830188679247</v>
      </c>
      <c r="I50" s="138">
        <f ca="1">IFERROR(IF((VLOOKUP($E50,'Res&amp;Reablement Backsheet'!$D$5:$W$183,I$9,FALSE))="","",(VLOOKUP($E50,'Res&amp;Reablement Backsheet'!$D$5:$W$183,I$9,FALSE))),"")</f>
        <v>0.77637130801687759</v>
      </c>
    </row>
    <row r="51" spans="1:9" ht="15" customHeight="1" x14ac:dyDescent="0.3">
      <c r="A51" s="57">
        <v>39</v>
      </c>
      <c r="B51" s="98" t="str">
        <f ca="1">IFERROR(IF((VLOOKUP($E51,'Org List'!$AJ$10:$AL$188,3,FALSE))="","",(VLOOKUP($E51,'Org List'!$AJ$10:$AL$188,3,FALSE))),"")</f>
        <v>South West England Commissioning Region</v>
      </c>
      <c r="C51" s="99" t="str">
        <f ca="1">IFERROR(IF((VLOOKUP($E51,'Org List'!$AO$10:$AQ$188,3,FALSE))="","",(VLOOKUP($E51,'Org List'!$AO$10:$AQ$188,3,FALSE))),"")</f>
        <v>South West Region</v>
      </c>
      <c r="D51" s="100" t="str">
        <f ca="1">IFERROR(IF((VLOOKUP($E51,'Org List'!$AT$10:$AV$188,3,FALSE))="","",(VLOOKUP($E51,'Org List'!$AT$10:$AV$188,3,FALSE))),"")</f>
        <v>NHS England South West (South West South)</v>
      </c>
      <c r="E51" s="98" t="str">
        <f t="shared" ca="1" si="1"/>
        <v>E06000028 &amp; E06000029</v>
      </c>
      <c r="F51" s="100" t="str">
        <f ca="1">IF(E51="","",VLOOKUP(E51,'Org List'!$J$9:$K$488,2,0))</f>
        <v>Bournemouth &amp; Poole</v>
      </c>
      <c r="G51" s="138">
        <f ca="1">IFERROR(IF((VLOOKUP($E51,'Res&amp;Reablement Backsheet'!$D$5:$W$183,G$9,FALSE))="","",(VLOOKUP($E51,'Res&amp;Reablement Backsheet'!$D$5:$W$183,G$9,FALSE))),"")</f>
        <v>0.76323987538940807</v>
      </c>
      <c r="H51" s="138">
        <f ca="1">IFERROR(IF((VLOOKUP($E51,'Res&amp;Reablement Backsheet'!$D$5:$W$183,H$9,FALSE))="","",(VLOOKUP($E51,'Res&amp;Reablement Backsheet'!$D$5:$W$183,H$9,FALSE))),"")</f>
        <v>0.79721115537848608</v>
      </c>
      <c r="I51" s="138">
        <f ca="1">IFERROR(IF((VLOOKUP($E51,'Res&amp;Reablement Backsheet'!$D$5:$W$183,I$9,FALSE))="","",(VLOOKUP($E51,'Res&amp;Reablement Backsheet'!$D$5:$W$183,I$9,FALSE))),"")</f>
        <v>0.64022140221402213</v>
      </c>
    </row>
    <row r="52" spans="1:9" ht="15" customHeight="1" x14ac:dyDescent="0.3">
      <c r="A52" s="57">
        <v>40</v>
      </c>
      <c r="B52" s="98" t="str">
        <f ca="1">IFERROR(IF((VLOOKUP($E52,'Org List'!$AJ$10:$AL$188,3,FALSE))="","",(VLOOKUP($E52,'Org List'!$AJ$10:$AL$188,3,FALSE))),"")</f>
        <v>South East England Commissioning Region</v>
      </c>
      <c r="C52" s="99" t="str">
        <f ca="1">IFERROR(IF((VLOOKUP($E52,'Org List'!$AO$10:$AQ$188,3,FALSE))="","",(VLOOKUP($E52,'Org List'!$AO$10:$AQ$188,3,FALSE))),"")</f>
        <v>South East Region</v>
      </c>
      <c r="D52" s="100" t="str">
        <f ca="1">IFERROR(IF((VLOOKUP($E52,'Org List'!$AT$10:$AV$188,3,FALSE))="","",(VLOOKUP($E52,'Org List'!$AT$10:$AV$188,3,FALSE))),"")</f>
        <v>NHS England South East (Hampshire, Isle of Wight and Thames Valley)</v>
      </c>
      <c r="E52" s="98" t="str">
        <f t="shared" ca="1" si="1"/>
        <v>E06000036</v>
      </c>
      <c r="F52" s="100" t="str">
        <f ca="1">IF(E52="","",VLOOKUP(E52,'Org List'!$J$9:$K$488,2,0))</f>
        <v>Bracknell Forest</v>
      </c>
      <c r="G52" s="138">
        <f ca="1">IFERROR(IF((VLOOKUP($E52,'Res&amp;Reablement Backsheet'!$D$5:$W$183,G$9,FALSE))="","",(VLOOKUP($E52,'Res&amp;Reablement Backsheet'!$D$5:$W$183,G$9,FALSE))),"")</f>
        <v>0.90816326530612246</v>
      </c>
      <c r="H52" s="138">
        <f ca="1">IFERROR(IF((VLOOKUP($E52,'Res&amp;Reablement Backsheet'!$D$5:$W$183,H$9,FALSE))="","",(VLOOKUP($E52,'Res&amp;Reablement Backsheet'!$D$5:$W$183,H$9,FALSE))),"")</f>
        <v>0.8125</v>
      </c>
      <c r="I52" s="138">
        <f ca="1">IFERROR(IF((VLOOKUP($E52,'Res&amp;Reablement Backsheet'!$D$5:$W$183,I$9,FALSE))="","",(VLOOKUP($E52,'Res&amp;Reablement Backsheet'!$D$5:$W$183,I$9,FALSE))),"")</f>
        <v>0.87037037037037035</v>
      </c>
    </row>
    <row r="53" spans="1:9" ht="15" customHeight="1" x14ac:dyDescent="0.3">
      <c r="A53" s="57">
        <v>41</v>
      </c>
      <c r="B53" s="98" t="str">
        <f ca="1">IFERROR(IF((VLOOKUP($E53,'Org List'!$AJ$10:$AL$188,3,FALSE))="","",(VLOOKUP($E53,'Org List'!$AJ$10:$AL$188,3,FALSE))),"")</f>
        <v>North of England Commissioning Region</v>
      </c>
      <c r="C53" s="99" t="str">
        <f ca="1">IFERROR(IF((VLOOKUP($E53,'Org List'!$AO$10:$AQ$188,3,FALSE))="","",(VLOOKUP($E53,'Org List'!$AO$10:$AQ$188,3,FALSE))),"")</f>
        <v>Yorkshire and The Humber Region</v>
      </c>
      <c r="D53" s="100" t="str">
        <f ca="1">IFERROR(IF((VLOOKUP($E53,'Org List'!$AT$10:$AV$188,3,FALSE))="","",(VLOOKUP($E53,'Org List'!$AT$10:$AV$188,3,FALSE))),"")</f>
        <v>NHS England North (Yorkshire And Humber)</v>
      </c>
      <c r="E53" s="98" t="str">
        <f t="shared" ca="1" si="1"/>
        <v>E08000032</v>
      </c>
      <c r="F53" s="100" t="str">
        <f ca="1">IF(E53="","",VLOOKUP(E53,'Org List'!$J$9:$K$488,2,0))</f>
        <v>Bradford</v>
      </c>
      <c r="G53" s="138">
        <f ca="1">IFERROR(IF((VLOOKUP($E53,'Res&amp;Reablement Backsheet'!$D$5:$W$183,G$9,FALSE))="","",(VLOOKUP($E53,'Res&amp;Reablement Backsheet'!$D$5:$W$183,G$9,FALSE))),"")</f>
        <v>0.87833827893175076</v>
      </c>
      <c r="H53" s="138">
        <f ca="1">IFERROR(IF((VLOOKUP($E53,'Res&amp;Reablement Backsheet'!$D$5:$W$183,H$9,FALSE))="","",(VLOOKUP($E53,'Res&amp;Reablement Backsheet'!$D$5:$W$183,H$9,FALSE))),"")</f>
        <v>0.9</v>
      </c>
      <c r="I53" s="138">
        <f ca="1">IFERROR(IF((VLOOKUP($E53,'Res&amp;Reablement Backsheet'!$D$5:$W$183,I$9,FALSE))="","",(VLOOKUP($E53,'Res&amp;Reablement Backsheet'!$D$5:$W$183,I$9,FALSE))),"")</f>
        <v>0.87898089171974525</v>
      </c>
    </row>
    <row r="54" spans="1:9" ht="15" customHeight="1" x14ac:dyDescent="0.3">
      <c r="A54" s="57">
        <v>42</v>
      </c>
      <c r="B54" s="98" t="str">
        <f ca="1">IFERROR(IF((VLOOKUP($E54,'Org List'!$AJ$10:$AL$188,3,FALSE))="","",(VLOOKUP($E54,'Org List'!$AJ$10:$AL$188,3,FALSE))),"")</f>
        <v>London Commissioning Region</v>
      </c>
      <c r="C54" s="99" t="str">
        <f ca="1">IFERROR(IF((VLOOKUP($E54,'Org List'!$AO$10:$AQ$188,3,FALSE))="","",(VLOOKUP($E54,'Org List'!$AO$10:$AQ$188,3,FALSE))),"")</f>
        <v>London Region</v>
      </c>
      <c r="D54" s="100" t="str">
        <f ca="1">IFERROR(IF((VLOOKUP($E54,'Org List'!$AT$10:$AV$188,3,FALSE))="","",(VLOOKUP($E54,'Org List'!$AT$10:$AV$188,3,FALSE))),"")</f>
        <v>NHS England London</v>
      </c>
      <c r="E54" s="98" t="str">
        <f t="shared" ca="1" si="1"/>
        <v>E09000005</v>
      </c>
      <c r="F54" s="100" t="str">
        <f ca="1">IF(E54="","",VLOOKUP(E54,'Org List'!$J$9:$K$488,2,0))</f>
        <v>Brent</v>
      </c>
      <c r="G54" s="138">
        <f ca="1">IFERROR(IF((VLOOKUP($E54,'Res&amp;Reablement Backsheet'!$D$5:$W$183,G$9,FALSE))="","",(VLOOKUP($E54,'Res&amp;Reablement Backsheet'!$D$5:$W$183,G$9,FALSE))),"")</f>
        <v>0.90384615384615385</v>
      </c>
      <c r="H54" s="138">
        <f ca="1">IFERROR(IF((VLOOKUP($E54,'Res&amp;Reablement Backsheet'!$D$5:$W$183,H$9,FALSE))="","",(VLOOKUP($E54,'Res&amp;Reablement Backsheet'!$D$5:$W$183,H$9,FALSE))),"")</f>
        <v>0.91002570694087404</v>
      </c>
      <c r="I54" s="138">
        <f ca="1">IFERROR(IF((VLOOKUP($E54,'Res&amp;Reablement Backsheet'!$D$5:$W$183,I$9,FALSE))="","",(VLOOKUP($E54,'Res&amp;Reablement Backsheet'!$D$5:$W$183,I$9,FALSE))),"")</f>
        <v>0.88557213930348255</v>
      </c>
    </row>
    <row r="55" spans="1:9" ht="15" customHeight="1" x14ac:dyDescent="0.3">
      <c r="A55" s="57">
        <v>43</v>
      </c>
      <c r="B55" s="98" t="str">
        <f ca="1">IFERROR(IF((VLOOKUP($E55,'Org List'!$AJ$10:$AL$188,3,FALSE))="","",(VLOOKUP($E55,'Org List'!$AJ$10:$AL$188,3,FALSE))),"")</f>
        <v>South East England Commissioning Region</v>
      </c>
      <c r="C55" s="99" t="str">
        <f ca="1">IFERROR(IF((VLOOKUP($E55,'Org List'!$AO$10:$AQ$188,3,FALSE))="","",(VLOOKUP($E55,'Org List'!$AO$10:$AQ$188,3,FALSE))),"")</f>
        <v>South East Region</v>
      </c>
      <c r="D55" s="100" t="str">
        <f ca="1">IFERROR(IF((VLOOKUP($E55,'Org List'!$AT$10:$AV$188,3,FALSE))="","",(VLOOKUP($E55,'Org List'!$AT$10:$AV$188,3,FALSE))),"")</f>
        <v>NHS England South East (Kent, Surrey and Sussex)</v>
      </c>
      <c r="E55" s="98" t="str">
        <f t="shared" ca="1" si="1"/>
        <v>E06000043</v>
      </c>
      <c r="F55" s="100" t="str">
        <f ca="1">IF(E55="","",VLOOKUP(E55,'Org List'!$J$9:$K$488,2,0))</f>
        <v>Brighton and Hove</v>
      </c>
      <c r="G55" s="138">
        <f ca="1">IFERROR(IF((VLOOKUP($E55,'Res&amp;Reablement Backsheet'!$D$5:$W$183,G$9,FALSE))="","",(VLOOKUP($E55,'Res&amp;Reablement Backsheet'!$D$5:$W$183,G$9,FALSE))),"")</f>
        <v>0.77230046948356812</v>
      </c>
      <c r="H55" s="138">
        <f ca="1">IFERROR(IF((VLOOKUP($E55,'Res&amp;Reablement Backsheet'!$D$5:$W$183,H$9,FALSE))="","",(VLOOKUP($E55,'Res&amp;Reablement Backsheet'!$D$5:$W$183,H$9,FALSE))),"")</f>
        <v>0.84037558685446012</v>
      </c>
      <c r="I55" s="138">
        <f ca="1">IFERROR(IF((VLOOKUP($E55,'Res&amp;Reablement Backsheet'!$D$5:$W$183,I$9,FALSE))="","",(VLOOKUP($E55,'Res&amp;Reablement Backsheet'!$D$5:$W$183,I$9,FALSE))),"")</f>
        <v>0.79421768707482998</v>
      </c>
    </row>
    <row r="56" spans="1:9" ht="15" customHeight="1" x14ac:dyDescent="0.3">
      <c r="A56" s="57">
        <v>44</v>
      </c>
      <c r="B56" s="98" t="str">
        <f ca="1">IFERROR(IF((VLOOKUP($E56,'Org List'!$AJ$10:$AL$188,3,FALSE))="","",(VLOOKUP($E56,'Org List'!$AJ$10:$AL$188,3,FALSE))),"")</f>
        <v>South West England Commissioning Region</v>
      </c>
      <c r="C56" s="99" t="str">
        <f ca="1">IFERROR(IF((VLOOKUP($E56,'Org List'!$AO$10:$AQ$188,3,FALSE))="","",(VLOOKUP($E56,'Org List'!$AO$10:$AQ$188,3,FALSE))),"")</f>
        <v>South West Region</v>
      </c>
      <c r="D56" s="100" t="str">
        <f ca="1">IFERROR(IF((VLOOKUP($E56,'Org List'!$AT$10:$AV$188,3,FALSE))="","",(VLOOKUP($E56,'Org List'!$AT$10:$AV$188,3,FALSE))),"")</f>
        <v>NHS England South West (South West North)</v>
      </c>
      <c r="E56" s="98" t="str">
        <f t="shared" ca="1" si="1"/>
        <v>E06000023</v>
      </c>
      <c r="F56" s="100" t="str">
        <f ca="1">IF(E56="","",VLOOKUP(E56,'Org List'!$J$9:$K$488,2,0))</f>
        <v>Bristol, City of</v>
      </c>
      <c r="G56" s="138">
        <f ca="1">IFERROR(IF((VLOOKUP($E56,'Res&amp;Reablement Backsheet'!$D$5:$W$183,G$9,FALSE))="","",(VLOOKUP($E56,'Res&amp;Reablement Backsheet'!$D$5:$W$183,G$9,FALSE))),"")</f>
        <v>0.85396039603960394</v>
      </c>
      <c r="H56" s="138">
        <f ca="1">IFERROR(IF((VLOOKUP($E56,'Res&amp;Reablement Backsheet'!$D$5:$W$183,H$9,FALSE))="","",(VLOOKUP($E56,'Res&amp;Reablement Backsheet'!$D$5:$W$183,H$9,FALSE))),"")</f>
        <v>0.87142857142857144</v>
      </c>
      <c r="I56" s="138">
        <f ca="1">IFERROR(IF((VLOOKUP($E56,'Res&amp;Reablement Backsheet'!$D$5:$W$183,I$9,FALSE))="","",(VLOOKUP($E56,'Res&amp;Reablement Backsheet'!$D$5:$W$183,I$9,FALSE))),"")</f>
        <v>0.85403726708074534</v>
      </c>
    </row>
    <row r="57" spans="1:9" ht="15" customHeight="1" x14ac:dyDescent="0.3">
      <c r="A57" s="57">
        <v>45</v>
      </c>
      <c r="B57" s="98" t="str">
        <f ca="1">IFERROR(IF((VLOOKUP($E57,'Org List'!$AJ$10:$AL$188,3,FALSE))="","",(VLOOKUP($E57,'Org List'!$AJ$10:$AL$188,3,FALSE))),"")</f>
        <v>London Commissioning Region</v>
      </c>
      <c r="C57" s="99" t="str">
        <f ca="1">IFERROR(IF((VLOOKUP($E57,'Org List'!$AO$10:$AQ$188,3,FALSE))="","",(VLOOKUP($E57,'Org List'!$AO$10:$AQ$188,3,FALSE))),"")</f>
        <v>London Region</v>
      </c>
      <c r="D57" s="100" t="str">
        <f ca="1">IFERROR(IF((VLOOKUP($E57,'Org List'!$AT$10:$AV$188,3,FALSE))="","",(VLOOKUP($E57,'Org List'!$AT$10:$AV$188,3,FALSE))),"")</f>
        <v>NHS England London</v>
      </c>
      <c r="E57" s="98" t="str">
        <f t="shared" ca="1" si="1"/>
        <v>E09000006</v>
      </c>
      <c r="F57" s="100" t="str">
        <f ca="1">IF(E57="","",VLOOKUP(E57,'Org List'!$J$9:$K$488,2,0))</f>
        <v>Bromley</v>
      </c>
      <c r="G57" s="138">
        <f ca="1">IFERROR(IF((VLOOKUP($E57,'Res&amp;Reablement Backsheet'!$D$5:$W$183,G$9,FALSE))="","",(VLOOKUP($E57,'Res&amp;Reablement Backsheet'!$D$5:$W$183,G$9,FALSE))),"")</f>
        <v>0.87272727272727268</v>
      </c>
      <c r="H57" s="138">
        <f ca="1">IFERROR(IF((VLOOKUP($E57,'Res&amp;Reablement Backsheet'!$D$5:$W$183,H$9,FALSE))="","",(VLOOKUP($E57,'Res&amp;Reablement Backsheet'!$D$5:$W$183,H$9,FALSE))),"")</f>
        <v>0.90101010101010104</v>
      </c>
      <c r="I57" s="138">
        <f ca="1">IFERROR(IF((VLOOKUP($E57,'Res&amp;Reablement Backsheet'!$D$5:$W$183,I$9,FALSE))="","",(VLOOKUP($E57,'Res&amp;Reablement Backsheet'!$D$5:$W$183,I$9,FALSE))),"")</f>
        <v>0.91262135922330101</v>
      </c>
    </row>
    <row r="58" spans="1:9" ht="15" customHeight="1" x14ac:dyDescent="0.3">
      <c r="A58" s="57">
        <v>46</v>
      </c>
      <c r="B58" s="98" t="str">
        <f ca="1">IFERROR(IF((VLOOKUP($E58,'Org List'!$AJ$10:$AL$188,3,FALSE))="","",(VLOOKUP($E58,'Org List'!$AJ$10:$AL$188,3,FALSE))),"")</f>
        <v>South East England Commissioning Region</v>
      </c>
      <c r="C58" s="99" t="str">
        <f ca="1">IFERROR(IF((VLOOKUP($E58,'Org List'!$AO$10:$AQ$188,3,FALSE))="","",(VLOOKUP($E58,'Org List'!$AO$10:$AQ$188,3,FALSE))),"")</f>
        <v>South East Region</v>
      </c>
      <c r="D58" s="100" t="str">
        <f ca="1">IFERROR(IF((VLOOKUP($E58,'Org List'!$AT$10:$AV$188,3,FALSE))="","",(VLOOKUP($E58,'Org List'!$AT$10:$AV$188,3,FALSE))),"")</f>
        <v>NHS England South East (Hampshire, Isle of Wight and Thames Valley)</v>
      </c>
      <c r="E58" s="98" t="str">
        <f t="shared" ca="1" si="1"/>
        <v>E10000002</v>
      </c>
      <c r="F58" s="100" t="str">
        <f ca="1">IF(E58="","",VLOOKUP(E58,'Org List'!$J$9:$K$488,2,0))</f>
        <v>Buckinghamshire</v>
      </c>
      <c r="G58" s="138">
        <f ca="1">IFERROR(IF((VLOOKUP($E58,'Res&amp;Reablement Backsheet'!$D$5:$W$183,G$9,FALSE))="","",(VLOOKUP($E58,'Res&amp;Reablement Backsheet'!$D$5:$W$183,G$9,FALSE))),"")</f>
        <v>0.75185185185185188</v>
      </c>
      <c r="H58" s="138">
        <f ca="1">IFERROR(IF((VLOOKUP($E58,'Res&amp;Reablement Backsheet'!$D$5:$W$183,H$9,FALSE))="","",(VLOOKUP($E58,'Res&amp;Reablement Backsheet'!$D$5:$W$183,H$9,FALSE))),"")</f>
        <v>0.75036927621861149</v>
      </c>
      <c r="I58" s="138">
        <f ca="1">IFERROR(IF((VLOOKUP($E58,'Res&amp;Reablement Backsheet'!$D$5:$W$183,I$9,FALSE))="","",(VLOOKUP($E58,'Res&amp;Reablement Backsheet'!$D$5:$W$183,I$9,FALSE))),"")</f>
        <v>0.66334164588528677</v>
      </c>
    </row>
    <row r="59" spans="1:9" ht="15" customHeight="1" x14ac:dyDescent="0.3">
      <c r="A59" s="57">
        <v>47</v>
      </c>
      <c r="B59" s="98" t="str">
        <f ca="1">IFERROR(IF((VLOOKUP($E59,'Org List'!$AJ$10:$AL$188,3,FALSE))="","",(VLOOKUP($E59,'Org List'!$AJ$10:$AL$188,3,FALSE))),"")</f>
        <v>North of England Commissioning Region</v>
      </c>
      <c r="C59" s="99" t="str">
        <f ca="1">IFERROR(IF((VLOOKUP($E59,'Org List'!$AO$10:$AQ$188,3,FALSE))="","",(VLOOKUP($E59,'Org List'!$AO$10:$AQ$188,3,FALSE))),"")</f>
        <v>North West Region</v>
      </c>
      <c r="D59" s="100" t="str">
        <f ca="1">IFERROR(IF((VLOOKUP($E59,'Org List'!$AT$10:$AV$188,3,FALSE))="","",(VLOOKUP($E59,'Org List'!$AT$10:$AV$188,3,FALSE))),"")</f>
        <v>NHS England North (Greater Manchester)</v>
      </c>
      <c r="E59" s="98" t="str">
        <f t="shared" ca="1" si="1"/>
        <v>E08000002</v>
      </c>
      <c r="F59" s="100" t="str">
        <f ca="1">IF(E59="","",VLOOKUP(E59,'Org List'!$J$9:$K$488,2,0))</f>
        <v>Bury</v>
      </c>
      <c r="G59" s="138">
        <f ca="1">IFERROR(IF((VLOOKUP($E59,'Res&amp;Reablement Backsheet'!$D$5:$W$183,G$9,FALSE))="","",(VLOOKUP($E59,'Res&amp;Reablement Backsheet'!$D$5:$W$183,G$9,FALSE))),"")</f>
        <v>0.85624999999999996</v>
      </c>
      <c r="H59" s="138">
        <f ca="1">IFERROR(IF((VLOOKUP($E59,'Res&amp;Reablement Backsheet'!$D$5:$W$183,H$9,FALSE))="","",(VLOOKUP($E59,'Res&amp;Reablement Backsheet'!$D$5:$W$183,H$9,FALSE))),"")</f>
        <v>0.84375</v>
      </c>
      <c r="I59" s="138">
        <f ca="1">IFERROR(IF((VLOOKUP($E59,'Res&amp;Reablement Backsheet'!$D$5:$W$183,I$9,FALSE))="","",(VLOOKUP($E59,'Res&amp;Reablement Backsheet'!$D$5:$W$183,I$9,FALSE))),"")</f>
        <v>0.810126582278481</v>
      </c>
    </row>
    <row r="60" spans="1:9" ht="15" customHeight="1" x14ac:dyDescent="0.3">
      <c r="A60" s="57">
        <v>48</v>
      </c>
      <c r="B60" s="98" t="str">
        <f ca="1">IFERROR(IF((VLOOKUP($E60,'Org List'!$AJ$10:$AL$188,3,FALSE))="","",(VLOOKUP($E60,'Org List'!$AJ$10:$AL$188,3,FALSE))),"")</f>
        <v>North of England Commissioning Region</v>
      </c>
      <c r="C60" s="99" t="str">
        <f ca="1">IFERROR(IF((VLOOKUP($E60,'Org List'!$AO$10:$AQ$188,3,FALSE))="","",(VLOOKUP($E60,'Org List'!$AO$10:$AQ$188,3,FALSE))),"")</f>
        <v>Yorkshire and The Humber Region</v>
      </c>
      <c r="D60" s="100" t="str">
        <f ca="1">IFERROR(IF((VLOOKUP($E60,'Org List'!$AT$10:$AV$188,3,FALSE))="","",(VLOOKUP($E60,'Org List'!$AT$10:$AV$188,3,FALSE))),"")</f>
        <v>NHS England North (Yorkshire And Humber)</v>
      </c>
      <c r="E60" s="98" t="str">
        <f t="shared" ca="1" si="1"/>
        <v>E08000033</v>
      </c>
      <c r="F60" s="100" t="str">
        <f ca="1">IF(E60="","",VLOOKUP(E60,'Org List'!$J$9:$K$488,2,0))</f>
        <v>Calderdale</v>
      </c>
      <c r="G60" s="138">
        <f ca="1">IFERROR(IF((VLOOKUP($E60,'Res&amp;Reablement Backsheet'!$D$5:$W$183,G$9,FALSE))="","",(VLOOKUP($E60,'Res&amp;Reablement Backsheet'!$D$5:$W$183,G$9,FALSE))),"")</f>
        <v>0.80392156862745101</v>
      </c>
      <c r="H60" s="138">
        <f ca="1">IFERROR(IF((VLOOKUP($E60,'Res&amp;Reablement Backsheet'!$D$5:$W$183,H$9,FALSE))="","",(VLOOKUP($E60,'Res&amp;Reablement Backsheet'!$D$5:$W$183,H$9,FALSE))),"")</f>
        <v>0.85</v>
      </c>
      <c r="I60" s="138">
        <f ca="1">IFERROR(IF((VLOOKUP($E60,'Res&amp;Reablement Backsheet'!$D$5:$W$183,I$9,FALSE))="","",(VLOOKUP($E60,'Res&amp;Reablement Backsheet'!$D$5:$W$183,I$9,FALSE))),"")</f>
        <v>0.80392156862745101</v>
      </c>
    </row>
    <row r="61" spans="1:9" ht="15" customHeight="1" x14ac:dyDescent="0.3">
      <c r="A61" s="57">
        <v>49</v>
      </c>
      <c r="B61" s="98" t="str">
        <f ca="1">IFERROR(IF((VLOOKUP($E61,'Org List'!$AJ$10:$AL$188,3,FALSE))="","",(VLOOKUP($E61,'Org List'!$AJ$10:$AL$188,3,FALSE))),"")</f>
        <v>Midlands and East of England Commissioning Region</v>
      </c>
      <c r="C61" s="99" t="str">
        <f ca="1">IFERROR(IF((VLOOKUP($E61,'Org List'!$AO$10:$AQ$188,3,FALSE))="","",(VLOOKUP($E61,'Org List'!$AO$10:$AQ$188,3,FALSE))),"")</f>
        <v>East Region</v>
      </c>
      <c r="D61" s="100" t="str">
        <f ca="1">IFERROR(IF((VLOOKUP($E61,'Org List'!$AT$10:$AV$188,3,FALSE))="","",(VLOOKUP($E61,'Org List'!$AT$10:$AV$188,3,FALSE))),"")</f>
        <v>NHS England Midlands And East (East)</v>
      </c>
      <c r="E61" s="98" t="str">
        <f t="shared" ca="1" si="1"/>
        <v>E10000003</v>
      </c>
      <c r="F61" s="100" t="str">
        <f ca="1">IF(E61="","",VLOOKUP(E61,'Org List'!$J$9:$K$488,2,0))</f>
        <v>Cambridgeshire</v>
      </c>
      <c r="G61" s="138">
        <f ca="1">IFERROR(IF((VLOOKUP($E61,'Res&amp;Reablement Backsheet'!$D$5:$W$183,G$9,FALSE))="","",(VLOOKUP($E61,'Res&amp;Reablement Backsheet'!$D$5:$W$183,G$9,FALSE))),"")</f>
        <v>0.73414634146341462</v>
      </c>
      <c r="H61" s="138">
        <f ca="1">IFERROR(IF((VLOOKUP($E61,'Res&amp;Reablement Backsheet'!$D$5:$W$183,H$9,FALSE))="","",(VLOOKUP($E61,'Res&amp;Reablement Backsheet'!$D$5:$W$183,H$9,FALSE))),"")</f>
        <v>0.82</v>
      </c>
      <c r="I61" s="138">
        <f ca="1">IFERROR(IF((VLOOKUP($E61,'Res&amp;Reablement Backsheet'!$D$5:$W$183,I$9,FALSE))="","",(VLOOKUP($E61,'Res&amp;Reablement Backsheet'!$D$5:$W$183,I$9,FALSE))),"")</f>
        <v>0.7239263803680982</v>
      </c>
    </row>
    <row r="62" spans="1:9" ht="15" customHeight="1" x14ac:dyDescent="0.3">
      <c r="A62" s="57">
        <v>50</v>
      </c>
      <c r="B62" s="98" t="str">
        <f ca="1">IFERROR(IF((VLOOKUP($E62,'Org List'!$AJ$10:$AL$188,3,FALSE))="","",(VLOOKUP($E62,'Org List'!$AJ$10:$AL$188,3,FALSE))),"")</f>
        <v>London Commissioning Region</v>
      </c>
      <c r="C62" s="99" t="str">
        <f ca="1">IFERROR(IF((VLOOKUP($E62,'Org List'!$AO$10:$AQ$188,3,FALSE))="","",(VLOOKUP($E62,'Org List'!$AO$10:$AQ$188,3,FALSE))),"")</f>
        <v>London Region</v>
      </c>
      <c r="D62" s="100" t="str">
        <f ca="1">IFERROR(IF((VLOOKUP($E62,'Org List'!$AT$10:$AV$188,3,FALSE))="","",(VLOOKUP($E62,'Org List'!$AT$10:$AV$188,3,FALSE))),"")</f>
        <v>NHS England London</v>
      </c>
      <c r="E62" s="98" t="str">
        <f t="shared" ca="1" si="1"/>
        <v>E09000007</v>
      </c>
      <c r="F62" s="100" t="str">
        <f ca="1">IF(E62="","",VLOOKUP(E62,'Org List'!$J$9:$K$488,2,0))</f>
        <v>Camden</v>
      </c>
      <c r="G62" s="138">
        <f ca="1">IFERROR(IF((VLOOKUP($E62,'Res&amp;Reablement Backsheet'!$D$5:$W$183,G$9,FALSE))="","",(VLOOKUP($E62,'Res&amp;Reablement Backsheet'!$D$5:$W$183,G$9,FALSE))),"")</f>
        <v>0.86206896551724133</v>
      </c>
      <c r="H62" s="138">
        <f ca="1">IFERROR(IF((VLOOKUP($E62,'Res&amp;Reablement Backsheet'!$D$5:$W$183,H$9,FALSE))="","",(VLOOKUP($E62,'Res&amp;Reablement Backsheet'!$D$5:$W$183,H$9,FALSE))),"")</f>
        <v>0.86206896551724133</v>
      </c>
      <c r="I62" s="138">
        <f ca="1">IFERROR(IF((VLOOKUP($E62,'Res&amp;Reablement Backsheet'!$D$5:$W$183,I$9,FALSE))="","",(VLOOKUP($E62,'Res&amp;Reablement Backsheet'!$D$5:$W$183,I$9,FALSE))),"")</f>
        <v>0.5</v>
      </c>
    </row>
    <row r="63" spans="1:9" ht="15" customHeight="1" x14ac:dyDescent="0.3">
      <c r="A63" s="57">
        <v>51</v>
      </c>
      <c r="B63" s="98" t="str">
        <f ca="1">IFERROR(IF((VLOOKUP($E63,'Org List'!$AJ$10:$AL$188,3,FALSE))="","",(VLOOKUP($E63,'Org List'!$AJ$10:$AL$188,3,FALSE))),"")</f>
        <v>Midlands and East of England Commissioning Region</v>
      </c>
      <c r="C63" s="99" t="str">
        <f ca="1">IFERROR(IF((VLOOKUP($E63,'Org List'!$AO$10:$AQ$188,3,FALSE))="","",(VLOOKUP($E63,'Org List'!$AO$10:$AQ$188,3,FALSE))),"")</f>
        <v>East Region</v>
      </c>
      <c r="D63" s="100" t="str">
        <f ca="1">IFERROR(IF((VLOOKUP($E63,'Org List'!$AT$10:$AV$188,3,FALSE))="","",(VLOOKUP($E63,'Org List'!$AT$10:$AV$188,3,FALSE))),"")</f>
        <v>NHS England Midlands And East (Central Midlands)</v>
      </c>
      <c r="E63" s="98" t="str">
        <f t="shared" ca="1" si="1"/>
        <v>E06000056</v>
      </c>
      <c r="F63" s="100" t="str">
        <f ca="1">IF(E63="","",VLOOKUP(E63,'Org List'!$J$9:$K$488,2,0))</f>
        <v>Central Bedfordshire</v>
      </c>
      <c r="G63" s="138">
        <f ca="1">IFERROR(IF((VLOOKUP($E63,'Res&amp;Reablement Backsheet'!$D$5:$W$183,G$9,FALSE))="","",(VLOOKUP($E63,'Res&amp;Reablement Backsheet'!$D$5:$W$183,G$9,FALSE))),"")</f>
        <v>0.94666666666666666</v>
      </c>
      <c r="H63" s="138">
        <f ca="1">IFERROR(IF((VLOOKUP($E63,'Res&amp;Reablement Backsheet'!$D$5:$W$183,H$9,FALSE))="","",(VLOOKUP($E63,'Res&amp;Reablement Backsheet'!$D$5:$W$183,H$9,FALSE))),"")</f>
        <v>0.9</v>
      </c>
      <c r="I63" s="138">
        <f ca="1">IFERROR(IF((VLOOKUP($E63,'Res&amp;Reablement Backsheet'!$D$5:$W$183,I$9,FALSE))="","",(VLOOKUP($E63,'Res&amp;Reablement Backsheet'!$D$5:$W$183,I$9,FALSE))),"")</f>
        <v>0.96799999999999997</v>
      </c>
    </row>
    <row r="64" spans="1:9" ht="15" customHeight="1" x14ac:dyDescent="0.3">
      <c r="A64" s="57">
        <v>52</v>
      </c>
      <c r="B64" s="98" t="str">
        <f ca="1">IFERROR(IF((VLOOKUP($E64,'Org List'!$AJ$10:$AL$188,3,FALSE))="","",(VLOOKUP($E64,'Org List'!$AJ$10:$AL$188,3,FALSE))),"")</f>
        <v>North of England Commissioning Region</v>
      </c>
      <c r="C64" s="99" t="str">
        <f ca="1">IFERROR(IF((VLOOKUP($E64,'Org List'!$AO$10:$AQ$188,3,FALSE))="","",(VLOOKUP($E64,'Org List'!$AO$10:$AQ$188,3,FALSE))),"")</f>
        <v>North West Region</v>
      </c>
      <c r="D64" s="100" t="str">
        <f ca="1">IFERROR(IF((VLOOKUP($E64,'Org List'!$AT$10:$AV$188,3,FALSE))="","",(VLOOKUP($E64,'Org List'!$AT$10:$AV$188,3,FALSE))),"")</f>
        <v>NHS England North (Cheshire And Merseyside)</v>
      </c>
      <c r="E64" s="98" t="str">
        <f t="shared" ca="1" si="1"/>
        <v>E06000049</v>
      </c>
      <c r="F64" s="100" t="str">
        <f ca="1">IF(E64="","",VLOOKUP(E64,'Org List'!$J$9:$K$488,2,0))</f>
        <v>Cheshire East</v>
      </c>
      <c r="G64" s="138">
        <f ca="1">IFERROR(IF((VLOOKUP($E64,'Res&amp;Reablement Backsheet'!$D$5:$W$183,G$9,FALSE))="","",(VLOOKUP($E64,'Res&amp;Reablement Backsheet'!$D$5:$W$183,G$9,FALSE))),"")</f>
        <v>0.82325581395348835</v>
      </c>
      <c r="H64" s="138">
        <f ca="1">IFERROR(IF((VLOOKUP($E64,'Res&amp;Reablement Backsheet'!$D$5:$W$183,H$9,FALSE))="","",(VLOOKUP($E64,'Res&amp;Reablement Backsheet'!$D$5:$W$183,H$9,FALSE))),"")</f>
        <v>0.88372093023255816</v>
      </c>
      <c r="I64" s="138">
        <f ca="1">IFERROR(IF((VLOOKUP($E64,'Res&amp;Reablement Backsheet'!$D$5:$W$183,I$9,FALSE))="","",(VLOOKUP($E64,'Res&amp;Reablement Backsheet'!$D$5:$W$183,I$9,FALSE))),"")</f>
        <v>0.82421875</v>
      </c>
    </row>
    <row r="65" spans="1:9" ht="15" customHeight="1" x14ac:dyDescent="0.3">
      <c r="A65" s="57">
        <v>53</v>
      </c>
      <c r="B65" s="98" t="str">
        <f ca="1">IFERROR(IF((VLOOKUP($E65,'Org List'!$AJ$10:$AL$188,3,FALSE))="","",(VLOOKUP($E65,'Org List'!$AJ$10:$AL$188,3,FALSE))),"")</f>
        <v>North of England Commissioning Region</v>
      </c>
      <c r="C65" s="99" t="str">
        <f ca="1">IFERROR(IF((VLOOKUP($E65,'Org List'!$AO$10:$AQ$188,3,FALSE))="","",(VLOOKUP($E65,'Org List'!$AO$10:$AQ$188,3,FALSE))),"")</f>
        <v>North West Region</v>
      </c>
      <c r="D65" s="100" t="str">
        <f ca="1">IFERROR(IF((VLOOKUP($E65,'Org List'!$AT$10:$AV$188,3,FALSE))="","",(VLOOKUP($E65,'Org List'!$AT$10:$AV$188,3,FALSE))),"")</f>
        <v>NHS England North (Cheshire And Merseyside)</v>
      </c>
      <c r="E65" s="98" t="str">
        <f t="shared" ca="1" si="1"/>
        <v>E06000050</v>
      </c>
      <c r="F65" s="100" t="str">
        <f ca="1">IF(E65="","",VLOOKUP(E65,'Org List'!$J$9:$K$488,2,0))</f>
        <v>Cheshire West and Chester</v>
      </c>
      <c r="G65" s="138">
        <f ca="1">IFERROR(IF((VLOOKUP($E65,'Res&amp;Reablement Backsheet'!$D$5:$W$183,G$9,FALSE))="","",(VLOOKUP($E65,'Res&amp;Reablement Backsheet'!$D$5:$W$183,G$9,FALSE))),"")</f>
        <v>0.8</v>
      </c>
      <c r="H65" s="138">
        <f ca="1">IFERROR(IF((VLOOKUP($E65,'Res&amp;Reablement Backsheet'!$D$5:$W$183,H$9,FALSE))="","",(VLOOKUP($E65,'Res&amp;Reablement Backsheet'!$D$5:$W$183,H$9,FALSE))),"")</f>
        <v>0.82352941176470584</v>
      </c>
      <c r="I65" s="138">
        <f ca="1">IFERROR(IF((VLOOKUP($E65,'Res&amp;Reablement Backsheet'!$D$5:$W$183,I$9,FALSE))="","",(VLOOKUP($E65,'Res&amp;Reablement Backsheet'!$D$5:$W$183,I$9,FALSE))),"")</f>
        <v>0.82242990654205606</v>
      </c>
    </row>
    <row r="66" spans="1:9" ht="15" customHeight="1" x14ac:dyDescent="0.3">
      <c r="A66" s="57">
        <v>54</v>
      </c>
      <c r="B66" s="98" t="str">
        <f ca="1">IFERROR(IF((VLOOKUP($E66,'Org List'!$AJ$10:$AL$188,3,FALSE))="","",(VLOOKUP($E66,'Org List'!$AJ$10:$AL$188,3,FALSE))),"")</f>
        <v>London Commissioning Region</v>
      </c>
      <c r="C66" s="99" t="str">
        <f ca="1">IFERROR(IF((VLOOKUP($E66,'Org List'!$AO$10:$AQ$188,3,FALSE))="","",(VLOOKUP($E66,'Org List'!$AO$10:$AQ$188,3,FALSE))),"")</f>
        <v>London Region</v>
      </c>
      <c r="D66" s="100" t="str">
        <f ca="1">IFERROR(IF((VLOOKUP($E66,'Org List'!$AT$10:$AV$188,3,FALSE))="","",(VLOOKUP($E66,'Org List'!$AT$10:$AV$188,3,FALSE))),"")</f>
        <v>NHS England London</v>
      </c>
      <c r="E66" s="98" t="str">
        <f t="shared" ca="1" si="1"/>
        <v>E09000001</v>
      </c>
      <c r="F66" s="100" t="str">
        <f ca="1">IF(E66="","",VLOOKUP(E66,'Org List'!$J$9:$K$488,2,0))</f>
        <v>City of London</v>
      </c>
      <c r="G66" s="138">
        <f ca="1">IFERROR(IF((VLOOKUP($E66,'Res&amp;Reablement Backsheet'!$D$5:$W$183,G$9,FALSE))="","",(VLOOKUP($E66,'Res&amp;Reablement Backsheet'!$D$5:$W$183,G$9,FALSE))),"")</f>
        <v>0.8</v>
      </c>
      <c r="H66" s="138">
        <f ca="1">IFERROR(IF((VLOOKUP($E66,'Res&amp;Reablement Backsheet'!$D$5:$W$183,H$9,FALSE))="","",(VLOOKUP($E66,'Res&amp;Reablement Backsheet'!$D$5:$W$183,H$9,FALSE))),"")</f>
        <v>0.9</v>
      </c>
      <c r="I66" s="138">
        <f ca="1">IFERROR(IF((VLOOKUP($E66,'Res&amp;Reablement Backsheet'!$D$5:$W$183,I$9,FALSE))="","",(VLOOKUP($E66,'Res&amp;Reablement Backsheet'!$D$5:$W$183,I$9,FALSE))),"")</f>
        <v>1</v>
      </c>
    </row>
    <row r="67" spans="1:9" ht="15" customHeight="1" x14ac:dyDescent="0.3">
      <c r="A67" s="57">
        <v>55</v>
      </c>
      <c r="B67" s="98" t="str">
        <f ca="1">IFERROR(IF((VLOOKUP($E67,'Org List'!$AJ$10:$AL$188,3,FALSE))="","",(VLOOKUP($E67,'Org List'!$AJ$10:$AL$188,3,FALSE))),"")</f>
        <v>South West England Commissioning Region</v>
      </c>
      <c r="C67" s="99" t="str">
        <f ca="1">IFERROR(IF((VLOOKUP($E67,'Org List'!$AO$10:$AQ$188,3,FALSE))="","",(VLOOKUP($E67,'Org List'!$AO$10:$AQ$188,3,FALSE))),"")</f>
        <v>South West Region</v>
      </c>
      <c r="D67" s="100" t="str">
        <f ca="1">IFERROR(IF((VLOOKUP($E67,'Org List'!$AT$10:$AV$188,3,FALSE))="","",(VLOOKUP($E67,'Org List'!$AT$10:$AV$188,3,FALSE))),"")</f>
        <v>NHS England South West (South West South)</v>
      </c>
      <c r="E67" s="98" t="str">
        <f t="shared" ca="1" si="1"/>
        <v>E06000052</v>
      </c>
      <c r="F67" s="100" t="str">
        <f ca="1">IF(E67="","",VLOOKUP(E67,'Org List'!$J$9:$K$488,2,0))</f>
        <v>Cornwall &amp; Scilly</v>
      </c>
      <c r="G67" s="138">
        <f ca="1">IFERROR(IF((VLOOKUP($E67,'Res&amp;Reablement Backsheet'!$D$5:$W$183,G$9,FALSE))="","",(VLOOKUP($E67,'Res&amp;Reablement Backsheet'!$D$5:$W$183,G$9,FALSE))),"")</f>
        <v>0.88697788697788693</v>
      </c>
      <c r="H67" s="138">
        <f ca="1">IFERROR(IF((VLOOKUP($E67,'Res&amp;Reablement Backsheet'!$D$5:$W$183,H$9,FALSE))="","",(VLOOKUP($E67,'Res&amp;Reablement Backsheet'!$D$5:$W$183,H$9,FALSE))),"")</f>
        <v>0.88947368421052631</v>
      </c>
      <c r="I67" s="138">
        <f ca="1">IFERROR(IF((VLOOKUP($E67,'Res&amp;Reablement Backsheet'!$D$5:$W$183,I$9,FALSE))="","",(VLOOKUP($E67,'Res&amp;Reablement Backsheet'!$D$5:$W$183,I$9,FALSE))),"")</f>
        <v>0.87804878048780488</v>
      </c>
    </row>
    <row r="68" spans="1:9" ht="15" customHeight="1" x14ac:dyDescent="0.3">
      <c r="A68" s="57">
        <v>56</v>
      </c>
      <c r="B68" s="98" t="str">
        <f ca="1">IFERROR(IF((VLOOKUP($E68,'Org List'!$AJ$10:$AL$188,3,FALSE))="","",(VLOOKUP($E68,'Org List'!$AJ$10:$AL$188,3,FALSE))),"")</f>
        <v>North of England Commissioning Region</v>
      </c>
      <c r="C68" s="99" t="str">
        <f ca="1">IFERROR(IF((VLOOKUP($E68,'Org List'!$AO$10:$AQ$188,3,FALSE))="","",(VLOOKUP($E68,'Org List'!$AO$10:$AQ$188,3,FALSE))),"")</f>
        <v>North East Region</v>
      </c>
      <c r="D68" s="100" t="str">
        <f ca="1">IFERROR(IF((VLOOKUP($E68,'Org List'!$AT$10:$AV$188,3,FALSE))="","",(VLOOKUP($E68,'Org List'!$AT$10:$AV$188,3,FALSE))),"")</f>
        <v>NHS England North (Cumbria And North East)</v>
      </c>
      <c r="E68" s="98" t="str">
        <f t="shared" ca="1" si="1"/>
        <v>E06000047</v>
      </c>
      <c r="F68" s="100" t="str">
        <f ca="1">IF(E68="","",VLOOKUP(E68,'Org List'!$J$9:$K$488,2,0))</f>
        <v>County Durham</v>
      </c>
      <c r="G68" s="138">
        <f ca="1">IFERROR(IF((VLOOKUP($E68,'Res&amp;Reablement Backsheet'!$D$5:$W$183,G$9,FALSE))="","",(VLOOKUP($E68,'Res&amp;Reablement Backsheet'!$D$5:$W$183,G$9,FALSE))),"")</f>
        <v>0.88117283950617287</v>
      </c>
      <c r="H68" s="138">
        <f ca="1">IFERROR(IF((VLOOKUP($E68,'Res&amp;Reablement Backsheet'!$D$5:$W$183,H$9,FALSE))="","",(VLOOKUP($E68,'Res&amp;Reablement Backsheet'!$D$5:$W$183,H$9,FALSE))),"")</f>
        <v>0.85907046476761617</v>
      </c>
      <c r="I68" s="138">
        <f ca="1">IFERROR(IF((VLOOKUP($E68,'Res&amp;Reablement Backsheet'!$D$5:$W$183,I$9,FALSE))="","",(VLOOKUP($E68,'Res&amp;Reablement Backsheet'!$D$5:$W$183,I$9,FALSE))),"")</f>
        <v>0.88118811881188119</v>
      </c>
    </row>
    <row r="69" spans="1:9" ht="15" customHeight="1" x14ac:dyDescent="0.3">
      <c r="A69" s="57">
        <v>57</v>
      </c>
      <c r="B69" s="98" t="str">
        <f ca="1">IFERROR(IF((VLOOKUP($E69,'Org List'!$AJ$10:$AL$188,3,FALSE))="","",(VLOOKUP($E69,'Org List'!$AJ$10:$AL$188,3,FALSE))),"")</f>
        <v>Midlands and East of England Commissioning Region</v>
      </c>
      <c r="C69" s="99" t="str">
        <f ca="1">IFERROR(IF((VLOOKUP($E69,'Org List'!$AO$10:$AQ$188,3,FALSE))="","",(VLOOKUP($E69,'Org List'!$AO$10:$AQ$188,3,FALSE))),"")</f>
        <v>West Midlands Region</v>
      </c>
      <c r="D69" s="100" t="str">
        <f ca="1">IFERROR(IF((VLOOKUP($E69,'Org List'!$AT$10:$AV$188,3,FALSE))="","",(VLOOKUP($E69,'Org List'!$AT$10:$AV$188,3,FALSE))),"")</f>
        <v>NHS England Midlands And East (West Midlands)</v>
      </c>
      <c r="E69" s="98" t="str">
        <f t="shared" ca="1" si="1"/>
        <v>E08000026</v>
      </c>
      <c r="F69" s="100" t="str">
        <f ca="1">IF(E69="","",VLOOKUP(E69,'Org List'!$J$9:$K$488,2,0))</f>
        <v>Coventry</v>
      </c>
      <c r="G69" s="138">
        <f ca="1">IFERROR(IF((VLOOKUP($E69,'Res&amp;Reablement Backsheet'!$D$5:$W$183,G$9,FALSE))="","",(VLOOKUP($E69,'Res&amp;Reablement Backsheet'!$D$5:$W$183,G$9,FALSE))),"")</f>
        <v>0.8515625</v>
      </c>
      <c r="H69" s="138">
        <f ca="1">IFERROR(IF((VLOOKUP($E69,'Res&amp;Reablement Backsheet'!$D$5:$W$183,H$9,FALSE))="","",(VLOOKUP($E69,'Res&amp;Reablement Backsheet'!$D$5:$W$183,H$9,FALSE))),"")</f>
        <v>0.82868525896414347</v>
      </c>
      <c r="I69" s="138">
        <f ca="1">IFERROR(IF((VLOOKUP($E69,'Res&amp;Reablement Backsheet'!$D$5:$W$183,I$9,FALSE))="","",(VLOOKUP($E69,'Res&amp;Reablement Backsheet'!$D$5:$W$183,I$9,FALSE))),"")</f>
        <v>0.81155778894472363</v>
      </c>
    </row>
    <row r="70" spans="1:9" ht="15" customHeight="1" x14ac:dyDescent="0.3">
      <c r="A70" s="57">
        <v>58</v>
      </c>
      <c r="B70" s="98" t="str">
        <f ca="1">IFERROR(IF((VLOOKUP($E70,'Org List'!$AJ$10:$AL$188,3,FALSE))="","",(VLOOKUP($E70,'Org List'!$AJ$10:$AL$188,3,FALSE))),"")</f>
        <v>London Commissioning Region</v>
      </c>
      <c r="C70" s="99" t="str">
        <f ca="1">IFERROR(IF((VLOOKUP($E70,'Org List'!$AO$10:$AQ$188,3,FALSE))="","",(VLOOKUP($E70,'Org List'!$AO$10:$AQ$188,3,FALSE))),"")</f>
        <v>London Region</v>
      </c>
      <c r="D70" s="100" t="str">
        <f ca="1">IFERROR(IF((VLOOKUP($E70,'Org List'!$AT$10:$AV$188,3,FALSE))="","",(VLOOKUP($E70,'Org List'!$AT$10:$AV$188,3,FALSE))),"")</f>
        <v>NHS England London</v>
      </c>
      <c r="E70" s="98" t="str">
        <f t="shared" ca="1" si="1"/>
        <v>E09000008</v>
      </c>
      <c r="F70" s="100" t="str">
        <f ca="1">IF(E70="","",VLOOKUP(E70,'Org List'!$J$9:$K$488,2,0))</f>
        <v>Croydon</v>
      </c>
      <c r="G70" s="138">
        <f ca="1">IFERROR(IF((VLOOKUP($E70,'Res&amp;Reablement Backsheet'!$D$5:$W$183,G$9,FALSE))="","",(VLOOKUP($E70,'Res&amp;Reablement Backsheet'!$D$5:$W$183,G$9,FALSE))),"")</f>
        <v>0.91275167785234901</v>
      </c>
      <c r="H70" s="138">
        <f ca="1">IFERROR(IF((VLOOKUP($E70,'Res&amp;Reablement Backsheet'!$D$5:$W$183,H$9,FALSE))="","",(VLOOKUP($E70,'Res&amp;Reablement Backsheet'!$D$5:$W$183,H$9,FALSE))),"")</f>
        <v>0.92465753424657537</v>
      </c>
      <c r="I70" s="138">
        <f ca="1">IFERROR(IF((VLOOKUP($E70,'Res&amp;Reablement Backsheet'!$D$5:$W$183,I$9,FALSE))="","",(VLOOKUP($E70,'Res&amp;Reablement Backsheet'!$D$5:$W$183,I$9,FALSE))),"")</f>
        <v>0.93353474320241692</v>
      </c>
    </row>
    <row r="71" spans="1:9" ht="15" customHeight="1" x14ac:dyDescent="0.3">
      <c r="A71" s="57">
        <v>59</v>
      </c>
      <c r="B71" s="98" t="str">
        <f ca="1">IFERROR(IF((VLOOKUP($E71,'Org List'!$AJ$10:$AL$188,3,FALSE))="","",(VLOOKUP($E71,'Org List'!$AJ$10:$AL$188,3,FALSE))),"")</f>
        <v>North of England Commissioning Region</v>
      </c>
      <c r="C71" s="99" t="str">
        <f ca="1">IFERROR(IF((VLOOKUP($E71,'Org List'!$AO$10:$AQ$188,3,FALSE))="","",(VLOOKUP($E71,'Org List'!$AO$10:$AQ$188,3,FALSE))),"")</f>
        <v>North West Region</v>
      </c>
      <c r="D71" s="100" t="str">
        <f ca="1">IFERROR(IF((VLOOKUP($E71,'Org List'!$AT$10:$AV$188,3,FALSE))="","",(VLOOKUP($E71,'Org List'!$AT$10:$AV$188,3,FALSE))),"")</f>
        <v>NHS England North (Cumbria And North East)</v>
      </c>
      <c r="E71" s="98" t="str">
        <f t="shared" ca="1" si="1"/>
        <v>E10000006</v>
      </c>
      <c r="F71" s="100" t="str">
        <f ca="1">IF(E71="","",VLOOKUP(E71,'Org List'!$J$9:$K$488,2,0))</f>
        <v>Cumbria</v>
      </c>
      <c r="G71" s="138">
        <f ca="1">IFERROR(IF((VLOOKUP($E71,'Res&amp;Reablement Backsheet'!$D$5:$W$183,G$9,FALSE))="","",(VLOOKUP($E71,'Res&amp;Reablement Backsheet'!$D$5:$W$183,G$9,FALSE))),"")</f>
        <v>0.84976525821596249</v>
      </c>
      <c r="H71" s="138">
        <f ca="1">IFERROR(IF((VLOOKUP($E71,'Res&amp;Reablement Backsheet'!$D$5:$W$183,H$9,FALSE))="","",(VLOOKUP($E71,'Res&amp;Reablement Backsheet'!$D$5:$W$183,H$9,FALSE))),"")</f>
        <v>0.91206543967280163</v>
      </c>
      <c r="I71" s="138">
        <f ca="1">IFERROR(IF((VLOOKUP($E71,'Res&amp;Reablement Backsheet'!$D$5:$W$183,I$9,FALSE))="","",(VLOOKUP($E71,'Res&amp;Reablement Backsheet'!$D$5:$W$183,I$9,FALSE))),"")</f>
        <v>0.82978723404255317</v>
      </c>
    </row>
    <row r="72" spans="1:9" ht="15" customHeight="1" x14ac:dyDescent="0.3">
      <c r="A72" s="57">
        <v>60</v>
      </c>
      <c r="B72" s="98" t="str">
        <f ca="1">IFERROR(IF((VLOOKUP($E72,'Org List'!$AJ$10:$AL$188,3,FALSE))="","",(VLOOKUP($E72,'Org List'!$AJ$10:$AL$188,3,FALSE))),"")</f>
        <v>North of England Commissioning Region</v>
      </c>
      <c r="C72" s="99" t="str">
        <f ca="1">IFERROR(IF((VLOOKUP($E72,'Org List'!$AO$10:$AQ$188,3,FALSE))="","",(VLOOKUP($E72,'Org List'!$AO$10:$AQ$188,3,FALSE))),"")</f>
        <v>North East Region</v>
      </c>
      <c r="D72" s="100" t="str">
        <f ca="1">IFERROR(IF((VLOOKUP($E72,'Org List'!$AT$10:$AV$188,3,FALSE))="","",(VLOOKUP($E72,'Org List'!$AT$10:$AV$188,3,FALSE))),"")</f>
        <v>NHS England North (Cumbria And North East)</v>
      </c>
      <c r="E72" s="98" t="str">
        <f t="shared" ca="1" si="1"/>
        <v>E06000005</v>
      </c>
      <c r="F72" s="100" t="str">
        <f ca="1">IF(E72="","",VLOOKUP(E72,'Org List'!$J$9:$K$488,2,0))</f>
        <v>Darlington</v>
      </c>
      <c r="G72" s="138">
        <f ca="1">IFERROR(IF((VLOOKUP($E72,'Res&amp;Reablement Backsheet'!$D$5:$W$183,G$9,FALSE))="","",(VLOOKUP($E72,'Res&amp;Reablement Backsheet'!$D$5:$W$183,G$9,FALSE))),"")</f>
        <v>0.77333333333333332</v>
      </c>
      <c r="H72" s="138">
        <f ca="1">IFERROR(IF((VLOOKUP($E72,'Res&amp;Reablement Backsheet'!$D$5:$W$183,H$9,FALSE))="","",(VLOOKUP($E72,'Res&amp;Reablement Backsheet'!$D$5:$W$183,H$9,FALSE))),"")</f>
        <v>0.8</v>
      </c>
      <c r="I72" s="138">
        <f ca="1">IFERROR(IF((VLOOKUP($E72,'Res&amp;Reablement Backsheet'!$D$5:$W$183,I$9,FALSE))="","",(VLOOKUP($E72,'Res&amp;Reablement Backsheet'!$D$5:$W$183,I$9,FALSE))),"")</f>
        <v>0.77725118483412325</v>
      </c>
    </row>
    <row r="73" spans="1:9" ht="15" customHeight="1" x14ac:dyDescent="0.3">
      <c r="A73" s="57">
        <v>61</v>
      </c>
      <c r="B73" s="98" t="str">
        <f ca="1">IFERROR(IF((VLOOKUP($E73,'Org List'!$AJ$10:$AL$188,3,FALSE))="","",(VLOOKUP($E73,'Org List'!$AJ$10:$AL$188,3,FALSE))),"")</f>
        <v>Midlands and East of England Commissioning Region</v>
      </c>
      <c r="C73" s="99" t="str">
        <f ca="1">IFERROR(IF((VLOOKUP($E73,'Org List'!$AO$10:$AQ$188,3,FALSE))="","",(VLOOKUP($E73,'Org List'!$AO$10:$AQ$188,3,FALSE))),"")</f>
        <v>East Midlands Region</v>
      </c>
      <c r="D73" s="100" t="str">
        <f ca="1">IFERROR(IF((VLOOKUP($E73,'Org List'!$AT$10:$AV$188,3,FALSE))="","",(VLOOKUP($E73,'Org List'!$AT$10:$AV$188,3,FALSE))),"")</f>
        <v>NHS England Midlands And East (North Midlands)</v>
      </c>
      <c r="E73" s="98" t="str">
        <f t="shared" ca="1" si="1"/>
        <v>E06000015</v>
      </c>
      <c r="F73" s="100" t="str">
        <f ca="1">IF(E73="","",VLOOKUP(E73,'Org List'!$J$9:$K$488,2,0))</f>
        <v>Derby</v>
      </c>
      <c r="G73" s="138">
        <f ca="1">IFERROR(IF((VLOOKUP($E73,'Res&amp;Reablement Backsheet'!$D$5:$W$183,G$9,FALSE))="","",(VLOOKUP($E73,'Res&amp;Reablement Backsheet'!$D$5:$W$183,G$9,FALSE))),"")</f>
        <v>0.88888888888888884</v>
      </c>
      <c r="H73" s="138">
        <f ca="1">IFERROR(IF((VLOOKUP($E73,'Res&amp;Reablement Backsheet'!$D$5:$W$183,H$9,FALSE))="","",(VLOOKUP($E73,'Res&amp;Reablement Backsheet'!$D$5:$W$183,H$9,FALSE))),"")</f>
        <v>0.85217391304347823</v>
      </c>
      <c r="I73" s="138">
        <f ca="1">IFERROR(IF((VLOOKUP($E73,'Res&amp;Reablement Backsheet'!$D$5:$W$183,I$9,FALSE))="","",(VLOOKUP($E73,'Res&amp;Reablement Backsheet'!$D$5:$W$183,I$9,FALSE))),"")</f>
        <v>0.72727272727272729</v>
      </c>
    </row>
    <row r="74" spans="1:9" ht="15" customHeight="1" x14ac:dyDescent="0.3">
      <c r="A74" s="57">
        <v>62</v>
      </c>
      <c r="B74" s="98" t="str">
        <f ca="1">IFERROR(IF((VLOOKUP($E74,'Org List'!$AJ$10:$AL$188,3,FALSE))="","",(VLOOKUP($E74,'Org List'!$AJ$10:$AL$188,3,FALSE))),"")</f>
        <v>Midlands and East of England Commissioning Region</v>
      </c>
      <c r="C74" s="99" t="str">
        <f ca="1">IFERROR(IF((VLOOKUP($E74,'Org List'!$AO$10:$AQ$188,3,FALSE))="","",(VLOOKUP($E74,'Org List'!$AO$10:$AQ$188,3,FALSE))),"")</f>
        <v>East Midlands Region</v>
      </c>
      <c r="D74" s="100" t="str">
        <f ca="1">IFERROR(IF((VLOOKUP($E74,'Org List'!$AT$10:$AV$188,3,FALSE))="","",(VLOOKUP($E74,'Org List'!$AT$10:$AV$188,3,FALSE))),"")</f>
        <v>NHS England Midlands And East (North Midlands)</v>
      </c>
      <c r="E74" s="98" t="str">
        <f t="shared" ca="1" si="1"/>
        <v>E10000007</v>
      </c>
      <c r="F74" s="100" t="str">
        <f ca="1">IF(E74="","",VLOOKUP(E74,'Org List'!$J$9:$K$488,2,0))</f>
        <v>Derbyshire</v>
      </c>
      <c r="G74" s="138">
        <f ca="1">IFERROR(IF((VLOOKUP($E74,'Res&amp;Reablement Backsheet'!$D$5:$W$183,G$9,FALSE))="","",(VLOOKUP($E74,'Res&amp;Reablement Backsheet'!$D$5:$W$183,G$9,FALSE))),"")</f>
        <v>0.83231707317073167</v>
      </c>
      <c r="H74" s="138">
        <f ca="1">IFERROR(IF((VLOOKUP($E74,'Res&amp;Reablement Backsheet'!$D$5:$W$183,H$9,FALSE))="","",(VLOOKUP($E74,'Res&amp;Reablement Backsheet'!$D$5:$W$183,H$9,FALSE))),"")</f>
        <v>0.84905660377358494</v>
      </c>
      <c r="I74" s="138">
        <f ca="1">IFERROR(IF((VLOOKUP($E74,'Res&amp;Reablement Backsheet'!$D$5:$W$183,I$9,FALSE))="","",(VLOOKUP($E74,'Res&amp;Reablement Backsheet'!$D$5:$W$183,I$9,FALSE))),"")</f>
        <v>0.7686170212765957</v>
      </c>
    </row>
    <row r="75" spans="1:9" ht="15" customHeight="1" x14ac:dyDescent="0.3">
      <c r="A75" s="57">
        <v>63</v>
      </c>
      <c r="B75" s="98" t="str">
        <f ca="1">IFERROR(IF((VLOOKUP($E75,'Org List'!$AJ$10:$AL$188,3,FALSE))="","",(VLOOKUP($E75,'Org List'!$AJ$10:$AL$188,3,FALSE))),"")</f>
        <v>South West England Commissioning Region</v>
      </c>
      <c r="C75" s="99" t="str">
        <f ca="1">IFERROR(IF((VLOOKUP($E75,'Org List'!$AO$10:$AQ$188,3,FALSE))="","",(VLOOKUP($E75,'Org List'!$AO$10:$AQ$188,3,FALSE))),"")</f>
        <v>South West Region</v>
      </c>
      <c r="D75" s="100" t="str">
        <f ca="1">IFERROR(IF((VLOOKUP($E75,'Org List'!$AT$10:$AV$188,3,FALSE))="","",(VLOOKUP($E75,'Org List'!$AT$10:$AV$188,3,FALSE))),"")</f>
        <v>NHS England South West (South West South)</v>
      </c>
      <c r="E75" s="98" t="str">
        <f t="shared" ca="1" si="1"/>
        <v>E10000008</v>
      </c>
      <c r="F75" s="100" t="str">
        <f ca="1">IF(E75="","",VLOOKUP(E75,'Org List'!$J$9:$K$488,2,0))</f>
        <v>Devon</v>
      </c>
      <c r="G75" s="138">
        <f ca="1">IFERROR(IF((VLOOKUP($E75,'Res&amp;Reablement Backsheet'!$D$5:$W$183,G$9,FALSE))="","",(VLOOKUP($E75,'Res&amp;Reablement Backsheet'!$D$5:$W$183,G$9,FALSE))),"")</f>
        <v>0.86804123711340209</v>
      </c>
      <c r="H75" s="138">
        <f ca="1">IFERROR(IF((VLOOKUP($E75,'Res&amp;Reablement Backsheet'!$D$5:$W$183,H$9,FALSE))="","",(VLOOKUP($E75,'Res&amp;Reablement Backsheet'!$D$5:$W$183,H$9,FALSE))),"")</f>
        <v>0.76923076923076927</v>
      </c>
      <c r="I75" s="138">
        <f ca="1">IFERROR(IF((VLOOKUP($E75,'Res&amp;Reablement Backsheet'!$D$5:$W$183,I$9,FALSE))="","",(VLOOKUP($E75,'Res&amp;Reablement Backsheet'!$D$5:$W$183,I$9,FALSE))),"")</f>
        <v>0.82608695652173914</v>
      </c>
    </row>
    <row r="76" spans="1:9" ht="15" customHeight="1" x14ac:dyDescent="0.3">
      <c r="A76" s="57">
        <v>64</v>
      </c>
      <c r="B76" s="98" t="str">
        <f ca="1">IFERROR(IF((VLOOKUP($E76,'Org List'!$AJ$10:$AL$188,3,FALSE))="","",(VLOOKUP($E76,'Org List'!$AJ$10:$AL$188,3,FALSE))),"")</f>
        <v>North of England Commissioning Region</v>
      </c>
      <c r="C76" s="99" t="str">
        <f ca="1">IFERROR(IF((VLOOKUP($E76,'Org List'!$AO$10:$AQ$188,3,FALSE))="","",(VLOOKUP($E76,'Org List'!$AO$10:$AQ$188,3,FALSE))),"")</f>
        <v>Yorkshire and The Humber Region</v>
      </c>
      <c r="D76" s="100" t="str">
        <f ca="1">IFERROR(IF((VLOOKUP($E76,'Org List'!$AT$10:$AV$188,3,FALSE))="","",(VLOOKUP($E76,'Org List'!$AT$10:$AV$188,3,FALSE))),"")</f>
        <v>NHS England North (Yorkshire And Humber)</v>
      </c>
      <c r="E76" s="98" t="str">
        <f t="shared" ref="E76:E107" ca="1" si="2">IF($A76&gt;$L$5-1,"",INDIRECT("'Comms by AT'!D"&amp;$A76+$L$4))</f>
        <v>E08000017</v>
      </c>
      <c r="F76" s="100" t="str">
        <f ca="1">IF(E76="","",VLOOKUP(E76,'Org List'!$J$9:$K$488,2,0))</f>
        <v>Doncaster</v>
      </c>
      <c r="G76" s="138">
        <f ca="1">IFERROR(IF((VLOOKUP($E76,'Res&amp;Reablement Backsheet'!$D$5:$W$183,G$9,FALSE))="","",(VLOOKUP($E76,'Res&amp;Reablement Backsheet'!$D$5:$W$183,G$9,FALSE))),"")</f>
        <v>0.81818181818181823</v>
      </c>
      <c r="H76" s="138">
        <f ca="1">IFERROR(IF((VLOOKUP($E76,'Res&amp;Reablement Backsheet'!$D$5:$W$183,H$9,FALSE))="","",(VLOOKUP($E76,'Res&amp;Reablement Backsheet'!$D$5:$W$183,H$9,FALSE))),"")</f>
        <v>0.82047872340425532</v>
      </c>
      <c r="I76" s="138">
        <f ca="1">IFERROR(IF((VLOOKUP($E76,'Res&amp;Reablement Backsheet'!$D$5:$W$183,I$9,FALSE))="","",(VLOOKUP($E76,'Res&amp;Reablement Backsheet'!$D$5:$W$183,I$9,FALSE))),"")</f>
        <v>0.82741116751269039</v>
      </c>
    </row>
    <row r="77" spans="1:9" ht="15" customHeight="1" x14ac:dyDescent="0.3">
      <c r="A77" s="57">
        <v>65</v>
      </c>
      <c r="B77" s="98" t="str">
        <f ca="1">IFERROR(IF((VLOOKUP($E77,'Org List'!$AJ$10:$AL$188,3,FALSE))="","",(VLOOKUP($E77,'Org List'!$AJ$10:$AL$188,3,FALSE))),"")</f>
        <v>South West England Commissioning Region</v>
      </c>
      <c r="C77" s="99" t="str">
        <f ca="1">IFERROR(IF((VLOOKUP($E77,'Org List'!$AO$10:$AQ$188,3,FALSE))="","",(VLOOKUP($E77,'Org List'!$AO$10:$AQ$188,3,FALSE))),"")</f>
        <v>South West Region</v>
      </c>
      <c r="D77" s="100" t="str">
        <f ca="1">IFERROR(IF((VLOOKUP($E77,'Org List'!$AT$10:$AV$188,3,FALSE))="","",(VLOOKUP($E77,'Org List'!$AT$10:$AV$188,3,FALSE))),"")</f>
        <v>NHS England South West (South West South)</v>
      </c>
      <c r="E77" s="98" t="str">
        <f t="shared" ca="1" si="2"/>
        <v>E10000009</v>
      </c>
      <c r="F77" s="100" t="str">
        <f ca="1">IF(E77="","",VLOOKUP(E77,'Org List'!$J$9:$K$488,2,0))</f>
        <v>Dorset</v>
      </c>
      <c r="G77" s="138">
        <f ca="1">IFERROR(IF((VLOOKUP($E77,'Res&amp;Reablement Backsheet'!$D$5:$W$183,G$9,FALSE))="","",(VLOOKUP($E77,'Res&amp;Reablement Backsheet'!$D$5:$W$183,G$9,FALSE))),"")</f>
        <v>0.77456647398843925</v>
      </c>
      <c r="H77" s="138">
        <f ca="1">IFERROR(IF((VLOOKUP($E77,'Res&amp;Reablement Backsheet'!$D$5:$W$183,H$9,FALSE))="","",(VLOOKUP($E77,'Res&amp;Reablement Backsheet'!$D$5:$W$183,H$9,FALSE))),"")</f>
        <v>0.8</v>
      </c>
      <c r="I77" s="138">
        <f ca="1">IFERROR(IF((VLOOKUP($E77,'Res&amp;Reablement Backsheet'!$D$5:$W$183,I$9,FALSE))="","",(VLOOKUP($E77,'Res&amp;Reablement Backsheet'!$D$5:$W$183,I$9,FALSE))),"")</f>
        <v>0.84063745019920322</v>
      </c>
    </row>
    <row r="78" spans="1:9" ht="15" customHeight="1" x14ac:dyDescent="0.3">
      <c r="A78" s="57">
        <v>66</v>
      </c>
      <c r="B78" s="98" t="str">
        <f ca="1">IFERROR(IF((VLOOKUP($E78,'Org List'!$AJ$10:$AL$188,3,FALSE))="","",(VLOOKUP($E78,'Org List'!$AJ$10:$AL$188,3,FALSE))),"")</f>
        <v>Midlands and East of England Commissioning Region</v>
      </c>
      <c r="C78" s="99" t="str">
        <f ca="1">IFERROR(IF((VLOOKUP($E78,'Org List'!$AO$10:$AQ$188,3,FALSE))="","",(VLOOKUP($E78,'Org List'!$AO$10:$AQ$188,3,FALSE))),"")</f>
        <v>West Midlands Region</v>
      </c>
      <c r="D78" s="100" t="str">
        <f ca="1">IFERROR(IF((VLOOKUP($E78,'Org List'!$AT$10:$AV$188,3,FALSE))="","",(VLOOKUP($E78,'Org List'!$AT$10:$AV$188,3,FALSE))),"")</f>
        <v>NHS England Midlands And East (West Midlands)</v>
      </c>
      <c r="E78" s="98" t="str">
        <f t="shared" ca="1" si="2"/>
        <v>E08000027</v>
      </c>
      <c r="F78" s="100" t="str">
        <f ca="1">IF(E78="","",VLOOKUP(E78,'Org List'!$J$9:$K$488,2,0))</f>
        <v>Dudley</v>
      </c>
      <c r="G78" s="138">
        <f ca="1">IFERROR(IF((VLOOKUP($E78,'Res&amp;Reablement Backsheet'!$D$5:$W$183,G$9,FALSE))="","",(VLOOKUP($E78,'Res&amp;Reablement Backsheet'!$D$5:$W$183,G$9,FALSE))),"")</f>
        <v>0.86301369863013699</v>
      </c>
      <c r="H78" s="138">
        <f ca="1">IFERROR(IF((VLOOKUP($E78,'Res&amp;Reablement Backsheet'!$D$5:$W$183,H$9,FALSE))="","",(VLOOKUP($E78,'Res&amp;Reablement Backsheet'!$D$5:$W$183,H$9,FALSE))),"")</f>
        <v>0.87045454545454548</v>
      </c>
      <c r="I78" s="138">
        <f ca="1">IFERROR(IF((VLOOKUP($E78,'Res&amp;Reablement Backsheet'!$D$5:$W$183,I$9,FALSE))="","",(VLOOKUP($E78,'Res&amp;Reablement Backsheet'!$D$5:$W$183,I$9,FALSE))),"")</f>
        <v>0.84158415841584155</v>
      </c>
    </row>
    <row r="79" spans="1:9" ht="15" customHeight="1" x14ac:dyDescent="0.3">
      <c r="A79" s="57">
        <v>67</v>
      </c>
      <c r="B79" s="98" t="str">
        <f ca="1">IFERROR(IF((VLOOKUP($E79,'Org List'!$AJ$10:$AL$188,3,FALSE))="","",(VLOOKUP($E79,'Org List'!$AJ$10:$AL$188,3,FALSE))),"")</f>
        <v>London Commissioning Region</v>
      </c>
      <c r="C79" s="99" t="str">
        <f ca="1">IFERROR(IF((VLOOKUP($E79,'Org List'!$AO$10:$AQ$188,3,FALSE))="","",(VLOOKUP($E79,'Org List'!$AO$10:$AQ$188,3,FALSE))),"")</f>
        <v>London Region</v>
      </c>
      <c r="D79" s="100" t="str">
        <f ca="1">IFERROR(IF((VLOOKUP($E79,'Org List'!$AT$10:$AV$188,3,FALSE))="","",(VLOOKUP($E79,'Org List'!$AT$10:$AV$188,3,FALSE))),"")</f>
        <v>NHS England London</v>
      </c>
      <c r="E79" s="98" t="str">
        <f t="shared" ca="1" si="2"/>
        <v>E09000009</v>
      </c>
      <c r="F79" s="100" t="str">
        <f ca="1">IF(E79="","",VLOOKUP(E79,'Org List'!$J$9:$K$488,2,0))</f>
        <v>Ealing</v>
      </c>
      <c r="G79" s="138">
        <f ca="1">IFERROR(IF((VLOOKUP($E79,'Res&amp;Reablement Backsheet'!$D$5:$W$183,G$9,FALSE))="","",(VLOOKUP($E79,'Res&amp;Reablement Backsheet'!$D$5:$W$183,G$9,FALSE))),"")</f>
        <v>0.94270833333333337</v>
      </c>
      <c r="H79" s="138">
        <f ca="1">IFERROR(IF((VLOOKUP($E79,'Res&amp;Reablement Backsheet'!$D$5:$W$183,H$9,FALSE))="","",(VLOOKUP($E79,'Res&amp;Reablement Backsheet'!$D$5:$W$183,H$9,FALSE))),"")</f>
        <v>0.93333333333333335</v>
      </c>
      <c r="I79" s="138">
        <f ca="1">IFERROR(IF((VLOOKUP($E79,'Res&amp;Reablement Backsheet'!$D$5:$W$183,I$9,FALSE))="","",(VLOOKUP($E79,'Res&amp;Reablement Backsheet'!$D$5:$W$183,I$9,FALSE))),"")</f>
        <v>0.96534653465346532</v>
      </c>
    </row>
    <row r="80" spans="1:9" ht="15" customHeight="1" x14ac:dyDescent="0.3">
      <c r="A80" s="57">
        <v>68</v>
      </c>
      <c r="B80" s="98" t="str">
        <f ca="1">IFERROR(IF((VLOOKUP($E80,'Org List'!$AJ$10:$AL$188,3,FALSE))="","",(VLOOKUP($E80,'Org List'!$AJ$10:$AL$188,3,FALSE))),"")</f>
        <v>North of England Commissioning Region</v>
      </c>
      <c r="C80" s="99" t="str">
        <f ca="1">IFERROR(IF((VLOOKUP($E80,'Org List'!$AO$10:$AQ$188,3,FALSE))="","",(VLOOKUP($E80,'Org List'!$AO$10:$AQ$188,3,FALSE))),"")</f>
        <v>Yorkshire and The Humber Region</v>
      </c>
      <c r="D80" s="100" t="str">
        <f ca="1">IFERROR(IF((VLOOKUP($E80,'Org List'!$AT$10:$AV$188,3,FALSE))="","",(VLOOKUP($E80,'Org List'!$AT$10:$AV$188,3,FALSE))),"")</f>
        <v>NHS England North (Yorkshire And Humber)</v>
      </c>
      <c r="E80" s="98" t="str">
        <f t="shared" ca="1" si="2"/>
        <v>E06000011</v>
      </c>
      <c r="F80" s="100" t="str">
        <f ca="1">IF(E80="","",VLOOKUP(E80,'Org List'!$J$9:$K$488,2,0))</f>
        <v>East Riding of Yorkshire</v>
      </c>
      <c r="G80" s="138">
        <f ca="1">IFERROR(IF((VLOOKUP($E80,'Res&amp;Reablement Backsheet'!$D$5:$W$183,G$9,FALSE))="","",(VLOOKUP($E80,'Res&amp;Reablement Backsheet'!$D$5:$W$183,G$9,FALSE))),"")</f>
        <v>0.76020408163265307</v>
      </c>
      <c r="H80" s="138">
        <f ca="1">IFERROR(IF((VLOOKUP($E80,'Res&amp;Reablement Backsheet'!$D$5:$W$183,H$9,FALSE))="","",(VLOOKUP($E80,'Res&amp;Reablement Backsheet'!$D$5:$W$183,H$9,FALSE))),"")</f>
        <v>0.87</v>
      </c>
      <c r="I80" s="138">
        <f ca="1">IFERROR(IF((VLOOKUP($E80,'Res&amp;Reablement Backsheet'!$D$5:$W$183,I$9,FALSE))="","",(VLOOKUP($E80,'Res&amp;Reablement Backsheet'!$D$5:$W$183,I$9,FALSE))),"")</f>
        <v>0.8616071428571429</v>
      </c>
    </row>
    <row r="81" spans="1:9" ht="15" customHeight="1" x14ac:dyDescent="0.3">
      <c r="A81" s="57">
        <v>69</v>
      </c>
      <c r="B81" s="98" t="str">
        <f ca="1">IFERROR(IF((VLOOKUP($E81,'Org List'!$AJ$10:$AL$188,3,FALSE))="","",(VLOOKUP($E81,'Org List'!$AJ$10:$AL$188,3,FALSE))),"")</f>
        <v>South East England Commissioning Region</v>
      </c>
      <c r="C81" s="99" t="str">
        <f ca="1">IFERROR(IF((VLOOKUP($E81,'Org List'!$AO$10:$AQ$188,3,FALSE))="","",(VLOOKUP($E81,'Org List'!$AO$10:$AQ$188,3,FALSE))),"")</f>
        <v>South East Region</v>
      </c>
      <c r="D81" s="100" t="str">
        <f ca="1">IFERROR(IF((VLOOKUP($E81,'Org List'!$AT$10:$AV$188,3,FALSE))="","",(VLOOKUP($E81,'Org List'!$AT$10:$AV$188,3,FALSE))),"")</f>
        <v>NHS England South East (Kent, Surrey and Sussex)</v>
      </c>
      <c r="E81" s="98" t="str">
        <f t="shared" ca="1" si="2"/>
        <v>E10000011</v>
      </c>
      <c r="F81" s="100" t="str">
        <f ca="1">IF(E81="","",VLOOKUP(E81,'Org List'!$J$9:$K$488,2,0))</f>
        <v>East Sussex</v>
      </c>
      <c r="G81" s="138">
        <f ca="1">IFERROR(IF((VLOOKUP($E81,'Res&amp;Reablement Backsheet'!$D$5:$W$183,G$9,FALSE))="","",(VLOOKUP($E81,'Res&amp;Reablement Backsheet'!$D$5:$W$183,G$9,FALSE))),"")</f>
        <v>0.90508474576271192</v>
      </c>
      <c r="H81" s="138">
        <f ca="1">IFERROR(IF((VLOOKUP($E81,'Res&amp;Reablement Backsheet'!$D$5:$W$183,H$9,FALSE))="","",(VLOOKUP($E81,'Res&amp;Reablement Backsheet'!$D$5:$W$183,H$9,FALSE))),"")</f>
        <v>0.90169491525423728</v>
      </c>
      <c r="I81" s="138">
        <f ca="1">IFERROR(IF((VLOOKUP($E81,'Res&amp;Reablement Backsheet'!$D$5:$W$183,I$9,FALSE))="","",(VLOOKUP($E81,'Res&amp;Reablement Backsheet'!$D$5:$W$183,I$9,FALSE))),"")</f>
        <v>0.90701754385964917</v>
      </c>
    </row>
    <row r="82" spans="1:9" ht="15" customHeight="1" x14ac:dyDescent="0.3">
      <c r="A82" s="57">
        <v>70</v>
      </c>
      <c r="B82" s="98" t="str">
        <f ca="1">IFERROR(IF((VLOOKUP($E82,'Org List'!$AJ$10:$AL$188,3,FALSE))="","",(VLOOKUP($E82,'Org List'!$AJ$10:$AL$188,3,FALSE))),"")</f>
        <v>London Commissioning Region</v>
      </c>
      <c r="C82" s="99" t="str">
        <f ca="1">IFERROR(IF((VLOOKUP($E82,'Org List'!$AO$10:$AQ$188,3,FALSE))="","",(VLOOKUP($E82,'Org List'!$AO$10:$AQ$188,3,FALSE))),"")</f>
        <v>London Region</v>
      </c>
      <c r="D82" s="100" t="str">
        <f ca="1">IFERROR(IF((VLOOKUP($E82,'Org List'!$AT$10:$AV$188,3,FALSE))="","",(VLOOKUP($E82,'Org List'!$AT$10:$AV$188,3,FALSE))),"")</f>
        <v>NHS England London</v>
      </c>
      <c r="E82" s="98" t="str">
        <f t="shared" ca="1" si="2"/>
        <v>E09000010</v>
      </c>
      <c r="F82" s="100" t="str">
        <f ca="1">IF(E82="","",VLOOKUP(E82,'Org List'!$J$9:$K$488,2,0))</f>
        <v>Enfield</v>
      </c>
      <c r="G82" s="138">
        <f ca="1">IFERROR(IF((VLOOKUP($E82,'Res&amp;Reablement Backsheet'!$D$5:$W$183,G$9,FALSE))="","",(VLOOKUP($E82,'Res&amp;Reablement Backsheet'!$D$5:$W$183,G$9,FALSE))),"")</f>
        <v>0.86915887850467288</v>
      </c>
      <c r="H82" s="138">
        <f ca="1">IFERROR(IF((VLOOKUP($E82,'Res&amp;Reablement Backsheet'!$D$5:$W$183,H$9,FALSE))="","",(VLOOKUP($E82,'Res&amp;Reablement Backsheet'!$D$5:$W$183,H$9,FALSE))),"")</f>
        <v>0.84976525821596249</v>
      </c>
      <c r="I82" s="138">
        <f ca="1">IFERROR(IF((VLOOKUP($E82,'Res&amp;Reablement Backsheet'!$D$5:$W$183,I$9,FALSE))="","",(VLOOKUP($E82,'Res&amp;Reablement Backsheet'!$D$5:$W$183,I$9,FALSE))),"")</f>
        <v>0.89423076923076927</v>
      </c>
    </row>
    <row r="83" spans="1:9" ht="15" customHeight="1" x14ac:dyDescent="0.3">
      <c r="A83" s="57">
        <v>71</v>
      </c>
      <c r="B83" s="98" t="str">
        <f ca="1">IFERROR(IF((VLOOKUP($E83,'Org List'!$AJ$10:$AL$188,3,FALSE))="","",(VLOOKUP($E83,'Org List'!$AJ$10:$AL$188,3,FALSE))),"")</f>
        <v>Midlands and East of England Commissioning Region</v>
      </c>
      <c r="C83" s="99" t="str">
        <f ca="1">IFERROR(IF((VLOOKUP($E83,'Org List'!$AO$10:$AQ$188,3,FALSE))="","",(VLOOKUP($E83,'Org List'!$AO$10:$AQ$188,3,FALSE))),"")</f>
        <v>East Region</v>
      </c>
      <c r="D83" s="100" t="str">
        <f ca="1">IFERROR(IF((VLOOKUP($E83,'Org List'!$AT$10:$AV$188,3,FALSE))="","",(VLOOKUP($E83,'Org List'!$AT$10:$AV$188,3,FALSE))),"")</f>
        <v>NHS England Midlands And East (East)</v>
      </c>
      <c r="E83" s="98" t="str">
        <f t="shared" ca="1" si="2"/>
        <v>E10000012</v>
      </c>
      <c r="F83" s="100" t="str">
        <f ca="1">IF(E83="","",VLOOKUP(E83,'Org List'!$J$9:$K$488,2,0))</f>
        <v>Essex</v>
      </c>
      <c r="G83" s="138">
        <f ca="1">IFERROR(IF((VLOOKUP($E83,'Res&amp;Reablement Backsheet'!$D$5:$W$183,G$9,FALSE))="","",(VLOOKUP($E83,'Res&amp;Reablement Backsheet'!$D$5:$W$183,G$9,FALSE))),"")</f>
        <v>0.81238938053097343</v>
      </c>
      <c r="H83" s="138">
        <f ca="1">IFERROR(IF((VLOOKUP($E83,'Res&amp;Reablement Backsheet'!$D$5:$W$183,H$9,FALSE))="","",(VLOOKUP($E83,'Res&amp;Reablement Backsheet'!$D$5:$W$183,H$9,FALSE))),"")</f>
        <v>0.8186314921681781</v>
      </c>
      <c r="I83" s="138">
        <f ca="1">IFERROR(IF((VLOOKUP($E83,'Res&amp;Reablement Backsheet'!$D$5:$W$183,I$9,FALSE))="","",(VLOOKUP($E83,'Res&amp;Reablement Backsheet'!$D$5:$W$183,I$9,FALSE))),"")</f>
        <v>0.86952931461601979</v>
      </c>
    </row>
    <row r="84" spans="1:9" ht="15" customHeight="1" x14ac:dyDescent="0.3">
      <c r="A84" s="57">
        <v>72</v>
      </c>
      <c r="B84" s="98" t="str">
        <f ca="1">IFERROR(IF((VLOOKUP($E84,'Org List'!$AJ$10:$AL$188,3,FALSE))="","",(VLOOKUP($E84,'Org List'!$AJ$10:$AL$188,3,FALSE))),"")</f>
        <v>North of England Commissioning Region</v>
      </c>
      <c r="C84" s="99" t="str">
        <f ca="1">IFERROR(IF((VLOOKUP($E84,'Org List'!$AO$10:$AQ$188,3,FALSE))="","",(VLOOKUP($E84,'Org List'!$AO$10:$AQ$188,3,FALSE))),"")</f>
        <v>North East Region</v>
      </c>
      <c r="D84" s="100" t="str">
        <f ca="1">IFERROR(IF((VLOOKUP($E84,'Org List'!$AT$10:$AV$188,3,FALSE))="","",(VLOOKUP($E84,'Org List'!$AT$10:$AV$188,3,FALSE))),"")</f>
        <v>NHS England North (Cumbria And North East)</v>
      </c>
      <c r="E84" s="98" t="str">
        <f t="shared" ca="1" si="2"/>
        <v>E08000037</v>
      </c>
      <c r="F84" s="100" t="str">
        <f ca="1">IF(E84="","",VLOOKUP(E84,'Org List'!$J$9:$K$488,2,0))</f>
        <v>Gateshead</v>
      </c>
      <c r="G84" s="138">
        <f ca="1">IFERROR(IF((VLOOKUP($E84,'Res&amp;Reablement Backsheet'!$D$5:$W$183,G$9,FALSE))="","",(VLOOKUP($E84,'Res&amp;Reablement Backsheet'!$D$5:$W$183,G$9,FALSE))),"")</f>
        <v>0.80769230769230771</v>
      </c>
      <c r="H84" s="138">
        <f ca="1">IFERROR(IF((VLOOKUP($E84,'Res&amp;Reablement Backsheet'!$D$5:$W$183,H$9,FALSE))="","",(VLOOKUP($E84,'Res&amp;Reablement Backsheet'!$D$5:$W$183,H$9,FALSE))),"")</f>
        <v>0.8571428571428571</v>
      </c>
      <c r="I84" s="138">
        <f ca="1">IFERROR(IF((VLOOKUP($E84,'Res&amp;Reablement Backsheet'!$D$5:$W$183,I$9,FALSE))="","",(VLOOKUP($E84,'Res&amp;Reablement Backsheet'!$D$5:$W$183,I$9,FALSE))),"")</f>
        <v>0.8091286307053942</v>
      </c>
    </row>
    <row r="85" spans="1:9" ht="15" customHeight="1" x14ac:dyDescent="0.3">
      <c r="A85" s="57">
        <v>73</v>
      </c>
      <c r="B85" s="98" t="str">
        <f ca="1">IFERROR(IF((VLOOKUP($E85,'Org List'!$AJ$10:$AL$188,3,FALSE))="","",(VLOOKUP($E85,'Org List'!$AJ$10:$AL$188,3,FALSE))),"")</f>
        <v>South West England Commissioning Region</v>
      </c>
      <c r="C85" s="99" t="str">
        <f ca="1">IFERROR(IF((VLOOKUP($E85,'Org List'!$AO$10:$AQ$188,3,FALSE))="","",(VLOOKUP($E85,'Org List'!$AO$10:$AQ$188,3,FALSE))),"")</f>
        <v>South West Region</v>
      </c>
      <c r="D85" s="100" t="str">
        <f ca="1">IFERROR(IF((VLOOKUP($E85,'Org List'!$AT$10:$AV$188,3,FALSE))="","",(VLOOKUP($E85,'Org List'!$AT$10:$AV$188,3,FALSE))),"")</f>
        <v>NHS England South West (South West North)</v>
      </c>
      <c r="E85" s="98" t="str">
        <f t="shared" ca="1" si="2"/>
        <v>E10000013</v>
      </c>
      <c r="F85" s="100" t="str">
        <f ca="1">IF(E85="","",VLOOKUP(E85,'Org List'!$J$9:$K$488,2,0))</f>
        <v>Gloucestershire</v>
      </c>
      <c r="G85" s="138">
        <f ca="1">IFERROR(IF((VLOOKUP($E85,'Res&amp;Reablement Backsheet'!$D$5:$W$183,G$9,FALSE))="","",(VLOOKUP($E85,'Res&amp;Reablement Backsheet'!$D$5:$W$183,G$9,FALSE))),"")</f>
        <v>0.8183807439824945</v>
      </c>
      <c r="H85" s="138">
        <f ca="1">IFERROR(IF((VLOOKUP($E85,'Res&amp;Reablement Backsheet'!$D$5:$W$183,H$9,FALSE))="","",(VLOOKUP($E85,'Res&amp;Reablement Backsheet'!$D$5:$W$183,H$9,FALSE))),"")</f>
        <v>0.8359236839116807</v>
      </c>
      <c r="I85" s="138">
        <f ca="1">IFERROR(IF((VLOOKUP($E85,'Res&amp;Reablement Backsheet'!$D$5:$W$183,I$9,FALSE))="","",(VLOOKUP($E85,'Res&amp;Reablement Backsheet'!$D$5:$W$183,I$9,FALSE))),"")</f>
        <v>0.79508196721311475</v>
      </c>
    </row>
    <row r="86" spans="1:9" ht="15" customHeight="1" x14ac:dyDescent="0.3">
      <c r="A86" s="57">
        <v>74</v>
      </c>
      <c r="B86" s="98" t="str">
        <f ca="1">IFERROR(IF((VLOOKUP($E86,'Org List'!$AJ$10:$AL$188,3,FALSE))="","",(VLOOKUP($E86,'Org List'!$AJ$10:$AL$188,3,FALSE))),"")</f>
        <v>London Commissioning Region</v>
      </c>
      <c r="C86" s="99" t="str">
        <f ca="1">IFERROR(IF((VLOOKUP($E86,'Org List'!$AO$10:$AQ$188,3,FALSE))="","",(VLOOKUP($E86,'Org List'!$AO$10:$AQ$188,3,FALSE))),"")</f>
        <v>London Region</v>
      </c>
      <c r="D86" s="100" t="str">
        <f ca="1">IFERROR(IF((VLOOKUP($E86,'Org List'!$AT$10:$AV$188,3,FALSE))="","",(VLOOKUP($E86,'Org List'!$AT$10:$AV$188,3,FALSE))),"")</f>
        <v>NHS England London</v>
      </c>
      <c r="E86" s="98" t="str">
        <f t="shared" ca="1" si="2"/>
        <v>E09000011</v>
      </c>
      <c r="F86" s="100" t="str">
        <f ca="1">IF(E86="","",VLOOKUP(E86,'Org List'!$J$9:$K$488,2,0))</f>
        <v>Greenwich</v>
      </c>
      <c r="G86" s="138">
        <f ca="1">IFERROR(IF((VLOOKUP($E86,'Res&amp;Reablement Backsheet'!$D$5:$W$183,G$9,FALSE))="","",(VLOOKUP($E86,'Res&amp;Reablement Backsheet'!$D$5:$W$183,G$9,FALSE))),"")</f>
        <v>0.81531531531531531</v>
      </c>
      <c r="H86" s="138">
        <f ca="1">IFERROR(IF((VLOOKUP($E86,'Res&amp;Reablement Backsheet'!$D$5:$W$183,H$9,FALSE))="","",(VLOOKUP($E86,'Res&amp;Reablement Backsheet'!$D$5:$W$183,H$9,FALSE))),"")</f>
        <v>0.83056478405315615</v>
      </c>
      <c r="I86" s="138">
        <f ca="1">IFERROR(IF((VLOOKUP($E86,'Res&amp;Reablement Backsheet'!$D$5:$W$183,I$9,FALSE))="","",(VLOOKUP($E86,'Res&amp;Reablement Backsheet'!$D$5:$W$183,I$9,FALSE))),"")</f>
        <v>0.8233890214797136</v>
      </c>
    </row>
    <row r="87" spans="1:9" ht="15" customHeight="1" x14ac:dyDescent="0.3">
      <c r="A87" s="57">
        <v>75</v>
      </c>
      <c r="B87" s="98" t="str">
        <f ca="1">IFERROR(IF((VLOOKUP($E87,'Org List'!$AJ$10:$AL$188,3,FALSE))="","",(VLOOKUP($E87,'Org List'!$AJ$10:$AL$188,3,FALSE))),"")</f>
        <v>London Commissioning Region</v>
      </c>
      <c r="C87" s="99" t="str">
        <f ca="1">IFERROR(IF((VLOOKUP($E87,'Org List'!$AO$10:$AQ$188,3,FALSE))="","",(VLOOKUP($E87,'Org List'!$AO$10:$AQ$188,3,FALSE))),"")</f>
        <v>London Region</v>
      </c>
      <c r="D87" s="100" t="str">
        <f ca="1">IFERROR(IF((VLOOKUP($E87,'Org List'!$AT$10:$AV$188,3,FALSE))="","",(VLOOKUP($E87,'Org List'!$AT$10:$AV$188,3,FALSE))),"")</f>
        <v>NHS England London</v>
      </c>
      <c r="E87" s="98" t="str">
        <f t="shared" ca="1" si="2"/>
        <v>E09000012</v>
      </c>
      <c r="F87" s="100" t="str">
        <f ca="1">IF(E87="","",VLOOKUP(E87,'Org List'!$J$9:$K$488,2,0))</f>
        <v>Hackney</v>
      </c>
      <c r="G87" s="138">
        <f ca="1">IFERROR(IF((VLOOKUP($E87,'Res&amp;Reablement Backsheet'!$D$5:$W$183,G$9,FALSE))="","",(VLOOKUP($E87,'Res&amp;Reablement Backsheet'!$D$5:$W$183,G$9,FALSE))),"")</f>
        <v>0.87982832618025753</v>
      </c>
      <c r="H87" s="138">
        <f ca="1">IFERROR(IF((VLOOKUP($E87,'Res&amp;Reablement Backsheet'!$D$5:$W$183,H$9,FALSE))="","",(VLOOKUP($E87,'Res&amp;Reablement Backsheet'!$D$5:$W$183,H$9,FALSE))),"")</f>
        <v>0.90987124463519309</v>
      </c>
      <c r="I87" s="138">
        <f ca="1">IFERROR(IF((VLOOKUP($E87,'Res&amp;Reablement Backsheet'!$D$5:$W$183,I$9,FALSE))="","",(VLOOKUP($E87,'Res&amp;Reablement Backsheet'!$D$5:$W$183,I$9,FALSE))),"")</f>
        <v>0.90504451038575673</v>
      </c>
    </row>
    <row r="88" spans="1:9" ht="15" customHeight="1" x14ac:dyDescent="0.3">
      <c r="A88" s="57">
        <v>76</v>
      </c>
      <c r="B88" s="98" t="str">
        <f ca="1">IFERROR(IF((VLOOKUP($E88,'Org List'!$AJ$10:$AL$188,3,FALSE))="","",(VLOOKUP($E88,'Org List'!$AJ$10:$AL$188,3,FALSE))),"")</f>
        <v>North of England Commissioning Region</v>
      </c>
      <c r="C88" s="99" t="str">
        <f ca="1">IFERROR(IF((VLOOKUP($E88,'Org List'!$AO$10:$AQ$188,3,FALSE))="","",(VLOOKUP($E88,'Org List'!$AO$10:$AQ$188,3,FALSE))),"")</f>
        <v>North West Region</v>
      </c>
      <c r="D88" s="100" t="str">
        <f ca="1">IFERROR(IF((VLOOKUP($E88,'Org List'!$AT$10:$AV$188,3,FALSE))="","",(VLOOKUP($E88,'Org List'!$AT$10:$AV$188,3,FALSE))),"")</f>
        <v>NHS England North (Cheshire And Merseyside)</v>
      </c>
      <c r="E88" s="98" t="str">
        <f t="shared" ca="1" si="2"/>
        <v>E06000006</v>
      </c>
      <c r="F88" s="100" t="str">
        <f ca="1">IF(E88="","",VLOOKUP(E88,'Org List'!$J$9:$K$488,2,0))</f>
        <v>Halton</v>
      </c>
      <c r="G88" s="138">
        <f ca="1">IFERROR(IF((VLOOKUP($E88,'Res&amp;Reablement Backsheet'!$D$5:$W$183,G$9,FALSE))="","",(VLOOKUP($E88,'Res&amp;Reablement Backsheet'!$D$5:$W$183,G$9,FALSE))),"")</f>
        <v>0.62121212121212122</v>
      </c>
      <c r="H88" s="138">
        <f ca="1">IFERROR(IF((VLOOKUP($E88,'Res&amp;Reablement Backsheet'!$D$5:$W$183,H$9,FALSE))="","",(VLOOKUP($E88,'Res&amp;Reablement Backsheet'!$D$5:$W$183,H$9,FALSE))),"")</f>
        <v>0.62857142857142856</v>
      </c>
      <c r="I88" s="138">
        <f ca="1">IFERROR(IF((VLOOKUP($E88,'Res&amp;Reablement Backsheet'!$D$5:$W$183,I$9,FALSE))="","",(VLOOKUP($E88,'Res&amp;Reablement Backsheet'!$D$5:$W$183,I$9,FALSE))),"")</f>
        <v>0.78217821782178221</v>
      </c>
    </row>
    <row r="89" spans="1:9" ht="15" customHeight="1" x14ac:dyDescent="0.3">
      <c r="A89" s="57">
        <v>77</v>
      </c>
      <c r="B89" s="98" t="str">
        <f ca="1">IFERROR(IF((VLOOKUP($E89,'Org List'!$AJ$10:$AL$188,3,FALSE))="","",(VLOOKUP($E89,'Org List'!$AJ$10:$AL$188,3,FALSE))),"")</f>
        <v>London Commissioning Region</v>
      </c>
      <c r="C89" s="99" t="str">
        <f ca="1">IFERROR(IF((VLOOKUP($E89,'Org List'!$AO$10:$AQ$188,3,FALSE))="","",(VLOOKUP($E89,'Org List'!$AO$10:$AQ$188,3,FALSE))),"")</f>
        <v>London Region</v>
      </c>
      <c r="D89" s="100" t="str">
        <f ca="1">IFERROR(IF((VLOOKUP($E89,'Org List'!$AT$10:$AV$188,3,FALSE))="","",(VLOOKUP($E89,'Org List'!$AT$10:$AV$188,3,FALSE))),"")</f>
        <v>NHS England London</v>
      </c>
      <c r="E89" s="98" t="str">
        <f t="shared" ca="1" si="2"/>
        <v>E09000013</v>
      </c>
      <c r="F89" s="100" t="str">
        <f ca="1">IF(E89="","",VLOOKUP(E89,'Org List'!$J$9:$K$488,2,0))</f>
        <v>Hammersmith and Fulham</v>
      </c>
      <c r="G89" s="138">
        <f ca="1">IFERROR(IF((VLOOKUP($E89,'Res&amp;Reablement Backsheet'!$D$5:$W$183,G$9,FALSE))="","",(VLOOKUP($E89,'Res&amp;Reablement Backsheet'!$D$5:$W$183,G$9,FALSE))),"")</f>
        <v>0.89344262295081966</v>
      </c>
      <c r="H89" s="138">
        <f ca="1">IFERROR(IF((VLOOKUP($E89,'Res&amp;Reablement Backsheet'!$D$5:$W$183,H$9,FALSE))="","",(VLOOKUP($E89,'Res&amp;Reablement Backsheet'!$D$5:$W$183,H$9,FALSE))),"")</f>
        <v>0.90056818181818177</v>
      </c>
      <c r="I89" s="138">
        <f ca="1">IFERROR(IF((VLOOKUP($E89,'Res&amp;Reablement Backsheet'!$D$5:$W$183,I$9,FALSE))="","",(VLOOKUP($E89,'Res&amp;Reablement Backsheet'!$D$5:$W$183,I$9,FALSE))),"")</f>
        <v>0.82191780821917804</v>
      </c>
    </row>
    <row r="90" spans="1:9" ht="15" customHeight="1" x14ac:dyDescent="0.3">
      <c r="A90" s="57">
        <v>78</v>
      </c>
      <c r="B90" s="98" t="str">
        <f ca="1">IFERROR(IF((VLOOKUP($E90,'Org List'!$AJ$10:$AL$188,3,FALSE))="","",(VLOOKUP($E90,'Org List'!$AJ$10:$AL$188,3,FALSE))),"")</f>
        <v>South East England Commissioning Region</v>
      </c>
      <c r="C90" s="99" t="str">
        <f ca="1">IFERROR(IF((VLOOKUP($E90,'Org List'!$AO$10:$AQ$188,3,FALSE))="","",(VLOOKUP($E90,'Org List'!$AO$10:$AQ$188,3,FALSE))),"")</f>
        <v>South East Region</v>
      </c>
      <c r="D90" s="100" t="str">
        <f ca="1">IFERROR(IF((VLOOKUP($E90,'Org List'!$AT$10:$AV$188,3,FALSE))="","",(VLOOKUP($E90,'Org List'!$AT$10:$AV$188,3,FALSE))),"")</f>
        <v>NHS England South East (Hampshire, Isle of Wight and Thames Valley)</v>
      </c>
      <c r="E90" s="98" t="str">
        <f t="shared" ca="1" si="2"/>
        <v>E10000014</v>
      </c>
      <c r="F90" s="100" t="str">
        <f ca="1">IF(E90="","",VLOOKUP(E90,'Org List'!$J$9:$K$488,2,0))</f>
        <v>Hampshire</v>
      </c>
      <c r="G90" s="138">
        <f ca="1">IFERROR(IF((VLOOKUP($E90,'Res&amp;Reablement Backsheet'!$D$5:$W$183,G$9,FALSE))="","",(VLOOKUP($E90,'Res&amp;Reablement Backsheet'!$D$5:$W$183,G$9,FALSE))),"")</f>
        <v>0.80286738351254483</v>
      </c>
      <c r="H90" s="138">
        <f ca="1">IFERROR(IF((VLOOKUP($E90,'Res&amp;Reablement Backsheet'!$D$5:$W$183,H$9,FALSE))="","",(VLOOKUP($E90,'Res&amp;Reablement Backsheet'!$D$5:$W$183,H$9,FALSE))),"")</f>
        <v>0.80666666666666664</v>
      </c>
      <c r="I90" s="138">
        <f ca="1">IFERROR(IF((VLOOKUP($E90,'Res&amp;Reablement Backsheet'!$D$5:$W$183,I$9,FALSE))="","",(VLOOKUP($E90,'Res&amp;Reablement Backsheet'!$D$5:$W$183,I$9,FALSE))),"")</f>
        <v>0.79797979797979801</v>
      </c>
    </row>
    <row r="91" spans="1:9" ht="15" customHeight="1" x14ac:dyDescent="0.3">
      <c r="A91" s="57">
        <v>79</v>
      </c>
      <c r="B91" s="98" t="str">
        <f ca="1">IFERROR(IF((VLOOKUP($E91,'Org List'!$AJ$10:$AL$188,3,FALSE))="","",(VLOOKUP($E91,'Org List'!$AJ$10:$AL$188,3,FALSE))),"")</f>
        <v>London Commissioning Region</v>
      </c>
      <c r="C91" s="99" t="str">
        <f ca="1">IFERROR(IF((VLOOKUP($E91,'Org List'!$AO$10:$AQ$188,3,FALSE))="","",(VLOOKUP($E91,'Org List'!$AO$10:$AQ$188,3,FALSE))),"")</f>
        <v>London Region</v>
      </c>
      <c r="D91" s="100" t="str">
        <f ca="1">IFERROR(IF((VLOOKUP($E91,'Org List'!$AT$10:$AV$188,3,FALSE))="","",(VLOOKUP($E91,'Org List'!$AT$10:$AV$188,3,FALSE))),"")</f>
        <v>NHS England London</v>
      </c>
      <c r="E91" s="98" t="str">
        <f t="shared" ca="1" si="2"/>
        <v>E09000014</v>
      </c>
      <c r="F91" s="100" t="str">
        <f ca="1">IF(E91="","",VLOOKUP(E91,'Org List'!$J$9:$K$488,2,0))</f>
        <v>Haringey</v>
      </c>
      <c r="G91" s="138">
        <f ca="1">IFERROR(IF((VLOOKUP($E91,'Res&amp;Reablement Backsheet'!$D$5:$W$183,G$9,FALSE))="","",(VLOOKUP($E91,'Res&amp;Reablement Backsheet'!$D$5:$W$183,G$9,FALSE))),"")</f>
        <v>0.82520325203252032</v>
      </c>
      <c r="H91" s="138">
        <f ca="1">IFERROR(IF((VLOOKUP($E91,'Res&amp;Reablement Backsheet'!$D$5:$W$183,H$9,FALSE))="","",(VLOOKUP($E91,'Res&amp;Reablement Backsheet'!$D$5:$W$183,H$9,FALSE))),"")</f>
        <v>0.80943333333333323</v>
      </c>
      <c r="I91" s="138">
        <f ca="1">IFERROR(IF((VLOOKUP($E91,'Res&amp;Reablement Backsheet'!$D$5:$W$183,I$9,FALSE))="","",(VLOOKUP($E91,'Res&amp;Reablement Backsheet'!$D$5:$W$183,I$9,FALSE))),"")</f>
        <v>0.77027027027027029</v>
      </c>
    </row>
    <row r="92" spans="1:9" ht="15" customHeight="1" x14ac:dyDescent="0.3">
      <c r="A92" s="57">
        <v>80</v>
      </c>
      <c r="B92" s="98" t="str">
        <f ca="1">IFERROR(IF((VLOOKUP($E92,'Org List'!$AJ$10:$AL$188,3,FALSE))="","",(VLOOKUP($E92,'Org List'!$AJ$10:$AL$188,3,FALSE))),"")</f>
        <v>London Commissioning Region</v>
      </c>
      <c r="C92" s="99" t="str">
        <f ca="1">IFERROR(IF((VLOOKUP($E92,'Org List'!$AO$10:$AQ$188,3,FALSE))="","",(VLOOKUP($E92,'Org List'!$AO$10:$AQ$188,3,FALSE))),"")</f>
        <v>London Region</v>
      </c>
      <c r="D92" s="100" t="str">
        <f ca="1">IFERROR(IF((VLOOKUP($E92,'Org List'!$AT$10:$AV$188,3,FALSE))="","",(VLOOKUP($E92,'Org List'!$AT$10:$AV$188,3,FALSE))),"")</f>
        <v>NHS England London</v>
      </c>
      <c r="E92" s="98" t="str">
        <f t="shared" ca="1" si="2"/>
        <v>E09000015</v>
      </c>
      <c r="F92" s="100" t="str">
        <f ca="1">IF(E92="","",VLOOKUP(E92,'Org List'!$J$9:$K$488,2,0))</f>
        <v>Harrow</v>
      </c>
      <c r="G92" s="138">
        <f ca="1">IFERROR(IF((VLOOKUP($E92,'Res&amp;Reablement Backsheet'!$D$5:$W$183,G$9,FALSE))="","",(VLOOKUP($E92,'Res&amp;Reablement Backsheet'!$D$5:$W$183,G$9,FALSE))),"")</f>
        <v>0.7639198218262806</v>
      </c>
      <c r="H92" s="138">
        <f ca="1">IFERROR(IF((VLOOKUP($E92,'Res&amp;Reablement Backsheet'!$D$5:$W$183,H$9,FALSE))="","",(VLOOKUP($E92,'Res&amp;Reablement Backsheet'!$D$5:$W$183,H$9,FALSE))),"")</f>
        <v>0.8</v>
      </c>
      <c r="I92" s="138">
        <f ca="1">IFERROR(IF((VLOOKUP($E92,'Res&amp;Reablement Backsheet'!$D$5:$W$183,I$9,FALSE))="","",(VLOOKUP($E92,'Res&amp;Reablement Backsheet'!$D$5:$W$183,I$9,FALSE))),"")</f>
        <v>0.75710594315245483</v>
      </c>
    </row>
    <row r="93" spans="1:9" ht="15" customHeight="1" x14ac:dyDescent="0.3">
      <c r="A93" s="57">
        <v>81</v>
      </c>
      <c r="B93" s="98" t="str">
        <f ca="1">IFERROR(IF((VLOOKUP($E93,'Org List'!$AJ$10:$AL$188,3,FALSE))="","",(VLOOKUP($E93,'Org List'!$AJ$10:$AL$188,3,FALSE))),"")</f>
        <v>North of England Commissioning Region</v>
      </c>
      <c r="C93" s="99" t="str">
        <f ca="1">IFERROR(IF((VLOOKUP($E93,'Org List'!$AO$10:$AQ$188,3,FALSE))="","",(VLOOKUP($E93,'Org List'!$AO$10:$AQ$188,3,FALSE))),"")</f>
        <v>North East Region</v>
      </c>
      <c r="D93" s="100" t="str">
        <f ca="1">IFERROR(IF((VLOOKUP($E93,'Org List'!$AT$10:$AV$188,3,FALSE))="","",(VLOOKUP($E93,'Org List'!$AT$10:$AV$188,3,FALSE))),"")</f>
        <v>NHS England North (Cumbria And North East)</v>
      </c>
      <c r="E93" s="98" t="str">
        <f t="shared" ca="1" si="2"/>
        <v>E06000001</v>
      </c>
      <c r="F93" s="100" t="str">
        <f ca="1">IF(E93="","",VLOOKUP(E93,'Org List'!$J$9:$K$488,2,0))</f>
        <v>Hartlepool</v>
      </c>
      <c r="G93" s="138">
        <f ca="1">IFERROR(IF((VLOOKUP($E93,'Res&amp;Reablement Backsheet'!$D$5:$W$183,G$9,FALSE))="","",(VLOOKUP($E93,'Res&amp;Reablement Backsheet'!$D$5:$W$183,G$9,FALSE))),"")</f>
        <v>0.76190476190476186</v>
      </c>
      <c r="H93" s="138">
        <f ca="1">IFERROR(IF((VLOOKUP($E93,'Res&amp;Reablement Backsheet'!$D$5:$W$183,H$9,FALSE))="","",(VLOOKUP($E93,'Res&amp;Reablement Backsheet'!$D$5:$W$183,H$9,FALSE))),"")</f>
        <v>0.8</v>
      </c>
      <c r="I93" s="138">
        <f ca="1">IFERROR(IF((VLOOKUP($E93,'Res&amp;Reablement Backsheet'!$D$5:$W$183,I$9,FALSE))="","",(VLOOKUP($E93,'Res&amp;Reablement Backsheet'!$D$5:$W$183,I$9,FALSE))),"")</f>
        <v>0.80869565217391304</v>
      </c>
    </row>
    <row r="94" spans="1:9" ht="15" customHeight="1" x14ac:dyDescent="0.3">
      <c r="A94" s="57">
        <v>82</v>
      </c>
      <c r="B94" s="98" t="str">
        <f ca="1">IFERROR(IF((VLOOKUP($E94,'Org List'!$AJ$10:$AL$188,3,FALSE))="","",(VLOOKUP($E94,'Org List'!$AJ$10:$AL$188,3,FALSE))),"")</f>
        <v>London Commissioning Region</v>
      </c>
      <c r="C94" s="99" t="str">
        <f ca="1">IFERROR(IF((VLOOKUP($E94,'Org List'!$AO$10:$AQ$188,3,FALSE))="","",(VLOOKUP($E94,'Org List'!$AO$10:$AQ$188,3,FALSE))),"")</f>
        <v>London Region</v>
      </c>
      <c r="D94" s="100" t="str">
        <f ca="1">IFERROR(IF((VLOOKUP($E94,'Org List'!$AT$10:$AV$188,3,FALSE))="","",(VLOOKUP($E94,'Org List'!$AT$10:$AV$188,3,FALSE))),"")</f>
        <v>NHS England London</v>
      </c>
      <c r="E94" s="98" t="str">
        <f t="shared" ca="1" si="2"/>
        <v>E09000016</v>
      </c>
      <c r="F94" s="100" t="str">
        <f ca="1">IF(E94="","",VLOOKUP(E94,'Org List'!$J$9:$K$488,2,0))</f>
        <v>Havering</v>
      </c>
      <c r="G94" s="138">
        <f ca="1">IFERROR(IF((VLOOKUP($E94,'Res&amp;Reablement Backsheet'!$D$5:$W$183,G$9,FALSE))="","",(VLOOKUP($E94,'Res&amp;Reablement Backsheet'!$D$5:$W$183,G$9,FALSE))),"")</f>
        <v>0.78636363636363638</v>
      </c>
      <c r="H94" s="138">
        <f ca="1">IFERROR(IF((VLOOKUP($E94,'Res&amp;Reablement Backsheet'!$D$5:$W$183,H$9,FALSE))="","",(VLOOKUP($E94,'Res&amp;Reablement Backsheet'!$D$5:$W$183,H$9,FALSE))),"")</f>
        <v>0.88</v>
      </c>
      <c r="I94" s="138">
        <f ca="1">IFERROR(IF((VLOOKUP($E94,'Res&amp;Reablement Backsheet'!$D$5:$W$183,I$9,FALSE))="","",(VLOOKUP($E94,'Res&amp;Reablement Backsheet'!$D$5:$W$183,I$9,FALSE))),"")</f>
        <v>0.88235294117647056</v>
      </c>
    </row>
    <row r="95" spans="1:9" ht="15" customHeight="1" x14ac:dyDescent="0.3">
      <c r="A95" s="57">
        <v>83</v>
      </c>
      <c r="B95" s="98" t="str">
        <f ca="1">IFERROR(IF((VLOOKUP($E95,'Org List'!$AJ$10:$AL$188,3,FALSE))="","",(VLOOKUP($E95,'Org List'!$AJ$10:$AL$188,3,FALSE))),"")</f>
        <v>Midlands and East of England Commissioning Region</v>
      </c>
      <c r="C95" s="99" t="str">
        <f ca="1">IFERROR(IF((VLOOKUP($E95,'Org List'!$AO$10:$AQ$188,3,FALSE))="","",(VLOOKUP($E95,'Org List'!$AO$10:$AQ$188,3,FALSE))),"")</f>
        <v>West Midlands Region</v>
      </c>
      <c r="D95" s="100" t="str">
        <f ca="1">IFERROR(IF((VLOOKUP($E95,'Org List'!$AT$10:$AV$188,3,FALSE))="","",(VLOOKUP($E95,'Org List'!$AT$10:$AV$188,3,FALSE))),"")</f>
        <v>NHS England Midlands And East (West Midlands)</v>
      </c>
      <c r="E95" s="98" t="str">
        <f t="shared" ca="1" si="2"/>
        <v>E06000019</v>
      </c>
      <c r="F95" s="100" t="str">
        <f ca="1">IF(E95="","",VLOOKUP(E95,'Org List'!$J$9:$K$488,2,0))</f>
        <v>Herefordshire, County of</v>
      </c>
      <c r="G95" s="138">
        <f ca="1">IFERROR(IF((VLOOKUP($E95,'Res&amp;Reablement Backsheet'!$D$5:$W$183,G$9,FALSE))="","",(VLOOKUP($E95,'Res&amp;Reablement Backsheet'!$D$5:$W$183,G$9,FALSE))),"")</f>
        <v>0.80645161290322576</v>
      </c>
      <c r="H95" s="138">
        <f ca="1">IFERROR(IF((VLOOKUP($E95,'Res&amp;Reablement Backsheet'!$D$5:$W$183,H$9,FALSE))="","",(VLOOKUP($E95,'Res&amp;Reablement Backsheet'!$D$5:$W$183,H$9,FALSE))),"")</f>
        <v>0.85</v>
      </c>
      <c r="I95" s="138">
        <f ca="1">IFERROR(IF((VLOOKUP($E95,'Res&amp;Reablement Backsheet'!$D$5:$W$183,I$9,FALSE))="","",(VLOOKUP($E95,'Res&amp;Reablement Backsheet'!$D$5:$W$183,I$9,FALSE))),"")</f>
        <v>0.75</v>
      </c>
    </row>
    <row r="96" spans="1:9" ht="15" customHeight="1" x14ac:dyDescent="0.3">
      <c r="A96" s="57">
        <v>84</v>
      </c>
      <c r="B96" s="98" t="str">
        <f ca="1">IFERROR(IF((VLOOKUP($E96,'Org List'!$AJ$10:$AL$188,3,FALSE))="","",(VLOOKUP($E96,'Org List'!$AJ$10:$AL$188,3,FALSE))),"")</f>
        <v>Midlands and East of England Commissioning Region</v>
      </c>
      <c r="C96" s="99" t="str">
        <f ca="1">IFERROR(IF((VLOOKUP($E96,'Org List'!$AO$10:$AQ$188,3,FALSE))="","",(VLOOKUP($E96,'Org List'!$AO$10:$AQ$188,3,FALSE))),"")</f>
        <v>East Region</v>
      </c>
      <c r="D96" s="100" t="str">
        <f ca="1">IFERROR(IF((VLOOKUP($E96,'Org List'!$AT$10:$AV$188,3,FALSE))="","",(VLOOKUP($E96,'Org List'!$AT$10:$AV$188,3,FALSE))),"")</f>
        <v>NHS England Midlands And East (Central Midlands)</v>
      </c>
      <c r="E96" s="98" t="str">
        <f t="shared" ca="1" si="2"/>
        <v>E10000015</v>
      </c>
      <c r="F96" s="100" t="str">
        <f ca="1">IF(E96="","",VLOOKUP(E96,'Org List'!$J$9:$K$488,2,0))</f>
        <v>Hertfordshire</v>
      </c>
      <c r="G96" s="138">
        <f ca="1">IFERROR(IF((VLOOKUP($E96,'Res&amp;Reablement Backsheet'!$D$5:$W$183,G$9,FALSE))="","",(VLOOKUP($E96,'Res&amp;Reablement Backsheet'!$D$5:$W$183,G$9,FALSE))),"")</f>
        <v>0.86165048543689315</v>
      </c>
      <c r="H96" s="138">
        <f ca="1">IFERROR(IF((VLOOKUP($E96,'Res&amp;Reablement Backsheet'!$D$5:$W$183,H$9,FALSE))="","",(VLOOKUP($E96,'Res&amp;Reablement Backsheet'!$D$5:$W$183,H$9,FALSE))),"")</f>
        <v>0.84941176470588231</v>
      </c>
      <c r="I96" s="138">
        <f ca="1">IFERROR(IF((VLOOKUP($E96,'Res&amp;Reablement Backsheet'!$D$5:$W$183,I$9,FALSE))="","",(VLOOKUP($E96,'Res&amp;Reablement Backsheet'!$D$5:$W$183,I$9,FALSE))),"")</f>
        <v>0.8577464788732394</v>
      </c>
    </row>
    <row r="97" spans="1:9" ht="15" customHeight="1" x14ac:dyDescent="0.3">
      <c r="A97" s="57">
        <v>85</v>
      </c>
      <c r="B97" s="98" t="str">
        <f ca="1">IFERROR(IF((VLOOKUP($E97,'Org List'!$AJ$10:$AL$188,3,FALSE))="","",(VLOOKUP($E97,'Org List'!$AJ$10:$AL$188,3,FALSE))),"")</f>
        <v>London Commissioning Region</v>
      </c>
      <c r="C97" s="99" t="str">
        <f ca="1">IFERROR(IF((VLOOKUP($E97,'Org List'!$AO$10:$AQ$188,3,FALSE))="","",(VLOOKUP($E97,'Org List'!$AO$10:$AQ$188,3,FALSE))),"")</f>
        <v>London Region</v>
      </c>
      <c r="D97" s="100" t="str">
        <f ca="1">IFERROR(IF((VLOOKUP($E97,'Org List'!$AT$10:$AV$188,3,FALSE))="","",(VLOOKUP($E97,'Org List'!$AT$10:$AV$188,3,FALSE))),"")</f>
        <v>NHS England London</v>
      </c>
      <c r="E97" s="98" t="str">
        <f t="shared" ca="1" si="2"/>
        <v>E09000017</v>
      </c>
      <c r="F97" s="100" t="str">
        <f ca="1">IF(E97="","",VLOOKUP(E97,'Org List'!$J$9:$K$488,2,0))</f>
        <v>Hillingdon</v>
      </c>
      <c r="G97" s="138">
        <f ca="1">IFERROR(IF((VLOOKUP($E97,'Res&amp;Reablement Backsheet'!$D$5:$W$183,G$9,FALSE))="","",(VLOOKUP($E97,'Res&amp;Reablement Backsheet'!$D$5:$W$183,G$9,FALSE))),"")</f>
        <v>0.86086956521739133</v>
      </c>
      <c r="H97" s="138">
        <f ca="1">IFERROR(IF((VLOOKUP($E97,'Res&amp;Reablement Backsheet'!$D$5:$W$183,H$9,FALSE))="","",(VLOOKUP($E97,'Res&amp;Reablement Backsheet'!$D$5:$W$183,H$9,FALSE))),"")</f>
        <v>0.88</v>
      </c>
      <c r="I97" s="138">
        <f ca="1">IFERROR(IF((VLOOKUP($E97,'Res&amp;Reablement Backsheet'!$D$5:$W$183,I$9,FALSE))="","",(VLOOKUP($E97,'Res&amp;Reablement Backsheet'!$D$5:$W$183,I$9,FALSE))),"")</f>
        <v>0.87596899224806202</v>
      </c>
    </row>
    <row r="98" spans="1:9" ht="15" customHeight="1" x14ac:dyDescent="0.3">
      <c r="A98" s="57">
        <v>86</v>
      </c>
      <c r="B98" s="98" t="str">
        <f ca="1">IFERROR(IF((VLOOKUP($E98,'Org List'!$AJ$10:$AL$188,3,FALSE))="","",(VLOOKUP($E98,'Org List'!$AJ$10:$AL$188,3,FALSE))),"")</f>
        <v>London Commissioning Region</v>
      </c>
      <c r="C98" s="99" t="str">
        <f ca="1">IFERROR(IF((VLOOKUP($E98,'Org List'!$AO$10:$AQ$188,3,FALSE))="","",(VLOOKUP($E98,'Org List'!$AO$10:$AQ$188,3,FALSE))),"")</f>
        <v>London Region</v>
      </c>
      <c r="D98" s="100" t="str">
        <f ca="1">IFERROR(IF((VLOOKUP($E98,'Org List'!$AT$10:$AV$188,3,FALSE))="","",(VLOOKUP($E98,'Org List'!$AT$10:$AV$188,3,FALSE))),"")</f>
        <v>NHS England London</v>
      </c>
      <c r="E98" s="98" t="str">
        <f t="shared" ca="1" si="2"/>
        <v>E09000018</v>
      </c>
      <c r="F98" s="100" t="str">
        <f ca="1">IF(E98="","",VLOOKUP(E98,'Org List'!$J$9:$K$488,2,0))</f>
        <v>Hounslow</v>
      </c>
      <c r="G98" s="138">
        <f ca="1">IFERROR(IF((VLOOKUP($E98,'Res&amp;Reablement Backsheet'!$D$5:$W$183,G$9,FALSE))="","",(VLOOKUP($E98,'Res&amp;Reablement Backsheet'!$D$5:$W$183,G$9,FALSE))),"")</f>
        <v>0.75438596491228072</v>
      </c>
      <c r="H98" s="138">
        <f ca="1">IFERROR(IF((VLOOKUP($E98,'Res&amp;Reablement Backsheet'!$D$5:$W$183,H$9,FALSE))="","",(VLOOKUP($E98,'Res&amp;Reablement Backsheet'!$D$5:$W$183,H$9,FALSE))),"")</f>
        <v>0.8</v>
      </c>
      <c r="I98" s="138">
        <f ca="1">IFERROR(IF((VLOOKUP($E98,'Res&amp;Reablement Backsheet'!$D$5:$W$183,I$9,FALSE))="","",(VLOOKUP($E98,'Res&amp;Reablement Backsheet'!$D$5:$W$183,I$9,FALSE))),"")</f>
        <v>0.82278481012658233</v>
      </c>
    </row>
    <row r="99" spans="1:9" ht="15" customHeight="1" x14ac:dyDescent="0.3">
      <c r="A99" s="57">
        <v>87</v>
      </c>
      <c r="B99" s="98" t="str">
        <f ca="1">IFERROR(IF((VLOOKUP($E99,'Org List'!$AJ$10:$AL$188,3,FALSE))="","",(VLOOKUP($E99,'Org List'!$AJ$10:$AL$188,3,FALSE))),"")</f>
        <v>South East England Commissioning Region</v>
      </c>
      <c r="C99" s="99" t="str">
        <f ca="1">IFERROR(IF((VLOOKUP($E99,'Org List'!$AO$10:$AQ$188,3,FALSE))="","",(VLOOKUP($E99,'Org List'!$AO$10:$AQ$188,3,FALSE))),"")</f>
        <v>South East Region</v>
      </c>
      <c r="D99" s="100" t="str">
        <f ca="1">IFERROR(IF((VLOOKUP($E99,'Org List'!$AT$10:$AV$188,3,FALSE))="","",(VLOOKUP($E99,'Org List'!$AT$10:$AV$188,3,FALSE))),"")</f>
        <v>NHS England South East (Hampshire, Isle of Wight and Thames Valley)</v>
      </c>
      <c r="E99" s="98" t="str">
        <f t="shared" ca="1" si="2"/>
        <v>E06000046</v>
      </c>
      <c r="F99" s="100" t="str">
        <f ca="1">IF(E99="","",VLOOKUP(E99,'Org List'!$J$9:$K$488,2,0))</f>
        <v>Isle of Wight</v>
      </c>
      <c r="G99" s="138">
        <f ca="1">IFERROR(IF((VLOOKUP($E99,'Res&amp;Reablement Backsheet'!$D$5:$W$183,G$9,FALSE))="","",(VLOOKUP($E99,'Res&amp;Reablement Backsheet'!$D$5:$W$183,G$9,FALSE))),"")</f>
        <v>0.91089108910891092</v>
      </c>
      <c r="H99" s="138">
        <f ca="1">IFERROR(IF((VLOOKUP($E99,'Res&amp;Reablement Backsheet'!$D$5:$W$183,H$9,FALSE))="","",(VLOOKUP($E99,'Res&amp;Reablement Backsheet'!$D$5:$W$183,H$9,FALSE))),"")</f>
        <v>0.91379310344827591</v>
      </c>
      <c r="I99" s="138">
        <f ca="1">IFERROR(IF((VLOOKUP($E99,'Res&amp;Reablement Backsheet'!$D$5:$W$183,I$9,FALSE))="","",(VLOOKUP($E99,'Res&amp;Reablement Backsheet'!$D$5:$W$183,I$9,FALSE))),"")</f>
        <v>0.75</v>
      </c>
    </row>
    <row r="100" spans="1:9" ht="15" customHeight="1" x14ac:dyDescent="0.3">
      <c r="A100" s="57">
        <v>88</v>
      </c>
      <c r="B100" s="98" t="str">
        <f ca="1">IFERROR(IF((VLOOKUP($E100,'Org List'!$AJ$10:$AL$188,3,FALSE))="","",(VLOOKUP($E100,'Org List'!$AJ$10:$AL$188,3,FALSE))),"")</f>
        <v>London Commissioning Region</v>
      </c>
      <c r="C100" s="99" t="str">
        <f ca="1">IFERROR(IF((VLOOKUP($E100,'Org List'!$AO$10:$AQ$188,3,FALSE))="","",(VLOOKUP($E100,'Org List'!$AO$10:$AQ$188,3,FALSE))),"")</f>
        <v>London Region</v>
      </c>
      <c r="D100" s="100" t="str">
        <f ca="1">IFERROR(IF((VLOOKUP($E100,'Org List'!$AT$10:$AV$188,3,FALSE))="","",(VLOOKUP($E100,'Org List'!$AT$10:$AV$188,3,FALSE))),"")</f>
        <v>NHS England London</v>
      </c>
      <c r="E100" s="98" t="str">
        <f t="shared" ca="1" si="2"/>
        <v>E09000019</v>
      </c>
      <c r="F100" s="100" t="str">
        <f ca="1">IF(E100="","",VLOOKUP(E100,'Org List'!$J$9:$K$488,2,0))</f>
        <v>Islington</v>
      </c>
      <c r="G100" s="138">
        <f ca="1">IFERROR(IF((VLOOKUP($E100,'Res&amp;Reablement Backsheet'!$D$5:$W$183,G$9,FALSE))="","",(VLOOKUP($E100,'Res&amp;Reablement Backsheet'!$D$5:$W$183,G$9,FALSE))),"")</f>
        <v>0.94736842105263153</v>
      </c>
      <c r="H100" s="138">
        <f ca="1">IFERROR(IF((VLOOKUP($E100,'Res&amp;Reablement Backsheet'!$D$5:$W$183,H$9,FALSE))="","",(VLOOKUP($E100,'Res&amp;Reablement Backsheet'!$D$5:$W$183,H$9,FALSE))),"")</f>
        <v>0.95</v>
      </c>
      <c r="I100" s="138">
        <f ca="1">IFERROR(IF((VLOOKUP($E100,'Res&amp;Reablement Backsheet'!$D$5:$W$183,I$9,FALSE))="","",(VLOOKUP($E100,'Res&amp;Reablement Backsheet'!$D$5:$W$183,I$9,FALSE))),"")</f>
        <v>0.95348837209302328</v>
      </c>
    </row>
    <row r="101" spans="1:9" ht="15" customHeight="1" x14ac:dyDescent="0.3">
      <c r="A101" s="57">
        <v>89</v>
      </c>
      <c r="B101" s="98" t="str">
        <f ca="1">IFERROR(IF((VLOOKUP($E101,'Org List'!$AJ$10:$AL$188,3,FALSE))="","",(VLOOKUP($E101,'Org List'!$AJ$10:$AL$188,3,FALSE))),"")</f>
        <v>London Commissioning Region</v>
      </c>
      <c r="C101" s="99" t="str">
        <f ca="1">IFERROR(IF((VLOOKUP($E101,'Org List'!$AO$10:$AQ$188,3,FALSE))="","",(VLOOKUP($E101,'Org List'!$AO$10:$AQ$188,3,FALSE))),"")</f>
        <v>London Region</v>
      </c>
      <c r="D101" s="100" t="str">
        <f ca="1">IFERROR(IF((VLOOKUP($E101,'Org List'!$AT$10:$AV$188,3,FALSE))="","",(VLOOKUP($E101,'Org List'!$AT$10:$AV$188,3,FALSE))),"")</f>
        <v>NHS England London</v>
      </c>
      <c r="E101" s="98" t="str">
        <f t="shared" ca="1" si="2"/>
        <v>E09000020</v>
      </c>
      <c r="F101" s="100" t="str">
        <f ca="1">IF(E101="","",VLOOKUP(E101,'Org List'!$J$9:$K$488,2,0))</f>
        <v>Kensington and Chelsea</v>
      </c>
      <c r="G101" s="138">
        <f ca="1">IFERROR(IF((VLOOKUP($E101,'Res&amp;Reablement Backsheet'!$D$5:$W$183,G$9,FALSE))="","",(VLOOKUP($E101,'Res&amp;Reablement Backsheet'!$D$5:$W$183,G$9,FALSE))),"")</f>
        <v>0.87068965517241381</v>
      </c>
      <c r="H101" s="138">
        <f ca="1">IFERROR(IF((VLOOKUP($E101,'Res&amp;Reablement Backsheet'!$D$5:$W$183,H$9,FALSE))="","",(VLOOKUP($E101,'Res&amp;Reablement Backsheet'!$D$5:$W$183,H$9,FALSE))),"")</f>
        <v>0.89939024390243905</v>
      </c>
      <c r="I101" s="138">
        <f ca="1">IFERROR(IF((VLOOKUP($E101,'Res&amp;Reablement Backsheet'!$D$5:$W$183,I$9,FALSE))="","",(VLOOKUP($E101,'Res&amp;Reablement Backsheet'!$D$5:$W$183,I$9,FALSE))),"")</f>
        <v>0.80821917808219179</v>
      </c>
    </row>
    <row r="102" spans="1:9" ht="15" customHeight="1" x14ac:dyDescent="0.3">
      <c r="A102" s="57">
        <v>90</v>
      </c>
      <c r="B102" s="98" t="str">
        <f ca="1">IFERROR(IF((VLOOKUP($E102,'Org List'!$AJ$10:$AL$188,3,FALSE))="","",(VLOOKUP($E102,'Org List'!$AJ$10:$AL$188,3,FALSE))),"")</f>
        <v>South East England Commissioning Region</v>
      </c>
      <c r="C102" s="99" t="str">
        <f ca="1">IFERROR(IF((VLOOKUP($E102,'Org List'!$AO$10:$AQ$188,3,FALSE))="","",(VLOOKUP($E102,'Org List'!$AO$10:$AQ$188,3,FALSE))),"")</f>
        <v>South East Region</v>
      </c>
      <c r="D102" s="100" t="str">
        <f ca="1">IFERROR(IF((VLOOKUP($E102,'Org List'!$AT$10:$AV$188,3,FALSE))="","",(VLOOKUP($E102,'Org List'!$AT$10:$AV$188,3,FALSE))),"")</f>
        <v>NHS England South East (Kent, Surrey and Sussex)</v>
      </c>
      <c r="E102" s="98" t="str">
        <f t="shared" ca="1" si="2"/>
        <v>E10000016</v>
      </c>
      <c r="F102" s="100" t="str">
        <f ca="1">IF(E102="","",VLOOKUP(E102,'Org List'!$J$9:$K$488,2,0))</f>
        <v>Kent</v>
      </c>
      <c r="G102" s="138">
        <f ca="1">IFERROR(IF((VLOOKUP($E102,'Res&amp;Reablement Backsheet'!$D$5:$W$183,G$9,FALSE))="","",(VLOOKUP($E102,'Res&amp;Reablement Backsheet'!$D$5:$W$183,G$9,FALSE))),"")</f>
        <v>0.81484794275491945</v>
      </c>
      <c r="H102" s="138">
        <f ca="1">IFERROR(IF((VLOOKUP($E102,'Res&amp;Reablement Backsheet'!$D$5:$W$183,H$9,FALSE))="","",(VLOOKUP($E102,'Res&amp;Reablement Backsheet'!$D$5:$W$183,H$9,FALSE))),"")</f>
        <v>0.85886840432294975</v>
      </c>
      <c r="I102" s="138">
        <f ca="1">IFERROR(IF((VLOOKUP($E102,'Res&amp;Reablement Backsheet'!$D$5:$W$183,I$9,FALSE))="","",(VLOOKUP($E102,'Res&amp;Reablement Backsheet'!$D$5:$W$183,I$9,FALSE))),"")</f>
        <v>0.89423752635277587</v>
      </c>
    </row>
    <row r="103" spans="1:9" ht="15" customHeight="1" x14ac:dyDescent="0.3">
      <c r="A103" s="57">
        <v>91</v>
      </c>
      <c r="B103" s="98" t="str">
        <f ca="1">IFERROR(IF((VLOOKUP($E103,'Org List'!$AJ$10:$AL$188,3,FALSE))="","",(VLOOKUP($E103,'Org List'!$AJ$10:$AL$188,3,FALSE))),"")</f>
        <v>North of England Commissioning Region</v>
      </c>
      <c r="C103" s="99" t="str">
        <f ca="1">IFERROR(IF((VLOOKUP($E103,'Org List'!$AO$10:$AQ$188,3,FALSE))="","",(VLOOKUP($E103,'Org List'!$AO$10:$AQ$188,3,FALSE))),"")</f>
        <v>Yorkshire and The Humber Region</v>
      </c>
      <c r="D103" s="100" t="str">
        <f ca="1">IFERROR(IF((VLOOKUP($E103,'Org List'!$AT$10:$AV$188,3,FALSE))="","",(VLOOKUP($E103,'Org List'!$AT$10:$AV$188,3,FALSE))),"")</f>
        <v>NHS England North (Yorkshire And Humber)</v>
      </c>
      <c r="E103" s="98" t="str">
        <f t="shared" ca="1" si="2"/>
        <v>E06000010</v>
      </c>
      <c r="F103" s="100" t="str">
        <f ca="1">IF(E103="","",VLOOKUP(E103,'Org List'!$J$9:$K$488,2,0))</f>
        <v>Kingston upon Hull, City of</v>
      </c>
      <c r="G103" s="138">
        <f ca="1">IFERROR(IF((VLOOKUP($E103,'Res&amp;Reablement Backsheet'!$D$5:$W$183,G$9,FALSE))="","",(VLOOKUP($E103,'Res&amp;Reablement Backsheet'!$D$5:$W$183,G$9,FALSE))),"")</f>
        <v>0.90131578947368418</v>
      </c>
      <c r="H103" s="138">
        <f ca="1">IFERROR(IF((VLOOKUP($E103,'Res&amp;Reablement Backsheet'!$D$5:$W$183,H$9,FALSE))="","",(VLOOKUP($E103,'Res&amp;Reablement Backsheet'!$D$5:$W$183,H$9,FALSE))),"")</f>
        <v>0.92</v>
      </c>
      <c r="I103" s="138">
        <f ca="1">IFERROR(IF((VLOOKUP($E103,'Res&amp;Reablement Backsheet'!$D$5:$W$183,I$9,FALSE))="","",(VLOOKUP($E103,'Res&amp;Reablement Backsheet'!$D$5:$W$183,I$9,FALSE))),"")</f>
        <v>0.90909090909090906</v>
      </c>
    </row>
    <row r="104" spans="1:9" ht="15" customHeight="1" x14ac:dyDescent="0.3">
      <c r="A104" s="57">
        <v>92</v>
      </c>
      <c r="B104" s="98" t="str">
        <f ca="1">IFERROR(IF((VLOOKUP($E104,'Org List'!$AJ$10:$AL$188,3,FALSE))="","",(VLOOKUP($E104,'Org List'!$AJ$10:$AL$188,3,FALSE))),"")</f>
        <v>London Commissioning Region</v>
      </c>
      <c r="C104" s="99" t="str">
        <f ca="1">IFERROR(IF((VLOOKUP($E104,'Org List'!$AO$10:$AQ$188,3,FALSE))="","",(VLOOKUP($E104,'Org List'!$AO$10:$AQ$188,3,FALSE))),"")</f>
        <v>London Region</v>
      </c>
      <c r="D104" s="100" t="str">
        <f ca="1">IFERROR(IF((VLOOKUP($E104,'Org List'!$AT$10:$AV$188,3,FALSE))="","",(VLOOKUP($E104,'Org List'!$AT$10:$AV$188,3,FALSE))),"")</f>
        <v>NHS England London</v>
      </c>
      <c r="E104" s="98" t="str">
        <f t="shared" ca="1" si="2"/>
        <v>E09000021</v>
      </c>
      <c r="F104" s="100" t="str">
        <f ca="1">IF(E104="","",VLOOKUP(E104,'Org List'!$J$9:$K$488,2,0))</f>
        <v>Kingston upon Thames</v>
      </c>
      <c r="G104" s="138">
        <f ca="1">IFERROR(IF((VLOOKUP($E104,'Res&amp;Reablement Backsheet'!$D$5:$W$183,G$9,FALSE))="","",(VLOOKUP($E104,'Res&amp;Reablement Backsheet'!$D$5:$W$183,G$9,FALSE))),"")</f>
        <v>0.865979381443299</v>
      </c>
      <c r="H104" s="138">
        <f ca="1">IFERROR(IF((VLOOKUP($E104,'Res&amp;Reablement Backsheet'!$D$5:$W$183,H$9,FALSE))="","",(VLOOKUP($E104,'Res&amp;Reablement Backsheet'!$D$5:$W$183,H$9,FALSE))),"")</f>
        <v>0.9</v>
      </c>
      <c r="I104" s="138">
        <f ca="1">IFERROR(IF((VLOOKUP($E104,'Res&amp;Reablement Backsheet'!$D$5:$W$183,I$9,FALSE))="","",(VLOOKUP($E104,'Res&amp;Reablement Backsheet'!$D$5:$W$183,I$9,FALSE))),"")</f>
        <v>0.79816513761467889</v>
      </c>
    </row>
    <row r="105" spans="1:9" ht="15" customHeight="1" x14ac:dyDescent="0.3">
      <c r="A105" s="57">
        <v>93</v>
      </c>
      <c r="B105" s="98" t="str">
        <f ca="1">IFERROR(IF((VLOOKUP($E105,'Org List'!$AJ$10:$AL$188,3,FALSE))="","",(VLOOKUP($E105,'Org List'!$AJ$10:$AL$188,3,FALSE))),"")</f>
        <v>North of England Commissioning Region</v>
      </c>
      <c r="C105" s="99" t="str">
        <f ca="1">IFERROR(IF((VLOOKUP($E105,'Org List'!$AO$10:$AQ$188,3,FALSE))="","",(VLOOKUP($E105,'Org List'!$AO$10:$AQ$188,3,FALSE))),"")</f>
        <v>Yorkshire and The Humber Region</v>
      </c>
      <c r="D105" s="100" t="str">
        <f ca="1">IFERROR(IF((VLOOKUP($E105,'Org List'!$AT$10:$AV$188,3,FALSE))="","",(VLOOKUP($E105,'Org List'!$AT$10:$AV$188,3,FALSE))),"")</f>
        <v>NHS England North (Yorkshire And Humber)</v>
      </c>
      <c r="E105" s="98" t="str">
        <f t="shared" ca="1" si="2"/>
        <v>E08000034</v>
      </c>
      <c r="F105" s="100" t="str">
        <f ca="1">IF(E105="","",VLOOKUP(E105,'Org List'!$J$9:$K$488,2,0))</f>
        <v>Kirklees</v>
      </c>
      <c r="G105" s="138">
        <f ca="1">IFERROR(IF((VLOOKUP($E105,'Res&amp;Reablement Backsheet'!$D$5:$W$183,G$9,FALSE))="","",(VLOOKUP($E105,'Res&amp;Reablement Backsheet'!$D$5:$W$183,G$9,FALSE))),"")</f>
        <v>0.80790960451977401</v>
      </c>
      <c r="H105" s="138">
        <f ca="1">IFERROR(IF((VLOOKUP($E105,'Res&amp;Reablement Backsheet'!$D$5:$W$183,H$9,FALSE))="","",(VLOOKUP($E105,'Res&amp;Reablement Backsheet'!$D$5:$W$183,H$9,FALSE))),"")</f>
        <v>0.85377358490566035</v>
      </c>
      <c r="I105" s="138">
        <f ca="1">IFERROR(IF((VLOOKUP($E105,'Res&amp;Reablement Backsheet'!$D$5:$W$183,I$9,FALSE))="","",(VLOOKUP($E105,'Res&amp;Reablement Backsheet'!$D$5:$W$183,I$9,FALSE))),"")</f>
        <v>0.80672268907563027</v>
      </c>
    </row>
    <row r="106" spans="1:9" ht="15" customHeight="1" x14ac:dyDescent="0.3">
      <c r="A106" s="57">
        <v>94</v>
      </c>
      <c r="B106" s="98" t="str">
        <f ca="1">IFERROR(IF((VLOOKUP($E106,'Org List'!$AJ$10:$AL$188,3,FALSE))="","",(VLOOKUP($E106,'Org List'!$AJ$10:$AL$188,3,FALSE))),"")</f>
        <v>North of England Commissioning Region</v>
      </c>
      <c r="C106" s="99" t="str">
        <f ca="1">IFERROR(IF((VLOOKUP($E106,'Org List'!$AO$10:$AQ$188,3,FALSE))="","",(VLOOKUP($E106,'Org List'!$AO$10:$AQ$188,3,FALSE))),"")</f>
        <v>North West Region</v>
      </c>
      <c r="D106" s="100" t="str">
        <f ca="1">IFERROR(IF((VLOOKUP($E106,'Org List'!$AT$10:$AV$188,3,FALSE))="","",(VLOOKUP($E106,'Org List'!$AT$10:$AV$188,3,FALSE))),"")</f>
        <v>NHS England North (Cheshire And Merseyside)</v>
      </c>
      <c r="E106" s="98" t="str">
        <f t="shared" ca="1" si="2"/>
        <v>E08000011</v>
      </c>
      <c r="F106" s="100" t="str">
        <f ca="1">IF(E106="","",VLOOKUP(E106,'Org List'!$J$9:$K$488,2,0))</f>
        <v>Knowsley</v>
      </c>
      <c r="G106" s="138">
        <f ca="1">IFERROR(IF((VLOOKUP($E106,'Res&amp;Reablement Backsheet'!$D$5:$W$183,G$9,FALSE))="","",(VLOOKUP($E106,'Res&amp;Reablement Backsheet'!$D$5:$W$183,G$9,FALSE))),"")</f>
        <v>0.83974358974358976</v>
      </c>
      <c r="H106" s="138">
        <f ca="1">IFERROR(IF((VLOOKUP($E106,'Res&amp;Reablement Backsheet'!$D$5:$W$183,H$9,FALSE))="","",(VLOOKUP($E106,'Res&amp;Reablement Backsheet'!$D$5:$W$183,H$9,FALSE))),"")</f>
        <v>0.88495575221238942</v>
      </c>
      <c r="I106" s="138">
        <f ca="1">IFERROR(IF((VLOOKUP($E106,'Res&amp;Reablement Backsheet'!$D$5:$W$183,I$9,FALSE))="","",(VLOOKUP($E106,'Res&amp;Reablement Backsheet'!$D$5:$W$183,I$9,FALSE))),"")</f>
        <v>0.81045751633986929</v>
      </c>
    </row>
    <row r="107" spans="1:9" ht="15" customHeight="1" x14ac:dyDescent="0.3">
      <c r="A107" s="57">
        <v>95</v>
      </c>
      <c r="B107" s="98" t="str">
        <f ca="1">IFERROR(IF((VLOOKUP($E107,'Org List'!$AJ$10:$AL$188,3,FALSE))="","",(VLOOKUP($E107,'Org List'!$AJ$10:$AL$188,3,FALSE))),"")</f>
        <v>London Commissioning Region</v>
      </c>
      <c r="C107" s="99" t="str">
        <f ca="1">IFERROR(IF((VLOOKUP($E107,'Org List'!$AO$10:$AQ$188,3,FALSE))="","",(VLOOKUP($E107,'Org List'!$AO$10:$AQ$188,3,FALSE))),"")</f>
        <v>London Region</v>
      </c>
      <c r="D107" s="100" t="str">
        <f ca="1">IFERROR(IF((VLOOKUP($E107,'Org List'!$AT$10:$AV$188,3,FALSE))="","",(VLOOKUP($E107,'Org List'!$AT$10:$AV$188,3,FALSE))),"")</f>
        <v>NHS England London</v>
      </c>
      <c r="E107" s="98" t="str">
        <f t="shared" ca="1" si="2"/>
        <v>E09000022</v>
      </c>
      <c r="F107" s="100" t="str">
        <f ca="1">IF(E107="","",VLOOKUP(E107,'Org List'!$J$9:$K$488,2,0))</f>
        <v>Lambeth</v>
      </c>
      <c r="G107" s="138">
        <f ca="1">IFERROR(IF((VLOOKUP($E107,'Res&amp;Reablement Backsheet'!$D$5:$W$183,G$9,FALSE))="","",(VLOOKUP($E107,'Res&amp;Reablement Backsheet'!$D$5:$W$183,G$9,FALSE))),"")</f>
        <v>0.93954659949622166</v>
      </c>
      <c r="H107" s="138">
        <f ca="1">IFERROR(IF((VLOOKUP($E107,'Res&amp;Reablement Backsheet'!$D$5:$W$183,H$9,FALSE))="","",(VLOOKUP($E107,'Res&amp;Reablement Backsheet'!$D$5:$W$183,H$9,FALSE))),"")</f>
        <v>0.92098765432098761</v>
      </c>
      <c r="I107" s="138">
        <f ca="1">IFERROR(IF((VLOOKUP($E107,'Res&amp;Reablement Backsheet'!$D$5:$W$183,I$9,FALSE))="","",(VLOOKUP($E107,'Res&amp;Reablement Backsheet'!$D$5:$W$183,I$9,FALSE))),"")</f>
        <v>0.94883720930232562</v>
      </c>
    </row>
    <row r="108" spans="1:9" ht="15" customHeight="1" x14ac:dyDescent="0.3">
      <c r="A108" s="57">
        <v>96</v>
      </c>
      <c r="B108" s="98" t="str">
        <f ca="1">IFERROR(IF((VLOOKUP($E108,'Org List'!$AJ$10:$AL$188,3,FALSE))="","",(VLOOKUP($E108,'Org List'!$AJ$10:$AL$188,3,FALSE))),"")</f>
        <v>North of England Commissioning Region</v>
      </c>
      <c r="C108" s="99" t="str">
        <f ca="1">IFERROR(IF((VLOOKUP($E108,'Org List'!$AO$10:$AQ$188,3,FALSE))="","",(VLOOKUP($E108,'Org List'!$AO$10:$AQ$188,3,FALSE))),"")</f>
        <v>North West Region</v>
      </c>
      <c r="D108" s="100" t="str">
        <f ca="1">IFERROR(IF((VLOOKUP($E108,'Org List'!$AT$10:$AV$188,3,FALSE))="","",(VLOOKUP($E108,'Org List'!$AT$10:$AV$188,3,FALSE))),"")</f>
        <v>NHS England North (Lancashire)</v>
      </c>
      <c r="E108" s="98" t="str">
        <f t="shared" ref="E108:E139" ca="1" si="3">IF($A108&gt;$L$5-1,"",INDIRECT("'Comms by AT'!D"&amp;$A108+$L$4))</f>
        <v>E10000017</v>
      </c>
      <c r="F108" s="100" t="str">
        <f ca="1">IF(E108="","",VLOOKUP(E108,'Org List'!$J$9:$K$488,2,0))</f>
        <v>Lancashire</v>
      </c>
      <c r="G108" s="138">
        <f ca="1">IFERROR(IF((VLOOKUP($E108,'Res&amp;Reablement Backsheet'!$D$5:$W$183,G$9,FALSE))="","",(VLOOKUP($E108,'Res&amp;Reablement Backsheet'!$D$5:$W$183,G$9,FALSE))),"")</f>
        <v>0.83758937691521962</v>
      </c>
      <c r="H108" s="138">
        <f ca="1">IFERROR(IF((VLOOKUP($E108,'Res&amp;Reablement Backsheet'!$D$5:$W$183,H$9,FALSE))="","",(VLOOKUP($E108,'Res&amp;Reablement Backsheet'!$D$5:$W$183,H$9,FALSE))),"")</f>
        <v>0.84</v>
      </c>
      <c r="I108" s="138">
        <f ca="1">IFERROR(IF((VLOOKUP($E108,'Res&amp;Reablement Backsheet'!$D$5:$W$183,I$9,FALSE))="","",(VLOOKUP($E108,'Res&amp;Reablement Backsheet'!$D$5:$W$183,I$9,FALSE))),"")</f>
        <v>0.88086373790022343</v>
      </c>
    </row>
    <row r="109" spans="1:9" ht="15" customHeight="1" x14ac:dyDescent="0.3">
      <c r="A109" s="57">
        <v>97</v>
      </c>
      <c r="B109" s="98" t="str">
        <f ca="1">IFERROR(IF((VLOOKUP($E109,'Org List'!$AJ$10:$AL$188,3,FALSE))="","",(VLOOKUP($E109,'Org List'!$AJ$10:$AL$188,3,FALSE))),"")</f>
        <v>North of England Commissioning Region</v>
      </c>
      <c r="C109" s="99" t="str">
        <f ca="1">IFERROR(IF((VLOOKUP($E109,'Org List'!$AO$10:$AQ$188,3,FALSE))="","",(VLOOKUP($E109,'Org List'!$AO$10:$AQ$188,3,FALSE))),"")</f>
        <v>Yorkshire and The Humber Region</v>
      </c>
      <c r="D109" s="100" t="str">
        <f ca="1">IFERROR(IF((VLOOKUP($E109,'Org List'!$AT$10:$AV$188,3,FALSE))="","",(VLOOKUP($E109,'Org List'!$AT$10:$AV$188,3,FALSE))),"")</f>
        <v>NHS England North (Yorkshire And Humber)</v>
      </c>
      <c r="E109" s="98" t="str">
        <f t="shared" ca="1" si="3"/>
        <v>E08000035</v>
      </c>
      <c r="F109" s="100" t="str">
        <f ca="1">IF(E109="","",VLOOKUP(E109,'Org List'!$J$9:$K$488,2,0))</f>
        <v>Leeds</v>
      </c>
      <c r="G109" s="138">
        <f ca="1">IFERROR(IF((VLOOKUP($E109,'Res&amp;Reablement Backsheet'!$D$5:$W$183,G$9,FALSE))="","",(VLOOKUP($E109,'Res&amp;Reablement Backsheet'!$D$5:$W$183,G$9,FALSE))),"")</f>
        <v>0.89151873767258383</v>
      </c>
      <c r="H109" s="138">
        <f ca="1">IFERROR(IF((VLOOKUP($E109,'Res&amp;Reablement Backsheet'!$D$5:$W$183,H$9,FALSE))="","",(VLOOKUP($E109,'Res&amp;Reablement Backsheet'!$D$5:$W$183,H$9,FALSE))),"")</f>
        <v>0.90036231884057971</v>
      </c>
      <c r="I109" s="138">
        <f ca="1">IFERROR(IF((VLOOKUP($E109,'Res&amp;Reablement Backsheet'!$D$5:$W$183,I$9,FALSE))="","",(VLOOKUP($E109,'Res&amp;Reablement Backsheet'!$D$5:$W$183,I$9,FALSE))),"")</f>
        <v>0.85847299813780265</v>
      </c>
    </row>
    <row r="110" spans="1:9" ht="15" customHeight="1" x14ac:dyDescent="0.3">
      <c r="A110" s="57">
        <v>98</v>
      </c>
      <c r="B110" s="98" t="str">
        <f ca="1">IFERROR(IF((VLOOKUP($E110,'Org List'!$AJ$10:$AL$188,3,FALSE))="","",(VLOOKUP($E110,'Org List'!$AJ$10:$AL$188,3,FALSE))),"")</f>
        <v>Midlands and East of England Commissioning Region</v>
      </c>
      <c r="C110" s="99" t="str">
        <f ca="1">IFERROR(IF((VLOOKUP($E110,'Org List'!$AO$10:$AQ$188,3,FALSE))="","",(VLOOKUP($E110,'Org List'!$AO$10:$AQ$188,3,FALSE))),"")</f>
        <v>East Midlands Region</v>
      </c>
      <c r="D110" s="100" t="str">
        <f ca="1">IFERROR(IF((VLOOKUP($E110,'Org List'!$AT$10:$AV$188,3,FALSE))="","",(VLOOKUP($E110,'Org List'!$AT$10:$AV$188,3,FALSE))),"")</f>
        <v>NHS England Midlands And East (Central Midlands)</v>
      </c>
      <c r="E110" s="98" t="str">
        <f t="shared" ca="1" si="3"/>
        <v>E06000016</v>
      </c>
      <c r="F110" s="100" t="str">
        <f ca="1">IF(E110="","",VLOOKUP(E110,'Org List'!$J$9:$K$488,2,0))</f>
        <v>Leicester</v>
      </c>
      <c r="G110" s="138">
        <f ca="1">IFERROR(IF((VLOOKUP($E110,'Res&amp;Reablement Backsheet'!$D$5:$W$183,G$9,FALSE))="","",(VLOOKUP($E110,'Res&amp;Reablement Backsheet'!$D$5:$W$183,G$9,FALSE))),"")</f>
        <v>0.91262135922330101</v>
      </c>
      <c r="H110" s="138">
        <f ca="1">IFERROR(IF((VLOOKUP($E110,'Res&amp;Reablement Backsheet'!$D$5:$W$183,H$9,FALSE))="","",(VLOOKUP($E110,'Res&amp;Reablement Backsheet'!$D$5:$W$183,H$9,FALSE))),"")</f>
        <v>0.91555555555555557</v>
      </c>
      <c r="I110" s="138">
        <f ca="1">IFERROR(IF((VLOOKUP($E110,'Res&amp;Reablement Backsheet'!$D$5:$W$183,I$9,FALSE))="","",(VLOOKUP($E110,'Res&amp;Reablement Backsheet'!$D$5:$W$183,I$9,FALSE))),"")</f>
        <v>0.87567567567567572</v>
      </c>
    </row>
    <row r="111" spans="1:9" ht="15" customHeight="1" x14ac:dyDescent="0.3">
      <c r="A111" s="57">
        <v>99</v>
      </c>
      <c r="B111" s="98" t="str">
        <f ca="1">IFERROR(IF((VLOOKUP($E111,'Org List'!$AJ$10:$AL$188,3,FALSE))="","",(VLOOKUP($E111,'Org List'!$AJ$10:$AL$188,3,FALSE))),"")</f>
        <v>Midlands and East of England Commissioning Region</v>
      </c>
      <c r="C111" s="99" t="str">
        <f ca="1">IFERROR(IF((VLOOKUP($E111,'Org List'!$AO$10:$AQ$188,3,FALSE))="","",(VLOOKUP($E111,'Org List'!$AO$10:$AQ$188,3,FALSE))),"")</f>
        <v>East Midlands Region</v>
      </c>
      <c r="D111" s="100" t="str">
        <f ca="1">IFERROR(IF((VLOOKUP($E111,'Org List'!$AT$10:$AV$188,3,FALSE))="","",(VLOOKUP($E111,'Org List'!$AT$10:$AV$188,3,FALSE))),"")</f>
        <v>NHS England Midlands And East (Central Midlands)</v>
      </c>
      <c r="E111" s="98" t="str">
        <f t="shared" ca="1" si="3"/>
        <v>E10000018</v>
      </c>
      <c r="F111" s="100" t="str">
        <f ca="1">IF(E111="","",VLOOKUP(E111,'Org List'!$J$9:$K$488,2,0))</f>
        <v>Leicestershire</v>
      </c>
      <c r="G111" s="138">
        <f ca="1">IFERROR(IF((VLOOKUP($E111,'Res&amp;Reablement Backsheet'!$D$5:$W$183,G$9,FALSE))="","",(VLOOKUP($E111,'Res&amp;Reablement Backsheet'!$D$5:$W$183,G$9,FALSE))),"")</f>
        <v>0.86498855835240274</v>
      </c>
      <c r="H111" s="138">
        <f ca="1">IFERROR(IF((VLOOKUP($E111,'Res&amp;Reablement Backsheet'!$D$5:$W$183,H$9,FALSE))="","",(VLOOKUP($E111,'Res&amp;Reablement Backsheet'!$D$5:$W$183,H$9,FALSE))),"")</f>
        <v>0.87004405286343611</v>
      </c>
      <c r="I111" s="138">
        <f ca="1">IFERROR(IF((VLOOKUP($E111,'Res&amp;Reablement Backsheet'!$D$5:$W$183,I$9,FALSE))="","",(VLOOKUP($E111,'Res&amp;Reablement Backsheet'!$D$5:$W$183,I$9,FALSE))),"")</f>
        <v>0.86115992970123023</v>
      </c>
    </row>
    <row r="112" spans="1:9" ht="15" customHeight="1" x14ac:dyDescent="0.3">
      <c r="A112" s="57">
        <v>100</v>
      </c>
      <c r="B112" s="98" t="str">
        <f ca="1">IFERROR(IF((VLOOKUP($E112,'Org List'!$AJ$10:$AL$188,3,FALSE))="","",(VLOOKUP($E112,'Org List'!$AJ$10:$AL$188,3,FALSE))),"")</f>
        <v>London Commissioning Region</v>
      </c>
      <c r="C112" s="99" t="str">
        <f ca="1">IFERROR(IF((VLOOKUP($E112,'Org List'!$AO$10:$AQ$188,3,FALSE))="","",(VLOOKUP($E112,'Org List'!$AO$10:$AQ$188,3,FALSE))),"")</f>
        <v>London Region</v>
      </c>
      <c r="D112" s="100" t="str">
        <f ca="1">IFERROR(IF((VLOOKUP($E112,'Org List'!$AT$10:$AV$188,3,FALSE))="","",(VLOOKUP($E112,'Org List'!$AT$10:$AV$188,3,FALSE))),"")</f>
        <v>NHS England London</v>
      </c>
      <c r="E112" s="98" t="str">
        <f t="shared" ca="1" si="3"/>
        <v>E09000023</v>
      </c>
      <c r="F112" s="100" t="str">
        <f ca="1">IF(E112="","",VLOOKUP(E112,'Org List'!$J$9:$K$488,2,0))</f>
        <v>Lewisham</v>
      </c>
      <c r="G112" s="138">
        <f ca="1">IFERROR(IF((VLOOKUP($E112,'Res&amp;Reablement Backsheet'!$D$5:$W$183,G$9,FALSE))="","",(VLOOKUP($E112,'Res&amp;Reablement Backsheet'!$D$5:$W$183,G$9,FALSE))),"")</f>
        <v>0.9285714285714286</v>
      </c>
      <c r="H112" s="138">
        <f ca="1">IFERROR(IF((VLOOKUP($E112,'Res&amp;Reablement Backsheet'!$D$5:$W$183,H$9,FALSE))="","",(VLOOKUP($E112,'Res&amp;Reablement Backsheet'!$D$5:$W$183,H$9,FALSE))),"")</f>
        <v>0.9</v>
      </c>
      <c r="I112" s="138">
        <f ca="1">IFERROR(IF((VLOOKUP($E112,'Res&amp;Reablement Backsheet'!$D$5:$W$183,I$9,FALSE))="","",(VLOOKUP($E112,'Res&amp;Reablement Backsheet'!$D$5:$W$183,I$9,FALSE))),"")</f>
        <v>0.9285714285714286</v>
      </c>
    </row>
    <row r="113" spans="1:9" ht="15" customHeight="1" x14ac:dyDescent="0.3">
      <c r="A113" s="57">
        <v>101</v>
      </c>
      <c r="B113" s="98" t="str">
        <f ca="1">IFERROR(IF((VLOOKUP($E113,'Org List'!$AJ$10:$AL$188,3,FALSE))="","",(VLOOKUP($E113,'Org List'!$AJ$10:$AL$188,3,FALSE))),"")</f>
        <v>Midlands and East of England Commissioning Region</v>
      </c>
      <c r="C113" s="99" t="str">
        <f ca="1">IFERROR(IF((VLOOKUP($E113,'Org List'!$AO$10:$AQ$188,3,FALSE))="","",(VLOOKUP($E113,'Org List'!$AO$10:$AQ$188,3,FALSE))),"")</f>
        <v>East Midlands Region</v>
      </c>
      <c r="D113" s="100" t="str">
        <f ca="1">IFERROR(IF((VLOOKUP($E113,'Org List'!$AT$10:$AV$188,3,FALSE))="","",(VLOOKUP($E113,'Org List'!$AT$10:$AV$188,3,FALSE))),"")</f>
        <v>NHS England Midlands And East (Central Midlands)</v>
      </c>
      <c r="E113" s="98" t="str">
        <f t="shared" ca="1" si="3"/>
        <v>E10000019</v>
      </c>
      <c r="F113" s="100" t="str">
        <f ca="1">IF(E113="","",VLOOKUP(E113,'Org List'!$J$9:$K$488,2,0))</f>
        <v>Lincolnshire</v>
      </c>
      <c r="G113" s="138">
        <f ca="1">IFERROR(IF((VLOOKUP($E113,'Res&amp;Reablement Backsheet'!$D$5:$W$183,G$9,FALSE))="","",(VLOOKUP($E113,'Res&amp;Reablement Backsheet'!$D$5:$W$183,G$9,FALSE))),"")</f>
        <v>0.75449101796407181</v>
      </c>
      <c r="H113" s="138">
        <f ca="1">IFERROR(IF((VLOOKUP($E113,'Res&amp;Reablement Backsheet'!$D$5:$W$183,H$9,FALSE))="","",(VLOOKUP($E113,'Res&amp;Reablement Backsheet'!$D$5:$W$183,H$9,FALSE))),"")</f>
        <v>0.8</v>
      </c>
      <c r="I113" s="138">
        <f ca="1">IFERROR(IF((VLOOKUP($E113,'Res&amp;Reablement Backsheet'!$D$5:$W$183,I$9,FALSE))="","",(VLOOKUP($E113,'Res&amp;Reablement Backsheet'!$D$5:$W$183,I$9,FALSE))),"")</f>
        <v>0.80528511821974968</v>
      </c>
    </row>
    <row r="114" spans="1:9" ht="15" customHeight="1" x14ac:dyDescent="0.3">
      <c r="A114" s="57">
        <v>102</v>
      </c>
      <c r="B114" s="98" t="str">
        <f ca="1">IFERROR(IF((VLOOKUP($E114,'Org List'!$AJ$10:$AL$188,3,FALSE))="","",(VLOOKUP($E114,'Org List'!$AJ$10:$AL$188,3,FALSE))),"")</f>
        <v>North of England Commissioning Region</v>
      </c>
      <c r="C114" s="99" t="str">
        <f ca="1">IFERROR(IF((VLOOKUP($E114,'Org List'!$AO$10:$AQ$188,3,FALSE))="","",(VLOOKUP($E114,'Org List'!$AO$10:$AQ$188,3,FALSE))),"")</f>
        <v>North West Region</v>
      </c>
      <c r="D114" s="100" t="str">
        <f ca="1">IFERROR(IF((VLOOKUP($E114,'Org List'!$AT$10:$AV$188,3,FALSE))="","",(VLOOKUP($E114,'Org List'!$AT$10:$AV$188,3,FALSE))),"")</f>
        <v>NHS England North (Cheshire And Merseyside)</v>
      </c>
      <c r="E114" s="98" t="str">
        <f t="shared" ca="1" si="3"/>
        <v>E08000012</v>
      </c>
      <c r="F114" s="100" t="str">
        <f ca="1">IF(E114="","",VLOOKUP(E114,'Org List'!$J$9:$K$488,2,0))</f>
        <v>Liverpool</v>
      </c>
      <c r="G114" s="138">
        <f ca="1">IFERROR(IF((VLOOKUP($E114,'Res&amp;Reablement Backsheet'!$D$5:$W$183,G$9,FALSE))="","",(VLOOKUP($E114,'Res&amp;Reablement Backsheet'!$D$5:$W$183,G$9,FALSE))),"")</f>
        <v>0.7558139534883721</v>
      </c>
      <c r="H114" s="138">
        <f ca="1">IFERROR(IF((VLOOKUP($E114,'Res&amp;Reablement Backsheet'!$D$5:$W$183,H$9,FALSE))="","",(VLOOKUP($E114,'Res&amp;Reablement Backsheet'!$D$5:$W$183,H$9,FALSE))),"")</f>
        <v>0.76</v>
      </c>
      <c r="I114" s="138">
        <f ca="1">IFERROR(IF((VLOOKUP($E114,'Res&amp;Reablement Backsheet'!$D$5:$W$183,I$9,FALSE))="","",(VLOOKUP($E114,'Res&amp;Reablement Backsheet'!$D$5:$W$183,I$9,FALSE))),"")</f>
        <v>0.87221095334685594</v>
      </c>
    </row>
    <row r="115" spans="1:9" ht="15" customHeight="1" x14ac:dyDescent="0.3">
      <c r="A115" s="57">
        <v>103</v>
      </c>
      <c r="B115" s="98" t="str">
        <f ca="1">IFERROR(IF((VLOOKUP($E115,'Org List'!$AJ$10:$AL$188,3,FALSE))="","",(VLOOKUP($E115,'Org List'!$AJ$10:$AL$188,3,FALSE))),"")</f>
        <v>Midlands and East of England Commissioning Region</v>
      </c>
      <c r="C115" s="99" t="str">
        <f ca="1">IFERROR(IF((VLOOKUP($E115,'Org List'!$AO$10:$AQ$188,3,FALSE))="","",(VLOOKUP($E115,'Org List'!$AO$10:$AQ$188,3,FALSE))),"")</f>
        <v>East Region</v>
      </c>
      <c r="D115" s="100" t="str">
        <f ca="1">IFERROR(IF((VLOOKUP($E115,'Org List'!$AT$10:$AV$188,3,FALSE))="","",(VLOOKUP($E115,'Org List'!$AT$10:$AV$188,3,FALSE))),"")</f>
        <v>NHS England Midlands And East (Central Midlands)</v>
      </c>
      <c r="E115" s="98" t="str">
        <f t="shared" ca="1" si="3"/>
        <v>E06000032</v>
      </c>
      <c r="F115" s="100" t="str">
        <f ca="1">IF(E115="","",VLOOKUP(E115,'Org List'!$J$9:$K$488,2,0))</f>
        <v>Luton</v>
      </c>
      <c r="G115" s="138">
        <f ca="1">IFERROR(IF((VLOOKUP($E115,'Res&amp;Reablement Backsheet'!$D$5:$W$183,G$9,FALSE))="","",(VLOOKUP($E115,'Res&amp;Reablement Backsheet'!$D$5:$W$183,G$9,FALSE))),"")</f>
        <v>0.78620689655172415</v>
      </c>
      <c r="H115" s="138">
        <f ca="1">IFERROR(IF((VLOOKUP($E115,'Res&amp;Reablement Backsheet'!$D$5:$W$183,H$9,FALSE))="","",(VLOOKUP($E115,'Res&amp;Reablement Backsheet'!$D$5:$W$183,H$9,FALSE))),"")</f>
        <v>0.8125</v>
      </c>
      <c r="I115" s="138">
        <f ca="1">IFERROR(IF((VLOOKUP($E115,'Res&amp;Reablement Backsheet'!$D$5:$W$183,I$9,FALSE))="","",(VLOOKUP($E115,'Res&amp;Reablement Backsheet'!$D$5:$W$183,I$9,FALSE))),"")</f>
        <v>0.87567567567567572</v>
      </c>
    </row>
    <row r="116" spans="1:9" ht="15" customHeight="1" x14ac:dyDescent="0.3">
      <c r="A116" s="57">
        <v>104</v>
      </c>
      <c r="B116" s="98" t="str">
        <f ca="1">IFERROR(IF((VLOOKUP($E116,'Org List'!$AJ$10:$AL$188,3,FALSE))="","",(VLOOKUP($E116,'Org List'!$AJ$10:$AL$188,3,FALSE))),"")</f>
        <v>North of England Commissioning Region</v>
      </c>
      <c r="C116" s="99" t="str">
        <f ca="1">IFERROR(IF((VLOOKUP($E116,'Org List'!$AO$10:$AQ$188,3,FALSE))="","",(VLOOKUP($E116,'Org List'!$AO$10:$AQ$188,3,FALSE))),"")</f>
        <v>North West Region</v>
      </c>
      <c r="D116" s="100" t="str">
        <f ca="1">IFERROR(IF((VLOOKUP($E116,'Org List'!$AT$10:$AV$188,3,FALSE))="","",(VLOOKUP($E116,'Org List'!$AT$10:$AV$188,3,FALSE))),"")</f>
        <v>NHS England North (Greater Manchester)</v>
      </c>
      <c r="E116" s="98" t="str">
        <f t="shared" ca="1" si="3"/>
        <v>E08000003</v>
      </c>
      <c r="F116" s="100" t="str">
        <f ca="1">IF(E116="","",VLOOKUP(E116,'Org List'!$J$9:$K$488,2,0))</f>
        <v>Manchester</v>
      </c>
      <c r="G116" s="138">
        <f ca="1">IFERROR(IF((VLOOKUP($E116,'Res&amp;Reablement Backsheet'!$D$5:$W$183,G$9,FALSE))="","",(VLOOKUP($E116,'Res&amp;Reablement Backsheet'!$D$5:$W$183,G$9,FALSE))),"")</f>
        <v>0.70572916666666663</v>
      </c>
      <c r="H116" s="138">
        <f ca="1">IFERROR(IF((VLOOKUP($E116,'Res&amp;Reablement Backsheet'!$D$5:$W$183,H$9,FALSE))="","",(VLOOKUP($E116,'Res&amp;Reablement Backsheet'!$D$5:$W$183,H$9,FALSE))),"")</f>
        <v>0.73015873015873012</v>
      </c>
      <c r="I116" s="138">
        <f ca="1">IFERROR(IF((VLOOKUP($E116,'Res&amp;Reablement Backsheet'!$D$5:$W$183,I$9,FALSE))="","",(VLOOKUP($E116,'Res&amp;Reablement Backsheet'!$D$5:$W$183,I$9,FALSE))),"")</f>
        <v>0.7379134860050891</v>
      </c>
    </row>
    <row r="117" spans="1:9" ht="15" customHeight="1" x14ac:dyDescent="0.3">
      <c r="A117" s="57">
        <v>105</v>
      </c>
      <c r="B117" s="98" t="str">
        <f ca="1">IFERROR(IF((VLOOKUP($E117,'Org List'!$AJ$10:$AL$188,3,FALSE))="","",(VLOOKUP($E117,'Org List'!$AJ$10:$AL$188,3,FALSE))),"")</f>
        <v>South East England Commissioning Region</v>
      </c>
      <c r="C117" s="99" t="str">
        <f ca="1">IFERROR(IF((VLOOKUP($E117,'Org List'!$AO$10:$AQ$188,3,FALSE))="","",(VLOOKUP($E117,'Org List'!$AO$10:$AQ$188,3,FALSE))),"")</f>
        <v>South East Region</v>
      </c>
      <c r="D117" s="100" t="str">
        <f ca="1">IFERROR(IF((VLOOKUP($E117,'Org List'!$AT$10:$AV$188,3,FALSE))="","",(VLOOKUP($E117,'Org List'!$AT$10:$AV$188,3,FALSE))),"")</f>
        <v>NHS England South East (Kent, Surrey and Sussex)</v>
      </c>
      <c r="E117" s="98" t="str">
        <f t="shared" ca="1" si="3"/>
        <v>E06000035</v>
      </c>
      <c r="F117" s="100" t="str">
        <f ca="1">IF(E117="","",VLOOKUP(E117,'Org List'!$J$9:$K$488,2,0))</f>
        <v>Medway</v>
      </c>
      <c r="G117" s="138">
        <f ca="1">IFERROR(IF((VLOOKUP($E117,'Res&amp;Reablement Backsheet'!$D$5:$W$183,G$9,FALSE))="","",(VLOOKUP($E117,'Res&amp;Reablement Backsheet'!$D$5:$W$183,G$9,FALSE))),"")</f>
        <v>0.75652173913043474</v>
      </c>
      <c r="H117" s="138">
        <f ca="1">IFERROR(IF((VLOOKUP($E117,'Res&amp;Reablement Backsheet'!$D$5:$W$183,H$9,FALSE))="","",(VLOOKUP($E117,'Res&amp;Reablement Backsheet'!$D$5:$W$183,H$9,FALSE))),"")</f>
        <v>0.85</v>
      </c>
      <c r="I117" s="138">
        <f ca="1">IFERROR(IF((VLOOKUP($E117,'Res&amp;Reablement Backsheet'!$D$5:$W$183,I$9,FALSE))="","",(VLOOKUP($E117,'Res&amp;Reablement Backsheet'!$D$5:$W$183,I$9,FALSE))),"")</f>
        <v>0.67723342939481268</v>
      </c>
    </row>
    <row r="118" spans="1:9" ht="15" customHeight="1" x14ac:dyDescent="0.3">
      <c r="A118" s="57">
        <v>106</v>
      </c>
      <c r="B118" s="98" t="str">
        <f ca="1">IFERROR(IF((VLOOKUP($E118,'Org List'!$AJ$10:$AL$188,3,FALSE))="","",(VLOOKUP($E118,'Org List'!$AJ$10:$AL$188,3,FALSE))),"")</f>
        <v>London Commissioning Region</v>
      </c>
      <c r="C118" s="99" t="str">
        <f ca="1">IFERROR(IF((VLOOKUP($E118,'Org List'!$AO$10:$AQ$188,3,FALSE))="","",(VLOOKUP($E118,'Org List'!$AO$10:$AQ$188,3,FALSE))),"")</f>
        <v>London Region</v>
      </c>
      <c r="D118" s="100" t="str">
        <f ca="1">IFERROR(IF((VLOOKUP($E118,'Org List'!$AT$10:$AV$188,3,FALSE))="","",(VLOOKUP($E118,'Org List'!$AT$10:$AV$188,3,FALSE))),"")</f>
        <v>NHS England London</v>
      </c>
      <c r="E118" s="98" t="str">
        <f t="shared" ca="1" si="3"/>
        <v>E09000024</v>
      </c>
      <c r="F118" s="100" t="str">
        <f ca="1">IF(E118="","",VLOOKUP(E118,'Org List'!$J$9:$K$488,2,0))</f>
        <v>Merton</v>
      </c>
      <c r="G118" s="138">
        <f ca="1">IFERROR(IF((VLOOKUP($E118,'Res&amp;Reablement Backsheet'!$D$5:$W$183,G$9,FALSE))="","",(VLOOKUP($E118,'Res&amp;Reablement Backsheet'!$D$5:$W$183,G$9,FALSE))),"")</f>
        <v>0.7651006711409396</v>
      </c>
      <c r="H118" s="138">
        <f ca="1">IFERROR(IF((VLOOKUP($E118,'Res&amp;Reablement Backsheet'!$D$5:$W$183,H$9,FALSE))="","",(VLOOKUP($E118,'Res&amp;Reablement Backsheet'!$D$5:$W$183,H$9,FALSE))),"")</f>
        <v>0.76249999999999996</v>
      </c>
      <c r="I118" s="138">
        <f ca="1">IFERROR(IF((VLOOKUP($E118,'Res&amp;Reablement Backsheet'!$D$5:$W$183,I$9,FALSE))="","",(VLOOKUP($E118,'Res&amp;Reablement Backsheet'!$D$5:$W$183,I$9,FALSE))),"")</f>
        <v>0.83969465648854957</v>
      </c>
    </row>
    <row r="119" spans="1:9" ht="15" customHeight="1" x14ac:dyDescent="0.3">
      <c r="A119" s="57">
        <v>107</v>
      </c>
      <c r="B119" s="98" t="str">
        <f ca="1">IFERROR(IF((VLOOKUP($E119,'Org List'!$AJ$10:$AL$188,3,FALSE))="","",(VLOOKUP($E119,'Org List'!$AJ$10:$AL$188,3,FALSE))),"")</f>
        <v>North of England Commissioning Region</v>
      </c>
      <c r="C119" s="99" t="str">
        <f ca="1">IFERROR(IF((VLOOKUP($E119,'Org List'!$AO$10:$AQ$188,3,FALSE))="","",(VLOOKUP($E119,'Org List'!$AO$10:$AQ$188,3,FALSE))),"")</f>
        <v>North East Region</v>
      </c>
      <c r="D119" s="100" t="str">
        <f ca="1">IFERROR(IF((VLOOKUP($E119,'Org List'!$AT$10:$AV$188,3,FALSE))="","",(VLOOKUP($E119,'Org List'!$AT$10:$AV$188,3,FALSE))),"")</f>
        <v>NHS England North (Cumbria And North East)</v>
      </c>
      <c r="E119" s="98" t="str">
        <f t="shared" ca="1" si="3"/>
        <v>E06000002</v>
      </c>
      <c r="F119" s="100" t="str">
        <f ca="1">IF(E119="","",VLOOKUP(E119,'Org List'!$J$9:$K$488,2,0))</f>
        <v>Middlesbrough</v>
      </c>
      <c r="G119" s="138">
        <f ca="1">IFERROR(IF((VLOOKUP($E119,'Res&amp;Reablement Backsheet'!$D$5:$W$183,G$9,FALSE))="","",(VLOOKUP($E119,'Res&amp;Reablement Backsheet'!$D$5:$W$183,G$9,FALSE))),"")</f>
        <v>0.90909090909090906</v>
      </c>
      <c r="H119" s="138">
        <f ca="1">IFERROR(IF((VLOOKUP($E119,'Res&amp;Reablement Backsheet'!$D$5:$W$183,H$9,FALSE))="","",(VLOOKUP($E119,'Res&amp;Reablement Backsheet'!$D$5:$W$183,H$9,FALSE))),"")</f>
        <v>0.86138613861386137</v>
      </c>
      <c r="I119" s="138">
        <f ca="1">IFERROR(IF((VLOOKUP($E119,'Res&amp;Reablement Backsheet'!$D$5:$W$183,I$9,FALSE))="","",(VLOOKUP($E119,'Res&amp;Reablement Backsheet'!$D$5:$W$183,I$9,FALSE))),"")</f>
        <v>0.80263157894736847</v>
      </c>
    </row>
    <row r="120" spans="1:9" ht="15" customHeight="1" x14ac:dyDescent="0.3">
      <c r="A120" s="57">
        <v>108</v>
      </c>
      <c r="B120" s="98" t="str">
        <f ca="1">IFERROR(IF((VLOOKUP($E120,'Org List'!$AJ$10:$AL$188,3,FALSE))="","",(VLOOKUP($E120,'Org List'!$AJ$10:$AL$188,3,FALSE))),"")</f>
        <v>Midlands and East of England Commissioning Region</v>
      </c>
      <c r="C120" s="99" t="str">
        <f ca="1">IFERROR(IF((VLOOKUP($E120,'Org List'!$AO$10:$AQ$188,3,FALSE))="","",(VLOOKUP($E120,'Org List'!$AO$10:$AQ$188,3,FALSE))),"")</f>
        <v>South East Region</v>
      </c>
      <c r="D120" s="100" t="str">
        <f ca="1">IFERROR(IF((VLOOKUP($E120,'Org List'!$AT$10:$AV$188,3,FALSE))="","",(VLOOKUP($E120,'Org List'!$AT$10:$AV$188,3,FALSE))),"")</f>
        <v>NHS England Midlands And East (Central Midlands)</v>
      </c>
      <c r="E120" s="98" t="str">
        <f t="shared" ca="1" si="3"/>
        <v>E06000042</v>
      </c>
      <c r="F120" s="100" t="str">
        <f ca="1">IF(E120="","",VLOOKUP(E120,'Org List'!$J$9:$K$488,2,0))</f>
        <v>Milton Keynes</v>
      </c>
      <c r="G120" s="138">
        <f ca="1">IFERROR(IF((VLOOKUP($E120,'Res&amp;Reablement Backsheet'!$D$5:$W$183,G$9,FALSE))="","",(VLOOKUP($E120,'Res&amp;Reablement Backsheet'!$D$5:$W$183,G$9,FALSE))),"")</f>
        <v>0.76963350785340312</v>
      </c>
      <c r="H120" s="138">
        <f ca="1">IFERROR(IF((VLOOKUP($E120,'Res&amp;Reablement Backsheet'!$D$5:$W$183,H$9,FALSE))="","",(VLOOKUP($E120,'Res&amp;Reablement Backsheet'!$D$5:$W$183,H$9,FALSE))),"")</f>
        <v>0.85036496350364965</v>
      </c>
      <c r="I120" s="138">
        <f ca="1">IFERROR(IF((VLOOKUP($E120,'Res&amp;Reablement Backsheet'!$D$5:$W$183,I$9,FALSE))="","",(VLOOKUP($E120,'Res&amp;Reablement Backsheet'!$D$5:$W$183,I$9,FALSE))),"")</f>
        <v>0.7567567567567568</v>
      </c>
    </row>
    <row r="121" spans="1:9" ht="15" customHeight="1" x14ac:dyDescent="0.3">
      <c r="A121" s="57">
        <v>109</v>
      </c>
      <c r="B121" s="98" t="str">
        <f ca="1">IFERROR(IF((VLOOKUP($E121,'Org List'!$AJ$10:$AL$188,3,FALSE))="","",(VLOOKUP($E121,'Org List'!$AJ$10:$AL$188,3,FALSE))),"")</f>
        <v>North of England Commissioning Region</v>
      </c>
      <c r="C121" s="99" t="str">
        <f ca="1">IFERROR(IF((VLOOKUP($E121,'Org List'!$AO$10:$AQ$188,3,FALSE))="","",(VLOOKUP($E121,'Org List'!$AO$10:$AQ$188,3,FALSE))),"")</f>
        <v>North East Region</v>
      </c>
      <c r="D121" s="100" t="str">
        <f ca="1">IFERROR(IF((VLOOKUP($E121,'Org List'!$AT$10:$AV$188,3,FALSE))="","",(VLOOKUP($E121,'Org List'!$AT$10:$AV$188,3,FALSE))),"")</f>
        <v>NHS England North (Cumbria And North East)</v>
      </c>
      <c r="E121" s="98" t="str">
        <f t="shared" ca="1" si="3"/>
        <v>E08000021</v>
      </c>
      <c r="F121" s="100" t="str">
        <f ca="1">IF(E121="","",VLOOKUP(E121,'Org List'!$J$9:$K$488,2,0))</f>
        <v>Newcastle upon Tyne</v>
      </c>
      <c r="G121" s="138">
        <f ca="1">IFERROR(IF((VLOOKUP($E121,'Res&amp;Reablement Backsheet'!$D$5:$W$183,G$9,FALSE))="","",(VLOOKUP($E121,'Res&amp;Reablement Backsheet'!$D$5:$W$183,G$9,FALSE))),"")</f>
        <v>0.83257918552036203</v>
      </c>
      <c r="H121" s="138">
        <f ca="1">IFERROR(IF((VLOOKUP($E121,'Res&amp;Reablement Backsheet'!$D$5:$W$183,H$9,FALSE))="","",(VLOOKUP($E121,'Res&amp;Reablement Backsheet'!$D$5:$W$183,H$9,FALSE))),"")</f>
        <v>0.83043478260869563</v>
      </c>
      <c r="I121" s="138">
        <f ca="1">IFERROR(IF((VLOOKUP($E121,'Res&amp;Reablement Backsheet'!$D$5:$W$183,I$9,FALSE))="","",(VLOOKUP($E121,'Res&amp;Reablement Backsheet'!$D$5:$W$183,I$9,FALSE))),"")</f>
        <v>0.81376518218623484</v>
      </c>
    </row>
    <row r="122" spans="1:9" ht="15" customHeight="1" x14ac:dyDescent="0.3">
      <c r="A122" s="57">
        <v>110</v>
      </c>
      <c r="B122" s="98" t="str">
        <f ca="1">IFERROR(IF((VLOOKUP($E122,'Org List'!$AJ$10:$AL$188,3,FALSE))="","",(VLOOKUP($E122,'Org List'!$AJ$10:$AL$188,3,FALSE))),"")</f>
        <v>London Commissioning Region</v>
      </c>
      <c r="C122" s="99" t="str">
        <f ca="1">IFERROR(IF((VLOOKUP($E122,'Org List'!$AO$10:$AQ$188,3,FALSE))="","",(VLOOKUP($E122,'Org List'!$AO$10:$AQ$188,3,FALSE))),"")</f>
        <v>London Region</v>
      </c>
      <c r="D122" s="100" t="str">
        <f ca="1">IFERROR(IF((VLOOKUP($E122,'Org List'!$AT$10:$AV$188,3,FALSE))="","",(VLOOKUP($E122,'Org List'!$AT$10:$AV$188,3,FALSE))),"")</f>
        <v>NHS England London</v>
      </c>
      <c r="E122" s="98" t="str">
        <f t="shared" ca="1" si="3"/>
        <v>E09000025</v>
      </c>
      <c r="F122" s="100" t="str">
        <f ca="1">IF(E122="","",VLOOKUP(E122,'Org List'!$J$9:$K$488,2,0))</f>
        <v>Newham</v>
      </c>
      <c r="G122" s="138">
        <f ca="1">IFERROR(IF((VLOOKUP($E122,'Res&amp;Reablement Backsheet'!$D$5:$W$183,G$9,FALSE))="","",(VLOOKUP($E122,'Res&amp;Reablement Backsheet'!$D$5:$W$183,G$9,FALSE))),"")</f>
        <v>0.84545454545454546</v>
      </c>
      <c r="H122" s="138">
        <f ca="1">IFERROR(IF((VLOOKUP($E122,'Res&amp;Reablement Backsheet'!$D$5:$W$183,H$9,FALSE))="","",(VLOOKUP($E122,'Res&amp;Reablement Backsheet'!$D$5:$W$183,H$9,FALSE))),"")</f>
        <v>0.84615384615384615</v>
      </c>
      <c r="I122" s="138">
        <f ca="1">IFERROR(IF((VLOOKUP($E122,'Res&amp;Reablement Backsheet'!$D$5:$W$183,I$9,FALSE))="","",(VLOOKUP($E122,'Res&amp;Reablement Backsheet'!$D$5:$W$183,I$9,FALSE))),"")</f>
        <v>0.94059405940594054</v>
      </c>
    </row>
    <row r="123" spans="1:9" ht="15" customHeight="1" x14ac:dyDescent="0.3">
      <c r="A123" s="57">
        <v>111</v>
      </c>
      <c r="B123" s="98" t="str">
        <f ca="1">IFERROR(IF((VLOOKUP($E123,'Org List'!$AJ$10:$AL$188,3,FALSE))="","",(VLOOKUP($E123,'Org List'!$AJ$10:$AL$188,3,FALSE))),"")</f>
        <v>Midlands and East of England Commissioning Region</v>
      </c>
      <c r="C123" s="99" t="str">
        <f ca="1">IFERROR(IF((VLOOKUP($E123,'Org List'!$AO$10:$AQ$188,3,FALSE))="","",(VLOOKUP($E123,'Org List'!$AO$10:$AQ$188,3,FALSE))),"")</f>
        <v>East Region</v>
      </c>
      <c r="D123" s="100" t="str">
        <f ca="1">IFERROR(IF((VLOOKUP($E123,'Org List'!$AT$10:$AV$188,3,FALSE))="","",(VLOOKUP($E123,'Org List'!$AT$10:$AV$188,3,FALSE))),"")</f>
        <v>NHS England Midlands And East (East)</v>
      </c>
      <c r="E123" s="98" t="str">
        <f t="shared" ca="1" si="3"/>
        <v>E10000020</v>
      </c>
      <c r="F123" s="100" t="str">
        <f ca="1">IF(E123="","",VLOOKUP(E123,'Org List'!$J$9:$K$488,2,0))</f>
        <v>Norfolk</v>
      </c>
      <c r="G123" s="138">
        <f ca="1">IFERROR(IF((VLOOKUP($E123,'Res&amp;Reablement Backsheet'!$D$5:$W$183,G$9,FALSE))="","",(VLOOKUP($E123,'Res&amp;Reablement Backsheet'!$D$5:$W$183,G$9,FALSE))),"")</f>
        <v>0.93523316062176165</v>
      </c>
      <c r="H123" s="138">
        <f ca="1">IFERROR(IF((VLOOKUP($E123,'Res&amp;Reablement Backsheet'!$D$5:$W$183,H$9,FALSE))="","",(VLOOKUP($E123,'Res&amp;Reablement Backsheet'!$D$5:$W$183,H$9,FALSE))),"")</f>
        <v>0.90030674846625769</v>
      </c>
      <c r="I123" s="138">
        <f ca="1">IFERROR(IF((VLOOKUP($E123,'Res&amp;Reablement Backsheet'!$D$5:$W$183,I$9,FALSE))="","",(VLOOKUP($E123,'Res&amp;Reablement Backsheet'!$D$5:$W$183,I$9,FALSE))),"")</f>
        <v>0.90476190476190477</v>
      </c>
    </row>
    <row r="124" spans="1:9" ht="15" customHeight="1" x14ac:dyDescent="0.3">
      <c r="A124" s="57">
        <v>112</v>
      </c>
      <c r="B124" s="98" t="str">
        <f ca="1">IFERROR(IF((VLOOKUP($E124,'Org List'!$AJ$10:$AL$188,3,FALSE))="","",(VLOOKUP($E124,'Org List'!$AJ$10:$AL$188,3,FALSE))),"")</f>
        <v>North of England Commissioning Region</v>
      </c>
      <c r="C124" s="99" t="str">
        <f ca="1">IFERROR(IF((VLOOKUP($E124,'Org List'!$AO$10:$AQ$188,3,FALSE))="","",(VLOOKUP($E124,'Org List'!$AO$10:$AQ$188,3,FALSE))),"")</f>
        <v>Yorkshire and The Humber Region</v>
      </c>
      <c r="D124" s="100" t="str">
        <f ca="1">IFERROR(IF((VLOOKUP($E124,'Org List'!$AT$10:$AV$188,3,FALSE))="","",(VLOOKUP($E124,'Org List'!$AT$10:$AV$188,3,FALSE))),"")</f>
        <v>NHS England North (Yorkshire And Humber)</v>
      </c>
      <c r="E124" s="98" t="str">
        <f t="shared" ca="1" si="3"/>
        <v>E06000012</v>
      </c>
      <c r="F124" s="100" t="str">
        <f ca="1">IF(E124="","",VLOOKUP(E124,'Org List'!$J$9:$K$488,2,0))</f>
        <v>North East Lincolnshire</v>
      </c>
      <c r="G124" s="138">
        <f ca="1">IFERROR(IF((VLOOKUP($E124,'Res&amp;Reablement Backsheet'!$D$5:$W$183,G$9,FALSE))="","",(VLOOKUP($E124,'Res&amp;Reablement Backsheet'!$D$5:$W$183,G$9,FALSE))),"")</f>
        <v>0.93137254901960786</v>
      </c>
      <c r="H124" s="138">
        <f ca="1">IFERROR(IF((VLOOKUP($E124,'Res&amp;Reablement Backsheet'!$D$5:$W$183,H$9,FALSE))="","",(VLOOKUP($E124,'Res&amp;Reablement Backsheet'!$D$5:$W$183,H$9,FALSE))),"")</f>
        <v>0.88571428571428568</v>
      </c>
      <c r="I124" s="138">
        <f ca="1">IFERROR(IF((VLOOKUP($E124,'Res&amp;Reablement Backsheet'!$D$5:$W$183,I$9,FALSE))="","",(VLOOKUP($E124,'Res&amp;Reablement Backsheet'!$D$5:$W$183,I$9,FALSE))),"")</f>
        <v>0.88</v>
      </c>
    </row>
    <row r="125" spans="1:9" ht="15" customHeight="1" x14ac:dyDescent="0.3">
      <c r="A125" s="57">
        <v>113</v>
      </c>
      <c r="B125" s="98" t="str">
        <f ca="1">IFERROR(IF((VLOOKUP($E125,'Org List'!$AJ$10:$AL$188,3,FALSE))="","",(VLOOKUP($E125,'Org List'!$AJ$10:$AL$188,3,FALSE))),"")</f>
        <v>North of England Commissioning Region</v>
      </c>
      <c r="C125" s="99" t="str">
        <f ca="1">IFERROR(IF((VLOOKUP($E125,'Org List'!$AO$10:$AQ$188,3,FALSE))="","",(VLOOKUP($E125,'Org List'!$AO$10:$AQ$188,3,FALSE))),"")</f>
        <v>Yorkshire and The Humber Region</v>
      </c>
      <c r="D125" s="100" t="str">
        <f ca="1">IFERROR(IF((VLOOKUP($E125,'Org List'!$AT$10:$AV$188,3,FALSE))="","",(VLOOKUP($E125,'Org List'!$AT$10:$AV$188,3,FALSE))),"")</f>
        <v>NHS England North (Yorkshire And Humber)</v>
      </c>
      <c r="E125" s="98" t="str">
        <f t="shared" ca="1" si="3"/>
        <v>E06000013</v>
      </c>
      <c r="F125" s="100" t="str">
        <f ca="1">IF(E125="","",VLOOKUP(E125,'Org List'!$J$9:$K$488,2,0))</f>
        <v>North Lincolnshire</v>
      </c>
      <c r="G125" s="138">
        <f ca="1">IFERROR(IF((VLOOKUP($E125,'Res&amp;Reablement Backsheet'!$D$5:$W$183,G$9,FALSE))="","",(VLOOKUP($E125,'Res&amp;Reablement Backsheet'!$D$5:$W$183,G$9,FALSE))),"")</f>
        <v>0.92268041237113407</v>
      </c>
      <c r="H125" s="138">
        <f ca="1">IFERROR(IF((VLOOKUP($E125,'Res&amp;Reablement Backsheet'!$D$5:$W$183,H$9,FALSE))="","",(VLOOKUP($E125,'Res&amp;Reablement Backsheet'!$D$5:$W$183,H$9,FALSE))),"")</f>
        <v>0.92951541850220265</v>
      </c>
      <c r="I125" s="138">
        <f ca="1">IFERROR(IF((VLOOKUP($E125,'Res&amp;Reablement Backsheet'!$D$5:$W$183,I$9,FALSE))="","",(VLOOKUP($E125,'Res&amp;Reablement Backsheet'!$D$5:$W$183,I$9,FALSE))),"")</f>
        <v>0.86802030456852797</v>
      </c>
    </row>
    <row r="126" spans="1:9" ht="15" customHeight="1" x14ac:dyDescent="0.3">
      <c r="A126" s="57">
        <v>114</v>
      </c>
      <c r="B126" s="98" t="str">
        <f ca="1">IFERROR(IF((VLOOKUP($E126,'Org List'!$AJ$10:$AL$188,3,FALSE))="","",(VLOOKUP($E126,'Org List'!$AJ$10:$AL$188,3,FALSE))),"")</f>
        <v>South West England Commissioning Region</v>
      </c>
      <c r="C126" s="99" t="str">
        <f ca="1">IFERROR(IF((VLOOKUP($E126,'Org List'!$AO$10:$AQ$188,3,FALSE))="","",(VLOOKUP($E126,'Org List'!$AO$10:$AQ$188,3,FALSE))),"")</f>
        <v>South West Region</v>
      </c>
      <c r="D126" s="100" t="str">
        <f ca="1">IFERROR(IF((VLOOKUP($E126,'Org List'!$AT$10:$AV$188,3,FALSE))="","",(VLOOKUP($E126,'Org List'!$AT$10:$AV$188,3,FALSE))),"")</f>
        <v>NHS England South West (South West North)</v>
      </c>
      <c r="E126" s="98" t="str">
        <f t="shared" ca="1" si="3"/>
        <v>E06000024</v>
      </c>
      <c r="F126" s="100" t="str">
        <f ca="1">IF(E126="","",VLOOKUP(E126,'Org List'!$J$9:$K$488,2,0))</f>
        <v>North Somerset</v>
      </c>
      <c r="G126" s="138">
        <f ca="1">IFERROR(IF((VLOOKUP($E126,'Res&amp;Reablement Backsheet'!$D$5:$W$183,G$9,FALSE))="","",(VLOOKUP($E126,'Res&amp;Reablement Backsheet'!$D$5:$W$183,G$9,FALSE))),"")</f>
        <v>0.73469387755102045</v>
      </c>
      <c r="H126" s="138">
        <f ca="1">IFERROR(IF((VLOOKUP($E126,'Res&amp;Reablement Backsheet'!$D$5:$W$183,H$9,FALSE))="","",(VLOOKUP($E126,'Res&amp;Reablement Backsheet'!$D$5:$W$183,H$9,FALSE))),"")</f>
        <v>0.85263157894736841</v>
      </c>
      <c r="I126" s="138">
        <f ca="1">IFERROR(IF((VLOOKUP($E126,'Res&amp;Reablement Backsheet'!$D$5:$W$183,I$9,FALSE))="","",(VLOOKUP($E126,'Res&amp;Reablement Backsheet'!$D$5:$W$183,I$9,FALSE))),"")</f>
        <v>0.828125</v>
      </c>
    </row>
    <row r="127" spans="1:9" ht="15" customHeight="1" x14ac:dyDescent="0.3">
      <c r="A127" s="57">
        <v>115</v>
      </c>
      <c r="B127" s="98" t="str">
        <f ca="1">IFERROR(IF((VLOOKUP($E127,'Org List'!$AJ$10:$AL$188,3,FALSE))="","",(VLOOKUP($E127,'Org List'!$AJ$10:$AL$188,3,FALSE))),"")</f>
        <v>North of England Commissioning Region</v>
      </c>
      <c r="C127" s="99" t="str">
        <f ca="1">IFERROR(IF((VLOOKUP($E127,'Org List'!$AO$10:$AQ$188,3,FALSE))="","",(VLOOKUP($E127,'Org List'!$AO$10:$AQ$188,3,FALSE))),"")</f>
        <v>North East Region</v>
      </c>
      <c r="D127" s="100" t="str">
        <f ca="1">IFERROR(IF((VLOOKUP($E127,'Org List'!$AT$10:$AV$188,3,FALSE))="","",(VLOOKUP($E127,'Org List'!$AT$10:$AV$188,3,FALSE))),"")</f>
        <v>NHS England North (Cumbria And North East)</v>
      </c>
      <c r="E127" s="98" t="str">
        <f t="shared" ca="1" si="3"/>
        <v>E08000022</v>
      </c>
      <c r="F127" s="100" t="str">
        <f ca="1">IF(E127="","",VLOOKUP(E127,'Org List'!$J$9:$K$488,2,0))</f>
        <v>North Tyneside</v>
      </c>
      <c r="G127" s="138">
        <f ca="1">IFERROR(IF((VLOOKUP($E127,'Res&amp;Reablement Backsheet'!$D$5:$W$183,G$9,FALSE))="","",(VLOOKUP($E127,'Res&amp;Reablement Backsheet'!$D$5:$W$183,G$9,FALSE))),"")</f>
        <v>0.92307692307692313</v>
      </c>
      <c r="H127" s="138">
        <f ca="1">IFERROR(IF((VLOOKUP($E127,'Res&amp;Reablement Backsheet'!$D$5:$W$183,H$9,FALSE))="","",(VLOOKUP($E127,'Res&amp;Reablement Backsheet'!$D$5:$W$183,H$9,FALSE))),"")</f>
        <v>0.93090909090909091</v>
      </c>
      <c r="I127" s="138">
        <f ca="1">IFERROR(IF((VLOOKUP($E127,'Res&amp;Reablement Backsheet'!$D$5:$W$183,I$9,FALSE))="","",(VLOOKUP($E127,'Res&amp;Reablement Backsheet'!$D$5:$W$183,I$9,FALSE))),"")</f>
        <v>0.9083665338645418</v>
      </c>
    </row>
    <row r="128" spans="1:9" ht="15" customHeight="1" x14ac:dyDescent="0.3">
      <c r="A128" s="57">
        <v>116</v>
      </c>
      <c r="B128" s="98" t="str">
        <f ca="1">IFERROR(IF((VLOOKUP($E128,'Org List'!$AJ$10:$AL$188,3,FALSE))="","",(VLOOKUP($E128,'Org List'!$AJ$10:$AL$188,3,FALSE))),"")</f>
        <v>North of England Commissioning Region</v>
      </c>
      <c r="C128" s="99" t="str">
        <f ca="1">IFERROR(IF((VLOOKUP($E128,'Org List'!$AO$10:$AQ$188,3,FALSE))="","",(VLOOKUP($E128,'Org List'!$AO$10:$AQ$188,3,FALSE))),"")</f>
        <v>Yorkshire and The Humber Region</v>
      </c>
      <c r="D128" s="100" t="str">
        <f ca="1">IFERROR(IF((VLOOKUP($E128,'Org List'!$AT$10:$AV$188,3,FALSE))="","",(VLOOKUP($E128,'Org List'!$AT$10:$AV$188,3,FALSE))),"")</f>
        <v>NHS England North (Yorkshire And Humber)</v>
      </c>
      <c r="E128" s="98" t="str">
        <f t="shared" ca="1" si="3"/>
        <v>E10000023</v>
      </c>
      <c r="F128" s="100" t="str">
        <f ca="1">IF(E128="","",VLOOKUP(E128,'Org List'!$J$9:$K$488,2,0))</f>
        <v>North Yorkshire</v>
      </c>
      <c r="G128" s="138">
        <f ca="1">IFERROR(IF((VLOOKUP($E128,'Res&amp;Reablement Backsheet'!$D$5:$W$183,G$9,FALSE))="","",(VLOOKUP($E128,'Res&amp;Reablement Backsheet'!$D$5:$W$183,G$9,FALSE))),"")</f>
        <v>0.8364661654135338</v>
      </c>
      <c r="H128" s="138">
        <f ca="1">IFERROR(IF((VLOOKUP($E128,'Res&amp;Reablement Backsheet'!$D$5:$W$183,H$9,FALSE))="","",(VLOOKUP($E128,'Res&amp;Reablement Backsheet'!$D$5:$W$183,H$9,FALSE))),"")</f>
        <v>0.84017278617710578</v>
      </c>
      <c r="I128" s="138">
        <f ca="1">IFERROR(IF((VLOOKUP($E128,'Res&amp;Reablement Backsheet'!$D$5:$W$183,I$9,FALSE))="","",(VLOOKUP($E128,'Res&amp;Reablement Backsheet'!$D$5:$W$183,I$9,FALSE))),"")</f>
        <v>0.88672566371681416</v>
      </c>
    </row>
    <row r="129" spans="1:9" ht="15" customHeight="1" x14ac:dyDescent="0.3">
      <c r="A129" s="57">
        <v>117</v>
      </c>
      <c r="B129" s="98" t="str">
        <f ca="1">IFERROR(IF((VLOOKUP($E129,'Org List'!$AJ$10:$AL$188,3,FALSE))="","",(VLOOKUP($E129,'Org List'!$AJ$10:$AL$188,3,FALSE))),"")</f>
        <v>Midlands and East of England Commissioning Region</v>
      </c>
      <c r="C129" s="99" t="str">
        <f ca="1">IFERROR(IF((VLOOKUP($E129,'Org List'!$AO$10:$AQ$188,3,FALSE))="","",(VLOOKUP($E129,'Org List'!$AO$10:$AQ$188,3,FALSE))),"")</f>
        <v>East Midlands Region</v>
      </c>
      <c r="D129" s="100" t="str">
        <f ca="1">IFERROR(IF((VLOOKUP($E129,'Org List'!$AT$10:$AV$188,3,FALSE))="","",(VLOOKUP($E129,'Org List'!$AT$10:$AV$188,3,FALSE))),"")</f>
        <v>NHS England Midlands And East (Central Midlands)</v>
      </c>
      <c r="E129" s="98" t="str">
        <f t="shared" ca="1" si="3"/>
        <v>E10000021</v>
      </c>
      <c r="F129" s="100" t="str">
        <f ca="1">IF(E129="","",VLOOKUP(E129,'Org List'!$J$9:$K$488,2,0))</f>
        <v>Northamptonshire</v>
      </c>
      <c r="G129" s="138">
        <f ca="1">IFERROR(IF((VLOOKUP($E129,'Res&amp;Reablement Backsheet'!$D$5:$W$183,G$9,FALSE))="","",(VLOOKUP($E129,'Res&amp;Reablement Backsheet'!$D$5:$W$183,G$9,FALSE))),"")</f>
        <v>0.80933062880324547</v>
      </c>
      <c r="H129" s="138">
        <f ca="1">IFERROR(IF((VLOOKUP($E129,'Res&amp;Reablement Backsheet'!$D$5:$W$183,H$9,FALSE))="","",(VLOOKUP($E129,'Res&amp;Reablement Backsheet'!$D$5:$W$183,H$9,FALSE))),"")</f>
        <v>0.81</v>
      </c>
      <c r="I129" s="138">
        <f ca="1">IFERROR(IF((VLOOKUP($E129,'Res&amp;Reablement Backsheet'!$D$5:$W$183,I$9,FALSE))="","",(VLOOKUP($E129,'Res&amp;Reablement Backsheet'!$D$5:$W$183,I$9,FALSE))),"")</f>
        <v>0.79721669980119281</v>
      </c>
    </row>
    <row r="130" spans="1:9" ht="15" customHeight="1" x14ac:dyDescent="0.3">
      <c r="A130" s="57">
        <v>118</v>
      </c>
      <c r="B130" s="98" t="str">
        <f ca="1">IFERROR(IF((VLOOKUP($E130,'Org List'!$AJ$10:$AL$188,3,FALSE))="","",(VLOOKUP($E130,'Org List'!$AJ$10:$AL$188,3,FALSE))),"")</f>
        <v>North of England Commissioning Region</v>
      </c>
      <c r="C130" s="99" t="str">
        <f ca="1">IFERROR(IF((VLOOKUP($E130,'Org List'!$AO$10:$AQ$188,3,FALSE))="","",(VLOOKUP($E130,'Org List'!$AO$10:$AQ$188,3,FALSE))),"")</f>
        <v>North East Region</v>
      </c>
      <c r="D130" s="100" t="str">
        <f ca="1">IFERROR(IF((VLOOKUP($E130,'Org List'!$AT$10:$AV$188,3,FALSE))="","",(VLOOKUP($E130,'Org List'!$AT$10:$AV$188,3,FALSE))),"")</f>
        <v>NHS England North (Cumbria And North East)</v>
      </c>
      <c r="E130" s="98" t="str">
        <f t="shared" ca="1" si="3"/>
        <v>E06000057</v>
      </c>
      <c r="F130" s="100" t="str">
        <f ca="1">IF(E130="","",VLOOKUP(E130,'Org List'!$J$9:$K$488,2,0))</f>
        <v>Northumberland</v>
      </c>
      <c r="G130" s="138">
        <f ca="1">IFERROR(IF((VLOOKUP($E130,'Res&amp;Reablement Backsheet'!$D$5:$W$183,G$9,FALSE))="","",(VLOOKUP($E130,'Res&amp;Reablement Backsheet'!$D$5:$W$183,G$9,FALSE))),"")</f>
        <v>0.91545893719806759</v>
      </c>
      <c r="H130" s="138">
        <f ca="1">IFERROR(IF((VLOOKUP($E130,'Res&amp;Reablement Backsheet'!$D$5:$W$183,H$9,FALSE))="","",(VLOOKUP($E130,'Res&amp;Reablement Backsheet'!$D$5:$W$183,H$9,FALSE))),"")</f>
        <v>0.91666666666666663</v>
      </c>
      <c r="I130" s="138">
        <f ca="1">IFERROR(IF((VLOOKUP($E130,'Res&amp;Reablement Backsheet'!$D$5:$W$183,I$9,FALSE))="","",(VLOOKUP($E130,'Res&amp;Reablement Backsheet'!$D$5:$W$183,I$9,FALSE))),"")</f>
        <v>0.91711229946524064</v>
      </c>
    </row>
    <row r="131" spans="1:9" ht="15" customHeight="1" x14ac:dyDescent="0.3">
      <c r="A131" s="57">
        <v>119</v>
      </c>
      <c r="B131" s="98" t="str">
        <f ca="1">IFERROR(IF((VLOOKUP($E131,'Org List'!$AJ$10:$AL$188,3,FALSE))="","",(VLOOKUP($E131,'Org List'!$AJ$10:$AL$188,3,FALSE))),"")</f>
        <v>Midlands and East of England Commissioning Region</v>
      </c>
      <c r="C131" s="99" t="str">
        <f ca="1">IFERROR(IF((VLOOKUP($E131,'Org List'!$AO$10:$AQ$188,3,FALSE))="","",(VLOOKUP($E131,'Org List'!$AO$10:$AQ$188,3,FALSE))),"")</f>
        <v>East Midlands Region</v>
      </c>
      <c r="D131" s="100" t="str">
        <f ca="1">IFERROR(IF((VLOOKUP($E131,'Org List'!$AT$10:$AV$188,3,FALSE))="","",(VLOOKUP($E131,'Org List'!$AT$10:$AV$188,3,FALSE))),"")</f>
        <v>NHS England Midlands And East (North Midlands)</v>
      </c>
      <c r="E131" s="98" t="str">
        <f t="shared" ca="1" si="3"/>
        <v>E06000018</v>
      </c>
      <c r="F131" s="100" t="str">
        <f ca="1">IF(E131="","",VLOOKUP(E131,'Org List'!$J$9:$K$488,2,0))</f>
        <v>Nottingham</v>
      </c>
      <c r="G131" s="138">
        <f ca="1">IFERROR(IF((VLOOKUP($E131,'Res&amp;Reablement Backsheet'!$D$5:$W$183,G$9,FALSE))="","",(VLOOKUP($E131,'Res&amp;Reablement Backsheet'!$D$5:$W$183,G$9,FALSE))),"")</f>
        <v>0.84615384615384615</v>
      </c>
      <c r="H131" s="138">
        <f ca="1">IFERROR(IF((VLOOKUP($E131,'Res&amp;Reablement Backsheet'!$D$5:$W$183,H$9,FALSE))="","",(VLOOKUP($E131,'Res&amp;Reablement Backsheet'!$D$5:$W$183,H$9,FALSE))),"")</f>
        <v>0.79005524861878451</v>
      </c>
      <c r="I131" s="138">
        <f ca="1">IFERROR(IF((VLOOKUP($E131,'Res&amp;Reablement Backsheet'!$D$5:$W$183,I$9,FALSE))="","",(VLOOKUP($E131,'Res&amp;Reablement Backsheet'!$D$5:$W$183,I$9,FALSE))),"")</f>
        <v>0.70833333333333337</v>
      </c>
    </row>
    <row r="132" spans="1:9" ht="15" customHeight="1" x14ac:dyDescent="0.3">
      <c r="A132" s="57">
        <v>120</v>
      </c>
      <c r="B132" s="98" t="str">
        <f ca="1">IFERROR(IF((VLOOKUP($E132,'Org List'!$AJ$10:$AL$188,3,FALSE))="","",(VLOOKUP($E132,'Org List'!$AJ$10:$AL$188,3,FALSE))),"")</f>
        <v>Midlands and East of England Commissioning Region</v>
      </c>
      <c r="C132" s="99" t="str">
        <f ca="1">IFERROR(IF((VLOOKUP($E132,'Org List'!$AO$10:$AQ$188,3,FALSE))="","",(VLOOKUP($E132,'Org List'!$AO$10:$AQ$188,3,FALSE))),"")</f>
        <v>East Midlands Region</v>
      </c>
      <c r="D132" s="100" t="str">
        <f ca="1">IFERROR(IF((VLOOKUP($E132,'Org List'!$AT$10:$AV$188,3,FALSE))="","",(VLOOKUP($E132,'Org List'!$AT$10:$AV$188,3,FALSE))),"")</f>
        <v>NHS England Midlands And East (North Midlands)</v>
      </c>
      <c r="E132" s="98" t="str">
        <f t="shared" ca="1" si="3"/>
        <v>E10000024</v>
      </c>
      <c r="F132" s="100" t="str">
        <f ca="1">IF(E132="","",VLOOKUP(E132,'Org List'!$J$9:$K$488,2,0))</f>
        <v>Nottinghamshire</v>
      </c>
      <c r="G132" s="138">
        <f ca="1">IFERROR(IF((VLOOKUP($E132,'Res&amp;Reablement Backsheet'!$D$5:$W$183,G$9,FALSE))="","",(VLOOKUP($E132,'Res&amp;Reablement Backsheet'!$D$5:$W$183,G$9,FALSE))),"")</f>
        <v>0.78909090909090907</v>
      </c>
      <c r="H132" s="138">
        <f ca="1">IFERROR(IF((VLOOKUP($E132,'Res&amp;Reablement Backsheet'!$D$5:$W$183,H$9,FALSE))="","",(VLOOKUP($E132,'Res&amp;Reablement Backsheet'!$D$5:$W$183,H$9,FALSE))),"")</f>
        <v>0.85</v>
      </c>
      <c r="I132" s="138">
        <f ca="1">IFERROR(IF((VLOOKUP($E132,'Res&amp;Reablement Backsheet'!$D$5:$W$183,I$9,FALSE))="","",(VLOOKUP($E132,'Res&amp;Reablement Backsheet'!$D$5:$W$183,I$9,FALSE))),"")</f>
        <v>0.78815489749430523</v>
      </c>
    </row>
    <row r="133" spans="1:9" ht="15" customHeight="1" x14ac:dyDescent="0.3">
      <c r="A133" s="57">
        <v>121</v>
      </c>
      <c r="B133" s="98" t="str">
        <f ca="1">IFERROR(IF((VLOOKUP($E133,'Org List'!$AJ$10:$AL$188,3,FALSE))="","",(VLOOKUP($E133,'Org List'!$AJ$10:$AL$188,3,FALSE))),"")</f>
        <v>North of England Commissioning Region</v>
      </c>
      <c r="C133" s="99" t="str">
        <f ca="1">IFERROR(IF((VLOOKUP($E133,'Org List'!$AO$10:$AQ$188,3,FALSE))="","",(VLOOKUP($E133,'Org List'!$AO$10:$AQ$188,3,FALSE))),"")</f>
        <v>North West Region</v>
      </c>
      <c r="D133" s="100" t="str">
        <f ca="1">IFERROR(IF((VLOOKUP($E133,'Org List'!$AT$10:$AV$188,3,FALSE))="","",(VLOOKUP($E133,'Org List'!$AT$10:$AV$188,3,FALSE))),"")</f>
        <v>NHS England North (Greater Manchester)</v>
      </c>
      <c r="E133" s="98" t="str">
        <f t="shared" ca="1" si="3"/>
        <v>E08000004</v>
      </c>
      <c r="F133" s="100" t="str">
        <f ca="1">IF(E133="","",VLOOKUP(E133,'Org List'!$J$9:$K$488,2,0))</f>
        <v>Oldham</v>
      </c>
      <c r="G133" s="138">
        <f ca="1">IFERROR(IF((VLOOKUP($E133,'Res&amp;Reablement Backsheet'!$D$5:$W$183,G$9,FALSE))="","",(VLOOKUP($E133,'Res&amp;Reablement Backsheet'!$D$5:$W$183,G$9,FALSE))),"")</f>
        <v>0.92666666666666664</v>
      </c>
      <c r="H133" s="138">
        <f ca="1">IFERROR(IF((VLOOKUP($E133,'Res&amp;Reablement Backsheet'!$D$5:$W$183,H$9,FALSE))="","",(VLOOKUP($E133,'Res&amp;Reablement Backsheet'!$D$5:$W$183,H$9,FALSE))),"")</f>
        <v>0.92763157894736847</v>
      </c>
      <c r="I133" s="138">
        <f ca="1">IFERROR(IF((VLOOKUP($E133,'Res&amp;Reablement Backsheet'!$D$5:$W$183,I$9,FALSE))="","",(VLOOKUP($E133,'Res&amp;Reablement Backsheet'!$D$5:$W$183,I$9,FALSE))),"")</f>
        <v>0.8984375</v>
      </c>
    </row>
    <row r="134" spans="1:9" ht="15" customHeight="1" x14ac:dyDescent="0.3">
      <c r="A134" s="57">
        <v>122</v>
      </c>
      <c r="B134" s="98" t="str">
        <f ca="1">IFERROR(IF((VLOOKUP($E134,'Org List'!$AJ$10:$AL$188,3,FALSE))="","",(VLOOKUP($E134,'Org List'!$AJ$10:$AL$188,3,FALSE))),"")</f>
        <v>South East England Commissioning Region</v>
      </c>
      <c r="C134" s="99" t="str">
        <f ca="1">IFERROR(IF((VLOOKUP($E134,'Org List'!$AO$10:$AQ$188,3,FALSE))="","",(VLOOKUP($E134,'Org List'!$AO$10:$AQ$188,3,FALSE))),"")</f>
        <v>South East Region</v>
      </c>
      <c r="D134" s="100" t="str">
        <f ca="1">IFERROR(IF((VLOOKUP($E134,'Org List'!$AT$10:$AV$188,3,FALSE))="","",(VLOOKUP($E134,'Org List'!$AT$10:$AV$188,3,FALSE))),"")</f>
        <v>NHS England South East (Hampshire, Isle of Wight and Thames Valley)</v>
      </c>
      <c r="E134" s="98" t="str">
        <f t="shared" ca="1" si="3"/>
        <v>E10000025</v>
      </c>
      <c r="F134" s="100" t="str">
        <f ca="1">IF(E134="","",VLOOKUP(E134,'Org List'!$J$9:$K$488,2,0))</f>
        <v>Oxfordshire</v>
      </c>
      <c r="G134" s="138">
        <f ca="1">IFERROR(IF((VLOOKUP($E134,'Res&amp;Reablement Backsheet'!$D$5:$W$183,G$9,FALSE))="","",(VLOOKUP($E134,'Res&amp;Reablement Backsheet'!$D$5:$W$183,G$9,FALSE))),"")</f>
        <v>0.79840848806366049</v>
      </c>
      <c r="H134" s="138">
        <f ca="1">IFERROR(IF((VLOOKUP($E134,'Res&amp;Reablement Backsheet'!$D$5:$W$183,H$9,FALSE))="","",(VLOOKUP($E134,'Res&amp;Reablement Backsheet'!$D$5:$W$183,H$9,FALSE))),"")</f>
        <v>0.83</v>
      </c>
      <c r="I134" s="138">
        <f ca="1">IFERROR(IF((VLOOKUP($E134,'Res&amp;Reablement Backsheet'!$D$5:$W$183,I$9,FALSE))="","",(VLOOKUP($E134,'Res&amp;Reablement Backsheet'!$D$5:$W$183,I$9,FALSE))),"")</f>
        <v>0.77027027027027029</v>
      </c>
    </row>
    <row r="135" spans="1:9" ht="15" customHeight="1" x14ac:dyDescent="0.3">
      <c r="A135" s="57">
        <v>123</v>
      </c>
      <c r="B135" s="98" t="str">
        <f ca="1">IFERROR(IF((VLOOKUP($E135,'Org List'!$AJ$10:$AL$188,3,FALSE))="","",(VLOOKUP($E135,'Org List'!$AJ$10:$AL$188,3,FALSE))),"")</f>
        <v>Midlands and East of England Commissioning Region</v>
      </c>
      <c r="C135" s="99" t="str">
        <f ca="1">IFERROR(IF((VLOOKUP($E135,'Org List'!$AO$10:$AQ$188,3,FALSE))="","",(VLOOKUP($E135,'Org List'!$AO$10:$AQ$188,3,FALSE))),"")</f>
        <v>East Region</v>
      </c>
      <c r="D135" s="100" t="str">
        <f ca="1">IFERROR(IF((VLOOKUP($E135,'Org List'!$AT$10:$AV$188,3,FALSE))="","",(VLOOKUP($E135,'Org List'!$AT$10:$AV$188,3,FALSE))),"")</f>
        <v>NHS England Midlands And East (East)</v>
      </c>
      <c r="E135" s="98" t="str">
        <f t="shared" ca="1" si="3"/>
        <v>E06000031</v>
      </c>
      <c r="F135" s="100" t="str">
        <f ca="1">IF(E135="","",VLOOKUP(E135,'Org List'!$J$9:$K$488,2,0))</f>
        <v>Peterborough</v>
      </c>
      <c r="G135" s="138">
        <f ca="1">IFERROR(IF((VLOOKUP($E135,'Res&amp;Reablement Backsheet'!$D$5:$W$183,G$9,FALSE))="","",(VLOOKUP($E135,'Res&amp;Reablement Backsheet'!$D$5:$W$183,G$9,FALSE))),"")</f>
        <v>0.72477064220183485</v>
      </c>
      <c r="H135" s="138">
        <f ca="1">IFERROR(IF((VLOOKUP($E135,'Res&amp;Reablement Backsheet'!$D$5:$W$183,H$9,FALSE))="","",(VLOOKUP($E135,'Res&amp;Reablement Backsheet'!$D$5:$W$183,H$9,FALSE))),"")</f>
        <v>0.83193277310924374</v>
      </c>
      <c r="I135" s="138">
        <f ca="1">IFERROR(IF((VLOOKUP($E135,'Res&amp;Reablement Backsheet'!$D$5:$W$183,I$9,FALSE))="","",(VLOOKUP($E135,'Res&amp;Reablement Backsheet'!$D$5:$W$183,I$9,FALSE))),"")</f>
        <v>0.7558139534883721</v>
      </c>
    </row>
    <row r="136" spans="1:9" ht="15" customHeight="1" x14ac:dyDescent="0.3">
      <c r="A136" s="57">
        <v>124</v>
      </c>
      <c r="B136" s="98" t="str">
        <f ca="1">IFERROR(IF((VLOOKUP($E136,'Org List'!$AJ$10:$AL$188,3,FALSE))="","",(VLOOKUP($E136,'Org List'!$AJ$10:$AL$188,3,FALSE))),"")</f>
        <v>South West England Commissioning Region</v>
      </c>
      <c r="C136" s="99" t="str">
        <f ca="1">IFERROR(IF((VLOOKUP($E136,'Org List'!$AO$10:$AQ$188,3,FALSE))="","",(VLOOKUP($E136,'Org List'!$AO$10:$AQ$188,3,FALSE))),"")</f>
        <v>South West Region</v>
      </c>
      <c r="D136" s="100" t="str">
        <f ca="1">IFERROR(IF((VLOOKUP($E136,'Org List'!$AT$10:$AV$188,3,FALSE))="","",(VLOOKUP($E136,'Org List'!$AT$10:$AV$188,3,FALSE))),"")</f>
        <v>NHS England South West (South West South)</v>
      </c>
      <c r="E136" s="98" t="str">
        <f t="shared" ca="1" si="3"/>
        <v>E06000026</v>
      </c>
      <c r="F136" s="100" t="str">
        <f ca="1">IF(E136="","",VLOOKUP(E136,'Org List'!$J$9:$K$488,2,0))</f>
        <v>Plymouth</v>
      </c>
      <c r="G136" s="138">
        <f ca="1">IFERROR(IF((VLOOKUP($E136,'Res&amp;Reablement Backsheet'!$D$5:$W$183,G$9,FALSE))="","",(VLOOKUP($E136,'Res&amp;Reablement Backsheet'!$D$5:$W$183,G$9,FALSE))),"")</f>
        <v>0.84946236559139787</v>
      </c>
      <c r="H136" s="138">
        <f ca="1">IFERROR(IF((VLOOKUP($E136,'Res&amp;Reablement Backsheet'!$D$5:$W$183,H$9,FALSE))="","",(VLOOKUP($E136,'Res&amp;Reablement Backsheet'!$D$5:$W$183,H$9,FALSE))),"")</f>
        <v>0.8975265017667845</v>
      </c>
      <c r="I136" s="138">
        <f ca="1">IFERROR(IF((VLOOKUP($E136,'Res&amp;Reablement Backsheet'!$D$5:$W$183,I$9,FALSE))="","",(VLOOKUP($E136,'Res&amp;Reablement Backsheet'!$D$5:$W$183,I$9,FALSE))),"")</f>
        <v>0.84090909090909094</v>
      </c>
    </row>
    <row r="137" spans="1:9" ht="15" customHeight="1" x14ac:dyDescent="0.3">
      <c r="A137" s="57">
        <v>125</v>
      </c>
      <c r="B137" s="98" t="str">
        <f ca="1">IFERROR(IF((VLOOKUP($E137,'Org List'!$AJ$10:$AL$188,3,FALSE))="","",(VLOOKUP($E137,'Org List'!$AJ$10:$AL$188,3,FALSE))),"")</f>
        <v>South East England Commissioning Region</v>
      </c>
      <c r="C137" s="99" t="str">
        <f ca="1">IFERROR(IF((VLOOKUP($E137,'Org List'!$AO$10:$AQ$188,3,FALSE))="","",(VLOOKUP($E137,'Org List'!$AO$10:$AQ$188,3,FALSE))),"")</f>
        <v>South East Region</v>
      </c>
      <c r="D137" s="100" t="str">
        <f ca="1">IFERROR(IF((VLOOKUP($E137,'Org List'!$AT$10:$AV$188,3,FALSE))="","",(VLOOKUP($E137,'Org List'!$AT$10:$AV$188,3,FALSE))),"")</f>
        <v>NHS England South East (Hampshire, Isle of Wight and Thames Valley)</v>
      </c>
      <c r="E137" s="98" t="str">
        <f t="shared" ca="1" si="3"/>
        <v>E06000044</v>
      </c>
      <c r="F137" s="100" t="str">
        <f ca="1">IF(E137="","",VLOOKUP(E137,'Org List'!$J$9:$K$488,2,0))</f>
        <v>Portsmouth</v>
      </c>
      <c r="G137" s="138">
        <f ca="1">IFERROR(IF((VLOOKUP($E137,'Res&amp;Reablement Backsheet'!$D$5:$W$183,G$9,FALSE))="","",(VLOOKUP($E137,'Res&amp;Reablement Backsheet'!$D$5:$W$183,G$9,FALSE))),"")</f>
        <v>0.79605263157894735</v>
      </c>
      <c r="H137" s="138">
        <f ca="1">IFERROR(IF((VLOOKUP($E137,'Res&amp;Reablement Backsheet'!$D$5:$W$183,H$9,FALSE))="","",(VLOOKUP($E137,'Res&amp;Reablement Backsheet'!$D$5:$W$183,H$9,FALSE))),"")</f>
        <v>0.83199999999999996</v>
      </c>
      <c r="I137" s="138">
        <f ca="1">IFERROR(IF((VLOOKUP($E137,'Res&amp;Reablement Backsheet'!$D$5:$W$183,I$9,FALSE))="","",(VLOOKUP($E137,'Res&amp;Reablement Backsheet'!$D$5:$W$183,I$9,FALSE))),"")</f>
        <v>0.83916083916083917</v>
      </c>
    </row>
    <row r="138" spans="1:9" ht="15" customHeight="1" x14ac:dyDescent="0.3">
      <c r="A138" s="57">
        <v>126</v>
      </c>
      <c r="B138" s="98" t="str">
        <f ca="1">IFERROR(IF((VLOOKUP($E138,'Org List'!$AJ$10:$AL$188,3,FALSE))="","",(VLOOKUP($E138,'Org List'!$AJ$10:$AL$188,3,FALSE))),"")</f>
        <v>South East England Commissioning Region</v>
      </c>
      <c r="C138" s="99" t="str">
        <f ca="1">IFERROR(IF((VLOOKUP($E138,'Org List'!$AO$10:$AQ$188,3,FALSE))="","",(VLOOKUP($E138,'Org List'!$AO$10:$AQ$188,3,FALSE))),"")</f>
        <v>South East Region</v>
      </c>
      <c r="D138" s="100" t="str">
        <f ca="1">IFERROR(IF((VLOOKUP($E138,'Org List'!$AT$10:$AV$188,3,FALSE))="","",(VLOOKUP($E138,'Org List'!$AT$10:$AV$188,3,FALSE))),"")</f>
        <v>NHS England South East (Hampshire, Isle of Wight and Thames Valley)</v>
      </c>
      <c r="E138" s="98" t="str">
        <f t="shared" ca="1" si="3"/>
        <v>E06000038</v>
      </c>
      <c r="F138" s="100" t="str">
        <f ca="1">IF(E138="","",VLOOKUP(E138,'Org List'!$J$9:$K$488,2,0))</f>
        <v>Reading</v>
      </c>
      <c r="G138" s="138">
        <f ca="1">IFERROR(IF((VLOOKUP($E138,'Res&amp;Reablement Backsheet'!$D$5:$W$183,G$9,FALSE))="","",(VLOOKUP($E138,'Res&amp;Reablement Backsheet'!$D$5:$W$183,G$9,FALSE))),"")</f>
        <v>0.87096774193548387</v>
      </c>
      <c r="H138" s="138">
        <f ca="1">IFERROR(IF((VLOOKUP($E138,'Res&amp;Reablement Backsheet'!$D$5:$W$183,H$9,FALSE))="","",(VLOOKUP($E138,'Res&amp;Reablement Backsheet'!$D$5:$W$183,H$9,FALSE))),"")</f>
        <v>0.88</v>
      </c>
      <c r="I138" s="138">
        <f ca="1">IFERROR(IF((VLOOKUP($E138,'Res&amp;Reablement Backsheet'!$D$5:$W$183,I$9,FALSE))="","",(VLOOKUP($E138,'Res&amp;Reablement Backsheet'!$D$5:$W$183,I$9,FALSE))),"")</f>
        <v>0.90804597701149425</v>
      </c>
    </row>
    <row r="139" spans="1:9" ht="15" customHeight="1" x14ac:dyDescent="0.3">
      <c r="A139" s="57">
        <v>127</v>
      </c>
      <c r="B139" s="98" t="str">
        <f ca="1">IFERROR(IF((VLOOKUP($E139,'Org List'!$AJ$10:$AL$188,3,FALSE))="","",(VLOOKUP($E139,'Org List'!$AJ$10:$AL$188,3,FALSE))),"")</f>
        <v>London Commissioning Region</v>
      </c>
      <c r="C139" s="99" t="str">
        <f ca="1">IFERROR(IF((VLOOKUP($E139,'Org List'!$AO$10:$AQ$188,3,FALSE))="","",(VLOOKUP($E139,'Org List'!$AO$10:$AQ$188,3,FALSE))),"")</f>
        <v>London Region</v>
      </c>
      <c r="D139" s="100" t="str">
        <f ca="1">IFERROR(IF((VLOOKUP($E139,'Org List'!$AT$10:$AV$188,3,FALSE))="","",(VLOOKUP($E139,'Org List'!$AT$10:$AV$188,3,FALSE))),"")</f>
        <v>NHS England London</v>
      </c>
      <c r="E139" s="98" t="str">
        <f t="shared" ca="1" si="3"/>
        <v>E09000026</v>
      </c>
      <c r="F139" s="100" t="str">
        <f ca="1">IF(E139="","",VLOOKUP(E139,'Org List'!$J$9:$K$488,2,0))</f>
        <v>Redbridge</v>
      </c>
      <c r="G139" s="138">
        <f ca="1">IFERROR(IF((VLOOKUP($E139,'Res&amp;Reablement Backsheet'!$D$5:$W$183,G$9,FALSE))="","",(VLOOKUP($E139,'Res&amp;Reablement Backsheet'!$D$5:$W$183,G$9,FALSE))),"")</f>
        <v>0.93538461538461537</v>
      </c>
      <c r="H139" s="138">
        <f ca="1">IFERROR(IF((VLOOKUP($E139,'Res&amp;Reablement Backsheet'!$D$5:$W$183,H$9,FALSE))="","",(VLOOKUP($E139,'Res&amp;Reablement Backsheet'!$D$5:$W$183,H$9,FALSE))),"")</f>
        <v>0.89</v>
      </c>
      <c r="I139" s="138">
        <f ca="1">IFERROR(IF((VLOOKUP($E139,'Res&amp;Reablement Backsheet'!$D$5:$W$183,I$9,FALSE))="","",(VLOOKUP($E139,'Res&amp;Reablement Backsheet'!$D$5:$W$183,I$9,FALSE))),"")</f>
        <v>0.96610169491525422</v>
      </c>
    </row>
    <row r="140" spans="1:9" ht="15" customHeight="1" x14ac:dyDescent="0.3">
      <c r="A140" s="57">
        <v>128</v>
      </c>
      <c r="B140" s="98" t="str">
        <f ca="1">IFERROR(IF((VLOOKUP($E140,'Org List'!$AJ$10:$AL$188,3,FALSE))="","",(VLOOKUP($E140,'Org List'!$AJ$10:$AL$188,3,FALSE))),"")</f>
        <v>North of England Commissioning Region</v>
      </c>
      <c r="C140" s="99" t="str">
        <f ca="1">IFERROR(IF((VLOOKUP($E140,'Org List'!$AO$10:$AQ$188,3,FALSE))="","",(VLOOKUP($E140,'Org List'!$AO$10:$AQ$188,3,FALSE))),"")</f>
        <v>North East Region</v>
      </c>
      <c r="D140" s="100" t="str">
        <f ca="1">IFERROR(IF((VLOOKUP($E140,'Org List'!$AT$10:$AV$188,3,FALSE))="","",(VLOOKUP($E140,'Org List'!$AT$10:$AV$188,3,FALSE))),"")</f>
        <v>NHS England North (Cumbria And North East)</v>
      </c>
      <c r="E140" s="98" t="str">
        <f t="shared" ref="E140:E171" ca="1" si="4">IF($A140&gt;$L$5-1,"",INDIRECT("'Comms by AT'!D"&amp;$A140+$L$4))</f>
        <v>E06000003</v>
      </c>
      <c r="F140" s="100" t="str">
        <f ca="1">IF(E140="","",VLOOKUP(E140,'Org List'!$J$9:$K$488,2,0))</f>
        <v>Redcar and Cleveland</v>
      </c>
      <c r="G140" s="138">
        <f ca="1">IFERROR(IF((VLOOKUP($E140,'Res&amp;Reablement Backsheet'!$D$5:$W$183,G$9,FALSE))="","",(VLOOKUP($E140,'Res&amp;Reablement Backsheet'!$D$5:$W$183,G$9,FALSE))),"")</f>
        <v>0.83076923076923082</v>
      </c>
      <c r="H140" s="138">
        <f ca="1">IFERROR(IF((VLOOKUP($E140,'Res&amp;Reablement Backsheet'!$D$5:$W$183,H$9,FALSE))="","",(VLOOKUP($E140,'Res&amp;Reablement Backsheet'!$D$5:$W$183,H$9,FALSE))),"")</f>
        <v>0.84</v>
      </c>
      <c r="I140" s="138">
        <f ca="1">IFERROR(IF((VLOOKUP($E140,'Res&amp;Reablement Backsheet'!$D$5:$W$183,I$9,FALSE))="","",(VLOOKUP($E140,'Res&amp;Reablement Backsheet'!$D$5:$W$183,I$9,FALSE))),"")</f>
        <v>0.85897435897435892</v>
      </c>
    </row>
    <row r="141" spans="1:9" ht="15" customHeight="1" x14ac:dyDescent="0.3">
      <c r="A141" s="57">
        <v>129</v>
      </c>
      <c r="B141" s="98" t="str">
        <f ca="1">IFERROR(IF((VLOOKUP($E141,'Org List'!$AJ$10:$AL$188,3,FALSE))="","",(VLOOKUP($E141,'Org List'!$AJ$10:$AL$188,3,FALSE))),"")</f>
        <v>London Commissioning Region</v>
      </c>
      <c r="C141" s="99" t="str">
        <f ca="1">IFERROR(IF((VLOOKUP($E141,'Org List'!$AO$10:$AQ$188,3,FALSE))="","",(VLOOKUP($E141,'Org List'!$AO$10:$AQ$188,3,FALSE))),"")</f>
        <v>London Region</v>
      </c>
      <c r="D141" s="100" t="str">
        <f ca="1">IFERROR(IF((VLOOKUP($E141,'Org List'!$AT$10:$AV$188,3,FALSE))="","",(VLOOKUP($E141,'Org List'!$AT$10:$AV$188,3,FALSE))),"")</f>
        <v>NHS England London</v>
      </c>
      <c r="E141" s="98" t="str">
        <f t="shared" ca="1" si="4"/>
        <v>E09000027</v>
      </c>
      <c r="F141" s="100" t="str">
        <f ca="1">IF(E141="","",VLOOKUP(E141,'Org List'!$J$9:$K$488,2,0))</f>
        <v>Richmond upon Thames</v>
      </c>
      <c r="G141" s="138">
        <f ca="1">IFERROR(IF((VLOOKUP($E141,'Res&amp;Reablement Backsheet'!$D$5:$W$183,G$9,FALSE))="","",(VLOOKUP($E141,'Res&amp;Reablement Backsheet'!$D$5:$W$183,G$9,FALSE))),"")</f>
        <v>0.85616438356164382</v>
      </c>
      <c r="H141" s="138">
        <f ca="1">IFERROR(IF((VLOOKUP($E141,'Res&amp;Reablement Backsheet'!$D$5:$W$183,H$9,FALSE))="","",(VLOOKUP($E141,'Res&amp;Reablement Backsheet'!$D$5:$W$183,H$9,FALSE))),"")</f>
        <v>0.86144578313253017</v>
      </c>
      <c r="I141" s="138">
        <f ca="1">IFERROR(IF((VLOOKUP($E141,'Res&amp;Reablement Backsheet'!$D$5:$W$183,I$9,FALSE))="","",(VLOOKUP($E141,'Res&amp;Reablement Backsheet'!$D$5:$W$183,I$9,FALSE))),"")</f>
        <v>0.92024539877300615</v>
      </c>
    </row>
    <row r="142" spans="1:9" ht="15" customHeight="1" x14ac:dyDescent="0.3">
      <c r="A142" s="57">
        <v>130</v>
      </c>
      <c r="B142" s="98" t="str">
        <f ca="1">IFERROR(IF((VLOOKUP($E142,'Org List'!$AJ$10:$AL$188,3,FALSE))="","",(VLOOKUP($E142,'Org List'!$AJ$10:$AL$188,3,FALSE))),"")</f>
        <v>North of England Commissioning Region</v>
      </c>
      <c r="C142" s="99" t="str">
        <f ca="1">IFERROR(IF((VLOOKUP($E142,'Org List'!$AO$10:$AQ$188,3,FALSE))="","",(VLOOKUP($E142,'Org List'!$AO$10:$AQ$188,3,FALSE))),"")</f>
        <v>North West Region</v>
      </c>
      <c r="D142" s="100" t="str">
        <f ca="1">IFERROR(IF((VLOOKUP($E142,'Org List'!$AT$10:$AV$188,3,FALSE))="","",(VLOOKUP($E142,'Org List'!$AT$10:$AV$188,3,FALSE))),"")</f>
        <v>NHS England North (Greater Manchester)</v>
      </c>
      <c r="E142" s="98" t="str">
        <f t="shared" ca="1" si="4"/>
        <v>E08000005</v>
      </c>
      <c r="F142" s="100" t="str">
        <f ca="1">IF(E142="","",VLOOKUP(E142,'Org List'!$J$9:$K$488,2,0))</f>
        <v>Rochdale</v>
      </c>
      <c r="G142" s="138">
        <f ca="1">IFERROR(IF((VLOOKUP($E142,'Res&amp;Reablement Backsheet'!$D$5:$W$183,G$9,FALSE))="","",(VLOOKUP($E142,'Res&amp;Reablement Backsheet'!$D$5:$W$183,G$9,FALSE))),"")</f>
        <v>0.875</v>
      </c>
      <c r="H142" s="138">
        <f ca="1">IFERROR(IF((VLOOKUP($E142,'Res&amp;Reablement Backsheet'!$D$5:$W$183,H$9,FALSE))="","",(VLOOKUP($E142,'Res&amp;Reablement Backsheet'!$D$5:$W$183,H$9,FALSE))),"")</f>
        <v>0.85128205128205126</v>
      </c>
      <c r="I142" s="138">
        <f ca="1">IFERROR(IF((VLOOKUP($E142,'Res&amp;Reablement Backsheet'!$D$5:$W$183,I$9,FALSE))="","",(VLOOKUP($E142,'Res&amp;Reablement Backsheet'!$D$5:$W$183,I$9,FALSE))),"")</f>
        <v>0.80281690140845074</v>
      </c>
    </row>
    <row r="143" spans="1:9" ht="15" customHeight="1" x14ac:dyDescent="0.3">
      <c r="A143" s="57">
        <v>131</v>
      </c>
      <c r="B143" s="98" t="str">
        <f ca="1">IFERROR(IF((VLOOKUP($E143,'Org List'!$AJ$10:$AL$188,3,FALSE))="","",(VLOOKUP($E143,'Org List'!$AJ$10:$AL$188,3,FALSE))),"")</f>
        <v>North of England Commissioning Region</v>
      </c>
      <c r="C143" s="99" t="str">
        <f ca="1">IFERROR(IF((VLOOKUP($E143,'Org List'!$AO$10:$AQ$188,3,FALSE))="","",(VLOOKUP($E143,'Org List'!$AO$10:$AQ$188,3,FALSE))),"")</f>
        <v>Yorkshire and The Humber Region</v>
      </c>
      <c r="D143" s="100" t="str">
        <f ca="1">IFERROR(IF((VLOOKUP($E143,'Org List'!$AT$10:$AV$188,3,FALSE))="","",(VLOOKUP($E143,'Org List'!$AT$10:$AV$188,3,FALSE))),"")</f>
        <v>NHS England North (Yorkshire And Humber)</v>
      </c>
      <c r="E143" s="98" t="str">
        <f t="shared" ca="1" si="4"/>
        <v>E08000018</v>
      </c>
      <c r="F143" s="100" t="str">
        <f ca="1">IF(E143="","",VLOOKUP(E143,'Org List'!$J$9:$K$488,2,0))</f>
        <v>Rotherham</v>
      </c>
      <c r="G143" s="138">
        <f ca="1">IFERROR(IF((VLOOKUP($E143,'Res&amp;Reablement Backsheet'!$D$5:$W$183,G$9,FALSE))="","",(VLOOKUP($E143,'Res&amp;Reablement Backsheet'!$D$5:$W$183,G$9,FALSE))),"")</f>
        <v>0.875</v>
      </c>
      <c r="H143" s="138">
        <f ca="1">IFERROR(IF((VLOOKUP($E143,'Res&amp;Reablement Backsheet'!$D$5:$W$183,H$9,FALSE))="","",(VLOOKUP($E143,'Res&amp;Reablement Backsheet'!$D$5:$W$183,H$9,FALSE))),"")</f>
        <v>0.87777777777777777</v>
      </c>
      <c r="I143" s="138">
        <f ca="1">IFERROR(IF((VLOOKUP($E143,'Res&amp;Reablement Backsheet'!$D$5:$W$183,I$9,FALSE))="","",(VLOOKUP($E143,'Res&amp;Reablement Backsheet'!$D$5:$W$183,I$9,FALSE))),"")</f>
        <v>0.82758620689655171</v>
      </c>
    </row>
    <row r="144" spans="1:9" ht="15" customHeight="1" x14ac:dyDescent="0.3">
      <c r="A144" s="57">
        <v>132</v>
      </c>
      <c r="B144" s="98" t="str">
        <f ca="1">IFERROR(IF((VLOOKUP($E144,'Org List'!$AJ$10:$AL$188,3,FALSE))="","",(VLOOKUP($E144,'Org List'!$AJ$10:$AL$188,3,FALSE))),"")</f>
        <v>Midlands and East of England Commissioning Region</v>
      </c>
      <c r="C144" s="99" t="str">
        <f ca="1">IFERROR(IF((VLOOKUP($E144,'Org List'!$AO$10:$AQ$188,3,FALSE))="","",(VLOOKUP($E144,'Org List'!$AO$10:$AQ$188,3,FALSE))),"")</f>
        <v>East Midlands Region</v>
      </c>
      <c r="D144" s="100" t="str">
        <f ca="1">IFERROR(IF((VLOOKUP($E144,'Org List'!$AT$10:$AV$188,3,FALSE))="","",(VLOOKUP($E144,'Org List'!$AT$10:$AV$188,3,FALSE))),"")</f>
        <v>NHS England Midlands And East (Central Midlands)</v>
      </c>
      <c r="E144" s="98" t="str">
        <f t="shared" ca="1" si="4"/>
        <v>E06000017</v>
      </c>
      <c r="F144" s="100" t="str">
        <f ca="1">IF(E144="","",VLOOKUP(E144,'Org List'!$J$9:$K$488,2,0))</f>
        <v>Rutland</v>
      </c>
      <c r="G144" s="138">
        <f ca="1">IFERROR(IF((VLOOKUP($E144,'Res&amp;Reablement Backsheet'!$D$5:$W$183,G$9,FALSE))="","",(VLOOKUP($E144,'Res&amp;Reablement Backsheet'!$D$5:$W$183,G$9,FALSE))),"")</f>
        <v>0.97222222222222221</v>
      </c>
      <c r="H144" s="138">
        <f ca="1">IFERROR(IF((VLOOKUP($E144,'Res&amp;Reablement Backsheet'!$D$5:$W$183,H$9,FALSE))="","",(VLOOKUP($E144,'Res&amp;Reablement Backsheet'!$D$5:$W$183,H$9,FALSE))),"")</f>
        <v>0.88888888888888884</v>
      </c>
      <c r="I144" s="138">
        <f ca="1">IFERROR(IF((VLOOKUP($E144,'Res&amp;Reablement Backsheet'!$D$5:$W$183,I$9,FALSE))="","",(VLOOKUP($E144,'Res&amp;Reablement Backsheet'!$D$5:$W$183,I$9,FALSE))),"")</f>
        <v>0.91111111111111109</v>
      </c>
    </row>
    <row r="145" spans="1:9" ht="15" customHeight="1" x14ac:dyDescent="0.3">
      <c r="A145" s="57">
        <v>133</v>
      </c>
      <c r="B145" s="98" t="str">
        <f ca="1">IFERROR(IF((VLOOKUP($E145,'Org List'!$AJ$10:$AL$188,3,FALSE))="","",(VLOOKUP($E145,'Org List'!$AJ$10:$AL$188,3,FALSE))),"")</f>
        <v>North of England Commissioning Region</v>
      </c>
      <c r="C145" s="99" t="str">
        <f ca="1">IFERROR(IF((VLOOKUP($E145,'Org List'!$AO$10:$AQ$188,3,FALSE))="","",(VLOOKUP($E145,'Org List'!$AO$10:$AQ$188,3,FALSE))),"")</f>
        <v>North West Region</v>
      </c>
      <c r="D145" s="100" t="str">
        <f ca="1">IFERROR(IF((VLOOKUP($E145,'Org List'!$AT$10:$AV$188,3,FALSE))="","",(VLOOKUP($E145,'Org List'!$AT$10:$AV$188,3,FALSE))),"")</f>
        <v>NHS England North (Greater Manchester)</v>
      </c>
      <c r="E145" s="98" t="str">
        <f t="shared" ca="1" si="4"/>
        <v>E08000006</v>
      </c>
      <c r="F145" s="100" t="str">
        <f ca="1">IF(E145="","",VLOOKUP(E145,'Org List'!$J$9:$K$488,2,0))</f>
        <v>Salford</v>
      </c>
      <c r="G145" s="138">
        <f ca="1">IFERROR(IF((VLOOKUP($E145,'Res&amp;Reablement Backsheet'!$D$5:$W$183,G$9,FALSE))="","",(VLOOKUP($E145,'Res&amp;Reablement Backsheet'!$D$5:$W$183,G$9,FALSE))),"")</f>
        <v>0.79572446555819476</v>
      </c>
      <c r="H145" s="138">
        <f ca="1">IFERROR(IF((VLOOKUP($E145,'Res&amp;Reablement Backsheet'!$D$5:$W$183,H$9,FALSE))="","",(VLOOKUP($E145,'Res&amp;Reablement Backsheet'!$D$5:$W$183,H$9,FALSE))),"")</f>
        <v>0.7960644007155635</v>
      </c>
      <c r="I145" s="138">
        <f ca="1">IFERROR(IF((VLOOKUP($E145,'Res&amp;Reablement Backsheet'!$D$5:$W$183,I$9,FALSE))="","",(VLOOKUP($E145,'Res&amp;Reablement Backsheet'!$D$5:$W$183,I$9,FALSE))),"")</f>
        <v>0.79032258064516125</v>
      </c>
    </row>
    <row r="146" spans="1:9" ht="15" customHeight="1" x14ac:dyDescent="0.3">
      <c r="A146" s="57">
        <v>134</v>
      </c>
      <c r="B146" s="98" t="str">
        <f ca="1">IFERROR(IF((VLOOKUP($E146,'Org List'!$AJ$10:$AL$188,3,FALSE))="","",(VLOOKUP($E146,'Org List'!$AJ$10:$AL$188,3,FALSE))),"")</f>
        <v>Midlands and East of England Commissioning Region</v>
      </c>
      <c r="C146" s="99" t="str">
        <f ca="1">IFERROR(IF((VLOOKUP($E146,'Org List'!$AO$10:$AQ$188,3,FALSE))="","",(VLOOKUP($E146,'Org List'!$AO$10:$AQ$188,3,FALSE))),"")</f>
        <v>West Midlands Region</v>
      </c>
      <c r="D146" s="100" t="str">
        <f ca="1">IFERROR(IF((VLOOKUP($E146,'Org List'!$AT$10:$AV$188,3,FALSE))="","",(VLOOKUP($E146,'Org List'!$AT$10:$AV$188,3,FALSE))),"")</f>
        <v>NHS England Midlands And East (West Midlands)</v>
      </c>
      <c r="E146" s="98" t="str">
        <f t="shared" ca="1" si="4"/>
        <v>E08000028</v>
      </c>
      <c r="F146" s="100" t="str">
        <f ca="1">IF(E146="","",VLOOKUP(E146,'Org List'!$J$9:$K$488,2,0))</f>
        <v>Sandwell</v>
      </c>
      <c r="G146" s="138">
        <f ca="1">IFERROR(IF((VLOOKUP($E146,'Res&amp;Reablement Backsheet'!$D$5:$W$183,G$9,FALSE))="","",(VLOOKUP($E146,'Res&amp;Reablement Backsheet'!$D$5:$W$183,G$9,FALSE))),"")</f>
        <v>0.64102564102564108</v>
      </c>
      <c r="H146" s="138">
        <f ca="1">IFERROR(IF((VLOOKUP($E146,'Res&amp;Reablement Backsheet'!$D$5:$W$183,H$9,FALSE))="","",(VLOOKUP($E146,'Res&amp;Reablement Backsheet'!$D$5:$W$183,H$9,FALSE))),"")</f>
        <v>0.8</v>
      </c>
      <c r="I146" s="138">
        <f ca="1">IFERROR(IF((VLOOKUP($E146,'Res&amp;Reablement Backsheet'!$D$5:$W$183,I$9,FALSE))="","",(VLOOKUP($E146,'Res&amp;Reablement Backsheet'!$D$5:$W$183,I$9,FALSE))),"")</f>
        <v>0.68049792531120334</v>
      </c>
    </row>
    <row r="147" spans="1:9" ht="15" customHeight="1" x14ac:dyDescent="0.3">
      <c r="A147" s="57">
        <v>135</v>
      </c>
      <c r="B147" s="98" t="str">
        <f ca="1">IFERROR(IF((VLOOKUP($E147,'Org List'!$AJ$10:$AL$188,3,FALSE))="","",(VLOOKUP($E147,'Org List'!$AJ$10:$AL$188,3,FALSE))),"")</f>
        <v>North of England Commissioning Region</v>
      </c>
      <c r="C147" s="99" t="str">
        <f ca="1">IFERROR(IF((VLOOKUP($E147,'Org List'!$AO$10:$AQ$188,3,FALSE))="","",(VLOOKUP($E147,'Org List'!$AO$10:$AQ$188,3,FALSE))),"")</f>
        <v>North West Region</v>
      </c>
      <c r="D147" s="100" t="str">
        <f ca="1">IFERROR(IF((VLOOKUP($E147,'Org List'!$AT$10:$AV$188,3,FALSE))="","",(VLOOKUP($E147,'Org List'!$AT$10:$AV$188,3,FALSE))),"")</f>
        <v>NHS England North (Cheshire And Merseyside)</v>
      </c>
      <c r="E147" s="98" t="str">
        <f t="shared" ca="1" si="4"/>
        <v>E08000014</v>
      </c>
      <c r="F147" s="100" t="str">
        <f ca="1">IF(E147="","",VLOOKUP(E147,'Org List'!$J$9:$K$488,2,0))</f>
        <v>Sefton</v>
      </c>
      <c r="G147" s="138">
        <f ca="1">IFERROR(IF((VLOOKUP($E147,'Res&amp;Reablement Backsheet'!$D$5:$W$183,G$9,FALSE))="","",(VLOOKUP($E147,'Res&amp;Reablement Backsheet'!$D$5:$W$183,G$9,FALSE))),"")</f>
        <v>0.85593220338983056</v>
      </c>
      <c r="H147" s="138">
        <f ca="1">IFERROR(IF((VLOOKUP($E147,'Res&amp;Reablement Backsheet'!$D$5:$W$183,H$9,FALSE))="","",(VLOOKUP($E147,'Res&amp;Reablement Backsheet'!$D$5:$W$183,H$9,FALSE))),"")</f>
        <v>0.85593220338983056</v>
      </c>
      <c r="I147" s="138">
        <f ca="1">IFERROR(IF((VLOOKUP($E147,'Res&amp;Reablement Backsheet'!$D$5:$W$183,I$9,FALSE))="","",(VLOOKUP($E147,'Res&amp;Reablement Backsheet'!$D$5:$W$183,I$9,FALSE))),"")</f>
        <v>0.86821705426356588</v>
      </c>
    </row>
    <row r="148" spans="1:9" ht="15" customHeight="1" x14ac:dyDescent="0.3">
      <c r="A148" s="57">
        <v>136</v>
      </c>
      <c r="B148" s="98" t="str">
        <f ca="1">IFERROR(IF((VLOOKUP($E148,'Org List'!$AJ$10:$AL$188,3,FALSE))="","",(VLOOKUP($E148,'Org List'!$AJ$10:$AL$188,3,FALSE))),"")</f>
        <v>North of England Commissioning Region</v>
      </c>
      <c r="C148" s="99" t="str">
        <f ca="1">IFERROR(IF((VLOOKUP($E148,'Org List'!$AO$10:$AQ$188,3,FALSE))="","",(VLOOKUP($E148,'Org List'!$AO$10:$AQ$188,3,FALSE))),"")</f>
        <v>Yorkshire and The Humber Region</v>
      </c>
      <c r="D148" s="100" t="str">
        <f ca="1">IFERROR(IF((VLOOKUP($E148,'Org List'!$AT$10:$AV$188,3,FALSE))="","",(VLOOKUP($E148,'Org List'!$AT$10:$AV$188,3,FALSE))),"")</f>
        <v>NHS England North (Yorkshire And Humber)</v>
      </c>
      <c r="E148" s="98" t="str">
        <f t="shared" ca="1" si="4"/>
        <v>E08000019</v>
      </c>
      <c r="F148" s="100" t="str">
        <f ca="1">IF(E148="","",VLOOKUP(E148,'Org List'!$J$9:$K$488,2,0))</f>
        <v>Sheffield</v>
      </c>
      <c r="G148" s="138">
        <f ca="1">IFERROR(IF((VLOOKUP($E148,'Res&amp;Reablement Backsheet'!$D$5:$W$183,G$9,FALSE))="","",(VLOOKUP($E148,'Res&amp;Reablement Backsheet'!$D$5:$W$183,G$9,FALSE))),"")</f>
        <v>0.74717368961973274</v>
      </c>
      <c r="H148" s="138">
        <f ca="1">IFERROR(IF((VLOOKUP($E148,'Res&amp;Reablement Backsheet'!$D$5:$W$183,H$9,FALSE))="","",(VLOOKUP($E148,'Res&amp;Reablement Backsheet'!$D$5:$W$183,H$9,FALSE))),"")</f>
        <v>0.8</v>
      </c>
      <c r="I148" s="138">
        <f ca="1">IFERROR(IF((VLOOKUP($E148,'Res&amp;Reablement Backsheet'!$D$5:$W$183,I$9,FALSE))="","",(VLOOKUP($E148,'Res&amp;Reablement Backsheet'!$D$5:$W$183,I$9,FALSE))),"")</f>
        <v>0.80478087649402386</v>
      </c>
    </row>
    <row r="149" spans="1:9" ht="15" customHeight="1" x14ac:dyDescent="0.3">
      <c r="A149" s="57">
        <v>137</v>
      </c>
      <c r="B149" s="98" t="str">
        <f ca="1">IFERROR(IF((VLOOKUP($E149,'Org List'!$AJ$10:$AL$188,3,FALSE))="","",(VLOOKUP($E149,'Org List'!$AJ$10:$AL$188,3,FALSE))),"")</f>
        <v>Midlands and East of England Commissioning Region</v>
      </c>
      <c r="C149" s="99" t="str">
        <f ca="1">IFERROR(IF((VLOOKUP($E149,'Org List'!$AO$10:$AQ$188,3,FALSE))="","",(VLOOKUP($E149,'Org List'!$AO$10:$AQ$188,3,FALSE))),"")</f>
        <v>West Midlands Region</v>
      </c>
      <c r="D149" s="100" t="str">
        <f ca="1">IFERROR(IF((VLOOKUP($E149,'Org List'!$AT$10:$AV$188,3,FALSE))="","",(VLOOKUP($E149,'Org List'!$AT$10:$AV$188,3,FALSE))),"")</f>
        <v>NHS England Midlands And East (North Midlands)</v>
      </c>
      <c r="E149" s="98" t="str">
        <f t="shared" ca="1" si="4"/>
        <v>E06000051</v>
      </c>
      <c r="F149" s="100" t="str">
        <f ca="1">IF(E149="","",VLOOKUP(E149,'Org List'!$J$9:$K$488,2,0))</f>
        <v>Shropshire</v>
      </c>
      <c r="G149" s="138">
        <f ca="1">IFERROR(IF((VLOOKUP($E149,'Res&amp;Reablement Backsheet'!$D$5:$W$183,G$9,FALSE))="","",(VLOOKUP($E149,'Res&amp;Reablement Backsheet'!$D$5:$W$183,G$9,FALSE))),"")</f>
        <v>0.76368876080691639</v>
      </c>
      <c r="H149" s="138">
        <f ca="1">IFERROR(IF((VLOOKUP($E149,'Res&amp;Reablement Backsheet'!$D$5:$W$183,H$9,FALSE))="","",(VLOOKUP($E149,'Res&amp;Reablement Backsheet'!$D$5:$W$183,H$9,FALSE))),"")</f>
        <v>0.81987577639751552</v>
      </c>
      <c r="I149" s="138">
        <f ca="1">IFERROR(IF((VLOOKUP($E149,'Res&amp;Reablement Backsheet'!$D$5:$W$183,I$9,FALSE))="","",(VLOOKUP($E149,'Res&amp;Reablement Backsheet'!$D$5:$W$183,I$9,FALSE))),"")</f>
        <v>0.81683168316831678</v>
      </c>
    </row>
    <row r="150" spans="1:9" ht="15" customHeight="1" x14ac:dyDescent="0.3">
      <c r="A150" s="57">
        <v>138</v>
      </c>
      <c r="B150" s="98" t="str">
        <f ca="1">IFERROR(IF((VLOOKUP($E150,'Org List'!$AJ$10:$AL$188,3,FALSE))="","",(VLOOKUP($E150,'Org List'!$AJ$10:$AL$188,3,FALSE))),"")</f>
        <v>South East England Commissioning Region</v>
      </c>
      <c r="C150" s="99" t="str">
        <f ca="1">IFERROR(IF((VLOOKUP($E150,'Org List'!$AO$10:$AQ$188,3,FALSE))="","",(VLOOKUP($E150,'Org List'!$AO$10:$AQ$188,3,FALSE))),"")</f>
        <v>South East Region</v>
      </c>
      <c r="D150" s="100" t="str">
        <f ca="1">IFERROR(IF((VLOOKUP($E150,'Org List'!$AT$10:$AV$188,3,FALSE))="","",(VLOOKUP($E150,'Org List'!$AT$10:$AV$188,3,FALSE))),"")</f>
        <v>NHS England South East (Hampshire, Isle of Wight and Thames Valley)</v>
      </c>
      <c r="E150" s="98" t="str">
        <f t="shared" ca="1" si="4"/>
        <v>E06000039</v>
      </c>
      <c r="F150" s="100" t="str">
        <f ca="1">IF(E150="","",VLOOKUP(E150,'Org List'!$J$9:$K$488,2,0))</f>
        <v>Slough</v>
      </c>
      <c r="G150" s="138">
        <f ca="1">IFERROR(IF((VLOOKUP($E150,'Res&amp;Reablement Backsheet'!$D$5:$W$183,G$9,FALSE))="","",(VLOOKUP($E150,'Res&amp;Reablement Backsheet'!$D$5:$W$183,G$9,FALSE))),"")</f>
        <v>0.87368421052631584</v>
      </c>
      <c r="H150" s="138">
        <f ca="1">IFERROR(IF((VLOOKUP($E150,'Res&amp;Reablement Backsheet'!$D$5:$W$183,H$9,FALSE))="","",(VLOOKUP($E150,'Res&amp;Reablement Backsheet'!$D$5:$W$183,H$9,FALSE))),"")</f>
        <v>0.90434782608695652</v>
      </c>
      <c r="I150" s="138">
        <f ca="1">IFERROR(IF((VLOOKUP($E150,'Res&amp;Reablement Backsheet'!$D$5:$W$183,I$9,FALSE))="","",(VLOOKUP($E150,'Res&amp;Reablement Backsheet'!$D$5:$W$183,I$9,FALSE))),"")</f>
        <v>0.90123456790123457</v>
      </c>
    </row>
    <row r="151" spans="1:9" ht="15" customHeight="1" x14ac:dyDescent="0.3">
      <c r="A151" s="57">
        <v>139</v>
      </c>
      <c r="B151" s="98" t="str">
        <f ca="1">IFERROR(IF((VLOOKUP($E151,'Org List'!$AJ$10:$AL$188,3,FALSE))="","",(VLOOKUP($E151,'Org List'!$AJ$10:$AL$188,3,FALSE))),"")</f>
        <v>Midlands and East of England Commissioning Region</v>
      </c>
      <c r="C151" s="99" t="str">
        <f ca="1">IFERROR(IF((VLOOKUP($E151,'Org List'!$AO$10:$AQ$188,3,FALSE))="","",(VLOOKUP($E151,'Org List'!$AO$10:$AQ$188,3,FALSE))),"")</f>
        <v>West Midlands Region</v>
      </c>
      <c r="D151" s="100" t="str">
        <f ca="1">IFERROR(IF((VLOOKUP($E151,'Org List'!$AT$10:$AV$188,3,FALSE))="","",(VLOOKUP($E151,'Org List'!$AT$10:$AV$188,3,FALSE))),"")</f>
        <v>NHS England Midlands And East (West Midlands)</v>
      </c>
      <c r="E151" s="98" t="str">
        <f t="shared" ca="1" si="4"/>
        <v>E08000029</v>
      </c>
      <c r="F151" s="100" t="str">
        <f ca="1">IF(E151="","",VLOOKUP(E151,'Org List'!$J$9:$K$488,2,0))</f>
        <v>Solihull</v>
      </c>
      <c r="G151" s="138">
        <f ca="1">IFERROR(IF((VLOOKUP($E151,'Res&amp;Reablement Backsheet'!$D$5:$W$183,G$9,FALSE))="","",(VLOOKUP($E151,'Res&amp;Reablement Backsheet'!$D$5:$W$183,G$9,FALSE))),"")</f>
        <v>0.84166666666666667</v>
      </c>
      <c r="H151" s="138">
        <f ca="1">IFERROR(IF((VLOOKUP($E151,'Res&amp;Reablement Backsheet'!$D$5:$W$183,H$9,FALSE))="","",(VLOOKUP($E151,'Res&amp;Reablement Backsheet'!$D$5:$W$183,H$9,FALSE))),"")</f>
        <v>0.88181818181818183</v>
      </c>
      <c r="I151" s="138">
        <f ca="1">IFERROR(IF((VLOOKUP($E151,'Res&amp;Reablement Backsheet'!$D$5:$W$183,I$9,FALSE))="","",(VLOOKUP($E151,'Res&amp;Reablement Backsheet'!$D$5:$W$183,I$9,FALSE))),"")</f>
        <v>0.83464566929133854</v>
      </c>
    </row>
    <row r="152" spans="1:9" ht="15" customHeight="1" x14ac:dyDescent="0.3">
      <c r="A152" s="57">
        <v>140</v>
      </c>
      <c r="B152" s="98" t="str">
        <f ca="1">IFERROR(IF((VLOOKUP($E152,'Org List'!$AJ$10:$AL$188,3,FALSE))="","",(VLOOKUP($E152,'Org List'!$AJ$10:$AL$188,3,FALSE))),"")</f>
        <v>South West England Commissioning Region</v>
      </c>
      <c r="C152" s="99" t="str">
        <f ca="1">IFERROR(IF((VLOOKUP($E152,'Org List'!$AO$10:$AQ$188,3,FALSE))="","",(VLOOKUP($E152,'Org List'!$AO$10:$AQ$188,3,FALSE))),"")</f>
        <v>South West Region</v>
      </c>
      <c r="D152" s="100" t="str">
        <f ca="1">IFERROR(IF((VLOOKUP($E152,'Org List'!$AT$10:$AV$188,3,FALSE))="","",(VLOOKUP($E152,'Org List'!$AT$10:$AV$188,3,FALSE))),"")</f>
        <v>NHS England South West (South West South)</v>
      </c>
      <c r="E152" s="98" t="str">
        <f t="shared" ca="1" si="4"/>
        <v>E10000027</v>
      </c>
      <c r="F152" s="100" t="str">
        <f ca="1">IF(E152="","",VLOOKUP(E152,'Org List'!$J$9:$K$488,2,0))</f>
        <v>Somerset</v>
      </c>
      <c r="G152" s="138">
        <f ca="1">IFERROR(IF((VLOOKUP($E152,'Res&amp;Reablement Backsheet'!$D$5:$W$183,G$9,FALSE))="","",(VLOOKUP($E152,'Res&amp;Reablement Backsheet'!$D$5:$W$183,G$9,FALSE))),"")</f>
        <v>0.92363636363636359</v>
      </c>
      <c r="H152" s="138">
        <f ca="1">IFERROR(IF((VLOOKUP($E152,'Res&amp;Reablement Backsheet'!$D$5:$W$183,H$9,FALSE))="","",(VLOOKUP($E152,'Res&amp;Reablement Backsheet'!$D$5:$W$183,H$9,FALSE))),"")</f>
        <v>0.91843971631205679</v>
      </c>
      <c r="I152" s="138">
        <f ca="1">IFERROR(IF((VLOOKUP($E152,'Res&amp;Reablement Backsheet'!$D$5:$W$183,I$9,FALSE))="","",(VLOOKUP($E152,'Res&amp;Reablement Backsheet'!$D$5:$W$183,I$9,FALSE))),"")</f>
        <v>0.85245901639344257</v>
      </c>
    </row>
    <row r="153" spans="1:9" ht="15" customHeight="1" x14ac:dyDescent="0.3">
      <c r="A153" s="57">
        <v>141</v>
      </c>
      <c r="B153" s="98" t="str">
        <f ca="1">IFERROR(IF((VLOOKUP($E153,'Org List'!$AJ$10:$AL$188,3,FALSE))="","",(VLOOKUP($E153,'Org List'!$AJ$10:$AL$188,3,FALSE))),"")</f>
        <v>South West England Commissioning Region</v>
      </c>
      <c r="C153" s="99" t="str">
        <f ca="1">IFERROR(IF((VLOOKUP($E153,'Org List'!$AO$10:$AQ$188,3,FALSE))="","",(VLOOKUP($E153,'Org List'!$AO$10:$AQ$188,3,FALSE))),"")</f>
        <v>South West Region</v>
      </c>
      <c r="D153" s="100" t="str">
        <f ca="1">IFERROR(IF((VLOOKUP($E153,'Org List'!$AT$10:$AV$188,3,FALSE))="","",(VLOOKUP($E153,'Org List'!$AT$10:$AV$188,3,FALSE))),"")</f>
        <v>NHS England South West (South West North)</v>
      </c>
      <c r="E153" s="98" t="str">
        <f t="shared" ca="1" si="4"/>
        <v>E06000025</v>
      </c>
      <c r="F153" s="100" t="str">
        <f ca="1">IF(E153="","",VLOOKUP(E153,'Org List'!$J$9:$K$488,2,0))</f>
        <v>South Gloucestershire</v>
      </c>
      <c r="G153" s="138">
        <f ca="1">IFERROR(IF((VLOOKUP($E153,'Res&amp;Reablement Backsheet'!$D$5:$W$183,G$9,FALSE))="","",(VLOOKUP($E153,'Res&amp;Reablement Backsheet'!$D$5:$W$183,G$9,FALSE))),"")</f>
        <v>0.89224952741020791</v>
      </c>
      <c r="H153" s="138">
        <f ca="1">IFERROR(IF((VLOOKUP($E153,'Res&amp;Reablement Backsheet'!$D$5:$W$183,H$9,FALSE))="","",(VLOOKUP($E153,'Res&amp;Reablement Backsheet'!$D$5:$W$183,H$9,FALSE))),"")</f>
        <v>0.8516098926738217</v>
      </c>
      <c r="I153" s="138">
        <f ca="1">IFERROR(IF((VLOOKUP($E153,'Res&amp;Reablement Backsheet'!$D$5:$W$183,I$9,FALSE))="","",(VLOOKUP($E153,'Res&amp;Reablement Backsheet'!$D$5:$W$183,I$9,FALSE))),"")</f>
        <v>0.86476190476190473</v>
      </c>
    </row>
    <row r="154" spans="1:9" ht="15" customHeight="1" x14ac:dyDescent="0.3">
      <c r="A154" s="57">
        <v>142</v>
      </c>
      <c r="B154" s="98" t="str">
        <f ca="1">IFERROR(IF((VLOOKUP($E154,'Org List'!$AJ$10:$AL$188,3,FALSE))="","",(VLOOKUP($E154,'Org List'!$AJ$10:$AL$188,3,FALSE))),"")</f>
        <v>North of England Commissioning Region</v>
      </c>
      <c r="C154" s="99" t="str">
        <f ca="1">IFERROR(IF((VLOOKUP($E154,'Org List'!$AO$10:$AQ$188,3,FALSE))="","",(VLOOKUP($E154,'Org List'!$AO$10:$AQ$188,3,FALSE))),"")</f>
        <v>North East Region</v>
      </c>
      <c r="D154" s="100" t="str">
        <f ca="1">IFERROR(IF((VLOOKUP($E154,'Org List'!$AT$10:$AV$188,3,FALSE))="","",(VLOOKUP($E154,'Org List'!$AT$10:$AV$188,3,FALSE))),"")</f>
        <v>NHS England North (Cumbria And North East)</v>
      </c>
      <c r="E154" s="98" t="str">
        <f t="shared" ca="1" si="4"/>
        <v>E08000023</v>
      </c>
      <c r="F154" s="100" t="str">
        <f ca="1">IF(E154="","",VLOOKUP(E154,'Org List'!$J$9:$K$488,2,0))</f>
        <v>South Tyneside</v>
      </c>
      <c r="G154" s="138">
        <f ca="1">IFERROR(IF((VLOOKUP($E154,'Res&amp;Reablement Backsheet'!$D$5:$W$183,G$9,FALSE))="","",(VLOOKUP($E154,'Res&amp;Reablement Backsheet'!$D$5:$W$183,G$9,FALSE))),"")</f>
        <v>0.86153846153846159</v>
      </c>
      <c r="H154" s="138">
        <f ca="1">IFERROR(IF((VLOOKUP($E154,'Res&amp;Reablement Backsheet'!$D$5:$W$183,H$9,FALSE))="","",(VLOOKUP($E154,'Res&amp;Reablement Backsheet'!$D$5:$W$183,H$9,FALSE))),"")</f>
        <v>0.86153846153846159</v>
      </c>
      <c r="I154" s="138">
        <f ca="1">IFERROR(IF((VLOOKUP($E154,'Res&amp;Reablement Backsheet'!$D$5:$W$183,I$9,FALSE))="","",(VLOOKUP($E154,'Res&amp;Reablement Backsheet'!$D$5:$W$183,I$9,FALSE))),"")</f>
        <v>0.78014184397163122</v>
      </c>
    </row>
    <row r="155" spans="1:9" ht="15" customHeight="1" x14ac:dyDescent="0.3">
      <c r="A155" s="57">
        <v>143</v>
      </c>
      <c r="B155" s="98" t="str">
        <f ca="1">IFERROR(IF((VLOOKUP($E155,'Org List'!$AJ$10:$AL$188,3,FALSE))="","",(VLOOKUP($E155,'Org List'!$AJ$10:$AL$188,3,FALSE))),"")</f>
        <v>South East England Commissioning Region</v>
      </c>
      <c r="C155" s="99" t="str">
        <f ca="1">IFERROR(IF((VLOOKUP($E155,'Org List'!$AO$10:$AQ$188,3,FALSE))="","",(VLOOKUP($E155,'Org List'!$AO$10:$AQ$188,3,FALSE))),"")</f>
        <v>South East Region</v>
      </c>
      <c r="D155" s="100" t="str">
        <f ca="1">IFERROR(IF((VLOOKUP($E155,'Org List'!$AT$10:$AV$188,3,FALSE))="","",(VLOOKUP($E155,'Org List'!$AT$10:$AV$188,3,FALSE))),"")</f>
        <v>NHS England South East (Hampshire, Isle of Wight and Thames Valley)</v>
      </c>
      <c r="E155" s="98" t="str">
        <f t="shared" ca="1" si="4"/>
        <v>E06000045</v>
      </c>
      <c r="F155" s="100" t="str">
        <f ca="1">IF(E155="","",VLOOKUP(E155,'Org List'!$J$9:$K$488,2,0))</f>
        <v>Southampton</v>
      </c>
      <c r="G155" s="138">
        <f ca="1">IFERROR(IF((VLOOKUP($E155,'Res&amp;Reablement Backsheet'!$D$5:$W$183,G$9,FALSE))="","",(VLOOKUP($E155,'Res&amp;Reablement Backsheet'!$D$5:$W$183,G$9,FALSE))),"")</f>
        <v>0.83888888888888891</v>
      </c>
      <c r="H155" s="138">
        <f ca="1">IFERROR(IF((VLOOKUP($E155,'Res&amp;Reablement Backsheet'!$D$5:$W$183,H$9,FALSE))="","",(VLOOKUP($E155,'Res&amp;Reablement Backsheet'!$D$5:$W$183,H$9,FALSE))),"")</f>
        <v>0.85094850948509482</v>
      </c>
      <c r="I155" s="138">
        <f ca="1">IFERROR(IF((VLOOKUP($E155,'Res&amp;Reablement Backsheet'!$D$5:$W$183,I$9,FALSE))="","",(VLOOKUP($E155,'Res&amp;Reablement Backsheet'!$D$5:$W$183,I$9,FALSE))),"")</f>
        <v>0.8233618233618234</v>
      </c>
    </row>
    <row r="156" spans="1:9" ht="15" customHeight="1" x14ac:dyDescent="0.3">
      <c r="A156" s="57">
        <v>144</v>
      </c>
      <c r="B156" s="98" t="str">
        <f ca="1">IFERROR(IF((VLOOKUP($E156,'Org List'!$AJ$10:$AL$188,3,FALSE))="","",(VLOOKUP($E156,'Org List'!$AJ$10:$AL$188,3,FALSE))),"")</f>
        <v>Midlands and East of England Commissioning Region</v>
      </c>
      <c r="C156" s="99" t="str">
        <f ca="1">IFERROR(IF((VLOOKUP($E156,'Org List'!$AO$10:$AQ$188,3,FALSE))="","",(VLOOKUP($E156,'Org List'!$AO$10:$AQ$188,3,FALSE))),"")</f>
        <v>East Region</v>
      </c>
      <c r="D156" s="100" t="str">
        <f ca="1">IFERROR(IF((VLOOKUP($E156,'Org List'!$AT$10:$AV$188,3,FALSE))="","",(VLOOKUP($E156,'Org List'!$AT$10:$AV$188,3,FALSE))),"")</f>
        <v>NHS England Midlands And East (East)</v>
      </c>
      <c r="E156" s="98" t="str">
        <f t="shared" ca="1" si="4"/>
        <v>E06000033</v>
      </c>
      <c r="F156" s="100" t="str">
        <f ca="1">IF(E156="","",VLOOKUP(E156,'Org List'!$J$9:$K$488,2,0))</f>
        <v>Southend-on-Sea</v>
      </c>
      <c r="G156" s="138">
        <f ca="1">IFERROR(IF((VLOOKUP($E156,'Res&amp;Reablement Backsheet'!$D$5:$W$183,G$9,FALSE))="","",(VLOOKUP($E156,'Res&amp;Reablement Backsheet'!$D$5:$W$183,G$9,FALSE))),"")</f>
        <v>0.75268817204301075</v>
      </c>
      <c r="H156" s="138">
        <f ca="1">IFERROR(IF((VLOOKUP($E156,'Res&amp;Reablement Backsheet'!$D$5:$W$183,H$9,FALSE))="","",(VLOOKUP($E156,'Res&amp;Reablement Backsheet'!$D$5:$W$183,H$9,FALSE))),"")</f>
        <v>0.88</v>
      </c>
      <c r="I156" s="138">
        <f ca="1">IFERROR(IF((VLOOKUP($E156,'Res&amp;Reablement Backsheet'!$D$5:$W$183,I$9,FALSE))="","",(VLOOKUP($E156,'Res&amp;Reablement Backsheet'!$D$5:$W$183,I$9,FALSE))),"")</f>
        <v>0.81818181818181823</v>
      </c>
    </row>
    <row r="157" spans="1:9" ht="15" customHeight="1" x14ac:dyDescent="0.3">
      <c r="A157" s="57">
        <v>145</v>
      </c>
      <c r="B157" s="98" t="str">
        <f ca="1">IFERROR(IF((VLOOKUP($E157,'Org List'!$AJ$10:$AL$188,3,FALSE))="","",(VLOOKUP($E157,'Org List'!$AJ$10:$AL$188,3,FALSE))),"")</f>
        <v>London Commissioning Region</v>
      </c>
      <c r="C157" s="99" t="str">
        <f ca="1">IFERROR(IF((VLOOKUP($E157,'Org List'!$AO$10:$AQ$188,3,FALSE))="","",(VLOOKUP($E157,'Org List'!$AO$10:$AQ$188,3,FALSE))),"")</f>
        <v>London Region</v>
      </c>
      <c r="D157" s="100" t="str">
        <f ca="1">IFERROR(IF((VLOOKUP($E157,'Org List'!$AT$10:$AV$188,3,FALSE))="","",(VLOOKUP($E157,'Org List'!$AT$10:$AV$188,3,FALSE))),"")</f>
        <v>NHS England London</v>
      </c>
      <c r="E157" s="98" t="str">
        <f t="shared" ca="1" si="4"/>
        <v>E09000028</v>
      </c>
      <c r="F157" s="100" t="str">
        <f ca="1">IF(E157="","",VLOOKUP(E157,'Org List'!$J$9:$K$488,2,0))</f>
        <v>Southwark</v>
      </c>
      <c r="G157" s="138">
        <f ca="1">IFERROR(IF((VLOOKUP($E157,'Res&amp;Reablement Backsheet'!$D$5:$W$183,G$9,FALSE))="","",(VLOOKUP($E157,'Res&amp;Reablement Backsheet'!$D$5:$W$183,G$9,FALSE))),"")</f>
        <v>0.83333333333333337</v>
      </c>
      <c r="H157" s="138">
        <f ca="1">IFERROR(IF((VLOOKUP($E157,'Res&amp;Reablement Backsheet'!$D$5:$W$183,H$9,FALSE))="","",(VLOOKUP($E157,'Res&amp;Reablement Backsheet'!$D$5:$W$183,H$9,FALSE))),"")</f>
        <v>0.88833333333333331</v>
      </c>
      <c r="I157" s="138">
        <f ca="1">IFERROR(IF((VLOOKUP($E157,'Res&amp;Reablement Backsheet'!$D$5:$W$183,I$9,FALSE))="","",(VLOOKUP($E157,'Res&amp;Reablement Backsheet'!$D$5:$W$183,I$9,FALSE))),"")</f>
        <v>0.86624203821656054</v>
      </c>
    </row>
    <row r="158" spans="1:9" ht="15" customHeight="1" x14ac:dyDescent="0.3">
      <c r="A158" s="57">
        <v>146</v>
      </c>
      <c r="B158" s="98" t="str">
        <f ca="1">IFERROR(IF((VLOOKUP($E158,'Org List'!$AJ$10:$AL$188,3,FALSE))="","",(VLOOKUP($E158,'Org List'!$AJ$10:$AL$188,3,FALSE))),"")</f>
        <v>North of England Commissioning Region</v>
      </c>
      <c r="C158" s="99" t="str">
        <f ca="1">IFERROR(IF((VLOOKUP($E158,'Org List'!$AO$10:$AQ$188,3,FALSE))="","",(VLOOKUP($E158,'Org List'!$AO$10:$AQ$188,3,FALSE))),"")</f>
        <v>North West Region</v>
      </c>
      <c r="D158" s="100" t="str">
        <f ca="1">IFERROR(IF((VLOOKUP($E158,'Org List'!$AT$10:$AV$188,3,FALSE))="","",(VLOOKUP($E158,'Org List'!$AT$10:$AV$188,3,FALSE))),"")</f>
        <v>NHS England North (Cheshire And Merseyside)</v>
      </c>
      <c r="E158" s="98" t="str">
        <f t="shared" ca="1" si="4"/>
        <v>E08000013</v>
      </c>
      <c r="F158" s="100" t="str">
        <f ca="1">IF(E158="","",VLOOKUP(E158,'Org List'!$J$9:$K$488,2,0))</f>
        <v>St. Helens</v>
      </c>
      <c r="G158" s="138">
        <f ca="1">IFERROR(IF((VLOOKUP($E158,'Res&amp;Reablement Backsheet'!$D$5:$W$183,G$9,FALSE))="","",(VLOOKUP($E158,'Res&amp;Reablement Backsheet'!$D$5:$W$183,G$9,FALSE))),"")</f>
        <v>0.8571428571428571</v>
      </c>
      <c r="H158" s="138">
        <f ca="1">IFERROR(IF((VLOOKUP($E158,'Res&amp;Reablement Backsheet'!$D$5:$W$183,H$9,FALSE))="","",(VLOOKUP($E158,'Res&amp;Reablement Backsheet'!$D$5:$W$183,H$9,FALSE))),"")</f>
        <v>0.92523364485981308</v>
      </c>
      <c r="I158" s="138">
        <f ca="1">IFERROR(IF((VLOOKUP($E158,'Res&amp;Reablement Backsheet'!$D$5:$W$183,I$9,FALSE))="","",(VLOOKUP($E158,'Res&amp;Reablement Backsheet'!$D$5:$W$183,I$9,FALSE))),"")</f>
        <v>0.86956521739130432</v>
      </c>
    </row>
    <row r="159" spans="1:9" ht="15" customHeight="1" x14ac:dyDescent="0.3">
      <c r="A159" s="57">
        <v>147</v>
      </c>
      <c r="B159" s="98" t="str">
        <f ca="1">IFERROR(IF((VLOOKUP($E159,'Org List'!$AJ$10:$AL$188,3,FALSE))="","",(VLOOKUP($E159,'Org List'!$AJ$10:$AL$188,3,FALSE))),"")</f>
        <v>Midlands and East of England Commissioning Region</v>
      </c>
      <c r="C159" s="99" t="str">
        <f ca="1">IFERROR(IF((VLOOKUP($E159,'Org List'!$AO$10:$AQ$188,3,FALSE))="","",(VLOOKUP($E159,'Org List'!$AO$10:$AQ$188,3,FALSE))),"")</f>
        <v>West Midlands Region</v>
      </c>
      <c r="D159" s="100" t="str">
        <f ca="1">IFERROR(IF((VLOOKUP($E159,'Org List'!$AT$10:$AV$188,3,FALSE))="","",(VLOOKUP($E159,'Org List'!$AT$10:$AV$188,3,FALSE))),"")</f>
        <v>NHS England Midlands And East (North Midlands)</v>
      </c>
      <c r="E159" s="98" t="str">
        <f t="shared" ca="1" si="4"/>
        <v>E10000028</v>
      </c>
      <c r="F159" s="100" t="str">
        <f ca="1">IF(E159="","",VLOOKUP(E159,'Org List'!$J$9:$K$488,2,0))</f>
        <v>Staffordshire</v>
      </c>
      <c r="G159" s="138">
        <f ca="1">IFERROR(IF((VLOOKUP($E159,'Res&amp;Reablement Backsheet'!$D$5:$W$183,G$9,FALSE))="","",(VLOOKUP($E159,'Res&amp;Reablement Backsheet'!$D$5:$W$183,G$9,FALSE))),"")</f>
        <v>0.85833333333333328</v>
      </c>
      <c r="H159" s="138">
        <f ca="1">IFERROR(IF((VLOOKUP($E159,'Res&amp;Reablement Backsheet'!$D$5:$W$183,H$9,FALSE))="","",(VLOOKUP($E159,'Res&amp;Reablement Backsheet'!$D$5:$W$183,H$9,FALSE))),"")</f>
        <v>0.85</v>
      </c>
      <c r="I159" s="138">
        <f ca="1">IFERROR(IF((VLOOKUP($E159,'Res&amp;Reablement Backsheet'!$D$5:$W$183,I$9,FALSE))="","",(VLOOKUP($E159,'Res&amp;Reablement Backsheet'!$D$5:$W$183,I$9,FALSE))),"")</f>
        <v>0.91089108910891092</v>
      </c>
    </row>
    <row r="160" spans="1:9" ht="15" customHeight="1" x14ac:dyDescent="0.3">
      <c r="A160" s="57">
        <v>148</v>
      </c>
      <c r="B160" s="98" t="str">
        <f ca="1">IFERROR(IF((VLOOKUP($E160,'Org List'!$AJ$10:$AL$188,3,FALSE))="","",(VLOOKUP($E160,'Org List'!$AJ$10:$AL$188,3,FALSE))),"")</f>
        <v>North of England Commissioning Region</v>
      </c>
      <c r="C160" s="99" t="str">
        <f ca="1">IFERROR(IF((VLOOKUP($E160,'Org List'!$AO$10:$AQ$188,3,FALSE))="","",(VLOOKUP($E160,'Org List'!$AO$10:$AQ$188,3,FALSE))),"")</f>
        <v>North West Region</v>
      </c>
      <c r="D160" s="100" t="str">
        <f ca="1">IFERROR(IF((VLOOKUP($E160,'Org List'!$AT$10:$AV$188,3,FALSE))="","",(VLOOKUP($E160,'Org List'!$AT$10:$AV$188,3,FALSE))),"")</f>
        <v>NHS England North (Greater Manchester)</v>
      </c>
      <c r="E160" s="98" t="str">
        <f t="shared" ca="1" si="4"/>
        <v>E08000007</v>
      </c>
      <c r="F160" s="100" t="str">
        <f ca="1">IF(E160="","",VLOOKUP(E160,'Org List'!$J$9:$K$488,2,0))</f>
        <v>Stockport</v>
      </c>
      <c r="G160" s="138">
        <f ca="1">IFERROR(IF((VLOOKUP($E160,'Res&amp;Reablement Backsheet'!$D$5:$W$183,G$9,FALSE))="","",(VLOOKUP($E160,'Res&amp;Reablement Backsheet'!$D$5:$W$183,G$9,FALSE))),"")</f>
        <v>0.86530612244897964</v>
      </c>
      <c r="H160" s="138">
        <f ca="1">IFERROR(IF((VLOOKUP($E160,'Res&amp;Reablement Backsheet'!$D$5:$W$183,H$9,FALSE))="","",(VLOOKUP($E160,'Res&amp;Reablement Backsheet'!$D$5:$W$183,H$9,FALSE))),"")</f>
        <v>0.8867924528301887</v>
      </c>
      <c r="I160" s="138">
        <f ca="1">IFERROR(IF((VLOOKUP($E160,'Res&amp;Reablement Backsheet'!$D$5:$W$183,I$9,FALSE))="","",(VLOOKUP($E160,'Res&amp;Reablement Backsheet'!$D$5:$W$183,I$9,FALSE))),"")</f>
        <v>0.96116504854368934</v>
      </c>
    </row>
    <row r="161" spans="1:9" ht="15" customHeight="1" x14ac:dyDescent="0.3">
      <c r="A161" s="57">
        <v>149</v>
      </c>
      <c r="B161" s="98" t="str">
        <f ca="1">IFERROR(IF((VLOOKUP($E161,'Org List'!$AJ$10:$AL$188,3,FALSE))="","",(VLOOKUP($E161,'Org List'!$AJ$10:$AL$188,3,FALSE))),"")</f>
        <v>North of England Commissioning Region</v>
      </c>
      <c r="C161" s="99" t="str">
        <f ca="1">IFERROR(IF((VLOOKUP($E161,'Org List'!$AO$10:$AQ$188,3,FALSE))="","",(VLOOKUP($E161,'Org List'!$AO$10:$AQ$188,3,FALSE))),"")</f>
        <v>North East Region</v>
      </c>
      <c r="D161" s="100" t="str">
        <f ca="1">IFERROR(IF((VLOOKUP($E161,'Org List'!$AT$10:$AV$188,3,FALSE))="","",(VLOOKUP($E161,'Org List'!$AT$10:$AV$188,3,FALSE))),"")</f>
        <v>NHS England North (Cumbria And North East)</v>
      </c>
      <c r="E161" s="98" t="str">
        <f t="shared" ca="1" si="4"/>
        <v>E06000004</v>
      </c>
      <c r="F161" s="100" t="str">
        <f ca="1">IF(E161="","",VLOOKUP(E161,'Org List'!$J$9:$K$488,2,0))</f>
        <v>Stockton-on-Tees</v>
      </c>
      <c r="G161" s="138">
        <f ca="1">IFERROR(IF((VLOOKUP($E161,'Res&amp;Reablement Backsheet'!$D$5:$W$183,G$9,FALSE))="","",(VLOOKUP($E161,'Res&amp;Reablement Backsheet'!$D$5:$W$183,G$9,FALSE))),"")</f>
        <v>0.75308641975308643</v>
      </c>
      <c r="H161" s="138">
        <f ca="1">IFERROR(IF((VLOOKUP($E161,'Res&amp;Reablement Backsheet'!$D$5:$W$183,H$9,FALSE))="","",(VLOOKUP($E161,'Res&amp;Reablement Backsheet'!$D$5:$W$183,H$9,FALSE))),"")</f>
        <v>0.84397163120567376</v>
      </c>
      <c r="I161" s="138">
        <f ca="1">IFERROR(IF((VLOOKUP($E161,'Res&amp;Reablement Backsheet'!$D$5:$W$183,I$9,FALSE))="","",(VLOOKUP($E161,'Res&amp;Reablement Backsheet'!$D$5:$W$183,I$9,FALSE))),"")</f>
        <v>0.90625</v>
      </c>
    </row>
    <row r="162" spans="1:9" ht="15" customHeight="1" x14ac:dyDescent="0.3">
      <c r="A162" s="57">
        <v>150</v>
      </c>
      <c r="B162" s="98" t="str">
        <f ca="1">IFERROR(IF((VLOOKUP($E162,'Org List'!$AJ$10:$AL$188,3,FALSE))="","",(VLOOKUP($E162,'Org List'!$AJ$10:$AL$188,3,FALSE))),"")</f>
        <v>Midlands and East of England Commissioning Region</v>
      </c>
      <c r="C162" s="99" t="str">
        <f ca="1">IFERROR(IF((VLOOKUP($E162,'Org List'!$AO$10:$AQ$188,3,FALSE))="","",(VLOOKUP($E162,'Org List'!$AO$10:$AQ$188,3,FALSE))),"")</f>
        <v>West Midlands Region</v>
      </c>
      <c r="D162" s="100" t="str">
        <f ca="1">IFERROR(IF((VLOOKUP($E162,'Org List'!$AT$10:$AV$188,3,FALSE))="","",(VLOOKUP($E162,'Org List'!$AT$10:$AV$188,3,FALSE))),"")</f>
        <v>NHS England Midlands And East (North Midlands)</v>
      </c>
      <c r="E162" s="98" t="str">
        <f t="shared" ca="1" si="4"/>
        <v>E06000021</v>
      </c>
      <c r="F162" s="100" t="str">
        <f ca="1">IF(E162="","",VLOOKUP(E162,'Org List'!$J$9:$K$488,2,0))</f>
        <v>Stoke-on-Trent</v>
      </c>
      <c r="G162" s="138">
        <f ca="1">IFERROR(IF((VLOOKUP($E162,'Res&amp;Reablement Backsheet'!$D$5:$W$183,G$9,FALSE))="","",(VLOOKUP($E162,'Res&amp;Reablement Backsheet'!$D$5:$W$183,G$9,FALSE))),"")</f>
        <v>0.84444444444444444</v>
      </c>
      <c r="H162" s="138">
        <f ca="1">IFERROR(IF((VLOOKUP($E162,'Res&amp;Reablement Backsheet'!$D$5:$W$183,H$9,FALSE))="","",(VLOOKUP($E162,'Res&amp;Reablement Backsheet'!$D$5:$W$183,H$9,FALSE))),"")</f>
        <v>0.88927335640138405</v>
      </c>
      <c r="I162" s="138">
        <f ca="1">IFERROR(IF((VLOOKUP($E162,'Res&amp;Reablement Backsheet'!$D$5:$W$183,I$9,FALSE))="","",(VLOOKUP($E162,'Res&amp;Reablement Backsheet'!$D$5:$W$183,I$9,FALSE))),"")</f>
        <v>0.79032258064516125</v>
      </c>
    </row>
    <row r="163" spans="1:9" ht="15" customHeight="1" x14ac:dyDescent="0.3">
      <c r="A163" s="57">
        <v>151</v>
      </c>
      <c r="B163" s="98" t="str">
        <f ca="1">IFERROR(IF((VLOOKUP($E163,'Org List'!$AJ$10:$AL$188,3,FALSE))="","",(VLOOKUP($E163,'Org List'!$AJ$10:$AL$188,3,FALSE))),"")</f>
        <v>Midlands and East of England Commissioning Region</v>
      </c>
      <c r="C163" s="99" t="str">
        <f ca="1">IFERROR(IF((VLOOKUP($E163,'Org List'!$AO$10:$AQ$188,3,FALSE))="","",(VLOOKUP($E163,'Org List'!$AO$10:$AQ$188,3,FALSE))),"")</f>
        <v>East Region</v>
      </c>
      <c r="D163" s="100" t="str">
        <f ca="1">IFERROR(IF((VLOOKUP($E163,'Org List'!$AT$10:$AV$188,3,FALSE))="","",(VLOOKUP($E163,'Org List'!$AT$10:$AV$188,3,FALSE))),"")</f>
        <v>NHS England Midlands And East (East)</v>
      </c>
      <c r="E163" s="98" t="str">
        <f t="shared" ca="1" si="4"/>
        <v>E10000029</v>
      </c>
      <c r="F163" s="100" t="str">
        <f ca="1">IF(E163="","",VLOOKUP(E163,'Org List'!$J$9:$K$488,2,0))</f>
        <v>Suffolk</v>
      </c>
      <c r="G163" s="138">
        <f ca="1">IFERROR(IF((VLOOKUP($E163,'Res&amp;Reablement Backsheet'!$D$5:$W$183,G$9,FALSE))="","",(VLOOKUP($E163,'Res&amp;Reablement Backsheet'!$D$5:$W$183,G$9,FALSE))),"")</f>
        <v>0.70096463022508038</v>
      </c>
      <c r="H163" s="138">
        <f ca="1">IFERROR(IF((VLOOKUP($E163,'Res&amp;Reablement Backsheet'!$D$5:$W$183,H$9,FALSE))="","",(VLOOKUP($E163,'Res&amp;Reablement Backsheet'!$D$5:$W$183,H$9,FALSE))),"")</f>
        <v>0.73428571428571432</v>
      </c>
      <c r="I163" s="138">
        <f ca="1">IFERROR(IF((VLOOKUP($E163,'Res&amp;Reablement Backsheet'!$D$5:$W$183,I$9,FALSE))="","",(VLOOKUP($E163,'Res&amp;Reablement Backsheet'!$D$5:$W$183,I$9,FALSE))),"")</f>
        <v>0.69767441860465118</v>
      </c>
    </row>
    <row r="164" spans="1:9" ht="15" customHeight="1" x14ac:dyDescent="0.3">
      <c r="A164" s="57">
        <v>152</v>
      </c>
      <c r="B164" s="98" t="str">
        <f ca="1">IFERROR(IF((VLOOKUP($E164,'Org List'!$AJ$10:$AL$188,3,FALSE))="","",(VLOOKUP($E164,'Org List'!$AJ$10:$AL$188,3,FALSE))),"")</f>
        <v>North of England Commissioning Region</v>
      </c>
      <c r="C164" s="99" t="str">
        <f ca="1">IFERROR(IF((VLOOKUP($E164,'Org List'!$AO$10:$AQ$188,3,FALSE))="","",(VLOOKUP($E164,'Org List'!$AO$10:$AQ$188,3,FALSE))),"")</f>
        <v>North East Region</v>
      </c>
      <c r="D164" s="100" t="str">
        <f ca="1">IFERROR(IF((VLOOKUP($E164,'Org List'!$AT$10:$AV$188,3,FALSE))="","",(VLOOKUP($E164,'Org List'!$AT$10:$AV$188,3,FALSE))),"")</f>
        <v>NHS England North (Cumbria And North East)</v>
      </c>
      <c r="E164" s="98" t="str">
        <f t="shared" ca="1" si="4"/>
        <v>E08000024</v>
      </c>
      <c r="F164" s="100" t="str">
        <f ca="1">IF(E164="","",VLOOKUP(E164,'Org List'!$J$9:$K$488,2,0))</f>
        <v>Sunderland</v>
      </c>
      <c r="G164" s="138">
        <f ca="1">IFERROR(IF((VLOOKUP($E164,'Res&amp;Reablement Backsheet'!$D$5:$W$183,G$9,FALSE))="","",(VLOOKUP($E164,'Res&amp;Reablement Backsheet'!$D$5:$W$183,G$9,FALSE))),"")</f>
        <v>0.79657794676806082</v>
      </c>
      <c r="H164" s="138">
        <f ca="1">IFERROR(IF((VLOOKUP($E164,'Res&amp;Reablement Backsheet'!$D$5:$W$183,H$9,FALSE))="","",(VLOOKUP($E164,'Res&amp;Reablement Backsheet'!$D$5:$W$183,H$9,FALSE))),"")</f>
        <v>0.8</v>
      </c>
      <c r="I164" s="138">
        <f ca="1">IFERROR(IF((VLOOKUP($E164,'Res&amp;Reablement Backsheet'!$D$5:$W$183,I$9,FALSE))="","",(VLOOKUP($E164,'Res&amp;Reablement Backsheet'!$D$5:$W$183,I$9,FALSE))),"")</f>
        <v>0.77477477477477474</v>
      </c>
    </row>
    <row r="165" spans="1:9" ht="15" customHeight="1" x14ac:dyDescent="0.3">
      <c r="A165" s="57">
        <v>153</v>
      </c>
      <c r="B165" s="98" t="str">
        <f ca="1">IFERROR(IF((VLOOKUP($E165,'Org List'!$AJ$10:$AL$188,3,FALSE))="","",(VLOOKUP($E165,'Org List'!$AJ$10:$AL$188,3,FALSE))),"")</f>
        <v>South East England Commissioning Region</v>
      </c>
      <c r="C165" s="99" t="str">
        <f ca="1">IFERROR(IF((VLOOKUP($E165,'Org List'!$AO$10:$AQ$188,3,FALSE))="","",(VLOOKUP($E165,'Org List'!$AO$10:$AQ$188,3,FALSE))),"")</f>
        <v>South East Region</v>
      </c>
      <c r="D165" s="100" t="str">
        <f ca="1">IFERROR(IF((VLOOKUP($E165,'Org List'!$AT$10:$AV$188,3,FALSE))="","",(VLOOKUP($E165,'Org List'!$AT$10:$AV$188,3,FALSE))),"")</f>
        <v>NHS England South East (Kent, Surrey and Sussex)</v>
      </c>
      <c r="E165" s="98" t="str">
        <f t="shared" ca="1" si="4"/>
        <v>E10000030</v>
      </c>
      <c r="F165" s="100" t="str">
        <f ca="1">IF(E165="","",VLOOKUP(E165,'Org List'!$J$9:$K$488,2,0))</f>
        <v>Surrey</v>
      </c>
      <c r="G165" s="138">
        <f ca="1">IFERROR(IF((VLOOKUP($E165,'Res&amp;Reablement Backsheet'!$D$5:$W$183,G$9,FALSE))="","",(VLOOKUP($E165,'Res&amp;Reablement Backsheet'!$D$5:$W$183,G$9,FALSE))),"")</f>
        <v>0.74289985052316887</v>
      </c>
      <c r="H165" s="138">
        <f ca="1">IFERROR(IF((VLOOKUP($E165,'Res&amp;Reablement Backsheet'!$D$5:$W$183,H$9,FALSE))="","",(VLOOKUP($E165,'Res&amp;Reablement Backsheet'!$D$5:$W$183,H$9,FALSE))),"")</f>
        <v>0.75047984644913623</v>
      </c>
      <c r="I165" s="138">
        <f ca="1">IFERROR(IF((VLOOKUP($E165,'Res&amp;Reablement Backsheet'!$D$5:$W$183,I$9,FALSE))="","",(VLOOKUP($E165,'Res&amp;Reablement Backsheet'!$D$5:$W$183,I$9,FALSE))),"")</f>
        <v>0.6977715877437326</v>
      </c>
    </row>
    <row r="166" spans="1:9" ht="15" customHeight="1" x14ac:dyDescent="0.3">
      <c r="A166" s="57">
        <v>154</v>
      </c>
      <c r="B166" s="98" t="str">
        <f ca="1">IFERROR(IF((VLOOKUP($E166,'Org List'!$AJ$10:$AL$188,3,FALSE))="","",(VLOOKUP($E166,'Org List'!$AJ$10:$AL$188,3,FALSE))),"")</f>
        <v>London Commissioning Region</v>
      </c>
      <c r="C166" s="99" t="str">
        <f ca="1">IFERROR(IF((VLOOKUP($E166,'Org List'!$AO$10:$AQ$188,3,FALSE))="","",(VLOOKUP($E166,'Org List'!$AO$10:$AQ$188,3,FALSE))),"")</f>
        <v>London Region</v>
      </c>
      <c r="D166" s="100" t="str">
        <f ca="1">IFERROR(IF((VLOOKUP($E166,'Org List'!$AT$10:$AV$188,3,FALSE))="","",(VLOOKUP($E166,'Org List'!$AT$10:$AV$188,3,FALSE))),"")</f>
        <v>NHS England London</v>
      </c>
      <c r="E166" s="98" t="str">
        <f t="shared" ca="1" si="4"/>
        <v>E09000029</v>
      </c>
      <c r="F166" s="100" t="str">
        <f ca="1">IF(E166="","",VLOOKUP(E166,'Org List'!$J$9:$K$488,2,0))</f>
        <v>Sutton</v>
      </c>
      <c r="G166" s="138">
        <f ca="1">IFERROR(IF((VLOOKUP($E166,'Res&amp;Reablement Backsheet'!$D$5:$W$183,G$9,FALSE))="","",(VLOOKUP($E166,'Res&amp;Reablement Backsheet'!$D$5:$W$183,G$9,FALSE))),"")</f>
        <v>0.88405797101449279</v>
      </c>
      <c r="H166" s="138">
        <f ca="1">IFERROR(IF((VLOOKUP($E166,'Res&amp;Reablement Backsheet'!$D$5:$W$183,H$9,FALSE))="","",(VLOOKUP($E166,'Res&amp;Reablement Backsheet'!$D$5:$W$183,H$9,FALSE))),"")</f>
        <v>0.92535675082327118</v>
      </c>
      <c r="I166" s="138">
        <f ca="1">IFERROR(IF((VLOOKUP($E166,'Res&amp;Reablement Backsheet'!$D$5:$W$183,I$9,FALSE))="","",(VLOOKUP($E166,'Res&amp;Reablement Backsheet'!$D$5:$W$183,I$9,FALSE))),"")</f>
        <v>0.88324873096446699</v>
      </c>
    </row>
    <row r="167" spans="1:9" ht="15" customHeight="1" x14ac:dyDescent="0.3">
      <c r="A167" s="57">
        <v>155</v>
      </c>
      <c r="B167" s="98" t="str">
        <f ca="1">IFERROR(IF((VLOOKUP($E167,'Org List'!$AJ$10:$AL$188,3,FALSE))="","",(VLOOKUP($E167,'Org List'!$AJ$10:$AL$188,3,FALSE))),"")</f>
        <v>South West England Commissioning Region</v>
      </c>
      <c r="C167" s="99" t="str">
        <f ca="1">IFERROR(IF((VLOOKUP($E167,'Org List'!$AO$10:$AQ$188,3,FALSE))="","",(VLOOKUP($E167,'Org List'!$AO$10:$AQ$188,3,FALSE))),"")</f>
        <v>South West Region</v>
      </c>
      <c r="D167" s="100" t="str">
        <f ca="1">IFERROR(IF((VLOOKUP($E167,'Org List'!$AT$10:$AV$188,3,FALSE))="","",(VLOOKUP($E167,'Org List'!$AT$10:$AV$188,3,FALSE))),"")</f>
        <v>NHS England South West (South West North)</v>
      </c>
      <c r="E167" s="98" t="str">
        <f t="shared" ca="1" si="4"/>
        <v>E06000030</v>
      </c>
      <c r="F167" s="100" t="str">
        <f ca="1">IF(E167="","",VLOOKUP(E167,'Org List'!$J$9:$K$488,2,0))</f>
        <v>Swindon</v>
      </c>
      <c r="G167" s="138">
        <f ca="1">IFERROR(IF((VLOOKUP($E167,'Res&amp;Reablement Backsheet'!$D$5:$W$183,G$9,FALSE))="","",(VLOOKUP($E167,'Res&amp;Reablement Backsheet'!$D$5:$W$183,G$9,FALSE))),"")</f>
        <v>0.89940828402366868</v>
      </c>
      <c r="H167" s="138">
        <f ca="1">IFERROR(IF((VLOOKUP($E167,'Res&amp;Reablement Backsheet'!$D$5:$W$183,H$9,FALSE))="","",(VLOOKUP($E167,'Res&amp;Reablement Backsheet'!$D$5:$W$183,H$9,FALSE))),"")</f>
        <v>0.86111111111111116</v>
      </c>
      <c r="I167" s="138">
        <f ca="1">IFERROR(IF((VLOOKUP($E167,'Res&amp;Reablement Backsheet'!$D$5:$W$183,I$9,FALSE))="","",(VLOOKUP($E167,'Res&amp;Reablement Backsheet'!$D$5:$W$183,I$9,FALSE))),"")</f>
        <v>0.83018867924528306</v>
      </c>
    </row>
    <row r="168" spans="1:9" ht="15" customHeight="1" x14ac:dyDescent="0.3">
      <c r="A168" s="57">
        <v>156</v>
      </c>
      <c r="B168" s="98" t="str">
        <f ca="1">IFERROR(IF((VLOOKUP($E168,'Org List'!$AJ$10:$AL$188,3,FALSE))="","",(VLOOKUP($E168,'Org List'!$AJ$10:$AL$188,3,FALSE))),"")</f>
        <v>North of England Commissioning Region</v>
      </c>
      <c r="C168" s="99" t="str">
        <f ca="1">IFERROR(IF((VLOOKUP($E168,'Org List'!$AO$10:$AQ$188,3,FALSE))="","",(VLOOKUP($E168,'Org List'!$AO$10:$AQ$188,3,FALSE))),"")</f>
        <v>North West Region</v>
      </c>
      <c r="D168" s="100" t="str">
        <f ca="1">IFERROR(IF((VLOOKUP($E168,'Org List'!$AT$10:$AV$188,3,FALSE))="","",(VLOOKUP($E168,'Org List'!$AT$10:$AV$188,3,FALSE))),"")</f>
        <v>NHS England North (Greater Manchester)</v>
      </c>
      <c r="E168" s="98" t="str">
        <f t="shared" ca="1" si="4"/>
        <v>E08000008</v>
      </c>
      <c r="F168" s="100" t="str">
        <f ca="1">IF(E168="","",VLOOKUP(E168,'Org List'!$J$9:$K$488,2,0))</f>
        <v>Tameside</v>
      </c>
      <c r="G168" s="138">
        <f ca="1">IFERROR(IF((VLOOKUP($E168,'Res&amp;Reablement Backsheet'!$D$5:$W$183,G$9,FALSE))="","",(VLOOKUP($E168,'Res&amp;Reablement Backsheet'!$D$5:$W$183,G$9,FALSE))),"")</f>
        <v>0.81758241758241756</v>
      </c>
      <c r="H168" s="138">
        <f ca="1">IFERROR(IF((VLOOKUP($E168,'Res&amp;Reablement Backsheet'!$D$5:$W$183,H$9,FALSE))="","",(VLOOKUP($E168,'Res&amp;Reablement Backsheet'!$D$5:$W$183,H$9,FALSE))),"")</f>
        <v>0.81538461538461537</v>
      </c>
      <c r="I168" s="138">
        <f ca="1">IFERROR(IF((VLOOKUP($E168,'Res&amp;Reablement Backsheet'!$D$5:$W$183,I$9,FALSE))="","",(VLOOKUP($E168,'Res&amp;Reablement Backsheet'!$D$5:$W$183,I$9,FALSE))),"")</f>
        <v>0.77363184079601988</v>
      </c>
    </row>
    <row r="169" spans="1:9" ht="15" customHeight="1" x14ac:dyDescent="0.3">
      <c r="A169" s="57">
        <v>157</v>
      </c>
      <c r="B169" s="98" t="str">
        <f ca="1">IFERROR(IF((VLOOKUP($E169,'Org List'!$AJ$10:$AL$188,3,FALSE))="","",(VLOOKUP($E169,'Org List'!$AJ$10:$AL$188,3,FALSE))),"")</f>
        <v>Midlands and East of England Commissioning Region</v>
      </c>
      <c r="C169" s="99" t="str">
        <f ca="1">IFERROR(IF((VLOOKUP($E169,'Org List'!$AO$10:$AQ$188,3,FALSE))="","",(VLOOKUP($E169,'Org List'!$AO$10:$AQ$188,3,FALSE))),"")</f>
        <v>West Midlands Region</v>
      </c>
      <c r="D169" s="100" t="str">
        <f ca="1">IFERROR(IF((VLOOKUP($E169,'Org List'!$AT$10:$AV$188,3,FALSE))="","",(VLOOKUP($E169,'Org List'!$AT$10:$AV$188,3,FALSE))),"")</f>
        <v>NHS England Midlands And East (North Midlands)</v>
      </c>
      <c r="E169" s="98" t="str">
        <f t="shared" ca="1" si="4"/>
        <v>E06000020</v>
      </c>
      <c r="F169" s="100" t="str">
        <f ca="1">IF(E169="","",VLOOKUP(E169,'Org List'!$J$9:$K$488,2,0))</f>
        <v>Telford and Wrekin</v>
      </c>
      <c r="G169" s="138">
        <f ca="1">IFERROR(IF((VLOOKUP($E169,'Res&amp;Reablement Backsheet'!$D$5:$W$183,G$9,FALSE))="","",(VLOOKUP($E169,'Res&amp;Reablement Backsheet'!$D$5:$W$183,G$9,FALSE))),"")</f>
        <v>0.71287128712871284</v>
      </c>
      <c r="H169" s="138">
        <f ca="1">IFERROR(IF((VLOOKUP($E169,'Res&amp;Reablement Backsheet'!$D$5:$W$183,H$9,FALSE))="","",(VLOOKUP($E169,'Res&amp;Reablement Backsheet'!$D$5:$W$183,H$9,FALSE))),"")</f>
        <v>0.8</v>
      </c>
      <c r="I169" s="138">
        <f ca="1">IFERROR(IF((VLOOKUP($E169,'Res&amp;Reablement Backsheet'!$D$5:$W$183,I$9,FALSE))="","",(VLOOKUP($E169,'Res&amp;Reablement Backsheet'!$D$5:$W$183,I$9,FALSE))),"")</f>
        <v>0.61688311688311692</v>
      </c>
    </row>
    <row r="170" spans="1:9" ht="15" customHeight="1" x14ac:dyDescent="0.3">
      <c r="A170" s="57">
        <v>158</v>
      </c>
      <c r="B170" s="98" t="str">
        <f ca="1">IFERROR(IF((VLOOKUP($E170,'Org List'!$AJ$10:$AL$188,3,FALSE))="","",(VLOOKUP($E170,'Org List'!$AJ$10:$AL$188,3,FALSE))),"")</f>
        <v>Midlands and East of England Commissioning Region</v>
      </c>
      <c r="C170" s="99" t="str">
        <f ca="1">IFERROR(IF((VLOOKUP($E170,'Org List'!$AO$10:$AQ$188,3,FALSE))="","",(VLOOKUP($E170,'Org List'!$AO$10:$AQ$188,3,FALSE))),"")</f>
        <v>East Region</v>
      </c>
      <c r="D170" s="100" t="str">
        <f ca="1">IFERROR(IF((VLOOKUP($E170,'Org List'!$AT$10:$AV$188,3,FALSE))="","",(VLOOKUP($E170,'Org List'!$AT$10:$AV$188,3,FALSE))),"")</f>
        <v>NHS England Midlands And East (East)</v>
      </c>
      <c r="E170" s="98" t="str">
        <f t="shared" ca="1" si="4"/>
        <v>E06000034</v>
      </c>
      <c r="F170" s="100" t="str">
        <f ca="1">IF(E170="","",VLOOKUP(E170,'Org List'!$J$9:$K$488,2,0))</f>
        <v>Thurrock</v>
      </c>
      <c r="G170" s="138">
        <f ca="1">IFERROR(IF((VLOOKUP($E170,'Res&amp;Reablement Backsheet'!$D$5:$W$183,G$9,FALSE))="","",(VLOOKUP($E170,'Res&amp;Reablement Backsheet'!$D$5:$W$183,G$9,FALSE))),"")</f>
        <v>0.88372093023255816</v>
      </c>
      <c r="H170" s="138">
        <f ca="1">IFERROR(IF((VLOOKUP($E170,'Res&amp;Reablement Backsheet'!$D$5:$W$183,H$9,FALSE))="","",(VLOOKUP($E170,'Res&amp;Reablement Backsheet'!$D$5:$W$183,H$9,FALSE))),"")</f>
        <v>0.91</v>
      </c>
      <c r="I170" s="138">
        <f ca="1">IFERROR(IF((VLOOKUP($E170,'Res&amp;Reablement Backsheet'!$D$5:$W$183,I$9,FALSE))="","",(VLOOKUP($E170,'Res&amp;Reablement Backsheet'!$D$5:$W$183,I$9,FALSE))),"")</f>
        <v>0.88709677419354838</v>
      </c>
    </row>
    <row r="171" spans="1:9" ht="15" customHeight="1" x14ac:dyDescent="0.3">
      <c r="A171" s="57">
        <v>159</v>
      </c>
      <c r="B171" s="98" t="str">
        <f ca="1">IFERROR(IF((VLOOKUP($E171,'Org List'!$AJ$10:$AL$188,3,FALSE))="","",(VLOOKUP($E171,'Org List'!$AJ$10:$AL$188,3,FALSE))),"")</f>
        <v>South West England Commissioning Region</v>
      </c>
      <c r="C171" s="99" t="str">
        <f ca="1">IFERROR(IF((VLOOKUP($E171,'Org List'!$AO$10:$AQ$188,3,FALSE))="","",(VLOOKUP($E171,'Org List'!$AO$10:$AQ$188,3,FALSE))),"")</f>
        <v>South West Region</v>
      </c>
      <c r="D171" s="100" t="str">
        <f ca="1">IFERROR(IF((VLOOKUP($E171,'Org List'!$AT$10:$AV$188,3,FALSE))="","",(VLOOKUP($E171,'Org List'!$AT$10:$AV$188,3,FALSE))),"")</f>
        <v>NHS England South West (South West South)</v>
      </c>
      <c r="E171" s="98" t="str">
        <f t="shared" ca="1" si="4"/>
        <v>E06000027</v>
      </c>
      <c r="F171" s="100" t="str">
        <f ca="1">IF(E171="","",VLOOKUP(E171,'Org List'!$J$9:$K$488,2,0))</f>
        <v>Torbay</v>
      </c>
      <c r="G171" s="138">
        <f ca="1">IFERROR(IF((VLOOKUP($E171,'Res&amp;Reablement Backsheet'!$D$5:$W$183,G$9,FALSE))="","",(VLOOKUP($E171,'Res&amp;Reablement Backsheet'!$D$5:$W$183,G$9,FALSE))),"")</f>
        <v>0.76548672566371678</v>
      </c>
      <c r="H171" s="138">
        <f ca="1">IFERROR(IF((VLOOKUP($E171,'Res&amp;Reablement Backsheet'!$D$5:$W$183,H$9,FALSE))="","",(VLOOKUP($E171,'Res&amp;Reablement Backsheet'!$D$5:$W$183,H$9,FALSE))),"")</f>
        <v>0.76548672566371678</v>
      </c>
      <c r="I171" s="138">
        <f ca="1">IFERROR(IF((VLOOKUP($E171,'Res&amp;Reablement Backsheet'!$D$5:$W$183,I$9,FALSE))="","",(VLOOKUP($E171,'Res&amp;Reablement Backsheet'!$D$5:$W$183,I$9,FALSE))),"")</f>
        <v>0.70694864048338368</v>
      </c>
    </row>
    <row r="172" spans="1:9" ht="15" customHeight="1" x14ac:dyDescent="0.3">
      <c r="A172" s="57">
        <v>160</v>
      </c>
      <c r="B172" s="98" t="str">
        <f ca="1">IFERROR(IF((VLOOKUP($E172,'Org List'!$AJ$10:$AL$188,3,FALSE))="","",(VLOOKUP($E172,'Org List'!$AJ$10:$AL$188,3,FALSE))),"")</f>
        <v>London Commissioning Region</v>
      </c>
      <c r="C172" s="99" t="str">
        <f ca="1">IFERROR(IF((VLOOKUP($E172,'Org List'!$AO$10:$AQ$188,3,FALSE))="","",(VLOOKUP($E172,'Org List'!$AO$10:$AQ$188,3,FALSE))),"")</f>
        <v>London Region</v>
      </c>
      <c r="D172" s="100" t="str">
        <f ca="1">IFERROR(IF((VLOOKUP($E172,'Org List'!$AT$10:$AV$188,3,FALSE))="","",(VLOOKUP($E172,'Org List'!$AT$10:$AV$188,3,FALSE))),"")</f>
        <v>NHS England London</v>
      </c>
      <c r="E172" s="98" t="str">
        <f t="shared" ref="E172:E190" ca="1" si="5">IF($A172&gt;$L$5-1,"",INDIRECT("'Comms by AT'!D"&amp;$A172+$L$4))</f>
        <v>E09000030</v>
      </c>
      <c r="F172" s="100" t="str">
        <f ca="1">IF(E172="","",VLOOKUP(E172,'Org List'!$J$9:$K$488,2,0))</f>
        <v>Tower Hamlets</v>
      </c>
      <c r="G172" s="138">
        <f ca="1">IFERROR(IF((VLOOKUP($E172,'Res&amp;Reablement Backsheet'!$D$5:$W$183,G$9,FALSE))="","",(VLOOKUP($E172,'Res&amp;Reablement Backsheet'!$D$5:$W$183,G$9,FALSE))),"")</f>
        <v>0.7807017543859649</v>
      </c>
      <c r="H172" s="138">
        <f ca="1">IFERROR(IF((VLOOKUP($E172,'Res&amp;Reablement Backsheet'!$D$5:$W$183,H$9,FALSE))="","",(VLOOKUP($E172,'Res&amp;Reablement Backsheet'!$D$5:$W$183,H$9,FALSE))),"")</f>
        <v>0.8</v>
      </c>
      <c r="I172" s="138">
        <f ca="1">IFERROR(IF((VLOOKUP($E172,'Res&amp;Reablement Backsheet'!$D$5:$W$183,I$9,FALSE))="","",(VLOOKUP($E172,'Res&amp;Reablement Backsheet'!$D$5:$W$183,I$9,FALSE))),"")</f>
        <v>0.77272727272727271</v>
      </c>
    </row>
    <row r="173" spans="1:9" ht="15" customHeight="1" x14ac:dyDescent="0.3">
      <c r="A173" s="57">
        <v>161</v>
      </c>
      <c r="B173" s="98" t="str">
        <f ca="1">IFERROR(IF((VLOOKUP($E173,'Org List'!$AJ$10:$AL$188,3,FALSE))="","",(VLOOKUP($E173,'Org List'!$AJ$10:$AL$188,3,FALSE))),"")</f>
        <v>North of England Commissioning Region</v>
      </c>
      <c r="C173" s="99" t="str">
        <f ca="1">IFERROR(IF((VLOOKUP($E173,'Org List'!$AO$10:$AQ$188,3,FALSE))="","",(VLOOKUP($E173,'Org List'!$AO$10:$AQ$188,3,FALSE))),"")</f>
        <v>North West Region</v>
      </c>
      <c r="D173" s="100" t="str">
        <f ca="1">IFERROR(IF((VLOOKUP($E173,'Org List'!$AT$10:$AV$188,3,FALSE))="","",(VLOOKUP($E173,'Org List'!$AT$10:$AV$188,3,FALSE))),"")</f>
        <v>NHS England North (Greater Manchester)</v>
      </c>
      <c r="E173" s="98" t="str">
        <f t="shared" ca="1" si="5"/>
        <v>E08000009</v>
      </c>
      <c r="F173" s="100" t="str">
        <f ca="1">IF(E173="","",VLOOKUP(E173,'Org List'!$J$9:$K$488,2,0))</f>
        <v>Trafford</v>
      </c>
      <c r="G173" s="138">
        <f ca="1">IFERROR(IF((VLOOKUP($E173,'Res&amp;Reablement Backsheet'!$D$5:$W$183,G$9,FALSE))="","",(VLOOKUP($E173,'Res&amp;Reablement Backsheet'!$D$5:$W$183,G$9,FALSE))),"")</f>
        <v>0.83233532934131738</v>
      </c>
      <c r="H173" s="138">
        <f ca="1">IFERROR(IF((VLOOKUP($E173,'Res&amp;Reablement Backsheet'!$D$5:$W$183,H$9,FALSE))="","",(VLOOKUP($E173,'Res&amp;Reablement Backsheet'!$D$5:$W$183,H$9,FALSE))),"")</f>
        <v>0.9022988505747126</v>
      </c>
      <c r="I173" s="138">
        <f ca="1">IFERROR(IF((VLOOKUP($E173,'Res&amp;Reablement Backsheet'!$D$5:$W$183,I$9,FALSE))="","",(VLOOKUP($E173,'Res&amp;Reablement Backsheet'!$D$5:$W$183,I$9,FALSE))),"")</f>
        <v>0.86507936507936511</v>
      </c>
    </row>
    <row r="174" spans="1:9" ht="15" customHeight="1" x14ac:dyDescent="0.3">
      <c r="A174" s="57">
        <v>162</v>
      </c>
      <c r="B174" s="98" t="str">
        <f ca="1">IFERROR(IF((VLOOKUP($E174,'Org List'!$AJ$10:$AL$188,3,FALSE))="","",(VLOOKUP($E174,'Org List'!$AJ$10:$AL$188,3,FALSE))),"")</f>
        <v>North of England Commissioning Region</v>
      </c>
      <c r="C174" s="99" t="str">
        <f ca="1">IFERROR(IF((VLOOKUP($E174,'Org List'!$AO$10:$AQ$188,3,FALSE))="","",(VLOOKUP($E174,'Org List'!$AO$10:$AQ$188,3,FALSE))),"")</f>
        <v>Yorkshire and The Humber Region</v>
      </c>
      <c r="D174" s="100" t="str">
        <f ca="1">IFERROR(IF((VLOOKUP($E174,'Org List'!$AT$10:$AV$188,3,FALSE))="","",(VLOOKUP($E174,'Org List'!$AT$10:$AV$188,3,FALSE))),"")</f>
        <v>NHS England North (Yorkshire And Humber)</v>
      </c>
      <c r="E174" s="98" t="str">
        <f t="shared" ca="1" si="5"/>
        <v>E08000036</v>
      </c>
      <c r="F174" s="100" t="str">
        <f ca="1">IF(E174="","",VLOOKUP(E174,'Org List'!$J$9:$K$488,2,0))</f>
        <v>Wakefield</v>
      </c>
      <c r="G174" s="138">
        <f ca="1">IFERROR(IF((VLOOKUP($E174,'Res&amp;Reablement Backsheet'!$D$5:$W$183,G$9,FALSE))="","",(VLOOKUP($E174,'Res&amp;Reablement Backsheet'!$D$5:$W$183,G$9,FALSE))),"")</f>
        <v>0.91726618705035967</v>
      </c>
      <c r="H174" s="138">
        <f ca="1">IFERROR(IF((VLOOKUP($E174,'Res&amp;Reablement Backsheet'!$D$5:$W$183,H$9,FALSE))="","",(VLOOKUP($E174,'Res&amp;Reablement Backsheet'!$D$5:$W$183,H$9,FALSE))),"")</f>
        <v>0.85119047619047616</v>
      </c>
      <c r="I174" s="138">
        <f ca="1">IFERROR(IF((VLOOKUP($E174,'Res&amp;Reablement Backsheet'!$D$5:$W$183,I$9,FALSE))="","",(VLOOKUP($E174,'Res&amp;Reablement Backsheet'!$D$5:$W$183,I$9,FALSE))),"")</f>
        <v>0.83098591549295775</v>
      </c>
    </row>
    <row r="175" spans="1:9" ht="15" customHeight="1" x14ac:dyDescent="0.3">
      <c r="A175" s="57">
        <v>163</v>
      </c>
      <c r="B175" s="98" t="str">
        <f ca="1">IFERROR(IF((VLOOKUP($E175,'Org List'!$AJ$10:$AL$188,3,FALSE))="","",(VLOOKUP($E175,'Org List'!$AJ$10:$AL$188,3,FALSE))),"")</f>
        <v>Midlands and East of England Commissioning Region</v>
      </c>
      <c r="C175" s="99" t="str">
        <f ca="1">IFERROR(IF((VLOOKUP($E175,'Org List'!$AO$10:$AQ$188,3,FALSE))="","",(VLOOKUP($E175,'Org List'!$AO$10:$AQ$188,3,FALSE))),"")</f>
        <v>West Midlands Region</v>
      </c>
      <c r="D175" s="100" t="str">
        <f ca="1">IFERROR(IF((VLOOKUP($E175,'Org List'!$AT$10:$AV$188,3,FALSE))="","",(VLOOKUP($E175,'Org List'!$AT$10:$AV$188,3,FALSE))),"")</f>
        <v>NHS England Midlands And East (West Midlands)</v>
      </c>
      <c r="E175" s="98" t="str">
        <f t="shared" ca="1" si="5"/>
        <v>E08000030</v>
      </c>
      <c r="F175" s="100" t="str">
        <f ca="1">IF(E175="","",VLOOKUP(E175,'Org List'!$J$9:$K$488,2,0))</f>
        <v>Walsall</v>
      </c>
      <c r="G175" s="138">
        <f ca="1">IFERROR(IF((VLOOKUP($E175,'Res&amp;Reablement Backsheet'!$D$5:$W$183,G$9,FALSE))="","",(VLOOKUP($E175,'Res&amp;Reablement Backsheet'!$D$5:$W$183,G$9,FALSE))),"")</f>
        <v>0.80924855491329484</v>
      </c>
      <c r="H175" s="138">
        <f ca="1">IFERROR(IF((VLOOKUP($E175,'Res&amp;Reablement Backsheet'!$D$5:$W$183,H$9,FALSE))="","",(VLOOKUP($E175,'Res&amp;Reablement Backsheet'!$D$5:$W$183,H$9,FALSE))),"")</f>
        <v>0.82133333333333336</v>
      </c>
      <c r="I175" s="138">
        <f ca="1">IFERROR(IF((VLOOKUP($E175,'Res&amp;Reablement Backsheet'!$D$5:$W$183,I$9,FALSE))="","",(VLOOKUP($E175,'Res&amp;Reablement Backsheet'!$D$5:$W$183,I$9,FALSE))),"")</f>
        <v>0.82706766917293228</v>
      </c>
    </row>
    <row r="176" spans="1:9" ht="15" customHeight="1" x14ac:dyDescent="0.3">
      <c r="A176" s="57">
        <v>164</v>
      </c>
      <c r="B176" s="98" t="str">
        <f ca="1">IFERROR(IF((VLOOKUP($E176,'Org List'!$AJ$10:$AL$188,3,FALSE))="","",(VLOOKUP($E176,'Org List'!$AJ$10:$AL$188,3,FALSE))),"")</f>
        <v>London Commissioning Region</v>
      </c>
      <c r="C176" s="99" t="str">
        <f ca="1">IFERROR(IF((VLOOKUP($E176,'Org List'!$AO$10:$AQ$188,3,FALSE))="","",(VLOOKUP($E176,'Org List'!$AO$10:$AQ$188,3,FALSE))),"")</f>
        <v>London Region</v>
      </c>
      <c r="D176" s="100" t="str">
        <f ca="1">IFERROR(IF((VLOOKUP($E176,'Org List'!$AT$10:$AV$188,3,FALSE))="","",(VLOOKUP($E176,'Org List'!$AT$10:$AV$188,3,FALSE))),"")</f>
        <v>NHS England London</v>
      </c>
      <c r="E176" s="98" t="str">
        <f t="shared" ca="1" si="5"/>
        <v>E09000031</v>
      </c>
      <c r="F176" s="100" t="str">
        <f ca="1">IF(E176="","",VLOOKUP(E176,'Org List'!$J$9:$K$488,2,0))</f>
        <v>Waltham Forest</v>
      </c>
      <c r="G176" s="138">
        <f ca="1">IFERROR(IF((VLOOKUP($E176,'Res&amp;Reablement Backsheet'!$D$5:$W$183,G$9,FALSE))="","",(VLOOKUP($E176,'Res&amp;Reablement Backsheet'!$D$5:$W$183,G$9,FALSE))),"")</f>
        <v>0.92207792207792205</v>
      </c>
      <c r="H176" s="138">
        <f ca="1">IFERROR(IF((VLOOKUP($E176,'Res&amp;Reablement Backsheet'!$D$5:$W$183,H$9,FALSE))="","",(VLOOKUP($E176,'Res&amp;Reablement Backsheet'!$D$5:$W$183,H$9,FALSE))),"")</f>
        <v>0.92</v>
      </c>
      <c r="I176" s="138">
        <f ca="1">IFERROR(IF((VLOOKUP($E176,'Res&amp;Reablement Backsheet'!$D$5:$W$183,I$9,FALSE))="","",(VLOOKUP($E176,'Res&amp;Reablement Backsheet'!$D$5:$W$183,I$9,FALSE))),"")</f>
        <v>0.92045454545454541</v>
      </c>
    </row>
    <row r="177" spans="1:10" ht="15" customHeight="1" x14ac:dyDescent="0.3">
      <c r="A177" s="57">
        <v>165</v>
      </c>
      <c r="B177" s="98" t="str">
        <f ca="1">IFERROR(IF((VLOOKUP($E177,'Org List'!$AJ$10:$AL$188,3,FALSE))="","",(VLOOKUP($E177,'Org List'!$AJ$10:$AL$188,3,FALSE))),"")</f>
        <v>London Commissioning Region</v>
      </c>
      <c r="C177" s="99" t="str">
        <f ca="1">IFERROR(IF((VLOOKUP($E177,'Org List'!$AO$10:$AQ$188,3,FALSE))="","",(VLOOKUP($E177,'Org List'!$AO$10:$AQ$188,3,FALSE))),"")</f>
        <v>London Region</v>
      </c>
      <c r="D177" s="100" t="str">
        <f ca="1">IFERROR(IF((VLOOKUP($E177,'Org List'!$AT$10:$AV$188,3,FALSE))="","",(VLOOKUP($E177,'Org List'!$AT$10:$AV$188,3,FALSE))),"")</f>
        <v>NHS England London</v>
      </c>
      <c r="E177" s="98" t="str">
        <f t="shared" ca="1" si="5"/>
        <v>E09000032</v>
      </c>
      <c r="F177" s="100" t="str">
        <f ca="1">IF(E177="","",VLOOKUP(E177,'Org List'!$J$9:$K$488,2,0))</f>
        <v>Wandsworth</v>
      </c>
      <c r="G177" s="138">
        <f ca="1">IFERROR(IF((VLOOKUP($E177,'Res&amp;Reablement Backsheet'!$D$5:$W$183,G$9,FALSE))="","",(VLOOKUP($E177,'Res&amp;Reablement Backsheet'!$D$5:$W$183,G$9,FALSE))),"")</f>
        <v>0.92929292929292928</v>
      </c>
      <c r="H177" s="138">
        <f ca="1">IFERROR(IF((VLOOKUP($E177,'Res&amp;Reablement Backsheet'!$D$5:$W$183,H$9,FALSE))="","",(VLOOKUP($E177,'Res&amp;Reablement Backsheet'!$D$5:$W$183,H$9,FALSE))),"")</f>
        <v>0.93265993265993263</v>
      </c>
      <c r="I177" s="138">
        <f ca="1">IFERROR(IF((VLOOKUP($E177,'Res&amp;Reablement Backsheet'!$D$5:$W$183,I$9,FALSE))="","",(VLOOKUP($E177,'Res&amp;Reablement Backsheet'!$D$5:$W$183,I$9,FALSE))),"")</f>
        <v>0.93406593406593408</v>
      </c>
    </row>
    <row r="178" spans="1:10" ht="15" customHeight="1" x14ac:dyDescent="0.3">
      <c r="A178" s="57">
        <v>166</v>
      </c>
      <c r="B178" s="98" t="str">
        <f ca="1">IFERROR(IF((VLOOKUP($E178,'Org List'!$AJ$10:$AL$188,3,FALSE))="","",(VLOOKUP($E178,'Org List'!$AJ$10:$AL$188,3,FALSE))),"")</f>
        <v>North of England Commissioning Region</v>
      </c>
      <c r="C178" s="99" t="str">
        <f ca="1">IFERROR(IF((VLOOKUP($E178,'Org List'!$AO$10:$AQ$188,3,FALSE))="","",(VLOOKUP($E178,'Org List'!$AO$10:$AQ$188,3,FALSE))),"")</f>
        <v>North West Region</v>
      </c>
      <c r="D178" s="100" t="str">
        <f ca="1">IFERROR(IF((VLOOKUP($E178,'Org List'!$AT$10:$AV$188,3,FALSE))="","",(VLOOKUP($E178,'Org List'!$AT$10:$AV$188,3,FALSE))),"")</f>
        <v>NHS England North (Cheshire And Merseyside)</v>
      </c>
      <c r="E178" s="98" t="str">
        <f t="shared" ca="1" si="5"/>
        <v>E06000007</v>
      </c>
      <c r="F178" s="100" t="str">
        <f ca="1">IF(E178="","",VLOOKUP(E178,'Org List'!$J$9:$K$488,2,0))</f>
        <v>Warrington</v>
      </c>
      <c r="G178" s="138">
        <f ca="1">IFERROR(IF((VLOOKUP($E178,'Res&amp;Reablement Backsheet'!$D$5:$W$183,G$9,FALSE))="","",(VLOOKUP($E178,'Res&amp;Reablement Backsheet'!$D$5:$W$183,G$9,FALSE))),"")</f>
        <v>0.80625000000000002</v>
      </c>
      <c r="H178" s="138">
        <f ca="1">IFERROR(IF((VLOOKUP($E178,'Res&amp;Reablement Backsheet'!$D$5:$W$183,H$9,FALSE))="","",(VLOOKUP($E178,'Res&amp;Reablement Backsheet'!$D$5:$W$183,H$9,FALSE))),"")</f>
        <v>0.8354838709677419</v>
      </c>
      <c r="I178" s="138">
        <f ca="1">IFERROR(IF((VLOOKUP($E178,'Res&amp;Reablement Backsheet'!$D$5:$W$183,I$9,FALSE))="","",(VLOOKUP($E178,'Res&amp;Reablement Backsheet'!$D$5:$W$183,I$9,FALSE))),"")</f>
        <v>0.86</v>
      </c>
    </row>
    <row r="179" spans="1:10" ht="15" customHeight="1" x14ac:dyDescent="0.3">
      <c r="A179" s="57">
        <v>167</v>
      </c>
      <c r="B179" s="98" t="str">
        <f ca="1">IFERROR(IF((VLOOKUP($E179,'Org List'!$AJ$10:$AL$188,3,FALSE))="","",(VLOOKUP($E179,'Org List'!$AJ$10:$AL$188,3,FALSE))),"")</f>
        <v>Midlands and East of England Commissioning Region</v>
      </c>
      <c r="C179" s="99" t="str">
        <f ca="1">IFERROR(IF((VLOOKUP($E179,'Org List'!$AO$10:$AQ$188,3,FALSE))="","",(VLOOKUP($E179,'Org List'!$AO$10:$AQ$188,3,FALSE))),"")</f>
        <v>West Midlands Region</v>
      </c>
      <c r="D179" s="100" t="str">
        <f ca="1">IFERROR(IF((VLOOKUP($E179,'Org List'!$AT$10:$AV$188,3,FALSE))="","",(VLOOKUP($E179,'Org List'!$AT$10:$AV$188,3,FALSE))),"")</f>
        <v>NHS England Midlands And East (West Midlands)</v>
      </c>
      <c r="E179" s="98" t="str">
        <f t="shared" ca="1" si="5"/>
        <v>E10000031</v>
      </c>
      <c r="F179" s="100" t="str">
        <f ca="1">IF(E179="","",VLOOKUP(E179,'Org List'!$J$9:$K$488,2,0))</f>
        <v>Warwickshire</v>
      </c>
      <c r="G179" s="138">
        <f ca="1">IFERROR(IF((VLOOKUP($E179,'Res&amp;Reablement Backsheet'!$D$5:$W$183,G$9,FALSE))="","",(VLOOKUP($E179,'Res&amp;Reablement Backsheet'!$D$5:$W$183,G$9,FALSE))),"")</f>
        <v>0.94795539033457255</v>
      </c>
      <c r="H179" s="138">
        <f ca="1">IFERROR(IF((VLOOKUP($E179,'Res&amp;Reablement Backsheet'!$D$5:$W$183,H$9,FALSE))="","",(VLOOKUP($E179,'Res&amp;Reablement Backsheet'!$D$5:$W$183,H$9,FALSE))),"")</f>
        <v>0.89</v>
      </c>
      <c r="I179" s="138">
        <f ca="1">IFERROR(IF((VLOOKUP($E179,'Res&amp;Reablement Backsheet'!$D$5:$W$183,I$9,FALSE))="","",(VLOOKUP($E179,'Res&amp;Reablement Backsheet'!$D$5:$W$183,I$9,FALSE))),"")</f>
        <v>0.93032786885245899</v>
      </c>
    </row>
    <row r="180" spans="1:10" ht="15" customHeight="1" x14ac:dyDescent="0.3">
      <c r="A180" s="57">
        <v>168</v>
      </c>
      <c r="B180" s="98" t="str">
        <f ca="1">IFERROR(IF((VLOOKUP($E180,'Org List'!$AJ$10:$AL$188,3,FALSE))="","",(VLOOKUP($E180,'Org List'!$AJ$10:$AL$188,3,FALSE))),"")</f>
        <v>South East England Commissioning Region</v>
      </c>
      <c r="C180" s="99" t="str">
        <f ca="1">IFERROR(IF((VLOOKUP($E180,'Org List'!$AO$10:$AQ$188,3,FALSE))="","",(VLOOKUP($E180,'Org List'!$AO$10:$AQ$188,3,FALSE))),"")</f>
        <v>South East Region</v>
      </c>
      <c r="D180" s="100" t="str">
        <f ca="1">IFERROR(IF((VLOOKUP($E180,'Org List'!$AT$10:$AV$188,3,FALSE))="","",(VLOOKUP($E180,'Org List'!$AT$10:$AV$188,3,FALSE))),"")</f>
        <v>NHS England South East (Hampshire, Isle of Wight and Thames Valley)</v>
      </c>
      <c r="E180" s="98" t="str">
        <f t="shared" ca="1" si="5"/>
        <v>E06000037</v>
      </c>
      <c r="F180" s="100" t="str">
        <f ca="1">IF(E180="","",VLOOKUP(E180,'Org List'!$J$9:$K$488,2,0))</f>
        <v>West Berkshire</v>
      </c>
      <c r="G180" s="138">
        <f ca="1">IFERROR(IF((VLOOKUP($E180,'Res&amp;Reablement Backsheet'!$D$5:$W$183,G$9,FALSE))="","",(VLOOKUP($E180,'Res&amp;Reablement Backsheet'!$D$5:$W$183,G$9,FALSE))),"")</f>
        <v>0.92792792792792789</v>
      </c>
      <c r="H180" s="138">
        <f ca="1">IFERROR(IF((VLOOKUP($E180,'Res&amp;Reablement Backsheet'!$D$5:$W$183,H$9,FALSE))="","",(VLOOKUP($E180,'Res&amp;Reablement Backsheet'!$D$5:$W$183,H$9,FALSE))),"")</f>
        <v>0.86363636363636365</v>
      </c>
      <c r="I180" s="138">
        <f ca="1">IFERROR(IF((VLOOKUP($E180,'Res&amp;Reablement Backsheet'!$D$5:$W$183,I$9,FALSE))="","",(VLOOKUP($E180,'Res&amp;Reablement Backsheet'!$D$5:$W$183,I$9,FALSE))),"")</f>
        <v>0.80487804878048785</v>
      </c>
    </row>
    <row r="181" spans="1:10" ht="15" customHeight="1" x14ac:dyDescent="0.3">
      <c r="A181" s="57">
        <v>169</v>
      </c>
      <c r="B181" s="98" t="str">
        <f ca="1">IFERROR(IF((VLOOKUP($E181,'Org List'!$AJ$10:$AL$188,3,FALSE))="","",(VLOOKUP($E181,'Org List'!$AJ$10:$AL$188,3,FALSE))),"")</f>
        <v>South East England Commissioning Region</v>
      </c>
      <c r="C181" s="99" t="str">
        <f ca="1">IFERROR(IF((VLOOKUP($E181,'Org List'!$AO$10:$AQ$188,3,FALSE))="","",(VLOOKUP($E181,'Org List'!$AO$10:$AQ$188,3,FALSE))),"")</f>
        <v>South East Region</v>
      </c>
      <c r="D181" s="100" t="str">
        <f ca="1">IFERROR(IF((VLOOKUP($E181,'Org List'!$AT$10:$AV$188,3,FALSE))="","",(VLOOKUP($E181,'Org List'!$AT$10:$AV$188,3,FALSE))),"")</f>
        <v>NHS England South East (Kent, Surrey and Sussex)</v>
      </c>
      <c r="E181" s="98" t="str">
        <f t="shared" ca="1" si="5"/>
        <v>E10000032</v>
      </c>
      <c r="F181" s="100" t="str">
        <f ca="1">IF(E181="","",VLOOKUP(E181,'Org List'!$J$9:$K$488,2,0))</f>
        <v>West Sussex</v>
      </c>
      <c r="G181" s="138">
        <f ca="1">IFERROR(IF((VLOOKUP($E181,'Res&amp;Reablement Backsheet'!$D$5:$W$183,G$9,FALSE))="","",(VLOOKUP($E181,'Res&amp;Reablement Backsheet'!$D$5:$W$183,G$9,FALSE))),"")</f>
        <v>0.83695652173913049</v>
      </c>
      <c r="H181" s="138">
        <f ca="1">IFERROR(IF((VLOOKUP($E181,'Res&amp;Reablement Backsheet'!$D$5:$W$183,H$9,FALSE))="","",(VLOOKUP($E181,'Res&amp;Reablement Backsheet'!$D$5:$W$183,H$9,FALSE))),"")</f>
        <v>0.85273972602739723</v>
      </c>
      <c r="I181" s="138">
        <f ca="1">IFERROR(IF((VLOOKUP($E181,'Res&amp;Reablement Backsheet'!$D$5:$W$183,I$9,FALSE))="","",(VLOOKUP($E181,'Res&amp;Reablement Backsheet'!$D$5:$W$183,I$9,FALSE))),"")</f>
        <v>0.87820512820512819</v>
      </c>
    </row>
    <row r="182" spans="1:10" ht="15" customHeight="1" x14ac:dyDescent="0.3">
      <c r="A182" s="57">
        <v>170</v>
      </c>
      <c r="B182" s="98" t="str">
        <f ca="1">IFERROR(IF((VLOOKUP($E182,'Org List'!$AJ$10:$AL$188,3,FALSE))="","",(VLOOKUP($E182,'Org List'!$AJ$10:$AL$188,3,FALSE))),"")</f>
        <v>London Commissioning Region</v>
      </c>
      <c r="C182" s="99" t="str">
        <f ca="1">IFERROR(IF((VLOOKUP($E182,'Org List'!$AO$10:$AQ$188,3,FALSE))="","",(VLOOKUP($E182,'Org List'!$AO$10:$AQ$188,3,FALSE))),"")</f>
        <v>London Region</v>
      </c>
      <c r="D182" s="100" t="str">
        <f ca="1">IFERROR(IF((VLOOKUP($E182,'Org List'!$AT$10:$AV$188,3,FALSE))="","",(VLOOKUP($E182,'Org List'!$AT$10:$AV$188,3,FALSE))),"")</f>
        <v>NHS England London</v>
      </c>
      <c r="E182" s="98" t="str">
        <f t="shared" ca="1" si="5"/>
        <v>E09000033</v>
      </c>
      <c r="F182" s="100" t="str">
        <f ca="1">IF(E182="","",VLOOKUP(E182,'Org List'!$J$9:$K$488,2,0))</f>
        <v>Westminster</v>
      </c>
      <c r="G182" s="138">
        <f ca="1">IFERROR(IF((VLOOKUP($E182,'Res&amp;Reablement Backsheet'!$D$5:$W$183,G$9,FALSE))="","",(VLOOKUP($E182,'Res&amp;Reablement Backsheet'!$D$5:$W$183,G$9,FALSE))),"")</f>
        <v>0.88888888888888884</v>
      </c>
      <c r="H182" s="138">
        <f ca="1">IFERROR(IF((VLOOKUP($E182,'Res&amp;Reablement Backsheet'!$D$5:$W$183,H$9,FALSE))="","",(VLOOKUP($E182,'Res&amp;Reablement Backsheet'!$D$5:$W$183,H$9,FALSE))),"")</f>
        <v>0.90056818181818177</v>
      </c>
      <c r="I182" s="138">
        <f ca="1">IFERROR(IF((VLOOKUP($E182,'Res&amp;Reablement Backsheet'!$D$5:$W$183,I$9,FALSE))="","",(VLOOKUP($E182,'Res&amp;Reablement Backsheet'!$D$5:$W$183,I$9,FALSE))),"")</f>
        <v>0.79824561403508776</v>
      </c>
    </row>
    <row r="183" spans="1:10" ht="15" customHeight="1" x14ac:dyDescent="0.3">
      <c r="A183" s="57">
        <v>171</v>
      </c>
      <c r="B183" s="98" t="str">
        <f ca="1">IFERROR(IF((VLOOKUP($E183,'Org List'!$AJ$10:$AL$188,3,FALSE))="","",(VLOOKUP($E183,'Org List'!$AJ$10:$AL$188,3,FALSE))),"")</f>
        <v>North of England Commissioning Region</v>
      </c>
      <c r="C183" s="99" t="str">
        <f ca="1">IFERROR(IF((VLOOKUP($E183,'Org List'!$AO$10:$AQ$188,3,FALSE))="","",(VLOOKUP($E183,'Org List'!$AO$10:$AQ$188,3,FALSE))),"")</f>
        <v>North West Region</v>
      </c>
      <c r="D183" s="100" t="str">
        <f ca="1">IFERROR(IF((VLOOKUP($E183,'Org List'!$AT$10:$AV$188,3,FALSE))="","",(VLOOKUP($E183,'Org List'!$AT$10:$AV$188,3,FALSE))),"")</f>
        <v>NHS England North (Greater Manchester)</v>
      </c>
      <c r="E183" s="98" t="str">
        <f t="shared" ca="1" si="5"/>
        <v>E08000010</v>
      </c>
      <c r="F183" s="100" t="str">
        <f ca="1">IF(E183="","",VLOOKUP(E183,'Org List'!$J$9:$K$488,2,0))</f>
        <v>Wigan</v>
      </c>
      <c r="G183" s="138">
        <f ca="1">IFERROR(IF((VLOOKUP($E183,'Res&amp;Reablement Backsheet'!$D$5:$W$183,G$9,FALSE))="","",(VLOOKUP($E183,'Res&amp;Reablement Backsheet'!$D$5:$W$183,G$9,FALSE))),"")</f>
        <v>0.93421052631578949</v>
      </c>
      <c r="H183" s="138">
        <f ca="1">IFERROR(IF((VLOOKUP($E183,'Res&amp;Reablement Backsheet'!$D$5:$W$183,H$9,FALSE))="","",(VLOOKUP($E183,'Res&amp;Reablement Backsheet'!$D$5:$W$183,H$9,FALSE))),"")</f>
        <v>0.81201550387596899</v>
      </c>
      <c r="I183" s="138">
        <f ca="1">IFERROR(IF((VLOOKUP($E183,'Res&amp;Reablement Backsheet'!$D$5:$W$183,I$9,FALSE))="","",(VLOOKUP($E183,'Res&amp;Reablement Backsheet'!$D$5:$W$183,I$9,FALSE))),"")</f>
        <v>0.90845070422535212</v>
      </c>
    </row>
    <row r="184" spans="1:10" ht="15" customHeight="1" x14ac:dyDescent="0.3">
      <c r="A184" s="57">
        <v>172</v>
      </c>
      <c r="B184" s="98" t="str">
        <f ca="1">IFERROR(IF((VLOOKUP($E184,'Org List'!$AJ$10:$AL$188,3,FALSE))="","",(VLOOKUP($E184,'Org List'!$AJ$10:$AL$188,3,FALSE))),"")</f>
        <v>South West England Commissioning Region</v>
      </c>
      <c r="C184" s="99" t="str">
        <f ca="1">IFERROR(IF((VLOOKUP($E184,'Org List'!$AO$10:$AQ$188,3,FALSE))="","",(VLOOKUP($E184,'Org List'!$AO$10:$AQ$188,3,FALSE))),"")</f>
        <v>South West Region</v>
      </c>
      <c r="D184" s="100" t="str">
        <f ca="1">IFERROR(IF((VLOOKUP($E184,'Org List'!$AT$10:$AV$188,3,FALSE))="","",(VLOOKUP($E184,'Org List'!$AT$10:$AV$188,3,FALSE))),"")</f>
        <v>NHS England South West (South West North)</v>
      </c>
      <c r="E184" s="98" t="str">
        <f t="shared" ca="1" si="5"/>
        <v>E06000054</v>
      </c>
      <c r="F184" s="100" t="str">
        <f ca="1">IF(E184="","",VLOOKUP(E184,'Org List'!$J$9:$K$488,2,0))</f>
        <v>Wiltshire</v>
      </c>
      <c r="G184" s="138">
        <f ca="1">IFERROR(IF((VLOOKUP($E184,'Res&amp;Reablement Backsheet'!$D$5:$W$183,G$9,FALSE))="","",(VLOOKUP($E184,'Res&amp;Reablement Backsheet'!$D$5:$W$183,G$9,FALSE))),"")</f>
        <v>0.65909090909090906</v>
      </c>
      <c r="H184" s="138">
        <f ca="1">IFERROR(IF((VLOOKUP($E184,'Res&amp;Reablement Backsheet'!$D$5:$W$183,H$9,FALSE))="","",(VLOOKUP($E184,'Res&amp;Reablement Backsheet'!$D$5:$W$183,H$9,FALSE))),"")</f>
        <v>0.8666666666666667</v>
      </c>
      <c r="I184" s="138">
        <f ca="1">IFERROR(IF((VLOOKUP($E184,'Res&amp;Reablement Backsheet'!$D$5:$W$183,I$9,FALSE))="","",(VLOOKUP($E184,'Res&amp;Reablement Backsheet'!$D$5:$W$183,I$9,FALSE))),"")</f>
        <v>0.67132867132867136</v>
      </c>
    </row>
    <row r="185" spans="1:10" ht="15" customHeight="1" x14ac:dyDescent="0.3">
      <c r="A185" s="57">
        <v>173</v>
      </c>
      <c r="B185" s="98" t="str">
        <f ca="1">IFERROR(IF((VLOOKUP($E185,'Org List'!$AJ$10:$AL$188,3,FALSE))="","",(VLOOKUP($E185,'Org List'!$AJ$10:$AL$188,3,FALSE))),"")</f>
        <v>South East England Commissioning Region</v>
      </c>
      <c r="C185" s="99" t="str">
        <f ca="1">IFERROR(IF((VLOOKUP($E185,'Org List'!$AO$10:$AQ$188,3,FALSE))="","",(VLOOKUP($E185,'Org List'!$AO$10:$AQ$188,3,FALSE))),"")</f>
        <v>South East Region</v>
      </c>
      <c r="D185" s="100" t="str">
        <f ca="1">IFERROR(IF((VLOOKUP($E185,'Org List'!$AT$10:$AV$188,3,FALSE))="","",(VLOOKUP($E185,'Org List'!$AT$10:$AV$188,3,FALSE))),"")</f>
        <v>NHS England South East (Hampshire, Isle of Wight and Thames Valley)</v>
      </c>
      <c r="E185" s="98" t="str">
        <f t="shared" ca="1" si="5"/>
        <v>E06000040</v>
      </c>
      <c r="F185" s="100" t="str">
        <f ca="1">IF(E185="","",VLOOKUP(E185,'Org List'!$J$9:$K$488,2,0))</f>
        <v>Windsor and Maidenhead</v>
      </c>
      <c r="G185" s="138">
        <f ca="1">IFERROR(IF((VLOOKUP($E185,'Res&amp;Reablement Backsheet'!$D$5:$W$183,G$9,FALSE))="","",(VLOOKUP($E185,'Res&amp;Reablement Backsheet'!$D$5:$W$183,G$9,FALSE))),"")</f>
        <v>0.76551724137931032</v>
      </c>
      <c r="H185" s="138">
        <f ca="1">IFERROR(IF((VLOOKUP($E185,'Res&amp;Reablement Backsheet'!$D$5:$W$183,H$9,FALSE))="","",(VLOOKUP($E185,'Res&amp;Reablement Backsheet'!$D$5:$W$183,H$9,FALSE))),"")</f>
        <v>0.87578947368421056</v>
      </c>
      <c r="I185" s="138">
        <f ca="1">IFERROR(IF((VLOOKUP($E185,'Res&amp;Reablement Backsheet'!$D$5:$W$183,I$9,FALSE))="","",(VLOOKUP($E185,'Res&amp;Reablement Backsheet'!$D$5:$W$183,I$9,FALSE))),"")</f>
        <v>0.74766355140186913</v>
      </c>
    </row>
    <row r="186" spans="1:10" ht="15" customHeight="1" x14ac:dyDescent="0.3">
      <c r="A186" s="57">
        <v>174</v>
      </c>
      <c r="B186" s="98" t="str">
        <f ca="1">IFERROR(IF((VLOOKUP($E186,'Org List'!$AJ$10:$AL$188,3,FALSE))="","",(VLOOKUP($E186,'Org List'!$AJ$10:$AL$188,3,FALSE))),"")</f>
        <v>North of England Commissioning Region</v>
      </c>
      <c r="C186" s="99" t="str">
        <f ca="1">IFERROR(IF((VLOOKUP($E186,'Org List'!$AO$10:$AQ$188,3,FALSE))="","",(VLOOKUP($E186,'Org List'!$AO$10:$AQ$188,3,FALSE))),"")</f>
        <v>North West Region</v>
      </c>
      <c r="D186" s="100" t="str">
        <f ca="1">IFERROR(IF((VLOOKUP($E186,'Org List'!$AT$10:$AV$188,3,FALSE))="","",(VLOOKUP($E186,'Org List'!$AT$10:$AV$188,3,FALSE))),"")</f>
        <v>NHS England North (Cheshire And Merseyside)</v>
      </c>
      <c r="E186" s="98" t="str">
        <f t="shared" ca="1" si="5"/>
        <v>E08000015</v>
      </c>
      <c r="F186" s="100" t="str">
        <f ca="1">IF(E186="","",VLOOKUP(E186,'Org List'!$J$9:$K$488,2,0))</f>
        <v>Wirral</v>
      </c>
      <c r="G186" s="138">
        <f ca="1">IFERROR(IF((VLOOKUP($E186,'Res&amp;Reablement Backsheet'!$D$5:$W$183,G$9,FALSE))="","",(VLOOKUP($E186,'Res&amp;Reablement Backsheet'!$D$5:$W$183,G$9,FALSE))),"")</f>
        <v>0.83551401869158881</v>
      </c>
      <c r="H186" s="138">
        <f ca="1">IFERROR(IF((VLOOKUP($E186,'Res&amp;Reablement Backsheet'!$D$5:$W$183,H$9,FALSE))="","",(VLOOKUP($E186,'Res&amp;Reablement Backsheet'!$D$5:$W$183,H$9,FALSE))),"")</f>
        <v>0.89965397923875434</v>
      </c>
      <c r="I186" s="138">
        <f ca="1">IFERROR(IF((VLOOKUP($E186,'Res&amp;Reablement Backsheet'!$D$5:$W$183,I$9,FALSE))="","",(VLOOKUP($E186,'Res&amp;Reablement Backsheet'!$D$5:$W$183,I$9,FALSE))),"")</f>
        <v>0.87745098039215685</v>
      </c>
    </row>
    <row r="187" spans="1:10" ht="15" customHeight="1" x14ac:dyDescent="0.3">
      <c r="A187" s="57">
        <v>175</v>
      </c>
      <c r="B187" s="98" t="str">
        <f ca="1">IFERROR(IF((VLOOKUP($E187,'Org List'!$AJ$10:$AL$188,3,FALSE))="","",(VLOOKUP($E187,'Org List'!$AJ$10:$AL$188,3,FALSE))),"")</f>
        <v>South East England Commissioning Region</v>
      </c>
      <c r="C187" s="99" t="str">
        <f ca="1">IFERROR(IF((VLOOKUP($E187,'Org List'!$AO$10:$AQ$188,3,FALSE))="","",(VLOOKUP($E187,'Org List'!$AO$10:$AQ$188,3,FALSE))),"")</f>
        <v>South East Region</v>
      </c>
      <c r="D187" s="100" t="str">
        <f ca="1">IFERROR(IF((VLOOKUP($E187,'Org List'!$AT$10:$AV$188,3,FALSE))="","",(VLOOKUP($E187,'Org List'!$AT$10:$AV$188,3,FALSE))),"")</f>
        <v>NHS England South East (Hampshire, Isle of Wight and Thames Valley)</v>
      </c>
      <c r="E187" s="98" t="str">
        <f t="shared" ca="1" si="5"/>
        <v>E06000041</v>
      </c>
      <c r="F187" s="100" t="str">
        <f ca="1">IF(E187="","",VLOOKUP(E187,'Org List'!$J$9:$K$488,2,0))</f>
        <v>Wokingham</v>
      </c>
      <c r="G187" s="138">
        <f ca="1">IFERROR(IF((VLOOKUP($E187,'Res&amp;Reablement Backsheet'!$D$5:$W$183,G$9,FALSE))="","",(VLOOKUP($E187,'Res&amp;Reablement Backsheet'!$D$5:$W$183,G$9,FALSE))),"")</f>
        <v>0.72727272727272729</v>
      </c>
      <c r="H187" s="138">
        <f ca="1">IFERROR(IF((VLOOKUP($E187,'Res&amp;Reablement Backsheet'!$D$5:$W$183,H$9,FALSE))="","",(VLOOKUP($E187,'Res&amp;Reablement Backsheet'!$D$5:$W$183,H$9,FALSE))),"")</f>
        <v>0.7400000000000001</v>
      </c>
      <c r="I187" s="138">
        <f ca="1">IFERROR(IF((VLOOKUP($E187,'Res&amp;Reablement Backsheet'!$D$5:$W$183,I$9,FALSE))="","",(VLOOKUP($E187,'Res&amp;Reablement Backsheet'!$D$5:$W$183,I$9,FALSE))),"")</f>
        <v>0.7142857142857143</v>
      </c>
    </row>
    <row r="188" spans="1:10" ht="15" customHeight="1" x14ac:dyDescent="0.3">
      <c r="A188" s="57">
        <v>176</v>
      </c>
      <c r="B188" s="98" t="str">
        <f ca="1">IFERROR(IF((VLOOKUP($E188,'Org List'!$AJ$10:$AL$188,3,FALSE))="","",(VLOOKUP($E188,'Org List'!$AJ$10:$AL$188,3,FALSE))),"")</f>
        <v>Midlands and East of England Commissioning Region</v>
      </c>
      <c r="C188" s="99" t="str">
        <f ca="1">IFERROR(IF((VLOOKUP($E188,'Org List'!$AO$10:$AQ$188,3,FALSE))="","",(VLOOKUP($E188,'Org List'!$AO$10:$AQ$188,3,FALSE))),"")</f>
        <v>West Midlands Region</v>
      </c>
      <c r="D188" s="100" t="str">
        <f ca="1">IFERROR(IF((VLOOKUP($E188,'Org List'!$AT$10:$AV$188,3,FALSE))="","",(VLOOKUP($E188,'Org List'!$AT$10:$AV$188,3,FALSE))),"")</f>
        <v>NHS England Midlands And East (West Midlands)</v>
      </c>
      <c r="E188" s="98" t="str">
        <f t="shared" ca="1" si="5"/>
        <v>E08000031</v>
      </c>
      <c r="F188" s="100" t="str">
        <f ca="1">IF(E188="","",VLOOKUP(E188,'Org List'!$J$9:$K$488,2,0))</f>
        <v>Wolverhampton</v>
      </c>
      <c r="G188" s="138">
        <f ca="1">IFERROR(IF((VLOOKUP($E188,'Res&amp;Reablement Backsheet'!$D$5:$W$183,G$9,FALSE))="","",(VLOOKUP($E188,'Res&amp;Reablement Backsheet'!$D$5:$W$183,G$9,FALSE))),"")</f>
        <v>0.74545454545454548</v>
      </c>
      <c r="H188" s="138">
        <f ca="1">IFERROR(IF((VLOOKUP($E188,'Res&amp;Reablement Backsheet'!$D$5:$W$183,H$9,FALSE))="","",(VLOOKUP($E188,'Res&amp;Reablement Backsheet'!$D$5:$W$183,H$9,FALSE))),"")</f>
        <v>0.8571428571428571</v>
      </c>
      <c r="I188" s="138">
        <f ca="1">IFERROR(IF((VLOOKUP($E188,'Res&amp;Reablement Backsheet'!$D$5:$W$183,I$9,FALSE))="","",(VLOOKUP($E188,'Res&amp;Reablement Backsheet'!$D$5:$W$183,I$9,FALSE))),"")</f>
        <v>0.78506787330316741</v>
      </c>
    </row>
    <row r="189" spans="1:10" ht="15" customHeight="1" x14ac:dyDescent="0.3">
      <c r="A189" s="57">
        <v>177</v>
      </c>
      <c r="B189" s="98" t="str">
        <f ca="1">IFERROR(IF((VLOOKUP($E189,'Org List'!$AJ$10:$AL$188,3,FALSE))="","",(VLOOKUP($E189,'Org List'!$AJ$10:$AL$188,3,FALSE))),"")</f>
        <v>Midlands and East of England Commissioning Region</v>
      </c>
      <c r="C189" s="99" t="str">
        <f ca="1">IFERROR(IF((VLOOKUP($E189,'Org List'!$AO$10:$AQ$188,3,FALSE))="","",(VLOOKUP($E189,'Org List'!$AO$10:$AQ$188,3,FALSE))),"")</f>
        <v>West Midlands Region</v>
      </c>
      <c r="D189" s="100" t="str">
        <f ca="1">IFERROR(IF((VLOOKUP($E189,'Org List'!$AT$10:$AV$188,3,FALSE))="","",(VLOOKUP($E189,'Org List'!$AT$10:$AV$188,3,FALSE))),"")</f>
        <v>NHS England Midlands And East (West Midlands)</v>
      </c>
      <c r="E189" s="98" t="str">
        <f t="shared" ca="1" si="5"/>
        <v>E10000034</v>
      </c>
      <c r="F189" s="100" t="str">
        <f ca="1">IF(E189="","",VLOOKUP(E189,'Org List'!$J$9:$K$488,2,0))</f>
        <v>Worcestershire</v>
      </c>
      <c r="G189" s="138">
        <f ca="1">IFERROR(IF((VLOOKUP($E189,'Res&amp;Reablement Backsheet'!$D$5:$W$183,G$9,FALSE))="","",(VLOOKUP($E189,'Res&amp;Reablement Backsheet'!$D$5:$W$183,G$9,FALSE))),"")</f>
        <v>0.7831775700934579</v>
      </c>
      <c r="H189" s="138">
        <f ca="1">IFERROR(IF((VLOOKUP($E189,'Res&amp;Reablement Backsheet'!$D$5:$W$183,H$9,FALSE))="","",(VLOOKUP($E189,'Res&amp;Reablement Backsheet'!$D$5:$W$183,H$9,FALSE))),"")</f>
        <v>0.86111111111111116</v>
      </c>
      <c r="I189" s="138">
        <f ca="1">IFERROR(IF((VLOOKUP($E189,'Res&amp;Reablement Backsheet'!$D$5:$W$183,I$9,FALSE))="","",(VLOOKUP($E189,'Res&amp;Reablement Backsheet'!$D$5:$W$183,I$9,FALSE))),"")</f>
        <v>0.81390593047034765</v>
      </c>
    </row>
    <row r="190" spans="1:10" ht="15" customHeight="1" thickBot="1" x14ac:dyDescent="0.35">
      <c r="A190" s="57">
        <v>178</v>
      </c>
      <c r="B190" s="101" t="str">
        <f ca="1">IFERROR(IF((VLOOKUP($E190,'Org List'!$AJ$10:$AL$188,3,FALSE))="","",(VLOOKUP($E190,'Org List'!$AJ$10:$AL$188,3,FALSE))),"")</f>
        <v>North of England Commissioning Region</v>
      </c>
      <c r="C190" s="102" t="str">
        <f ca="1">IFERROR(IF((VLOOKUP($E190,'Org List'!$AO$10:$AQ$188,3,FALSE))="","",(VLOOKUP($E190,'Org List'!$AO$10:$AQ$188,3,FALSE))),"")</f>
        <v>Yorkshire and The Humber Region</v>
      </c>
      <c r="D190" s="103" t="str">
        <f ca="1">IFERROR(IF((VLOOKUP($E190,'Org List'!$AT$10:$AV$188,3,FALSE))="","",(VLOOKUP($E190,'Org List'!$AT$10:$AV$188,3,FALSE))),"")</f>
        <v>NHS England North (Yorkshire And Humber)</v>
      </c>
      <c r="E190" s="101" t="str">
        <f t="shared" ca="1" si="5"/>
        <v>E06000014</v>
      </c>
      <c r="F190" s="103" t="str">
        <f ca="1">IF(E190="","",VLOOKUP(E190,'Org List'!$J$9:$K$488,2,0))</f>
        <v>York</v>
      </c>
      <c r="G190" s="139">
        <f ca="1">IFERROR(IF((VLOOKUP($E190,'Res&amp;Reablement Backsheet'!$D$5:$W$183,G$9,FALSE))="","",(VLOOKUP($E190,'Res&amp;Reablement Backsheet'!$D$5:$W$183,G$9,FALSE))),"")</f>
        <v>0.79245283018867929</v>
      </c>
      <c r="H190" s="139">
        <f ca="1">IFERROR(IF((VLOOKUP($E190,'Res&amp;Reablement Backsheet'!$D$5:$W$183,H$9,FALSE))="","",(VLOOKUP($E190,'Res&amp;Reablement Backsheet'!$D$5:$W$183,H$9,FALSE))),"")</f>
        <v>0.82</v>
      </c>
      <c r="I190" s="139">
        <f ca="1">IFERROR(IF((VLOOKUP($E190,'Res&amp;Reablement Backsheet'!$D$5:$W$183,I$9,FALSE))="","",(VLOOKUP($E190,'Res&amp;Reablement Backsheet'!$D$5:$W$183,I$9,FALSE))),"")</f>
        <v>0.92452830188679247</v>
      </c>
    </row>
    <row r="192" spans="1:10" x14ac:dyDescent="0.3">
      <c r="A192" s="37"/>
      <c r="B192" s="37"/>
      <c r="C192" s="37"/>
      <c r="D192" s="37"/>
      <c r="E192" s="38" t="s">
        <v>1005</v>
      </c>
      <c r="F192" s="37"/>
      <c r="G192" s="37"/>
      <c r="H192" s="37"/>
      <c r="I192" s="37"/>
      <c r="J192" s="37"/>
    </row>
    <row r="194" spans="5:9" ht="45" customHeight="1" x14ac:dyDescent="0.3">
      <c r="E194" s="305" t="s">
        <v>1060</v>
      </c>
      <c r="F194" s="305"/>
      <c r="G194" s="305"/>
      <c r="H194" s="305"/>
      <c r="I194" s="305"/>
    </row>
    <row r="195" spans="5:9" ht="30" customHeight="1" x14ac:dyDescent="0.3">
      <c r="E195" s="305" t="s">
        <v>1071</v>
      </c>
      <c r="F195" s="305"/>
      <c r="G195" s="305"/>
      <c r="H195" s="305"/>
      <c r="I195" s="305"/>
    </row>
    <row r="196" spans="5:9" ht="30" customHeight="1" x14ac:dyDescent="0.3">
      <c r="E196" s="305" t="s">
        <v>1009</v>
      </c>
      <c r="F196" s="305"/>
      <c r="G196" s="305"/>
      <c r="H196" s="305"/>
      <c r="I196" s="305"/>
    </row>
  </sheetData>
  <autoFilter ref="B11:I190"/>
  <mergeCells count="6">
    <mergeCell ref="E194:I194"/>
    <mergeCell ref="E195:I195"/>
    <mergeCell ref="E196:I196"/>
    <mergeCell ref="B1:I1"/>
    <mergeCell ref="B2:I2"/>
    <mergeCell ref="E10:F10"/>
  </mergeCells>
  <hyperlinks>
    <hyperlink ref="E6" location="Contents!A1" display="&lt;&lt; Contents"/>
  </hyperlinks>
  <pageMargins left="0.7" right="0.7" top="0.75" bottom="0.75" header="0.3" footer="0.3"/>
  <pageSetup paperSize="9" scale="96" orientation="portrait" horizontalDpi="90" verticalDpi="90" r:id="rId1"/>
  <rowBreaks count="1" manualBreakCount="1">
    <brk id="148"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Drop Down 1">
              <controlPr defaultSize="0" autoLine="0" autoPict="0">
                <anchor moveWithCells="1" sizeWithCells="1">
                  <from>
                    <xdr:col>5</xdr:col>
                    <xdr:colOff>647700</xdr:colOff>
                    <xdr:row>2</xdr:row>
                    <xdr:rowOff>114300</xdr:rowOff>
                  </from>
                  <to>
                    <xdr:col>6</xdr:col>
                    <xdr:colOff>1127760</xdr:colOff>
                    <xdr:row>4</xdr:row>
                    <xdr:rowOff>68580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BD159"/>
  <sheetViews>
    <sheetView zoomScale="80" zoomScaleNormal="80" workbookViewId="0">
      <selection activeCell="A7" sqref="A7"/>
    </sheetView>
  </sheetViews>
  <sheetFormatPr defaultColWidth="9.109375" defaultRowHeight="14.4" x14ac:dyDescent="0.3"/>
  <cols>
    <col min="1" max="22" width="9.109375" style="223"/>
    <col min="23" max="23" width="9.109375" style="223" customWidth="1"/>
    <col min="24" max="16384" width="9.109375" style="223"/>
  </cols>
  <sheetData>
    <row r="1" spans="1:56" x14ac:dyDescent="0.3">
      <c r="A1" s="1" t="s">
        <v>0</v>
      </c>
    </row>
    <row r="2" spans="1:56" x14ac:dyDescent="0.3">
      <c r="A2" s="2" t="s">
        <v>1159</v>
      </c>
      <c r="B2" s="2"/>
      <c r="C2" s="2"/>
      <c r="D2" s="2"/>
    </row>
    <row r="3" spans="1:56" x14ac:dyDescent="0.3">
      <c r="A3" s="223">
        <v>1</v>
      </c>
      <c r="B3" s="223">
        <v>2</v>
      </c>
      <c r="C3" s="223">
        <v>3</v>
      </c>
      <c r="D3" s="223">
        <v>4</v>
      </c>
      <c r="E3" s="223">
        <v>5</v>
      </c>
      <c r="F3" s="223">
        <v>6</v>
      </c>
      <c r="G3" s="223">
        <v>7</v>
      </c>
      <c r="H3" s="223">
        <v>8</v>
      </c>
      <c r="I3" s="223">
        <v>9</v>
      </c>
      <c r="J3" s="223">
        <v>10</v>
      </c>
      <c r="K3" s="223">
        <v>11</v>
      </c>
      <c r="L3" s="223">
        <v>12</v>
      </c>
      <c r="M3" s="223">
        <v>13</v>
      </c>
      <c r="N3" s="223">
        <v>14</v>
      </c>
      <c r="O3" s="223">
        <v>15</v>
      </c>
      <c r="P3" s="223">
        <v>16</v>
      </c>
      <c r="Q3" s="223">
        <v>17</v>
      </c>
      <c r="R3" s="223">
        <v>18</v>
      </c>
      <c r="S3" s="223">
        <v>19</v>
      </c>
      <c r="T3" s="223">
        <v>20</v>
      </c>
      <c r="U3" s="223">
        <v>21</v>
      </c>
      <c r="V3" s="223">
        <v>22</v>
      </c>
      <c r="W3" s="223">
        <v>23</v>
      </c>
      <c r="X3" s="223">
        <v>24</v>
      </c>
      <c r="Y3" s="223">
        <v>25</v>
      </c>
      <c r="Z3" s="223">
        <v>26</v>
      </c>
      <c r="AA3" s="223">
        <v>27</v>
      </c>
      <c r="AB3" s="223">
        <v>28</v>
      </c>
      <c r="AC3" s="223">
        <v>29</v>
      </c>
      <c r="AD3" s="223">
        <v>30</v>
      </c>
      <c r="AE3" s="223">
        <v>31</v>
      </c>
      <c r="AF3" s="223">
        <v>32</v>
      </c>
      <c r="AG3" s="223">
        <v>33</v>
      </c>
      <c r="AH3" s="223">
        <v>34</v>
      </c>
      <c r="AI3" s="223">
        <v>35</v>
      </c>
      <c r="AJ3" s="223">
        <v>36</v>
      </c>
      <c r="AK3" s="223">
        <v>37</v>
      </c>
      <c r="AL3" s="223">
        <v>38</v>
      </c>
      <c r="AM3" s="223">
        <v>39</v>
      </c>
      <c r="AN3" s="223">
        <v>40</v>
      </c>
      <c r="AO3" s="223">
        <v>41</v>
      </c>
      <c r="AP3" s="223">
        <v>42</v>
      </c>
      <c r="AQ3" s="223">
        <v>43</v>
      </c>
      <c r="AR3" s="223">
        <v>44</v>
      </c>
      <c r="AS3" s="223">
        <v>45</v>
      </c>
      <c r="AT3" s="223">
        <v>46</v>
      </c>
      <c r="AU3" s="223">
        <v>47</v>
      </c>
      <c r="AV3" s="223">
        <v>48</v>
      </c>
      <c r="AW3" s="223">
        <v>49</v>
      </c>
      <c r="AX3" s="223">
        <v>50</v>
      </c>
      <c r="AY3" s="223">
        <v>51</v>
      </c>
      <c r="AZ3" s="223">
        <v>52</v>
      </c>
      <c r="BA3" s="223">
        <v>53</v>
      </c>
      <c r="BB3" s="223">
        <v>54</v>
      </c>
      <c r="BC3" s="223">
        <v>55</v>
      </c>
      <c r="BD3" s="223">
        <v>56</v>
      </c>
    </row>
    <row r="5" spans="1:56" x14ac:dyDescent="0.3">
      <c r="B5" s="223" t="s">
        <v>113</v>
      </c>
      <c r="L5" s="223" t="s">
        <v>114</v>
      </c>
      <c r="W5" s="223" t="s">
        <v>115</v>
      </c>
      <c r="AM5" s="223" t="s">
        <v>116</v>
      </c>
    </row>
    <row r="6" spans="1:56" x14ac:dyDescent="0.3">
      <c r="B6" s="223" t="s">
        <v>113</v>
      </c>
      <c r="C6" s="223" t="s">
        <v>113</v>
      </c>
      <c r="D6" s="223" t="s">
        <v>113</v>
      </c>
      <c r="E6" s="223" t="s">
        <v>113</v>
      </c>
      <c r="F6" s="223" t="s">
        <v>113</v>
      </c>
      <c r="G6" s="223" t="s">
        <v>113</v>
      </c>
      <c r="H6" s="223" t="s">
        <v>113</v>
      </c>
      <c r="I6" s="223" t="s">
        <v>113</v>
      </c>
      <c r="J6" s="223" t="s">
        <v>113</v>
      </c>
      <c r="K6" s="223" t="s">
        <v>113</v>
      </c>
      <c r="L6" s="223" t="s">
        <v>114</v>
      </c>
      <c r="M6" s="223" t="s">
        <v>114</v>
      </c>
      <c r="N6" s="223" t="s">
        <v>114</v>
      </c>
      <c r="O6" s="223" t="s">
        <v>114</v>
      </c>
      <c r="P6" s="223" t="s">
        <v>114</v>
      </c>
      <c r="Q6" s="223" t="s">
        <v>114</v>
      </c>
      <c r="R6" s="223" t="s">
        <v>114</v>
      </c>
      <c r="S6" s="223" t="s">
        <v>114</v>
      </c>
      <c r="T6" s="223" t="s">
        <v>114</v>
      </c>
      <c r="U6" s="223" t="s">
        <v>114</v>
      </c>
      <c r="V6" s="223" t="s">
        <v>114</v>
      </c>
      <c r="W6" s="223" t="s">
        <v>115</v>
      </c>
      <c r="X6" s="223" t="s">
        <v>115</v>
      </c>
      <c r="Y6" s="223" t="s">
        <v>115</v>
      </c>
      <c r="Z6" s="223" t="s">
        <v>115</v>
      </c>
      <c r="AA6" s="223" t="s">
        <v>115</v>
      </c>
      <c r="AB6" s="223" t="s">
        <v>115</v>
      </c>
      <c r="AC6" s="223" t="s">
        <v>115</v>
      </c>
      <c r="AD6" s="223" t="s">
        <v>115</v>
      </c>
      <c r="AE6" s="223" t="s">
        <v>115</v>
      </c>
      <c r="AF6" s="223" t="s">
        <v>115</v>
      </c>
      <c r="AG6" s="223" t="s">
        <v>115</v>
      </c>
      <c r="AH6" s="223" t="s">
        <v>115</v>
      </c>
      <c r="AI6" s="223" t="s">
        <v>115</v>
      </c>
      <c r="AJ6" s="223" t="s">
        <v>115</v>
      </c>
      <c r="AK6" s="223" t="s">
        <v>115</v>
      </c>
      <c r="AL6" s="223" t="s">
        <v>115</v>
      </c>
      <c r="AM6" s="223" t="s">
        <v>116</v>
      </c>
      <c r="AN6" s="223" t="s">
        <v>116</v>
      </c>
      <c r="AO6" s="223" t="s">
        <v>116</v>
      </c>
      <c r="AP6" s="223" t="s">
        <v>116</v>
      </c>
      <c r="AQ6" s="223" t="s">
        <v>116</v>
      </c>
      <c r="AR6" s="223" t="s">
        <v>116</v>
      </c>
      <c r="AS6" s="223" t="s">
        <v>116</v>
      </c>
      <c r="AT6" s="223" t="s">
        <v>116</v>
      </c>
      <c r="AU6" s="223" t="s">
        <v>116</v>
      </c>
      <c r="AV6" s="223" t="s">
        <v>116</v>
      </c>
      <c r="AW6" s="223" t="s">
        <v>116</v>
      </c>
      <c r="AX6" s="223" t="s">
        <v>116</v>
      </c>
      <c r="AY6" s="223" t="s">
        <v>116</v>
      </c>
      <c r="AZ6" s="223" t="s">
        <v>116</v>
      </c>
      <c r="BA6" s="223" t="s">
        <v>116</v>
      </c>
      <c r="BB6" s="223" t="s">
        <v>116</v>
      </c>
      <c r="BC6" s="223" t="s">
        <v>116</v>
      </c>
      <c r="BD6" s="223" t="s">
        <v>116</v>
      </c>
    </row>
    <row r="7" spans="1:56" x14ac:dyDescent="0.3">
      <c r="B7" s="223" t="s">
        <v>57</v>
      </c>
      <c r="C7" s="223" t="s">
        <v>58</v>
      </c>
      <c r="D7" s="223" t="s">
        <v>59</v>
      </c>
      <c r="E7" s="223" t="s">
        <v>60</v>
      </c>
      <c r="F7" s="223" t="s">
        <v>61</v>
      </c>
      <c r="G7" s="223" t="s">
        <v>62</v>
      </c>
      <c r="H7" s="223" t="s">
        <v>63</v>
      </c>
      <c r="I7" s="223" t="s">
        <v>64</v>
      </c>
      <c r="J7" s="223" t="s">
        <v>65</v>
      </c>
      <c r="K7" s="223" t="s">
        <v>66</v>
      </c>
      <c r="L7" s="223" t="s">
        <v>57</v>
      </c>
      <c r="M7" s="223" t="s">
        <v>68</v>
      </c>
      <c r="N7" s="223" t="s">
        <v>58</v>
      </c>
      <c r="O7" s="223" t="s">
        <v>69</v>
      </c>
      <c r="P7" s="223" t="s">
        <v>70</v>
      </c>
      <c r="Q7" s="223" t="s">
        <v>71</v>
      </c>
      <c r="R7" s="223" t="s">
        <v>72</v>
      </c>
      <c r="S7" s="223" t="s">
        <v>73</v>
      </c>
      <c r="T7" s="223" t="s">
        <v>74</v>
      </c>
      <c r="U7" s="223" t="s">
        <v>75</v>
      </c>
      <c r="V7" s="223" t="s">
        <v>76</v>
      </c>
      <c r="W7" s="223" t="s">
        <v>73</v>
      </c>
      <c r="X7" s="223" t="s">
        <v>77</v>
      </c>
      <c r="Y7" s="223" t="s">
        <v>78</v>
      </c>
      <c r="Z7" s="223" t="s">
        <v>79</v>
      </c>
      <c r="AA7" s="223" t="s">
        <v>80</v>
      </c>
      <c r="AB7" s="223" t="s">
        <v>81</v>
      </c>
      <c r="AC7" s="223" t="s">
        <v>82</v>
      </c>
      <c r="AD7" s="223" t="s">
        <v>83</v>
      </c>
      <c r="AE7" s="223" t="s">
        <v>84</v>
      </c>
      <c r="AF7" s="223" t="s">
        <v>85</v>
      </c>
      <c r="AG7" s="223" t="s">
        <v>86</v>
      </c>
      <c r="AH7" s="223" t="s">
        <v>87</v>
      </c>
      <c r="AI7" s="223" t="s">
        <v>88</v>
      </c>
      <c r="AJ7" s="223" t="s">
        <v>89</v>
      </c>
      <c r="AK7" s="223" t="s">
        <v>90</v>
      </c>
      <c r="AL7" s="223" t="s">
        <v>91</v>
      </c>
      <c r="AM7" s="223" t="s">
        <v>89</v>
      </c>
      <c r="AN7" s="223" t="s">
        <v>90</v>
      </c>
      <c r="AO7" s="223" t="s">
        <v>91</v>
      </c>
      <c r="AP7" s="223" t="s">
        <v>98</v>
      </c>
      <c r="AQ7" s="223" t="s">
        <v>99</v>
      </c>
      <c r="AR7" s="223" t="s">
        <v>100</v>
      </c>
      <c r="AS7" s="223" t="s">
        <v>101</v>
      </c>
      <c r="AT7" s="223" t="s">
        <v>102</v>
      </c>
      <c r="AU7" s="223" t="s">
        <v>103</v>
      </c>
      <c r="AV7" s="223" t="s">
        <v>104</v>
      </c>
      <c r="AW7" s="223" t="s">
        <v>105</v>
      </c>
      <c r="AX7" s="223" t="s">
        <v>106</v>
      </c>
      <c r="AY7" s="223" t="s">
        <v>107</v>
      </c>
      <c r="AZ7" s="223" t="s">
        <v>108</v>
      </c>
      <c r="BA7" s="223" t="s">
        <v>109</v>
      </c>
      <c r="BB7" s="223" t="s">
        <v>110</v>
      </c>
      <c r="BC7" s="223" t="s">
        <v>111</v>
      </c>
      <c r="BD7" s="223" t="s">
        <v>112</v>
      </c>
    </row>
    <row r="8" spans="1:56" x14ac:dyDescent="0.3">
      <c r="A8" s="223" t="s">
        <v>1049</v>
      </c>
      <c r="B8" s="223" t="s">
        <v>1</v>
      </c>
      <c r="C8" s="223" t="s">
        <v>2</v>
      </c>
      <c r="D8" s="223" t="s">
        <v>3</v>
      </c>
      <c r="E8" s="223" t="s">
        <v>4</v>
      </c>
      <c r="F8" s="223" t="s">
        <v>5</v>
      </c>
      <c r="G8" s="223" t="s">
        <v>6</v>
      </c>
      <c r="H8" s="223" t="s">
        <v>7</v>
      </c>
      <c r="I8" s="223" t="s">
        <v>8</v>
      </c>
      <c r="J8" s="223" t="s">
        <v>9</v>
      </c>
      <c r="K8" s="223" t="s">
        <v>10</v>
      </c>
      <c r="L8" s="223" t="s">
        <v>12</v>
      </c>
      <c r="M8" s="223" t="s">
        <v>13</v>
      </c>
      <c r="N8" s="223" t="s">
        <v>14</v>
      </c>
      <c r="O8" s="223" t="s">
        <v>15</v>
      </c>
      <c r="P8" s="223" t="s">
        <v>16</v>
      </c>
      <c r="Q8" s="223" t="s">
        <v>17</v>
      </c>
      <c r="R8" s="223" t="s">
        <v>18</v>
      </c>
      <c r="S8" s="223" t="s">
        <v>19</v>
      </c>
      <c r="T8" s="223" t="s">
        <v>20</v>
      </c>
      <c r="U8" s="223" t="s">
        <v>21</v>
      </c>
      <c r="V8" s="223" t="s">
        <v>22</v>
      </c>
      <c r="W8" s="223" t="s">
        <v>23</v>
      </c>
      <c r="X8" s="223" t="s">
        <v>24</v>
      </c>
      <c r="Y8" s="223" t="s">
        <v>25</v>
      </c>
      <c r="Z8" s="223" t="s">
        <v>26</v>
      </c>
      <c r="AA8" s="223" t="s">
        <v>27</v>
      </c>
      <c r="AB8" s="223" t="s">
        <v>28</v>
      </c>
      <c r="AC8" s="223" t="s">
        <v>29</v>
      </c>
      <c r="AD8" s="223" t="s">
        <v>30</v>
      </c>
      <c r="AE8" s="223" t="s">
        <v>31</v>
      </c>
      <c r="AF8" s="223" t="s">
        <v>32</v>
      </c>
      <c r="AG8" s="223" t="s">
        <v>33</v>
      </c>
      <c r="AH8" s="223" t="s">
        <v>34</v>
      </c>
      <c r="AI8" s="223" t="s">
        <v>35</v>
      </c>
      <c r="AJ8" s="223" t="s">
        <v>36</v>
      </c>
      <c r="AK8" s="223" t="s">
        <v>37</v>
      </c>
      <c r="AL8" s="223" t="s">
        <v>38</v>
      </c>
      <c r="AM8" s="223" t="s">
        <v>39</v>
      </c>
      <c r="AN8" s="223" t="s">
        <v>40</v>
      </c>
      <c r="AO8" s="223" t="s">
        <v>41</v>
      </c>
      <c r="AP8" s="223" t="s">
        <v>42</v>
      </c>
      <c r="AQ8" s="223" t="s">
        <v>43</v>
      </c>
      <c r="AR8" s="223" t="s">
        <v>44</v>
      </c>
      <c r="AS8" s="223" t="s">
        <v>45</v>
      </c>
      <c r="AT8" s="223" t="s">
        <v>46</v>
      </c>
      <c r="AU8" s="223" t="s">
        <v>47</v>
      </c>
      <c r="AV8" s="223" t="s">
        <v>48</v>
      </c>
      <c r="AW8" s="223" t="s">
        <v>49</v>
      </c>
      <c r="AX8" s="223" t="s">
        <v>50</v>
      </c>
      <c r="AY8" s="223" t="s">
        <v>51</v>
      </c>
      <c r="AZ8" s="223" t="s">
        <v>52</v>
      </c>
      <c r="BA8" s="223" t="s">
        <v>53</v>
      </c>
      <c r="BB8" s="223" t="s">
        <v>54</v>
      </c>
      <c r="BC8" s="223" t="s">
        <v>55</v>
      </c>
      <c r="BD8" s="223" t="s">
        <v>56</v>
      </c>
    </row>
    <row r="9" spans="1:56" x14ac:dyDescent="0.3">
      <c r="A9" s="1" t="s">
        <v>140</v>
      </c>
      <c r="B9" s="223" t="s">
        <v>136</v>
      </c>
      <c r="L9" s="223" t="s">
        <v>933</v>
      </c>
      <c r="M9" s="223" t="s">
        <v>933</v>
      </c>
      <c r="N9" s="223" t="s">
        <v>933</v>
      </c>
      <c r="O9" s="223" t="s">
        <v>933</v>
      </c>
      <c r="T9" s="223" t="s">
        <v>933</v>
      </c>
      <c r="W9" s="160" t="s">
        <v>962</v>
      </c>
      <c r="X9" s="223" t="s">
        <v>960</v>
      </c>
      <c r="Y9" s="223" t="s">
        <v>960</v>
      </c>
      <c r="Z9" s="223" t="s">
        <v>962</v>
      </c>
      <c r="AM9" s="223" t="s">
        <v>984</v>
      </c>
      <c r="AN9" s="223" t="s">
        <v>982</v>
      </c>
      <c r="AO9" s="223" t="s">
        <v>986</v>
      </c>
      <c r="AP9" s="223" t="s">
        <v>984</v>
      </c>
      <c r="AQ9" s="223" t="s">
        <v>984</v>
      </c>
      <c r="AR9" s="223" t="s">
        <v>984</v>
      </c>
      <c r="AS9" s="223" t="s">
        <v>984</v>
      </c>
      <c r="AT9" s="223" t="s">
        <v>984</v>
      </c>
      <c r="AU9" s="223" t="s">
        <v>982</v>
      </c>
      <c r="AV9" s="223" t="s">
        <v>986</v>
      </c>
      <c r="AW9" s="223" t="s">
        <v>984</v>
      </c>
      <c r="AX9" s="223" t="s">
        <v>986</v>
      </c>
      <c r="AY9" s="223" t="s">
        <v>986</v>
      </c>
      <c r="AZ9" s="223" t="s">
        <v>986</v>
      </c>
      <c r="BA9" s="223" t="s">
        <v>984</v>
      </c>
      <c r="BB9" s="223" t="s">
        <v>984</v>
      </c>
      <c r="BC9" s="223" t="s">
        <v>984</v>
      </c>
      <c r="BD9" s="223" t="s">
        <v>984</v>
      </c>
    </row>
    <row r="10" spans="1:56" x14ac:dyDescent="0.3">
      <c r="A10" s="223" t="s">
        <v>152</v>
      </c>
      <c r="B10" s="223" t="s">
        <v>153</v>
      </c>
      <c r="L10" s="223" t="s">
        <v>933</v>
      </c>
      <c r="M10" s="223" t="s">
        <v>933</v>
      </c>
      <c r="N10" s="223" t="s">
        <v>933</v>
      </c>
      <c r="O10" s="223" t="s">
        <v>933</v>
      </c>
      <c r="T10" s="223" t="s">
        <v>933</v>
      </c>
      <c r="W10" s="160" t="s">
        <v>962</v>
      </c>
      <c r="X10" s="223" t="s">
        <v>960</v>
      </c>
      <c r="Y10" s="223" t="s">
        <v>960</v>
      </c>
      <c r="Z10" s="223" t="s">
        <v>960</v>
      </c>
      <c r="AM10" s="223" t="s">
        <v>982</v>
      </c>
      <c r="AN10" s="223" t="s">
        <v>982</v>
      </c>
      <c r="AO10" s="223" t="s">
        <v>984</v>
      </c>
      <c r="AP10" s="223" t="s">
        <v>982</v>
      </c>
      <c r="AQ10" s="223" t="s">
        <v>980</v>
      </c>
      <c r="AR10" s="223" t="s">
        <v>984</v>
      </c>
      <c r="AS10" s="223" t="s">
        <v>982</v>
      </c>
      <c r="AT10" s="223" t="s">
        <v>982</v>
      </c>
      <c r="AU10" s="223" t="s">
        <v>984</v>
      </c>
      <c r="AV10" s="223" t="s">
        <v>982</v>
      </c>
      <c r="AW10" s="223" t="s">
        <v>982</v>
      </c>
      <c r="AX10" s="223" t="s">
        <v>984</v>
      </c>
      <c r="AY10" s="223" t="s">
        <v>982</v>
      </c>
      <c r="AZ10" s="223" t="s">
        <v>980</v>
      </c>
      <c r="BA10" s="223" t="s">
        <v>984</v>
      </c>
      <c r="BB10" s="223" t="s">
        <v>984</v>
      </c>
      <c r="BC10" s="223" t="s">
        <v>982</v>
      </c>
      <c r="BD10" s="223" t="s">
        <v>984</v>
      </c>
    </row>
    <row r="11" spans="1:56" x14ac:dyDescent="0.3">
      <c r="A11" s="223" t="s">
        <v>161</v>
      </c>
      <c r="B11" s="223" t="s">
        <v>162</v>
      </c>
      <c r="L11" s="223" t="s">
        <v>933</v>
      </c>
      <c r="M11" s="223" t="s">
        <v>933</v>
      </c>
      <c r="N11" s="223" t="s">
        <v>933</v>
      </c>
      <c r="O11" s="223" t="s">
        <v>933</v>
      </c>
      <c r="T11" s="223" t="s">
        <v>933</v>
      </c>
      <c r="W11" s="160" t="s">
        <v>962</v>
      </c>
      <c r="X11" s="223" t="s">
        <v>960</v>
      </c>
      <c r="Y11" s="223" t="s">
        <v>960</v>
      </c>
      <c r="Z11" s="223" t="s">
        <v>960</v>
      </c>
      <c r="AM11" s="223" t="s">
        <v>982</v>
      </c>
      <c r="AN11" s="223" t="s">
        <v>982</v>
      </c>
      <c r="AO11" s="223" t="s">
        <v>982</v>
      </c>
      <c r="AP11" s="223" t="s">
        <v>982</v>
      </c>
      <c r="AQ11" s="223" t="s">
        <v>984</v>
      </c>
      <c r="AR11" s="223" t="s">
        <v>982</v>
      </c>
      <c r="AS11" s="223" t="s">
        <v>982</v>
      </c>
      <c r="AT11" s="223" t="s">
        <v>982</v>
      </c>
      <c r="AU11" s="223" t="s">
        <v>982</v>
      </c>
      <c r="AV11" s="223" t="s">
        <v>982</v>
      </c>
      <c r="AW11" s="223" t="s">
        <v>982</v>
      </c>
      <c r="AX11" s="223" t="s">
        <v>984</v>
      </c>
      <c r="AY11" s="223" t="s">
        <v>982</v>
      </c>
      <c r="AZ11" s="223" t="s">
        <v>984</v>
      </c>
      <c r="BA11" s="223" t="s">
        <v>982</v>
      </c>
      <c r="BB11" s="223" t="s">
        <v>982</v>
      </c>
      <c r="BC11" s="223" t="s">
        <v>982</v>
      </c>
      <c r="BD11" s="223" t="s">
        <v>984</v>
      </c>
    </row>
    <row r="12" spans="1:56" x14ac:dyDescent="0.3">
      <c r="A12" s="223" t="s">
        <v>170</v>
      </c>
      <c r="B12" s="223" t="s">
        <v>171</v>
      </c>
      <c r="L12" s="223" t="s">
        <v>933</v>
      </c>
      <c r="M12" s="223" t="s">
        <v>933</v>
      </c>
      <c r="N12" s="223" t="s">
        <v>933</v>
      </c>
      <c r="O12" s="223" t="s">
        <v>933</v>
      </c>
      <c r="T12" s="223" t="s">
        <v>933</v>
      </c>
      <c r="W12" s="160" t="s">
        <v>962</v>
      </c>
      <c r="X12" s="223" t="s">
        <v>962</v>
      </c>
      <c r="Y12" s="223" t="s">
        <v>964</v>
      </c>
      <c r="Z12" s="223" t="s">
        <v>960</v>
      </c>
      <c r="AM12" s="223" t="s">
        <v>982</v>
      </c>
      <c r="AN12" s="223" t="s">
        <v>982</v>
      </c>
      <c r="AO12" s="223" t="s">
        <v>982</v>
      </c>
      <c r="AP12" s="223" t="s">
        <v>982</v>
      </c>
      <c r="AQ12" s="223" t="s">
        <v>982</v>
      </c>
      <c r="AR12" s="223" t="s">
        <v>980</v>
      </c>
      <c r="AS12" s="223" t="s">
        <v>982</v>
      </c>
      <c r="AT12" s="223" t="s">
        <v>982</v>
      </c>
      <c r="AU12" s="223" t="s">
        <v>982</v>
      </c>
      <c r="AV12" s="223" t="s">
        <v>982</v>
      </c>
      <c r="AW12" s="223" t="s">
        <v>982</v>
      </c>
      <c r="AX12" s="223" t="s">
        <v>982</v>
      </c>
      <c r="AY12" s="223" t="s">
        <v>982</v>
      </c>
      <c r="AZ12" s="223" t="s">
        <v>982</v>
      </c>
      <c r="BA12" s="223" t="s">
        <v>982</v>
      </c>
      <c r="BB12" s="223" t="s">
        <v>982</v>
      </c>
      <c r="BC12" s="223" t="s">
        <v>982</v>
      </c>
      <c r="BD12" s="223" t="s">
        <v>982</v>
      </c>
    </row>
    <row r="13" spans="1:56" x14ac:dyDescent="0.3">
      <c r="A13" s="223" t="s">
        <v>179</v>
      </c>
      <c r="B13" s="223" t="s">
        <v>180</v>
      </c>
      <c r="L13" s="223" t="s">
        <v>933</v>
      </c>
      <c r="M13" s="223" t="s">
        <v>933</v>
      </c>
      <c r="N13" s="223" t="s">
        <v>933</v>
      </c>
      <c r="O13" s="223" t="s">
        <v>933</v>
      </c>
      <c r="T13" s="223" t="s">
        <v>933</v>
      </c>
      <c r="W13" s="160" t="s">
        <v>962</v>
      </c>
      <c r="X13" s="223" t="s">
        <v>960</v>
      </c>
      <c r="Y13" s="223" t="s">
        <v>960</v>
      </c>
      <c r="Z13" s="223" t="s">
        <v>962</v>
      </c>
      <c r="AM13" s="223" t="s">
        <v>982</v>
      </c>
      <c r="AN13" s="223" t="s">
        <v>984</v>
      </c>
      <c r="AO13" s="223" t="s">
        <v>984</v>
      </c>
      <c r="AP13" s="223" t="s">
        <v>984</v>
      </c>
      <c r="AQ13" s="223" t="s">
        <v>982</v>
      </c>
      <c r="AR13" s="223" t="s">
        <v>984</v>
      </c>
      <c r="AS13" s="223" t="s">
        <v>982</v>
      </c>
      <c r="AT13" s="223" t="s">
        <v>984</v>
      </c>
      <c r="AU13" s="223" t="s">
        <v>984</v>
      </c>
      <c r="AV13" s="223" t="s">
        <v>984</v>
      </c>
      <c r="AW13" s="223" t="s">
        <v>986</v>
      </c>
      <c r="AX13" s="223" t="s">
        <v>986</v>
      </c>
      <c r="AY13" s="223" t="s">
        <v>984</v>
      </c>
      <c r="AZ13" s="223" t="s">
        <v>982</v>
      </c>
      <c r="BA13" s="223" t="s">
        <v>984</v>
      </c>
      <c r="BB13" s="223" t="s">
        <v>982</v>
      </c>
      <c r="BC13" s="223" t="s">
        <v>984</v>
      </c>
      <c r="BD13" s="223" t="s">
        <v>984</v>
      </c>
    </row>
    <row r="14" spans="1:56" x14ac:dyDescent="0.3">
      <c r="A14" s="223" t="s">
        <v>188</v>
      </c>
      <c r="B14" s="223" t="s">
        <v>189</v>
      </c>
      <c r="L14" s="223" t="s">
        <v>933</v>
      </c>
      <c r="M14" s="223" t="s">
        <v>933</v>
      </c>
      <c r="N14" s="223" t="s">
        <v>933</v>
      </c>
      <c r="O14" s="223" t="s">
        <v>933</v>
      </c>
      <c r="T14" s="223" t="s">
        <v>933</v>
      </c>
      <c r="W14" s="160" t="s">
        <v>964</v>
      </c>
      <c r="X14" s="223" t="s">
        <v>960</v>
      </c>
      <c r="Y14" s="223" t="s">
        <v>960</v>
      </c>
      <c r="Z14" s="223" t="s">
        <v>960</v>
      </c>
      <c r="AM14" s="223" t="s">
        <v>980</v>
      </c>
      <c r="AN14" s="223" t="s">
        <v>984</v>
      </c>
      <c r="AO14" s="223" t="s">
        <v>982</v>
      </c>
      <c r="AP14" s="223" t="s">
        <v>986</v>
      </c>
      <c r="AQ14" s="223" t="s">
        <v>984</v>
      </c>
      <c r="AR14" s="223" t="s">
        <v>980</v>
      </c>
      <c r="AS14" s="223" t="s">
        <v>984</v>
      </c>
      <c r="AT14" s="223" t="s">
        <v>982</v>
      </c>
      <c r="AU14" s="223" t="s">
        <v>982</v>
      </c>
      <c r="AV14" s="223" t="s">
        <v>980</v>
      </c>
      <c r="AW14" s="223" t="s">
        <v>984</v>
      </c>
      <c r="AX14" s="223" t="s">
        <v>982</v>
      </c>
      <c r="AY14" s="223" t="s">
        <v>986</v>
      </c>
      <c r="AZ14" s="223" t="s">
        <v>984</v>
      </c>
      <c r="BA14" s="223" t="s">
        <v>982</v>
      </c>
      <c r="BB14" s="223" t="s">
        <v>984</v>
      </c>
      <c r="BC14" s="223" t="s">
        <v>982</v>
      </c>
      <c r="BD14" s="223" t="s">
        <v>982</v>
      </c>
    </row>
    <row r="15" spans="1:56" x14ac:dyDescent="0.3">
      <c r="A15" s="223" t="s">
        <v>194</v>
      </c>
      <c r="B15" s="223" t="s">
        <v>195</v>
      </c>
      <c r="L15" s="223" t="s">
        <v>933</v>
      </c>
      <c r="M15" s="223" t="s">
        <v>933</v>
      </c>
      <c r="N15" s="223" t="s">
        <v>933</v>
      </c>
      <c r="O15" s="223" t="s">
        <v>933</v>
      </c>
      <c r="T15" s="223" t="s">
        <v>933</v>
      </c>
      <c r="W15" s="160" t="s">
        <v>960</v>
      </c>
      <c r="X15" s="223" t="s">
        <v>960</v>
      </c>
      <c r="Y15" s="223" t="s">
        <v>964</v>
      </c>
      <c r="Z15" s="223" t="s">
        <v>962</v>
      </c>
      <c r="AM15" s="223" t="s">
        <v>982</v>
      </c>
      <c r="AN15" s="223" t="s">
        <v>982</v>
      </c>
      <c r="AO15" s="223" t="s">
        <v>984</v>
      </c>
      <c r="AP15" s="223" t="s">
        <v>982</v>
      </c>
      <c r="AQ15" s="223" t="s">
        <v>982</v>
      </c>
      <c r="AR15" s="223" t="s">
        <v>984</v>
      </c>
      <c r="AS15" s="223" t="s">
        <v>982</v>
      </c>
      <c r="AT15" s="223" t="s">
        <v>982</v>
      </c>
      <c r="AU15" s="223" t="s">
        <v>978</v>
      </c>
      <c r="AV15" s="223" t="s">
        <v>984</v>
      </c>
      <c r="AW15" s="223" t="s">
        <v>984</v>
      </c>
      <c r="AX15" s="223" t="s">
        <v>984</v>
      </c>
      <c r="AY15" s="223" t="s">
        <v>984</v>
      </c>
      <c r="AZ15" s="223" t="s">
        <v>984</v>
      </c>
      <c r="BA15" s="223" t="s">
        <v>984</v>
      </c>
      <c r="BB15" s="223" t="s">
        <v>984</v>
      </c>
      <c r="BC15" s="223" t="s">
        <v>982</v>
      </c>
      <c r="BD15" s="223" t="s">
        <v>980</v>
      </c>
    </row>
    <row r="16" spans="1:56" x14ac:dyDescent="0.3">
      <c r="A16" s="223" t="s">
        <v>201</v>
      </c>
      <c r="B16" s="223" t="s">
        <v>202</v>
      </c>
      <c r="L16" s="223" t="s">
        <v>933</v>
      </c>
      <c r="M16" s="223" t="s">
        <v>933</v>
      </c>
      <c r="N16" s="223" t="s">
        <v>933</v>
      </c>
      <c r="O16" s="223" t="s">
        <v>933</v>
      </c>
      <c r="T16" s="223" t="s">
        <v>933</v>
      </c>
      <c r="W16" s="160" t="s">
        <v>962</v>
      </c>
      <c r="X16" s="223" t="s">
        <v>962</v>
      </c>
      <c r="Y16" s="223" t="s">
        <v>960</v>
      </c>
      <c r="Z16" s="223" t="s">
        <v>962</v>
      </c>
      <c r="AM16" s="223" t="s">
        <v>984</v>
      </c>
      <c r="AN16" s="223" t="s">
        <v>982</v>
      </c>
      <c r="AO16" s="223" t="s">
        <v>982</v>
      </c>
      <c r="AP16" s="223" t="s">
        <v>982</v>
      </c>
      <c r="AQ16" s="223" t="s">
        <v>982</v>
      </c>
      <c r="AR16" s="223" t="s">
        <v>984</v>
      </c>
      <c r="AS16" s="223" t="s">
        <v>982</v>
      </c>
      <c r="AT16" s="223" t="s">
        <v>982</v>
      </c>
      <c r="AU16" s="223" t="s">
        <v>982</v>
      </c>
      <c r="AV16" s="223" t="s">
        <v>984</v>
      </c>
      <c r="AW16" s="223" t="s">
        <v>982</v>
      </c>
      <c r="AX16" s="223" t="s">
        <v>982</v>
      </c>
      <c r="AY16" s="223" t="s">
        <v>982</v>
      </c>
      <c r="AZ16" s="223" t="s">
        <v>982</v>
      </c>
      <c r="BA16" s="223" t="s">
        <v>984</v>
      </c>
      <c r="BB16" s="223" t="s">
        <v>982</v>
      </c>
      <c r="BC16" s="223" t="s">
        <v>982</v>
      </c>
      <c r="BD16" s="223" t="s">
        <v>982</v>
      </c>
    </row>
    <row r="17" spans="1:56" x14ac:dyDescent="0.3">
      <c r="A17" s="223" t="s">
        <v>209</v>
      </c>
      <c r="B17" s="223" t="s">
        <v>210</v>
      </c>
      <c r="L17" s="223" t="s">
        <v>933</v>
      </c>
      <c r="M17" s="223" t="s">
        <v>933</v>
      </c>
      <c r="N17" s="223" t="s">
        <v>933</v>
      </c>
      <c r="O17" s="223" t="s">
        <v>933</v>
      </c>
      <c r="T17" s="223" t="s">
        <v>933</v>
      </c>
      <c r="W17" s="160" t="s">
        <v>960</v>
      </c>
      <c r="X17" s="223" t="s">
        <v>960</v>
      </c>
      <c r="Y17" s="223" t="s">
        <v>964</v>
      </c>
      <c r="Z17" s="223" t="s">
        <v>962</v>
      </c>
      <c r="AM17" s="223" t="s">
        <v>984</v>
      </c>
      <c r="AN17" s="223" t="s">
        <v>982</v>
      </c>
      <c r="AO17" s="223" t="s">
        <v>982</v>
      </c>
      <c r="AP17" s="223" t="s">
        <v>982</v>
      </c>
      <c r="AQ17" s="223" t="s">
        <v>984</v>
      </c>
      <c r="AR17" s="223" t="s">
        <v>980</v>
      </c>
      <c r="AS17" s="223" t="s">
        <v>982</v>
      </c>
      <c r="AT17" s="223" t="s">
        <v>984</v>
      </c>
      <c r="AU17" s="223" t="s">
        <v>982</v>
      </c>
      <c r="AV17" s="223" t="s">
        <v>984</v>
      </c>
      <c r="AW17" s="223" t="s">
        <v>982</v>
      </c>
      <c r="AX17" s="223" t="s">
        <v>982</v>
      </c>
      <c r="AY17" s="223" t="s">
        <v>982</v>
      </c>
      <c r="AZ17" s="223" t="s">
        <v>984</v>
      </c>
      <c r="BA17" s="223" t="s">
        <v>982</v>
      </c>
      <c r="BB17" s="223" t="s">
        <v>982</v>
      </c>
      <c r="BC17" s="223" t="s">
        <v>984</v>
      </c>
      <c r="BD17" s="223" t="s">
        <v>982</v>
      </c>
    </row>
    <row r="18" spans="1:56" x14ac:dyDescent="0.3">
      <c r="A18" s="223" t="s">
        <v>216</v>
      </c>
      <c r="B18" s="223" t="s">
        <v>217</v>
      </c>
      <c r="L18" s="223" t="s">
        <v>933</v>
      </c>
      <c r="M18" s="223" t="s">
        <v>933</v>
      </c>
      <c r="N18" s="223" t="s">
        <v>933</v>
      </c>
      <c r="O18" s="223" t="s">
        <v>933</v>
      </c>
      <c r="T18" s="223" t="s">
        <v>933</v>
      </c>
      <c r="W18" s="160" t="s">
        <v>962</v>
      </c>
      <c r="X18" s="223" t="s">
        <v>962</v>
      </c>
      <c r="Y18" s="223" t="s">
        <v>960</v>
      </c>
      <c r="Z18" s="223" t="s">
        <v>960</v>
      </c>
      <c r="AM18" s="223" t="s">
        <v>982</v>
      </c>
      <c r="AN18" s="223" t="s">
        <v>984</v>
      </c>
      <c r="AO18" s="223" t="s">
        <v>982</v>
      </c>
      <c r="AP18" s="223" t="s">
        <v>982</v>
      </c>
      <c r="AQ18" s="223" t="s">
        <v>982</v>
      </c>
      <c r="AR18" s="223" t="s">
        <v>984</v>
      </c>
      <c r="AS18" s="223" t="s">
        <v>982</v>
      </c>
      <c r="AT18" s="223" t="s">
        <v>984</v>
      </c>
      <c r="AU18" s="223" t="s">
        <v>982</v>
      </c>
      <c r="AV18" s="223" t="s">
        <v>982</v>
      </c>
      <c r="AW18" s="223" t="s">
        <v>984</v>
      </c>
      <c r="AX18" s="223" t="s">
        <v>982</v>
      </c>
      <c r="AY18" s="223" t="s">
        <v>982</v>
      </c>
      <c r="AZ18" s="223" t="s">
        <v>982</v>
      </c>
      <c r="BA18" s="223" t="s">
        <v>984</v>
      </c>
      <c r="BB18" s="223" t="s">
        <v>982</v>
      </c>
      <c r="BC18" s="223" t="s">
        <v>984</v>
      </c>
      <c r="BD18" s="223" t="s">
        <v>982</v>
      </c>
    </row>
    <row r="19" spans="1:56" x14ac:dyDescent="0.3">
      <c r="A19" s="223" t="s">
        <v>222</v>
      </c>
      <c r="B19" s="223" t="s">
        <v>223</v>
      </c>
      <c r="L19" s="223" t="s">
        <v>933</v>
      </c>
      <c r="M19" s="223" t="s">
        <v>933</v>
      </c>
      <c r="N19" s="223" t="s">
        <v>933</v>
      </c>
      <c r="O19" s="223" t="s">
        <v>933</v>
      </c>
      <c r="T19" s="223" t="s">
        <v>933</v>
      </c>
      <c r="W19" s="160" t="s">
        <v>962</v>
      </c>
      <c r="X19" s="223" t="s">
        <v>962</v>
      </c>
      <c r="Y19" s="223" t="s">
        <v>962</v>
      </c>
      <c r="Z19" s="223" t="s">
        <v>960</v>
      </c>
      <c r="AM19" s="223" t="s">
        <v>982</v>
      </c>
      <c r="AN19" s="223" t="s">
        <v>982</v>
      </c>
      <c r="AO19" s="223" t="s">
        <v>982</v>
      </c>
      <c r="AP19" s="223" t="s">
        <v>982</v>
      </c>
      <c r="AQ19" s="223" t="s">
        <v>982</v>
      </c>
      <c r="AR19" s="223" t="s">
        <v>982</v>
      </c>
      <c r="AS19" s="223" t="s">
        <v>982</v>
      </c>
      <c r="AT19" s="223" t="s">
        <v>982</v>
      </c>
      <c r="AU19" s="223" t="s">
        <v>982</v>
      </c>
      <c r="AV19" s="223" t="s">
        <v>984</v>
      </c>
      <c r="AW19" s="223" t="s">
        <v>984</v>
      </c>
      <c r="AX19" s="223" t="s">
        <v>984</v>
      </c>
      <c r="AY19" s="223" t="s">
        <v>982</v>
      </c>
      <c r="AZ19" s="223" t="s">
        <v>982</v>
      </c>
      <c r="BA19" s="223" t="s">
        <v>982</v>
      </c>
      <c r="BB19" s="223" t="s">
        <v>982</v>
      </c>
      <c r="BC19" s="223" t="s">
        <v>982</v>
      </c>
      <c r="BD19" s="223" t="s">
        <v>982</v>
      </c>
    </row>
    <row r="20" spans="1:56" x14ac:dyDescent="0.3">
      <c r="A20" s="223" t="s">
        <v>227</v>
      </c>
      <c r="B20" s="223" t="s">
        <v>228</v>
      </c>
      <c r="L20" s="223" t="s">
        <v>933</v>
      </c>
      <c r="M20" s="223" t="s">
        <v>933</v>
      </c>
      <c r="N20" s="223" t="s">
        <v>933</v>
      </c>
      <c r="O20" s="223" t="s">
        <v>933</v>
      </c>
      <c r="T20" s="223" t="s">
        <v>933</v>
      </c>
      <c r="W20" s="160" t="s">
        <v>962</v>
      </c>
      <c r="X20" s="223" t="s">
        <v>960</v>
      </c>
      <c r="Y20" s="223" t="s">
        <v>964</v>
      </c>
      <c r="Z20" s="223" t="s">
        <v>960</v>
      </c>
      <c r="AM20" s="223" t="s">
        <v>982</v>
      </c>
      <c r="AN20" s="223" t="s">
        <v>982</v>
      </c>
      <c r="AO20" s="223" t="s">
        <v>982</v>
      </c>
      <c r="AP20" s="223" t="s">
        <v>982</v>
      </c>
      <c r="AQ20" s="223" t="s">
        <v>982</v>
      </c>
      <c r="AR20" s="223" t="s">
        <v>982</v>
      </c>
      <c r="AS20" s="223" t="s">
        <v>982</v>
      </c>
      <c r="AT20" s="223" t="s">
        <v>982</v>
      </c>
      <c r="AU20" s="223" t="s">
        <v>982</v>
      </c>
      <c r="AV20" s="223" t="s">
        <v>984</v>
      </c>
      <c r="AW20" s="223" t="s">
        <v>984</v>
      </c>
      <c r="AX20" s="223" t="s">
        <v>984</v>
      </c>
      <c r="AY20" s="223" t="s">
        <v>984</v>
      </c>
      <c r="AZ20" s="223" t="s">
        <v>982</v>
      </c>
      <c r="BA20" s="223" t="s">
        <v>982</v>
      </c>
      <c r="BB20" s="223" t="s">
        <v>982</v>
      </c>
      <c r="BC20" s="223" t="s">
        <v>984</v>
      </c>
      <c r="BD20" s="223" t="s">
        <v>984</v>
      </c>
    </row>
    <row r="21" spans="1:56" x14ac:dyDescent="0.3">
      <c r="A21" s="223" t="s">
        <v>233</v>
      </c>
      <c r="B21" s="223" t="s">
        <v>234</v>
      </c>
      <c r="L21" s="223" t="s">
        <v>933</v>
      </c>
      <c r="M21" s="223" t="s">
        <v>933</v>
      </c>
      <c r="N21" s="223" t="s">
        <v>933</v>
      </c>
      <c r="O21" s="223" t="s">
        <v>933</v>
      </c>
      <c r="T21" s="223" t="s">
        <v>933</v>
      </c>
      <c r="W21" s="160" t="s">
        <v>962</v>
      </c>
      <c r="X21" s="223" t="s">
        <v>960</v>
      </c>
      <c r="Y21" s="223" t="s">
        <v>960</v>
      </c>
      <c r="Z21" s="223" t="s">
        <v>960</v>
      </c>
      <c r="AM21" s="223" t="s">
        <v>982</v>
      </c>
      <c r="AN21" s="223" t="s">
        <v>982</v>
      </c>
      <c r="AO21" s="223" t="s">
        <v>984</v>
      </c>
      <c r="AP21" s="223" t="s">
        <v>982</v>
      </c>
      <c r="AQ21" s="223" t="s">
        <v>982</v>
      </c>
      <c r="AR21" s="223" t="s">
        <v>982</v>
      </c>
      <c r="AS21" s="223" t="s">
        <v>982</v>
      </c>
      <c r="AT21" s="223" t="s">
        <v>982</v>
      </c>
      <c r="AU21" s="223" t="s">
        <v>980</v>
      </c>
      <c r="AV21" s="223" t="s">
        <v>982</v>
      </c>
      <c r="AW21" s="223" t="s">
        <v>982</v>
      </c>
      <c r="AX21" s="223" t="s">
        <v>984</v>
      </c>
      <c r="AY21" s="223" t="s">
        <v>982</v>
      </c>
      <c r="AZ21" s="223" t="s">
        <v>982</v>
      </c>
      <c r="BA21" s="223" t="s">
        <v>982</v>
      </c>
      <c r="BB21" s="223" t="s">
        <v>982</v>
      </c>
      <c r="BC21" s="223" t="s">
        <v>982</v>
      </c>
      <c r="BD21" s="223" t="s">
        <v>982</v>
      </c>
    </row>
    <row r="22" spans="1:56" x14ac:dyDescent="0.3">
      <c r="A22" s="223" t="s">
        <v>237</v>
      </c>
      <c r="B22" s="223" t="s">
        <v>238</v>
      </c>
      <c r="L22" s="223" t="s">
        <v>933</v>
      </c>
      <c r="M22" s="223" t="s">
        <v>933</v>
      </c>
      <c r="N22" s="223" t="s">
        <v>933</v>
      </c>
      <c r="O22" s="223" t="s">
        <v>933</v>
      </c>
      <c r="T22" s="223" t="s">
        <v>933</v>
      </c>
      <c r="W22" s="160" t="s">
        <v>962</v>
      </c>
      <c r="X22" s="223" t="s">
        <v>960</v>
      </c>
      <c r="Y22" s="223" t="s">
        <v>960</v>
      </c>
      <c r="Z22" s="223" t="s">
        <v>960</v>
      </c>
      <c r="AM22" s="223" t="s">
        <v>982</v>
      </c>
      <c r="AN22" s="223" t="s">
        <v>982</v>
      </c>
      <c r="AO22" s="223" t="s">
        <v>984</v>
      </c>
      <c r="AP22" s="223" t="s">
        <v>984</v>
      </c>
      <c r="AQ22" s="223" t="s">
        <v>982</v>
      </c>
      <c r="AR22" s="223" t="s">
        <v>982</v>
      </c>
      <c r="AS22" s="223" t="s">
        <v>982</v>
      </c>
      <c r="AT22" s="223" t="s">
        <v>982</v>
      </c>
      <c r="AU22" s="223" t="s">
        <v>982</v>
      </c>
      <c r="AV22" s="223" t="s">
        <v>982</v>
      </c>
      <c r="AW22" s="223" t="s">
        <v>984</v>
      </c>
      <c r="AX22" s="223" t="s">
        <v>984</v>
      </c>
      <c r="AY22" s="223" t="s">
        <v>984</v>
      </c>
      <c r="AZ22" s="223" t="s">
        <v>982</v>
      </c>
      <c r="BA22" s="223" t="s">
        <v>984</v>
      </c>
      <c r="BB22" s="223" t="s">
        <v>982</v>
      </c>
      <c r="BC22" s="223" t="s">
        <v>984</v>
      </c>
      <c r="BD22" s="223" t="s">
        <v>984</v>
      </c>
    </row>
    <row r="23" spans="1:56" x14ac:dyDescent="0.3">
      <c r="A23" s="223" t="s">
        <v>243</v>
      </c>
      <c r="B23" s="223" t="s">
        <v>244</v>
      </c>
      <c r="L23" s="223" t="s">
        <v>933</v>
      </c>
      <c r="M23" s="223" t="s">
        <v>933</v>
      </c>
      <c r="N23" s="223" t="s">
        <v>933</v>
      </c>
      <c r="O23" s="223" t="s">
        <v>933</v>
      </c>
      <c r="T23" s="223" t="s">
        <v>933</v>
      </c>
      <c r="W23" s="160" t="s">
        <v>960</v>
      </c>
      <c r="X23" s="223" t="s">
        <v>962</v>
      </c>
      <c r="Y23" s="223" t="s">
        <v>964</v>
      </c>
      <c r="Z23" s="223" t="s">
        <v>962</v>
      </c>
      <c r="AM23" s="223" t="s">
        <v>982</v>
      </c>
      <c r="AN23" s="223" t="s">
        <v>982</v>
      </c>
      <c r="AO23" s="223" t="s">
        <v>982</v>
      </c>
      <c r="AP23" s="223" t="s">
        <v>982</v>
      </c>
      <c r="AQ23" s="223" t="s">
        <v>982</v>
      </c>
      <c r="AR23" s="223" t="s">
        <v>982</v>
      </c>
      <c r="AS23" s="223" t="s">
        <v>982</v>
      </c>
      <c r="AT23" s="223" t="s">
        <v>982</v>
      </c>
      <c r="AU23" s="223" t="s">
        <v>982</v>
      </c>
      <c r="AV23" s="223" t="s">
        <v>982</v>
      </c>
      <c r="AW23" s="223" t="s">
        <v>982</v>
      </c>
      <c r="AX23" s="223" t="s">
        <v>982</v>
      </c>
      <c r="AY23" s="223" t="s">
        <v>982</v>
      </c>
      <c r="AZ23" s="223" t="s">
        <v>982</v>
      </c>
      <c r="BA23" s="223" t="s">
        <v>982</v>
      </c>
      <c r="BB23" s="223" t="s">
        <v>982</v>
      </c>
      <c r="BC23" s="223" t="s">
        <v>982</v>
      </c>
      <c r="BD23" s="223" t="s">
        <v>982</v>
      </c>
    </row>
    <row r="24" spans="1:56" x14ac:dyDescent="0.3">
      <c r="A24" s="223" t="s">
        <v>246</v>
      </c>
      <c r="B24" s="223" t="s">
        <v>247</v>
      </c>
      <c r="L24" s="223" t="s">
        <v>933</v>
      </c>
      <c r="M24" s="223" t="s">
        <v>933</v>
      </c>
      <c r="N24" s="223" t="s">
        <v>933</v>
      </c>
      <c r="O24" s="223" t="s">
        <v>933</v>
      </c>
      <c r="T24" s="223" t="s">
        <v>935</v>
      </c>
      <c r="W24" s="160" t="s">
        <v>960</v>
      </c>
      <c r="X24" s="223" t="s">
        <v>960</v>
      </c>
      <c r="Y24" s="223" t="s">
        <v>960</v>
      </c>
      <c r="Z24" s="223" t="s">
        <v>960</v>
      </c>
      <c r="AM24" s="223" t="s">
        <v>982</v>
      </c>
      <c r="AN24" s="223" t="s">
        <v>982</v>
      </c>
      <c r="AO24" s="223" t="s">
        <v>982</v>
      </c>
      <c r="AP24" s="223" t="s">
        <v>982</v>
      </c>
      <c r="AQ24" s="223" t="s">
        <v>980</v>
      </c>
      <c r="AR24" s="223" t="s">
        <v>980</v>
      </c>
      <c r="AS24" s="223" t="s">
        <v>982</v>
      </c>
      <c r="AT24" s="223" t="s">
        <v>980</v>
      </c>
      <c r="AU24" s="223" t="s">
        <v>982</v>
      </c>
      <c r="AV24" s="223" t="s">
        <v>984</v>
      </c>
      <c r="AW24" s="223" t="s">
        <v>984</v>
      </c>
      <c r="AX24" s="223" t="s">
        <v>984</v>
      </c>
      <c r="AY24" s="223" t="s">
        <v>982</v>
      </c>
      <c r="AZ24" s="223" t="s">
        <v>980</v>
      </c>
      <c r="BA24" s="223" t="s">
        <v>980</v>
      </c>
      <c r="BB24" s="223" t="s">
        <v>982</v>
      </c>
      <c r="BC24" s="223" t="s">
        <v>980</v>
      </c>
      <c r="BD24" s="223" t="s">
        <v>982</v>
      </c>
    </row>
    <row r="25" spans="1:56" x14ac:dyDescent="0.3">
      <c r="A25" s="223" t="s">
        <v>248</v>
      </c>
      <c r="B25" s="223" t="s">
        <v>249</v>
      </c>
      <c r="L25" s="223" t="s">
        <v>933</v>
      </c>
      <c r="M25" s="223" t="s">
        <v>933</v>
      </c>
      <c r="N25" s="223" t="s">
        <v>933</v>
      </c>
      <c r="O25" s="223" t="s">
        <v>933</v>
      </c>
      <c r="T25" s="223" t="s">
        <v>933</v>
      </c>
      <c r="W25" s="160" t="s">
        <v>960</v>
      </c>
      <c r="X25" s="223" t="s">
        <v>960</v>
      </c>
      <c r="Y25" s="223" t="s">
        <v>964</v>
      </c>
      <c r="Z25" s="223" t="s">
        <v>960</v>
      </c>
      <c r="AM25" s="223" t="s">
        <v>984</v>
      </c>
      <c r="AN25" s="223" t="s">
        <v>984</v>
      </c>
      <c r="AO25" s="223" t="s">
        <v>986</v>
      </c>
      <c r="AP25" s="223" t="s">
        <v>986</v>
      </c>
      <c r="AQ25" s="223" t="s">
        <v>984</v>
      </c>
      <c r="AR25" s="223" t="s">
        <v>984</v>
      </c>
      <c r="AS25" s="223" t="s">
        <v>984</v>
      </c>
      <c r="AT25" s="223" t="s">
        <v>982</v>
      </c>
      <c r="AU25" s="223" t="s">
        <v>982</v>
      </c>
      <c r="AV25" s="223" t="s">
        <v>984</v>
      </c>
      <c r="AW25" s="223" t="s">
        <v>984</v>
      </c>
      <c r="AX25" s="223" t="s">
        <v>986</v>
      </c>
      <c r="AY25" s="223" t="s">
        <v>986</v>
      </c>
      <c r="AZ25" s="223" t="s">
        <v>984</v>
      </c>
      <c r="BA25" s="223" t="s">
        <v>984</v>
      </c>
      <c r="BB25" s="223" t="s">
        <v>986</v>
      </c>
      <c r="BC25" s="223" t="s">
        <v>982</v>
      </c>
      <c r="BD25" s="223" t="s">
        <v>982</v>
      </c>
    </row>
    <row r="26" spans="1:56" x14ac:dyDescent="0.3">
      <c r="A26" s="223" t="s">
        <v>251</v>
      </c>
      <c r="B26" s="223" t="s">
        <v>252</v>
      </c>
      <c r="L26" s="223" t="s">
        <v>933</v>
      </c>
      <c r="M26" s="223" t="s">
        <v>933</v>
      </c>
      <c r="N26" s="223" t="s">
        <v>933</v>
      </c>
      <c r="O26" s="223" t="s">
        <v>933</v>
      </c>
      <c r="T26" s="223" t="s">
        <v>933</v>
      </c>
      <c r="W26" s="160" t="s">
        <v>962</v>
      </c>
      <c r="X26" s="223" t="s">
        <v>960</v>
      </c>
      <c r="Y26" s="223" t="s">
        <v>964</v>
      </c>
      <c r="Z26" s="223" t="s">
        <v>962</v>
      </c>
      <c r="AM26" s="223" t="s">
        <v>982</v>
      </c>
      <c r="AN26" s="223" t="s">
        <v>982</v>
      </c>
      <c r="AO26" s="223" t="s">
        <v>980</v>
      </c>
      <c r="AP26" s="223" t="s">
        <v>982</v>
      </c>
      <c r="AQ26" s="223" t="s">
        <v>980</v>
      </c>
      <c r="AR26" s="223" t="s">
        <v>980</v>
      </c>
      <c r="AS26" s="223" t="s">
        <v>980</v>
      </c>
      <c r="AT26" s="223" t="s">
        <v>982</v>
      </c>
      <c r="AU26" s="223" t="s">
        <v>982</v>
      </c>
      <c r="AV26" s="223" t="s">
        <v>982</v>
      </c>
      <c r="AW26" s="223" t="s">
        <v>982</v>
      </c>
      <c r="AX26" s="223" t="s">
        <v>982</v>
      </c>
      <c r="AY26" s="223" t="s">
        <v>982</v>
      </c>
      <c r="AZ26" s="223" t="s">
        <v>982</v>
      </c>
      <c r="BA26" s="223" t="s">
        <v>982</v>
      </c>
      <c r="BB26" s="223" t="s">
        <v>982</v>
      </c>
      <c r="BC26" s="223" t="s">
        <v>982</v>
      </c>
      <c r="BD26" s="223" t="s">
        <v>982</v>
      </c>
    </row>
    <row r="27" spans="1:56" x14ac:dyDescent="0.3">
      <c r="A27" s="223" t="s">
        <v>253</v>
      </c>
      <c r="B27" s="223" t="s">
        <v>254</v>
      </c>
      <c r="L27" s="223" t="s">
        <v>933</v>
      </c>
      <c r="M27" s="223" t="s">
        <v>933</v>
      </c>
      <c r="N27" s="223" t="s">
        <v>933</v>
      </c>
      <c r="O27" s="223" t="s">
        <v>933</v>
      </c>
      <c r="T27" s="223" t="s">
        <v>933</v>
      </c>
      <c r="W27" s="160" t="s">
        <v>962</v>
      </c>
      <c r="X27" s="223" t="s">
        <v>960</v>
      </c>
      <c r="Y27" s="223" t="s">
        <v>960</v>
      </c>
      <c r="Z27" s="223" t="s">
        <v>962</v>
      </c>
      <c r="AM27" s="223" t="s">
        <v>982</v>
      </c>
      <c r="AN27" s="223" t="s">
        <v>982</v>
      </c>
      <c r="AO27" s="223" t="s">
        <v>984</v>
      </c>
      <c r="AP27" s="223" t="s">
        <v>980</v>
      </c>
      <c r="AQ27" s="223" t="s">
        <v>982</v>
      </c>
      <c r="AR27" s="223" t="s">
        <v>982</v>
      </c>
      <c r="AS27" s="223" t="s">
        <v>982</v>
      </c>
      <c r="AT27" s="223" t="s">
        <v>982</v>
      </c>
      <c r="AU27" s="223" t="s">
        <v>982</v>
      </c>
      <c r="AV27" s="223" t="s">
        <v>982</v>
      </c>
      <c r="AW27" s="223" t="s">
        <v>982</v>
      </c>
      <c r="AX27" s="223" t="s">
        <v>984</v>
      </c>
      <c r="AY27" s="223" t="s">
        <v>982</v>
      </c>
      <c r="AZ27" s="223" t="s">
        <v>982</v>
      </c>
      <c r="BA27" s="223" t="s">
        <v>982</v>
      </c>
      <c r="BB27" s="223" t="s">
        <v>982</v>
      </c>
      <c r="BC27" s="223" t="s">
        <v>982</v>
      </c>
      <c r="BD27" s="223" t="s">
        <v>982</v>
      </c>
    </row>
    <row r="28" spans="1:56" x14ac:dyDescent="0.3">
      <c r="A28" s="223" t="s">
        <v>257</v>
      </c>
      <c r="B28" s="223" t="s">
        <v>258</v>
      </c>
      <c r="L28" s="223" t="s">
        <v>933</v>
      </c>
      <c r="M28" s="223" t="s">
        <v>933</v>
      </c>
      <c r="N28" s="223" t="s">
        <v>933</v>
      </c>
      <c r="O28" s="223" t="s">
        <v>933</v>
      </c>
      <c r="T28" s="223" t="s">
        <v>933</v>
      </c>
      <c r="W28" s="160" t="s">
        <v>962</v>
      </c>
      <c r="X28" s="223" t="s">
        <v>960</v>
      </c>
      <c r="Y28" s="223" t="s">
        <v>960</v>
      </c>
      <c r="Z28" s="223" t="s">
        <v>960</v>
      </c>
      <c r="AM28" s="223" t="s">
        <v>982</v>
      </c>
      <c r="AN28" s="223" t="s">
        <v>982</v>
      </c>
      <c r="AO28" s="223" t="s">
        <v>984</v>
      </c>
      <c r="AP28" s="223" t="s">
        <v>982</v>
      </c>
      <c r="AQ28" s="223" t="s">
        <v>982</v>
      </c>
      <c r="AR28" s="223" t="s">
        <v>982</v>
      </c>
      <c r="AS28" s="223" t="s">
        <v>984</v>
      </c>
      <c r="AT28" s="223" t="s">
        <v>984</v>
      </c>
      <c r="AU28" s="223" t="s">
        <v>984</v>
      </c>
      <c r="AV28" s="223" t="s">
        <v>982</v>
      </c>
      <c r="AW28" s="223" t="s">
        <v>982</v>
      </c>
      <c r="AX28" s="223" t="s">
        <v>984</v>
      </c>
      <c r="AY28" s="223" t="s">
        <v>982</v>
      </c>
      <c r="AZ28" s="223" t="s">
        <v>982</v>
      </c>
      <c r="BA28" s="223" t="s">
        <v>982</v>
      </c>
      <c r="BB28" s="223" t="s">
        <v>984</v>
      </c>
      <c r="BC28" s="223" t="s">
        <v>984</v>
      </c>
      <c r="BD28" s="223" t="s">
        <v>984</v>
      </c>
    </row>
    <row r="29" spans="1:56" x14ac:dyDescent="0.3">
      <c r="A29" s="223" t="s">
        <v>259</v>
      </c>
      <c r="B29" s="223" t="s">
        <v>260</v>
      </c>
      <c r="L29" s="223" t="s">
        <v>933</v>
      </c>
      <c r="M29" s="223" t="s">
        <v>933</v>
      </c>
      <c r="N29" s="223" t="s">
        <v>933</v>
      </c>
      <c r="O29" s="223" t="s">
        <v>933</v>
      </c>
      <c r="T29" s="223" t="s">
        <v>933</v>
      </c>
      <c r="W29" s="160" t="s">
        <v>962</v>
      </c>
      <c r="X29" s="223" t="s">
        <v>960</v>
      </c>
      <c r="Y29" s="223" t="s">
        <v>962</v>
      </c>
      <c r="Z29" s="223" t="s">
        <v>962</v>
      </c>
      <c r="AM29" s="223" t="s">
        <v>984</v>
      </c>
      <c r="AN29" s="223" t="s">
        <v>982</v>
      </c>
      <c r="AO29" s="223" t="s">
        <v>982</v>
      </c>
      <c r="AP29" s="223" t="s">
        <v>980</v>
      </c>
      <c r="AQ29" s="223" t="s">
        <v>982</v>
      </c>
      <c r="AR29" s="223" t="s">
        <v>984</v>
      </c>
      <c r="AS29" s="223" t="s">
        <v>982</v>
      </c>
      <c r="AT29" s="223" t="s">
        <v>982</v>
      </c>
      <c r="AU29" s="223" t="s">
        <v>984</v>
      </c>
      <c r="AV29" s="223" t="s">
        <v>984</v>
      </c>
      <c r="AW29" s="223" t="s">
        <v>982</v>
      </c>
      <c r="AX29" s="223" t="s">
        <v>982</v>
      </c>
      <c r="AY29" s="223" t="s">
        <v>980</v>
      </c>
      <c r="AZ29" s="223" t="s">
        <v>982</v>
      </c>
      <c r="BA29" s="223" t="s">
        <v>984</v>
      </c>
      <c r="BB29" s="223" t="s">
        <v>982</v>
      </c>
      <c r="BC29" s="223" t="s">
        <v>982</v>
      </c>
      <c r="BD29" s="223" t="s">
        <v>984</v>
      </c>
    </row>
    <row r="30" spans="1:56" x14ac:dyDescent="0.3">
      <c r="A30" s="223" t="s">
        <v>261</v>
      </c>
      <c r="B30" s="223" t="s">
        <v>262</v>
      </c>
      <c r="L30" s="223" t="s">
        <v>933</v>
      </c>
      <c r="M30" s="223" t="s">
        <v>933</v>
      </c>
      <c r="N30" s="223" t="s">
        <v>933</v>
      </c>
      <c r="O30" s="223" t="s">
        <v>933</v>
      </c>
      <c r="T30" s="223" t="s">
        <v>933</v>
      </c>
      <c r="W30" s="160" t="s">
        <v>962</v>
      </c>
      <c r="X30" s="223" t="s">
        <v>960</v>
      </c>
      <c r="Y30" s="223" t="s">
        <v>960</v>
      </c>
      <c r="Z30" s="223" t="s">
        <v>960</v>
      </c>
      <c r="AM30" s="223" t="s">
        <v>984</v>
      </c>
      <c r="AN30" s="223" t="s">
        <v>984</v>
      </c>
      <c r="AO30" s="223" t="s">
        <v>982</v>
      </c>
      <c r="AP30" s="223" t="s">
        <v>982</v>
      </c>
      <c r="AQ30" s="223" t="s">
        <v>982</v>
      </c>
      <c r="AR30" s="223" t="s">
        <v>982</v>
      </c>
      <c r="AS30" s="223" t="s">
        <v>982</v>
      </c>
      <c r="AT30" s="223" t="s">
        <v>982</v>
      </c>
      <c r="AU30" s="223" t="s">
        <v>980</v>
      </c>
      <c r="AV30" s="223" t="s">
        <v>984</v>
      </c>
      <c r="AW30" s="223" t="s">
        <v>984</v>
      </c>
      <c r="AX30" s="223" t="s">
        <v>982</v>
      </c>
      <c r="AY30" s="223" t="s">
        <v>982</v>
      </c>
      <c r="AZ30" s="223" t="s">
        <v>982</v>
      </c>
      <c r="BA30" s="223" t="s">
        <v>982</v>
      </c>
      <c r="BB30" s="223" t="s">
        <v>982</v>
      </c>
      <c r="BC30" s="223" t="s">
        <v>982</v>
      </c>
      <c r="BD30" s="223" t="s">
        <v>980</v>
      </c>
    </row>
    <row r="31" spans="1:56" x14ac:dyDescent="0.3">
      <c r="A31" s="223" t="s">
        <v>263</v>
      </c>
      <c r="B31" s="223" t="s">
        <v>264</v>
      </c>
      <c r="L31" s="223" t="s">
        <v>933</v>
      </c>
      <c r="M31" s="223" t="s">
        <v>933</v>
      </c>
      <c r="N31" s="223" t="s">
        <v>933</v>
      </c>
      <c r="O31" s="223" t="s">
        <v>933</v>
      </c>
      <c r="T31" s="223" t="s">
        <v>933</v>
      </c>
      <c r="W31" s="160" t="s">
        <v>962</v>
      </c>
      <c r="X31" s="223" t="s">
        <v>960</v>
      </c>
      <c r="Y31" s="223" t="s">
        <v>960</v>
      </c>
      <c r="Z31" s="223" t="s">
        <v>960</v>
      </c>
      <c r="AM31" s="223" t="s">
        <v>982</v>
      </c>
      <c r="AN31" s="223" t="s">
        <v>984</v>
      </c>
      <c r="AO31" s="223" t="s">
        <v>984</v>
      </c>
      <c r="AP31" s="223" t="s">
        <v>980</v>
      </c>
      <c r="AQ31" s="223" t="s">
        <v>982</v>
      </c>
      <c r="AR31" s="223" t="s">
        <v>982</v>
      </c>
      <c r="AS31" s="223" t="s">
        <v>984</v>
      </c>
      <c r="AT31" s="223" t="s">
        <v>984</v>
      </c>
      <c r="AU31" s="223" t="s">
        <v>984</v>
      </c>
      <c r="AV31" s="223" t="s">
        <v>984</v>
      </c>
      <c r="AW31" s="223" t="s">
        <v>984</v>
      </c>
      <c r="AX31" s="223" t="s">
        <v>984</v>
      </c>
      <c r="AY31" s="223" t="s">
        <v>982</v>
      </c>
      <c r="AZ31" s="223" t="s">
        <v>982</v>
      </c>
      <c r="BA31" s="223" t="s">
        <v>982</v>
      </c>
      <c r="BB31" s="223" t="s">
        <v>984</v>
      </c>
      <c r="BC31" s="223" t="s">
        <v>984</v>
      </c>
      <c r="BD31" s="223" t="s">
        <v>984</v>
      </c>
    </row>
    <row r="32" spans="1:56" x14ac:dyDescent="0.3">
      <c r="A32" s="223" t="s">
        <v>267</v>
      </c>
      <c r="B32" s="223" t="s">
        <v>268</v>
      </c>
      <c r="L32" s="223" t="s">
        <v>933</v>
      </c>
      <c r="M32" s="223" t="s">
        <v>933</v>
      </c>
      <c r="N32" s="223" t="s">
        <v>933</v>
      </c>
      <c r="O32" s="223" t="s">
        <v>933</v>
      </c>
      <c r="T32" s="223" t="s">
        <v>933</v>
      </c>
      <c r="W32" s="160" t="s">
        <v>960</v>
      </c>
      <c r="X32" s="223" t="s">
        <v>960</v>
      </c>
      <c r="Y32" s="223" t="s">
        <v>962</v>
      </c>
      <c r="Z32" s="223" t="s">
        <v>962</v>
      </c>
      <c r="AM32" s="223" t="s">
        <v>984</v>
      </c>
      <c r="AN32" s="223" t="s">
        <v>984</v>
      </c>
      <c r="AO32" s="223" t="s">
        <v>984</v>
      </c>
      <c r="AP32" s="223" t="s">
        <v>984</v>
      </c>
      <c r="AQ32" s="223" t="s">
        <v>984</v>
      </c>
      <c r="AR32" s="223" t="s">
        <v>982</v>
      </c>
      <c r="AS32" s="223" t="s">
        <v>984</v>
      </c>
      <c r="AT32" s="223" t="s">
        <v>982</v>
      </c>
      <c r="AU32" s="223" t="s">
        <v>984</v>
      </c>
      <c r="AV32" s="223" t="s">
        <v>984</v>
      </c>
      <c r="AW32" s="223" t="s">
        <v>984</v>
      </c>
      <c r="AX32" s="223" t="s">
        <v>984</v>
      </c>
      <c r="AY32" s="223" t="s">
        <v>984</v>
      </c>
      <c r="AZ32" s="223" t="s">
        <v>984</v>
      </c>
      <c r="BA32" s="223" t="s">
        <v>982</v>
      </c>
      <c r="BB32" s="223" t="s">
        <v>984</v>
      </c>
      <c r="BC32" s="223" t="s">
        <v>982</v>
      </c>
      <c r="BD32" s="223" t="s">
        <v>984</v>
      </c>
    </row>
    <row r="33" spans="1:56" x14ac:dyDescent="0.3">
      <c r="A33" s="223" t="s">
        <v>269</v>
      </c>
      <c r="B33" s="223" t="s">
        <v>270</v>
      </c>
      <c r="L33" s="223" t="s">
        <v>933</v>
      </c>
      <c r="M33" s="223" t="s">
        <v>933</v>
      </c>
      <c r="N33" s="223" t="s">
        <v>933</v>
      </c>
      <c r="O33" s="223" t="s">
        <v>933</v>
      </c>
      <c r="T33" s="223" t="s">
        <v>933</v>
      </c>
      <c r="W33" s="160" t="s">
        <v>962</v>
      </c>
      <c r="X33" s="223" t="s">
        <v>962</v>
      </c>
      <c r="Y33" s="223" t="s">
        <v>960</v>
      </c>
      <c r="Z33" s="223" t="s">
        <v>962</v>
      </c>
      <c r="AM33" s="223" t="s">
        <v>984</v>
      </c>
      <c r="AN33" s="223" t="s">
        <v>984</v>
      </c>
      <c r="AO33" s="223" t="s">
        <v>984</v>
      </c>
      <c r="AP33" s="223" t="s">
        <v>984</v>
      </c>
      <c r="AQ33" s="223" t="s">
        <v>980</v>
      </c>
      <c r="AR33" s="223" t="s">
        <v>982</v>
      </c>
      <c r="AS33" s="223" t="s">
        <v>984</v>
      </c>
      <c r="AT33" s="223" t="s">
        <v>984</v>
      </c>
      <c r="AU33" s="223" t="s">
        <v>980</v>
      </c>
      <c r="AV33" s="223" t="s">
        <v>984</v>
      </c>
      <c r="AW33" s="223" t="s">
        <v>984</v>
      </c>
      <c r="AX33" s="223" t="s">
        <v>984</v>
      </c>
      <c r="AY33" s="223" t="s">
        <v>984</v>
      </c>
      <c r="AZ33" s="223" t="s">
        <v>982</v>
      </c>
      <c r="BA33" s="223" t="s">
        <v>982</v>
      </c>
      <c r="BB33" s="223" t="s">
        <v>984</v>
      </c>
      <c r="BC33" s="223" t="s">
        <v>984</v>
      </c>
      <c r="BD33" s="223" t="s">
        <v>980</v>
      </c>
    </row>
    <row r="34" spans="1:56" x14ac:dyDescent="0.3">
      <c r="A34" s="223" t="s">
        <v>273</v>
      </c>
      <c r="B34" s="223" t="s">
        <v>274</v>
      </c>
      <c r="L34" s="223" t="s">
        <v>933</v>
      </c>
      <c r="M34" s="223" t="s">
        <v>933</v>
      </c>
      <c r="N34" s="223" t="s">
        <v>933</v>
      </c>
      <c r="O34" s="223" t="s">
        <v>933</v>
      </c>
      <c r="T34" s="223" t="s">
        <v>933</v>
      </c>
      <c r="W34" s="160" t="s">
        <v>960</v>
      </c>
      <c r="X34" s="223" t="s">
        <v>960</v>
      </c>
      <c r="Y34" s="223" t="s">
        <v>960</v>
      </c>
      <c r="Z34" s="223" t="s">
        <v>962</v>
      </c>
      <c r="AM34" s="223" t="s">
        <v>984</v>
      </c>
      <c r="AN34" s="223" t="s">
        <v>984</v>
      </c>
      <c r="AO34" s="223" t="s">
        <v>984</v>
      </c>
      <c r="AP34" s="223" t="s">
        <v>984</v>
      </c>
      <c r="AQ34" s="223" t="s">
        <v>982</v>
      </c>
      <c r="AR34" s="223" t="s">
        <v>980</v>
      </c>
      <c r="AS34" s="223" t="s">
        <v>982</v>
      </c>
      <c r="AT34" s="223" t="s">
        <v>982</v>
      </c>
      <c r="AU34" s="223" t="s">
        <v>978</v>
      </c>
      <c r="AV34" s="223" t="s">
        <v>984</v>
      </c>
      <c r="AW34" s="223" t="s">
        <v>984</v>
      </c>
      <c r="AX34" s="223" t="s">
        <v>984</v>
      </c>
      <c r="AY34" s="223" t="s">
        <v>984</v>
      </c>
      <c r="AZ34" s="223" t="s">
        <v>982</v>
      </c>
      <c r="BA34" s="223" t="s">
        <v>982</v>
      </c>
      <c r="BB34" s="223" t="s">
        <v>984</v>
      </c>
      <c r="BC34" s="223" t="s">
        <v>982</v>
      </c>
      <c r="BD34" s="223" t="s">
        <v>978</v>
      </c>
    </row>
    <row r="35" spans="1:56" x14ac:dyDescent="0.3">
      <c r="A35" s="223" t="s">
        <v>277</v>
      </c>
      <c r="B35" s="223" t="s">
        <v>278</v>
      </c>
      <c r="L35" s="223" t="s">
        <v>933</v>
      </c>
      <c r="M35" s="223" t="s">
        <v>933</v>
      </c>
      <c r="N35" s="223" t="s">
        <v>933</v>
      </c>
      <c r="O35" s="223" t="s">
        <v>933</v>
      </c>
      <c r="T35" s="223" t="s">
        <v>933</v>
      </c>
      <c r="W35" s="160" t="s">
        <v>962</v>
      </c>
      <c r="X35" s="223" t="s">
        <v>960</v>
      </c>
      <c r="Y35" s="223" t="s">
        <v>960</v>
      </c>
      <c r="Z35" s="223" t="s">
        <v>962</v>
      </c>
      <c r="AM35" s="223" t="s">
        <v>982</v>
      </c>
      <c r="AN35" s="223" t="s">
        <v>982</v>
      </c>
      <c r="AO35" s="223" t="s">
        <v>982</v>
      </c>
      <c r="AP35" s="223" t="s">
        <v>982</v>
      </c>
      <c r="AQ35" s="223" t="s">
        <v>982</v>
      </c>
      <c r="AR35" s="223" t="s">
        <v>982</v>
      </c>
      <c r="AS35" s="223" t="s">
        <v>982</v>
      </c>
      <c r="AT35" s="223" t="s">
        <v>982</v>
      </c>
      <c r="AU35" s="223" t="s">
        <v>982</v>
      </c>
      <c r="AV35" s="223" t="s">
        <v>982</v>
      </c>
      <c r="AW35" s="223" t="s">
        <v>982</v>
      </c>
      <c r="AX35" s="223" t="s">
        <v>982</v>
      </c>
      <c r="AY35" s="223" t="s">
        <v>982</v>
      </c>
      <c r="AZ35" s="223" t="s">
        <v>982</v>
      </c>
      <c r="BA35" s="223" t="s">
        <v>982</v>
      </c>
      <c r="BB35" s="223" t="s">
        <v>982</v>
      </c>
      <c r="BC35" s="223" t="s">
        <v>982</v>
      </c>
      <c r="BD35" s="223" t="s">
        <v>982</v>
      </c>
    </row>
    <row r="36" spans="1:56" x14ac:dyDescent="0.3">
      <c r="A36" s="223" t="s">
        <v>281</v>
      </c>
      <c r="B36" s="223" t="s">
        <v>282</v>
      </c>
      <c r="L36" s="223" t="s">
        <v>933</v>
      </c>
      <c r="M36" s="223" t="s">
        <v>933</v>
      </c>
      <c r="N36" s="223" t="s">
        <v>933</v>
      </c>
      <c r="O36" s="223" t="s">
        <v>933</v>
      </c>
      <c r="T36" s="223" t="s">
        <v>933</v>
      </c>
      <c r="W36" s="160" t="s">
        <v>962</v>
      </c>
      <c r="X36" s="223" t="s">
        <v>962</v>
      </c>
      <c r="Y36" s="223" t="s">
        <v>960</v>
      </c>
      <c r="Z36" s="223" t="s">
        <v>960</v>
      </c>
      <c r="AM36" s="223" t="s">
        <v>980</v>
      </c>
      <c r="AN36" s="223" t="s">
        <v>982</v>
      </c>
      <c r="AO36" s="223" t="s">
        <v>982</v>
      </c>
      <c r="AP36" s="223" t="s">
        <v>982</v>
      </c>
      <c r="AQ36" s="223" t="s">
        <v>980</v>
      </c>
      <c r="AR36" s="223" t="s">
        <v>982</v>
      </c>
      <c r="AS36" s="223" t="s">
        <v>982</v>
      </c>
      <c r="AT36" s="223" t="s">
        <v>982</v>
      </c>
      <c r="AU36" s="223" t="s">
        <v>982</v>
      </c>
      <c r="AV36" s="223" t="s">
        <v>982</v>
      </c>
      <c r="AW36" s="223" t="s">
        <v>984</v>
      </c>
      <c r="AX36" s="223" t="s">
        <v>984</v>
      </c>
      <c r="AY36" s="223" t="s">
        <v>984</v>
      </c>
      <c r="AZ36" s="223" t="s">
        <v>982</v>
      </c>
      <c r="BA36" s="223" t="s">
        <v>982</v>
      </c>
      <c r="BB36" s="223" t="s">
        <v>982</v>
      </c>
      <c r="BC36" s="223" t="s">
        <v>982</v>
      </c>
      <c r="BD36" s="223" t="s">
        <v>982</v>
      </c>
    </row>
    <row r="37" spans="1:56" x14ac:dyDescent="0.3">
      <c r="A37" s="223" t="s">
        <v>285</v>
      </c>
      <c r="B37" s="223" t="s">
        <v>286</v>
      </c>
      <c r="L37" s="223" t="s">
        <v>933</v>
      </c>
      <c r="M37" s="223" t="s">
        <v>933</v>
      </c>
      <c r="N37" s="223" t="s">
        <v>933</v>
      </c>
      <c r="O37" s="223" t="s">
        <v>933</v>
      </c>
      <c r="T37" s="223" t="s">
        <v>933</v>
      </c>
      <c r="W37" s="160" t="s">
        <v>962</v>
      </c>
      <c r="X37" s="223" t="s">
        <v>962</v>
      </c>
      <c r="Y37" s="223" t="s">
        <v>964</v>
      </c>
      <c r="Z37" s="223" t="s">
        <v>962</v>
      </c>
      <c r="AM37" s="223" t="s">
        <v>982</v>
      </c>
      <c r="AN37" s="223" t="s">
        <v>982</v>
      </c>
      <c r="AO37" s="223" t="s">
        <v>984</v>
      </c>
      <c r="AP37" s="223" t="s">
        <v>984</v>
      </c>
      <c r="AQ37" s="223" t="s">
        <v>980</v>
      </c>
      <c r="AR37" s="223" t="s">
        <v>980</v>
      </c>
      <c r="AS37" s="223" t="s">
        <v>982</v>
      </c>
      <c r="AT37" s="223" t="s">
        <v>982</v>
      </c>
      <c r="AU37" s="223" t="s">
        <v>982</v>
      </c>
      <c r="AV37" s="223" t="s">
        <v>982</v>
      </c>
      <c r="AW37" s="223" t="s">
        <v>982</v>
      </c>
      <c r="AX37" s="223" t="s">
        <v>984</v>
      </c>
      <c r="AY37" s="223" t="s">
        <v>984</v>
      </c>
      <c r="AZ37" s="223" t="s">
        <v>982</v>
      </c>
      <c r="BA37" s="223" t="s">
        <v>982</v>
      </c>
      <c r="BB37" s="223" t="s">
        <v>982</v>
      </c>
      <c r="BC37" s="223" t="s">
        <v>982</v>
      </c>
      <c r="BD37" s="223" t="s">
        <v>982</v>
      </c>
    </row>
    <row r="38" spans="1:56" x14ac:dyDescent="0.3">
      <c r="A38" s="223" t="s">
        <v>289</v>
      </c>
      <c r="B38" s="223" t="s">
        <v>290</v>
      </c>
      <c r="L38" s="223" t="s">
        <v>933</v>
      </c>
      <c r="M38" s="223" t="s">
        <v>933</v>
      </c>
      <c r="N38" s="223" t="s">
        <v>933</v>
      </c>
      <c r="O38" s="223" t="s">
        <v>933</v>
      </c>
      <c r="T38" s="223" t="s">
        <v>933</v>
      </c>
      <c r="W38" s="160" t="s">
        <v>960</v>
      </c>
      <c r="X38" s="223" t="s">
        <v>960</v>
      </c>
      <c r="Y38" s="223" t="s">
        <v>960</v>
      </c>
      <c r="Z38" s="223" t="s">
        <v>962</v>
      </c>
      <c r="AM38" s="223" t="s">
        <v>982</v>
      </c>
      <c r="AN38" s="223" t="s">
        <v>982</v>
      </c>
      <c r="AO38" s="223" t="s">
        <v>982</v>
      </c>
      <c r="AP38" s="223" t="s">
        <v>984</v>
      </c>
      <c r="AQ38" s="223" t="s">
        <v>984</v>
      </c>
      <c r="AR38" s="223" t="s">
        <v>982</v>
      </c>
      <c r="AS38" s="223" t="s">
        <v>982</v>
      </c>
      <c r="AT38" s="223" t="s">
        <v>984</v>
      </c>
      <c r="AU38" s="223" t="s">
        <v>982</v>
      </c>
      <c r="AV38" s="223" t="s">
        <v>982</v>
      </c>
      <c r="AW38" s="223" t="s">
        <v>982</v>
      </c>
      <c r="AX38" s="223" t="s">
        <v>984</v>
      </c>
      <c r="AY38" s="223" t="s">
        <v>984</v>
      </c>
      <c r="AZ38" s="223" t="s">
        <v>984</v>
      </c>
      <c r="BA38" s="223" t="s">
        <v>982</v>
      </c>
      <c r="BB38" s="223" t="s">
        <v>982</v>
      </c>
      <c r="BC38" s="223" t="s">
        <v>984</v>
      </c>
      <c r="BD38" s="223" t="s">
        <v>982</v>
      </c>
    </row>
    <row r="39" spans="1:56" x14ac:dyDescent="0.3">
      <c r="A39" s="223" t="s">
        <v>293</v>
      </c>
      <c r="B39" s="223" t="s">
        <v>294</v>
      </c>
      <c r="L39" s="223" t="s">
        <v>933</v>
      </c>
      <c r="M39" s="223" t="s">
        <v>933</v>
      </c>
      <c r="N39" s="223" t="s">
        <v>933</v>
      </c>
      <c r="O39" s="223" t="s">
        <v>933</v>
      </c>
      <c r="T39" s="223" t="s">
        <v>933</v>
      </c>
      <c r="W39" s="160" t="s">
        <v>960</v>
      </c>
      <c r="X39" s="223" t="s">
        <v>960</v>
      </c>
      <c r="Y39" s="223" t="s">
        <v>960</v>
      </c>
      <c r="Z39" s="223" t="s">
        <v>964</v>
      </c>
      <c r="AM39" s="223" t="s">
        <v>982</v>
      </c>
      <c r="AN39" s="223" t="s">
        <v>982</v>
      </c>
      <c r="AO39" s="223" t="s">
        <v>982</v>
      </c>
      <c r="AP39" s="223" t="s">
        <v>982</v>
      </c>
      <c r="AQ39" s="223" t="s">
        <v>982</v>
      </c>
      <c r="AR39" s="223" t="s">
        <v>980</v>
      </c>
      <c r="AS39" s="223" t="s">
        <v>982</v>
      </c>
      <c r="AT39" s="223" t="s">
        <v>982</v>
      </c>
      <c r="AU39" s="223" t="s">
        <v>982</v>
      </c>
      <c r="AV39" s="223" t="s">
        <v>982</v>
      </c>
      <c r="AW39" s="223" t="s">
        <v>982</v>
      </c>
      <c r="AX39" s="223" t="s">
        <v>982</v>
      </c>
      <c r="AY39" s="223" t="s">
        <v>982</v>
      </c>
      <c r="AZ39" s="223" t="s">
        <v>982</v>
      </c>
      <c r="BA39" s="223" t="s">
        <v>980</v>
      </c>
      <c r="BB39" s="223" t="s">
        <v>982</v>
      </c>
      <c r="BC39" s="223" t="s">
        <v>982</v>
      </c>
      <c r="BD39" s="223" t="s">
        <v>982</v>
      </c>
    </row>
    <row r="40" spans="1:56" x14ac:dyDescent="0.3">
      <c r="A40" s="223" t="s">
        <v>297</v>
      </c>
      <c r="B40" s="223" t="s">
        <v>298</v>
      </c>
      <c r="L40" s="223" t="s">
        <v>933</v>
      </c>
      <c r="M40" s="223" t="s">
        <v>933</v>
      </c>
      <c r="N40" s="223" t="s">
        <v>933</v>
      </c>
      <c r="O40" s="223" t="s">
        <v>933</v>
      </c>
      <c r="T40" s="223" t="s">
        <v>933</v>
      </c>
      <c r="W40" s="160" t="s">
        <v>960</v>
      </c>
      <c r="X40" s="223" t="s">
        <v>960</v>
      </c>
      <c r="Y40" s="223" t="s">
        <v>962</v>
      </c>
      <c r="Z40" s="223" t="s">
        <v>960</v>
      </c>
      <c r="AM40" s="223" t="s">
        <v>982</v>
      </c>
      <c r="AN40" s="223" t="s">
        <v>982</v>
      </c>
      <c r="AO40" s="223" t="s">
        <v>984</v>
      </c>
      <c r="AP40" s="223" t="s">
        <v>982</v>
      </c>
      <c r="AQ40" s="223" t="s">
        <v>982</v>
      </c>
      <c r="AR40" s="223" t="s">
        <v>980</v>
      </c>
      <c r="AS40" s="223" t="s">
        <v>982</v>
      </c>
      <c r="AT40" s="223" t="s">
        <v>982</v>
      </c>
      <c r="AU40" s="223" t="s">
        <v>982</v>
      </c>
      <c r="AV40" s="223" t="s">
        <v>982</v>
      </c>
      <c r="AW40" s="223" t="s">
        <v>982</v>
      </c>
      <c r="AX40" s="223" t="s">
        <v>984</v>
      </c>
      <c r="AY40" s="223" t="s">
        <v>982</v>
      </c>
      <c r="AZ40" s="223" t="s">
        <v>982</v>
      </c>
      <c r="BA40" s="223" t="s">
        <v>982</v>
      </c>
      <c r="BB40" s="223" t="s">
        <v>982</v>
      </c>
      <c r="BC40" s="223" t="s">
        <v>982</v>
      </c>
      <c r="BD40" s="223" t="s">
        <v>982</v>
      </c>
    </row>
    <row r="41" spans="1:56" x14ac:dyDescent="0.3">
      <c r="A41" s="223" t="s">
        <v>301</v>
      </c>
      <c r="B41" s="223" t="s">
        <v>302</v>
      </c>
      <c r="L41" s="223" t="s">
        <v>933</v>
      </c>
      <c r="M41" s="223" t="s">
        <v>933</v>
      </c>
      <c r="N41" s="223" t="s">
        <v>933</v>
      </c>
      <c r="O41" s="223" t="s">
        <v>933</v>
      </c>
      <c r="T41" s="223" t="s">
        <v>933</v>
      </c>
      <c r="W41" s="160" t="s">
        <v>960</v>
      </c>
      <c r="X41" s="223" t="s">
        <v>960</v>
      </c>
      <c r="Y41" s="223" t="s">
        <v>962</v>
      </c>
      <c r="Z41" s="223" t="s">
        <v>960</v>
      </c>
      <c r="AM41" s="223" t="s">
        <v>982</v>
      </c>
      <c r="AN41" s="223" t="s">
        <v>982</v>
      </c>
      <c r="AO41" s="223" t="s">
        <v>982</v>
      </c>
      <c r="AP41" s="223" t="s">
        <v>982</v>
      </c>
      <c r="AQ41" s="223" t="s">
        <v>980</v>
      </c>
      <c r="AR41" s="223" t="s">
        <v>982</v>
      </c>
      <c r="AS41" s="223" t="s">
        <v>982</v>
      </c>
      <c r="AT41" s="223" t="s">
        <v>982</v>
      </c>
      <c r="AU41" s="223" t="s">
        <v>982</v>
      </c>
      <c r="AV41" s="223" t="s">
        <v>984</v>
      </c>
      <c r="AW41" s="223" t="s">
        <v>982</v>
      </c>
      <c r="AX41" s="223" t="s">
        <v>984</v>
      </c>
      <c r="AY41" s="223" t="s">
        <v>984</v>
      </c>
      <c r="AZ41" s="223" t="s">
        <v>982</v>
      </c>
      <c r="BA41" s="223" t="s">
        <v>982</v>
      </c>
      <c r="BB41" s="223" t="s">
        <v>984</v>
      </c>
      <c r="BC41" s="223" t="s">
        <v>984</v>
      </c>
      <c r="BD41" s="223" t="s">
        <v>984</v>
      </c>
    </row>
    <row r="42" spans="1:56" x14ac:dyDescent="0.3">
      <c r="A42" s="223" t="s">
        <v>305</v>
      </c>
      <c r="B42" s="223" t="s">
        <v>306</v>
      </c>
      <c r="L42" s="223" t="s">
        <v>933</v>
      </c>
      <c r="M42" s="223" t="s">
        <v>933</v>
      </c>
      <c r="N42" s="223" t="s">
        <v>933</v>
      </c>
      <c r="O42" s="223" t="s">
        <v>933</v>
      </c>
      <c r="T42" s="223" t="s">
        <v>933</v>
      </c>
      <c r="W42" s="160" t="s">
        <v>962</v>
      </c>
      <c r="X42" s="223" t="s">
        <v>960</v>
      </c>
      <c r="Y42" s="223" t="s">
        <v>962</v>
      </c>
      <c r="Z42" s="223" t="s">
        <v>960</v>
      </c>
      <c r="AM42" s="223" t="s">
        <v>982</v>
      </c>
      <c r="AN42" s="223" t="s">
        <v>982</v>
      </c>
      <c r="AO42" s="223" t="s">
        <v>982</v>
      </c>
      <c r="AP42" s="223" t="s">
        <v>982</v>
      </c>
      <c r="AQ42" s="223" t="s">
        <v>980</v>
      </c>
      <c r="AR42" s="223" t="s">
        <v>982</v>
      </c>
      <c r="AS42" s="223" t="s">
        <v>982</v>
      </c>
      <c r="AT42" s="223" t="s">
        <v>982</v>
      </c>
      <c r="AU42" s="223" t="s">
        <v>982</v>
      </c>
      <c r="AV42" s="223" t="s">
        <v>984</v>
      </c>
      <c r="AW42" s="223" t="s">
        <v>982</v>
      </c>
      <c r="AX42" s="223" t="s">
        <v>984</v>
      </c>
      <c r="AY42" s="223" t="s">
        <v>984</v>
      </c>
      <c r="AZ42" s="223" t="s">
        <v>982</v>
      </c>
      <c r="BA42" s="223" t="s">
        <v>982</v>
      </c>
      <c r="BB42" s="223" t="s">
        <v>984</v>
      </c>
      <c r="BC42" s="223" t="s">
        <v>984</v>
      </c>
      <c r="BD42" s="223" t="s">
        <v>984</v>
      </c>
    </row>
    <row r="43" spans="1:56" x14ac:dyDescent="0.3">
      <c r="A43" s="223" t="s">
        <v>307</v>
      </c>
      <c r="B43" s="223" t="s">
        <v>308</v>
      </c>
      <c r="L43" s="223" t="s">
        <v>933</v>
      </c>
      <c r="M43" s="223" t="s">
        <v>933</v>
      </c>
      <c r="N43" s="223" t="s">
        <v>933</v>
      </c>
      <c r="O43" s="223" t="s">
        <v>933</v>
      </c>
      <c r="T43" s="223" t="s">
        <v>933</v>
      </c>
      <c r="W43" s="160" t="s">
        <v>960</v>
      </c>
      <c r="X43" s="223" t="s">
        <v>962</v>
      </c>
      <c r="Y43" s="223" t="s">
        <v>960</v>
      </c>
      <c r="Z43" s="223" t="s">
        <v>962</v>
      </c>
      <c r="AM43" s="223" t="s">
        <v>984</v>
      </c>
      <c r="AN43" s="223" t="s">
        <v>984</v>
      </c>
      <c r="AO43" s="223" t="s">
        <v>986</v>
      </c>
      <c r="AP43" s="223" t="s">
        <v>984</v>
      </c>
      <c r="AQ43" s="223" t="s">
        <v>982</v>
      </c>
      <c r="AR43" s="223" t="s">
        <v>982</v>
      </c>
      <c r="AS43" s="223" t="s">
        <v>984</v>
      </c>
      <c r="AT43" s="223" t="s">
        <v>982</v>
      </c>
      <c r="AU43" s="223" t="s">
        <v>984</v>
      </c>
      <c r="AV43" s="223" t="s">
        <v>986</v>
      </c>
      <c r="AW43" s="223" t="s">
        <v>986</v>
      </c>
      <c r="AX43" s="223" t="s">
        <v>986</v>
      </c>
      <c r="AY43" s="223" t="s">
        <v>984</v>
      </c>
      <c r="AZ43" s="223" t="s">
        <v>984</v>
      </c>
      <c r="BA43" s="223" t="s">
        <v>982</v>
      </c>
      <c r="BB43" s="223" t="s">
        <v>986</v>
      </c>
      <c r="BC43" s="223" t="s">
        <v>984</v>
      </c>
      <c r="BD43" s="223" t="s">
        <v>986</v>
      </c>
    </row>
    <row r="44" spans="1:56" x14ac:dyDescent="0.3">
      <c r="A44" s="223" t="s">
        <v>309</v>
      </c>
      <c r="B44" s="223" t="s">
        <v>310</v>
      </c>
      <c r="L44" s="223" t="s">
        <v>933</v>
      </c>
      <c r="M44" s="223" t="s">
        <v>933</v>
      </c>
      <c r="N44" s="223" t="s">
        <v>933</v>
      </c>
      <c r="O44" s="223" t="s">
        <v>933</v>
      </c>
      <c r="T44" s="223" t="s">
        <v>933</v>
      </c>
      <c r="W44" s="160" t="s">
        <v>960</v>
      </c>
      <c r="X44" s="223" t="s">
        <v>962</v>
      </c>
      <c r="Y44" s="223" t="s">
        <v>960</v>
      </c>
      <c r="Z44" s="223" t="s">
        <v>960</v>
      </c>
      <c r="AM44" s="223" t="s">
        <v>982</v>
      </c>
      <c r="AN44" s="223" t="s">
        <v>982</v>
      </c>
      <c r="AO44" s="223" t="s">
        <v>982</v>
      </c>
      <c r="AP44" s="223" t="s">
        <v>982</v>
      </c>
      <c r="AQ44" s="223" t="s">
        <v>982</v>
      </c>
      <c r="AR44" s="223" t="s">
        <v>980</v>
      </c>
      <c r="AS44" s="223" t="s">
        <v>982</v>
      </c>
      <c r="AT44" s="223" t="s">
        <v>982</v>
      </c>
      <c r="AU44" s="223" t="s">
        <v>980</v>
      </c>
      <c r="AV44" s="223" t="s">
        <v>982</v>
      </c>
      <c r="AW44" s="223" t="s">
        <v>982</v>
      </c>
      <c r="AX44" s="223" t="s">
        <v>982</v>
      </c>
      <c r="AY44" s="223" t="s">
        <v>982</v>
      </c>
      <c r="AZ44" s="223" t="s">
        <v>982</v>
      </c>
      <c r="BA44" s="223" t="s">
        <v>982</v>
      </c>
      <c r="BB44" s="223" t="s">
        <v>982</v>
      </c>
      <c r="BC44" s="223" t="s">
        <v>982</v>
      </c>
      <c r="BD44" s="223" t="s">
        <v>980</v>
      </c>
    </row>
    <row r="45" spans="1:56" x14ac:dyDescent="0.3">
      <c r="A45" s="223" t="s">
        <v>311</v>
      </c>
      <c r="B45" s="223" t="s">
        <v>312</v>
      </c>
      <c r="L45" s="223" t="s">
        <v>933</v>
      </c>
      <c r="M45" s="223" t="s">
        <v>933</v>
      </c>
      <c r="N45" s="223" t="s">
        <v>933</v>
      </c>
      <c r="O45" s="223" t="s">
        <v>933</v>
      </c>
      <c r="T45" s="223" t="s">
        <v>933</v>
      </c>
      <c r="W45" s="160" t="s">
        <v>962</v>
      </c>
      <c r="X45" s="223" t="s">
        <v>960</v>
      </c>
      <c r="Y45" s="223" t="s">
        <v>960</v>
      </c>
      <c r="Z45" s="223" t="s">
        <v>962</v>
      </c>
      <c r="AM45" s="223" t="s">
        <v>982</v>
      </c>
      <c r="AN45" s="223" t="s">
        <v>982</v>
      </c>
      <c r="AO45" s="223" t="s">
        <v>982</v>
      </c>
      <c r="AP45" s="223" t="s">
        <v>982</v>
      </c>
      <c r="AQ45" s="223" t="s">
        <v>980</v>
      </c>
      <c r="AR45" s="223" t="s">
        <v>982</v>
      </c>
      <c r="AS45" s="223" t="s">
        <v>982</v>
      </c>
      <c r="AT45" s="223" t="s">
        <v>982</v>
      </c>
      <c r="AU45" s="223" t="s">
        <v>982</v>
      </c>
      <c r="AV45" s="223" t="s">
        <v>982</v>
      </c>
      <c r="AW45" s="223" t="s">
        <v>982</v>
      </c>
      <c r="AX45" s="223" t="s">
        <v>982</v>
      </c>
      <c r="AY45" s="223" t="s">
        <v>982</v>
      </c>
      <c r="AZ45" s="223" t="s">
        <v>980</v>
      </c>
      <c r="BA45" s="223" t="s">
        <v>982</v>
      </c>
      <c r="BB45" s="223" t="s">
        <v>982</v>
      </c>
      <c r="BC45" s="223" t="s">
        <v>982</v>
      </c>
      <c r="BD45" s="223" t="s">
        <v>982</v>
      </c>
    </row>
    <row r="46" spans="1:56" x14ac:dyDescent="0.3">
      <c r="A46" s="223" t="s">
        <v>313</v>
      </c>
      <c r="B46" s="223" t="s">
        <v>314</v>
      </c>
      <c r="L46" s="223" t="s">
        <v>933</v>
      </c>
      <c r="M46" s="223" t="s">
        <v>933</v>
      </c>
      <c r="N46" s="223" t="s">
        <v>933</v>
      </c>
      <c r="O46" s="223" t="s">
        <v>933</v>
      </c>
      <c r="T46" s="223" t="s">
        <v>933</v>
      </c>
      <c r="W46" s="160" t="s">
        <v>960</v>
      </c>
      <c r="X46" s="223" t="s">
        <v>960</v>
      </c>
      <c r="Y46" s="223" t="s">
        <v>960</v>
      </c>
      <c r="Z46" s="223" t="s">
        <v>960</v>
      </c>
      <c r="AM46" s="223" t="s">
        <v>984</v>
      </c>
      <c r="AN46" s="223" t="s">
        <v>982</v>
      </c>
      <c r="AO46" s="223" t="s">
        <v>984</v>
      </c>
      <c r="AP46" s="223" t="s">
        <v>986</v>
      </c>
      <c r="AQ46" s="223" t="s">
        <v>984</v>
      </c>
      <c r="AR46" s="223" t="s">
        <v>982</v>
      </c>
      <c r="AS46" s="223" t="s">
        <v>982</v>
      </c>
      <c r="AT46" s="223" t="s">
        <v>984</v>
      </c>
      <c r="AU46" s="223" t="s">
        <v>982</v>
      </c>
      <c r="AV46" s="223" t="s">
        <v>984</v>
      </c>
      <c r="AW46" s="223" t="s">
        <v>982</v>
      </c>
      <c r="AX46" s="223" t="s">
        <v>984</v>
      </c>
      <c r="AY46" s="223" t="s">
        <v>986</v>
      </c>
      <c r="AZ46" s="223" t="s">
        <v>984</v>
      </c>
      <c r="BA46" s="223" t="s">
        <v>984</v>
      </c>
      <c r="BB46" s="223" t="s">
        <v>984</v>
      </c>
      <c r="BC46" s="223" t="s">
        <v>984</v>
      </c>
      <c r="BD46" s="223" t="s">
        <v>982</v>
      </c>
    </row>
    <row r="47" spans="1:56" x14ac:dyDescent="0.3">
      <c r="A47" s="223" t="s">
        <v>317</v>
      </c>
      <c r="B47" s="223" t="s">
        <v>318</v>
      </c>
      <c r="L47" s="223" t="s">
        <v>933</v>
      </c>
      <c r="M47" s="223" t="s">
        <v>933</v>
      </c>
      <c r="N47" s="223" t="s">
        <v>933</v>
      </c>
      <c r="O47" s="223" t="s">
        <v>933</v>
      </c>
      <c r="T47" s="223" t="s">
        <v>933</v>
      </c>
      <c r="W47" s="160" t="s">
        <v>960</v>
      </c>
      <c r="X47" s="223" t="s">
        <v>960</v>
      </c>
      <c r="Y47" s="223" t="s">
        <v>964</v>
      </c>
      <c r="Z47" s="223" t="s">
        <v>960</v>
      </c>
      <c r="AM47" s="223" t="s">
        <v>982</v>
      </c>
      <c r="AN47" s="223" t="s">
        <v>984</v>
      </c>
      <c r="AO47" s="223" t="s">
        <v>984</v>
      </c>
      <c r="AP47" s="223" t="s">
        <v>982</v>
      </c>
      <c r="AQ47" s="223" t="s">
        <v>982</v>
      </c>
      <c r="AR47" s="223" t="s">
        <v>982</v>
      </c>
      <c r="AS47" s="223" t="s">
        <v>982</v>
      </c>
      <c r="AT47" s="223" t="s">
        <v>982</v>
      </c>
      <c r="AU47" s="223" t="s">
        <v>980</v>
      </c>
      <c r="AV47" s="223" t="s">
        <v>984</v>
      </c>
      <c r="AW47" s="223" t="s">
        <v>984</v>
      </c>
      <c r="AX47" s="223" t="s">
        <v>984</v>
      </c>
      <c r="AY47" s="223" t="s">
        <v>984</v>
      </c>
      <c r="AZ47" s="223" t="s">
        <v>984</v>
      </c>
      <c r="BA47" s="223" t="s">
        <v>982</v>
      </c>
      <c r="BB47" s="223" t="s">
        <v>982</v>
      </c>
      <c r="BC47" s="223" t="s">
        <v>984</v>
      </c>
      <c r="BD47" s="223" t="s">
        <v>980</v>
      </c>
    </row>
    <row r="48" spans="1:56" x14ac:dyDescent="0.3">
      <c r="A48" s="223" t="s">
        <v>321</v>
      </c>
      <c r="B48" s="223" t="s">
        <v>322</v>
      </c>
      <c r="L48" s="223" t="s">
        <v>933</v>
      </c>
      <c r="M48" s="223" t="s">
        <v>933</v>
      </c>
      <c r="N48" s="223" t="s">
        <v>933</v>
      </c>
      <c r="O48" s="223" t="s">
        <v>933</v>
      </c>
      <c r="T48" s="223" t="s">
        <v>933</v>
      </c>
      <c r="W48" s="160" t="s">
        <v>962</v>
      </c>
      <c r="X48" s="223" t="s">
        <v>960</v>
      </c>
      <c r="Y48" s="223" t="s">
        <v>964</v>
      </c>
      <c r="Z48" s="223" t="s">
        <v>960</v>
      </c>
      <c r="AM48" s="223" t="s">
        <v>980</v>
      </c>
      <c r="AN48" s="223" t="s">
        <v>982</v>
      </c>
      <c r="AO48" s="223" t="s">
        <v>982</v>
      </c>
      <c r="AP48" s="223" t="s">
        <v>980</v>
      </c>
      <c r="AQ48" s="223" t="s">
        <v>982</v>
      </c>
      <c r="AR48" s="223" t="s">
        <v>980</v>
      </c>
      <c r="AS48" s="223" t="s">
        <v>982</v>
      </c>
      <c r="AT48" s="223" t="s">
        <v>982</v>
      </c>
      <c r="AU48" s="223" t="s">
        <v>980</v>
      </c>
      <c r="AV48" s="223" t="s">
        <v>982</v>
      </c>
      <c r="AW48" s="223" t="s">
        <v>982</v>
      </c>
      <c r="AX48" s="223" t="s">
        <v>982</v>
      </c>
      <c r="AY48" s="223" t="s">
        <v>980</v>
      </c>
      <c r="AZ48" s="223" t="s">
        <v>982</v>
      </c>
      <c r="BA48" s="223" t="s">
        <v>980</v>
      </c>
      <c r="BB48" s="223" t="s">
        <v>982</v>
      </c>
      <c r="BC48" s="223" t="s">
        <v>982</v>
      </c>
      <c r="BD48" s="223" t="s">
        <v>980</v>
      </c>
    </row>
    <row r="49" spans="1:56" x14ac:dyDescent="0.3">
      <c r="A49" s="223" t="s">
        <v>323</v>
      </c>
      <c r="B49" s="223" t="s">
        <v>324</v>
      </c>
      <c r="L49" s="223" t="s">
        <v>933</v>
      </c>
      <c r="M49" s="223" t="s">
        <v>933</v>
      </c>
      <c r="N49" s="223" t="s">
        <v>933</v>
      </c>
      <c r="O49" s="223" t="s">
        <v>933</v>
      </c>
      <c r="T49" s="223" t="s">
        <v>935</v>
      </c>
      <c r="W49" s="160" t="s">
        <v>962</v>
      </c>
      <c r="X49" s="223" t="s">
        <v>960</v>
      </c>
      <c r="Y49" s="223" t="s">
        <v>960</v>
      </c>
      <c r="Z49" s="223" t="s">
        <v>960</v>
      </c>
      <c r="AM49" s="223" t="s">
        <v>982</v>
      </c>
      <c r="AN49" s="223" t="s">
        <v>982</v>
      </c>
      <c r="AO49" s="223" t="s">
        <v>982</v>
      </c>
      <c r="AP49" s="223" t="s">
        <v>980</v>
      </c>
      <c r="AQ49" s="223" t="s">
        <v>982</v>
      </c>
      <c r="AR49" s="223" t="s">
        <v>982</v>
      </c>
      <c r="AS49" s="223" t="s">
        <v>982</v>
      </c>
      <c r="AT49" s="223" t="s">
        <v>982</v>
      </c>
      <c r="AU49" s="223" t="s">
        <v>978</v>
      </c>
      <c r="AV49" s="223" t="s">
        <v>982</v>
      </c>
      <c r="AW49" s="223" t="s">
        <v>982</v>
      </c>
      <c r="AX49" s="223" t="s">
        <v>982</v>
      </c>
      <c r="AY49" s="223" t="s">
        <v>982</v>
      </c>
      <c r="AZ49" s="223" t="s">
        <v>982</v>
      </c>
      <c r="BA49" s="223" t="s">
        <v>982</v>
      </c>
      <c r="BB49" s="223" t="s">
        <v>982</v>
      </c>
      <c r="BC49" s="223" t="s">
        <v>982</v>
      </c>
      <c r="BD49" s="223" t="s">
        <v>980</v>
      </c>
    </row>
    <row r="50" spans="1:56" x14ac:dyDescent="0.3">
      <c r="A50" s="223" t="s">
        <v>325</v>
      </c>
      <c r="B50" s="223" t="s">
        <v>326</v>
      </c>
      <c r="L50" s="223" t="s">
        <v>933</v>
      </c>
      <c r="M50" s="223" t="s">
        <v>933</v>
      </c>
      <c r="N50" s="223" t="s">
        <v>933</v>
      </c>
      <c r="O50" s="223" t="s">
        <v>933</v>
      </c>
      <c r="T50" s="223" t="s">
        <v>933</v>
      </c>
      <c r="W50" s="160" t="s">
        <v>960</v>
      </c>
      <c r="X50" s="223" t="s">
        <v>960</v>
      </c>
      <c r="Y50" s="223" t="s">
        <v>960</v>
      </c>
      <c r="Z50" s="223" t="s">
        <v>960</v>
      </c>
      <c r="AM50" s="223" t="s">
        <v>982</v>
      </c>
      <c r="AN50" s="223" t="s">
        <v>982</v>
      </c>
      <c r="AO50" s="223" t="s">
        <v>980</v>
      </c>
      <c r="AP50" s="223" t="s">
        <v>982</v>
      </c>
      <c r="AQ50" s="223" t="s">
        <v>980</v>
      </c>
      <c r="AR50" s="223" t="s">
        <v>980</v>
      </c>
      <c r="AS50" s="223" t="s">
        <v>982</v>
      </c>
      <c r="AT50" s="223" t="s">
        <v>984</v>
      </c>
      <c r="AU50" s="223" t="s">
        <v>980</v>
      </c>
      <c r="AV50" s="223" t="s">
        <v>982</v>
      </c>
      <c r="AW50" s="223" t="s">
        <v>982</v>
      </c>
      <c r="AX50" s="223" t="s">
        <v>980</v>
      </c>
      <c r="AY50" s="223" t="s">
        <v>982</v>
      </c>
      <c r="AZ50" s="223" t="s">
        <v>982</v>
      </c>
      <c r="BA50" s="223" t="s">
        <v>980</v>
      </c>
      <c r="BB50" s="223" t="s">
        <v>982</v>
      </c>
      <c r="BC50" s="223" t="s">
        <v>984</v>
      </c>
      <c r="BD50" s="223" t="s">
        <v>982</v>
      </c>
    </row>
    <row r="51" spans="1:56" x14ac:dyDescent="0.3">
      <c r="A51" s="223" t="s">
        <v>329</v>
      </c>
      <c r="B51" s="223" t="s">
        <v>330</v>
      </c>
      <c r="L51" s="223" t="s">
        <v>933</v>
      </c>
      <c r="M51" s="223" t="s">
        <v>933</v>
      </c>
      <c r="N51" s="223" t="s">
        <v>933</v>
      </c>
      <c r="O51" s="223" t="s">
        <v>933</v>
      </c>
      <c r="T51" s="223" t="s">
        <v>933</v>
      </c>
      <c r="W51" s="160" t="s">
        <v>962</v>
      </c>
      <c r="X51" s="223" t="s">
        <v>962</v>
      </c>
      <c r="Y51" s="223" t="s">
        <v>960</v>
      </c>
      <c r="Z51" s="223" t="s">
        <v>962</v>
      </c>
      <c r="AM51" s="223" t="s">
        <v>982</v>
      </c>
      <c r="AN51" s="223" t="s">
        <v>982</v>
      </c>
      <c r="AO51" s="223" t="s">
        <v>982</v>
      </c>
      <c r="AP51" s="223" t="s">
        <v>982</v>
      </c>
      <c r="AQ51" s="223" t="s">
        <v>982</v>
      </c>
      <c r="AR51" s="223" t="s">
        <v>982</v>
      </c>
      <c r="AS51" s="223" t="s">
        <v>982</v>
      </c>
      <c r="AT51" s="223" t="s">
        <v>982</v>
      </c>
      <c r="AU51" s="223" t="s">
        <v>982</v>
      </c>
      <c r="AV51" s="223" t="s">
        <v>982</v>
      </c>
      <c r="AW51" s="223" t="s">
        <v>982</v>
      </c>
      <c r="AX51" s="223" t="s">
        <v>982</v>
      </c>
      <c r="AY51" s="223" t="s">
        <v>982</v>
      </c>
      <c r="AZ51" s="223" t="s">
        <v>982</v>
      </c>
      <c r="BA51" s="223" t="s">
        <v>982</v>
      </c>
      <c r="BB51" s="223" t="s">
        <v>982</v>
      </c>
      <c r="BC51" s="223" t="s">
        <v>982</v>
      </c>
      <c r="BD51" s="223" t="s">
        <v>982</v>
      </c>
    </row>
    <row r="52" spans="1:56" x14ac:dyDescent="0.3">
      <c r="A52" s="223" t="s">
        <v>332</v>
      </c>
      <c r="B52" s="223" t="s">
        <v>333</v>
      </c>
      <c r="L52" s="223" t="s">
        <v>933</v>
      </c>
      <c r="M52" s="223" t="s">
        <v>933</v>
      </c>
      <c r="N52" s="223" t="s">
        <v>933</v>
      </c>
      <c r="O52" s="223" t="s">
        <v>933</v>
      </c>
      <c r="T52" s="223" t="s">
        <v>933</v>
      </c>
      <c r="W52" s="160" t="s">
        <v>960</v>
      </c>
      <c r="X52" s="223" t="s">
        <v>960</v>
      </c>
      <c r="Y52" s="223" t="s">
        <v>960</v>
      </c>
      <c r="Z52" s="223" t="s">
        <v>962</v>
      </c>
      <c r="AM52" s="223" t="s">
        <v>984</v>
      </c>
      <c r="AN52" s="223" t="s">
        <v>984</v>
      </c>
      <c r="AO52" s="223" t="s">
        <v>982</v>
      </c>
      <c r="AP52" s="223" t="s">
        <v>982</v>
      </c>
      <c r="AQ52" s="223" t="s">
        <v>982</v>
      </c>
      <c r="AR52" s="223" t="s">
        <v>982</v>
      </c>
      <c r="AS52" s="223" t="s">
        <v>984</v>
      </c>
      <c r="AT52" s="223" t="s">
        <v>986</v>
      </c>
      <c r="AU52" s="223" t="s">
        <v>986</v>
      </c>
      <c r="AV52" s="223" t="s">
        <v>984</v>
      </c>
      <c r="AW52" s="223" t="s">
        <v>984</v>
      </c>
      <c r="AX52" s="223" t="s">
        <v>984</v>
      </c>
      <c r="AY52" s="223" t="s">
        <v>982</v>
      </c>
      <c r="AZ52" s="223" t="s">
        <v>982</v>
      </c>
      <c r="BA52" s="223" t="s">
        <v>982</v>
      </c>
      <c r="BB52" s="223" t="s">
        <v>984</v>
      </c>
      <c r="BC52" s="223" t="s">
        <v>986</v>
      </c>
      <c r="BD52" s="223" t="s">
        <v>986</v>
      </c>
    </row>
    <row r="53" spans="1:56" x14ac:dyDescent="0.3">
      <c r="A53" s="223" t="s">
        <v>336</v>
      </c>
      <c r="B53" s="223" t="s">
        <v>337</v>
      </c>
      <c r="L53" s="223" t="s">
        <v>933</v>
      </c>
      <c r="M53" s="223" t="s">
        <v>933</v>
      </c>
      <c r="N53" s="223" t="s">
        <v>933</v>
      </c>
      <c r="O53" s="223" t="s">
        <v>933</v>
      </c>
      <c r="T53" s="223" t="s">
        <v>933</v>
      </c>
      <c r="W53" s="160" t="s">
        <v>960</v>
      </c>
      <c r="X53" s="223" t="s">
        <v>960</v>
      </c>
      <c r="Y53" s="223" t="s">
        <v>964</v>
      </c>
      <c r="Z53" s="223" t="s">
        <v>960</v>
      </c>
      <c r="AM53" s="223" t="s">
        <v>982</v>
      </c>
      <c r="AN53" s="223" t="s">
        <v>982</v>
      </c>
      <c r="AO53" s="223" t="s">
        <v>982</v>
      </c>
      <c r="AP53" s="223" t="s">
        <v>982</v>
      </c>
      <c r="AQ53" s="223" t="s">
        <v>982</v>
      </c>
      <c r="AR53" s="223" t="s">
        <v>982</v>
      </c>
      <c r="AS53" s="223" t="s">
        <v>982</v>
      </c>
      <c r="AT53" s="223" t="s">
        <v>984</v>
      </c>
      <c r="AU53" s="223" t="s">
        <v>982</v>
      </c>
      <c r="AV53" s="223" t="s">
        <v>982</v>
      </c>
      <c r="AW53" s="223" t="s">
        <v>982</v>
      </c>
      <c r="AX53" s="223" t="s">
        <v>982</v>
      </c>
      <c r="AY53" s="223" t="s">
        <v>982</v>
      </c>
      <c r="AZ53" s="223" t="s">
        <v>982</v>
      </c>
      <c r="BA53" s="223" t="s">
        <v>982</v>
      </c>
      <c r="BB53" s="223" t="s">
        <v>982</v>
      </c>
      <c r="BC53" s="223" t="s">
        <v>984</v>
      </c>
      <c r="BD53" s="223" t="s">
        <v>982</v>
      </c>
    </row>
    <row r="54" spans="1:56" x14ac:dyDescent="0.3">
      <c r="A54" s="223" t="s">
        <v>338</v>
      </c>
      <c r="B54" s="223" t="s">
        <v>339</v>
      </c>
      <c r="L54" s="223" t="s">
        <v>933</v>
      </c>
      <c r="M54" s="223" t="s">
        <v>935</v>
      </c>
      <c r="N54" s="223" t="s">
        <v>933</v>
      </c>
      <c r="O54" s="223" t="s">
        <v>933</v>
      </c>
      <c r="T54" s="223" t="s">
        <v>933</v>
      </c>
      <c r="W54" s="160" t="s">
        <v>960</v>
      </c>
      <c r="X54" s="223" t="s">
        <v>960</v>
      </c>
      <c r="Y54" s="223" t="s">
        <v>960</v>
      </c>
      <c r="Z54" s="223" t="s">
        <v>960</v>
      </c>
      <c r="AM54" s="223" t="s">
        <v>982</v>
      </c>
      <c r="AN54" s="223" t="s">
        <v>982</v>
      </c>
      <c r="AO54" s="223" t="s">
        <v>982</v>
      </c>
      <c r="AP54" s="223" t="s">
        <v>982</v>
      </c>
      <c r="AQ54" s="223" t="s">
        <v>982</v>
      </c>
      <c r="AR54" s="223" t="s">
        <v>982</v>
      </c>
      <c r="AS54" s="223" t="s">
        <v>982</v>
      </c>
      <c r="AT54" s="223" t="s">
        <v>982</v>
      </c>
      <c r="AU54" s="223" t="s">
        <v>982</v>
      </c>
      <c r="AV54" s="223" t="s">
        <v>982</v>
      </c>
      <c r="AW54" s="223" t="s">
        <v>982</v>
      </c>
      <c r="AX54" s="223" t="s">
        <v>982</v>
      </c>
      <c r="AY54" s="223" t="s">
        <v>982</v>
      </c>
      <c r="AZ54" s="223" t="s">
        <v>982</v>
      </c>
      <c r="BA54" s="223" t="s">
        <v>982</v>
      </c>
      <c r="BB54" s="223" t="s">
        <v>982</v>
      </c>
      <c r="BC54" s="223" t="s">
        <v>984</v>
      </c>
      <c r="BD54" s="223" t="s">
        <v>982</v>
      </c>
    </row>
    <row r="55" spans="1:56" x14ac:dyDescent="0.3">
      <c r="A55" s="223" t="s">
        <v>340</v>
      </c>
      <c r="B55" s="223" t="s">
        <v>341</v>
      </c>
      <c r="L55" s="223" t="s">
        <v>933</v>
      </c>
      <c r="M55" s="223" t="s">
        <v>933</v>
      </c>
      <c r="N55" s="223" t="s">
        <v>933</v>
      </c>
      <c r="O55" s="223" t="s">
        <v>933</v>
      </c>
      <c r="T55" s="223" t="s">
        <v>933</v>
      </c>
      <c r="W55" s="160" t="s">
        <v>962</v>
      </c>
      <c r="X55" s="223" t="s">
        <v>962</v>
      </c>
      <c r="Y55" s="223" t="s">
        <v>962</v>
      </c>
      <c r="Z55" s="223" t="s">
        <v>962</v>
      </c>
      <c r="AM55" s="223" t="s">
        <v>984</v>
      </c>
      <c r="AN55" s="223" t="s">
        <v>984</v>
      </c>
      <c r="AO55" s="223" t="s">
        <v>984</v>
      </c>
      <c r="AP55" s="223" t="s">
        <v>982</v>
      </c>
      <c r="AQ55" s="223" t="s">
        <v>982</v>
      </c>
      <c r="AR55" s="223" t="s">
        <v>982</v>
      </c>
      <c r="AS55" s="223" t="s">
        <v>984</v>
      </c>
      <c r="AT55" s="223" t="s">
        <v>982</v>
      </c>
      <c r="AU55" s="223" t="s">
        <v>978</v>
      </c>
      <c r="AV55" s="223" t="s">
        <v>984</v>
      </c>
      <c r="AW55" s="223" t="s">
        <v>984</v>
      </c>
      <c r="AX55" s="223" t="s">
        <v>984</v>
      </c>
      <c r="AY55" s="223" t="s">
        <v>982</v>
      </c>
      <c r="AZ55" s="223" t="s">
        <v>984</v>
      </c>
      <c r="BA55" s="223" t="s">
        <v>982</v>
      </c>
      <c r="BB55" s="223" t="s">
        <v>984</v>
      </c>
      <c r="BC55" s="223" t="s">
        <v>982</v>
      </c>
      <c r="BD55" s="223" t="s">
        <v>978</v>
      </c>
    </row>
    <row r="56" spans="1:56" x14ac:dyDescent="0.3">
      <c r="A56" s="223" t="s">
        <v>344</v>
      </c>
      <c r="B56" s="223" t="s">
        <v>345</v>
      </c>
      <c r="L56" s="223" t="s">
        <v>933</v>
      </c>
      <c r="M56" s="223" t="s">
        <v>933</v>
      </c>
      <c r="N56" s="223" t="s">
        <v>933</v>
      </c>
      <c r="O56" s="223" t="s">
        <v>933</v>
      </c>
      <c r="T56" s="223" t="s">
        <v>933</v>
      </c>
      <c r="W56" s="160" t="s">
        <v>962</v>
      </c>
      <c r="X56" s="223" t="s">
        <v>960</v>
      </c>
      <c r="Y56" s="223" t="s">
        <v>964</v>
      </c>
      <c r="Z56" s="223" t="s">
        <v>964</v>
      </c>
      <c r="AM56" s="223" t="s">
        <v>984</v>
      </c>
      <c r="AN56" s="223" t="s">
        <v>982</v>
      </c>
      <c r="AO56" s="223" t="s">
        <v>984</v>
      </c>
      <c r="AP56" s="223" t="s">
        <v>982</v>
      </c>
      <c r="AQ56" s="223" t="s">
        <v>984</v>
      </c>
      <c r="AR56" s="223" t="s">
        <v>980</v>
      </c>
      <c r="AS56" s="223" t="s">
        <v>984</v>
      </c>
      <c r="AT56" s="223" t="s">
        <v>982</v>
      </c>
      <c r="AU56" s="223" t="s">
        <v>982</v>
      </c>
      <c r="AV56" s="223" t="s">
        <v>984</v>
      </c>
      <c r="AW56" s="223" t="s">
        <v>982</v>
      </c>
      <c r="AX56" s="223" t="s">
        <v>984</v>
      </c>
      <c r="AY56" s="223" t="s">
        <v>982</v>
      </c>
      <c r="AZ56" s="223" t="s">
        <v>984</v>
      </c>
      <c r="BA56" s="223" t="s">
        <v>980</v>
      </c>
      <c r="BB56" s="223" t="s">
        <v>984</v>
      </c>
      <c r="BC56" s="223" t="s">
        <v>982</v>
      </c>
      <c r="BD56" s="223" t="s">
        <v>982</v>
      </c>
    </row>
    <row r="57" spans="1:56" x14ac:dyDescent="0.3">
      <c r="A57" s="223" t="s">
        <v>346</v>
      </c>
      <c r="B57" s="223" t="s">
        <v>347</v>
      </c>
      <c r="L57" s="223" t="s">
        <v>933</v>
      </c>
      <c r="M57" s="223" t="s">
        <v>933</v>
      </c>
      <c r="N57" s="223" t="s">
        <v>933</v>
      </c>
      <c r="O57" s="223" t="s">
        <v>933</v>
      </c>
      <c r="T57" s="223" t="s">
        <v>933</v>
      </c>
      <c r="W57" s="160" t="s">
        <v>960</v>
      </c>
      <c r="X57" s="223" t="s">
        <v>960</v>
      </c>
      <c r="Y57" s="223" t="s">
        <v>964</v>
      </c>
      <c r="Z57" s="223" t="s">
        <v>962</v>
      </c>
      <c r="AM57" s="223" t="s">
        <v>982</v>
      </c>
      <c r="AN57" s="223" t="s">
        <v>982</v>
      </c>
      <c r="AO57" s="223" t="s">
        <v>982</v>
      </c>
      <c r="AP57" s="223" t="s">
        <v>982</v>
      </c>
      <c r="AQ57" s="223" t="s">
        <v>984</v>
      </c>
      <c r="AR57" s="223" t="s">
        <v>982</v>
      </c>
      <c r="AS57" s="223" t="s">
        <v>982</v>
      </c>
      <c r="AT57" s="223" t="s">
        <v>982</v>
      </c>
      <c r="AU57" s="223" t="s">
        <v>982</v>
      </c>
      <c r="AV57" s="223" t="s">
        <v>982</v>
      </c>
      <c r="AW57" s="223" t="s">
        <v>982</v>
      </c>
      <c r="AX57" s="223" t="s">
        <v>984</v>
      </c>
      <c r="AY57" s="223" t="s">
        <v>982</v>
      </c>
      <c r="AZ57" s="223" t="s">
        <v>984</v>
      </c>
      <c r="BA57" s="223" t="s">
        <v>982</v>
      </c>
      <c r="BB57" s="223" t="s">
        <v>982</v>
      </c>
      <c r="BC57" s="223" t="s">
        <v>982</v>
      </c>
      <c r="BD57" s="223" t="s">
        <v>982</v>
      </c>
    </row>
    <row r="58" spans="1:56" x14ac:dyDescent="0.3">
      <c r="A58" s="223" t="s">
        <v>348</v>
      </c>
      <c r="B58" s="223" t="s">
        <v>349</v>
      </c>
      <c r="L58" s="223" t="s">
        <v>933</v>
      </c>
      <c r="M58" s="223" t="s">
        <v>933</v>
      </c>
      <c r="N58" s="223" t="s">
        <v>933</v>
      </c>
      <c r="O58" s="223" t="s">
        <v>933</v>
      </c>
      <c r="T58" s="223" t="s">
        <v>933</v>
      </c>
      <c r="W58" s="160" t="s">
        <v>962</v>
      </c>
      <c r="X58" s="223" t="s">
        <v>960</v>
      </c>
      <c r="Y58" s="223" t="s">
        <v>960</v>
      </c>
      <c r="Z58" s="223" t="s">
        <v>962</v>
      </c>
      <c r="AM58" s="223" t="s">
        <v>982</v>
      </c>
      <c r="AN58" s="223" t="s">
        <v>980</v>
      </c>
      <c r="AO58" s="223" t="s">
        <v>982</v>
      </c>
      <c r="AP58" s="223" t="s">
        <v>982</v>
      </c>
      <c r="AQ58" s="223" t="s">
        <v>980</v>
      </c>
      <c r="AR58" s="223" t="s">
        <v>980</v>
      </c>
      <c r="AS58" s="223" t="s">
        <v>982</v>
      </c>
      <c r="AT58" s="223" t="s">
        <v>982</v>
      </c>
      <c r="AU58" s="223" t="s">
        <v>980</v>
      </c>
      <c r="AV58" s="223" t="s">
        <v>982</v>
      </c>
      <c r="AW58" s="223" t="s">
        <v>980</v>
      </c>
      <c r="AX58" s="223" t="s">
        <v>982</v>
      </c>
      <c r="AY58" s="223" t="s">
        <v>982</v>
      </c>
      <c r="AZ58" s="223" t="s">
        <v>982</v>
      </c>
      <c r="BA58" s="223" t="s">
        <v>982</v>
      </c>
      <c r="BB58" s="223" t="s">
        <v>982</v>
      </c>
      <c r="BC58" s="223" t="s">
        <v>982</v>
      </c>
      <c r="BD58" s="223" t="s">
        <v>982</v>
      </c>
    </row>
    <row r="59" spans="1:56" x14ac:dyDescent="0.3">
      <c r="A59" s="223" t="s">
        <v>350</v>
      </c>
      <c r="B59" s="223" t="s">
        <v>351</v>
      </c>
      <c r="L59" s="223" t="s">
        <v>933</v>
      </c>
      <c r="M59" s="223" t="s">
        <v>933</v>
      </c>
      <c r="N59" s="223" t="s">
        <v>933</v>
      </c>
      <c r="O59" s="223" t="s">
        <v>933</v>
      </c>
      <c r="T59" s="223" t="s">
        <v>933</v>
      </c>
      <c r="W59" s="160" t="s">
        <v>962</v>
      </c>
      <c r="X59" s="223" t="s">
        <v>962</v>
      </c>
      <c r="Y59" s="223" t="s">
        <v>964</v>
      </c>
      <c r="Z59" s="223" t="s">
        <v>960</v>
      </c>
      <c r="AM59" s="223" t="s">
        <v>980</v>
      </c>
      <c r="AN59" s="223" t="s">
        <v>980</v>
      </c>
      <c r="AO59" s="223" t="s">
        <v>982</v>
      </c>
      <c r="AP59" s="223" t="s">
        <v>982</v>
      </c>
      <c r="AQ59" s="223" t="s">
        <v>980</v>
      </c>
      <c r="AR59" s="223" t="s">
        <v>980</v>
      </c>
      <c r="AS59" s="223" t="s">
        <v>982</v>
      </c>
      <c r="AT59" s="223" t="s">
        <v>980</v>
      </c>
      <c r="AU59" s="223" t="s">
        <v>980</v>
      </c>
      <c r="AV59" s="223" t="s">
        <v>982</v>
      </c>
      <c r="AW59" s="223" t="s">
        <v>982</v>
      </c>
      <c r="AX59" s="223" t="s">
        <v>982</v>
      </c>
      <c r="AY59" s="223" t="s">
        <v>982</v>
      </c>
      <c r="AZ59" s="223" t="s">
        <v>980</v>
      </c>
      <c r="BA59" s="223" t="s">
        <v>980</v>
      </c>
      <c r="BB59" s="223" t="s">
        <v>982</v>
      </c>
      <c r="BC59" s="223" t="s">
        <v>980</v>
      </c>
      <c r="BD59" s="223" t="s">
        <v>980</v>
      </c>
    </row>
    <row r="60" spans="1:56" x14ac:dyDescent="0.3">
      <c r="A60" s="223" t="s">
        <v>352</v>
      </c>
      <c r="B60" s="223" t="s">
        <v>353</v>
      </c>
      <c r="L60" s="223" t="s">
        <v>933</v>
      </c>
      <c r="M60" s="223" t="s">
        <v>933</v>
      </c>
      <c r="N60" s="223" t="s">
        <v>933</v>
      </c>
      <c r="O60" s="223" t="s">
        <v>933</v>
      </c>
      <c r="T60" s="223" t="s">
        <v>933</v>
      </c>
      <c r="W60" s="160" t="s">
        <v>960</v>
      </c>
      <c r="X60" s="223" t="s">
        <v>960</v>
      </c>
      <c r="Y60" s="223" t="s">
        <v>964</v>
      </c>
      <c r="Z60" s="223" t="s">
        <v>962</v>
      </c>
      <c r="AM60" s="223" t="s">
        <v>982</v>
      </c>
      <c r="AN60" s="223" t="s">
        <v>982</v>
      </c>
      <c r="AO60" s="223" t="s">
        <v>982</v>
      </c>
      <c r="AP60" s="223" t="s">
        <v>982</v>
      </c>
      <c r="AQ60" s="223" t="s">
        <v>982</v>
      </c>
      <c r="AR60" s="223" t="s">
        <v>982</v>
      </c>
      <c r="AS60" s="223" t="s">
        <v>982</v>
      </c>
      <c r="AT60" s="223" t="s">
        <v>982</v>
      </c>
      <c r="AU60" s="223" t="s">
        <v>982</v>
      </c>
      <c r="AV60" s="223" t="s">
        <v>982</v>
      </c>
      <c r="AW60" s="223" t="s">
        <v>982</v>
      </c>
      <c r="AX60" s="223" t="s">
        <v>982</v>
      </c>
      <c r="AY60" s="223" t="s">
        <v>982</v>
      </c>
      <c r="AZ60" s="223" t="s">
        <v>982</v>
      </c>
      <c r="BA60" s="223" t="s">
        <v>982</v>
      </c>
      <c r="BB60" s="223" t="s">
        <v>982</v>
      </c>
      <c r="BC60" s="223" t="s">
        <v>982</v>
      </c>
      <c r="BD60" s="223" t="s">
        <v>982</v>
      </c>
    </row>
    <row r="61" spans="1:56" x14ac:dyDescent="0.3">
      <c r="A61" s="223" t="s">
        <v>354</v>
      </c>
      <c r="B61" s="223" t="s">
        <v>355</v>
      </c>
      <c r="L61" s="223" t="s">
        <v>933</v>
      </c>
      <c r="M61" s="223" t="s">
        <v>933</v>
      </c>
      <c r="N61" s="223" t="s">
        <v>933</v>
      </c>
      <c r="O61" s="223" t="s">
        <v>933</v>
      </c>
      <c r="T61" s="223" t="s">
        <v>933</v>
      </c>
      <c r="W61" s="160" t="s">
        <v>962</v>
      </c>
      <c r="X61" s="223" t="s">
        <v>960</v>
      </c>
      <c r="Y61" s="223" t="s">
        <v>960</v>
      </c>
      <c r="Z61" s="223" t="s">
        <v>960</v>
      </c>
      <c r="AM61" s="223" t="s">
        <v>982</v>
      </c>
      <c r="AN61" s="223" t="s">
        <v>984</v>
      </c>
      <c r="AO61" s="223" t="s">
        <v>984</v>
      </c>
      <c r="AP61" s="223" t="s">
        <v>982</v>
      </c>
      <c r="AQ61" s="223" t="s">
        <v>982</v>
      </c>
      <c r="AR61" s="223" t="s">
        <v>982</v>
      </c>
      <c r="AS61" s="223" t="s">
        <v>984</v>
      </c>
      <c r="AT61" s="223" t="s">
        <v>984</v>
      </c>
      <c r="AU61" s="223" t="s">
        <v>982</v>
      </c>
      <c r="AV61" s="223" t="s">
        <v>984</v>
      </c>
      <c r="AW61" s="223" t="s">
        <v>984</v>
      </c>
      <c r="AX61" s="223" t="s">
        <v>986</v>
      </c>
      <c r="AY61" s="223" t="s">
        <v>984</v>
      </c>
      <c r="AZ61" s="223" t="s">
        <v>982</v>
      </c>
      <c r="BA61" s="223" t="s">
        <v>984</v>
      </c>
      <c r="BB61" s="223" t="s">
        <v>984</v>
      </c>
      <c r="BC61" s="223" t="s">
        <v>984</v>
      </c>
      <c r="BD61" s="223" t="s">
        <v>982</v>
      </c>
    </row>
    <row r="62" spans="1:56" x14ac:dyDescent="0.3">
      <c r="A62" s="223" t="s">
        <v>356</v>
      </c>
      <c r="B62" s="223" t="s">
        <v>357</v>
      </c>
      <c r="L62" s="223" t="s">
        <v>933</v>
      </c>
      <c r="M62" s="223" t="s">
        <v>933</v>
      </c>
      <c r="N62" s="223" t="s">
        <v>933</v>
      </c>
      <c r="O62" s="223" t="s">
        <v>933</v>
      </c>
      <c r="T62" s="223" t="s">
        <v>933</v>
      </c>
      <c r="W62" s="160" t="s">
        <v>962</v>
      </c>
      <c r="X62" s="223" t="s">
        <v>960</v>
      </c>
      <c r="Y62" s="223" t="s">
        <v>964</v>
      </c>
      <c r="Z62" s="223" t="s">
        <v>962</v>
      </c>
      <c r="AM62" s="223" t="s">
        <v>982</v>
      </c>
      <c r="AN62" s="223" t="s">
        <v>982</v>
      </c>
      <c r="AO62" s="223" t="s">
        <v>982</v>
      </c>
      <c r="AP62" s="223" t="s">
        <v>982</v>
      </c>
      <c r="AQ62" s="223" t="s">
        <v>982</v>
      </c>
      <c r="AR62" s="223" t="s">
        <v>982</v>
      </c>
      <c r="AS62" s="223" t="s">
        <v>982</v>
      </c>
      <c r="AT62" s="223" t="s">
        <v>982</v>
      </c>
      <c r="AU62" s="223" t="s">
        <v>982</v>
      </c>
      <c r="AV62" s="223" t="s">
        <v>982</v>
      </c>
      <c r="AW62" s="223" t="s">
        <v>982</v>
      </c>
      <c r="AX62" s="223" t="s">
        <v>982</v>
      </c>
      <c r="AY62" s="223" t="s">
        <v>982</v>
      </c>
      <c r="AZ62" s="223" t="s">
        <v>982</v>
      </c>
      <c r="BA62" s="223" t="s">
        <v>982</v>
      </c>
      <c r="BB62" s="223" t="s">
        <v>982</v>
      </c>
      <c r="BC62" s="223" t="s">
        <v>982</v>
      </c>
      <c r="BD62" s="223" t="s">
        <v>982</v>
      </c>
    </row>
    <row r="63" spans="1:56" x14ac:dyDescent="0.3">
      <c r="A63" s="223" t="s">
        <v>358</v>
      </c>
      <c r="B63" s="223" t="s">
        <v>359</v>
      </c>
      <c r="L63" s="223" t="s">
        <v>933</v>
      </c>
      <c r="M63" s="223" t="s">
        <v>933</v>
      </c>
      <c r="N63" s="223" t="s">
        <v>933</v>
      </c>
      <c r="O63" s="223" t="s">
        <v>933</v>
      </c>
      <c r="T63" s="223" t="s">
        <v>933</v>
      </c>
      <c r="W63" s="160" t="s">
        <v>960</v>
      </c>
      <c r="X63" s="223" t="s">
        <v>962</v>
      </c>
      <c r="Y63" s="223" t="s">
        <v>962</v>
      </c>
      <c r="Z63" s="223" t="s">
        <v>962</v>
      </c>
      <c r="AM63" s="223" t="s">
        <v>980</v>
      </c>
      <c r="AN63" s="223" t="s">
        <v>980</v>
      </c>
      <c r="AO63" s="223" t="s">
        <v>980</v>
      </c>
      <c r="AP63" s="223" t="s">
        <v>982</v>
      </c>
      <c r="AQ63" s="223" t="s">
        <v>980</v>
      </c>
      <c r="AR63" s="223" t="s">
        <v>980</v>
      </c>
      <c r="AS63" s="223" t="s">
        <v>982</v>
      </c>
      <c r="AT63" s="223" t="s">
        <v>980</v>
      </c>
      <c r="AU63" s="223" t="s">
        <v>982</v>
      </c>
      <c r="AV63" s="223" t="s">
        <v>980</v>
      </c>
      <c r="AW63" s="223" t="s">
        <v>980</v>
      </c>
      <c r="AX63" s="223" t="s">
        <v>980</v>
      </c>
      <c r="AY63" s="223" t="s">
        <v>984</v>
      </c>
      <c r="AZ63" s="223" t="s">
        <v>980</v>
      </c>
      <c r="BA63" s="223" t="s">
        <v>980</v>
      </c>
      <c r="BB63" s="223" t="s">
        <v>982</v>
      </c>
      <c r="BC63" s="223" t="s">
        <v>980</v>
      </c>
      <c r="BD63" s="223" t="s">
        <v>984</v>
      </c>
    </row>
    <row r="64" spans="1:56" x14ac:dyDescent="0.3">
      <c r="A64" s="223" t="s">
        <v>360</v>
      </c>
      <c r="B64" s="223" t="s">
        <v>361</v>
      </c>
      <c r="L64" s="223" t="s">
        <v>933</v>
      </c>
      <c r="M64" s="223" t="s">
        <v>933</v>
      </c>
      <c r="N64" s="223" t="s">
        <v>933</v>
      </c>
      <c r="O64" s="223" t="s">
        <v>933</v>
      </c>
      <c r="T64" s="223" t="s">
        <v>933</v>
      </c>
      <c r="W64" s="160" t="s">
        <v>962</v>
      </c>
      <c r="X64" s="223" t="s">
        <v>962</v>
      </c>
      <c r="Y64" s="223" t="s">
        <v>960</v>
      </c>
      <c r="Z64" s="223" t="s">
        <v>960</v>
      </c>
      <c r="AM64" s="223" t="s">
        <v>982</v>
      </c>
      <c r="AN64" s="223" t="s">
        <v>982</v>
      </c>
      <c r="AO64" s="223" t="s">
        <v>984</v>
      </c>
      <c r="AP64" s="223" t="s">
        <v>982</v>
      </c>
      <c r="AQ64" s="223" t="s">
        <v>982</v>
      </c>
      <c r="AR64" s="223" t="s">
        <v>984</v>
      </c>
      <c r="AS64" s="223" t="s">
        <v>982</v>
      </c>
      <c r="AT64" s="223" t="s">
        <v>984</v>
      </c>
      <c r="AU64" s="223" t="s">
        <v>982</v>
      </c>
      <c r="AV64" s="223" t="s">
        <v>982</v>
      </c>
      <c r="AW64" s="223" t="s">
        <v>982</v>
      </c>
      <c r="AX64" s="223" t="s">
        <v>984</v>
      </c>
      <c r="AY64" s="223" t="s">
        <v>984</v>
      </c>
      <c r="AZ64" s="223" t="s">
        <v>982</v>
      </c>
      <c r="BA64" s="223" t="s">
        <v>984</v>
      </c>
      <c r="BB64" s="223" t="s">
        <v>982</v>
      </c>
      <c r="BC64" s="223" t="s">
        <v>984</v>
      </c>
      <c r="BD64" s="223" t="s">
        <v>982</v>
      </c>
    </row>
    <row r="65" spans="1:56" x14ac:dyDescent="0.3">
      <c r="A65" s="223" t="s">
        <v>363</v>
      </c>
      <c r="B65" s="223" t="s">
        <v>364</v>
      </c>
      <c r="L65" s="223" t="s">
        <v>933</v>
      </c>
      <c r="M65" s="223" t="s">
        <v>933</v>
      </c>
      <c r="N65" s="223" t="s">
        <v>933</v>
      </c>
      <c r="O65" s="223" t="s">
        <v>933</v>
      </c>
      <c r="T65" s="223" t="s">
        <v>933</v>
      </c>
      <c r="W65" s="160" t="s">
        <v>964</v>
      </c>
      <c r="X65" s="223" t="s">
        <v>962</v>
      </c>
      <c r="Y65" s="223" t="s">
        <v>960</v>
      </c>
      <c r="Z65" s="223" t="s">
        <v>962</v>
      </c>
      <c r="AM65" s="223" t="s">
        <v>982</v>
      </c>
      <c r="AN65" s="223" t="s">
        <v>982</v>
      </c>
      <c r="AO65" s="223" t="s">
        <v>982</v>
      </c>
      <c r="AP65" s="223" t="s">
        <v>982</v>
      </c>
      <c r="AQ65" s="223" t="s">
        <v>980</v>
      </c>
      <c r="AR65" s="223" t="s">
        <v>980</v>
      </c>
      <c r="AS65" s="223" t="s">
        <v>980</v>
      </c>
      <c r="AT65" s="223" t="s">
        <v>980</v>
      </c>
      <c r="AU65" s="223" t="s">
        <v>984</v>
      </c>
      <c r="AV65" s="223" t="s">
        <v>982</v>
      </c>
      <c r="AW65" s="223" t="s">
        <v>984</v>
      </c>
      <c r="AX65" s="223" t="s">
        <v>984</v>
      </c>
      <c r="AY65" s="223" t="s">
        <v>984</v>
      </c>
      <c r="AZ65" s="223" t="s">
        <v>982</v>
      </c>
      <c r="BA65" s="223" t="s">
        <v>982</v>
      </c>
      <c r="BB65" s="223" t="s">
        <v>982</v>
      </c>
      <c r="BC65" s="223" t="s">
        <v>982</v>
      </c>
      <c r="BD65" s="223" t="s">
        <v>984</v>
      </c>
    </row>
    <row r="66" spans="1:56" x14ac:dyDescent="0.3">
      <c r="A66" s="223" t="s">
        <v>367</v>
      </c>
      <c r="B66" s="223" t="s">
        <v>368</v>
      </c>
      <c r="L66" s="223" t="s">
        <v>933</v>
      </c>
      <c r="M66" s="223" t="s">
        <v>933</v>
      </c>
      <c r="N66" s="223" t="s">
        <v>933</v>
      </c>
      <c r="O66" s="223" t="s">
        <v>933</v>
      </c>
      <c r="T66" s="223" t="s">
        <v>933</v>
      </c>
      <c r="W66" s="160" t="s">
        <v>962</v>
      </c>
      <c r="X66" s="223" t="s">
        <v>960</v>
      </c>
      <c r="Y66" s="223" t="s">
        <v>960</v>
      </c>
      <c r="Z66" s="223" t="s">
        <v>960</v>
      </c>
      <c r="AM66" s="223" t="s">
        <v>984</v>
      </c>
      <c r="AN66" s="223" t="s">
        <v>982</v>
      </c>
      <c r="AO66" s="223" t="s">
        <v>982</v>
      </c>
      <c r="AP66" s="223" t="s">
        <v>982</v>
      </c>
      <c r="AQ66" s="223" t="s">
        <v>984</v>
      </c>
      <c r="AR66" s="223" t="s">
        <v>982</v>
      </c>
      <c r="AS66" s="223" t="s">
        <v>982</v>
      </c>
      <c r="AT66" s="223" t="s">
        <v>982</v>
      </c>
      <c r="AU66" s="223" t="s">
        <v>982</v>
      </c>
      <c r="AV66" s="223" t="s">
        <v>984</v>
      </c>
      <c r="AW66" s="223" t="s">
        <v>982</v>
      </c>
      <c r="AX66" s="223" t="s">
        <v>982</v>
      </c>
      <c r="AY66" s="223" t="s">
        <v>982</v>
      </c>
      <c r="AZ66" s="223" t="s">
        <v>984</v>
      </c>
      <c r="BA66" s="223" t="s">
        <v>984</v>
      </c>
      <c r="BB66" s="223" t="s">
        <v>982</v>
      </c>
      <c r="BC66" s="223" t="s">
        <v>982</v>
      </c>
      <c r="BD66" s="223" t="s">
        <v>982</v>
      </c>
    </row>
    <row r="67" spans="1:56" x14ac:dyDescent="0.3">
      <c r="A67" s="223" t="s">
        <v>371</v>
      </c>
      <c r="B67" s="223" t="s">
        <v>372</v>
      </c>
      <c r="L67" s="223" t="s">
        <v>933</v>
      </c>
      <c r="M67" s="223" t="s">
        <v>933</v>
      </c>
      <c r="N67" s="223" t="s">
        <v>933</v>
      </c>
      <c r="O67" s="223" t="s">
        <v>933</v>
      </c>
      <c r="T67" s="223" t="s">
        <v>933</v>
      </c>
      <c r="W67" s="160" t="s">
        <v>962</v>
      </c>
      <c r="X67" s="223" t="s">
        <v>960</v>
      </c>
      <c r="Y67" s="223" t="s">
        <v>962</v>
      </c>
      <c r="Z67" s="223" t="s">
        <v>962</v>
      </c>
      <c r="AM67" s="223" t="s">
        <v>980</v>
      </c>
      <c r="AN67" s="223" t="s">
        <v>980</v>
      </c>
      <c r="AO67" s="223" t="s">
        <v>980</v>
      </c>
      <c r="AP67" s="223" t="s">
        <v>980</v>
      </c>
      <c r="AQ67" s="223" t="s">
        <v>980</v>
      </c>
      <c r="AR67" s="223" t="s">
        <v>980</v>
      </c>
      <c r="AS67" s="223" t="s">
        <v>980</v>
      </c>
      <c r="AT67" s="223" t="s">
        <v>980</v>
      </c>
      <c r="AU67" s="223" t="s">
        <v>982</v>
      </c>
      <c r="AV67" s="223" t="s">
        <v>982</v>
      </c>
      <c r="AW67" s="223" t="s">
        <v>982</v>
      </c>
      <c r="AX67" s="223" t="s">
        <v>982</v>
      </c>
      <c r="AY67" s="223" t="s">
        <v>982</v>
      </c>
      <c r="AZ67" s="223" t="s">
        <v>982</v>
      </c>
      <c r="BA67" s="223" t="s">
        <v>982</v>
      </c>
      <c r="BB67" s="223" t="s">
        <v>982</v>
      </c>
      <c r="BC67" s="223" t="s">
        <v>982</v>
      </c>
      <c r="BD67" s="223" t="s">
        <v>984</v>
      </c>
    </row>
    <row r="68" spans="1:56" x14ac:dyDescent="0.3">
      <c r="A68" s="223" t="s">
        <v>373</v>
      </c>
      <c r="B68" s="223" t="s">
        <v>374</v>
      </c>
      <c r="L68" s="223" t="s">
        <v>933</v>
      </c>
      <c r="M68" s="223" t="s">
        <v>933</v>
      </c>
      <c r="N68" s="223" t="s">
        <v>933</v>
      </c>
      <c r="O68" s="223" t="s">
        <v>933</v>
      </c>
      <c r="T68" s="223" t="s">
        <v>933</v>
      </c>
      <c r="W68" s="160" t="s">
        <v>960</v>
      </c>
      <c r="X68" s="223" t="s">
        <v>960</v>
      </c>
      <c r="Y68" s="223" t="s">
        <v>960</v>
      </c>
      <c r="Z68" s="223" t="s">
        <v>962</v>
      </c>
      <c r="AM68" s="223" t="s">
        <v>980</v>
      </c>
      <c r="AN68" s="223" t="s">
        <v>982</v>
      </c>
      <c r="AO68" s="223" t="s">
        <v>984</v>
      </c>
      <c r="AP68" s="223" t="s">
        <v>982</v>
      </c>
      <c r="AQ68" s="223" t="s">
        <v>980</v>
      </c>
      <c r="AR68" s="223" t="s">
        <v>980</v>
      </c>
      <c r="AS68" s="223" t="s">
        <v>980</v>
      </c>
      <c r="AT68" s="223" t="s">
        <v>982</v>
      </c>
      <c r="AU68" s="223" t="s">
        <v>984</v>
      </c>
      <c r="AV68" s="223" t="s">
        <v>980</v>
      </c>
      <c r="AW68" s="223" t="s">
        <v>982</v>
      </c>
      <c r="AX68" s="223" t="s">
        <v>984</v>
      </c>
      <c r="AY68" s="223" t="s">
        <v>982</v>
      </c>
      <c r="AZ68" s="223" t="s">
        <v>980</v>
      </c>
      <c r="BA68" s="223" t="s">
        <v>982</v>
      </c>
      <c r="BB68" s="223" t="s">
        <v>980</v>
      </c>
      <c r="BC68" s="223" t="s">
        <v>982</v>
      </c>
      <c r="BD68" s="223" t="s">
        <v>984</v>
      </c>
    </row>
    <row r="69" spans="1:56" x14ac:dyDescent="0.3">
      <c r="A69" s="223" t="s">
        <v>375</v>
      </c>
      <c r="B69" s="223" t="s">
        <v>376</v>
      </c>
      <c r="L69" s="223" t="s">
        <v>933</v>
      </c>
      <c r="M69" s="223" t="s">
        <v>933</v>
      </c>
      <c r="N69" s="223" t="s">
        <v>933</v>
      </c>
      <c r="O69" s="223" t="s">
        <v>933</v>
      </c>
      <c r="T69" s="223" t="s">
        <v>933</v>
      </c>
      <c r="W69" s="160" t="s">
        <v>962</v>
      </c>
      <c r="X69" s="223" t="s">
        <v>960</v>
      </c>
      <c r="Y69" s="223" t="s">
        <v>962</v>
      </c>
      <c r="Z69" s="223" t="s">
        <v>960</v>
      </c>
      <c r="AM69" s="223" t="s">
        <v>982</v>
      </c>
      <c r="AN69" s="223" t="s">
        <v>982</v>
      </c>
      <c r="AO69" s="223" t="s">
        <v>982</v>
      </c>
      <c r="AP69" s="223" t="s">
        <v>982</v>
      </c>
      <c r="AQ69" s="223" t="s">
        <v>984</v>
      </c>
      <c r="AR69" s="223" t="s">
        <v>982</v>
      </c>
      <c r="AS69" s="223" t="s">
        <v>982</v>
      </c>
      <c r="AT69" s="223" t="s">
        <v>982</v>
      </c>
      <c r="AU69" s="223" t="s">
        <v>982</v>
      </c>
      <c r="AV69" s="223" t="s">
        <v>982</v>
      </c>
      <c r="AW69" s="223" t="s">
        <v>982</v>
      </c>
      <c r="AX69" s="223" t="s">
        <v>984</v>
      </c>
      <c r="AY69" s="223" t="s">
        <v>982</v>
      </c>
      <c r="AZ69" s="223" t="s">
        <v>984</v>
      </c>
      <c r="BA69" s="223" t="s">
        <v>982</v>
      </c>
      <c r="BB69" s="223" t="s">
        <v>982</v>
      </c>
      <c r="BC69" s="223" t="s">
        <v>982</v>
      </c>
      <c r="BD69" s="223" t="s">
        <v>982</v>
      </c>
    </row>
    <row r="70" spans="1:56" x14ac:dyDescent="0.3">
      <c r="A70" s="223" t="s">
        <v>379</v>
      </c>
      <c r="B70" s="223" t="s">
        <v>380</v>
      </c>
      <c r="L70" s="223" t="s">
        <v>933</v>
      </c>
      <c r="M70" s="223" t="s">
        <v>933</v>
      </c>
      <c r="N70" s="223" t="s">
        <v>933</v>
      </c>
      <c r="O70" s="223" t="s">
        <v>933</v>
      </c>
      <c r="T70" s="223" t="s">
        <v>933</v>
      </c>
      <c r="W70" s="160" t="s">
        <v>964</v>
      </c>
      <c r="X70" s="223" t="s">
        <v>960</v>
      </c>
      <c r="Y70" s="223" t="s">
        <v>964</v>
      </c>
      <c r="Z70" s="223" t="s">
        <v>962</v>
      </c>
      <c r="AM70" s="223" t="s">
        <v>982</v>
      </c>
      <c r="AN70" s="223" t="s">
        <v>982</v>
      </c>
      <c r="AO70" s="223" t="s">
        <v>982</v>
      </c>
      <c r="AP70" s="223" t="s">
        <v>982</v>
      </c>
      <c r="AQ70" s="223" t="s">
        <v>982</v>
      </c>
      <c r="AR70" s="223" t="s">
        <v>982</v>
      </c>
      <c r="AS70" s="223" t="s">
        <v>982</v>
      </c>
      <c r="AT70" s="223" t="s">
        <v>980</v>
      </c>
      <c r="AU70" s="223" t="s">
        <v>980</v>
      </c>
      <c r="AV70" s="223" t="s">
        <v>982</v>
      </c>
      <c r="AW70" s="223" t="s">
        <v>982</v>
      </c>
      <c r="AX70" s="223" t="s">
        <v>982</v>
      </c>
      <c r="AY70" s="223" t="s">
        <v>982</v>
      </c>
      <c r="AZ70" s="223" t="s">
        <v>982</v>
      </c>
      <c r="BA70" s="223" t="s">
        <v>982</v>
      </c>
      <c r="BB70" s="223" t="s">
        <v>982</v>
      </c>
      <c r="BC70" s="223" t="s">
        <v>982</v>
      </c>
      <c r="BD70" s="223" t="s">
        <v>982</v>
      </c>
    </row>
    <row r="71" spans="1:56" x14ac:dyDescent="0.3">
      <c r="A71" s="223" t="s">
        <v>381</v>
      </c>
      <c r="B71" s="223" t="s">
        <v>382</v>
      </c>
      <c r="L71" s="223" t="s">
        <v>933</v>
      </c>
      <c r="M71" s="223" t="s">
        <v>933</v>
      </c>
      <c r="N71" s="223" t="s">
        <v>933</v>
      </c>
      <c r="O71" s="223" t="s">
        <v>933</v>
      </c>
      <c r="T71" s="223" t="s">
        <v>933</v>
      </c>
      <c r="W71" s="160" t="s">
        <v>960</v>
      </c>
      <c r="X71" s="223" t="s">
        <v>960</v>
      </c>
      <c r="Y71" s="223" t="s">
        <v>964</v>
      </c>
      <c r="Z71" s="223" t="s">
        <v>960</v>
      </c>
      <c r="AM71" s="223" t="s">
        <v>982</v>
      </c>
      <c r="AN71" s="223" t="s">
        <v>982</v>
      </c>
      <c r="AO71" s="223" t="s">
        <v>982</v>
      </c>
      <c r="AP71" s="223" t="s">
        <v>982</v>
      </c>
      <c r="AQ71" s="223" t="s">
        <v>982</v>
      </c>
      <c r="AR71" s="223" t="s">
        <v>982</v>
      </c>
      <c r="AS71" s="223" t="s">
        <v>982</v>
      </c>
      <c r="AT71" s="223" t="s">
        <v>982</v>
      </c>
      <c r="AU71" s="223" t="s">
        <v>978</v>
      </c>
      <c r="AV71" s="223" t="s">
        <v>982</v>
      </c>
      <c r="AW71" s="223" t="s">
        <v>982</v>
      </c>
      <c r="AX71" s="223" t="s">
        <v>982</v>
      </c>
      <c r="AY71" s="223" t="s">
        <v>982</v>
      </c>
      <c r="AZ71" s="223" t="s">
        <v>982</v>
      </c>
      <c r="BA71" s="223" t="s">
        <v>982</v>
      </c>
      <c r="BB71" s="223" t="s">
        <v>982</v>
      </c>
      <c r="BC71" s="223" t="s">
        <v>982</v>
      </c>
      <c r="BD71" s="223" t="s">
        <v>978</v>
      </c>
    </row>
    <row r="72" spans="1:56" x14ac:dyDescent="0.3">
      <c r="A72" s="223" t="s">
        <v>385</v>
      </c>
      <c r="B72" s="223" t="s">
        <v>386</v>
      </c>
      <c r="L72" s="223" t="s">
        <v>933</v>
      </c>
      <c r="M72" s="223" t="s">
        <v>933</v>
      </c>
      <c r="N72" s="223" t="s">
        <v>933</v>
      </c>
      <c r="O72" s="223" t="s">
        <v>933</v>
      </c>
      <c r="T72" s="223" t="s">
        <v>933</v>
      </c>
      <c r="W72" s="160" t="s">
        <v>960</v>
      </c>
      <c r="X72" s="223" t="s">
        <v>960</v>
      </c>
      <c r="Y72" s="223" t="s">
        <v>964</v>
      </c>
      <c r="Z72" s="223" t="s">
        <v>960</v>
      </c>
      <c r="AM72" s="223" t="s">
        <v>984</v>
      </c>
      <c r="AN72" s="223" t="s">
        <v>982</v>
      </c>
      <c r="AO72" s="223" t="s">
        <v>982</v>
      </c>
      <c r="AP72" s="223" t="s">
        <v>984</v>
      </c>
      <c r="AQ72" s="223" t="s">
        <v>982</v>
      </c>
      <c r="AR72" s="223" t="s">
        <v>982</v>
      </c>
      <c r="AS72" s="223" t="s">
        <v>982</v>
      </c>
      <c r="AT72" s="223" t="s">
        <v>982</v>
      </c>
      <c r="AU72" s="223" t="s">
        <v>984</v>
      </c>
      <c r="AV72" s="223" t="s">
        <v>984</v>
      </c>
      <c r="AW72" s="223" t="s">
        <v>982</v>
      </c>
      <c r="AX72" s="223" t="s">
        <v>982</v>
      </c>
      <c r="AY72" s="223" t="s">
        <v>984</v>
      </c>
      <c r="AZ72" s="223" t="s">
        <v>982</v>
      </c>
      <c r="BA72" s="223" t="s">
        <v>982</v>
      </c>
      <c r="BB72" s="223" t="s">
        <v>982</v>
      </c>
      <c r="BC72" s="223" t="s">
        <v>982</v>
      </c>
      <c r="BD72" s="223" t="s">
        <v>984</v>
      </c>
    </row>
    <row r="73" spans="1:56" x14ac:dyDescent="0.3">
      <c r="A73" s="223" t="s">
        <v>387</v>
      </c>
      <c r="B73" s="223" t="s">
        <v>388</v>
      </c>
      <c r="L73" s="223" t="s">
        <v>933</v>
      </c>
      <c r="M73" s="223" t="s">
        <v>933</v>
      </c>
      <c r="N73" s="223" t="s">
        <v>933</v>
      </c>
      <c r="O73" s="223" t="s">
        <v>933</v>
      </c>
      <c r="T73" s="223" t="s">
        <v>933</v>
      </c>
      <c r="W73" s="160" t="s">
        <v>962</v>
      </c>
      <c r="X73" s="223" t="s">
        <v>962</v>
      </c>
      <c r="Y73" s="223" t="s">
        <v>962</v>
      </c>
      <c r="Z73" s="223" t="s">
        <v>962</v>
      </c>
      <c r="AM73" s="223" t="s">
        <v>982</v>
      </c>
      <c r="AN73" s="223" t="s">
        <v>982</v>
      </c>
      <c r="AO73" s="223" t="s">
        <v>982</v>
      </c>
      <c r="AP73" s="223" t="s">
        <v>982</v>
      </c>
      <c r="AQ73" s="223" t="s">
        <v>980</v>
      </c>
      <c r="AR73" s="223" t="s">
        <v>982</v>
      </c>
      <c r="AS73" s="223" t="s">
        <v>984</v>
      </c>
      <c r="AT73" s="223" t="s">
        <v>980</v>
      </c>
      <c r="AU73" s="223" t="s">
        <v>982</v>
      </c>
      <c r="AV73" s="223" t="s">
        <v>984</v>
      </c>
      <c r="AW73" s="223" t="s">
        <v>984</v>
      </c>
      <c r="AX73" s="223" t="s">
        <v>984</v>
      </c>
      <c r="AY73" s="223" t="s">
        <v>982</v>
      </c>
      <c r="AZ73" s="223" t="s">
        <v>982</v>
      </c>
      <c r="BA73" s="223" t="s">
        <v>982</v>
      </c>
      <c r="BB73" s="223" t="s">
        <v>984</v>
      </c>
      <c r="BC73" s="223" t="s">
        <v>980</v>
      </c>
      <c r="BD73" s="223" t="s">
        <v>984</v>
      </c>
    </row>
    <row r="74" spans="1:56" x14ac:dyDescent="0.3">
      <c r="A74" s="223" t="s">
        <v>389</v>
      </c>
      <c r="B74" s="223" t="s">
        <v>390</v>
      </c>
      <c r="L74" s="223" t="s">
        <v>933</v>
      </c>
      <c r="M74" s="223" t="s">
        <v>933</v>
      </c>
      <c r="N74" s="223" t="s">
        <v>933</v>
      </c>
      <c r="O74" s="223" t="s">
        <v>933</v>
      </c>
      <c r="T74" s="223" t="s">
        <v>933</v>
      </c>
      <c r="W74" s="160" t="s">
        <v>962</v>
      </c>
      <c r="X74" s="223" t="s">
        <v>960</v>
      </c>
      <c r="Y74" s="223" t="s">
        <v>960</v>
      </c>
      <c r="Z74" s="223" t="s">
        <v>962</v>
      </c>
      <c r="AM74" s="223" t="s">
        <v>984</v>
      </c>
      <c r="AN74" s="223" t="s">
        <v>984</v>
      </c>
      <c r="AO74" s="223" t="s">
        <v>984</v>
      </c>
      <c r="AP74" s="223" t="s">
        <v>982</v>
      </c>
      <c r="AQ74" s="223" t="s">
        <v>980</v>
      </c>
      <c r="AR74" s="223" t="s">
        <v>982</v>
      </c>
      <c r="AS74" s="223" t="s">
        <v>982</v>
      </c>
      <c r="AT74" s="223" t="s">
        <v>982</v>
      </c>
      <c r="AU74" s="223" t="s">
        <v>980</v>
      </c>
      <c r="AV74" s="223" t="s">
        <v>984</v>
      </c>
      <c r="AW74" s="223" t="s">
        <v>984</v>
      </c>
      <c r="AX74" s="223" t="s">
        <v>984</v>
      </c>
      <c r="AY74" s="223" t="s">
        <v>982</v>
      </c>
      <c r="AZ74" s="223" t="s">
        <v>982</v>
      </c>
      <c r="BA74" s="223" t="s">
        <v>982</v>
      </c>
      <c r="BB74" s="223" t="s">
        <v>982</v>
      </c>
      <c r="BC74" s="223" t="s">
        <v>982</v>
      </c>
      <c r="BD74" s="223" t="s">
        <v>980</v>
      </c>
    </row>
    <row r="75" spans="1:56" x14ac:dyDescent="0.3">
      <c r="A75" s="223" t="s">
        <v>393</v>
      </c>
      <c r="B75" s="223" t="s">
        <v>394</v>
      </c>
      <c r="L75" s="223" t="s">
        <v>933</v>
      </c>
      <c r="M75" s="223" t="s">
        <v>933</v>
      </c>
      <c r="N75" s="223" t="s">
        <v>933</v>
      </c>
      <c r="O75" s="223" t="s">
        <v>933</v>
      </c>
      <c r="T75" s="223" t="s">
        <v>933</v>
      </c>
      <c r="W75" s="160" t="s">
        <v>960</v>
      </c>
      <c r="X75" s="223" t="s">
        <v>960</v>
      </c>
      <c r="Y75" s="223" t="s">
        <v>960</v>
      </c>
      <c r="Z75" s="223" t="s">
        <v>960</v>
      </c>
      <c r="AM75" s="223" t="s">
        <v>982</v>
      </c>
      <c r="AN75" s="223" t="s">
        <v>984</v>
      </c>
      <c r="AO75" s="223" t="s">
        <v>984</v>
      </c>
      <c r="AP75" s="223" t="s">
        <v>982</v>
      </c>
      <c r="AQ75" s="223" t="s">
        <v>982</v>
      </c>
      <c r="AR75" s="223" t="s">
        <v>982</v>
      </c>
      <c r="AS75" s="223" t="s">
        <v>984</v>
      </c>
      <c r="AT75" s="223" t="s">
        <v>982</v>
      </c>
      <c r="AU75" s="223" t="s">
        <v>982</v>
      </c>
      <c r="AV75" s="223" t="s">
        <v>984</v>
      </c>
      <c r="AW75" s="223" t="s">
        <v>984</v>
      </c>
      <c r="AX75" s="223" t="s">
        <v>984</v>
      </c>
      <c r="AY75" s="223" t="s">
        <v>984</v>
      </c>
      <c r="AZ75" s="223" t="s">
        <v>984</v>
      </c>
      <c r="BA75" s="223" t="s">
        <v>984</v>
      </c>
      <c r="BB75" s="223" t="s">
        <v>984</v>
      </c>
      <c r="BC75" s="223" t="s">
        <v>984</v>
      </c>
      <c r="BD75" s="223" t="s">
        <v>982</v>
      </c>
    </row>
    <row r="76" spans="1:56" x14ac:dyDescent="0.3">
      <c r="A76" s="223" t="s">
        <v>395</v>
      </c>
      <c r="B76" s="223" t="s">
        <v>396</v>
      </c>
      <c r="L76" s="223" t="s">
        <v>933</v>
      </c>
      <c r="M76" s="223" t="s">
        <v>933</v>
      </c>
      <c r="N76" s="223" t="s">
        <v>933</v>
      </c>
      <c r="O76" s="223" t="s">
        <v>933</v>
      </c>
      <c r="T76" s="223" t="s">
        <v>933</v>
      </c>
      <c r="W76" s="160" t="s">
        <v>960</v>
      </c>
      <c r="X76" s="223" t="s">
        <v>960</v>
      </c>
      <c r="Y76" s="223" t="s">
        <v>960</v>
      </c>
      <c r="Z76" s="223" t="s">
        <v>960</v>
      </c>
      <c r="AM76" s="223" t="s">
        <v>982</v>
      </c>
      <c r="AN76" s="223" t="s">
        <v>982</v>
      </c>
      <c r="AO76" s="223" t="s">
        <v>982</v>
      </c>
      <c r="AP76" s="223" t="s">
        <v>984</v>
      </c>
      <c r="AQ76" s="223" t="s">
        <v>982</v>
      </c>
      <c r="AR76" s="223" t="s">
        <v>982</v>
      </c>
      <c r="AS76" s="223" t="s">
        <v>982</v>
      </c>
      <c r="AT76" s="223" t="s">
        <v>982</v>
      </c>
      <c r="AU76" s="223" t="s">
        <v>982</v>
      </c>
      <c r="AV76" s="223" t="s">
        <v>982</v>
      </c>
      <c r="AW76" s="223" t="s">
        <v>982</v>
      </c>
      <c r="AX76" s="223" t="s">
        <v>982</v>
      </c>
      <c r="AY76" s="223" t="s">
        <v>984</v>
      </c>
      <c r="AZ76" s="223" t="s">
        <v>982</v>
      </c>
      <c r="BA76" s="223" t="s">
        <v>982</v>
      </c>
      <c r="BB76" s="223" t="s">
        <v>982</v>
      </c>
      <c r="BC76" s="223" t="s">
        <v>982</v>
      </c>
      <c r="BD76" s="223" t="s">
        <v>982</v>
      </c>
    </row>
    <row r="77" spans="1:56" x14ac:dyDescent="0.3">
      <c r="A77" s="223" t="s">
        <v>399</v>
      </c>
      <c r="B77" s="223" t="s">
        <v>400</v>
      </c>
      <c r="L77" s="223" t="s">
        <v>933</v>
      </c>
      <c r="M77" s="223" t="s">
        <v>933</v>
      </c>
      <c r="N77" s="223" t="s">
        <v>933</v>
      </c>
      <c r="O77" s="223" t="s">
        <v>933</v>
      </c>
      <c r="T77" s="223" t="s">
        <v>933</v>
      </c>
      <c r="W77" s="160" t="s">
        <v>960</v>
      </c>
      <c r="X77" s="223" t="s">
        <v>960</v>
      </c>
      <c r="Y77" s="223" t="s">
        <v>962</v>
      </c>
      <c r="Z77" s="223" t="s">
        <v>962</v>
      </c>
      <c r="AM77" s="223" t="s">
        <v>982</v>
      </c>
      <c r="AN77" s="223" t="s">
        <v>982</v>
      </c>
      <c r="AO77" s="223" t="s">
        <v>984</v>
      </c>
      <c r="AP77" s="223" t="s">
        <v>982</v>
      </c>
      <c r="AQ77" s="223" t="s">
        <v>978</v>
      </c>
      <c r="AR77" s="223" t="s">
        <v>984</v>
      </c>
      <c r="AS77" s="223" t="s">
        <v>984</v>
      </c>
      <c r="AT77" s="223" t="s">
        <v>982</v>
      </c>
      <c r="AU77" s="223" t="s">
        <v>982</v>
      </c>
      <c r="AV77" s="223" t="s">
        <v>984</v>
      </c>
      <c r="AW77" s="223" t="s">
        <v>984</v>
      </c>
      <c r="AX77" s="223" t="s">
        <v>984</v>
      </c>
      <c r="AY77" s="223" t="s">
        <v>982</v>
      </c>
      <c r="AZ77" s="223" t="s">
        <v>978</v>
      </c>
      <c r="BA77" s="223" t="s">
        <v>984</v>
      </c>
      <c r="BB77" s="223" t="s">
        <v>984</v>
      </c>
      <c r="BC77" s="223" t="s">
        <v>982</v>
      </c>
      <c r="BD77" s="223" t="s">
        <v>982</v>
      </c>
    </row>
    <row r="78" spans="1:56" x14ac:dyDescent="0.3">
      <c r="A78" s="223" t="s">
        <v>403</v>
      </c>
      <c r="B78" s="223" t="s">
        <v>404</v>
      </c>
      <c r="L78" s="223" t="s">
        <v>933</v>
      </c>
      <c r="M78" s="223" t="s">
        <v>933</v>
      </c>
      <c r="N78" s="223" t="s">
        <v>933</v>
      </c>
      <c r="O78" s="223" t="s">
        <v>933</v>
      </c>
      <c r="T78" s="223" t="s">
        <v>933</v>
      </c>
      <c r="W78" s="160" t="s">
        <v>960</v>
      </c>
      <c r="X78" s="223" t="s">
        <v>960</v>
      </c>
      <c r="Y78" s="223" t="s">
        <v>962</v>
      </c>
      <c r="Z78" s="223" t="s">
        <v>960</v>
      </c>
      <c r="AM78" s="223" t="s">
        <v>982</v>
      </c>
      <c r="AN78" s="223" t="s">
        <v>982</v>
      </c>
      <c r="AO78" s="223" t="s">
        <v>982</v>
      </c>
      <c r="AP78" s="223" t="s">
        <v>982</v>
      </c>
      <c r="AQ78" s="223" t="s">
        <v>982</v>
      </c>
      <c r="AR78" s="223" t="s">
        <v>982</v>
      </c>
      <c r="AS78" s="223" t="s">
        <v>982</v>
      </c>
      <c r="AT78" s="223" t="s">
        <v>982</v>
      </c>
      <c r="AU78" s="223" t="s">
        <v>980</v>
      </c>
      <c r="AV78" s="223" t="s">
        <v>982</v>
      </c>
      <c r="AW78" s="223" t="s">
        <v>982</v>
      </c>
      <c r="AX78" s="223" t="s">
        <v>982</v>
      </c>
      <c r="AY78" s="223" t="s">
        <v>982</v>
      </c>
      <c r="AZ78" s="223" t="s">
        <v>982</v>
      </c>
      <c r="BA78" s="223" t="s">
        <v>982</v>
      </c>
      <c r="BB78" s="223" t="s">
        <v>984</v>
      </c>
      <c r="BC78" s="223" t="s">
        <v>982</v>
      </c>
      <c r="BD78" s="223" t="s">
        <v>978</v>
      </c>
    </row>
    <row r="79" spans="1:56" x14ac:dyDescent="0.3">
      <c r="A79" s="223" t="s">
        <v>407</v>
      </c>
      <c r="B79" s="223" t="s">
        <v>408</v>
      </c>
      <c r="L79" s="223" t="s">
        <v>933</v>
      </c>
      <c r="M79" s="223" t="s">
        <v>933</v>
      </c>
      <c r="N79" s="223" t="s">
        <v>933</v>
      </c>
      <c r="O79" s="223" t="s">
        <v>933</v>
      </c>
      <c r="T79" s="223" t="s">
        <v>933</v>
      </c>
      <c r="W79" s="160" t="s">
        <v>960</v>
      </c>
      <c r="X79" s="223" t="s">
        <v>960</v>
      </c>
      <c r="Y79" s="223" t="s">
        <v>960</v>
      </c>
      <c r="Z79" s="223" t="s">
        <v>960</v>
      </c>
      <c r="AM79" s="223" t="s">
        <v>982</v>
      </c>
      <c r="AN79" s="223" t="s">
        <v>980</v>
      </c>
      <c r="AO79" s="223" t="s">
        <v>982</v>
      </c>
      <c r="AP79" s="223" t="s">
        <v>982</v>
      </c>
      <c r="AQ79" s="223" t="s">
        <v>980</v>
      </c>
      <c r="AR79" s="223" t="s">
        <v>980</v>
      </c>
      <c r="AS79" s="223" t="s">
        <v>982</v>
      </c>
      <c r="AT79" s="223" t="s">
        <v>982</v>
      </c>
      <c r="AU79" s="223" t="s">
        <v>980</v>
      </c>
      <c r="AV79" s="223" t="s">
        <v>982</v>
      </c>
      <c r="AW79" s="223" t="s">
        <v>982</v>
      </c>
      <c r="AX79" s="223" t="s">
        <v>982</v>
      </c>
      <c r="AY79" s="223" t="s">
        <v>982</v>
      </c>
      <c r="AZ79" s="223" t="s">
        <v>980</v>
      </c>
      <c r="BA79" s="223" t="s">
        <v>982</v>
      </c>
      <c r="BB79" s="223" t="s">
        <v>984</v>
      </c>
      <c r="BC79" s="223" t="s">
        <v>982</v>
      </c>
      <c r="BD79" s="223" t="s">
        <v>982</v>
      </c>
    </row>
    <row r="80" spans="1:56" x14ac:dyDescent="0.3">
      <c r="A80" s="223" t="s">
        <v>409</v>
      </c>
      <c r="B80" s="223" t="s">
        <v>410</v>
      </c>
      <c r="L80" s="223" t="s">
        <v>933</v>
      </c>
      <c r="M80" s="223" t="s">
        <v>933</v>
      </c>
      <c r="N80" s="223" t="s">
        <v>933</v>
      </c>
      <c r="O80" s="223" t="s">
        <v>933</v>
      </c>
      <c r="T80" s="223" t="s">
        <v>933</v>
      </c>
      <c r="W80" s="160" t="s">
        <v>960</v>
      </c>
      <c r="X80" s="223" t="s">
        <v>960</v>
      </c>
      <c r="Y80" s="223" t="s">
        <v>960</v>
      </c>
      <c r="Z80" s="223" t="s">
        <v>960</v>
      </c>
      <c r="AM80" s="223" t="s">
        <v>982</v>
      </c>
      <c r="AN80" s="223" t="s">
        <v>982</v>
      </c>
      <c r="AO80" s="223" t="s">
        <v>982</v>
      </c>
      <c r="AP80" s="223" t="s">
        <v>982</v>
      </c>
      <c r="AQ80" s="223" t="s">
        <v>982</v>
      </c>
      <c r="AR80" s="223" t="s">
        <v>982</v>
      </c>
      <c r="AS80" s="223" t="s">
        <v>982</v>
      </c>
      <c r="AT80" s="223" t="s">
        <v>982</v>
      </c>
      <c r="AU80" s="223" t="s">
        <v>982</v>
      </c>
      <c r="AV80" s="223" t="s">
        <v>982</v>
      </c>
      <c r="AW80" s="223" t="s">
        <v>982</v>
      </c>
      <c r="AX80" s="223" t="s">
        <v>982</v>
      </c>
      <c r="AY80" s="223" t="s">
        <v>982</v>
      </c>
      <c r="AZ80" s="223" t="s">
        <v>982</v>
      </c>
      <c r="BA80" s="223" t="s">
        <v>982</v>
      </c>
      <c r="BB80" s="223" t="s">
        <v>982</v>
      </c>
      <c r="BC80" s="223" t="s">
        <v>982</v>
      </c>
      <c r="BD80" s="223" t="s">
        <v>982</v>
      </c>
    </row>
    <row r="81" spans="1:56" x14ac:dyDescent="0.3">
      <c r="A81" s="223" t="s">
        <v>413</v>
      </c>
      <c r="B81" s="223" t="s">
        <v>414</v>
      </c>
      <c r="L81" s="223" t="s">
        <v>933</v>
      </c>
      <c r="M81" s="223" t="s">
        <v>933</v>
      </c>
      <c r="N81" s="223" t="s">
        <v>933</v>
      </c>
      <c r="O81" s="223" t="s">
        <v>933</v>
      </c>
      <c r="T81" s="223" t="s">
        <v>933</v>
      </c>
      <c r="W81" s="160" t="s">
        <v>962</v>
      </c>
      <c r="X81" s="223" t="s">
        <v>960</v>
      </c>
      <c r="Y81" s="223" t="s">
        <v>964</v>
      </c>
      <c r="Z81" s="223" t="s">
        <v>960</v>
      </c>
      <c r="AM81" s="223" t="s">
        <v>982</v>
      </c>
      <c r="AN81" s="223" t="s">
        <v>982</v>
      </c>
      <c r="AO81" s="223" t="s">
        <v>982</v>
      </c>
      <c r="AP81" s="223" t="s">
        <v>982</v>
      </c>
      <c r="AQ81" s="223" t="s">
        <v>980</v>
      </c>
      <c r="AR81" s="223" t="s">
        <v>980</v>
      </c>
      <c r="AS81" s="223" t="s">
        <v>982</v>
      </c>
      <c r="AT81" s="223" t="s">
        <v>980</v>
      </c>
      <c r="AU81" s="223" t="s">
        <v>980</v>
      </c>
      <c r="AV81" s="223" t="s">
        <v>982</v>
      </c>
      <c r="AW81" s="223" t="s">
        <v>982</v>
      </c>
      <c r="AX81" s="223" t="s">
        <v>984</v>
      </c>
      <c r="AY81" s="223" t="s">
        <v>982</v>
      </c>
      <c r="AZ81" s="223" t="s">
        <v>982</v>
      </c>
      <c r="BA81" s="223" t="s">
        <v>982</v>
      </c>
      <c r="BB81" s="223" t="s">
        <v>984</v>
      </c>
      <c r="BC81" s="223" t="s">
        <v>982</v>
      </c>
      <c r="BD81" s="223" t="s">
        <v>980</v>
      </c>
    </row>
    <row r="82" spans="1:56" x14ac:dyDescent="0.3">
      <c r="A82" s="223" t="s">
        <v>417</v>
      </c>
      <c r="B82" s="223" t="s">
        <v>418</v>
      </c>
      <c r="L82" s="223" t="s">
        <v>933</v>
      </c>
      <c r="M82" s="223" t="s">
        <v>933</v>
      </c>
      <c r="N82" s="223" t="s">
        <v>933</v>
      </c>
      <c r="O82" s="223" t="s">
        <v>933</v>
      </c>
      <c r="T82" s="223" t="s">
        <v>933</v>
      </c>
      <c r="W82" s="160" t="s">
        <v>962</v>
      </c>
      <c r="X82" s="223" t="s">
        <v>960</v>
      </c>
      <c r="Y82" s="223" t="s">
        <v>960</v>
      </c>
      <c r="Z82" s="223" t="s">
        <v>962</v>
      </c>
      <c r="AM82" s="223" t="s">
        <v>980</v>
      </c>
      <c r="AN82" s="223" t="s">
        <v>982</v>
      </c>
      <c r="AO82" s="223" t="s">
        <v>980</v>
      </c>
      <c r="AP82" s="223" t="s">
        <v>982</v>
      </c>
      <c r="AQ82" s="223" t="s">
        <v>980</v>
      </c>
      <c r="AR82" s="223" t="s">
        <v>982</v>
      </c>
      <c r="AS82" s="223" t="s">
        <v>982</v>
      </c>
      <c r="AT82" s="223" t="s">
        <v>982</v>
      </c>
      <c r="AU82" s="223" t="s">
        <v>978</v>
      </c>
      <c r="AV82" s="223" t="s">
        <v>980</v>
      </c>
      <c r="AW82" s="223" t="s">
        <v>982</v>
      </c>
      <c r="AX82" s="223" t="s">
        <v>982</v>
      </c>
      <c r="AY82" s="223" t="s">
        <v>982</v>
      </c>
      <c r="AZ82" s="223" t="s">
        <v>982</v>
      </c>
      <c r="BA82" s="223" t="s">
        <v>982</v>
      </c>
      <c r="BB82" s="223" t="s">
        <v>982</v>
      </c>
      <c r="BC82" s="223" t="s">
        <v>982</v>
      </c>
      <c r="BD82" s="223" t="s">
        <v>978</v>
      </c>
    </row>
    <row r="83" spans="1:56" x14ac:dyDescent="0.3">
      <c r="A83" s="223" t="s">
        <v>419</v>
      </c>
      <c r="B83" s="223" t="s">
        <v>420</v>
      </c>
      <c r="L83" s="223" t="s">
        <v>933</v>
      </c>
      <c r="M83" s="223" t="s">
        <v>933</v>
      </c>
      <c r="N83" s="223" t="s">
        <v>933</v>
      </c>
      <c r="O83" s="223" t="s">
        <v>933</v>
      </c>
      <c r="T83" s="223" t="s">
        <v>933</v>
      </c>
      <c r="W83" s="160" t="s">
        <v>962</v>
      </c>
      <c r="X83" s="223" t="s">
        <v>960</v>
      </c>
      <c r="Y83" s="223" t="s">
        <v>960</v>
      </c>
      <c r="Z83" s="223" t="s">
        <v>960</v>
      </c>
      <c r="AM83" s="223" t="s">
        <v>986</v>
      </c>
      <c r="AN83" s="223" t="s">
        <v>986</v>
      </c>
      <c r="AO83" s="223" t="s">
        <v>986</v>
      </c>
      <c r="AP83" s="223" t="s">
        <v>986</v>
      </c>
      <c r="AQ83" s="223" t="s">
        <v>986</v>
      </c>
      <c r="AR83" s="223" t="s">
        <v>982</v>
      </c>
      <c r="AS83" s="223" t="s">
        <v>986</v>
      </c>
      <c r="AT83" s="223" t="s">
        <v>984</v>
      </c>
      <c r="AU83" s="223" t="s">
        <v>984</v>
      </c>
      <c r="AV83" s="223" t="s">
        <v>986</v>
      </c>
      <c r="AW83" s="223" t="s">
        <v>986</v>
      </c>
      <c r="AX83" s="223" t="s">
        <v>986</v>
      </c>
      <c r="AY83" s="223" t="s">
        <v>986</v>
      </c>
      <c r="AZ83" s="223" t="s">
        <v>986</v>
      </c>
      <c r="BA83" s="223" t="s">
        <v>982</v>
      </c>
      <c r="BB83" s="223" t="s">
        <v>986</v>
      </c>
      <c r="BC83" s="223" t="s">
        <v>984</v>
      </c>
      <c r="BD83" s="223" t="s">
        <v>984</v>
      </c>
    </row>
    <row r="84" spans="1:56" x14ac:dyDescent="0.3">
      <c r="A84" s="223" t="s">
        <v>423</v>
      </c>
      <c r="B84" s="223" t="s">
        <v>424</v>
      </c>
      <c r="L84" s="223" t="s">
        <v>933</v>
      </c>
      <c r="M84" s="223" t="s">
        <v>933</v>
      </c>
      <c r="N84" s="223" t="s">
        <v>933</v>
      </c>
      <c r="O84" s="223" t="s">
        <v>933</v>
      </c>
      <c r="T84" s="223" t="s">
        <v>933</v>
      </c>
      <c r="W84" s="160" t="s">
        <v>962</v>
      </c>
      <c r="X84" s="223" t="s">
        <v>960</v>
      </c>
      <c r="Y84" s="223" t="s">
        <v>960</v>
      </c>
      <c r="Z84" s="223" t="s">
        <v>960</v>
      </c>
      <c r="AM84" s="223" t="s">
        <v>1142</v>
      </c>
      <c r="AN84" s="223" t="s">
        <v>1142</v>
      </c>
      <c r="AO84" s="223" t="s">
        <v>1143</v>
      </c>
      <c r="AP84" s="223" t="s">
        <v>1142</v>
      </c>
      <c r="AQ84" s="223" t="s">
        <v>1142</v>
      </c>
      <c r="AR84" s="223" t="s">
        <v>980</v>
      </c>
      <c r="AS84" s="223" t="s">
        <v>980</v>
      </c>
      <c r="AT84" s="223" t="s">
        <v>1142</v>
      </c>
      <c r="AU84" s="223" t="s">
        <v>1142</v>
      </c>
      <c r="AV84" s="223" t="s">
        <v>980</v>
      </c>
      <c r="AW84" s="223" t="s">
        <v>980</v>
      </c>
      <c r="AX84" s="223" t="s">
        <v>982</v>
      </c>
      <c r="AY84" s="223" t="s">
        <v>980</v>
      </c>
      <c r="AZ84" s="223" t="s">
        <v>980</v>
      </c>
      <c r="BA84" s="223" t="s">
        <v>980</v>
      </c>
      <c r="BB84" s="223" t="s">
        <v>980</v>
      </c>
      <c r="BC84" s="223" t="s">
        <v>980</v>
      </c>
      <c r="BD84" s="223" t="s">
        <v>1142</v>
      </c>
    </row>
    <row r="85" spans="1:56" x14ac:dyDescent="0.3">
      <c r="A85" s="223" t="s">
        <v>427</v>
      </c>
      <c r="B85" s="223" t="s">
        <v>428</v>
      </c>
      <c r="L85" s="223" t="s">
        <v>933</v>
      </c>
      <c r="M85" s="223" t="s">
        <v>933</v>
      </c>
      <c r="N85" s="223" t="s">
        <v>933</v>
      </c>
      <c r="O85" s="223" t="s">
        <v>933</v>
      </c>
      <c r="T85" s="223" t="s">
        <v>933</v>
      </c>
      <c r="W85" s="160" t="s">
        <v>964</v>
      </c>
      <c r="X85" s="223" t="s">
        <v>960</v>
      </c>
      <c r="Y85" s="223" t="s">
        <v>964</v>
      </c>
      <c r="Z85" s="223" t="s">
        <v>960</v>
      </c>
      <c r="AM85" s="223" t="s">
        <v>982</v>
      </c>
      <c r="AN85" s="223" t="s">
        <v>982</v>
      </c>
      <c r="AO85" s="223" t="s">
        <v>982</v>
      </c>
      <c r="AP85" s="223" t="s">
        <v>982</v>
      </c>
      <c r="AQ85" s="223" t="s">
        <v>980</v>
      </c>
      <c r="AR85" s="223" t="s">
        <v>980</v>
      </c>
      <c r="AS85" s="223" t="s">
        <v>984</v>
      </c>
      <c r="AT85" s="223" t="s">
        <v>982</v>
      </c>
      <c r="AU85" s="223" t="s">
        <v>982</v>
      </c>
      <c r="AV85" s="223" t="s">
        <v>984</v>
      </c>
      <c r="AW85" s="223" t="s">
        <v>982</v>
      </c>
      <c r="AX85" s="223" t="s">
        <v>984</v>
      </c>
      <c r="AY85" s="223" t="s">
        <v>984</v>
      </c>
      <c r="AZ85" s="223" t="s">
        <v>982</v>
      </c>
      <c r="BA85" s="223" t="s">
        <v>982</v>
      </c>
      <c r="BB85" s="223" t="s">
        <v>984</v>
      </c>
      <c r="BC85" s="223" t="s">
        <v>982</v>
      </c>
      <c r="BD85" s="223" t="s">
        <v>984</v>
      </c>
    </row>
    <row r="86" spans="1:56" x14ac:dyDescent="0.3">
      <c r="A86" s="223" t="s">
        <v>431</v>
      </c>
      <c r="B86" s="223" t="s">
        <v>432</v>
      </c>
      <c r="L86" s="223" t="s">
        <v>933</v>
      </c>
      <c r="M86" s="223" t="s">
        <v>933</v>
      </c>
      <c r="N86" s="223" t="s">
        <v>933</v>
      </c>
      <c r="O86" s="223" t="s">
        <v>933</v>
      </c>
      <c r="T86" s="223" t="s">
        <v>933</v>
      </c>
      <c r="W86" s="160" t="s">
        <v>960</v>
      </c>
      <c r="X86" s="223" t="s">
        <v>960</v>
      </c>
      <c r="Y86" s="223" t="s">
        <v>960</v>
      </c>
      <c r="Z86" s="223" t="s">
        <v>960</v>
      </c>
      <c r="AM86" s="223" t="s">
        <v>980</v>
      </c>
      <c r="AN86" s="223" t="s">
        <v>982</v>
      </c>
      <c r="AO86" s="223" t="s">
        <v>982</v>
      </c>
      <c r="AP86" s="223" t="s">
        <v>982</v>
      </c>
      <c r="AQ86" s="223" t="s">
        <v>980</v>
      </c>
      <c r="AR86" s="223" t="s">
        <v>982</v>
      </c>
      <c r="AS86" s="223" t="s">
        <v>982</v>
      </c>
      <c r="AT86" s="223" t="s">
        <v>982</v>
      </c>
      <c r="AU86" s="223" t="s">
        <v>982</v>
      </c>
      <c r="AV86" s="223" t="s">
        <v>982</v>
      </c>
      <c r="AW86" s="223" t="s">
        <v>982</v>
      </c>
      <c r="AX86" s="223" t="s">
        <v>982</v>
      </c>
      <c r="AY86" s="223" t="s">
        <v>982</v>
      </c>
      <c r="AZ86" s="223" t="s">
        <v>982</v>
      </c>
      <c r="BA86" s="223" t="s">
        <v>982</v>
      </c>
      <c r="BB86" s="223" t="s">
        <v>982</v>
      </c>
      <c r="BC86" s="223" t="s">
        <v>982</v>
      </c>
      <c r="BD86" s="223" t="s">
        <v>982</v>
      </c>
    </row>
    <row r="87" spans="1:56" x14ac:dyDescent="0.3">
      <c r="A87" s="223" t="s">
        <v>435</v>
      </c>
      <c r="B87" s="223" t="s">
        <v>436</v>
      </c>
      <c r="L87" s="223" t="s">
        <v>933</v>
      </c>
      <c r="M87" s="223" t="s">
        <v>933</v>
      </c>
      <c r="N87" s="223" t="s">
        <v>933</v>
      </c>
      <c r="O87" s="223" t="s">
        <v>933</v>
      </c>
      <c r="T87" s="223" t="s">
        <v>933</v>
      </c>
      <c r="W87" s="160" t="s">
        <v>962</v>
      </c>
      <c r="X87" s="223" t="s">
        <v>960</v>
      </c>
      <c r="Y87" s="223" t="s">
        <v>964</v>
      </c>
      <c r="Z87" s="223" t="s">
        <v>962</v>
      </c>
      <c r="AM87" s="223" t="s">
        <v>982</v>
      </c>
      <c r="AN87" s="223" t="s">
        <v>982</v>
      </c>
      <c r="AO87" s="223" t="s">
        <v>982</v>
      </c>
      <c r="AP87" s="223" t="s">
        <v>982</v>
      </c>
      <c r="AQ87" s="223" t="s">
        <v>980</v>
      </c>
      <c r="AR87" s="223" t="s">
        <v>980</v>
      </c>
      <c r="AS87" s="223" t="s">
        <v>982</v>
      </c>
      <c r="AT87" s="223" t="s">
        <v>982</v>
      </c>
      <c r="AU87" s="223" t="s">
        <v>982</v>
      </c>
      <c r="AV87" s="223" t="s">
        <v>982</v>
      </c>
      <c r="AW87" s="223" t="s">
        <v>982</v>
      </c>
      <c r="AX87" s="223" t="s">
        <v>982</v>
      </c>
      <c r="AY87" s="223" t="s">
        <v>982</v>
      </c>
      <c r="AZ87" s="223" t="s">
        <v>980</v>
      </c>
      <c r="BA87" s="223" t="s">
        <v>980</v>
      </c>
      <c r="BB87" s="223" t="s">
        <v>982</v>
      </c>
      <c r="BC87" s="223" t="s">
        <v>982</v>
      </c>
      <c r="BD87" s="223" t="s">
        <v>982</v>
      </c>
    </row>
    <row r="88" spans="1:56" x14ac:dyDescent="0.3">
      <c r="A88" s="223" t="s">
        <v>437</v>
      </c>
      <c r="B88" s="223" t="s">
        <v>438</v>
      </c>
      <c r="L88" s="223" t="s">
        <v>933</v>
      </c>
      <c r="M88" s="223" t="s">
        <v>933</v>
      </c>
      <c r="N88" s="223" t="s">
        <v>933</v>
      </c>
      <c r="O88" s="223" t="s">
        <v>933</v>
      </c>
      <c r="T88" s="223" t="s">
        <v>933</v>
      </c>
      <c r="W88" s="160" t="s">
        <v>964</v>
      </c>
      <c r="X88" s="223" t="s">
        <v>960</v>
      </c>
      <c r="Y88" s="223" t="s">
        <v>960</v>
      </c>
      <c r="Z88" s="223" t="s">
        <v>960</v>
      </c>
      <c r="AM88" s="223" t="s">
        <v>980</v>
      </c>
      <c r="AN88" s="223" t="s">
        <v>982</v>
      </c>
      <c r="AO88" s="223" t="s">
        <v>982</v>
      </c>
      <c r="AP88" s="223" t="s">
        <v>982</v>
      </c>
      <c r="AQ88" s="223" t="s">
        <v>980</v>
      </c>
      <c r="AR88" s="223" t="s">
        <v>982</v>
      </c>
      <c r="AS88" s="223" t="s">
        <v>982</v>
      </c>
      <c r="AT88" s="223" t="s">
        <v>982</v>
      </c>
      <c r="AU88" s="223" t="s">
        <v>982</v>
      </c>
      <c r="AV88" s="223" t="s">
        <v>980</v>
      </c>
      <c r="AW88" s="223" t="s">
        <v>982</v>
      </c>
      <c r="AX88" s="223" t="s">
        <v>982</v>
      </c>
      <c r="AY88" s="223" t="s">
        <v>984</v>
      </c>
      <c r="AZ88" s="223" t="s">
        <v>982</v>
      </c>
      <c r="BA88" s="223" t="s">
        <v>984</v>
      </c>
      <c r="BB88" s="223" t="s">
        <v>982</v>
      </c>
      <c r="BC88" s="223" t="s">
        <v>982</v>
      </c>
      <c r="BD88" s="223" t="s">
        <v>984</v>
      </c>
    </row>
    <row r="89" spans="1:56" x14ac:dyDescent="0.3">
      <c r="A89" s="223" t="s">
        <v>440</v>
      </c>
      <c r="B89" s="223" t="s">
        <v>441</v>
      </c>
      <c r="L89" s="223" t="s">
        <v>933</v>
      </c>
      <c r="M89" s="223" t="s">
        <v>933</v>
      </c>
      <c r="N89" s="223" t="s">
        <v>933</v>
      </c>
      <c r="O89" s="223" t="s">
        <v>933</v>
      </c>
      <c r="T89" s="223" t="s">
        <v>933</v>
      </c>
      <c r="W89" s="160" t="s">
        <v>960</v>
      </c>
      <c r="X89" s="223" t="s">
        <v>960</v>
      </c>
      <c r="Y89" s="223" t="s">
        <v>962</v>
      </c>
      <c r="Z89" s="223" t="s">
        <v>960</v>
      </c>
      <c r="AM89" s="223" t="s">
        <v>982</v>
      </c>
      <c r="AN89" s="223" t="s">
        <v>984</v>
      </c>
      <c r="AO89" s="223" t="s">
        <v>984</v>
      </c>
      <c r="AP89" s="223" t="s">
        <v>982</v>
      </c>
      <c r="AQ89" s="223" t="s">
        <v>980</v>
      </c>
      <c r="AR89" s="223" t="s">
        <v>980</v>
      </c>
      <c r="AS89" s="223" t="s">
        <v>980</v>
      </c>
      <c r="AT89" s="223" t="s">
        <v>982</v>
      </c>
      <c r="AU89" s="223" t="s">
        <v>984</v>
      </c>
      <c r="AV89" s="223" t="s">
        <v>984</v>
      </c>
      <c r="AW89" s="223" t="s">
        <v>984</v>
      </c>
      <c r="AX89" s="223" t="s">
        <v>984</v>
      </c>
      <c r="AY89" s="223" t="s">
        <v>982</v>
      </c>
      <c r="AZ89" s="223" t="s">
        <v>982</v>
      </c>
      <c r="BA89" s="223" t="s">
        <v>982</v>
      </c>
      <c r="BB89" s="223" t="s">
        <v>982</v>
      </c>
      <c r="BC89" s="223" t="s">
        <v>982</v>
      </c>
      <c r="BD89" s="223" t="s">
        <v>986</v>
      </c>
    </row>
    <row r="90" spans="1:56" x14ac:dyDescent="0.3">
      <c r="A90" s="223" t="s">
        <v>442</v>
      </c>
      <c r="B90" s="223" t="s">
        <v>443</v>
      </c>
      <c r="L90" s="223" t="s">
        <v>933</v>
      </c>
      <c r="M90" s="223" t="s">
        <v>933</v>
      </c>
      <c r="N90" s="223" t="s">
        <v>933</v>
      </c>
      <c r="O90" s="223" t="s">
        <v>933</v>
      </c>
      <c r="T90" s="223" t="s">
        <v>933</v>
      </c>
      <c r="W90" s="160" t="s">
        <v>960</v>
      </c>
      <c r="X90" s="223" t="s">
        <v>960</v>
      </c>
      <c r="Y90" s="223" t="s">
        <v>964</v>
      </c>
      <c r="Z90" s="223" t="s">
        <v>960</v>
      </c>
      <c r="AM90" s="223" t="s">
        <v>980</v>
      </c>
      <c r="AN90" s="223" t="s">
        <v>982</v>
      </c>
      <c r="AO90" s="223" t="s">
        <v>982</v>
      </c>
      <c r="AP90" s="223" t="s">
        <v>982</v>
      </c>
      <c r="AQ90" s="223" t="s">
        <v>982</v>
      </c>
      <c r="AR90" s="223" t="s">
        <v>980</v>
      </c>
      <c r="AS90" s="223" t="s">
        <v>982</v>
      </c>
      <c r="AT90" s="223" t="s">
        <v>982</v>
      </c>
      <c r="AU90" s="223" t="s">
        <v>982</v>
      </c>
      <c r="AV90" s="223" t="s">
        <v>982</v>
      </c>
      <c r="AW90" s="223" t="s">
        <v>982</v>
      </c>
      <c r="AX90" s="223" t="s">
        <v>982</v>
      </c>
      <c r="AY90" s="223" t="s">
        <v>982</v>
      </c>
      <c r="AZ90" s="223" t="s">
        <v>982</v>
      </c>
      <c r="BA90" s="223" t="s">
        <v>982</v>
      </c>
      <c r="BB90" s="223" t="s">
        <v>982</v>
      </c>
      <c r="BC90" s="223" t="s">
        <v>982</v>
      </c>
      <c r="BD90" s="223" t="s">
        <v>982</v>
      </c>
    </row>
    <row r="91" spans="1:56" x14ac:dyDescent="0.3">
      <c r="A91" s="223" t="s">
        <v>444</v>
      </c>
      <c r="B91" s="223" t="s">
        <v>445</v>
      </c>
      <c r="L91" s="223" t="s">
        <v>933</v>
      </c>
      <c r="M91" s="223" t="s">
        <v>933</v>
      </c>
      <c r="N91" s="223" t="s">
        <v>933</v>
      </c>
      <c r="O91" s="223" t="s">
        <v>933</v>
      </c>
      <c r="T91" s="223" t="s">
        <v>933</v>
      </c>
      <c r="W91" s="160" t="s">
        <v>960</v>
      </c>
      <c r="X91" s="223" t="s">
        <v>960</v>
      </c>
      <c r="Y91" s="223" t="s">
        <v>962</v>
      </c>
      <c r="Z91" s="223" t="s">
        <v>962</v>
      </c>
      <c r="AM91" s="223" t="s">
        <v>980</v>
      </c>
      <c r="AN91" s="223" t="s">
        <v>980</v>
      </c>
      <c r="AO91" s="223" t="s">
        <v>982</v>
      </c>
      <c r="AP91" s="223" t="s">
        <v>982</v>
      </c>
      <c r="AQ91" s="223" t="s">
        <v>982</v>
      </c>
      <c r="AR91" s="223" t="s">
        <v>982</v>
      </c>
      <c r="AS91" s="223" t="s">
        <v>982</v>
      </c>
      <c r="AT91" s="223" t="s">
        <v>982</v>
      </c>
      <c r="AU91" s="223" t="s">
        <v>982</v>
      </c>
      <c r="AV91" s="223" t="s">
        <v>982</v>
      </c>
      <c r="AW91" s="223" t="s">
        <v>982</v>
      </c>
      <c r="AX91" s="223" t="s">
        <v>984</v>
      </c>
      <c r="AY91" s="223" t="s">
        <v>982</v>
      </c>
      <c r="AZ91" s="223" t="s">
        <v>982</v>
      </c>
      <c r="BA91" s="223" t="s">
        <v>982</v>
      </c>
      <c r="BB91" s="223" t="s">
        <v>984</v>
      </c>
      <c r="BC91" s="223" t="s">
        <v>984</v>
      </c>
      <c r="BD91" s="223" t="s">
        <v>984</v>
      </c>
    </row>
    <row r="92" spans="1:56" x14ac:dyDescent="0.3">
      <c r="A92" s="223" t="s">
        <v>448</v>
      </c>
      <c r="B92" s="223" t="s">
        <v>449</v>
      </c>
      <c r="L92" s="223" t="s">
        <v>933</v>
      </c>
      <c r="M92" s="223" t="s">
        <v>933</v>
      </c>
      <c r="N92" s="223" t="s">
        <v>933</v>
      </c>
      <c r="O92" s="223" t="s">
        <v>933</v>
      </c>
      <c r="T92" s="223" t="s">
        <v>933</v>
      </c>
      <c r="W92" s="160" t="s">
        <v>962</v>
      </c>
      <c r="X92" s="223" t="s">
        <v>960</v>
      </c>
      <c r="Y92" s="223" t="s">
        <v>960</v>
      </c>
      <c r="Z92" s="223" t="s">
        <v>962</v>
      </c>
      <c r="AM92" s="223" t="s">
        <v>982</v>
      </c>
      <c r="AN92" s="223" t="s">
        <v>982</v>
      </c>
      <c r="AO92" s="223" t="s">
        <v>982</v>
      </c>
      <c r="AP92" s="223" t="s">
        <v>982</v>
      </c>
      <c r="AQ92" s="223" t="s">
        <v>982</v>
      </c>
      <c r="AR92" s="223" t="s">
        <v>982</v>
      </c>
      <c r="AS92" s="223" t="s">
        <v>982</v>
      </c>
      <c r="AT92" s="223" t="s">
        <v>982</v>
      </c>
      <c r="AU92" s="223" t="s">
        <v>980</v>
      </c>
      <c r="AV92" s="223" t="s">
        <v>982</v>
      </c>
      <c r="AW92" s="223" t="s">
        <v>982</v>
      </c>
      <c r="AX92" s="223" t="s">
        <v>982</v>
      </c>
      <c r="AY92" s="223" t="s">
        <v>982</v>
      </c>
      <c r="AZ92" s="223" t="s">
        <v>982</v>
      </c>
      <c r="BA92" s="223" t="s">
        <v>982</v>
      </c>
      <c r="BB92" s="223" t="s">
        <v>982</v>
      </c>
      <c r="BC92" s="223" t="s">
        <v>982</v>
      </c>
      <c r="BD92" s="223" t="s">
        <v>982</v>
      </c>
    </row>
    <row r="93" spans="1:56" x14ac:dyDescent="0.3">
      <c r="A93" s="223" t="s">
        <v>450</v>
      </c>
      <c r="B93" s="223" t="s">
        <v>451</v>
      </c>
      <c r="L93" s="223" t="s">
        <v>933</v>
      </c>
      <c r="M93" s="223" t="s">
        <v>933</v>
      </c>
      <c r="N93" s="223" t="s">
        <v>933</v>
      </c>
      <c r="O93" s="223" t="s">
        <v>933</v>
      </c>
      <c r="T93" s="223" t="s">
        <v>933</v>
      </c>
      <c r="W93" s="160" t="s">
        <v>962</v>
      </c>
      <c r="X93" s="223" t="s">
        <v>960</v>
      </c>
      <c r="Y93" s="223" t="s">
        <v>960</v>
      </c>
      <c r="Z93" s="223" t="s">
        <v>962</v>
      </c>
      <c r="AM93" s="223" t="s">
        <v>982</v>
      </c>
      <c r="AN93" s="223" t="s">
        <v>982</v>
      </c>
      <c r="AO93" s="223" t="s">
        <v>982</v>
      </c>
      <c r="AP93" s="223" t="s">
        <v>982</v>
      </c>
      <c r="AQ93" s="223" t="s">
        <v>982</v>
      </c>
      <c r="AR93" s="223" t="s">
        <v>982</v>
      </c>
      <c r="AS93" s="223" t="s">
        <v>982</v>
      </c>
      <c r="AT93" s="223" t="s">
        <v>982</v>
      </c>
      <c r="AU93" s="223" t="s">
        <v>982</v>
      </c>
      <c r="AV93" s="223" t="s">
        <v>982</v>
      </c>
      <c r="AW93" s="223" t="s">
        <v>982</v>
      </c>
      <c r="AX93" s="223" t="s">
        <v>984</v>
      </c>
      <c r="AY93" s="223" t="s">
        <v>982</v>
      </c>
      <c r="AZ93" s="223" t="s">
        <v>982</v>
      </c>
      <c r="BA93" s="223" t="s">
        <v>982</v>
      </c>
      <c r="BB93" s="223" t="s">
        <v>982</v>
      </c>
      <c r="BC93" s="223" t="s">
        <v>982</v>
      </c>
      <c r="BD93" s="223" t="s">
        <v>982</v>
      </c>
    </row>
    <row r="94" spans="1:56" x14ac:dyDescent="0.3">
      <c r="A94" s="223" t="s">
        <v>452</v>
      </c>
      <c r="B94" s="223" t="s">
        <v>453</v>
      </c>
      <c r="L94" s="223" t="s">
        <v>933</v>
      </c>
      <c r="M94" s="223" t="s">
        <v>933</v>
      </c>
      <c r="N94" s="223" t="s">
        <v>933</v>
      </c>
      <c r="O94" s="223" t="s">
        <v>933</v>
      </c>
      <c r="T94" s="223" t="s">
        <v>935</v>
      </c>
      <c r="W94" s="160" t="s">
        <v>960</v>
      </c>
      <c r="X94" s="223" t="s">
        <v>960</v>
      </c>
      <c r="Y94" s="223" t="s">
        <v>964</v>
      </c>
      <c r="Z94" s="223" t="s">
        <v>960</v>
      </c>
      <c r="AM94" s="223" t="s">
        <v>982</v>
      </c>
      <c r="AN94" s="223" t="s">
        <v>982</v>
      </c>
      <c r="AO94" s="223" t="s">
        <v>982</v>
      </c>
      <c r="AP94" s="223" t="s">
        <v>982</v>
      </c>
      <c r="AQ94" s="223" t="s">
        <v>980</v>
      </c>
      <c r="AR94" s="223" t="s">
        <v>980</v>
      </c>
      <c r="AS94" s="223" t="s">
        <v>982</v>
      </c>
      <c r="AT94" s="223" t="s">
        <v>980</v>
      </c>
      <c r="AU94" s="223" t="s">
        <v>982</v>
      </c>
      <c r="AV94" s="223" t="s">
        <v>984</v>
      </c>
      <c r="AW94" s="223" t="s">
        <v>984</v>
      </c>
      <c r="AX94" s="223" t="s">
        <v>984</v>
      </c>
      <c r="AY94" s="223" t="s">
        <v>982</v>
      </c>
      <c r="AZ94" s="223" t="s">
        <v>980</v>
      </c>
      <c r="BA94" s="223" t="s">
        <v>980</v>
      </c>
      <c r="BB94" s="223" t="s">
        <v>982</v>
      </c>
      <c r="BC94" s="223" t="s">
        <v>980</v>
      </c>
      <c r="BD94" s="223" t="s">
        <v>982</v>
      </c>
    </row>
    <row r="95" spans="1:56" x14ac:dyDescent="0.3">
      <c r="A95" s="223" t="s">
        <v>454</v>
      </c>
      <c r="B95" s="223" t="s">
        <v>455</v>
      </c>
      <c r="L95" s="223" t="s">
        <v>933</v>
      </c>
      <c r="M95" s="223" t="s">
        <v>933</v>
      </c>
      <c r="N95" s="223" t="s">
        <v>933</v>
      </c>
      <c r="O95" s="223" t="s">
        <v>933</v>
      </c>
      <c r="T95" s="223" t="s">
        <v>933</v>
      </c>
      <c r="W95" s="160" t="s">
        <v>960</v>
      </c>
      <c r="X95" s="223" t="s">
        <v>960</v>
      </c>
      <c r="Y95" s="223" t="s">
        <v>960</v>
      </c>
      <c r="Z95" s="223" t="s">
        <v>962</v>
      </c>
      <c r="AM95" s="223" t="s">
        <v>982</v>
      </c>
      <c r="AN95" s="223" t="s">
        <v>982</v>
      </c>
      <c r="AO95" s="223" t="s">
        <v>982</v>
      </c>
      <c r="AP95" s="223" t="s">
        <v>982</v>
      </c>
      <c r="AQ95" s="223" t="s">
        <v>982</v>
      </c>
      <c r="AR95" s="223" t="s">
        <v>982</v>
      </c>
      <c r="AS95" s="223" t="s">
        <v>984</v>
      </c>
      <c r="AT95" s="223" t="s">
        <v>984</v>
      </c>
      <c r="AU95" s="223" t="s">
        <v>982</v>
      </c>
      <c r="AV95" s="223" t="s">
        <v>982</v>
      </c>
      <c r="AW95" s="223" t="s">
        <v>982</v>
      </c>
      <c r="AX95" s="223" t="s">
        <v>982</v>
      </c>
      <c r="AY95" s="223" t="s">
        <v>982</v>
      </c>
      <c r="AZ95" s="223" t="s">
        <v>982</v>
      </c>
      <c r="BA95" s="223" t="s">
        <v>982</v>
      </c>
      <c r="BB95" s="223" t="s">
        <v>984</v>
      </c>
      <c r="BC95" s="223" t="s">
        <v>984</v>
      </c>
      <c r="BD95" s="223" t="s">
        <v>982</v>
      </c>
    </row>
    <row r="96" spans="1:56" x14ac:dyDescent="0.3">
      <c r="A96" s="223" t="s">
        <v>456</v>
      </c>
      <c r="B96" s="223" t="s">
        <v>457</v>
      </c>
      <c r="L96" s="223" t="s">
        <v>933</v>
      </c>
      <c r="M96" s="223" t="s">
        <v>933</v>
      </c>
      <c r="N96" s="223" t="s">
        <v>933</v>
      </c>
      <c r="O96" s="223" t="s">
        <v>933</v>
      </c>
      <c r="T96" s="223" t="s">
        <v>933</v>
      </c>
      <c r="W96" s="160" t="s">
        <v>960</v>
      </c>
      <c r="X96" s="223" t="s">
        <v>962</v>
      </c>
      <c r="Y96" s="223" t="s">
        <v>960</v>
      </c>
      <c r="Z96" s="223" t="s">
        <v>962</v>
      </c>
      <c r="AM96" s="223" t="s">
        <v>982</v>
      </c>
      <c r="AN96" s="223" t="s">
        <v>982</v>
      </c>
      <c r="AO96" s="223" t="s">
        <v>982</v>
      </c>
      <c r="AP96" s="223" t="s">
        <v>982</v>
      </c>
      <c r="AQ96" s="223" t="s">
        <v>982</v>
      </c>
      <c r="AR96" s="223" t="s">
        <v>982</v>
      </c>
      <c r="AS96" s="223" t="s">
        <v>982</v>
      </c>
      <c r="AT96" s="223" t="s">
        <v>982</v>
      </c>
      <c r="AU96" s="223" t="s">
        <v>980</v>
      </c>
      <c r="AV96" s="223" t="s">
        <v>982</v>
      </c>
      <c r="AW96" s="223" t="s">
        <v>982</v>
      </c>
      <c r="AX96" s="223" t="s">
        <v>982</v>
      </c>
      <c r="AY96" s="223" t="s">
        <v>982</v>
      </c>
      <c r="AZ96" s="223" t="s">
        <v>982</v>
      </c>
      <c r="BA96" s="223" t="s">
        <v>982</v>
      </c>
      <c r="BB96" s="223" t="s">
        <v>982</v>
      </c>
      <c r="BC96" s="223" t="s">
        <v>982</v>
      </c>
      <c r="BD96" s="223" t="s">
        <v>982</v>
      </c>
    </row>
    <row r="97" spans="1:56" x14ac:dyDescent="0.3">
      <c r="A97" s="223" t="s">
        <v>458</v>
      </c>
      <c r="B97" s="223" t="s">
        <v>459</v>
      </c>
      <c r="L97" s="223" t="s">
        <v>933</v>
      </c>
      <c r="M97" s="223" t="s">
        <v>933</v>
      </c>
      <c r="N97" s="223" t="s">
        <v>933</v>
      </c>
      <c r="O97" s="223" t="s">
        <v>933</v>
      </c>
      <c r="T97" s="223" t="s">
        <v>935</v>
      </c>
      <c r="W97" s="160" t="s">
        <v>960</v>
      </c>
      <c r="X97" s="223" t="s">
        <v>960</v>
      </c>
      <c r="Y97" s="223" t="s">
        <v>960</v>
      </c>
      <c r="Z97" s="223" t="s">
        <v>960</v>
      </c>
      <c r="AM97" s="223" t="s">
        <v>982</v>
      </c>
      <c r="AN97" s="223" t="s">
        <v>982</v>
      </c>
      <c r="AO97" s="223" t="s">
        <v>982</v>
      </c>
      <c r="AP97" s="223" t="s">
        <v>984</v>
      </c>
      <c r="AQ97" s="223" t="s">
        <v>980</v>
      </c>
      <c r="AR97" s="223" t="s">
        <v>982</v>
      </c>
      <c r="AS97" s="223" t="s">
        <v>982</v>
      </c>
      <c r="AT97" s="223" t="s">
        <v>982</v>
      </c>
      <c r="AU97" s="223" t="s">
        <v>980</v>
      </c>
      <c r="AV97" s="223" t="s">
        <v>982</v>
      </c>
      <c r="AW97" s="223" t="s">
        <v>982</v>
      </c>
      <c r="AX97" s="223" t="s">
        <v>982</v>
      </c>
      <c r="AY97" s="223" t="s">
        <v>984</v>
      </c>
      <c r="AZ97" s="223" t="s">
        <v>980</v>
      </c>
      <c r="BA97" s="223" t="s">
        <v>982</v>
      </c>
      <c r="BB97" s="223" t="s">
        <v>982</v>
      </c>
      <c r="BC97" s="223" t="s">
        <v>982</v>
      </c>
      <c r="BD97" s="223" t="s">
        <v>982</v>
      </c>
    </row>
    <row r="98" spans="1:56" x14ac:dyDescent="0.3">
      <c r="A98" s="223" t="s">
        <v>460</v>
      </c>
      <c r="B98" s="223" t="s">
        <v>461</v>
      </c>
      <c r="L98" s="223" t="s">
        <v>933</v>
      </c>
      <c r="M98" s="223" t="s">
        <v>933</v>
      </c>
      <c r="N98" s="223" t="s">
        <v>933</v>
      </c>
      <c r="O98" s="223" t="s">
        <v>933</v>
      </c>
      <c r="T98" s="223" t="s">
        <v>933</v>
      </c>
      <c r="W98" s="160" t="s">
        <v>960</v>
      </c>
      <c r="X98" s="223" t="s">
        <v>960</v>
      </c>
      <c r="Y98" s="223" t="s">
        <v>960</v>
      </c>
      <c r="Z98" s="223" t="s">
        <v>964</v>
      </c>
      <c r="AM98" s="223" t="s">
        <v>982</v>
      </c>
      <c r="AN98" s="223" t="s">
        <v>982</v>
      </c>
      <c r="AO98" s="223" t="s">
        <v>984</v>
      </c>
      <c r="AP98" s="223" t="s">
        <v>980</v>
      </c>
      <c r="AQ98" s="223" t="s">
        <v>982</v>
      </c>
      <c r="AR98" s="223" t="s">
        <v>980</v>
      </c>
      <c r="AS98" s="223" t="s">
        <v>982</v>
      </c>
      <c r="AT98" s="223" t="s">
        <v>982</v>
      </c>
      <c r="AU98" s="223" t="s">
        <v>980</v>
      </c>
      <c r="AV98" s="223" t="s">
        <v>982</v>
      </c>
      <c r="AW98" s="223" t="s">
        <v>982</v>
      </c>
      <c r="AX98" s="223" t="s">
        <v>984</v>
      </c>
      <c r="AY98" s="223" t="s">
        <v>982</v>
      </c>
      <c r="AZ98" s="223" t="s">
        <v>982</v>
      </c>
      <c r="BA98" s="223" t="s">
        <v>982</v>
      </c>
      <c r="BB98" s="223" t="s">
        <v>982</v>
      </c>
      <c r="BC98" s="223" t="s">
        <v>982</v>
      </c>
      <c r="BD98" s="223" t="s">
        <v>982</v>
      </c>
    </row>
    <row r="99" spans="1:56" x14ac:dyDescent="0.3">
      <c r="A99" s="223" t="s">
        <v>464</v>
      </c>
      <c r="B99" s="223" t="s">
        <v>465</v>
      </c>
      <c r="L99" s="223" t="s">
        <v>933</v>
      </c>
      <c r="M99" s="223" t="s">
        <v>933</v>
      </c>
      <c r="N99" s="223" t="s">
        <v>933</v>
      </c>
      <c r="O99" s="223" t="s">
        <v>933</v>
      </c>
      <c r="T99" s="223" t="s">
        <v>933</v>
      </c>
      <c r="W99" s="160" t="s">
        <v>962</v>
      </c>
      <c r="X99" s="223" t="s">
        <v>960</v>
      </c>
      <c r="Y99" s="223" t="s">
        <v>960</v>
      </c>
      <c r="Z99" s="223" t="s">
        <v>962</v>
      </c>
      <c r="AM99" s="223" t="s">
        <v>982</v>
      </c>
      <c r="AN99" s="223" t="s">
        <v>982</v>
      </c>
      <c r="AO99" s="223" t="s">
        <v>982</v>
      </c>
      <c r="AP99" s="223" t="s">
        <v>982</v>
      </c>
      <c r="AQ99" s="223" t="s">
        <v>982</v>
      </c>
      <c r="AR99" s="223" t="s">
        <v>980</v>
      </c>
      <c r="AS99" s="223" t="s">
        <v>982</v>
      </c>
      <c r="AT99" s="223" t="s">
        <v>982</v>
      </c>
      <c r="AU99" s="223" t="s">
        <v>982</v>
      </c>
      <c r="AV99" s="223" t="s">
        <v>982</v>
      </c>
      <c r="AW99" s="223" t="s">
        <v>982</v>
      </c>
      <c r="AX99" s="223" t="s">
        <v>982</v>
      </c>
      <c r="AY99" s="223" t="s">
        <v>982</v>
      </c>
      <c r="AZ99" s="223" t="s">
        <v>982</v>
      </c>
      <c r="BA99" s="223" t="s">
        <v>980</v>
      </c>
      <c r="BB99" s="223" t="s">
        <v>982</v>
      </c>
      <c r="BC99" s="223" t="s">
        <v>982</v>
      </c>
      <c r="BD99" s="223" t="s">
        <v>982</v>
      </c>
    </row>
    <row r="100" spans="1:56" x14ac:dyDescent="0.3">
      <c r="A100" s="223" t="s">
        <v>466</v>
      </c>
      <c r="B100" s="223" t="s">
        <v>467</v>
      </c>
      <c r="L100" s="223" t="s">
        <v>933</v>
      </c>
      <c r="M100" s="223" t="s">
        <v>933</v>
      </c>
      <c r="N100" s="223" t="s">
        <v>933</v>
      </c>
      <c r="O100" s="223" t="s">
        <v>933</v>
      </c>
      <c r="T100" s="223" t="s">
        <v>933</v>
      </c>
      <c r="W100" s="160" t="s">
        <v>964</v>
      </c>
      <c r="X100" s="223" t="s">
        <v>960</v>
      </c>
      <c r="Y100" s="223" t="s">
        <v>962</v>
      </c>
      <c r="Z100" s="223" t="s">
        <v>964</v>
      </c>
      <c r="AM100" s="223" t="s">
        <v>982</v>
      </c>
      <c r="AN100" s="223" t="s">
        <v>982</v>
      </c>
      <c r="AO100" s="223" t="s">
        <v>982</v>
      </c>
      <c r="AP100" s="223" t="s">
        <v>982</v>
      </c>
      <c r="AQ100" s="223" t="s">
        <v>982</v>
      </c>
      <c r="AR100" s="223" t="s">
        <v>980</v>
      </c>
      <c r="AS100" s="223" t="s">
        <v>982</v>
      </c>
      <c r="AT100" s="223" t="s">
        <v>982</v>
      </c>
      <c r="AU100" s="223" t="s">
        <v>982</v>
      </c>
      <c r="AV100" s="223" t="s">
        <v>982</v>
      </c>
      <c r="AW100" s="223" t="s">
        <v>982</v>
      </c>
      <c r="AX100" s="223" t="s">
        <v>982</v>
      </c>
      <c r="AY100" s="223" t="s">
        <v>982</v>
      </c>
      <c r="AZ100" s="223" t="s">
        <v>982</v>
      </c>
      <c r="BA100" s="223" t="s">
        <v>980</v>
      </c>
      <c r="BB100" s="223" t="s">
        <v>982</v>
      </c>
      <c r="BC100" s="223" t="s">
        <v>982</v>
      </c>
      <c r="BD100" s="223" t="s">
        <v>982</v>
      </c>
    </row>
    <row r="101" spans="1:56" x14ac:dyDescent="0.3">
      <c r="A101" s="223" t="s">
        <v>470</v>
      </c>
      <c r="B101" s="223" t="s">
        <v>471</v>
      </c>
      <c r="L101" s="223" t="s">
        <v>933</v>
      </c>
      <c r="M101" s="223" t="s">
        <v>933</v>
      </c>
      <c r="N101" s="223" t="s">
        <v>933</v>
      </c>
      <c r="O101" s="223" t="s">
        <v>933</v>
      </c>
      <c r="T101" s="223" t="s">
        <v>933</v>
      </c>
      <c r="W101" s="160" t="s">
        <v>962</v>
      </c>
      <c r="X101" s="223" t="s">
        <v>962</v>
      </c>
      <c r="Y101" s="223" t="s">
        <v>960</v>
      </c>
      <c r="Z101" s="223" t="s">
        <v>960</v>
      </c>
      <c r="AM101" s="223" t="s">
        <v>982</v>
      </c>
      <c r="AN101" s="223" t="s">
        <v>982</v>
      </c>
      <c r="AO101" s="223" t="s">
        <v>982</v>
      </c>
      <c r="AP101" s="223" t="s">
        <v>982</v>
      </c>
      <c r="AQ101" s="223" t="s">
        <v>980</v>
      </c>
      <c r="AR101" s="223" t="s">
        <v>982</v>
      </c>
      <c r="AS101" s="223" t="s">
        <v>982</v>
      </c>
      <c r="AT101" s="223" t="s">
        <v>982</v>
      </c>
      <c r="AU101" s="223" t="s">
        <v>978</v>
      </c>
      <c r="AV101" s="223" t="s">
        <v>982</v>
      </c>
      <c r="AW101" s="223" t="s">
        <v>982</v>
      </c>
      <c r="AX101" s="223" t="s">
        <v>984</v>
      </c>
      <c r="AY101" s="223" t="s">
        <v>984</v>
      </c>
      <c r="AZ101" s="223" t="s">
        <v>980</v>
      </c>
      <c r="BA101" s="223" t="s">
        <v>982</v>
      </c>
      <c r="BB101" s="223" t="s">
        <v>984</v>
      </c>
      <c r="BC101" s="223" t="s">
        <v>982</v>
      </c>
      <c r="BD101" s="223" t="s">
        <v>978</v>
      </c>
    </row>
    <row r="102" spans="1:56" x14ac:dyDescent="0.3">
      <c r="A102" s="223" t="s">
        <v>472</v>
      </c>
      <c r="B102" s="223" t="s">
        <v>473</v>
      </c>
      <c r="L102" s="223" t="s">
        <v>933</v>
      </c>
      <c r="M102" s="223" t="s">
        <v>933</v>
      </c>
      <c r="N102" s="223" t="s">
        <v>933</v>
      </c>
      <c r="O102" s="223" t="s">
        <v>933</v>
      </c>
      <c r="T102" s="223" t="s">
        <v>933</v>
      </c>
      <c r="W102" s="160" t="s">
        <v>962</v>
      </c>
      <c r="X102" s="223" t="s">
        <v>960</v>
      </c>
      <c r="Y102" s="223" t="s">
        <v>964</v>
      </c>
      <c r="Z102" s="223" t="s">
        <v>960</v>
      </c>
      <c r="AM102" s="223" t="s">
        <v>982</v>
      </c>
      <c r="AN102" s="223" t="s">
        <v>982</v>
      </c>
      <c r="AO102" s="223" t="s">
        <v>982</v>
      </c>
      <c r="AP102" s="223" t="s">
        <v>980</v>
      </c>
      <c r="AQ102" s="223" t="s">
        <v>982</v>
      </c>
      <c r="AR102" s="223" t="s">
        <v>980</v>
      </c>
      <c r="AS102" s="223" t="s">
        <v>982</v>
      </c>
      <c r="AT102" s="223" t="s">
        <v>982</v>
      </c>
      <c r="AU102" s="223" t="s">
        <v>982</v>
      </c>
      <c r="AV102" s="223" t="s">
        <v>984</v>
      </c>
      <c r="AW102" s="223" t="s">
        <v>982</v>
      </c>
      <c r="AX102" s="223" t="s">
        <v>984</v>
      </c>
      <c r="AY102" s="223" t="s">
        <v>982</v>
      </c>
      <c r="AZ102" s="223" t="s">
        <v>982</v>
      </c>
      <c r="BA102" s="223" t="s">
        <v>980</v>
      </c>
      <c r="BB102" s="223" t="s">
        <v>984</v>
      </c>
      <c r="BC102" s="223" t="s">
        <v>982</v>
      </c>
      <c r="BD102" s="223" t="s">
        <v>982</v>
      </c>
    </row>
    <row r="103" spans="1:56" x14ac:dyDescent="0.3">
      <c r="A103" s="223" t="s">
        <v>474</v>
      </c>
      <c r="B103" s="223" t="s">
        <v>475</v>
      </c>
      <c r="L103" s="223" t="s">
        <v>933</v>
      </c>
      <c r="M103" s="223" t="s">
        <v>933</v>
      </c>
      <c r="N103" s="223" t="s">
        <v>933</v>
      </c>
      <c r="O103" s="223" t="s">
        <v>933</v>
      </c>
      <c r="T103" s="223" t="s">
        <v>933</v>
      </c>
      <c r="W103" s="160" t="s">
        <v>962</v>
      </c>
      <c r="X103" s="223" t="s">
        <v>960</v>
      </c>
      <c r="Y103" s="223" t="s">
        <v>962</v>
      </c>
      <c r="Z103" s="223" t="s">
        <v>962</v>
      </c>
      <c r="AM103" s="223" t="s">
        <v>984</v>
      </c>
      <c r="AN103" s="223" t="s">
        <v>982</v>
      </c>
      <c r="AO103" s="223" t="s">
        <v>982</v>
      </c>
      <c r="AP103" s="223" t="s">
        <v>980</v>
      </c>
      <c r="AQ103" s="223" t="s">
        <v>982</v>
      </c>
      <c r="AR103" s="223" t="s">
        <v>984</v>
      </c>
      <c r="AS103" s="223" t="s">
        <v>982</v>
      </c>
      <c r="AT103" s="223" t="s">
        <v>982</v>
      </c>
      <c r="AU103" s="223" t="s">
        <v>984</v>
      </c>
      <c r="AV103" s="223" t="s">
        <v>984</v>
      </c>
      <c r="AW103" s="223" t="s">
        <v>982</v>
      </c>
      <c r="AX103" s="223" t="s">
        <v>982</v>
      </c>
      <c r="AY103" s="223" t="s">
        <v>980</v>
      </c>
      <c r="AZ103" s="223" t="s">
        <v>982</v>
      </c>
      <c r="BA103" s="223" t="s">
        <v>984</v>
      </c>
      <c r="BB103" s="223" t="s">
        <v>982</v>
      </c>
      <c r="BC103" s="223" t="s">
        <v>982</v>
      </c>
      <c r="BD103" s="223" t="s">
        <v>984</v>
      </c>
    </row>
    <row r="104" spans="1:56" x14ac:dyDescent="0.3">
      <c r="A104" s="223" t="s">
        <v>478</v>
      </c>
      <c r="B104" s="223" t="s">
        <v>479</v>
      </c>
      <c r="L104" s="223" t="s">
        <v>933</v>
      </c>
      <c r="M104" s="223" t="s">
        <v>933</v>
      </c>
      <c r="N104" s="223" t="s">
        <v>933</v>
      </c>
      <c r="O104" s="223" t="s">
        <v>933</v>
      </c>
      <c r="T104" s="223" t="s">
        <v>933</v>
      </c>
      <c r="W104" s="160" t="s">
        <v>962</v>
      </c>
      <c r="X104" s="223" t="s">
        <v>962</v>
      </c>
      <c r="Y104" s="223" t="s">
        <v>962</v>
      </c>
      <c r="Z104" s="223" t="s">
        <v>960</v>
      </c>
      <c r="AM104" s="223" t="s">
        <v>984</v>
      </c>
      <c r="AN104" s="223" t="s">
        <v>984</v>
      </c>
      <c r="AO104" s="223" t="s">
        <v>984</v>
      </c>
      <c r="AP104" s="223" t="s">
        <v>982</v>
      </c>
      <c r="AQ104" s="223" t="s">
        <v>980</v>
      </c>
      <c r="AR104" s="223" t="s">
        <v>984</v>
      </c>
      <c r="AS104" s="223" t="s">
        <v>982</v>
      </c>
      <c r="AT104" s="223" t="s">
        <v>982</v>
      </c>
      <c r="AU104" s="223" t="s">
        <v>982</v>
      </c>
      <c r="AV104" s="223" t="s">
        <v>984</v>
      </c>
      <c r="AW104" s="223" t="s">
        <v>986</v>
      </c>
      <c r="AX104" s="223" t="s">
        <v>984</v>
      </c>
      <c r="AY104" s="223" t="s">
        <v>982</v>
      </c>
      <c r="AZ104" s="223" t="s">
        <v>980</v>
      </c>
      <c r="BA104" s="223" t="s">
        <v>984</v>
      </c>
      <c r="BB104" s="223" t="s">
        <v>982</v>
      </c>
      <c r="BC104" s="223" t="s">
        <v>982</v>
      </c>
      <c r="BD104" s="223" t="s">
        <v>984</v>
      </c>
    </row>
    <row r="105" spans="1:56" x14ac:dyDescent="0.3">
      <c r="A105" s="223" t="s">
        <v>482</v>
      </c>
      <c r="B105" s="223" t="s">
        <v>483</v>
      </c>
      <c r="L105" s="223" t="s">
        <v>933</v>
      </c>
      <c r="M105" s="223" t="s">
        <v>933</v>
      </c>
      <c r="N105" s="223" t="s">
        <v>933</v>
      </c>
      <c r="O105" s="223" t="s">
        <v>933</v>
      </c>
      <c r="T105" s="223" t="s">
        <v>933</v>
      </c>
      <c r="W105" s="160" t="s">
        <v>960</v>
      </c>
      <c r="X105" s="223" t="s">
        <v>960</v>
      </c>
      <c r="Y105" s="223" t="s">
        <v>960</v>
      </c>
      <c r="Z105" s="223" t="s">
        <v>960</v>
      </c>
      <c r="AM105" s="223" t="s">
        <v>980</v>
      </c>
      <c r="AN105" s="223" t="s">
        <v>982</v>
      </c>
      <c r="AO105" s="223" t="s">
        <v>980</v>
      </c>
      <c r="AP105" s="223" t="s">
        <v>980</v>
      </c>
      <c r="AQ105" s="223" t="s">
        <v>982</v>
      </c>
      <c r="AR105" s="223" t="s">
        <v>982</v>
      </c>
      <c r="AS105" s="223" t="s">
        <v>980</v>
      </c>
      <c r="AT105" s="223" t="s">
        <v>982</v>
      </c>
      <c r="AU105" s="223" t="s">
        <v>982</v>
      </c>
      <c r="AV105" s="223" t="s">
        <v>980</v>
      </c>
      <c r="AW105" s="223" t="s">
        <v>982</v>
      </c>
      <c r="AX105" s="223" t="s">
        <v>980</v>
      </c>
      <c r="AY105" s="223" t="s">
        <v>980</v>
      </c>
      <c r="AZ105" s="223" t="s">
        <v>982</v>
      </c>
      <c r="BA105" s="223" t="s">
        <v>982</v>
      </c>
      <c r="BB105" s="223" t="s">
        <v>980</v>
      </c>
      <c r="BC105" s="223" t="s">
        <v>982</v>
      </c>
      <c r="BD105" s="223" t="s">
        <v>982</v>
      </c>
    </row>
    <row r="106" spans="1:56" x14ac:dyDescent="0.3">
      <c r="A106" s="223" t="s">
        <v>485</v>
      </c>
      <c r="B106" s="223" t="s">
        <v>486</v>
      </c>
      <c r="L106" s="223" t="s">
        <v>933</v>
      </c>
      <c r="M106" s="223" t="s">
        <v>933</v>
      </c>
      <c r="N106" s="223" t="s">
        <v>933</v>
      </c>
      <c r="O106" s="223" t="s">
        <v>933</v>
      </c>
      <c r="T106" s="223" t="s">
        <v>933</v>
      </c>
      <c r="W106" s="160" t="s">
        <v>962</v>
      </c>
      <c r="X106" s="223" t="s">
        <v>960</v>
      </c>
      <c r="Y106" s="223" t="s">
        <v>962</v>
      </c>
      <c r="Z106" s="223" t="s">
        <v>960</v>
      </c>
      <c r="AM106" s="223" t="s">
        <v>984</v>
      </c>
      <c r="AN106" s="223" t="s">
        <v>982</v>
      </c>
      <c r="AO106" s="223" t="s">
        <v>982</v>
      </c>
      <c r="AP106" s="223" t="s">
        <v>980</v>
      </c>
      <c r="AQ106" s="223" t="s">
        <v>980</v>
      </c>
      <c r="AR106" s="223" t="s">
        <v>980</v>
      </c>
      <c r="AS106" s="223" t="s">
        <v>984</v>
      </c>
      <c r="AT106" s="223" t="s">
        <v>982</v>
      </c>
      <c r="AU106" s="223" t="s">
        <v>984</v>
      </c>
      <c r="AV106" s="223" t="s">
        <v>984</v>
      </c>
      <c r="AW106" s="223" t="s">
        <v>982</v>
      </c>
      <c r="AX106" s="223" t="s">
        <v>982</v>
      </c>
      <c r="AY106" s="223" t="s">
        <v>982</v>
      </c>
      <c r="AZ106" s="223" t="s">
        <v>980</v>
      </c>
      <c r="BA106" s="223" t="s">
        <v>980</v>
      </c>
      <c r="BB106" s="223" t="s">
        <v>984</v>
      </c>
      <c r="BC106" s="223" t="s">
        <v>982</v>
      </c>
      <c r="BD106" s="223" t="s">
        <v>984</v>
      </c>
    </row>
    <row r="107" spans="1:56" x14ac:dyDescent="0.3">
      <c r="A107" s="223" t="s">
        <v>487</v>
      </c>
      <c r="B107" s="223" t="s">
        <v>488</v>
      </c>
      <c r="L107" s="223" t="s">
        <v>933</v>
      </c>
      <c r="M107" s="223" t="s">
        <v>933</v>
      </c>
      <c r="N107" s="223" t="s">
        <v>933</v>
      </c>
      <c r="O107" s="223" t="s">
        <v>933</v>
      </c>
      <c r="T107" s="223" t="s">
        <v>933</v>
      </c>
      <c r="W107" s="160" t="s">
        <v>962</v>
      </c>
      <c r="X107" s="223" t="s">
        <v>960</v>
      </c>
      <c r="Y107" s="223" t="s">
        <v>960</v>
      </c>
      <c r="Z107" s="223" t="s">
        <v>962</v>
      </c>
      <c r="AM107" s="223" t="s">
        <v>984</v>
      </c>
      <c r="AN107" s="223" t="s">
        <v>984</v>
      </c>
      <c r="AO107" s="223" t="s">
        <v>982</v>
      </c>
      <c r="AP107" s="223" t="s">
        <v>984</v>
      </c>
      <c r="AQ107" s="223" t="s">
        <v>984</v>
      </c>
      <c r="AR107" s="223" t="s">
        <v>982</v>
      </c>
      <c r="AS107" s="223" t="s">
        <v>984</v>
      </c>
      <c r="AT107" s="223" t="s">
        <v>982</v>
      </c>
      <c r="AU107" s="223" t="s">
        <v>982</v>
      </c>
      <c r="AV107" s="223" t="s">
        <v>984</v>
      </c>
      <c r="AW107" s="223" t="s">
        <v>984</v>
      </c>
      <c r="AX107" s="223" t="s">
        <v>984</v>
      </c>
      <c r="AY107" s="223" t="s">
        <v>984</v>
      </c>
      <c r="AZ107" s="223" t="s">
        <v>984</v>
      </c>
      <c r="BA107" s="223" t="s">
        <v>984</v>
      </c>
      <c r="BB107" s="223" t="s">
        <v>986</v>
      </c>
      <c r="BC107" s="223" t="s">
        <v>984</v>
      </c>
      <c r="BD107" s="223" t="s">
        <v>982</v>
      </c>
    </row>
    <row r="108" spans="1:56" x14ac:dyDescent="0.3">
      <c r="A108" s="223" t="s">
        <v>489</v>
      </c>
      <c r="B108" s="223" t="s">
        <v>490</v>
      </c>
      <c r="L108" s="223" t="s">
        <v>933</v>
      </c>
      <c r="M108" s="223" t="s">
        <v>933</v>
      </c>
      <c r="N108" s="223" t="s">
        <v>933</v>
      </c>
      <c r="O108" s="223" t="s">
        <v>933</v>
      </c>
      <c r="T108" s="223" t="s">
        <v>933</v>
      </c>
      <c r="W108" s="160" t="s">
        <v>962</v>
      </c>
      <c r="X108" s="223" t="s">
        <v>960</v>
      </c>
      <c r="Y108" s="223" t="s">
        <v>964</v>
      </c>
      <c r="Z108" s="223" t="s">
        <v>962</v>
      </c>
      <c r="AM108" s="223" t="s">
        <v>982</v>
      </c>
      <c r="AN108" s="223" t="s">
        <v>982</v>
      </c>
      <c r="AO108" s="223" t="s">
        <v>982</v>
      </c>
      <c r="AP108" s="223" t="s">
        <v>982</v>
      </c>
      <c r="AQ108" s="223" t="s">
        <v>980</v>
      </c>
      <c r="AR108" s="223" t="s">
        <v>982</v>
      </c>
      <c r="AS108" s="223" t="s">
        <v>982</v>
      </c>
      <c r="AT108" s="223" t="s">
        <v>982</v>
      </c>
      <c r="AU108" s="223" t="s">
        <v>982</v>
      </c>
      <c r="AV108" s="223" t="s">
        <v>982</v>
      </c>
      <c r="AW108" s="223" t="s">
        <v>982</v>
      </c>
      <c r="AX108" s="223" t="s">
        <v>982</v>
      </c>
      <c r="AY108" s="223" t="s">
        <v>982</v>
      </c>
      <c r="AZ108" s="223" t="s">
        <v>980</v>
      </c>
      <c r="BA108" s="223" t="s">
        <v>982</v>
      </c>
      <c r="BB108" s="223" t="s">
        <v>982</v>
      </c>
      <c r="BC108" s="223" t="s">
        <v>982</v>
      </c>
      <c r="BD108" s="223" t="s">
        <v>982</v>
      </c>
    </row>
    <row r="109" spans="1:56" x14ac:dyDescent="0.3">
      <c r="A109" s="223" t="s">
        <v>493</v>
      </c>
      <c r="B109" s="223" t="s">
        <v>494</v>
      </c>
      <c r="L109" s="223" t="s">
        <v>933</v>
      </c>
      <c r="M109" s="223" t="s">
        <v>933</v>
      </c>
      <c r="N109" s="223" t="s">
        <v>933</v>
      </c>
      <c r="O109" s="223" t="s">
        <v>933</v>
      </c>
      <c r="T109" s="223" t="s">
        <v>933</v>
      </c>
      <c r="W109" s="160" t="s">
        <v>960</v>
      </c>
      <c r="X109" s="223" t="s">
        <v>960</v>
      </c>
      <c r="Y109" s="223" t="s">
        <v>964</v>
      </c>
      <c r="Z109" s="223" t="s">
        <v>962</v>
      </c>
      <c r="AM109" s="223" t="s">
        <v>982</v>
      </c>
      <c r="AN109" s="223" t="s">
        <v>984</v>
      </c>
      <c r="AO109" s="223" t="s">
        <v>984</v>
      </c>
      <c r="AP109" s="223" t="s">
        <v>982</v>
      </c>
      <c r="AQ109" s="223" t="s">
        <v>982</v>
      </c>
      <c r="AR109" s="223" t="s">
        <v>982</v>
      </c>
      <c r="AS109" s="223" t="s">
        <v>982</v>
      </c>
      <c r="AT109" s="223" t="s">
        <v>984</v>
      </c>
      <c r="AU109" s="223" t="s">
        <v>984</v>
      </c>
      <c r="AV109" s="223" t="s">
        <v>982</v>
      </c>
      <c r="AW109" s="223" t="s">
        <v>984</v>
      </c>
      <c r="AX109" s="223" t="s">
        <v>984</v>
      </c>
      <c r="AY109" s="223" t="s">
        <v>982</v>
      </c>
      <c r="AZ109" s="223" t="s">
        <v>982</v>
      </c>
      <c r="BA109" s="223" t="s">
        <v>982</v>
      </c>
      <c r="BB109" s="223" t="s">
        <v>982</v>
      </c>
      <c r="BC109" s="223" t="s">
        <v>984</v>
      </c>
      <c r="BD109" s="223" t="s">
        <v>984</v>
      </c>
    </row>
    <row r="110" spans="1:56" x14ac:dyDescent="0.3">
      <c r="A110" s="223" t="s">
        <v>495</v>
      </c>
      <c r="B110" s="223" t="s">
        <v>496</v>
      </c>
      <c r="L110" s="223" t="s">
        <v>933</v>
      </c>
      <c r="M110" s="223" t="s">
        <v>933</v>
      </c>
      <c r="N110" s="223" t="s">
        <v>933</v>
      </c>
      <c r="O110" s="223" t="s">
        <v>933</v>
      </c>
      <c r="T110" s="223" t="s">
        <v>933</v>
      </c>
      <c r="W110" s="160" t="s">
        <v>962</v>
      </c>
      <c r="X110" s="223" t="s">
        <v>962</v>
      </c>
      <c r="Y110" s="223" t="s">
        <v>960</v>
      </c>
      <c r="Z110" s="223" t="s">
        <v>960</v>
      </c>
      <c r="AM110" s="223" t="s">
        <v>982</v>
      </c>
      <c r="AN110" s="223" t="s">
        <v>982</v>
      </c>
      <c r="AO110" s="223" t="s">
        <v>982</v>
      </c>
      <c r="AP110" s="223" t="s">
        <v>984</v>
      </c>
      <c r="AQ110" s="223" t="s">
        <v>982</v>
      </c>
      <c r="AR110" s="223" t="s">
        <v>982</v>
      </c>
      <c r="AS110" s="223" t="s">
        <v>982</v>
      </c>
      <c r="AT110" s="223" t="s">
        <v>982</v>
      </c>
      <c r="AU110" s="223" t="s">
        <v>980</v>
      </c>
      <c r="AV110" s="223" t="s">
        <v>982</v>
      </c>
      <c r="AW110" s="223" t="s">
        <v>982</v>
      </c>
      <c r="AX110" s="223" t="s">
        <v>982</v>
      </c>
      <c r="AY110" s="223" t="s">
        <v>984</v>
      </c>
      <c r="AZ110" s="223" t="s">
        <v>982</v>
      </c>
      <c r="BA110" s="223" t="s">
        <v>982</v>
      </c>
      <c r="BB110" s="223" t="s">
        <v>982</v>
      </c>
      <c r="BC110" s="223" t="s">
        <v>982</v>
      </c>
      <c r="BD110" s="223" t="s">
        <v>980</v>
      </c>
    </row>
    <row r="111" spans="1:56" x14ac:dyDescent="0.3">
      <c r="A111" s="223" t="s">
        <v>497</v>
      </c>
      <c r="B111" s="223" t="s">
        <v>498</v>
      </c>
      <c r="L111" s="223" t="s">
        <v>933</v>
      </c>
      <c r="M111" s="223" t="s">
        <v>933</v>
      </c>
      <c r="N111" s="223" t="s">
        <v>933</v>
      </c>
      <c r="O111" s="223" t="s">
        <v>933</v>
      </c>
      <c r="T111" s="223" t="s">
        <v>933</v>
      </c>
      <c r="W111" s="160" t="s">
        <v>962</v>
      </c>
      <c r="X111" s="223" t="s">
        <v>960</v>
      </c>
      <c r="Y111" s="223" t="s">
        <v>964</v>
      </c>
      <c r="Z111" s="223" t="s">
        <v>962</v>
      </c>
      <c r="AM111" s="223" t="s">
        <v>982</v>
      </c>
      <c r="AN111" s="223" t="s">
        <v>984</v>
      </c>
      <c r="AO111" s="223" t="s">
        <v>984</v>
      </c>
      <c r="AP111" s="223" t="s">
        <v>982</v>
      </c>
      <c r="AQ111" s="223" t="s">
        <v>982</v>
      </c>
      <c r="AR111" s="223" t="s">
        <v>982</v>
      </c>
      <c r="AS111" s="223" t="s">
        <v>982</v>
      </c>
      <c r="AT111" s="223" t="s">
        <v>984</v>
      </c>
      <c r="AU111" s="223" t="s">
        <v>984</v>
      </c>
      <c r="AV111" s="223" t="s">
        <v>984</v>
      </c>
      <c r="AW111" s="223" t="s">
        <v>984</v>
      </c>
      <c r="AX111" s="223" t="s">
        <v>984</v>
      </c>
      <c r="AY111" s="223" t="s">
        <v>982</v>
      </c>
      <c r="AZ111" s="223" t="s">
        <v>984</v>
      </c>
      <c r="BA111" s="223" t="s">
        <v>984</v>
      </c>
      <c r="BB111" s="223" t="s">
        <v>984</v>
      </c>
      <c r="BC111" s="223" t="s">
        <v>984</v>
      </c>
      <c r="BD111" s="223" t="s">
        <v>984</v>
      </c>
    </row>
    <row r="112" spans="1:56" x14ac:dyDescent="0.3">
      <c r="A112" s="223" t="s">
        <v>499</v>
      </c>
      <c r="B112" s="223" t="s">
        <v>500</v>
      </c>
      <c r="L112" s="223" t="s">
        <v>933</v>
      </c>
      <c r="M112" s="223" t="s">
        <v>933</v>
      </c>
      <c r="N112" s="223" t="s">
        <v>933</v>
      </c>
      <c r="O112" s="223" t="s">
        <v>933</v>
      </c>
      <c r="T112" s="223" t="s">
        <v>933</v>
      </c>
      <c r="W112" s="160" t="s">
        <v>960</v>
      </c>
      <c r="X112" s="223" t="s">
        <v>960</v>
      </c>
      <c r="Y112" s="223" t="s">
        <v>962</v>
      </c>
      <c r="Z112" s="223" t="s">
        <v>962</v>
      </c>
      <c r="AM112" s="223" t="s">
        <v>984</v>
      </c>
      <c r="AN112" s="223" t="s">
        <v>984</v>
      </c>
      <c r="AO112" s="223" t="s">
        <v>986</v>
      </c>
      <c r="AP112" s="223" t="s">
        <v>984</v>
      </c>
      <c r="AQ112" s="223" t="s">
        <v>984</v>
      </c>
      <c r="AR112" s="223" t="s">
        <v>984</v>
      </c>
      <c r="AS112" s="223" t="s">
        <v>982</v>
      </c>
      <c r="AT112" s="223" t="s">
        <v>984</v>
      </c>
      <c r="AU112" s="223" t="s">
        <v>982</v>
      </c>
      <c r="AV112" s="223" t="s">
        <v>984</v>
      </c>
      <c r="AW112" s="223" t="s">
        <v>984</v>
      </c>
      <c r="AX112" s="223" t="s">
        <v>986</v>
      </c>
      <c r="AY112" s="223" t="s">
        <v>986</v>
      </c>
      <c r="AZ112" s="223" t="s">
        <v>984</v>
      </c>
      <c r="BA112" s="223" t="s">
        <v>984</v>
      </c>
      <c r="BB112" s="223" t="s">
        <v>984</v>
      </c>
      <c r="BC112" s="223" t="s">
        <v>984</v>
      </c>
      <c r="BD112" s="223" t="s">
        <v>982</v>
      </c>
    </row>
    <row r="113" spans="1:56" x14ac:dyDescent="0.3">
      <c r="A113" s="223" t="s">
        <v>501</v>
      </c>
      <c r="B113" s="223" t="s">
        <v>502</v>
      </c>
      <c r="L113" s="223" t="s">
        <v>933</v>
      </c>
      <c r="M113" s="223" t="s">
        <v>933</v>
      </c>
      <c r="N113" s="223" t="s">
        <v>933</v>
      </c>
      <c r="O113" s="223" t="s">
        <v>933</v>
      </c>
      <c r="T113" s="223" t="s">
        <v>933</v>
      </c>
      <c r="W113" s="160" t="s">
        <v>960</v>
      </c>
      <c r="X113" s="223" t="s">
        <v>960</v>
      </c>
      <c r="Y113" s="223" t="s">
        <v>960</v>
      </c>
      <c r="Z113" s="223" t="s">
        <v>960</v>
      </c>
      <c r="AM113" s="223" t="s">
        <v>982</v>
      </c>
      <c r="AN113" s="223" t="s">
        <v>982</v>
      </c>
      <c r="AO113" s="223" t="s">
        <v>982</v>
      </c>
      <c r="AP113" s="223" t="s">
        <v>982</v>
      </c>
      <c r="AQ113" s="223" t="s">
        <v>982</v>
      </c>
      <c r="AR113" s="223" t="s">
        <v>980</v>
      </c>
      <c r="AS113" s="223" t="s">
        <v>982</v>
      </c>
      <c r="AT113" s="223" t="s">
        <v>982</v>
      </c>
      <c r="AU113" s="223" t="s">
        <v>980</v>
      </c>
      <c r="AV113" s="223" t="s">
        <v>982</v>
      </c>
      <c r="AW113" s="223" t="s">
        <v>982</v>
      </c>
      <c r="AX113" s="223" t="s">
        <v>982</v>
      </c>
      <c r="AY113" s="223" t="s">
        <v>982</v>
      </c>
      <c r="AZ113" s="223" t="s">
        <v>982</v>
      </c>
      <c r="BA113" s="223" t="s">
        <v>982</v>
      </c>
      <c r="BB113" s="223" t="s">
        <v>982</v>
      </c>
      <c r="BC113" s="223" t="s">
        <v>982</v>
      </c>
      <c r="BD113" s="223" t="s">
        <v>982</v>
      </c>
    </row>
    <row r="114" spans="1:56" x14ac:dyDescent="0.3">
      <c r="A114" s="223" t="s">
        <v>503</v>
      </c>
      <c r="B114" s="223" t="s">
        <v>504</v>
      </c>
      <c r="L114" s="223" t="s">
        <v>933</v>
      </c>
      <c r="M114" s="223" t="s">
        <v>933</v>
      </c>
      <c r="N114" s="223" t="s">
        <v>933</v>
      </c>
      <c r="O114" s="223" t="s">
        <v>933</v>
      </c>
      <c r="T114" s="223" t="s">
        <v>933</v>
      </c>
      <c r="W114" s="160" t="s">
        <v>960</v>
      </c>
      <c r="X114" s="223" t="s">
        <v>962</v>
      </c>
      <c r="Y114" s="223" t="s">
        <v>962</v>
      </c>
      <c r="Z114" s="223" t="s">
        <v>960</v>
      </c>
      <c r="AM114" s="223" t="s">
        <v>982</v>
      </c>
      <c r="AN114" s="223" t="s">
        <v>980</v>
      </c>
      <c r="AO114" s="223" t="s">
        <v>982</v>
      </c>
      <c r="AP114" s="223" t="s">
        <v>982</v>
      </c>
      <c r="AQ114" s="223" t="s">
        <v>984</v>
      </c>
      <c r="AR114" s="223" t="s">
        <v>980</v>
      </c>
      <c r="AS114" s="223" t="s">
        <v>982</v>
      </c>
      <c r="AT114" s="223" t="s">
        <v>982</v>
      </c>
      <c r="AU114" s="223" t="s">
        <v>982</v>
      </c>
      <c r="AV114" s="223" t="s">
        <v>982</v>
      </c>
      <c r="AW114" s="223" t="s">
        <v>982</v>
      </c>
      <c r="AX114" s="223" t="s">
        <v>982</v>
      </c>
      <c r="AY114" s="223" t="s">
        <v>982</v>
      </c>
      <c r="AZ114" s="223" t="s">
        <v>984</v>
      </c>
      <c r="BA114" s="223" t="s">
        <v>982</v>
      </c>
      <c r="BB114" s="223" t="s">
        <v>982</v>
      </c>
      <c r="BC114" s="223" t="s">
        <v>982</v>
      </c>
      <c r="BD114" s="223" t="s">
        <v>982</v>
      </c>
    </row>
    <row r="115" spans="1:56" x14ac:dyDescent="0.3">
      <c r="A115" s="223" t="s">
        <v>505</v>
      </c>
      <c r="B115" s="223" t="s">
        <v>506</v>
      </c>
      <c r="L115" s="223" t="s">
        <v>933</v>
      </c>
      <c r="M115" s="223" t="s">
        <v>933</v>
      </c>
      <c r="N115" s="223" t="s">
        <v>933</v>
      </c>
      <c r="O115" s="223" t="s">
        <v>933</v>
      </c>
      <c r="T115" s="223" t="s">
        <v>933</v>
      </c>
      <c r="W115" s="160" t="s">
        <v>962</v>
      </c>
      <c r="X115" s="223" t="s">
        <v>960</v>
      </c>
      <c r="Y115" s="223" t="s">
        <v>962</v>
      </c>
      <c r="Z115" s="223" t="s">
        <v>962</v>
      </c>
      <c r="AM115" s="223" t="s">
        <v>980</v>
      </c>
      <c r="AN115" s="223" t="s">
        <v>980</v>
      </c>
      <c r="AO115" s="223" t="s">
        <v>982</v>
      </c>
      <c r="AP115" s="223" t="s">
        <v>980</v>
      </c>
      <c r="AQ115" s="223" t="s">
        <v>980</v>
      </c>
      <c r="AR115" s="223" t="s">
        <v>980</v>
      </c>
      <c r="AS115" s="223" t="s">
        <v>980</v>
      </c>
      <c r="AT115" s="223" t="s">
        <v>980</v>
      </c>
      <c r="AU115" s="223" t="s">
        <v>982</v>
      </c>
      <c r="AV115" s="223" t="s">
        <v>982</v>
      </c>
      <c r="AW115" s="223" t="s">
        <v>982</v>
      </c>
      <c r="AX115" s="223" t="s">
        <v>984</v>
      </c>
      <c r="AY115" s="223" t="s">
        <v>982</v>
      </c>
      <c r="AZ115" s="223" t="s">
        <v>982</v>
      </c>
      <c r="BA115" s="223" t="s">
        <v>982</v>
      </c>
      <c r="BB115" s="223" t="s">
        <v>982</v>
      </c>
      <c r="BC115" s="223" t="s">
        <v>982</v>
      </c>
      <c r="BD115" s="223" t="s">
        <v>982</v>
      </c>
    </row>
    <row r="116" spans="1:56" x14ac:dyDescent="0.3">
      <c r="A116" s="223" t="s">
        <v>507</v>
      </c>
      <c r="B116" s="223" t="s">
        <v>508</v>
      </c>
      <c r="L116" s="223" t="s">
        <v>933</v>
      </c>
      <c r="M116" s="223" t="s">
        <v>933</v>
      </c>
      <c r="N116" s="223" t="s">
        <v>933</v>
      </c>
      <c r="O116" s="223" t="s">
        <v>933</v>
      </c>
      <c r="T116" s="223" t="s">
        <v>933</v>
      </c>
      <c r="W116" s="160" t="s">
        <v>962</v>
      </c>
      <c r="X116" s="223" t="s">
        <v>960</v>
      </c>
      <c r="Y116" s="223" t="s">
        <v>960</v>
      </c>
      <c r="Z116" s="223" t="s">
        <v>962</v>
      </c>
      <c r="AM116" s="223" t="s">
        <v>982</v>
      </c>
      <c r="AN116" s="223" t="s">
        <v>982</v>
      </c>
      <c r="AO116" s="223" t="s">
        <v>982</v>
      </c>
      <c r="AP116" s="223" t="s">
        <v>982</v>
      </c>
      <c r="AQ116" s="223" t="s">
        <v>982</v>
      </c>
      <c r="AR116" s="223" t="s">
        <v>982</v>
      </c>
      <c r="AS116" s="223" t="s">
        <v>982</v>
      </c>
      <c r="AT116" s="223" t="s">
        <v>984</v>
      </c>
      <c r="AU116" s="223" t="s">
        <v>984</v>
      </c>
      <c r="AV116" s="223" t="s">
        <v>984</v>
      </c>
      <c r="AW116" s="223" t="s">
        <v>984</v>
      </c>
      <c r="AX116" s="223" t="s">
        <v>984</v>
      </c>
      <c r="AY116" s="223" t="s">
        <v>984</v>
      </c>
      <c r="AZ116" s="223" t="s">
        <v>984</v>
      </c>
      <c r="BA116" s="223" t="s">
        <v>984</v>
      </c>
      <c r="BB116" s="223" t="s">
        <v>984</v>
      </c>
      <c r="BC116" s="223" t="s">
        <v>984</v>
      </c>
      <c r="BD116" s="223" t="s">
        <v>984</v>
      </c>
    </row>
    <row r="117" spans="1:56" x14ac:dyDescent="0.3">
      <c r="A117" s="223" t="s">
        <v>511</v>
      </c>
      <c r="B117" s="223" t="s">
        <v>512</v>
      </c>
      <c r="L117" s="223" t="s">
        <v>933</v>
      </c>
      <c r="M117" s="223" t="s">
        <v>933</v>
      </c>
      <c r="N117" s="223" t="s">
        <v>933</v>
      </c>
      <c r="O117" s="223" t="s">
        <v>933</v>
      </c>
      <c r="T117" s="223" t="s">
        <v>933</v>
      </c>
      <c r="W117" s="160" t="s">
        <v>962</v>
      </c>
      <c r="X117" s="223" t="s">
        <v>960</v>
      </c>
      <c r="Y117" s="223" t="s">
        <v>960</v>
      </c>
      <c r="Z117" s="223" t="s">
        <v>960</v>
      </c>
      <c r="AM117" s="223" t="s">
        <v>982</v>
      </c>
      <c r="AN117" s="223" t="s">
        <v>982</v>
      </c>
      <c r="AO117" s="223" t="s">
        <v>984</v>
      </c>
      <c r="AP117" s="223" t="s">
        <v>984</v>
      </c>
      <c r="AQ117" s="223" t="s">
        <v>980</v>
      </c>
      <c r="AR117" s="223" t="s">
        <v>984</v>
      </c>
      <c r="AS117" s="223" t="s">
        <v>982</v>
      </c>
      <c r="AT117" s="223" t="s">
        <v>982</v>
      </c>
      <c r="AU117" s="223" t="s">
        <v>980</v>
      </c>
      <c r="AV117" s="223" t="s">
        <v>984</v>
      </c>
      <c r="AW117" s="223" t="s">
        <v>984</v>
      </c>
      <c r="AX117" s="223" t="s">
        <v>984</v>
      </c>
      <c r="AY117" s="223" t="s">
        <v>984</v>
      </c>
      <c r="AZ117" s="223" t="s">
        <v>980</v>
      </c>
      <c r="BA117" s="223" t="s">
        <v>984</v>
      </c>
      <c r="BB117" s="223" t="s">
        <v>982</v>
      </c>
      <c r="BC117" s="223" t="s">
        <v>984</v>
      </c>
      <c r="BD117" s="223" t="s">
        <v>982</v>
      </c>
    </row>
    <row r="118" spans="1:56" x14ac:dyDescent="0.3">
      <c r="A118" s="223" t="s">
        <v>513</v>
      </c>
      <c r="B118" s="223" t="s">
        <v>514</v>
      </c>
      <c r="L118" s="223" t="s">
        <v>933</v>
      </c>
      <c r="M118" s="223" t="s">
        <v>933</v>
      </c>
      <c r="N118" s="223" t="s">
        <v>933</v>
      </c>
      <c r="O118" s="223" t="s">
        <v>933</v>
      </c>
      <c r="T118" s="223" t="s">
        <v>933</v>
      </c>
      <c r="W118" s="160" t="s">
        <v>960</v>
      </c>
      <c r="X118" s="223" t="s">
        <v>960</v>
      </c>
      <c r="Y118" s="223" t="s">
        <v>964</v>
      </c>
      <c r="Z118" s="223" t="s">
        <v>962</v>
      </c>
      <c r="AM118" s="223" t="s">
        <v>982</v>
      </c>
      <c r="AN118" s="223" t="s">
        <v>982</v>
      </c>
      <c r="AO118" s="223" t="s">
        <v>982</v>
      </c>
      <c r="AP118" s="223" t="s">
        <v>982</v>
      </c>
      <c r="AQ118" s="223" t="s">
        <v>980</v>
      </c>
      <c r="AR118" s="223" t="s">
        <v>982</v>
      </c>
      <c r="AS118" s="223" t="s">
        <v>982</v>
      </c>
      <c r="AT118" s="223" t="s">
        <v>982</v>
      </c>
      <c r="AU118" s="223" t="s">
        <v>982</v>
      </c>
      <c r="AV118" s="223" t="s">
        <v>984</v>
      </c>
      <c r="AW118" s="223" t="s">
        <v>982</v>
      </c>
      <c r="AX118" s="223" t="s">
        <v>982</v>
      </c>
      <c r="AY118" s="223" t="s">
        <v>982</v>
      </c>
      <c r="AZ118" s="223" t="s">
        <v>982</v>
      </c>
      <c r="BA118" s="223" t="s">
        <v>982</v>
      </c>
      <c r="BB118" s="223" t="s">
        <v>984</v>
      </c>
      <c r="BC118" s="223" t="s">
        <v>984</v>
      </c>
      <c r="BD118" s="223" t="s">
        <v>982</v>
      </c>
    </row>
    <row r="119" spans="1:56" x14ac:dyDescent="0.3">
      <c r="A119" s="223" t="s">
        <v>515</v>
      </c>
      <c r="B119" s="223" t="s">
        <v>516</v>
      </c>
      <c r="L119" s="223" t="s">
        <v>933</v>
      </c>
      <c r="M119" s="223" t="s">
        <v>933</v>
      </c>
      <c r="N119" s="223" t="s">
        <v>933</v>
      </c>
      <c r="O119" s="223" t="s">
        <v>933</v>
      </c>
      <c r="T119" s="223" t="s">
        <v>933</v>
      </c>
      <c r="W119" s="160" t="s">
        <v>962</v>
      </c>
      <c r="X119" s="223" t="s">
        <v>962</v>
      </c>
      <c r="Y119" s="223" t="s">
        <v>962</v>
      </c>
      <c r="Z119" s="223" t="s">
        <v>962</v>
      </c>
      <c r="AM119" s="223" t="s">
        <v>982</v>
      </c>
      <c r="AN119" s="223" t="s">
        <v>982</v>
      </c>
      <c r="AO119" s="223" t="s">
        <v>982</v>
      </c>
      <c r="AP119" s="223" t="s">
        <v>984</v>
      </c>
      <c r="AQ119" s="223" t="s">
        <v>982</v>
      </c>
      <c r="AR119" s="223" t="s">
        <v>982</v>
      </c>
      <c r="AS119" s="223" t="s">
        <v>982</v>
      </c>
      <c r="AT119" s="223" t="s">
        <v>982</v>
      </c>
      <c r="AU119" s="223" t="s">
        <v>982</v>
      </c>
      <c r="AV119" s="223" t="s">
        <v>984</v>
      </c>
      <c r="AW119" s="223" t="s">
        <v>984</v>
      </c>
      <c r="AX119" s="223" t="s">
        <v>984</v>
      </c>
      <c r="AY119" s="223" t="s">
        <v>984</v>
      </c>
      <c r="AZ119" s="223" t="s">
        <v>984</v>
      </c>
      <c r="BA119" s="223" t="s">
        <v>982</v>
      </c>
      <c r="BB119" s="223" t="s">
        <v>982</v>
      </c>
      <c r="BC119" s="223" t="s">
        <v>982</v>
      </c>
      <c r="BD119" s="223" t="s">
        <v>982</v>
      </c>
    </row>
    <row r="120" spans="1:56" x14ac:dyDescent="0.3">
      <c r="A120" s="223" t="s">
        <v>517</v>
      </c>
      <c r="B120" s="223" t="s">
        <v>518</v>
      </c>
      <c r="L120" s="223" t="s">
        <v>933</v>
      </c>
      <c r="M120" s="223" t="s">
        <v>933</v>
      </c>
      <c r="N120" s="223" t="s">
        <v>933</v>
      </c>
      <c r="O120" s="223" t="s">
        <v>933</v>
      </c>
      <c r="T120" s="223" t="s">
        <v>933</v>
      </c>
      <c r="W120" s="160" t="s">
        <v>962</v>
      </c>
      <c r="X120" s="223" t="s">
        <v>960</v>
      </c>
      <c r="Y120" s="223" t="s">
        <v>964</v>
      </c>
      <c r="Z120" s="223" t="s">
        <v>960</v>
      </c>
      <c r="AM120" s="223" t="s">
        <v>984</v>
      </c>
      <c r="AN120" s="223" t="s">
        <v>984</v>
      </c>
      <c r="AO120" s="223" t="s">
        <v>984</v>
      </c>
      <c r="AP120" s="223" t="s">
        <v>984</v>
      </c>
      <c r="AQ120" s="223" t="s">
        <v>982</v>
      </c>
      <c r="AR120" s="223" t="s">
        <v>982</v>
      </c>
      <c r="AS120" s="223" t="s">
        <v>984</v>
      </c>
      <c r="AT120" s="223" t="s">
        <v>982</v>
      </c>
      <c r="AU120" s="223" t="s">
        <v>982</v>
      </c>
      <c r="AV120" s="223" t="s">
        <v>984</v>
      </c>
      <c r="AW120" s="223" t="s">
        <v>984</v>
      </c>
      <c r="AX120" s="223" t="s">
        <v>984</v>
      </c>
      <c r="AY120" s="223" t="s">
        <v>984</v>
      </c>
      <c r="AZ120" s="223" t="s">
        <v>982</v>
      </c>
      <c r="BA120" s="223" t="s">
        <v>982</v>
      </c>
      <c r="BB120" s="223" t="s">
        <v>984</v>
      </c>
      <c r="BC120" s="223" t="s">
        <v>982</v>
      </c>
      <c r="BD120" s="223" t="s">
        <v>982</v>
      </c>
    </row>
    <row r="121" spans="1:56" x14ac:dyDescent="0.3">
      <c r="A121" s="223" t="s">
        <v>519</v>
      </c>
      <c r="B121" s="223" t="s">
        <v>520</v>
      </c>
      <c r="L121" s="223" t="s">
        <v>933</v>
      </c>
      <c r="M121" s="223" t="s">
        <v>933</v>
      </c>
      <c r="N121" s="223" t="s">
        <v>933</v>
      </c>
      <c r="O121" s="223" t="s">
        <v>933</v>
      </c>
      <c r="T121" s="223" t="s">
        <v>935</v>
      </c>
      <c r="W121" s="160" t="s">
        <v>960</v>
      </c>
      <c r="X121" s="223" t="s">
        <v>960</v>
      </c>
      <c r="Y121" s="223" t="s">
        <v>960</v>
      </c>
      <c r="Z121" s="223" t="s">
        <v>962</v>
      </c>
      <c r="AM121" s="223" t="s">
        <v>982</v>
      </c>
      <c r="AN121" s="223" t="s">
        <v>982</v>
      </c>
      <c r="AO121" s="223" t="s">
        <v>982</v>
      </c>
      <c r="AP121" s="223" t="s">
        <v>982</v>
      </c>
      <c r="AQ121" s="223" t="s">
        <v>980</v>
      </c>
      <c r="AR121" s="223" t="s">
        <v>980</v>
      </c>
      <c r="AS121" s="223" t="s">
        <v>982</v>
      </c>
      <c r="AT121" s="223" t="s">
        <v>980</v>
      </c>
      <c r="AU121" s="223" t="s">
        <v>982</v>
      </c>
      <c r="AV121" s="223" t="s">
        <v>984</v>
      </c>
      <c r="AW121" s="223" t="s">
        <v>984</v>
      </c>
      <c r="AX121" s="223" t="s">
        <v>984</v>
      </c>
      <c r="AY121" s="223" t="s">
        <v>982</v>
      </c>
      <c r="AZ121" s="223" t="s">
        <v>980</v>
      </c>
      <c r="BA121" s="223" t="s">
        <v>980</v>
      </c>
      <c r="BB121" s="223" t="s">
        <v>982</v>
      </c>
      <c r="BC121" s="223" t="s">
        <v>980</v>
      </c>
      <c r="BD121" s="223" t="s">
        <v>982</v>
      </c>
    </row>
    <row r="122" spans="1:56" x14ac:dyDescent="0.3">
      <c r="A122" s="223" t="s">
        <v>521</v>
      </c>
      <c r="B122" s="223" t="s">
        <v>522</v>
      </c>
      <c r="L122" s="223" t="s">
        <v>933</v>
      </c>
      <c r="M122" s="223" t="s">
        <v>933</v>
      </c>
      <c r="N122" s="223" t="s">
        <v>933</v>
      </c>
      <c r="O122" s="223" t="s">
        <v>933</v>
      </c>
      <c r="T122" s="223" t="s">
        <v>933</v>
      </c>
      <c r="W122" s="160" t="s">
        <v>964</v>
      </c>
      <c r="X122" s="223" t="s">
        <v>960</v>
      </c>
      <c r="Y122" s="223" t="s">
        <v>960</v>
      </c>
      <c r="Z122" s="223" t="s">
        <v>960</v>
      </c>
      <c r="AM122" s="223" t="s">
        <v>984</v>
      </c>
      <c r="AN122" s="223" t="s">
        <v>984</v>
      </c>
      <c r="AO122" s="223" t="s">
        <v>984</v>
      </c>
      <c r="AP122" s="223" t="s">
        <v>984</v>
      </c>
      <c r="AQ122" s="223" t="s">
        <v>982</v>
      </c>
      <c r="AR122" s="223" t="s">
        <v>982</v>
      </c>
      <c r="AS122" s="223" t="s">
        <v>982</v>
      </c>
      <c r="AT122" s="223" t="s">
        <v>982</v>
      </c>
      <c r="AU122" s="223" t="s">
        <v>982</v>
      </c>
      <c r="AV122" s="223" t="s">
        <v>984</v>
      </c>
      <c r="AW122" s="223" t="s">
        <v>984</v>
      </c>
      <c r="AX122" s="223" t="s">
        <v>984</v>
      </c>
      <c r="AY122" s="223" t="s">
        <v>984</v>
      </c>
      <c r="AZ122" s="223" t="s">
        <v>984</v>
      </c>
      <c r="BA122" s="223" t="s">
        <v>984</v>
      </c>
      <c r="BB122" s="223" t="s">
        <v>982</v>
      </c>
      <c r="BC122" s="223" t="s">
        <v>984</v>
      </c>
      <c r="BD122" s="223" t="s">
        <v>984</v>
      </c>
    </row>
    <row r="123" spans="1:56" x14ac:dyDescent="0.3">
      <c r="A123" s="223" t="s">
        <v>525</v>
      </c>
      <c r="B123" s="223" t="s">
        <v>526</v>
      </c>
      <c r="L123" s="223" t="s">
        <v>933</v>
      </c>
      <c r="M123" s="223" t="s">
        <v>933</v>
      </c>
      <c r="N123" s="223" t="s">
        <v>933</v>
      </c>
      <c r="O123" s="223" t="s">
        <v>933</v>
      </c>
      <c r="T123" s="223" t="s">
        <v>933</v>
      </c>
      <c r="W123" s="160" t="s">
        <v>962</v>
      </c>
      <c r="X123" s="223" t="s">
        <v>962</v>
      </c>
      <c r="Y123" s="223" t="s">
        <v>964</v>
      </c>
      <c r="Z123" s="223" t="s">
        <v>962</v>
      </c>
      <c r="AM123" s="223" t="s">
        <v>982</v>
      </c>
      <c r="AN123" s="223" t="s">
        <v>982</v>
      </c>
      <c r="AO123" s="223" t="s">
        <v>984</v>
      </c>
      <c r="AP123" s="223" t="s">
        <v>984</v>
      </c>
      <c r="AQ123" s="223" t="s">
        <v>980</v>
      </c>
      <c r="AR123" s="223" t="s">
        <v>978</v>
      </c>
      <c r="AS123" s="223" t="s">
        <v>984</v>
      </c>
      <c r="AT123" s="223" t="s">
        <v>982</v>
      </c>
      <c r="AU123" s="223" t="s">
        <v>982</v>
      </c>
      <c r="AV123" s="223" t="s">
        <v>982</v>
      </c>
      <c r="AW123" s="223" t="s">
        <v>982</v>
      </c>
      <c r="AX123" s="223" t="s">
        <v>984</v>
      </c>
      <c r="AY123" s="223" t="s">
        <v>984</v>
      </c>
      <c r="AZ123" s="223" t="s">
        <v>978</v>
      </c>
      <c r="BA123" s="223" t="s">
        <v>982</v>
      </c>
      <c r="BB123" s="223" t="s">
        <v>984</v>
      </c>
      <c r="BC123" s="223" t="s">
        <v>984</v>
      </c>
      <c r="BD123" s="223" t="s">
        <v>982</v>
      </c>
    </row>
    <row r="124" spans="1:56" x14ac:dyDescent="0.3">
      <c r="A124" s="223" t="s">
        <v>529</v>
      </c>
      <c r="B124" s="223" t="s">
        <v>530</v>
      </c>
      <c r="L124" s="223" t="s">
        <v>933</v>
      </c>
      <c r="M124" s="223" t="s">
        <v>933</v>
      </c>
      <c r="N124" s="223" t="s">
        <v>933</v>
      </c>
      <c r="O124" s="223" t="s">
        <v>933</v>
      </c>
      <c r="T124" s="223" t="s">
        <v>933</v>
      </c>
      <c r="W124" s="160" t="s">
        <v>960</v>
      </c>
      <c r="X124" s="223" t="s">
        <v>960</v>
      </c>
      <c r="Y124" s="223" t="s">
        <v>960</v>
      </c>
      <c r="Z124" s="223" t="s">
        <v>960</v>
      </c>
      <c r="AM124" s="223" t="s">
        <v>982</v>
      </c>
      <c r="AN124" s="223" t="s">
        <v>982</v>
      </c>
      <c r="AO124" s="223" t="s">
        <v>982</v>
      </c>
      <c r="AP124" s="223" t="s">
        <v>982</v>
      </c>
      <c r="AQ124" s="223" t="s">
        <v>982</v>
      </c>
      <c r="AR124" s="223" t="s">
        <v>982</v>
      </c>
      <c r="AS124" s="223" t="s">
        <v>982</v>
      </c>
      <c r="AT124" s="223" t="s">
        <v>982</v>
      </c>
      <c r="AU124" s="223" t="s">
        <v>984</v>
      </c>
      <c r="AV124" s="223" t="s">
        <v>984</v>
      </c>
      <c r="AW124" s="223" t="s">
        <v>984</v>
      </c>
      <c r="AX124" s="223" t="s">
        <v>984</v>
      </c>
      <c r="AY124" s="223" t="s">
        <v>984</v>
      </c>
      <c r="AZ124" s="223" t="s">
        <v>982</v>
      </c>
      <c r="BA124" s="223" t="s">
        <v>982</v>
      </c>
      <c r="BB124" s="223" t="s">
        <v>982</v>
      </c>
      <c r="BC124" s="223" t="s">
        <v>982</v>
      </c>
      <c r="BD124" s="223" t="s">
        <v>984</v>
      </c>
    </row>
    <row r="125" spans="1:56" x14ac:dyDescent="0.3">
      <c r="A125" s="223" t="s">
        <v>531</v>
      </c>
      <c r="B125" s="223" t="s">
        <v>532</v>
      </c>
      <c r="L125" s="223" t="s">
        <v>933</v>
      </c>
      <c r="M125" s="223" t="s">
        <v>933</v>
      </c>
      <c r="N125" s="223" t="s">
        <v>933</v>
      </c>
      <c r="O125" s="223" t="s">
        <v>933</v>
      </c>
      <c r="T125" s="223" t="s">
        <v>933</v>
      </c>
      <c r="W125" s="160" t="s">
        <v>962</v>
      </c>
      <c r="X125" s="223" t="s">
        <v>962</v>
      </c>
      <c r="Y125" s="223" t="s">
        <v>962</v>
      </c>
      <c r="Z125" s="223" t="s">
        <v>962</v>
      </c>
      <c r="AM125" s="223" t="s">
        <v>980</v>
      </c>
      <c r="AN125" s="223" t="s">
        <v>980</v>
      </c>
      <c r="AO125" s="223" t="s">
        <v>982</v>
      </c>
      <c r="AP125" s="223" t="s">
        <v>980</v>
      </c>
      <c r="AQ125" s="223" t="s">
        <v>980</v>
      </c>
      <c r="AR125" s="223" t="s">
        <v>980</v>
      </c>
      <c r="AS125" s="223" t="s">
        <v>980</v>
      </c>
      <c r="AT125" s="223" t="s">
        <v>982</v>
      </c>
      <c r="AU125" s="223" t="s">
        <v>982</v>
      </c>
      <c r="AV125" s="223" t="s">
        <v>980</v>
      </c>
      <c r="AW125" s="223" t="s">
        <v>980</v>
      </c>
      <c r="AX125" s="223" t="s">
        <v>982</v>
      </c>
      <c r="AY125" s="223" t="s">
        <v>980</v>
      </c>
      <c r="AZ125" s="223" t="s">
        <v>982</v>
      </c>
      <c r="BA125" s="223" t="s">
        <v>982</v>
      </c>
      <c r="BB125" s="223" t="s">
        <v>982</v>
      </c>
      <c r="BC125" s="223" t="s">
        <v>982</v>
      </c>
      <c r="BD125" s="223" t="s">
        <v>982</v>
      </c>
    </row>
    <row r="126" spans="1:56" x14ac:dyDescent="0.3">
      <c r="A126" s="223" t="s">
        <v>533</v>
      </c>
      <c r="B126" s="223" t="s">
        <v>534</v>
      </c>
      <c r="L126" s="223" t="s">
        <v>933</v>
      </c>
      <c r="M126" s="223" t="s">
        <v>933</v>
      </c>
      <c r="N126" s="223" t="s">
        <v>933</v>
      </c>
      <c r="O126" s="223" t="s">
        <v>933</v>
      </c>
      <c r="T126" s="223" t="s">
        <v>933</v>
      </c>
      <c r="W126" s="160" t="s">
        <v>962</v>
      </c>
      <c r="X126" s="223" t="s">
        <v>960</v>
      </c>
      <c r="Y126" s="223" t="s">
        <v>962</v>
      </c>
      <c r="Z126" s="223" t="s">
        <v>960</v>
      </c>
      <c r="AM126" s="223" t="s">
        <v>984</v>
      </c>
      <c r="AN126" s="223" t="s">
        <v>982</v>
      </c>
      <c r="AO126" s="223" t="s">
        <v>984</v>
      </c>
      <c r="AP126" s="223" t="s">
        <v>982</v>
      </c>
      <c r="AQ126" s="223" t="s">
        <v>982</v>
      </c>
      <c r="AR126" s="223" t="s">
        <v>982</v>
      </c>
      <c r="AS126" s="223" t="s">
        <v>984</v>
      </c>
      <c r="AT126" s="223" t="s">
        <v>984</v>
      </c>
      <c r="AU126" s="223" t="s">
        <v>982</v>
      </c>
      <c r="AV126" s="223" t="s">
        <v>984</v>
      </c>
      <c r="AW126" s="223" t="s">
        <v>982</v>
      </c>
      <c r="AX126" s="223" t="s">
        <v>984</v>
      </c>
      <c r="AY126" s="223" t="s">
        <v>982</v>
      </c>
      <c r="AZ126" s="223" t="s">
        <v>982</v>
      </c>
      <c r="BA126" s="223" t="s">
        <v>982</v>
      </c>
      <c r="BB126" s="223" t="s">
        <v>984</v>
      </c>
      <c r="BC126" s="223" t="s">
        <v>984</v>
      </c>
      <c r="BD126" s="223" t="s">
        <v>982</v>
      </c>
    </row>
    <row r="127" spans="1:56" x14ac:dyDescent="0.3">
      <c r="A127" s="223" t="s">
        <v>535</v>
      </c>
      <c r="B127" s="223" t="s">
        <v>536</v>
      </c>
      <c r="L127" s="223" t="s">
        <v>933</v>
      </c>
      <c r="M127" s="223" t="s">
        <v>933</v>
      </c>
      <c r="N127" s="223" t="s">
        <v>933</v>
      </c>
      <c r="O127" s="223" t="s">
        <v>933</v>
      </c>
      <c r="T127" s="223" t="s">
        <v>933</v>
      </c>
      <c r="W127" s="160" t="s">
        <v>962</v>
      </c>
      <c r="X127" s="223" t="s">
        <v>960</v>
      </c>
      <c r="Y127" s="223" t="s">
        <v>960</v>
      </c>
      <c r="Z127" s="223" t="s">
        <v>962</v>
      </c>
      <c r="AM127" s="223" t="s">
        <v>982</v>
      </c>
      <c r="AN127" s="223" t="s">
        <v>984</v>
      </c>
      <c r="AO127" s="223" t="s">
        <v>984</v>
      </c>
      <c r="AP127" s="223" t="s">
        <v>982</v>
      </c>
      <c r="AQ127" s="223" t="s">
        <v>984</v>
      </c>
      <c r="AR127" s="223" t="s">
        <v>982</v>
      </c>
      <c r="AS127" s="223" t="s">
        <v>982</v>
      </c>
      <c r="AT127" s="223" t="s">
        <v>982</v>
      </c>
      <c r="AU127" s="223" t="s">
        <v>980</v>
      </c>
      <c r="AV127" s="223" t="s">
        <v>982</v>
      </c>
      <c r="AW127" s="223" t="s">
        <v>984</v>
      </c>
      <c r="AX127" s="223" t="s">
        <v>984</v>
      </c>
      <c r="AY127" s="223" t="s">
        <v>982</v>
      </c>
      <c r="AZ127" s="223" t="s">
        <v>984</v>
      </c>
      <c r="BA127" s="223" t="s">
        <v>982</v>
      </c>
      <c r="BB127" s="223" t="s">
        <v>982</v>
      </c>
      <c r="BC127" s="223" t="s">
        <v>982</v>
      </c>
      <c r="BD127" s="223" t="s">
        <v>980</v>
      </c>
    </row>
    <row r="128" spans="1:56" x14ac:dyDescent="0.3">
      <c r="A128" s="223" t="s">
        <v>538</v>
      </c>
      <c r="B128" s="223" t="s">
        <v>539</v>
      </c>
      <c r="L128" s="223" t="s">
        <v>933</v>
      </c>
      <c r="M128" s="223" t="s">
        <v>933</v>
      </c>
      <c r="N128" s="223" t="s">
        <v>933</v>
      </c>
      <c r="O128" s="223" t="s">
        <v>933</v>
      </c>
      <c r="T128" s="223" t="s">
        <v>933</v>
      </c>
      <c r="W128" s="160" t="s">
        <v>960</v>
      </c>
      <c r="X128" s="223" t="s">
        <v>962</v>
      </c>
      <c r="Y128" s="223" t="s">
        <v>960</v>
      </c>
      <c r="Z128" s="223" t="s">
        <v>962</v>
      </c>
      <c r="AM128" s="223" t="s">
        <v>980</v>
      </c>
      <c r="AN128" s="223" t="s">
        <v>980</v>
      </c>
      <c r="AO128" s="223" t="s">
        <v>982</v>
      </c>
      <c r="AP128" s="223" t="s">
        <v>982</v>
      </c>
      <c r="AQ128" s="223" t="s">
        <v>982</v>
      </c>
      <c r="AR128" s="223" t="s">
        <v>982</v>
      </c>
      <c r="AS128" s="223" t="s">
        <v>984</v>
      </c>
      <c r="AT128" s="223" t="s">
        <v>982</v>
      </c>
      <c r="AU128" s="223" t="s">
        <v>982</v>
      </c>
      <c r="AV128" s="223" t="s">
        <v>980</v>
      </c>
      <c r="AW128" s="223" t="s">
        <v>980</v>
      </c>
      <c r="AX128" s="223" t="s">
        <v>982</v>
      </c>
      <c r="AY128" s="223" t="s">
        <v>982</v>
      </c>
      <c r="AZ128" s="223" t="s">
        <v>982</v>
      </c>
      <c r="BA128" s="223" t="s">
        <v>982</v>
      </c>
      <c r="BB128" s="223" t="s">
        <v>984</v>
      </c>
      <c r="BC128" s="223" t="s">
        <v>982</v>
      </c>
      <c r="BD128" s="223" t="s">
        <v>982</v>
      </c>
    </row>
    <row r="129" spans="1:56" x14ac:dyDescent="0.3">
      <c r="A129" s="223" t="s">
        <v>540</v>
      </c>
      <c r="B129" s="223" t="s">
        <v>541</v>
      </c>
      <c r="L129" s="223" t="s">
        <v>933</v>
      </c>
      <c r="M129" s="223" t="s">
        <v>933</v>
      </c>
      <c r="N129" s="223" t="s">
        <v>933</v>
      </c>
      <c r="O129" s="223" t="s">
        <v>933</v>
      </c>
      <c r="T129" s="223" t="s">
        <v>933</v>
      </c>
      <c r="W129" s="160" t="s">
        <v>962</v>
      </c>
      <c r="X129" s="223" t="s">
        <v>960</v>
      </c>
      <c r="Y129" s="223" t="s">
        <v>960</v>
      </c>
      <c r="Z129" s="223" t="s">
        <v>960</v>
      </c>
      <c r="AM129" s="223" t="s">
        <v>982</v>
      </c>
      <c r="AN129" s="223" t="s">
        <v>984</v>
      </c>
      <c r="AO129" s="223" t="s">
        <v>984</v>
      </c>
      <c r="AP129" s="223" t="s">
        <v>982</v>
      </c>
      <c r="AQ129" s="223" t="s">
        <v>982</v>
      </c>
      <c r="AR129" s="223" t="s">
        <v>982</v>
      </c>
      <c r="AS129" s="223" t="s">
        <v>984</v>
      </c>
      <c r="AT129" s="223" t="s">
        <v>984</v>
      </c>
      <c r="AU129" s="223" t="s">
        <v>982</v>
      </c>
      <c r="AV129" s="223" t="s">
        <v>984</v>
      </c>
      <c r="AW129" s="223" t="s">
        <v>984</v>
      </c>
      <c r="AX129" s="223" t="s">
        <v>986</v>
      </c>
      <c r="AY129" s="223" t="s">
        <v>984</v>
      </c>
      <c r="AZ129" s="223" t="s">
        <v>982</v>
      </c>
      <c r="BA129" s="223" t="s">
        <v>984</v>
      </c>
      <c r="BB129" s="223" t="s">
        <v>984</v>
      </c>
      <c r="BC129" s="223" t="s">
        <v>984</v>
      </c>
      <c r="BD129" s="223" t="s">
        <v>982</v>
      </c>
    </row>
    <row r="130" spans="1:56" x14ac:dyDescent="0.3">
      <c r="A130" s="223" t="s">
        <v>544</v>
      </c>
      <c r="B130" s="223" t="s">
        <v>545</v>
      </c>
      <c r="L130" s="223" t="s">
        <v>933</v>
      </c>
      <c r="M130" s="223" t="s">
        <v>933</v>
      </c>
      <c r="N130" s="223" t="s">
        <v>933</v>
      </c>
      <c r="O130" s="223" t="s">
        <v>933</v>
      </c>
      <c r="T130" s="223" t="s">
        <v>933</v>
      </c>
      <c r="W130" s="160" t="s">
        <v>962</v>
      </c>
      <c r="X130" s="223" t="s">
        <v>960</v>
      </c>
      <c r="Y130" s="223" t="s">
        <v>964</v>
      </c>
      <c r="Z130" s="223" t="s">
        <v>962</v>
      </c>
      <c r="AM130" s="223" t="s">
        <v>982</v>
      </c>
      <c r="AN130" s="223" t="s">
        <v>982</v>
      </c>
      <c r="AO130" s="223" t="s">
        <v>982</v>
      </c>
      <c r="AP130" s="223" t="s">
        <v>982</v>
      </c>
      <c r="AQ130" s="223" t="s">
        <v>982</v>
      </c>
      <c r="AR130" s="223" t="s">
        <v>980</v>
      </c>
      <c r="AS130" s="223" t="s">
        <v>982</v>
      </c>
      <c r="AT130" s="223" t="s">
        <v>982</v>
      </c>
      <c r="AU130" s="223" t="s">
        <v>980</v>
      </c>
      <c r="AV130" s="223" t="s">
        <v>982</v>
      </c>
      <c r="AW130" s="223" t="s">
        <v>982</v>
      </c>
      <c r="AX130" s="223" t="s">
        <v>982</v>
      </c>
      <c r="AY130" s="223" t="s">
        <v>982</v>
      </c>
      <c r="AZ130" s="223" t="s">
        <v>982</v>
      </c>
      <c r="BA130" s="223" t="s">
        <v>980</v>
      </c>
      <c r="BB130" s="223" t="s">
        <v>982</v>
      </c>
      <c r="BC130" s="223" t="s">
        <v>982</v>
      </c>
      <c r="BD130" s="223" t="s">
        <v>980</v>
      </c>
    </row>
    <row r="131" spans="1:56" x14ac:dyDescent="0.3">
      <c r="A131" s="223" t="s">
        <v>546</v>
      </c>
      <c r="B131" s="223" t="s">
        <v>547</v>
      </c>
      <c r="L131" s="223" t="s">
        <v>933</v>
      </c>
      <c r="M131" s="223" t="s">
        <v>933</v>
      </c>
      <c r="N131" s="223" t="s">
        <v>933</v>
      </c>
      <c r="O131" s="223" t="s">
        <v>933</v>
      </c>
      <c r="T131" s="223" t="s">
        <v>933</v>
      </c>
      <c r="W131" s="160" t="s">
        <v>960</v>
      </c>
      <c r="X131" s="223" t="s">
        <v>962</v>
      </c>
      <c r="Y131" s="223" t="s">
        <v>962</v>
      </c>
      <c r="Z131" s="223" t="s">
        <v>962</v>
      </c>
      <c r="AM131" s="223" t="s">
        <v>982</v>
      </c>
      <c r="AN131" s="223" t="s">
        <v>982</v>
      </c>
      <c r="AO131" s="223" t="s">
        <v>982</v>
      </c>
      <c r="AP131" s="223" t="s">
        <v>982</v>
      </c>
      <c r="AQ131" s="223" t="s">
        <v>982</v>
      </c>
      <c r="AR131" s="223" t="s">
        <v>982</v>
      </c>
      <c r="AS131" s="223" t="s">
        <v>982</v>
      </c>
      <c r="AT131" s="223" t="s">
        <v>982</v>
      </c>
      <c r="AU131" s="223" t="s">
        <v>982</v>
      </c>
      <c r="AV131" s="223" t="s">
        <v>982</v>
      </c>
      <c r="AW131" s="223" t="s">
        <v>982</v>
      </c>
      <c r="AX131" s="223" t="s">
        <v>984</v>
      </c>
      <c r="AY131" s="223" t="s">
        <v>982</v>
      </c>
      <c r="AZ131" s="223" t="s">
        <v>982</v>
      </c>
      <c r="BA131" s="223" t="s">
        <v>982</v>
      </c>
      <c r="BB131" s="223" t="s">
        <v>982</v>
      </c>
      <c r="BC131" s="223" t="s">
        <v>982</v>
      </c>
      <c r="BD131" s="223" t="s">
        <v>982</v>
      </c>
    </row>
    <row r="132" spans="1:56" x14ac:dyDescent="0.3">
      <c r="A132" s="223" t="s">
        <v>548</v>
      </c>
      <c r="B132" s="223" t="s">
        <v>549</v>
      </c>
      <c r="L132" s="223" t="s">
        <v>933</v>
      </c>
      <c r="M132" s="223" t="s">
        <v>933</v>
      </c>
      <c r="N132" s="223" t="s">
        <v>933</v>
      </c>
      <c r="O132" s="223" t="s">
        <v>933</v>
      </c>
      <c r="T132" s="223" t="s">
        <v>933</v>
      </c>
      <c r="W132" s="160" t="s">
        <v>962</v>
      </c>
      <c r="X132" s="223" t="s">
        <v>962</v>
      </c>
      <c r="Y132" s="223" t="s">
        <v>964</v>
      </c>
      <c r="Z132" s="223" t="s">
        <v>962</v>
      </c>
      <c r="AM132" s="223" t="s">
        <v>980</v>
      </c>
      <c r="AN132" s="223" t="s">
        <v>984</v>
      </c>
      <c r="AO132" s="223" t="s">
        <v>984</v>
      </c>
      <c r="AP132" s="223" t="s">
        <v>986</v>
      </c>
      <c r="AQ132" s="223" t="s">
        <v>984</v>
      </c>
      <c r="AR132" s="223" t="s">
        <v>982</v>
      </c>
      <c r="AS132" s="223" t="s">
        <v>982</v>
      </c>
      <c r="AT132" s="223" t="s">
        <v>984</v>
      </c>
      <c r="AU132" s="223" t="s">
        <v>982</v>
      </c>
      <c r="AV132" s="223" t="s">
        <v>980</v>
      </c>
      <c r="AW132" s="223" t="s">
        <v>984</v>
      </c>
      <c r="AX132" s="223" t="s">
        <v>984</v>
      </c>
      <c r="AY132" s="223" t="s">
        <v>986</v>
      </c>
      <c r="AZ132" s="223" t="s">
        <v>984</v>
      </c>
      <c r="BA132" s="223" t="s">
        <v>982</v>
      </c>
      <c r="BB132" s="223" t="s">
        <v>982</v>
      </c>
      <c r="BC132" s="223" t="s">
        <v>984</v>
      </c>
      <c r="BD132" s="223" t="s">
        <v>982</v>
      </c>
    </row>
    <row r="133" spans="1:56" x14ac:dyDescent="0.3">
      <c r="A133" s="223" t="s">
        <v>550</v>
      </c>
      <c r="B133" s="223" t="s">
        <v>551</v>
      </c>
      <c r="L133" s="223" t="s">
        <v>933</v>
      </c>
      <c r="M133" s="223" t="s">
        <v>933</v>
      </c>
      <c r="N133" s="223" t="s">
        <v>933</v>
      </c>
      <c r="O133" s="223" t="s">
        <v>933</v>
      </c>
      <c r="T133" s="223" t="s">
        <v>933</v>
      </c>
      <c r="W133" s="160" t="s">
        <v>962</v>
      </c>
      <c r="X133" s="223" t="s">
        <v>960</v>
      </c>
      <c r="Y133" s="223" t="s">
        <v>962</v>
      </c>
      <c r="Z133" s="223" t="s">
        <v>960</v>
      </c>
      <c r="AM133" s="223" t="s">
        <v>982</v>
      </c>
      <c r="AN133" s="223" t="s">
        <v>984</v>
      </c>
      <c r="AO133" s="223" t="s">
        <v>982</v>
      </c>
      <c r="AP133" s="223" t="s">
        <v>982</v>
      </c>
      <c r="AQ133" s="223" t="s">
        <v>982</v>
      </c>
      <c r="AR133" s="223" t="s">
        <v>980</v>
      </c>
      <c r="AS133" s="223" t="s">
        <v>984</v>
      </c>
      <c r="AT133" s="223" t="s">
        <v>982</v>
      </c>
      <c r="AU133" s="223" t="s">
        <v>982</v>
      </c>
      <c r="AV133" s="223" t="s">
        <v>982</v>
      </c>
      <c r="AW133" s="223" t="s">
        <v>984</v>
      </c>
      <c r="AX133" s="223" t="s">
        <v>982</v>
      </c>
      <c r="AY133" s="223" t="s">
        <v>984</v>
      </c>
      <c r="AZ133" s="223" t="s">
        <v>984</v>
      </c>
      <c r="BA133" s="223" t="s">
        <v>980</v>
      </c>
      <c r="BB133" s="223" t="s">
        <v>984</v>
      </c>
      <c r="BC133" s="223" t="s">
        <v>982</v>
      </c>
      <c r="BD133" s="223" t="s">
        <v>982</v>
      </c>
    </row>
    <row r="134" spans="1:56" x14ac:dyDescent="0.3">
      <c r="A134" s="223" t="s">
        <v>552</v>
      </c>
      <c r="B134" s="223" t="s">
        <v>553</v>
      </c>
      <c r="L134" s="223" t="s">
        <v>933</v>
      </c>
      <c r="M134" s="223" t="s">
        <v>933</v>
      </c>
      <c r="N134" s="223" t="s">
        <v>933</v>
      </c>
      <c r="O134" s="223" t="s">
        <v>933</v>
      </c>
      <c r="T134" s="223" t="s">
        <v>933</v>
      </c>
      <c r="W134" s="160" t="s">
        <v>962</v>
      </c>
      <c r="X134" s="223" t="s">
        <v>960</v>
      </c>
      <c r="Y134" s="223" t="s">
        <v>960</v>
      </c>
      <c r="Z134" s="223" t="s">
        <v>962</v>
      </c>
      <c r="AM134" s="223" t="s">
        <v>982</v>
      </c>
      <c r="AN134" s="223" t="s">
        <v>982</v>
      </c>
      <c r="AO134" s="223" t="s">
        <v>982</v>
      </c>
      <c r="AP134" s="223" t="s">
        <v>982</v>
      </c>
      <c r="AQ134" s="223" t="s">
        <v>982</v>
      </c>
      <c r="AR134" s="223" t="s">
        <v>982</v>
      </c>
      <c r="AS134" s="223" t="s">
        <v>982</v>
      </c>
      <c r="AT134" s="223" t="s">
        <v>986</v>
      </c>
      <c r="AU134" s="223" t="s">
        <v>986</v>
      </c>
      <c r="AV134" s="223" t="s">
        <v>982</v>
      </c>
      <c r="AW134" s="223" t="s">
        <v>982</v>
      </c>
      <c r="AX134" s="223" t="s">
        <v>984</v>
      </c>
      <c r="AY134" s="223" t="s">
        <v>984</v>
      </c>
      <c r="AZ134" s="223" t="s">
        <v>984</v>
      </c>
      <c r="BA134" s="223" t="s">
        <v>984</v>
      </c>
      <c r="BB134" s="223" t="s">
        <v>984</v>
      </c>
      <c r="BC134" s="223" t="s">
        <v>986</v>
      </c>
      <c r="BD134" s="223" t="s">
        <v>986</v>
      </c>
    </row>
    <row r="135" spans="1:56" x14ac:dyDescent="0.3">
      <c r="A135" s="223" t="s">
        <v>554</v>
      </c>
      <c r="B135" s="223" t="s">
        <v>555</v>
      </c>
      <c r="L135" s="223" t="s">
        <v>933</v>
      </c>
      <c r="M135" s="223" t="s">
        <v>933</v>
      </c>
      <c r="N135" s="223" t="s">
        <v>933</v>
      </c>
      <c r="O135" s="223" t="s">
        <v>933</v>
      </c>
      <c r="T135" s="223" t="s">
        <v>933</v>
      </c>
      <c r="W135" s="160" t="s">
        <v>962</v>
      </c>
      <c r="X135" s="223" t="s">
        <v>960</v>
      </c>
      <c r="Y135" s="223" t="s">
        <v>964</v>
      </c>
      <c r="Z135" s="223" t="s">
        <v>960</v>
      </c>
      <c r="AM135" s="223" t="s">
        <v>982</v>
      </c>
      <c r="AN135" s="223" t="s">
        <v>980</v>
      </c>
      <c r="AO135" s="223" t="s">
        <v>982</v>
      </c>
      <c r="AP135" s="223" t="s">
        <v>982</v>
      </c>
      <c r="AQ135" s="223" t="s">
        <v>982</v>
      </c>
      <c r="AR135" s="223" t="s">
        <v>982</v>
      </c>
      <c r="AS135" s="223" t="s">
        <v>982</v>
      </c>
      <c r="AT135" s="223" t="s">
        <v>982</v>
      </c>
      <c r="AU135" s="223" t="s">
        <v>982</v>
      </c>
      <c r="AV135" s="223" t="s">
        <v>982</v>
      </c>
      <c r="AW135" s="223" t="s">
        <v>982</v>
      </c>
      <c r="AX135" s="223" t="s">
        <v>982</v>
      </c>
      <c r="AY135" s="223" t="s">
        <v>982</v>
      </c>
      <c r="AZ135" s="223" t="s">
        <v>982</v>
      </c>
      <c r="BA135" s="223" t="s">
        <v>982</v>
      </c>
      <c r="BB135" s="223" t="s">
        <v>982</v>
      </c>
      <c r="BC135" s="223" t="s">
        <v>982</v>
      </c>
      <c r="BD135" s="223" t="s">
        <v>982</v>
      </c>
    </row>
    <row r="136" spans="1:56" x14ac:dyDescent="0.3">
      <c r="A136" s="223" t="s">
        <v>556</v>
      </c>
      <c r="B136" s="223" t="s">
        <v>557</v>
      </c>
      <c r="L136" s="223" t="s">
        <v>933</v>
      </c>
      <c r="M136" s="223" t="s">
        <v>933</v>
      </c>
      <c r="N136" s="223" t="s">
        <v>933</v>
      </c>
      <c r="O136" s="223" t="s">
        <v>933</v>
      </c>
      <c r="T136" s="223" t="s">
        <v>933</v>
      </c>
      <c r="W136" s="160" t="s">
        <v>962</v>
      </c>
      <c r="X136" s="223" t="s">
        <v>960</v>
      </c>
      <c r="Y136" s="223" t="s">
        <v>962</v>
      </c>
      <c r="Z136" s="223" t="s">
        <v>962</v>
      </c>
      <c r="AM136" s="223" t="s">
        <v>980</v>
      </c>
      <c r="AN136" s="223" t="s">
        <v>984</v>
      </c>
      <c r="AO136" s="223" t="s">
        <v>984</v>
      </c>
      <c r="AP136" s="223" t="s">
        <v>984</v>
      </c>
      <c r="AQ136" s="223" t="s">
        <v>982</v>
      </c>
      <c r="AR136" s="223" t="s">
        <v>984</v>
      </c>
      <c r="AS136" s="223" t="s">
        <v>984</v>
      </c>
      <c r="AT136" s="223" t="s">
        <v>984</v>
      </c>
      <c r="AU136" s="223" t="s">
        <v>984</v>
      </c>
      <c r="AV136" s="223" t="s">
        <v>980</v>
      </c>
      <c r="AW136" s="223" t="s">
        <v>984</v>
      </c>
      <c r="AX136" s="223" t="s">
        <v>984</v>
      </c>
      <c r="AY136" s="223" t="s">
        <v>984</v>
      </c>
      <c r="AZ136" s="223" t="s">
        <v>982</v>
      </c>
      <c r="BA136" s="223" t="s">
        <v>984</v>
      </c>
      <c r="BB136" s="223" t="s">
        <v>984</v>
      </c>
      <c r="BC136" s="223" t="s">
        <v>984</v>
      </c>
      <c r="BD136" s="223" t="s">
        <v>984</v>
      </c>
    </row>
    <row r="137" spans="1:56" x14ac:dyDescent="0.3">
      <c r="A137" s="223" t="s">
        <v>560</v>
      </c>
      <c r="B137" s="223" t="s">
        <v>561</v>
      </c>
      <c r="L137" s="223" t="s">
        <v>933</v>
      </c>
      <c r="M137" s="223" t="s">
        <v>933</v>
      </c>
      <c r="N137" s="223" t="s">
        <v>933</v>
      </c>
      <c r="O137" s="223" t="s">
        <v>933</v>
      </c>
      <c r="T137" s="223" t="s">
        <v>933</v>
      </c>
      <c r="W137" s="160" t="s">
        <v>962</v>
      </c>
      <c r="X137" s="223" t="s">
        <v>960</v>
      </c>
      <c r="Y137" s="223" t="s">
        <v>962</v>
      </c>
      <c r="Z137" s="223" t="s">
        <v>960</v>
      </c>
      <c r="AM137" s="223" t="s">
        <v>982</v>
      </c>
      <c r="AN137" s="223" t="s">
        <v>982</v>
      </c>
      <c r="AO137" s="223" t="s">
        <v>984</v>
      </c>
      <c r="AP137" s="223" t="s">
        <v>984</v>
      </c>
      <c r="AQ137" s="223" t="s">
        <v>982</v>
      </c>
      <c r="AR137" s="223" t="s">
        <v>982</v>
      </c>
      <c r="AS137" s="223" t="s">
        <v>982</v>
      </c>
      <c r="AT137" s="223" t="s">
        <v>982</v>
      </c>
      <c r="AU137" s="223" t="s">
        <v>982</v>
      </c>
      <c r="AV137" s="223" t="s">
        <v>984</v>
      </c>
      <c r="AW137" s="223" t="s">
        <v>984</v>
      </c>
      <c r="AX137" s="223" t="s">
        <v>984</v>
      </c>
      <c r="AY137" s="223" t="s">
        <v>984</v>
      </c>
      <c r="AZ137" s="223" t="s">
        <v>984</v>
      </c>
      <c r="BA137" s="223" t="s">
        <v>984</v>
      </c>
      <c r="BB137" s="223" t="s">
        <v>984</v>
      </c>
      <c r="BC137" s="223" t="s">
        <v>984</v>
      </c>
      <c r="BD137" s="223" t="s">
        <v>984</v>
      </c>
    </row>
    <row r="138" spans="1:56" x14ac:dyDescent="0.3">
      <c r="A138" s="223" t="s">
        <v>562</v>
      </c>
      <c r="B138" s="223" t="s">
        <v>563</v>
      </c>
      <c r="L138" s="223" t="s">
        <v>933</v>
      </c>
      <c r="M138" s="223" t="s">
        <v>933</v>
      </c>
      <c r="N138" s="223" t="s">
        <v>933</v>
      </c>
      <c r="O138" s="223" t="s">
        <v>933</v>
      </c>
      <c r="T138" s="223" t="s">
        <v>933</v>
      </c>
      <c r="W138" s="160" t="s">
        <v>962</v>
      </c>
      <c r="X138" s="223" t="s">
        <v>960</v>
      </c>
      <c r="Y138" s="223" t="s">
        <v>962</v>
      </c>
      <c r="Z138" s="223" t="s">
        <v>960</v>
      </c>
      <c r="AM138" s="223" t="s">
        <v>984</v>
      </c>
      <c r="AN138" s="223" t="s">
        <v>984</v>
      </c>
      <c r="AO138" s="223" t="s">
        <v>984</v>
      </c>
      <c r="AP138" s="223" t="s">
        <v>980</v>
      </c>
      <c r="AQ138" s="223" t="s">
        <v>982</v>
      </c>
      <c r="AR138" s="223" t="s">
        <v>982</v>
      </c>
      <c r="AS138" s="223" t="s">
        <v>982</v>
      </c>
      <c r="AT138" s="223" t="s">
        <v>982</v>
      </c>
      <c r="AU138" s="223" t="s">
        <v>982</v>
      </c>
      <c r="AV138" s="223" t="s">
        <v>984</v>
      </c>
      <c r="AW138" s="223" t="s">
        <v>984</v>
      </c>
      <c r="AX138" s="223" t="s">
        <v>984</v>
      </c>
      <c r="AY138" s="223" t="s">
        <v>982</v>
      </c>
      <c r="AZ138" s="223" t="s">
        <v>982</v>
      </c>
      <c r="BA138" s="223" t="s">
        <v>984</v>
      </c>
      <c r="BB138" s="223" t="s">
        <v>982</v>
      </c>
      <c r="BC138" s="223" t="s">
        <v>984</v>
      </c>
      <c r="BD138" s="223" t="s">
        <v>982</v>
      </c>
    </row>
    <row r="139" spans="1:56" x14ac:dyDescent="0.3">
      <c r="A139" s="223" t="s">
        <v>566</v>
      </c>
      <c r="B139" s="223" t="s">
        <v>567</v>
      </c>
      <c r="L139" s="223" t="s">
        <v>933</v>
      </c>
      <c r="M139" s="223" t="s">
        <v>933</v>
      </c>
      <c r="N139" s="223" t="s">
        <v>933</v>
      </c>
      <c r="O139" s="223" t="s">
        <v>933</v>
      </c>
      <c r="T139" s="223" t="s">
        <v>933</v>
      </c>
      <c r="W139" s="160" t="s">
        <v>962</v>
      </c>
      <c r="X139" s="223" t="s">
        <v>962</v>
      </c>
      <c r="Y139" s="223" t="s">
        <v>964</v>
      </c>
      <c r="Z139" s="223" t="s">
        <v>960</v>
      </c>
      <c r="AM139" s="223" t="s">
        <v>986</v>
      </c>
      <c r="AN139" s="223" t="s">
        <v>984</v>
      </c>
      <c r="AO139" s="223" t="s">
        <v>984</v>
      </c>
      <c r="AP139" s="223" t="s">
        <v>982</v>
      </c>
      <c r="AQ139" s="223" t="s">
        <v>982</v>
      </c>
      <c r="AR139" s="223" t="s">
        <v>986</v>
      </c>
      <c r="AS139" s="223" t="s">
        <v>984</v>
      </c>
      <c r="AT139" s="223" t="s">
        <v>982</v>
      </c>
      <c r="AU139" s="223" t="s">
        <v>980</v>
      </c>
      <c r="AV139" s="223" t="s">
        <v>986</v>
      </c>
      <c r="AW139" s="223" t="s">
        <v>984</v>
      </c>
      <c r="AX139" s="223" t="s">
        <v>984</v>
      </c>
      <c r="AY139" s="223" t="s">
        <v>982</v>
      </c>
      <c r="AZ139" s="223" t="s">
        <v>982</v>
      </c>
      <c r="BA139" s="223" t="s">
        <v>986</v>
      </c>
      <c r="BB139" s="223" t="s">
        <v>984</v>
      </c>
      <c r="BC139" s="223" t="s">
        <v>982</v>
      </c>
      <c r="BD139" s="223" t="s">
        <v>980</v>
      </c>
    </row>
    <row r="140" spans="1:56" x14ac:dyDescent="0.3">
      <c r="A140" s="223" t="s">
        <v>568</v>
      </c>
      <c r="B140" s="223" t="s">
        <v>569</v>
      </c>
      <c r="L140" s="223" t="s">
        <v>933</v>
      </c>
      <c r="M140" s="223" t="s">
        <v>933</v>
      </c>
      <c r="N140" s="223" t="s">
        <v>933</v>
      </c>
      <c r="O140" s="223" t="s">
        <v>933</v>
      </c>
      <c r="T140" s="223" t="s">
        <v>933</v>
      </c>
      <c r="W140" s="160" t="s">
        <v>962</v>
      </c>
      <c r="X140" s="223" t="s">
        <v>960</v>
      </c>
      <c r="Y140" s="223" t="s">
        <v>960</v>
      </c>
      <c r="Z140" s="223" t="s">
        <v>962</v>
      </c>
      <c r="AM140" s="223" t="s">
        <v>982</v>
      </c>
      <c r="AN140" s="223" t="s">
        <v>984</v>
      </c>
      <c r="AO140" s="223" t="s">
        <v>984</v>
      </c>
      <c r="AP140" s="223" t="s">
        <v>982</v>
      </c>
      <c r="AQ140" s="223" t="s">
        <v>982</v>
      </c>
      <c r="AR140" s="223" t="s">
        <v>982</v>
      </c>
      <c r="AS140" s="223" t="s">
        <v>982</v>
      </c>
      <c r="AT140" s="223" t="s">
        <v>984</v>
      </c>
      <c r="AU140" s="223" t="s">
        <v>982</v>
      </c>
      <c r="AV140" s="223" t="s">
        <v>984</v>
      </c>
      <c r="AW140" s="223" t="s">
        <v>984</v>
      </c>
      <c r="AX140" s="223" t="s">
        <v>984</v>
      </c>
      <c r="AY140" s="223" t="s">
        <v>984</v>
      </c>
      <c r="AZ140" s="223" t="s">
        <v>984</v>
      </c>
      <c r="BA140" s="223" t="s">
        <v>984</v>
      </c>
      <c r="BB140" s="223" t="s">
        <v>984</v>
      </c>
      <c r="BC140" s="223" t="s">
        <v>984</v>
      </c>
      <c r="BD140" s="223" t="s">
        <v>984</v>
      </c>
    </row>
    <row r="141" spans="1:56" x14ac:dyDescent="0.3">
      <c r="A141" s="223" t="s">
        <v>570</v>
      </c>
      <c r="B141" s="223" t="s">
        <v>571</v>
      </c>
      <c r="L141" s="223" t="s">
        <v>933</v>
      </c>
      <c r="M141" s="223" t="s">
        <v>933</v>
      </c>
      <c r="N141" s="223" t="s">
        <v>933</v>
      </c>
      <c r="O141" s="223" t="s">
        <v>933</v>
      </c>
      <c r="T141" s="223" t="s">
        <v>933</v>
      </c>
      <c r="W141" s="160" t="s">
        <v>962</v>
      </c>
      <c r="X141" s="223" t="s">
        <v>960</v>
      </c>
      <c r="Y141" s="223" t="s">
        <v>962</v>
      </c>
      <c r="Z141" s="223" t="s">
        <v>960</v>
      </c>
      <c r="AM141" s="223" t="s">
        <v>982</v>
      </c>
      <c r="AN141" s="223" t="s">
        <v>984</v>
      </c>
      <c r="AO141" s="223" t="s">
        <v>982</v>
      </c>
      <c r="AP141" s="223" t="s">
        <v>982</v>
      </c>
      <c r="AQ141" s="223" t="s">
        <v>982</v>
      </c>
      <c r="AR141" s="223" t="s">
        <v>982</v>
      </c>
      <c r="AS141" s="223" t="s">
        <v>982</v>
      </c>
      <c r="AT141" s="223" t="s">
        <v>982</v>
      </c>
      <c r="AU141" s="223" t="s">
        <v>980</v>
      </c>
      <c r="AV141" s="223" t="s">
        <v>982</v>
      </c>
      <c r="AW141" s="223" t="s">
        <v>984</v>
      </c>
      <c r="AX141" s="223" t="s">
        <v>982</v>
      </c>
      <c r="AY141" s="223" t="s">
        <v>982</v>
      </c>
      <c r="AZ141" s="223" t="s">
        <v>982</v>
      </c>
      <c r="BA141" s="223" t="s">
        <v>982</v>
      </c>
      <c r="BB141" s="223" t="s">
        <v>982</v>
      </c>
      <c r="BC141" s="223" t="s">
        <v>982</v>
      </c>
      <c r="BD141" s="223" t="s">
        <v>980</v>
      </c>
    </row>
    <row r="142" spans="1:56" x14ac:dyDescent="0.3">
      <c r="A142" s="223" t="s">
        <v>572</v>
      </c>
      <c r="B142" s="223" t="s">
        <v>573</v>
      </c>
      <c r="L142" s="223" t="s">
        <v>933</v>
      </c>
      <c r="M142" s="223" t="s">
        <v>933</v>
      </c>
      <c r="N142" s="223" t="s">
        <v>933</v>
      </c>
      <c r="O142" s="223" t="s">
        <v>933</v>
      </c>
      <c r="T142" s="223" t="s">
        <v>933</v>
      </c>
      <c r="W142" s="160" t="s">
        <v>960</v>
      </c>
      <c r="X142" s="223" t="s">
        <v>962</v>
      </c>
      <c r="Y142" s="223" t="s">
        <v>960</v>
      </c>
      <c r="Z142" s="223" t="s">
        <v>962</v>
      </c>
      <c r="AM142" s="223" t="s">
        <v>982</v>
      </c>
      <c r="AN142" s="223" t="s">
        <v>980</v>
      </c>
      <c r="AO142" s="223" t="s">
        <v>980</v>
      </c>
      <c r="AP142" s="223" t="s">
        <v>980</v>
      </c>
      <c r="AQ142" s="223" t="s">
        <v>980</v>
      </c>
      <c r="AR142" s="223" t="s">
        <v>980</v>
      </c>
      <c r="AS142" s="223" t="s">
        <v>980</v>
      </c>
      <c r="AT142" s="223" t="s">
        <v>982</v>
      </c>
      <c r="AU142" s="223" t="s">
        <v>982</v>
      </c>
      <c r="AV142" s="223" t="s">
        <v>982</v>
      </c>
      <c r="AW142" s="223" t="s">
        <v>980</v>
      </c>
      <c r="AX142" s="223" t="s">
        <v>982</v>
      </c>
      <c r="AY142" s="223" t="s">
        <v>982</v>
      </c>
      <c r="AZ142" s="223" t="s">
        <v>980</v>
      </c>
      <c r="BA142" s="223" t="s">
        <v>982</v>
      </c>
      <c r="BB142" s="223" t="s">
        <v>980</v>
      </c>
      <c r="BC142" s="223" t="s">
        <v>982</v>
      </c>
      <c r="BD142" s="223" t="s">
        <v>982</v>
      </c>
    </row>
    <row r="143" spans="1:56" x14ac:dyDescent="0.3">
      <c r="A143" s="223" t="s">
        <v>574</v>
      </c>
      <c r="B143" s="223" t="s">
        <v>575</v>
      </c>
      <c r="L143" s="223" t="s">
        <v>933</v>
      </c>
      <c r="M143" s="223" t="s">
        <v>933</v>
      </c>
      <c r="N143" s="223" t="s">
        <v>933</v>
      </c>
      <c r="O143" s="223" t="s">
        <v>933</v>
      </c>
      <c r="T143" s="223" t="s">
        <v>933</v>
      </c>
      <c r="W143" s="160" t="s">
        <v>962</v>
      </c>
      <c r="X143" s="223" t="s">
        <v>960</v>
      </c>
      <c r="Y143" s="223" t="s">
        <v>962</v>
      </c>
      <c r="Z143" s="223" t="s">
        <v>962</v>
      </c>
      <c r="AM143" s="223" t="s">
        <v>982</v>
      </c>
      <c r="AN143" s="223" t="s">
        <v>982</v>
      </c>
      <c r="AO143" s="223" t="s">
        <v>982</v>
      </c>
      <c r="AP143" s="223" t="s">
        <v>984</v>
      </c>
      <c r="AQ143" s="223" t="s">
        <v>982</v>
      </c>
      <c r="AR143" s="223" t="s">
        <v>982</v>
      </c>
      <c r="AS143" s="223" t="s">
        <v>982</v>
      </c>
      <c r="AT143" s="223" t="s">
        <v>984</v>
      </c>
      <c r="AU143" s="223" t="s">
        <v>980</v>
      </c>
      <c r="AV143" s="223" t="s">
        <v>982</v>
      </c>
      <c r="AW143" s="223" t="s">
        <v>982</v>
      </c>
      <c r="AX143" s="223" t="s">
        <v>982</v>
      </c>
      <c r="AY143" s="223" t="s">
        <v>984</v>
      </c>
      <c r="AZ143" s="223" t="s">
        <v>982</v>
      </c>
      <c r="BA143" s="223" t="s">
        <v>982</v>
      </c>
      <c r="BB143" s="223" t="s">
        <v>982</v>
      </c>
      <c r="BC143" s="223" t="s">
        <v>984</v>
      </c>
      <c r="BD143" s="223" t="s">
        <v>982</v>
      </c>
    </row>
    <row r="144" spans="1:56" x14ac:dyDescent="0.3">
      <c r="A144" s="223" t="s">
        <v>578</v>
      </c>
      <c r="B144" s="223" t="s">
        <v>579</v>
      </c>
      <c r="L144" s="223" t="s">
        <v>933</v>
      </c>
      <c r="M144" s="223" t="s">
        <v>933</v>
      </c>
      <c r="N144" s="223" t="s">
        <v>933</v>
      </c>
      <c r="O144" s="223" t="s">
        <v>933</v>
      </c>
      <c r="T144" s="223" t="s">
        <v>933</v>
      </c>
      <c r="W144" s="160" t="s">
        <v>960</v>
      </c>
      <c r="X144" s="223" t="s">
        <v>962</v>
      </c>
      <c r="Y144" s="223" t="s">
        <v>964</v>
      </c>
      <c r="Z144" s="223" t="s">
        <v>962</v>
      </c>
      <c r="AM144" s="223" t="s">
        <v>982</v>
      </c>
      <c r="AN144" s="223" t="s">
        <v>982</v>
      </c>
      <c r="AO144" s="223" t="s">
        <v>982</v>
      </c>
      <c r="AP144" s="223" t="s">
        <v>982</v>
      </c>
      <c r="AQ144" s="223" t="s">
        <v>982</v>
      </c>
      <c r="AR144" s="223" t="s">
        <v>982</v>
      </c>
      <c r="AS144" s="223" t="s">
        <v>982</v>
      </c>
      <c r="AT144" s="223" t="s">
        <v>982</v>
      </c>
      <c r="AU144" s="223" t="s">
        <v>982</v>
      </c>
      <c r="AV144" s="223" t="s">
        <v>982</v>
      </c>
      <c r="AW144" s="223" t="s">
        <v>982</v>
      </c>
      <c r="AX144" s="223" t="s">
        <v>982</v>
      </c>
      <c r="AY144" s="223" t="s">
        <v>982</v>
      </c>
      <c r="AZ144" s="223" t="s">
        <v>982</v>
      </c>
      <c r="BA144" s="223" t="s">
        <v>982</v>
      </c>
      <c r="BB144" s="223" t="s">
        <v>982</v>
      </c>
      <c r="BC144" s="223" t="s">
        <v>982</v>
      </c>
      <c r="BD144" s="223" t="s">
        <v>982</v>
      </c>
    </row>
    <row r="145" spans="1:56" x14ac:dyDescent="0.3">
      <c r="A145" s="223" t="s">
        <v>580</v>
      </c>
      <c r="B145" s="223" t="s">
        <v>581</v>
      </c>
      <c r="L145" s="223" t="s">
        <v>933</v>
      </c>
      <c r="M145" s="223" t="s">
        <v>933</v>
      </c>
      <c r="N145" s="223" t="s">
        <v>933</v>
      </c>
      <c r="O145" s="223" t="s">
        <v>933</v>
      </c>
      <c r="T145" s="223" t="s">
        <v>933</v>
      </c>
      <c r="W145" s="160" t="s">
        <v>960</v>
      </c>
      <c r="X145" s="223" t="s">
        <v>960</v>
      </c>
      <c r="Y145" s="223" t="s">
        <v>964</v>
      </c>
      <c r="Z145" s="223" t="s">
        <v>960</v>
      </c>
      <c r="AM145" s="223" t="s">
        <v>982</v>
      </c>
      <c r="AN145" s="223" t="s">
        <v>982</v>
      </c>
      <c r="AO145" s="223" t="s">
        <v>984</v>
      </c>
      <c r="AP145" s="223" t="s">
        <v>982</v>
      </c>
      <c r="AQ145" s="223" t="s">
        <v>982</v>
      </c>
      <c r="AR145" s="223" t="s">
        <v>982</v>
      </c>
      <c r="AS145" s="223" t="s">
        <v>982</v>
      </c>
      <c r="AT145" s="223" t="s">
        <v>980</v>
      </c>
      <c r="AU145" s="223" t="s">
        <v>984</v>
      </c>
      <c r="AV145" s="223" t="s">
        <v>982</v>
      </c>
      <c r="AW145" s="223" t="s">
        <v>984</v>
      </c>
      <c r="AX145" s="223" t="s">
        <v>984</v>
      </c>
      <c r="AY145" s="223" t="s">
        <v>984</v>
      </c>
      <c r="AZ145" s="223" t="s">
        <v>982</v>
      </c>
      <c r="BA145" s="223" t="s">
        <v>982</v>
      </c>
      <c r="BB145" s="223" t="s">
        <v>982</v>
      </c>
      <c r="BC145" s="223" t="s">
        <v>982</v>
      </c>
      <c r="BD145" s="223" t="s">
        <v>984</v>
      </c>
    </row>
    <row r="146" spans="1:56" x14ac:dyDescent="0.3">
      <c r="A146" s="223" t="s">
        <v>582</v>
      </c>
      <c r="B146" s="223" t="s">
        <v>583</v>
      </c>
      <c r="L146" s="223" t="s">
        <v>933</v>
      </c>
      <c r="M146" s="223" t="s">
        <v>933</v>
      </c>
      <c r="N146" s="223" t="s">
        <v>933</v>
      </c>
      <c r="O146" s="223" t="s">
        <v>933</v>
      </c>
      <c r="T146" s="223" t="s">
        <v>933</v>
      </c>
      <c r="W146" s="160" t="s">
        <v>960</v>
      </c>
      <c r="X146" s="223" t="s">
        <v>962</v>
      </c>
      <c r="Y146" s="223" t="s">
        <v>960</v>
      </c>
      <c r="Z146" s="223" t="s">
        <v>962</v>
      </c>
      <c r="AM146" s="223" t="s">
        <v>982</v>
      </c>
      <c r="AN146" s="223" t="s">
        <v>982</v>
      </c>
      <c r="AO146" s="223" t="s">
        <v>982</v>
      </c>
      <c r="AP146" s="223" t="s">
        <v>982</v>
      </c>
      <c r="AQ146" s="223" t="s">
        <v>982</v>
      </c>
      <c r="AR146" s="223" t="s">
        <v>982</v>
      </c>
      <c r="AS146" s="223" t="s">
        <v>982</v>
      </c>
      <c r="AT146" s="223" t="s">
        <v>982</v>
      </c>
      <c r="AU146" s="223" t="s">
        <v>982</v>
      </c>
      <c r="AV146" s="223" t="s">
        <v>982</v>
      </c>
      <c r="AW146" s="223" t="s">
        <v>982</v>
      </c>
      <c r="AX146" s="223" t="s">
        <v>982</v>
      </c>
      <c r="AY146" s="223" t="s">
        <v>982</v>
      </c>
      <c r="AZ146" s="223" t="s">
        <v>982</v>
      </c>
      <c r="BA146" s="223" t="s">
        <v>982</v>
      </c>
      <c r="BB146" s="223" t="s">
        <v>982</v>
      </c>
      <c r="BC146" s="223" t="s">
        <v>982</v>
      </c>
      <c r="BD146" s="223" t="s">
        <v>982</v>
      </c>
    </row>
    <row r="147" spans="1:56" x14ac:dyDescent="0.3">
      <c r="A147" s="223" t="s">
        <v>584</v>
      </c>
      <c r="B147" s="223" t="s">
        <v>585</v>
      </c>
      <c r="L147" s="223" t="s">
        <v>933</v>
      </c>
      <c r="M147" s="223" t="s">
        <v>933</v>
      </c>
      <c r="N147" s="223" t="s">
        <v>933</v>
      </c>
      <c r="O147" s="223" t="s">
        <v>933</v>
      </c>
      <c r="T147" s="223" t="s">
        <v>933</v>
      </c>
      <c r="W147" s="160" t="s">
        <v>962</v>
      </c>
      <c r="X147" s="223" t="s">
        <v>960</v>
      </c>
      <c r="Y147" s="223" t="s">
        <v>964</v>
      </c>
      <c r="Z147" s="223" t="s">
        <v>960</v>
      </c>
      <c r="AM147" s="223" t="s">
        <v>984</v>
      </c>
      <c r="AN147" s="223" t="s">
        <v>984</v>
      </c>
      <c r="AO147" s="223" t="s">
        <v>984</v>
      </c>
      <c r="AP147" s="223" t="s">
        <v>984</v>
      </c>
      <c r="AQ147" s="223" t="s">
        <v>982</v>
      </c>
      <c r="AR147" s="223" t="s">
        <v>982</v>
      </c>
      <c r="AS147" s="223" t="s">
        <v>982</v>
      </c>
      <c r="AT147" s="223" t="s">
        <v>982</v>
      </c>
      <c r="AU147" s="223" t="s">
        <v>980</v>
      </c>
      <c r="AV147" s="223" t="s">
        <v>984</v>
      </c>
      <c r="AW147" s="223" t="s">
        <v>984</v>
      </c>
      <c r="AX147" s="223" t="s">
        <v>984</v>
      </c>
      <c r="AY147" s="223" t="s">
        <v>984</v>
      </c>
      <c r="AZ147" s="223" t="s">
        <v>982</v>
      </c>
      <c r="BA147" s="223" t="s">
        <v>982</v>
      </c>
      <c r="BB147" s="223" t="s">
        <v>982</v>
      </c>
      <c r="BC147" s="223" t="s">
        <v>982</v>
      </c>
      <c r="BD147" s="223" t="s">
        <v>982</v>
      </c>
    </row>
    <row r="148" spans="1:56" x14ac:dyDescent="0.3">
      <c r="A148" s="223" t="s">
        <v>587</v>
      </c>
      <c r="B148" s="223" t="s">
        <v>588</v>
      </c>
      <c r="L148" s="223" t="s">
        <v>933</v>
      </c>
      <c r="M148" s="223" t="s">
        <v>933</v>
      </c>
      <c r="N148" s="223" t="s">
        <v>933</v>
      </c>
      <c r="O148" s="223" t="s">
        <v>933</v>
      </c>
      <c r="T148" s="223" t="s">
        <v>933</v>
      </c>
      <c r="W148" s="160" t="s">
        <v>962</v>
      </c>
      <c r="X148" s="223" t="s">
        <v>960</v>
      </c>
      <c r="Y148" s="223" t="s">
        <v>960</v>
      </c>
      <c r="Z148" s="223" t="s">
        <v>960</v>
      </c>
      <c r="AM148" s="223" t="s">
        <v>984</v>
      </c>
      <c r="AN148" s="223" t="s">
        <v>982</v>
      </c>
      <c r="AO148" s="223" t="s">
        <v>982</v>
      </c>
      <c r="AP148" s="223" t="s">
        <v>980</v>
      </c>
      <c r="AQ148" s="223" t="s">
        <v>980</v>
      </c>
      <c r="AR148" s="223" t="s">
        <v>980</v>
      </c>
      <c r="AS148" s="223" t="s">
        <v>984</v>
      </c>
      <c r="AT148" s="223" t="s">
        <v>982</v>
      </c>
      <c r="AU148" s="223" t="s">
        <v>984</v>
      </c>
      <c r="AV148" s="223" t="s">
        <v>984</v>
      </c>
      <c r="AW148" s="223" t="s">
        <v>982</v>
      </c>
      <c r="AX148" s="223" t="s">
        <v>982</v>
      </c>
      <c r="AY148" s="223" t="s">
        <v>982</v>
      </c>
      <c r="AZ148" s="223" t="s">
        <v>980</v>
      </c>
      <c r="BA148" s="223" t="s">
        <v>980</v>
      </c>
      <c r="BB148" s="223" t="s">
        <v>984</v>
      </c>
      <c r="BC148" s="223" t="s">
        <v>982</v>
      </c>
      <c r="BD148" s="223" t="s">
        <v>984</v>
      </c>
    </row>
    <row r="149" spans="1:56" x14ac:dyDescent="0.3">
      <c r="A149" s="223" t="s">
        <v>589</v>
      </c>
      <c r="B149" s="223" t="s">
        <v>590</v>
      </c>
      <c r="L149" s="223" t="s">
        <v>933</v>
      </c>
      <c r="M149" s="223" t="s">
        <v>933</v>
      </c>
      <c r="N149" s="223" t="s">
        <v>933</v>
      </c>
      <c r="O149" s="223" t="s">
        <v>933</v>
      </c>
      <c r="T149" s="223" t="s">
        <v>933</v>
      </c>
      <c r="W149" s="160" t="s">
        <v>962</v>
      </c>
      <c r="X149" s="223" t="s">
        <v>960</v>
      </c>
      <c r="Y149" s="223" t="s">
        <v>962</v>
      </c>
      <c r="Z149" s="223" t="s">
        <v>962</v>
      </c>
      <c r="AM149" s="223" t="s">
        <v>982</v>
      </c>
      <c r="AN149" s="223" t="s">
        <v>982</v>
      </c>
      <c r="AO149" s="223" t="s">
        <v>980</v>
      </c>
      <c r="AP149" s="223" t="s">
        <v>980</v>
      </c>
      <c r="AQ149" s="223" t="s">
        <v>980</v>
      </c>
      <c r="AR149" s="223" t="s">
        <v>982</v>
      </c>
      <c r="AS149" s="223" t="s">
        <v>984</v>
      </c>
      <c r="AT149" s="223" t="s">
        <v>982</v>
      </c>
      <c r="AU149" s="223" t="s">
        <v>978</v>
      </c>
      <c r="AV149" s="223" t="s">
        <v>980</v>
      </c>
      <c r="AW149" s="223" t="s">
        <v>982</v>
      </c>
      <c r="AX149" s="223" t="s">
        <v>982</v>
      </c>
      <c r="AY149" s="223" t="s">
        <v>982</v>
      </c>
      <c r="AZ149" s="223" t="s">
        <v>980</v>
      </c>
      <c r="BA149" s="223" t="s">
        <v>982</v>
      </c>
      <c r="BB149" s="223" t="s">
        <v>984</v>
      </c>
      <c r="BC149" s="223" t="s">
        <v>982</v>
      </c>
      <c r="BD149" s="223" t="s">
        <v>978</v>
      </c>
    </row>
    <row r="150" spans="1:56" x14ac:dyDescent="0.3">
      <c r="A150" s="223" t="s">
        <v>591</v>
      </c>
      <c r="B150" s="223" t="s">
        <v>592</v>
      </c>
      <c r="L150" s="223" t="s">
        <v>933</v>
      </c>
      <c r="M150" s="223" t="s">
        <v>933</v>
      </c>
      <c r="N150" s="223" t="s">
        <v>933</v>
      </c>
      <c r="O150" s="223" t="s">
        <v>933</v>
      </c>
      <c r="T150" s="223" t="s">
        <v>933</v>
      </c>
      <c r="W150" s="160" t="s">
        <v>962</v>
      </c>
      <c r="X150" s="223" t="s">
        <v>962</v>
      </c>
      <c r="Y150" s="223" t="s">
        <v>960</v>
      </c>
      <c r="Z150" s="223" t="s">
        <v>962</v>
      </c>
      <c r="AM150" s="223" t="s">
        <v>982</v>
      </c>
      <c r="AN150" s="223" t="s">
        <v>982</v>
      </c>
      <c r="AO150" s="223" t="s">
        <v>982</v>
      </c>
      <c r="AP150" s="223" t="s">
        <v>982</v>
      </c>
      <c r="AQ150" s="223" t="s">
        <v>984</v>
      </c>
      <c r="AR150" s="223" t="s">
        <v>982</v>
      </c>
      <c r="AS150" s="223" t="s">
        <v>982</v>
      </c>
      <c r="AT150" s="223" t="s">
        <v>982</v>
      </c>
      <c r="AU150" s="223" t="s">
        <v>982</v>
      </c>
      <c r="AV150" s="223" t="s">
        <v>982</v>
      </c>
      <c r="AW150" s="223" t="s">
        <v>982</v>
      </c>
      <c r="AX150" s="223" t="s">
        <v>984</v>
      </c>
      <c r="AY150" s="223" t="s">
        <v>982</v>
      </c>
      <c r="AZ150" s="223" t="s">
        <v>984</v>
      </c>
      <c r="BA150" s="223" t="s">
        <v>982</v>
      </c>
      <c r="BB150" s="223" t="s">
        <v>982</v>
      </c>
      <c r="BC150" s="223" t="s">
        <v>982</v>
      </c>
      <c r="BD150" s="223" t="s">
        <v>982</v>
      </c>
    </row>
    <row r="151" spans="1:56" x14ac:dyDescent="0.3">
      <c r="A151" s="223" t="s">
        <v>593</v>
      </c>
      <c r="B151" s="223" t="s">
        <v>594</v>
      </c>
      <c r="L151" s="223" t="s">
        <v>933</v>
      </c>
      <c r="M151" s="223" t="s">
        <v>933</v>
      </c>
      <c r="N151" s="223" t="s">
        <v>933</v>
      </c>
      <c r="O151" s="223" t="s">
        <v>933</v>
      </c>
      <c r="T151" s="223" t="s">
        <v>933</v>
      </c>
      <c r="W151" s="160" t="s">
        <v>962</v>
      </c>
      <c r="X151" s="223" t="s">
        <v>962</v>
      </c>
      <c r="Y151" s="223" t="s">
        <v>960</v>
      </c>
      <c r="Z151" s="223" t="s">
        <v>960</v>
      </c>
      <c r="AM151" s="223" t="s">
        <v>982</v>
      </c>
      <c r="AN151" s="223" t="s">
        <v>982</v>
      </c>
      <c r="AO151" s="223" t="s">
        <v>986</v>
      </c>
      <c r="AP151" s="223" t="s">
        <v>982</v>
      </c>
      <c r="AQ151" s="223" t="s">
        <v>982</v>
      </c>
      <c r="AR151" s="223" t="s">
        <v>980</v>
      </c>
      <c r="AS151" s="223" t="s">
        <v>982</v>
      </c>
      <c r="AT151" s="223" t="s">
        <v>982</v>
      </c>
      <c r="AU151" s="223" t="s">
        <v>980</v>
      </c>
      <c r="AV151" s="223" t="s">
        <v>982</v>
      </c>
      <c r="AW151" s="223" t="s">
        <v>982</v>
      </c>
      <c r="AX151" s="223" t="s">
        <v>986</v>
      </c>
      <c r="AY151" s="223" t="s">
        <v>982</v>
      </c>
      <c r="AZ151" s="223" t="s">
        <v>982</v>
      </c>
      <c r="BA151" s="223" t="s">
        <v>980</v>
      </c>
      <c r="BB151" s="223" t="s">
        <v>982</v>
      </c>
      <c r="BC151" s="223" t="s">
        <v>982</v>
      </c>
      <c r="BD151" s="223" t="s">
        <v>980</v>
      </c>
    </row>
    <row r="152" spans="1:56" x14ac:dyDescent="0.3">
      <c r="A152" s="223" t="s">
        <v>595</v>
      </c>
      <c r="B152" s="223" t="s">
        <v>596</v>
      </c>
      <c r="L152" s="223" t="s">
        <v>933</v>
      </c>
      <c r="M152" s="223" t="s">
        <v>933</v>
      </c>
      <c r="N152" s="223" t="s">
        <v>933</v>
      </c>
      <c r="O152" s="223" t="s">
        <v>933</v>
      </c>
      <c r="T152" s="223" t="s">
        <v>933</v>
      </c>
      <c r="W152" s="160" t="s">
        <v>962</v>
      </c>
      <c r="X152" s="223" t="s">
        <v>960</v>
      </c>
      <c r="Y152" s="223" t="s">
        <v>962</v>
      </c>
      <c r="Z152" s="223" t="s">
        <v>962</v>
      </c>
      <c r="AM152" s="223" t="s">
        <v>984</v>
      </c>
      <c r="AN152" s="223" t="s">
        <v>982</v>
      </c>
      <c r="AO152" s="223" t="s">
        <v>982</v>
      </c>
      <c r="AP152" s="223" t="s">
        <v>984</v>
      </c>
      <c r="AQ152" s="223" t="s">
        <v>982</v>
      </c>
      <c r="AR152" s="223" t="s">
        <v>982</v>
      </c>
      <c r="AS152" s="223" t="s">
        <v>982</v>
      </c>
      <c r="AT152" s="223" t="s">
        <v>982</v>
      </c>
      <c r="AU152" s="223" t="s">
        <v>980</v>
      </c>
      <c r="AV152" s="223" t="s">
        <v>984</v>
      </c>
      <c r="AW152" s="223" t="s">
        <v>984</v>
      </c>
      <c r="AX152" s="223" t="s">
        <v>984</v>
      </c>
      <c r="AY152" s="223" t="s">
        <v>984</v>
      </c>
      <c r="AZ152" s="223" t="s">
        <v>982</v>
      </c>
      <c r="BA152" s="223" t="s">
        <v>984</v>
      </c>
      <c r="BB152" s="223" t="s">
        <v>984</v>
      </c>
      <c r="BC152" s="223" t="s">
        <v>984</v>
      </c>
      <c r="BD152" s="223" t="s">
        <v>980</v>
      </c>
    </row>
    <row r="153" spans="1:56" x14ac:dyDescent="0.3">
      <c r="A153" s="223" t="s">
        <v>597</v>
      </c>
      <c r="B153" s="223" t="s">
        <v>598</v>
      </c>
      <c r="L153" s="223" t="s">
        <v>933</v>
      </c>
      <c r="M153" s="223" t="s">
        <v>933</v>
      </c>
      <c r="N153" s="223" t="s">
        <v>933</v>
      </c>
      <c r="O153" s="223" t="s">
        <v>933</v>
      </c>
      <c r="T153" s="223" t="s">
        <v>933</v>
      </c>
      <c r="W153" s="160" t="s">
        <v>960</v>
      </c>
      <c r="X153" s="223" t="s">
        <v>960</v>
      </c>
      <c r="Y153" s="223" t="s">
        <v>960</v>
      </c>
      <c r="Z153" s="223" t="s">
        <v>962</v>
      </c>
      <c r="AM153" s="223" t="s">
        <v>982</v>
      </c>
      <c r="AN153" s="223" t="s">
        <v>982</v>
      </c>
      <c r="AO153" s="223" t="s">
        <v>982</v>
      </c>
      <c r="AP153" s="223" t="s">
        <v>982</v>
      </c>
      <c r="AQ153" s="223" t="s">
        <v>980</v>
      </c>
      <c r="AR153" s="223" t="s">
        <v>982</v>
      </c>
      <c r="AS153" s="223" t="s">
        <v>982</v>
      </c>
      <c r="AT153" s="223" t="s">
        <v>982</v>
      </c>
      <c r="AU153" s="223" t="s">
        <v>982</v>
      </c>
      <c r="AV153" s="223" t="s">
        <v>982</v>
      </c>
      <c r="AW153" s="223" t="s">
        <v>982</v>
      </c>
      <c r="AX153" s="223" t="s">
        <v>982</v>
      </c>
      <c r="AY153" s="223" t="s">
        <v>982</v>
      </c>
      <c r="AZ153" s="223" t="s">
        <v>982</v>
      </c>
      <c r="BA153" s="223" t="s">
        <v>982</v>
      </c>
      <c r="BB153" s="223" t="s">
        <v>982</v>
      </c>
      <c r="BC153" s="223" t="s">
        <v>982</v>
      </c>
      <c r="BD153" s="223" t="s">
        <v>982</v>
      </c>
    </row>
    <row r="154" spans="1:56" x14ac:dyDescent="0.3">
      <c r="A154" s="223" t="s">
        <v>601</v>
      </c>
      <c r="B154" s="223" t="s">
        <v>602</v>
      </c>
      <c r="L154" s="223" t="s">
        <v>933</v>
      </c>
      <c r="M154" s="223" t="s">
        <v>933</v>
      </c>
      <c r="N154" s="223" t="s">
        <v>933</v>
      </c>
      <c r="O154" s="223" t="s">
        <v>933</v>
      </c>
      <c r="T154" s="223" t="s">
        <v>933</v>
      </c>
      <c r="W154" s="160" t="s">
        <v>962</v>
      </c>
      <c r="X154" s="223" t="s">
        <v>962</v>
      </c>
      <c r="Y154" s="223" t="s">
        <v>960</v>
      </c>
      <c r="Z154" s="223" t="s">
        <v>960</v>
      </c>
      <c r="AM154" s="223" t="s">
        <v>984</v>
      </c>
      <c r="AN154" s="223" t="s">
        <v>984</v>
      </c>
      <c r="AO154" s="223" t="s">
        <v>984</v>
      </c>
      <c r="AP154" s="223" t="s">
        <v>984</v>
      </c>
      <c r="AQ154" s="223" t="s">
        <v>984</v>
      </c>
      <c r="AR154" s="223" t="s">
        <v>984</v>
      </c>
      <c r="AS154" s="223" t="s">
        <v>984</v>
      </c>
      <c r="AT154" s="223" t="s">
        <v>984</v>
      </c>
      <c r="AU154" s="223" t="s">
        <v>984</v>
      </c>
      <c r="AV154" s="223" t="s">
        <v>984</v>
      </c>
      <c r="AW154" s="223" t="s">
        <v>984</v>
      </c>
      <c r="AX154" s="223" t="s">
        <v>984</v>
      </c>
      <c r="AY154" s="223" t="s">
        <v>984</v>
      </c>
      <c r="AZ154" s="223" t="s">
        <v>984</v>
      </c>
      <c r="BA154" s="223" t="s">
        <v>984</v>
      </c>
      <c r="BB154" s="223" t="s">
        <v>984</v>
      </c>
      <c r="BC154" s="223" t="s">
        <v>984</v>
      </c>
      <c r="BD154" s="223" t="s">
        <v>984</v>
      </c>
    </row>
    <row r="155" spans="1:56" x14ac:dyDescent="0.3">
      <c r="A155" s="223" t="s">
        <v>603</v>
      </c>
      <c r="B155" s="223" t="s">
        <v>604</v>
      </c>
      <c r="L155" s="223" t="s">
        <v>933</v>
      </c>
      <c r="M155" s="223" t="s">
        <v>933</v>
      </c>
      <c r="N155" s="223" t="s">
        <v>933</v>
      </c>
      <c r="O155" s="223" t="s">
        <v>933</v>
      </c>
      <c r="T155" s="223" t="s">
        <v>933</v>
      </c>
      <c r="W155" s="160" t="s">
        <v>962</v>
      </c>
      <c r="X155" s="223" t="s">
        <v>960</v>
      </c>
      <c r="Y155" s="223" t="s">
        <v>960</v>
      </c>
      <c r="Z155" s="223" t="s">
        <v>960</v>
      </c>
      <c r="AM155" s="223" t="s">
        <v>984</v>
      </c>
      <c r="AN155" s="223" t="s">
        <v>982</v>
      </c>
      <c r="AO155" s="223" t="s">
        <v>982</v>
      </c>
      <c r="AP155" s="223" t="s">
        <v>980</v>
      </c>
      <c r="AQ155" s="223" t="s">
        <v>980</v>
      </c>
      <c r="AR155" s="223" t="s">
        <v>980</v>
      </c>
      <c r="AS155" s="223" t="s">
        <v>984</v>
      </c>
      <c r="AT155" s="223" t="s">
        <v>982</v>
      </c>
      <c r="AU155" s="223" t="s">
        <v>984</v>
      </c>
      <c r="AV155" s="223" t="s">
        <v>984</v>
      </c>
      <c r="AW155" s="223" t="s">
        <v>982</v>
      </c>
      <c r="AX155" s="223" t="s">
        <v>982</v>
      </c>
      <c r="AY155" s="223" t="s">
        <v>982</v>
      </c>
      <c r="AZ155" s="223" t="s">
        <v>980</v>
      </c>
      <c r="BA155" s="223" t="s">
        <v>980</v>
      </c>
      <c r="BB155" s="223" t="s">
        <v>984</v>
      </c>
      <c r="BC155" s="223" t="s">
        <v>982</v>
      </c>
      <c r="BD155" s="223" t="s">
        <v>984</v>
      </c>
    </row>
    <row r="156" spans="1:56" x14ac:dyDescent="0.3">
      <c r="A156" s="223" t="s">
        <v>607</v>
      </c>
      <c r="B156" s="223" t="s">
        <v>608</v>
      </c>
      <c r="L156" s="223" t="s">
        <v>933</v>
      </c>
      <c r="M156" s="223" t="s">
        <v>933</v>
      </c>
      <c r="N156" s="223" t="s">
        <v>933</v>
      </c>
      <c r="O156" s="223" t="s">
        <v>933</v>
      </c>
      <c r="T156" s="223" t="s">
        <v>933</v>
      </c>
      <c r="W156" s="160" t="s">
        <v>960</v>
      </c>
      <c r="X156" s="223" t="s">
        <v>960</v>
      </c>
      <c r="Y156" s="223" t="s">
        <v>962</v>
      </c>
      <c r="Z156" s="223" t="s">
        <v>960</v>
      </c>
      <c r="AM156" s="223" t="s">
        <v>982</v>
      </c>
      <c r="AN156" s="223" t="s">
        <v>982</v>
      </c>
      <c r="AO156" s="223" t="s">
        <v>982</v>
      </c>
      <c r="AP156" s="223" t="s">
        <v>982</v>
      </c>
      <c r="AQ156" s="223" t="s">
        <v>982</v>
      </c>
      <c r="AR156" s="223" t="s">
        <v>982</v>
      </c>
      <c r="AS156" s="223" t="s">
        <v>984</v>
      </c>
      <c r="AT156" s="223" t="s">
        <v>982</v>
      </c>
      <c r="AU156" s="223" t="s">
        <v>982</v>
      </c>
      <c r="AV156" s="223" t="s">
        <v>982</v>
      </c>
      <c r="AW156" s="223" t="s">
        <v>982</v>
      </c>
      <c r="AX156" s="223" t="s">
        <v>984</v>
      </c>
      <c r="AY156" s="223" t="s">
        <v>984</v>
      </c>
      <c r="AZ156" s="223" t="s">
        <v>982</v>
      </c>
      <c r="BA156" s="223" t="s">
        <v>984</v>
      </c>
      <c r="BB156" s="223" t="s">
        <v>984</v>
      </c>
      <c r="BC156" s="223" t="s">
        <v>984</v>
      </c>
      <c r="BD156" s="223" t="s">
        <v>982</v>
      </c>
    </row>
    <row r="157" spans="1:56" x14ac:dyDescent="0.3">
      <c r="A157" s="223" t="s">
        <v>609</v>
      </c>
      <c r="B157" s="223" t="s">
        <v>610</v>
      </c>
      <c r="L157" s="223" t="s">
        <v>933</v>
      </c>
      <c r="M157" s="223" t="s">
        <v>933</v>
      </c>
      <c r="N157" s="223" t="s">
        <v>933</v>
      </c>
      <c r="O157" s="223" t="s">
        <v>933</v>
      </c>
      <c r="T157" s="223" t="s">
        <v>933</v>
      </c>
      <c r="W157" s="160" t="s">
        <v>964</v>
      </c>
      <c r="X157" s="223" t="s">
        <v>960</v>
      </c>
      <c r="Y157" s="223" t="s">
        <v>962</v>
      </c>
      <c r="Z157" s="223" t="s">
        <v>962</v>
      </c>
      <c r="AM157" s="223" t="s">
        <v>982</v>
      </c>
      <c r="AN157" s="223" t="s">
        <v>984</v>
      </c>
      <c r="AO157" s="223" t="s">
        <v>982</v>
      </c>
      <c r="AP157" s="223" t="s">
        <v>984</v>
      </c>
      <c r="AQ157" s="223" t="s">
        <v>980</v>
      </c>
      <c r="AR157" s="223" t="s">
        <v>982</v>
      </c>
      <c r="AS157" s="223" t="s">
        <v>982</v>
      </c>
      <c r="AT157" s="223" t="s">
        <v>980</v>
      </c>
      <c r="AU157" s="223" t="s">
        <v>982</v>
      </c>
      <c r="AV157" s="223" t="s">
        <v>984</v>
      </c>
      <c r="AW157" s="223" t="s">
        <v>984</v>
      </c>
      <c r="AX157" s="223" t="s">
        <v>984</v>
      </c>
      <c r="AY157" s="223" t="s">
        <v>984</v>
      </c>
      <c r="AZ157" s="223" t="s">
        <v>980</v>
      </c>
      <c r="BA157" s="223" t="s">
        <v>982</v>
      </c>
      <c r="BB157" s="223" t="s">
        <v>982</v>
      </c>
      <c r="BC157" s="223" t="s">
        <v>982</v>
      </c>
      <c r="BD157" s="223" t="s">
        <v>982</v>
      </c>
    </row>
    <row r="158" spans="1:56" x14ac:dyDescent="0.3">
      <c r="A158" s="223" t="s">
        <v>613</v>
      </c>
      <c r="B158" s="223" t="s">
        <v>614</v>
      </c>
      <c r="L158" s="223" t="s">
        <v>933</v>
      </c>
      <c r="M158" s="223" t="s">
        <v>933</v>
      </c>
      <c r="N158" s="223" t="s">
        <v>933</v>
      </c>
      <c r="O158" s="223" t="s">
        <v>933</v>
      </c>
      <c r="T158" s="223" t="s">
        <v>933</v>
      </c>
      <c r="W158" s="160" t="s">
        <v>962</v>
      </c>
      <c r="X158" s="223" t="s">
        <v>962</v>
      </c>
      <c r="Y158" s="223" t="s">
        <v>964</v>
      </c>
      <c r="Z158" s="223" t="s">
        <v>962</v>
      </c>
      <c r="AM158" s="223" t="s">
        <v>982</v>
      </c>
      <c r="AN158" s="223" t="s">
        <v>980</v>
      </c>
      <c r="AO158" s="223" t="s">
        <v>982</v>
      </c>
      <c r="AP158" s="223" t="s">
        <v>982</v>
      </c>
      <c r="AQ158" s="223" t="s">
        <v>980</v>
      </c>
      <c r="AR158" s="223" t="s">
        <v>980</v>
      </c>
      <c r="AS158" s="223" t="s">
        <v>980</v>
      </c>
      <c r="AT158" s="223" t="s">
        <v>982</v>
      </c>
      <c r="AU158" s="223" t="s">
        <v>980</v>
      </c>
      <c r="AV158" s="223" t="s">
        <v>982</v>
      </c>
      <c r="AW158" s="223" t="s">
        <v>982</v>
      </c>
      <c r="AX158" s="223" t="s">
        <v>982</v>
      </c>
      <c r="AY158" s="223" t="s">
        <v>982</v>
      </c>
      <c r="AZ158" s="223" t="s">
        <v>982</v>
      </c>
      <c r="BA158" s="223" t="s">
        <v>980</v>
      </c>
      <c r="BB158" s="223" t="s">
        <v>982</v>
      </c>
      <c r="BC158" s="223" t="s">
        <v>982</v>
      </c>
      <c r="BD158" s="223" t="s">
        <v>982</v>
      </c>
    </row>
    <row r="159" spans="1:56" x14ac:dyDescent="0.3">
      <c r="W159" s="160"/>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1:H877"/>
  <sheetViews>
    <sheetView showGridLines="0" zoomScale="80" zoomScaleNormal="80" workbookViewId="0"/>
  </sheetViews>
  <sheetFormatPr defaultColWidth="9.109375" defaultRowHeight="13.8" x14ac:dyDescent="0.3"/>
  <cols>
    <col min="1" max="1" width="3.6640625" style="18" customWidth="1"/>
    <col min="2" max="2" width="22.44140625" style="18" bestFit="1" customWidth="1"/>
    <col min="3" max="3" width="30.88671875" style="18" bestFit="1" customWidth="1"/>
    <col min="4" max="4" width="12" style="18" bestFit="1" customWidth="1"/>
    <col min="5" max="5" width="51.44140625" style="18" bestFit="1" customWidth="1"/>
    <col min="6" max="7" width="12.6640625" style="18" customWidth="1"/>
    <col min="8" max="8" width="3.6640625" style="18" customWidth="1"/>
    <col min="9" max="16384" width="9.109375" style="18"/>
  </cols>
  <sheetData>
    <row r="1" spans="2:7" ht="25.2" customHeight="1" x14ac:dyDescent="0.4">
      <c r="B1" s="17" t="s">
        <v>824</v>
      </c>
    </row>
    <row r="3" spans="2:7" x14ac:dyDescent="0.3">
      <c r="B3" s="18" t="s">
        <v>1011</v>
      </c>
    </row>
    <row r="4" spans="2:7" ht="14.4" thickBot="1" x14ac:dyDescent="0.35"/>
    <row r="5" spans="2:7" ht="29.4" thickBot="1" x14ac:dyDescent="0.35">
      <c r="B5" s="19" t="s">
        <v>825</v>
      </c>
      <c r="C5" s="20" t="s">
        <v>826</v>
      </c>
      <c r="D5" s="20" t="s">
        <v>827</v>
      </c>
      <c r="E5" s="20" t="s">
        <v>615</v>
      </c>
      <c r="F5" s="21" t="s">
        <v>828</v>
      </c>
      <c r="G5" s="22" t="s">
        <v>829</v>
      </c>
    </row>
    <row r="6" spans="2:7" ht="14.4" x14ac:dyDescent="0.3">
      <c r="B6" s="23" t="s">
        <v>140</v>
      </c>
      <c r="C6" s="24" t="s">
        <v>136</v>
      </c>
      <c r="D6" s="24" t="s">
        <v>146</v>
      </c>
      <c r="E6" s="24" t="s">
        <v>147</v>
      </c>
      <c r="F6" s="25">
        <v>0.90733052353171384</v>
      </c>
      <c r="G6" s="26">
        <v>0.87421664398581933</v>
      </c>
    </row>
    <row r="7" spans="2:7" ht="14.4" x14ac:dyDescent="0.3">
      <c r="B7" s="27" t="s">
        <v>140</v>
      </c>
      <c r="C7" s="28" t="s">
        <v>136</v>
      </c>
      <c r="D7" s="28" t="s">
        <v>649</v>
      </c>
      <c r="E7" s="28" t="s">
        <v>650</v>
      </c>
      <c r="F7" s="29">
        <v>6.9170131670131668E-2</v>
      </c>
      <c r="G7" s="30">
        <v>8.3055240142499293E-2</v>
      </c>
    </row>
    <row r="8" spans="2:7" ht="14.4" x14ac:dyDescent="0.3">
      <c r="B8" s="27" t="s">
        <v>140</v>
      </c>
      <c r="C8" s="28" t="s">
        <v>136</v>
      </c>
      <c r="D8" s="28" t="s">
        <v>709</v>
      </c>
      <c r="E8" s="28" t="s">
        <v>710</v>
      </c>
      <c r="F8" s="29">
        <v>3.5348616584834156E-3</v>
      </c>
      <c r="G8" s="30">
        <v>6.0718217198727558E-3</v>
      </c>
    </row>
    <row r="9" spans="2:7" ht="14.4" x14ac:dyDescent="0.3">
      <c r="B9" s="27" t="s">
        <v>140</v>
      </c>
      <c r="C9" s="28" t="s">
        <v>136</v>
      </c>
      <c r="D9" s="28" t="s">
        <v>727</v>
      </c>
      <c r="E9" s="28" t="s">
        <v>728</v>
      </c>
      <c r="F9" s="29">
        <v>2.5557441494918939E-2</v>
      </c>
      <c r="G9" s="30">
        <v>3.5304111156376494E-2</v>
      </c>
    </row>
    <row r="10" spans="2:7" ht="14.4" x14ac:dyDescent="0.3">
      <c r="B10" s="27" t="s">
        <v>140</v>
      </c>
      <c r="C10" s="28" t="s">
        <v>136</v>
      </c>
      <c r="D10" s="28" t="s">
        <v>775</v>
      </c>
      <c r="E10" s="28" t="s">
        <v>776</v>
      </c>
      <c r="F10" s="29">
        <v>1.0084913680250055E-3</v>
      </c>
      <c r="G10" s="30">
        <v>1.3521829954320484E-3</v>
      </c>
    </row>
    <row r="11" spans="2:7" ht="14.4" x14ac:dyDescent="0.3">
      <c r="B11" s="27" t="s">
        <v>152</v>
      </c>
      <c r="C11" s="28" t="s">
        <v>153</v>
      </c>
      <c r="D11" s="28" t="s">
        <v>150</v>
      </c>
      <c r="E11" s="28" t="s">
        <v>151</v>
      </c>
      <c r="F11" s="29">
        <v>0.90962485026033957</v>
      </c>
      <c r="G11" s="30">
        <v>0.92321804323017731</v>
      </c>
    </row>
    <row r="12" spans="2:7" ht="14.4" x14ac:dyDescent="0.3">
      <c r="B12" s="27" t="s">
        <v>152</v>
      </c>
      <c r="C12" s="28" t="s">
        <v>153</v>
      </c>
      <c r="D12" s="28" t="s">
        <v>315</v>
      </c>
      <c r="E12" s="28" t="s">
        <v>316</v>
      </c>
      <c r="F12" s="29">
        <v>1.9215944942900513E-2</v>
      </c>
      <c r="G12" s="30">
        <v>1.7464452351946994E-2</v>
      </c>
    </row>
    <row r="13" spans="2:7" ht="14.4" x14ac:dyDescent="0.3">
      <c r="B13" s="27" t="s">
        <v>152</v>
      </c>
      <c r="C13" s="28" t="s">
        <v>153</v>
      </c>
      <c r="D13" s="28" t="s">
        <v>271</v>
      </c>
      <c r="E13" s="28" t="s">
        <v>272</v>
      </c>
      <c r="F13" s="29">
        <v>9.5714650476622764E-3</v>
      </c>
      <c r="G13" s="30">
        <v>6.4980089464991642E-3</v>
      </c>
    </row>
    <row r="14" spans="2:7" ht="14.4" x14ac:dyDescent="0.3">
      <c r="B14" s="27" t="s">
        <v>152</v>
      </c>
      <c r="C14" s="28" t="s">
        <v>153</v>
      </c>
      <c r="D14" s="28" t="s">
        <v>391</v>
      </c>
      <c r="E14" s="28" t="s">
        <v>392</v>
      </c>
      <c r="F14" s="29">
        <v>2.0423951725205016E-3</v>
      </c>
      <c r="G14" s="30">
        <v>1.1122934913977824E-3</v>
      </c>
    </row>
    <row r="15" spans="2:7" ht="14.4" x14ac:dyDescent="0.3">
      <c r="B15" s="27" t="s">
        <v>152</v>
      </c>
      <c r="C15" s="28" t="s">
        <v>153</v>
      </c>
      <c r="D15" s="28" t="s">
        <v>633</v>
      </c>
      <c r="E15" s="28" t="s">
        <v>634</v>
      </c>
      <c r="F15" s="29">
        <v>2.944751364796714E-2</v>
      </c>
      <c r="G15" s="30">
        <v>2.3856528584979702E-2</v>
      </c>
    </row>
    <row r="16" spans="2:7" ht="14.4" x14ac:dyDescent="0.3">
      <c r="B16" s="27" t="s">
        <v>152</v>
      </c>
      <c r="C16" s="28" t="s">
        <v>153</v>
      </c>
      <c r="D16" s="28" t="s">
        <v>491</v>
      </c>
      <c r="E16" s="28" t="s">
        <v>492</v>
      </c>
      <c r="F16" s="29">
        <v>1.8882521865698058E-3</v>
      </c>
      <c r="G16" s="30">
        <v>1.0400666413070171E-3</v>
      </c>
    </row>
    <row r="17" spans="2:7" ht="14.4" x14ac:dyDescent="0.3">
      <c r="B17" s="27" t="s">
        <v>152</v>
      </c>
      <c r="C17" s="28" t="s">
        <v>153</v>
      </c>
      <c r="D17" s="28" t="s">
        <v>643</v>
      </c>
      <c r="E17" s="28" t="s">
        <v>644</v>
      </c>
      <c r="F17" s="29">
        <v>2.1312980967159643E-2</v>
      </c>
      <c r="G17" s="30">
        <v>1.6202890037028298E-2</v>
      </c>
    </row>
    <row r="18" spans="2:7" ht="14.4" x14ac:dyDescent="0.3">
      <c r="B18" s="27" t="s">
        <v>152</v>
      </c>
      <c r="C18" s="28" t="s">
        <v>153</v>
      </c>
      <c r="D18" s="28" t="s">
        <v>645</v>
      </c>
      <c r="E18" s="28" t="s">
        <v>646</v>
      </c>
      <c r="F18" s="29">
        <v>1.1788063502588176E-2</v>
      </c>
      <c r="G18" s="30">
        <v>7.5332604644667966E-3</v>
      </c>
    </row>
    <row r="19" spans="2:7" ht="14.4" x14ac:dyDescent="0.3">
      <c r="B19" s="27" t="s">
        <v>152</v>
      </c>
      <c r="C19" s="28" t="s">
        <v>153</v>
      </c>
      <c r="D19" s="28" t="s">
        <v>651</v>
      </c>
      <c r="E19" s="28" t="s">
        <v>652</v>
      </c>
      <c r="F19" s="29">
        <v>0</v>
      </c>
      <c r="G19" s="30">
        <v>9.3894905117994604E-4</v>
      </c>
    </row>
    <row r="20" spans="2:7" ht="14.4" x14ac:dyDescent="0.3">
      <c r="B20" s="27" t="s">
        <v>152</v>
      </c>
      <c r="C20" s="28" t="s">
        <v>153</v>
      </c>
      <c r="D20" s="28" t="s">
        <v>681</v>
      </c>
      <c r="E20" s="28" t="s">
        <v>682</v>
      </c>
      <c r="F20" s="29">
        <v>1.7931547916858457E-3</v>
      </c>
      <c r="G20" s="30">
        <v>1.0785876280220918E-3</v>
      </c>
    </row>
    <row r="21" spans="2:7" ht="14.4" x14ac:dyDescent="0.3">
      <c r="B21" s="27" t="s">
        <v>152</v>
      </c>
      <c r="C21" s="28" t="s">
        <v>153</v>
      </c>
      <c r="D21" s="28" t="s">
        <v>683</v>
      </c>
      <c r="E21" s="28" t="s">
        <v>684</v>
      </c>
      <c r="F21" s="29">
        <v>1.7814244903259313E-3</v>
      </c>
      <c r="G21" s="30">
        <v>1.0569195729948622E-3</v>
      </c>
    </row>
    <row r="22" spans="2:7" ht="14.4" x14ac:dyDescent="0.3">
      <c r="B22" s="27" t="s">
        <v>161</v>
      </c>
      <c r="C22" s="28" t="s">
        <v>162</v>
      </c>
      <c r="D22" s="28" t="s">
        <v>159</v>
      </c>
      <c r="E22" s="28" t="s">
        <v>160</v>
      </c>
      <c r="F22" s="29">
        <v>0.94564429850930343</v>
      </c>
      <c r="G22" s="30">
        <v>0.98089946032380582</v>
      </c>
    </row>
    <row r="23" spans="2:7" ht="14.4" x14ac:dyDescent="0.3">
      <c r="B23" s="27" t="s">
        <v>161</v>
      </c>
      <c r="C23" s="28" t="s">
        <v>162</v>
      </c>
      <c r="D23" s="28" t="s">
        <v>629</v>
      </c>
      <c r="E23" s="28" t="s">
        <v>630</v>
      </c>
      <c r="F23" s="29">
        <v>3.2303951672536307E-3</v>
      </c>
      <c r="G23" s="30">
        <v>4.12152708374975E-3</v>
      </c>
    </row>
    <row r="24" spans="2:7" ht="14.4" x14ac:dyDescent="0.3">
      <c r="B24" s="27" t="s">
        <v>161</v>
      </c>
      <c r="C24" s="28" t="s">
        <v>162</v>
      </c>
      <c r="D24" s="28" t="s">
        <v>687</v>
      </c>
      <c r="E24" s="28" t="s">
        <v>688</v>
      </c>
      <c r="F24" s="29">
        <v>1.6467748640805304E-3</v>
      </c>
      <c r="G24" s="30">
        <v>1.6310213871676995E-3</v>
      </c>
    </row>
    <row r="25" spans="2:7" ht="14.4" x14ac:dyDescent="0.3">
      <c r="B25" s="27" t="s">
        <v>161</v>
      </c>
      <c r="C25" s="28" t="s">
        <v>162</v>
      </c>
      <c r="D25" s="28" t="s">
        <v>731</v>
      </c>
      <c r="E25" s="28" t="s">
        <v>732</v>
      </c>
      <c r="F25" s="29">
        <v>2.9184477219681955E-3</v>
      </c>
      <c r="G25" s="30">
        <v>3.0541674995003001E-3</v>
      </c>
    </row>
    <row r="26" spans="2:7" ht="14.4" x14ac:dyDescent="0.3">
      <c r="B26" s="27" t="s">
        <v>161</v>
      </c>
      <c r="C26" s="28" t="s">
        <v>162</v>
      </c>
      <c r="D26" s="28" t="s">
        <v>667</v>
      </c>
      <c r="E26" s="28" t="s">
        <v>668</v>
      </c>
      <c r="F26" s="29">
        <v>1.8183180557983863E-3</v>
      </c>
      <c r="G26" s="30">
        <v>4.3653807715370776E-3</v>
      </c>
    </row>
    <row r="27" spans="2:7" ht="14.4" x14ac:dyDescent="0.3">
      <c r="B27" s="27" t="s">
        <v>161</v>
      </c>
      <c r="C27" s="28" t="s">
        <v>162</v>
      </c>
      <c r="D27" s="28" t="s">
        <v>771</v>
      </c>
      <c r="E27" s="28" t="s">
        <v>772</v>
      </c>
      <c r="F27" s="29">
        <v>3.9868592259632444E-3</v>
      </c>
      <c r="G27" s="30">
        <v>5.9284429342394565E-3</v>
      </c>
    </row>
    <row r="28" spans="2:7" ht="14.4" x14ac:dyDescent="0.3">
      <c r="B28" s="27" t="s">
        <v>170</v>
      </c>
      <c r="C28" s="28" t="s">
        <v>171</v>
      </c>
      <c r="D28" s="28" t="s">
        <v>168</v>
      </c>
      <c r="E28" s="28" t="s">
        <v>169</v>
      </c>
      <c r="F28" s="29">
        <v>0.93479112555682919</v>
      </c>
      <c r="G28" s="30">
        <v>0.98257717492984098</v>
      </c>
    </row>
    <row r="29" spans="2:7" ht="14.4" x14ac:dyDescent="0.3">
      <c r="B29" s="27" t="s">
        <v>170</v>
      </c>
      <c r="C29" s="28" t="s">
        <v>171</v>
      </c>
      <c r="D29" s="28" t="s">
        <v>620</v>
      </c>
      <c r="E29" s="28" t="s">
        <v>621</v>
      </c>
      <c r="F29" s="29">
        <v>1.8135166778765913E-3</v>
      </c>
      <c r="G29" s="30">
        <v>9.2528572009598579E-3</v>
      </c>
    </row>
    <row r="30" spans="2:7" ht="14.4" x14ac:dyDescent="0.3">
      <c r="B30" s="27" t="s">
        <v>170</v>
      </c>
      <c r="C30" s="28" t="s">
        <v>171</v>
      </c>
      <c r="D30" s="28" t="s">
        <v>739</v>
      </c>
      <c r="E30" s="28" t="s">
        <v>740</v>
      </c>
      <c r="F30" s="29">
        <v>1.7627142308632067E-3</v>
      </c>
      <c r="G30" s="30">
        <v>5.1348273477854157E-3</v>
      </c>
    </row>
    <row r="31" spans="2:7" ht="14.4" x14ac:dyDescent="0.3">
      <c r="B31" s="27" t="s">
        <v>170</v>
      </c>
      <c r="C31" s="28" t="s">
        <v>171</v>
      </c>
      <c r="D31" s="28" t="s">
        <v>787</v>
      </c>
      <c r="E31" s="28" t="s">
        <v>788</v>
      </c>
      <c r="F31" s="29">
        <v>1.2222586192777005E-3</v>
      </c>
      <c r="G31" s="30">
        <v>3.035140521413755E-3</v>
      </c>
    </row>
    <row r="32" spans="2:7" ht="14.4" x14ac:dyDescent="0.3">
      <c r="B32" s="27" t="s">
        <v>179</v>
      </c>
      <c r="C32" s="28" t="s">
        <v>180</v>
      </c>
      <c r="D32" s="28" t="s">
        <v>177</v>
      </c>
      <c r="E32" s="28" t="s">
        <v>178</v>
      </c>
      <c r="F32" s="29">
        <v>0.3767283467696389</v>
      </c>
      <c r="G32" s="30">
        <v>0.97390279249853973</v>
      </c>
    </row>
    <row r="33" spans="2:7" ht="14.4" x14ac:dyDescent="0.3">
      <c r="B33" s="27" t="s">
        <v>179</v>
      </c>
      <c r="C33" s="28" t="s">
        <v>180</v>
      </c>
      <c r="D33" s="28" t="s">
        <v>411</v>
      </c>
      <c r="E33" s="28" t="s">
        <v>412</v>
      </c>
      <c r="F33" s="29">
        <v>3.7621061982904989E-3</v>
      </c>
      <c r="G33" s="30">
        <v>1.960264757413856E-2</v>
      </c>
    </row>
    <row r="34" spans="2:7" ht="14.4" x14ac:dyDescent="0.3">
      <c r="B34" s="27" t="s">
        <v>179</v>
      </c>
      <c r="C34" s="28" t="s">
        <v>180</v>
      </c>
      <c r="D34" s="28" t="s">
        <v>717</v>
      </c>
      <c r="E34" s="28" t="s">
        <v>718</v>
      </c>
      <c r="F34" s="29">
        <v>1.7600679992965588E-3</v>
      </c>
      <c r="G34" s="30">
        <v>6.4945599273214926E-3</v>
      </c>
    </row>
    <row r="35" spans="2:7" ht="14.4" x14ac:dyDescent="0.3">
      <c r="B35" s="27" t="s">
        <v>188</v>
      </c>
      <c r="C35" s="28" t="s">
        <v>189</v>
      </c>
      <c r="D35" s="28" t="s">
        <v>186</v>
      </c>
      <c r="E35" s="28" t="s">
        <v>187</v>
      </c>
      <c r="F35" s="29">
        <v>0.93513673158678512</v>
      </c>
      <c r="G35" s="30">
        <v>0.89648393104245849</v>
      </c>
    </row>
    <row r="36" spans="2:7" ht="14.4" x14ac:dyDescent="0.3">
      <c r="B36" s="27" t="s">
        <v>188</v>
      </c>
      <c r="C36" s="28" t="s">
        <v>189</v>
      </c>
      <c r="D36" s="28" t="s">
        <v>287</v>
      </c>
      <c r="E36" s="28" t="s">
        <v>288</v>
      </c>
      <c r="F36" s="29">
        <v>9.6206035995416558E-4</v>
      </c>
      <c r="G36" s="30">
        <v>1.3359227637251112E-3</v>
      </c>
    </row>
    <row r="37" spans="2:7" ht="14.4" x14ac:dyDescent="0.3">
      <c r="B37" s="27" t="s">
        <v>188</v>
      </c>
      <c r="C37" s="28" t="s">
        <v>189</v>
      </c>
      <c r="D37" s="28" t="s">
        <v>425</v>
      </c>
      <c r="E37" s="28" t="s">
        <v>426</v>
      </c>
      <c r="F37" s="29">
        <v>1.4244609693210269E-2</v>
      </c>
      <c r="G37" s="30">
        <v>1.520160470244813E-2</v>
      </c>
    </row>
    <row r="38" spans="2:7" ht="14.4" x14ac:dyDescent="0.3">
      <c r="B38" s="27" t="s">
        <v>188</v>
      </c>
      <c r="C38" s="28" t="s">
        <v>189</v>
      </c>
      <c r="D38" s="28" t="s">
        <v>639</v>
      </c>
      <c r="E38" s="28" t="s">
        <v>640</v>
      </c>
      <c r="F38" s="29">
        <v>7.2767391098035497E-2</v>
      </c>
      <c r="G38" s="30">
        <v>8.5614703923625107E-2</v>
      </c>
    </row>
    <row r="39" spans="2:7" ht="14.4" x14ac:dyDescent="0.3">
      <c r="B39" s="27" t="s">
        <v>188</v>
      </c>
      <c r="C39" s="28" t="s">
        <v>189</v>
      </c>
      <c r="D39" s="28" t="s">
        <v>697</v>
      </c>
      <c r="E39" s="28" t="s">
        <v>698</v>
      </c>
      <c r="F39" s="29">
        <v>1.0428927772051693E-3</v>
      </c>
      <c r="G39" s="30">
        <v>1.3638375677432477E-3</v>
      </c>
    </row>
    <row r="40" spans="2:7" ht="14.4" x14ac:dyDescent="0.3">
      <c r="B40" s="27" t="s">
        <v>194</v>
      </c>
      <c r="C40" s="28" t="s">
        <v>195</v>
      </c>
      <c r="D40" s="28" t="s">
        <v>616</v>
      </c>
      <c r="E40" s="28" t="s">
        <v>617</v>
      </c>
      <c r="F40" s="29">
        <v>0.78385622607976746</v>
      </c>
      <c r="G40" s="30">
        <v>0.81676712782464911</v>
      </c>
    </row>
    <row r="41" spans="2:7" ht="14.4" x14ac:dyDescent="0.3">
      <c r="B41" s="27" t="s">
        <v>194</v>
      </c>
      <c r="C41" s="28" t="s">
        <v>195</v>
      </c>
      <c r="D41" s="28" t="s">
        <v>605</v>
      </c>
      <c r="E41" s="28" t="s">
        <v>606</v>
      </c>
      <c r="F41" s="29">
        <v>1.99856481015208E-3</v>
      </c>
      <c r="G41" s="30">
        <v>0</v>
      </c>
    </row>
    <row r="42" spans="2:7" ht="14.4" x14ac:dyDescent="0.3">
      <c r="B42" s="27" t="s">
        <v>194</v>
      </c>
      <c r="C42" s="28" t="s">
        <v>195</v>
      </c>
      <c r="D42" s="28" t="s">
        <v>830</v>
      </c>
      <c r="E42" s="28" t="s">
        <v>831</v>
      </c>
      <c r="F42" s="29">
        <v>3.1119829097406588E-2</v>
      </c>
      <c r="G42" s="30">
        <v>4.3955571513987213E-3</v>
      </c>
    </row>
    <row r="43" spans="2:7" ht="14.4" x14ac:dyDescent="0.3">
      <c r="B43" s="27" t="s">
        <v>194</v>
      </c>
      <c r="C43" s="28" t="s">
        <v>195</v>
      </c>
      <c r="D43" s="28" t="s">
        <v>735</v>
      </c>
      <c r="E43" s="28" t="s">
        <v>736</v>
      </c>
      <c r="F43" s="29">
        <v>0.39212349217723635</v>
      </c>
      <c r="G43" s="30">
        <v>0.1777497709071599</v>
      </c>
    </row>
    <row r="44" spans="2:7" ht="14.4" x14ac:dyDescent="0.3">
      <c r="B44" s="27" t="s">
        <v>194</v>
      </c>
      <c r="C44" s="28" t="s">
        <v>195</v>
      </c>
      <c r="D44" s="28" t="s">
        <v>773</v>
      </c>
      <c r="E44" s="28" t="s">
        <v>774</v>
      </c>
      <c r="F44" s="29">
        <v>4.7951528937659506E-3</v>
      </c>
      <c r="G44" s="30">
        <v>1.0875441167923661E-3</v>
      </c>
    </row>
    <row r="45" spans="2:7" ht="14.4" x14ac:dyDescent="0.3">
      <c r="B45" s="27" t="s">
        <v>201</v>
      </c>
      <c r="C45" s="28" t="s">
        <v>202</v>
      </c>
      <c r="D45" s="28" t="s">
        <v>199</v>
      </c>
      <c r="E45" s="28" t="s">
        <v>200</v>
      </c>
      <c r="F45" s="29">
        <v>0.88938359892959273</v>
      </c>
      <c r="G45" s="30">
        <v>0.95783783116618637</v>
      </c>
    </row>
    <row r="46" spans="2:7" ht="14.4" x14ac:dyDescent="0.3">
      <c r="B46" s="27" t="s">
        <v>201</v>
      </c>
      <c r="C46" s="28" t="s">
        <v>202</v>
      </c>
      <c r="D46" s="28" t="s">
        <v>214</v>
      </c>
      <c r="E46" s="28" t="s">
        <v>215</v>
      </c>
      <c r="F46" s="29">
        <v>1.2327910090214498E-2</v>
      </c>
      <c r="G46" s="30">
        <v>2.3469368863435796E-2</v>
      </c>
    </row>
    <row r="47" spans="2:7" ht="14.4" x14ac:dyDescent="0.3">
      <c r="B47" s="27" t="s">
        <v>201</v>
      </c>
      <c r="C47" s="28" t="s">
        <v>202</v>
      </c>
      <c r="D47" s="28" t="s">
        <v>421</v>
      </c>
      <c r="E47" s="28" t="s">
        <v>422</v>
      </c>
      <c r="F47" s="29">
        <v>1.8478020492911028E-3</v>
      </c>
      <c r="G47" s="30">
        <v>2.3204003924932582E-3</v>
      </c>
    </row>
    <row r="48" spans="2:7" ht="14.4" x14ac:dyDescent="0.3">
      <c r="B48" s="27" t="s">
        <v>201</v>
      </c>
      <c r="C48" s="28" t="s">
        <v>202</v>
      </c>
      <c r="D48" s="28" t="s">
        <v>691</v>
      </c>
      <c r="E48" s="28" t="s">
        <v>692</v>
      </c>
      <c r="F48" s="29">
        <v>6.9672410985813383E-3</v>
      </c>
      <c r="G48" s="30">
        <v>1.6372399577884611E-2</v>
      </c>
    </row>
    <row r="49" spans="2:7" ht="14.4" x14ac:dyDescent="0.3">
      <c r="B49" s="27" t="s">
        <v>209</v>
      </c>
      <c r="C49" s="28" t="s">
        <v>210</v>
      </c>
      <c r="D49" s="28" t="s">
        <v>207</v>
      </c>
      <c r="E49" s="28" t="s">
        <v>208</v>
      </c>
      <c r="F49" s="29">
        <v>0.86465578998451686</v>
      </c>
      <c r="G49" s="30">
        <v>0.97544840711194547</v>
      </c>
    </row>
    <row r="50" spans="2:7" ht="14.4" x14ac:dyDescent="0.3">
      <c r="B50" s="27" t="s">
        <v>209</v>
      </c>
      <c r="C50" s="28" t="s">
        <v>210</v>
      </c>
      <c r="D50" s="28" t="s">
        <v>832</v>
      </c>
      <c r="E50" s="28" t="s">
        <v>833</v>
      </c>
      <c r="F50" s="29">
        <v>2.1213571730254822E-2</v>
      </c>
      <c r="G50" s="30">
        <v>2.4551592888054648E-2</v>
      </c>
    </row>
    <row r="51" spans="2:7" ht="14.4" x14ac:dyDescent="0.3">
      <c r="B51" s="27" t="s">
        <v>216</v>
      </c>
      <c r="C51" s="28" t="s">
        <v>217</v>
      </c>
      <c r="D51" s="28" t="s">
        <v>214</v>
      </c>
      <c r="E51" s="28" t="s">
        <v>215</v>
      </c>
      <c r="F51" s="29">
        <v>0.9726860451169741</v>
      </c>
      <c r="G51" s="30">
        <v>0.97503127589400318</v>
      </c>
    </row>
    <row r="52" spans="2:7" ht="14.4" x14ac:dyDescent="0.3">
      <c r="B52" s="27" t="s">
        <v>216</v>
      </c>
      <c r="C52" s="28" t="s">
        <v>217</v>
      </c>
      <c r="D52" s="28" t="s">
        <v>421</v>
      </c>
      <c r="E52" s="28" t="s">
        <v>422</v>
      </c>
      <c r="F52" s="29">
        <v>1.4787330761481194E-2</v>
      </c>
      <c r="G52" s="30">
        <v>9.7775755901801827E-3</v>
      </c>
    </row>
    <row r="53" spans="2:7" ht="14.4" x14ac:dyDescent="0.3">
      <c r="B53" s="27" t="s">
        <v>216</v>
      </c>
      <c r="C53" s="28" t="s">
        <v>217</v>
      </c>
      <c r="D53" s="28" t="s">
        <v>834</v>
      </c>
      <c r="E53" s="28" t="s">
        <v>835</v>
      </c>
      <c r="F53" s="29">
        <v>2.1652832912306026E-3</v>
      </c>
      <c r="G53" s="30">
        <v>1.2867796389868236E-3</v>
      </c>
    </row>
    <row r="54" spans="2:7" ht="14.4" x14ac:dyDescent="0.3">
      <c r="B54" s="27" t="s">
        <v>216</v>
      </c>
      <c r="C54" s="28" t="s">
        <v>217</v>
      </c>
      <c r="D54" s="28" t="s">
        <v>733</v>
      </c>
      <c r="E54" s="28" t="s">
        <v>734</v>
      </c>
      <c r="F54" s="29">
        <v>5.4859772081242587E-3</v>
      </c>
      <c r="G54" s="30">
        <v>4.8351719767989734E-3</v>
      </c>
    </row>
    <row r="55" spans="2:7" ht="14.4" x14ac:dyDescent="0.3">
      <c r="B55" s="27" t="s">
        <v>216</v>
      </c>
      <c r="C55" s="28" t="s">
        <v>217</v>
      </c>
      <c r="D55" s="28" t="s">
        <v>785</v>
      </c>
      <c r="E55" s="28" t="s">
        <v>786</v>
      </c>
      <c r="F55" s="29">
        <v>8.5344113213201272E-3</v>
      </c>
      <c r="G55" s="30">
        <v>9.0691969000308709E-3</v>
      </c>
    </row>
    <row r="56" spans="2:7" ht="14.4" x14ac:dyDescent="0.3">
      <c r="B56" s="27" t="s">
        <v>222</v>
      </c>
      <c r="C56" s="28" t="s">
        <v>223</v>
      </c>
      <c r="D56" s="28" t="s">
        <v>220</v>
      </c>
      <c r="E56" s="28" t="s">
        <v>221</v>
      </c>
      <c r="F56" s="29">
        <v>0.46095861665825649</v>
      </c>
      <c r="G56" s="30">
        <v>1</v>
      </c>
    </row>
    <row r="57" spans="2:7" ht="14.4" x14ac:dyDescent="0.3">
      <c r="B57" s="27" t="s">
        <v>227</v>
      </c>
      <c r="C57" s="28" t="s">
        <v>228</v>
      </c>
      <c r="D57" s="28" t="s">
        <v>663</v>
      </c>
      <c r="E57" s="28" t="s">
        <v>664</v>
      </c>
      <c r="F57" s="29">
        <v>4.5071938203903534E-3</v>
      </c>
      <c r="G57" s="30">
        <v>1.9843748732385223E-2</v>
      </c>
    </row>
    <row r="58" spans="2:7" ht="14.4" x14ac:dyDescent="0.3">
      <c r="B58" s="27" t="s">
        <v>227</v>
      </c>
      <c r="C58" s="28" t="s">
        <v>228</v>
      </c>
      <c r="D58" s="28" t="s">
        <v>618</v>
      </c>
      <c r="E58" s="28" t="s">
        <v>619</v>
      </c>
      <c r="F58" s="29">
        <v>0.26063696269505371</v>
      </c>
      <c r="G58" s="30">
        <v>0.96873352100792609</v>
      </c>
    </row>
    <row r="59" spans="2:7" ht="14.4" x14ac:dyDescent="0.3">
      <c r="B59" s="27" t="s">
        <v>227</v>
      </c>
      <c r="C59" s="28" t="s">
        <v>228</v>
      </c>
      <c r="D59" s="28" t="s">
        <v>836</v>
      </c>
      <c r="E59" s="28" t="s">
        <v>837</v>
      </c>
      <c r="F59" s="29">
        <v>5.584697576294104E-3</v>
      </c>
      <c r="G59" s="30">
        <v>1.0286947421367321E-2</v>
      </c>
    </row>
    <row r="60" spans="2:7" ht="14.4" x14ac:dyDescent="0.3">
      <c r="B60" s="27" t="s">
        <v>227</v>
      </c>
      <c r="C60" s="28" t="s">
        <v>228</v>
      </c>
      <c r="D60" s="28" t="s">
        <v>838</v>
      </c>
      <c r="E60" s="28" t="s">
        <v>839</v>
      </c>
      <c r="F60" s="29">
        <v>1.4502662274431806E-3</v>
      </c>
      <c r="G60" s="30">
        <v>1.1357828383213129E-3</v>
      </c>
    </row>
    <row r="61" spans="2:7" ht="14.4" x14ac:dyDescent="0.3">
      <c r="B61" s="27" t="s">
        <v>233</v>
      </c>
      <c r="C61" s="28" t="s">
        <v>234</v>
      </c>
      <c r="D61" s="28" t="s">
        <v>231</v>
      </c>
      <c r="E61" s="28" t="s">
        <v>232</v>
      </c>
      <c r="F61" s="29">
        <v>0.67199178877505406</v>
      </c>
      <c r="G61" s="30">
        <v>0.18455357945780673</v>
      </c>
    </row>
    <row r="62" spans="2:7" ht="14.4" x14ac:dyDescent="0.3">
      <c r="B62" s="27" t="s">
        <v>233</v>
      </c>
      <c r="C62" s="28" t="s">
        <v>234</v>
      </c>
      <c r="D62" s="28" t="s">
        <v>397</v>
      </c>
      <c r="E62" s="28" t="s">
        <v>398</v>
      </c>
      <c r="F62" s="29">
        <v>0.98871040578027225</v>
      </c>
      <c r="G62" s="30">
        <v>0.23853944009795175</v>
      </c>
    </row>
    <row r="63" spans="2:7" ht="14.4" x14ac:dyDescent="0.3">
      <c r="B63" s="27" t="s">
        <v>233</v>
      </c>
      <c r="C63" s="28" t="s">
        <v>234</v>
      </c>
      <c r="D63" s="28" t="s">
        <v>255</v>
      </c>
      <c r="E63" s="28" t="s">
        <v>256</v>
      </c>
      <c r="F63" s="29">
        <v>0.9802970788748927</v>
      </c>
      <c r="G63" s="30">
        <v>0.56323801025172771</v>
      </c>
    </row>
    <row r="64" spans="2:7" ht="14.4" x14ac:dyDescent="0.3">
      <c r="B64" s="27" t="s">
        <v>233</v>
      </c>
      <c r="C64" s="28" t="s">
        <v>234</v>
      </c>
      <c r="D64" s="28" t="s">
        <v>624</v>
      </c>
      <c r="E64" s="28" t="s">
        <v>625</v>
      </c>
      <c r="F64" s="29">
        <v>2.136004399260124E-3</v>
      </c>
      <c r="G64" s="30">
        <v>0</v>
      </c>
    </row>
    <row r="65" spans="2:7" ht="14.4" x14ac:dyDescent="0.3">
      <c r="B65" s="27" t="s">
        <v>233</v>
      </c>
      <c r="C65" s="28" t="s">
        <v>234</v>
      </c>
      <c r="D65" s="28" t="s">
        <v>671</v>
      </c>
      <c r="E65" s="28" t="s">
        <v>672</v>
      </c>
      <c r="F65" s="29">
        <v>9.0011706988206465E-3</v>
      </c>
      <c r="G65" s="30">
        <v>1.3668970192513888E-2</v>
      </c>
    </row>
    <row r="66" spans="2:7" ht="14.4" x14ac:dyDescent="0.3">
      <c r="B66" s="27" t="s">
        <v>233</v>
      </c>
      <c r="C66" s="28" t="s">
        <v>234</v>
      </c>
      <c r="D66" s="28" t="s">
        <v>840</v>
      </c>
      <c r="E66" s="28" t="s">
        <v>841</v>
      </c>
      <c r="F66" s="29">
        <v>1.7913538700491849E-3</v>
      </c>
      <c r="G66" s="30">
        <v>0</v>
      </c>
    </row>
    <row r="67" spans="2:7" ht="14.4" x14ac:dyDescent="0.3">
      <c r="B67" s="27" t="s">
        <v>237</v>
      </c>
      <c r="C67" s="28" t="s">
        <v>238</v>
      </c>
      <c r="D67" s="28" t="s">
        <v>150</v>
      </c>
      <c r="E67" s="28" t="s">
        <v>151</v>
      </c>
      <c r="F67" s="29">
        <v>2.267266020661108E-2</v>
      </c>
      <c r="G67" s="30">
        <v>2.4393978837113153E-2</v>
      </c>
    </row>
    <row r="68" spans="2:7" ht="14.4" x14ac:dyDescent="0.3">
      <c r="B68" s="27" t="s">
        <v>237</v>
      </c>
      <c r="C68" s="28" t="s">
        <v>238</v>
      </c>
      <c r="D68" s="28" t="s">
        <v>315</v>
      </c>
      <c r="E68" s="28" t="s">
        <v>316</v>
      </c>
      <c r="F68" s="29">
        <v>0.89764211295923979</v>
      </c>
      <c r="G68" s="30">
        <v>0.86483775630522353</v>
      </c>
    </row>
    <row r="69" spans="2:7" ht="14.4" x14ac:dyDescent="0.3">
      <c r="B69" s="27" t="s">
        <v>237</v>
      </c>
      <c r="C69" s="28" t="s">
        <v>238</v>
      </c>
      <c r="D69" s="28" t="s">
        <v>271</v>
      </c>
      <c r="E69" s="28" t="s">
        <v>272</v>
      </c>
      <c r="F69" s="29">
        <v>3.8296499092147065E-2</v>
      </c>
      <c r="G69" s="30">
        <v>2.7561265689682458E-2</v>
      </c>
    </row>
    <row r="70" spans="2:7" ht="14.4" x14ac:dyDescent="0.3">
      <c r="B70" s="27" t="s">
        <v>237</v>
      </c>
      <c r="C70" s="28" t="s">
        <v>238</v>
      </c>
      <c r="D70" s="28" t="s">
        <v>391</v>
      </c>
      <c r="E70" s="28" t="s">
        <v>392</v>
      </c>
      <c r="F70" s="29">
        <v>1.2793704825269115E-2</v>
      </c>
      <c r="G70" s="30">
        <v>7.3860823137272937E-3</v>
      </c>
    </row>
    <row r="71" spans="2:7" ht="14.4" x14ac:dyDescent="0.3">
      <c r="B71" s="27" t="s">
        <v>237</v>
      </c>
      <c r="C71" s="28" t="s">
        <v>238</v>
      </c>
      <c r="D71" s="28" t="s">
        <v>365</v>
      </c>
      <c r="E71" s="28" t="s">
        <v>366</v>
      </c>
      <c r="F71" s="29">
        <v>5.4401855738429247E-3</v>
      </c>
      <c r="G71" s="30">
        <v>6.0334134725816592E-3</v>
      </c>
    </row>
    <row r="72" spans="2:7" ht="14.4" x14ac:dyDescent="0.3">
      <c r="B72" s="27" t="s">
        <v>237</v>
      </c>
      <c r="C72" s="28" t="s">
        <v>238</v>
      </c>
      <c r="D72" s="28" t="s">
        <v>491</v>
      </c>
      <c r="E72" s="28" t="s">
        <v>492</v>
      </c>
      <c r="F72" s="29">
        <v>4.9304362649322713E-3</v>
      </c>
      <c r="G72" s="30">
        <v>2.8788876468156138E-3</v>
      </c>
    </row>
    <row r="73" spans="2:7" ht="14.4" x14ac:dyDescent="0.3">
      <c r="B73" s="27" t="s">
        <v>237</v>
      </c>
      <c r="C73" s="28" t="s">
        <v>238</v>
      </c>
      <c r="D73" s="28" t="s">
        <v>645</v>
      </c>
      <c r="E73" s="28" t="s">
        <v>646</v>
      </c>
      <c r="F73" s="29">
        <v>5.8495769256850939E-2</v>
      </c>
      <c r="G73" s="30">
        <v>3.9628092634845777E-2</v>
      </c>
    </row>
    <row r="74" spans="2:7" ht="14.4" x14ac:dyDescent="0.3">
      <c r="B74" s="27" t="s">
        <v>237</v>
      </c>
      <c r="C74" s="28" t="s">
        <v>238</v>
      </c>
      <c r="D74" s="28" t="s">
        <v>683</v>
      </c>
      <c r="E74" s="28" t="s">
        <v>684</v>
      </c>
      <c r="F74" s="29">
        <v>4.3375048694974667E-2</v>
      </c>
      <c r="G74" s="30">
        <v>2.7280523100010726E-2</v>
      </c>
    </row>
    <row r="75" spans="2:7" ht="14.4" x14ac:dyDescent="0.3">
      <c r="B75" s="27" t="s">
        <v>243</v>
      </c>
      <c r="C75" s="28" t="s">
        <v>244</v>
      </c>
      <c r="D75" s="28" t="s">
        <v>241</v>
      </c>
      <c r="E75" s="28" t="s">
        <v>242</v>
      </c>
      <c r="F75" s="29">
        <v>0.97851964670305591</v>
      </c>
      <c r="G75" s="30">
        <v>0.99703442381714324</v>
      </c>
    </row>
    <row r="76" spans="2:7" ht="14.4" x14ac:dyDescent="0.3">
      <c r="B76" s="27" t="s">
        <v>243</v>
      </c>
      <c r="C76" s="28" t="s">
        <v>244</v>
      </c>
      <c r="D76" s="28" t="s">
        <v>783</v>
      </c>
      <c r="E76" s="28" t="s">
        <v>784</v>
      </c>
      <c r="F76" s="29">
        <v>9.6724032905632761E-4</v>
      </c>
      <c r="G76" s="30">
        <v>1.5968487138459959E-3</v>
      </c>
    </row>
    <row r="77" spans="2:7" ht="14.4" x14ac:dyDescent="0.3">
      <c r="B77" s="27" t="s">
        <v>243</v>
      </c>
      <c r="C77" s="28" t="s">
        <v>244</v>
      </c>
      <c r="D77" s="28" t="s">
        <v>842</v>
      </c>
      <c r="E77" s="28" t="s">
        <v>843</v>
      </c>
      <c r="F77" s="29">
        <v>2.5043650023809107E-3</v>
      </c>
      <c r="G77" s="30">
        <v>1.3687274690108535E-3</v>
      </c>
    </row>
    <row r="78" spans="2:7" ht="14.4" x14ac:dyDescent="0.3">
      <c r="B78" s="27" t="s">
        <v>246</v>
      </c>
      <c r="C78" s="28" t="s">
        <v>247</v>
      </c>
      <c r="D78" s="28" t="s">
        <v>168</v>
      </c>
      <c r="E78" s="28" t="s">
        <v>169</v>
      </c>
      <c r="F78" s="29">
        <v>1.3446126016319147E-3</v>
      </c>
      <c r="G78" s="30">
        <v>0</v>
      </c>
    </row>
    <row r="79" spans="2:7" ht="14.4" x14ac:dyDescent="0.3">
      <c r="B79" s="27" t="s">
        <v>246</v>
      </c>
      <c r="C79" s="28" t="s">
        <v>247</v>
      </c>
      <c r="D79" s="28" t="s">
        <v>620</v>
      </c>
      <c r="E79" s="28" t="s">
        <v>621</v>
      </c>
      <c r="F79" s="29">
        <v>0.49321575368059184</v>
      </c>
      <c r="G79" s="30">
        <v>1</v>
      </c>
    </row>
    <row r="80" spans="2:7" ht="14.4" x14ac:dyDescent="0.3">
      <c r="B80" s="27" t="s">
        <v>248</v>
      </c>
      <c r="C80" s="28" t="s">
        <v>249</v>
      </c>
      <c r="D80" s="28" t="s">
        <v>186</v>
      </c>
      <c r="E80" s="28" t="s">
        <v>187</v>
      </c>
      <c r="F80" s="29">
        <v>1.8261383206183077E-3</v>
      </c>
      <c r="G80" s="30">
        <v>1.2676796553297408E-3</v>
      </c>
    </row>
    <row r="81" spans="2:7" ht="14.4" x14ac:dyDescent="0.3">
      <c r="B81" s="27" t="s">
        <v>248</v>
      </c>
      <c r="C81" s="28" t="s">
        <v>249</v>
      </c>
      <c r="D81" s="28" t="s">
        <v>287</v>
      </c>
      <c r="E81" s="28" t="s">
        <v>288</v>
      </c>
      <c r="F81" s="29">
        <v>0.94581733489177533</v>
      </c>
      <c r="G81" s="30">
        <v>0.95103118087680683</v>
      </c>
    </row>
    <row r="82" spans="2:7" ht="14.4" x14ac:dyDescent="0.3">
      <c r="B82" s="27" t="s">
        <v>248</v>
      </c>
      <c r="C82" s="28" t="s">
        <v>249</v>
      </c>
      <c r="D82" s="28" t="s">
        <v>429</v>
      </c>
      <c r="E82" s="28" t="s">
        <v>430</v>
      </c>
      <c r="F82" s="29">
        <v>1.1845924914009709E-2</v>
      </c>
      <c r="G82" s="30">
        <v>1.4022442838909389E-2</v>
      </c>
    </row>
    <row r="83" spans="2:7" ht="14.4" x14ac:dyDescent="0.3">
      <c r="B83" s="27" t="s">
        <v>248</v>
      </c>
      <c r="C83" s="28" t="s">
        <v>249</v>
      </c>
      <c r="D83" s="28" t="s">
        <v>639</v>
      </c>
      <c r="E83" s="28" t="s">
        <v>640</v>
      </c>
      <c r="F83" s="29">
        <v>1.4042354153391452E-2</v>
      </c>
      <c r="G83" s="30">
        <v>1.1963546268863591E-2</v>
      </c>
    </row>
    <row r="84" spans="2:7" ht="14.4" x14ac:dyDescent="0.3">
      <c r="B84" s="27" t="s">
        <v>248</v>
      </c>
      <c r="C84" s="28" t="s">
        <v>249</v>
      </c>
      <c r="D84" s="28" t="s">
        <v>689</v>
      </c>
      <c r="E84" s="28" t="s">
        <v>690</v>
      </c>
      <c r="F84" s="29">
        <v>1.410264870717573E-3</v>
      </c>
      <c r="G84" s="30">
        <v>1.6661757656611857E-3</v>
      </c>
    </row>
    <row r="85" spans="2:7" ht="14.4" x14ac:dyDescent="0.3">
      <c r="B85" s="27" t="s">
        <v>248</v>
      </c>
      <c r="C85" s="28" t="s">
        <v>249</v>
      </c>
      <c r="D85" s="28" t="s">
        <v>697</v>
      </c>
      <c r="E85" s="28" t="s">
        <v>698</v>
      </c>
      <c r="F85" s="29">
        <v>1.9259973043356284E-2</v>
      </c>
      <c r="G85" s="30">
        <v>1.8238416180097139E-2</v>
      </c>
    </row>
    <row r="86" spans="2:7" ht="14.4" x14ac:dyDescent="0.3">
      <c r="B86" s="27" t="s">
        <v>248</v>
      </c>
      <c r="C86" s="28" t="s">
        <v>249</v>
      </c>
      <c r="D86" s="28" t="s">
        <v>685</v>
      </c>
      <c r="E86" s="28" t="s">
        <v>686</v>
      </c>
      <c r="F86" s="29">
        <v>1.2771652228113521E-3</v>
      </c>
      <c r="G86" s="30">
        <v>1.8105584143319989E-3</v>
      </c>
    </row>
    <row r="87" spans="2:7" ht="14.4" x14ac:dyDescent="0.3">
      <c r="B87" s="27" t="s">
        <v>251</v>
      </c>
      <c r="C87" s="28" t="s">
        <v>252</v>
      </c>
      <c r="D87" s="28" t="s">
        <v>177</v>
      </c>
      <c r="E87" s="28" t="s">
        <v>178</v>
      </c>
      <c r="F87" s="29">
        <v>5.8695806784950788E-3</v>
      </c>
      <c r="G87" s="30">
        <v>5.0698596302941289E-3</v>
      </c>
    </row>
    <row r="88" spans="2:7" ht="14.4" x14ac:dyDescent="0.3">
      <c r="B88" s="27" t="s">
        <v>251</v>
      </c>
      <c r="C88" s="28" t="s">
        <v>252</v>
      </c>
      <c r="D88" s="28" t="s">
        <v>622</v>
      </c>
      <c r="E88" s="28" t="s">
        <v>623</v>
      </c>
      <c r="F88" s="29">
        <v>0.9440263853285501</v>
      </c>
      <c r="G88" s="30">
        <v>0.94949473048980348</v>
      </c>
    </row>
    <row r="89" spans="2:7" ht="14.4" x14ac:dyDescent="0.3">
      <c r="B89" s="27" t="s">
        <v>251</v>
      </c>
      <c r="C89" s="28" t="s">
        <v>252</v>
      </c>
      <c r="D89" s="28" t="s">
        <v>618</v>
      </c>
      <c r="E89" s="28" t="s">
        <v>619</v>
      </c>
      <c r="F89" s="29">
        <v>1.402837105445243E-2</v>
      </c>
      <c r="G89" s="30">
        <v>1.1612255111867555E-2</v>
      </c>
    </row>
    <row r="90" spans="2:7" ht="14.4" x14ac:dyDescent="0.3">
      <c r="B90" s="27" t="s">
        <v>251</v>
      </c>
      <c r="C90" s="28" t="s">
        <v>252</v>
      </c>
      <c r="D90" s="28" t="s">
        <v>651</v>
      </c>
      <c r="E90" s="28" t="s">
        <v>652</v>
      </c>
      <c r="F90" s="29">
        <v>1.1991429362208959E-2</v>
      </c>
      <c r="G90" s="30">
        <v>1.3933983417258844E-2</v>
      </c>
    </row>
    <row r="91" spans="2:7" ht="14.4" x14ac:dyDescent="0.3">
      <c r="B91" s="27" t="s">
        <v>251</v>
      </c>
      <c r="C91" s="28" t="s">
        <v>252</v>
      </c>
      <c r="D91" s="28" t="s">
        <v>653</v>
      </c>
      <c r="E91" s="28" t="s">
        <v>654</v>
      </c>
      <c r="F91" s="29">
        <v>7.3511236946940299E-3</v>
      </c>
      <c r="G91" s="30">
        <v>4.1375547232264985E-3</v>
      </c>
    </row>
    <row r="92" spans="2:7" ht="14.4" x14ac:dyDescent="0.3">
      <c r="B92" s="27" t="s">
        <v>251</v>
      </c>
      <c r="C92" s="28" t="s">
        <v>252</v>
      </c>
      <c r="D92" s="28" t="s">
        <v>707</v>
      </c>
      <c r="E92" s="28" t="s">
        <v>708</v>
      </c>
      <c r="F92" s="29">
        <v>1.2757645708978161E-2</v>
      </c>
      <c r="G92" s="30">
        <v>6.7501766139625319E-3</v>
      </c>
    </row>
    <row r="93" spans="2:7" ht="14.4" x14ac:dyDescent="0.3">
      <c r="B93" s="27" t="s">
        <v>251</v>
      </c>
      <c r="C93" s="28" t="s">
        <v>252</v>
      </c>
      <c r="D93" s="28" t="s">
        <v>717</v>
      </c>
      <c r="E93" s="28" t="s">
        <v>718</v>
      </c>
      <c r="F93" s="29">
        <v>1.2280907438888562E-3</v>
      </c>
      <c r="G93" s="30">
        <v>1.5140920777571205E-3</v>
      </c>
    </row>
    <row r="94" spans="2:7" ht="14.4" x14ac:dyDescent="0.3">
      <c r="B94" s="27" t="s">
        <v>251</v>
      </c>
      <c r="C94" s="28" t="s">
        <v>252</v>
      </c>
      <c r="D94" s="28" t="s">
        <v>723</v>
      </c>
      <c r="E94" s="28" t="s">
        <v>724</v>
      </c>
      <c r="F94" s="29">
        <v>5.5872098196830498E-3</v>
      </c>
      <c r="G94" s="30">
        <v>7.4873479358299605E-3</v>
      </c>
    </row>
    <row r="95" spans="2:7" ht="14.4" x14ac:dyDescent="0.3">
      <c r="B95" s="27" t="s">
        <v>253</v>
      </c>
      <c r="C95" s="28" t="s">
        <v>254</v>
      </c>
      <c r="D95" s="28" t="s">
        <v>214</v>
      </c>
      <c r="E95" s="28" t="s">
        <v>215</v>
      </c>
      <c r="F95" s="29">
        <v>7.685899243728261E-3</v>
      </c>
      <c r="G95" s="30">
        <v>1.1680723603830843E-2</v>
      </c>
    </row>
    <row r="96" spans="2:7" ht="14.4" x14ac:dyDescent="0.3">
      <c r="B96" s="27" t="s">
        <v>253</v>
      </c>
      <c r="C96" s="28" t="s">
        <v>254</v>
      </c>
      <c r="D96" s="28" t="s">
        <v>421</v>
      </c>
      <c r="E96" s="28" t="s">
        <v>422</v>
      </c>
      <c r="F96" s="29">
        <v>0.94023146669287683</v>
      </c>
      <c r="G96" s="30">
        <v>0.94255212233476526</v>
      </c>
    </row>
    <row r="97" spans="2:7" ht="14.4" x14ac:dyDescent="0.3">
      <c r="B97" s="27" t="s">
        <v>253</v>
      </c>
      <c r="C97" s="28" t="s">
        <v>254</v>
      </c>
      <c r="D97" s="28" t="s">
        <v>691</v>
      </c>
      <c r="E97" s="28" t="s">
        <v>692</v>
      </c>
      <c r="F97" s="29">
        <v>0</v>
      </c>
      <c r="G97" s="30">
        <v>1.5222874709336694E-3</v>
      </c>
    </row>
    <row r="98" spans="2:7" ht="14.4" x14ac:dyDescent="0.3">
      <c r="B98" s="27" t="s">
        <v>253</v>
      </c>
      <c r="C98" s="28" t="s">
        <v>254</v>
      </c>
      <c r="D98" s="28" t="s">
        <v>468</v>
      </c>
      <c r="E98" s="28" t="s">
        <v>469</v>
      </c>
      <c r="F98" s="29">
        <v>4.4118405889334179E-3</v>
      </c>
      <c r="G98" s="30">
        <v>5.0545855831001449E-3</v>
      </c>
    </row>
    <row r="99" spans="2:7" ht="14.4" x14ac:dyDescent="0.3">
      <c r="B99" s="27" t="s">
        <v>253</v>
      </c>
      <c r="C99" s="28" t="s">
        <v>254</v>
      </c>
      <c r="D99" s="28" t="s">
        <v>703</v>
      </c>
      <c r="E99" s="28" t="s">
        <v>704</v>
      </c>
      <c r="F99" s="29">
        <v>6.5211942730035409E-3</v>
      </c>
      <c r="G99" s="30">
        <v>2.0509005635912184E-2</v>
      </c>
    </row>
    <row r="100" spans="2:7" ht="14.4" x14ac:dyDescent="0.3">
      <c r="B100" s="27" t="s">
        <v>253</v>
      </c>
      <c r="C100" s="28" t="s">
        <v>254</v>
      </c>
      <c r="D100" s="28" t="s">
        <v>733</v>
      </c>
      <c r="E100" s="28" t="s">
        <v>734</v>
      </c>
      <c r="F100" s="29">
        <v>1.3980393530381177E-2</v>
      </c>
      <c r="G100" s="30">
        <v>1.8681275371457844E-2</v>
      </c>
    </row>
    <row r="101" spans="2:7" ht="14.4" x14ac:dyDescent="0.3">
      <c r="B101" s="27" t="s">
        <v>257</v>
      </c>
      <c r="C101" s="28" t="s">
        <v>258</v>
      </c>
      <c r="D101" s="28" t="s">
        <v>255</v>
      </c>
      <c r="E101" s="28" t="s">
        <v>256</v>
      </c>
      <c r="F101" s="29">
        <v>4.2199045856095834E-3</v>
      </c>
      <c r="G101" s="30">
        <v>6.4022942315420297E-3</v>
      </c>
    </row>
    <row r="102" spans="2:7" ht="14.4" x14ac:dyDescent="0.3">
      <c r="B102" s="27" t="s">
        <v>257</v>
      </c>
      <c r="C102" s="28" t="s">
        <v>258</v>
      </c>
      <c r="D102" s="28" t="s">
        <v>624</v>
      </c>
      <c r="E102" s="28" t="s">
        <v>625</v>
      </c>
      <c r="F102" s="29">
        <v>0.98417538868463028</v>
      </c>
      <c r="G102" s="30">
        <v>0.98890786541482478</v>
      </c>
    </row>
    <row r="103" spans="2:7" ht="14.4" x14ac:dyDescent="0.3">
      <c r="B103" s="27" t="s">
        <v>257</v>
      </c>
      <c r="C103" s="28" t="s">
        <v>258</v>
      </c>
      <c r="D103" s="28" t="s">
        <v>687</v>
      </c>
      <c r="E103" s="28" t="s">
        <v>688</v>
      </c>
      <c r="F103" s="29">
        <v>2.8858922250430863E-3</v>
      </c>
      <c r="G103" s="30">
        <v>3.2650787272129468E-3</v>
      </c>
    </row>
    <row r="104" spans="2:7" ht="14.4" x14ac:dyDescent="0.3">
      <c r="B104" s="27" t="s">
        <v>257</v>
      </c>
      <c r="C104" s="28" t="s">
        <v>258</v>
      </c>
      <c r="D104" s="28" t="s">
        <v>468</v>
      </c>
      <c r="E104" s="28" t="s">
        <v>469</v>
      </c>
      <c r="F104" s="29">
        <v>1.3416123428335541E-3</v>
      </c>
      <c r="G104" s="30">
        <v>1.4247616264201949E-3</v>
      </c>
    </row>
    <row r="105" spans="2:7" ht="14.4" x14ac:dyDescent="0.3">
      <c r="B105" s="27" t="s">
        <v>259</v>
      </c>
      <c r="C105" s="28" t="s">
        <v>260</v>
      </c>
      <c r="D105" s="28" t="s">
        <v>177</v>
      </c>
      <c r="E105" s="28" t="s">
        <v>178</v>
      </c>
      <c r="F105" s="29">
        <v>1.0885708428684386E-2</v>
      </c>
      <c r="G105" s="30">
        <v>7.2733981472681434E-3</v>
      </c>
    </row>
    <row r="106" spans="2:7" ht="14.4" x14ac:dyDescent="0.3">
      <c r="B106" s="27" t="s">
        <v>259</v>
      </c>
      <c r="C106" s="28" t="s">
        <v>260</v>
      </c>
      <c r="D106" s="28" t="s">
        <v>411</v>
      </c>
      <c r="E106" s="28" t="s">
        <v>412</v>
      </c>
      <c r="F106" s="29">
        <v>0.71795308212496212</v>
      </c>
      <c r="G106" s="30">
        <v>0.96688116016570602</v>
      </c>
    </row>
    <row r="107" spans="2:7" ht="14.4" x14ac:dyDescent="0.3">
      <c r="B107" s="27" t="s">
        <v>259</v>
      </c>
      <c r="C107" s="28" t="s">
        <v>260</v>
      </c>
      <c r="D107" s="28" t="s">
        <v>844</v>
      </c>
      <c r="E107" s="28" t="s">
        <v>845</v>
      </c>
      <c r="F107" s="29">
        <v>8.3645054031587698E-3</v>
      </c>
      <c r="G107" s="30">
        <v>6.9756975697569754E-3</v>
      </c>
    </row>
    <row r="108" spans="2:7" ht="14.4" x14ac:dyDescent="0.3">
      <c r="B108" s="27" t="s">
        <v>259</v>
      </c>
      <c r="C108" s="28" t="s">
        <v>260</v>
      </c>
      <c r="D108" s="28" t="s">
        <v>846</v>
      </c>
      <c r="E108" s="28" t="s">
        <v>847</v>
      </c>
      <c r="F108" s="29">
        <v>3.4629696314968194E-3</v>
      </c>
      <c r="G108" s="30">
        <v>0</v>
      </c>
    </row>
    <row r="109" spans="2:7" ht="14.4" x14ac:dyDescent="0.3">
      <c r="B109" s="27" t="s">
        <v>259</v>
      </c>
      <c r="C109" s="28" t="s">
        <v>260</v>
      </c>
      <c r="D109" s="28" t="s">
        <v>848</v>
      </c>
      <c r="E109" s="28" t="s">
        <v>849</v>
      </c>
      <c r="F109" s="29">
        <v>2.3634968192342396E-3</v>
      </c>
      <c r="G109" s="30">
        <v>1.0286742960010288E-3</v>
      </c>
    </row>
    <row r="110" spans="2:7" ht="14.4" x14ac:dyDescent="0.3">
      <c r="B110" s="27" t="s">
        <v>259</v>
      </c>
      <c r="C110" s="28" t="s">
        <v>260</v>
      </c>
      <c r="D110" s="28" t="s">
        <v>850</v>
      </c>
      <c r="E110" s="28" t="s">
        <v>851</v>
      </c>
      <c r="F110" s="29">
        <v>1.5782903849113392E-2</v>
      </c>
      <c r="G110" s="30">
        <v>3.8701075076451744E-3</v>
      </c>
    </row>
    <row r="111" spans="2:7" ht="14.4" x14ac:dyDescent="0.3">
      <c r="B111" s="27" t="s">
        <v>259</v>
      </c>
      <c r="C111" s="28" t="s">
        <v>260</v>
      </c>
      <c r="D111" s="28" t="s">
        <v>852</v>
      </c>
      <c r="E111" s="28" t="s">
        <v>853</v>
      </c>
      <c r="F111" s="29">
        <v>4.002049869480967E-2</v>
      </c>
      <c r="G111" s="30">
        <v>1.3970962313622668E-2</v>
      </c>
    </row>
    <row r="112" spans="2:7" ht="14.4" x14ac:dyDescent="0.3">
      <c r="B112" s="27" t="s">
        <v>261</v>
      </c>
      <c r="C112" s="28" t="s">
        <v>262</v>
      </c>
      <c r="D112" s="28" t="s">
        <v>150</v>
      </c>
      <c r="E112" s="28" t="s">
        <v>151</v>
      </c>
      <c r="F112" s="29">
        <v>1.8004340967585071E-3</v>
      </c>
      <c r="G112" s="30">
        <v>2.8554982449408022E-3</v>
      </c>
    </row>
    <row r="113" spans="2:7" ht="14.4" x14ac:dyDescent="0.3">
      <c r="B113" s="27" t="s">
        <v>261</v>
      </c>
      <c r="C113" s="28" t="s">
        <v>262</v>
      </c>
      <c r="D113" s="28" t="s">
        <v>315</v>
      </c>
      <c r="E113" s="28" t="s">
        <v>316</v>
      </c>
      <c r="F113" s="29">
        <v>1.3009305984916519E-2</v>
      </c>
      <c r="G113" s="30">
        <v>1.8476089434656496E-2</v>
      </c>
    </row>
    <row r="114" spans="2:7" ht="14.4" x14ac:dyDescent="0.3">
      <c r="B114" s="27" t="s">
        <v>261</v>
      </c>
      <c r="C114" s="28" t="s">
        <v>262</v>
      </c>
      <c r="D114" s="28" t="s">
        <v>271</v>
      </c>
      <c r="E114" s="28" t="s">
        <v>272</v>
      </c>
      <c r="F114" s="29">
        <v>0.83887029051293671</v>
      </c>
      <c r="G114" s="30">
        <v>0.88993728437978514</v>
      </c>
    </row>
    <row r="115" spans="2:7" ht="14.4" x14ac:dyDescent="0.3">
      <c r="B115" s="27" t="s">
        <v>261</v>
      </c>
      <c r="C115" s="28" t="s">
        <v>262</v>
      </c>
      <c r="D115" s="28" t="s">
        <v>391</v>
      </c>
      <c r="E115" s="28" t="s">
        <v>392</v>
      </c>
      <c r="F115" s="29">
        <v>5.638248491412657E-2</v>
      </c>
      <c r="G115" s="30">
        <v>4.7982904632378115E-2</v>
      </c>
    </row>
    <row r="116" spans="2:7" ht="14.4" x14ac:dyDescent="0.3">
      <c r="B116" s="27" t="s">
        <v>261</v>
      </c>
      <c r="C116" s="28" t="s">
        <v>262</v>
      </c>
      <c r="D116" s="28" t="s">
        <v>491</v>
      </c>
      <c r="E116" s="28" t="s">
        <v>492</v>
      </c>
      <c r="F116" s="29">
        <v>2.7187334723296742E-3</v>
      </c>
      <c r="G116" s="30">
        <v>2.3400789306365997E-3</v>
      </c>
    </row>
    <row r="117" spans="2:7" ht="14.4" x14ac:dyDescent="0.3">
      <c r="B117" s="27" t="s">
        <v>261</v>
      </c>
      <c r="C117" s="28" t="s">
        <v>262</v>
      </c>
      <c r="D117" s="28" t="s">
        <v>643</v>
      </c>
      <c r="E117" s="28" t="s">
        <v>644</v>
      </c>
      <c r="F117" s="29">
        <v>4.7217911771225895E-3</v>
      </c>
      <c r="G117" s="30">
        <v>5.6094175009311405E-3</v>
      </c>
    </row>
    <row r="118" spans="2:7" ht="14.4" x14ac:dyDescent="0.3">
      <c r="B118" s="27" t="s">
        <v>261</v>
      </c>
      <c r="C118" s="28" t="s">
        <v>262</v>
      </c>
      <c r="D118" s="28" t="s">
        <v>681</v>
      </c>
      <c r="E118" s="28" t="s">
        <v>682</v>
      </c>
      <c r="F118" s="29">
        <v>3.2280788828005232E-2</v>
      </c>
      <c r="G118" s="30">
        <v>3.0342020217980988E-2</v>
      </c>
    </row>
    <row r="119" spans="2:7" ht="14.4" x14ac:dyDescent="0.3">
      <c r="B119" s="27" t="s">
        <v>261</v>
      </c>
      <c r="C119" s="28" t="s">
        <v>262</v>
      </c>
      <c r="D119" s="28" t="s">
        <v>683</v>
      </c>
      <c r="E119" s="28" t="s">
        <v>684</v>
      </c>
      <c r="F119" s="29">
        <v>2.6498182054278657E-3</v>
      </c>
      <c r="G119" s="30">
        <v>2.4567066586908349E-3</v>
      </c>
    </row>
    <row r="120" spans="2:7" ht="14.4" x14ac:dyDescent="0.3">
      <c r="B120" s="27" t="s">
        <v>263</v>
      </c>
      <c r="C120" s="28" t="s">
        <v>264</v>
      </c>
      <c r="D120" s="28" t="s">
        <v>177</v>
      </c>
      <c r="E120" s="28" t="s">
        <v>178</v>
      </c>
      <c r="F120" s="29">
        <v>0.566996054872003</v>
      </c>
      <c r="G120" s="30">
        <v>0.95022365874863279</v>
      </c>
    </row>
    <row r="121" spans="2:7" ht="14.4" x14ac:dyDescent="0.3">
      <c r="B121" s="27" t="s">
        <v>263</v>
      </c>
      <c r="C121" s="28" t="s">
        <v>264</v>
      </c>
      <c r="D121" s="28" t="s">
        <v>622</v>
      </c>
      <c r="E121" s="28" t="s">
        <v>623</v>
      </c>
      <c r="F121" s="29">
        <v>7.9023053031133175E-3</v>
      </c>
      <c r="G121" s="30">
        <v>1.5421235662001851E-2</v>
      </c>
    </row>
    <row r="122" spans="2:7" ht="14.4" x14ac:dyDescent="0.3">
      <c r="B122" s="27" t="s">
        <v>263</v>
      </c>
      <c r="C122" s="28" t="s">
        <v>264</v>
      </c>
      <c r="D122" s="28" t="s">
        <v>844</v>
      </c>
      <c r="E122" s="28" t="s">
        <v>845</v>
      </c>
      <c r="F122" s="29">
        <v>2.7501809991151154E-3</v>
      </c>
      <c r="G122" s="30">
        <v>5.7527273747090329E-3</v>
      </c>
    </row>
    <row r="123" spans="2:7" ht="14.4" x14ac:dyDescent="0.3">
      <c r="B123" s="27" t="s">
        <v>263</v>
      </c>
      <c r="C123" s="28" t="s">
        <v>264</v>
      </c>
      <c r="D123" s="28" t="s">
        <v>651</v>
      </c>
      <c r="E123" s="28" t="s">
        <v>652</v>
      </c>
      <c r="F123" s="29">
        <v>3.8515003280850091E-3</v>
      </c>
      <c r="G123" s="30">
        <v>8.6834282188630561E-3</v>
      </c>
    </row>
    <row r="124" spans="2:7" ht="14.4" x14ac:dyDescent="0.3">
      <c r="B124" s="27" t="s">
        <v>263</v>
      </c>
      <c r="C124" s="28" t="s">
        <v>264</v>
      </c>
      <c r="D124" s="28" t="s">
        <v>701</v>
      </c>
      <c r="E124" s="28" t="s">
        <v>702</v>
      </c>
      <c r="F124" s="29">
        <v>2.3152167372935989E-2</v>
      </c>
      <c r="G124" s="30">
        <v>1.8884791205092968E-2</v>
      </c>
    </row>
    <row r="125" spans="2:7" ht="14.4" x14ac:dyDescent="0.3">
      <c r="B125" s="27" t="s">
        <v>263</v>
      </c>
      <c r="C125" s="28" t="s">
        <v>264</v>
      </c>
      <c r="D125" s="28" t="s">
        <v>707</v>
      </c>
      <c r="E125" s="28" t="s">
        <v>708</v>
      </c>
      <c r="F125" s="29">
        <v>1.0073622816243462E-3</v>
      </c>
      <c r="G125" s="30">
        <v>1.0341587907002831E-3</v>
      </c>
    </row>
    <row r="126" spans="2:7" ht="14.4" x14ac:dyDescent="0.3">
      <c r="B126" s="27" t="s">
        <v>267</v>
      </c>
      <c r="C126" s="28" t="s">
        <v>268</v>
      </c>
      <c r="D126" s="28" t="s">
        <v>265</v>
      </c>
      <c r="E126" s="28" t="s">
        <v>266</v>
      </c>
      <c r="F126" s="29">
        <v>0.96382765820288063</v>
      </c>
      <c r="G126" s="30">
        <v>0.50237840304716441</v>
      </c>
    </row>
    <row r="127" spans="2:7" ht="14.4" x14ac:dyDescent="0.3">
      <c r="B127" s="27" t="s">
        <v>267</v>
      </c>
      <c r="C127" s="28" t="s">
        <v>268</v>
      </c>
      <c r="D127" s="28" t="s">
        <v>627</v>
      </c>
      <c r="E127" s="28" t="s">
        <v>628</v>
      </c>
      <c r="F127" s="29">
        <v>3.6159306398759082E-3</v>
      </c>
      <c r="G127" s="30">
        <v>2.6479637509810761E-3</v>
      </c>
    </row>
    <row r="128" spans="2:7" ht="14.4" x14ac:dyDescent="0.3">
      <c r="B128" s="27" t="s">
        <v>267</v>
      </c>
      <c r="C128" s="28" t="s">
        <v>268</v>
      </c>
      <c r="D128" s="28" t="s">
        <v>542</v>
      </c>
      <c r="E128" s="28" t="s">
        <v>543</v>
      </c>
      <c r="F128" s="29">
        <v>1.1363428005647335E-2</v>
      </c>
      <c r="G128" s="30">
        <v>6.2161952070853097E-3</v>
      </c>
    </row>
    <row r="129" spans="2:7" ht="14.4" x14ac:dyDescent="0.3">
      <c r="B129" s="27" t="s">
        <v>267</v>
      </c>
      <c r="C129" s="28" t="s">
        <v>268</v>
      </c>
      <c r="D129" s="28" t="s">
        <v>558</v>
      </c>
      <c r="E129" s="28" t="s">
        <v>559</v>
      </c>
      <c r="F129" s="29">
        <v>9.3162283430610554E-4</v>
      </c>
      <c r="G129" s="30">
        <v>0</v>
      </c>
    </row>
    <row r="130" spans="2:7" ht="14.4" x14ac:dyDescent="0.3">
      <c r="B130" s="27" t="s">
        <v>267</v>
      </c>
      <c r="C130" s="28" t="s">
        <v>268</v>
      </c>
      <c r="D130" s="28" t="s">
        <v>854</v>
      </c>
      <c r="E130" s="28" t="s">
        <v>855</v>
      </c>
      <c r="F130" s="29">
        <v>0.98622669976152233</v>
      </c>
      <c r="G130" s="30">
        <v>0.45731537599329991</v>
      </c>
    </row>
    <row r="131" spans="2:7" ht="14.4" x14ac:dyDescent="0.3">
      <c r="B131" s="27" t="s">
        <v>267</v>
      </c>
      <c r="C131" s="28" t="s">
        <v>268</v>
      </c>
      <c r="D131" s="28" t="s">
        <v>749</v>
      </c>
      <c r="E131" s="28" t="s">
        <v>750</v>
      </c>
      <c r="F131" s="29">
        <v>1.5921059818843723E-2</v>
      </c>
      <c r="G131" s="30">
        <v>1.242486778987806E-2</v>
      </c>
    </row>
    <row r="132" spans="2:7" ht="14.4" x14ac:dyDescent="0.3">
      <c r="B132" s="27" t="s">
        <v>267</v>
      </c>
      <c r="C132" s="28" t="s">
        <v>268</v>
      </c>
      <c r="D132" s="28" t="s">
        <v>769</v>
      </c>
      <c r="E132" s="28" t="s">
        <v>770</v>
      </c>
      <c r="F132" s="29">
        <v>1.5629534430579163E-3</v>
      </c>
      <c r="G132" s="30">
        <v>9.4534311943169096E-4</v>
      </c>
    </row>
    <row r="133" spans="2:7" ht="14.4" x14ac:dyDescent="0.3">
      <c r="B133" s="27" t="s">
        <v>267</v>
      </c>
      <c r="C133" s="28" t="s">
        <v>268</v>
      </c>
      <c r="D133" s="28" t="s">
        <v>856</v>
      </c>
      <c r="E133" s="28" t="s">
        <v>857</v>
      </c>
      <c r="F133" s="29">
        <v>6.2060405461315683E-3</v>
      </c>
      <c r="G133" s="30">
        <v>1.6549773443631725E-3</v>
      </c>
    </row>
    <row r="134" spans="2:7" ht="14.4" x14ac:dyDescent="0.3">
      <c r="B134" s="27" t="s">
        <v>267</v>
      </c>
      <c r="C134" s="28" t="s">
        <v>268</v>
      </c>
      <c r="D134" s="28" t="s">
        <v>779</v>
      </c>
      <c r="E134" s="28" t="s">
        <v>780</v>
      </c>
      <c r="F134" s="29">
        <v>7.3273030471474052E-3</v>
      </c>
      <c r="G134" s="30">
        <v>3.9995285822109995E-3</v>
      </c>
    </row>
    <row r="135" spans="2:7" ht="14.4" x14ac:dyDescent="0.3">
      <c r="B135" s="27" t="s">
        <v>267</v>
      </c>
      <c r="C135" s="28" t="s">
        <v>268</v>
      </c>
      <c r="D135" s="28" t="s">
        <v>599</v>
      </c>
      <c r="E135" s="28" t="s">
        <v>600</v>
      </c>
      <c r="F135" s="29">
        <v>1.9336800837199134E-2</v>
      </c>
      <c r="G135" s="30">
        <v>1.24173451655855E-2</v>
      </c>
    </row>
    <row r="136" spans="2:7" ht="14.4" x14ac:dyDescent="0.3">
      <c r="B136" s="27" t="s">
        <v>269</v>
      </c>
      <c r="C136" s="28" t="s">
        <v>270</v>
      </c>
      <c r="D136" s="28" t="s">
        <v>265</v>
      </c>
      <c r="E136" s="28" t="s">
        <v>266</v>
      </c>
      <c r="F136" s="29">
        <v>1.1670980343105654E-2</v>
      </c>
      <c r="G136" s="30">
        <v>6.7564368568365065E-3</v>
      </c>
    </row>
    <row r="137" spans="2:7" ht="14.4" x14ac:dyDescent="0.3">
      <c r="B137" s="27" t="s">
        <v>269</v>
      </c>
      <c r="C137" s="28" t="s">
        <v>270</v>
      </c>
      <c r="D137" s="28" t="s">
        <v>342</v>
      </c>
      <c r="E137" s="28" t="s">
        <v>343</v>
      </c>
      <c r="F137" s="29">
        <v>2.177783551239044E-3</v>
      </c>
      <c r="G137" s="30">
        <v>0</v>
      </c>
    </row>
    <row r="138" spans="2:7" ht="14.4" x14ac:dyDescent="0.3">
      <c r="B138" s="27" t="s">
        <v>269</v>
      </c>
      <c r="C138" s="28" t="s">
        <v>270</v>
      </c>
      <c r="D138" s="28" t="s">
        <v>854</v>
      </c>
      <c r="E138" s="28" t="s">
        <v>855</v>
      </c>
      <c r="F138" s="29">
        <v>4.6343613287692714E-3</v>
      </c>
      <c r="G138" s="30">
        <v>2.3867544873490878E-3</v>
      </c>
    </row>
    <row r="139" spans="2:7" ht="14.4" x14ac:dyDescent="0.3">
      <c r="B139" s="27" t="s">
        <v>269</v>
      </c>
      <c r="C139" s="28" t="s">
        <v>270</v>
      </c>
      <c r="D139" s="28" t="s">
        <v>856</v>
      </c>
      <c r="E139" s="28" t="s">
        <v>857</v>
      </c>
      <c r="F139" s="29">
        <v>0.9937939594538685</v>
      </c>
      <c r="G139" s="30">
        <v>0.29434225001044378</v>
      </c>
    </row>
    <row r="140" spans="2:7" ht="14.4" x14ac:dyDescent="0.3">
      <c r="B140" s="27" t="s">
        <v>269</v>
      </c>
      <c r="C140" s="28" t="s">
        <v>270</v>
      </c>
      <c r="D140" s="28" t="s">
        <v>779</v>
      </c>
      <c r="E140" s="28" t="s">
        <v>780</v>
      </c>
      <c r="F140" s="29">
        <v>4.189655410030366E-3</v>
      </c>
      <c r="G140" s="30">
        <v>2.5399300962221328E-3</v>
      </c>
    </row>
    <row r="141" spans="2:7" ht="14.4" x14ac:dyDescent="0.3">
      <c r="B141" s="27" t="s">
        <v>269</v>
      </c>
      <c r="C141" s="28" t="s">
        <v>270</v>
      </c>
      <c r="D141" s="28" t="s">
        <v>599</v>
      </c>
      <c r="E141" s="28" t="s">
        <v>600</v>
      </c>
      <c r="F141" s="29">
        <v>0.96928838073817225</v>
      </c>
      <c r="G141" s="30">
        <v>0.69131494297689844</v>
      </c>
    </row>
    <row r="142" spans="2:7" ht="14.4" x14ac:dyDescent="0.3">
      <c r="B142" s="27" t="s">
        <v>269</v>
      </c>
      <c r="C142" s="28" t="s">
        <v>270</v>
      </c>
      <c r="D142" s="28" t="s">
        <v>657</v>
      </c>
      <c r="E142" s="28" t="s">
        <v>658</v>
      </c>
      <c r="F142" s="29">
        <v>2.8519381233948512E-3</v>
      </c>
      <c r="G142" s="30">
        <v>2.6596855722501502E-3</v>
      </c>
    </row>
    <row r="143" spans="2:7" ht="14.4" x14ac:dyDescent="0.3">
      <c r="B143" s="27" t="s">
        <v>273</v>
      </c>
      <c r="C143" s="28" t="s">
        <v>274</v>
      </c>
      <c r="D143" s="28" t="s">
        <v>271</v>
      </c>
      <c r="E143" s="28" t="s">
        <v>272</v>
      </c>
      <c r="F143" s="29">
        <v>1.911455969133E-3</v>
      </c>
      <c r="G143" s="30">
        <v>6.6362964786998282E-2</v>
      </c>
    </row>
    <row r="144" spans="2:7" ht="14.4" x14ac:dyDescent="0.3">
      <c r="B144" s="27" t="s">
        <v>273</v>
      </c>
      <c r="C144" s="28" t="s">
        <v>274</v>
      </c>
      <c r="D144" s="28" t="s">
        <v>391</v>
      </c>
      <c r="E144" s="28" t="s">
        <v>392</v>
      </c>
      <c r="F144" s="29">
        <v>0</v>
      </c>
      <c r="G144" s="30">
        <v>2.4870721497168184E-2</v>
      </c>
    </row>
    <row r="145" spans="2:7" ht="14.4" x14ac:dyDescent="0.3">
      <c r="B145" s="27" t="s">
        <v>273</v>
      </c>
      <c r="C145" s="28" t="s">
        <v>274</v>
      </c>
      <c r="D145" s="28" t="s">
        <v>576</v>
      </c>
      <c r="E145" s="28" t="s">
        <v>577</v>
      </c>
      <c r="F145" s="29">
        <v>1.8294994944388274E-2</v>
      </c>
      <c r="G145" s="30">
        <v>0.7128786013297217</v>
      </c>
    </row>
    <row r="146" spans="2:7" ht="14.4" x14ac:dyDescent="0.3">
      <c r="B146" s="27" t="s">
        <v>273</v>
      </c>
      <c r="C146" s="28" t="s">
        <v>274</v>
      </c>
      <c r="D146" s="28" t="s">
        <v>491</v>
      </c>
      <c r="E146" s="28" t="s">
        <v>492</v>
      </c>
      <c r="F146" s="29">
        <v>0</v>
      </c>
      <c r="G146" s="30">
        <v>7.387343018960847E-3</v>
      </c>
    </row>
    <row r="147" spans="2:7" ht="14.4" x14ac:dyDescent="0.3">
      <c r="B147" s="27" t="s">
        <v>273</v>
      </c>
      <c r="C147" s="28" t="s">
        <v>274</v>
      </c>
      <c r="D147" s="28" t="s">
        <v>681</v>
      </c>
      <c r="E147" s="28" t="s">
        <v>682</v>
      </c>
      <c r="F147" s="29">
        <v>1.1047114341636013E-3</v>
      </c>
      <c r="G147" s="30">
        <v>3.3981777887219893E-2</v>
      </c>
    </row>
    <row r="148" spans="2:7" ht="14.4" x14ac:dyDescent="0.3">
      <c r="B148" s="27" t="s">
        <v>273</v>
      </c>
      <c r="C148" s="28" t="s">
        <v>274</v>
      </c>
      <c r="D148" s="28" t="s">
        <v>743</v>
      </c>
      <c r="E148" s="28" t="s">
        <v>744</v>
      </c>
      <c r="F148" s="29">
        <v>0</v>
      </c>
      <c r="G148" s="30">
        <v>9.8497906919477966E-4</v>
      </c>
    </row>
    <row r="149" spans="2:7" ht="14.4" x14ac:dyDescent="0.3">
      <c r="B149" s="27" t="s">
        <v>273</v>
      </c>
      <c r="C149" s="28" t="s">
        <v>274</v>
      </c>
      <c r="D149" s="28" t="s">
        <v>767</v>
      </c>
      <c r="E149" s="28" t="s">
        <v>768</v>
      </c>
      <c r="F149" s="29">
        <v>3.8343987899234992E-3</v>
      </c>
      <c r="G149" s="30">
        <v>0.15168677665599606</v>
      </c>
    </row>
    <row r="150" spans="2:7" ht="14.4" x14ac:dyDescent="0.3">
      <c r="B150" s="27" t="s">
        <v>273</v>
      </c>
      <c r="C150" s="28" t="s">
        <v>274</v>
      </c>
      <c r="D150" s="28" t="s">
        <v>683</v>
      </c>
      <c r="E150" s="28" t="s">
        <v>684</v>
      </c>
      <c r="F150" s="29">
        <v>0</v>
      </c>
      <c r="G150" s="30">
        <v>1.8468357547402117E-3</v>
      </c>
    </row>
    <row r="151" spans="2:7" ht="14.4" x14ac:dyDescent="0.3">
      <c r="B151" s="27" t="s">
        <v>277</v>
      </c>
      <c r="C151" s="28" t="s">
        <v>278</v>
      </c>
      <c r="D151" s="28" t="s">
        <v>275</v>
      </c>
      <c r="E151" s="28" t="s">
        <v>276</v>
      </c>
      <c r="F151" s="29">
        <v>0.99727394659373969</v>
      </c>
      <c r="G151" s="30">
        <v>0.99399462485069046</v>
      </c>
    </row>
    <row r="152" spans="2:7" ht="14.4" x14ac:dyDescent="0.3">
      <c r="B152" s="27" t="s">
        <v>277</v>
      </c>
      <c r="C152" s="28" t="s">
        <v>278</v>
      </c>
      <c r="D152" s="28" t="s">
        <v>476</v>
      </c>
      <c r="E152" s="28" t="s">
        <v>477</v>
      </c>
      <c r="F152" s="29">
        <v>3.7194508245374075E-3</v>
      </c>
      <c r="G152" s="30">
        <v>6.0053751493097038E-3</v>
      </c>
    </row>
    <row r="153" spans="2:7" ht="14.4" x14ac:dyDescent="0.3">
      <c r="B153" s="27" t="s">
        <v>281</v>
      </c>
      <c r="C153" s="28" t="s">
        <v>282</v>
      </c>
      <c r="D153" s="28" t="s">
        <v>279</v>
      </c>
      <c r="E153" s="28" t="s">
        <v>280</v>
      </c>
      <c r="F153" s="29">
        <v>0.97057573389275087</v>
      </c>
      <c r="G153" s="30">
        <v>0.52337505822507779</v>
      </c>
    </row>
    <row r="154" spans="2:7" ht="14.4" x14ac:dyDescent="0.3">
      <c r="B154" s="27" t="s">
        <v>281</v>
      </c>
      <c r="C154" s="28" t="s">
        <v>282</v>
      </c>
      <c r="D154" s="28" t="s">
        <v>433</v>
      </c>
      <c r="E154" s="28" t="s">
        <v>434</v>
      </c>
      <c r="F154" s="29">
        <v>1.0497118506211376E-3</v>
      </c>
      <c r="G154" s="30">
        <v>0</v>
      </c>
    </row>
    <row r="155" spans="2:7" ht="14.4" x14ac:dyDescent="0.3">
      <c r="B155" s="27" t="s">
        <v>281</v>
      </c>
      <c r="C155" s="28" t="s">
        <v>282</v>
      </c>
      <c r="D155" s="28" t="s">
        <v>647</v>
      </c>
      <c r="E155" s="28" t="s">
        <v>648</v>
      </c>
      <c r="F155" s="29">
        <v>1.425744977029664E-3</v>
      </c>
      <c r="G155" s="30">
        <v>0</v>
      </c>
    </row>
    <row r="156" spans="2:7" ht="14.4" x14ac:dyDescent="0.3">
      <c r="B156" s="27" t="s">
        <v>281</v>
      </c>
      <c r="C156" s="28" t="s">
        <v>282</v>
      </c>
      <c r="D156" s="28" t="s">
        <v>637</v>
      </c>
      <c r="E156" s="28" t="s">
        <v>638</v>
      </c>
      <c r="F156" s="29">
        <v>7.1348597020382057E-3</v>
      </c>
      <c r="G156" s="30">
        <v>6.9260116376219033E-3</v>
      </c>
    </row>
    <row r="157" spans="2:7" ht="14.4" x14ac:dyDescent="0.3">
      <c r="B157" s="27" t="s">
        <v>281</v>
      </c>
      <c r="C157" s="28" t="s">
        <v>282</v>
      </c>
      <c r="D157" s="28" t="s">
        <v>858</v>
      </c>
      <c r="E157" s="28" t="s">
        <v>859</v>
      </c>
      <c r="F157" s="29">
        <v>0.96693921765914537</v>
      </c>
      <c r="G157" s="30">
        <v>0.46362873472284866</v>
      </c>
    </row>
    <row r="158" spans="2:7" ht="14.4" x14ac:dyDescent="0.3">
      <c r="B158" s="27" t="s">
        <v>281</v>
      </c>
      <c r="C158" s="28" t="s">
        <v>282</v>
      </c>
      <c r="D158" s="28" t="s">
        <v>755</v>
      </c>
      <c r="E158" s="28" t="s">
        <v>756</v>
      </c>
      <c r="F158" s="29">
        <v>1.1570306169185779E-2</v>
      </c>
      <c r="G158" s="30">
        <v>6.0701954144516497E-3</v>
      </c>
    </row>
    <row r="159" spans="2:7" ht="14.4" x14ac:dyDescent="0.3">
      <c r="B159" s="27" t="s">
        <v>285</v>
      </c>
      <c r="C159" s="28" t="s">
        <v>286</v>
      </c>
      <c r="D159" s="28" t="s">
        <v>283</v>
      </c>
      <c r="E159" s="28" t="s">
        <v>284</v>
      </c>
      <c r="F159" s="29">
        <v>0.7452458330809113</v>
      </c>
      <c r="G159" s="30">
        <v>0.9981468733722979</v>
      </c>
    </row>
    <row r="160" spans="2:7" ht="14.4" x14ac:dyDescent="0.3">
      <c r="B160" s="27" t="s">
        <v>285</v>
      </c>
      <c r="C160" s="28" t="s">
        <v>286</v>
      </c>
      <c r="D160" s="28" t="s">
        <v>860</v>
      </c>
      <c r="E160" s="28" t="s">
        <v>861</v>
      </c>
      <c r="F160" s="29">
        <v>3.710516799522035E-3</v>
      </c>
      <c r="G160" s="30">
        <v>1.8531266277021495E-3</v>
      </c>
    </row>
    <row r="161" spans="2:7" ht="14.4" x14ac:dyDescent="0.3">
      <c r="B161" s="27" t="s">
        <v>289</v>
      </c>
      <c r="C161" s="28" t="s">
        <v>290</v>
      </c>
      <c r="D161" s="28" t="s">
        <v>287</v>
      </c>
      <c r="E161" s="28" t="s">
        <v>288</v>
      </c>
      <c r="F161" s="29">
        <v>1.5955842865389085E-2</v>
      </c>
      <c r="G161" s="30">
        <v>1.3251477554057728E-2</v>
      </c>
    </row>
    <row r="162" spans="2:7" ht="14.4" x14ac:dyDescent="0.3">
      <c r="B162" s="27" t="s">
        <v>289</v>
      </c>
      <c r="C162" s="28" t="s">
        <v>290</v>
      </c>
      <c r="D162" s="28" t="s">
        <v>429</v>
      </c>
      <c r="E162" s="28" t="s">
        <v>430</v>
      </c>
      <c r="F162" s="29">
        <v>0.95319200839167662</v>
      </c>
      <c r="G162" s="30">
        <v>0.93194903571411536</v>
      </c>
    </row>
    <row r="163" spans="2:7" ht="14.4" x14ac:dyDescent="0.3">
      <c r="B163" s="27" t="s">
        <v>289</v>
      </c>
      <c r="C163" s="28" t="s">
        <v>290</v>
      </c>
      <c r="D163" s="28" t="s">
        <v>862</v>
      </c>
      <c r="E163" s="28" t="s">
        <v>863</v>
      </c>
      <c r="F163" s="29">
        <v>2.9318036966220519E-2</v>
      </c>
      <c r="G163" s="30">
        <v>1.2726761020239747E-2</v>
      </c>
    </row>
    <row r="164" spans="2:7" ht="14.4" x14ac:dyDescent="0.3">
      <c r="B164" s="27" t="s">
        <v>289</v>
      </c>
      <c r="C164" s="28" t="s">
        <v>290</v>
      </c>
      <c r="D164" s="28" t="s">
        <v>491</v>
      </c>
      <c r="E164" s="28" t="s">
        <v>492</v>
      </c>
      <c r="F164" s="29">
        <v>1.1058513963012983E-3</v>
      </c>
      <c r="G164" s="30">
        <v>0</v>
      </c>
    </row>
    <row r="165" spans="2:7" ht="14.4" x14ac:dyDescent="0.3">
      <c r="B165" s="27" t="s">
        <v>289</v>
      </c>
      <c r="C165" s="28" t="s">
        <v>290</v>
      </c>
      <c r="D165" s="28" t="s">
        <v>689</v>
      </c>
      <c r="E165" s="28" t="s">
        <v>690</v>
      </c>
      <c r="F165" s="29">
        <v>3.009950066358217E-2</v>
      </c>
      <c r="G165" s="30">
        <v>2.9372200518038322E-2</v>
      </c>
    </row>
    <row r="166" spans="2:7" ht="14.4" x14ac:dyDescent="0.3">
      <c r="B166" s="27" t="s">
        <v>289</v>
      </c>
      <c r="C166" s="28" t="s">
        <v>290</v>
      </c>
      <c r="D166" s="28" t="s">
        <v>705</v>
      </c>
      <c r="E166" s="28" t="s">
        <v>706</v>
      </c>
      <c r="F166" s="29">
        <v>7.8424260653402814E-3</v>
      </c>
      <c r="G166" s="30">
        <v>4.2287382475421796E-3</v>
      </c>
    </row>
    <row r="167" spans="2:7" ht="14.4" x14ac:dyDescent="0.3">
      <c r="B167" s="27" t="s">
        <v>289</v>
      </c>
      <c r="C167" s="28" t="s">
        <v>290</v>
      </c>
      <c r="D167" s="28" t="s">
        <v>759</v>
      </c>
      <c r="E167" s="28" t="s">
        <v>760</v>
      </c>
      <c r="F167" s="29">
        <v>7.9869902632824889E-3</v>
      </c>
      <c r="G167" s="30">
        <v>3.7016366385704811E-3</v>
      </c>
    </row>
    <row r="168" spans="2:7" ht="14.4" x14ac:dyDescent="0.3">
      <c r="B168" s="27" t="s">
        <v>289</v>
      </c>
      <c r="C168" s="28" t="s">
        <v>290</v>
      </c>
      <c r="D168" s="28" t="s">
        <v>777</v>
      </c>
      <c r="E168" s="28" t="s">
        <v>778</v>
      </c>
      <c r="F168" s="29">
        <v>5.0001625052814216E-3</v>
      </c>
      <c r="G168" s="30">
        <v>4.7701503074361867E-3</v>
      </c>
    </row>
    <row r="169" spans="2:7" ht="14.4" x14ac:dyDescent="0.3">
      <c r="B169" s="27" t="s">
        <v>293</v>
      </c>
      <c r="C169" s="28" t="s">
        <v>294</v>
      </c>
      <c r="D169" s="28" t="s">
        <v>864</v>
      </c>
      <c r="E169" s="28" t="s">
        <v>865</v>
      </c>
      <c r="F169" s="29">
        <v>0.54036537448859723</v>
      </c>
      <c r="G169" s="30">
        <v>0.36607190110021498</v>
      </c>
    </row>
    <row r="170" spans="2:7" ht="14.4" x14ac:dyDescent="0.3">
      <c r="B170" s="27" t="s">
        <v>293</v>
      </c>
      <c r="C170" s="28" t="s">
        <v>294</v>
      </c>
      <c r="D170" s="28" t="s">
        <v>291</v>
      </c>
      <c r="E170" s="28" t="s">
        <v>626</v>
      </c>
      <c r="F170" s="29">
        <v>0.99887268437015497</v>
      </c>
      <c r="G170" s="30">
        <v>0.63392809889978496</v>
      </c>
    </row>
    <row r="171" spans="2:7" ht="14.4" x14ac:dyDescent="0.3">
      <c r="B171" s="27" t="s">
        <v>297</v>
      </c>
      <c r="C171" s="28" t="s">
        <v>298</v>
      </c>
      <c r="D171" s="28" t="s">
        <v>295</v>
      </c>
      <c r="E171" s="28" t="s">
        <v>296</v>
      </c>
      <c r="F171" s="29">
        <v>0.98239772086096711</v>
      </c>
      <c r="G171" s="30">
        <v>0.96108878995185865</v>
      </c>
    </row>
    <row r="172" spans="2:7" ht="14.4" x14ac:dyDescent="0.3">
      <c r="B172" s="27" t="s">
        <v>297</v>
      </c>
      <c r="C172" s="28" t="s">
        <v>298</v>
      </c>
      <c r="D172" s="28" t="s">
        <v>279</v>
      </c>
      <c r="E172" s="28" t="s">
        <v>280</v>
      </c>
      <c r="F172" s="29">
        <v>1.2017879423580546E-2</v>
      </c>
      <c r="G172" s="30">
        <v>3.1726209867158933E-2</v>
      </c>
    </row>
    <row r="173" spans="2:7" ht="14.4" x14ac:dyDescent="0.3">
      <c r="B173" s="27" t="s">
        <v>297</v>
      </c>
      <c r="C173" s="28" t="s">
        <v>298</v>
      </c>
      <c r="D173" s="28" t="s">
        <v>433</v>
      </c>
      <c r="E173" s="28" t="s">
        <v>434</v>
      </c>
      <c r="F173" s="29">
        <v>1.0705670529513589E-3</v>
      </c>
      <c r="G173" s="30">
        <v>1.3935642668404095E-3</v>
      </c>
    </row>
    <row r="174" spans="2:7" ht="14.4" x14ac:dyDescent="0.3">
      <c r="B174" s="27" t="s">
        <v>297</v>
      </c>
      <c r="C174" s="28" t="s">
        <v>298</v>
      </c>
      <c r="D174" s="28" t="s">
        <v>647</v>
      </c>
      <c r="E174" s="28" t="s">
        <v>648</v>
      </c>
      <c r="F174" s="29">
        <v>2.1571555208013834E-3</v>
      </c>
      <c r="G174" s="30">
        <v>5.7914359141419619E-3</v>
      </c>
    </row>
    <row r="175" spans="2:7" ht="14.4" x14ac:dyDescent="0.3">
      <c r="B175" s="27" t="s">
        <v>301</v>
      </c>
      <c r="C175" s="28" t="s">
        <v>302</v>
      </c>
      <c r="D175" s="28" t="s">
        <v>299</v>
      </c>
      <c r="E175" s="28" t="s">
        <v>300</v>
      </c>
      <c r="F175" s="29">
        <v>0.50049628955878944</v>
      </c>
      <c r="G175" s="30">
        <v>0.99999999999999989</v>
      </c>
    </row>
    <row r="176" spans="2:7" ht="14.4" x14ac:dyDescent="0.3">
      <c r="B176" s="27" t="s">
        <v>305</v>
      </c>
      <c r="C176" s="28" t="s">
        <v>306</v>
      </c>
      <c r="D176" s="28" t="s">
        <v>303</v>
      </c>
      <c r="E176" s="28" t="s">
        <v>304</v>
      </c>
      <c r="F176" s="29">
        <v>1.9668542304469038E-3</v>
      </c>
      <c r="G176" s="30">
        <v>0</v>
      </c>
    </row>
    <row r="177" spans="2:7" ht="14.4" x14ac:dyDescent="0.3">
      <c r="B177" s="27" t="s">
        <v>305</v>
      </c>
      <c r="C177" s="28" t="s">
        <v>306</v>
      </c>
      <c r="D177" s="28" t="s">
        <v>866</v>
      </c>
      <c r="E177" s="28" t="s">
        <v>867</v>
      </c>
      <c r="F177" s="29">
        <v>7.9733350299380029E-2</v>
      </c>
      <c r="G177" s="30">
        <v>1.4064678316777608E-2</v>
      </c>
    </row>
    <row r="178" spans="2:7" ht="14.4" x14ac:dyDescent="0.3">
      <c r="B178" s="27" t="s">
        <v>305</v>
      </c>
      <c r="C178" s="28" t="s">
        <v>306</v>
      </c>
      <c r="D178" s="28" t="s">
        <v>265</v>
      </c>
      <c r="E178" s="28" t="s">
        <v>266</v>
      </c>
      <c r="F178" s="29">
        <v>3.2184195587541971E-3</v>
      </c>
      <c r="G178" s="30">
        <v>0</v>
      </c>
    </row>
    <row r="179" spans="2:7" ht="14.4" x14ac:dyDescent="0.3">
      <c r="B179" s="27" t="s">
        <v>305</v>
      </c>
      <c r="C179" s="28" t="s">
        <v>306</v>
      </c>
      <c r="D179" s="28" t="s">
        <v>868</v>
      </c>
      <c r="E179" s="28" t="s">
        <v>869</v>
      </c>
      <c r="F179" s="29">
        <v>0.92615163640094389</v>
      </c>
      <c r="G179" s="30">
        <v>0.11256730570193707</v>
      </c>
    </row>
    <row r="180" spans="2:7" ht="14.4" x14ac:dyDescent="0.3">
      <c r="B180" s="27" t="s">
        <v>305</v>
      </c>
      <c r="C180" s="28" t="s">
        <v>306</v>
      </c>
      <c r="D180" s="28" t="s">
        <v>870</v>
      </c>
      <c r="E180" s="28" t="s">
        <v>871</v>
      </c>
      <c r="F180" s="29">
        <v>0.94631279219654851</v>
      </c>
      <c r="G180" s="30">
        <v>0.122669084143662</v>
      </c>
    </row>
    <row r="181" spans="2:7" ht="14.4" x14ac:dyDescent="0.3">
      <c r="B181" s="27" t="s">
        <v>305</v>
      </c>
      <c r="C181" s="28" t="s">
        <v>306</v>
      </c>
      <c r="D181" s="28" t="s">
        <v>719</v>
      </c>
      <c r="E181" s="28" t="s">
        <v>720</v>
      </c>
      <c r="F181" s="29">
        <v>2.0577962900680414E-2</v>
      </c>
      <c r="G181" s="30">
        <v>4.9592362501839305E-3</v>
      </c>
    </row>
    <row r="182" spans="2:7" ht="14.4" x14ac:dyDescent="0.3">
      <c r="B182" s="27" t="s">
        <v>305</v>
      </c>
      <c r="C182" s="28" t="s">
        <v>306</v>
      </c>
      <c r="D182" s="28" t="s">
        <v>627</v>
      </c>
      <c r="E182" s="28" t="s">
        <v>628</v>
      </c>
      <c r="F182" s="29">
        <v>0.98224906776788201</v>
      </c>
      <c r="G182" s="30">
        <v>0.35770471033920331</v>
      </c>
    </row>
    <row r="183" spans="2:7" ht="14.4" x14ac:dyDescent="0.3">
      <c r="B183" s="27" t="s">
        <v>305</v>
      </c>
      <c r="C183" s="28" t="s">
        <v>306</v>
      </c>
      <c r="D183" s="28" t="s">
        <v>872</v>
      </c>
      <c r="E183" s="28" t="s">
        <v>873</v>
      </c>
      <c r="F183" s="29">
        <v>2.6841398910554988E-3</v>
      </c>
      <c r="G183" s="30">
        <v>0</v>
      </c>
    </row>
    <row r="184" spans="2:7" ht="14.4" x14ac:dyDescent="0.3">
      <c r="B184" s="27" t="s">
        <v>305</v>
      </c>
      <c r="C184" s="28" t="s">
        <v>306</v>
      </c>
      <c r="D184" s="28" t="s">
        <v>874</v>
      </c>
      <c r="E184" s="28" t="s">
        <v>875</v>
      </c>
      <c r="F184" s="29">
        <v>5.083429106542374E-2</v>
      </c>
      <c r="G184" s="30">
        <v>5.9568196045080794E-3</v>
      </c>
    </row>
    <row r="185" spans="2:7" ht="14.4" x14ac:dyDescent="0.3">
      <c r="B185" s="27" t="s">
        <v>305</v>
      </c>
      <c r="C185" s="28" t="s">
        <v>306</v>
      </c>
      <c r="D185" s="28" t="s">
        <v>667</v>
      </c>
      <c r="E185" s="28" t="s">
        <v>668</v>
      </c>
      <c r="F185" s="29">
        <v>4.9470906078544017E-3</v>
      </c>
      <c r="G185" s="30">
        <v>3.7047751821213115E-3</v>
      </c>
    </row>
    <row r="186" spans="2:7" ht="14.4" x14ac:dyDescent="0.3">
      <c r="B186" s="27" t="s">
        <v>305</v>
      </c>
      <c r="C186" s="28" t="s">
        <v>306</v>
      </c>
      <c r="D186" s="28" t="s">
        <v>299</v>
      </c>
      <c r="E186" s="28" t="s">
        <v>300</v>
      </c>
      <c r="F186" s="29">
        <v>0.48179429429429421</v>
      </c>
      <c r="G186" s="30">
        <v>0.33290354117151205</v>
      </c>
    </row>
    <row r="187" spans="2:7" ht="14.4" x14ac:dyDescent="0.3">
      <c r="B187" s="27" t="s">
        <v>305</v>
      </c>
      <c r="C187" s="28" t="s">
        <v>306</v>
      </c>
      <c r="D187" s="28" t="s">
        <v>749</v>
      </c>
      <c r="E187" s="28" t="s">
        <v>750</v>
      </c>
      <c r="F187" s="29">
        <v>1.3559409169630781E-3</v>
      </c>
      <c r="G187" s="30">
        <v>0</v>
      </c>
    </row>
    <row r="188" spans="2:7" ht="14.4" x14ac:dyDescent="0.3">
      <c r="B188" s="27" t="s">
        <v>305</v>
      </c>
      <c r="C188" s="28" t="s">
        <v>306</v>
      </c>
      <c r="D188" s="28" t="s">
        <v>763</v>
      </c>
      <c r="E188" s="28" t="s">
        <v>764</v>
      </c>
      <c r="F188" s="29">
        <v>0.13928753345245506</v>
      </c>
      <c r="G188" s="30">
        <v>4.2964668091548225E-2</v>
      </c>
    </row>
    <row r="189" spans="2:7" ht="14.4" x14ac:dyDescent="0.3">
      <c r="B189" s="27" t="s">
        <v>305</v>
      </c>
      <c r="C189" s="28" t="s">
        <v>306</v>
      </c>
      <c r="D189" s="28" t="s">
        <v>695</v>
      </c>
      <c r="E189" s="28" t="s">
        <v>696</v>
      </c>
      <c r="F189" s="29">
        <v>5.133420380879862E-3</v>
      </c>
      <c r="G189" s="30">
        <v>2.5051811985465212E-3</v>
      </c>
    </row>
    <row r="190" spans="2:7" ht="14.4" x14ac:dyDescent="0.3">
      <c r="B190" s="27" t="s">
        <v>307</v>
      </c>
      <c r="C190" s="28" t="s">
        <v>308</v>
      </c>
      <c r="D190" s="28" t="s">
        <v>220</v>
      </c>
      <c r="E190" s="28" t="s">
        <v>221</v>
      </c>
      <c r="F190" s="29">
        <v>3.2162895385030453E-3</v>
      </c>
      <c r="G190" s="30">
        <v>3.1778589005965739E-3</v>
      </c>
    </row>
    <row r="191" spans="2:7" ht="14.4" x14ac:dyDescent="0.3">
      <c r="B191" s="27" t="s">
        <v>307</v>
      </c>
      <c r="C191" s="28" t="s">
        <v>308</v>
      </c>
      <c r="D191" s="28" t="s">
        <v>275</v>
      </c>
      <c r="E191" s="28" t="s">
        <v>276</v>
      </c>
      <c r="F191" s="29">
        <v>2.7260534062603431E-3</v>
      </c>
      <c r="G191" s="30">
        <v>1.9313977395858787E-3</v>
      </c>
    </row>
    <row r="192" spans="2:7" ht="14.4" x14ac:dyDescent="0.3">
      <c r="B192" s="27" t="s">
        <v>307</v>
      </c>
      <c r="C192" s="28" t="s">
        <v>308</v>
      </c>
      <c r="D192" s="28" t="s">
        <v>476</v>
      </c>
      <c r="E192" s="28" t="s">
        <v>477</v>
      </c>
      <c r="F192" s="29">
        <v>0.70277835126928012</v>
      </c>
      <c r="G192" s="30">
        <v>0.80658008081017507</v>
      </c>
    </row>
    <row r="193" spans="2:7" ht="14.4" x14ac:dyDescent="0.3">
      <c r="B193" s="27" t="s">
        <v>307</v>
      </c>
      <c r="C193" s="28" t="s">
        <v>308</v>
      </c>
      <c r="D193" s="28" t="s">
        <v>739</v>
      </c>
      <c r="E193" s="28" t="s">
        <v>740</v>
      </c>
      <c r="F193" s="29">
        <v>3.9949038360850295E-3</v>
      </c>
      <c r="G193" s="30">
        <v>2.8249005916371095E-3</v>
      </c>
    </row>
    <row r="194" spans="2:7" ht="14.4" x14ac:dyDescent="0.3">
      <c r="B194" s="27" t="s">
        <v>307</v>
      </c>
      <c r="C194" s="28" t="s">
        <v>308</v>
      </c>
      <c r="D194" s="28" t="s">
        <v>564</v>
      </c>
      <c r="E194" s="28" t="s">
        <v>565</v>
      </c>
      <c r="F194" s="29">
        <v>0.51272971654504951</v>
      </c>
      <c r="G194" s="30">
        <v>0.18548576195800537</v>
      </c>
    </row>
    <row r="195" spans="2:7" ht="14.4" x14ac:dyDescent="0.3">
      <c r="B195" s="27" t="s">
        <v>309</v>
      </c>
      <c r="C195" s="28" t="s">
        <v>310</v>
      </c>
      <c r="D195" s="28" t="s">
        <v>159</v>
      </c>
      <c r="E195" s="28" t="s">
        <v>160</v>
      </c>
      <c r="F195" s="29">
        <v>3.0600132574881683E-3</v>
      </c>
      <c r="G195" s="30">
        <v>2.5137878413717557E-3</v>
      </c>
    </row>
    <row r="196" spans="2:7" ht="14.4" x14ac:dyDescent="0.3">
      <c r="B196" s="27" t="s">
        <v>309</v>
      </c>
      <c r="C196" s="28" t="s">
        <v>310</v>
      </c>
      <c r="D196" s="28" t="s">
        <v>303</v>
      </c>
      <c r="E196" s="28" t="s">
        <v>304</v>
      </c>
      <c r="F196" s="29">
        <v>1.4948092151396468E-2</v>
      </c>
      <c r="G196" s="30">
        <v>5.534132426596762E-3</v>
      </c>
    </row>
    <row r="197" spans="2:7" ht="14.4" x14ac:dyDescent="0.3">
      <c r="B197" s="27" t="s">
        <v>309</v>
      </c>
      <c r="C197" s="28" t="s">
        <v>310</v>
      </c>
      <c r="D197" s="28" t="s">
        <v>629</v>
      </c>
      <c r="E197" s="28" t="s">
        <v>630</v>
      </c>
      <c r="F197" s="29">
        <v>0.96792790986226163</v>
      </c>
      <c r="G197" s="30">
        <v>0.97803443319466343</v>
      </c>
    </row>
    <row r="198" spans="2:7" ht="14.4" x14ac:dyDescent="0.3">
      <c r="B198" s="27" t="s">
        <v>309</v>
      </c>
      <c r="C198" s="28" t="s">
        <v>310</v>
      </c>
      <c r="D198" s="28" t="s">
        <v>731</v>
      </c>
      <c r="E198" s="28" t="s">
        <v>732</v>
      </c>
      <c r="F198" s="29">
        <v>1.4794696370658143E-2</v>
      </c>
      <c r="G198" s="30">
        <v>1.2261839180897747E-2</v>
      </c>
    </row>
    <row r="199" spans="2:7" ht="14.4" x14ac:dyDescent="0.3">
      <c r="B199" s="27" t="s">
        <v>309</v>
      </c>
      <c r="C199" s="28" t="s">
        <v>310</v>
      </c>
      <c r="D199" s="28" t="s">
        <v>771</v>
      </c>
      <c r="E199" s="28" t="s">
        <v>772</v>
      </c>
      <c r="F199" s="29">
        <v>1.4060198079425333E-3</v>
      </c>
      <c r="G199" s="30">
        <v>1.6558073564703127E-3</v>
      </c>
    </row>
    <row r="200" spans="2:7" ht="14.4" x14ac:dyDescent="0.3">
      <c r="B200" s="27" t="s">
        <v>311</v>
      </c>
      <c r="C200" s="28" t="s">
        <v>312</v>
      </c>
      <c r="D200" s="28" t="s">
        <v>220</v>
      </c>
      <c r="E200" s="28" t="s">
        <v>221</v>
      </c>
      <c r="F200" s="29">
        <v>0.52310107767557823</v>
      </c>
      <c r="G200" s="30">
        <v>0.95918657142006469</v>
      </c>
    </row>
    <row r="201" spans="2:7" ht="14.4" x14ac:dyDescent="0.3">
      <c r="B201" s="27" t="s">
        <v>311</v>
      </c>
      <c r="C201" s="28" t="s">
        <v>312</v>
      </c>
      <c r="D201" s="28" t="s">
        <v>739</v>
      </c>
      <c r="E201" s="28" t="s">
        <v>740</v>
      </c>
      <c r="F201" s="29">
        <v>5.720967573039199E-3</v>
      </c>
      <c r="G201" s="30">
        <v>7.5076553807535609E-3</v>
      </c>
    </row>
    <row r="202" spans="2:7" ht="14.4" x14ac:dyDescent="0.3">
      <c r="B202" s="27" t="s">
        <v>311</v>
      </c>
      <c r="C202" s="28" t="s">
        <v>312</v>
      </c>
      <c r="D202" s="28" t="s">
        <v>641</v>
      </c>
      <c r="E202" s="28" t="s">
        <v>642</v>
      </c>
      <c r="F202" s="29">
        <v>1.9360270858662546E-2</v>
      </c>
      <c r="G202" s="30">
        <v>2.4909475265733901E-2</v>
      </c>
    </row>
    <row r="203" spans="2:7" ht="14.4" x14ac:dyDescent="0.3">
      <c r="B203" s="27" t="s">
        <v>311</v>
      </c>
      <c r="C203" s="28" t="s">
        <v>312</v>
      </c>
      <c r="D203" s="28" t="s">
        <v>787</v>
      </c>
      <c r="E203" s="28" t="s">
        <v>788</v>
      </c>
      <c r="F203" s="29">
        <v>7.5055278028007535E-3</v>
      </c>
      <c r="G203" s="30">
        <v>8.3962979334480034E-3</v>
      </c>
    </row>
    <row r="204" spans="2:7" ht="14.4" x14ac:dyDescent="0.3">
      <c r="B204" s="27" t="s">
        <v>313</v>
      </c>
      <c r="C204" s="28" t="s">
        <v>314</v>
      </c>
      <c r="D204" s="28" t="s">
        <v>616</v>
      </c>
      <c r="E204" s="28" t="s">
        <v>617</v>
      </c>
      <c r="F204" s="29">
        <v>1.4975813297452504E-3</v>
      </c>
      <c r="G204" s="30">
        <v>5.9979557987379813E-3</v>
      </c>
    </row>
    <row r="205" spans="2:7" ht="14.4" x14ac:dyDescent="0.3">
      <c r="B205" s="27" t="s">
        <v>313</v>
      </c>
      <c r="C205" s="28" t="s">
        <v>314</v>
      </c>
      <c r="D205" s="28" t="s">
        <v>605</v>
      </c>
      <c r="E205" s="28" t="s">
        <v>606</v>
      </c>
      <c r="F205" s="29">
        <v>0.93313463087924264</v>
      </c>
      <c r="G205" s="30">
        <v>0.90729180054960867</v>
      </c>
    </row>
    <row r="206" spans="2:7" ht="14.4" x14ac:dyDescent="0.3">
      <c r="B206" s="27" t="s">
        <v>313</v>
      </c>
      <c r="C206" s="28" t="s">
        <v>314</v>
      </c>
      <c r="D206" s="28" t="s">
        <v>735</v>
      </c>
      <c r="E206" s="28" t="s">
        <v>736</v>
      </c>
      <c r="F206" s="29">
        <v>3.9566955409895958E-2</v>
      </c>
      <c r="G206" s="30">
        <v>6.8939769507127172E-2</v>
      </c>
    </row>
    <row r="207" spans="2:7" ht="14.4" x14ac:dyDescent="0.3">
      <c r="B207" s="27" t="s">
        <v>313</v>
      </c>
      <c r="C207" s="28" t="s">
        <v>314</v>
      </c>
      <c r="D207" s="28" t="s">
        <v>789</v>
      </c>
      <c r="E207" s="28" t="s">
        <v>790</v>
      </c>
      <c r="F207" s="29">
        <v>1.7805908079820326E-2</v>
      </c>
      <c r="G207" s="30">
        <v>1.5212162385472705E-2</v>
      </c>
    </row>
    <row r="208" spans="2:7" ht="14.4" x14ac:dyDescent="0.3">
      <c r="B208" s="27" t="s">
        <v>313</v>
      </c>
      <c r="C208" s="28" t="s">
        <v>314</v>
      </c>
      <c r="D208" s="28" t="s">
        <v>876</v>
      </c>
      <c r="E208" s="28" t="s">
        <v>877</v>
      </c>
      <c r="F208" s="29">
        <v>7.2113103710029405E-3</v>
      </c>
      <c r="G208" s="30">
        <v>2.5583117590535468E-3</v>
      </c>
    </row>
    <row r="209" spans="2:7" ht="14.4" x14ac:dyDescent="0.3">
      <c r="B209" s="27" t="s">
        <v>317</v>
      </c>
      <c r="C209" s="28" t="s">
        <v>318</v>
      </c>
      <c r="D209" s="28" t="s">
        <v>315</v>
      </c>
      <c r="E209" s="28" t="s">
        <v>316</v>
      </c>
      <c r="F209" s="29">
        <v>1.7936471354891008E-2</v>
      </c>
      <c r="G209" s="30">
        <v>1.6219129518288744E-2</v>
      </c>
    </row>
    <row r="210" spans="2:7" ht="14.4" x14ac:dyDescent="0.3">
      <c r="B210" s="27" t="s">
        <v>317</v>
      </c>
      <c r="C210" s="28" t="s">
        <v>318</v>
      </c>
      <c r="D210" s="28" t="s">
        <v>391</v>
      </c>
      <c r="E210" s="28" t="s">
        <v>392</v>
      </c>
      <c r="F210" s="29">
        <v>2.1263897791825997E-3</v>
      </c>
      <c r="G210" s="30">
        <v>1.1521785996598561E-3</v>
      </c>
    </row>
    <row r="211" spans="2:7" ht="14.4" x14ac:dyDescent="0.3">
      <c r="B211" s="27" t="s">
        <v>317</v>
      </c>
      <c r="C211" s="28" t="s">
        <v>318</v>
      </c>
      <c r="D211" s="28" t="s">
        <v>365</v>
      </c>
      <c r="E211" s="28" t="s">
        <v>366</v>
      </c>
      <c r="F211" s="29">
        <v>0.86891315954195658</v>
      </c>
      <c r="G211" s="30">
        <v>0.90445061920617065</v>
      </c>
    </row>
    <row r="212" spans="2:7" ht="14.4" x14ac:dyDescent="0.3">
      <c r="B212" s="27" t="s">
        <v>317</v>
      </c>
      <c r="C212" s="28" t="s">
        <v>318</v>
      </c>
      <c r="D212" s="28" t="s">
        <v>491</v>
      </c>
      <c r="E212" s="28" t="s">
        <v>492</v>
      </c>
      <c r="F212" s="29">
        <v>5.6118680146689207E-2</v>
      </c>
      <c r="G212" s="30">
        <v>3.075430569861308E-2</v>
      </c>
    </row>
    <row r="213" spans="2:7" ht="14.4" x14ac:dyDescent="0.3">
      <c r="B213" s="27" t="s">
        <v>317</v>
      </c>
      <c r="C213" s="28" t="s">
        <v>318</v>
      </c>
      <c r="D213" s="28" t="s">
        <v>645</v>
      </c>
      <c r="E213" s="28" t="s">
        <v>646</v>
      </c>
      <c r="F213" s="29">
        <v>4.268416730083862E-3</v>
      </c>
      <c r="G213" s="30">
        <v>2.7139674707164592E-3</v>
      </c>
    </row>
    <row r="214" spans="2:7" ht="14.4" x14ac:dyDescent="0.3">
      <c r="B214" s="27" t="s">
        <v>317</v>
      </c>
      <c r="C214" s="28" t="s">
        <v>318</v>
      </c>
      <c r="D214" s="28" t="s">
        <v>653</v>
      </c>
      <c r="E214" s="28" t="s">
        <v>654</v>
      </c>
      <c r="F214" s="29">
        <v>6.8792393352529726E-3</v>
      </c>
      <c r="G214" s="30">
        <v>5.1333029918317497E-3</v>
      </c>
    </row>
    <row r="215" spans="2:7" ht="14.4" x14ac:dyDescent="0.3">
      <c r="B215" s="27" t="s">
        <v>317</v>
      </c>
      <c r="C215" s="28" t="s">
        <v>318</v>
      </c>
      <c r="D215" s="28" t="s">
        <v>679</v>
      </c>
      <c r="E215" s="28" t="s">
        <v>680</v>
      </c>
      <c r="F215" s="29">
        <v>4.7150850820833153E-2</v>
      </c>
      <c r="G215" s="30">
        <v>3.5403741586221775E-2</v>
      </c>
    </row>
    <row r="216" spans="2:7" ht="14.4" x14ac:dyDescent="0.3">
      <c r="B216" s="27" t="s">
        <v>317</v>
      </c>
      <c r="C216" s="28" t="s">
        <v>318</v>
      </c>
      <c r="D216" s="28" t="s">
        <v>683</v>
      </c>
      <c r="E216" s="28" t="s">
        <v>684</v>
      </c>
      <c r="F216" s="29">
        <v>7.0688871575120098E-3</v>
      </c>
      <c r="G216" s="30">
        <v>4.1727549284978575E-3</v>
      </c>
    </row>
    <row r="217" spans="2:7" ht="14.4" x14ac:dyDescent="0.3">
      <c r="B217" s="27" t="s">
        <v>321</v>
      </c>
      <c r="C217" s="28" t="s">
        <v>322</v>
      </c>
      <c r="D217" s="28" t="s">
        <v>319</v>
      </c>
      <c r="E217" s="28" t="s">
        <v>320</v>
      </c>
      <c r="F217" s="29">
        <v>0.97303513703211864</v>
      </c>
      <c r="G217" s="30">
        <v>0.85030178073671359</v>
      </c>
    </row>
    <row r="218" spans="2:7" ht="14.4" x14ac:dyDescent="0.3">
      <c r="B218" s="27" t="s">
        <v>321</v>
      </c>
      <c r="C218" s="28" t="s">
        <v>322</v>
      </c>
      <c r="D218" s="28" t="s">
        <v>675</v>
      </c>
      <c r="E218" s="28" t="s">
        <v>676</v>
      </c>
      <c r="F218" s="29">
        <v>9.2821997881725182E-2</v>
      </c>
      <c r="G218" s="30">
        <v>7.9747287428874186E-2</v>
      </c>
    </row>
    <row r="219" spans="2:7" ht="14.4" x14ac:dyDescent="0.3">
      <c r="B219" s="27" t="s">
        <v>321</v>
      </c>
      <c r="C219" s="28" t="s">
        <v>322</v>
      </c>
      <c r="D219" s="28" t="s">
        <v>878</v>
      </c>
      <c r="E219" s="28" t="s">
        <v>879</v>
      </c>
      <c r="F219" s="29">
        <v>7.1447582925774356E-3</v>
      </c>
      <c r="G219" s="30">
        <v>2.4735653896657372E-3</v>
      </c>
    </row>
    <row r="220" spans="2:7" ht="14.4" x14ac:dyDescent="0.3">
      <c r="B220" s="27" t="s">
        <v>321</v>
      </c>
      <c r="C220" s="28" t="s">
        <v>322</v>
      </c>
      <c r="D220" s="28" t="s">
        <v>655</v>
      </c>
      <c r="E220" s="28" t="s">
        <v>656</v>
      </c>
      <c r="F220" s="29">
        <v>6.5778873172224264E-2</v>
      </c>
      <c r="G220" s="30">
        <v>6.7477366444746473E-2</v>
      </c>
    </row>
    <row r="221" spans="2:7" ht="14.4" x14ac:dyDescent="0.3">
      <c r="B221" s="27" t="s">
        <v>323</v>
      </c>
      <c r="C221" s="28" t="s">
        <v>324</v>
      </c>
      <c r="D221" s="28" t="s">
        <v>241</v>
      </c>
      <c r="E221" s="28" t="s">
        <v>242</v>
      </c>
      <c r="F221" s="29">
        <v>1.054467137771303E-2</v>
      </c>
      <c r="G221" s="30">
        <v>5.9258839207235806E-3</v>
      </c>
    </row>
    <row r="222" spans="2:7" ht="14.4" x14ac:dyDescent="0.3">
      <c r="B222" s="27" t="s">
        <v>323</v>
      </c>
      <c r="C222" s="28" t="s">
        <v>324</v>
      </c>
      <c r="D222" s="28" t="s">
        <v>631</v>
      </c>
      <c r="E222" s="28" t="s">
        <v>632</v>
      </c>
      <c r="F222" s="29">
        <v>0.99999999999999989</v>
      </c>
      <c r="G222" s="30">
        <v>0.34735355411267682</v>
      </c>
    </row>
    <row r="223" spans="2:7" ht="14.4" x14ac:dyDescent="0.3">
      <c r="B223" s="27" t="s">
        <v>323</v>
      </c>
      <c r="C223" s="28" t="s">
        <v>324</v>
      </c>
      <c r="D223" s="28" t="s">
        <v>880</v>
      </c>
      <c r="E223" s="28" t="s">
        <v>881</v>
      </c>
      <c r="F223" s="29">
        <v>0.99671943179284639</v>
      </c>
      <c r="G223" s="30">
        <v>0.3327355467974708</v>
      </c>
    </row>
    <row r="224" spans="2:7" ht="14.4" x14ac:dyDescent="0.3">
      <c r="B224" s="27" t="s">
        <v>323</v>
      </c>
      <c r="C224" s="28" t="s">
        <v>324</v>
      </c>
      <c r="D224" s="28" t="s">
        <v>842</v>
      </c>
      <c r="E224" s="28" t="s">
        <v>843</v>
      </c>
      <c r="F224" s="29">
        <v>0.98056471667166356</v>
      </c>
      <c r="G224" s="30">
        <v>0.29558004196319709</v>
      </c>
    </row>
    <row r="225" spans="2:7" ht="14.4" x14ac:dyDescent="0.3">
      <c r="B225" s="27" t="s">
        <v>323</v>
      </c>
      <c r="C225" s="28" t="s">
        <v>324</v>
      </c>
      <c r="D225" s="28" t="s">
        <v>882</v>
      </c>
      <c r="E225" s="28" t="s">
        <v>883</v>
      </c>
      <c r="F225" s="29">
        <v>2.7714068872338474E-2</v>
      </c>
      <c r="G225" s="30">
        <v>1.1777339873543338E-2</v>
      </c>
    </row>
    <row r="226" spans="2:7" ht="14.4" x14ac:dyDescent="0.3">
      <c r="B226" s="27" t="s">
        <v>323</v>
      </c>
      <c r="C226" s="28" t="s">
        <v>324</v>
      </c>
      <c r="D226" s="28" t="s">
        <v>685</v>
      </c>
      <c r="E226" s="28" t="s">
        <v>686</v>
      </c>
      <c r="F226" s="29">
        <v>7.618178522032627E-3</v>
      </c>
      <c r="G226" s="30">
        <v>6.6276333323882159E-3</v>
      </c>
    </row>
    <row r="227" spans="2:7" ht="14.4" x14ac:dyDescent="0.3">
      <c r="B227" s="27" t="s">
        <v>325</v>
      </c>
      <c r="C227" s="28" t="s">
        <v>326</v>
      </c>
      <c r="D227" s="28" t="s">
        <v>150</v>
      </c>
      <c r="E227" s="28" t="s">
        <v>151</v>
      </c>
      <c r="F227" s="29">
        <v>1.0636556640138533E-2</v>
      </c>
      <c r="G227" s="30">
        <v>1.2692984889573296E-2</v>
      </c>
    </row>
    <row r="228" spans="2:7" ht="14.4" x14ac:dyDescent="0.3">
      <c r="B228" s="27" t="s">
        <v>325</v>
      </c>
      <c r="C228" s="28" t="s">
        <v>326</v>
      </c>
      <c r="D228" s="28" t="s">
        <v>576</v>
      </c>
      <c r="E228" s="28" t="s">
        <v>577</v>
      </c>
      <c r="F228" s="29">
        <v>1.292340748230536E-3</v>
      </c>
      <c r="G228" s="30">
        <v>1.1577678010337819E-3</v>
      </c>
    </row>
    <row r="229" spans="2:7" ht="14.4" x14ac:dyDescent="0.3">
      <c r="B229" s="27" t="s">
        <v>325</v>
      </c>
      <c r="C229" s="28" t="s">
        <v>326</v>
      </c>
      <c r="D229" s="28" t="s">
        <v>844</v>
      </c>
      <c r="E229" s="28" t="s">
        <v>845</v>
      </c>
      <c r="F229" s="29">
        <v>3.2512804011476685E-3</v>
      </c>
      <c r="G229" s="30">
        <v>5.4916125525807753E-3</v>
      </c>
    </row>
    <row r="230" spans="2:7" ht="14.4" x14ac:dyDescent="0.3">
      <c r="B230" s="27" t="s">
        <v>325</v>
      </c>
      <c r="C230" s="28" t="s">
        <v>326</v>
      </c>
      <c r="D230" s="28" t="s">
        <v>633</v>
      </c>
      <c r="E230" s="28" t="s">
        <v>634</v>
      </c>
      <c r="F230" s="29">
        <v>0.95329230275455645</v>
      </c>
      <c r="G230" s="30">
        <v>0.90804096629735098</v>
      </c>
    </row>
    <row r="231" spans="2:7" ht="14.4" x14ac:dyDescent="0.3">
      <c r="B231" s="27" t="s">
        <v>325</v>
      </c>
      <c r="C231" s="28" t="s">
        <v>326</v>
      </c>
      <c r="D231" s="28" t="s">
        <v>643</v>
      </c>
      <c r="E231" s="28" t="s">
        <v>644</v>
      </c>
      <c r="F231" s="29">
        <v>7.7052918263292913E-2</v>
      </c>
      <c r="G231" s="30">
        <v>6.8874445884970534E-2</v>
      </c>
    </row>
    <row r="232" spans="2:7" ht="14.4" x14ac:dyDescent="0.3">
      <c r="B232" s="27" t="s">
        <v>325</v>
      </c>
      <c r="C232" s="28" t="s">
        <v>326</v>
      </c>
      <c r="D232" s="28" t="s">
        <v>651</v>
      </c>
      <c r="E232" s="28" t="s">
        <v>652</v>
      </c>
      <c r="F232" s="29">
        <v>1.3543224811312245E-3</v>
      </c>
      <c r="G232" s="30">
        <v>2.4655641924215752E-3</v>
      </c>
    </row>
    <row r="233" spans="2:7" ht="14.4" x14ac:dyDescent="0.3">
      <c r="B233" s="27" t="s">
        <v>325</v>
      </c>
      <c r="C233" s="28" t="s">
        <v>326</v>
      </c>
      <c r="D233" s="28" t="s">
        <v>681</v>
      </c>
      <c r="E233" s="28" t="s">
        <v>682</v>
      </c>
      <c r="F233" s="29">
        <v>1.8051625246658849E-3</v>
      </c>
      <c r="G233" s="30">
        <v>1.2766583820690359E-3</v>
      </c>
    </row>
    <row r="234" spans="2:7" ht="14.4" x14ac:dyDescent="0.3">
      <c r="B234" s="27" t="s">
        <v>329</v>
      </c>
      <c r="C234" s="28" t="s">
        <v>330</v>
      </c>
      <c r="D234" s="28" t="s">
        <v>146</v>
      </c>
      <c r="E234" s="28" t="s">
        <v>147</v>
      </c>
      <c r="F234" s="29">
        <v>1.3404283073269253E-3</v>
      </c>
      <c r="G234" s="30">
        <v>0</v>
      </c>
    </row>
    <row r="235" spans="2:7" ht="14.4" x14ac:dyDescent="0.3">
      <c r="B235" s="27" t="s">
        <v>329</v>
      </c>
      <c r="C235" s="28" t="s">
        <v>330</v>
      </c>
      <c r="D235" s="28" t="s">
        <v>327</v>
      </c>
      <c r="E235" s="28" t="s">
        <v>328</v>
      </c>
      <c r="F235" s="29">
        <v>0.9981973489155308</v>
      </c>
      <c r="G235" s="30">
        <v>0.1815490992665344</v>
      </c>
    </row>
    <row r="236" spans="2:7" ht="14.4" x14ac:dyDescent="0.3">
      <c r="B236" s="27" t="s">
        <v>329</v>
      </c>
      <c r="C236" s="28" t="s">
        <v>330</v>
      </c>
      <c r="D236" s="28" t="s">
        <v>411</v>
      </c>
      <c r="E236" s="28" t="s">
        <v>412</v>
      </c>
      <c r="F236" s="29">
        <v>1.3792659689732614E-3</v>
      </c>
      <c r="G236" s="30">
        <v>0</v>
      </c>
    </row>
    <row r="237" spans="2:7" ht="14.4" x14ac:dyDescent="0.3">
      <c r="B237" s="27" t="s">
        <v>329</v>
      </c>
      <c r="C237" s="28" t="s">
        <v>330</v>
      </c>
      <c r="D237" s="28" t="s">
        <v>527</v>
      </c>
      <c r="E237" s="28" t="s">
        <v>528</v>
      </c>
      <c r="F237" s="29">
        <v>0.95191839385248112</v>
      </c>
      <c r="G237" s="30">
        <v>0.11511444367078336</v>
      </c>
    </row>
    <row r="238" spans="2:7" ht="14.4" x14ac:dyDescent="0.3">
      <c r="B238" s="27" t="s">
        <v>329</v>
      </c>
      <c r="C238" s="28" t="s">
        <v>330</v>
      </c>
      <c r="D238" s="28" t="s">
        <v>844</v>
      </c>
      <c r="E238" s="28" t="s">
        <v>845</v>
      </c>
      <c r="F238" s="29">
        <v>1.6134060011262167E-2</v>
      </c>
      <c r="G238" s="30">
        <v>6.3000298412133338E-3</v>
      </c>
    </row>
    <row r="239" spans="2:7" ht="14.4" x14ac:dyDescent="0.3">
      <c r="B239" s="27" t="s">
        <v>329</v>
      </c>
      <c r="C239" s="28" t="s">
        <v>330</v>
      </c>
      <c r="D239" s="28" t="s">
        <v>649</v>
      </c>
      <c r="E239" s="28" t="s">
        <v>650</v>
      </c>
      <c r="F239" s="29">
        <v>3.3242376992376988E-3</v>
      </c>
      <c r="G239" s="30">
        <v>0</v>
      </c>
    </row>
    <row r="240" spans="2:7" ht="14.4" x14ac:dyDescent="0.3">
      <c r="B240" s="27" t="s">
        <v>329</v>
      </c>
      <c r="C240" s="28" t="s">
        <v>330</v>
      </c>
      <c r="D240" s="28" t="s">
        <v>753</v>
      </c>
      <c r="E240" s="28" t="s">
        <v>754</v>
      </c>
      <c r="F240" s="29">
        <v>1.9357393565080936E-3</v>
      </c>
      <c r="G240" s="30">
        <v>0</v>
      </c>
    </row>
    <row r="241" spans="2:7" ht="14.4" x14ac:dyDescent="0.3">
      <c r="B241" s="27" t="s">
        <v>329</v>
      </c>
      <c r="C241" s="28" t="s">
        <v>330</v>
      </c>
      <c r="D241" s="28" t="s">
        <v>884</v>
      </c>
      <c r="E241" s="28" t="s">
        <v>885</v>
      </c>
      <c r="F241" s="29">
        <v>1</v>
      </c>
      <c r="G241" s="30">
        <v>0.2555618524587589</v>
      </c>
    </row>
    <row r="242" spans="2:7" ht="14.4" x14ac:dyDescent="0.3">
      <c r="B242" s="27" t="s">
        <v>329</v>
      </c>
      <c r="C242" s="28" t="s">
        <v>330</v>
      </c>
      <c r="D242" s="28" t="s">
        <v>635</v>
      </c>
      <c r="E242" s="28" t="s">
        <v>636</v>
      </c>
      <c r="F242" s="29">
        <v>0.9863350043529967</v>
      </c>
      <c r="G242" s="30">
        <v>0.22687109642900147</v>
      </c>
    </row>
    <row r="243" spans="2:7" ht="14.4" x14ac:dyDescent="0.3">
      <c r="B243" s="27" t="s">
        <v>329</v>
      </c>
      <c r="C243" s="28" t="s">
        <v>330</v>
      </c>
      <c r="D243" s="28" t="s">
        <v>727</v>
      </c>
      <c r="E243" s="28" t="s">
        <v>728</v>
      </c>
      <c r="F243" s="29">
        <v>2.9419608261460211E-2</v>
      </c>
      <c r="G243" s="30">
        <v>6.1364266979388616E-3</v>
      </c>
    </row>
    <row r="244" spans="2:7" ht="14.4" x14ac:dyDescent="0.3">
      <c r="B244" s="27" t="s">
        <v>329</v>
      </c>
      <c r="C244" s="28" t="s">
        <v>330</v>
      </c>
      <c r="D244" s="28" t="s">
        <v>741</v>
      </c>
      <c r="E244" s="28" t="s">
        <v>742</v>
      </c>
      <c r="F244" s="29">
        <v>3.4202066895140944E-2</v>
      </c>
      <c r="G244" s="30">
        <v>4.2124537330310817E-3</v>
      </c>
    </row>
    <row r="245" spans="2:7" ht="14.4" x14ac:dyDescent="0.3">
      <c r="B245" s="27" t="s">
        <v>329</v>
      </c>
      <c r="C245" s="28" t="s">
        <v>330</v>
      </c>
      <c r="D245" s="28" t="s">
        <v>669</v>
      </c>
      <c r="E245" s="28" t="s">
        <v>670</v>
      </c>
      <c r="F245" s="29">
        <v>1.4268883361696556E-2</v>
      </c>
      <c r="G245" s="30">
        <v>1.6406123207563963E-3</v>
      </c>
    </row>
    <row r="246" spans="2:7" ht="14.4" x14ac:dyDescent="0.3">
      <c r="B246" s="27" t="s">
        <v>329</v>
      </c>
      <c r="C246" s="28" t="s">
        <v>330</v>
      </c>
      <c r="D246" s="28" t="s">
        <v>775</v>
      </c>
      <c r="E246" s="28" t="s">
        <v>776</v>
      </c>
      <c r="F246" s="29">
        <v>5.4561968885455418E-3</v>
      </c>
      <c r="G246" s="30">
        <v>1.1046484233892288E-3</v>
      </c>
    </row>
    <row r="247" spans="2:7" ht="14.4" x14ac:dyDescent="0.3">
      <c r="B247" s="27" t="s">
        <v>329</v>
      </c>
      <c r="C247" s="28" t="s">
        <v>330</v>
      </c>
      <c r="D247" s="28" t="s">
        <v>848</v>
      </c>
      <c r="E247" s="28" t="s">
        <v>849</v>
      </c>
      <c r="F247" s="29">
        <v>0.9706007970379219</v>
      </c>
      <c r="G247" s="30">
        <v>0.19779489139368939</v>
      </c>
    </row>
    <row r="248" spans="2:7" ht="14.4" x14ac:dyDescent="0.3">
      <c r="B248" s="27" t="s">
        <v>329</v>
      </c>
      <c r="C248" s="28" t="s">
        <v>330</v>
      </c>
      <c r="D248" s="28" t="s">
        <v>852</v>
      </c>
      <c r="E248" s="28" t="s">
        <v>853</v>
      </c>
      <c r="F248" s="29">
        <v>2.2724724949153629E-2</v>
      </c>
      <c r="G248" s="30">
        <v>3.7144457649035921E-3</v>
      </c>
    </row>
    <row r="249" spans="2:7" ht="14.4" x14ac:dyDescent="0.3">
      <c r="B249" s="27" t="s">
        <v>332</v>
      </c>
      <c r="C249" s="28" t="s">
        <v>333</v>
      </c>
      <c r="D249" s="28" t="s">
        <v>637</v>
      </c>
      <c r="E249" s="28" t="s">
        <v>638</v>
      </c>
      <c r="F249" s="29">
        <v>0.3858574779879963</v>
      </c>
      <c r="G249" s="30">
        <v>0.97836530337339034</v>
      </c>
    </row>
    <row r="250" spans="2:7" ht="14.4" x14ac:dyDescent="0.3">
      <c r="B250" s="27" t="s">
        <v>332</v>
      </c>
      <c r="C250" s="28" t="s">
        <v>333</v>
      </c>
      <c r="D250" s="28" t="s">
        <v>858</v>
      </c>
      <c r="E250" s="28" t="s">
        <v>859</v>
      </c>
      <c r="F250" s="29">
        <v>9.1904040462450019E-3</v>
      </c>
      <c r="G250" s="30">
        <v>1.1510180039686945E-2</v>
      </c>
    </row>
    <row r="251" spans="2:7" ht="14.4" x14ac:dyDescent="0.3">
      <c r="B251" s="27" t="s">
        <v>332</v>
      </c>
      <c r="C251" s="28" t="s">
        <v>333</v>
      </c>
      <c r="D251" s="28" t="s">
        <v>673</v>
      </c>
      <c r="E251" s="28" t="s">
        <v>674</v>
      </c>
      <c r="F251" s="29">
        <v>4.983112272570386E-3</v>
      </c>
      <c r="G251" s="30">
        <v>7.8070306728916907E-3</v>
      </c>
    </row>
    <row r="252" spans="2:7" ht="14.4" x14ac:dyDescent="0.3">
      <c r="B252" s="27" t="s">
        <v>332</v>
      </c>
      <c r="C252" s="28" t="s">
        <v>333</v>
      </c>
      <c r="D252" s="28" t="s">
        <v>665</v>
      </c>
      <c r="E252" s="28" t="s">
        <v>666</v>
      </c>
      <c r="F252" s="29">
        <v>3.0609707103365154E-3</v>
      </c>
      <c r="G252" s="30">
        <v>2.3174859140309284E-3</v>
      </c>
    </row>
    <row r="253" spans="2:7" ht="14.4" x14ac:dyDescent="0.3">
      <c r="B253" s="27" t="s">
        <v>336</v>
      </c>
      <c r="C253" s="28" t="s">
        <v>337</v>
      </c>
      <c r="D253" s="28" t="s">
        <v>620</v>
      </c>
      <c r="E253" s="28" t="s">
        <v>621</v>
      </c>
      <c r="F253" s="29">
        <v>0</v>
      </c>
      <c r="G253" s="30">
        <v>1.41663924278752E-3</v>
      </c>
    </row>
    <row r="254" spans="2:7" ht="14.4" x14ac:dyDescent="0.3">
      <c r="B254" s="27" t="s">
        <v>336</v>
      </c>
      <c r="C254" s="28" t="s">
        <v>337</v>
      </c>
      <c r="D254" s="28" t="s">
        <v>334</v>
      </c>
      <c r="E254" s="28" t="s">
        <v>335</v>
      </c>
      <c r="F254" s="29">
        <v>0.97599725665199821</v>
      </c>
      <c r="G254" s="30">
        <v>0.98569100340056115</v>
      </c>
    </row>
    <row r="255" spans="2:7" ht="14.4" x14ac:dyDescent="0.3">
      <c r="B255" s="27" t="s">
        <v>336</v>
      </c>
      <c r="C255" s="28" t="s">
        <v>337</v>
      </c>
      <c r="D255" s="28" t="s">
        <v>509</v>
      </c>
      <c r="E255" s="28" t="s">
        <v>510</v>
      </c>
      <c r="F255" s="29">
        <v>4.808731359412146E-3</v>
      </c>
      <c r="G255" s="30">
        <v>1.3947001394700141E-3</v>
      </c>
    </row>
    <row r="256" spans="2:7" ht="14.4" x14ac:dyDescent="0.3">
      <c r="B256" s="27" t="s">
        <v>336</v>
      </c>
      <c r="C256" s="28" t="s">
        <v>337</v>
      </c>
      <c r="D256" s="28" t="s">
        <v>723</v>
      </c>
      <c r="E256" s="28" t="s">
        <v>724</v>
      </c>
      <c r="F256" s="29">
        <v>1.7824062214336369E-3</v>
      </c>
      <c r="G256" s="30">
        <v>2.0716781846959083E-3</v>
      </c>
    </row>
    <row r="257" spans="2:7" ht="14.4" x14ac:dyDescent="0.3">
      <c r="B257" s="27" t="s">
        <v>336</v>
      </c>
      <c r="C257" s="28" t="s">
        <v>337</v>
      </c>
      <c r="D257" s="28" t="s">
        <v>781</v>
      </c>
      <c r="E257" s="28" t="s">
        <v>782</v>
      </c>
      <c r="F257" s="29">
        <v>5.5795044334630084E-3</v>
      </c>
      <c r="G257" s="30">
        <v>2.4947894629620926E-3</v>
      </c>
    </row>
    <row r="258" spans="2:7" ht="14.4" x14ac:dyDescent="0.3">
      <c r="B258" s="27" t="s">
        <v>336</v>
      </c>
      <c r="C258" s="28" t="s">
        <v>337</v>
      </c>
      <c r="D258" s="28" t="s">
        <v>791</v>
      </c>
      <c r="E258" s="28" t="s">
        <v>792</v>
      </c>
      <c r="F258" s="29">
        <v>1.0768968105428295E-2</v>
      </c>
      <c r="G258" s="30">
        <v>5.2387444564587164E-3</v>
      </c>
    </row>
    <row r="259" spans="2:7" ht="14.4" x14ac:dyDescent="0.3">
      <c r="B259" s="27" t="s">
        <v>336</v>
      </c>
      <c r="C259" s="28" t="s">
        <v>337</v>
      </c>
      <c r="D259" s="28" t="s">
        <v>787</v>
      </c>
      <c r="E259" s="28" t="s">
        <v>788</v>
      </c>
      <c r="F259" s="29">
        <v>2.2111211203013673E-3</v>
      </c>
      <c r="G259" s="30">
        <v>1.6924451130647363E-3</v>
      </c>
    </row>
    <row r="260" spans="2:7" ht="14.4" x14ac:dyDescent="0.3">
      <c r="B260" s="27" t="s">
        <v>338</v>
      </c>
      <c r="C260" s="28" t="s">
        <v>339</v>
      </c>
      <c r="D260" s="28" t="s">
        <v>186</v>
      </c>
      <c r="E260" s="28" t="s">
        <v>187</v>
      </c>
      <c r="F260" s="29">
        <v>5.0616061697684664E-2</v>
      </c>
      <c r="G260" s="30">
        <v>4.141818478882444E-2</v>
      </c>
    </row>
    <row r="261" spans="2:7" ht="14.4" x14ac:dyDescent="0.3">
      <c r="B261" s="27" t="s">
        <v>338</v>
      </c>
      <c r="C261" s="28" t="s">
        <v>339</v>
      </c>
      <c r="D261" s="28" t="s">
        <v>287</v>
      </c>
      <c r="E261" s="28" t="s">
        <v>288</v>
      </c>
      <c r="F261" s="29">
        <v>1.0904308020137213E-2</v>
      </c>
      <c r="G261" s="30">
        <v>1.2924461509135964E-2</v>
      </c>
    </row>
    <row r="262" spans="2:7" ht="14.4" x14ac:dyDescent="0.3">
      <c r="B262" s="27" t="s">
        <v>338</v>
      </c>
      <c r="C262" s="28" t="s">
        <v>339</v>
      </c>
      <c r="D262" s="28" t="s">
        <v>639</v>
      </c>
      <c r="E262" s="28" t="s">
        <v>640</v>
      </c>
      <c r="F262" s="29">
        <v>0.89089805989777526</v>
      </c>
      <c r="G262" s="30">
        <v>0.89469474171500141</v>
      </c>
    </row>
    <row r="263" spans="2:7" ht="14.4" x14ac:dyDescent="0.3">
      <c r="B263" s="27" t="s">
        <v>338</v>
      </c>
      <c r="C263" s="28" t="s">
        <v>339</v>
      </c>
      <c r="D263" s="28" t="s">
        <v>491</v>
      </c>
      <c r="E263" s="28" t="s">
        <v>492</v>
      </c>
      <c r="F263" s="29">
        <v>1.6347368467062671E-3</v>
      </c>
      <c r="G263" s="30">
        <v>1.273044141273861E-3</v>
      </c>
    </row>
    <row r="264" spans="2:7" ht="14.4" x14ac:dyDescent="0.3">
      <c r="B264" s="27" t="s">
        <v>338</v>
      </c>
      <c r="C264" s="28" t="s">
        <v>339</v>
      </c>
      <c r="D264" s="28" t="s">
        <v>697</v>
      </c>
      <c r="E264" s="28" t="s">
        <v>698</v>
      </c>
      <c r="F264" s="29">
        <v>4.366427390877433E-2</v>
      </c>
      <c r="G264" s="30">
        <v>4.8739890531819291E-2</v>
      </c>
    </row>
    <row r="265" spans="2:7" ht="14.4" x14ac:dyDescent="0.3">
      <c r="B265" s="27" t="s">
        <v>338</v>
      </c>
      <c r="C265" s="28" t="s">
        <v>339</v>
      </c>
      <c r="D265" s="28" t="s">
        <v>743</v>
      </c>
      <c r="E265" s="28" t="s">
        <v>744</v>
      </c>
      <c r="F265" s="29">
        <v>0</v>
      </c>
      <c r="G265" s="30">
        <v>9.4967731394493906E-4</v>
      </c>
    </row>
    <row r="266" spans="2:7" ht="14.4" x14ac:dyDescent="0.3">
      <c r="B266" s="27" t="s">
        <v>340</v>
      </c>
      <c r="C266" s="28" t="s">
        <v>341</v>
      </c>
      <c r="D266" s="28" t="s">
        <v>271</v>
      </c>
      <c r="E266" s="28" t="s">
        <v>272</v>
      </c>
      <c r="F266" s="29">
        <v>7.511064457557874E-3</v>
      </c>
      <c r="G266" s="30">
        <v>6.9676324195580581E-3</v>
      </c>
    </row>
    <row r="267" spans="2:7" ht="14.4" x14ac:dyDescent="0.3">
      <c r="B267" s="27" t="s">
        <v>340</v>
      </c>
      <c r="C267" s="28" t="s">
        <v>341</v>
      </c>
      <c r="D267" s="28" t="s">
        <v>391</v>
      </c>
      <c r="E267" s="28" t="s">
        <v>392</v>
      </c>
      <c r="F267" s="29">
        <v>2.3032205300501755E-3</v>
      </c>
      <c r="G267" s="30">
        <v>1.7139454629791068E-3</v>
      </c>
    </row>
    <row r="268" spans="2:7" ht="14.4" x14ac:dyDescent="0.3">
      <c r="B268" s="27" t="s">
        <v>340</v>
      </c>
      <c r="C268" s="28" t="s">
        <v>341</v>
      </c>
      <c r="D268" s="28" t="s">
        <v>576</v>
      </c>
      <c r="E268" s="28" t="s">
        <v>577</v>
      </c>
      <c r="F268" s="29">
        <v>0.90245829120323562</v>
      </c>
      <c r="G268" s="30">
        <v>0.93957766541547538</v>
      </c>
    </row>
    <row r="269" spans="2:7" ht="14.4" x14ac:dyDescent="0.3">
      <c r="B269" s="27" t="s">
        <v>340</v>
      </c>
      <c r="C269" s="28" t="s">
        <v>341</v>
      </c>
      <c r="D269" s="28" t="s">
        <v>491</v>
      </c>
      <c r="E269" s="28" t="s">
        <v>492</v>
      </c>
      <c r="F269" s="29">
        <v>2.9416521332441652E-3</v>
      </c>
      <c r="G269" s="30">
        <v>2.2139832947887504E-3</v>
      </c>
    </row>
    <row r="270" spans="2:7" ht="14.4" x14ac:dyDescent="0.3">
      <c r="B270" s="27" t="s">
        <v>340</v>
      </c>
      <c r="C270" s="28" t="s">
        <v>341</v>
      </c>
      <c r="D270" s="28" t="s">
        <v>643</v>
      </c>
      <c r="E270" s="28" t="s">
        <v>644</v>
      </c>
      <c r="F270" s="29">
        <v>6.3558919466700451E-3</v>
      </c>
      <c r="G270" s="30">
        <v>6.6024732134339105E-3</v>
      </c>
    </row>
    <row r="271" spans="2:7" ht="14.4" x14ac:dyDescent="0.3">
      <c r="B271" s="27" t="s">
        <v>340</v>
      </c>
      <c r="C271" s="28" t="s">
        <v>341</v>
      </c>
      <c r="D271" s="28" t="s">
        <v>681</v>
      </c>
      <c r="E271" s="28" t="s">
        <v>682</v>
      </c>
      <c r="F271" s="29">
        <v>4.5225124980487426E-2</v>
      </c>
      <c r="G271" s="30">
        <v>3.7170575405376063E-2</v>
      </c>
    </row>
    <row r="272" spans="2:7" ht="14.4" x14ac:dyDescent="0.3">
      <c r="B272" s="27" t="s">
        <v>340</v>
      </c>
      <c r="C272" s="28" t="s">
        <v>341</v>
      </c>
      <c r="D272" s="28" t="s">
        <v>767</v>
      </c>
      <c r="E272" s="28" t="s">
        <v>768</v>
      </c>
      <c r="F272" s="29">
        <v>5.4434768535521101E-3</v>
      </c>
      <c r="G272" s="30">
        <v>5.753724788388594E-3</v>
      </c>
    </row>
    <row r="273" spans="2:7" ht="14.4" x14ac:dyDescent="0.3">
      <c r="B273" s="27" t="s">
        <v>344</v>
      </c>
      <c r="C273" s="28" t="s">
        <v>345</v>
      </c>
      <c r="D273" s="28" t="s">
        <v>342</v>
      </c>
      <c r="E273" s="28" t="s">
        <v>343</v>
      </c>
      <c r="F273" s="29">
        <v>0.98223387102936566</v>
      </c>
      <c r="G273" s="30">
        <v>0.96546492414000307</v>
      </c>
    </row>
    <row r="274" spans="2:7" ht="14.4" x14ac:dyDescent="0.3">
      <c r="B274" s="27" t="s">
        <v>344</v>
      </c>
      <c r="C274" s="28" t="s">
        <v>345</v>
      </c>
      <c r="D274" s="28" t="s">
        <v>415</v>
      </c>
      <c r="E274" s="28" t="s">
        <v>416</v>
      </c>
      <c r="F274" s="29">
        <v>1.9705815961100844E-3</v>
      </c>
      <c r="G274" s="30">
        <v>2.4260177257022686E-3</v>
      </c>
    </row>
    <row r="275" spans="2:7" ht="14.4" x14ac:dyDescent="0.3">
      <c r="B275" s="27" t="s">
        <v>344</v>
      </c>
      <c r="C275" s="28" t="s">
        <v>345</v>
      </c>
      <c r="D275" s="28" t="s">
        <v>699</v>
      </c>
      <c r="E275" s="28" t="s">
        <v>700</v>
      </c>
      <c r="F275" s="29">
        <v>2.6647090239653964E-3</v>
      </c>
      <c r="G275" s="30">
        <v>1.0605377797806822E-2</v>
      </c>
    </row>
    <row r="276" spans="2:7" ht="14.4" x14ac:dyDescent="0.3">
      <c r="B276" s="27" t="s">
        <v>344</v>
      </c>
      <c r="C276" s="28" t="s">
        <v>345</v>
      </c>
      <c r="D276" s="28" t="s">
        <v>779</v>
      </c>
      <c r="E276" s="28" t="s">
        <v>780</v>
      </c>
      <c r="F276" s="29">
        <v>6.4820216924921566E-3</v>
      </c>
      <c r="G276" s="30">
        <v>1.0597866907015174E-2</v>
      </c>
    </row>
    <row r="277" spans="2:7" ht="14.4" x14ac:dyDescent="0.3">
      <c r="B277" s="27" t="s">
        <v>344</v>
      </c>
      <c r="C277" s="28" t="s">
        <v>345</v>
      </c>
      <c r="D277" s="28" t="s">
        <v>599</v>
      </c>
      <c r="E277" s="28" t="s">
        <v>600</v>
      </c>
      <c r="F277" s="29">
        <v>5.6698374021835899E-3</v>
      </c>
      <c r="G277" s="30">
        <v>1.0905813429472735E-2</v>
      </c>
    </row>
    <row r="278" spans="2:7" ht="14.4" x14ac:dyDescent="0.3">
      <c r="B278" s="27" t="s">
        <v>346</v>
      </c>
      <c r="C278" s="28" t="s">
        <v>347</v>
      </c>
      <c r="D278" s="28" t="s">
        <v>315</v>
      </c>
      <c r="E278" s="28" t="s">
        <v>316</v>
      </c>
      <c r="F278" s="29">
        <v>2.9271600719472106E-3</v>
      </c>
      <c r="G278" s="30">
        <v>4.947015449909789E-3</v>
      </c>
    </row>
    <row r="279" spans="2:7" ht="14.4" x14ac:dyDescent="0.3">
      <c r="B279" s="27" t="s">
        <v>346</v>
      </c>
      <c r="C279" s="28" t="s">
        <v>347</v>
      </c>
      <c r="D279" s="28" t="s">
        <v>271</v>
      </c>
      <c r="E279" s="28" t="s">
        <v>272</v>
      </c>
      <c r="F279" s="29">
        <v>9.4686223331820224E-4</v>
      </c>
      <c r="G279" s="30">
        <v>1.1953421946840847E-3</v>
      </c>
    </row>
    <row r="280" spans="2:7" ht="14.4" x14ac:dyDescent="0.3">
      <c r="B280" s="27" t="s">
        <v>346</v>
      </c>
      <c r="C280" s="28" t="s">
        <v>347</v>
      </c>
      <c r="D280" s="28" t="s">
        <v>391</v>
      </c>
      <c r="E280" s="28" t="s">
        <v>392</v>
      </c>
      <c r="F280" s="29">
        <v>2.5061338166707192E-2</v>
      </c>
      <c r="G280" s="30">
        <v>2.5379756186007778E-2</v>
      </c>
    </row>
    <row r="281" spans="2:7" ht="14.4" x14ac:dyDescent="0.3">
      <c r="B281" s="27" t="s">
        <v>346</v>
      </c>
      <c r="C281" s="28" t="s">
        <v>347</v>
      </c>
      <c r="D281" s="28" t="s">
        <v>365</v>
      </c>
      <c r="E281" s="28" t="s">
        <v>366</v>
      </c>
      <c r="F281" s="29">
        <v>5.7048308111491584E-3</v>
      </c>
      <c r="G281" s="30">
        <v>1.1098326968621145E-2</v>
      </c>
    </row>
    <row r="282" spans="2:7" ht="14.4" x14ac:dyDescent="0.3">
      <c r="B282" s="27" t="s">
        <v>346</v>
      </c>
      <c r="C282" s="28" t="s">
        <v>347</v>
      </c>
      <c r="D282" s="28" t="s">
        <v>491</v>
      </c>
      <c r="E282" s="28" t="s">
        <v>492</v>
      </c>
      <c r="F282" s="29">
        <v>0.85523836998378366</v>
      </c>
      <c r="G282" s="30">
        <v>0.87597541266167323</v>
      </c>
    </row>
    <row r="283" spans="2:7" ht="14.4" x14ac:dyDescent="0.3">
      <c r="B283" s="27" t="s">
        <v>346</v>
      </c>
      <c r="C283" s="28" t="s">
        <v>347</v>
      </c>
      <c r="D283" s="28" t="s">
        <v>679</v>
      </c>
      <c r="E283" s="28" t="s">
        <v>680</v>
      </c>
      <c r="F283" s="29">
        <v>5.0085815824565663E-3</v>
      </c>
      <c r="G283" s="30">
        <v>7.0287911822247686E-3</v>
      </c>
    </row>
    <row r="284" spans="2:7" ht="14.4" x14ac:dyDescent="0.3">
      <c r="B284" s="27" t="s">
        <v>346</v>
      </c>
      <c r="C284" s="28" t="s">
        <v>347</v>
      </c>
      <c r="D284" s="28" t="s">
        <v>777</v>
      </c>
      <c r="E284" s="28" t="s">
        <v>778</v>
      </c>
      <c r="F284" s="29">
        <v>1.4375467202684088E-3</v>
      </c>
      <c r="G284" s="30">
        <v>2.5742388087765869E-3</v>
      </c>
    </row>
    <row r="285" spans="2:7" ht="14.4" x14ac:dyDescent="0.3">
      <c r="B285" s="27" t="s">
        <v>346</v>
      </c>
      <c r="C285" s="28" t="s">
        <v>347</v>
      </c>
      <c r="D285" s="28" t="s">
        <v>683</v>
      </c>
      <c r="E285" s="28" t="s">
        <v>684</v>
      </c>
      <c r="F285" s="29">
        <v>6.5080833657966478E-2</v>
      </c>
      <c r="G285" s="30">
        <v>7.1801116548102437E-2</v>
      </c>
    </row>
    <row r="286" spans="2:7" ht="14.4" x14ac:dyDescent="0.3">
      <c r="B286" s="27" t="s">
        <v>348</v>
      </c>
      <c r="C286" s="28" t="s">
        <v>349</v>
      </c>
      <c r="D286" s="28" t="s">
        <v>663</v>
      </c>
      <c r="E286" s="28" t="s">
        <v>664</v>
      </c>
      <c r="F286" s="29">
        <v>1.6580429270593784E-2</v>
      </c>
      <c r="G286" s="30">
        <v>6.4023110364799388E-3</v>
      </c>
    </row>
    <row r="287" spans="2:7" ht="14.4" x14ac:dyDescent="0.3">
      <c r="B287" s="27" t="s">
        <v>348</v>
      </c>
      <c r="C287" s="28" t="s">
        <v>349</v>
      </c>
      <c r="D287" s="28" t="s">
        <v>783</v>
      </c>
      <c r="E287" s="28" t="s">
        <v>784</v>
      </c>
      <c r="F287" s="29">
        <v>2.4930278903846194E-3</v>
      </c>
      <c r="G287" s="30">
        <v>9.1146481859644384E-4</v>
      </c>
    </row>
    <row r="288" spans="2:7" ht="14.4" x14ac:dyDescent="0.3">
      <c r="B288" s="27" t="s">
        <v>348</v>
      </c>
      <c r="C288" s="28" t="s">
        <v>349</v>
      </c>
      <c r="D288" s="28" t="s">
        <v>220</v>
      </c>
      <c r="E288" s="28" t="s">
        <v>221</v>
      </c>
      <c r="F288" s="29">
        <v>4.9449671001683708E-3</v>
      </c>
      <c r="G288" s="30">
        <v>2.8169314729299933E-3</v>
      </c>
    </row>
    <row r="289" spans="2:7" ht="14.4" x14ac:dyDescent="0.3">
      <c r="B289" s="27" t="s">
        <v>348</v>
      </c>
      <c r="C289" s="28" t="s">
        <v>349</v>
      </c>
      <c r="D289" s="28" t="s">
        <v>618</v>
      </c>
      <c r="E289" s="28" t="s">
        <v>619</v>
      </c>
      <c r="F289" s="29">
        <v>2.038664783702905E-3</v>
      </c>
      <c r="G289" s="30">
        <v>0</v>
      </c>
    </row>
    <row r="290" spans="2:7" ht="14.4" x14ac:dyDescent="0.3">
      <c r="B290" s="27" t="s">
        <v>348</v>
      </c>
      <c r="C290" s="28" t="s">
        <v>349</v>
      </c>
      <c r="D290" s="28" t="s">
        <v>480</v>
      </c>
      <c r="E290" s="28" t="s">
        <v>481</v>
      </c>
      <c r="F290" s="29">
        <v>0.98521893265751581</v>
      </c>
      <c r="G290" s="30">
        <v>0.14355891079598415</v>
      </c>
    </row>
    <row r="291" spans="2:7" ht="14.4" x14ac:dyDescent="0.3">
      <c r="B291" s="27" t="s">
        <v>348</v>
      </c>
      <c r="C291" s="28" t="s">
        <v>349</v>
      </c>
      <c r="D291" s="28" t="s">
        <v>886</v>
      </c>
      <c r="E291" s="28" t="s">
        <v>887</v>
      </c>
      <c r="F291" s="29">
        <v>2.8983834743317737E-2</v>
      </c>
      <c r="G291" s="30">
        <v>4.6462648442113803E-3</v>
      </c>
    </row>
    <row r="292" spans="2:7" ht="14.4" x14ac:dyDescent="0.3">
      <c r="B292" s="27" t="s">
        <v>348</v>
      </c>
      <c r="C292" s="28" t="s">
        <v>349</v>
      </c>
      <c r="D292" s="28" t="s">
        <v>836</v>
      </c>
      <c r="E292" s="28" t="s">
        <v>837</v>
      </c>
      <c r="F292" s="29">
        <v>0.76501988557536038</v>
      </c>
      <c r="G292" s="30">
        <v>0.12358993333001288</v>
      </c>
    </row>
    <row r="293" spans="2:7" ht="14.4" x14ac:dyDescent="0.3">
      <c r="B293" s="27" t="s">
        <v>348</v>
      </c>
      <c r="C293" s="28" t="s">
        <v>349</v>
      </c>
      <c r="D293" s="28" t="s">
        <v>888</v>
      </c>
      <c r="E293" s="28" t="s">
        <v>889</v>
      </c>
      <c r="F293" s="29">
        <v>0.99215038672516609</v>
      </c>
      <c r="G293" s="30">
        <v>0.15945155575162051</v>
      </c>
    </row>
    <row r="294" spans="2:7" ht="14.4" x14ac:dyDescent="0.3">
      <c r="B294" s="27" t="s">
        <v>348</v>
      </c>
      <c r="C294" s="28" t="s">
        <v>349</v>
      </c>
      <c r="D294" s="28" t="s">
        <v>725</v>
      </c>
      <c r="E294" s="28" t="s">
        <v>726</v>
      </c>
      <c r="F294" s="29">
        <v>4.4127937552427186E-2</v>
      </c>
      <c r="G294" s="30">
        <v>7.224123577837388E-3</v>
      </c>
    </row>
    <row r="295" spans="2:7" ht="14.4" x14ac:dyDescent="0.3">
      <c r="B295" s="27" t="s">
        <v>348</v>
      </c>
      <c r="C295" s="28" t="s">
        <v>349</v>
      </c>
      <c r="D295" s="28" t="s">
        <v>890</v>
      </c>
      <c r="E295" s="28" t="s">
        <v>891</v>
      </c>
      <c r="F295" s="29">
        <v>0.95584306790152163</v>
      </c>
      <c r="G295" s="30">
        <v>0.14613463495158066</v>
      </c>
    </row>
    <row r="296" spans="2:7" ht="14.4" x14ac:dyDescent="0.3">
      <c r="B296" s="27" t="s">
        <v>348</v>
      </c>
      <c r="C296" s="28" t="s">
        <v>349</v>
      </c>
      <c r="D296" s="28" t="s">
        <v>523</v>
      </c>
      <c r="E296" s="28" t="s">
        <v>524</v>
      </c>
      <c r="F296" s="29">
        <v>5.1007848702401326E-2</v>
      </c>
      <c r="G296" s="30">
        <v>1.0408913997851191E-2</v>
      </c>
    </row>
    <row r="297" spans="2:7" ht="14.4" x14ac:dyDescent="0.3">
      <c r="B297" s="27" t="s">
        <v>348</v>
      </c>
      <c r="C297" s="28" t="s">
        <v>349</v>
      </c>
      <c r="D297" s="28" t="s">
        <v>838</v>
      </c>
      <c r="E297" s="28" t="s">
        <v>839</v>
      </c>
      <c r="F297" s="29">
        <v>8.3804669857252372E-3</v>
      </c>
      <c r="G297" s="30">
        <v>0</v>
      </c>
    </row>
    <row r="298" spans="2:7" ht="14.4" x14ac:dyDescent="0.3">
      <c r="B298" s="27" t="s">
        <v>348</v>
      </c>
      <c r="C298" s="28" t="s">
        <v>349</v>
      </c>
      <c r="D298" s="28" t="s">
        <v>641</v>
      </c>
      <c r="E298" s="28" t="s">
        <v>642</v>
      </c>
      <c r="F298" s="29">
        <v>0.97690153782070566</v>
      </c>
      <c r="G298" s="30">
        <v>0.39048049351444042</v>
      </c>
    </row>
    <row r="299" spans="2:7" ht="14.4" x14ac:dyDescent="0.3">
      <c r="B299" s="27" t="s">
        <v>348</v>
      </c>
      <c r="C299" s="28" t="s">
        <v>349</v>
      </c>
      <c r="D299" s="28" t="s">
        <v>787</v>
      </c>
      <c r="E299" s="28" t="s">
        <v>788</v>
      </c>
      <c r="F299" s="29">
        <v>1.2587011710752601E-2</v>
      </c>
      <c r="G299" s="30">
        <v>4.3744619084550634E-3</v>
      </c>
    </row>
    <row r="300" spans="2:7" ht="14.4" x14ac:dyDescent="0.3">
      <c r="B300" s="27" t="s">
        <v>350</v>
      </c>
      <c r="C300" s="28" t="s">
        <v>351</v>
      </c>
      <c r="D300" s="28" t="s">
        <v>150</v>
      </c>
      <c r="E300" s="28" t="s">
        <v>151</v>
      </c>
      <c r="F300" s="29">
        <v>1.0387484729519766E-2</v>
      </c>
      <c r="G300" s="30">
        <v>1.438700011827632E-2</v>
      </c>
    </row>
    <row r="301" spans="2:7" ht="14.4" x14ac:dyDescent="0.3">
      <c r="B301" s="27" t="s">
        <v>350</v>
      </c>
      <c r="C301" s="28" t="s">
        <v>351</v>
      </c>
      <c r="D301" s="28" t="s">
        <v>271</v>
      </c>
      <c r="E301" s="28" t="s">
        <v>272</v>
      </c>
      <c r="F301" s="29">
        <v>6.1173683613254632E-3</v>
      </c>
      <c r="G301" s="30">
        <v>5.6674069888163169E-3</v>
      </c>
    </row>
    <row r="302" spans="2:7" ht="14.4" x14ac:dyDescent="0.3">
      <c r="B302" s="27" t="s">
        <v>350</v>
      </c>
      <c r="C302" s="28" t="s">
        <v>351</v>
      </c>
      <c r="D302" s="28" t="s">
        <v>391</v>
      </c>
      <c r="E302" s="28" t="s">
        <v>392</v>
      </c>
      <c r="F302" s="29">
        <v>1.3792798567670917E-3</v>
      </c>
      <c r="G302" s="30">
        <v>1.0250614379772121E-3</v>
      </c>
    </row>
    <row r="303" spans="2:7" ht="14.4" x14ac:dyDescent="0.3">
      <c r="B303" s="27" t="s">
        <v>350</v>
      </c>
      <c r="C303" s="28" t="s">
        <v>351</v>
      </c>
      <c r="D303" s="28" t="s">
        <v>576</v>
      </c>
      <c r="E303" s="28" t="s">
        <v>577</v>
      </c>
      <c r="F303" s="29">
        <v>3.0507457027300306E-2</v>
      </c>
      <c r="G303" s="30">
        <v>3.1721051870737121E-2</v>
      </c>
    </row>
    <row r="304" spans="2:7" ht="14.4" x14ac:dyDescent="0.3">
      <c r="B304" s="27" t="s">
        <v>350</v>
      </c>
      <c r="C304" s="28" t="s">
        <v>351</v>
      </c>
      <c r="D304" s="28" t="s">
        <v>633</v>
      </c>
      <c r="E304" s="28" t="s">
        <v>634</v>
      </c>
      <c r="F304" s="29">
        <v>1.2861927446604277E-2</v>
      </c>
      <c r="G304" s="30">
        <v>1.4219441998606967E-2</v>
      </c>
    </row>
    <row r="305" spans="2:7" ht="14.4" x14ac:dyDescent="0.3">
      <c r="B305" s="27" t="s">
        <v>350</v>
      </c>
      <c r="C305" s="28" t="s">
        <v>351</v>
      </c>
      <c r="D305" s="28" t="s">
        <v>491</v>
      </c>
      <c r="E305" s="28" t="s">
        <v>492</v>
      </c>
      <c r="F305" s="29">
        <v>2.12865466402661E-3</v>
      </c>
      <c r="G305" s="30">
        <v>1.6000157701759688E-3</v>
      </c>
    </row>
    <row r="306" spans="2:7" ht="14.4" x14ac:dyDescent="0.3">
      <c r="B306" s="27" t="s">
        <v>350</v>
      </c>
      <c r="C306" s="28" t="s">
        <v>351</v>
      </c>
      <c r="D306" s="28" t="s">
        <v>643</v>
      </c>
      <c r="E306" s="28" t="s">
        <v>644</v>
      </c>
      <c r="F306" s="29">
        <v>0.87823732463501925</v>
      </c>
      <c r="G306" s="30">
        <v>0.91112520205537961</v>
      </c>
    </row>
    <row r="307" spans="2:7" ht="14.4" x14ac:dyDescent="0.3">
      <c r="B307" s="27" t="s">
        <v>350</v>
      </c>
      <c r="C307" s="28" t="s">
        <v>351</v>
      </c>
      <c r="D307" s="28" t="s">
        <v>681</v>
      </c>
      <c r="E307" s="28" t="s">
        <v>682</v>
      </c>
      <c r="F307" s="29">
        <v>2.4675891273980441E-2</v>
      </c>
      <c r="G307" s="30">
        <v>2.025481976003049E-2</v>
      </c>
    </row>
    <row r="308" spans="2:7" ht="14.4" x14ac:dyDescent="0.3">
      <c r="B308" s="27" t="s">
        <v>352</v>
      </c>
      <c r="C308" s="28" t="s">
        <v>353</v>
      </c>
      <c r="D308" s="28" t="s">
        <v>150</v>
      </c>
      <c r="E308" s="28" t="s">
        <v>151</v>
      </c>
      <c r="F308" s="29">
        <v>4.3146371259473626E-2</v>
      </c>
      <c r="G308" s="30">
        <v>6.4220572191210593E-2</v>
      </c>
    </row>
    <row r="309" spans="2:7" ht="14.4" x14ac:dyDescent="0.3">
      <c r="B309" s="27" t="s">
        <v>352</v>
      </c>
      <c r="C309" s="28" t="s">
        <v>353</v>
      </c>
      <c r="D309" s="28" t="s">
        <v>315</v>
      </c>
      <c r="E309" s="28" t="s">
        <v>316</v>
      </c>
      <c r="F309" s="29">
        <v>3.6214665469312506E-2</v>
      </c>
      <c r="G309" s="30">
        <v>4.8268703195669907E-2</v>
      </c>
    </row>
    <row r="310" spans="2:7" ht="14.4" x14ac:dyDescent="0.3">
      <c r="B310" s="27" t="s">
        <v>352</v>
      </c>
      <c r="C310" s="28" t="s">
        <v>353</v>
      </c>
      <c r="D310" s="28" t="s">
        <v>365</v>
      </c>
      <c r="E310" s="28" t="s">
        <v>366</v>
      </c>
      <c r="F310" s="29">
        <v>1.3526823520748188E-2</v>
      </c>
      <c r="G310" s="30">
        <v>2.075367108361844E-2</v>
      </c>
    </row>
    <row r="311" spans="2:7" ht="14.4" x14ac:dyDescent="0.3">
      <c r="B311" s="27" t="s">
        <v>352</v>
      </c>
      <c r="C311" s="28" t="s">
        <v>353</v>
      </c>
      <c r="D311" s="28" t="s">
        <v>645</v>
      </c>
      <c r="E311" s="28" t="s">
        <v>646</v>
      </c>
      <c r="F311" s="29">
        <v>0.8974299083025038</v>
      </c>
      <c r="G311" s="30">
        <v>0.84106388162145562</v>
      </c>
    </row>
    <row r="312" spans="2:7" ht="14.4" x14ac:dyDescent="0.3">
      <c r="B312" s="27" t="s">
        <v>352</v>
      </c>
      <c r="C312" s="28" t="s">
        <v>353</v>
      </c>
      <c r="D312" s="28" t="s">
        <v>651</v>
      </c>
      <c r="E312" s="28" t="s">
        <v>652</v>
      </c>
      <c r="F312" s="29">
        <v>2.2639420580104048E-3</v>
      </c>
      <c r="G312" s="30">
        <v>5.1407528237067792E-3</v>
      </c>
    </row>
    <row r="313" spans="2:7" ht="14.4" x14ac:dyDescent="0.3">
      <c r="B313" s="27" t="s">
        <v>352</v>
      </c>
      <c r="C313" s="28" t="s">
        <v>353</v>
      </c>
      <c r="D313" s="28" t="s">
        <v>653</v>
      </c>
      <c r="E313" s="28" t="s">
        <v>654</v>
      </c>
      <c r="F313" s="29">
        <v>1.7787151263012935E-2</v>
      </c>
      <c r="G313" s="30">
        <v>1.9563812772087408E-2</v>
      </c>
    </row>
    <row r="314" spans="2:7" ht="14.4" x14ac:dyDescent="0.3">
      <c r="B314" s="27" t="s">
        <v>352</v>
      </c>
      <c r="C314" s="28" t="s">
        <v>353</v>
      </c>
      <c r="D314" s="28" t="s">
        <v>683</v>
      </c>
      <c r="E314" s="28" t="s">
        <v>684</v>
      </c>
      <c r="F314" s="29">
        <v>1.1362160758343069E-3</v>
      </c>
      <c r="G314" s="30">
        <v>9.8860631225130375E-4</v>
      </c>
    </row>
    <row r="315" spans="2:7" ht="14.4" x14ac:dyDescent="0.3">
      <c r="B315" s="27" t="s">
        <v>354</v>
      </c>
      <c r="C315" s="28" t="s">
        <v>355</v>
      </c>
      <c r="D315" s="28" t="s">
        <v>279</v>
      </c>
      <c r="E315" s="28" t="s">
        <v>280</v>
      </c>
      <c r="F315" s="29">
        <v>1.8338749263022225E-3</v>
      </c>
      <c r="G315" s="30">
        <v>5.5302873682034313E-3</v>
      </c>
    </row>
    <row r="316" spans="2:7" ht="14.4" x14ac:dyDescent="0.3">
      <c r="B316" s="27" t="s">
        <v>354</v>
      </c>
      <c r="C316" s="28" t="s">
        <v>355</v>
      </c>
      <c r="D316" s="28" t="s">
        <v>647</v>
      </c>
      <c r="E316" s="28" t="s">
        <v>648</v>
      </c>
      <c r="F316" s="29">
        <v>0.32426429199796419</v>
      </c>
      <c r="G316" s="30">
        <v>0.99446971263179662</v>
      </c>
    </row>
    <row r="317" spans="2:7" ht="14.4" x14ac:dyDescent="0.3">
      <c r="B317" s="27" t="s">
        <v>356</v>
      </c>
      <c r="C317" s="28" t="s">
        <v>357</v>
      </c>
      <c r="D317" s="28" t="s">
        <v>146</v>
      </c>
      <c r="E317" s="28" t="s">
        <v>147</v>
      </c>
      <c r="F317" s="29">
        <v>3.4644224238362338E-2</v>
      </c>
      <c r="G317" s="30">
        <v>2.9178552892283331E-2</v>
      </c>
    </row>
    <row r="318" spans="2:7" ht="14.4" x14ac:dyDescent="0.3">
      <c r="B318" s="27" t="s">
        <v>356</v>
      </c>
      <c r="C318" s="28" t="s">
        <v>357</v>
      </c>
      <c r="D318" s="28" t="s">
        <v>649</v>
      </c>
      <c r="E318" s="28" t="s">
        <v>650</v>
      </c>
      <c r="F318" s="29">
        <v>0.91686518249018245</v>
      </c>
      <c r="G318" s="30">
        <v>0.96235049874792122</v>
      </c>
    </row>
    <row r="319" spans="2:7" ht="14.4" x14ac:dyDescent="0.3">
      <c r="B319" s="27" t="s">
        <v>356</v>
      </c>
      <c r="C319" s="28" t="s">
        <v>357</v>
      </c>
      <c r="D319" s="28" t="s">
        <v>709</v>
      </c>
      <c r="E319" s="28" t="s">
        <v>710</v>
      </c>
      <c r="F319" s="29">
        <v>9.9157789563453398E-4</v>
      </c>
      <c r="G319" s="30">
        <v>1.4888563083182743E-3</v>
      </c>
    </row>
    <row r="320" spans="2:7" ht="14.4" x14ac:dyDescent="0.3">
      <c r="B320" s="27" t="s">
        <v>356</v>
      </c>
      <c r="C320" s="28" t="s">
        <v>357</v>
      </c>
      <c r="D320" s="28" t="s">
        <v>727</v>
      </c>
      <c r="E320" s="28" t="s">
        <v>728</v>
      </c>
      <c r="F320" s="29">
        <v>5.7822691720028976E-3</v>
      </c>
      <c r="G320" s="30">
        <v>6.9820920514773021E-3</v>
      </c>
    </row>
    <row r="321" spans="2:7" ht="14.4" x14ac:dyDescent="0.3">
      <c r="B321" s="27" t="s">
        <v>356</v>
      </c>
      <c r="C321" s="28" t="s">
        <v>357</v>
      </c>
      <c r="D321" s="28" t="s">
        <v>669</v>
      </c>
      <c r="E321" s="28" t="s">
        <v>670</v>
      </c>
      <c r="F321" s="29">
        <v>1.1041736626123382E-3</v>
      </c>
      <c r="G321" s="30">
        <v>0</v>
      </c>
    </row>
    <row r="322" spans="2:7" ht="14.4" x14ac:dyDescent="0.3">
      <c r="B322" s="27" t="s">
        <v>358</v>
      </c>
      <c r="C322" s="28" t="s">
        <v>359</v>
      </c>
      <c r="D322" s="28" t="s">
        <v>334</v>
      </c>
      <c r="E322" s="28" t="s">
        <v>335</v>
      </c>
      <c r="F322" s="29">
        <v>2.7511063388717515E-3</v>
      </c>
      <c r="G322" s="30">
        <v>9.4992659901631943E-3</v>
      </c>
    </row>
    <row r="323" spans="2:7" ht="14.4" x14ac:dyDescent="0.3">
      <c r="B323" s="27" t="s">
        <v>358</v>
      </c>
      <c r="C323" s="28" t="s">
        <v>359</v>
      </c>
      <c r="D323" s="28" t="s">
        <v>509</v>
      </c>
      <c r="E323" s="28" t="s">
        <v>510</v>
      </c>
      <c r="F323" s="29">
        <v>0.98151069807650737</v>
      </c>
      <c r="G323" s="30">
        <v>0.9732756126571156</v>
      </c>
    </row>
    <row r="324" spans="2:7" ht="14.4" x14ac:dyDescent="0.3">
      <c r="B324" s="27" t="s">
        <v>358</v>
      </c>
      <c r="C324" s="28" t="s">
        <v>359</v>
      </c>
      <c r="D324" s="28" t="s">
        <v>558</v>
      </c>
      <c r="E324" s="28" t="s">
        <v>559</v>
      </c>
      <c r="F324" s="29">
        <v>2.8376638981337915E-3</v>
      </c>
      <c r="G324" s="30">
        <v>4.6183684622226025E-3</v>
      </c>
    </row>
    <row r="325" spans="2:7" ht="14.4" x14ac:dyDescent="0.3">
      <c r="B325" s="27" t="s">
        <v>358</v>
      </c>
      <c r="C325" s="28" t="s">
        <v>359</v>
      </c>
      <c r="D325" s="28" t="s">
        <v>791</v>
      </c>
      <c r="E325" s="28" t="s">
        <v>792</v>
      </c>
      <c r="F325" s="29">
        <v>7.5798330697196461E-3</v>
      </c>
      <c r="G325" s="30">
        <v>1.260675289049859E-2</v>
      </c>
    </row>
    <row r="326" spans="2:7" ht="14.4" x14ac:dyDescent="0.3">
      <c r="B326" s="27" t="s">
        <v>360</v>
      </c>
      <c r="C326" s="28" t="s">
        <v>361</v>
      </c>
      <c r="D326" s="28" t="s">
        <v>150</v>
      </c>
      <c r="E326" s="28" t="s">
        <v>151</v>
      </c>
      <c r="F326" s="29">
        <v>1.7316428071590384E-3</v>
      </c>
      <c r="G326" s="30">
        <v>0</v>
      </c>
    </row>
    <row r="327" spans="2:7" ht="14.4" x14ac:dyDescent="0.3">
      <c r="B327" s="27" t="s">
        <v>360</v>
      </c>
      <c r="C327" s="28" t="s">
        <v>361</v>
      </c>
      <c r="D327" s="28" t="s">
        <v>177</v>
      </c>
      <c r="E327" s="28" t="s">
        <v>178</v>
      </c>
      <c r="F327" s="29">
        <v>1.0187048433453682E-3</v>
      </c>
      <c r="G327" s="30">
        <v>0</v>
      </c>
    </row>
    <row r="328" spans="2:7" ht="14.4" x14ac:dyDescent="0.3">
      <c r="B328" s="27" t="s">
        <v>360</v>
      </c>
      <c r="C328" s="28" t="s">
        <v>361</v>
      </c>
      <c r="D328" s="28" t="s">
        <v>622</v>
      </c>
      <c r="E328" s="28" t="s">
        <v>623</v>
      </c>
      <c r="F328" s="29">
        <v>2.0478808923730806E-3</v>
      </c>
      <c r="G328" s="30">
        <v>9.1729388647763979E-4</v>
      </c>
    </row>
    <row r="329" spans="2:7" ht="14.4" x14ac:dyDescent="0.3">
      <c r="B329" s="27" t="s">
        <v>360</v>
      </c>
      <c r="C329" s="28" t="s">
        <v>361</v>
      </c>
      <c r="D329" s="28" t="s">
        <v>411</v>
      </c>
      <c r="E329" s="28" t="s">
        <v>412</v>
      </c>
      <c r="F329" s="29">
        <v>2.0902780948901776E-2</v>
      </c>
      <c r="G329" s="30">
        <v>1.6206329971531701E-2</v>
      </c>
    </row>
    <row r="330" spans="2:7" ht="14.4" x14ac:dyDescent="0.3">
      <c r="B330" s="27" t="s">
        <v>360</v>
      </c>
      <c r="C330" s="28" t="s">
        <v>361</v>
      </c>
      <c r="D330" s="28" t="s">
        <v>844</v>
      </c>
      <c r="E330" s="28" t="s">
        <v>845</v>
      </c>
      <c r="F330" s="29">
        <v>0.96949997318531622</v>
      </c>
      <c r="G330" s="30">
        <v>0.46547756411803803</v>
      </c>
    </row>
    <row r="331" spans="2:7" ht="14.4" x14ac:dyDescent="0.3">
      <c r="B331" s="27" t="s">
        <v>360</v>
      </c>
      <c r="C331" s="28" t="s">
        <v>361</v>
      </c>
      <c r="D331" s="28" t="s">
        <v>633</v>
      </c>
      <c r="E331" s="28" t="s">
        <v>634</v>
      </c>
      <c r="F331" s="29">
        <v>4.3982561508720723E-3</v>
      </c>
      <c r="G331" s="30">
        <v>1.1908727649007954E-3</v>
      </c>
    </row>
    <row r="332" spans="2:7" ht="14.4" x14ac:dyDescent="0.3">
      <c r="B332" s="27" t="s">
        <v>360</v>
      </c>
      <c r="C332" s="28" t="s">
        <v>361</v>
      </c>
      <c r="D332" s="28" t="s">
        <v>645</v>
      </c>
      <c r="E332" s="28" t="s">
        <v>646</v>
      </c>
      <c r="F332" s="29">
        <v>5.7527558224519477E-3</v>
      </c>
      <c r="G332" s="30">
        <v>1.2286910216239963E-3</v>
      </c>
    </row>
    <row r="333" spans="2:7" ht="14.4" x14ac:dyDescent="0.3">
      <c r="B333" s="27" t="s">
        <v>360</v>
      </c>
      <c r="C333" s="28" t="s">
        <v>361</v>
      </c>
      <c r="D333" s="28" t="s">
        <v>651</v>
      </c>
      <c r="E333" s="28" t="s">
        <v>652</v>
      </c>
      <c r="F333" s="29">
        <v>0.98053880577056429</v>
      </c>
      <c r="G333" s="30">
        <v>0.50741640153654777</v>
      </c>
    </row>
    <row r="334" spans="2:7" ht="14.4" x14ac:dyDescent="0.3">
      <c r="B334" s="27" t="s">
        <v>360</v>
      </c>
      <c r="C334" s="28" t="s">
        <v>361</v>
      </c>
      <c r="D334" s="28" t="s">
        <v>653</v>
      </c>
      <c r="E334" s="28" t="s">
        <v>654</v>
      </c>
      <c r="F334" s="29">
        <v>2.2207455772879168E-2</v>
      </c>
      <c r="G334" s="30">
        <v>5.5665255321511514E-3</v>
      </c>
    </row>
    <row r="335" spans="2:7" ht="14.4" x14ac:dyDescent="0.3">
      <c r="B335" s="27" t="s">
        <v>360</v>
      </c>
      <c r="C335" s="28" t="s">
        <v>361</v>
      </c>
      <c r="D335" s="28" t="s">
        <v>701</v>
      </c>
      <c r="E335" s="28" t="s">
        <v>702</v>
      </c>
      <c r="F335" s="29">
        <v>3.975451052527528E-3</v>
      </c>
      <c r="G335" s="30">
        <v>0</v>
      </c>
    </row>
    <row r="336" spans="2:7" ht="14.4" x14ac:dyDescent="0.3">
      <c r="B336" s="27" t="s">
        <v>360</v>
      </c>
      <c r="C336" s="28" t="s">
        <v>361</v>
      </c>
      <c r="D336" s="28" t="s">
        <v>848</v>
      </c>
      <c r="E336" s="28" t="s">
        <v>849</v>
      </c>
      <c r="F336" s="29">
        <v>7.9671679463588965E-3</v>
      </c>
      <c r="G336" s="30">
        <v>1.9963211687289684E-3</v>
      </c>
    </row>
    <row r="337" spans="2:7" ht="14.4" x14ac:dyDescent="0.3">
      <c r="B337" s="27" t="s">
        <v>363</v>
      </c>
      <c r="C337" s="28" t="s">
        <v>364</v>
      </c>
      <c r="D337" s="28" t="s">
        <v>622</v>
      </c>
      <c r="E337" s="28" t="s">
        <v>623</v>
      </c>
      <c r="F337" s="29">
        <v>0</v>
      </c>
      <c r="G337" s="30">
        <v>1.1219707553889755E-3</v>
      </c>
    </row>
    <row r="338" spans="2:7" ht="14.4" x14ac:dyDescent="0.3">
      <c r="B338" s="27" t="s">
        <v>363</v>
      </c>
      <c r="C338" s="28" t="s">
        <v>364</v>
      </c>
      <c r="D338" s="28" t="s">
        <v>365</v>
      </c>
      <c r="E338" s="28" t="s">
        <v>366</v>
      </c>
      <c r="F338" s="29">
        <v>5.1831345042159138E-2</v>
      </c>
      <c r="G338" s="30">
        <v>6.8855987257836218E-2</v>
      </c>
    </row>
    <row r="339" spans="2:7" ht="14.4" x14ac:dyDescent="0.3">
      <c r="B339" s="27" t="s">
        <v>363</v>
      </c>
      <c r="C339" s="28" t="s">
        <v>364</v>
      </c>
      <c r="D339" s="28" t="s">
        <v>491</v>
      </c>
      <c r="E339" s="28" t="s">
        <v>492</v>
      </c>
      <c r="F339" s="29">
        <v>4.6594371085264194E-3</v>
      </c>
      <c r="G339" s="30">
        <v>3.2589123303668876E-3</v>
      </c>
    </row>
    <row r="340" spans="2:7" ht="14.4" x14ac:dyDescent="0.3">
      <c r="B340" s="27" t="s">
        <v>363</v>
      </c>
      <c r="C340" s="28" t="s">
        <v>364</v>
      </c>
      <c r="D340" s="28" t="s">
        <v>645</v>
      </c>
      <c r="E340" s="28" t="s">
        <v>646</v>
      </c>
      <c r="F340" s="29">
        <v>2.2265086385521288E-2</v>
      </c>
      <c r="G340" s="30">
        <v>1.8067703445092217E-2</v>
      </c>
    </row>
    <row r="341" spans="2:7" ht="14.4" x14ac:dyDescent="0.3">
      <c r="B341" s="27" t="s">
        <v>363</v>
      </c>
      <c r="C341" s="28" t="s">
        <v>364</v>
      </c>
      <c r="D341" s="28" t="s">
        <v>653</v>
      </c>
      <c r="E341" s="28" t="s">
        <v>654</v>
      </c>
      <c r="F341" s="29">
        <v>0.94353438175123672</v>
      </c>
      <c r="G341" s="30">
        <v>0.89857628942565493</v>
      </c>
    </row>
    <row r="342" spans="2:7" ht="14.4" x14ac:dyDescent="0.3">
      <c r="B342" s="27" t="s">
        <v>363</v>
      </c>
      <c r="C342" s="28" t="s">
        <v>364</v>
      </c>
      <c r="D342" s="28" t="s">
        <v>679</v>
      </c>
      <c r="E342" s="28" t="s">
        <v>680</v>
      </c>
      <c r="F342" s="29">
        <v>1.0559493654733269E-2</v>
      </c>
      <c r="G342" s="30">
        <v>1.0119136785660785E-2</v>
      </c>
    </row>
    <row r="343" spans="2:7" ht="14.4" x14ac:dyDescent="0.3">
      <c r="B343" s="27" t="s">
        <v>367</v>
      </c>
      <c r="C343" s="28" t="s">
        <v>368</v>
      </c>
      <c r="D343" s="28" t="s">
        <v>365</v>
      </c>
      <c r="E343" s="28" t="s">
        <v>366</v>
      </c>
      <c r="F343" s="29">
        <v>5.4583655510143964E-2</v>
      </c>
      <c r="G343" s="30">
        <v>7.4722221347135909E-2</v>
      </c>
    </row>
    <row r="344" spans="2:7" ht="14.4" x14ac:dyDescent="0.3">
      <c r="B344" s="27" t="s">
        <v>367</v>
      </c>
      <c r="C344" s="28" t="s">
        <v>368</v>
      </c>
      <c r="D344" s="28" t="s">
        <v>491</v>
      </c>
      <c r="E344" s="28" t="s">
        <v>492</v>
      </c>
      <c r="F344" s="29">
        <v>1.1552431780333328E-2</v>
      </c>
      <c r="G344" s="30">
        <v>8.3262713866722963E-3</v>
      </c>
    </row>
    <row r="345" spans="2:7" ht="14.4" x14ac:dyDescent="0.3">
      <c r="B345" s="27" t="s">
        <v>367</v>
      </c>
      <c r="C345" s="28" t="s">
        <v>368</v>
      </c>
      <c r="D345" s="28" t="s">
        <v>653</v>
      </c>
      <c r="E345" s="28" t="s">
        <v>654</v>
      </c>
      <c r="F345" s="29">
        <v>2.2406481829242062E-3</v>
      </c>
      <c r="G345" s="30">
        <v>2.1989169231544695E-3</v>
      </c>
    </row>
    <row r="346" spans="2:7" ht="14.4" x14ac:dyDescent="0.3">
      <c r="B346" s="27" t="s">
        <v>367</v>
      </c>
      <c r="C346" s="28" t="s">
        <v>368</v>
      </c>
      <c r="D346" s="28" t="s">
        <v>679</v>
      </c>
      <c r="E346" s="28" t="s">
        <v>680</v>
      </c>
      <c r="F346" s="29">
        <v>0.8816762478386535</v>
      </c>
      <c r="G346" s="30">
        <v>0.87065769038115626</v>
      </c>
    </row>
    <row r="347" spans="2:7" ht="14.4" x14ac:dyDescent="0.3">
      <c r="B347" s="27" t="s">
        <v>367</v>
      </c>
      <c r="C347" s="28" t="s">
        <v>368</v>
      </c>
      <c r="D347" s="28" t="s">
        <v>757</v>
      </c>
      <c r="E347" s="28" t="s">
        <v>758</v>
      </c>
      <c r="F347" s="29">
        <v>3.397966613629622E-3</v>
      </c>
      <c r="G347" s="30">
        <v>3.9693915804794155E-3</v>
      </c>
    </row>
    <row r="348" spans="2:7" ht="14.4" x14ac:dyDescent="0.3">
      <c r="B348" s="27" t="s">
        <v>367</v>
      </c>
      <c r="C348" s="28" t="s">
        <v>368</v>
      </c>
      <c r="D348" s="28" t="s">
        <v>729</v>
      </c>
      <c r="E348" s="28" t="s">
        <v>730</v>
      </c>
      <c r="F348" s="29">
        <v>5.6750988580509254E-2</v>
      </c>
      <c r="G348" s="30">
        <v>3.87015679096743E-2</v>
      </c>
    </row>
    <row r="349" spans="2:7" ht="14.4" x14ac:dyDescent="0.3">
      <c r="B349" s="27" t="s">
        <v>367</v>
      </c>
      <c r="C349" s="28" t="s">
        <v>368</v>
      </c>
      <c r="D349" s="28" t="s">
        <v>683</v>
      </c>
      <c r="E349" s="28" t="s">
        <v>684</v>
      </c>
      <c r="F349" s="29">
        <v>1.8341773795610954E-3</v>
      </c>
      <c r="G349" s="30">
        <v>1.4239404717275362E-3</v>
      </c>
    </row>
    <row r="350" spans="2:7" ht="14.4" x14ac:dyDescent="0.3">
      <c r="B350" s="27" t="s">
        <v>371</v>
      </c>
      <c r="C350" s="28" t="s">
        <v>372</v>
      </c>
      <c r="D350" s="28" t="s">
        <v>369</v>
      </c>
      <c r="E350" s="28" t="s">
        <v>370</v>
      </c>
      <c r="F350" s="29">
        <v>0.99999999999999989</v>
      </c>
      <c r="G350" s="30">
        <v>1</v>
      </c>
    </row>
    <row r="351" spans="2:7" ht="14.4" x14ac:dyDescent="0.3">
      <c r="B351" s="27" t="s">
        <v>373</v>
      </c>
      <c r="C351" s="28" t="s">
        <v>374</v>
      </c>
      <c r="D351" s="28" t="s">
        <v>271</v>
      </c>
      <c r="E351" s="28" t="s">
        <v>272</v>
      </c>
      <c r="F351" s="29">
        <v>4.889284498411256E-2</v>
      </c>
      <c r="G351" s="30">
        <v>5.450592025934492E-2</v>
      </c>
    </row>
    <row r="352" spans="2:7" ht="14.4" x14ac:dyDescent="0.3">
      <c r="B352" s="27" t="s">
        <v>373</v>
      </c>
      <c r="C352" s="28" t="s">
        <v>374</v>
      </c>
      <c r="D352" s="28" t="s">
        <v>391</v>
      </c>
      <c r="E352" s="28" t="s">
        <v>392</v>
      </c>
      <c r="F352" s="29">
        <v>5.2562940695386924E-3</v>
      </c>
      <c r="G352" s="30">
        <v>4.7006266184348383E-3</v>
      </c>
    </row>
    <row r="353" spans="2:7" ht="14.4" x14ac:dyDescent="0.3">
      <c r="B353" s="27" t="s">
        <v>373</v>
      </c>
      <c r="C353" s="28" t="s">
        <v>374</v>
      </c>
      <c r="D353" s="28" t="s">
        <v>576</v>
      </c>
      <c r="E353" s="28" t="s">
        <v>577</v>
      </c>
      <c r="F353" s="29">
        <v>3.3585060667340752E-2</v>
      </c>
      <c r="G353" s="30">
        <v>4.2020992705924215E-2</v>
      </c>
    </row>
    <row r="354" spans="2:7" ht="14.4" x14ac:dyDescent="0.3">
      <c r="B354" s="27" t="s">
        <v>373</v>
      </c>
      <c r="C354" s="28" t="s">
        <v>374</v>
      </c>
      <c r="D354" s="28" t="s">
        <v>491</v>
      </c>
      <c r="E354" s="28" t="s">
        <v>492</v>
      </c>
      <c r="F354" s="29">
        <v>3.2651027392769563E-3</v>
      </c>
      <c r="G354" s="30">
        <v>2.9532111723892546E-3</v>
      </c>
    </row>
    <row r="355" spans="2:7" ht="14.4" x14ac:dyDescent="0.3">
      <c r="B355" s="27" t="s">
        <v>373</v>
      </c>
      <c r="C355" s="28" t="s">
        <v>374</v>
      </c>
      <c r="D355" s="28" t="s">
        <v>643</v>
      </c>
      <c r="E355" s="28" t="s">
        <v>644</v>
      </c>
      <c r="F355" s="29">
        <v>1.2319093010735662E-2</v>
      </c>
      <c r="G355" s="30">
        <v>1.5378837296645517E-2</v>
      </c>
    </row>
    <row r="356" spans="2:7" ht="14.4" x14ac:dyDescent="0.3">
      <c r="B356" s="27" t="s">
        <v>373</v>
      </c>
      <c r="C356" s="28" t="s">
        <v>374</v>
      </c>
      <c r="D356" s="28" t="s">
        <v>681</v>
      </c>
      <c r="E356" s="28" t="s">
        <v>682</v>
      </c>
      <c r="F356" s="29">
        <v>0.89138605261788584</v>
      </c>
      <c r="G356" s="30">
        <v>0.8804404119472613</v>
      </c>
    </row>
    <row r="357" spans="2:7" ht="14.4" x14ac:dyDescent="0.3">
      <c r="B357" s="27" t="s">
        <v>375</v>
      </c>
      <c r="C357" s="28" t="s">
        <v>376</v>
      </c>
      <c r="D357" s="28" t="s">
        <v>315</v>
      </c>
      <c r="E357" s="28" t="s">
        <v>316</v>
      </c>
      <c r="F357" s="29">
        <v>0</v>
      </c>
      <c r="G357" s="30">
        <v>1.4302783451149816E-3</v>
      </c>
    </row>
    <row r="358" spans="2:7" ht="14.4" x14ac:dyDescent="0.3">
      <c r="B358" s="27" t="s">
        <v>375</v>
      </c>
      <c r="C358" s="28" t="s">
        <v>376</v>
      </c>
      <c r="D358" s="28" t="s">
        <v>271</v>
      </c>
      <c r="E358" s="28" t="s">
        <v>272</v>
      </c>
      <c r="F358" s="29">
        <v>2.1242339990921464E-3</v>
      </c>
      <c r="G358" s="30">
        <v>3.525665550304008E-3</v>
      </c>
    </row>
    <row r="359" spans="2:7" ht="14.4" x14ac:dyDescent="0.3">
      <c r="B359" s="27" t="s">
        <v>375</v>
      </c>
      <c r="C359" s="28" t="s">
        <v>376</v>
      </c>
      <c r="D359" s="28" t="s">
        <v>391</v>
      </c>
      <c r="E359" s="28" t="s">
        <v>392</v>
      </c>
      <c r="F359" s="29">
        <v>4.0091951990451138E-2</v>
      </c>
      <c r="G359" s="30">
        <v>5.3379400460278878E-2</v>
      </c>
    </row>
    <row r="360" spans="2:7" ht="14.4" x14ac:dyDescent="0.3">
      <c r="B360" s="27" t="s">
        <v>375</v>
      </c>
      <c r="C360" s="28" t="s">
        <v>376</v>
      </c>
      <c r="D360" s="28" t="s">
        <v>491</v>
      </c>
      <c r="E360" s="28" t="s">
        <v>492</v>
      </c>
      <c r="F360" s="29">
        <v>1.1460641743486183E-2</v>
      </c>
      <c r="G360" s="30">
        <v>1.5432879921364122E-2</v>
      </c>
    </row>
    <row r="361" spans="2:7" ht="14.4" x14ac:dyDescent="0.3">
      <c r="B361" s="27" t="s">
        <v>375</v>
      </c>
      <c r="C361" s="28" t="s">
        <v>376</v>
      </c>
      <c r="D361" s="28" t="s">
        <v>683</v>
      </c>
      <c r="E361" s="28" t="s">
        <v>684</v>
      </c>
      <c r="F361" s="29">
        <v>0.63856966627710676</v>
      </c>
      <c r="G361" s="30">
        <v>0.92623177572293802</v>
      </c>
    </row>
    <row r="362" spans="2:7" ht="14.4" x14ac:dyDescent="0.3">
      <c r="B362" s="27" t="s">
        <v>379</v>
      </c>
      <c r="C362" s="28" t="s">
        <v>380</v>
      </c>
      <c r="D362" s="28" t="s">
        <v>377</v>
      </c>
      <c r="E362" s="28" t="s">
        <v>378</v>
      </c>
      <c r="F362" s="29">
        <v>1</v>
      </c>
      <c r="G362" s="30">
        <v>8.3279875567897219E-2</v>
      </c>
    </row>
    <row r="363" spans="2:7" ht="14.4" x14ac:dyDescent="0.3">
      <c r="B363" s="27" t="s">
        <v>379</v>
      </c>
      <c r="C363" s="28" t="s">
        <v>380</v>
      </c>
      <c r="D363" s="28" t="s">
        <v>186</v>
      </c>
      <c r="E363" s="28" t="s">
        <v>187</v>
      </c>
      <c r="F363" s="29">
        <v>1.242106839491177E-2</v>
      </c>
      <c r="G363" s="30">
        <v>1.8742648249577254E-3</v>
      </c>
    </row>
    <row r="364" spans="2:7" ht="14.4" x14ac:dyDescent="0.3">
      <c r="B364" s="27" t="s">
        <v>379</v>
      </c>
      <c r="C364" s="28" t="s">
        <v>380</v>
      </c>
      <c r="D364" s="28" t="s">
        <v>287</v>
      </c>
      <c r="E364" s="28" t="s">
        <v>288</v>
      </c>
      <c r="F364" s="29">
        <v>8.7648006524779498E-3</v>
      </c>
      <c r="G364" s="30">
        <v>1.9156919778201536E-3</v>
      </c>
    </row>
    <row r="365" spans="2:7" ht="14.4" x14ac:dyDescent="0.3">
      <c r="B365" s="27" t="s">
        <v>379</v>
      </c>
      <c r="C365" s="28" t="s">
        <v>380</v>
      </c>
      <c r="D365" s="28" t="s">
        <v>892</v>
      </c>
      <c r="E365" s="28" t="s">
        <v>893</v>
      </c>
      <c r="F365" s="29">
        <v>1</v>
      </c>
      <c r="G365" s="30">
        <v>0.14148000386653425</v>
      </c>
    </row>
    <row r="366" spans="2:7" ht="14.4" x14ac:dyDescent="0.3">
      <c r="B366" s="27" t="s">
        <v>379</v>
      </c>
      <c r="C366" s="28" t="s">
        <v>380</v>
      </c>
      <c r="D366" s="28" t="s">
        <v>425</v>
      </c>
      <c r="E366" s="28" t="s">
        <v>426</v>
      </c>
      <c r="F366" s="29">
        <v>0.98335637681700983</v>
      </c>
      <c r="G366" s="30">
        <v>0.16517884604038016</v>
      </c>
    </row>
    <row r="367" spans="2:7" ht="14.4" x14ac:dyDescent="0.3">
      <c r="B367" s="27" t="s">
        <v>379</v>
      </c>
      <c r="C367" s="28" t="s">
        <v>380</v>
      </c>
      <c r="D367" s="28" t="s">
        <v>862</v>
      </c>
      <c r="E367" s="28" t="s">
        <v>863</v>
      </c>
      <c r="F367" s="29">
        <v>1.1373376409309684E-3</v>
      </c>
      <c r="G367" s="30">
        <v>0</v>
      </c>
    </row>
    <row r="368" spans="2:7" ht="14.4" x14ac:dyDescent="0.3">
      <c r="B368" s="27" t="s">
        <v>379</v>
      </c>
      <c r="C368" s="28" t="s">
        <v>380</v>
      </c>
      <c r="D368" s="28" t="s">
        <v>639</v>
      </c>
      <c r="E368" s="28" t="s">
        <v>640</v>
      </c>
      <c r="F368" s="29">
        <v>1.7082661098984531E-3</v>
      </c>
      <c r="G368" s="30">
        <v>0</v>
      </c>
    </row>
    <row r="369" spans="2:7" ht="14.4" x14ac:dyDescent="0.3">
      <c r="B369" s="27" t="s">
        <v>379</v>
      </c>
      <c r="C369" s="28" t="s">
        <v>380</v>
      </c>
      <c r="D369" s="28" t="s">
        <v>880</v>
      </c>
      <c r="E369" s="28" t="s">
        <v>881</v>
      </c>
      <c r="F369" s="29">
        <v>3.2805682071535493E-3</v>
      </c>
      <c r="G369" s="30">
        <v>0</v>
      </c>
    </row>
    <row r="370" spans="2:7" ht="14.4" x14ac:dyDescent="0.3">
      <c r="B370" s="27" t="s">
        <v>379</v>
      </c>
      <c r="C370" s="28" t="s">
        <v>380</v>
      </c>
      <c r="D370" s="28" t="s">
        <v>842</v>
      </c>
      <c r="E370" s="28" t="s">
        <v>843</v>
      </c>
      <c r="F370" s="29">
        <v>6.3079428346354861E-3</v>
      </c>
      <c r="G370" s="30">
        <v>0</v>
      </c>
    </row>
    <row r="371" spans="2:7" ht="14.4" x14ac:dyDescent="0.3">
      <c r="B371" s="27" t="s">
        <v>379</v>
      </c>
      <c r="C371" s="28" t="s">
        <v>380</v>
      </c>
      <c r="D371" s="28" t="s">
        <v>661</v>
      </c>
      <c r="E371" s="28" t="s">
        <v>662</v>
      </c>
      <c r="F371" s="29">
        <v>6.0680822289247378E-2</v>
      </c>
      <c r="G371" s="30">
        <v>1.1378030302079267E-2</v>
      </c>
    </row>
    <row r="372" spans="2:7" ht="14.4" x14ac:dyDescent="0.3">
      <c r="B372" s="27" t="s">
        <v>379</v>
      </c>
      <c r="C372" s="28" t="s">
        <v>380</v>
      </c>
      <c r="D372" s="28" t="s">
        <v>894</v>
      </c>
      <c r="E372" s="28" t="s">
        <v>895</v>
      </c>
      <c r="F372" s="29">
        <v>1</v>
      </c>
      <c r="G372" s="30">
        <v>0.12919308693801873</v>
      </c>
    </row>
    <row r="373" spans="2:7" ht="14.4" x14ac:dyDescent="0.3">
      <c r="B373" s="27" t="s">
        <v>379</v>
      </c>
      <c r="C373" s="28" t="s">
        <v>380</v>
      </c>
      <c r="D373" s="28" t="s">
        <v>896</v>
      </c>
      <c r="E373" s="28" t="s">
        <v>897</v>
      </c>
      <c r="F373" s="29">
        <v>0.9981340465422105</v>
      </c>
      <c r="G373" s="30">
        <v>7.0509641855986668E-2</v>
      </c>
    </row>
    <row r="374" spans="2:7" ht="14.4" x14ac:dyDescent="0.3">
      <c r="B374" s="27" t="s">
        <v>379</v>
      </c>
      <c r="C374" s="28" t="s">
        <v>380</v>
      </c>
      <c r="D374" s="28" t="s">
        <v>898</v>
      </c>
      <c r="E374" s="28" t="s">
        <v>899</v>
      </c>
      <c r="F374" s="29">
        <v>1</v>
      </c>
      <c r="G374" s="30">
        <v>9.1030519257976922E-2</v>
      </c>
    </row>
    <row r="375" spans="2:7" ht="14.4" x14ac:dyDescent="0.3">
      <c r="B375" s="27" t="s">
        <v>379</v>
      </c>
      <c r="C375" s="28" t="s">
        <v>380</v>
      </c>
      <c r="D375" s="28" t="s">
        <v>685</v>
      </c>
      <c r="E375" s="28" t="s">
        <v>686</v>
      </c>
      <c r="F375" s="29">
        <v>0.98705317040480223</v>
      </c>
      <c r="G375" s="30">
        <v>0.3041600393683489</v>
      </c>
    </row>
    <row r="376" spans="2:7" ht="14.4" x14ac:dyDescent="0.3">
      <c r="B376" s="27" t="s">
        <v>381</v>
      </c>
      <c r="C376" s="28" t="s">
        <v>382</v>
      </c>
      <c r="D376" s="28" t="s">
        <v>319</v>
      </c>
      <c r="E376" s="28" t="s">
        <v>320</v>
      </c>
      <c r="F376" s="29">
        <v>1.2930480543317441E-2</v>
      </c>
      <c r="G376" s="30">
        <v>1.429060476499166E-2</v>
      </c>
    </row>
    <row r="377" spans="2:7" ht="14.4" x14ac:dyDescent="0.3">
      <c r="B377" s="27" t="s">
        <v>381</v>
      </c>
      <c r="C377" s="28" t="s">
        <v>382</v>
      </c>
      <c r="D377" s="28" t="s">
        <v>675</v>
      </c>
      <c r="E377" s="28" t="s">
        <v>676</v>
      </c>
      <c r="F377" s="29">
        <v>0.90717800211827471</v>
      </c>
      <c r="G377" s="30">
        <v>0.98570939523500833</v>
      </c>
    </row>
    <row r="378" spans="2:7" ht="14.4" x14ac:dyDescent="0.3">
      <c r="B378" s="27" t="s">
        <v>385</v>
      </c>
      <c r="C378" s="28" t="s">
        <v>386</v>
      </c>
      <c r="D378" s="28" t="s">
        <v>383</v>
      </c>
      <c r="E378" s="28" t="s">
        <v>384</v>
      </c>
      <c r="F378" s="29">
        <v>0.86946951459290456</v>
      </c>
      <c r="G378" s="30">
        <v>0.95922524257462427</v>
      </c>
    </row>
    <row r="379" spans="2:7" ht="14.4" x14ac:dyDescent="0.3">
      <c r="B379" s="27" t="s">
        <v>385</v>
      </c>
      <c r="C379" s="28" t="s">
        <v>386</v>
      </c>
      <c r="D379" s="28" t="s">
        <v>705</v>
      </c>
      <c r="E379" s="28" t="s">
        <v>706</v>
      </c>
      <c r="F379" s="29">
        <v>1.0947549075982627E-2</v>
      </c>
      <c r="G379" s="30">
        <v>1.3094268149449249E-2</v>
      </c>
    </row>
    <row r="380" spans="2:7" ht="14.4" x14ac:dyDescent="0.3">
      <c r="B380" s="27" t="s">
        <v>385</v>
      </c>
      <c r="C380" s="28" t="s">
        <v>386</v>
      </c>
      <c r="D380" s="28" t="s">
        <v>729</v>
      </c>
      <c r="E380" s="28" t="s">
        <v>730</v>
      </c>
      <c r="F380" s="29">
        <v>7.155659854392254E-3</v>
      </c>
      <c r="G380" s="30">
        <v>8.1951601468674296E-3</v>
      </c>
    </row>
    <row r="381" spans="2:7" ht="14.4" x14ac:dyDescent="0.3">
      <c r="B381" s="27" t="s">
        <v>385</v>
      </c>
      <c r="C381" s="28" t="s">
        <v>386</v>
      </c>
      <c r="D381" s="28" t="s">
        <v>900</v>
      </c>
      <c r="E381" s="28" t="s">
        <v>901</v>
      </c>
      <c r="F381" s="29">
        <v>7.3751169683117764E-3</v>
      </c>
      <c r="G381" s="30">
        <v>1.1967367496587557E-2</v>
      </c>
    </row>
    <row r="382" spans="2:7" ht="14.4" x14ac:dyDescent="0.3">
      <c r="B382" s="27" t="s">
        <v>385</v>
      </c>
      <c r="C382" s="28" t="s">
        <v>386</v>
      </c>
      <c r="D382" s="28" t="s">
        <v>759</v>
      </c>
      <c r="E382" s="28" t="s">
        <v>760</v>
      </c>
      <c r="F382" s="29">
        <v>1.085860145330287E-3</v>
      </c>
      <c r="G382" s="30">
        <v>1.1163194260742592E-3</v>
      </c>
    </row>
    <row r="383" spans="2:7" ht="14.4" x14ac:dyDescent="0.3">
      <c r="B383" s="27" t="s">
        <v>385</v>
      </c>
      <c r="C383" s="28" t="s">
        <v>386</v>
      </c>
      <c r="D383" s="28" t="s">
        <v>777</v>
      </c>
      <c r="E383" s="28" t="s">
        <v>778</v>
      </c>
      <c r="F383" s="29">
        <v>3.0250983156952598E-3</v>
      </c>
      <c r="G383" s="30">
        <v>6.4016422063974112E-3</v>
      </c>
    </row>
    <row r="384" spans="2:7" ht="14.4" x14ac:dyDescent="0.3">
      <c r="B384" s="27" t="s">
        <v>387</v>
      </c>
      <c r="C384" s="28" t="s">
        <v>388</v>
      </c>
      <c r="D384" s="28" t="s">
        <v>159</v>
      </c>
      <c r="E384" s="28" t="s">
        <v>160</v>
      </c>
      <c r="F384" s="29">
        <v>1.3758497895759146E-3</v>
      </c>
      <c r="G384" s="30">
        <v>0</v>
      </c>
    </row>
    <row r="385" spans="2:7" ht="14.4" x14ac:dyDescent="0.3">
      <c r="B385" s="27" t="s">
        <v>387</v>
      </c>
      <c r="C385" s="28" t="s">
        <v>388</v>
      </c>
      <c r="D385" s="28" t="s">
        <v>255</v>
      </c>
      <c r="E385" s="28" t="s">
        <v>256</v>
      </c>
      <c r="F385" s="29">
        <v>9.980887022739927E-3</v>
      </c>
      <c r="G385" s="30">
        <v>7.354229458168938E-3</v>
      </c>
    </row>
    <row r="386" spans="2:7" ht="14.4" x14ac:dyDescent="0.3">
      <c r="B386" s="27" t="s">
        <v>387</v>
      </c>
      <c r="C386" s="28" t="s">
        <v>388</v>
      </c>
      <c r="D386" s="28" t="s">
        <v>624</v>
      </c>
      <c r="E386" s="28" t="s">
        <v>625</v>
      </c>
      <c r="F386" s="29">
        <v>1.3688606916109562E-2</v>
      </c>
      <c r="G386" s="30">
        <v>6.6800178311232934E-3</v>
      </c>
    </row>
    <row r="387" spans="2:7" ht="14.4" x14ac:dyDescent="0.3">
      <c r="B387" s="27" t="s">
        <v>387</v>
      </c>
      <c r="C387" s="28" t="s">
        <v>388</v>
      </c>
      <c r="D387" s="28" t="s">
        <v>687</v>
      </c>
      <c r="E387" s="28" t="s">
        <v>688</v>
      </c>
      <c r="F387" s="29">
        <v>0.99546733291087641</v>
      </c>
      <c r="G387" s="30">
        <v>0.54698523166044566</v>
      </c>
    </row>
    <row r="388" spans="2:7" ht="14.4" x14ac:dyDescent="0.3">
      <c r="B388" s="27" t="s">
        <v>387</v>
      </c>
      <c r="C388" s="28" t="s">
        <v>388</v>
      </c>
      <c r="D388" s="28" t="s">
        <v>671</v>
      </c>
      <c r="E388" s="28" t="s">
        <v>672</v>
      </c>
      <c r="F388" s="29">
        <v>1.3073562705270877E-3</v>
      </c>
      <c r="G388" s="30">
        <v>2.5460360126592103E-3</v>
      </c>
    </row>
    <row r="389" spans="2:7" ht="14.4" x14ac:dyDescent="0.3">
      <c r="B389" s="27" t="s">
        <v>387</v>
      </c>
      <c r="C389" s="28" t="s">
        <v>388</v>
      </c>
      <c r="D389" s="28" t="s">
        <v>840</v>
      </c>
      <c r="E389" s="28" t="s">
        <v>841</v>
      </c>
      <c r="F389" s="29">
        <v>0.98933471395288641</v>
      </c>
      <c r="G389" s="30">
        <v>0.42379967043471123</v>
      </c>
    </row>
    <row r="390" spans="2:7" ht="14.4" x14ac:dyDescent="0.3">
      <c r="B390" s="27" t="s">
        <v>387</v>
      </c>
      <c r="C390" s="28" t="s">
        <v>388</v>
      </c>
      <c r="D390" s="28" t="s">
        <v>771</v>
      </c>
      <c r="E390" s="28" t="s">
        <v>772</v>
      </c>
      <c r="F390" s="29">
        <v>1.5315668921316658E-2</v>
      </c>
      <c r="G390" s="30">
        <v>1.2634814602891568E-2</v>
      </c>
    </row>
    <row r="391" spans="2:7" ht="14.4" x14ac:dyDescent="0.3">
      <c r="B391" s="27" t="s">
        <v>389</v>
      </c>
      <c r="C391" s="28" t="s">
        <v>390</v>
      </c>
      <c r="D391" s="28" t="s">
        <v>342</v>
      </c>
      <c r="E391" s="28" t="s">
        <v>343</v>
      </c>
      <c r="F391" s="29">
        <v>1.0369306242215378E-2</v>
      </c>
      <c r="G391" s="30">
        <v>8.4094542840499244E-3</v>
      </c>
    </row>
    <row r="392" spans="2:7" ht="14.4" x14ac:dyDescent="0.3">
      <c r="B392" s="27" t="s">
        <v>389</v>
      </c>
      <c r="C392" s="28" t="s">
        <v>390</v>
      </c>
      <c r="D392" s="28" t="s">
        <v>415</v>
      </c>
      <c r="E392" s="28" t="s">
        <v>416</v>
      </c>
      <c r="F392" s="29">
        <v>0.86840419495945986</v>
      </c>
      <c r="G392" s="30">
        <v>0.88210031853054538</v>
      </c>
    </row>
    <row r="393" spans="2:7" ht="14.4" x14ac:dyDescent="0.3">
      <c r="B393" s="27" t="s">
        <v>389</v>
      </c>
      <c r="C393" s="28" t="s">
        <v>390</v>
      </c>
      <c r="D393" s="28" t="s">
        <v>699</v>
      </c>
      <c r="E393" s="28" t="s">
        <v>700</v>
      </c>
      <c r="F393" s="29">
        <v>2.4299428748285019E-2</v>
      </c>
      <c r="G393" s="30">
        <v>7.9793760767447902E-2</v>
      </c>
    </row>
    <row r="394" spans="2:7" ht="14.4" x14ac:dyDescent="0.3">
      <c r="B394" s="27" t="s">
        <v>389</v>
      </c>
      <c r="C394" s="28" t="s">
        <v>390</v>
      </c>
      <c r="D394" s="28" t="s">
        <v>737</v>
      </c>
      <c r="E394" s="28" t="s">
        <v>738</v>
      </c>
      <c r="F394" s="29">
        <v>1.5222573457014043E-3</v>
      </c>
      <c r="G394" s="30">
        <v>1.4563166962061399E-3</v>
      </c>
    </row>
    <row r="395" spans="2:7" ht="14.4" x14ac:dyDescent="0.3">
      <c r="B395" s="27" t="s">
        <v>389</v>
      </c>
      <c r="C395" s="28" t="s">
        <v>390</v>
      </c>
      <c r="D395" s="28" t="s">
        <v>745</v>
      </c>
      <c r="E395" s="28" t="s">
        <v>746</v>
      </c>
      <c r="F395" s="29">
        <v>2.3144550593469555E-2</v>
      </c>
      <c r="G395" s="30">
        <v>2.8240149721750554E-2</v>
      </c>
    </row>
    <row r="396" spans="2:7" ht="14.4" x14ac:dyDescent="0.3">
      <c r="B396" s="27" t="s">
        <v>393</v>
      </c>
      <c r="C396" s="28" t="s">
        <v>394</v>
      </c>
      <c r="D396" s="28" t="s">
        <v>271</v>
      </c>
      <c r="E396" s="28" t="s">
        <v>272</v>
      </c>
      <c r="F396" s="29">
        <v>1.5497333182024509E-3</v>
      </c>
      <c r="G396" s="30">
        <v>1.1532899112204288E-3</v>
      </c>
    </row>
    <row r="397" spans="2:7" ht="14.4" x14ac:dyDescent="0.3">
      <c r="B397" s="27" t="s">
        <v>393</v>
      </c>
      <c r="C397" s="28" t="s">
        <v>394</v>
      </c>
      <c r="D397" s="28" t="s">
        <v>391</v>
      </c>
      <c r="E397" s="28" t="s">
        <v>392</v>
      </c>
      <c r="F397" s="29">
        <v>9.4913905528171347E-3</v>
      </c>
      <c r="G397" s="30">
        <v>5.6661634768655853E-3</v>
      </c>
    </row>
    <row r="398" spans="2:7" ht="14.4" x14ac:dyDescent="0.3">
      <c r="B398" s="27" t="s">
        <v>393</v>
      </c>
      <c r="C398" s="28" t="s">
        <v>394</v>
      </c>
      <c r="D398" s="28" t="s">
        <v>429</v>
      </c>
      <c r="E398" s="28" t="s">
        <v>430</v>
      </c>
      <c r="F398" s="29">
        <v>7.2061083599638965E-3</v>
      </c>
      <c r="G398" s="30">
        <v>7.7959231069683003E-3</v>
      </c>
    </row>
    <row r="399" spans="2:7" ht="14.4" x14ac:dyDescent="0.3">
      <c r="B399" s="27" t="s">
        <v>393</v>
      </c>
      <c r="C399" s="28" t="s">
        <v>394</v>
      </c>
      <c r="D399" s="28" t="s">
        <v>491</v>
      </c>
      <c r="E399" s="28" t="s">
        <v>492</v>
      </c>
      <c r="F399" s="29">
        <v>4.493340851374446E-3</v>
      </c>
      <c r="G399" s="30">
        <v>2.7130023540837549E-3</v>
      </c>
    </row>
    <row r="400" spans="2:7" ht="14.4" x14ac:dyDescent="0.3">
      <c r="B400" s="27" t="s">
        <v>393</v>
      </c>
      <c r="C400" s="28" t="s">
        <v>394</v>
      </c>
      <c r="D400" s="28" t="s">
        <v>689</v>
      </c>
      <c r="E400" s="28" t="s">
        <v>690</v>
      </c>
      <c r="F400" s="29">
        <v>0.85505312323564131</v>
      </c>
      <c r="G400" s="30">
        <v>0.92326267563259412</v>
      </c>
    </row>
    <row r="401" spans="2:7" ht="14.4" x14ac:dyDescent="0.3">
      <c r="B401" s="27" t="s">
        <v>393</v>
      </c>
      <c r="C401" s="28" t="s">
        <v>394</v>
      </c>
      <c r="D401" s="28" t="s">
        <v>705</v>
      </c>
      <c r="E401" s="28" t="s">
        <v>706</v>
      </c>
      <c r="F401" s="29">
        <v>1.0372526296234046E-2</v>
      </c>
      <c r="G401" s="30">
        <v>6.1887067318350244E-3</v>
      </c>
    </row>
    <row r="402" spans="2:7" ht="14.4" x14ac:dyDescent="0.3">
      <c r="B402" s="27" t="s">
        <v>393</v>
      </c>
      <c r="C402" s="28" t="s">
        <v>394</v>
      </c>
      <c r="D402" s="28" t="s">
        <v>743</v>
      </c>
      <c r="E402" s="28" t="s">
        <v>744</v>
      </c>
      <c r="F402" s="29">
        <v>1.8867636461348675E-2</v>
      </c>
      <c r="G402" s="30">
        <v>1.6307044305334164E-2</v>
      </c>
    </row>
    <row r="403" spans="2:7" ht="14.4" x14ac:dyDescent="0.3">
      <c r="B403" s="27" t="s">
        <v>393</v>
      </c>
      <c r="C403" s="28" t="s">
        <v>394</v>
      </c>
      <c r="D403" s="28" t="s">
        <v>777</v>
      </c>
      <c r="E403" s="28" t="s">
        <v>778</v>
      </c>
      <c r="F403" s="29">
        <v>3.4968636480685628E-2</v>
      </c>
      <c r="G403" s="30">
        <v>3.691319448109872E-2</v>
      </c>
    </row>
    <row r="404" spans="2:7" ht="14.4" x14ac:dyDescent="0.3">
      <c r="B404" s="27" t="s">
        <v>393</v>
      </c>
      <c r="C404" s="28" t="s">
        <v>394</v>
      </c>
      <c r="D404" s="28" t="s">
        <v>683</v>
      </c>
      <c r="E404" s="28" t="s">
        <v>684</v>
      </c>
      <c r="F404" s="29">
        <v>1.0509998701467341E-3</v>
      </c>
      <c r="G404" s="30">
        <v>0</v>
      </c>
    </row>
    <row r="405" spans="2:7" ht="14.4" x14ac:dyDescent="0.3">
      <c r="B405" s="27" t="s">
        <v>395</v>
      </c>
      <c r="C405" s="28" t="s">
        <v>396</v>
      </c>
      <c r="D405" s="28" t="s">
        <v>231</v>
      </c>
      <c r="E405" s="28" t="s">
        <v>232</v>
      </c>
      <c r="F405" s="29">
        <v>1.6183165729470365E-3</v>
      </c>
      <c r="G405" s="30">
        <v>0</v>
      </c>
    </row>
    <row r="406" spans="2:7" ht="14.4" x14ac:dyDescent="0.3">
      <c r="B406" s="27" t="s">
        <v>395</v>
      </c>
      <c r="C406" s="28" t="s">
        <v>396</v>
      </c>
      <c r="D406" s="28" t="s">
        <v>199</v>
      </c>
      <c r="E406" s="28" t="s">
        <v>200</v>
      </c>
      <c r="F406" s="29">
        <v>0.11061640107040736</v>
      </c>
      <c r="G406" s="30">
        <v>1.5332401930688074E-2</v>
      </c>
    </row>
    <row r="407" spans="2:7" ht="14.4" x14ac:dyDescent="0.3">
      <c r="B407" s="27" t="s">
        <v>395</v>
      </c>
      <c r="C407" s="28" t="s">
        <v>396</v>
      </c>
      <c r="D407" s="28" t="s">
        <v>207</v>
      </c>
      <c r="E407" s="28" t="s">
        <v>208</v>
      </c>
      <c r="F407" s="29">
        <v>0.13534421001548308</v>
      </c>
      <c r="G407" s="30">
        <v>1.8607137382419679E-2</v>
      </c>
    </row>
    <row r="408" spans="2:7" ht="14.4" x14ac:dyDescent="0.3">
      <c r="B408" s="27" t="s">
        <v>395</v>
      </c>
      <c r="C408" s="28" t="s">
        <v>396</v>
      </c>
      <c r="D408" s="28" t="s">
        <v>214</v>
      </c>
      <c r="E408" s="28" t="s">
        <v>215</v>
      </c>
      <c r="F408" s="29">
        <v>3.2967353567573349E-3</v>
      </c>
      <c r="G408" s="30">
        <v>0</v>
      </c>
    </row>
    <row r="409" spans="2:7" ht="14.4" x14ac:dyDescent="0.3">
      <c r="B409" s="27" t="s">
        <v>395</v>
      </c>
      <c r="C409" s="28" t="s">
        <v>396</v>
      </c>
      <c r="D409" s="28" t="s">
        <v>421</v>
      </c>
      <c r="E409" s="28" t="s">
        <v>422</v>
      </c>
      <c r="F409" s="29">
        <v>1.4576012973929285E-2</v>
      </c>
      <c r="G409" s="30">
        <v>2.355776218732948E-3</v>
      </c>
    </row>
    <row r="410" spans="2:7" ht="14.4" x14ac:dyDescent="0.3">
      <c r="B410" s="27" t="s">
        <v>395</v>
      </c>
      <c r="C410" s="28" t="s">
        <v>396</v>
      </c>
      <c r="D410" s="28" t="s">
        <v>834</v>
      </c>
      <c r="E410" s="28" t="s">
        <v>835</v>
      </c>
      <c r="F410" s="29">
        <v>0.99783471670876933</v>
      </c>
      <c r="G410" s="30">
        <v>0.14494457254098977</v>
      </c>
    </row>
    <row r="411" spans="2:7" ht="14.4" x14ac:dyDescent="0.3">
      <c r="B411" s="27" t="s">
        <v>395</v>
      </c>
      <c r="C411" s="28" t="s">
        <v>396</v>
      </c>
      <c r="D411" s="28" t="s">
        <v>691</v>
      </c>
      <c r="E411" s="28" t="s">
        <v>692</v>
      </c>
      <c r="F411" s="29">
        <v>0.9902043689039921</v>
      </c>
      <c r="G411" s="30">
        <v>0.29947745611115828</v>
      </c>
    </row>
    <row r="412" spans="2:7" ht="14.4" x14ac:dyDescent="0.3">
      <c r="B412" s="27" t="s">
        <v>395</v>
      </c>
      <c r="C412" s="28" t="s">
        <v>396</v>
      </c>
      <c r="D412" s="28" t="s">
        <v>832</v>
      </c>
      <c r="E412" s="28" t="s">
        <v>833</v>
      </c>
      <c r="F412" s="29">
        <v>0.97878642826974527</v>
      </c>
      <c r="G412" s="30">
        <v>0.13804880412189355</v>
      </c>
    </row>
    <row r="413" spans="2:7" ht="14.4" x14ac:dyDescent="0.3">
      <c r="B413" s="27" t="s">
        <v>395</v>
      </c>
      <c r="C413" s="28" t="s">
        <v>396</v>
      </c>
      <c r="D413" s="28" t="s">
        <v>902</v>
      </c>
      <c r="E413" s="28" t="s">
        <v>903</v>
      </c>
      <c r="F413" s="29">
        <v>0.99999999999999989</v>
      </c>
      <c r="G413" s="30">
        <v>0.16592098856821066</v>
      </c>
    </row>
    <row r="414" spans="2:7" ht="14.4" x14ac:dyDescent="0.3">
      <c r="B414" s="27" t="s">
        <v>395</v>
      </c>
      <c r="C414" s="28" t="s">
        <v>396</v>
      </c>
      <c r="D414" s="28" t="s">
        <v>468</v>
      </c>
      <c r="E414" s="28" t="s">
        <v>469</v>
      </c>
      <c r="F414" s="29">
        <v>9.0085828789624855E-3</v>
      </c>
      <c r="G414" s="30">
        <v>1.6639754478238458E-3</v>
      </c>
    </row>
    <row r="415" spans="2:7" ht="14.4" x14ac:dyDescent="0.3">
      <c r="B415" s="27" t="s">
        <v>395</v>
      </c>
      <c r="C415" s="28" t="s">
        <v>396</v>
      </c>
      <c r="D415" s="28" t="s">
        <v>415</v>
      </c>
      <c r="E415" s="28" t="s">
        <v>416</v>
      </c>
      <c r="F415" s="29">
        <v>1.2140734911018788E-3</v>
      </c>
      <c r="G415" s="30">
        <v>0</v>
      </c>
    </row>
    <row r="416" spans="2:7" ht="14.4" x14ac:dyDescent="0.3">
      <c r="B416" s="27" t="s">
        <v>395</v>
      </c>
      <c r="C416" s="28" t="s">
        <v>396</v>
      </c>
      <c r="D416" s="28" t="s">
        <v>864</v>
      </c>
      <c r="E416" s="28" t="s">
        <v>865</v>
      </c>
      <c r="F416" s="29">
        <v>0.44107656429931308</v>
      </c>
      <c r="G416" s="30">
        <v>0.12108022585587509</v>
      </c>
    </row>
    <row r="417" spans="2:7" ht="14.4" x14ac:dyDescent="0.3">
      <c r="B417" s="27" t="s">
        <v>395</v>
      </c>
      <c r="C417" s="28" t="s">
        <v>396</v>
      </c>
      <c r="D417" s="28" t="s">
        <v>737</v>
      </c>
      <c r="E417" s="28" t="s">
        <v>738</v>
      </c>
      <c r="F417" s="29">
        <v>4.9424781054049852E-3</v>
      </c>
      <c r="G417" s="30">
        <v>0</v>
      </c>
    </row>
    <row r="418" spans="2:7" ht="14.4" x14ac:dyDescent="0.3">
      <c r="B418" s="27" t="s">
        <v>395</v>
      </c>
      <c r="C418" s="28" t="s">
        <v>396</v>
      </c>
      <c r="D418" s="28" t="s">
        <v>904</v>
      </c>
      <c r="E418" s="28" t="s">
        <v>905</v>
      </c>
      <c r="F418" s="29">
        <v>3.156940455369607E-2</v>
      </c>
      <c r="G418" s="30">
        <v>3.1254145046237863E-3</v>
      </c>
    </row>
    <row r="419" spans="2:7" ht="14.4" x14ac:dyDescent="0.3">
      <c r="B419" s="27" t="s">
        <v>395</v>
      </c>
      <c r="C419" s="28" t="s">
        <v>396</v>
      </c>
      <c r="D419" s="28" t="s">
        <v>745</v>
      </c>
      <c r="E419" s="28" t="s">
        <v>746</v>
      </c>
      <c r="F419" s="29">
        <v>4.5608528490093609E-3</v>
      </c>
      <c r="G419" s="30">
        <v>0</v>
      </c>
    </row>
    <row r="420" spans="2:7" ht="14.4" x14ac:dyDescent="0.3">
      <c r="B420" s="27" t="s">
        <v>395</v>
      </c>
      <c r="C420" s="28" t="s">
        <v>396</v>
      </c>
      <c r="D420" s="28" t="s">
        <v>906</v>
      </c>
      <c r="E420" s="28" t="s">
        <v>907</v>
      </c>
      <c r="F420" s="29">
        <v>0.96955829160322793</v>
      </c>
      <c r="G420" s="30">
        <v>8.7502075005182534E-2</v>
      </c>
    </row>
    <row r="421" spans="2:7" ht="14.4" x14ac:dyDescent="0.3">
      <c r="B421" s="27" t="s">
        <v>395</v>
      </c>
      <c r="C421" s="28" t="s">
        <v>396</v>
      </c>
      <c r="D421" s="28" t="s">
        <v>785</v>
      </c>
      <c r="E421" s="28" t="s">
        <v>786</v>
      </c>
      <c r="F421" s="29">
        <v>7.4733433426393374E-3</v>
      </c>
      <c r="G421" s="30">
        <v>1.9411723124016607E-3</v>
      </c>
    </row>
    <row r="422" spans="2:7" ht="14.4" x14ac:dyDescent="0.3">
      <c r="B422" s="27" t="s">
        <v>399</v>
      </c>
      <c r="C422" s="28" t="s">
        <v>400</v>
      </c>
      <c r="D422" s="28" t="s">
        <v>231</v>
      </c>
      <c r="E422" s="28" t="s">
        <v>232</v>
      </c>
      <c r="F422" s="29">
        <v>1.0830756830618299E-3</v>
      </c>
      <c r="G422" s="30">
        <v>0</v>
      </c>
    </row>
    <row r="423" spans="2:7" ht="14.4" x14ac:dyDescent="0.3">
      <c r="B423" s="27" t="s">
        <v>399</v>
      </c>
      <c r="C423" s="28" t="s">
        <v>400</v>
      </c>
      <c r="D423" s="28" t="s">
        <v>397</v>
      </c>
      <c r="E423" s="28" t="s">
        <v>398</v>
      </c>
      <c r="F423" s="29">
        <v>1.128959421972776E-2</v>
      </c>
      <c r="G423" s="30">
        <v>1.8142339613078612E-3</v>
      </c>
    </row>
    <row r="424" spans="2:7" ht="14.4" x14ac:dyDescent="0.3">
      <c r="B424" s="27" t="s">
        <v>399</v>
      </c>
      <c r="C424" s="28" t="s">
        <v>400</v>
      </c>
      <c r="D424" s="28" t="s">
        <v>255</v>
      </c>
      <c r="E424" s="28" t="s">
        <v>256</v>
      </c>
      <c r="F424" s="29">
        <v>5.5021295167577162E-3</v>
      </c>
      <c r="G424" s="30">
        <v>2.1056632896957268E-3</v>
      </c>
    </row>
    <row r="425" spans="2:7" ht="14.4" x14ac:dyDescent="0.3">
      <c r="B425" s="27" t="s">
        <v>399</v>
      </c>
      <c r="C425" s="28" t="s">
        <v>400</v>
      </c>
      <c r="D425" s="28" t="s">
        <v>671</v>
      </c>
      <c r="E425" s="28" t="s">
        <v>672</v>
      </c>
      <c r="F425" s="29">
        <v>0.97654047110378228</v>
      </c>
      <c r="G425" s="30">
        <v>0.98775881631313101</v>
      </c>
    </row>
    <row r="426" spans="2:7" ht="14.4" x14ac:dyDescent="0.3">
      <c r="B426" s="27" t="s">
        <v>399</v>
      </c>
      <c r="C426" s="28" t="s">
        <v>400</v>
      </c>
      <c r="D426" s="28" t="s">
        <v>840</v>
      </c>
      <c r="E426" s="28" t="s">
        <v>841</v>
      </c>
      <c r="F426" s="29">
        <v>3.0183794977996382E-3</v>
      </c>
      <c r="G426" s="30">
        <v>0</v>
      </c>
    </row>
    <row r="427" spans="2:7" ht="14.4" x14ac:dyDescent="0.3">
      <c r="B427" s="27" t="s">
        <v>399</v>
      </c>
      <c r="C427" s="28" t="s">
        <v>400</v>
      </c>
      <c r="D427" s="28" t="s">
        <v>655</v>
      </c>
      <c r="E427" s="28" t="s">
        <v>656</v>
      </c>
      <c r="F427" s="29">
        <v>5.5215739994778782E-3</v>
      </c>
      <c r="G427" s="30">
        <v>2.2657766361222622E-3</v>
      </c>
    </row>
    <row r="428" spans="2:7" ht="14.4" x14ac:dyDescent="0.3">
      <c r="B428" s="27" t="s">
        <v>399</v>
      </c>
      <c r="C428" s="28" t="s">
        <v>400</v>
      </c>
      <c r="D428" s="28" t="s">
        <v>771</v>
      </c>
      <c r="E428" s="28" t="s">
        <v>772</v>
      </c>
      <c r="F428" s="29">
        <v>1.4132784188057166E-2</v>
      </c>
      <c r="G428" s="30">
        <v>6.0555097997431282E-3</v>
      </c>
    </row>
    <row r="429" spans="2:7" ht="14.4" x14ac:dyDescent="0.3">
      <c r="B429" s="27" t="s">
        <v>403</v>
      </c>
      <c r="C429" s="28" t="s">
        <v>404</v>
      </c>
      <c r="D429" s="28" t="s">
        <v>401</v>
      </c>
      <c r="E429" s="28" t="s">
        <v>402</v>
      </c>
      <c r="F429" s="29">
        <v>2.1819691354844972E-2</v>
      </c>
      <c r="G429" s="30">
        <v>1.8298152397360351E-2</v>
      </c>
    </row>
    <row r="430" spans="2:7" ht="14.4" x14ac:dyDescent="0.3">
      <c r="B430" s="27" t="s">
        <v>403</v>
      </c>
      <c r="C430" s="28" t="s">
        <v>404</v>
      </c>
      <c r="D430" s="28" t="s">
        <v>693</v>
      </c>
      <c r="E430" s="28" t="s">
        <v>694</v>
      </c>
      <c r="F430" s="29">
        <v>0.9273925763167965</v>
      </c>
      <c r="G430" s="30">
        <v>0.954535405819529</v>
      </c>
    </row>
    <row r="431" spans="2:7" ht="14.4" x14ac:dyDescent="0.3">
      <c r="B431" s="27" t="s">
        <v>403</v>
      </c>
      <c r="C431" s="28" t="s">
        <v>404</v>
      </c>
      <c r="D431" s="28" t="s">
        <v>695</v>
      </c>
      <c r="E431" s="28" t="s">
        <v>696</v>
      </c>
      <c r="F431" s="29">
        <v>2.7317768686902239E-2</v>
      </c>
      <c r="G431" s="30">
        <v>2.7166441783110611E-2</v>
      </c>
    </row>
    <row r="432" spans="2:7" ht="14.4" x14ac:dyDescent="0.3">
      <c r="B432" s="27" t="s">
        <v>407</v>
      </c>
      <c r="C432" s="28" t="s">
        <v>408</v>
      </c>
      <c r="D432" s="28" t="s">
        <v>405</v>
      </c>
      <c r="E432" s="28" t="s">
        <v>406</v>
      </c>
      <c r="F432" s="29">
        <v>5.4887275898330302E-3</v>
      </c>
      <c r="G432" s="30">
        <v>0</v>
      </c>
    </row>
    <row r="433" spans="2:7" ht="14.4" x14ac:dyDescent="0.3">
      <c r="B433" s="27" t="s">
        <v>407</v>
      </c>
      <c r="C433" s="28" t="s">
        <v>408</v>
      </c>
      <c r="D433" s="28" t="s">
        <v>401</v>
      </c>
      <c r="E433" s="28" t="s">
        <v>402</v>
      </c>
      <c r="F433" s="29">
        <v>0.85426773285498292</v>
      </c>
      <c r="G433" s="30">
        <v>0.3976647450698842</v>
      </c>
    </row>
    <row r="434" spans="2:7" ht="14.4" x14ac:dyDescent="0.3">
      <c r="B434" s="27" t="s">
        <v>407</v>
      </c>
      <c r="C434" s="28" t="s">
        <v>408</v>
      </c>
      <c r="D434" s="28" t="s">
        <v>693</v>
      </c>
      <c r="E434" s="28" t="s">
        <v>694</v>
      </c>
      <c r="F434" s="29">
        <v>7.2607423683203526E-2</v>
      </c>
      <c r="G434" s="30">
        <v>4.1483357993903743E-2</v>
      </c>
    </row>
    <row r="435" spans="2:7" ht="14.4" x14ac:dyDescent="0.3">
      <c r="B435" s="27" t="s">
        <v>407</v>
      </c>
      <c r="C435" s="28" t="s">
        <v>408</v>
      </c>
      <c r="D435" s="28" t="s">
        <v>908</v>
      </c>
      <c r="E435" s="28" t="s">
        <v>909</v>
      </c>
      <c r="F435" s="29">
        <v>5.3255231975243345E-2</v>
      </c>
      <c r="G435" s="30">
        <v>9.5153598445044084E-3</v>
      </c>
    </row>
    <row r="436" spans="2:7" ht="14.4" x14ac:dyDescent="0.3">
      <c r="B436" s="27" t="s">
        <v>407</v>
      </c>
      <c r="C436" s="28" t="s">
        <v>408</v>
      </c>
      <c r="D436" s="28" t="s">
        <v>910</v>
      </c>
      <c r="E436" s="28" t="s">
        <v>911</v>
      </c>
      <c r="F436" s="29">
        <v>5.6127769067462856E-2</v>
      </c>
      <c r="G436" s="30">
        <v>1.0553501683454192E-2</v>
      </c>
    </row>
    <row r="437" spans="2:7" ht="14.4" x14ac:dyDescent="0.3">
      <c r="B437" s="27" t="s">
        <v>407</v>
      </c>
      <c r="C437" s="28" t="s">
        <v>408</v>
      </c>
      <c r="D437" s="28" t="s">
        <v>299</v>
      </c>
      <c r="E437" s="28" t="s">
        <v>300</v>
      </c>
      <c r="F437" s="29">
        <v>7.1393508893508872E-3</v>
      </c>
      <c r="G437" s="30">
        <v>5.5800123843550908E-3</v>
      </c>
    </row>
    <row r="438" spans="2:7" ht="14.4" x14ac:dyDescent="0.3">
      <c r="B438" s="27" t="s">
        <v>407</v>
      </c>
      <c r="C438" s="28" t="s">
        <v>408</v>
      </c>
      <c r="D438" s="28" t="s">
        <v>860</v>
      </c>
      <c r="E438" s="28" t="s">
        <v>861</v>
      </c>
      <c r="F438" s="29">
        <v>1.603697938776473E-2</v>
      </c>
      <c r="G438" s="30">
        <v>4.3161875369379619E-3</v>
      </c>
    </row>
    <row r="439" spans="2:7" ht="14.4" x14ac:dyDescent="0.3">
      <c r="B439" s="27" t="s">
        <v>407</v>
      </c>
      <c r="C439" s="28" t="s">
        <v>408</v>
      </c>
      <c r="D439" s="28" t="s">
        <v>695</v>
      </c>
      <c r="E439" s="28" t="s">
        <v>696</v>
      </c>
      <c r="F439" s="29">
        <v>0.9617229281704428</v>
      </c>
      <c r="G439" s="30">
        <v>0.53088683548696047</v>
      </c>
    </row>
    <row r="440" spans="2:7" ht="14.4" x14ac:dyDescent="0.3">
      <c r="B440" s="27" t="s">
        <v>409</v>
      </c>
      <c r="C440" s="28" t="s">
        <v>410</v>
      </c>
      <c r="D440" s="28" t="s">
        <v>287</v>
      </c>
      <c r="E440" s="28" t="s">
        <v>288</v>
      </c>
      <c r="F440" s="29">
        <v>1.3879515581070095E-2</v>
      </c>
      <c r="G440" s="30">
        <v>1.4831067603645626E-2</v>
      </c>
    </row>
    <row r="441" spans="2:7" ht="14.4" x14ac:dyDescent="0.3">
      <c r="B441" s="27" t="s">
        <v>409</v>
      </c>
      <c r="C441" s="28" t="s">
        <v>410</v>
      </c>
      <c r="D441" s="28" t="s">
        <v>391</v>
      </c>
      <c r="E441" s="28" t="s">
        <v>392</v>
      </c>
      <c r="F441" s="29">
        <v>2.4623682058309941E-3</v>
      </c>
      <c r="G441" s="30">
        <v>1.7092705680179215E-3</v>
      </c>
    </row>
    <row r="442" spans="2:7" ht="14.4" x14ac:dyDescent="0.3">
      <c r="B442" s="27" t="s">
        <v>409</v>
      </c>
      <c r="C442" s="28" t="s">
        <v>410</v>
      </c>
      <c r="D442" s="28" t="s">
        <v>639</v>
      </c>
      <c r="E442" s="28" t="s">
        <v>640</v>
      </c>
      <c r="F442" s="29">
        <v>2.0583928740899416E-2</v>
      </c>
      <c r="G442" s="30">
        <v>1.8636265995642436E-2</v>
      </c>
    </row>
    <row r="443" spans="2:7" ht="14.4" x14ac:dyDescent="0.3">
      <c r="B443" s="27" t="s">
        <v>409</v>
      </c>
      <c r="C443" s="28" t="s">
        <v>410</v>
      </c>
      <c r="D443" s="28" t="s">
        <v>491</v>
      </c>
      <c r="E443" s="28" t="s">
        <v>492</v>
      </c>
      <c r="F443" s="29">
        <v>2.1330256181621883E-3</v>
      </c>
      <c r="G443" s="30">
        <v>1.4975296897535829E-3</v>
      </c>
    </row>
    <row r="444" spans="2:7" ht="14.4" x14ac:dyDescent="0.3">
      <c r="B444" s="27" t="s">
        <v>409</v>
      </c>
      <c r="C444" s="28" t="s">
        <v>410</v>
      </c>
      <c r="D444" s="28" t="s">
        <v>689</v>
      </c>
      <c r="E444" s="28" t="s">
        <v>690</v>
      </c>
      <c r="F444" s="29">
        <v>2.8865213385051189E-3</v>
      </c>
      <c r="G444" s="30">
        <v>3.6241445975388961E-3</v>
      </c>
    </row>
    <row r="445" spans="2:7" ht="14.4" x14ac:dyDescent="0.3">
      <c r="B445" s="27" t="s">
        <v>409</v>
      </c>
      <c r="C445" s="28" t="s">
        <v>410</v>
      </c>
      <c r="D445" s="28" t="s">
        <v>697</v>
      </c>
      <c r="E445" s="28" t="s">
        <v>698</v>
      </c>
      <c r="F445" s="29">
        <v>0.91519330109107322</v>
      </c>
      <c r="G445" s="30">
        <v>0.92098996532359534</v>
      </c>
    </row>
    <row r="446" spans="2:7" ht="14.4" x14ac:dyDescent="0.3">
      <c r="B446" s="27" t="s">
        <v>409</v>
      </c>
      <c r="C446" s="28" t="s">
        <v>410</v>
      </c>
      <c r="D446" s="28" t="s">
        <v>743</v>
      </c>
      <c r="E446" s="28" t="s">
        <v>744</v>
      </c>
      <c r="F446" s="29">
        <v>3.8520024916639188E-2</v>
      </c>
      <c r="G446" s="30">
        <v>3.871175622180624E-2</v>
      </c>
    </row>
    <row r="447" spans="2:7" ht="14.4" x14ac:dyDescent="0.3">
      <c r="B447" s="27" t="s">
        <v>413</v>
      </c>
      <c r="C447" s="28" t="s">
        <v>414</v>
      </c>
      <c r="D447" s="28" t="s">
        <v>411</v>
      </c>
      <c r="E447" s="28" t="s">
        <v>412</v>
      </c>
      <c r="F447" s="29">
        <v>2.2292425141870317E-3</v>
      </c>
      <c r="G447" s="30">
        <v>2.7715985982007837E-3</v>
      </c>
    </row>
    <row r="448" spans="2:7" ht="14.4" x14ac:dyDescent="0.3">
      <c r="B448" s="27" t="s">
        <v>413</v>
      </c>
      <c r="C448" s="28" t="s">
        <v>414</v>
      </c>
      <c r="D448" s="28" t="s">
        <v>401</v>
      </c>
      <c r="E448" s="28" t="s">
        <v>402</v>
      </c>
      <c r="F448" s="29">
        <v>2.1756059426161207E-3</v>
      </c>
      <c r="G448" s="30">
        <v>9.2644683124216141E-4</v>
      </c>
    </row>
    <row r="449" spans="2:7" ht="14.4" x14ac:dyDescent="0.3">
      <c r="B449" s="27" t="s">
        <v>413</v>
      </c>
      <c r="C449" s="28" t="s">
        <v>414</v>
      </c>
      <c r="D449" s="28" t="s">
        <v>446</v>
      </c>
      <c r="E449" s="28" t="s">
        <v>447</v>
      </c>
      <c r="F449" s="29">
        <v>0.9917824347540537</v>
      </c>
      <c r="G449" s="30">
        <v>0.31955577003473534</v>
      </c>
    </row>
    <row r="450" spans="2:7" ht="14.4" x14ac:dyDescent="0.3">
      <c r="B450" s="27" t="s">
        <v>413</v>
      </c>
      <c r="C450" s="28" t="s">
        <v>414</v>
      </c>
      <c r="D450" s="28" t="s">
        <v>912</v>
      </c>
      <c r="E450" s="28" t="s">
        <v>913</v>
      </c>
      <c r="F450" s="29">
        <v>0.98502523579106183</v>
      </c>
      <c r="G450" s="30">
        <v>0.30495842602102702</v>
      </c>
    </row>
    <row r="451" spans="2:7" ht="14.4" x14ac:dyDescent="0.3">
      <c r="B451" s="27" t="s">
        <v>413</v>
      </c>
      <c r="C451" s="28" t="s">
        <v>414</v>
      </c>
      <c r="D451" s="28" t="s">
        <v>914</v>
      </c>
      <c r="E451" s="28" t="s">
        <v>915</v>
      </c>
      <c r="F451" s="29">
        <v>2.3693654201927292E-2</v>
      </c>
      <c r="G451" s="30">
        <v>4.1148174719098226E-3</v>
      </c>
    </row>
    <row r="452" spans="2:7" ht="14.4" x14ac:dyDescent="0.3">
      <c r="B452" s="27" t="s">
        <v>413</v>
      </c>
      <c r="C452" s="28" t="s">
        <v>414</v>
      </c>
      <c r="D452" s="28" t="s">
        <v>677</v>
      </c>
      <c r="E452" s="28" t="s">
        <v>678</v>
      </c>
      <c r="F452" s="29">
        <v>2.6670681734981872E-2</v>
      </c>
      <c r="G452" s="30">
        <v>5.8283570149315362E-3</v>
      </c>
    </row>
    <row r="453" spans="2:7" ht="14.4" x14ac:dyDescent="0.3">
      <c r="B453" s="27" t="s">
        <v>413</v>
      </c>
      <c r="C453" s="28" t="s">
        <v>414</v>
      </c>
      <c r="D453" s="28" t="s">
        <v>713</v>
      </c>
      <c r="E453" s="28" t="s">
        <v>714</v>
      </c>
      <c r="F453" s="29">
        <v>2.6719884056637409E-2</v>
      </c>
      <c r="G453" s="30">
        <v>5.9948077687340968E-3</v>
      </c>
    </row>
    <row r="454" spans="2:7" ht="14.4" x14ac:dyDescent="0.3">
      <c r="B454" s="27" t="s">
        <v>413</v>
      </c>
      <c r="C454" s="28" t="s">
        <v>414</v>
      </c>
      <c r="D454" s="28" t="s">
        <v>846</v>
      </c>
      <c r="E454" s="28" t="s">
        <v>847</v>
      </c>
      <c r="F454" s="29">
        <v>0.90858840475333102</v>
      </c>
      <c r="G454" s="30">
        <v>0.1953396369567125</v>
      </c>
    </row>
    <row r="455" spans="2:7" ht="14.4" x14ac:dyDescent="0.3">
      <c r="B455" s="27" t="s">
        <v>413</v>
      </c>
      <c r="C455" s="28" t="s">
        <v>414</v>
      </c>
      <c r="D455" s="28" t="s">
        <v>910</v>
      </c>
      <c r="E455" s="28" t="s">
        <v>911</v>
      </c>
      <c r="F455" s="29">
        <v>0.93318229897301652</v>
      </c>
      <c r="G455" s="30">
        <v>0.16051013930250682</v>
      </c>
    </row>
    <row r="456" spans="2:7" ht="14.4" x14ac:dyDescent="0.3">
      <c r="B456" s="27" t="s">
        <v>417</v>
      </c>
      <c r="C456" s="28" t="s">
        <v>418</v>
      </c>
      <c r="D456" s="28" t="s">
        <v>415</v>
      </c>
      <c r="E456" s="28" t="s">
        <v>416</v>
      </c>
      <c r="F456" s="29">
        <v>8.4814319966323201E-2</v>
      </c>
      <c r="G456" s="30">
        <v>2.6773539992758701E-2</v>
      </c>
    </row>
    <row r="457" spans="2:7" ht="14.4" x14ac:dyDescent="0.3">
      <c r="B457" s="27" t="s">
        <v>417</v>
      </c>
      <c r="C457" s="28" t="s">
        <v>418</v>
      </c>
      <c r="D457" s="28" t="s">
        <v>699</v>
      </c>
      <c r="E457" s="28" t="s">
        <v>700</v>
      </c>
      <c r="F457" s="29">
        <v>0.94396373580127158</v>
      </c>
      <c r="G457" s="30">
        <v>0.96331589772823567</v>
      </c>
    </row>
    <row r="458" spans="2:7" ht="14.4" x14ac:dyDescent="0.3">
      <c r="B458" s="27" t="s">
        <v>417</v>
      </c>
      <c r="C458" s="28" t="s">
        <v>418</v>
      </c>
      <c r="D458" s="28" t="s">
        <v>737</v>
      </c>
      <c r="E458" s="28" t="s">
        <v>738</v>
      </c>
      <c r="F458" s="29">
        <v>3.3334197025444365E-2</v>
      </c>
      <c r="G458" s="30">
        <v>9.9105622790056323E-3</v>
      </c>
    </row>
    <row r="459" spans="2:7" ht="14.4" x14ac:dyDescent="0.3">
      <c r="B459" s="27" t="s">
        <v>419</v>
      </c>
      <c r="C459" s="28" t="s">
        <v>420</v>
      </c>
      <c r="D459" s="28" t="s">
        <v>177</v>
      </c>
      <c r="E459" s="28" t="s">
        <v>178</v>
      </c>
      <c r="F459" s="29">
        <v>2.2306916733952787E-2</v>
      </c>
      <c r="G459" s="30">
        <v>4.4990085643167532E-2</v>
      </c>
    </row>
    <row r="460" spans="2:7" ht="14.4" x14ac:dyDescent="0.3">
      <c r="B460" s="27" t="s">
        <v>419</v>
      </c>
      <c r="C460" s="28" t="s">
        <v>420</v>
      </c>
      <c r="D460" s="28" t="s">
        <v>701</v>
      </c>
      <c r="E460" s="28" t="s">
        <v>702</v>
      </c>
      <c r="F460" s="29">
        <v>0.97287238157453637</v>
      </c>
      <c r="G460" s="30">
        <v>0.95500991435683247</v>
      </c>
    </row>
    <row r="461" spans="2:7" ht="14.4" x14ac:dyDescent="0.3">
      <c r="B461" s="27" t="s">
        <v>423</v>
      </c>
      <c r="C461" s="28" t="s">
        <v>424</v>
      </c>
      <c r="D461" s="28" t="s">
        <v>421</v>
      </c>
      <c r="E461" s="28" t="s">
        <v>422</v>
      </c>
      <c r="F461" s="29">
        <v>3.5924023883824371E-3</v>
      </c>
      <c r="G461" s="30">
        <v>1.2032169181187022E-3</v>
      </c>
    </row>
    <row r="462" spans="2:7" ht="14.4" x14ac:dyDescent="0.3">
      <c r="B462" s="27" t="s">
        <v>423</v>
      </c>
      <c r="C462" s="28" t="s">
        <v>424</v>
      </c>
      <c r="D462" s="28" t="s">
        <v>468</v>
      </c>
      <c r="E462" s="28" t="s">
        <v>469</v>
      </c>
      <c r="F462" s="29">
        <v>5.1084469977123789E-3</v>
      </c>
      <c r="G462" s="30">
        <v>1.9554332403899015E-3</v>
      </c>
    </row>
    <row r="463" spans="2:7" ht="14.4" x14ac:dyDescent="0.3">
      <c r="B463" s="27" t="s">
        <v>423</v>
      </c>
      <c r="C463" s="28" t="s">
        <v>424</v>
      </c>
      <c r="D463" s="28" t="s">
        <v>703</v>
      </c>
      <c r="E463" s="28" t="s">
        <v>704</v>
      </c>
      <c r="F463" s="29">
        <v>0.90954917133995439</v>
      </c>
      <c r="G463" s="30">
        <v>0.95572293420329257</v>
      </c>
    </row>
    <row r="464" spans="2:7" ht="14.4" x14ac:dyDescent="0.3">
      <c r="B464" s="27" t="s">
        <v>423</v>
      </c>
      <c r="C464" s="28" t="s">
        <v>424</v>
      </c>
      <c r="D464" s="28" t="s">
        <v>721</v>
      </c>
      <c r="E464" s="28" t="s">
        <v>722</v>
      </c>
      <c r="F464" s="29">
        <v>9.1290615670834626E-3</v>
      </c>
      <c r="G464" s="30">
        <v>3.8203371640950852E-3</v>
      </c>
    </row>
    <row r="465" spans="2:7" ht="14.4" x14ac:dyDescent="0.3">
      <c r="B465" s="27" t="s">
        <v>423</v>
      </c>
      <c r="C465" s="28" t="s">
        <v>424</v>
      </c>
      <c r="D465" s="28" t="s">
        <v>733</v>
      </c>
      <c r="E465" s="28" t="s">
        <v>734</v>
      </c>
      <c r="F465" s="29">
        <v>2.5332089648536144E-2</v>
      </c>
      <c r="G465" s="30">
        <v>1.1309580635285364E-2</v>
      </c>
    </row>
    <row r="466" spans="2:7" ht="14.4" x14ac:dyDescent="0.3">
      <c r="B466" s="27" t="s">
        <v>423</v>
      </c>
      <c r="C466" s="28" t="s">
        <v>424</v>
      </c>
      <c r="D466" s="28" t="s">
        <v>749</v>
      </c>
      <c r="E466" s="28" t="s">
        <v>750</v>
      </c>
      <c r="F466" s="29">
        <v>1.6332340476121626E-2</v>
      </c>
      <c r="G466" s="30">
        <v>8.3665548492439963E-3</v>
      </c>
    </row>
    <row r="467" spans="2:7" ht="14.4" x14ac:dyDescent="0.3">
      <c r="B467" s="27" t="s">
        <v>423</v>
      </c>
      <c r="C467" s="28" t="s">
        <v>424</v>
      </c>
      <c r="D467" s="28" t="s">
        <v>763</v>
      </c>
      <c r="E467" s="28" t="s">
        <v>764</v>
      </c>
      <c r="F467" s="29">
        <v>4.4185538837188615E-3</v>
      </c>
      <c r="G467" s="30">
        <v>1.7990644206617528E-3</v>
      </c>
    </row>
    <row r="468" spans="2:7" ht="14.4" x14ac:dyDescent="0.3">
      <c r="B468" s="27" t="s">
        <v>423</v>
      </c>
      <c r="C468" s="28" t="s">
        <v>424</v>
      </c>
      <c r="D468" s="28" t="s">
        <v>769</v>
      </c>
      <c r="E468" s="28" t="s">
        <v>770</v>
      </c>
      <c r="F468" s="29">
        <v>3.9853239915426393E-2</v>
      </c>
      <c r="G468" s="30">
        <v>1.5822878568912561E-2</v>
      </c>
    </row>
    <row r="469" spans="2:7" ht="14.4" x14ac:dyDescent="0.3">
      <c r="B469" s="27" t="s">
        <v>427</v>
      </c>
      <c r="C469" s="28" t="s">
        <v>428</v>
      </c>
      <c r="D469" s="28" t="s">
        <v>425</v>
      </c>
      <c r="E469" s="28" t="s">
        <v>426</v>
      </c>
      <c r="F469" s="29">
        <v>2.3990134897799035E-3</v>
      </c>
      <c r="G469" s="30">
        <v>2.2758209971073672E-3</v>
      </c>
    </row>
    <row r="470" spans="2:7" ht="14.4" x14ac:dyDescent="0.3">
      <c r="B470" s="27" t="s">
        <v>427</v>
      </c>
      <c r="C470" s="28" t="s">
        <v>428</v>
      </c>
      <c r="D470" s="28" t="s">
        <v>661</v>
      </c>
      <c r="E470" s="28" t="s">
        <v>662</v>
      </c>
      <c r="F470" s="29">
        <v>0.93931917771075268</v>
      </c>
      <c r="G470" s="30">
        <v>0.99469684079178711</v>
      </c>
    </row>
    <row r="471" spans="2:7" ht="14.4" x14ac:dyDescent="0.3">
      <c r="B471" s="27" t="s">
        <v>427</v>
      </c>
      <c r="C471" s="28" t="s">
        <v>428</v>
      </c>
      <c r="D471" s="28" t="s">
        <v>896</v>
      </c>
      <c r="E471" s="28" t="s">
        <v>897</v>
      </c>
      <c r="F471" s="29">
        <v>1.8659534577894672E-3</v>
      </c>
      <c r="G471" s="30">
        <v>0</v>
      </c>
    </row>
    <row r="472" spans="2:7" ht="14.4" x14ac:dyDescent="0.3">
      <c r="B472" s="27" t="s">
        <v>427</v>
      </c>
      <c r="C472" s="28" t="s">
        <v>428</v>
      </c>
      <c r="D472" s="28" t="s">
        <v>685</v>
      </c>
      <c r="E472" s="28" t="s">
        <v>686</v>
      </c>
      <c r="F472" s="29">
        <v>1.7395519940684126E-3</v>
      </c>
      <c r="G472" s="30">
        <v>3.0273382111054392E-3</v>
      </c>
    </row>
    <row r="473" spans="2:7" ht="14.4" x14ac:dyDescent="0.3">
      <c r="B473" s="27" t="s">
        <v>431</v>
      </c>
      <c r="C473" s="28" t="s">
        <v>432</v>
      </c>
      <c r="D473" s="28" t="s">
        <v>429</v>
      </c>
      <c r="E473" s="28" t="s">
        <v>430</v>
      </c>
      <c r="F473" s="29">
        <v>5.2838289464054843E-3</v>
      </c>
      <c r="G473" s="30">
        <v>8.8356231439480452E-3</v>
      </c>
    </row>
    <row r="474" spans="2:7" ht="14.4" x14ac:dyDescent="0.3">
      <c r="B474" s="27" t="s">
        <v>431</v>
      </c>
      <c r="C474" s="28" t="s">
        <v>432</v>
      </c>
      <c r="D474" s="28" t="s">
        <v>491</v>
      </c>
      <c r="E474" s="28" t="s">
        <v>492</v>
      </c>
      <c r="F474" s="29">
        <v>1.560430626401437E-3</v>
      </c>
      <c r="G474" s="30">
        <v>1.4562869170773095E-3</v>
      </c>
    </row>
    <row r="475" spans="2:7" ht="14.4" x14ac:dyDescent="0.3">
      <c r="B475" s="27" t="s">
        <v>431</v>
      </c>
      <c r="C475" s="28" t="s">
        <v>432</v>
      </c>
      <c r="D475" s="28" t="s">
        <v>383</v>
      </c>
      <c r="E475" s="28" t="s">
        <v>384</v>
      </c>
      <c r="F475" s="29">
        <v>3.4221152278372968E-2</v>
      </c>
      <c r="G475" s="30">
        <v>2.9109421401298824E-2</v>
      </c>
    </row>
    <row r="476" spans="2:7" ht="14.4" x14ac:dyDescent="0.3">
      <c r="B476" s="27" t="s">
        <v>431</v>
      </c>
      <c r="C476" s="28" t="s">
        <v>432</v>
      </c>
      <c r="D476" s="28" t="s">
        <v>689</v>
      </c>
      <c r="E476" s="28" t="s">
        <v>690</v>
      </c>
      <c r="F476" s="29">
        <v>1.0328907008063194E-2</v>
      </c>
      <c r="G476" s="30">
        <v>1.7238847371340921E-2</v>
      </c>
    </row>
    <row r="477" spans="2:7" ht="14.4" x14ac:dyDescent="0.3">
      <c r="B477" s="27" t="s">
        <v>431</v>
      </c>
      <c r="C477" s="28" t="s">
        <v>432</v>
      </c>
      <c r="D477" s="28" t="s">
        <v>705</v>
      </c>
      <c r="E477" s="28" t="s">
        <v>706</v>
      </c>
      <c r="F477" s="29">
        <v>0.87744495262696964</v>
      </c>
      <c r="G477" s="30">
        <v>0.80920193845250121</v>
      </c>
    </row>
    <row r="478" spans="2:7" ht="14.4" x14ac:dyDescent="0.3">
      <c r="B478" s="27" t="s">
        <v>431</v>
      </c>
      <c r="C478" s="28" t="s">
        <v>432</v>
      </c>
      <c r="D478" s="28" t="s">
        <v>759</v>
      </c>
      <c r="E478" s="28" t="s">
        <v>760</v>
      </c>
      <c r="F478" s="29">
        <v>3.2905164783136751E-2</v>
      </c>
      <c r="G478" s="30">
        <v>2.6082628985412654E-2</v>
      </c>
    </row>
    <row r="479" spans="2:7" ht="14.4" x14ac:dyDescent="0.3">
      <c r="B479" s="27" t="s">
        <v>431</v>
      </c>
      <c r="C479" s="28" t="s">
        <v>432</v>
      </c>
      <c r="D479" s="28" t="s">
        <v>777</v>
      </c>
      <c r="E479" s="28" t="s">
        <v>778</v>
      </c>
      <c r="F479" s="29">
        <v>6.6237152707462985E-2</v>
      </c>
      <c r="G479" s="30">
        <v>0.10807525372842083</v>
      </c>
    </row>
    <row r="480" spans="2:7" ht="14.4" x14ac:dyDescent="0.3">
      <c r="B480" s="27" t="s">
        <v>435</v>
      </c>
      <c r="C480" s="28" t="s">
        <v>436</v>
      </c>
      <c r="D480" s="28" t="s">
        <v>433</v>
      </c>
      <c r="E480" s="28" t="s">
        <v>434</v>
      </c>
      <c r="F480" s="29">
        <v>2.4678656090761845E-3</v>
      </c>
      <c r="G480" s="30">
        <v>2.2823270735423647E-3</v>
      </c>
    </row>
    <row r="481" spans="2:7" ht="14.4" x14ac:dyDescent="0.3">
      <c r="B481" s="27" t="s">
        <v>435</v>
      </c>
      <c r="C481" s="28" t="s">
        <v>436</v>
      </c>
      <c r="D481" s="28" t="s">
        <v>647</v>
      </c>
      <c r="E481" s="28" t="s">
        <v>648</v>
      </c>
      <c r="F481" s="29">
        <v>1.5639377525810028E-3</v>
      </c>
      <c r="G481" s="30">
        <v>2.9830979214750908E-3</v>
      </c>
    </row>
    <row r="482" spans="2:7" ht="14.4" x14ac:dyDescent="0.3">
      <c r="B482" s="27" t="s">
        <v>435</v>
      </c>
      <c r="C482" s="28" t="s">
        <v>436</v>
      </c>
      <c r="D482" s="28" t="s">
        <v>659</v>
      </c>
      <c r="E482" s="28" t="s">
        <v>660</v>
      </c>
      <c r="F482" s="29">
        <v>0.52236326806212019</v>
      </c>
      <c r="G482" s="30">
        <v>0.99473457500498264</v>
      </c>
    </row>
    <row r="483" spans="2:7" ht="14.4" x14ac:dyDescent="0.3">
      <c r="B483" s="27" t="s">
        <v>437</v>
      </c>
      <c r="C483" s="28" t="s">
        <v>438</v>
      </c>
      <c r="D483" s="28" t="s">
        <v>177</v>
      </c>
      <c r="E483" s="28" t="s">
        <v>178</v>
      </c>
      <c r="F483" s="29">
        <v>1.5173891034142304E-2</v>
      </c>
      <c r="G483" s="30">
        <v>2.495210118431327E-2</v>
      </c>
    </row>
    <row r="484" spans="2:7" ht="14.4" x14ac:dyDescent="0.3">
      <c r="B484" s="27" t="s">
        <v>437</v>
      </c>
      <c r="C484" s="28" t="s">
        <v>438</v>
      </c>
      <c r="D484" s="28" t="s">
        <v>707</v>
      </c>
      <c r="E484" s="28" t="s">
        <v>708</v>
      </c>
      <c r="F484" s="29">
        <v>0.95485651063364807</v>
      </c>
      <c r="G484" s="30">
        <v>0.96184261670284166</v>
      </c>
    </row>
    <row r="485" spans="2:7" ht="14.4" x14ac:dyDescent="0.3">
      <c r="B485" s="27" t="s">
        <v>437</v>
      </c>
      <c r="C485" s="28" t="s">
        <v>438</v>
      </c>
      <c r="D485" s="28" t="s">
        <v>717</v>
      </c>
      <c r="E485" s="28" t="s">
        <v>718</v>
      </c>
      <c r="F485" s="29">
        <v>5.6260624890087339E-3</v>
      </c>
      <c r="G485" s="30">
        <v>1.3205282112845138E-2</v>
      </c>
    </row>
    <row r="486" spans="2:7" ht="14.4" x14ac:dyDescent="0.3">
      <c r="B486" s="27" t="s">
        <v>440</v>
      </c>
      <c r="C486" s="28" t="s">
        <v>441</v>
      </c>
      <c r="D486" s="28" t="s">
        <v>637</v>
      </c>
      <c r="E486" s="28" t="s">
        <v>638</v>
      </c>
      <c r="F486" s="29">
        <v>0.58914861530024687</v>
      </c>
      <c r="G486" s="30">
        <v>0.95182164688075832</v>
      </c>
    </row>
    <row r="487" spans="2:7" ht="14.4" x14ac:dyDescent="0.3">
      <c r="B487" s="27" t="s">
        <v>440</v>
      </c>
      <c r="C487" s="28" t="s">
        <v>441</v>
      </c>
      <c r="D487" s="28" t="s">
        <v>715</v>
      </c>
      <c r="E487" s="28" t="s">
        <v>716</v>
      </c>
      <c r="F487" s="29">
        <v>5.9650935288632093E-2</v>
      </c>
      <c r="G487" s="30">
        <v>4.014298766700608E-2</v>
      </c>
    </row>
    <row r="488" spans="2:7" ht="14.4" x14ac:dyDescent="0.3">
      <c r="B488" s="27" t="s">
        <v>440</v>
      </c>
      <c r="C488" s="28" t="s">
        <v>441</v>
      </c>
      <c r="D488" s="28" t="s">
        <v>673</v>
      </c>
      <c r="E488" s="28" t="s">
        <v>674</v>
      </c>
      <c r="F488" s="29">
        <v>8.0494058478378788E-3</v>
      </c>
      <c r="G488" s="30">
        <v>8.0353654522354115E-3</v>
      </c>
    </row>
    <row r="489" spans="2:7" ht="14.4" x14ac:dyDescent="0.3">
      <c r="B489" s="27" t="s">
        <v>442</v>
      </c>
      <c r="C489" s="28" t="s">
        <v>443</v>
      </c>
      <c r="D489" s="28" t="s">
        <v>146</v>
      </c>
      <c r="E489" s="28" t="s">
        <v>147</v>
      </c>
      <c r="F489" s="29">
        <v>5.3482189846030675E-3</v>
      </c>
      <c r="G489" s="30">
        <v>3.0248988096298118E-3</v>
      </c>
    </row>
    <row r="490" spans="2:7" ht="14.4" x14ac:dyDescent="0.3">
      <c r="B490" s="27" t="s">
        <v>442</v>
      </c>
      <c r="C490" s="28" t="s">
        <v>443</v>
      </c>
      <c r="D490" s="28" t="s">
        <v>391</v>
      </c>
      <c r="E490" s="28" t="s">
        <v>392</v>
      </c>
      <c r="F490" s="29">
        <v>6.6134700824473378E-3</v>
      </c>
      <c r="G490" s="30">
        <v>3.805928191090159E-3</v>
      </c>
    </row>
    <row r="491" spans="2:7" ht="14.4" x14ac:dyDescent="0.3">
      <c r="B491" s="27" t="s">
        <v>442</v>
      </c>
      <c r="C491" s="28" t="s">
        <v>443</v>
      </c>
      <c r="D491" s="28" t="s">
        <v>576</v>
      </c>
      <c r="E491" s="28" t="s">
        <v>577</v>
      </c>
      <c r="F491" s="29">
        <v>1.0995955510616786E-3</v>
      </c>
      <c r="G491" s="30">
        <v>0</v>
      </c>
    </row>
    <row r="492" spans="2:7" ht="14.4" x14ac:dyDescent="0.3">
      <c r="B492" s="27" t="s">
        <v>442</v>
      </c>
      <c r="C492" s="28" t="s">
        <v>443</v>
      </c>
      <c r="D492" s="28" t="s">
        <v>491</v>
      </c>
      <c r="E492" s="28" t="s">
        <v>492</v>
      </c>
      <c r="F492" s="29">
        <v>3.1907965189721258E-3</v>
      </c>
      <c r="G492" s="30">
        <v>1.8571708419089681E-3</v>
      </c>
    </row>
    <row r="493" spans="2:7" ht="14.4" x14ac:dyDescent="0.3">
      <c r="B493" s="27" t="s">
        <v>442</v>
      </c>
      <c r="C493" s="28" t="s">
        <v>443</v>
      </c>
      <c r="D493" s="28" t="s">
        <v>709</v>
      </c>
      <c r="E493" s="28" t="s">
        <v>710</v>
      </c>
      <c r="F493" s="29">
        <v>0.96582967063466019</v>
      </c>
      <c r="G493" s="30">
        <v>0.97385714031307313</v>
      </c>
    </row>
    <row r="494" spans="2:7" ht="14.4" x14ac:dyDescent="0.3">
      <c r="B494" s="27" t="s">
        <v>442</v>
      </c>
      <c r="C494" s="28" t="s">
        <v>443</v>
      </c>
      <c r="D494" s="28" t="s">
        <v>727</v>
      </c>
      <c r="E494" s="28" t="s">
        <v>728</v>
      </c>
      <c r="F494" s="29">
        <v>2.6291598297007207E-3</v>
      </c>
      <c r="G494" s="30">
        <v>2.131930363725637E-3</v>
      </c>
    </row>
    <row r="495" spans="2:7" ht="14.4" x14ac:dyDescent="0.3">
      <c r="B495" s="27" t="s">
        <v>442</v>
      </c>
      <c r="C495" s="28" t="s">
        <v>443</v>
      </c>
      <c r="D495" s="28" t="s">
        <v>767</v>
      </c>
      <c r="E495" s="28" t="s">
        <v>768</v>
      </c>
      <c r="F495" s="29">
        <v>1.9078623849213515E-3</v>
      </c>
      <c r="G495" s="30">
        <v>1.559514693274243E-3</v>
      </c>
    </row>
    <row r="496" spans="2:7" ht="14.4" x14ac:dyDescent="0.3">
      <c r="B496" s="27" t="s">
        <v>442</v>
      </c>
      <c r="C496" s="28" t="s">
        <v>443</v>
      </c>
      <c r="D496" s="28" t="s">
        <v>775</v>
      </c>
      <c r="E496" s="28" t="s">
        <v>776</v>
      </c>
      <c r="F496" s="29">
        <v>1.748698173402333E-2</v>
      </c>
      <c r="G496" s="30">
        <v>1.3763416787297967E-2</v>
      </c>
    </row>
    <row r="497" spans="2:7" ht="14.4" x14ac:dyDescent="0.3">
      <c r="B497" s="27" t="s">
        <v>444</v>
      </c>
      <c r="C497" s="28" t="s">
        <v>445</v>
      </c>
      <c r="D497" s="28" t="s">
        <v>411</v>
      </c>
      <c r="E497" s="28" t="s">
        <v>412</v>
      </c>
      <c r="F497" s="29">
        <v>6.6389498897832609E-3</v>
      </c>
      <c r="G497" s="30">
        <v>6.8504519670552896E-3</v>
      </c>
    </row>
    <row r="498" spans="2:7" ht="14.4" x14ac:dyDescent="0.3">
      <c r="B498" s="27" t="s">
        <v>444</v>
      </c>
      <c r="C498" s="28" t="s">
        <v>445</v>
      </c>
      <c r="D498" s="28" t="s">
        <v>916</v>
      </c>
      <c r="E498" s="28" t="s">
        <v>917</v>
      </c>
      <c r="F498" s="29">
        <v>0.4769927112240463</v>
      </c>
      <c r="G498" s="30">
        <v>0.12222118703329486</v>
      </c>
    </row>
    <row r="499" spans="2:7" ht="14.4" x14ac:dyDescent="0.3">
      <c r="B499" s="27" t="s">
        <v>444</v>
      </c>
      <c r="C499" s="28" t="s">
        <v>445</v>
      </c>
      <c r="D499" s="28" t="s">
        <v>753</v>
      </c>
      <c r="E499" s="28" t="s">
        <v>754</v>
      </c>
      <c r="F499" s="29">
        <v>1.8594904110802019E-3</v>
      </c>
      <c r="G499" s="30">
        <v>0</v>
      </c>
    </row>
    <row r="500" spans="2:7" ht="14.4" x14ac:dyDescent="0.3">
      <c r="B500" s="27" t="s">
        <v>444</v>
      </c>
      <c r="C500" s="28" t="s">
        <v>445</v>
      </c>
      <c r="D500" s="28" t="s">
        <v>918</v>
      </c>
      <c r="E500" s="28" t="s">
        <v>919</v>
      </c>
      <c r="F500" s="29">
        <v>1</v>
      </c>
      <c r="G500" s="30">
        <v>0.18577714666949377</v>
      </c>
    </row>
    <row r="501" spans="2:7" ht="14.4" x14ac:dyDescent="0.3">
      <c r="B501" s="27" t="s">
        <v>444</v>
      </c>
      <c r="C501" s="28" t="s">
        <v>445</v>
      </c>
      <c r="D501" s="28" t="s">
        <v>711</v>
      </c>
      <c r="E501" s="28" t="s">
        <v>712</v>
      </c>
      <c r="F501" s="29">
        <v>0.99999999999999989</v>
      </c>
      <c r="G501" s="30">
        <v>0.25255111602290409</v>
      </c>
    </row>
    <row r="502" spans="2:7" ht="14.4" x14ac:dyDescent="0.3">
      <c r="B502" s="27" t="s">
        <v>444</v>
      </c>
      <c r="C502" s="28" t="s">
        <v>445</v>
      </c>
      <c r="D502" s="28" t="s">
        <v>846</v>
      </c>
      <c r="E502" s="28" t="s">
        <v>847</v>
      </c>
      <c r="F502" s="29">
        <v>1.8305125435121837E-3</v>
      </c>
      <c r="G502" s="30">
        <v>0</v>
      </c>
    </row>
    <row r="503" spans="2:7" ht="14.4" x14ac:dyDescent="0.3">
      <c r="B503" s="27" t="s">
        <v>444</v>
      </c>
      <c r="C503" s="28" t="s">
        <v>445</v>
      </c>
      <c r="D503" s="28" t="s">
        <v>920</v>
      </c>
      <c r="E503" s="28" t="s">
        <v>921</v>
      </c>
      <c r="F503" s="29">
        <v>0.98856117133605503</v>
      </c>
      <c r="G503" s="30">
        <v>0.24062359780982576</v>
      </c>
    </row>
    <row r="504" spans="2:7" ht="14.4" x14ac:dyDescent="0.3">
      <c r="B504" s="27" t="s">
        <v>444</v>
      </c>
      <c r="C504" s="28" t="s">
        <v>445</v>
      </c>
      <c r="D504" s="28" t="s">
        <v>850</v>
      </c>
      <c r="E504" s="28" t="s">
        <v>851</v>
      </c>
      <c r="F504" s="29">
        <v>0.98421709615088671</v>
      </c>
      <c r="G504" s="30">
        <v>0.18491401328111692</v>
      </c>
    </row>
    <row r="505" spans="2:7" ht="14.4" x14ac:dyDescent="0.3">
      <c r="B505" s="27" t="s">
        <v>444</v>
      </c>
      <c r="C505" s="28" t="s">
        <v>445</v>
      </c>
      <c r="D505" s="28" t="s">
        <v>852</v>
      </c>
      <c r="E505" s="28" t="s">
        <v>853</v>
      </c>
      <c r="F505" s="29">
        <v>2.6404080521435551E-2</v>
      </c>
      <c r="G505" s="30">
        <v>7.0624872163091504E-3</v>
      </c>
    </row>
    <row r="506" spans="2:7" ht="14.4" x14ac:dyDescent="0.3">
      <c r="B506" s="27" t="s">
        <v>448</v>
      </c>
      <c r="C506" s="28" t="s">
        <v>449</v>
      </c>
      <c r="D506" s="28" t="s">
        <v>446</v>
      </c>
      <c r="E506" s="28" t="s">
        <v>447</v>
      </c>
      <c r="F506" s="29">
        <v>8.2175652459462803E-3</v>
      </c>
      <c r="G506" s="30">
        <v>1.2446698167569438E-2</v>
      </c>
    </row>
    <row r="507" spans="2:7" ht="14.4" x14ac:dyDescent="0.3">
      <c r="B507" s="27" t="s">
        <v>448</v>
      </c>
      <c r="C507" s="28" t="s">
        <v>449</v>
      </c>
      <c r="D507" s="28" t="s">
        <v>677</v>
      </c>
      <c r="E507" s="28" t="s">
        <v>678</v>
      </c>
      <c r="F507" s="29">
        <v>0.95932971977184966</v>
      </c>
      <c r="G507" s="30">
        <v>0.985509180349745</v>
      </c>
    </row>
    <row r="508" spans="2:7" ht="14.4" x14ac:dyDescent="0.3">
      <c r="B508" s="27" t="s">
        <v>448</v>
      </c>
      <c r="C508" s="28" t="s">
        <v>449</v>
      </c>
      <c r="D508" s="28" t="s">
        <v>713</v>
      </c>
      <c r="E508" s="28" t="s">
        <v>714</v>
      </c>
      <c r="F508" s="29">
        <v>1.9381405353178665E-3</v>
      </c>
      <c r="G508" s="30">
        <v>2.044121482685624E-3</v>
      </c>
    </row>
    <row r="509" spans="2:7" ht="14.4" x14ac:dyDescent="0.3">
      <c r="B509" s="27" t="s">
        <v>450</v>
      </c>
      <c r="C509" s="28" t="s">
        <v>451</v>
      </c>
      <c r="D509" s="28" t="s">
        <v>303</v>
      </c>
      <c r="E509" s="28" t="s">
        <v>304</v>
      </c>
      <c r="F509" s="29">
        <v>2.4713950982571966E-3</v>
      </c>
      <c r="G509" s="30">
        <v>1.6552119129438717E-3</v>
      </c>
    </row>
    <row r="510" spans="2:7" ht="14.4" x14ac:dyDescent="0.3">
      <c r="B510" s="27" t="s">
        <v>450</v>
      </c>
      <c r="C510" s="28" t="s">
        <v>451</v>
      </c>
      <c r="D510" s="28" t="s">
        <v>629</v>
      </c>
      <c r="E510" s="28" t="s">
        <v>630</v>
      </c>
      <c r="F510" s="29">
        <v>0</v>
      </c>
      <c r="G510" s="30">
        <v>1.288659793814433E-3</v>
      </c>
    </row>
    <row r="511" spans="2:7" ht="14.4" x14ac:dyDescent="0.3">
      <c r="B511" s="27" t="s">
        <v>450</v>
      </c>
      <c r="C511" s="28" t="s">
        <v>451</v>
      </c>
      <c r="D511" s="28" t="s">
        <v>319</v>
      </c>
      <c r="E511" s="28" t="s">
        <v>320</v>
      </c>
      <c r="F511" s="29">
        <v>0</v>
      </c>
      <c r="G511" s="30">
        <v>1.2943871706758306E-3</v>
      </c>
    </row>
    <row r="512" spans="2:7" ht="14.4" x14ac:dyDescent="0.3">
      <c r="B512" s="27" t="s">
        <v>450</v>
      </c>
      <c r="C512" s="28" t="s">
        <v>451</v>
      </c>
      <c r="D512" s="28" t="s">
        <v>912</v>
      </c>
      <c r="E512" s="28" t="s">
        <v>913</v>
      </c>
      <c r="F512" s="29">
        <v>1.0811171265790603E-2</v>
      </c>
      <c r="G512" s="30">
        <v>1.4856815578465063E-2</v>
      </c>
    </row>
    <row r="513" spans="2:7" ht="14.4" x14ac:dyDescent="0.3">
      <c r="B513" s="27" t="s">
        <v>450</v>
      </c>
      <c r="C513" s="28" t="s">
        <v>451</v>
      </c>
      <c r="D513" s="28" t="s">
        <v>677</v>
      </c>
      <c r="E513" s="28" t="s">
        <v>678</v>
      </c>
      <c r="F513" s="29">
        <v>1.399959849316848E-2</v>
      </c>
      <c r="G513" s="30">
        <v>1.3579610538373426E-2</v>
      </c>
    </row>
    <row r="514" spans="2:7" ht="14.4" x14ac:dyDescent="0.3">
      <c r="B514" s="27" t="s">
        <v>450</v>
      </c>
      <c r="C514" s="28" t="s">
        <v>451</v>
      </c>
      <c r="D514" s="28" t="s">
        <v>713</v>
      </c>
      <c r="E514" s="28" t="s">
        <v>714</v>
      </c>
      <c r="F514" s="29">
        <v>0.97134197540804468</v>
      </c>
      <c r="G514" s="30">
        <v>0.96732531500572738</v>
      </c>
    </row>
    <row r="515" spans="2:7" ht="14.4" x14ac:dyDescent="0.3">
      <c r="B515" s="27" t="s">
        <v>452</v>
      </c>
      <c r="C515" s="28" t="s">
        <v>453</v>
      </c>
      <c r="D515" s="28" t="s">
        <v>168</v>
      </c>
      <c r="E515" s="28" t="s">
        <v>169</v>
      </c>
      <c r="F515" s="29">
        <v>1.6372351282460545E-2</v>
      </c>
      <c r="G515" s="30">
        <v>1.5177194303956384E-2</v>
      </c>
    </row>
    <row r="516" spans="2:7" ht="14.4" x14ac:dyDescent="0.3">
      <c r="B516" s="27" t="s">
        <v>452</v>
      </c>
      <c r="C516" s="28" t="s">
        <v>453</v>
      </c>
      <c r="D516" s="28" t="s">
        <v>620</v>
      </c>
      <c r="E516" s="28" t="s">
        <v>621</v>
      </c>
      <c r="F516" s="29">
        <v>0.21842014797100368</v>
      </c>
      <c r="G516" s="30">
        <v>0.98282309265038204</v>
      </c>
    </row>
    <row r="517" spans="2:7" ht="14.4" x14ac:dyDescent="0.3">
      <c r="B517" s="27" t="s">
        <v>452</v>
      </c>
      <c r="C517" s="28" t="s">
        <v>453</v>
      </c>
      <c r="D517" s="28" t="s">
        <v>739</v>
      </c>
      <c r="E517" s="28" t="s">
        <v>740</v>
      </c>
      <c r="F517" s="29">
        <v>0</v>
      </c>
      <c r="G517" s="30">
        <v>1.9997130456616092E-3</v>
      </c>
    </row>
    <row r="518" spans="2:7" ht="14.4" x14ac:dyDescent="0.3">
      <c r="B518" s="27" t="s">
        <v>454</v>
      </c>
      <c r="C518" s="28" t="s">
        <v>455</v>
      </c>
      <c r="D518" s="28" t="s">
        <v>637</v>
      </c>
      <c r="E518" s="28" t="s">
        <v>638</v>
      </c>
      <c r="F518" s="29">
        <v>1.0352877555372758E-2</v>
      </c>
      <c r="G518" s="30">
        <v>2.5710867416665485E-2</v>
      </c>
    </row>
    <row r="519" spans="2:7" ht="14.4" x14ac:dyDescent="0.3">
      <c r="B519" s="27" t="s">
        <v>454</v>
      </c>
      <c r="C519" s="28" t="s">
        <v>455</v>
      </c>
      <c r="D519" s="28" t="s">
        <v>715</v>
      </c>
      <c r="E519" s="28" t="s">
        <v>716</v>
      </c>
      <c r="F519" s="29">
        <v>0.93092303753954186</v>
      </c>
      <c r="G519" s="30">
        <v>0.96301077709524419</v>
      </c>
    </row>
    <row r="520" spans="2:7" ht="14.4" x14ac:dyDescent="0.3">
      <c r="B520" s="27" t="s">
        <v>454</v>
      </c>
      <c r="C520" s="28" t="s">
        <v>455</v>
      </c>
      <c r="D520" s="28" t="s">
        <v>673</v>
      </c>
      <c r="E520" s="28" t="s">
        <v>674</v>
      </c>
      <c r="F520" s="29">
        <v>7.3498594743848919E-3</v>
      </c>
      <c r="G520" s="30">
        <v>1.1278355488090341E-2</v>
      </c>
    </row>
    <row r="521" spans="2:7" ht="14.4" x14ac:dyDescent="0.3">
      <c r="B521" s="27" t="s">
        <v>456</v>
      </c>
      <c r="C521" s="28" t="s">
        <v>457</v>
      </c>
      <c r="D521" s="28" t="s">
        <v>231</v>
      </c>
      <c r="E521" s="28" t="s">
        <v>232</v>
      </c>
      <c r="F521" s="29">
        <v>0.32530681896893715</v>
      </c>
      <c r="G521" s="30">
        <v>8.3282283753981848E-2</v>
      </c>
    </row>
    <row r="522" spans="2:7" ht="14.4" x14ac:dyDescent="0.3">
      <c r="B522" s="27" t="s">
        <v>456</v>
      </c>
      <c r="C522" s="28" t="s">
        <v>457</v>
      </c>
      <c r="D522" s="28" t="s">
        <v>295</v>
      </c>
      <c r="E522" s="28" t="s">
        <v>296</v>
      </c>
      <c r="F522" s="29">
        <v>1.3393641720083988E-2</v>
      </c>
      <c r="G522" s="30">
        <v>2.3343091863449357E-3</v>
      </c>
    </row>
    <row r="523" spans="2:7" ht="14.4" x14ac:dyDescent="0.3">
      <c r="B523" s="27" t="s">
        <v>456</v>
      </c>
      <c r="C523" s="28" t="s">
        <v>457</v>
      </c>
      <c r="D523" s="28" t="s">
        <v>629</v>
      </c>
      <c r="E523" s="28" t="s">
        <v>630</v>
      </c>
      <c r="F523" s="29">
        <v>1.9457569339131958E-3</v>
      </c>
      <c r="G523" s="30">
        <v>1.0011091192819097E-3</v>
      </c>
    </row>
    <row r="524" spans="2:7" ht="14.4" x14ac:dyDescent="0.3">
      <c r="B524" s="27" t="s">
        <v>456</v>
      </c>
      <c r="C524" s="28" t="s">
        <v>457</v>
      </c>
      <c r="D524" s="28" t="s">
        <v>279</v>
      </c>
      <c r="E524" s="28" t="s">
        <v>280</v>
      </c>
      <c r="F524" s="29">
        <v>2.4337405564010804E-3</v>
      </c>
      <c r="G524" s="30">
        <v>1.1445853054591882E-3</v>
      </c>
    </row>
    <row r="525" spans="2:7" ht="14.4" x14ac:dyDescent="0.3">
      <c r="B525" s="27" t="s">
        <v>456</v>
      </c>
      <c r="C525" s="28" t="s">
        <v>457</v>
      </c>
      <c r="D525" s="28" t="s">
        <v>691</v>
      </c>
      <c r="E525" s="28" t="s">
        <v>692</v>
      </c>
      <c r="F525" s="29">
        <v>1.1817785504566916E-3</v>
      </c>
      <c r="G525" s="30">
        <v>0</v>
      </c>
    </row>
    <row r="526" spans="2:7" ht="14.4" x14ac:dyDescent="0.3">
      <c r="B526" s="27" t="s">
        <v>456</v>
      </c>
      <c r="C526" s="28" t="s">
        <v>457</v>
      </c>
      <c r="D526" s="28" t="s">
        <v>319</v>
      </c>
      <c r="E526" s="28" t="s">
        <v>320</v>
      </c>
      <c r="F526" s="29">
        <v>1.403438242456396E-2</v>
      </c>
      <c r="G526" s="30">
        <v>6.8658997407756092E-3</v>
      </c>
    </row>
    <row r="527" spans="2:7" ht="14.4" x14ac:dyDescent="0.3">
      <c r="B527" s="27" t="s">
        <v>456</v>
      </c>
      <c r="C527" s="28" t="s">
        <v>457</v>
      </c>
      <c r="D527" s="28" t="s">
        <v>433</v>
      </c>
      <c r="E527" s="28" t="s">
        <v>434</v>
      </c>
      <c r="F527" s="29">
        <v>0.98323936906061227</v>
      </c>
      <c r="G527" s="30">
        <v>0.2280110653993474</v>
      </c>
    </row>
    <row r="528" spans="2:7" ht="14.4" x14ac:dyDescent="0.3">
      <c r="B528" s="27" t="s">
        <v>456</v>
      </c>
      <c r="C528" s="28" t="s">
        <v>457</v>
      </c>
      <c r="D528" s="28" t="s">
        <v>611</v>
      </c>
      <c r="E528" s="28" t="s">
        <v>612</v>
      </c>
      <c r="F528" s="29">
        <v>0.99851884629803767</v>
      </c>
      <c r="G528" s="30">
        <v>0.26191658391261169</v>
      </c>
    </row>
    <row r="529" spans="2:7" ht="14.4" x14ac:dyDescent="0.3">
      <c r="B529" s="27" t="s">
        <v>456</v>
      </c>
      <c r="C529" s="28" t="s">
        <v>457</v>
      </c>
      <c r="D529" s="28" t="s">
        <v>647</v>
      </c>
      <c r="E529" s="28" t="s">
        <v>648</v>
      </c>
      <c r="F529" s="29">
        <v>1.921216635713732E-3</v>
      </c>
      <c r="G529" s="30">
        <v>9.1889242832639045E-4</v>
      </c>
    </row>
    <row r="530" spans="2:7" ht="14.4" x14ac:dyDescent="0.3">
      <c r="B530" s="27" t="s">
        <v>456</v>
      </c>
      <c r="C530" s="28" t="s">
        <v>457</v>
      </c>
      <c r="D530" s="28" t="s">
        <v>671</v>
      </c>
      <c r="E530" s="28" t="s">
        <v>672</v>
      </c>
      <c r="F530" s="29">
        <v>8.9624510880210624E-3</v>
      </c>
      <c r="G530" s="30">
        <v>1.268716387882227E-2</v>
      </c>
    </row>
    <row r="531" spans="2:7" ht="14.4" x14ac:dyDescent="0.3">
      <c r="B531" s="27" t="s">
        <v>456</v>
      </c>
      <c r="C531" s="28" t="s">
        <v>457</v>
      </c>
      <c r="D531" s="28" t="s">
        <v>864</v>
      </c>
      <c r="E531" s="28" t="s">
        <v>865</v>
      </c>
      <c r="F531" s="29">
        <v>1.8558061212089645E-2</v>
      </c>
      <c r="G531" s="30">
        <v>1.0339957956641175E-2</v>
      </c>
    </row>
    <row r="532" spans="2:7" ht="14.4" x14ac:dyDescent="0.3">
      <c r="B532" s="27" t="s">
        <v>456</v>
      </c>
      <c r="C532" s="28" t="s">
        <v>457</v>
      </c>
      <c r="D532" s="28" t="s">
        <v>878</v>
      </c>
      <c r="E532" s="28" t="s">
        <v>879</v>
      </c>
      <c r="F532" s="29">
        <v>0.99285524170742245</v>
      </c>
      <c r="G532" s="30">
        <v>0.1924338075033209</v>
      </c>
    </row>
    <row r="533" spans="2:7" ht="14.4" x14ac:dyDescent="0.3">
      <c r="B533" s="27" t="s">
        <v>456</v>
      </c>
      <c r="C533" s="28" t="s">
        <v>457</v>
      </c>
      <c r="D533" s="28" t="s">
        <v>655</v>
      </c>
      <c r="E533" s="28" t="s">
        <v>656</v>
      </c>
      <c r="F533" s="29">
        <v>0.32581216542826585</v>
      </c>
      <c r="G533" s="30">
        <v>0.1871106797869459</v>
      </c>
    </row>
    <row r="534" spans="2:7" ht="14.4" x14ac:dyDescent="0.3">
      <c r="B534" s="27" t="s">
        <v>456</v>
      </c>
      <c r="C534" s="28" t="s">
        <v>457</v>
      </c>
      <c r="D534" s="28" t="s">
        <v>771</v>
      </c>
      <c r="E534" s="28" t="s">
        <v>772</v>
      </c>
      <c r="F534" s="29">
        <v>1.9934296129816221E-2</v>
      </c>
      <c r="G534" s="30">
        <v>1.1953662028140676E-2</v>
      </c>
    </row>
    <row r="535" spans="2:7" ht="14.4" x14ac:dyDescent="0.3">
      <c r="B535" s="27" t="s">
        <v>458</v>
      </c>
      <c r="C535" s="28" t="s">
        <v>459</v>
      </c>
      <c r="D535" s="28" t="s">
        <v>177</v>
      </c>
      <c r="E535" s="28" t="s">
        <v>178</v>
      </c>
      <c r="F535" s="29">
        <v>1.0207966397382745E-3</v>
      </c>
      <c r="G535" s="30">
        <v>0</v>
      </c>
    </row>
    <row r="536" spans="2:7" ht="14.4" x14ac:dyDescent="0.3">
      <c r="B536" s="27" t="s">
        <v>458</v>
      </c>
      <c r="C536" s="28" t="s">
        <v>459</v>
      </c>
      <c r="D536" s="28" t="s">
        <v>411</v>
      </c>
      <c r="E536" s="28" t="s">
        <v>412</v>
      </c>
      <c r="F536" s="29">
        <v>1.5740652333647447E-2</v>
      </c>
      <c r="G536" s="30">
        <v>1.9106539079782114E-2</v>
      </c>
    </row>
    <row r="537" spans="2:7" ht="14.4" x14ac:dyDescent="0.3">
      <c r="B537" s="27" t="s">
        <v>458</v>
      </c>
      <c r="C537" s="28" t="s">
        <v>459</v>
      </c>
      <c r="D537" s="28" t="s">
        <v>405</v>
      </c>
      <c r="E537" s="28" t="s">
        <v>406</v>
      </c>
      <c r="F537" s="29">
        <v>0.99204903947267176</v>
      </c>
      <c r="G537" s="30">
        <v>9.7451285694849663E-2</v>
      </c>
    </row>
    <row r="538" spans="2:7" ht="14.4" x14ac:dyDescent="0.3">
      <c r="B538" s="27" t="s">
        <v>458</v>
      </c>
      <c r="C538" s="28" t="s">
        <v>459</v>
      </c>
      <c r="D538" s="28" t="s">
        <v>283</v>
      </c>
      <c r="E538" s="28" t="s">
        <v>284</v>
      </c>
      <c r="F538" s="29">
        <v>2.8805434338657326E-3</v>
      </c>
      <c r="G538" s="30">
        <v>1.8568628340211535E-3</v>
      </c>
    </row>
    <row r="539" spans="2:7" ht="14.4" x14ac:dyDescent="0.3">
      <c r="B539" s="27" t="s">
        <v>458</v>
      </c>
      <c r="C539" s="28" t="s">
        <v>459</v>
      </c>
      <c r="D539" s="28" t="s">
        <v>401</v>
      </c>
      <c r="E539" s="28" t="s">
        <v>402</v>
      </c>
      <c r="F539" s="29">
        <v>1.9716807616438858E-2</v>
      </c>
      <c r="G539" s="30">
        <v>8.1971549938776433E-3</v>
      </c>
    </row>
    <row r="540" spans="2:7" ht="14.4" x14ac:dyDescent="0.3">
      <c r="B540" s="27" t="s">
        <v>458</v>
      </c>
      <c r="C540" s="28" t="s">
        <v>459</v>
      </c>
      <c r="D540" s="28" t="s">
        <v>707</v>
      </c>
      <c r="E540" s="28" t="s">
        <v>708</v>
      </c>
      <c r="F540" s="29">
        <v>3.1378481375749549E-2</v>
      </c>
      <c r="G540" s="30">
        <v>1.1575788725794015E-2</v>
      </c>
    </row>
    <row r="541" spans="2:7" ht="14.4" x14ac:dyDescent="0.3">
      <c r="B541" s="27" t="s">
        <v>458</v>
      </c>
      <c r="C541" s="28" t="s">
        <v>459</v>
      </c>
      <c r="D541" s="28" t="s">
        <v>717</v>
      </c>
      <c r="E541" s="28" t="s">
        <v>718</v>
      </c>
      <c r="F541" s="29">
        <v>0.98813236414795702</v>
      </c>
      <c r="G541" s="30">
        <v>0.84939759036144569</v>
      </c>
    </row>
    <row r="542" spans="2:7" ht="14.4" x14ac:dyDescent="0.3">
      <c r="B542" s="27" t="s">
        <v>458</v>
      </c>
      <c r="C542" s="28" t="s">
        <v>459</v>
      </c>
      <c r="D542" s="28" t="s">
        <v>723</v>
      </c>
      <c r="E542" s="28" t="s">
        <v>724</v>
      </c>
      <c r="F542" s="29">
        <v>1.1262056859028114E-2</v>
      </c>
      <c r="G542" s="30">
        <v>1.0522642640826795E-2</v>
      </c>
    </row>
    <row r="543" spans="2:7" ht="14.4" x14ac:dyDescent="0.3">
      <c r="B543" s="27" t="s">
        <v>458</v>
      </c>
      <c r="C543" s="28" t="s">
        <v>459</v>
      </c>
      <c r="D543" s="28" t="s">
        <v>846</v>
      </c>
      <c r="E543" s="28" t="s">
        <v>847</v>
      </c>
      <c r="F543" s="29">
        <v>9.0145240667386887E-3</v>
      </c>
      <c r="G543" s="30">
        <v>1.8921356694028308E-3</v>
      </c>
    </row>
    <row r="544" spans="2:7" ht="14.4" x14ac:dyDescent="0.3">
      <c r="B544" s="27" t="s">
        <v>460</v>
      </c>
      <c r="C544" s="28" t="s">
        <v>461</v>
      </c>
      <c r="D544" s="28" t="s">
        <v>637</v>
      </c>
      <c r="E544" s="28" t="s">
        <v>638</v>
      </c>
      <c r="F544" s="29">
        <v>2.7534046248057767E-3</v>
      </c>
      <c r="G544" s="30">
        <v>4.4870740615467674E-3</v>
      </c>
    </row>
    <row r="545" spans="2:7" ht="14.4" x14ac:dyDescent="0.3">
      <c r="B545" s="27" t="s">
        <v>460</v>
      </c>
      <c r="C545" s="28" t="s">
        <v>461</v>
      </c>
      <c r="D545" s="28" t="s">
        <v>291</v>
      </c>
      <c r="E545" s="28" t="s">
        <v>626</v>
      </c>
      <c r="F545" s="29">
        <v>1.1273156298451409E-3</v>
      </c>
      <c r="G545" s="30">
        <v>1.1326293447196198E-3</v>
      </c>
    </row>
    <row r="546" spans="2:7" ht="14.4" x14ac:dyDescent="0.3">
      <c r="B546" s="27" t="s">
        <v>460</v>
      </c>
      <c r="C546" s="28" t="s">
        <v>461</v>
      </c>
      <c r="D546" s="28" t="s">
        <v>858</v>
      </c>
      <c r="E546" s="28" t="s">
        <v>859</v>
      </c>
      <c r="F546" s="29">
        <v>1.9429377681658897E-3</v>
      </c>
      <c r="G546" s="30">
        <v>1.5639594239416122E-3</v>
      </c>
    </row>
    <row r="547" spans="2:7" ht="14.4" x14ac:dyDescent="0.3">
      <c r="B547" s="27" t="s">
        <v>460</v>
      </c>
      <c r="C547" s="28" t="s">
        <v>461</v>
      </c>
      <c r="D547" s="28" t="s">
        <v>715</v>
      </c>
      <c r="E547" s="28" t="s">
        <v>716</v>
      </c>
      <c r="F547" s="29">
        <v>9.4260271718261453E-3</v>
      </c>
      <c r="G547" s="30">
        <v>6.3985800241420721E-3</v>
      </c>
    </row>
    <row r="548" spans="2:7" ht="14.4" x14ac:dyDescent="0.3">
      <c r="B548" s="27" t="s">
        <v>460</v>
      </c>
      <c r="C548" s="28" t="s">
        <v>461</v>
      </c>
      <c r="D548" s="28" t="s">
        <v>673</v>
      </c>
      <c r="E548" s="28" t="s">
        <v>674</v>
      </c>
      <c r="F548" s="29">
        <v>0.97961762240520678</v>
      </c>
      <c r="G548" s="30">
        <v>0.98641775714564994</v>
      </c>
    </row>
    <row r="549" spans="2:7" ht="14.4" x14ac:dyDescent="0.3">
      <c r="B549" s="27" t="s">
        <v>464</v>
      </c>
      <c r="C549" s="28" t="s">
        <v>465</v>
      </c>
      <c r="D549" s="28" t="s">
        <v>462</v>
      </c>
      <c r="E549" s="28" t="s">
        <v>463</v>
      </c>
      <c r="F549" s="29">
        <v>0.89857909810511183</v>
      </c>
      <c r="G549" s="30">
        <v>0.95391756770022595</v>
      </c>
    </row>
    <row r="550" spans="2:7" ht="14.4" x14ac:dyDescent="0.3">
      <c r="B550" s="27" t="s">
        <v>464</v>
      </c>
      <c r="C550" s="28" t="s">
        <v>465</v>
      </c>
      <c r="D550" s="28" t="s">
        <v>872</v>
      </c>
      <c r="E550" s="28" t="s">
        <v>873</v>
      </c>
      <c r="F550" s="29">
        <v>4.6544827767690318E-2</v>
      </c>
      <c r="G550" s="30">
        <v>1.9843774103524201E-2</v>
      </c>
    </row>
    <row r="551" spans="2:7" ht="14.4" x14ac:dyDescent="0.3">
      <c r="B551" s="27" t="s">
        <v>464</v>
      </c>
      <c r="C551" s="28" t="s">
        <v>465</v>
      </c>
      <c r="D551" s="28" t="s">
        <v>874</v>
      </c>
      <c r="E551" s="28" t="s">
        <v>875</v>
      </c>
      <c r="F551" s="29">
        <v>4.1278253096667092E-2</v>
      </c>
      <c r="G551" s="30">
        <v>1.0879717278808534E-2</v>
      </c>
    </row>
    <row r="552" spans="2:7" ht="14.4" x14ac:dyDescent="0.3">
      <c r="B552" s="27" t="s">
        <v>464</v>
      </c>
      <c r="C552" s="28" t="s">
        <v>465</v>
      </c>
      <c r="D552" s="28" t="s">
        <v>908</v>
      </c>
      <c r="E552" s="28" t="s">
        <v>909</v>
      </c>
      <c r="F552" s="29">
        <v>4.32294174764946E-2</v>
      </c>
      <c r="G552" s="30">
        <v>1.5358940917441489E-2</v>
      </c>
    </row>
    <row r="553" spans="2:7" ht="14.4" x14ac:dyDescent="0.3">
      <c r="B553" s="27" t="s">
        <v>466</v>
      </c>
      <c r="C553" s="28" t="s">
        <v>467</v>
      </c>
      <c r="D553" s="28" t="s">
        <v>303</v>
      </c>
      <c r="E553" s="28" t="s">
        <v>304</v>
      </c>
      <c r="F553" s="29">
        <v>0.97107013973216583</v>
      </c>
      <c r="G553" s="30">
        <v>0.13513786906901187</v>
      </c>
    </row>
    <row r="554" spans="2:7" ht="14.4" x14ac:dyDescent="0.3">
      <c r="B554" s="27" t="s">
        <v>466</v>
      </c>
      <c r="C554" s="28" t="s">
        <v>467</v>
      </c>
      <c r="D554" s="28" t="s">
        <v>629</v>
      </c>
      <c r="E554" s="28" t="s">
        <v>630</v>
      </c>
      <c r="F554" s="29">
        <v>1.6126909724398099E-2</v>
      </c>
      <c r="G554" s="30">
        <v>6.1252662771186135E-3</v>
      </c>
    </row>
    <row r="555" spans="2:7" ht="14.4" x14ac:dyDescent="0.3">
      <c r="B555" s="27" t="s">
        <v>466</v>
      </c>
      <c r="C555" s="28" t="s">
        <v>467</v>
      </c>
      <c r="D555" s="28" t="s">
        <v>401</v>
      </c>
      <c r="E555" s="28" t="s">
        <v>402</v>
      </c>
      <c r="F555" s="29">
        <v>2.6119391678761789E-3</v>
      </c>
      <c r="G555" s="30">
        <v>1.025836318413881E-3</v>
      </c>
    </row>
    <row r="556" spans="2:7" ht="14.4" x14ac:dyDescent="0.3">
      <c r="B556" s="27" t="s">
        <v>466</v>
      </c>
      <c r="C556" s="28" t="s">
        <v>467</v>
      </c>
      <c r="D556" s="28" t="s">
        <v>868</v>
      </c>
      <c r="E556" s="28" t="s">
        <v>869</v>
      </c>
      <c r="F556" s="29">
        <v>7.3848363599056124E-2</v>
      </c>
      <c r="G556" s="30">
        <v>8.5660902783562809E-3</v>
      </c>
    </row>
    <row r="557" spans="2:7" ht="14.4" x14ac:dyDescent="0.3">
      <c r="B557" s="27" t="s">
        <v>466</v>
      </c>
      <c r="C557" s="28" t="s">
        <v>467</v>
      </c>
      <c r="D557" s="28" t="s">
        <v>870</v>
      </c>
      <c r="E557" s="28" t="s">
        <v>871</v>
      </c>
      <c r="F557" s="29">
        <v>5.0060603728572253E-2</v>
      </c>
      <c r="G557" s="30">
        <v>6.1931000011900654E-3</v>
      </c>
    </row>
    <row r="558" spans="2:7" ht="14.4" x14ac:dyDescent="0.3">
      <c r="B558" s="27" t="s">
        <v>466</v>
      </c>
      <c r="C558" s="28" t="s">
        <v>467</v>
      </c>
      <c r="D558" s="28" t="s">
        <v>912</v>
      </c>
      <c r="E558" s="28" t="s">
        <v>913</v>
      </c>
      <c r="F558" s="29">
        <v>4.1635929431475763E-3</v>
      </c>
      <c r="G558" s="30">
        <v>1.1888752692522818E-3</v>
      </c>
    </row>
    <row r="559" spans="2:7" ht="14.4" x14ac:dyDescent="0.3">
      <c r="B559" s="27" t="s">
        <v>466</v>
      </c>
      <c r="C559" s="28" t="s">
        <v>467</v>
      </c>
      <c r="D559" s="28" t="s">
        <v>719</v>
      </c>
      <c r="E559" s="28" t="s">
        <v>720</v>
      </c>
      <c r="F559" s="29">
        <v>0.97942203709931963</v>
      </c>
      <c r="G559" s="30">
        <v>0.22526508705327922</v>
      </c>
    </row>
    <row r="560" spans="2:7" ht="14.4" x14ac:dyDescent="0.3">
      <c r="B560" s="27" t="s">
        <v>466</v>
      </c>
      <c r="C560" s="28" t="s">
        <v>467</v>
      </c>
      <c r="D560" s="28" t="s">
        <v>914</v>
      </c>
      <c r="E560" s="28" t="s">
        <v>915</v>
      </c>
      <c r="F560" s="29">
        <v>0.97630634579807263</v>
      </c>
      <c r="G560" s="30">
        <v>0.1563793452260529</v>
      </c>
    </row>
    <row r="561" spans="2:7" ht="14.4" x14ac:dyDescent="0.3">
      <c r="B561" s="27" t="s">
        <v>466</v>
      </c>
      <c r="C561" s="28" t="s">
        <v>467</v>
      </c>
      <c r="D561" s="28" t="s">
        <v>462</v>
      </c>
      <c r="E561" s="28" t="s">
        <v>463</v>
      </c>
      <c r="F561" s="29">
        <v>0.10142090189488813</v>
      </c>
      <c r="G561" s="30">
        <v>4.5683037998786126E-2</v>
      </c>
    </row>
    <row r="562" spans="2:7" ht="14.4" x14ac:dyDescent="0.3">
      <c r="B562" s="27" t="s">
        <v>466</v>
      </c>
      <c r="C562" s="28" t="s">
        <v>467</v>
      </c>
      <c r="D562" s="28" t="s">
        <v>872</v>
      </c>
      <c r="E562" s="28" t="s">
        <v>873</v>
      </c>
      <c r="F562" s="29">
        <v>0.95077103234125415</v>
      </c>
      <c r="G562" s="30">
        <v>0.17198943221982887</v>
      </c>
    </row>
    <row r="563" spans="2:7" ht="14.4" x14ac:dyDescent="0.3">
      <c r="B563" s="27" t="s">
        <v>466</v>
      </c>
      <c r="C563" s="28" t="s">
        <v>467</v>
      </c>
      <c r="D563" s="28" t="s">
        <v>874</v>
      </c>
      <c r="E563" s="28" t="s">
        <v>875</v>
      </c>
      <c r="F563" s="29">
        <v>0.9078874558379092</v>
      </c>
      <c r="G563" s="30">
        <v>0.10153161408561329</v>
      </c>
    </row>
    <row r="564" spans="2:7" ht="14.4" x14ac:dyDescent="0.3">
      <c r="B564" s="27" t="s">
        <v>466</v>
      </c>
      <c r="C564" s="28" t="s">
        <v>467</v>
      </c>
      <c r="D564" s="28" t="s">
        <v>908</v>
      </c>
      <c r="E564" s="28" t="s">
        <v>909</v>
      </c>
      <c r="F564" s="29">
        <v>0.90351535054826215</v>
      </c>
      <c r="G564" s="30">
        <v>0.13620416760880172</v>
      </c>
    </row>
    <row r="565" spans="2:7" ht="14.4" x14ac:dyDescent="0.3">
      <c r="B565" s="27" t="s">
        <v>466</v>
      </c>
      <c r="C565" s="28" t="s">
        <v>467</v>
      </c>
      <c r="D565" s="28" t="s">
        <v>910</v>
      </c>
      <c r="E565" s="28" t="s">
        <v>911</v>
      </c>
      <c r="F565" s="29">
        <v>6.7665393877107058E-3</v>
      </c>
      <c r="G565" s="30">
        <v>1.0734389317973555E-3</v>
      </c>
    </row>
    <row r="566" spans="2:7" ht="14.4" x14ac:dyDescent="0.3">
      <c r="B566" s="27" t="s">
        <v>466</v>
      </c>
      <c r="C566" s="28" t="s">
        <v>467</v>
      </c>
      <c r="D566" s="28" t="s">
        <v>299</v>
      </c>
      <c r="E566" s="28" t="s">
        <v>300</v>
      </c>
      <c r="F566" s="29">
        <v>5.5151305151305138E-3</v>
      </c>
      <c r="G566" s="30">
        <v>3.6368396624974707E-3</v>
      </c>
    </row>
    <row r="567" spans="2:7" ht="14.4" x14ac:dyDescent="0.3">
      <c r="B567" s="27" t="s">
        <v>466</v>
      </c>
      <c r="C567" s="28" t="s">
        <v>467</v>
      </c>
      <c r="D567" s="28" t="s">
        <v>695</v>
      </c>
      <c r="E567" s="28" t="s">
        <v>696</v>
      </c>
      <c r="F567" s="29">
        <v>9.326522842315328E-4</v>
      </c>
      <c r="G567" s="30">
        <v>0</v>
      </c>
    </row>
    <row r="568" spans="2:7" ht="14.4" x14ac:dyDescent="0.3">
      <c r="B568" s="27" t="s">
        <v>470</v>
      </c>
      <c r="C568" s="28" t="s">
        <v>471</v>
      </c>
      <c r="D568" s="28" t="s">
        <v>468</v>
      </c>
      <c r="E568" s="28" t="s">
        <v>469</v>
      </c>
      <c r="F568" s="29">
        <v>1.4813636285453827E-2</v>
      </c>
      <c r="G568" s="30">
        <v>1.3798876863549338E-2</v>
      </c>
    </row>
    <row r="569" spans="2:7" ht="14.4" x14ac:dyDescent="0.3">
      <c r="B569" s="27" t="s">
        <v>470</v>
      </c>
      <c r="C569" s="28" t="s">
        <v>471</v>
      </c>
      <c r="D569" s="28" t="s">
        <v>703</v>
      </c>
      <c r="E569" s="28" t="s">
        <v>704</v>
      </c>
      <c r="F569" s="29">
        <v>8.205144271437077E-3</v>
      </c>
      <c r="G569" s="30">
        <v>2.0980701599788515E-2</v>
      </c>
    </row>
    <row r="570" spans="2:7" ht="14.4" x14ac:dyDescent="0.3">
      <c r="B570" s="27" t="s">
        <v>470</v>
      </c>
      <c r="C570" s="28" t="s">
        <v>471</v>
      </c>
      <c r="D570" s="28" t="s">
        <v>721</v>
      </c>
      <c r="E570" s="28" t="s">
        <v>722</v>
      </c>
      <c r="F570" s="29">
        <v>0.94572121946326948</v>
      </c>
      <c r="G570" s="30">
        <v>0.96308950644481661</v>
      </c>
    </row>
    <row r="571" spans="2:7" ht="14.4" x14ac:dyDescent="0.3">
      <c r="B571" s="27" t="s">
        <v>470</v>
      </c>
      <c r="C571" s="28" t="s">
        <v>471</v>
      </c>
      <c r="D571" s="28" t="s">
        <v>763</v>
      </c>
      <c r="E571" s="28" t="s">
        <v>764</v>
      </c>
      <c r="F571" s="29">
        <v>2.1506593468787138E-3</v>
      </c>
      <c r="G571" s="30">
        <v>2.130915091845645E-3</v>
      </c>
    </row>
    <row r="572" spans="2:7" ht="14.4" x14ac:dyDescent="0.3">
      <c r="B572" s="27" t="s">
        <v>472</v>
      </c>
      <c r="C572" s="28" t="s">
        <v>473</v>
      </c>
      <c r="D572" s="28" t="s">
        <v>663</v>
      </c>
      <c r="E572" s="28" t="s">
        <v>664</v>
      </c>
      <c r="F572" s="29">
        <v>4.6159119051830885E-3</v>
      </c>
      <c r="G572" s="30">
        <v>3.3467738703135148E-3</v>
      </c>
    </row>
    <row r="573" spans="2:7" ht="14.4" x14ac:dyDescent="0.3">
      <c r="B573" s="27" t="s">
        <v>472</v>
      </c>
      <c r="C573" s="28" t="s">
        <v>473</v>
      </c>
      <c r="D573" s="28" t="s">
        <v>622</v>
      </c>
      <c r="E573" s="28" t="s">
        <v>623</v>
      </c>
      <c r="F573" s="29">
        <v>2.4130863181796136E-2</v>
      </c>
      <c r="G573" s="30">
        <v>1.7946991377214148E-2</v>
      </c>
    </row>
    <row r="574" spans="2:7" ht="14.4" x14ac:dyDescent="0.3">
      <c r="B574" s="27" t="s">
        <v>472</v>
      </c>
      <c r="C574" s="28" t="s">
        <v>473</v>
      </c>
      <c r="D574" s="28" t="s">
        <v>334</v>
      </c>
      <c r="E574" s="28" t="s">
        <v>335</v>
      </c>
      <c r="F574" s="29">
        <v>1.8604492387519628E-3</v>
      </c>
      <c r="G574" s="30">
        <v>1.6019089303416782E-3</v>
      </c>
    </row>
    <row r="575" spans="2:7" ht="14.4" x14ac:dyDescent="0.3">
      <c r="B575" s="27" t="s">
        <v>472</v>
      </c>
      <c r="C575" s="28" t="s">
        <v>473</v>
      </c>
      <c r="D575" s="28" t="s">
        <v>717</v>
      </c>
      <c r="E575" s="28" t="s">
        <v>718</v>
      </c>
      <c r="F575" s="29">
        <v>1.3687789436660999E-3</v>
      </c>
      <c r="G575" s="30">
        <v>1.2478589999492305E-3</v>
      </c>
    </row>
    <row r="576" spans="2:7" ht="14.4" x14ac:dyDescent="0.3">
      <c r="B576" s="27" t="s">
        <v>472</v>
      </c>
      <c r="C576" s="28" t="s">
        <v>473</v>
      </c>
      <c r="D576" s="28" t="s">
        <v>723</v>
      </c>
      <c r="E576" s="28" t="s">
        <v>724</v>
      </c>
      <c r="F576" s="29">
        <v>0.9736576000345154</v>
      </c>
      <c r="G576" s="30">
        <v>0.96482747748108832</v>
      </c>
    </row>
    <row r="577" spans="2:7" ht="14.4" x14ac:dyDescent="0.3">
      <c r="B577" s="27" t="s">
        <v>472</v>
      </c>
      <c r="C577" s="28" t="s">
        <v>473</v>
      </c>
      <c r="D577" s="28" t="s">
        <v>781</v>
      </c>
      <c r="E577" s="28" t="s">
        <v>782</v>
      </c>
      <c r="F577" s="29">
        <v>6.424140468930712E-3</v>
      </c>
      <c r="G577" s="30">
        <v>2.4489566883371945E-3</v>
      </c>
    </row>
    <row r="578" spans="2:7" ht="14.4" x14ac:dyDescent="0.3">
      <c r="B578" s="27" t="s">
        <v>472</v>
      </c>
      <c r="C578" s="28" t="s">
        <v>473</v>
      </c>
      <c r="D578" s="28" t="s">
        <v>761</v>
      </c>
      <c r="E578" s="28" t="s">
        <v>762</v>
      </c>
      <c r="F578" s="29">
        <v>2.7164326834818731E-2</v>
      </c>
      <c r="G578" s="30">
        <v>8.5800326527558455E-3</v>
      </c>
    </row>
    <row r="579" spans="2:7" ht="14.4" x14ac:dyDescent="0.3">
      <c r="B579" s="27" t="s">
        <v>474</v>
      </c>
      <c r="C579" s="28" t="s">
        <v>475</v>
      </c>
      <c r="D579" s="28" t="s">
        <v>411</v>
      </c>
      <c r="E579" s="28" t="s">
        <v>412</v>
      </c>
      <c r="F579" s="29">
        <v>0.22985275375795489</v>
      </c>
      <c r="G579" s="30">
        <v>0.96307312321714333</v>
      </c>
    </row>
    <row r="580" spans="2:7" ht="14.4" x14ac:dyDescent="0.3">
      <c r="B580" s="27" t="s">
        <v>474</v>
      </c>
      <c r="C580" s="28" t="s">
        <v>475</v>
      </c>
      <c r="D580" s="28" t="s">
        <v>846</v>
      </c>
      <c r="E580" s="28" t="s">
        <v>847</v>
      </c>
      <c r="F580" s="29">
        <v>5.0966270555755616E-2</v>
      </c>
      <c r="G580" s="30">
        <v>3.6926876782856742E-2</v>
      </c>
    </row>
    <row r="581" spans="2:7" ht="14.4" x14ac:dyDescent="0.3">
      <c r="B581" s="27" t="s">
        <v>478</v>
      </c>
      <c r="C581" s="28" t="s">
        <v>479</v>
      </c>
      <c r="D581" s="28" t="s">
        <v>476</v>
      </c>
      <c r="E581" s="28" t="s">
        <v>477</v>
      </c>
      <c r="F581" s="29">
        <v>0.29055588531316939</v>
      </c>
      <c r="G581" s="30">
        <v>1</v>
      </c>
    </row>
    <row r="582" spans="2:7" ht="14.4" x14ac:dyDescent="0.3">
      <c r="B582" s="27" t="s">
        <v>482</v>
      </c>
      <c r="C582" s="28" t="s">
        <v>483</v>
      </c>
      <c r="D582" s="28" t="s">
        <v>480</v>
      </c>
      <c r="E582" s="28" t="s">
        <v>481</v>
      </c>
      <c r="F582" s="29">
        <v>1.4781067342484216E-2</v>
      </c>
      <c r="G582" s="30">
        <v>1.3544896835944316E-2</v>
      </c>
    </row>
    <row r="583" spans="2:7" ht="14.4" x14ac:dyDescent="0.3">
      <c r="B583" s="27" t="s">
        <v>482</v>
      </c>
      <c r="C583" s="28" t="s">
        <v>483</v>
      </c>
      <c r="D583" s="28" t="s">
        <v>725</v>
      </c>
      <c r="E583" s="28" t="s">
        <v>726</v>
      </c>
      <c r="F583" s="29">
        <v>0.95587206244757272</v>
      </c>
      <c r="G583" s="30">
        <v>0.98411036383731798</v>
      </c>
    </row>
    <row r="584" spans="2:7" ht="14.4" x14ac:dyDescent="0.3">
      <c r="B584" s="27" t="s">
        <v>482</v>
      </c>
      <c r="C584" s="28" t="s">
        <v>483</v>
      </c>
      <c r="D584" s="28" t="s">
        <v>890</v>
      </c>
      <c r="E584" s="28" t="s">
        <v>891</v>
      </c>
      <c r="F584" s="29">
        <v>2.4386838553543998E-3</v>
      </c>
      <c r="G584" s="30">
        <v>2.3447393267376354E-3</v>
      </c>
    </row>
    <row r="585" spans="2:7" ht="14.4" x14ac:dyDescent="0.3">
      <c r="B585" s="27" t="s">
        <v>485</v>
      </c>
      <c r="C585" s="28" t="s">
        <v>486</v>
      </c>
      <c r="D585" s="28" t="s">
        <v>663</v>
      </c>
      <c r="E585" s="28" t="s">
        <v>664</v>
      </c>
      <c r="F585" s="29">
        <v>0.35365992983076833</v>
      </c>
      <c r="G585" s="30">
        <v>0.99372987190506268</v>
      </c>
    </row>
    <row r="586" spans="2:7" ht="14.4" x14ac:dyDescent="0.3">
      <c r="B586" s="27" t="s">
        <v>485</v>
      </c>
      <c r="C586" s="28" t="s">
        <v>486</v>
      </c>
      <c r="D586" s="28" t="s">
        <v>723</v>
      </c>
      <c r="E586" s="28" t="s">
        <v>724</v>
      </c>
      <c r="F586" s="29">
        <v>1.6327488155492694E-3</v>
      </c>
      <c r="G586" s="30">
        <v>6.2701280949372983E-3</v>
      </c>
    </row>
    <row r="587" spans="2:7" ht="14.4" x14ac:dyDescent="0.3">
      <c r="B587" s="27" t="s">
        <v>487</v>
      </c>
      <c r="C587" s="28" t="s">
        <v>488</v>
      </c>
      <c r="D587" s="28" t="s">
        <v>146</v>
      </c>
      <c r="E587" s="28" t="s">
        <v>147</v>
      </c>
      <c r="F587" s="29">
        <v>4.9051579501342688E-2</v>
      </c>
      <c r="G587" s="30">
        <v>3.3160813983190006E-2</v>
      </c>
    </row>
    <row r="588" spans="2:7" ht="14.4" x14ac:dyDescent="0.3">
      <c r="B588" s="27" t="s">
        <v>487</v>
      </c>
      <c r="C588" s="28" t="s">
        <v>488</v>
      </c>
      <c r="D588" s="28" t="s">
        <v>649</v>
      </c>
      <c r="E588" s="28" t="s">
        <v>650</v>
      </c>
      <c r="F588" s="29">
        <v>8.265477015477014E-3</v>
      </c>
      <c r="G588" s="30">
        <v>6.9636188923892809E-3</v>
      </c>
    </row>
    <row r="589" spans="2:7" ht="14.4" x14ac:dyDescent="0.3">
      <c r="B589" s="27" t="s">
        <v>487</v>
      </c>
      <c r="C589" s="28" t="s">
        <v>488</v>
      </c>
      <c r="D589" s="28" t="s">
        <v>709</v>
      </c>
      <c r="E589" s="28" t="s">
        <v>710</v>
      </c>
      <c r="F589" s="29">
        <v>1.4321109759851439E-2</v>
      </c>
      <c r="G589" s="30">
        <v>1.7260044031965748E-2</v>
      </c>
    </row>
    <row r="590" spans="2:7" ht="14.4" x14ac:dyDescent="0.3">
      <c r="B590" s="27" t="s">
        <v>487</v>
      </c>
      <c r="C590" s="28" t="s">
        <v>488</v>
      </c>
      <c r="D590" s="28" t="s">
        <v>727</v>
      </c>
      <c r="E590" s="28" t="s">
        <v>728</v>
      </c>
      <c r="F590" s="29">
        <v>0.92284137506941522</v>
      </c>
      <c r="G590" s="30">
        <v>0.89444491747047306</v>
      </c>
    </row>
    <row r="591" spans="2:7" ht="14.4" x14ac:dyDescent="0.3">
      <c r="B591" s="27" t="s">
        <v>487</v>
      </c>
      <c r="C591" s="28" t="s">
        <v>488</v>
      </c>
      <c r="D591" s="28" t="s">
        <v>775</v>
      </c>
      <c r="E591" s="28" t="s">
        <v>776</v>
      </c>
      <c r="F591" s="29">
        <v>3.3315770930236313E-2</v>
      </c>
      <c r="G591" s="30">
        <v>3.134236677897656E-2</v>
      </c>
    </row>
    <row r="592" spans="2:7" ht="14.4" x14ac:dyDescent="0.3">
      <c r="B592" s="27" t="s">
        <v>487</v>
      </c>
      <c r="C592" s="28" t="s">
        <v>488</v>
      </c>
      <c r="D592" s="28" t="s">
        <v>848</v>
      </c>
      <c r="E592" s="28" t="s">
        <v>849</v>
      </c>
      <c r="F592" s="29">
        <v>1.7771183964187882E-2</v>
      </c>
      <c r="G592" s="30">
        <v>1.6828238843005366E-2</v>
      </c>
    </row>
    <row r="593" spans="2:7" ht="14.4" x14ac:dyDescent="0.3">
      <c r="B593" s="27" t="s">
        <v>489</v>
      </c>
      <c r="C593" s="28" t="s">
        <v>490</v>
      </c>
      <c r="D593" s="28" t="s">
        <v>433</v>
      </c>
      <c r="E593" s="28" t="s">
        <v>434</v>
      </c>
      <c r="F593" s="29">
        <v>1.0712622263623663E-2</v>
      </c>
      <c r="G593" s="30">
        <v>1.0874551010182983E-2</v>
      </c>
    </row>
    <row r="594" spans="2:7" ht="14.4" x14ac:dyDescent="0.3">
      <c r="B594" s="27" t="s">
        <v>489</v>
      </c>
      <c r="C594" s="28" t="s">
        <v>490</v>
      </c>
      <c r="D594" s="28" t="s">
        <v>659</v>
      </c>
      <c r="E594" s="28" t="s">
        <v>660</v>
      </c>
      <c r="F594" s="29">
        <v>0.47321404456448346</v>
      </c>
      <c r="G594" s="30">
        <v>0.98912544898981702</v>
      </c>
    </row>
    <row r="595" spans="2:7" ht="14.4" x14ac:dyDescent="0.3">
      <c r="B595" s="27" t="s">
        <v>493</v>
      </c>
      <c r="C595" s="28" t="s">
        <v>494</v>
      </c>
      <c r="D595" s="28" t="s">
        <v>491</v>
      </c>
      <c r="E595" s="28" t="s">
        <v>492</v>
      </c>
      <c r="F595" s="29">
        <v>4.4977118055100247E-3</v>
      </c>
      <c r="G595" s="30">
        <v>4.6806981472805103E-3</v>
      </c>
    </row>
    <row r="596" spans="2:7" ht="14.4" x14ac:dyDescent="0.3">
      <c r="B596" s="27" t="s">
        <v>493</v>
      </c>
      <c r="C596" s="28" t="s">
        <v>494</v>
      </c>
      <c r="D596" s="28" t="s">
        <v>679</v>
      </c>
      <c r="E596" s="28" t="s">
        <v>680</v>
      </c>
      <c r="F596" s="29">
        <v>4.90362468177961E-2</v>
      </c>
      <c r="G596" s="30">
        <v>6.9919350069823832E-2</v>
      </c>
    </row>
    <row r="597" spans="2:7" ht="14.4" x14ac:dyDescent="0.3">
      <c r="B597" s="27" t="s">
        <v>493</v>
      </c>
      <c r="C597" s="28" t="s">
        <v>494</v>
      </c>
      <c r="D597" s="28" t="s">
        <v>383</v>
      </c>
      <c r="E597" s="28" t="s">
        <v>384</v>
      </c>
      <c r="F597" s="29">
        <v>1.5494470713484171E-2</v>
      </c>
      <c r="G597" s="30">
        <v>1.4697119255455131E-2</v>
      </c>
    </row>
    <row r="598" spans="2:7" ht="14.4" x14ac:dyDescent="0.3">
      <c r="B598" s="27" t="s">
        <v>493</v>
      </c>
      <c r="C598" s="28" t="s">
        <v>494</v>
      </c>
      <c r="D598" s="28" t="s">
        <v>729</v>
      </c>
      <c r="E598" s="28" t="s">
        <v>730</v>
      </c>
      <c r="F598" s="29">
        <v>0.91702853024871578</v>
      </c>
      <c r="G598" s="30">
        <v>0.90298354705034156</v>
      </c>
    </row>
    <row r="599" spans="2:7" ht="14.4" x14ac:dyDescent="0.3">
      <c r="B599" s="27" t="s">
        <v>493</v>
      </c>
      <c r="C599" s="28" t="s">
        <v>494</v>
      </c>
      <c r="D599" s="28" t="s">
        <v>900</v>
      </c>
      <c r="E599" s="28" t="s">
        <v>901</v>
      </c>
      <c r="F599" s="29">
        <v>0</v>
      </c>
      <c r="G599" s="30">
        <v>1.1008055895450762E-3</v>
      </c>
    </row>
    <row r="600" spans="2:7" ht="14.4" x14ac:dyDescent="0.3">
      <c r="B600" s="27" t="s">
        <v>493</v>
      </c>
      <c r="C600" s="28" t="s">
        <v>494</v>
      </c>
      <c r="D600" s="28" t="s">
        <v>777</v>
      </c>
      <c r="E600" s="28" t="s">
        <v>778</v>
      </c>
      <c r="F600" s="29">
        <v>3.6376182225922346E-3</v>
      </c>
      <c r="G600" s="30">
        <v>6.6184798875540745E-3</v>
      </c>
    </row>
    <row r="601" spans="2:7" ht="14.4" x14ac:dyDescent="0.3">
      <c r="B601" s="27" t="s">
        <v>495</v>
      </c>
      <c r="C601" s="28" t="s">
        <v>496</v>
      </c>
      <c r="D601" s="28" t="s">
        <v>421</v>
      </c>
      <c r="E601" s="28" t="s">
        <v>422</v>
      </c>
      <c r="F601" s="29">
        <v>6.5508514141091496E-3</v>
      </c>
      <c r="G601" s="30">
        <v>5.7335306161072205E-3</v>
      </c>
    </row>
    <row r="602" spans="2:7" ht="14.4" x14ac:dyDescent="0.3">
      <c r="B602" s="27" t="s">
        <v>495</v>
      </c>
      <c r="C602" s="28" t="s">
        <v>496</v>
      </c>
      <c r="D602" s="28" t="s">
        <v>691</v>
      </c>
      <c r="E602" s="28" t="s">
        <v>692</v>
      </c>
      <c r="F602" s="29">
        <v>1.6466114469696569E-3</v>
      </c>
      <c r="G602" s="30">
        <v>2.6968669889716637E-3</v>
      </c>
    </row>
    <row r="603" spans="2:7" ht="14.4" x14ac:dyDescent="0.3">
      <c r="B603" s="27" t="s">
        <v>495</v>
      </c>
      <c r="C603" s="28" t="s">
        <v>496</v>
      </c>
      <c r="D603" s="28" t="s">
        <v>468</v>
      </c>
      <c r="E603" s="28" t="s">
        <v>469</v>
      </c>
      <c r="F603" s="29">
        <v>0.96531588090610443</v>
      </c>
      <c r="G603" s="30">
        <v>0.96558161141028509</v>
      </c>
    </row>
    <row r="604" spans="2:7" ht="14.4" x14ac:dyDescent="0.3">
      <c r="B604" s="27" t="s">
        <v>495</v>
      </c>
      <c r="C604" s="28" t="s">
        <v>496</v>
      </c>
      <c r="D604" s="28" t="s">
        <v>703</v>
      </c>
      <c r="E604" s="28" t="s">
        <v>704</v>
      </c>
      <c r="F604" s="29">
        <v>5.8899088317303184E-3</v>
      </c>
      <c r="G604" s="30">
        <v>1.6172599487294187E-2</v>
      </c>
    </row>
    <row r="605" spans="2:7" ht="14.4" x14ac:dyDescent="0.3">
      <c r="B605" s="27" t="s">
        <v>495</v>
      </c>
      <c r="C605" s="28" t="s">
        <v>496</v>
      </c>
      <c r="D605" s="28" t="s">
        <v>721</v>
      </c>
      <c r="E605" s="28" t="s">
        <v>722</v>
      </c>
      <c r="F605" s="29">
        <v>8.9756650133927009E-3</v>
      </c>
      <c r="G605" s="30">
        <v>9.8153914973418445E-3</v>
      </c>
    </row>
    <row r="606" spans="2:7" ht="14.4" x14ac:dyDescent="0.3">
      <c r="B606" s="27" t="s">
        <v>497</v>
      </c>
      <c r="C606" s="28" t="s">
        <v>498</v>
      </c>
      <c r="D606" s="28" t="s">
        <v>159</v>
      </c>
      <c r="E606" s="28" t="s">
        <v>160</v>
      </c>
      <c r="F606" s="29">
        <v>3.2904777320445826E-2</v>
      </c>
      <c r="G606" s="30">
        <v>3.1160356493748223E-2</v>
      </c>
    </row>
    <row r="607" spans="2:7" ht="14.4" x14ac:dyDescent="0.3">
      <c r="B607" s="27" t="s">
        <v>497</v>
      </c>
      <c r="C607" s="28" t="s">
        <v>498</v>
      </c>
      <c r="D607" s="28" t="s">
        <v>303</v>
      </c>
      <c r="E607" s="28" t="s">
        <v>304</v>
      </c>
      <c r="F607" s="29">
        <v>9.5435187877336708E-3</v>
      </c>
      <c r="G607" s="30">
        <v>4.0729629710732039E-3</v>
      </c>
    </row>
    <row r="608" spans="2:7" ht="14.4" x14ac:dyDescent="0.3">
      <c r="B608" s="27" t="s">
        <v>497</v>
      </c>
      <c r="C608" s="28" t="s">
        <v>498</v>
      </c>
      <c r="D608" s="28" t="s">
        <v>629</v>
      </c>
      <c r="E608" s="28" t="s">
        <v>630</v>
      </c>
      <c r="F608" s="29">
        <v>1.0769028312173355E-2</v>
      </c>
      <c r="G608" s="30">
        <v>1.2543704060554304E-2</v>
      </c>
    </row>
    <row r="609" spans="2:7" ht="14.4" x14ac:dyDescent="0.3">
      <c r="B609" s="27" t="s">
        <v>497</v>
      </c>
      <c r="C609" s="28" t="s">
        <v>498</v>
      </c>
      <c r="D609" s="28" t="s">
        <v>731</v>
      </c>
      <c r="E609" s="28" t="s">
        <v>732</v>
      </c>
      <c r="F609" s="29">
        <v>0.97867317587467484</v>
      </c>
      <c r="G609" s="30">
        <v>0.93502967131626791</v>
      </c>
    </row>
    <row r="610" spans="2:7" ht="14.4" x14ac:dyDescent="0.3">
      <c r="B610" s="27" t="s">
        <v>497</v>
      </c>
      <c r="C610" s="28" t="s">
        <v>498</v>
      </c>
      <c r="D610" s="28" t="s">
        <v>667</v>
      </c>
      <c r="E610" s="28" t="s">
        <v>668</v>
      </c>
      <c r="F610" s="29">
        <v>7.8444105868738078E-3</v>
      </c>
      <c r="G610" s="30">
        <v>1.7193305158356511E-2</v>
      </c>
    </row>
    <row r="611" spans="2:7" ht="14.4" x14ac:dyDescent="0.3">
      <c r="B611" s="27" t="s">
        <v>499</v>
      </c>
      <c r="C611" s="28" t="s">
        <v>500</v>
      </c>
      <c r="D611" s="28" t="s">
        <v>411</v>
      </c>
      <c r="E611" s="28" t="s">
        <v>412</v>
      </c>
      <c r="F611" s="29">
        <v>0</v>
      </c>
      <c r="G611" s="30">
        <v>3.4204225537401004E-3</v>
      </c>
    </row>
    <row r="612" spans="2:7" ht="14.4" x14ac:dyDescent="0.3">
      <c r="B612" s="27" t="s">
        <v>499</v>
      </c>
      <c r="C612" s="28" t="s">
        <v>500</v>
      </c>
      <c r="D612" s="28" t="s">
        <v>405</v>
      </c>
      <c r="E612" s="28" t="s">
        <v>406</v>
      </c>
      <c r="F612" s="29">
        <v>2.4622329374951908E-3</v>
      </c>
      <c r="G612" s="30">
        <v>5.0517010024469181E-3</v>
      </c>
    </row>
    <row r="613" spans="2:7" ht="14.4" x14ac:dyDescent="0.3">
      <c r="B613" s="27" t="s">
        <v>499</v>
      </c>
      <c r="C613" s="28" t="s">
        <v>500</v>
      </c>
      <c r="D613" s="28" t="s">
        <v>401</v>
      </c>
      <c r="E613" s="28" t="s">
        <v>402</v>
      </c>
      <c r="F613" s="29">
        <v>9.9408223063241055E-2</v>
      </c>
      <c r="G613" s="30">
        <v>0.86318309785039604</v>
      </c>
    </row>
    <row r="614" spans="2:7" ht="14.4" x14ac:dyDescent="0.3">
      <c r="B614" s="27" t="s">
        <v>499</v>
      </c>
      <c r="C614" s="28" t="s">
        <v>500</v>
      </c>
      <c r="D614" s="28" t="s">
        <v>846</v>
      </c>
      <c r="E614" s="28" t="s">
        <v>847</v>
      </c>
      <c r="F614" s="29">
        <v>2.6137318449165767E-2</v>
      </c>
      <c r="G614" s="30">
        <v>0.11458415555029336</v>
      </c>
    </row>
    <row r="615" spans="2:7" ht="14.4" x14ac:dyDescent="0.3">
      <c r="B615" s="27" t="s">
        <v>499</v>
      </c>
      <c r="C615" s="28" t="s">
        <v>500</v>
      </c>
      <c r="D615" s="28" t="s">
        <v>910</v>
      </c>
      <c r="E615" s="28" t="s">
        <v>911</v>
      </c>
      <c r="F615" s="29">
        <v>3.9233925718100875E-3</v>
      </c>
      <c r="G615" s="30">
        <v>1.3760623043123634E-2</v>
      </c>
    </row>
    <row r="616" spans="2:7" ht="14.4" x14ac:dyDescent="0.3">
      <c r="B616" s="27" t="s">
        <v>501</v>
      </c>
      <c r="C616" s="28" t="s">
        <v>502</v>
      </c>
      <c r="D616" s="28" t="s">
        <v>214</v>
      </c>
      <c r="E616" s="28" t="s">
        <v>215</v>
      </c>
      <c r="F616" s="29">
        <v>2.4441872753146808E-3</v>
      </c>
      <c r="G616" s="30">
        <v>2.7932857412765388E-3</v>
      </c>
    </row>
    <row r="617" spans="2:7" ht="14.4" x14ac:dyDescent="0.3">
      <c r="B617" s="27" t="s">
        <v>501</v>
      </c>
      <c r="C617" s="28" t="s">
        <v>502</v>
      </c>
      <c r="D617" s="28" t="s">
        <v>421</v>
      </c>
      <c r="E617" s="28" t="s">
        <v>422</v>
      </c>
      <c r="F617" s="29">
        <v>1.8414133719930219E-2</v>
      </c>
      <c r="G617" s="30">
        <v>1.3881222377404762E-2</v>
      </c>
    </row>
    <row r="618" spans="2:7" ht="14.4" x14ac:dyDescent="0.3">
      <c r="B618" s="27" t="s">
        <v>501</v>
      </c>
      <c r="C618" s="28" t="s">
        <v>502</v>
      </c>
      <c r="D618" s="28" t="s">
        <v>703</v>
      </c>
      <c r="E618" s="28" t="s">
        <v>704</v>
      </c>
      <c r="F618" s="29">
        <v>1.0382530781039508E-2</v>
      </c>
      <c r="G618" s="30">
        <v>2.455424123764045E-2</v>
      </c>
    </row>
    <row r="619" spans="2:7" ht="14.4" x14ac:dyDescent="0.3">
      <c r="B619" s="27" t="s">
        <v>501</v>
      </c>
      <c r="C619" s="28" t="s">
        <v>502</v>
      </c>
      <c r="D619" s="28" t="s">
        <v>733</v>
      </c>
      <c r="E619" s="28" t="s">
        <v>734</v>
      </c>
      <c r="F619" s="29">
        <v>0.94147184934208805</v>
      </c>
      <c r="G619" s="30">
        <v>0.94601993828098085</v>
      </c>
    </row>
    <row r="620" spans="2:7" ht="14.4" x14ac:dyDescent="0.3">
      <c r="B620" s="27" t="s">
        <v>501</v>
      </c>
      <c r="C620" s="28" t="s">
        <v>502</v>
      </c>
      <c r="D620" s="28" t="s">
        <v>769</v>
      </c>
      <c r="E620" s="28" t="s">
        <v>770</v>
      </c>
      <c r="F620" s="29">
        <v>1.9650926578500066E-3</v>
      </c>
      <c r="G620" s="30">
        <v>1.755991301545198E-3</v>
      </c>
    </row>
    <row r="621" spans="2:7" ht="14.4" x14ac:dyDescent="0.3">
      <c r="B621" s="27" t="s">
        <v>501</v>
      </c>
      <c r="C621" s="28" t="s">
        <v>502</v>
      </c>
      <c r="D621" s="28" t="s">
        <v>785</v>
      </c>
      <c r="E621" s="28" t="s">
        <v>786</v>
      </c>
      <c r="F621" s="29">
        <v>9.0756477254310772E-3</v>
      </c>
      <c r="G621" s="30">
        <v>1.0995321061152211E-2</v>
      </c>
    </row>
    <row r="622" spans="2:7" ht="14.4" x14ac:dyDescent="0.3">
      <c r="B622" s="27" t="s">
        <v>503</v>
      </c>
      <c r="C622" s="28" t="s">
        <v>504</v>
      </c>
      <c r="D622" s="28" t="s">
        <v>616</v>
      </c>
      <c r="E622" s="28" t="s">
        <v>617</v>
      </c>
      <c r="F622" s="29">
        <v>1.9136949992244665E-2</v>
      </c>
      <c r="G622" s="30">
        <v>7.0749613710385906E-2</v>
      </c>
    </row>
    <row r="623" spans="2:7" ht="14.4" x14ac:dyDescent="0.3">
      <c r="B623" s="27" t="s">
        <v>503</v>
      </c>
      <c r="C623" s="28" t="s">
        <v>504</v>
      </c>
      <c r="D623" s="28" t="s">
        <v>605</v>
      </c>
      <c r="E623" s="28" t="s">
        <v>606</v>
      </c>
      <c r="F623" s="29">
        <v>2.996903011380804E-2</v>
      </c>
      <c r="G623" s="30">
        <v>2.6897621246917455E-2</v>
      </c>
    </row>
    <row r="624" spans="2:7" ht="14.4" x14ac:dyDescent="0.3">
      <c r="B624" s="27" t="s">
        <v>503</v>
      </c>
      <c r="C624" s="28" t="s">
        <v>504</v>
      </c>
      <c r="D624" s="28" t="s">
        <v>735</v>
      </c>
      <c r="E624" s="28" t="s">
        <v>736</v>
      </c>
      <c r="F624" s="29">
        <v>0.55101481653213058</v>
      </c>
      <c r="G624" s="30">
        <v>0.88621475725193433</v>
      </c>
    </row>
    <row r="625" spans="2:7" ht="14.4" x14ac:dyDescent="0.3">
      <c r="B625" s="27" t="s">
        <v>503</v>
      </c>
      <c r="C625" s="28" t="s">
        <v>504</v>
      </c>
      <c r="D625" s="28" t="s">
        <v>773</v>
      </c>
      <c r="E625" s="28" t="s">
        <v>774</v>
      </c>
      <c r="F625" s="29">
        <v>1.6674213942451145E-2</v>
      </c>
      <c r="G625" s="30">
        <v>1.3417737967113832E-2</v>
      </c>
    </row>
    <row r="626" spans="2:7" ht="14.4" x14ac:dyDescent="0.3">
      <c r="B626" s="27" t="s">
        <v>503</v>
      </c>
      <c r="C626" s="28" t="s">
        <v>504</v>
      </c>
      <c r="D626" s="28" t="s">
        <v>789</v>
      </c>
      <c r="E626" s="28" t="s">
        <v>790</v>
      </c>
      <c r="F626" s="29">
        <v>3.4494245586133526E-3</v>
      </c>
      <c r="G626" s="30">
        <v>2.7202698236485517E-3</v>
      </c>
    </row>
    <row r="627" spans="2:7" ht="14.4" x14ac:dyDescent="0.3">
      <c r="B627" s="27" t="s">
        <v>505</v>
      </c>
      <c r="C627" s="28" t="s">
        <v>506</v>
      </c>
      <c r="D627" s="28" t="s">
        <v>415</v>
      </c>
      <c r="E627" s="28" t="s">
        <v>416</v>
      </c>
      <c r="F627" s="29">
        <v>1.7887756160355317E-2</v>
      </c>
      <c r="G627" s="30">
        <v>1.0195742964346194E-2</v>
      </c>
    </row>
    <row r="628" spans="2:7" ht="14.4" x14ac:dyDescent="0.3">
      <c r="B628" s="27" t="s">
        <v>505</v>
      </c>
      <c r="C628" s="28" t="s">
        <v>506</v>
      </c>
      <c r="D628" s="28" t="s">
        <v>699</v>
      </c>
      <c r="E628" s="28" t="s">
        <v>700</v>
      </c>
      <c r="F628" s="29">
        <v>2.9072126426477999E-2</v>
      </c>
      <c r="G628" s="30">
        <v>5.3569379388046769E-2</v>
      </c>
    </row>
    <row r="629" spans="2:7" ht="14.4" x14ac:dyDescent="0.3">
      <c r="B629" s="27" t="s">
        <v>505</v>
      </c>
      <c r="C629" s="28" t="s">
        <v>506</v>
      </c>
      <c r="D629" s="28" t="s">
        <v>737</v>
      </c>
      <c r="E629" s="28" t="s">
        <v>738</v>
      </c>
      <c r="F629" s="29">
        <v>0.96020106752344925</v>
      </c>
      <c r="G629" s="30">
        <v>0.51546226844848742</v>
      </c>
    </row>
    <row r="630" spans="2:7" ht="14.4" x14ac:dyDescent="0.3">
      <c r="B630" s="27" t="s">
        <v>505</v>
      </c>
      <c r="C630" s="28" t="s">
        <v>506</v>
      </c>
      <c r="D630" s="28" t="s">
        <v>904</v>
      </c>
      <c r="E630" s="28" t="s">
        <v>905</v>
      </c>
      <c r="F630" s="29">
        <v>0.96843059544630394</v>
      </c>
      <c r="G630" s="30">
        <v>0.41976068518731019</v>
      </c>
    </row>
    <row r="631" spans="2:7" ht="14.4" x14ac:dyDescent="0.3">
      <c r="B631" s="27" t="s">
        <v>505</v>
      </c>
      <c r="C631" s="28" t="s">
        <v>506</v>
      </c>
      <c r="D631" s="28" t="s">
        <v>906</v>
      </c>
      <c r="E631" s="28" t="s">
        <v>907</v>
      </c>
      <c r="F631" s="29">
        <v>2.5610110273086499E-3</v>
      </c>
      <c r="G631" s="30">
        <v>1.0119240118092575E-3</v>
      </c>
    </row>
    <row r="632" spans="2:7" ht="14.4" x14ac:dyDescent="0.3">
      <c r="B632" s="27" t="s">
        <v>507</v>
      </c>
      <c r="C632" s="28" t="s">
        <v>508</v>
      </c>
      <c r="D632" s="28" t="s">
        <v>159</v>
      </c>
      <c r="E632" s="28" t="s">
        <v>160</v>
      </c>
      <c r="F632" s="29">
        <v>8.3553006829147972E-3</v>
      </c>
      <c r="G632" s="30">
        <v>3.6314786215121556E-3</v>
      </c>
    </row>
    <row r="633" spans="2:7" ht="14.4" x14ac:dyDescent="0.3">
      <c r="B633" s="27" t="s">
        <v>507</v>
      </c>
      <c r="C633" s="28" t="s">
        <v>508</v>
      </c>
      <c r="D633" s="28" t="s">
        <v>870</v>
      </c>
      <c r="E633" s="28" t="s">
        <v>871</v>
      </c>
      <c r="F633" s="29">
        <v>3.6266040748792732E-3</v>
      </c>
      <c r="G633" s="30">
        <v>0</v>
      </c>
    </row>
    <row r="634" spans="2:7" ht="14.4" x14ac:dyDescent="0.3">
      <c r="B634" s="27" t="s">
        <v>507</v>
      </c>
      <c r="C634" s="28" t="s">
        <v>508</v>
      </c>
      <c r="D634" s="28" t="s">
        <v>627</v>
      </c>
      <c r="E634" s="28" t="s">
        <v>628</v>
      </c>
      <c r="F634" s="29">
        <v>7.2147403960402829E-3</v>
      </c>
      <c r="G634" s="30">
        <v>3.529301409375513E-3</v>
      </c>
    </row>
    <row r="635" spans="2:7" ht="14.4" x14ac:dyDescent="0.3">
      <c r="B635" s="27" t="s">
        <v>507</v>
      </c>
      <c r="C635" s="28" t="s">
        <v>508</v>
      </c>
      <c r="D635" s="28" t="s">
        <v>731</v>
      </c>
      <c r="E635" s="28" t="s">
        <v>732</v>
      </c>
      <c r="F635" s="29">
        <v>3.6136800326988386E-3</v>
      </c>
      <c r="G635" s="30">
        <v>1.5845843062502302E-3</v>
      </c>
    </row>
    <row r="636" spans="2:7" ht="14.4" x14ac:dyDescent="0.3">
      <c r="B636" s="27" t="s">
        <v>507</v>
      </c>
      <c r="C636" s="28" t="s">
        <v>508</v>
      </c>
      <c r="D636" s="28" t="s">
        <v>667</v>
      </c>
      <c r="E636" s="28" t="s">
        <v>668</v>
      </c>
      <c r="F636" s="29">
        <v>0.98539018074947349</v>
      </c>
      <c r="G636" s="30">
        <v>0.99125463566286209</v>
      </c>
    </row>
    <row r="637" spans="2:7" ht="14.4" x14ac:dyDescent="0.3">
      <c r="B637" s="27" t="s">
        <v>511</v>
      </c>
      <c r="C637" s="28" t="s">
        <v>512</v>
      </c>
      <c r="D637" s="28" t="s">
        <v>509</v>
      </c>
      <c r="E637" s="28" t="s">
        <v>510</v>
      </c>
      <c r="F637" s="29">
        <v>4.4953533607088834E-3</v>
      </c>
      <c r="G637" s="30">
        <v>2.7067209312161048E-3</v>
      </c>
    </row>
    <row r="638" spans="2:7" ht="14.4" x14ac:dyDescent="0.3">
      <c r="B638" s="27" t="s">
        <v>511</v>
      </c>
      <c r="C638" s="28" t="s">
        <v>512</v>
      </c>
      <c r="D638" s="28" t="s">
        <v>542</v>
      </c>
      <c r="E638" s="28" t="s">
        <v>543</v>
      </c>
      <c r="F638" s="29">
        <v>4.5105337464933356E-3</v>
      </c>
      <c r="G638" s="30">
        <v>3.2012180244190471E-3</v>
      </c>
    </row>
    <row r="639" spans="2:7" ht="14.4" x14ac:dyDescent="0.3">
      <c r="B639" s="27" t="s">
        <v>511</v>
      </c>
      <c r="C639" s="28" t="s">
        <v>512</v>
      </c>
      <c r="D639" s="28" t="s">
        <v>558</v>
      </c>
      <c r="E639" s="28" t="s">
        <v>559</v>
      </c>
      <c r="F639" s="29">
        <v>0.96586573438544165</v>
      </c>
      <c r="G639" s="30">
        <v>0.95451602723637929</v>
      </c>
    </row>
    <row r="640" spans="2:7" ht="14.4" x14ac:dyDescent="0.3">
      <c r="B640" s="27" t="s">
        <v>511</v>
      </c>
      <c r="C640" s="28" t="s">
        <v>512</v>
      </c>
      <c r="D640" s="28" t="s">
        <v>854</v>
      </c>
      <c r="E640" s="28" t="s">
        <v>855</v>
      </c>
      <c r="F640" s="29">
        <v>4.4883546124603211E-3</v>
      </c>
      <c r="G640" s="30">
        <v>2.7002143905160664E-3</v>
      </c>
    </row>
    <row r="641" spans="2:7" ht="14.4" x14ac:dyDescent="0.3">
      <c r="B641" s="27" t="s">
        <v>511</v>
      </c>
      <c r="C641" s="28" t="s">
        <v>512</v>
      </c>
      <c r="D641" s="28" t="s">
        <v>747</v>
      </c>
      <c r="E641" s="28" t="s">
        <v>748</v>
      </c>
      <c r="F641" s="29">
        <v>1.2434464521003602E-2</v>
      </c>
      <c r="G641" s="30">
        <v>8.7805766747022437E-3</v>
      </c>
    </row>
    <row r="642" spans="2:7" ht="14.4" x14ac:dyDescent="0.3">
      <c r="B642" s="27" t="s">
        <v>511</v>
      </c>
      <c r="C642" s="28" t="s">
        <v>512</v>
      </c>
      <c r="D642" s="28" t="s">
        <v>791</v>
      </c>
      <c r="E642" s="28" t="s">
        <v>792</v>
      </c>
      <c r="F642" s="29">
        <v>9.9926231118870994E-3</v>
      </c>
      <c r="G642" s="30">
        <v>1.0091644625760045E-2</v>
      </c>
    </row>
    <row r="643" spans="2:7" ht="14.4" x14ac:dyDescent="0.3">
      <c r="B643" s="27" t="s">
        <v>511</v>
      </c>
      <c r="C643" s="28" t="s">
        <v>512</v>
      </c>
      <c r="D643" s="28" t="s">
        <v>765</v>
      </c>
      <c r="E643" s="28" t="s">
        <v>766</v>
      </c>
      <c r="F643" s="29">
        <v>2.2968768503665749E-2</v>
      </c>
      <c r="G643" s="30">
        <v>1.3881704583532595E-2</v>
      </c>
    </row>
    <row r="644" spans="2:7" ht="14.4" x14ac:dyDescent="0.3">
      <c r="B644" s="27" t="s">
        <v>511</v>
      </c>
      <c r="C644" s="28" t="s">
        <v>512</v>
      </c>
      <c r="D644" s="28" t="s">
        <v>599</v>
      </c>
      <c r="E644" s="28" t="s">
        <v>600</v>
      </c>
      <c r="F644" s="29">
        <v>1.3666963435015542E-3</v>
      </c>
      <c r="G644" s="30">
        <v>1.1386446225067749E-3</v>
      </c>
    </row>
    <row r="645" spans="2:7" ht="14.4" x14ac:dyDescent="0.3">
      <c r="B645" s="27" t="s">
        <v>511</v>
      </c>
      <c r="C645" s="28" t="s">
        <v>512</v>
      </c>
      <c r="D645" s="28" t="s">
        <v>876</v>
      </c>
      <c r="E645" s="28" t="s">
        <v>877</v>
      </c>
      <c r="F645" s="29">
        <v>7.9100138878106414E-3</v>
      </c>
      <c r="G645" s="30">
        <v>2.98324891096775E-3</v>
      </c>
    </row>
    <row r="646" spans="2:7" ht="14.4" x14ac:dyDescent="0.3">
      <c r="B646" s="27" t="s">
        <v>513</v>
      </c>
      <c r="C646" s="28" t="s">
        <v>514</v>
      </c>
      <c r="D646" s="28" t="s">
        <v>622</v>
      </c>
      <c r="E646" s="28" t="s">
        <v>623</v>
      </c>
      <c r="F646" s="29">
        <v>1.8571046197677989E-2</v>
      </c>
      <c r="G646" s="30">
        <v>6.2330803041174013E-2</v>
      </c>
    </row>
    <row r="647" spans="2:7" ht="14.4" x14ac:dyDescent="0.3">
      <c r="B647" s="27" t="s">
        <v>513</v>
      </c>
      <c r="C647" s="28" t="s">
        <v>514</v>
      </c>
      <c r="D647" s="28" t="s">
        <v>365</v>
      </c>
      <c r="E647" s="28" t="s">
        <v>366</v>
      </c>
      <c r="F647" s="29">
        <v>0</v>
      </c>
      <c r="G647" s="30">
        <v>1.1395358652333033E-3</v>
      </c>
    </row>
    <row r="648" spans="2:7" ht="14.4" x14ac:dyDescent="0.3">
      <c r="B648" s="27" t="s">
        <v>513</v>
      </c>
      <c r="C648" s="28" t="s">
        <v>514</v>
      </c>
      <c r="D648" s="28" t="s">
        <v>618</v>
      </c>
      <c r="E648" s="28" t="s">
        <v>619</v>
      </c>
      <c r="F648" s="29">
        <v>0.33829393879203651</v>
      </c>
      <c r="G648" s="30">
        <v>0.9344616145233543</v>
      </c>
    </row>
    <row r="649" spans="2:7" ht="14.4" x14ac:dyDescent="0.3">
      <c r="B649" s="27" t="s">
        <v>513</v>
      </c>
      <c r="C649" s="28" t="s">
        <v>514</v>
      </c>
      <c r="D649" s="28" t="s">
        <v>679</v>
      </c>
      <c r="E649" s="28" t="s">
        <v>680</v>
      </c>
      <c r="F649" s="29">
        <v>0</v>
      </c>
      <c r="G649" s="30">
        <v>1.1154187040643446E-3</v>
      </c>
    </row>
    <row r="650" spans="2:7" ht="14.4" x14ac:dyDescent="0.3">
      <c r="B650" s="27" t="s">
        <v>513</v>
      </c>
      <c r="C650" s="28" t="s">
        <v>514</v>
      </c>
      <c r="D650" s="28" t="s">
        <v>757</v>
      </c>
      <c r="E650" s="28" t="s">
        <v>758</v>
      </c>
      <c r="F650" s="29">
        <v>0</v>
      </c>
      <c r="G650" s="30">
        <v>9.5262786617387259E-4</v>
      </c>
    </row>
    <row r="651" spans="2:7" ht="14.4" x14ac:dyDescent="0.3">
      <c r="B651" s="27" t="s">
        <v>515</v>
      </c>
      <c r="C651" s="28" t="s">
        <v>516</v>
      </c>
      <c r="D651" s="28" t="s">
        <v>616</v>
      </c>
      <c r="E651" s="28" t="s">
        <v>617</v>
      </c>
      <c r="F651" s="29">
        <v>0.17050192660781782</v>
      </c>
      <c r="G651" s="30">
        <v>0.98988595078716579</v>
      </c>
    </row>
    <row r="652" spans="2:7" ht="14.4" x14ac:dyDescent="0.3">
      <c r="B652" s="27" t="s">
        <v>515</v>
      </c>
      <c r="C652" s="28" t="s">
        <v>516</v>
      </c>
      <c r="D652" s="28" t="s">
        <v>283</v>
      </c>
      <c r="E652" s="28" t="s">
        <v>284</v>
      </c>
      <c r="F652" s="29">
        <v>0</v>
      </c>
      <c r="G652" s="30">
        <v>9.7148104281170563E-4</v>
      </c>
    </row>
    <row r="653" spans="2:7" ht="14.4" x14ac:dyDescent="0.3">
      <c r="B653" s="27" t="s">
        <v>515</v>
      </c>
      <c r="C653" s="28" t="s">
        <v>516</v>
      </c>
      <c r="D653" s="28" t="s">
        <v>830</v>
      </c>
      <c r="E653" s="28" t="s">
        <v>831</v>
      </c>
      <c r="F653" s="29">
        <v>3.7539949608536112E-3</v>
      </c>
      <c r="G653" s="30">
        <v>2.9543670069068309E-3</v>
      </c>
    </row>
    <row r="654" spans="2:7" ht="14.4" x14ac:dyDescent="0.3">
      <c r="B654" s="27" t="s">
        <v>515</v>
      </c>
      <c r="C654" s="28" t="s">
        <v>516</v>
      </c>
      <c r="D654" s="28" t="s">
        <v>781</v>
      </c>
      <c r="E654" s="28" t="s">
        <v>782</v>
      </c>
      <c r="F654" s="29">
        <v>3.5362562646759892E-3</v>
      </c>
      <c r="G654" s="30">
        <v>4.475910375328818E-3</v>
      </c>
    </row>
    <row r="655" spans="2:7" ht="14.4" x14ac:dyDescent="0.3">
      <c r="B655" s="27" t="s">
        <v>515</v>
      </c>
      <c r="C655" s="28" t="s">
        <v>516</v>
      </c>
      <c r="D655" s="28" t="s">
        <v>860</v>
      </c>
      <c r="E655" s="28" t="s">
        <v>861</v>
      </c>
      <c r="F655" s="29">
        <v>2.0229653737507142E-3</v>
      </c>
      <c r="G655" s="30">
        <v>1.7122907877868418E-3</v>
      </c>
    </row>
    <row r="656" spans="2:7" ht="14.4" x14ac:dyDescent="0.3">
      <c r="B656" s="27" t="s">
        <v>517</v>
      </c>
      <c r="C656" s="28" t="s">
        <v>518</v>
      </c>
      <c r="D656" s="28" t="s">
        <v>168</v>
      </c>
      <c r="E656" s="28" t="s">
        <v>169</v>
      </c>
      <c r="F656" s="29">
        <v>3.1109885804663579E-2</v>
      </c>
      <c r="G656" s="30">
        <v>1.1084724381223526E-2</v>
      </c>
    </row>
    <row r="657" spans="2:7" ht="14.4" x14ac:dyDescent="0.3">
      <c r="B657" s="27" t="s">
        <v>517</v>
      </c>
      <c r="C657" s="28" t="s">
        <v>518</v>
      </c>
      <c r="D657" s="28" t="s">
        <v>620</v>
      </c>
      <c r="E657" s="28" t="s">
        <v>621</v>
      </c>
      <c r="F657" s="29">
        <v>1.9998505343397357E-3</v>
      </c>
      <c r="G657" s="30">
        <v>3.458806255148572E-3</v>
      </c>
    </row>
    <row r="658" spans="2:7" ht="14.4" x14ac:dyDescent="0.3">
      <c r="B658" s="27" t="s">
        <v>517</v>
      </c>
      <c r="C658" s="28" t="s">
        <v>518</v>
      </c>
      <c r="D658" s="28" t="s">
        <v>220</v>
      </c>
      <c r="E658" s="28" t="s">
        <v>221</v>
      </c>
      <c r="F658" s="29">
        <v>5.1772893736291735E-3</v>
      </c>
      <c r="G658" s="30">
        <v>7.1433741542555216E-3</v>
      </c>
    </row>
    <row r="659" spans="2:7" ht="14.4" x14ac:dyDescent="0.3">
      <c r="B659" s="27" t="s">
        <v>517</v>
      </c>
      <c r="C659" s="28" t="s">
        <v>518</v>
      </c>
      <c r="D659" s="28" t="s">
        <v>476</v>
      </c>
      <c r="E659" s="28" t="s">
        <v>477</v>
      </c>
      <c r="F659" s="29">
        <v>2.9463125930131533E-3</v>
      </c>
      <c r="G659" s="30">
        <v>4.7220374385187284E-3</v>
      </c>
    </row>
    <row r="660" spans="2:7" ht="14.4" x14ac:dyDescent="0.3">
      <c r="B660" s="27" t="s">
        <v>517</v>
      </c>
      <c r="C660" s="28" t="s">
        <v>518</v>
      </c>
      <c r="D660" s="28" t="s">
        <v>739</v>
      </c>
      <c r="E660" s="28" t="s">
        <v>740</v>
      </c>
      <c r="F660" s="29">
        <v>0.98501867429927759</v>
      </c>
      <c r="G660" s="30">
        <v>0.97266388399642922</v>
      </c>
    </row>
    <row r="661" spans="2:7" ht="14.4" x14ac:dyDescent="0.3">
      <c r="B661" s="27" t="s">
        <v>517</v>
      </c>
      <c r="C661" s="28" t="s">
        <v>518</v>
      </c>
      <c r="D661" s="28" t="s">
        <v>787</v>
      </c>
      <c r="E661" s="28" t="s">
        <v>788</v>
      </c>
      <c r="F661" s="29">
        <v>1.1014658914093849E-3</v>
      </c>
      <c r="G661" s="30">
        <v>9.2717377442448027E-4</v>
      </c>
    </row>
    <row r="662" spans="2:7" ht="14.4" x14ac:dyDescent="0.3">
      <c r="B662" s="27" t="s">
        <v>519</v>
      </c>
      <c r="C662" s="28" t="s">
        <v>520</v>
      </c>
      <c r="D662" s="28" t="s">
        <v>168</v>
      </c>
      <c r="E662" s="28" t="s">
        <v>169</v>
      </c>
      <c r="F662" s="29">
        <v>7.7049204115094971E-3</v>
      </c>
      <c r="G662" s="30">
        <v>5.4852160858351959E-3</v>
      </c>
    </row>
    <row r="663" spans="2:7" ht="14.4" x14ac:dyDescent="0.3">
      <c r="B663" s="27" t="s">
        <v>519</v>
      </c>
      <c r="C663" s="28" t="s">
        <v>520</v>
      </c>
      <c r="D663" s="28" t="s">
        <v>620</v>
      </c>
      <c r="E663" s="28" t="s">
        <v>621</v>
      </c>
      <c r="F663" s="29">
        <v>0.28216725207383603</v>
      </c>
      <c r="G663" s="30">
        <v>0.97506688658033103</v>
      </c>
    </row>
    <row r="664" spans="2:7" ht="14.4" x14ac:dyDescent="0.3">
      <c r="B664" s="27" t="s">
        <v>519</v>
      </c>
      <c r="C664" s="28" t="s">
        <v>520</v>
      </c>
      <c r="D664" s="28" t="s">
        <v>334</v>
      </c>
      <c r="E664" s="28" t="s">
        <v>335</v>
      </c>
      <c r="F664" s="29">
        <v>8.1012556092777289E-3</v>
      </c>
      <c r="G664" s="30">
        <v>1.7977597730160427E-2</v>
      </c>
    </row>
    <row r="665" spans="2:7" ht="14.4" x14ac:dyDescent="0.3">
      <c r="B665" s="27" t="s">
        <v>519</v>
      </c>
      <c r="C665" s="28" t="s">
        <v>520</v>
      </c>
      <c r="D665" s="28" t="s">
        <v>787</v>
      </c>
      <c r="E665" s="28" t="s">
        <v>788</v>
      </c>
      <c r="F665" s="29">
        <v>0</v>
      </c>
      <c r="G665" s="30">
        <v>1.4702996036733387E-3</v>
      </c>
    </row>
    <row r="666" spans="2:7" ht="14.4" x14ac:dyDescent="0.3">
      <c r="B666" s="27" t="s">
        <v>521</v>
      </c>
      <c r="C666" s="28" t="s">
        <v>522</v>
      </c>
      <c r="D666" s="28" t="s">
        <v>637</v>
      </c>
      <c r="E666" s="28" t="s">
        <v>638</v>
      </c>
      <c r="F666" s="29">
        <v>0</v>
      </c>
      <c r="G666" s="30">
        <v>1.8940239399524261E-3</v>
      </c>
    </row>
    <row r="667" spans="2:7" ht="14.4" x14ac:dyDescent="0.3">
      <c r="B667" s="27" t="s">
        <v>521</v>
      </c>
      <c r="C667" s="28" t="s">
        <v>522</v>
      </c>
      <c r="D667" s="28" t="s">
        <v>665</v>
      </c>
      <c r="E667" s="28" t="s">
        <v>666</v>
      </c>
      <c r="F667" s="29">
        <v>0.99224554086714756</v>
      </c>
      <c r="G667" s="30">
        <v>0.99227085180059815</v>
      </c>
    </row>
    <row r="668" spans="2:7" ht="14.4" x14ac:dyDescent="0.3">
      <c r="B668" s="27" t="s">
        <v>521</v>
      </c>
      <c r="C668" s="28" t="s">
        <v>522</v>
      </c>
      <c r="D668" s="28" t="s">
        <v>755</v>
      </c>
      <c r="E668" s="28" t="s">
        <v>756</v>
      </c>
      <c r="F668" s="29">
        <v>3.2237607018285588E-3</v>
      </c>
      <c r="G668" s="30">
        <v>5.835124259449394E-3</v>
      </c>
    </row>
    <row r="669" spans="2:7" ht="14.4" x14ac:dyDescent="0.3">
      <c r="B669" s="27" t="s">
        <v>525</v>
      </c>
      <c r="C669" s="28" t="s">
        <v>526</v>
      </c>
      <c r="D669" s="28" t="s">
        <v>523</v>
      </c>
      <c r="E669" s="28" t="s">
        <v>524</v>
      </c>
      <c r="F669" s="29">
        <v>0.94899215129759862</v>
      </c>
      <c r="G669" s="30">
        <v>0.99514075005758706</v>
      </c>
    </row>
    <row r="670" spans="2:7" ht="14.4" x14ac:dyDescent="0.3">
      <c r="B670" s="27" t="s">
        <v>525</v>
      </c>
      <c r="C670" s="28" t="s">
        <v>526</v>
      </c>
      <c r="D670" s="28" t="s">
        <v>641</v>
      </c>
      <c r="E670" s="28" t="s">
        <v>642</v>
      </c>
      <c r="F670" s="29">
        <v>2.3657410786284043E-3</v>
      </c>
      <c r="G670" s="30">
        <v>4.8592499424129527E-3</v>
      </c>
    </row>
    <row r="671" spans="2:7" ht="14.4" x14ac:dyDescent="0.3">
      <c r="B671" s="27" t="s">
        <v>529</v>
      </c>
      <c r="C671" s="28" t="s">
        <v>530</v>
      </c>
      <c r="D671" s="28" t="s">
        <v>527</v>
      </c>
      <c r="E671" s="28" t="s">
        <v>528</v>
      </c>
      <c r="F671" s="29">
        <v>4.8081606147518802E-2</v>
      </c>
      <c r="G671" s="30">
        <v>4.6602990773814211E-2</v>
      </c>
    </row>
    <row r="672" spans="2:7" ht="14.4" x14ac:dyDescent="0.3">
      <c r="B672" s="27" t="s">
        <v>529</v>
      </c>
      <c r="C672" s="28" t="s">
        <v>530</v>
      </c>
      <c r="D672" s="28" t="s">
        <v>741</v>
      </c>
      <c r="E672" s="28" t="s">
        <v>742</v>
      </c>
      <c r="F672" s="29">
        <v>0.96579793310485917</v>
      </c>
      <c r="G672" s="30">
        <v>0.95339700922618587</v>
      </c>
    </row>
    <row r="673" spans="2:7" ht="14.4" x14ac:dyDescent="0.3">
      <c r="B673" s="27" t="s">
        <v>531</v>
      </c>
      <c r="C673" s="28" t="s">
        <v>532</v>
      </c>
      <c r="D673" s="28" t="s">
        <v>271</v>
      </c>
      <c r="E673" s="28" t="s">
        <v>272</v>
      </c>
      <c r="F673" s="29">
        <v>3.0994666364049018E-3</v>
      </c>
      <c r="G673" s="30">
        <v>2.4946624499069497E-3</v>
      </c>
    </row>
    <row r="674" spans="2:7" ht="14.4" x14ac:dyDescent="0.3">
      <c r="B674" s="27" t="s">
        <v>531</v>
      </c>
      <c r="C674" s="28" t="s">
        <v>532</v>
      </c>
      <c r="D674" s="28" t="s">
        <v>391</v>
      </c>
      <c r="E674" s="28" t="s">
        <v>392</v>
      </c>
      <c r="F674" s="29">
        <v>2.4827037421807651E-2</v>
      </c>
      <c r="G674" s="30">
        <v>1.6029776108326576E-2</v>
      </c>
    </row>
    <row r="675" spans="2:7" ht="14.4" x14ac:dyDescent="0.3">
      <c r="B675" s="27" t="s">
        <v>531</v>
      </c>
      <c r="C675" s="28" t="s">
        <v>532</v>
      </c>
      <c r="D675" s="28" t="s">
        <v>491</v>
      </c>
      <c r="E675" s="28" t="s">
        <v>492</v>
      </c>
      <c r="F675" s="29">
        <v>4.4365184476119288E-3</v>
      </c>
      <c r="G675" s="30">
        <v>2.8971194355326699E-3</v>
      </c>
    </row>
    <row r="676" spans="2:7" ht="14.4" x14ac:dyDescent="0.3">
      <c r="B676" s="27" t="s">
        <v>531</v>
      </c>
      <c r="C676" s="28" t="s">
        <v>532</v>
      </c>
      <c r="D676" s="28" t="s">
        <v>689</v>
      </c>
      <c r="E676" s="28" t="s">
        <v>690</v>
      </c>
      <c r="F676" s="29">
        <v>6.5788734012313541E-2</v>
      </c>
      <c r="G676" s="30">
        <v>7.682932398643634E-2</v>
      </c>
    </row>
    <row r="677" spans="2:7" ht="14.4" x14ac:dyDescent="0.3">
      <c r="B677" s="27" t="s">
        <v>531</v>
      </c>
      <c r="C677" s="28" t="s">
        <v>532</v>
      </c>
      <c r="D677" s="28" t="s">
        <v>697</v>
      </c>
      <c r="E677" s="28" t="s">
        <v>698</v>
      </c>
      <c r="F677" s="29">
        <v>2.0839559179591013E-2</v>
      </c>
      <c r="G677" s="30">
        <v>1.9506319430965782E-2</v>
      </c>
    </row>
    <row r="678" spans="2:7" ht="14.4" x14ac:dyDescent="0.3">
      <c r="B678" s="27" t="s">
        <v>531</v>
      </c>
      <c r="C678" s="28" t="s">
        <v>532</v>
      </c>
      <c r="D678" s="28" t="s">
        <v>743</v>
      </c>
      <c r="E678" s="28" t="s">
        <v>744</v>
      </c>
      <c r="F678" s="29">
        <v>0.94261233862201221</v>
      </c>
      <c r="G678" s="30">
        <v>0.88111820247296968</v>
      </c>
    </row>
    <row r="679" spans="2:7" ht="14.4" x14ac:dyDescent="0.3">
      <c r="B679" s="27" t="s">
        <v>531</v>
      </c>
      <c r="C679" s="28" t="s">
        <v>532</v>
      </c>
      <c r="D679" s="28" t="s">
        <v>777</v>
      </c>
      <c r="E679" s="28" t="s">
        <v>778</v>
      </c>
      <c r="F679" s="29">
        <v>9.8503201354044009E-4</v>
      </c>
      <c r="G679" s="30">
        <v>1.1245961158619429E-3</v>
      </c>
    </row>
    <row r="680" spans="2:7" ht="14.4" x14ac:dyDescent="0.3">
      <c r="B680" s="27" t="s">
        <v>533</v>
      </c>
      <c r="C680" s="28" t="s">
        <v>534</v>
      </c>
      <c r="D680" s="28" t="s">
        <v>342</v>
      </c>
      <c r="E680" s="28" t="s">
        <v>343</v>
      </c>
      <c r="F680" s="29">
        <v>2.0860874017131895E-3</v>
      </c>
      <c r="G680" s="30">
        <v>1.4647808730737862E-3</v>
      </c>
    </row>
    <row r="681" spans="2:7" ht="14.4" x14ac:dyDescent="0.3">
      <c r="B681" s="27" t="s">
        <v>533</v>
      </c>
      <c r="C681" s="28" t="s">
        <v>534</v>
      </c>
      <c r="D681" s="28" t="s">
        <v>415</v>
      </c>
      <c r="E681" s="28" t="s">
        <v>416</v>
      </c>
      <c r="F681" s="29">
        <v>2.5709073826649831E-2</v>
      </c>
      <c r="G681" s="30">
        <v>2.2610207322831265E-2</v>
      </c>
    </row>
    <row r="682" spans="2:7" ht="14.4" x14ac:dyDescent="0.3">
      <c r="B682" s="27" t="s">
        <v>533</v>
      </c>
      <c r="C682" s="28" t="s">
        <v>534</v>
      </c>
      <c r="D682" s="28" t="s">
        <v>745</v>
      </c>
      <c r="E682" s="28" t="s">
        <v>746</v>
      </c>
      <c r="F682" s="29">
        <v>0.91162204852381756</v>
      </c>
      <c r="G682" s="30">
        <v>0.96306391380864476</v>
      </c>
    </row>
    <row r="683" spans="2:7" ht="14.4" x14ac:dyDescent="0.3">
      <c r="B683" s="27" t="s">
        <v>533</v>
      </c>
      <c r="C683" s="28" t="s">
        <v>534</v>
      </c>
      <c r="D683" s="28" t="s">
        <v>779</v>
      </c>
      <c r="E683" s="28" t="s">
        <v>780</v>
      </c>
      <c r="F683" s="29">
        <v>9.4634760358142036E-4</v>
      </c>
      <c r="G683" s="30">
        <v>1.1052925269347984E-3</v>
      </c>
    </row>
    <row r="684" spans="2:7" ht="14.4" x14ac:dyDescent="0.3">
      <c r="B684" s="27" t="s">
        <v>533</v>
      </c>
      <c r="C684" s="28" t="s">
        <v>534</v>
      </c>
      <c r="D684" s="28" t="s">
        <v>785</v>
      </c>
      <c r="E684" s="28" t="s">
        <v>786</v>
      </c>
      <c r="F684" s="29">
        <v>6.6997116463677533E-3</v>
      </c>
      <c r="G684" s="30">
        <v>1.1755805468515259E-2</v>
      </c>
    </row>
    <row r="685" spans="2:7" ht="14.4" x14ac:dyDescent="0.3">
      <c r="B685" s="27" t="s">
        <v>535</v>
      </c>
      <c r="C685" s="28" t="s">
        <v>536</v>
      </c>
      <c r="D685" s="28" t="s">
        <v>616</v>
      </c>
      <c r="E685" s="28" t="s">
        <v>617</v>
      </c>
      <c r="F685" s="29">
        <v>2.8927769971507744E-3</v>
      </c>
      <c r="G685" s="30">
        <v>4.2761348529838624E-3</v>
      </c>
    </row>
    <row r="686" spans="2:7" ht="14.4" x14ac:dyDescent="0.3">
      <c r="B686" s="27" t="s">
        <v>535</v>
      </c>
      <c r="C686" s="28" t="s">
        <v>536</v>
      </c>
      <c r="D686" s="28" t="s">
        <v>922</v>
      </c>
      <c r="E686" s="28" t="s">
        <v>923</v>
      </c>
      <c r="F686" s="29">
        <v>0.99311020654304238</v>
      </c>
      <c r="G686" s="30">
        <v>0.14880181255710828</v>
      </c>
    </row>
    <row r="687" spans="2:7" ht="14.4" x14ac:dyDescent="0.3">
      <c r="B687" s="27" t="s">
        <v>535</v>
      </c>
      <c r="C687" s="28" t="s">
        <v>536</v>
      </c>
      <c r="D687" s="28" t="s">
        <v>605</v>
      </c>
      <c r="E687" s="28" t="s">
        <v>606</v>
      </c>
      <c r="F687" s="29">
        <v>1.4081226709638434E-2</v>
      </c>
      <c r="G687" s="30">
        <v>5.0532032045033813E-3</v>
      </c>
    </row>
    <row r="688" spans="2:7" ht="14.4" x14ac:dyDescent="0.3">
      <c r="B688" s="27" t="s">
        <v>535</v>
      </c>
      <c r="C688" s="28" t="s">
        <v>536</v>
      </c>
      <c r="D688" s="28" t="s">
        <v>866</v>
      </c>
      <c r="E688" s="28" t="s">
        <v>867</v>
      </c>
      <c r="F688" s="29">
        <v>0.92026664970061989</v>
      </c>
      <c r="G688" s="30">
        <v>0.14703307848955077</v>
      </c>
    </row>
    <row r="689" spans="2:7" ht="14.4" x14ac:dyDescent="0.3">
      <c r="B689" s="27" t="s">
        <v>535</v>
      </c>
      <c r="C689" s="28" t="s">
        <v>536</v>
      </c>
      <c r="D689" s="28" t="s">
        <v>265</v>
      </c>
      <c r="E689" s="28" t="s">
        <v>266</v>
      </c>
      <c r="F689" s="29">
        <v>5.6959772160911351E-3</v>
      </c>
      <c r="G689" s="30">
        <v>1.3372804188940554E-3</v>
      </c>
    </row>
    <row r="690" spans="2:7" ht="14.4" x14ac:dyDescent="0.3">
      <c r="B690" s="27" t="s">
        <v>535</v>
      </c>
      <c r="C690" s="28" t="s">
        <v>536</v>
      </c>
      <c r="D690" s="28" t="s">
        <v>627</v>
      </c>
      <c r="E690" s="28" t="s">
        <v>628</v>
      </c>
      <c r="F690" s="29">
        <v>6.9202611962019041E-3</v>
      </c>
      <c r="G690" s="30">
        <v>2.2826382825885858E-3</v>
      </c>
    </row>
    <row r="691" spans="2:7" ht="14.4" x14ac:dyDescent="0.3">
      <c r="B691" s="27" t="s">
        <v>535</v>
      </c>
      <c r="C691" s="28" t="s">
        <v>536</v>
      </c>
      <c r="D691" s="28" t="s">
        <v>542</v>
      </c>
      <c r="E691" s="28" t="s">
        <v>543</v>
      </c>
      <c r="F691" s="29">
        <v>0.95067291296136724</v>
      </c>
      <c r="G691" s="30">
        <v>0.23424431797004444</v>
      </c>
    </row>
    <row r="692" spans="2:7" ht="14.4" x14ac:dyDescent="0.3">
      <c r="B692" s="27" t="s">
        <v>535</v>
      </c>
      <c r="C692" s="28" t="s">
        <v>536</v>
      </c>
      <c r="D692" s="28" t="s">
        <v>558</v>
      </c>
      <c r="E692" s="28" t="s">
        <v>559</v>
      </c>
      <c r="F692" s="29">
        <v>1.0116173038242623E-2</v>
      </c>
      <c r="G692" s="30">
        <v>3.4708300061329664E-3</v>
      </c>
    </row>
    <row r="693" spans="2:7" ht="14.4" x14ac:dyDescent="0.3">
      <c r="B693" s="27" t="s">
        <v>535</v>
      </c>
      <c r="C693" s="28" t="s">
        <v>536</v>
      </c>
      <c r="D693" s="28" t="s">
        <v>854</v>
      </c>
      <c r="E693" s="28" t="s">
        <v>855</v>
      </c>
      <c r="F693" s="29">
        <v>4.650584297248044E-3</v>
      </c>
      <c r="G693" s="30">
        <v>9.7133543939939831E-4</v>
      </c>
    </row>
    <row r="694" spans="2:7" ht="14.4" x14ac:dyDescent="0.3">
      <c r="B694" s="27" t="s">
        <v>535</v>
      </c>
      <c r="C694" s="28" t="s">
        <v>536</v>
      </c>
      <c r="D694" s="28" t="s">
        <v>747</v>
      </c>
      <c r="E694" s="28" t="s">
        <v>748</v>
      </c>
      <c r="F694" s="29">
        <v>0.96173373015507368</v>
      </c>
      <c r="G694" s="30">
        <v>0.2357769949366316</v>
      </c>
    </row>
    <row r="695" spans="2:7" ht="14.4" x14ac:dyDescent="0.3">
      <c r="B695" s="27" t="s">
        <v>535</v>
      </c>
      <c r="C695" s="28" t="s">
        <v>536</v>
      </c>
      <c r="D695" s="28" t="s">
        <v>299</v>
      </c>
      <c r="E695" s="28" t="s">
        <v>300</v>
      </c>
      <c r="F695" s="29">
        <v>5.0549347424347409E-3</v>
      </c>
      <c r="G695" s="30">
        <v>3.1636169369275748E-3</v>
      </c>
    </row>
    <row r="696" spans="2:7" ht="14.4" x14ac:dyDescent="0.3">
      <c r="B696" s="27" t="s">
        <v>535</v>
      </c>
      <c r="C696" s="28" t="s">
        <v>536</v>
      </c>
      <c r="D696" s="28" t="s">
        <v>924</v>
      </c>
      <c r="E696" s="28" t="s">
        <v>925</v>
      </c>
      <c r="F696" s="29">
        <v>0.9952166667791098</v>
      </c>
      <c r="G696" s="30">
        <v>0.16661113489251492</v>
      </c>
    </row>
    <row r="697" spans="2:7" ht="14.4" x14ac:dyDescent="0.3">
      <c r="B697" s="27" t="s">
        <v>535</v>
      </c>
      <c r="C697" s="28" t="s">
        <v>536</v>
      </c>
      <c r="D697" s="28" t="s">
        <v>751</v>
      </c>
      <c r="E697" s="28" t="s">
        <v>752</v>
      </c>
      <c r="F697" s="29">
        <v>8.8076810370089464E-2</v>
      </c>
      <c r="G697" s="30">
        <v>2.885543930904166E-2</v>
      </c>
    </row>
    <row r="698" spans="2:7" ht="14.4" x14ac:dyDescent="0.3">
      <c r="B698" s="27" t="s">
        <v>535</v>
      </c>
      <c r="C698" s="28" t="s">
        <v>536</v>
      </c>
      <c r="D698" s="28" t="s">
        <v>765</v>
      </c>
      <c r="E698" s="28" t="s">
        <v>766</v>
      </c>
      <c r="F698" s="29">
        <v>9.6784264751795211E-3</v>
      </c>
      <c r="G698" s="30">
        <v>2.0307687442326955E-3</v>
      </c>
    </row>
    <row r="699" spans="2:7" ht="14.4" x14ac:dyDescent="0.3">
      <c r="B699" s="27" t="s">
        <v>535</v>
      </c>
      <c r="C699" s="28" t="s">
        <v>536</v>
      </c>
      <c r="D699" s="28" t="s">
        <v>773</v>
      </c>
      <c r="E699" s="28" t="s">
        <v>774</v>
      </c>
      <c r="F699" s="29">
        <v>1.6249460282022392E-2</v>
      </c>
      <c r="G699" s="30">
        <v>5.2282694755579244E-3</v>
      </c>
    </row>
    <row r="700" spans="2:7" ht="14.4" x14ac:dyDescent="0.3">
      <c r="B700" s="27" t="s">
        <v>535</v>
      </c>
      <c r="C700" s="28" t="s">
        <v>536</v>
      </c>
      <c r="D700" s="28" t="s">
        <v>860</v>
      </c>
      <c r="E700" s="28" t="s">
        <v>861</v>
      </c>
      <c r="F700" s="29">
        <v>1.1540336147665991E-2</v>
      </c>
      <c r="G700" s="30">
        <v>2.4870705087877616E-3</v>
      </c>
    </row>
    <row r="701" spans="2:7" ht="14.4" x14ac:dyDescent="0.3">
      <c r="B701" s="27" t="s">
        <v>535</v>
      </c>
      <c r="C701" s="28" t="s">
        <v>536</v>
      </c>
      <c r="D701" s="28" t="s">
        <v>789</v>
      </c>
      <c r="E701" s="28" t="s">
        <v>790</v>
      </c>
      <c r="F701" s="29">
        <v>2.6563792862592545E-2</v>
      </c>
      <c r="G701" s="30">
        <v>8.3760739750999274E-3</v>
      </c>
    </row>
    <row r="702" spans="2:7" ht="14.4" x14ac:dyDescent="0.3">
      <c r="B702" s="27" t="s">
        <v>535</v>
      </c>
      <c r="C702" s="28" t="s">
        <v>536</v>
      </c>
      <c r="D702" s="28" t="s">
        <v>876</v>
      </c>
      <c r="E702" s="28" t="s">
        <v>877</v>
      </c>
      <c r="F702" s="29">
        <v>1.7424458073476005E-3</v>
      </c>
      <c r="G702" s="30">
        <v>0</v>
      </c>
    </row>
    <row r="703" spans="2:7" ht="14.4" x14ac:dyDescent="0.3">
      <c r="B703" s="27" t="s">
        <v>538</v>
      </c>
      <c r="C703" s="28" t="s">
        <v>539</v>
      </c>
      <c r="D703" s="28" t="s">
        <v>265</v>
      </c>
      <c r="E703" s="28" t="s">
        <v>266</v>
      </c>
      <c r="F703" s="29">
        <v>1.558696467916831E-2</v>
      </c>
      <c r="G703" s="30">
        <v>1.0591454265512067E-2</v>
      </c>
    </row>
    <row r="704" spans="2:7" ht="14.4" x14ac:dyDescent="0.3">
      <c r="B704" s="27" t="s">
        <v>538</v>
      </c>
      <c r="C704" s="28" t="s">
        <v>539</v>
      </c>
      <c r="D704" s="28" t="s">
        <v>703</v>
      </c>
      <c r="E704" s="28" t="s">
        <v>704</v>
      </c>
      <c r="F704" s="29">
        <v>1.0518813246029013E-2</v>
      </c>
      <c r="G704" s="30">
        <v>2.1951115862010349E-2</v>
      </c>
    </row>
    <row r="705" spans="2:7" ht="14.4" x14ac:dyDescent="0.3">
      <c r="B705" s="27" t="s">
        <v>538</v>
      </c>
      <c r="C705" s="28" t="s">
        <v>539</v>
      </c>
      <c r="D705" s="28" t="s">
        <v>749</v>
      </c>
      <c r="E705" s="28" t="s">
        <v>750</v>
      </c>
      <c r="F705" s="29">
        <v>0.94892408337430079</v>
      </c>
      <c r="G705" s="30">
        <v>0.96541432526879079</v>
      </c>
    </row>
    <row r="706" spans="2:7" ht="14.4" x14ac:dyDescent="0.3">
      <c r="B706" s="27" t="s">
        <v>538</v>
      </c>
      <c r="C706" s="28" t="s">
        <v>539</v>
      </c>
      <c r="D706" s="28" t="s">
        <v>763</v>
      </c>
      <c r="E706" s="28" t="s">
        <v>764</v>
      </c>
      <c r="F706" s="29">
        <v>2.5266204733067604E-3</v>
      </c>
      <c r="G706" s="30">
        <v>2.0431046036867412E-3</v>
      </c>
    </row>
    <row r="707" spans="2:7" ht="14.4" x14ac:dyDescent="0.3">
      <c r="B707" s="27" t="s">
        <v>540</v>
      </c>
      <c r="C707" s="28" t="s">
        <v>541</v>
      </c>
      <c r="D707" s="28" t="s">
        <v>295</v>
      </c>
      <c r="E707" s="28" t="s">
        <v>296</v>
      </c>
      <c r="F707" s="29">
        <v>4.2086374189490433E-3</v>
      </c>
      <c r="G707" s="30">
        <v>2.2583110811105925E-3</v>
      </c>
    </row>
    <row r="708" spans="2:7" ht="14.4" x14ac:dyDescent="0.3">
      <c r="B708" s="27" t="s">
        <v>540</v>
      </c>
      <c r="C708" s="28" t="s">
        <v>541</v>
      </c>
      <c r="D708" s="28" t="s">
        <v>279</v>
      </c>
      <c r="E708" s="28" t="s">
        <v>280</v>
      </c>
      <c r="F708" s="29">
        <v>3.8322844254315607E-3</v>
      </c>
      <c r="G708" s="30">
        <v>5.5489929421574562E-3</v>
      </c>
    </row>
    <row r="709" spans="2:7" ht="14.4" x14ac:dyDescent="0.3">
      <c r="B709" s="27" t="s">
        <v>540</v>
      </c>
      <c r="C709" s="28" t="s">
        <v>541</v>
      </c>
      <c r="D709" s="28" t="s">
        <v>433</v>
      </c>
      <c r="E709" s="28" t="s">
        <v>434</v>
      </c>
      <c r="F709" s="29">
        <v>1.4598641631154894E-3</v>
      </c>
      <c r="G709" s="30">
        <v>1.0422974220510427E-3</v>
      </c>
    </row>
    <row r="710" spans="2:7" ht="14.4" x14ac:dyDescent="0.3">
      <c r="B710" s="27" t="s">
        <v>540</v>
      </c>
      <c r="C710" s="28" t="s">
        <v>541</v>
      </c>
      <c r="D710" s="28" t="s">
        <v>647</v>
      </c>
      <c r="E710" s="28" t="s">
        <v>648</v>
      </c>
      <c r="F710" s="29">
        <v>0.66866765311590992</v>
      </c>
      <c r="G710" s="30">
        <v>0.98464844796950535</v>
      </c>
    </row>
    <row r="711" spans="2:7" ht="14.4" x14ac:dyDescent="0.3">
      <c r="B711" s="27" t="s">
        <v>540</v>
      </c>
      <c r="C711" s="28" t="s">
        <v>541</v>
      </c>
      <c r="D711" s="28" t="s">
        <v>659</v>
      </c>
      <c r="E711" s="28" t="s">
        <v>660</v>
      </c>
      <c r="F711" s="29">
        <v>4.4226873733963536E-3</v>
      </c>
      <c r="G711" s="30">
        <v>6.5019505851755524E-3</v>
      </c>
    </row>
    <row r="712" spans="2:7" ht="14.4" x14ac:dyDescent="0.3">
      <c r="B712" s="27" t="s">
        <v>544</v>
      </c>
      <c r="C712" s="28" t="s">
        <v>545</v>
      </c>
      <c r="D712" s="28" t="s">
        <v>542</v>
      </c>
      <c r="E712" s="28" t="s">
        <v>543</v>
      </c>
      <c r="F712" s="29">
        <v>3.345312528649224E-2</v>
      </c>
      <c r="G712" s="30">
        <v>2.6779292832924805E-2</v>
      </c>
    </row>
    <row r="713" spans="2:7" ht="14.4" x14ac:dyDescent="0.3">
      <c r="B713" s="27" t="s">
        <v>544</v>
      </c>
      <c r="C713" s="28" t="s">
        <v>545</v>
      </c>
      <c r="D713" s="28" t="s">
        <v>924</v>
      </c>
      <c r="E713" s="28" t="s">
        <v>925</v>
      </c>
      <c r="F713" s="29">
        <v>4.7833332208901454E-3</v>
      </c>
      <c r="G713" s="30">
        <v>2.6016057301375293E-3</v>
      </c>
    </row>
    <row r="714" spans="2:7" ht="14.4" x14ac:dyDescent="0.3">
      <c r="B714" s="27" t="s">
        <v>544</v>
      </c>
      <c r="C714" s="28" t="s">
        <v>545</v>
      </c>
      <c r="D714" s="28" t="s">
        <v>751</v>
      </c>
      <c r="E714" s="28" t="s">
        <v>752</v>
      </c>
      <c r="F714" s="29">
        <v>0.91192318962991048</v>
      </c>
      <c r="G714" s="30">
        <v>0.97061910143693764</v>
      </c>
    </row>
    <row r="715" spans="2:7" ht="14.4" x14ac:dyDescent="0.3">
      <c r="B715" s="27" t="s">
        <v>546</v>
      </c>
      <c r="C715" s="28" t="s">
        <v>547</v>
      </c>
      <c r="D715" s="28" t="s">
        <v>411</v>
      </c>
      <c r="E715" s="28" t="s">
        <v>412</v>
      </c>
      <c r="F715" s="29">
        <v>1.541166263299694E-3</v>
      </c>
      <c r="G715" s="30">
        <v>1.9372412119694113E-3</v>
      </c>
    </row>
    <row r="716" spans="2:7" ht="14.4" x14ac:dyDescent="0.3">
      <c r="B716" s="27" t="s">
        <v>546</v>
      </c>
      <c r="C716" s="28" t="s">
        <v>547</v>
      </c>
      <c r="D716" s="28" t="s">
        <v>916</v>
      </c>
      <c r="E716" s="28" t="s">
        <v>917</v>
      </c>
      <c r="F716" s="29">
        <v>0.52300728877595382</v>
      </c>
      <c r="G716" s="30">
        <v>0.16325138215963914</v>
      </c>
    </row>
    <row r="717" spans="2:7" ht="14.4" x14ac:dyDescent="0.3">
      <c r="B717" s="27" t="s">
        <v>546</v>
      </c>
      <c r="C717" s="28" t="s">
        <v>547</v>
      </c>
      <c r="D717" s="28" t="s">
        <v>753</v>
      </c>
      <c r="E717" s="28" t="s">
        <v>754</v>
      </c>
      <c r="F717" s="29">
        <v>0.99620477023241183</v>
      </c>
      <c r="G717" s="30">
        <v>0.52836460314602762</v>
      </c>
    </row>
    <row r="718" spans="2:7" ht="14.4" x14ac:dyDescent="0.3">
      <c r="B718" s="27" t="s">
        <v>546</v>
      </c>
      <c r="C718" s="28" t="s">
        <v>547</v>
      </c>
      <c r="D718" s="28" t="s">
        <v>635</v>
      </c>
      <c r="E718" s="28" t="s">
        <v>636</v>
      </c>
      <c r="F718" s="29">
        <v>1.3664995647003259E-2</v>
      </c>
      <c r="G718" s="30">
        <v>6.2657033946727832E-3</v>
      </c>
    </row>
    <row r="719" spans="2:7" ht="14.4" x14ac:dyDescent="0.3">
      <c r="B719" s="27" t="s">
        <v>546</v>
      </c>
      <c r="C719" s="28" t="s">
        <v>547</v>
      </c>
      <c r="D719" s="28" t="s">
        <v>920</v>
      </c>
      <c r="E719" s="28" t="s">
        <v>921</v>
      </c>
      <c r="F719" s="29">
        <v>1.1438828663944809E-2</v>
      </c>
      <c r="G719" s="30">
        <v>3.3918027953673195E-3</v>
      </c>
    </row>
    <row r="720" spans="2:7" ht="14.4" x14ac:dyDescent="0.3">
      <c r="B720" s="27" t="s">
        <v>546</v>
      </c>
      <c r="C720" s="28" t="s">
        <v>547</v>
      </c>
      <c r="D720" s="28" t="s">
        <v>848</v>
      </c>
      <c r="E720" s="28" t="s">
        <v>849</v>
      </c>
      <c r="F720" s="29">
        <v>1.2973542322970554E-3</v>
      </c>
      <c r="G720" s="30">
        <v>0</v>
      </c>
    </row>
    <row r="721" spans="2:7" ht="14.4" x14ac:dyDescent="0.3">
      <c r="B721" s="27" t="s">
        <v>546</v>
      </c>
      <c r="C721" s="28" t="s">
        <v>547</v>
      </c>
      <c r="D721" s="28" t="s">
        <v>852</v>
      </c>
      <c r="E721" s="28" t="s">
        <v>853</v>
      </c>
      <c r="F721" s="29">
        <v>0.91085069583460121</v>
      </c>
      <c r="G721" s="30">
        <v>0.29678926729232386</v>
      </c>
    </row>
    <row r="722" spans="2:7" ht="14.4" x14ac:dyDescent="0.3">
      <c r="B722" s="27" t="s">
        <v>548</v>
      </c>
      <c r="C722" s="28" t="s">
        <v>549</v>
      </c>
      <c r="D722" s="28" t="s">
        <v>279</v>
      </c>
      <c r="E722" s="28" t="s">
        <v>280</v>
      </c>
      <c r="F722" s="29">
        <v>9.3064867755337094E-3</v>
      </c>
      <c r="G722" s="30">
        <v>9.3213763364072694E-3</v>
      </c>
    </row>
    <row r="723" spans="2:7" ht="14.4" x14ac:dyDescent="0.3">
      <c r="B723" s="27" t="s">
        <v>548</v>
      </c>
      <c r="C723" s="28" t="s">
        <v>549</v>
      </c>
      <c r="D723" s="28" t="s">
        <v>637</v>
      </c>
      <c r="E723" s="28" t="s">
        <v>638</v>
      </c>
      <c r="F723" s="29">
        <v>4.7527648295402616E-3</v>
      </c>
      <c r="G723" s="30">
        <v>8.5694863114816004E-3</v>
      </c>
    </row>
    <row r="724" spans="2:7" ht="14.4" x14ac:dyDescent="0.3">
      <c r="B724" s="27" t="s">
        <v>548</v>
      </c>
      <c r="C724" s="28" t="s">
        <v>549</v>
      </c>
      <c r="D724" s="28" t="s">
        <v>858</v>
      </c>
      <c r="E724" s="28" t="s">
        <v>859</v>
      </c>
      <c r="F724" s="29">
        <v>2.1927440526443614E-2</v>
      </c>
      <c r="G724" s="30">
        <v>1.9528540921357109E-2</v>
      </c>
    </row>
    <row r="725" spans="2:7" ht="14.4" x14ac:dyDescent="0.3">
      <c r="B725" s="27" t="s">
        <v>548</v>
      </c>
      <c r="C725" s="28" t="s">
        <v>549</v>
      </c>
      <c r="D725" s="28" t="s">
        <v>665</v>
      </c>
      <c r="E725" s="28" t="s">
        <v>666</v>
      </c>
      <c r="F725" s="29">
        <v>4.6934884225159909E-3</v>
      </c>
      <c r="G725" s="30">
        <v>2.5268998097958567E-3</v>
      </c>
    </row>
    <row r="726" spans="2:7" ht="14.4" x14ac:dyDescent="0.3">
      <c r="B726" s="27" t="s">
        <v>548</v>
      </c>
      <c r="C726" s="28" t="s">
        <v>549</v>
      </c>
      <c r="D726" s="28" t="s">
        <v>755</v>
      </c>
      <c r="E726" s="28" t="s">
        <v>756</v>
      </c>
      <c r="F726" s="29">
        <v>0.98520593312898563</v>
      </c>
      <c r="G726" s="30">
        <v>0.96005369662095807</v>
      </c>
    </row>
    <row r="727" spans="2:7" ht="14.4" x14ac:dyDescent="0.3">
      <c r="B727" s="27" t="s">
        <v>550</v>
      </c>
      <c r="C727" s="28" t="s">
        <v>551</v>
      </c>
      <c r="D727" s="28" t="s">
        <v>287</v>
      </c>
      <c r="E727" s="28" t="s">
        <v>288</v>
      </c>
      <c r="F727" s="29">
        <v>3.7161376291960902E-3</v>
      </c>
      <c r="G727" s="30">
        <v>1.0329415765370593E-3</v>
      </c>
    </row>
    <row r="728" spans="2:7" ht="14.4" x14ac:dyDescent="0.3">
      <c r="B728" s="27" t="s">
        <v>550</v>
      </c>
      <c r="C728" s="28" t="s">
        <v>551</v>
      </c>
      <c r="D728" s="28" t="s">
        <v>783</v>
      </c>
      <c r="E728" s="28" t="s">
        <v>784</v>
      </c>
      <c r="F728" s="29">
        <v>1.5841722894403437E-3</v>
      </c>
      <c r="G728" s="30">
        <v>0</v>
      </c>
    </row>
    <row r="729" spans="2:7" ht="14.4" x14ac:dyDescent="0.3">
      <c r="B729" s="27" t="s">
        <v>550</v>
      </c>
      <c r="C729" s="28" t="s">
        <v>551</v>
      </c>
      <c r="D729" s="28" t="s">
        <v>926</v>
      </c>
      <c r="E729" s="28" t="s">
        <v>927</v>
      </c>
      <c r="F729" s="29">
        <v>6.5650212054328083E-2</v>
      </c>
      <c r="G729" s="30">
        <v>6.9567896750544608E-3</v>
      </c>
    </row>
    <row r="730" spans="2:7" ht="14.4" x14ac:dyDescent="0.3">
      <c r="B730" s="27" t="s">
        <v>550</v>
      </c>
      <c r="C730" s="28" t="s">
        <v>551</v>
      </c>
      <c r="D730" s="28" t="s">
        <v>429</v>
      </c>
      <c r="E730" s="28" t="s">
        <v>430</v>
      </c>
      <c r="F730" s="29">
        <v>1.2458224574927427E-2</v>
      </c>
      <c r="G730" s="30">
        <v>4.0766867321288735E-3</v>
      </c>
    </row>
    <row r="731" spans="2:7" ht="14.4" x14ac:dyDescent="0.3">
      <c r="B731" s="27" t="s">
        <v>550</v>
      </c>
      <c r="C731" s="28" t="s">
        <v>551</v>
      </c>
      <c r="D731" s="28" t="s">
        <v>618</v>
      </c>
      <c r="E731" s="28" t="s">
        <v>619</v>
      </c>
      <c r="F731" s="29">
        <v>3.3437158267178586E-2</v>
      </c>
      <c r="G731" s="30">
        <v>1.2228463686994753E-2</v>
      </c>
    </row>
    <row r="732" spans="2:7" ht="14.4" x14ac:dyDescent="0.3">
      <c r="B732" s="27" t="s">
        <v>550</v>
      </c>
      <c r="C732" s="28" t="s">
        <v>551</v>
      </c>
      <c r="D732" s="28" t="s">
        <v>862</v>
      </c>
      <c r="E732" s="28" t="s">
        <v>863</v>
      </c>
      <c r="F732" s="29">
        <v>0.96655018571020401</v>
      </c>
      <c r="G732" s="30">
        <v>0.14042577308971665</v>
      </c>
    </row>
    <row r="733" spans="2:7" ht="14.4" x14ac:dyDescent="0.3">
      <c r="B733" s="27" t="s">
        <v>550</v>
      </c>
      <c r="C733" s="28" t="s">
        <v>551</v>
      </c>
      <c r="D733" s="28" t="s">
        <v>886</v>
      </c>
      <c r="E733" s="28" t="s">
        <v>887</v>
      </c>
      <c r="F733" s="29">
        <v>0.93994176601656476</v>
      </c>
      <c r="G733" s="30">
        <v>0.16904400219360388</v>
      </c>
    </row>
    <row r="734" spans="2:7" ht="14.4" x14ac:dyDescent="0.3">
      <c r="B734" s="27" t="s">
        <v>550</v>
      </c>
      <c r="C734" s="28" t="s">
        <v>551</v>
      </c>
      <c r="D734" s="28" t="s">
        <v>882</v>
      </c>
      <c r="E734" s="28" t="s">
        <v>883</v>
      </c>
      <c r="F734" s="29">
        <v>1.5153916082166418E-2</v>
      </c>
      <c r="G734" s="30">
        <v>2.9008575650198401E-3</v>
      </c>
    </row>
    <row r="735" spans="2:7" ht="14.4" x14ac:dyDescent="0.3">
      <c r="B735" s="27" t="s">
        <v>550</v>
      </c>
      <c r="C735" s="28" t="s">
        <v>551</v>
      </c>
      <c r="D735" s="28" t="s">
        <v>679</v>
      </c>
      <c r="E735" s="28" t="s">
        <v>680</v>
      </c>
      <c r="F735" s="29">
        <v>6.5685792855274322E-3</v>
      </c>
      <c r="G735" s="30">
        <v>1.6436064189256606E-3</v>
      </c>
    </row>
    <row r="736" spans="2:7" ht="14.4" x14ac:dyDescent="0.3">
      <c r="B736" s="27" t="s">
        <v>550</v>
      </c>
      <c r="C736" s="28" t="s">
        <v>551</v>
      </c>
      <c r="D736" s="28" t="s">
        <v>383</v>
      </c>
      <c r="E736" s="28" t="s">
        <v>384</v>
      </c>
      <c r="F736" s="29">
        <v>4.4502843770081429E-2</v>
      </c>
      <c r="G736" s="30">
        <v>7.4078035782564992E-3</v>
      </c>
    </row>
    <row r="737" spans="2:7" ht="14.4" x14ac:dyDescent="0.3">
      <c r="B737" s="27" t="s">
        <v>550</v>
      </c>
      <c r="C737" s="28" t="s">
        <v>551</v>
      </c>
      <c r="D737" s="28" t="s">
        <v>705</v>
      </c>
      <c r="E737" s="28" t="s">
        <v>706</v>
      </c>
      <c r="F737" s="29">
        <v>3.1847415493767642E-3</v>
      </c>
      <c r="G737" s="30">
        <v>0</v>
      </c>
    </row>
    <row r="738" spans="2:7" ht="14.4" x14ac:dyDescent="0.3">
      <c r="B738" s="27" t="s">
        <v>550</v>
      </c>
      <c r="C738" s="28" t="s">
        <v>551</v>
      </c>
      <c r="D738" s="28" t="s">
        <v>836</v>
      </c>
      <c r="E738" s="28" t="s">
        <v>837</v>
      </c>
      <c r="F738" s="29">
        <v>0.22939541684834552</v>
      </c>
      <c r="G738" s="30">
        <v>4.1576297582964598E-2</v>
      </c>
    </row>
    <row r="739" spans="2:7" ht="14.4" x14ac:dyDescent="0.3">
      <c r="B739" s="27" t="s">
        <v>550</v>
      </c>
      <c r="C739" s="28" t="s">
        <v>551</v>
      </c>
      <c r="D739" s="28" t="s">
        <v>888</v>
      </c>
      <c r="E739" s="28" t="s">
        <v>889</v>
      </c>
      <c r="F739" s="29">
        <v>1.0581260985252645E-3</v>
      </c>
      <c r="G739" s="30">
        <v>0</v>
      </c>
    </row>
    <row r="740" spans="2:7" ht="14.4" x14ac:dyDescent="0.3">
      <c r="B740" s="27" t="s">
        <v>550</v>
      </c>
      <c r="C740" s="28" t="s">
        <v>551</v>
      </c>
      <c r="D740" s="28" t="s">
        <v>757</v>
      </c>
      <c r="E740" s="28" t="s">
        <v>758</v>
      </c>
      <c r="F740" s="29">
        <v>0.99446886545670299</v>
      </c>
      <c r="G740" s="30">
        <v>0.29436360341748796</v>
      </c>
    </row>
    <row r="741" spans="2:7" ht="14.4" x14ac:dyDescent="0.3">
      <c r="B741" s="27" t="s">
        <v>550</v>
      </c>
      <c r="C741" s="28" t="s">
        <v>551</v>
      </c>
      <c r="D741" s="28" t="s">
        <v>729</v>
      </c>
      <c r="E741" s="28" t="s">
        <v>730</v>
      </c>
      <c r="F741" s="29">
        <v>6.5551202926937436E-3</v>
      </c>
      <c r="G741" s="30">
        <v>1.1327234135286607E-3</v>
      </c>
    </row>
    <row r="742" spans="2:7" ht="14.4" x14ac:dyDescent="0.3">
      <c r="B742" s="27" t="s">
        <v>550</v>
      </c>
      <c r="C742" s="28" t="s">
        <v>551</v>
      </c>
      <c r="D742" s="28" t="s">
        <v>890</v>
      </c>
      <c r="E742" s="28" t="s">
        <v>891</v>
      </c>
      <c r="F742" s="29">
        <v>1.0378368315725787E-3</v>
      </c>
      <c r="G742" s="30">
        <v>0</v>
      </c>
    </row>
    <row r="743" spans="2:7" ht="14.4" x14ac:dyDescent="0.3">
      <c r="B743" s="27" t="s">
        <v>550</v>
      </c>
      <c r="C743" s="28" t="s">
        <v>551</v>
      </c>
      <c r="D743" s="28" t="s">
        <v>900</v>
      </c>
      <c r="E743" s="28" t="s">
        <v>901</v>
      </c>
      <c r="F743" s="29">
        <v>0.97332633425386439</v>
      </c>
      <c r="G743" s="30">
        <v>0.23829978135803875</v>
      </c>
    </row>
    <row r="744" spans="2:7" ht="14.4" x14ac:dyDescent="0.3">
      <c r="B744" s="27" t="s">
        <v>550</v>
      </c>
      <c r="C744" s="28" t="s">
        <v>551</v>
      </c>
      <c r="D744" s="28" t="s">
        <v>838</v>
      </c>
      <c r="E744" s="28" t="s">
        <v>839</v>
      </c>
      <c r="F744" s="29">
        <v>0.98873971864835186</v>
      </c>
      <c r="G744" s="30">
        <v>7.6191015962699143E-2</v>
      </c>
    </row>
    <row r="745" spans="2:7" ht="14.4" x14ac:dyDescent="0.3">
      <c r="B745" s="27" t="s">
        <v>550</v>
      </c>
      <c r="C745" s="28" t="s">
        <v>551</v>
      </c>
      <c r="D745" s="28" t="s">
        <v>759</v>
      </c>
      <c r="E745" s="28" t="s">
        <v>760</v>
      </c>
      <c r="F745" s="29">
        <v>1.1692295024599108E-2</v>
      </c>
      <c r="G745" s="30">
        <v>1.8136346691593498E-3</v>
      </c>
    </row>
    <row r="746" spans="2:7" ht="14.4" x14ac:dyDescent="0.3">
      <c r="B746" s="27" t="s">
        <v>550</v>
      </c>
      <c r="C746" s="28" t="s">
        <v>551</v>
      </c>
      <c r="D746" s="28" t="s">
        <v>685</v>
      </c>
      <c r="E746" s="28" t="s">
        <v>686</v>
      </c>
      <c r="F746" s="29">
        <v>2.3119338562853022E-3</v>
      </c>
      <c r="G746" s="30">
        <v>9.0601907988374208E-4</v>
      </c>
    </row>
    <row r="747" spans="2:7" ht="14.4" x14ac:dyDescent="0.3">
      <c r="B747" s="27" t="s">
        <v>552</v>
      </c>
      <c r="C747" s="28" t="s">
        <v>553</v>
      </c>
      <c r="D747" s="28" t="s">
        <v>429</v>
      </c>
      <c r="E747" s="28" t="s">
        <v>430</v>
      </c>
      <c r="F747" s="29">
        <v>1.0013904813016858E-2</v>
      </c>
      <c r="G747" s="30">
        <v>1.9127452670621072E-2</v>
      </c>
    </row>
    <row r="748" spans="2:7" ht="14.4" x14ac:dyDescent="0.3">
      <c r="B748" s="27" t="s">
        <v>552</v>
      </c>
      <c r="C748" s="28" t="s">
        <v>553</v>
      </c>
      <c r="D748" s="28" t="s">
        <v>383</v>
      </c>
      <c r="E748" s="28" t="s">
        <v>384</v>
      </c>
      <c r="F748" s="29">
        <v>3.5026807208693403E-2</v>
      </c>
      <c r="G748" s="30">
        <v>3.4033353058761588E-2</v>
      </c>
    </row>
    <row r="749" spans="2:7" ht="14.4" x14ac:dyDescent="0.3">
      <c r="B749" s="27" t="s">
        <v>552</v>
      </c>
      <c r="C749" s="28" t="s">
        <v>553</v>
      </c>
      <c r="D749" s="28" t="s">
        <v>689</v>
      </c>
      <c r="E749" s="28" t="s">
        <v>690</v>
      </c>
      <c r="F749" s="29">
        <v>1.0900834182669629E-3</v>
      </c>
      <c r="G749" s="30">
        <v>2.0781592913756389E-3</v>
      </c>
    </row>
    <row r="750" spans="2:7" ht="14.4" x14ac:dyDescent="0.3">
      <c r="B750" s="27" t="s">
        <v>552</v>
      </c>
      <c r="C750" s="28" t="s">
        <v>553</v>
      </c>
      <c r="D750" s="28" t="s">
        <v>705</v>
      </c>
      <c r="E750" s="28" t="s">
        <v>706</v>
      </c>
      <c r="F750" s="29">
        <v>6.2381125098417367E-2</v>
      </c>
      <c r="G750" s="30">
        <v>6.571363337728843E-2</v>
      </c>
    </row>
    <row r="751" spans="2:7" ht="14.4" x14ac:dyDescent="0.3">
      <c r="B751" s="27" t="s">
        <v>552</v>
      </c>
      <c r="C751" s="28" t="s">
        <v>553</v>
      </c>
      <c r="D751" s="28" t="s">
        <v>900</v>
      </c>
      <c r="E751" s="28" t="s">
        <v>901</v>
      </c>
      <c r="F751" s="29">
        <v>1.3292816922991647E-2</v>
      </c>
      <c r="G751" s="30">
        <v>1.8996985271162514E-2</v>
      </c>
    </row>
    <row r="752" spans="2:7" ht="14.4" x14ac:dyDescent="0.3">
      <c r="B752" s="27" t="s">
        <v>552</v>
      </c>
      <c r="C752" s="28" t="s">
        <v>553</v>
      </c>
      <c r="D752" s="28" t="s">
        <v>759</v>
      </c>
      <c r="E752" s="28" t="s">
        <v>760</v>
      </c>
      <c r="F752" s="29">
        <v>0.94632968978365151</v>
      </c>
      <c r="G752" s="30">
        <v>0.8568306672941528</v>
      </c>
    </row>
    <row r="753" spans="2:7" ht="14.4" x14ac:dyDescent="0.3">
      <c r="B753" s="27" t="s">
        <v>552</v>
      </c>
      <c r="C753" s="28" t="s">
        <v>553</v>
      </c>
      <c r="D753" s="28" t="s">
        <v>777</v>
      </c>
      <c r="E753" s="28" t="s">
        <v>778</v>
      </c>
      <c r="F753" s="29">
        <v>1.7275561455747312E-3</v>
      </c>
      <c r="G753" s="30">
        <v>3.2197490366380416E-3</v>
      </c>
    </row>
    <row r="754" spans="2:7" ht="14.4" x14ac:dyDescent="0.3">
      <c r="B754" s="27" t="s">
        <v>554</v>
      </c>
      <c r="C754" s="28" t="s">
        <v>555</v>
      </c>
      <c r="D754" s="28" t="s">
        <v>334</v>
      </c>
      <c r="E754" s="28" t="s">
        <v>335</v>
      </c>
      <c r="F754" s="29">
        <v>0</v>
      </c>
      <c r="G754" s="30">
        <v>2.3215925431833537E-3</v>
      </c>
    </row>
    <row r="755" spans="2:7" ht="14.4" x14ac:dyDescent="0.3">
      <c r="B755" s="27" t="s">
        <v>554</v>
      </c>
      <c r="C755" s="28" t="s">
        <v>555</v>
      </c>
      <c r="D755" s="28" t="s">
        <v>761</v>
      </c>
      <c r="E755" s="28" t="s">
        <v>762</v>
      </c>
      <c r="F755" s="29">
        <v>0.95967649833131019</v>
      </c>
      <c r="G755" s="30">
        <v>0.9826920078310436</v>
      </c>
    </row>
    <row r="756" spans="2:7" ht="14.4" x14ac:dyDescent="0.3">
      <c r="B756" s="27" t="s">
        <v>554</v>
      </c>
      <c r="C756" s="28" t="s">
        <v>555</v>
      </c>
      <c r="D756" s="28" t="s">
        <v>787</v>
      </c>
      <c r="E756" s="28" t="s">
        <v>788</v>
      </c>
      <c r="F756" s="29">
        <v>7.0837769224469738E-3</v>
      </c>
      <c r="G756" s="30">
        <v>1.4986399625773144E-2</v>
      </c>
    </row>
    <row r="757" spans="2:7" ht="14.4" x14ac:dyDescent="0.3">
      <c r="B757" s="27" t="s">
        <v>556</v>
      </c>
      <c r="C757" s="28" t="s">
        <v>557</v>
      </c>
      <c r="D757" s="28" t="s">
        <v>703</v>
      </c>
      <c r="E757" s="28" t="s">
        <v>704</v>
      </c>
      <c r="F757" s="29">
        <v>2.1961840909802945E-2</v>
      </c>
      <c r="G757" s="30">
        <v>5.8584119608547765E-2</v>
      </c>
    </row>
    <row r="758" spans="2:7" ht="14.4" x14ac:dyDescent="0.3">
      <c r="B758" s="27" t="s">
        <v>556</v>
      </c>
      <c r="C758" s="28" t="s">
        <v>557</v>
      </c>
      <c r="D758" s="28" t="s">
        <v>721</v>
      </c>
      <c r="E758" s="28" t="s">
        <v>722</v>
      </c>
      <c r="F758" s="29">
        <v>3.6174053956254455E-2</v>
      </c>
      <c r="G758" s="30">
        <v>3.8430681029943917E-2</v>
      </c>
    </row>
    <row r="759" spans="2:7" ht="14.4" x14ac:dyDescent="0.3">
      <c r="B759" s="27" t="s">
        <v>556</v>
      </c>
      <c r="C759" s="28" t="s">
        <v>557</v>
      </c>
      <c r="D759" s="28" t="s">
        <v>749</v>
      </c>
      <c r="E759" s="28" t="s">
        <v>750</v>
      </c>
      <c r="F759" s="29">
        <v>1.7466575413770835E-2</v>
      </c>
      <c r="G759" s="30">
        <v>2.2714926832529646E-2</v>
      </c>
    </row>
    <row r="760" spans="2:7" ht="14.4" x14ac:dyDescent="0.3">
      <c r="B760" s="27" t="s">
        <v>556</v>
      </c>
      <c r="C760" s="28" t="s">
        <v>557</v>
      </c>
      <c r="D760" s="28" t="s">
        <v>763</v>
      </c>
      <c r="E760" s="28" t="s">
        <v>764</v>
      </c>
      <c r="F760" s="29">
        <v>0.85161663284364064</v>
      </c>
      <c r="G760" s="30">
        <v>0.8802702725289786</v>
      </c>
    </row>
    <row r="761" spans="2:7" ht="14.4" x14ac:dyDescent="0.3">
      <c r="B761" s="27" t="s">
        <v>560</v>
      </c>
      <c r="C761" s="28" t="s">
        <v>561</v>
      </c>
      <c r="D761" s="28" t="s">
        <v>558</v>
      </c>
      <c r="E761" s="28" t="s">
        <v>559</v>
      </c>
      <c r="F761" s="29">
        <v>1.7549403991822789E-2</v>
      </c>
      <c r="G761" s="30">
        <v>2.8809987029831386E-2</v>
      </c>
    </row>
    <row r="762" spans="2:7" ht="14.4" x14ac:dyDescent="0.3">
      <c r="B762" s="27" t="s">
        <v>560</v>
      </c>
      <c r="C762" s="28" t="s">
        <v>561</v>
      </c>
      <c r="D762" s="28" t="s">
        <v>765</v>
      </c>
      <c r="E762" s="28" t="s">
        <v>766</v>
      </c>
      <c r="F762" s="29">
        <v>0.96735280502115484</v>
      </c>
      <c r="G762" s="30">
        <v>0.9711900129701686</v>
      </c>
    </row>
    <row r="763" spans="2:7" ht="14.4" x14ac:dyDescent="0.3">
      <c r="B763" s="27" t="s">
        <v>562</v>
      </c>
      <c r="C763" s="28" t="s">
        <v>563</v>
      </c>
      <c r="D763" s="28" t="s">
        <v>146</v>
      </c>
      <c r="E763" s="28" t="s">
        <v>147</v>
      </c>
      <c r="F763" s="29">
        <v>2.2850254366512685E-3</v>
      </c>
      <c r="G763" s="30">
        <v>2.9084580019809575E-3</v>
      </c>
    </row>
    <row r="764" spans="2:7" ht="14.4" x14ac:dyDescent="0.3">
      <c r="B764" s="27" t="s">
        <v>562</v>
      </c>
      <c r="C764" s="28" t="s">
        <v>563</v>
      </c>
      <c r="D764" s="28" t="s">
        <v>327</v>
      </c>
      <c r="E764" s="28" t="s">
        <v>328</v>
      </c>
      <c r="F764" s="29">
        <v>1.8026510844691352E-3</v>
      </c>
      <c r="G764" s="30">
        <v>2.8683808247883069E-3</v>
      </c>
    </row>
    <row r="765" spans="2:7" ht="14.4" x14ac:dyDescent="0.3">
      <c r="B765" s="27" t="s">
        <v>562</v>
      </c>
      <c r="C765" s="28" t="s">
        <v>563</v>
      </c>
      <c r="D765" s="28" t="s">
        <v>649</v>
      </c>
      <c r="E765" s="28" t="s">
        <v>650</v>
      </c>
      <c r="F765" s="29">
        <v>2.3749711249711251E-3</v>
      </c>
      <c r="G765" s="30">
        <v>3.7672546561091933E-3</v>
      </c>
    </row>
    <row r="766" spans="2:7" ht="14.4" x14ac:dyDescent="0.3">
      <c r="B766" s="27" t="s">
        <v>562</v>
      </c>
      <c r="C766" s="28" t="s">
        <v>563</v>
      </c>
      <c r="D766" s="28" t="s">
        <v>669</v>
      </c>
      <c r="E766" s="28" t="s">
        <v>670</v>
      </c>
      <c r="F766" s="29">
        <v>0.98462694297569109</v>
      </c>
      <c r="G766" s="30">
        <v>0.99045590651712156</v>
      </c>
    </row>
    <row r="767" spans="2:7" ht="14.4" x14ac:dyDescent="0.3">
      <c r="B767" s="27" t="s">
        <v>566</v>
      </c>
      <c r="C767" s="28" t="s">
        <v>567</v>
      </c>
      <c r="D767" s="28" t="s">
        <v>564</v>
      </c>
      <c r="E767" s="28" t="s">
        <v>565</v>
      </c>
      <c r="F767" s="29">
        <v>0.48727028345495049</v>
      </c>
      <c r="G767" s="30">
        <v>1</v>
      </c>
    </row>
    <row r="768" spans="2:7" ht="14.4" x14ac:dyDescent="0.3">
      <c r="B768" s="27" t="s">
        <v>568</v>
      </c>
      <c r="C768" s="28" t="s">
        <v>569</v>
      </c>
      <c r="D768" s="28" t="s">
        <v>271</v>
      </c>
      <c r="E768" s="28" t="s">
        <v>272</v>
      </c>
      <c r="F768" s="29">
        <v>1.0504142078983203E-2</v>
      </c>
      <c r="G768" s="30">
        <v>9.0553624437861319E-3</v>
      </c>
    </row>
    <row r="769" spans="2:7" ht="14.4" x14ac:dyDescent="0.3">
      <c r="B769" s="27" t="s">
        <v>568</v>
      </c>
      <c r="C769" s="28" t="s">
        <v>569</v>
      </c>
      <c r="D769" s="28" t="s">
        <v>391</v>
      </c>
      <c r="E769" s="28" t="s">
        <v>392</v>
      </c>
      <c r="F769" s="29">
        <v>4.8142171923697538E-3</v>
      </c>
      <c r="G769" s="30">
        <v>3.3292672860510118E-3</v>
      </c>
    </row>
    <row r="770" spans="2:7" ht="14.4" x14ac:dyDescent="0.3">
      <c r="B770" s="27" t="s">
        <v>568</v>
      </c>
      <c r="C770" s="28" t="s">
        <v>569</v>
      </c>
      <c r="D770" s="28" t="s">
        <v>576</v>
      </c>
      <c r="E770" s="28" t="s">
        <v>577</v>
      </c>
      <c r="F770" s="29">
        <v>9.2170121334681498E-3</v>
      </c>
      <c r="G770" s="30">
        <v>8.9177894154369147E-3</v>
      </c>
    </row>
    <row r="771" spans="2:7" ht="14.4" x14ac:dyDescent="0.3">
      <c r="B771" s="27" t="s">
        <v>568</v>
      </c>
      <c r="C771" s="28" t="s">
        <v>569</v>
      </c>
      <c r="D771" s="28" t="s">
        <v>491</v>
      </c>
      <c r="E771" s="28" t="s">
        <v>492</v>
      </c>
      <c r="F771" s="29">
        <v>4.7250014205600932E-3</v>
      </c>
      <c r="G771" s="30">
        <v>3.304809858788929E-3</v>
      </c>
    </row>
    <row r="772" spans="2:7" ht="14.4" x14ac:dyDescent="0.3">
      <c r="B772" s="27" t="s">
        <v>568</v>
      </c>
      <c r="C772" s="28" t="s">
        <v>569</v>
      </c>
      <c r="D772" s="28" t="s">
        <v>681</v>
      </c>
      <c r="E772" s="28" t="s">
        <v>682</v>
      </c>
      <c r="F772" s="29">
        <v>1.7291135491256369E-3</v>
      </c>
      <c r="G772" s="30">
        <v>1.3207010721524675E-3</v>
      </c>
    </row>
    <row r="773" spans="2:7" ht="14.4" x14ac:dyDescent="0.3">
      <c r="B773" s="27" t="s">
        <v>568</v>
      </c>
      <c r="C773" s="28" t="s">
        <v>569</v>
      </c>
      <c r="D773" s="28" t="s">
        <v>709</v>
      </c>
      <c r="E773" s="28" t="s">
        <v>710</v>
      </c>
      <c r="F773" s="29">
        <v>2.2960200636830178E-3</v>
      </c>
      <c r="G773" s="30">
        <v>2.7820323510619107E-3</v>
      </c>
    </row>
    <row r="774" spans="2:7" ht="14.4" x14ac:dyDescent="0.3">
      <c r="B774" s="27" t="s">
        <v>568</v>
      </c>
      <c r="C774" s="28" t="s">
        <v>569</v>
      </c>
      <c r="D774" s="28" t="s">
        <v>767</v>
      </c>
      <c r="E774" s="28" t="s">
        <v>768</v>
      </c>
      <c r="F774" s="29">
        <v>0.98881426197160316</v>
      </c>
      <c r="G774" s="30">
        <v>0.97129003757272259</v>
      </c>
    </row>
    <row r="775" spans="2:7" ht="14.4" x14ac:dyDescent="0.3">
      <c r="B775" s="27" t="s">
        <v>570</v>
      </c>
      <c r="C775" s="28" t="s">
        <v>571</v>
      </c>
      <c r="D775" s="28" t="s">
        <v>703</v>
      </c>
      <c r="E775" s="28" t="s">
        <v>704</v>
      </c>
      <c r="F775" s="29">
        <v>2.6971396347003358E-2</v>
      </c>
      <c r="G775" s="30">
        <v>6.926877152328538E-2</v>
      </c>
    </row>
    <row r="776" spans="2:7" ht="14.4" x14ac:dyDescent="0.3">
      <c r="B776" s="27" t="s">
        <v>570</v>
      </c>
      <c r="C776" s="28" t="s">
        <v>571</v>
      </c>
      <c r="D776" s="28" t="s">
        <v>733</v>
      </c>
      <c r="E776" s="28" t="s">
        <v>734</v>
      </c>
      <c r="F776" s="29">
        <v>1.087609728761194E-3</v>
      </c>
      <c r="G776" s="30">
        <v>1.1867979788226964E-3</v>
      </c>
    </row>
    <row r="777" spans="2:7" ht="14.4" x14ac:dyDescent="0.3">
      <c r="B777" s="27" t="s">
        <v>570</v>
      </c>
      <c r="C777" s="28" t="s">
        <v>571</v>
      </c>
      <c r="D777" s="28" t="s">
        <v>769</v>
      </c>
      <c r="E777" s="28" t="s">
        <v>770</v>
      </c>
      <c r="F777" s="29">
        <v>0.95661871398366571</v>
      </c>
      <c r="G777" s="30">
        <v>0.92830130990312498</v>
      </c>
    </row>
    <row r="778" spans="2:7" ht="14.4" x14ac:dyDescent="0.3">
      <c r="B778" s="27" t="s">
        <v>570</v>
      </c>
      <c r="C778" s="28" t="s">
        <v>571</v>
      </c>
      <c r="D778" s="28" t="s">
        <v>779</v>
      </c>
      <c r="E778" s="28" t="s">
        <v>780</v>
      </c>
      <c r="F778" s="29">
        <v>1.4195214053721306E-3</v>
      </c>
      <c r="G778" s="30">
        <v>1.2431205947668242E-3</v>
      </c>
    </row>
    <row r="779" spans="2:7" ht="14.4" x14ac:dyDescent="0.3">
      <c r="B779" s="27" t="s">
        <v>572</v>
      </c>
      <c r="C779" s="28" t="s">
        <v>573</v>
      </c>
      <c r="D779" s="28" t="s">
        <v>159</v>
      </c>
      <c r="E779" s="28" t="s">
        <v>160</v>
      </c>
      <c r="F779" s="29">
        <v>8.6597604402719342E-3</v>
      </c>
      <c r="G779" s="30">
        <v>6.2651086147334605E-3</v>
      </c>
    </row>
    <row r="780" spans="2:7" ht="14.4" x14ac:dyDescent="0.3">
      <c r="B780" s="27" t="s">
        <v>572</v>
      </c>
      <c r="C780" s="28" t="s">
        <v>573</v>
      </c>
      <c r="D780" s="28" t="s">
        <v>671</v>
      </c>
      <c r="E780" s="28" t="s">
        <v>672</v>
      </c>
      <c r="F780" s="29">
        <v>4.1885508388489799E-3</v>
      </c>
      <c r="G780" s="30">
        <v>1.0255037599016319E-2</v>
      </c>
    </row>
    <row r="781" spans="2:7" ht="14.4" x14ac:dyDescent="0.3">
      <c r="B781" s="27" t="s">
        <v>572</v>
      </c>
      <c r="C781" s="28" t="s">
        <v>573</v>
      </c>
      <c r="D781" s="28" t="s">
        <v>840</v>
      </c>
      <c r="E781" s="28" t="s">
        <v>841</v>
      </c>
      <c r="F781" s="29">
        <v>5.8555526792648215E-3</v>
      </c>
      <c r="G781" s="30">
        <v>3.1534658848524897E-3</v>
      </c>
    </row>
    <row r="782" spans="2:7" ht="14.4" x14ac:dyDescent="0.3">
      <c r="B782" s="27" t="s">
        <v>572</v>
      </c>
      <c r="C782" s="28" t="s">
        <v>573</v>
      </c>
      <c r="D782" s="28" t="s">
        <v>771</v>
      </c>
      <c r="E782" s="28" t="s">
        <v>772</v>
      </c>
      <c r="F782" s="29">
        <v>0.94522437172690421</v>
      </c>
      <c r="G782" s="30">
        <v>0.9803263879013977</v>
      </c>
    </row>
    <row r="783" spans="2:7" ht="14.4" x14ac:dyDescent="0.3">
      <c r="B783" s="27" t="s">
        <v>574</v>
      </c>
      <c r="C783" s="28" t="s">
        <v>575</v>
      </c>
      <c r="D783" s="28" t="s">
        <v>616</v>
      </c>
      <c r="E783" s="28" t="s">
        <v>617</v>
      </c>
      <c r="F783" s="29">
        <v>1.0718403517176721E-2</v>
      </c>
      <c r="G783" s="30">
        <v>4.8002463770595589E-2</v>
      </c>
    </row>
    <row r="784" spans="2:7" ht="14.4" x14ac:dyDescent="0.3">
      <c r="B784" s="27" t="s">
        <v>574</v>
      </c>
      <c r="C784" s="28" t="s">
        <v>575</v>
      </c>
      <c r="D784" s="28" t="s">
        <v>922</v>
      </c>
      <c r="E784" s="28" t="s">
        <v>923</v>
      </c>
      <c r="F784" s="29">
        <v>6.8897934569576358E-3</v>
      </c>
      <c r="G784" s="30">
        <v>3.1276198949475595E-3</v>
      </c>
    </row>
    <row r="785" spans="2:7" ht="14.4" x14ac:dyDescent="0.3">
      <c r="B785" s="27" t="s">
        <v>574</v>
      </c>
      <c r="C785" s="28" t="s">
        <v>575</v>
      </c>
      <c r="D785" s="28" t="s">
        <v>735</v>
      </c>
      <c r="E785" s="28" t="s">
        <v>736</v>
      </c>
      <c r="F785" s="29">
        <v>1.5826430894822996E-2</v>
      </c>
      <c r="G785" s="30">
        <v>3.0834773384433762E-2</v>
      </c>
    </row>
    <row r="786" spans="2:7" ht="14.4" x14ac:dyDescent="0.3">
      <c r="B786" s="27" t="s">
        <v>574</v>
      </c>
      <c r="C786" s="28" t="s">
        <v>575</v>
      </c>
      <c r="D786" s="28" t="s">
        <v>773</v>
      </c>
      <c r="E786" s="28" t="s">
        <v>774</v>
      </c>
      <c r="F786" s="29">
        <v>0.92790420927367123</v>
      </c>
      <c r="G786" s="30">
        <v>0.9045220456139752</v>
      </c>
    </row>
    <row r="787" spans="2:7" ht="14.4" x14ac:dyDescent="0.3">
      <c r="B787" s="27" t="s">
        <v>574</v>
      </c>
      <c r="C787" s="28" t="s">
        <v>575</v>
      </c>
      <c r="D787" s="28" t="s">
        <v>789</v>
      </c>
      <c r="E787" s="28" t="s">
        <v>790</v>
      </c>
      <c r="F787" s="29">
        <v>1.4145148060191202E-2</v>
      </c>
      <c r="G787" s="30">
        <v>1.3513097336048045E-2</v>
      </c>
    </row>
    <row r="788" spans="2:7" ht="14.4" x14ac:dyDescent="0.3">
      <c r="B788" s="27" t="s">
        <v>578</v>
      </c>
      <c r="C788" s="28" t="s">
        <v>579</v>
      </c>
      <c r="D788" s="28" t="s">
        <v>576</v>
      </c>
      <c r="E788" s="28" t="s">
        <v>577</v>
      </c>
      <c r="F788" s="29">
        <v>3.5452477249747223E-3</v>
      </c>
      <c r="G788" s="30">
        <v>3.7059056678557271E-3</v>
      </c>
    </row>
    <row r="789" spans="2:7" ht="14.4" x14ac:dyDescent="0.3">
      <c r="B789" s="27" t="s">
        <v>578</v>
      </c>
      <c r="C789" s="28" t="s">
        <v>579</v>
      </c>
      <c r="D789" s="28" t="s">
        <v>491</v>
      </c>
      <c r="E789" s="28" t="s">
        <v>492</v>
      </c>
      <c r="F789" s="29">
        <v>1.8795102782986496E-3</v>
      </c>
      <c r="G789" s="30">
        <v>1.4202668780552252E-3</v>
      </c>
    </row>
    <row r="790" spans="2:7" ht="14.4" x14ac:dyDescent="0.3">
      <c r="B790" s="27" t="s">
        <v>578</v>
      </c>
      <c r="C790" s="28" t="s">
        <v>579</v>
      </c>
      <c r="D790" s="28" t="s">
        <v>709</v>
      </c>
      <c r="E790" s="28" t="s">
        <v>710</v>
      </c>
      <c r="F790" s="29">
        <v>1.3026759987687276E-2</v>
      </c>
      <c r="G790" s="30">
        <v>1.7053111375346808E-2</v>
      </c>
    </row>
    <row r="791" spans="2:7" ht="14.4" x14ac:dyDescent="0.3">
      <c r="B791" s="27" t="s">
        <v>578</v>
      </c>
      <c r="C791" s="28" t="s">
        <v>579</v>
      </c>
      <c r="D791" s="28" t="s">
        <v>727</v>
      </c>
      <c r="E791" s="28" t="s">
        <v>728</v>
      </c>
      <c r="F791" s="29">
        <v>1.3770146172501746E-2</v>
      </c>
      <c r="G791" s="30">
        <v>1.4496630994847404E-2</v>
      </c>
    </row>
    <row r="792" spans="2:7" ht="14.4" x14ac:dyDescent="0.3">
      <c r="B792" s="27" t="s">
        <v>578</v>
      </c>
      <c r="C792" s="28" t="s">
        <v>579</v>
      </c>
      <c r="D792" s="28" t="s">
        <v>775</v>
      </c>
      <c r="E792" s="28" t="s">
        <v>776</v>
      </c>
      <c r="F792" s="29">
        <v>0.94273255907916975</v>
      </c>
      <c r="G792" s="30">
        <v>0.96332408508389489</v>
      </c>
    </row>
    <row r="793" spans="2:7" ht="14.4" x14ac:dyDescent="0.3">
      <c r="B793" s="27" t="s">
        <v>580</v>
      </c>
      <c r="C793" s="28" t="s">
        <v>581</v>
      </c>
      <c r="D793" s="28" t="s">
        <v>391</v>
      </c>
      <c r="E793" s="28" t="s">
        <v>392</v>
      </c>
      <c r="F793" s="29">
        <v>8.9564775314427171E-3</v>
      </c>
      <c r="G793" s="30">
        <v>5.3192047972611079E-3</v>
      </c>
    </row>
    <row r="794" spans="2:7" ht="14.4" x14ac:dyDescent="0.3">
      <c r="B794" s="27" t="s">
        <v>580</v>
      </c>
      <c r="C794" s="28" t="s">
        <v>581</v>
      </c>
      <c r="D794" s="28" t="s">
        <v>491</v>
      </c>
      <c r="E794" s="28" t="s">
        <v>492</v>
      </c>
      <c r="F794" s="29">
        <v>8.5670701057333782E-3</v>
      </c>
      <c r="G794" s="30">
        <v>5.1459236933029482E-3</v>
      </c>
    </row>
    <row r="795" spans="2:7" ht="14.4" x14ac:dyDescent="0.3">
      <c r="B795" s="27" t="s">
        <v>580</v>
      </c>
      <c r="C795" s="28" t="s">
        <v>581</v>
      </c>
      <c r="D795" s="28" t="s">
        <v>383</v>
      </c>
      <c r="E795" s="28" t="s">
        <v>384</v>
      </c>
      <c r="F795" s="29">
        <v>1.2852114364635585E-3</v>
      </c>
      <c r="G795" s="30">
        <v>0</v>
      </c>
    </row>
    <row r="796" spans="2:7" ht="14.4" x14ac:dyDescent="0.3">
      <c r="B796" s="27" t="s">
        <v>580</v>
      </c>
      <c r="C796" s="28" t="s">
        <v>581</v>
      </c>
      <c r="D796" s="28" t="s">
        <v>689</v>
      </c>
      <c r="E796" s="28" t="s">
        <v>690</v>
      </c>
      <c r="F796" s="29">
        <v>3.2052363110208412E-2</v>
      </c>
      <c r="G796" s="30">
        <v>3.4430430262232074E-2</v>
      </c>
    </row>
    <row r="797" spans="2:7" ht="14.4" x14ac:dyDescent="0.3">
      <c r="B797" s="27" t="s">
        <v>580</v>
      </c>
      <c r="C797" s="28" t="s">
        <v>581</v>
      </c>
      <c r="D797" s="28" t="s">
        <v>705</v>
      </c>
      <c r="E797" s="28" t="s">
        <v>706</v>
      </c>
      <c r="F797" s="29">
        <v>2.7826679287679474E-2</v>
      </c>
      <c r="G797" s="30">
        <v>1.6516839772739208E-2</v>
      </c>
    </row>
    <row r="798" spans="2:7" ht="14.4" x14ac:dyDescent="0.3">
      <c r="B798" s="27" t="s">
        <v>580</v>
      </c>
      <c r="C798" s="28" t="s">
        <v>581</v>
      </c>
      <c r="D798" s="28" t="s">
        <v>729</v>
      </c>
      <c r="E798" s="28" t="s">
        <v>730</v>
      </c>
      <c r="F798" s="29">
        <v>1.2509701023688976E-2</v>
      </c>
      <c r="G798" s="30">
        <v>7.1097762048287667E-3</v>
      </c>
    </row>
    <row r="799" spans="2:7" ht="14.4" x14ac:dyDescent="0.3">
      <c r="B799" s="27" t="s">
        <v>580</v>
      </c>
      <c r="C799" s="28" t="s">
        <v>581</v>
      </c>
      <c r="D799" s="28" t="s">
        <v>777</v>
      </c>
      <c r="E799" s="28" t="s">
        <v>778</v>
      </c>
      <c r="F799" s="29">
        <v>0.88298119688889887</v>
      </c>
      <c r="G799" s="30">
        <v>0.92726656934919816</v>
      </c>
    </row>
    <row r="800" spans="2:7" ht="14.4" x14ac:dyDescent="0.3">
      <c r="B800" s="27" t="s">
        <v>580</v>
      </c>
      <c r="C800" s="28" t="s">
        <v>581</v>
      </c>
      <c r="D800" s="28" t="s">
        <v>683</v>
      </c>
      <c r="E800" s="28" t="s">
        <v>684</v>
      </c>
      <c r="F800" s="29">
        <v>6.5088949487079589E-3</v>
      </c>
      <c r="G800" s="30">
        <v>4.2112559204377179E-3</v>
      </c>
    </row>
    <row r="801" spans="2:7" ht="14.4" x14ac:dyDescent="0.3">
      <c r="B801" s="27" t="s">
        <v>582</v>
      </c>
      <c r="C801" s="28" t="s">
        <v>583</v>
      </c>
      <c r="D801" s="28" t="s">
        <v>342</v>
      </c>
      <c r="E801" s="28" t="s">
        <v>343</v>
      </c>
      <c r="F801" s="29">
        <v>3.1329517754666949E-3</v>
      </c>
      <c r="G801" s="30">
        <v>1.87128310687765E-3</v>
      </c>
    </row>
    <row r="802" spans="2:7" ht="14.4" x14ac:dyDescent="0.3">
      <c r="B802" s="27" t="s">
        <v>582</v>
      </c>
      <c r="C802" s="28" t="s">
        <v>583</v>
      </c>
      <c r="D802" s="28" t="s">
        <v>733</v>
      </c>
      <c r="E802" s="28" t="s">
        <v>734</v>
      </c>
      <c r="F802" s="29">
        <v>4.7891696191891221E-3</v>
      </c>
      <c r="G802" s="30">
        <v>5.928772575205043E-3</v>
      </c>
    </row>
    <row r="803" spans="2:7" ht="14.4" x14ac:dyDescent="0.3">
      <c r="B803" s="27" t="s">
        <v>582</v>
      </c>
      <c r="C803" s="28" t="s">
        <v>583</v>
      </c>
      <c r="D803" s="28" t="s">
        <v>745</v>
      </c>
      <c r="E803" s="28" t="s">
        <v>746</v>
      </c>
      <c r="F803" s="29">
        <v>2.2494451300960422E-2</v>
      </c>
      <c r="G803" s="30">
        <v>2.0214421659417347E-2</v>
      </c>
    </row>
    <row r="804" spans="2:7" ht="14.4" x14ac:dyDescent="0.3">
      <c r="B804" s="27" t="s">
        <v>582</v>
      </c>
      <c r="C804" s="28" t="s">
        <v>583</v>
      </c>
      <c r="D804" s="28" t="s">
        <v>779</v>
      </c>
      <c r="E804" s="28" t="s">
        <v>780</v>
      </c>
      <c r="F804" s="29">
        <v>0.97584976042705085</v>
      </c>
      <c r="G804" s="30">
        <v>0.96951634177844925</v>
      </c>
    </row>
    <row r="805" spans="2:7" ht="14.4" x14ac:dyDescent="0.3">
      <c r="B805" s="27" t="s">
        <v>582</v>
      </c>
      <c r="C805" s="28" t="s">
        <v>583</v>
      </c>
      <c r="D805" s="28" t="s">
        <v>785</v>
      </c>
      <c r="E805" s="28" t="s">
        <v>786</v>
      </c>
      <c r="F805" s="29">
        <v>1.6542875402487242E-3</v>
      </c>
      <c r="G805" s="30">
        <v>2.4691808800507528E-3</v>
      </c>
    </row>
    <row r="806" spans="2:7" ht="14.4" x14ac:dyDescent="0.3">
      <c r="B806" s="27" t="s">
        <v>584</v>
      </c>
      <c r="C806" s="28" t="s">
        <v>585</v>
      </c>
      <c r="D806" s="28" t="s">
        <v>616</v>
      </c>
      <c r="E806" s="28" t="s">
        <v>617</v>
      </c>
      <c r="F806" s="29">
        <v>2.1264126738168528E-3</v>
      </c>
      <c r="G806" s="30">
        <v>4.6385575302806299E-3</v>
      </c>
    </row>
    <row r="807" spans="2:7" ht="14.4" x14ac:dyDescent="0.3">
      <c r="B807" s="27" t="s">
        <v>584</v>
      </c>
      <c r="C807" s="28" t="s">
        <v>585</v>
      </c>
      <c r="D807" s="28" t="s">
        <v>283</v>
      </c>
      <c r="E807" s="28" t="s">
        <v>284</v>
      </c>
      <c r="F807" s="29">
        <v>0.25187362348522307</v>
      </c>
      <c r="G807" s="30">
        <v>0.21482038298517764</v>
      </c>
    </row>
    <row r="808" spans="2:7" ht="14.4" x14ac:dyDescent="0.3">
      <c r="B808" s="27" t="s">
        <v>584</v>
      </c>
      <c r="C808" s="28" t="s">
        <v>585</v>
      </c>
      <c r="D808" s="28" t="s">
        <v>334</v>
      </c>
      <c r="E808" s="28" t="s">
        <v>335</v>
      </c>
      <c r="F808" s="29">
        <v>1.9830309650750695E-3</v>
      </c>
      <c r="G808" s="30">
        <v>2.1301029549761572E-3</v>
      </c>
    </row>
    <row r="809" spans="2:7" ht="14.4" x14ac:dyDescent="0.3">
      <c r="B809" s="27" t="s">
        <v>584</v>
      </c>
      <c r="C809" s="28" t="s">
        <v>585</v>
      </c>
      <c r="D809" s="28" t="s">
        <v>717</v>
      </c>
      <c r="E809" s="28" t="s">
        <v>718</v>
      </c>
      <c r="F809" s="29">
        <v>1.88463567618266E-3</v>
      </c>
      <c r="G809" s="30">
        <v>2.1434369327850847E-3</v>
      </c>
    </row>
    <row r="810" spans="2:7" ht="14.4" x14ac:dyDescent="0.3">
      <c r="B810" s="27" t="s">
        <v>584</v>
      </c>
      <c r="C810" s="28" t="s">
        <v>585</v>
      </c>
      <c r="D810" s="28" t="s">
        <v>723</v>
      </c>
      <c r="E810" s="28" t="s">
        <v>724</v>
      </c>
      <c r="F810" s="29">
        <v>2.6857437164113499E-3</v>
      </c>
      <c r="G810" s="30">
        <v>3.3201604744229306E-3</v>
      </c>
    </row>
    <row r="811" spans="2:7" ht="14.4" x14ac:dyDescent="0.3">
      <c r="B811" s="27" t="s">
        <v>584</v>
      </c>
      <c r="C811" s="28" t="s">
        <v>585</v>
      </c>
      <c r="D811" s="28" t="s">
        <v>830</v>
      </c>
      <c r="E811" s="28" t="s">
        <v>831</v>
      </c>
      <c r="F811" s="29">
        <v>7.3107079042449459E-3</v>
      </c>
      <c r="G811" s="30">
        <v>2.1617711522723599E-3</v>
      </c>
    </row>
    <row r="812" spans="2:7" ht="14.4" x14ac:dyDescent="0.3">
      <c r="B812" s="27" t="s">
        <v>584</v>
      </c>
      <c r="C812" s="28" t="s">
        <v>585</v>
      </c>
      <c r="D812" s="28" t="s">
        <v>747</v>
      </c>
      <c r="E812" s="28" t="s">
        <v>748</v>
      </c>
      <c r="F812" s="29">
        <v>8.1084318477089076E-3</v>
      </c>
      <c r="G812" s="30">
        <v>2.9334751179640349E-3</v>
      </c>
    </row>
    <row r="813" spans="2:7" ht="14.4" x14ac:dyDescent="0.3">
      <c r="B813" s="27" t="s">
        <v>584</v>
      </c>
      <c r="C813" s="28" t="s">
        <v>585</v>
      </c>
      <c r="D813" s="28" t="s">
        <v>781</v>
      </c>
      <c r="E813" s="28" t="s">
        <v>782</v>
      </c>
      <c r="F813" s="29">
        <v>0.96141660533417461</v>
      </c>
      <c r="G813" s="30">
        <v>0.45722376581534774</v>
      </c>
    </row>
    <row r="814" spans="2:7" ht="14.4" x14ac:dyDescent="0.3">
      <c r="B814" s="27" t="s">
        <v>584</v>
      </c>
      <c r="C814" s="28" t="s">
        <v>585</v>
      </c>
      <c r="D814" s="28" t="s">
        <v>860</v>
      </c>
      <c r="E814" s="28" t="s">
        <v>861</v>
      </c>
      <c r="F814" s="29">
        <v>0.96668920229129662</v>
      </c>
      <c r="G814" s="30">
        <v>0.30743652609876143</v>
      </c>
    </row>
    <row r="815" spans="2:7" ht="14.4" x14ac:dyDescent="0.3">
      <c r="B815" s="27" t="s">
        <v>584</v>
      </c>
      <c r="C815" s="28" t="s">
        <v>585</v>
      </c>
      <c r="D815" s="28" t="s">
        <v>695</v>
      </c>
      <c r="E815" s="28" t="s">
        <v>696</v>
      </c>
      <c r="F815" s="29">
        <v>4.8932304775435214E-3</v>
      </c>
      <c r="G815" s="30">
        <v>3.1918209380120037E-3</v>
      </c>
    </row>
    <row r="816" spans="2:7" ht="14.4" x14ac:dyDescent="0.3">
      <c r="B816" s="27" t="s">
        <v>587</v>
      </c>
      <c r="C816" s="28" t="s">
        <v>588</v>
      </c>
      <c r="D816" s="28" t="s">
        <v>663</v>
      </c>
      <c r="E816" s="28" t="s">
        <v>664</v>
      </c>
      <c r="F816" s="29">
        <v>0.30020932838021114</v>
      </c>
      <c r="G816" s="30">
        <v>0.97617678074968828</v>
      </c>
    </row>
    <row r="817" spans="2:7" ht="14.4" x14ac:dyDescent="0.3">
      <c r="B817" s="27" t="s">
        <v>587</v>
      </c>
      <c r="C817" s="28" t="s">
        <v>588</v>
      </c>
      <c r="D817" s="28" t="s">
        <v>888</v>
      </c>
      <c r="E817" s="28" t="s">
        <v>889</v>
      </c>
      <c r="F817" s="29">
        <v>6.7914871763086011E-3</v>
      </c>
      <c r="G817" s="30">
        <v>9.191352698686605E-3</v>
      </c>
    </row>
    <row r="818" spans="2:7" ht="14.4" x14ac:dyDescent="0.3">
      <c r="B818" s="27" t="s">
        <v>587</v>
      </c>
      <c r="C818" s="28" t="s">
        <v>588</v>
      </c>
      <c r="D818" s="28" t="s">
        <v>723</v>
      </c>
      <c r="E818" s="28" t="s">
        <v>724</v>
      </c>
      <c r="F818" s="29">
        <v>2.363508401038703E-3</v>
      </c>
      <c r="G818" s="30">
        <v>1.050354711916403E-2</v>
      </c>
    </row>
    <row r="819" spans="2:7" ht="14.4" x14ac:dyDescent="0.3">
      <c r="B819" s="27" t="s">
        <v>587</v>
      </c>
      <c r="C819" s="28" t="s">
        <v>588</v>
      </c>
      <c r="D819" s="28" t="s">
        <v>787</v>
      </c>
      <c r="E819" s="28" t="s">
        <v>788</v>
      </c>
      <c r="F819" s="29">
        <v>1.4106133813774466E-3</v>
      </c>
      <c r="G819" s="30">
        <v>4.1283194324609335E-3</v>
      </c>
    </row>
    <row r="820" spans="2:7" ht="14.4" x14ac:dyDescent="0.3">
      <c r="B820" s="27" t="s">
        <v>589</v>
      </c>
      <c r="C820" s="28" t="s">
        <v>590</v>
      </c>
      <c r="D820" s="28" t="s">
        <v>241</v>
      </c>
      <c r="E820" s="28" t="s">
        <v>242</v>
      </c>
      <c r="F820" s="29">
        <v>1.0935681919231098E-2</v>
      </c>
      <c r="G820" s="30">
        <v>3.9069012910348559E-3</v>
      </c>
    </row>
    <row r="821" spans="2:7" ht="14.4" x14ac:dyDescent="0.3">
      <c r="B821" s="27" t="s">
        <v>589</v>
      </c>
      <c r="C821" s="28" t="s">
        <v>590</v>
      </c>
      <c r="D821" s="28" t="s">
        <v>783</v>
      </c>
      <c r="E821" s="28" t="s">
        <v>784</v>
      </c>
      <c r="F821" s="29">
        <v>0.9949555594911188</v>
      </c>
      <c r="G821" s="30">
        <v>0.57594236532005505</v>
      </c>
    </row>
    <row r="822" spans="2:7" ht="14.4" x14ac:dyDescent="0.3">
      <c r="B822" s="27" t="s">
        <v>589</v>
      </c>
      <c r="C822" s="28" t="s">
        <v>590</v>
      </c>
      <c r="D822" s="28" t="s">
        <v>926</v>
      </c>
      <c r="E822" s="28" t="s">
        <v>927</v>
      </c>
      <c r="F822" s="29">
        <v>0.93434978794567181</v>
      </c>
      <c r="G822" s="30">
        <v>0.13973142870017799</v>
      </c>
    </row>
    <row r="823" spans="2:7" ht="14.4" x14ac:dyDescent="0.3">
      <c r="B823" s="27" t="s">
        <v>589</v>
      </c>
      <c r="C823" s="28" t="s">
        <v>590</v>
      </c>
      <c r="D823" s="28" t="s">
        <v>862</v>
      </c>
      <c r="E823" s="28" t="s">
        <v>863</v>
      </c>
      <c r="F823" s="29">
        <v>2.9944396826443371E-3</v>
      </c>
      <c r="G823" s="30">
        <v>0</v>
      </c>
    </row>
    <row r="824" spans="2:7" ht="14.4" x14ac:dyDescent="0.3">
      <c r="B824" s="27" t="s">
        <v>589</v>
      </c>
      <c r="C824" s="28" t="s">
        <v>590</v>
      </c>
      <c r="D824" s="28" t="s">
        <v>886</v>
      </c>
      <c r="E824" s="28" t="s">
        <v>887</v>
      </c>
      <c r="F824" s="29">
        <v>3.1074399240117533E-2</v>
      </c>
      <c r="G824" s="30">
        <v>7.8870288173399725E-3</v>
      </c>
    </row>
    <row r="825" spans="2:7" ht="14.4" x14ac:dyDescent="0.3">
      <c r="B825" s="27" t="s">
        <v>589</v>
      </c>
      <c r="C825" s="28" t="s">
        <v>590</v>
      </c>
      <c r="D825" s="28" t="s">
        <v>842</v>
      </c>
      <c r="E825" s="28" t="s">
        <v>843</v>
      </c>
      <c r="F825" s="29">
        <v>1.0622975491319965E-2</v>
      </c>
      <c r="G825" s="30">
        <v>2.0356893405132598E-3</v>
      </c>
    </row>
    <row r="826" spans="2:7" ht="14.4" x14ac:dyDescent="0.3">
      <c r="B826" s="27" t="s">
        <v>589</v>
      </c>
      <c r="C826" s="28" t="s">
        <v>590</v>
      </c>
      <c r="D826" s="28" t="s">
        <v>882</v>
      </c>
      <c r="E826" s="28" t="s">
        <v>883</v>
      </c>
      <c r="F826" s="29">
        <v>0.95713201504549517</v>
      </c>
      <c r="G826" s="30">
        <v>0.25857422887141474</v>
      </c>
    </row>
    <row r="827" spans="2:7" ht="14.4" x14ac:dyDescent="0.3">
      <c r="B827" s="27" t="s">
        <v>589</v>
      </c>
      <c r="C827" s="28" t="s">
        <v>590</v>
      </c>
      <c r="D827" s="28" t="s">
        <v>890</v>
      </c>
      <c r="E827" s="28" t="s">
        <v>891</v>
      </c>
      <c r="F827" s="29">
        <v>4.0680411411551161E-2</v>
      </c>
      <c r="G827" s="30">
        <v>9.847238807651577E-3</v>
      </c>
    </row>
    <row r="828" spans="2:7" ht="14.4" x14ac:dyDescent="0.3">
      <c r="B828" s="27" t="s">
        <v>589</v>
      </c>
      <c r="C828" s="28" t="s">
        <v>590</v>
      </c>
      <c r="D828" s="28" t="s">
        <v>900</v>
      </c>
      <c r="E828" s="28" t="s">
        <v>901</v>
      </c>
      <c r="F828" s="29">
        <v>6.005731854832135E-3</v>
      </c>
      <c r="G828" s="30">
        <v>2.0751188518126308E-3</v>
      </c>
    </row>
    <row r="829" spans="2:7" ht="14.4" x14ac:dyDescent="0.3">
      <c r="B829" s="27" t="s">
        <v>591</v>
      </c>
      <c r="C829" s="28" t="s">
        <v>592</v>
      </c>
      <c r="D829" s="28" t="s">
        <v>315</v>
      </c>
      <c r="E829" s="28" t="s">
        <v>316</v>
      </c>
      <c r="F829" s="29">
        <v>1.3054339216792629E-2</v>
      </c>
      <c r="G829" s="30">
        <v>1.9552762303797867E-2</v>
      </c>
    </row>
    <row r="830" spans="2:7" ht="14.4" x14ac:dyDescent="0.3">
      <c r="B830" s="27" t="s">
        <v>591</v>
      </c>
      <c r="C830" s="28" t="s">
        <v>592</v>
      </c>
      <c r="D830" s="28" t="s">
        <v>271</v>
      </c>
      <c r="E830" s="28" t="s">
        <v>272</v>
      </c>
      <c r="F830" s="29">
        <v>3.0604573309123913E-2</v>
      </c>
      <c r="G830" s="30">
        <v>3.4241140154581094E-2</v>
      </c>
    </row>
    <row r="831" spans="2:7" ht="14.4" x14ac:dyDescent="0.3">
      <c r="B831" s="27" t="s">
        <v>591</v>
      </c>
      <c r="C831" s="28" t="s">
        <v>592</v>
      </c>
      <c r="D831" s="28" t="s">
        <v>391</v>
      </c>
      <c r="E831" s="28" t="s">
        <v>392</v>
      </c>
      <c r="F831" s="29">
        <v>0.79539797970867132</v>
      </c>
      <c r="G831" s="30">
        <v>0.71387817613356819</v>
      </c>
    </row>
    <row r="832" spans="2:7" ht="14.4" x14ac:dyDescent="0.3">
      <c r="B832" s="27" t="s">
        <v>591</v>
      </c>
      <c r="C832" s="28" t="s">
        <v>592</v>
      </c>
      <c r="D832" s="28" t="s">
        <v>491</v>
      </c>
      <c r="E832" s="28" t="s">
        <v>492</v>
      </c>
      <c r="F832" s="29">
        <v>4.8736138611697533E-3</v>
      </c>
      <c r="G832" s="30">
        <v>4.4239711787205007E-3</v>
      </c>
    </row>
    <row r="833" spans="2:7" ht="14.4" x14ac:dyDescent="0.3">
      <c r="B833" s="27" t="s">
        <v>591</v>
      </c>
      <c r="C833" s="28" t="s">
        <v>592</v>
      </c>
      <c r="D833" s="28" t="s">
        <v>689</v>
      </c>
      <c r="E833" s="28" t="s">
        <v>690</v>
      </c>
      <c r="F833" s="29">
        <v>1.2905023427016958E-3</v>
      </c>
      <c r="G833" s="30">
        <v>2.0949388182640574E-3</v>
      </c>
    </row>
    <row r="834" spans="2:7" ht="14.4" x14ac:dyDescent="0.3">
      <c r="B834" s="27" t="s">
        <v>591</v>
      </c>
      <c r="C834" s="28" t="s">
        <v>592</v>
      </c>
      <c r="D834" s="28" t="s">
        <v>683</v>
      </c>
      <c r="E834" s="28" t="s">
        <v>684</v>
      </c>
      <c r="F834" s="29">
        <v>0.23094403324243601</v>
      </c>
      <c r="G834" s="30">
        <v>0.22580901141106827</v>
      </c>
    </row>
    <row r="835" spans="2:7" ht="14.4" x14ac:dyDescent="0.3">
      <c r="B835" s="27" t="s">
        <v>593</v>
      </c>
      <c r="C835" s="28" t="s">
        <v>594</v>
      </c>
      <c r="D835" s="28" t="s">
        <v>214</v>
      </c>
      <c r="E835" s="28" t="s">
        <v>215</v>
      </c>
      <c r="F835" s="29">
        <v>1.5592229170110895E-3</v>
      </c>
      <c r="G835" s="30">
        <v>1.4566311543423357E-3</v>
      </c>
    </row>
    <row r="836" spans="2:7" ht="14.4" x14ac:dyDescent="0.3">
      <c r="B836" s="27" t="s">
        <v>593</v>
      </c>
      <c r="C836" s="28" t="s">
        <v>594</v>
      </c>
      <c r="D836" s="28" t="s">
        <v>733</v>
      </c>
      <c r="E836" s="28" t="s">
        <v>734</v>
      </c>
      <c r="F836" s="29">
        <v>7.8529109229198077E-3</v>
      </c>
      <c r="G836" s="30">
        <v>6.4503624922020259E-3</v>
      </c>
    </row>
    <row r="837" spans="2:7" ht="14.4" x14ac:dyDescent="0.3">
      <c r="B837" s="27" t="s">
        <v>593</v>
      </c>
      <c r="C837" s="28" t="s">
        <v>594</v>
      </c>
      <c r="D837" s="28" t="s">
        <v>745</v>
      </c>
      <c r="E837" s="28" t="s">
        <v>746</v>
      </c>
      <c r="F837" s="29">
        <v>3.8178096732743166E-2</v>
      </c>
      <c r="G837" s="30">
        <v>2.276402575299654E-2</v>
      </c>
    </row>
    <row r="838" spans="2:7" ht="14.4" x14ac:dyDescent="0.3">
      <c r="B838" s="27" t="s">
        <v>593</v>
      </c>
      <c r="C838" s="28" t="s">
        <v>594</v>
      </c>
      <c r="D838" s="28" t="s">
        <v>779</v>
      </c>
      <c r="E838" s="28" t="s">
        <v>780</v>
      </c>
      <c r="F838" s="29">
        <v>3.7853904143256814E-3</v>
      </c>
      <c r="G838" s="30">
        <v>2.4953514993307372E-3</v>
      </c>
    </row>
    <row r="839" spans="2:7" ht="14.4" x14ac:dyDescent="0.3">
      <c r="B839" s="27" t="s">
        <v>593</v>
      </c>
      <c r="C839" s="28" t="s">
        <v>594</v>
      </c>
      <c r="D839" s="28" t="s">
        <v>906</v>
      </c>
      <c r="E839" s="28" t="s">
        <v>907</v>
      </c>
      <c r="F839" s="29">
        <v>2.7880697369463241E-2</v>
      </c>
      <c r="G839" s="30">
        <v>9.5937785799511816E-3</v>
      </c>
    </row>
    <row r="840" spans="2:7" ht="14.4" x14ac:dyDescent="0.3">
      <c r="B840" s="27" t="s">
        <v>593</v>
      </c>
      <c r="C840" s="28" t="s">
        <v>594</v>
      </c>
      <c r="D840" s="28" t="s">
        <v>785</v>
      </c>
      <c r="E840" s="28" t="s">
        <v>786</v>
      </c>
      <c r="F840" s="29">
        <v>0.96656259842399295</v>
      </c>
      <c r="G840" s="30">
        <v>0.95723985052117722</v>
      </c>
    </row>
    <row r="841" spans="2:7" ht="14.4" x14ac:dyDescent="0.3">
      <c r="B841" s="27" t="s">
        <v>595</v>
      </c>
      <c r="C841" s="28" t="s">
        <v>596</v>
      </c>
      <c r="D841" s="28" t="s">
        <v>168</v>
      </c>
      <c r="E841" s="28" t="s">
        <v>169</v>
      </c>
      <c r="F841" s="29">
        <v>8.6771043429052334E-3</v>
      </c>
      <c r="G841" s="30">
        <v>3.6762445747728473E-3</v>
      </c>
    </row>
    <row r="842" spans="2:7" ht="14.4" x14ac:dyDescent="0.3">
      <c r="B842" s="27" t="s">
        <v>595</v>
      </c>
      <c r="C842" s="28" t="s">
        <v>596</v>
      </c>
      <c r="D842" s="28" t="s">
        <v>663</v>
      </c>
      <c r="E842" s="28" t="s">
        <v>664</v>
      </c>
      <c r="F842" s="29">
        <v>1.7708149065393008E-3</v>
      </c>
      <c r="G842" s="30">
        <v>1.9692703658621548E-3</v>
      </c>
    </row>
    <row r="843" spans="2:7" ht="14.4" x14ac:dyDescent="0.3">
      <c r="B843" s="27" t="s">
        <v>595</v>
      </c>
      <c r="C843" s="28" t="s">
        <v>596</v>
      </c>
      <c r="D843" s="28" t="s">
        <v>620</v>
      </c>
      <c r="E843" s="28" t="s">
        <v>621</v>
      </c>
      <c r="F843" s="29">
        <v>2.3834790623520909E-3</v>
      </c>
      <c r="G843" s="30">
        <v>4.9016594330304631E-3</v>
      </c>
    </row>
    <row r="844" spans="2:7" ht="14.4" x14ac:dyDescent="0.3">
      <c r="B844" s="27" t="s">
        <v>595</v>
      </c>
      <c r="C844" s="28" t="s">
        <v>596</v>
      </c>
      <c r="D844" s="28" t="s">
        <v>220</v>
      </c>
      <c r="E844" s="28" t="s">
        <v>221</v>
      </c>
      <c r="F844" s="29">
        <v>2.6017596538647938E-3</v>
      </c>
      <c r="G844" s="30">
        <v>4.2684601166398219E-3</v>
      </c>
    </row>
    <row r="845" spans="2:7" ht="14.4" x14ac:dyDescent="0.3">
      <c r="B845" s="27" t="s">
        <v>595</v>
      </c>
      <c r="C845" s="28" t="s">
        <v>596</v>
      </c>
      <c r="D845" s="28" t="s">
        <v>334</v>
      </c>
      <c r="E845" s="28" t="s">
        <v>335</v>
      </c>
      <c r="F845" s="29">
        <v>4.060713642880639E-3</v>
      </c>
      <c r="G845" s="30">
        <v>5.3627268964217059E-3</v>
      </c>
    </row>
    <row r="846" spans="2:7" ht="14.4" x14ac:dyDescent="0.3">
      <c r="B846" s="27" t="s">
        <v>595</v>
      </c>
      <c r="C846" s="28" t="s">
        <v>596</v>
      </c>
      <c r="D846" s="28" t="s">
        <v>739</v>
      </c>
      <c r="E846" s="28" t="s">
        <v>740</v>
      </c>
      <c r="F846" s="29">
        <v>3.5027400607351043E-3</v>
      </c>
      <c r="G846" s="30">
        <v>4.1127217734498907E-3</v>
      </c>
    </row>
    <row r="847" spans="2:7" ht="14.4" x14ac:dyDescent="0.3">
      <c r="B847" s="27" t="s">
        <v>595</v>
      </c>
      <c r="C847" s="28" t="s">
        <v>596</v>
      </c>
      <c r="D847" s="28" t="s">
        <v>761</v>
      </c>
      <c r="E847" s="28" t="s">
        <v>762</v>
      </c>
      <c r="F847" s="29">
        <v>1.3159174833871235E-2</v>
      </c>
      <c r="G847" s="30">
        <v>6.3750261271562584E-3</v>
      </c>
    </row>
    <row r="848" spans="2:7" ht="14.4" x14ac:dyDescent="0.3">
      <c r="B848" s="27" t="s">
        <v>595</v>
      </c>
      <c r="C848" s="28" t="s">
        <v>596</v>
      </c>
      <c r="D848" s="28" t="s">
        <v>641</v>
      </c>
      <c r="E848" s="28" t="s">
        <v>642</v>
      </c>
      <c r="F848" s="29">
        <v>1.3724502420033857E-3</v>
      </c>
      <c r="G848" s="30">
        <v>1.5799245078873274E-3</v>
      </c>
    </row>
    <row r="849" spans="2:7" ht="14.4" x14ac:dyDescent="0.3">
      <c r="B849" s="27" t="s">
        <v>595</v>
      </c>
      <c r="C849" s="28" t="s">
        <v>596</v>
      </c>
      <c r="D849" s="28" t="s">
        <v>787</v>
      </c>
      <c r="E849" s="28" t="s">
        <v>788</v>
      </c>
      <c r="F849" s="29">
        <v>0.96687822455163375</v>
      </c>
      <c r="G849" s="30">
        <v>0.96775396620477949</v>
      </c>
    </row>
    <row r="850" spans="2:7" ht="14.4" x14ac:dyDescent="0.3">
      <c r="B850" s="27" t="s">
        <v>597</v>
      </c>
      <c r="C850" s="28" t="s">
        <v>598</v>
      </c>
      <c r="D850" s="28" t="s">
        <v>663</v>
      </c>
      <c r="E850" s="28" t="s">
        <v>664</v>
      </c>
      <c r="F850" s="29">
        <v>3.8383011970045404E-3</v>
      </c>
      <c r="G850" s="30">
        <v>1.2901587458888962E-2</v>
      </c>
    </row>
    <row r="851" spans="2:7" ht="14.4" x14ac:dyDescent="0.3">
      <c r="B851" s="27" t="s">
        <v>597</v>
      </c>
      <c r="C851" s="28" t="s">
        <v>598</v>
      </c>
      <c r="D851" s="28" t="s">
        <v>622</v>
      </c>
      <c r="E851" s="28" t="s">
        <v>623</v>
      </c>
      <c r="F851" s="29">
        <v>3.3215190964893211E-3</v>
      </c>
      <c r="G851" s="30">
        <v>1.1452249261394955E-2</v>
      </c>
    </row>
    <row r="852" spans="2:7" ht="14.4" x14ac:dyDescent="0.3">
      <c r="B852" s="27" t="s">
        <v>597</v>
      </c>
      <c r="C852" s="28" t="s">
        <v>598</v>
      </c>
      <c r="D852" s="28" t="s">
        <v>618</v>
      </c>
      <c r="E852" s="28" t="s">
        <v>619</v>
      </c>
      <c r="F852" s="29">
        <v>0.34155274663151025</v>
      </c>
      <c r="G852" s="30">
        <v>0.96919846642676188</v>
      </c>
    </row>
    <row r="853" spans="2:7" ht="14.4" x14ac:dyDescent="0.3">
      <c r="B853" s="27" t="s">
        <v>597</v>
      </c>
      <c r="C853" s="28" t="s">
        <v>598</v>
      </c>
      <c r="D853" s="28" t="s">
        <v>757</v>
      </c>
      <c r="E853" s="28" t="s">
        <v>758</v>
      </c>
      <c r="F853" s="29">
        <v>2.133167929667485E-3</v>
      </c>
      <c r="G853" s="30">
        <v>4.8992586077682039E-3</v>
      </c>
    </row>
    <row r="854" spans="2:7" ht="14.4" x14ac:dyDescent="0.3">
      <c r="B854" s="27" t="s">
        <v>597</v>
      </c>
      <c r="C854" s="28" t="s">
        <v>598</v>
      </c>
      <c r="D854" s="28" t="s">
        <v>723</v>
      </c>
      <c r="E854" s="28" t="s">
        <v>724</v>
      </c>
      <c r="F854" s="29">
        <v>0</v>
      </c>
      <c r="G854" s="30">
        <v>1.5484382451859053E-3</v>
      </c>
    </row>
    <row r="855" spans="2:7" ht="14.4" x14ac:dyDescent="0.3">
      <c r="B855" s="27" t="s">
        <v>597</v>
      </c>
      <c r="C855" s="28" t="s">
        <v>598</v>
      </c>
      <c r="D855" s="28" t="s">
        <v>838</v>
      </c>
      <c r="E855" s="28" t="s">
        <v>839</v>
      </c>
      <c r="F855" s="29">
        <v>1.4295481384797065E-3</v>
      </c>
      <c r="G855" s="30">
        <v>0</v>
      </c>
    </row>
    <row r="856" spans="2:7" ht="14.4" x14ac:dyDescent="0.3">
      <c r="B856" s="27" t="s">
        <v>601</v>
      </c>
      <c r="C856" s="28" t="s">
        <v>602</v>
      </c>
      <c r="D856" s="28" t="s">
        <v>599</v>
      </c>
      <c r="E856" s="28" t="s">
        <v>600</v>
      </c>
      <c r="F856" s="29">
        <v>4.3382846789435051E-3</v>
      </c>
      <c r="G856" s="30">
        <v>3.3162595219332802E-3</v>
      </c>
    </row>
    <row r="857" spans="2:7" ht="14.4" x14ac:dyDescent="0.3">
      <c r="B857" s="27" t="s">
        <v>601</v>
      </c>
      <c r="C857" s="28" t="s">
        <v>602</v>
      </c>
      <c r="D857" s="28" t="s">
        <v>657</v>
      </c>
      <c r="E857" s="28" t="s">
        <v>658</v>
      </c>
      <c r="F857" s="29">
        <v>0.9971480618766051</v>
      </c>
      <c r="G857" s="30">
        <v>0.99668374047806663</v>
      </c>
    </row>
    <row r="858" spans="2:7" ht="14.4" x14ac:dyDescent="0.3">
      <c r="B858" s="27" t="s">
        <v>603</v>
      </c>
      <c r="C858" s="28" t="s">
        <v>604</v>
      </c>
      <c r="D858" s="28" t="s">
        <v>663</v>
      </c>
      <c r="E858" s="28" t="s">
        <v>664</v>
      </c>
      <c r="F858" s="29">
        <v>0.31481809068930949</v>
      </c>
      <c r="G858" s="30">
        <v>0.96963643174156355</v>
      </c>
    </row>
    <row r="859" spans="2:7" ht="14.4" x14ac:dyDescent="0.3">
      <c r="B859" s="27" t="s">
        <v>603</v>
      </c>
      <c r="C859" s="28" t="s">
        <v>604</v>
      </c>
      <c r="D859" s="28" t="s">
        <v>618</v>
      </c>
      <c r="E859" s="28" t="s">
        <v>619</v>
      </c>
      <c r="F859" s="29">
        <v>1.0012157776065551E-2</v>
      </c>
      <c r="G859" s="30">
        <v>2.6033212635784744E-2</v>
      </c>
    </row>
    <row r="860" spans="2:7" ht="14.4" x14ac:dyDescent="0.3">
      <c r="B860" s="27" t="s">
        <v>603</v>
      </c>
      <c r="C860" s="28" t="s">
        <v>604</v>
      </c>
      <c r="D860" s="28" t="s">
        <v>723</v>
      </c>
      <c r="E860" s="28" t="s">
        <v>724</v>
      </c>
      <c r="F860" s="29">
        <v>1.0287261323402913E-3</v>
      </c>
      <c r="G860" s="30">
        <v>4.3303556226517896E-3</v>
      </c>
    </row>
    <row r="861" spans="2:7" ht="14.4" x14ac:dyDescent="0.3">
      <c r="B861" s="27" t="s">
        <v>607</v>
      </c>
      <c r="C861" s="28" t="s">
        <v>608</v>
      </c>
      <c r="D861" s="28" t="s">
        <v>605</v>
      </c>
      <c r="E861" s="28" t="s">
        <v>606</v>
      </c>
      <c r="F861" s="29">
        <v>1.3275506093262163E-2</v>
      </c>
      <c r="G861" s="30">
        <v>1.5033574269706173E-2</v>
      </c>
    </row>
    <row r="862" spans="2:7" ht="14.4" x14ac:dyDescent="0.3">
      <c r="B862" s="27" t="s">
        <v>607</v>
      </c>
      <c r="C862" s="28" t="s">
        <v>608</v>
      </c>
      <c r="D862" s="28" t="s">
        <v>735</v>
      </c>
      <c r="E862" s="28" t="s">
        <v>736</v>
      </c>
      <c r="F862" s="29">
        <v>1.4683049859141077E-3</v>
      </c>
      <c r="G862" s="30">
        <v>2.9796273327345568E-3</v>
      </c>
    </row>
    <row r="863" spans="2:7" ht="14.4" x14ac:dyDescent="0.3">
      <c r="B863" s="27" t="s">
        <v>607</v>
      </c>
      <c r="C863" s="28" t="s">
        <v>608</v>
      </c>
      <c r="D863" s="28" t="s">
        <v>747</v>
      </c>
      <c r="E863" s="28" t="s">
        <v>748</v>
      </c>
      <c r="F863" s="29">
        <v>1.7723373476213729E-2</v>
      </c>
      <c r="G863" s="30">
        <v>1.3711275537117035E-2</v>
      </c>
    </row>
    <row r="864" spans="2:7" ht="14.4" x14ac:dyDescent="0.3">
      <c r="B864" s="27" t="s">
        <v>607</v>
      </c>
      <c r="C864" s="28" t="s">
        <v>608</v>
      </c>
      <c r="D864" s="28" t="s">
        <v>773</v>
      </c>
      <c r="E864" s="28" t="s">
        <v>774</v>
      </c>
      <c r="F864" s="29">
        <v>3.437696360808927E-2</v>
      </c>
      <c r="G864" s="30">
        <v>3.4903696733815215E-2</v>
      </c>
    </row>
    <row r="865" spans="2:8" ht="14.4" x14ac:dyDescent="0.3">
      <c r="B865" s="27" t="s">
        <v>607</v>
      </c>
      <c r="C865" s="28" t="s">
        <v>608</v>
      </c>
      <c r="D865" s="28" t="s">
        <v>789</v>
      </c>
      <c r="E865" s="28" t="s">
        <v>790</v>
      </c>
      <c r="F865" s="29">
        <v>0.93803572643878252</v>
      </c>
      <c r="G865" s="30">
        <v>0.93337182612662717</v>
      </c>
    </row>
    <row r="866" spans="2:8" ht="14.4" x14ac:dyDescent="0.3">
      <c r="B866" s="27" t="s">
        <v>609</v>
      </c>
      <c r="C866" s="28" t="s">
        <v>610</v>
      </c>
      <c r="D866" s="28" t="s">
        <v>616</v>
      </c>
      <c r="E866" s="28" t="s">
        <v>617</v>
      </c>
      <c r="F866" s="29">
        <v>9.2697228022802954E-3</v>
      </c>
      <c r="G866" s="30">
        <v>1.9806182820275051E-2</v>
      </c>
    </row>
    <row r="867" spans="2:8" ht="14.4" x14ac:dyDescent="0.3">
      <c r="B867" s="27" t="s">
        <v>609</v>
      </c>
      <c r="C867" s="28" t="s">
        <v>610</v>
      </c>
      <c r="D867" s="28" t="s">
        <v>605</v>
      </c>
      <c r="E867" s="28" t="s">
        <v>606</v>
      </c>
      <c r="F867" s="29">
        <v>7.5410413938966662E-3</v>
      </c>
      <c r="G867" s="30">
        <v>3.9116068280068434E-3</v>
      </c>
    </row>
    <row r="868" spans="2:8" ht="14.4" x14ac:dyDescent="0.3">
      <c r="B868" s="27" t="s">
        <v>609</v>
      </c>
      <c r="C868" s="28" t="s">
        <v>610</v>
      </c>
      <c r="D868" s="28" t="s">
        <v>334</v>
      </c>
      <c r="E868" s="28" t="s">
        <v>335</v>
      </c>
      <c r="F868" s="29">
        <v>5.2461875531446085E-3</v>
      </c>
      <c r="G868" s="30">
        <v>5.5196755782517259E-3</v>
      </c>
    </row>
    <row r="869" spans="2:8" ht="14.4" x14ac:dyDescent="0.3">
      <c r="B869" s="27" t="s">
        <v>609</v>
      </c>
      <c r="C869" s="28" t="s">
        <v>610</v>
      </c>
      <c r="D869" s="28" t="s">
        <v>509</v>
      </c>
      <c r="E869" s="28" t="s">
        <v>510</v>
      </c>
      <c r="F869" s="29">
        <v>9.1852172033715148E-3</v>
      </c>
      <c r="G869" s="30">
        <v>2.7753470816409159E-3</v>
      </c>
    </row>
    <row r="870" spans="2:8" ht="14.4" x14ac:dyDescent="0.3">
      <c r="B870" s="27" t="s">
        <v>609</v>
      </c>
      <c r="C870" s="28" t="s">
        <v>610</v>
      </c>
      <c r="D870" s="28" t="s">
        <v>830</v>
      </c>
      <c r="E870" s="28" t="s">
        <v>831</v>
      </c>
      <c r="F870" s="29">
        <v>0.95781546803749495</v>
      </c>
      <c r="G870" s="30">
        <v>0.27741553149529163</v>
      </c>
    </row>
    <row r="871" spans="2:8" ht="14.4" x14ac:dyDescent="0.3">
      <c r="B871" s="27" t="s">
        <v>609</v>
      </c>
      <c r="C871" s="28" t="s">
        <v>610</v>
      </c>
      <c r="D871" s="28" t="s">
        <v>558</v>
      </c>
      <c r="E871" s="28" t="s">
        <v>559</v>
      </c>
      <c r="F871" s="29">
        <v>2.6994018520530268E-3</v>
      </c>
      <c r="G871" s="30">
        <v>1.3386968276150298E-3</v>
      </c>
    </row>
    <row r="872" spans="2:8" ht="14.4" x14ac:dyDescent="0.3">
      <c r="B872" s="27" t="s">
        <v>609</v>
      </c>
      <c r="C872" s="28" t="s">
        <v>610</v>
      </c>
      <c r="D872" s="28" t="s">
        <v>781</v>
      </c>
      <c r="E872" s="28" t="s">
        <v>782</v>
      </c>
      <c r="F872" s="29">
        <v>2.3043493498755827E-2</v>
      </c>
      <c r="G872" s="30">
        <v>1.0734062977522952E-2</v>
      </c>
    </row>
    <row r="873" spans="2:8" ht="14.4" x14ac:dyDescent="0.3">
      <c r="B873" s="27" t="s">
        <v>609</v>
      </c>
      <c r="C873" s="28" t="s">
        <v>610</v>
      </c>
      <c r="D873" s="28" t="s">
        <v>791</v>
      </c>
      <c r="E873" s="28" t="s">
        <v>792</v>
      </c>
      <c r="F873" s="29">
        <v>0.97165857571296499</v>
      </c>
      <c r="G873" s="30">
        <v>0.49242983269554763</v>
      </c>
    </row>
    <row r="874" spans="2:8" ht="14.4" x14ac:dyDescent="0.3">
      <c r="B874" s="27" t="s">
        <v>609</v>
      </c>
      <c r="C874" s="28" t="s">
        <v>610</v>
      </c>
      <c r="D874" s="28" t="s">
        <v>876</v>
      </c>
      <c r="E874" s="28" t="s">
        <v>877</v>
      </c>
      <c r="F874" s="29">
        <v>0.98313622993383876</v>
      </c>
      <c r="G874" s="30">
        <v>0.18606906369584805</v>
      </c>
    </row>
    <row r="875" spans="2:8" ht="14.4" x14ac:dyDescent="0.3">
      <c r="B875" s="27" t="s">
        <v>613</v>
      </c>
      <c r="C875" s="28" t="s">
        <v>614</v>
      </c>
      <c r="D875" s="28" t="s">
        <v>611</v>
      </c>
      <c r="E875" s="28" t="s">
        <v>612</v>
      </c>
      <c r="F875" s="29">
        <v>1.481153701962375E-3</v>
      </c>
      <c r="G875" s="30">
        <v>1.1208624594791941E-3</v>
      </c>
    </row>
    <row r="876" spans="2:8" ht="15" thickBot="1" x14ac:dyDescent="0.35">
      <c r="B876" s="31" t="s">
        <v>613</v>
      </c>
      <c r="C876" s="32" t="s">
        <v>614</v>
      </c>
      <c r="D876" s="32" t="s">
        <v>655</v>
      </c>
      <c r="E876" s="32" t="s">
        <v>656</v>
      </c>
      <c r="F876" s="33">
        <v>0.602887387400032</v>
      </c>
      <c r="G876" s="34">
        <v>0.99887913754052071</v>
      </c>
    </row>
    <row r="877" spans="2:8" x14ac:dyDescent="0.3">
      <c r="H877" s="35"/>
    </row>
  </sheetData>
  <sheetProtection algorithmName="SHA-512" hashValue="di+1fcT1kCadrtasQnq1AqIHuCNxjWoMJiPE6vP7ggHSsoa3OjJmfHA1px1wCSLwRXKsVQ0heOvj40c5f1Ks/A==" saltValue="LXAyoluugl8EiYvVYQk1sw==" spinCount="100000" sheet="1" objects="1" scenarios="1" autoFilter="0"/>
  <autoFilter ref="B5:G876"/>
  <pageMargins left="0.7" right="0.7" top="0.75" bottom="0.75" header="0.3" footer="0.3"/>
  <pageSetup paperSize="9" scale="52" orientation="portrait" r:id="rId1"/>
  <rowBreaks count="4" manualBreakCount="4">
    <brk id="655" max="7" man="1"/>
    <brk id="726" max="7" man="1"/>
    <brk id="787" max="7" man="1"/>
    <brk id="834"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G36"/>
  <sheetViews>
    <sheetView showGridLines="0" tabSelected="1" zoomScale="90" zoomScaleNormal="90" zoomScaleSheetLayoutView="100" workbookViewId="0"/>
  </sheetViews>
  <sheetFormatPr defaultColWidth="9.109375" defaultRowHeight="14.4" x14ac:dyDescent="0.3"/>
  <cols>
    <col min="1" max="2" width="4.6640625" style="3" customWidth="1"/>
    <col min="3" max="3" width="51.6640625" style="3" customWidth="1"/>
    <col min="4" max="4" width="25.6640625" style="3" customWidth="1"/>
    <col min="5" max="5" width="38.6640625" style="3" customWidth="1"/>
    <col min="6" max="6" width="9.33203125" style="3" customWidth="1"/>
    <col min="7" max="8" width="4.6640625" style="3" customWidth="1"/>
    <col min="9" max="16384" width="9.109375" style="3"/>
  </cols>
  <sheetData>
    <row r="1" spans="2:7" ht="15" customHeight="1" thickBot="1" x14ac:dyDescent="0.35">
      <c r="C1" s="247"/>
      <c r="D1" s="247"/>
      <c r="E1" s="247"/>
      <c r="F1" s="247"/>
    </row>
    <row r="2" spans="2:7" x14ac:dyDescent="0.3">
      <c r="B2" s="4"/>
      <c r="C2" s="5"/>
      <c r="D2" s="5"/>
      <c r="E2" s="5"/>
      <c r="F2" s="5"/>
      <c r="G2" s="6"/>
    </row>
    <row r="3" spans="2:7" x14ac:dyDescent="0.3">
      <c r="B3" s="7"/>
      <c r="C3" s="8"/>
      <c r="D3" s="8"/>
      <c r="E3" s="8"/>
      <c r="F3" s="8"/>
      <c r="G3" s="9"/>
    </row>
    <row r="4" spans="2:7" x14ac:dyDescent="0.3">
      <c r="B4" s="7"/>
      <c r="C4" s="8"/>
      <c r="D4" s="8"/>
      <c r="E4" s="8"/>
      <c r="F4" s="8"/>
      <c r="G4" s="9"/>
    </row>
    <row r="5" spans="2:7" x14ac:dyDescent="0.3">
      <c r="B5" s="7"/>
      <c r="C5" s="8"/>
      <c r="D5" s="8"/>
      <c r="E5" s="8"/>
      <c r="F5" s="8"/>
      <c r="G5" s="9"/>
    </row>
    <row r="6" spans="2:7" x14ac:dyDescent="0.3">
      <c r="B6" s="7"/>
      <c r="C6" s="8"/>
      <c r="D6" s="8"/>
      <c r="E6" s="8"/>
      <c r="F6" s="8"/>
      <c r="G6" s="9"/>
    </row>
    <row r="7" spans="2:7" x14ac:dyDescent="0.3">
      <c r="B7" s="7"/>
      <c r="C7" s="8"/>
      <c r="D7" s="8"/>
      <c r="E7" s="8"/>
      <c r="F7" s="8"/>
      <c r="G7" s="9"/>
    </row>
    <row r="8" spans="2:7" ht="33.6" x14ac:dyDescent="0.65">
      <c r="B8" s="7"/>
      <c r="C8" s="246" t="s">
        <v>127</v>
      </c>
      <c r="D8" s="246"/>
      <c r="E8" s="246"/>
      <c r="F8" s="246"/>
      <c r="G8" s="9"/>
    </row>
    <row r="9" spans="2:7" ht="25.8" x14ac:dyDescent="0.5">
      <c r="B9" s="7"/>
      <c r="C9" s="252" t="s">
        <v>1124</v>
      </c>
      <c r="D9" s="252"/>
      <c r="E9" s="252"/>
      <c r="F9" s="252"/>
      <c r="G9" s="9"/>
    </row>
    <row r="10" spans="2:7" x14ac:dyDescent="0.3">
      <c r="B10" s="7"/>
      <c r="C10" s="8"/>
      <c r="D10" s="8"/>
      <c r="E10" s="8"/>
      <c r="F10" s="8"/>
      <c r="G10" s="9"/>
    </row>
    <row r="11" spans="2:7" ht="15" customHeight="1" x14ac:dyDescent="0.3">
      <c r="B11" s="7"/>
      <c r="C11" s="255" t="s">
        <v>1079</v>
      </c>
      <c r="D11" s="255"/>
      <c r="E11" s="255"/>
      <c r="F11" s="255"/>
      <c r="G11" s="9"/>
    </row>
    <row r="12" spans="2:7" ht="30" customHeight="1" x14ac:dyDescent="0.3">
      <c r="B12" s="7"/>
      <c r="C12" s="253" t="s">
        <v>1125</v>
      </c>
      <c r="D12" s="254"/>
      <c r="E12" s="254"/>
      <c r="F12" s="254"/>
      <c r="G12" s="9"/>
    </row>
    <row r="13" spans="2:7" ht="45" customHeight="1" x14ac:dyDescent="0.3">
      <c r="B13" s="7"/>
      <c r="C13" s="253" t="s">
        <v>1081</v>
      </c>
      <c r="D13" s="254"/>
      <c r="E13" s="254"/>
      <c r="F13" s="254"/>
      <c r="G13" s="9"/>
    </row>
    <row r="14" spans="2:7" ht="45" customHeight="1" x14ac:dyDescent="0.3">
      <c r="B14" s="7"/>
      <c r="C14" s="253" t="s">
        <v>1080</v>
      </c>
      <c r="D14" s="254"/>
      <c r="E14" s="254"/>
      <c r="F14" s="254"/>
      <c r="G14" s="9"/>
    </row>
    <row r="15" spans="2:7" ht="30" customHeight="1" x14ac:dyDescent="0.3">
      <c r="B15" s="7"/>
      <c r="C15" s="253" t="s">
        <v>1155</v>
      </c>
      <c r="D15" s="253"/>
      <c r="E15" s="253"/>
      <c r="F15" s="253"/>
      <c r="G15" s="9"/>
    </row>
    <row r="16" spans="2:7" ht="15" customHeight="1" x14ac:dyDescent="0.3">
      <c r="B16" s="7"/>
      <c r="C16" s="256" t="s">
        <v>1160</v>
      </c>
      <c r="D16" s="256"/>
      <c r="E16" s="256"/>
      <c r="F16" s="256"/>
      <c r="G16" s="9"/>
    </row>
    <row r="17" spans="2:7" ht="15" customHeight="1" x14ac:dyDescent="0.3">
      <c r="B17" s="7"/>
      <c r="C17" s="248" t="s">
        <v>1156</v>
      </c>
      <c r="D17" s="249"/>
      <c r="E17" s="249"/>
      <c r="F17" s="249"/>
      <c r="G17" s="9"/>
    </row>
    <row r="18" spans="2:7" x14ac:dyDescent="0.3">
      <c r="B18" s="7"/>
      <c r="C18" s="8"/>
      <c r="D18" s="8"/>
      <c r="E18" s="8"/>
      <c r="F18" s="8"/>
      <c r="G18" s="9"/>
    </row>
    <row r="19" spans="2:7" x14ac:dyDescent="0.3">
      <c r="B19" s="7"/>
      <c r="C19" s="197" t="s">
        <v>1078</v>
      </c>
      <c r="D19" s="191"/>
      <c r="E19" s="191"/>
      <c r="F19" s="191"/>
      <c r="G19" s="9"/>
    </row>
    <row r="20" spans="2:7" ht="15.6" x14ac:dyDescent="0.3">
      <c r="B20" s="7"/>
      <c r="C20" s="186" t="s">
        <v>118</v>
      </c>
      <c r="D20" s="186" t="s">
        <v>119</v>
      </c>
      <c r="E20" s="186" t="s">
        <v>120</v>
      </c>
      <c r="F20" s="8"/>
      <c r="G20" s="9"/>
    </row>
    <row r="21" spans="2:7" ht="7.5" customHeight="1" x14ac:dyDescent="0.3">
      <c r="B21" s="7"/>
      <c r="C21" s="178"/>
      <c r="D21" s="178"/>
      <c r="E21" s="178"/>
      <c r="F21" s="177"/>
      <c r="G21" s="9"/>
    </row>
    <row r="22" spans="2:7" ht="15" customHeight="1" x14ac:dyDescent="0.3">
      <c r="B22" s="7"/>
      <c r="C22" s="180" t="s">
        <v>1072</v>
      </c>
      <c r="D22" s="179"/>
      <c r="E22" s="179"/>
      <c r="F22" s="177"/>
      <c r="G22" s="9"/>
    </row>
    <row r="23" spans="2:7" ht="15.6" x14ac:dyDescent="0.3">
      <c r="B23" s="7"/>
      <c r="C23" s="36" t="s">
        <v>121</v>
      </c>
      <c r="D23" s="36" t="s">
        <v>1124</v>
      </c>
      <c r="E23" s="36" t="s">
        <v>1074</v>
      </c>
      <c r="F23" s="8"/>
      <c r="G23" s="9"/>
    </row>
    <row r="24" spans="2:7" ht="7.5" customHeight="1" x14ac:dyDescent="0.3">
      <c r="B24" s="7"/>
      <c r="C24" s="178"/>
      <c r="D24" s="178"/>
      <c r="E24" s="178"/>
      <c r="F24" s="177"/>
      <c r="G24" s="9"/>
    </row>
    <row r="25" spans="2:7" ht="15" customHeight="1" x14ac:dyDescent="0.3">
      <c r="B25" s="7"/>
      <c r="C25" s="180" t="s">
        <v>1073</v>
      </c>
      <c r="D25" s="179"/>
      <c r="E25" s="179"/>
      <c r="F25" s="177"/>
      <c r="G25" s="9"/>
    </row>
    <row r="26" spans="2:7" ht="15.6" x14ac:dyDescent="0.3">
      <c r="B26" s="7"/>
      <c r="C26" s="36" t="s">
        <v>126</v>
      </c>
      <c r="D26" s="36" t="s">
        <v>1157</v>
      </c>
      <c r="E26" s="36" t="s">
        <v>124</v>
      </c>
      <c r="F26" s="8"/>
      <c r="G26" s="9"/>
    </row>
    <row r="27" spans="2:7" ht="15.6" x14ac:dyDescent="0.3">
      <c r="B27" s="7"/>
      <c r="C27" s="36" t="s">
        <v>1158</v>
      </c>
      <c r="D27" s="36" t="s">
        <v>1157</v>
      </c>
      <c r="E27" s="36" t="s">
        <v>122</v>
      </c>
      <c r="F27" s="229"/>
      <c r="G27" s="9"/>
    </row>
    <row r="28" spans="2:7" ht="15.6" x14ac:dyDescent="0.3">
      <c r="B28" s="7"/>
      <c r="C28" s="36" t="s">
        <v>1042</v>
      </c>
      <c r="D28" s="36" t="s">
        <v>1157</v>
      </c>
      <c r="E28" s="36" t="s">
        <v>122</v>
      </c>
      <c r="F28" s="8"/>
      <c r="G28" s="9"/>
    </row>
    <row r="29" spans="2:7" ht="15.6" x14ac:dyDescent="0.3">
      <c r="B29" s="7"/>
      <c r="C29" s="36" t="s">
        <v>123</v>
      </c>
      <c r="D29" s="36" t="s">
        <v>1063</v>
      </c>
      <c r="E29" s="36" t="s">
        <v>124</v>
      </c>
      <c r="F29" s="8"/>
      <c r="G29" s="9"/>
    </row>
    <row r="30" spans="2:7" ht="15.6" x14ac:dyDescent="0.3">
      <c r="B30" s="7"/>
      <c r="C30" s="36" t="s">
        <v>125</v>
      </c>
      <c r="D30" s="36" t="s">
        <v>1063</v>
      </c>
      <c r="E30" s="36" t="s">
        <v>124</v>
      </c>
      <c r="F30" s="8"/>
      <c r="G30" s="9"/>
    </row>
    <row r="31" spans="2:7" x14ac:dyDescent="0.3">
      <c r="B31" s="7"/>
      <c r="C31" s="8"/>
      <c r="D31" s="8"/>
      <c r="E31" s="8"/>
      <c r="F31" s="8"/>
      <c r="G31" s="9"/>
    </row>
    <row r="32" spans="2:7" x14ac:dyDescent="0.3">
      <c r="B32" s="7"/>
      <c r="C32" s="197" t="s">
        <v>1077</v>
      </c>
      <c r="D32" s="8"/>
      <c r="E32" s="8"/>
      <c r="F32" s="8"/>
      <c r="G32" s="9"/>
    </row>
    <row r="33" spans="2:7" ht="45" customHeight="1" x14ac:dyDescent="0.3">
      <c r="B33" s="7"/>
      <c r="C33" s="253" t="s">
        <v>1076</v>
      </c>
      <c r="D33" s="254"/>
      <c r="E33" s="254"/>
      <c r="F33" s="254"/>
      <c r="G33" s="9"/>
    </row>
    <row r="34" spans="2:7" ht="30" customHeight="1" x14ac:dyDescent="0.3">
      <c r="B34" s="7"/>
      <c r="C34" s="249" t="s">
        <v>1181</v>
      </c>
      <c r="D34" s="249"/>
      <c r="E34" s="249"/>
      <c r="F34" s="249"/>
      <c r="G34" s="9"/>
    </row>
    <row r="35" spans="2:7" x14ac:dyDescent="0.3">
      <c r="B35" s="7"/>
      <c r="C35" s="250" t="s">
        <v>1075</v>
      </c>
      <c r="D35" s="251"/>
      <c r="E35" s="251"/>
      <c r="F35" s="251"/>
      <c r="G35" s="9"/>
    </row>
    <row r="36" spans="2:7" ht="15" thickBot="1" x14ac:dyDescent="0.35">
      <c r="B36" s="10"/>
      <c r="C36" s="11"/>
      <c r="D36" s="11"/>
      <c r="E36" s="11"/>
      <c r="F36" s="11"/>
      <c r="G36" s="12"/>
    </row>
  </sheetData>
  <sheetProtection algorithmName="SHA-512" hashValue="AHvJHNnQUmIV5coek6IPcHJk66rXvTyXREYeLtKmWMZXSSgKbi6QLA4RbqP32gR1JeD3DNzUspRGH/7+3Zzrew==" saltValue="sx8qUnmMnhHpyOJZqxE6Zw==" spinCount="100000" sheet="1" objects="1" scenarios="1"/>
  <mergeCells count="13">
    <mergeCell ref="C8:F8"/>
    <mergeCell ref="C1:F1"/>
    <mergeCell ref="C17:F17"/>
    <mergeCell ref="C35:F35"/>
    <mergeCell ref="C9:F9"/>
    <mergeCell ref="C12:F12"/>
    <mergeCell ref="C13:F13"/>
    <mergeCell ref="C14:F14"/>
    <mergeCell ref="C33:F33"/>
    <mergeCell ref="C34:F34"/>
    <mergeCell ref="C11:F11"/>
    <mergeCell ref="C15:F15"/>
    <mergeCell ref="C16:F16"/>
  </mergeCells>
  <pageMargins left="0.70866141732283472" right="0.70866141732283472" top="0.74803149606299213" bottom="0.74803149606299213" header="0.31496062992125984" footer="0.31496062992125984"/>
  <pageSetup paperSize="9" scale="69" fitToWidth="0" fitToHeight="0" orientation="landscape"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C49"/>
  <sheetViews>
    <sheetView showGridLines="0" zoomScale="90" zoomScaleNormal="90" workbookViewId="0"/>
  </sheetViews>
  <sheetFormatPr defaultRowHeight="14.4" x14ac:dyDescent="0.3"/>
  <cols>
    <col min="1" max="1" width="4.6640625" customWidth="1"/>
    <col min="2" max="2" width="32.6640625" customWidth="1"/>
    <col min="3" max="3" width="91.88671875" customWidth="1"/>
    <col min="4" max="4" width="4.6640625" customWidth="1"/>
  </cols>
  <sheetData>
    <row r="1" spans="2:3" ht="25.8" x14ac:dyDescent="0.5">
      <c r="B1" s="257" t="s">
        <v>128</v>
      </c>
      <c r="C1" s="257"/>
    </row>
    <row r="3" spans="2:3" x14ac:dyDescent="0.3">
      <c r="B3" s="184" t="s">
        <v>130</v>
      </c>
      <c r="C3" s="185" t="s">
        <v>129</v>
      </c>
    </row>
    <row r="4" spans="2:3" ht="6" customHeight="1" x14ac:dyDescent="0.3"/>
    <row r="5" spans="2:3" s="245" customFormat="1" ht="21.6" thickBot="1" x14ac:dyDescent="0.45">
      <c r="B5" s="307" t="s">
        <v>1182</v>
      </c>
      <c r="C5" s="307"/>
    </row>
    <row r="6" spans="2:3" s="245" customFormat="1" ht="6" customHeight="1" x14ac:dyDescent="0.3"/>
    <row r="7" spans="2:3" s="210" customFormat="1" x14ac:dyDescent="0.3">
      <c r="B7" s="181" t="s">
        <v>1084</v>
      </c>
      <c r="C7" s="182" t="s">
        <v>1085</v>
      </c>
    </row>
    <row r="8" spans="2:3" s="210" customFormat="1" x14ac:dyDescent="0.3">
      <c r="B8" s="183"/>
      <c r="C8" s="183" t="s">
        <v>1086</v>
      </c>
    </row>
    <row r="9" spans="2:3" s="210" customFormat="1" x14ac:dyDescent="0.3"/>
    <row r="10" spans="2:3" x14ac:dyDescent="0.3">
      <c r="B10" s="181" t="s">
        <v>938</v>
      </c>
      <c r="C10" s="182" t="s">
        <v>939</v>
      </c>
    </row>
    <row r="11" spans="2:3" x14ac:dyDescent="0.3">
      <c r="B11" s="183"/>
      <c r="C11" s="183" t="s">
        <v>940</v>
      </c>
    </row>
    <row r="13" spans="2:3" x14ac:dyDescent="0.3">
      <c r="B13" s="181" t="s">
        <v>993</v>
      </c>
      <c r="C13" s="182" t="s">
        <v>822</v>
      </c>
    </row>
    <row r="14" spans="2:3" x14ac:dyDescent="0.3">
      <c r="B14" s="183"/>
      <c r="C14" s="183" t="s">
        <v>996</v>
      </c>
    </row>
    <row r="15" spans="2:3" s="169" customFormat="1" x14ac:dyDescent="0.3"/>
    <row r="16" spans="2:3" s="192" customFormat="1" x14ac:dyDescent="0.3">
      <c r="B16" s="181" t="s">
        <v>990</v>
      </c>
      <c r="C16" s="182" t="s">
        <v>1003</v>
      </c>
    </row>
    <row r="17" spans="2:3" s="192" customFormat="1" x14ac:dyDescent="0.3">
      <c r="B17" s="183"/>
      <c r="C17" s="183" t="s">
        <v>997</v>
      </c>
    </row>
    <row r="18" spans="2:3" s="192" customFormat="1" x14ac:dyDescent="0.3">
      <c r="B18"/>
      <c r="C18"/>
    </row>
    <row r="19" spans="2:3" s="245" customFormat="1" ht="18.600000000000001" thickBot="1" x14ac:dyDescent="0.4">
      <c r="B19" s="308" t="s">
        <v>1183</v>
      </c>
      <c r="C19" s="308"/>
    </row>
    <row r="20" spans="2:3" s="245" customFormat="1" ht="6" customHeight="1" x14ac:dyDescent="0.3"/>
    <row r="21" spans="2:3" x14ac:dyDescent="0.3">
      <c r="B21" s="187" t="s">
        <v>941</v>
      </c>
      <c r="C21" s="188" t="s">
        <v>1148</v>
      </c>
    </row>
    <row r="22" spans="2:3" x14ac:dyDescent="0.3">
      <c r="B22" s="189"/>
      <c r="C22" s="189" t="s">
        <v>1144</v>
      </c>
    </row>
    <row r="24" spans="2:3" s="233" customFormat="1" x14ac:dyDescent="0.3">
      <c r="B24" s="187" t="s">
        <v>1145</v>
      </c>
      <c r="C24" s="188" t="s">
        <v>1149</v>
      </c>
    </row>
    <row r="25" spans="2:3" s="233" customFormat="1" x14ac:dyDescent="0.3">
      <c r="B25" s="189"/>
      <c r="C25" s="189" t="s">
        <v>1146</v>
      </c>
    </row>
    <row r="26" spans="2:3" s="233" customFormat="1" x14ac:dyDescent="0.3">
      <c r="B26" s="190"/>
      <c r="C26" s="188" t="s">
        <v>1150</v>
      </c>
    </row>
    <row r="27" spans="2:3" s="233" customFormat="1" x14ac:dyDescent="0.3">
      <c r="B27" s="189"/>
      <c r="C27" s="189" t="s">
        <v>1164</v>
      </c>
    </row>
    <row r="28" spans="2:3" s="233" customFormat="1" x14ac:dyDescent="0.3">
      <c r="B28" s="189"/>
      <c r="C28" s="188" t="s">
        <v>1151</v>
      </c>
    </row>
    <row r="29" spans="2:3" s="233" customFormat="1" x14ac:dyDescent="0.3">
      <c r="B29" s="189"/>
      <c r="C29" s="189" t="s">
        <v>1147</v>
      </c>
    </row>
    <row r="30" spans="2:3" s="233" customFormat="1" x14ac:dyDescent="0.3"/>
    <row r="31" spans="2:3" s="164" customFormat="1" x14ac:dyDescent="0.3">
      <c r="B31" s="187" t="s">
        <v>988</v>
      </c>
      <c r="C31" s="188" t="s">
        <v>1047</v>
      </c>
    </row>
    <row r="32" spans="2:3" s="164" customFormat="1" x14ac:dyDescent="0.3">
      <c r="B32" s="189"/>
      <c r="C32" s="189" t="s">
        <v>1048</v>
      </c>
    </row>
    <row r="33" spans="2:3" x14ac:dyDescent="0.3">
      <c r="B33" s="190"/>
      <c r="C33" s="188" t="s">
        <v>998</v>
      </c>
    </row>
    <row r="34" spans="2:3" x14ac:dyDescent="0.3">
      <c r="B34" s="189"/>
      <c r="C34" s="189" t="s">
        <v>1163</v>
      </c>
    </row>
    <row r="35" spans="2:3" x14ac:dyDescent="0.3">
      <c r="B35" s="189"/>
      <c r="C35" s="188" t="s">
        <v>999</v>
      </c>
    </row>
    <row r="36" spans="2:3" x14ac:dyDescent="0.3">
      <c r="B36" s="189"/>
      <c r="C36" s="189" t="s">
        <v>994</v>
      </c>
    </row>
    <row r="38" spans="2:3" x14ac:dyDescent="0.3">
      <c r="B38" s="187" t="s">
        <v>989</v>
      </c>
      <c r="C38" s="188" t="s">
        <v>1000</v>
      </c>
    </row>
    <row r="39" spans="2:3" x14ac:dyDescent="0.3">
      <c r="B39" s="189"/>
      <c r="C39" s="189" t="s">
        <v>1162</v>
      </c>
    </row>
    <row r="40" spans="2:3" x14ac:dyDescent="0.3">
      <c r="B40" s="189"/>
      <c r="C40" s="188" t="s">
        <v>1001</v>
      </c>
    </row>
    <row r="41" spans="2:3" x14ac:dyDescent="0.3">
      <c r="B41" s="189"/>
      <c r="C41" s="189" t="s">
        <v>995</v>
      </c>
    </row>
    <row r="43" spans="2:3" x14ac:dyDescent="0.3">
      <c r="B43" s="187" t="s">
        <v>992</v>
      </c>
      <c r="C43" s="188" t="s">
        <v>1002</v>
      </c>
    </row>
    <row r="44" spans="2:3" x14ac:dyDescent="0.3">
      <c r="B44" s="189"/>
      <c r="C44" s="189" t="s">
        <v>1161</v>
      </c>
    </row>
    <row r="45" spans="2:3" x14ac:dyDescent="0.3">
      <c r="B45" s="189"/>
      <c r="C45" s="188" t="s">
        <v>956</v>
      </c>
    </row>
    <row r="46" spans="2:3" x14ac:dyDescent="0.3">
      <c r="B46" s="189"/>
      <c r="C46" s="189" t="s">
        <v>1165</v>
      </c>
    </row>
    <row r="48" spans="2:3" x14ac:dyDescent="0.3">
      <c r="B48" s="187" t="s">
        <v>991</v>
      </c>
      <c r="C48" s="188" t="s">
        <v>991</v>
      </c>
    </row>
    <row r="49" spans="2:3" x14ac:dyDescent="0.3">
      <c r="B49" s="189"/>
      <c r="C49" s="189" t="s">
        <v>1004</v>
      </c>
    </row>
  </sheetData>
  <sheetProtection algorithmName="SHA-512" hashValue="dlwI1DsQeHUfDFCJQJNLoyvF9g7wvgQZirnlgcmoVRQEroJxH2SMoVOTQsvNjeI5PPQNuURDzNMw5e7sCwWBLg==" saltValue="5Oay8n/L5flZcvmAini/TA==" spinCount="100000" sheet="1" objects="1" scenarios="1"/>
  <mergeCells count="1">
    <mergeCell ref="B1:C1"/>
  </mergeCells>
  <hyperlinks>
    <hyperlink ref="C3" location="Cover!A1" display="Cover"/>
    <hyperlink ref="C10" location="'Nat Conditions &amp; s75'!A1" display="Nat Conditions &amp; s75"/>
    <hyperlink ref="C21" location="'Adj NEA and DTOC Trends'!A1" display="Adjusted NEA and DTOC Trends"/>
    <hyperlink ref="C33" location="'NEA Performance'!A1" display="NEA Performance"/>
    <hyperlink ref="C35" location="'NEA Performance (Rate)'!A1" display="NEA Performance (Rate)"/>
    <hyperlink ref="C38" location="'DTOC Performance'!A1" display="DTOC Performance"/>
    <hyperlink ref="C40" location="'DTOC Performance (Rate)'!A1" display="DTOC Performance (Rate)"/>
    <hyperlink ref="C43" location="'Res Adms Performance'!A1" display="Res Adms Performance"/>
    <hyperlink ref="C45" location="'Reablement Performance'!A1" display="Reablement Performance"/>
    <hyperlink ref="C13" location="Metrics!A1" display="Metrics"/>
    <hyperlink ref="C16" location="HICM!A1" display="HICM"/>
    <hyperlink ref="C48" location="'CCG - HWB Mapping'!A1" display="CCG - HWB Mapping"/>
    <hyperlink ref="C31" location="'NEA Length of Stay'!A1" display="NEA Length of Stay Admissions"/>
    <hyperlink ref="C7" location="Notes!A1" display="Notes"/>
    <hyperlink ref="C26" location="'Adj NEA Performance'!A1" display="Adj NEA Performance"/>
    <hyperlink ref="C28" location="'Adj NEA Performance (Rate)'!A1" display="Adj NEA Performance (Rate)"/>
    <hyperlink ref="C24" location="'Adj NEA Length of Stay'!A1" display="Adj NEA Length of Stay Admissions"/>
  </hyperlinks>
  <pageMargins left="0.70866141732283472" right="0.70866141732283472" top="0.74803149606299213" bottom="0.74803149606299213" header="0.31496062992125984" footer="0.31496062992125984"/>
  <pageSetup paperSize="9" scale="74" orientation="landscape"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79998168889431442"/>
  </sheetPr>
  <dimension ref="A1:M45"/>
  <sheetViews>
    <sheetView showGridLines="0" zoomScaleNormal="100" workbookViewId="0"/>
  </sheetViews>
  <sheetFormatPr defaultRowHeight="14.4" x14ac:dyDescent="0.3"/>
  <cols>
    <col min="1" max="1" width="4.6640625" customWidth="1"/>
    <col min="3" max="3" width="37.6640625" customWidth="1"/>
    <col min="4" max="12" width="10.6640625" customWidth="1"/>
    <col min="13" max="14" width="4.6640625" customWidth="1"/>
  </cols>
  <sheetData>
    <row r="1" spans="1:13" ht="21" x14ac:dyDescent="0.4">
      <c r="A1" s="37"/>
      <c r="B1" s="265" t="s">
        <v>1085</v>
      </c>
      <c r="C1" s="265"/>
      <c r="D1" s="265"/>
      <c r="E1" s="265"/>
      <c r="F1" s="265"/>
      <c r="G1" s="265"/>
      <c r="H1" s="265"/>
      <c r="I1" s="265"/>
      <c r="J1" s="265"/>
      <c r="K1" s="37"/>
      <c r="L1" s="37"/>
      <c r="M1" s="37"/>
    </row>
    <row r="2" spans="1:13" x14ac:dyDescent="0.3">
      <c r="A2" s="37"/>
      <c r="B2" s="261"/>
      <c r="C2" s="261"/>
      <c r="D2" s="261"/>
      <c r="E2" s="261"/>
      <c r="F2" s="261"/>
      <c r="G2" s="261"/>
      <c r="H2" s="261"/>
      <c r="I2" s="261"/>
      <c r="J2" s="261"/>
      <c r="K2" s="37"/>
      <c r="L2" s="37"/>
      <c r="M2" s="37"/>
    </row>
    <row r="3" spans="1:13" s="210" customFormat="1" x14ac:dyDescent="0.3"/>
    <row r="4" spans="1:13" s="210" customFormat="1" x14ac:dyDescent="0.3">
      <c r="B4" s="209" t="s">
        <v>1082</v>
      </c>
      <c r="C4" s="209"/>
    </row>
    <row r="6" spans="1:13" s="234" customFormat="1" x14ac:dyDescent="0.3">
      <c r="B6" t="s">
        <v>1091</v>
      </c>
    </row>
    <row r="7" spans="1:13" s="234" customFormat="1" x14ac:dyDescent="0.3"/>
    <row r="8" spans="1:13" x14ac:dyDescent="0.3">
      <c r="B8" s="266" t="s">
        <v>1087</v>
      </c>
      <c r="C8" s="266"/>
    </row>
    <row r="9" spans="1:13" ht="15" customHeight="1" x14ac:dyDescent="0.3">
      <c r="B9" s="212"/>
      <c r="C9" s="213" t="s">
        <v>819</v>
      </c>
      <c r="D9" s="258" t="s">
        <v>1166</v>
      </c>
      <c r="E9" s="259"/>
      <c r="F9" s="259"/>
      <c r="G9" s="259"/>
      <c r="H9" s="259"/>
      <c r="I9" s="259"/>
      <c r="J9" s="259"/>
      <c r="K9" s="259"/>
      <c r="L9" s="260"/>
    </row>
    <row r="10" spans="1:13" ht="15" customHeight="1" x14ac:dyDescent="0.3">
      <c r="B10" s="212"/>
      <c r="C10" s="213" t="s">
        <v>1090</v>
      </c>
      <c r="D10" s="258" t="s">
        <v>1167</v>
      </c>
      <c r="E10" s="259"/>
      <c r="F10" s="259"/>
      <c r="G10" s="259"/>
      <c r="H10" s="259"/>
      <c r="I10" s="259"/>
      <c r="J10" s="259"/>
      <c r="K10" s="259"/>
      <c r="L10" s="260"/>
    </row>
    <row r="13" spans="1:13" x14ac:dyDescent="0.3">
      <c r="B13" s="266" t="s">
        <v>822</v>
      </c>
      <c r="C13" s="266"/>
    </row>
    <row r="14" spans="1:13" ht="30" customHeight="1" x14ac:dyDescent="0.3">
      <c r="B14" s="212"/>
      <c r="C14" s="213" t="s">
        <v>958</v>
      </c>
      <c r="D14" s="262" t="s">
        <v>1168</v>
      </c>
      <c r="E14" s="263"/>
      <c r="F14" s="263"/>
      <c r="G14" s="263"/>
      <c r="H14" s="263"/>
      <c r="I14" s="263"/>
      <c r="J14" s="263"/>
      <c r="K14" s="263"/>
      <c r="L14" s="264"/>
    </row>
    <row r="15" spans="1:13" ht="30" customHeight="1" x14ac:dyDescent="0.3">
      <c r="B15" s="212"/>
      <c r="C15" s="213" t="s">
        <v>959</v>
      </c>
      <c r="D15" s="262" t="s">
        <v>1169</v>
      </c>
      <c r="E15" s="263"/>
      <c r="F15" s="263"/>
      <c r="G15" s="263"/>
      <c r="H15" s="263"/>
      <c r="I15" s="263"/>
      <c r="J15" s="263"/>
      <c r="K15" s="263"/>
      <c r="L15" s="264"/>
    </row>
    <row r="16" spans="1:13" ht="30" customHeight="1" x14ac:dyDescent="0.3">
      <c r="B16" s="212"/>
      <c r="C16" s="213" t="s">
        <v>813</v>
      </c>
      <c r="D16" s="262" t="s">
        <v>1170</v>
      </c>
      <c r="E16" s="263"/>
      <c r="F16" s="263"/>
      <c r="G16" s="263"/>
      <c r="H16" s="263"/>
      <c r="I16" s="263"/>
      <c r="J16" s="263"/>
      <c r="K16" s="263"/>
      <c r="L16" s="264"/>
    </row>
    <row r="17" spans="2:12" ht="30" customHeight="1" x14ac:dyDescent="0.3">
      <c r="B17" s="212"/>
      <c r="C17" s="213" t="s">
        <v>814</v>
      </c>
      <c r="D17" s="262" t="s">
        <v>1171</v>
      </c>
      <c r="E17" s="263"/>
      <c r="F17" s="263"/>
      <c r="G17" s="263"/>
      <c r="H17" s="263"/>
      <c r="I17" s="263"/>
      <c r="J17" s="263"/>
      <c r="K17" s="263"/>
      <c r="L17" s="264"/>
    </row>
    <row r="19" spans="2:12" x14ac:dyDescent="0.3">
      <c r="B19" s="266" t="s">
        <v>1061</v>
      </c>
      <c r="C19" s="266"/>
    </row>
    <row r="20" spans="2:12" ht="30" customHeight="1" x14ac:dyDescent="0.3">
      <c r="C20" s="213" t="s">
        <v>968</v>
      </c>
      <c r="D20" s="258" t="s">
        <v>1172</v>
      </c>
      <c r="E20" s="259"/>
      <c r="F20" s="259"/>
      <c r="G20" s="259"/>
      <c r="H20" s="259"/>
      <c r="I20" s="259"/>
      <c r="J20" s="259"/>
      <c r="K20" s="259"/>
      <c r="L20" s="260"/>
    </row>
    <row r="21" spans="2:12" ht="30" customHeight="1" x14ac:dyDescent="0.3">
      <c r="C21" s="213" t="s">
        <v>969</v>
      </c>
      <c r="D21" s="258" t="s">
        <v>1173</v>
      </c>
      <c r="E21" s="259"/>
      <c r="F21" s="259"/>
      <c r="G21" s="259"/>
      <c r="H21" s="259"/>
      <c r="I21" s="259"/>
      <c r="J21" s="259"/>
      <c r="K21" s="259"/>
      <c r="L21" s="260"/>
    </row>
    <row r="22" spans="2:12" ht="30" customHeight="1" x14ac:dyDescent="0.3">
      <c r="C22" s="213" t="s">
        <v>1089</v>
      </c>
      <c r="D22" s="258" t="s">
        <v>1174</v>
      </c>
      <c r="E22" s="259"/>
      <c r="F22" s="259"/>
      <c r="G22" s="259"/>
      <c r="H22" s="259"/>
      <c r="I22" s="259"/>
      <c r="J22" s="259"/>
      <c r="K22" s="259"/>
      <c r="L22" s="260"/>
    </row>
    <row r="23" spans="2:12" ht="30" customHeight="1" x14ac:dyDescent="0.3">
      <c r="C23" s="213" t="s">
        <v>1088</v>
      </c>
      <c r="D23" s="258" t="s">
        <v>1175</v>
      </c>
      <c r="E23" s="259"/>
      <c r="F23" s="259"/>
      <c r="G23" s="259"/>
      <c r="H23" s="259"/>
      <c r="I23" s="259"/>
      <c r="J23" s="259"/>
      <c r="K23" s="259"/>
      <c r="L23" s="260"/>
    </row>
    <row r="24" spans="2:12" ht="30" customHeight="1" x14ac:dyDescent="0.3">
      <c r="C24" s="213" t="s">
        <v>972</v>
      </c>
      <c r="D24" s="258" t="s">
        <v>1176</v>
      </c>
      <c r="E24" s="259"/>
      <c r="F24" s="259"/>
      <c r="G24" s="259"/>
      <c r="H24" s="259"/>
      <c r="I24" s="259"/>
      <c r="J24" s="259"/>
      <c r="K24" s="259"/>
      <c r="L24" s="260"/>
    </row>
    <row r="25" spans="2:12" ht="30" customHeight="1" x14ac:dyDescent="0.3">
      <c r="C25" s="213" t="s">
        <v>973</v>
      </c>
      <c r="D25" s="258" t="s">
        <v>1177</v>
      </c>
      <c r="E25" s="259"/>
      <c r="F25" s="259"/>
      <c r="G25" s="259"/>
      <c r="H25" s="259"/>
      <c r="I25" s="259"/>
      <c r="J25" s="259"/>
      <c r="K25" s="259"/>
      <c r="L25" s="260"/>
    </row>
    <row r="26" spans="2:12" ht="30" customHeight="1" x14ac:dyDescent="0.3">
      <c r="C26" s="213" t="s">
        <v>974</v>
      </c>
      <c r="D26" s="258" t="s">
        <v>1178</v>
      </c>
      <c r="E26" s="259"/>
      <c r="F26" s="259"/>
      <c r="G26" s="259"/>
      <c r="H26" s="259"/>
      <c r="I26" s="259"/>
      <c r="J26" s="259"/>
      <c r="K26" s="259"/>
      <c r="L26" s="260"/>
    </row>
    <row r="27" spans="2:12" ht="30" customHeight="1" x14ac:dyDescent="0.3">
      <c r="C27" s="213" t="s">
        <v>975</v>
      </c>
      <c r="D27" s="258" t="s">
        <v>1179</v>
      </c>
      <c r="E27" s="259"/>
      <c r="F27" s="259"/>
      <c r="G27" s="259"/>
      <c r="H27" s="259"/>
      <c r="I27" s="259"/>
      <c r="J27" s="259"/>
      <c r="K27" s="259"/>
      <c r="L27" s="260"/>
    </row>
    <row r="28" spans="2:12" ht="30" customHeight="1" x14ac:dyDescent="0.3">
      <c r="C28" s="213" t="s">
        <v>976</v>
      </c>
      <c r="D28" s="258" t="s">
        <v>1180</v>
      </c>
      <c r="E28" s="259"/>
      <c r="F28" s="259"/>
      <c r="G28" s="259"/>
      <c r="H28" s="259"/>
      <c r="I28" s="259"/>
      <c r="J28" s="259"/>
      <c r="K28" s="259"/>
      <c r="L28" s="260"/>
    </row>
    <row r="29" spans="2:12" x14ac:dyDescent="0.3">
      <c r="C29" s="3"/>
    </row>
    <row r="30" spans="2:12" x14ac:dyDescent="0.3">
      <c r="C30" s="3"/>
    </row>
    <row r="31" spans="2:12" x14ac:dyDescent="0.3">
      <c r="C31" s="3"/>
    </row>
    <row r="32" spans="2:12" x14ac:dyDescent="0.3">
      <c r="C32" s="3"/>
    </row>
    <row r="33" spans="3:3" x14ac:dyDescent="0.3">
      <c r="C33" s="3"/>
    </row>
    <row r="34" spans="3:3" x14ac:dyDescent="0.3">
      <c r="C34" s="3"/>
    </row>
    <row r="35" spans="3:3" x14ac:dyDescent="0.3">
      <c r="C35" s="3"/>
    </row>
    <row r="36" spans="3:3" x14ac:dyDescent="0.3">
      <c r="C36" s="3"/>
    </row>
    <row r="37" spans="3:3" x14ac:dyDescent="0.3">
      <c r="C37" s="3"/>
    </row>
    <row r="38" spans="3:3" x14ac:dyDescent="0.3">
      <c r="C38" s="3"/>
    </row>
    <row r="39" spans="3:3" x14ac:dyDescent="0.3">
      <c r="C39" s="3"/>
    </row>
    <row r="40" spans="3:3" x14ac:dyDescent="0.3">
      <c r="C40" s="3"/>
    </row>
    <row r="41" spans="3:3" x14ac:dyDescent="0.3">
      <c r="C41" s="3"/>
    </row>
    <row r="42" spans="3:3" x14ac:dyDescent="0.3">
      <c r="C42" s="3"/>
    </row>
    <row r="43" spans="3:3" x14ac:dyDescent="0.3">
      <c r="C43" s="3"/>
    </row>
    <row r="44" spans="3:3" x14ac:dyDescent="0.3">
      <c r="C44" s="3"/>
    </row>
    <row r="45" spans="3:3" x14ac:dyDescent="0.3">
      <c r="C45" s="3"/>
    </row>
  </sheetData>
  <sheetProtection algorithmName="SHA-512" hashValue="lHKtQKjHQhdKo/nY0xX7y0z7Iho339rNZnHGVtpGpDyxhqrwudcx0E9k9/ADxhnlTkIwhd9jXfxRJIKByJkpMg==" saltValue="iyXdTilhDGTSS+Yx6zJVDw==" spinCount="100000" sheet="1" objects="1" scenarios="1"/>
  <mergeCells count="20">
    <mergeCell ref="B1:J1"/>
    <mergeCell ref="B8:C8"/>
    <mergeCell ref="B13:C13"/>
    <mergeCell ref="B19:C19"/>
    <mergeCell ref="D28:L28"/>
    <mergeCell ref="B2:J2"/>
    <mergeCell ref="D22:L22"/>
    <mergeCell ref="D23:L23"/>
    <mergeCell ref="D24:L24"/>
    <mergeCell ref="D25:L25"/>
    <mergeCell ref="D26:L26"/>
    <mergeCell ref="D27:L27"/>
    <mergeCell ref="D9:L9"/>
    <mergeCell ref="D10:L10"/>
    <mergeCell ref="D14:L14"/>
    <mergeCell ref="D15:L15"/>
    <mergeCell ref="D16:L16"/>
    <mergeCell ref="D17:L17"/>
    <mergeCell ref="D20:L20"/>
    <mergeCell ref="D21:L21"/>
  </mergeCells>
  <hyperlinks>
    <hyperlink ref="B8:C8" location="'Nat Conditions &amp; s75'!A1" display="National Condition &amp; Section 75"/>
    <hyperlink ref="B13:C13" location="Metrics!A1" display="Metrics"/>
    <hyperlink ref="B19:C19" location="HICM!A1" display="High Impact Change Models"/>
    <hyperlink ref="B4:C4" location="Contents!A1" display="&lt;&lt; Contents"/>
  </hyperlinks>
  <pageMargins left="0.70866141732283472" right="0.70866141732283472" top="0.74803149606299213" bottom="0.74803149606299213" header="0.31496062992125984" footer="0.31496062992125984"/>
  <pageSetup paperSize="9" scale="79" orientation="landscape"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AM155"/>
  <sheetViews>
    <sheetView workbookViewId="0">
      <selection activeCell="A3" sqref="A3"/>
    </sheetView>
  </sheetViews>
  <sheetFormatPr defaultRowHeight="14.4" x14ac:dyDescent="0.3"/>
  <cols>
    <col min="1" max="7" width="9.109375" style="210"/>
  </cols>
  <sheetData>
    <row r="1" spans="1:39" x14ac:dyDescent="0.3">
      <c r="A1" s="84" t="s">
        <v>1118</v>
      </c>
    </row>
    <row r="2" spans="1:39" s="210" customFormat="1" ht="15.6" x14ac:dyDescent="0.3">
      <c r="A2" s="267" t="s">
        <v>1085</v>
      </c>
      <c r="B2" s="268"/>
      <c r="C2" s="268"/>
      <c r="D2" s="268"/>
      <c r="E2" s="268"/>
      <c r="F2" s="268"/>
      <c r="G2" s="268"/>
      <c r="H2" s="267" t="s">
        <v>1122</v>
      </c>
      <c r="I2" s="268"/>
      <c r="J2" s="268"/>
      <c r="K2" s="268"/>
      <c r="L2" s="268"/>
      <c r="M2" s="268"/>
      <c r="N2" s="268"/>
      <c r="O2" s="268"/>
      <c r="P2" s="268"/>
      <c r="Q2" s="268"/>
      <c r="R2" s="268"/>
      <c r="S2" s="268"/>
      <c r="T2" s="268"/>
      <c r="U2" s="268"/>
      <c r="V2" s="268"/>
      <c r="W2" s="268"/>
      <c r="X2" s="267" t="s">
        <v>1123</v>
      </c>
      <c r="Y2" s="268"/>
      <c r="Z2" s="268"/>
      <c r="AA2" s="268"/>
      <c r="AB2" s="268"/>
      <c r="AC2" s="268"/>
      <c r="AD2" s="268"/>
      <c r="AE2" s="268"/>
      <c r="AF2" s="268"/>
      <c r="AG2" s="268"/>
      <c r="AH2" s="268"/>
      <c r="AI2" s="268"/>
      <c r="AJ2" s="268"/>
      <c r="AK2" s="268"/>
      <c r="AL2" s="268"/>
      <c r="AM2" s="269"/>
    </row>
    <row r="3" spans="1:39" s="210" customFormat="1" x14ac:dyDescent="0.3">
      <c r="H3" s="225"/>
      <c r="J3" s="273" t="s">
        <v>1120</v>
      </c>
      <c r="K3" s="273"/>
      <c r="O3" s="273" t="s">
        <v>822</v>
      </c>
      <c r="P3" s="273"/>
      <c r="Q3" s="273"/>
      <c r="R3" s="273"/>
      <c r="X3" s="224"/>
      <c r="Y3" s="215"/>
      <c r="Z3" s="270" t="s">
        <v>1120</v>
      </c>
      <c r="AA3" s="270"/>
      <c r="AB3" s="215"/>
      <c r="AC3" s="215"/>
      <c r="AD3" s="215"/>
      <c r="AE3" s="271" t="s">
        <v>822</v>
      </c>
      <c r="AF3" s="271"/>
      <c r="AG3" s="271"/>
      <c r="AH3" s="271"/>
      <c r="AI3" s="226"/>
      <c r="AJ3" s="226"/>
      <c r="AK3" s="226"/>
      <c r="AL3" s="226"/>
      <c r="AM3" s="227"/>
    </row>
    <row r="4" spans="1:39" s="210" customFormat="1" x14ac:dyDescent="0.3">
      <c r="A4" s="214" t="s">
        <v>1087</v>
      </c>
      <c r="B4" s="159"/>
      <c r="H4" s="224"/>
      <c r="I4"/>
      <c r="J4" t="s">
        <v>819</v>
      </c>
      <c r="K4" t="s">
        <v>1119</v>
      </c>
      <c r="M4" s="210" t="s">
        <v>1121</v>
      </c>
      <c r="N4" s="210" t="s">
        <v>793</v>
      </c>
      <c r="O4" t="s">
        <v>966</v>
      </c>
      <c r="P4" t="s">
        <v>967</v>
      </c>
      <c r="Q4" t="s">
        <v>813</v>
      </c>
      <c r="R4" t="s">
        <v>814</v>
      </c>
      <c r="X4" s="224"/>
      <c r="Y4" s="215"/>
      <c r="Z4" s="215" t="s">
        <v>819</v>
      </c>
      <c r="AA4" s="215" t="s">
        <v>1119</v>
      </c>
      <c r="AB4" s="215"/>
      <c r="AC4" s="215" t="s">
        <v>1121</v>
      </c>
      <c r="AD4" s="215" t="s">
        <v>793</v>
      </c>
      <c r="AE4" s="215" t="s">
        <v>966</v>
      </c>
      <c r="AF4" s="215" t="s">
        <v>967</v>
      </c>
      <c r="AG4" s="215" t="s">
        <v>813</v>
      </c>
      <c r="AH4" s="215" t="s">
        <v>814</v>
      </c>
      <c r="AI4" s="215"/>
      <c r="AJ4" s="215"/>
      <c r="AK4" s="215"/>
      <c r="AL4" s="215"/>
      <c r="AM4" s="228"/>
    </row>
    <row r="5" spans="1:39" s="210" customFormat="1" ht="15" customHeight="1" x14ac:dyDescent="0.3">
      <c r="A5" s="212"/>
      <c r="B5" s="216" t="s">
        <v>819</v>
      </c>
      <c r="C5" s="219" t="str">
        <f>'Notes Backsheet'!Z5&amp;" ("&amp;'Notes Backsheet'!J5&amp;") of the "&amp;AE20&amp;" HWBs (Health and Wellbeing Boards) reported met all four National Conditions"</f>
        <v>149 (150) of the 150 HWBs (Health and Wellbeing Boards) reported met all four National Conditions</v>
      </c>
      <c r="D5" s="217"/>
      <c r="E5" s="217"/>
      <c r="F5" s="217"/>
      <c r="G5" s="217"/>
      <c r="H5" s="224" t="s">
        <v>1121</v>
      </c>
      <c r="I5" s="210" t="s">
        <v>793</v>
      </c>
      <c r="J5" s="210">
        <f>COUNTIF($J$6:$J$155,4)</f>
        <v>150</v>
      </c>
      <c r="K5" s="210">
        <f>COUNTIF('Q2 Raw Data'!$U$9:$U$158,"Yes")</f>
        <v>143</v>
      </c>
      <c r="N5" s="210" t="s">
        <v>960</v>
      </c>
      <c r="O5" s="210">
        <f>COUNTIF('Q2 Raw Data'!X$9:X$158,'Notes Backsheet'!$N5)</f>
        <v>61</v>
      </c>
      <c r="P5" s="223">
        <f>COUNTIF('Q2 Raw Data'!Y$9:Y$158,'Notes Backsheet'!$N5)</f>
        <v>117</v>
      </c>
      <c r="Q5" s="223">
        <f>COUNTIF('Q2 Raw Data'!Z$9:Z$158,'Notes Backsheet'!$N5)</f>
        <v>83</v>
      </c>
      <c r="R5" s="223">
        <f>COUNTIF('Q2 Raw Data'!AA$9:AA$158,'Notes Backsheet'!$N5)</f>
        <v>74</v>
      </c>
      <c r="X5" s="224" t="s">
        <v>1121</v>
      </c>
      <c r="Y5" s="215" t="s">
        <v>793</v>
      </c>
      <c r="Z5" s="215">
        <f>COUNTIF($Z$6:$Z$155,4)</f>
        <v>149</v>
      </c>
      <c r="AA5" s="215">
        <f>COUNTIF('Q3 Raw Data'!$T$9:$T$158,"Yes")</f>
        <v>145</v>
      </c>
      <c r="AB5" s="215"/>
      <c r="AC5" s="215"/>
      <c r="AD5" s="215" t="s">
        <v>960</v>
      </c>
      <c r="AE5" s="215">
        <f>COUNTIF('Q3 Raw Data'!W$9:W$158,'Notes Backsheet'!$AD5)</f>
        <v>56</v>
      </c>
      <c r="AF5" s="215">
        <f>COUNTIF('Q3 Raw Data'!X$9:X$158,'Notes Backsheet'!$AD5)</f>
        <v>114</v>
      </c>
      <c r="AG5" s="215">
        <f>COUNTIF('Q3 Raw Data'!Y$9:Y$158,'Notes Backsheet'!$AD5)</f>
        <v>75</v>
      </c>
      <c r="AH5" s="215">
        <f>COUNTIF('Q3 Raw Data'!Z$9:Z$158,'Notes Backsheet'!$AD5)</f>
        <v>75</v>
      </c>
      <c r="AI5" s="215"/>
      <c r="AJ5" s="215"/>
      <c r="AK5" s="215"/>
      <c r="AL5" s="215"/>
      <c r="AM5" s="228"/>
    </row>
    <row r="6" spans="1:39" s="210" customFormat="1" ht="15" customHeight="1" x14ac:dyDescent="0.3">
      <c r="A6" s="212"/>
      <c r="B6" s="216" t="s">
        <v>1090</v>
      </c>
      <c r="C6" s="219" t="str">
        <f>'Notes Backsheet'!AA5&amp;" ("&amp;'Notes Backsheet'!K5&amp;") of the "&amp;AE21&amp;" HWBs reported have pooled funds via the s75 budget"</f>
        <v>145 (143) of the 150 HWBs reported have pooled funds via the s75 budget</v>
      </c>
      <c r="D6" s="217"/>
      <c r="E6" s="217"/>
      <c r="F6" s="217"/>
      <c r="G6" s="217"/>
      <c r="H6" s="224" t="s">
        <v>140</v>
      </c>
      <c r="I6" t="s">
        <v>136</v>
      </c>
      <c r="J6">
        <f>COUNTIF('Q2 Raw Data'!$M9:$P9,"Yes")</f>
        <v>4</v>
      </c>
      <c r="N6" s="210" t="s">
        <v>962</v>
      </c>
      <c r="O6" s="223">
        <f>COUNTIF('Q2 Raw Data'!X$9:X$158,'Notes Backsheet'!$N6)</f>
        <v>76</v>
      </c>
      <c r="P6" s="223">
        <f>COUNTIF('Q2 Raw Data'!Y$9:Y$158,'Notes Backsheet'!$N6)</f>
        <v>32</v>
      </c>
      <c r="Q6" s="223">
        <f>COUNTIF('Q2 Raw Data'!Z$9:Z$158,'Notes Backsheet'!$N6)</f>
        <v>28</v>
      </c>
      <c r="R6" s="223">
        <f>COUNTIF('Q2 Raw Data'!AA$9:AA$158,'Notes Backsheet'!$N6)</f>
        <v>71</v>
      </c>
      <c r="X6" s="224" t="s">
        <v>140</v>
      </c>
      <c r="Y6" s="215" t="s">
        <v>136</v>
      </c>
      <c r="Z6" s="215">
        <f>COUNTIF('Q3 Raw Data'!$L9:$O9,"Yes")</f>
        <v>4</v>
      </c>
      <c r="AA6" s="215"/>
      <c r="AB6" s="215"/>
      <c r="AC6" s="215"/>
      <c r="AD6" s="215" t="s">
        <v>962</v>
      </c>
      <c r="AE6" s="215">
        <f>COUNTIF('Q3 Raw Data'!W$9:W$158,'Notes Backsheet'!$AD6)</f>
        <v>86</v>
      </c>
      <c r="AF6" s="215">
        <f>COUNTIF('Q3 Raw Data'!X$9:X$158,'Notes Backsheet'!$AD6)</f>
        <v>36</v>
      </c>
      <c r="AG6" s="215">
        <f>COUNTIF('Q3 Raw Data'!Y$9:Y$158,'Notes Backsheet'!$AD6)</f>
        <v>36</v>
      </c>
      <c r="AH6" s="215">
        <f>COUNTIF('Q3 Raw Data'!Z$9:Z$158,'Notes Backsheet'!$AD6)</f>
        <v>71</v>
      </c>
      <c r="AI6" s="215"/>
      <c r="AJ6" s="215"/>
      <c r="AK6" s="215"/>
      <c r="AL6" s="215"/>
      <c r="AM6" s="228"/>
    </row>
    <row r="7" spans="1:39" s="210" customFormat="1" x14ac:dyDescent="0.3">
      <c r="C7" s="211"/>
      <c r="H7" s="224" t="s">
        <v>152</v>
      </c>
      <c r="I7" t="s">
        <v>153</v>
      </c>
      <c r="J7" s="223">
        <f>COUNTIF('Q2 Raw Data'!$M10:$P10,"Yes")</f>
        <v>4</v>
      </c>
      <c r="N7" s="210" t="s">
        <v>964</v>
      </c>
      <c r="O7" s="223">
        <f>COUNTIF('Q2 Raw Data'!X$9:X$158,'Notes Backsheet'!$N7)</f>
        <v>13</v>
      </c>
      <c r="P7" s="223">
        <f>COUNTIF('Q2 Raw Data'!Y$9:Y$158,'Notes Backsheet'!$N7)</f>
        <v>1</v>
      </c>
      <c r="Q7" s="223">
        <f>COUNTIF('Q2 Raw Data'!Z$9:Z$158,'Notes Backsheet'!$N7)</f>
        <v>39</v>
      </c>
      <c r="R7" s="223">
        <f>COUNTIF('Q2 Raw Data'!AA$9:AA$158,'Notes Backsheet'!$N7)</f>
        <v>5</v>
      </c>
      <c r="X7" s="224" t="s">
        <v>152</v>
      </c>
      <c r="Y7" s="215" t="s">
        <v>153</v>
      </c>
      <c r="Z7" s="215">
        <f>COUNTIF('Q3 Raw Data'!$L10:$O10,"Yes")</f>
        <v>4</v>
      </c>
      <c r="AA7" s="215"/>
      <c r="AB7" s="215"/>
      <c r="AC7" s="215"/>
      <c r="AD7" s="215" t="s">
        <v>964</v>
      </c>
      <c r="AE7" s="215">
        <f>COUNTIF('Q3 Raw Data'!W$9:W$158,'Notes Backsheet'!$AD7)</f>
        <v>8</v>
      </c>
      <c r="AF7" s="215">
        <f>COUNTIF('Q3 Raw Data'!X$9:X$158,'Notes Backsheet'!$AD7)</f>
        <v>0</v>
      </c>
      <c r="AG7" s="215">
        <f>COUNTIF('Q3 Raw Data'!Y$9:Y$158,'Notes Backsheet'!$AD7)</f>
        <v>39</v>
      </c>
      <c r="AH7" s="215">
        <f>COUNTIF('Q3 Raw Data'!Z$9:Z$158,'Notes Backsheet'!$AD7)</f>
        <v>4</v>
      </c>
      <c r="AI7" s="215"/>
      <c r="AJ7" s="215"/>
      <c r="AK7" s="215"/>
      <c r="AL7" s="215"/>
      <c r="AM7" s="228"/>
    </row>
    <row r="8" spans="1:39" s="210" customFormat="1" x14ac:dyDescent="0.3">
      <c r="A8" s="222" t="s">
        <v>822</v>
      </c>
      <c r="B8" s="222"/>
      <c r="C8" s="211"/>
      <c r="H8" s="224" t="s">
        <v>161</v>
      </c>
      <c r="I8" t="s">
        <v>162</v>
      </c>
      <c r="J8" s="223">
        <f>COUNTIF('Q2 Raw Data'!$M11:$P11,"Yes")</f>
        <v>4</v>
      </c>
      <c r="X8" s="224" t="s">
        <v>161</v>
      </c>
      <c r="Y8" s="215" t="s">
        <v>162</v>
      </c>
      <c r="Z8" s="215">
        <f>COUNTIF('Q3 Raw Data'!$L11:$O11,"Yes")</f>
        <v>4</v>
      </c>
      <c r="AA8" s="215"/>
      <c r="AB8" s="215"/>
      <c r="AC8" s="215"/>
      <c r="AD8" s="215"/>
      <c r="AE8" s="215"/>
      <c r="AF8" s="215"/>
      <c r="AG8" s="215"/>
      <c r="AH8" s="215"/>
      <c r="AI8" s="215"/>
      <c r="AJ8" s="215"/>
      <c r="AK8" s="215"/>
      <c r="AL8" s="215"/>
      <c r="AM8" s="228"/>
    </row>
    <row r="9" spans="1:39" s="210" customFormat="1" x14ac:dyDescent="0.3">
      <c r="A9" s="212"/>
      <c r="B9" s="216" t="s">
        <v>958</v>
      </c>
      <c r="C9" s="220" t="str">
        <f>'Notes Backsheet'!AE5&amp;" ("&amp;'Notes Backsheet'!O5&amp;") of the "&amp;AE22&amp;" HWBs reported being ‘On track to meet target’, "&amp;'Notes Backsheet'!AE6&amp;" ("&amp;'Notes Backsheet'!O6&amp;") reported being ‘Not on track to meet target’, "&amp;'Notes Backsheet'!AE7&amp;" ("&amp;'Notes Backsheet'!O7&amp;") reported that the data was not available to progress"</f>
        <v>56 (61) of the 150 HWBs reported being ‘On track to meet target’, 86 (76) reported being ‘Not on track to meet target’, 8 (13) reported that the data was not available to progress</v>
      </c>
      <c r="H9" s="224" t="s">
        <v>170</v>
      </c>
      <c r="I9" t="s">
        <v>171</v>
      </c>
      <c r="J9" s="223">
        <f>COUNTIF('Q2 Raw Data'!$M12:$P12,"Yes")</f>
        <v>4</v>
      </c>
      <c r="X9" s="224" t="s">
        <v>170</v>
      </c>
      <c r="Y9" s="215" t="s">
        <v>171</v>
      </c>
      <c r="Z9" s="215">
        <f>COUNTIF('Q3 Raw Data'!$L12:$O12,"Yes")</f>
        <v>4</v>
      </c>
      <c r="AA9" s="215"/>
      <c r="AB9" s="215"/>
      <c r="AC9" s="215"/>
      <c r="AD9" s="215"/>
      <c r="AE9" s="215"/>
      <c r="AF9" s="215"/>
      <c r="AG9" s="215"/>
      <c r="AH9" s="215"/>
      <c r="AI9" s="215"/>
      <c r="AJ9" s="215"/>
      <c r="AK9" s="215"/>
      <c r="AL9" s="215"/>
      <c r="AM9" s="228"/>
    </row>
    <row r="10" spans="1:39" s="210" customFormat="1" ht="15" customHeight="1" x14ac:dyDescent="0.3">
      <c r="A10" s="212"/>
      <c r="B10" s="216" t="s">
        <v>959</v>
      </c>
      <c r="C10" s="219" t="str">
        <f>'Notes Backsheet'!AF5&amp;" ("&amp;'Notes Backsheet'!P5&amp;") of the "&amp;AE22&amp;" HWBs reported being ‘On track to meet target’, "&amp;'Notes Backsheet'!AF6&amp;" ("&amp;'Notes Backsheet'!P6&amp;") reported being ‘Not on track to meet target’, "&amp;'Notes Backsheet'!AF7&amp;" ("&amp;'Notes Backsheet'!P7&amp;") reported that the data was not available to progress"</f>
        <v>114 (117) of the 150 HWBs reported being ‘On track to meet target’, 36 (32) reported being ‘Not on track to meet target’, 0 (1) reported that the data was not available to progress</v>
      </c>
      <c r="D10" s="218"/>
      <c r="E10" s="218"/>
      <c r="F10" s="218"/>
      <c r="G10" s="218"/>
      <c r="H10" s="224" t="s">
        <v>179</v>
      </c>
      <c r="I10" t="s">
        <v>180</v>
      </c>
      <c r="J10" s="223">
        <f>COUNTIF('Q2 Raw Data'!$M13:$P13,"Yes")</f>
        <v>4</v>
      </c>
      <c r="O10" s="273" t="s">
        <v>1003</v>
      </c>
      <c r="P10" s="273"/>
      <c r="Q10" s="273"/>
      <c r="R10" s="273"/>
      <c r="S10" s="273"/>
      <c r="T10" s="273"/>
      <c r="U10" s="273"/>
      <c r="V10" s="273"/>
      <c r="W10" s="273"/>
      <c r="X10" s="224" t="s">
        <v>179</v>
      </c>
      <c r="Y10" s="215" t="s">
        <v>180</v>
      </c>
      <c r="Z10" s="215">
        <f>COUNTIF('Q3 Raw Data'!$L13:$O13,"Yes")</f>
        <v>4</v>
      </c>
      <c r="AA10" s="215"/>
      <c r="AB10" s="215"/>
      <c r="AC10" s="215"/>
      <c r="AD10" s="215"/>
      <c r="AE10" s="270" t="s">
        <v>1003</v>
      </c>
      <c r="AF10" s="270"/>
      <c r="AG10" s="270"/>
      <c r="AH10" s="270"/>
      <c r="AI10" s="270"/>
      <c r="AJ10" s="270"/>
      <c r="AK10" s="270"/>
      <c r="AL10" s="270"/>
      <c r="AM10" s="272"/>
    </row>
    <row r="11" spans="1:39" s="210" customFormat="1" ht="15" customHeight="1" x14ac:dyDescent="0.3">
      <c r="A11" s="212"/>
      <c r="B11" s="216" t="s">
        <v>813</v>
      </c>
      <c r="C11" s="219" t="str">
        <f>'Notes Backsheet'!AG5&amp;" ("&amp;'Notes Backsheet'!Q5&amp;") of the "&amp;AE22&amp;" HWBs reported being ‘On track to meet target’, "&amp;'Notes Backsheet'!AG6&amp;" ("&amp;'Notes Backsheet'!Q6&amp;") reported being ‘Not on track to meet target’, "&amp;'Notes Backsheet'!AG7&amp;" ("&amp;'Notes Backsheet'!Q7&amp;") reported that the data was not available to progress"</f>
        <v>75 (83) of the 150 HWBs reported being ‘On track to meet target’, 36 (28) reported being ‘Not on track to meet target’, 39 (39) reported that the data was not available to progress</v>
      </c>
      <c r="D11" s="217"/>
      <c r="E11" s="217"/>
      <c r="F11" s="217"/>
      <c r="G11" s="217"/>
      <c r="H11" s="224" t="s">
        <v>188</v>
      </c>
      <c r="I11" t="s">
        <v>189</v>
      </c>
      <c r="J11" s="223">
        <f>COUNTIF('Q2 Raw Data'!$M14:$P14,"Yes")</f>
        <v>4</v>
      </c>
      <c r="M11" s="210" t="s">
        <v>1121</v>
      </c>
      <c r="N11" s="210" t="s">
        <v>793</v>
      </c>
      <c r="O11" t="s">
        <v>968</v>
      </c>
      <c r="P11" t="s">
        <v>969</v>
      </c>
      <c r="Q11" t="s">
        <v>970</v>
      </c>
      <c r="R11" t="s">
        <v>971</v>
      </c>
      <c r="S11" t="s">
        <v>972</v>
      </c>
      <c r="T11" t="s">
        <v>973</v>
      </c>
      <c r="U11" t="s">
        <v>974</v>
      </c>
      <c r="V11" t="s">
        <v>975</v>
      </c>
      <c r="W11" t="s">
        <v>976</v>
      </c>
      <c r="X11" s="224" t="s">
        <v>188</v>
      </c>
      <c r="Y11" s="215" t="s">
        <v>189</v>
      </c>
      <c r="Z11" s="215">
        <f>COUNTIF('Q3 Raw Data'!$L14:$O14,"Yes")</f>
        <v>4</v>
      </c>
      <c r="AA11" s="215"/>
      <c r="AB11" s="215"/>
      <c r="AC11" s="215" t="s">
        <v>1121</v>
      </c>
      <c r="AD11" s="215" t="s">
        <v>793</v>
      </c>
      <c r="AE11" s="215" t="s">
        <v>968</v>
      </c>
      <c r="AF11" s="215" t="s">
        <v>969</v>
      </c>
      <c r="AG11" s="215" t="s">
        <v>970</v>
      </c>
      <c r="AH11" s="215" t="s">
        <v>971</v>
      </c>
      <c r="AI11" s="215" t="s">
        <v>972</v>
      </c>
      <c r="AJ11" s="215" t="s">
        <v>973</v>
      </c>
      <c r="AK11" s="215" t="s">
        <v>974</v>
      </c>
      <c r="AL11" s="215" t="s">
        <v>975</v>
      </c>
      <c r="AM11" s="228" t="s">
        <v>976</v>
      </c>
    </row>
    <row r="12" spans="1:39" s="210" customFormat="1" ht="15" customHeight="1" x14ac:dyDescent="0.3">
      <c r="A12" s="212"/>
      <c r="B12" s="216" t="s">
        <v>814</v>
      </c>
      <c r="C12" s="219" t="str">
        <f>'Notes Backsheet'!AH5&amp;" ("&amp;'Notes Backsheet'!R5&amp;") of the "&amp;AE22&amp;" HWBs reported being ‘On track to meet target’, "&amp;'Notes Backsheet'!AH6&amp;" ("&amp;'Notes Backsheet'!R6&amp;") reported being ‘Not on track to meet target’, "&amp;'Notes Backsheet'!AH7&amp;" ("&amp;'Notes Backsheet'!R7&amp;") reported that the data was not available to progress"</f>
        <v>75 (74) of the 150 HWBs reported being ‘On track to meet target’, 71 (71) reported being ‘Not on track to meet target’, 4 (5) reported that the data was not available to progress</v>
      </c>
      <c r="D12" s="217"/>
      <c r="E12" s="217"/>
      <c r="F12" s="217"/>
      <c r="G12" s="217"/>
      <c r="H12" s="224" t="s">
        <v>194</v>
      </c>
      <c r="I12" t="s">
        <v>195</v>
      </c>
      <c r="J12" s="223">
        <f>COUNTIF('Q2 Raw Data'!$M15:$P15,"Yes")</f>
        <v>4</v>
      </c>
      <c r="N12" s="210" t="s">
        <v>978</v>
      </c>
      <c r="O12" s="210">
        <f>COUNTIF('Q2 Raw Data'!AN$9:AN$158,'Notes Backsheet'!$N12)</f>
        <v>0</v>
      </c>
      <c r="P12" s="223">
        <f>COUNTIF('Q2 Raw Data'!AO$9:AO$158,'Notes Backsheet'!$N12)</f>
        <v>1</v>
      </c>
      <c r="Q12" s="223">
        <f>COUNTIF('Q2 Raw Data'!AP$9:AP$158,'Notes Backsheet'!$N12)</f>
        <v>0</v>
      </c>
      <c r="R12" s="223">
        <f>COUNTIF('Q2 Raw Data'!AQ$9:AQ$158,'Notes Backsheet'!$N12)</f>
        <v>2</v>
      </c>
      <c r="S12" s="223">
        <f>COUNTIF('Q2 Raw Data'!AR$9:AR$158,'Notes Backsheet'!$N12)</f>
        <v>4</v>
      </c>
      <c r="T12" s="223">
        <f>COUNTIF('Q2 Raw Data'!AS$9:AS$158,'Notes Backsheet'!$N12)</f>
        <v>0</v>
      </c>
      <c r="U12" s="223">
        <f>COUNTIF('Q2 Raw Data'!AT$9:AT$158,'Notes Backsheet'!$N12)</f>
        <v>1</v>
      </c>
      <c r="V12" s="223">
        <f>COUNTIF('Q2 Raw Data'!AU$9:AU$158,'Notes Backsheet'!$N12)</f>
        <v>0</v>
      </c>
      <c r="W12" s="223">
        <f>COUNTIF('Q2 Raw Data'!AV$9:AV$158,'Notes Backsheet'!$N12)</f>
        <v>11</v>
      </c>
      <c r="X12" s="224" t="s">
        <v>194</v>
      </c>
      <c r="Y12" s="215" t="s">
        <v>195</v>
      </c>
      <c r="Z12" s="215">
        <f>COUNTIF('Q3 Raw Data'!$L15:$O15,"Yes")</f>
        <v>4</v>
      </c>
      <c r="AA12" s="215"/>
      <c r="AB12" s="215"/>
      <c r="AC12" s="215"/>
      <c r="AD12" s="215" t="s">
        <v>978</v>
      </c>
      <c r="AE12" s="215">
        <f>COUNTIF('Q3 Raw Data'!AM$9:AM$158,'Notes Backsheet'!$AD12)</f>
        <v>0</v>
      </c>
      <c r="AF12" s="215">
        <f>COUNTIF('Q3 Raw Data'!AN$9:AN$158,'Notes Backsheet'!$AD12)</f>
        <v>0</v>
      </c>
      <c r="AG12" s="215">
        <f>COUNTIF('Q3 Raw Data'!AO$9:AO$158,'Notes Backsheet'!$AD12)</f>
        <v>0</v>
      </c>
      <c r="AH12" s="215">
        <f>COUNTIF('Q3 Raw Data'!AP$9:AP$158,'Notes Backsheet'!$AD12)</f>
        <v>0</v>
      </c>
      <c r="AI12" s="215">
        <f>COUNTIF('Q3 Raw Data'!AQ$9:AQ$158,'Notes Backsheet'!$AD12)</f>
        <v>1</v>
      </c>
      <c r="AJ12" s="215">
        <f>COUNTIF('Q3 Raw Data'!AR$9:AR$158,'Notes Backsheet'!$AD12)</f>
        <v>1</v>
      </c>
      <c r="AK12" s="215">
        <f>COUNTIF('Q3 Raw Data'!AS$9:AS$158,'Notes Backsheet'!$AD12)</f>
        <v>0</v>
      </c>
      <c r="AL12" s="215">
        <f>COUNTIF('Q3 Raw Data'!AT$9:AT$158,'Notes Backsheet'!$AD12)</f>
        <v>0</v>
      </c>
      <c r="AM12" s="228">
        <f>COUNTIF('Q3 Raw Data'!AU$9:AU$158,'Notes Backsheet'!$AD12)</f>
        <v>8</v>
      </c>
    </row>
    <row r="13" spans="1:39" s="210" customFormat="1" ht="15" customHeight="1" x14ac:dyDescent="0.3">
      <c r="C13" s="221"/>
      <c r="D13" s="217"/>
      <c r="E13" s="217"/>
      <c r="F13" s="217"/>
      <c r="G13" s="217"/>
      <c r="H13" s="224" t="s">
        <v>201</v>
      </c>
      <c r="I13" t="s">
        <v>202</v>
      </c>
      <c r="J13" s="223">
        <f>COUNTIF('Q2 Raw Data'!$M16:$P16,"Yes")</f>
        <v>4</v>
      </c>
      <c r="N13" s="210" t="s">
        <v>980</v>
      </c>
      <c r="O13" s="223">
        <f>COUNTIF('Q2 Raw Data'!AN$9:AN$158,'Notes Backsheet'!$N13)</f>
        <v>29</v>
      </c>
      <c r="P13" s="223">
        <f>COUNTIF('Q2 Raw Data'!AO$9:AO$158,'Notes Backsheet'!$N13)</f>
        <v>20</v>
      </c>
      <c r="Q13" s="223">
        <f>COUNTIF('Q2 Raw Data'!AP$9:AP$158,'Notes Backsheet'!$N13)</f>
        <v>19</v>
      </c>
      <c r="R13" s="223">
        <f>COUNTIF('Q2 Raw Data'!AQ$9:AQ$158,'Notes Backsheet'!$N13)</f>
        <v>28</v>
      </c>
      <c r="S13" s="223">
        <f>COUNTIF('Q2 Raw Data'!AR$9:AR$158,'Notes Backsheet'!$N13)</f>
        <v>57</v>
      </c>
      <c r="T13" s="223">
        <f>COUNTIF('Q2 Raw Data'!AS$9:AS$158,'Notes Backsheet'!$N13)</f>
        <v>58</v>
      </c>
      <c r="U13" s="223">
        <f>COUNTIF('Q2 Raw Data'!AT$9:AT$158,'Notes Backsheet'!$N13)</f>
        <v>31</v>
      </c>
      <c r="V13" s="223">
        <f>COUNTIF('Q2 Raw Data'!AU$9:AU$158,'Notes Backsheet'!$N13)</f>
        <v>24</v>
      </c>
      <c r="W13" s="223">
        <f>COUNTIF('Q2 Raw Data'!AV$9:AV$158,'Notes Backsheet'!$N13)</f>
        <v>43</v>
      </c>
      <c r="X13" s="224" t="s">
        <v>201</v>
      </c>
      <c r="Y13" s="215" t="s">
        <v>202</v>
      </c>
      <c r="Z13" s="215">
        <f>COUNTIF('Q3 Raw Data'!$L16:$O16,"Yes")</f>
        <v>4</v>
      </c>
      <c r="AA13" s="215"/>
      <c r="AB13" s="215"/>
      <c r="AC13" s="215"/>
      <c r="AD13" s="215" t="s">
        <v>980</v>
      </c>
      <c r="AE13" s="215">
        <f>COUNTIF('Q3 Raw Data'!AM$9:AM$158,'Notes Backsheet'!$AD13)</f>
        <v>19</v>
      </c>
      <c r="AF13" s="215">
        <f>COUNTIF('Q3 Raw Data'!AN$9:AN$158,'Notes Backsheet'!$AD13)</f>
        <v>14</v>
      </c>
      <c r="AG13" s="215">
        <f>COUNTIF('Q3 Raw Data'!AO$9:AO$158,'Notes Backsheet'!$AD13)</f>
        <v>8</v>
      </c>
      <c r="AH13" s="215">
        <f>COUNTIF('Q3 Raw Data'!AP$9:AP$158,'Notes Backsheet'!$AD13)</f>
        <v>19</v>
      </c>
      <c r="AI13" s="215">
        <f>COUNTIF('Q3 Raw Data'!AQ$9:AQ$158,'Notes Backsheet'!$AD13)</f>
        <v>46</v>
      </c>
      <c r="AJ13" s="215">
        <f>COUNTIF('Q3 Raw Data'!AR$9:AR$158,'Notes Backsheet'!$AD13)</f>
        <v>44</v>
      </c>
      <c r="AK13" s="215">
        <f>COUNTIF('Q3 Raw Data'!AS$9:AS$158,'Notes Backsheet'!$AD13)</f>
        <v>11</v>
      </c>
      <c r="AL13" s="215">
        <f>COUNTIF('Q3 Raw Data'!AT$9:AT$158,'Notes Backsheet'!$AD13)</f>
        <v>14</v>
      </c>
      <c r="AM13" s="228">
        <f>COUNTIF('Q3 Raw Data'!AU$9:AU$158,'Notes Backsheet'!$AD13)</f>
        <v>31</v>
      </c>
    </row>
    <row r="14" spans="1:39" x14ac:dyDescent="0.3">
      <c r="A14" s="222" t="s">
        <v>1061</v>
      </c>
      <c r="B14" s="222"/>
      <c r="C14" s="211"/>
      <c r="D14" s="215"/>
      <c r="E14" s="215"/>
      <c r="F14" s="215"/>
      <c r="G14" s="215"/>
      <c r="H14" s="224" t="s">
        <v>209</v>
      </c>
      <c r="I14" t="s">
        <v>210</v>
      </c>
      <c r="J14" s="223">
        <f>COUNTIF('Q2 Raw Data'!$M17:$P17,"Yes")</f>
        <v>4</v>
      </c>
      <c r="N14" s="210" t="s">
        <v>982</v>
      </c>
      <c r="O14" s="223">
        <f>COUNTIF('Q2 Raw Data'!AN$9:AN$158,'Notes Backsheet'!$N14)</f>
        <v>92</v>
      </c>
      <c r="P14" s="223">
        <f>COUNTIF('Q2 Raw Data'!AO$9:AO$158,'Notes Backsheet'!$N14)</f>
        <v>97</v>
      </c>
      <c r="Q14" s="223">
        <f>COUNTIF('Q2 Raw Data'!AP$9:AP$158,'Notes Backsheet'!$N14)</f>
        <v>93</v>
      </c>
      <c r="R14" s="223">
        <f>COUNTIF('Q2 Raw Data'!AQ$9:AQ$158,'Notes Backsheet'!$N14)</f>
        <v>96</v>
      </c>
      <c r="S14" s="223">
        <f>COUNTIF('Q2 Raw Data'!AR$9:AR$158,'Notes Backsheet'!$N14)</f>
        <v>70</v>
      </c>
      <c r="T14" s="223">
        <f>COUNTIF('Q2 Raw Data'!AS$9:AS$158,'Notes Backsheet'!$N14)</f>
        <v>82</v>
      </c>
      <c r="U14" s="223">
        <f>COUNTIF('Q2 Raw Data'!AT$9:AT$158,'Notes Backsheet'!$N14)</f>
        <v>92</v>
      </c>
      <c r="V14" s="223">
        <f>COUNTIF('Q2 Raw Data'!AU$9:AU$158,'Notes Backsheet'!$N14)</f>
        <v>103</v>
      </c>
      <c r="W14" s="223">
        <f>COUNTIF('Q2 Raw Data'!AV$9:AV$158,'Notes Backsheet'!$N14)</f>
        <v>79</v>
      </c>
      <c r="X14" s="224" t="s">
        <v>209</v>
      </c>
      <c r="Y14" s="215" t="s">
        <v>210</v>
      </c>
      <c r="Z14" s="215">
        <f>COUNTIF('Q3 Raw Data'!$L17:$O17,"Yes")</f>
        <v>4</v>
      </c>
      <c r="AA14" s="215"/>
      <c r="AB14" s="215"/>
      <c r="AC14" s="215"/>
      <c r="AD14" s="215" t="s">
        <v>982</v>
      </c>
      <c r="AE14" s="215">
        <f>COUNTIF('Q3 Raw Data'!AM$9:AM$158,'Notes Backsheet'!$AD14)</f>
        <v>98</v>
      </c>
      <c r="AF14" s="215">
        <f>COUNTIF('Q3 Raw Data'!AN$9:AN$158,'Notes Backsheet'!$AD14)</f>
        <v>99</v>
      </c>
      <c r="AG14" s="215">
        <f>COUNTIF('Q3 Raw Data'!AO$9:AO$158,'Notes Backsheet'!$AD14)</f>
        <v>92</v>
      </c>
      <c r="AH14" s="215">
        <f>COUNTIF('Q3 Raw Data'!AP$9:AP$158,'Notes Backsheet'!$AD14)</f>
        <v>99</v>
      </c>
      <c r="AI14" s="215">
        <f>COUNTIF('Q3 Raw Data'!AQ$9:AQ$158,'Notes Backsheet'!$AD14)</f>
        <v>83</v>
      </c>
      <c r="AJ14" s="215">
        <f>COUNTIF('Q3 Raw Data'!AR$9:AR$158,'Notes Backsheet'!$AD14)</f>
        <v>88</v>
      </c>
      <c r="AK14" s="215">
        <f>COUNTIF('Q3 Raw Data'!AS$9:AS$158,'Notes Backsheet'!$AD14)</f>
        <v>106</v>
      </c>
      <c r="AL14" s="215">
        <f>COUNTIF('Q3 Raw Data'!AT$9:AT$158,'Notes Backsheet'!$AD14)</f>
        <v>108</v>
      </c>
      <c r="AM14" s="228">
        <f>COUNTIF('Q3 Raw Data'!AU$9:AU$158,'Notes Backsheet'!$AD14)</f>
        <v>86</v>
      </c>
    </row>
    <row r="15" spans="1:39" s="210" customFormat="1" x14ac:dyDescent="0.3">
      <c r="B15" s="216" t="s">
        <v>968</v>
      </c>
      <c r="C15" s="219" t="str">
        <f>'Notes Backsheet'!AE14+'Notes Backsheet'!AE15+'Notes Backsheet'!AE16&amp;" ("&amp;'Notes Backsheet'!O14+'Notes Backsheet'!O15+'Notes Backsheet'!O16&amp;") of the "&amp;AE23&amp;" HWBs reported being ‘Established’ or greater, "&amp;'Notes Backsheet'!AE12&amp;" ("&amp;'Notes Backsheet'!O12&amp;") HWBs reported being ‘Not yet established’, "&amp;'Notes Backsheet'!AE13&amp;" ("&amp;'Notes Backsheet'!O13&amp;") reported having ‘Plans in place’"</f>
        <v>131 (121) of the 150 HWBs reported being ‘Established’ or greater, 0 (0) HWBs reported being ‘Not yet established’, 19 (29) reported having ‘Plans in place’</v>
      </c>
      <c r="H15" s="224" t="s">
        <v>216</v>
      </c>
      <c r="I15" t="s">
        <v>217</v>
      </c>
      <c r="J15" s="223">
        <f>COUNTIF('Q2 Raw Data'!$M18:$P18,"Yes")</f>
        <v>4</v>
      </c>
      <c r="N15" t="s">
        <v>984</v>
      </c>
      <c r="O15" s="223">
        <f>COUNTIF('Q2 Raw Data'!AN$9:AN$158,'Notes Backsheet'!$N15)</f>
        <v>27</v>
      </c>
      <c r="P15" s="223">
        <f>COUNTIF('Q2 Raw Data'!AO$9:AO$158,'Notes Backsheet'!$N15)</f>
        <v>32</v>
      </c>
      <c r="Q15" s="223">
        <f>COUNTIF('Q2 Raw Data'!AP$9:AP$158,'Notes Backsheet'!$N15)</f>
        <v>33</v>
      </c>
      <c r="R15" s="223">
        <f>COUNTIF('Q2 Raw Data'!AQ$9:AQ$158,'Notes Backsheet'!$N15)</f>
        <v>19</v>
      </c>
      <c r="S15" s="223">
        <f>COUNTIF('Q2 Raw Data'!AR$9:AR$158,'Notes Backsheet'!$N15)</f>
        <v>19</v>
      </c>
      <c r="T15" s="223">
        <f>COUNTIF('Q2 Raw Data'!AS$9:AS$158,'Notes Backsheet'!$N15)</f>
        <v>9</v>
      </c>
      <c r="U15" s="223">
        <f>COUNTIF('Q2 Raw Data'!AT$9:AT$158,'Notes Backsheet'!$N15)</f>
        <v>24</v>
      </c>
      <c r="V15" s="223">
        <f>COUNTIF('Q2 Raw Data'!AU$9:AU$158,'Notes Backsheet'!$N15)</f>
        <v>21</v>
      </c>
      <c r="W15" s="223">
        <f>COUNTIF('Q2 Raw Data'!AV$9:AV$158,'Notes Backsheet'!$N15)</f>
        <v>15</v>
      </c>
      <c r="X15" s="224" t="s">
        <v>216</v>
      </c>
      <c r="Y15" s="215" t="s">
        <v>217</v>
      </c>
      <c r="Z15" s="215">
        <f>COUNTIF('Q3 Raw Data'!$L18:$O18,"Yes")</f>
        <v>4</v>
      </c>
      <c r="AA15" s="215"/>
      <c r="AB15" s="215"/>
      <c r="AC15" s="215"/>
      <c r="AD15" s="215" t="s">
        <v>984</v>
      </c>
      <c r="AE15" s="215">
        <f>COUNTIF('Q3 Raw Data'!AM$9:AM$158,'Notes Backsheet'!$AD15)</f>
        <v>31</v>
      </c>
      <c r="AF15" s="215">
        <f>COUNTIF('Q3 Raw Data'!AN$9:AN$158,'Notes Backsheet'!$AD15)</f>
        <v>36</v>
      </c>
      <c r="AG15" s="215">
        <f>COUNTIF('Q3 Raw Data'!AO$9:AO$158,'Notes Backsheet'!$AD15)</f>
        <v>44</v>
      </c>
      <c r="AH15" s="215">
        <f>COUNTIF('Q3 Raw Data'!AP$9:AP$158,'Notes Backsheet'!$AD15)</f>
        <v>27</v>
      </c>
      <c r="AI15" s="215">
        <f>COUNTIF('Q3 Raw Data'!AQ$9:AQ$158,'Notes Backsheet'!$AD15)</f>
        <v>19</v>
      </c>
      <c r="AJ15" s="215">
        <f>COUNTIF('Q3 Raw Data'!AR$9:AR$158,'Notes Backsheet'!$AD15)</f>
        <v>16</v>
      </c>
      <c r="AK15" s="215">
        <f>COUNTIF('Q3 Raw Data'!AS$9:AS$158,'Notes Backsheet'!$AD15)</f>
        <v>32</v>
      </c>
      <c r="AL15" s="215">
        <f>COUNTIF('Q3 Raw Data'!AT$9:AT$158,'Notes Backsheet'!$AD15)</f>
        <v>26</v>
      </c>
      <c r="AM15" s="228">
        <f>COUNTIF('Q3 Raw Data'!AU$9:AU$158,'Notes Backsheet'!$AD15)</f>
        <v>23</v>
      </c>
    </row>
    <row r="16" spans="1:39" s="210" customFormat="1" ht="15" customHeight="1" x14ac:dyDescent="0.3">
      <c r="B16" s="216" t="s">
        <v>969</v>
      </c>
      <c r="C16" s="219" t="str">
        <f>'Notes Backsheet'!AF14+'Notes Backsheet'!AF15+'Notes Backsheet'!AF16&amp;" ("&amp;'Notes Backsheet'!P14+'Notes Backsheet'!P15+'Notes Backsheet'!P16&amp;") of the "&amp;AE23&amp;" HWBs reported being ‘Established’ or greater, "&amp;'Notes Backsheet'!AF12&amp;" ("&amp;'Notes Backsheet'!P12&amp;") HWBs reported being ‘Not yet established’, "&amp;'Notes Backsheet'!AF13&amp;" ("&amp;'Notes Backsheet'!P13&amp;") reported having ‘Plans in place’"</f>
        <v>136 (129) of the 150 HWBs reported being ‘Established’ or greater, 0 (1) HWBs reported being ‘Not yet established’, 14 (20) reported having ‘Plans in place’</v>
      </c>
      <c r="D16" s="217"/>
      <c r="E16" s="217"/>
      <c r="F16" s="217"/>
      <c r="G16" s="217"/>
      <c r="H16" s="224" t="s">
        <v>222</v>
      </c>
      <c r="I16" t="s">
        <v>223</v>
      </c>
      <c r="J16" s="223">
        <f>COUNTIF('Q2 Raw Data'!$M19:$P19,"Yes")</f>
        <v>4</v>
      </c>
      <c r="N16" t="s">
        <v>986</v>
      </c>
      <c r="O16" s="223">
        <f>COUNTIF('Q2 Raw Data'!AN$9:AN$158,'Notes Backsheet'!$N16)</f>
        <v>2</v>
      </c>
      <c r="P16" s="223">
        <f>COUNTIF('Q2 Raw Data'!AO$9:AO$158,'Notes Backsheet'!$N16)</f>
        <v>0</v>
      </c>
      <c r="Q16" s="223">
        <f>COUNTIF('Q2 Raw Data'!AP$9:AP$158,'Notes Backsheet'!$N16)</f>
        <v>5</v>
      </c>
      <c r="R16" s="223">
        <f>COUNTIF('Q2 Raw Data'!AQ$9:AQ$158,'Notes Backsheet'!$N16)</f>
        <v>5</v>
      </c>
      <c r="S16" s="223">
        <f>COUNTIF('Q2 Raw Data'!AR$9:AR$158,'Notes Backsheet'!$N16)</f>
        <v>0</v>
      </c>
      <c r="T16" s="223">
        <f>COUNTIF('Q2 Raw Data'!AS$9:AS$158,'Notes Backsheet'!$N16)</f>
        <v>1</v>
      </c>
      <c r="U16" s="223">
        <f>COUNTIF('Q2 Raw Data'!AT$9:AT$158,'Notes Backsheet'!$N16)</f>
        <v>2</v>
      </c>
      <c r="V16" s="223">
        <f>COUNTIF('Q2 Raw Data'!AU$9:AU$158,'Notes Backsheet'!$N16)</f>
        <v>2</v>
      </c>
      <c r="W16" s="223">
        <f>COUNTIF('Q2 Raw Data'!AV$9:AV$158,'Notes Backsheet'!$N16)</f>
        <v>2</v>
      </c>
      <c r="X16" s="224" t="s">
        <v>222</v>
      </c>
      <c r="Y16" s="215" t="s">
        <v>223</v>
      </c>
      <c r="Z16" s="215">
        <f>COUNTIF('Q3 Raw Data'!$L19:$O19,"Yes")</f>
        <v>4</v>
      </c>
      <c r="AA16" s="215"/>
      <c r="AB16" s="215"/>
      <c r="AC16" s="215"/>
      <c r="AD16" s="215" t="s">
        <v>986</v>
      </c>
      <c r="AE16" s="215">
        <f>COUNTIF('Q3 Raw Data'!AM$9:AM$158,'Notes Backsheet'!$AD16)</f>
        <v>2</v>
      </c>
      <c r="AF16" s="215">
        <f>COUNTIF('Q3 Raw Data'!AN$9:AN$158,'Notes Backsheet'!$AD16)</f>
        <v>1</v>
      </c>
      <c r="AG16" s="215">
        <f>COUNTIF('Q3 Raw Data'!AO$9:AO$158,'Notes Backsheet'!$AD16)</f>
        <v>6</v>
      </c>
      <c r="AH16" s="215">
        <f>COUNTIF('Q3 Raw Data'!AP$9:AP$158,'Notes Backsheet'!$AD16)</f>
        <v>5</v>
      </c>
      <c r="AI16" s="215">
        <f>COUNTIF('Q3 Raw Data'!AQ$9:AQ$158,'Notes Backsheet'!$AD16)</f>
        <v>1</v>
      </c>
      <c r="AJ16" s="215">
        <f>COUNTIF('Q3 Raw Data'!AR$9:AR$158,'Notes Backsheet'!$AD16)</f>
        <v>1</v>
      </c>
      <c r="AK16" s="215">
        <f>COUNTIF('Q3 Raw Data'!AS$9:AS$158,'Notes Backsheet'!$AD16)</f>
        <v>1</v>
      </c>
      <c r="AL16" s="215">
        <f>COUNTIF('Q3 Raw Data'!AT$9:AT$158,'Notes Backsheet'!$AD16)</f>
        <v>2</v>
      </c>
      <c r="AM16" s="228">
        <f>COUNTIF('Q3 Raw Data'!AU$9:AU$158,'Notes Backsheet'!$AD16)</f>
        <v>2</v>
      </c>
    </row>
    <row r="17" spans="2:39" s="210" customFormat="1" ht="15" customHeight="1" x14ac:dyDescent="0.3">
      <c r="B17" s="216" t="s">
        <v>1089</v>
      </c>
      <c r="C17" s="219" t="str">
        <f>'Notes Backsheet'!AG14+'Notes Backsheet'!AG15+'Notes Backsheet'!AG16&amp;" ("&amp;'Notes Backsheet'!Q14+'Notes Backsheet'!Q15+'Notes Backsheet'!Q16&amp;") of the "&amp;AE23&amp;" HWBs reported being ‘Established’ or greater, "&amp;'Notes Backsheet'!AG12&amp;" ("&amp;'Notes Backsheet'!Q12&amp;") HWBs reported being ‘Not yet established’, "&amp;'Notes Backsheet'!AG13&amp;" ("&amp;'Notes Backsheet'!Q13&amp;") reported having ‘Plans in place’"</f>
        <v>142 (131) of the 150 HWBs reported being ‘Established’ or greater, 0 (0) HWBs reported being ‘Not yet established’, 8 (19) reported having ‘Plans in place’</v>
      </c>
      <c r="D17" s="217"/>
      <c r="E17" s="217"/>
      <c r="F17" s="217"/>
      <c r="G17" s="217"/>
      <c r="H17" s="224" t="s">
        <v>227</v>
      </c>
      <c r="I17" t="s">
        <v>228</v>
      </c>
      <c r="J17" s="223">
        <f>COUNTIF('Q2 Raw Data'!$M20:$P20,"Yes")</f>
        <v>4</v>
      </c>
      <c r="X17" s="224" t="s">
        <v>227</v>
      </c>
      <c r="Y17" s="215" t="s">
        <v>228</v>
      </c>
      <c r="Z17" s="215">
        <f>COUNTIF('Q3 Raw Data'!$L20:$O20,"Yes")</f>
        <v>4</v>
      </c>
      <c r="AA17" s="215"/>
      <c r="AB17" s="215"/>
      <c r="AC17" s="215"/>
      <c r="AD17" s="215"/>
      <c r="AE17" s="215"/>
      <c r="AF17" s="215"/>
      <c r="AG17" s="215"/>
      <c r="AH17" s="215"/>
      <c r="AI17" s="215"/>
      <c r="AJ17" s="215"/>
      <c r="AK17" s="215"/>
      <c r="AL17" s="215"/>
      <c r="AM17" s="228"/>
    </row>
    <row r="18" spans="2:39" s="210" customFormat="1" ht="15" customHeight="1" x14ac:dyDescent="0.3">
      <c r="B18" s="216" t="s">
        <v>1088</v>
      </c>
      <c r="C18" s="219" t="str">
        <f>'Notes Backsheet'!AH14+'Notes Backsheet'!AH15+'Notes Backsheet'!AH16&amp;" ("&amp;'Notes Backsheet'!R14+'Notes Backsheet'!R15+'Notes Backsheet'!R16&amp;") of the "&amp;AE23&amp;" HWBs reported being ‘Established’ or greater, "&amp;'Notes Backsheet'!AH12&amp;" ("&amp;'Notes Backsheet'!R12&amp;") HWBs reported being ‘Not yet established’, "&amp;'Notes Backsheet'!AH13&amp;" ("&amp;'Notes Backsheet'!R13&amp;") reported having ‘Plans in place’"</f>
        <v>131 (120) of the 150 HWBs reported being ‘Established’ or greater, 0 (2) HWBs reported being ‘Not yet established’, 19 (28) reported having ‘Plans in place’</v>
      </c>
      <c r="D18" s="217"/>
      <c r="E18" s="217"/>
      <c r="F18" s="217"/>
      <c r="G18" s="217"/>
      <c r="H18" s="224" t="s">
        <v>233</v>
      </c>
      <c r="I18" t="s">
        <v>234</v>
      </c>
      <c r="J18" s="223">
        <f>COUNTIF('Q2 Raw Data'!$M21:$P21,"Yes")</f>
        <v>4</v>
      </c>
      <c r="X18" s="224" t="s">
        <v>233</v>
      </c>
      <c r="Y18" s="215" t="s">
        <v>234</v>
      </c>
      <c r="Z18" s="215">
        <f>COUNTIF('Q3 Raw Data'!$L21:$O21,"Yes")</f>
        <v>4</v>
      </c>
      <c r="AA18" s="215"/>
      <c r="AB18" s="215"/>
      <c r="AC18" s="215"/>
      <c r="AD18" s="215"/>
      <c r="AE18" s="215"/>
      <c r="AF18" s="215"/>
      <c r="AG18" s="215"/>
      <c r="AH18" s="215"/>
      <c r="AI18" s="215"/>
      <c r="AJ18" s="215"/>
      <c r="AK18" s="215"/>
      <c r="AL18" s="215"/>
      <c r="AM18" s="228"/>
    </row>
    <row r="19" spans="2:39" ht="15" customHeight="1" x14ac:dyDescent="0.3">
      <c r="B19" s="216" t="s">
        <v>972</v>
      </c>
      <c r="C19" s="219" t="str">
        <f>'Notes Backsheet'!AI14+'Notes Backsheet'!AI15+'Notes Backsheet'!AI16&amp;" ("&amp;'Notes Backsheet'!S14+'Notes Backsheet'!S15+'Notes Backsheet'!S16&amp;") of the "&amp;AE23&amp;" HWBs reported being ‘Established’ or greater, "&amp;'Notes Backsheet'!AI12&amp;" ("&amp;'Notes Backsheet'!S12&amp;") HWBs reported being ‘Not yet established’, "&amp;'Notes Backsheet'!AI13&amp;" ("&amp;'Notes Backsheet'!S13&amp;") reported having ‘Plans in place’"</f>
        <v>103 (89) of the 150 HWBs reported being ‘Established’ or greater, 1 (4) HWBs reported being ‘Not yet established’, 46 (57) reported having ‘Plans in place’</v>
      </c>
      <c r="D19" s="217"/>
      <c r="E19" s="217"/>
      <c r="F19" s="217"/>
      <c r="G19" s="217"/>
      <c r="H19" s="224" t="s">
        <v>237</v>
      </c>
      <c r="I19" t="s">
        <v>238</v>
      </c>
      <c r="J19" s="223">
        <f>COUNTIF('Q2 Raw Data'!$M22:$P22,"Yes")</f>
        <v>4</v>
      </c>
      <c r="X19" s="224" t="s">
        <v>237</v>
      </c>
      <c r="Y19" s="215" t="s">
        <v>238</v>
      </c>
      <c r="Z19" s="215">
        <f>COUNTIF('Q3 Raw Data'!$L22:$O22,"Yes")</f>
        <v>4</v>
      </c>
      <c r="AA19" s="215"/>
      <c r="AB19" s="215"/>
      <c r="AC19" s="215" t="s">
        <v>1152</v>
      </c>
      <c r="AD19" s="215"/>
      <c r="AE19" s="215"/>
      <c r="AF19" s="215"/>
      <c r="AG19" s="215"/>
      <c r="AH19" s="215"/>
      <c r="AI19" s="215"/>
      <c r="AJ19" s="215"/>
      <c r="AK19" s="215"/>
      <c r="AL19" s="215"/>
      <c r="AM19" s="228"/>
    </row>
    <row r="20" spans="2:39" ht="15" customHeight="1" x14ac:dyDescent="0.3">
      <c r="B20" s="216" t="s">
        <v>973</v>
      </c>
      <c r="C20" s="219" t="str">
        <f>'Notes Backsheet'!AJ14+'Notes Backsheet'!AJ15+'Notes Backsheet'!AJ16&amp;" ("&amp;'Notes Backsheet'!T14+'Notes Backsheet'!T15+'Notes Backsheet'!T16&amp;") of the "&amp;AE23&amp;" HWBs reported being ‘Established’ or greater, "&amp;'Notes Backsheet'!AJ12&amp;" ("&amp;'Notes Backsheet'!T12&amp;") HWBs reported being ‘Not yet established’, "&amp;'Notes Backsheet'!AJ13&amp;" ("&amp;'Notes Backsheet'!T13&amp;") reported having ‘Plans in place’"</f>
        <v>105 (92) of the 150 HWBs reported being ‘Established’ or greater, 1 (0) HWBs reported being ‘Not yet established’, 44 (58) reported having ‘Plans in place’</v>
      </c>
      <c r="D20" s="217"/>
      <c r="E20" s="217"/>
      <c r="F20" s="217"/>
      <c r="G20" s="217"/>
      <c r="H20" s="224" t="s">
        <v>243</v>
      </c>
      <c r="I20" t="s">
        <v>244</v>
      </c>
      <c r="J20" s="223">
        <f>COUNTIF('Q2 Raw Data'!$M23:$P23,"Yes")</f>
        <v>4</v>
      </c>
      <c r="X20" s="224" t="s">
        <v>243</v>
      </c>
      <c r="Y20" s="215" t="s">
        <v>244</v>
      </c>
      <c r="Z20" s="215">
        <f>COUNTIF('Q3 Raw Data'!$L23:$O23,"Yes")</f>
        <v>4</v>
      </c>
      <c r="AA20" s="215"/>
      <c r="AB20" s="215"/>
      <c r="AD20" s="215" t="s">
        <v>1153</v>
      </c>
      <c r="AE20" s="215">
        <f>150-COUNTIF($Z$6:$Z$155,0)</f>
        <v>150</v>
      </c>
      <c r="AF20" s="215"/>
      <c r="AG20" s="215"/>
      <c r="AH20" s="215"/>
      <c r="AI20" s="215"/>
      <c r="AJ20" s="215"/>
      <c r="AK20" s="215"/>
      <c r="AL20" s="215"/>
      <c r="AM20" s="228"/>
    </row>
    <row r="21" spans="2:39" ht="15" customHeight="1" x14ac:dyDescent="0.3">
      <c r="B21" s="216" t="s">
        <v>974</v>
      </c>
      <c r="C21" s="219" t="str">
        <f>'Notes Backsheet'!AK14+'Notes Backsheet'!AK15+'Notes Backsheet'!AK16&amp;" ("&amp;'Notes Backsheet'!U14+'Notes Backsheet'!U15+'Notes Backsheet'!U16&amp;") of the "&amp;AE23&amp;" HWBs reported being ‘Established’ or greater, "&amp;'Notes Backsheet'!AK12&amp;" ("&amp;'Notes Backsheet'!U12&amp;") HWBs reported being ‘Not yet established’, "&amp;'Notes Backsheet'!AK13&amp;" ("&amp;'Notes Backsheet'!U13&amp;") reported having ‘Plans in place’"</f>
        <v>139 (118) of the 150 HWBs reported being ‘Established’ or greater, 0 (1) HWBs reported being ‘Not yet established’, 11 (31) reported having ‘Plans in place’</v>
      </c>
      <c r="D21" s="217"/>
      <c r="E21" s="217"/>
      <c r="F21" s="217"/>
      <c r="G21" s="217"/>
      <c r="H21" s="224" t="s">
        <v>246</v>
      </c>
      <c r="I21" t="s">
        <v>247</v>
      </c>
      <c r="J21" s="223">
        <f>COUNTIF('Q2 Raw Data'!$M24:$P24,"Yes")</f>
        <v>4</v>
      </c>
      <c r="X21" s="224" t="s">
        <v>246</v>
      </c>
      <c r="Y21" s="215" t="s">
        <v>247</v>
      </c>
      <c r="Z21" s="215">
        <f>COUNTIF('Q3 Raw Data'!$L24:$O24,"Yes")</f>
        <v>4</v>
      </c>
      <c r="AA21" s="215"/>
      <c r="AB21" s="215"/>
      <c r="AD21" t="s">
        <v>1154</v>
      </c>
      <c r="AE21">
        <f>150-COUNTIF('Q3 Raw Data'!$T$9:$T$158,"")</f>
        <v>150</v>
      </c>
      <c r="AF21" s="215"/>
      <c r="AG21" s="215"/>
      <c r="AH21" s="215"/>
      <c r="AI21" s="215"/>
      <c r="AJ21" s="215"/>
      <c r="AK21" s="215"/>
      <c r="AL21" s="215"/>
      <c r="AM21" s="228"/>
    </row>
    <row r="22" spans="2:39" ht="15" customHeight="1" x14ac:dyDescent="0.3">
      <c r="B22" s="216" t="s">
        <v>975</v>
      </c>
      <c r="C22" s="219" t="str">
        <f>'Notes Backsheet'!AL14+'Notes Backsheet'!AL15+'Notes Backsheet'!AL16&amp;" ("&amp;'Notes Backsheet'!V14+'Notes Backsheet'!V15+'Notes Backsheet'!V16&amp;") of the "&amp;AE23&amp;" HWBs reported being ‘Established’ or greater, "&amp;'Notes Backsheet'!AL12&amp;" ("&amp;'Notes Backsheet'!V12&amp;") HWBs reported being ‘Not yet established’, "&amp;'Notes Backsheet'!AL13&amp;" ("&amp;'Notes Backsheet'!V13&amp;") reported having ‘Plans in place’"</f>
        <v>136 (126) of the 150 HWBs reported being ‘Established’ or greater, 0 (0) HWBs reported being ‘Not yet established’, 14 (24) reported having ‘Plans in place’</v>
      </c>
      <c r="D22" s="217"/>
      <c r="E22" s="217"/>
      <c r="F22" s="217"/>
      <c r="G22" s="217"/>
      <c r="H22" s="224" t="s">
        <v>248</v>
      </c>
      <c r="I22" t="s">
        <v>249</v>
      </c>
      <c r="J22" s="223">
        <f>COUNTIF('Q2 Raw Data'!$M25:$P25,"Yes")</f>
        <v>4</v>
      </c>
      <c r="X22" s="224" t="s">
        <v>248</v>
      </c>
      <c r="Y22" s="215" t="s">
        <v>249</v>
      </c>
      <c r="Z22" s="215">
        <f>COUNTIF('Q3 Raw Data'!$L25:$O25,"Yes")</f>
        <v>4</v>
      </c>
      <c r="AA22" s="215"/>
      <c r="AB22" s="215"/>
      <c r="AC22" s="215"/>
      <c r="AD22" s="215" t="s">
        <v>822</v>
      </c>
      <c r="AE22" s="215">
        <f>SUM(AE5:AH7)/4</f>
        <v>150</v>
      </c>
      <c r="AF22" s="215"/>
      <c r="AG22" s="215"/>
      <c r="AH22" s="215"/>
      <c r="AI22" s="215"/>
      <c r="AJ22" s="215"/>
      <c r="AK22" s="215"/>
      <c r="AL22" s="215"/>
      <c r="AM22" s="228"/>
    </row>
    <row r="23" spans="2:39" ht="15" customHeight="1" x14ac:dyDescent="0.3">
      <c r="B23" s="216" t="s">
        <v>976</v>
      </c>
      <c r="C23" s="219" t="str">
        <f>'Notes Backsheet'!AM14+'Notes Backsheet'!AM15+'Notes Backsheet'!AM16&amp;" ("&amp;'Notes Backsheet'!W14+'Notes Backsheet'!W15+'Notes Backsheet'!W16&amp;") of the "&amp;AE23&amp;" HWBs reported being ‘Established’ or greater, "&amp;'Notes Backsheet'!AM12&amp;" ("&amp;'Notes Backsheet'!W12&amp;") HWBs reported being ‘Not yet established’, "&amp;'Notes Backsheet'!AM13&amp;" ("&amp;'Notes Backsheet'!W13&amp;") reported having ‘Plans in place’"</f>
        <v>111 (96) of the 150 HWBs reported being ‘Established’ or greater, 8 (11) HWBs reported being ‘Not yet established’, 31 (43) reported having ‘Plans in place’</v>
      </c>
      <c r="D23" s="217"/>
      <c r="E23" s="217"/>
      <c r="F23" s="217"/>
      <c r="G23" s="217"/>
      <c r="H23" s="224" t="s">
        <v>251</v>
      </c>
      <c r="I23" t="s">
        <v>252</v>
      </c>
      <c r="J23" s="223">
        <f>COUNTIF('Q2 Raw Data'!$M26:$P26,"Yes")</f>
        <v>4</v>
      </c>
      <c r="X23" s="224" t="s">
        <v>251</v>
      </c>
      <c r="Y23" s="215" t="s">
        <v>252</v>
      </c>
      <c r="Z23" s="215">
        <f>COUNTIF('Q3 Raw Data'!$L26:$O26,"Yes")</f>
        <v>4</v>
      </c>
      <c r="AA23" s="215"/>
      <c r="AB23" s="215"/>
      <c r="AD23" s="215" t="s">
        <v>1003</v>
      </c>
      <c r="AE23" s="215">
        <f>SUM(AE12:AM16)/9</f>
        <v>150</v>
      </c>
      <c r="AF23" s="215"/>
      <c r="AG23" s="215"/>
      <c r="AH23" s="215"/>
      <c r="AI23" s="215"/>
      <c r="AJ23" s="215"/>
      <c r="AK23" s="215"/>
      <c r="AL23" s="215"/>
      <c r="AM23" s="228"/>
    </row>
    <row r="24" spans="2:39" ht="15" customHeight="1" x14ac:dyDescent="0.3">
      <c r="D24" s="217"/>
      <c r="E24" s="217"/>
      <c r="F24" s="217"/>
      <c r="G24" s="217"/>
      <c r="H24" s="224" t="s">
        <v>253</v>
      </c>
      <c r="I24" t="s">
        <v>254</v>
      </c>
      <c r="J24" s="223">
        <f>COUNTIF('Q2 Raw Data'!$M27:$P27,"Yes")</f>
        <v>4</v>
      </c>
      <c r="X24" s="224" t="s">
        <v>253</v>
      </c>
      <c r="Y24" s="215" t="s">
        <v>254</v>
      </c>
      <c r="Z24" s="215">
        <f>COUNTIF('Q3 Raw Data'!$L27:$O27,"Yes")</f>
        <v>4</v>
      </c>
      <c r="AA24" s="215"/>
      <c r="AB24" s="215"/>
      <c r="AE24" s="215"/>
      <c r="AF24" s="215"/>
      <c r="AG24" s="215"/>
      <c r="AH24" s="215"/>
      <c r="AI24" s="215"/>
      <c r="AJ24" s="215"/>
      <c r="AK24" s="215"/>
      <c r="AL24" s="215"/>
      <c r="AM24" s="228"/>
    </row>
    <row r="25" spans="2:39" x14ac:dyDescent="0.3">
      <c r="C25" s="215"/>
      <c r="D25" s="215"/>
      <c r="E25" s="215"/>
      <c r="F25" s="215"/>
      <c r="G25" s="215"/>
      <c r="H25" s="224" t="s">
        <v>257</v>
      </c>
      <c r="I25" t="s">
        <v>258</v>
      </c>
      <c r="J25" s="223">
        <f>COUNTIF('Q2 Raw Data'!$M28:$P28,"Yes")</f>
        <v>4</v>
      </c>
      <c r="X25" s="224" t="s">
        <v>257</v>
      </c>
      <c r="Y25" s="215" t="s">
        <v>258</v>
      </c>
      <c r="Z25" s="215">
        <f>COUNTIF('Q3 Raw Data'!$L28:$O28,"Yes")</f>
        <v>4</v>
      </c>
      <c r="AA25" s="215"/>
      <c r="AB25" s="215"/>
      <c r="AE25" s="215"/>
      <c r="AF25" s="215"/>
      <c r="AG25" s="215"/>
      <c r="AH25" s="215"/>
      <c r="AI25" s="215"/>
      <c r="AJ25" s="215"/>
      <c r="AK25" s="215"/>
      <c r="AL25" s="215"/>
      <c r="AM25" s="228"/>
    </row>
    <row r="26" spans="2:39" x14ac:dyDescent="0.3">
      <c r="C26" s="215"/>
      <c r="D26" s="215"/>
      <c r="E26" s="215"/>
      <c r="F26" s="215"/>
      <c r="G26" s="215"/>
      <c r="H26" s="224" t="s">
        <v>259</v>
      </c>
      <c r="I26" t="s">
        <v>260</v>
      </c>
      <c r="J26" s="223">
        <f>COUNTIF('Q2 Raw Data'!$M29:$P29,"Yes")</f>
        <v>4</v>
      </c>
      <c r="X26" s="224" t="s">
        <v>259</v>
      </c>
      <c r="Y26" s="215" t="s">
        <v>260</v>
      </c>
      <c r="Z26" s="215">
        <f>COUNTIF('Q3 Raw Data'!$L29:$O29,"Yes")</f>
        <v>4</v>
      </c>
      <c r="AA26" s="215"/>
      <c r="AB26" s="215"/>
      <c r="AE26" s="215"/>
      <c r="AF26" s="215"/>
      <c r="AG26" s="215"/>
      <c r="AH26" s="215"/>
      <c r="AI26" s="215"/>
      <c r="AJ26" s="215"/>
      <c r="AK26" s="215"/>
      <c r="AL26" s="215"/>
      <c r="AM26" s="228"/>
    </row>
    <row r="27" spans="2:39" x14ac:dyDescent="0.3">
      <c r="H27" s="224" t="s">
        <v>261</v>
      </c>
      <c r="I27" t="s">
        <v>262</v>
      </c>
      <c r="J27" s="223">
        <f>COUNTIF('Q2 Raw Data'!$M30:$P30,"Yes")</f>
        <v>4</v>
      </c>
      <c r="X27" s="224" t="s">
        <v>261</v>
      </c>
      <c r="Y27" s="215" t="s">
        <v>262</v>
      </c>
      <c r="Z27" s="215">
        <f>COUNTIF('Q3 Raw Data'!$L30:$O30,"Yes")</f>
        <v>4</v>
      </c>
      <c r="AA27" s="215"/>
      <c r="AB27" s="215"/>
      <c r="AC27" s="215"/>
      <c r="AD27" s="215"/>
      <c r="AE27" s="215"/>
      <c r="AF27" s="215"/>
      <c r="AG27" s="215"/>
      <c r="AH27" s="215"/>
      <c r="AI27" s="215"/>
      <c r="AJ27" s="215"/>
      <c r="AK27" s="215"/>
      <c r="AL27" s="215"/>
      <c r="AM27" s="228"/>
    </row>
    <row r="28" spans="2:39" x14ac:dyDescent="0.3">
      <c r="H28" s="224" t="s">
        <v>263</v>
      </c>
      <c r="I28" t="s">
        <v>264</v>
      </c>
      <c r="J28" s="223">
        <f>COUNTIF('Q2 Raw Data'!$M31:$P31,"Yes")</f>
        <v>4</v>
      </c>
      <c r="X28" s="224" t="s">
        <v>263</v>
      </c>
      <c r="Y28" s="215" t="s">
        <v>264</v>
      </c>
      <c r="Z28" s="215">
        <f>COUNTIF('Q3 Raw Data'!$L31:$O31,"Yes")</f>
        <v>4</v>
      </c>
      <c r="AA28" s="215"/>
      <c r="AB28" s="215"/>
      <c r="AC28" s="215"/>
      <c r="AD28" s="215"/>
      <c r="AE28" s="215"/>
      <c r="AF28" s="215"/>
      <c r="AG28" s="215"/>
      <c r="AH28" s="215"/>
      <c r="AI28" s="215"/>
      <c r="AJ28" s="215"/>
      <c r="AK28" s="215"/>
      <c r="AL28" s="215"/>
      <c r="AM28" s="228"/>
    </row>
    <row r="29" spans="2:39" x14ac:dyDescent="0.3">
      <c r="H29" s="224" t="s">
        <v>267</v>
      </c>
      <c r="I29" t="s">
        <v>268</v>
      </c>
      <c r="J29" s="223">
        <f>COUNTIF('Q2 Raw Data'!$M32:$P32,"Yes")</f>
        <v>4</v>
      </c>
      <c r="X29" s="224" t="s">
        <v>267</v>
      </c>
      <c r="Y29" s="215" t="s">
        <v>268</v>
      </c>
      <c r="Z29" s="215">
        <f>COUNTIF('Q3 Raw Data'!$L32:$O32,"Yes")</f>
        <v>4</v>
      </c>
      <c r="AA29" s="215"/>
      <c r="AB29" s="215"/>
      <c r="AC29" s="215"/>
      <c r="AD29" s="215"/>
      <c r="AE29" s="215"/>
      <c r="AF29" s="215"/>
      <c r="AG29" s="215"/>
      <c r="AH29" s="215"/>
      <c r="AI29" s="215"/>
      <c r="AJ29" s="215"/>
      <c r="AK29" s="215"/>
      <c r="AL29" s="215"/>
      <c r="AM29" s="228"/>
    </row>
    <row r="30" spans="2:39" x14ac:dyDescent="0.3">
      <c r="H30" s="224" t="s">
        <v>269</v>
      </c>
      <c r="I30" t="s">
        <v>270</v>
      </c>
      <c r="J30" s="223">
        <f>COUNTIF('Q2 Raw Data'!$M33:$P33,"Yes")</f>
        <v>4</v>
      </c>
      <c r="X30" s="224" t="s">
        <v>269</v>
      </c>
      <c r="Y30" s="215" t="s">
        <v>270</v>
      </c>
      <c r="Z30" s="215">
        <f>COUNTIF('Q3 Raw Data'!$L33:$O33,"Yes")</f>
        <v>4</v>
      </c>
      <c r="AA30" s="215"/>
      <c r="AB30" s="215"/>
      <c r="AC30" s="215"/>
      <c r="AD30" s="215"/>
      <c r="AE30" s="215"/>
      <c r="AF30" s="215"/>
      <c r="AG30" s="215"/>
      <c r="AH30" s="215"/>
      <c r="AI30" s="215"/>
      <c r="AJ30" s="215"/>
      <c r="AK30" s="215"/>
      <c r="AL30" s="215"/>
      <c r="AM30" s="228"/>
    </row>
    <row r="31" spans="2:39" x14ac:dyDescent="0.3">
      <c r="H31" s="224" t="s">
        <v>273</v>
      </c>
      <c r="I31" t="s">
        <v>274</v>
      </c>
      <c r="J31" s="223">
        <f>COUNTIF('Q2 Raw Data'!$M34:$P34,"Yes")</f>
        <v>4</v>
      </c>
      <c r="X31" s="224" t="s">
        <v>273</v>
      </c>
      <c r="Y31" s="215" t="s">
        <v>274</v>
      </c>
      <c r="Z31" s="215">
        <f>COUNTIF('Q3 Raw Data'!$L34:$O34,"Yes")</f>
        <v>4</v>
      </c>
      <c r="AA31" s="215"/>
      <c r="AB31" s="215"/>
      <c r="AC31" s="215"/>
      <c r="AD31" s="215"/>
      <c r="AE31" s="215"/>
      <c r="AF31" s="215"/>
      <c r="AG31" s="215"/>
      <c r="AH31" s="215"/>
      <c r="AI31" s="215"/>
      <c r="AJ31" s="215"/>
      <c r="AK31" s="215"/>
      <c r="AL31" s="215"/>
      <c r="AM31" s="228"/>
    </row>
    <row r="32" spans="2:39" x14ac:dyDescent="0.3">
      <c r="H32" s="224" t="s">
        <v>277</v>
      </c>
      <c r="I32" t="s">
        <v>278</v>
      </c>
      <c r="J32" s="223">
        <f>COUNTIF('Q2 Raw Data'!$M35:$P35,"Yes")</f>
        <v>4</v>
      </c>
      <c r="X32" s="224" t="s">
        <v>277</v>
      </c>
      <c r="Y32" s="215" t="s">
        <v>278</v>
      </c>
      <c r="Z32" s="215">
        <f>COUNTIF('Q3 Raw Data'!$L35:$O35,"Yes")</f>
        <v>4</v>
      </c>
      <c r="AA32" s="215"/>
      <c r="AB32" s="215"/>
      <c r="AC32" s="215"/>
      <c r="AD32" s="215"/>
      <c r="AE32" s="215"/>
      <c r="AF32" s="215"/>
      <c r="AG32" s="215"/>
      <c r="AH32" s="215"/>
      <c r="AI32" s="215"/>
      <c r="AJ32" s="215"/>
      <c r="AK32" s="215"/>
      <c r="AL32" s="215"/>
      <c r="AM32" s="228"/>
    </row>
    <row r="33" spans="8:39" x14ac:dyDescent="0.3">
      <c r="H33" s="224" t="s">
        <v>281</v>
      </c>
      <c r="I33" t="s">
        <v>282</v>
      </c>
      <c r="J33" s="223">
        <f>COUNTIF('Q2 Raw Data'!$M36:$P36,"Yes")</f>
        <v>4</v>
      </c>
      <c r="X33" s="224" t="s">
        <v>281</v>
      </c>
      <c r="Y33" s="215" t="s">
        <v>282</v>
      </c>
      <c r="Z33" s="215">
        <f>COUNTIF('Q3 Raw Data'!$L36:$O36,"Yes")</f>
        <v>4</v>
      </c>
      <c r="AA33" s="215"/>
      <c r="AB33" s="215"/>
      <c r="AC33" s="215"/>
      <c r="AD33" s="215"/>
      <c r="AE33" s="215"/>
      <c r="AF33" s="215"/>
      <c r="AG33" s="215"/>
      <c r="AH33" s="215"/>
      <c r="AI33" s="215"/>
      <c r="AJ33" s="215"/>
      <c r="AK33" s="215"/>
      <c r="AL33" s="215"/>
      <c r="AM33" s="228"/>
    </row>
    <row r="34" spans="8:39" x14ac:dyDescent="0.3">
      <c r="H34" s="224" t="s">
        <v>285</v>
      </c>
      <c r="I34" t="s">
        <v>286</v>
      </c>
      <c r="J34" s="223">
        <f>COUNTIF('Q2 Raw Data'!$M37:$P37,"Yes")</f>
        <v>4</v>
      </c>
      <c r="X34" s="224" t="s">
        <v>285</v>
      </c>
      <c r="Y34" s="215" t="s">
        <v>286</v>
      </c>
      <c r="Z34" s="215">
        <f>COUNTIF('Q3 Raw Data'!$L37:$O37,"Yes")</f>
        <v>4</v>
      </c>
      <c r="AA34" s="215"/>
      <c r="AB34" s="215"/>
      <c r="AC34" s="215"/>
      <c r="AD34" s="215"/>
      <c r="AE34" s="215"/>
      <c r="AF34" s="215"/>
      <c r="AG34" s="215"/>
      <c r="AH34" s="215"/>
      <c r="AI34" s="215"/>
      <c r="AJ34" s="215"/>
      <c r="AK34" s="215"/>
      <c r="AL34" s="215"/>
      <c r="AM34" s="228"/>
    </row>
    <row r="35" spans="8:39" x14ac:dyDescent="0.3">
      <c r="H35" s="224" t="s">
        <v>289</v>
      </c>
      <c r="I35" t="s">
        <v>290</v>
      </c>
      <c r="J35" s="223">
        <f>COUNTIF('Q2 Raw Data'!$M38:$P38,"Yes")</f>
        <v>4</v>
      </c>
      <c r="X35" s="224" t="s">
        <v>289</v>
      </c>
      <c r="Y35" s="215" t="s">
        <v>290</v>
      </c>
      <c r="Z35" s="215">
        <f>COUNTIF('Q3 Raw Data'!$L38:$O38,"Yes")</f>
        <v>4</v>
      </c>
      <c r="AA35" s="215"/>
      <c r="AB35" s="215"/>
      <c r="AC35" s="215"/>
      <c r="AD35" s="215"/>
      <c r="AE35" s="215"/>
      <c r="AF35" s="215"/>
      <c r="AG35" s="215"/>
      <c r="AH35" s="215"/>
      <c r="AI35" s="215"/>
      <c r="AJ35" s="215"/>
      <c r="AK35" s="215"/>
      <c r="AL35" s="215"/>
      <c r="AM35" s="228"/>
    </row>
    <row r="36" spans="8:39" x14ac:dyDescent="0.3">
      <c r="H36" s="224" t="s">
        <v>293</v>
      </c>
      <c r="I36" t="s">
        <v>294</v>
      </c>
      <c r="J36" s="223">
        <f>COUNTIF('Q2 Raw Data'!$M39:$P39,"Yes")</f>
        <v>4</v>
      </c>
      <c r="X36" s="224" t="s">
        <v>293</v>
      </c>
      <c r="Y36" s="215" t="s">
        <v>294</v>
      </c>
      <c r="Z36" s="215">
        <f>COUNTIF('Q3 Raw Data'!$L39:$O39,"Yes")</f>
        <v>4</v>
      </c>
      <c r="AA36" s="215"/>
      <c r="AB36" s="215"/>
      <c r="AC36" s="215"/>
      <c r="AD36" s="215"/>
      <c r="AE36" s="215"/>
      <c r="AF36" s="215"/>
      <c r="AG36" s="215"/>
      <c r="AH36" s="215"/>
      <c r="AI36" s="215"/>
      <c r="AJ36" s="215"/>
      <c r="AK36" s="215"/>
      <c r="AL36" s="215"/>
      <c r="AM36" s="228"/>
    </row>
    <row r="37" spans="8:39" x14ac:dyDescent="0.3">
      <c r="H37" s="224" t="s">
        <v>297</v>
      </c>
      <c r="I37" t="s">
        <v>298</v>
      </c>
      <c r="J37" s="223">
        <f>COUNTIF('Q2 Raw Data'!$M40:$P40,"Yes")</f>
        <v>4</v>
      </c>
      <c r="X37" s="224" t="s">
        <v>297</v>
      </c>
      <c r="Y37" s="215" t="s">
        <v>298</v>
      </c>
      <c r="Z37" s="215">
        <f>COUNTIF('Q3 Raw Data'!$L40:$O40,"Yes")</f>
        <v>4</v>
      </c>
      <c r="AA37" s="215"/>
      <c r="AB37" s="215"/>
      <c r="AC37" s="215"/>
      <c r="AD37" s="215"/>
      <c r="AE37" s="215"/>
      <c r="AF37" s="215"/>
      <c r="AG37" s="215"/>
      <c r="AH37" s="215"/>
      <c r="AI37" s="215"/>
      <c r="AJ37" s="215"/>
      <c r="AK37" s="215"/>
      <c r="AL37" s="215"/>
      <c r="AM37" s="228"/>
    </row>
    <row r="38" spans="8:39" x14ac:dyDescent="0.3">
      <c r="H38" s="224" t="s">
        <v>301</v>
      </c>
      <c r="I38" t="s">
        <v>302</v>
      </c>
      <c r="J38" s="223">
        <f>COUNTIF('Q2 Raw Data'!$M41:$P41,"Yes")</f>
        <v>4</v>
      </c>
      <c r="X38" s="224" t="s">
        <v>301</v>
      </c>
      <c r="Y38" s="215" t="s">
        <v>302</v>
      </c>
      <c r="Z38" s="215">
        <f>COUNTIF('Q3 Raw Data'!$L41:$O41,"Yes")</f>
        <v>4</v>
      </c>
      <c r="AA38" s="215"/>
      <c r="AB38" s="215"/>
      <c r="AC38" s="215"/>
      <c r="AD38" s="215"/>
      <c r="AE38" s="215"/>
      <c r="AF38" s="215"/>
      <c r="AG38" s="215"/>
      <c r="AH38" s="215"/>
      <c r="AI38" s="215"/>
      <c r="AJ38" s="215"/>
      <c r="AK38" s="215"/>
      <c r="AL38" s="215"/>
      <c r="AM38" s="228"/>
    </row>
    <row r="39" spans="8:39" x14ac:dyDescent="0.3">
      <c r="H39" s="224" t="s">
        <v>305</v>
      </c>
      <c r="I39" t="s">
        <v>306</v>
      </c>
      <c r="J39" s="223">
        <f>COUNTIF('Q2 Raw Data'!$M42:$P42,"Yes")</f>
        <v>4</v>
      </c>
      <c r="X39" s="224" t="s">
        <v>305</v>
      </c>
      <c r="Y39" s="215" t="s">
        <v>306</v>
      </c>
      <c r="Z39" s="215">
        <f>COUNTIF('Q3 Raw Data'!$L42:$O42,"Yes")</f>
        <v>4</v>
      </c>
      <c r="AA39" s="215"/>
      <c r="AB39" s="215"/>
      <c r="AC39" s="215"/>
      <c r="AD39" s="215"/>
      <c r="AE39" s="215"/>
      <c r="AF39" s="215"/>
      <c r="AG39" s="215"/>
      <c r="AH39" s="215"/>
      <c r="AI39" s="215"/>
      <c r="AJ39" s="215"/>
      <c r="AK39" s="215"/>
      <c r="AL39" s="215"/>
      <c r="AM39" s="228"/>
    </row>
    <row r="40" spans="8:39" x14ac:dyDescent="0.3">
      <c r="H40" s="224" t="s">
        <v>307</v>
      </c>
      <c r="I40" t="s">
        <v>308</v>
      </c>
      <c r="J40" s="223">
        <f>COUNTIF('Q2 Raw Data'!$M43:$P43,"Yes")</f>
        <v>4</v>
      </c>
      <c r="X40" s="224" t="s">
        <v>307</v>
      </c>
      <c r="Y40" s="215" t="s">
        <v>308</v>
      </c>
      <c r="Z40" s="215">
        <f>COUNTIF('Q3 Raw Data'!$L43:$O43,"Yes")</f>
        <v>4</v>
      </c>
      <c r="AA40" s="215"/>
      <c r="AB40" s="215"/>
      <c r="AC40" s="215"/>
      <c r="AD40" s="215"/>
      <c r="AE40" s="215"/>
      <c r="AF40" s="215"/>
      <c r="AG40" s="215"/>
      <c r="AH40" s="215"/>
      <c r="AI40" s="215"/>
      <c r="AJ40" s="215"/>
      <c r="AK40" s="215"/>
      <c r="AL40" s="215"/>
      <c r="AM40" s="228"/>
    </row>
    <row r="41" spans="8:39" x14ac:dyDescent="0.3">
      <c r="H41" s="224" t="s">
        <v>309</v>
      </c>
      <c r="I41" t="s">
        <v>310</v>
      </c>
      <c r="J41" s="223">
        <f>COUNTIF('Q2 Raw Data'!$M44:$P44,"Yes")</f>
        <v>4</v>
      </c>
      <c r="X41" s="224" t="s">
        <v>309</v>
      </c>
      <c r="Y41" s="215" t="s">
        <v>310</v>
      </c>
      <c r="Z41" s="215">
        <f>COUNTIF('Q3 Raw Data'!$L44:$O44,"Yes")</f>
        <v>4</v>
      </c>
      <c r="AA41" s="215"/>
      <c r="AB41" s="215"/>
      <c r="AC41" s="215"/>
      <c r="AD41" s="215"/>
      <c r="AE41" s="215"/>
      <c r="AF41" s="215"/>
      <c r="AG41" s="215"/>
      <c r="AH41" s="215"/>
      <c r="AI41" s="215"/>
      <c r="AJ41" s="215"/>
      <c r="AK41" s="215"/>
      <c r="AL41" s="215"/>
      <c r="AM41" s="228"/>
    </row>
    <row r="42" spans="8:39" x14ac:dyDescent="0.3">
      <c r="H42" s="224" t="s">
        <v>311</v>
      </c>
      <c r="I42" t="s">
        <v>312</v>
      </c>
      <c r="J42" s="223">
        <f>COUNTIF('Q2 Raw Data'!$M45:$P45,"Yes")</f>
        <v>4</v>
      </c>
      <c r="X42" s="224" t="s">
        <v>311</v>
      </c>
      <c r="Y42" s="215" t="s">
        <v>312</v>
      </c>
      <c r="Z42" s="215">
        <f>COUNTIF('Q3 Raw Data'!$L45:$O45,"Yes")</f>
        <v>4</v>
      </c>
      <c r="AA42" s="215"/>
      <c r="AB42" s="215"/>
      <c r="AC42" s="215"/>
      <c r="AD42" s="215"/>
      <c r="AE42" s="215"/>
      <c r="AF42" s="215"/>
      <c r="AG42" s="215"/>
      <c r="AH42" s="215"/>
      <c r="AI42" s="215"/>
      <c r="AJ42" s="215"/>
      <c r="AK42" s="215"/>
      <c r="AL42" s="215"/>
      <c r="AM42" s="228"/>
    </row>
    <row r="43" spans="8:39" x14ac:dyDescent="0.3">
      <c r="H43" s="224" t="s">
        <v>313</v>
      </c>
      <c r="I43" t="s">
        <v>314</v>
      </c>
      <c r="J43" s="223">
        <f>COUNTIF('Q2 Raw Data'!$M46:$P46,"Yes")</f>
        <v>4</v>
      </c>
      <c r="X43" s="224" t="s">
        <v>313</v>
      </c>
      <c r="Y43" s="215" t="s">
        <v>314</v>
      </c>
      <c r="Z43" s="215">
        <f>COUNTIF('Q3 Raw Data'!$L46:$O46,"Yes")</f>
        <v>4</v>
      </c>
      <c r="AA43" s="215"/>
      <c r="AB43" s="215"/>
      <c r="AC43" s="215"/>
      <c r="AD43" s="215"/>
      <c r="AE43" s="215"/>
      <c r="AF43" s="215"/>
      <c r="AG43" s="215"/>
      <c r="AH43" s="215"/>
      <c r="AI43" s="215"/>
      <c r="AJ43" s="215"/>
      <c r="AK43" s="215"/>
      <c r="AL43" s="215"/>
      <c r="AM43" s="228"/>
    </row>
    <row r="44" spans="8:39" x14ac:dyDescent="0.3">
      <c r="H44" s="224" t="s">
        <v>317</v>
      </c>
      <c r="I44" t="s">
        <v>318</v>
      </c>
      <c r="J44" s="223">
        <f>COUNTIF('Q2 Raw Data'!$M47:$P47,"Yes")</f>
        <v>4</v>
      </c>
      <c r="X44" s="224" t="s">
        <v>317</v>
      </c>
      <c r="Y44" s="215" t="s">
        <v>318</v>
      </c>
      <c r="Z44" s="215">
        <f>COUNTIF('Q3 Raw Data'!$L47:$O47,"Yes")</f>
        <v>4</v>
      </c>
      <c r="AA44" s="215"/>
      <c r="AB44" s="215"/>
      <c r="AC44" s="215"/>
      <c r="AD44" s="215"/>
      <c r="AE44" s="215"/>
      <c r="AF44" s="215"/>
      <c r="AG44" s="215"/>
      <c r="AH44" s="215"/>
      <c r="AI44" s="215"/>
      <c r="AJ44" s="215"/>
      <c r="AK44" s="215"/>
      <c r="AL44" s="215"/>
      <c r="AM44" s="228"/>
    </row>
    <row r="45" spans="8:39" x14ac:dyDescent="0.3">
      <c r="H45" s="224" t="s">
        <v>321</v>
      </c>
      <c r="I45" t="s">
        <v>322</v>
      </c>
      <c r="J45" s="223">
        <f>COUNTIF('Q2 Raw Data'!$M48:$P48,"Yes")</f>
        <v>4</v>
      </c>
      <c r="X45" s="224" t="s">
        <v>321</v>
      </c>
      <c r="Y45" s="215" t="s">
        <v>322</v>
      </c>
      <c r="Z45" s="215">
        <f>COUNTIF('Q3 Raw Data'!$L48:$O48,"Yes")</f>
        <v>4</v>
      </c>
      <c r="AA45" s="215"/>
      <c r="AB45" s="215"/>
      <c r="AC45" s="215"/>
      <c r="AD45" s="215"/>
      <c r="AE45" s="215"/>
      <c r="AF45" s="215"/>
      <c r="AG45" s="215"/>
      <c r="AH45" s="215"/>
      <c r="AI45" s="215"/>
      <c r="AJ45" s="215"/>
      <c r="AK45" s="215"/>
      <c r="AL45" s="215"/>
      <c r="AM45" s="228"/>
    </row>
    <row r="46" spans="8:39" x14ac:dyDescent="0.3">
      <c r="H46" s="224" t="s">
        <v>323</v>
      </c>
      <c r="I46" t="s">
        <v>324</v>
      </c>
      <c r="J46" s="223">
        <f>COUNTIF('Q2 Raw Data'!$M49:$P49,"Yes")</f>
        <v>4</v>
      </c>
      <c r="X46" s="224" t="s">
        <v>323</v>
      </c>
      <c r="Y46" s="215" t="s">
        <v>324</v>
      </c>
      <c r="Z46" s="215">
        <f>COUNTIF('Q3 Raw Data'!$L49:$O49,"Yes")</f>
        <v>4</v>
      </c>
      <c r="AA46" s="215"/>
      <c r="AB46" s="215"/>
      <c r="AC46" s="215"/>
      <c r="AD46" s="215"/>
      <c r="AE46" s="215"/>
      <c r="AF46" s="215"/>
      <c r="AG46" s="215"/>
      <c r="AH46" s="215"/>
      <c r="AI46" s="215"/>
      <c r="AJ46" s="215"/>
      <c r="AK46" s="215"/>
      <c r="AL46" s="215"/>
      <c r="AM46" s="228"/>
    </row>
    <row r="47" spans="8:39" x14ac:dyDescent="0.3">
      <c r="H47" s="224" t="s">
        <v>325</v>
      </c>
      <c r="I47" t="s">
        <v>326</v>
      </c>
      <c r="J47" s="223">
        <f>COUNTIF('Q2 Raw Data'!$M50:$P50,"Yes")</f>
        <v>4</v>
      </c>
      <c r="X47" s="224" t="s">
        <v>325</v>
      </c>
      <c r="Y47" s="215" t="s">
        <v>326</v>
      </c>
      <c r="Z47" s="215">
        <f>COUNTIF('Q3 Raw Data'!$L50:$O50,"Yes")</f>
        <v>4</v>
      </c>
      <c r="AA47" s="215"/>
      <c r="AB47" s="215"/>
      <c r="AC47" s="215"/>
      <c r="AD47" s="215"/>
      <c r="AE47" s="215"/>
      <c r="AF47" s="215"/>
      <c r="AG47" s="215"/>
      <c r="AH47" s="215"/>
      <c r="AI47" s="215"/>
      <c r="AJ47" s="215"/>
      <c r="AK47" s="215"/>
      <c r="AL47" s="215"/>
      <c r="AM47" s="228"/>
    </row>
    <row r="48" spans="8:39" x14ac:dyDescent="0.3">
      <c r="H48" s="224" t="s">
        <v>329</v>
      </c>
      <c r="I48" t="s">
        <v>330</v>
      </c>
      <c r="J48" s="223">
        <f>COUNTIF('Q2 Raw Data'!$M51:$P51,"Yes")</f>
        <v>4</v>
      </c>
      <c r="X48" s="224" t="s">
        <v>329</v>
      </c>
      <c r="Y48" s="215" t="s">
        <v>330</v>
      </c>
      <c r="Z48" s="215">
        <f>COUNTIF('Q3 Raw Data'!$L51:$O51,"Yes")</f>
        <v>4</v>
      </c>
      <c r="AA48" s="215"/>
      <c r="AB48" s="215"/>
      <c r="AC48" s="215"/>
      <c r="AD48" s="215"/>
      <c r="AE48" s="215"/>
      <c r="AF48" s="215"/>
      <c r="AG48" s="215"/>
      <c r="AH48" s="215"/>
      <c r="AI48" s="215"/>
      <c r="AJ48" s="215"/>
      <c r="AK48" s="215"/>
      <c r="AL48" s="215"/>
      <c r="AM48" s="228"/>
    </row>
    <row r="49" spans="8:39" x14ac:dyDescent="0.3">
      <c r="H49" s="224" t="s">
        <v>332</v>
      </c>
      <c r="I49" t="s">
        <v>333</v>
      </c>
      <c r="J49" s="223">
        <f>COUNTIF('Q2 Raw Data'!$M52:$P52,"Yes")</f>
        <v>4</v>
      </c>
      <c r="X49" s="224" t="s">
        <v>332</v>
      </c>
      <c r="Y49" s="215" t="s">
        <v>333</v>
      </c>
      <c r="Z49" s="215">
        <f>COUNTIF('Q3 Raw Data'!$L52:$O52,"Yes")</f>
        <v>4</v>
      </c>
      <c r="AA49" s="215"/>
      <c r="AB49" s="215"/>
      <c r="AC49" s="215"/>
      <c r="AD49" s="215"/>
      <c r="AE49" s="215"/>
      <c r="AF49" s="215"/>
      <c r="AG49" s="215"/>
      <c r="AH49" s="215"/>
      <c r="AI49" s="215"/>
      <c r="AJ49" s="215"/>
      <c r="AK49" s="215"/>
      <c r="AL49" s="215"/>
      <c r="AM49" s="228"/>
    </row>
    <row r="50" spans="8:39" x14ac:dyDescent="0.3">
      <c r="H50" s="224" t="s">
        <v>336</v>
      </c>
      <c r="I50" t="s">
        <v>337</v>
      </c>
      <c r="J50" s="223">
        <f>COUNTIF('Q2 Raw Data'!$M53:$P53,"Yes")</f>
        <v>4</v>
      </c>
      <c r="X50" s="224" t="s">
        <v>336</v>
      </c>
      <c r="Y50" s="215" t="s">
        <v>337</v>
      </c>
      <c r="Z50" s="215">
        <f>COUNTIF('Q3 Raw Data'!$L53:$O53,"Yes")</f>
        <v>4</v>
      </c>
      <c r="AA50" s="215"/>
      <c r="AB50" s="215"/>
      <c r="AC50" s="215"/>
      <c r="AD50" s="215"/>
      <c r="AE50" s="215"/>
      <c r="AF50" s="215"/>
      <c r="AG50" s="215"/>
      <c r="AH50" s="215"/>
      <c r="AI50" s="215"/>
      <c r="AJ50" s="215"/>
      <c r="AK50" s="215"/>
      <c r="AL50" s="215"/>
      <c r="AM50" s="228"/>
    </row>
    <row r="51" spans="8:39" x14ac:dyDescent="0.3">
      <c r="H51" s="224" t="s">
        <v>338</v>
      </c>
      <c r="I51" t="s">
        <v>339</v>
      </c>
      <c r="J51" s="223">
        <f>COUNTIF('Q2 Raw Data'!$M54:$P54,"Yes")</f>
        <v>4</v>
      </c>
      <c r="X51" s="224" t="s">
        <v>338</v>
      </c>
      <c r="Y51" s="215" t="s">
        <v>339</v>
      </c>
      <c r="Z51" s="215">
        <f>COUNTIF('Q3 Raw Data'!$L54:$O54,"Yes")</f>
        <v>3</v>
      </c>
      <c r="AA51" s="215"/>
      <c r="AB51" s="215"/>
      <c r="AC51" s="215"/>
      <c r="AD51" s="215"/>
      <c r="AE51" s="215"/>
      <c r="AF51" s="215"/>
      <c r="AG51" s="215"/>
      <c r="AH51" s="215"/>
      <c r="AI51" s="215"/>
      <c r="AJ51" s="215"/>
      <c r="AK51" s="215"/>
      <c r="AL51" s="215"/>
      <c r="AM51" s="228"/>
    </row>
    <row r="52" spans="8:39" x14ac:dyDescent="0.3">
      <c r="H52" s="224" t="s">
        <v>340</v>
      </c>
      <c r="I52" t="s">
        <v>341</v>
      </c>
      <c r="J52" s="223">
        <f>COUNTIF('Q2 Raw Data'!$M55:$P55,"Yes")</f>
        <v>4</v>
      </c>
      <c r="X52" s="224" t="s">
        <v>340</v>
      </c>
      <c r="Y52" s="215" t="s">
        <v>341</v>
      </c>
      <c r="Z52" s="215">
        <f>COUNTIF('Q3 Raw Data'!$L55:$O55,"Yes")</f>
        <v>4</v>
      </c>
      <c r="AA52" s="215"/>
      <c r="AB52" s="215"/>
      <c r="AC52" s="215"/>
      <c r="AD52" s="215"/>
      <c r="AE52" s="215"/>
      <c r="AF52" s="215"/>
      <c r="AG52" s="215"/>
      <c r="AH52" s="215"/>
      <c r="AI52" s="215"/>
      <c r="AJ52" s="215"/>
      <c r="AK52" s="215"/>
      <c r="AL52" s="215"/>
      <c r="AM52" s="228"/>
    </row>
    <row r="53" spans="8:39" x14ac:dyDescent="0.3">
      <c r="H53" s="224" t="s">
        <v>344</v>
      </c>
      <c r="I53" t="s">
        <v>345</v>
      </c>
      <c r="J53" s="223">
        <f>COUNTIF('Q2 Raw Data'!$M56:$P56,"Yes")</f>
        <v>4</v>
      </c>
      <c r="X53" s="224" t="s">
        <v>344</v>
      </c>
      <c r="Y53" s="215" t="s">
        <v>345</v>
      </c>
      <c r="Z53" s="215">
        <f>COUNTIF('Q3 Raw Data'!$L56:$O56,"Yes")</f>
        <v>4</v>
      </c>
      <c r="AA53" s="215"/>
      <c r="AB53" s="215"/>
      <c r="AC53" s="215"/>
      <c r="AD53" s="215"/>
      <c r="AE53" s="215"/>
      <c r="AF53" s="215"/>
      <c r="AG53" s="215"/>
      <c r="AH53" s="215"/>
      <c r="AI53" s="215"/>
      <c r="AJ53" s="215"/>
      <c r="AK53" s="215"/>
      <c r="AL53" s="215"/>
      <c r="AM53" s="228"/>
    </row>
    <row r="54" spans="8:39" x14ac:dyDescent="0.3">
      <c r="H54" s="224" t="s">
        <v>346</v>
      </c>
      <c r="I54" t="s">
        <v>347</v>
      </c>
      <c r="J54" s="223">
        <f>COUNTIF('Q2 Raw Data'!$M57:$P57,"Yes")</f>
        <v>4</v>
      </c>
      <c r="X54" s="224" t="s">
        <v>346</v>
      </c>
      <c r="Y54" s="215" t="s">
        <v>347</v>
      </c>
      <c r="Z54" s="215">
        <f>COUNTIF('Q3 Raw Data'!$L57:$O57,"Yes")</f>
        <v>4</v>
      </c>
      <c r="AA54" s="215"/>
      <c r="AB54" s="215"/>
      <c r="AC54" s="215"/>
      <c r="AD54" s="215"/>
      <c r="AE54" s="215"/>
      <c r="AF54" s="215"/>
      <c r="AG54" s="215"/>
      <c r="AH54" s="215"/>
      <c r="AI54" s="215"/>
      <c r="AJ54" s="215"/>
      <c r="AK54" s="215"/>
      <c r="AL54" s="215"/>
      <c r="AM54" s="228"/>
    </row>
    <row r="55" spans="8:39" x14ac:dyDescent="0.3">
      <c r="H55" s="224" t="s">
        <v>348</v>
      </c>
      <c r="I55" t="s">
        <v>349</v>
      </c>
      <c r="J55" s="223">
        <f>COUNTIF('Q2 Raw Data'!$M58:$P58,"Yes")</f>
        <v>4</v>
      </c>
      <c r="X55" s="224" t="s">
        <v>348</v>
      </c>
      <c r="Y55" s="215" t="s">
        <v>349</v>
      </c>
      <c r="Z55" s="215">
        <f>COUNTIF('Q3 Raw Data'!$L58:$O58,"Yes")</f>
        <v>4</v>
      </c>
      <c r="AA55" s="215"/>
      <c r="AB55" s="215"/>
      <c r="AC55" s="215"/>
      <c r="AD55" s="215"/>
      <c r="AE55" s="215"/>
      <c r="AF55" s="215"/>
      <c r="AG55" s="215"/>
      <c r="AH55" s="215"/>
      <c r="AI55" s="215"/>
      <c r="AJ55" s="215"/>
      <c r="AK55" s="215"/>
      <c r="AL55" s="215"/>
      <c r="AM55" s="228"/>
    </row>
    <row r="56" spans="8:39" x14ac:dyDescent="0.3">
      <c r="H56" s="224" t="s">
        <v>350</v>
      </c>
      <c r="I56" t="s">
        <v>351</v>
      </c>
      <c r="J56" s="223">
        <f>COUNTIF('Q2 Raw Data'!$M59:$P59,"Yes")</f>
        <v>4</v>
      </c>
      <c r="X56" s="224" t="s">
        <v>350</v>
      </c>
      <c r="Y56" s="215" t="s">
        <v>351</v>
      </c>
      <c r="Z56" s="215">
        <f>COUNTIF('Q3 Raw Data'!$L59:$O59,"Yes")</f>
        <v>4</v>
      </c>
      <c r="AA56" s="215"/>
      <c r="AB56" s="215"/>
      <c r="AC56" s="215"/>
      <c r="AD56" s="215"/>
      <c r="AE56" s="215"/>
      <c r="AF56" s="215"/>
      <c r="AG56" s="215"/>
      <c r="AH56" s="215"/>
      <c r="AI56" s="215"/>
      <c r="AJ56" s="215"/>
      <c r="AK56" s="215"/>
      <c r="AL56" s="215"/>
      <c r="AM56" s="228"/>
    </row>
    <row r="57" spans="8:39" x14ac:dyDescent="0.3">
      <c r="H57" s="224" t="s">
        <v>352</v>
      </c>
      <c r="I57" t="s">
        <v>353</v>
      </c>
      <c r="J57" s="223">
        <f>COUNTIF('Q2 Raw Data'!$M60:$P60,"Yes")</f>
        <v>4</v>
      </c>
      <c r="X57" s="224" t="s">
        <v>352</v>
      </c>
      <c r="Y57" s="215" t="s">
        <v>353</v>
      </c>
      <c r="Z57" s="215">
        <f>COUNTIF('Q3 Raw Data'!$L60:$O60,"Yes")</f>
        <v>4</v>
      </c>
      <c r="AA57" s="215"/>
      <c r="AB57" s="215"/>
      <c r="AC57" s="215"/>
      <c r="AD57" s="215"/>
      <c r="AE57" s="215"/>
      <c r="AF57" s="215"/>
      <c r="AG57" s="215"/>
      <c r="AH57" s="215"/>
      <c r="AI57" s="215"/>
      <c r="AJ57" s="215"/>
      <c r="AK57" s="215"/>
      <c r="AL57" s="215"/>
      <c r="AM57" s="228"/>
    </row>
    <row r="58" spans="8:39" x14ac:dyDescent="0.3">
      <c r="H58" s="224" t="s">
        <v>354</v>
      </c>
      <c r="I58" t="s">
        <v>355</v>
      </c>
      <c r="J58" s="223">
        <f>COUNTIF('Q2 Raw Data'!$M61:$P61,"Yes")</f>
        <v>4</v>
      </c>
      <c r="X58" s="224" t="s">
        <v>354</v>
      </c>
      <c r="Y58" s="215" t="s">
        <v>355</v>
      </c>
      <c r="Z58" s="215">
        <f>COUNTIF('Q3 Raw Data'!$L61:$O61,"Yes")</f>
        <v>4</v>
      </c>
      <c r="AA58" s="215"/>
      <c r="AB58" s="215"/>
      <c r="AC58" s="215"/>
      <c r="AD58" s="215"/>
      <c r="AE58" s="215"/>
      <c r="AF58" s="215"/>
      <c r="AG58" s="215"/>
      <c r="AH58" s="215"/>
      <c r="AI58" s="215"/>
      <c r="AJ58" s="215"/>
      <c r="AK58" s="215"/>
      <c r="AL58" s="215"/>
      <c r="AM58" s="228"/>
    </row>
    <row r="59" spans="8:39" x14ac:dyDescent="0.3">
      <c r="H59" s="224" t="s">
        <v>356</v>
      </c>
      <c r="I59" t="s">
        <v>357</v>
      </c>
      <c r="J59" s="223">
        <f>COUNTIF('Q2 Raw Data'!$M62:$P62,"Yes")</f>
        <v>4</v>
      </c>
      <c r="X59" s="224" t="s">
        <v>356</v>
      </c>
      <c r="Y59" s="215" t="s">
        <v>357</v>
      </c>
      <c r="Z59" s="215">
        <f>COUNTIF('Q3 Raw Data'!$L62:$O62,"Yes")</f>
        <v>4</v>
      </c>
      <c r="AA59" s="215"/>
      <c r="AB59" s="215"/>
      <c r="AC59" s="215"/>
      <c r="AD59" s="215"/>
      <c r="AE59" s="215"/>
      <c r="AF59" s="215"/>
      <c r="AG59" s="215"/>
      <c r="AH59" s="215"/>
      <c r="AI59" s="215"/>
      <c r="AJ59" s="215"/>
      <c r="AK59" s="215"/>
      <c r="AL59" s="215"/>
      <c r="AM59" s="228"/>
    </row>
    <row r="60" spans="8:39" x14ac:dyDescent="0.3">
      <c r="H60" s="224" t="s">
        <v>358</v>
      </c>
      <c r="I60" t="s">
        <v>359</v>
      </c>
      <c r="J60" s="223">
        <f>COUNTIF('Q2 Raw Data'!$M63:$P63,"Yes")</f>
        <v>4</v>
      </c>
      <c r="X60" s="224" t="s">
        <v>358</v>
      </c>
      <c r="Y60" s="215" t="s">
        <v>359</v>
      </c>
      <c r="Z60" s="215">
        <f>COUNTIF('Q3 Raw Data'!$L63:$O63,"Yes")</f>
        <v>4</v>
      </c>
      <c r="AA60" s="215"/>
      <c r="AB60" s="215"/>
      <c r="AC60" s="215"/>
      <c r="AD60" s="215"/>
      <c r="AE60" s="215"/>
      <c r="AF60" s="215"/>
      <c r="AG60" s="215"/>
      <c r="AH60" s="215"/>
      <c r="AI60" s="215"/>
      <c r="AJ60" s="215"/>
      <c r="AK60" s="215"/>
      <c r="AL60" s="215"/>
      <c r="AM60" s="228"/>
    </row>
    <row r="61" spans="8:39" x14ac:dyDescent="0.3">
      <c r="H61" s="224" t="s">
        <v>360</v>
      </c>
      <c r="I61" t="s">
        <v>361</v>
      </c>
      <c r="J61" s="223">
        <f>COUNTIF('Q2 Raw Data'!$M64:$P64,"Yes")</f>
        <v>4</v>
      </c>
      <c r="X61" s="224" t="s">
        <v>360</v>
      </c>
      <c r="Y61" s="215" t="s">
        <v>361</v>
      </c>
      <c r="Z61" s="215">
        <f>COUNTIF('Q3 Raw Data'!$L64:$O64,"Yes")</f>
        <v>4</v>
      </c>
      <c r="AA61" s="215"/>
      <c r="AB61" s="215"/>
      <c r="AC61" s="215"/>
      <c r="AD61" s="215"/>
      <c r="AE61" s="215"/>
      <c r="AF61" s="215"/>
      <c r="AG61" s="215"/>
      <c r="AH61" s="215"/>
      <c r="AI61" s="215"/>
      <c r="AJ61" s="215"/>
      <c r="AK61" s="215"/>
      <c r="AL61" s="215"/>
      <c r="AM61" s="228"/>
    </row>
    <row r="62" spans="8:39" x14ac:dyDescent="0.3">
      <c r="H62" s="224" t="s">
        <v>363</v>
      </c>
      <c r="I62" t="s">
        <v>364</v>
      </c>
      <c r="J62" s="223">
        <f>COUNTIF('Q2 Raw Data'!$M65:$P65,"Yes")</f>
        <v>4</v>
      </c>
      <c r="X62" s="224" t="s">
        <v>363</v>
      </c>
      <c r="Y62" s="215" t="s">
        <v>364</v>
      </c>
      <c r="Z62" s="215">
        <f>COUNTIF('Q3 Raw Data'!$L65:$O65,"Yes")</f>
        <v>4</v>
      </c>
      <c r="AA62" s="215"/>
      <c r="AB62" s="215"/>
      <c r="AC62" s="215"/>
      <c r="AD62" s="215"/>
      <c r="AE62" s="215"/>
      <c r="AF62" s="215"/>
      <c r="AG62" s="215"/>
      <c r="AH62" s="215"/>
      <c r="AI62" s="215"/>
      <c r="AJ62" s="215"/>
      <c r="AK62" s="215"/>
      <c r="AL62" s="215"/>
      <c r="AM62" s="228"/>
    </row>
    <row r="63" spans="8:39" x14ac:dyDescent="0.3">
      <c r="H63" s="224" t="s">
        <v>367</v>
      </c>
      <c r="I63" t="s">
        <v>368</v>
      </c>
      <c r="J63" s="223">
        <f>COUNTIF('Q2 Raw Data'!$M66:$P66,"Yes")</f>
        <v>4</v>
      </c>
      <c r="X63" s="224" t="s">
        <v>367</v>
      </c>
      <c r="Y63" s="215" t="s">
        <v>368</v>
      </c>
      <c r="Z63" s="215">
        <f>COUNTIF('Q3 Raw Data'!$L66:$O66,"Yes")</f>
        <v>4</v>
      </c>
      <c r="AA63" s="215"/>
      <c r="AB63" s="215"/>
      <c r="AC63" s="215"/>
      <c r="AD63" s="215"/>
      <c r="AE63" s="215"/>
      <c r="AF63" s="215"/>
      <c r="AG63" s="215"/>
      <c r="AH63" s="215"/>
      <c r="AI63" s="215"/>
      <c r="AJ63" s="215"/>
      <c r="AK63" s="215"/>
      <c r="AL63" s="215"/>
      <c r="AM63" s="228"/>
    </row>
    <row r="64" spans="8:39" x14ac:dyDescent="0.3">
      <c r="H64" s="224" t="s">
        <v>371</v>
      </c>
      <c r="I64" t="s">
        <v>372</v>
      </c>
      <c r="J64" s="223">
        <f>COUNTIF('Q2 Raw Data'!$M67:$P67,"Yes")</f>
        <v>4</v>
      </c>
      <c r="X64" s="224" t="s">
        <v>371</v>
      </c>
      <c r="Y64" s="215" t="s">
        <v>372</v>
      </c>
      <c r="Z64" s="215">
        <f>COUNTIF('Q3 Raw Data'!$L67:$O67,"Yes")</f>
        <v>4</v>
      </c>
      <c r="AA64" s="215"/>
      <c r="AB64" s="215"/>
      <c r="AC64" s="215"/>
      <c r="AD64" s="215"/>
      <c r="AE64" s="215"/>
      <c r="AF64" s="215"/>
      <c r="AG64" s="215"/>
      <c r="AH64" s="215"/>
      <c r="AI64" s="215"/>
      <c r="AJ64" s="215"/>
      <c r="AK64" s="215"/>
      <c r="AL64" s="215"/>
      <c r="AM64" s="228"/>
    </row>
    <row r="65" spans="8:39" x14ac:dyDescent="0.3">
      <c r="H65" s="224" t="s">
        <v>373</v>
      </c>
      <c r="I65" t="s">
        <v>374</v>
      </c>
      <c r="J65" s="223">
        <f>COUNTIF('Q2 Raw Data'!$M68:$P68,"Yes")</f>
        <v>4</v>
      </c>
      <c r="X65" s="224" t="s">
        <v>373</v>
      </c>
      <c r="Y65" s="215" t="s">
        <v>374</v>
      </c>
      <c r="Z65" s="215">
        <f>COUNTIF('Q3 Raw Data'!$L68:$O68,"Yes")</f>
        <v>4</v>
      </c>
      <c r="AA65" s="215"/>
      <c r="AB65" s="215"/>
      <c r="AC65" s="215"/>
      <c r="AD65" s="215"/>
      <c r="AE65" s="215"/>
      <c r="AF65" s="215"/>
      <c r="AG65" s="215"/>
      <c r="AH65" s="215"/>
      <c r="AI65" s="215"/>
      <c r="AJ65" s="215"/>
      <c r="AK65" s="215"/>
      <c r="AL65" s="215"/>
      <c r="AM65" s="228"/>
    </row>
    <row r="66" spans="8:39" x14ac:dyDescent="0.3">
      <c r="H66" s="224" t="s">
        <v>375</v>
      </c>
      <c r="I66" t="s">
        <v>376</v>
      </c>
      <c r="J66" s="223">
        <f>COUNTIF('Q2 Raw Data'!$M69:$P69,"Yes")</f>
        <v>4</v>
      </c>
      <c r="X66" s="224" t="s">
        <v>375</v>
      </c>
      <c r="Y66" s="215" t="s">
        <v>376</v>
      </c>
      <c r="Z66" s="215">
        <f>COUNTIF('Q3 Raw Data'!$L69:$O69,"Yes")</f>
        <v>4</v>
      </c>
      <c r="AA66" s="215"/>
      <c r="AB66" s="215"/>
      <c r="AC66" s="215"/>
      <c r="AD66" s="215"/>
      <c r="AE66" s="215"/>
      <c r="AF66" s="215"/>
      <c r="AG66" s="215"/>
      <c r="AH66" s="215"/>
      <c r="AI66" s="215"/>
      <c r="AJ66" s="215"/>
      <c r="AK66" s="215"/>
      <c r="AL66" s="215"/>
      <c r="AM66" s="228"/>
    </row>
    <row r="67" spans="8:39" x14ac:dyDescent="0.3">
      <c r="H67" s="224" t="s">
        <v>379</v>
      </c>
      <c r="I67" t="s">
        <v>380</v>
      </c>
      <c r="J67" s="223">
        <f>COUNTIF('Q2 Raw Data'!$M70:$P70,"Yes")</f>
        <v>4</v>
      </c>
      <c r="X67" s="224" t="s">
        <v>379</v>
      </c>
      <c r="Y67" s="215" t="s">
        <v>380</v>
      </c>
      <c r="Z67" s="215">
        <f>COUNTIF('Q3 Raw Data'!$L70:$O70,"Yes")</f>
        <v>4</v>
      </c>
      <c r="AA67" s="215"/>
      <c r="AB67" s="215"/>
      <c r="AC67" s="215"/>
      <c r="AD67" s="215"/>
      <c r="AE67" s="215"/>
      <c r="AF67" s="215"/>
      <c r="AG67" s="215"/>
      <c r="AH67" s="215"/>
      <c r="AI67" s="215"/>
      <c r="AJ67" s="215"/>
      <c r="AK67" s="215"/>
      <c r="AL67" s="215"/>
      <c r="AM67" s="228"/>
    </row>
    <row r="68" spans="8:39" x14ac:dyDescent="0.3">
      <c r="H68" s="224" t="s">
        <v>381</v>
      </c>
      <c r="I68" t="s">
        <v>382</v>
      </c>
      <c r="J68" s="223">
        <f>COUNTIF('Q2 Raw Data'!$M71:$P71,"Yes")</f>
        <v>4</v>
      </c>
      <c r="X68" s="224" t="s">
        <v>381</v>
      </c>
      <c r="Y68" s="215" t="s">
        <v>382</v>
      </c>
      <c r="Z68" s="215">
        <f>COUNTIF('Q3 Raw Data'!$L71:$O71,"Yes")</f>
        <v>4</v>
      </c>
      <c r="AA68" s="215"/>
      <c r="AB68" s="215"/>
      <c r="AC68" s="215"/>
      <c r="AD68" s="215"/>
      <c r="AE68" s="215"/>
      <c r="AF68" s="215"/>
      <c r="AG68" s="215"/>
      <c r="AH68" s="215"/>
      <c r="AI68" s="215"/>
      <c r="AJ68" s="215"/>
      <c r="AK68" s="215"/>
      <c r="AL68" s="215"/>
      <c r="AM68" s="228"/>
    </row>
    <row r="69" spans="8:39" x14ac:dyDescent="0.3">
      <c r="H69" s="224" t="s">
        <v>385</v>
      </c>
      <c r="I69" t="s">
        <v>386</v>
      </c>
      <c r="J69" s="223">
        <f>COUNTIF('Q2 Raw Data'!$M72:$P72,"Yes")</f>
        <v>4</v>
      </c>
      <c r="X69" s="224" t="s">
        <v>385</v>
      </c>
      <c r="Y69" s="215" t="s">
        <v>386</v>
      </c>
      <c r="Z69" s="215">
        <f>COUNTIF('Q3 Raw Data'!$L72:$O72,"Yes")</f>
        <v>4</v>
      </c>
      <c r="AA69" s="215"/>
      <c r="AB69" s="215"/>
      <c r="AC69" s="215"/>
      <c r="AD69" s="215"/>
      <c r="AE69" s="215"/>
      <c r="AF69" s="215"/>
      <c r="AG69" s="215"/>
      <c r="AH69" s="215"/>
      <c r="AI69" s="215"/>
      <c r="AJ69" s="215"/>
      <c r="AK69" s="215"/>
      <c r="AL69" s="215"/>
      <c r="AM69" s="228"/>
    </row>
    <row r="70" spans="8:39" x14ac:dyDescent="0.3">
      <c r="H70" s="224" t="s">
        <v>387</v>
      </c>
      <c r="I70" t="s">
        <v>388</v>
      </c>
      <c r="J70" s="223">
        <f>COUNTIF('Q2 Raw Data'!$M73:$P73,"Yes")</f>
        <v>4</v>
      </c>
      <c r="X70" s="224" t="s">
        <v>387</v>
      </c>
      <c r="Y70" s="215" t="s">
        <v>388</v>
      </c>
      <c r="Z70" s="215">
        <f>COUNTIF('Q3 Raw Data'!$L73:$O73,"Yes")</f>
        <v>4</v>
      </c>
      <c r="AA70" s="215"/>
      <c r="AB70" s="215"/>
      <c r="AC70" s="215"/>
      <c r="AD70" s="215"/>
      <c r="AE70" s="215"/>
      <c r="AF70" s="215"/>
      <c r="AG70" s="215"/>
      <c r="AH70" s="215"/>
      <c r="AI70" s="215"/>
      <c r="AJ70" s="215"/>
      <c r="AK70" s="215"/>
      <c r="AL70" s="215"/>
      <c r="AM70" s="228"/>
    </row>
    <row r="71" spans="8:39" x14ac:dyDescent="0.3">
      <c r="H71" s="224" t="s">
        <v>389</v>
      </c>
      <c r="I71" t="s">
        <v>390</v>
      </c>
      <c r="J71" s="223">
        <f>COUNTIF('Q2 Raw Data'!$M74:$P74,"Yes")</f>
        <v>4</v>
      </c>
      <c r="X71" s="224" t="s">
        <v>389</v>
      </c>
      <c r="Y71" s="215" t="s">
        <v>390</v>
      </c>
      <c r="Z71" s="215">
        <f>COUNTIF('Q3 Raw Data'!$L74:$O74,"Yes")</f>
        <v>4</v>
      </c>
      <c r="AA71" s="215"/>
      <c r="AB71" s="215"/>
      <c r="AC71" s="215"/>
      <c r="AD71" s="215"/>
      <c r="AE71" s="215"/>
      <c r="AF71" s="215"/>
      <c r="AG71" s="215"/>
      <c r="AH71" s="215"/>
      <c r="AI71" s="215"/>
      <c r="AJ71" s="215"/>
      <c r="AK71" s="215"/>
      <c r="AL71" s="215"/>
      <c r="AM71" s="228"/>
    </row>
    <row r="72" spans="8:39" x14ac:dyDescent="0.3">
      <c r="H72" s="224" t="s">
        <v>393</v>
      </c>
      <c r="I72" t="s">
        <v>394</v>
      </c>
      <c r="J72" s="223">
        <f>COUNTIF('Q2 Raw Data'!$M75:$P75,"Yes")</f>
        <v>4</v>
      </c>
      <c r="X72" s="224" t="s">
        <v>393</v>
      </c>
      <c r="Y72" s="215" t="s">
        <v>394</v>
      </c>
      <c r="Z72" s="215">
        <f>COUNTIF('Q3 Raw Data'!$L75:$O75,"Yes")</f>
        <v>4</v>
      </c>
      <c r="AA72" s="215"/>
      <c r="AB72" s="215"/>
      <c r="AC72" s="215"/>
      <c r="AD72" s="215"/>
      <c r="AE72" s="215"/>
      <c r="AF72" s="215"/>
      <c r="AG72" s="215"/>
      <c r="AH72" s="215"/>
      <c r="AI72" s="215"/>
      <c r="AJ72" s="215"/>
      <c r="AK72" s="215"/>
      <c r="AL72" s="215"/>
      <c r="AM72" s="228"/>
    </row>
    <row r="73" spans="8:39" x14ac:dyDescent="0.3">
      <c r="H73" s="224" t="s">
        <v>395</v>
      </c>
      <c r="I73" t="s">
        <v>396</v>
      </c>
      <c r="J73" s="223">
        <f>COUNTIF('Q2 Raw Data'!$M76:$P76,"Yes")</f>
        <v>4</v>
      </c>
      <c r="X73" s="224" t="s">
        <v>395</v>
      </c>
      <c r="Y73" s="215" t="s">
        <v>396</v>
      </c>
      <c r="Z73" s="215">
        <f>COUNTIF('Q3 Raw Data'!$L76:$O76,"Yes")</f>
        <v>4</v>
      </c>
      <c r="AA73" s="215"/>
      <c r="AB73" s="215"/>
      <c r="AC73" s="215"/>
      <c r="AD73" s="215"/>
      <c r="AE73" s="215"/>
      <c r="AF73" s="215"/>
      <c r="AG73" s="215"/>
      <c r="AH73" s="215"/>
      <c r="AI73" s="215"/>
      <c r="AJ73" s="215"/>
      <c r="AK73" s="215"/>
      <c r="AL73" s="215"/>
      <c r="AM73" s="228"/>
    </row>
    <row r="74" spans="8:39" x14ac:dyDescent="0.3">
      <c r="H74" s="224" t="s">
        <v>399</v>
      </c>
      <c r="I74" t="s">
        <v>400</v>
      </c>
      <c r="J74" s="223">
        <f>COUNTIF('Q2 Raw Data'!$M77:$P77,"Yes")</f>
        <v>4</v>
      </c>
      <c r="X74" s="224" t="s">
        <v>399</v>
      </c>
      <c r="Y74" s="215" t="s">
        <v>400</v>
      </c>
      <c r="Z74" s="215">
        <f>COUNTIF('Q3 Raw Data'!$L77:$O77,"Yes")</f>
        <v>4</v>
      </c>
      <c r="AA74" s="215"/>
      <c r="AB74" s="215"/>
      <c r="AC74" s="215"/>
      <c r="AD74" s="215"/>
      <c r="AE74" s="215"/>
      <c r="AF74" s="215"/>
      <c r="AG74" s="215"/>
      <c r="AH74" s="215"/>
      <c r="AI74" s="215"/>
      <c r="AJ74" s="215"/>
      <c r="AK74" s="215"/>
      <c r="AL74" s="215"/>
      <c r="AM74" s="228"/>
    </row>
    <row r="75" spans="8:39" x14ac:dyDescent="0.3">
      <c r="H75" s="224" t="s">
        <v>403</v>
      </c>
      <c r="I75" t="s">
        <v>404</v>
      </c>
      <c r="J75" s="223">
        <f>COUNTIF('Q2 Raw Data'!$M78:$P78,"Yes")</f>
        <v>4</v>
      </c>
      <c r="X75" s="224" t="s">
        <v>403</v>
      </c>
      <c r="Y75" s="215" t="s">
        <v>404</v>
      </c>
      <c r="Z75" s="215">
        <f>COUNTIF('Q3 Raw Data'!$L78:$O78,"Yes")</f>
        <v>4</v>
      </c>
      <c r="AA75" s="215"/>
      <c r="AB75" s="215"/>
      <c r="AC75" s="215"/>
      <c r="AD75" s="215"/>
      <c r="AE75" s="215"/>
      <c r="AF75" s="215"/>
      <c r="AG75" s="215"/>
      <c r="AH75" s="215"/>
      <c r="AI75" s="215"/>
      <c r="AJ75" s="215"/>
      <c r="AK75" s="215"/>
      <c r="AL75" s="215"/>
      <c r="AM75" s="228"/>
    </row>
    <row r="76" spans="8:39" x14ac:dyDescent="0.3">
      <c r="H76" s="224" t="s">
        <v>407</v>
      </c>
      <c r="I76" t="s">
        <v>408</v>
      </c>
      <c r="J76" s="223">
        <f>COUNTIF('Q2 Raw Data'!$M79:$P79,"Yes")</f>
        <v>4</v>
      </c>
      <c r="X76" s="224" t="s">
        <v>407</v>
      </c>
      <c r="Y76" s="215" t="s">
        <v>408</v>
      </c>
      <c r="Z76" s="215">
        <f>COUNTIF('Q3 Raw Data'!$L79:$O79,"Yes")</f>
        <v>4</v>
      </c>
      <c r="AA76" s="215"/>
      <c r="AB76" s="215"/>
      <c r="AC76" s="215"/>
      <c r="AD76" s="215"/>
      <c r="AE76" s="215"/>
      <c r="AF76" s="215"/>
      <c r="AG76" s="215"/>
      <c r="AH76" s="215"/>
      <c r="AI76" s="215"/>
      <c r="AJ76" s="215"/>
      <c r="AK76" s="215"/>
      <c r="AL76" s="215"/>
      <c r="AM76" s="228"/>
    </row>
    <row r="77" spans="8:39" x14ac:dyDescent="0.3">
      <c r="H77" s="224" t="s">
        <v>409</v>
      </c>
      <c r="I77" t="s">
        <v>410</v>
      </c>
      <c r="J77" s="223">
        <f>COUNTIF('Q2 Raw Data'!$M80:$P80,"Yes")</f>
        <v>4</v>
      </c>
      <c r="X77" s="224" t="s">
        <v>409</v>
      </c>
      <c r="Y77" s="215" t="s">
        <v>410</v>
      </c>
      <c r="Z77" s="215">
        <f>COUNTIF('Q3 Raw Data'!$L80:$O80,"Yes")</f>
        <v>4</v>
      </c>
      <c r="AA77" s="215"/>
      <c r="AB77" s="215"/>
      <c r="AC77" s="215"/>
      <c r="AD77" s="215"/>
      <c r="AE77" s="215"/>
      <c r="AF77" s="215"/>
      <c r="AG77" s="215"/>
      <c r="AH77" s="215"/>
      <c r="AI77" s="215"/>
      <c r="AJ77" s="215"/>
      <c r="AK77" s="215"/>
      <c r="AL77" s="215"/>
      <c r="AM77" s="228"/>
    </row>
    <row r="78" spans="8:39" x14ac:dyDescent="0.3">
      <c r="H78" s="224" t="s">
        <v>413</v>
      </c>
      <c r="I78" t="s">
        <v>414</v>
      </c>
      <c r="J78" s="223">
        <f>COUNTIF('Q2 Raw Data'!$M81:$P81,"Yes")</f>
        <v>4</v>
      </c>
      <c r="X78" s="224" t="s">
        <v>413</v>
      </c>
      <c r="Y78" s="215" t="s">
        <v>414</v>
      </c>
      <c r="Z78" s="215">
        <f>COUNTIF('Q3 Raw Data'!$L81:$O81,"Yes")</f>
        <v>4</v>
      </c>
      <c r="AA78" s="215"/>
      <c r="AB78" s="215"/>
      <c r="AC78" s="215"/>
      <c r="AD78" s="215"/>
      <c r="AE78" s="215"/>
      <c r="AF78" s="215"/>
      <c r="AG78" s="215"/>
      <c r="AH78" s="215"/>
      <c r="AI78" s="215"/>
      <c r="AJ78" s="215"/>
      <c r="AK78" s="215"/>
      <c r="AL78" s="215"/>
      <c r="AM78" s="228"/>
    </row>
    <row r="79" spans="8:39" x14ac:dyDescent="0.3">
      <c r="H79" s="224" t="s">
        <v>417</v>
      </c>
      <c r="I79" t="s">
        <v>418</v>
      </c>
      <c r="J79" s="223">
        <f>COUNTIF('Q2 Raw Data'!$M82:$P82,"Yes")</f>
        <v>4</v>
      </c>
      <c r="X79" s="224" t="s">
        <v>417</v>
      </c>
      <c r="Y79" s="215" t="s">
        <v>418</v>
      </c>
      <c r="Z79" s="215">
        <f>COUNTIF('Q3 Raw Data'!$L82:$O82,"Yes")</f>
        <v>4</v>
      </c>
      <c r="AA79" s="215"/>
      <c r="AB79" s="215"/>
      <c r="AC79" s="215"/>
      <c r="AD79" s="215"/>
      <c r="AE79" s="215"/>
      <c r="AF79" s="215"/>
      <c r="AG79" s="215"/>
      <c r="AH79" s="215"/>
      <c r="AI79" s="215"/>
      <c r="AJ79" s="215"/>
      <c r="AK79" s="215"/>
      <c r="AL79" s="215"/>
      <c r="AM79" s="228"/>
    </row>
    <row r="80" spans="8:39" x14ac:dyDescent="0.3">
      <c r="H80" s="224" t="s">
        <v>419</v>
      </c>
      <c r="I80" t="s">
        <v>420</v>
      </c>
      <c r="J80" s="223">
        <f>COUNTIF('Q2 Raw Data'!$M83:$P83,"Yes")</f>
        <v>4</v>
      </c>
      <c r="X80" s="224" t="s">
        <v>419</v>
      </c>
      <c r="Y80" s="215" t="s">
        <v>420</v>
      </c>
      <c r="Z80" s="215">
        <f>COUNTIF('Q3 Raw Data'!$L83:$O83,"Yes")</f>
        <v>4</v>
      </c>
      <c r="AA80" s="215"/>
      <c r="AB80" s="215"/>
      <c r="AC80" s="215"/>
      <c r="AD80" s="215"/>
      <c r="AE80" s="215"/>
      <c r="AF80" s="215"/>
      <c r="AG80" s="215"/>
      <c r="AH80" s="215"/>
      <c r="AI80" s="215"/>
      <c r="AJ80" s="215"/>
      <c r="AK80" s="215"/>
      <c r="AL80" s="215"/>
      <c r="AM80" s="228"/>
    </row>
    <row r="81" spans="8:39" x14ac:dyDescent="0.3">
      <c r="H81" s="224" t="s">
        <v>423</v>
      </c>
      <c r="I81" t="s">
        <v>424</v>
      </c>
      <c r="J81" s="223">
        <f>COUNTIF('Q2 Raw Data'!$M84:$P84,"Yes")</f>
        <v>4</v>
      </c>
      <c r="X81" s="224" t="s">
        <v>423</v>
      </c>
      <c r="Y81" s="215" t="s">
        <v>424</v>
      </c>
      <c r="Z81" s="215">
        <f>COUNTIF('Q3 Raw Data'!$L84:$O84,"Yes")</f>
        <v>4</v>
      </c>
      <c r="AA81" s="215"/>
      <c r="AB81" s="215"/>
      <c r="AC81" s="215"/>
      <c r="AD81" s="215"/>
      <c r="AE81" s="215"/>
      <c r="AF81" s="215"/>
      <c r="AG81" s="215"/>
      <c r="AH81" s="215"/>
      <c r="AI81" s="215"/>
      <c r="AJ81" s="215"/>
      <c r="AK81" s="215"/>
      <c r="AL81" s="215"/>
      <c r="AM81" s="228"/>
    </row>
    <row r="82" spans="8:39" x14ac:dyDescent="0.3">
      <c r="H82" s="224" t="s">
        <v>427</v>
      </c>
      <c r="I82" t="s">
        <v>428</v>
      </c>
      <c r="J82" s="223">
        <f>COUNTIF('Q2 Raw Data'!$M85:$P85,"Yes")</f>
        <v>4</v>
      </c>
      <c r="X82" s="224" t="s">
        <v>427</v>
      </c>
      <c r="Y82" s="215" t="s">
        <v>428</v>
      </c>
      <c r="Z82" s="215">
        <f>COUNTIF('Q3 Raw Data'!$L85:$O85,"Yes")</f>
        <v>4</v>
      </c>
      <c r="AA82" s="215"/>
      <c r="AB82" s="215"/>
      <c r="AC82" s="215"/>
      <c r="AD82" s="215"/>
      <c r="AE82" s="215"/>
      <c r="AF82" s="215"/>
      <c r="AG82" s="215"/>
      <c r="AH82" s="215"/>
      <c r="AI82" s="215"/>
      <c r="AJ82" s="215"/>
      <c r="AK82" s="215"/>
      <c r="AL82" s="215"/>
      <c r="AM82" s="228"/>
    </row>
    <row r="83" spans="8:39" x14ac:dyDescent="0.3">
      <c r="H83" s="224" t="s">
        <v>431</v>
      </c>
      <c r="I83" t="s">
        <v>432</v>
      </c>
      <c r="J83" s="223">
        <f>COUNTIF('Q2 Raw Data'!$M86:$P86,"Yes")</f>
        <v>4</v>
      </c>
      <c r="X83" s="224" t="s">
        <v>431</v>
      </c>
      <c r="Y83" s="215" t="s">
        <v>432</v>
      </c>
      <c r="Z83" s="215">
        <f>COUNTIF('Q3 Raw Data'!$L86:$O86,"Yes")</f>
        <v>4</v>
      </c>
      <c r="AA83" s="215"/>
      <c r="AB83" s="215"/>
      <c r="AC83" s="215"/>
      <c r="AD83" s="215"/>
      <c r="AE83" s="215"/>
      <c r="AF83" s="215"/>
      <c r="AG83" s="215"/>
      <c r="AH83" s="215"/>
      <c r="AI83" s="215"/>
      <c r="AJ83" s="215"/>
      <c r="AK83" s="215"/>
      <c r="AL83" s="215"/>
      <c r="AM83" s="228"/>
    </row>
    <row r="84" spans="8:39" x14ac:dyDescent="0.3">
      <c r="H84" s="224" t="s">
        <v>435</v>
      </c>
      <c r="I84" t="s">
        <v>436</v>
      </c>
      <c r="J84" s="223">
        <f>COUNTIF('Q2 Raw Data'!$M87:$P87,"Yes")</f>
        <v>4</v>
      </c>
      <c r="X84" s="224" t="s">
        <v>435</v>
      </c>
      <c r="Y84" s="215" t="s">
        <v>436</v>
      </c>
      <c r="Z84" s="215">
        <f>COUNTIF('Q3 Raw Data'!$L87:$O87,"Yes")</f>
        <v>4</v>
      </c>
      <c r="AA84" s="215"/>
      <c r="AB84" s="215"/>
      <c r="AC84" s="215"/>
      <c r="AD84" s="215"/>
      <c r="AE84" s="215"/>
      <c r="AF84" s="215"/>
      <c r="AG84" s="215"/>
      <c r="AH84" s="215"/>
      <c r="AI84" s="215"/>
      <c r="AJ84" s="215"/>
      <c r="AK84" s="215"/>
      <c r="AL84" s="215"/>
      <c r="AM84" s="228"/>
    </row>
    <row r="85" spans="8:39" x14ac:dyDescent="0.3">
      <c r="H85" s="224" t="s">
        <v>437</v>
      </c>
      <c r="I85" t="s">
        <v>438</v>
      </c>
      <c r="J85" s="223">
        <f>COUNTIF('Q2 Raw Data'!$M88:$P88,"Yes")</f>
        <v>4</v>
      </c>
      <c r="X85" s="224" t="s">
        <v>437</v>
      </c>
      <c r="Y85" s="215" t="s">
        <v>438</v>
      </c>
      <c r="Z85" s="215">
        <f>COUNTIF('Q3 Raw Data'!$L88:$O88,"Yes")</f>
        <v>4</v>
      </c>
      <c r="AA85" s="215"/>
      <c r="AB85" s="215"/>
      <c r="AC85" s="215"/>
      <c r="AD85" s="215"/>
      <c r="AE85" s="215"/>
      <c r="AF85" s="215"/>
      <c r="AG85" s="215"/>
      <c r="AH85" s="215"/>
      <c r="AI85" s="215"/>
      <c r="AJ85" s="215"/>
      <c r="AK85" s="215"/>
      <c r="AL85" s="215"/>
      <c r="AM85" s="228"/>
    </row>
    <row r="86" spans="8:39" x14ac:dyDescent="0.3">
      <c r="H86" s="224" t="s">
        <v>440</v>
      </c>
      <c r="I86" t="s">
        <v>441</v>
      </c>
      <c r="J86" s="223">
        <f>COUNTIF('Q2 Raw Data'!$M89:$P89,"Yes")</f>
        <v>4</v>
      </c>
      <c r="X86" s="224" t="s">
        <v>440</v>
      </c>
      <c r="Y86" s="215" t="s">
        <v>441</v>
      </c>
      <c r="Z86" s="215">
        <f>COUNTIF('Q3 Raw Data'!$L89:$O89,"Yes")</f>
        <v>4</v>
      </c>
      <c r="AA86" s="215"/>
      <c r="AB86" s="215"/>
      <c r="AC86" s="215"/>
      <c r="AD86" s="215"/>
      <c r="AE86" s="215"/>
      <c r="AF86" s="215"/>
      <c r="AG86" s="215"/>
      <c r="AH86" s="215"/>
      <c r="AI86" s="215"/>
      <c r="AJ86" s="215"/>
      <c r="AK86" s="215"/>
      <c r="AL86" s="215"/>
      <c r="AM86" s="228"/>
    </row>
    <row r="87" spans="8:39" x14ac:dyDescent="0.3">
      <c r="H87" s="224" t="s">
        <v>442</v>
      </c>
      <c r="I87" t="s">
        <v>443</v>
      </c>
      <c r="J87" s="223">
        <f>COUNTIF('Q2 Raw Data'!$M90:$P90,"Yes")</f>
        <v>4</v>
      </c>
      <c r="X87" s="224" t="s">
        <v>442</v>
      </c>
      <c r="Y87" s="215" t="s">
        <v>443</v>
      </c>
      <c r="Z87" s="215">
        <f>COUNTIF('Q3 Raw Data'!$L90:$O90,"Yes")</f>
        <v>4</v>
      </c>
      <c r="AA87" s="215"/>
      <c r="AB87" s="215"/>
      <c r="AC87" s="215"/>
      <c r="AD87" s="215"/>
      <c r="AE87" s="215"/>
      <c r="AF87" s="215"/>
      <c r="AG87" s="215"/>
      <c r="AH87" s="215"/>
      <c r="AI87" s="215"/>
      <c r="AJ87" s="215"/>
      <c r="AK87" s="215"/>
      <c r="AL87" s="215"/>
      <c r="AM87" s="228"/>
    </row>
    <row r="88" spans="8:39" x14ac:dyDescent="0.3">
      <c r="H88" s="224" t="s">
        <v>444</v>
      </c>
      <c r="I88" t="s">
        <v>445</v>
      </c>
      <c r="J88" s="223">
        <f>COUNTIF('Q2 Raw Data'!$M91:$P91,"Yes")</f>
        <v>4</v>
      </c>
      <c r="X88" s="224" t="s">
        <v>444</v>
      </c>
      <c r="Y88" s="215" t="s">
        <v>445</v>
      </c>
      <c r="Z88" s="215">
        <f>COUNTIF('Q3 Raw Data'!$L91:$O91,"Yes")</f>
        <v>4</v>
      </c>
      <c r="AA88" s="215"/>
      <c r="AB88" s="215"/>
      <c r="AC88" s="215"/>
      <c r="AD88" s="215"/>
      <c r="AE88" s="215"/>
      <c r="AF88" s="215"/>
      <c r="AG88" s="215"/>
      <c r="AH88" s="215"/>
      <c r="AI88" s="215"/>
      <c r="AJ88" s="215"/>
      <c r="AK88" s="215"/>
      <c r="AL88" s="215"/>
      <c r="AM88" s="228"/>
    </row>
    <row r="89" spans="8:39" x14ac:dyDescent="0.3">
      <c r="H89" s="224" t="s">
        <v>448</v>
      </c>
      <c r="I89" t="s">
        <v>449</v>
      </c>
      <c r="J89" s="223">
        <f>COUNTIF('Q2 Raw Data'!$M92:$P92,"Yes")</f>
        <v>4</v>
      </c>
      <c r="X89" s="224" t="s">
        <v>448</v>
      </c>
      <c r="Y89" s="215" t="s">
        <v>449</v>
      </c>
      <c r="Z89" s="215">
        <f>COUNTIF('Q3 Raw Data'!$L92:$O92,"Yes")</f>
        <v>4</v>
      </c>
      <c r="AA89" s="215"/>
      <c r="AB89" s="215"/>
      <c r="AC89" s="215"/>
      <c r="AD89" s="215"/>
      <c r="AE89" s="215"/>
      <c r="AF89" s="215"/>
      <c r="AG89" s="215"/>
      <c r="AH89" s="215"/>
      <c r="AI89" s="215"/>
      <c r="AJ89" s="215"/>
      <c r="AK89" s="215"/>
      <c r="AL89" s="215"/>
      <c r="AM89" s="228"/>
    </row>
    <row r="90" spans="8:39" x14ac:dyDescent="0.3">
      <c r="H90" s="224" t="s">
        <v>450</v>
      </c>
      <c r="I90" t="s">
        <v>451</v>
      </c>
      <c r="J90" s="223">
        <f>COUNTIF('Q2 Raw Data'!$M93:$P93,"Yes")</f>
        <v>4</v>
      </c>
      <c r="X90" s="224" t="s">
        <v>450</v>
      </c>
      <c r="Y90" s="215" t="s">
        <v>451</v>
      </c>
      <c r="Z90" s="215">
        <f>COUNTIF('Q3 Raw Data'!$L93:$O93,"Yes")</f>
        <v>4</v>
      </c>
      <c r="AA90" s="215"/>
      <c r="AB90" s="215"/>
      <c r="AC90" s="215"/>
      <c r="AD90" s="215"/>
      <c r="AE90" s="215"/>
      <c r="AF90" s="215"/>
      <c r="AG90" s="215"/>
      <c r="AH90" s="215"/>
      <c r="AI90" s="215"/>
      <c r="AJ90" s="215"/>
      <c r="AK90" s="215"/>
      <c r="AL90" s="215"/>
      <c r="AM90" s="228"/>
    </row>
    <row r="91" spans="8:39" x14ac:dyDescent="0.3">
      <c r="H91" s="224" t="s">
        <v>452</v>
      </c>
      <c r="I91" t="s">
        <v>453</v>
      </c>
      <c r="J91" s="223">
        <f>COUNTIF('Q2 Raw Data'!$M94:$P94,"Yes")</f>
        <v>4</v>
      </c>
      <c r="X91" s="224" t="s">
        <v>452</v>
      </c>
      <c r="Y91" s="215" t="s">
        <v>453</v>
      </c>
      <c r="Z91" s="215">
        <f>COUNTIF('Q3 Raw Data'!$L94:$O94,"Yes")</f>
        <v>4</v>
      </c>
      <c r="AA91" s="215"/>
      <c r="AB91" s="215"/>
      <c r="AC91" s="215"/>
      <c r="AD91" s="215"/>
      <c r="AE91" s="215"/>
      <c r="AF91" s="215"/>
      <c r="AG91" s="215"/>
      <c r="AH91" s="215"/>
      <c r="AI91" s="215"/>
      <c r="AJ91" s="215"/>
      <c r="AK91" s="215"/>
      <c r="AL91" s="215"/>
      <c r="AM91" s="228"/>
    </row>
    <row r="92" spans="8:39" x14ac:dyDescent="0.3">
      <c r="H92" s="224" t="s">
        <v>454</v>
      </c>
      <c r="I92" t="s">
        <v>455</v>
      </c>
      <c r="J92" s="223">
        <f>COUNTIF('Q2 Raw Data'!$M95:$P95,"Yes")</f>
        <v>4</v>
      </c>
      <c r="X92" s="224" t="s">
        <v>454</v>
      </c>
      <c r="Y92" s="215" t="s">
        <v>455</v>
      </c>
      <c r="Z92" s="215">
        <f>COUNTIF('Q3 Raw Data'!$L95:$O95,"Yes")</f>
        <v>4</v>
      </c>
      <c r="AA92" s="215"/>
      <c r="AB92" s="215"/>
      <c r="AC92" s="215"/>
      <c r="AD92" s="215"/>
      <c r="AE92" s="215"/>
      <c r="AF92" s="215"/>
      <c r="AG92" s="215"/>
      <c r="AH92" s="215"/>
      <c r="AI92" s="215"/>
      <c r="AJ92" s="215"/>
      <c r="AK92" s="215"/>
      <c r="AL92" s="215"/>
      <c r="AM92" s="228"/>
    </row>
    <row r="93" spans="8:39" x14ac:dyDescent="0.3">
      <c r="H93" s="224" t="s">
        <v>456</v>
      </c>
      <c r="I93" t="s">
        <v>457</v>
      </c>
      <c r="J93" s="223">
        <f>COUNTIF('Q2 Raw Data'!$M96:$P96,"Yes")</f>
        <v>4</v>
      </c>
      <c r="X93" s="224" t="s">
        <v>456</v>
      </c>
      <c r="Y93" s="215" t="s">
        <v>457</v>
      </c>
      <c r="Z93" s="215">
        <f>COUNTIF('Q3 Raw Data'!$L96:$O96,"Yes")</f>
        <v>4</v>
      </c>
      <c r="AA93" s="215"/>
      <c r="AB93" s="215"/>
      <c r="AC93" s="215"/>
      <c r="AD93" s="215"/>
      <c r="AE93" s="215"/>
      <c r="AF93" s="215"/>
      <c r="AG93" s="215"/>
      <c r="AH93" s="215"/>
      <c r="AI93" s="215"/>
      <c r="AJ93" s="215"/>
      <c r="AK93" s="215"/>
      <c r="AL93" s="215"/>
      <c r="AM93" s="228"/>
    </row>
    <row r="94" spans="8:39" x14ac:dyDescent="0.3">
      <c r="H94" s="224" t="s">
        <v>458</v>
      </c>
      <c r="I94" t="s">
        <v>459</v>
      </c>
      <c r="J94" s="223">
        <f>COUNTIF('Q2 Raw Data'!$M97:$P97,"Yes")</f>
        <v>4</v>
      </c>
      <c r="X94" s="224" t="s">
        <v>458</v>
      </c>
      <c r="Y94" s="215" t="s">
        <v>459</v>
      </c>
      <c r="Z94" s="215">
        <f>COUNTIF('Q3 Raw Data'!$L97:$O97,"Yes")</f>
        <v>4</v>
      </c>
      <c r="AA94" s="215"/>
      <c r="AB94" s="215"/>
      <c r="AC94" s="215"/>
      <c r="AD94" s="215"/>
      <c r="AE94" s="215"/>
      <c r="AF94" s="215"/>
      <c r="AG94" s="215"/>
      <c r="AH94" s="215"/>
      <c r="AI94" s="215"/>
      <c r="AJ94" s="215"/>
      <c r="AK94" s="215"/>
      <c r="AL94" s="215"/>
      <c r="AM94" s="228"/>
    </row>
    <row r="95" spans="8:39" x14ac:dyDescent="0.3">
      <c r="H95" s="224" t="s">
        <v>460</v>
      </c>
      <c r="I95" t="s">
        <v>461</v>
      </c>
      <c r="J95" s="223">
        <f>COUNTIF('Q2 Raw Data'!$M98:$P98,"Yes")</f>
        <v>4</v>
      </c>
      <c r="X95" s="224" t="s">
        <v>460</v>
      </c>
      <c r="Y95" s="215" t="s">
        <v>461</v>
      </c>
      <c r="Z95" s="215">
        <f>COUNTIF('Q3 Raw Data'!$L98:$O98,"Yes")</f>
        <v>4</v>
      </c>
      <c r="AA95" s="215"/>
      <c r="AB95" s="215"/>
      <c r="AC95" s="215"/>
      <c r="AD95" s="215"/>
      <c r="AE95" s="215"/>
      <c r="AF95" s="215"/>
      <c r="AG95" s="215"/>
      <c r="AH95" s="215"/>
      <c r="AI95" s="215"/>
      <c r="AJ95" s="215"/>
      <c r="AK95" s="215"/>
      <c r="AL95" s="215"/>
      <c r="AM95" s="228"/>
    </row>
    <row r="96" spans="8:39" x14ac:dyDescent="0.3">
      <c r="H96" s="224" t="s">
        <v>464</v>
      </c>
      <c r="I96" t="s">
        <v>465</v>
      </c>
      <c r="J96" s="223">
        <f>COUNTIF('Q2 Raw Data'!$M99:$P99,"Yes")</f>
        <v>4</v>
      </c>
      <c r="X96" s="224" t="s">
        <v>464</v>
      </c>
      <c r="Y96" s="215" t="s">
        <v>465</v>
      </c>
      <c r="Z96" s="215">
        <f>COUNTIF('Q3 Raw Data'!$L99:$O99,"Yes")</f>
        <v>4</v>
      </c>
      <c r="AA96" s="215"/>
      <c r="AB96" s="215"/>
      <c r="AC96" s="215"/>
      <c r="AD96" s="215"/>
      <c r="AE96" s="215"/>
      <c r="AF96" s="215"/>
      <c r="AG96" s="215"/>
      <c r="AH96" s="215"/>
      <c r="AI96" s="215"/>
      <c r="AJ96" s="215"/>
      <c r="AK96" s="215"/>
      <c r="AL96" s="215"/>
      <c r="AM96" s="228"/>
    </row>
    <row r="97" spans="8:39" x14ac:dyDescent="0.3">
      <c r="H97" s="224" t="s">
        <v>466</v>
      </c>
      <c r="I97" t="s">
        <v>467</v>
      </c>
      <c r="J97" s="223">
        <f>COUNTIF('Q2 Raw Data'!$M100:$P100,"Yes")</f>
        <v>4</v>
      </c>
      <c r="X97" s="224" t="s">
        <v>466</v>
      </c>
      <c r="Y97" s="215" t="s">
        <v>467</v>
      </c>
      <c r="Z97" s="215">
        <f>COUNTIF('Q3 Raw Data'!$L100:$O100,"Yes")</f>
        <v>4</v>
      </c>
      <c r="AA97" s="215"/>
      <c r="AB97" s="215"/>
      <c r="AC97" s="215"/>
      <c r="AD97" s="215"/>
      <c r="AE97" s="215"/>
      <c r="AF97" s="215"/>
      <c r="AG97" s="215"/>
      <c r="AH97" s="215"/>
      <c r="AI97" s="215"/>
      <c r="AJ97" s="215"/>
      <c r="AK97" s="215"/>
      <c r="AL97" s="215"/>
      <c r="AM97" s="228"/>
    </row>
    <row r="98" spans="8:39" x14ac:dyDescent="0.3">
      <c r="H98" s="224" t="s">
        <v>470</v>
      </c>
      <c r="I98" t="s">
        <v>471</v>
      </c>
      <c r="J98" s="223">
        <f>COUNTIF('Q2 Raw Data'!$M101:$P101,"Yes")</f>
        <v>4</v>
      </c>
      <c r="X98" s="224" t="s">
        <v>470</v>
      </c>
      <c r="Y98" s="215" t="s">
        <v>471</v>
      </c>
      <c r="Z98" s="215">
        <f>COUNTIF('Q3 Raw Data'!$L101:$O101,"Yes")</f>
        <v>4</v>
      </c>
      <c r="AA98" s="215"/>
      <c r="AB98" s="215"/>
      <c r="AC98" s="215"/>
      <c r="AD98" s="215"/>
      <c r="AE98" s="215"/>
      <c r="AF98" s="215"/>
      <c r="AG98" s="215"/>
      <c r="AH98" s="215"/>
      <c r="AI98" s="215"/>
      <c r="AJ98" s="215"/>
      <c r="AK98" s="215"/>
      <c r="AL98" s="215"/>
      <c r="AM98" s="228"/>
    </row>
    <row r="99" spans="8:39" x14ac:dyDescent="0.3">
      <c r="H99" s="224" t="s">
        <v>472</v>
      </c>
      <c r="I99" t="s">
        <v>473</v>
      </c>
      <c r="J99" s="223">
        <f>COUNTIF('Q2 Raw Data'!$M102:$P102,"Yes")</f>
        <v>4</v>
      </c>
      <c r="X99" s="224" t="s">
        <v>472</v>
      </c>
      <c r="Y99" s="215" t="s">
        <v>473</v>
      </c>
      <c r="Z99" s="215">
        <f>COUNTIF('Q3 Raw Data'!$L102:$O102,"Yes")</f>
        <v>4</v>
      </c>
      <c r="AA99" s="215"/>
      <c r="AB99" s="215"/>
      <c r="AC99" s="215"/>
      <c r="AD99" s="215"/>
      <c r="AE99" s="215"/>
      <c r="AF99" s="215"/>
      <c r="AG99" s="215"/>
      <c r="AH99" s="215"/>
      <c r="AI99" s="215"/>
      <c r="AJ99" s="215"/>
      <c r="AK99" s="215"/>
      <c r="AL99" s="215"/>
      <c r="AM99" s="228"/>
    </row>
    <row r="100" spans="8:39" x14ac:dyDescent="0.3">
      <c r="H100" s="224" t="s">
        <v>474</v>
      </c>
      <c r="I100" t="s">
        <v>475</v>
      </c>
      <c r="J100" s="223">
        <f>COUNTIF('Q2 Raw Data'!$M103:$P103,"Yes")</f>
        <v>4</v>
      </c>
      <c r="X100" s="224" t="s">
        <v>474</v>
      </c>
      <c r="Y100" s="215" t="s">
        <v>475</v>
      </c>
      <c r="Z100" s="215">
        <f>COUNTIF('Q3 Raw Data'!$L103:$O103,"Yes")</f>
        <v>4</v>
      </c>
      <c r="AA100" s="215"/>
      <c r="AB100" s="215"/>
      <c r="AC100" s="215"/>
      <c r="AD100" s="215"/>
      <c r="AE100" s="215"/>
      <c r="AF100" s="215"/>
      <c r="AG100" s="215"/>
      <c r="AH100" s="215"/>
      <c r="AI100" s="215"/>
      <c r="AJ100" s="215"/>
      <c r="AK100" s="215"/>
      <c r="AL100" s="215"/>
      <c r="AM100" s="228"/>
    </row>
    <row r="101" spans="8:39" x14ac:dyDescent="0.3">
      <c r="H101" s="224" t="s">
        <v>478</v>
      </c>
      <c r="I101" t="s">
        <v>479</v>
      </c>
      <c r="J101" s="223">
        <f>COUNTIF('Q2 Raw Data'!$M104:$P104,"Yes")</f>
        <v>4</v>
      </c>
      <c r="X101" s="224" t="s">
        <v>478</v>
      </c>
      <c r="Y101" s="215" t="s">
        <v>479</v>
      </c>
      <c r="Z101" s="215">
        <f>COUNTIF('Q3 Raw Data'!$L104:$O104,"Yes")</f>
        <v>4</v>
      </c>
      <c r="AA101" s="215"/>
      <c r="AB101" s="215"/>
      <c r="AC101" s="215"/>
      <c r="AD101" s="215"/>
      <c r="AE101" s="215"/>
      <c r="AF101" s="215"/>
      <c r="AG101" s="215"/>
      <c r="AH101" s="215"/>
      <c r="AI101" s="215"/>
      <c r="AJ101" s="215"/>
      <c r="AK101" s="215"/>
      <c r="AL101" s="215"/>
      <c r="AM101" s="228"/>
    </row>
    <row r="102" spans="8:39" x14ac:dyDescent="0.3">
      <c r="H102" s="224" t="s">
        <v>482</v>
      </c>
      <c r="I102" t="s">
        <v>483</v>
      </c>
      <c r="J102" s="223">
        <f>COUNTIF('Q2 Raw Data'!$M105:$P105,"Yes")</f>
        <v>4</v>
      </c>
      <c r="X102" s="224" t="s">
        <v>482</v>
      </c>
      <c r="Y102" s="215" t="s">
        <v>483</v>
      </c>
      <c r="Z102" s="215">
        <f>COUNTIF('Q3 Raw Data'!$L105:$O105,"Yes")</f>
        <v>4</v>
      </c>
      <c r="AA102" s="215"/>
      <c r="AB102" s="215"/>
      <c r="AC102" s="215"/>
      <c r="AD102" s="215"/>
      <c r="AE102" s="215"/>
      <c r="AF102" s="215"/>
      <c r="AG102" s="215"/>
      <c r="AH102" s="215"/>
      <c r="AI102" s="215"/>
      <c r="AJ102" s="215"/>
      <c r="AK102" s="215"/>
      <c r="AL102" s="215"/>
      <c r="AM102" s="228"/>
    </row>
    <row r="103" spans="8:39" x14ac:dyDescent="0.3">
      <c r="H103" s="224" t="s">
        <v>485</v>
      </c>
      <c r="I103" t="s">
        <v>486</v>
      </c>
      <c r="J103" s="223">
        <f>COUNTIF('Q2 Raw Data'!$M106:$P106,"Yes")</f>
        <v>4</v>
      </c>
      <c r="X103" s="224" t="s">
        <v>485</v>
      </c>
      <c r="Y103" s="215" t="s">
        <v>486</v>
      </c>
      <c r="Z103" s="215">
        <f>COUNTIF('Q3 Raw Data'!$L106:$O106,"Yes")</f>
        <v>4</v>
      </c>
      <c r="AA103" s="215"/>
      <c r="AB103" s="215"/>
      <c r="AC103" s="215"/>
      <c r="AD103" s="215"/>
      <c r="AE103" s="215"/>
      <c r="AF103" s="215"/>
      <c r="AG103" s="215"/>
      <c r="AH103" s="215"/>
      <c r="AI103" s="215"/>
      <c r="AJ103" s="215"/>
      <c r="AK103" s="215"/>
      <c r="AL103" s="215"/>
      <c r="AM103" s="228"/>
    </row>
    <row r="104" spans="8:39" x14ac:dyDescent="0.3">
      <c r="H104" s="224" t="s">
        <v>487</v>
      </c>
      <c r="I104" t="s">
        <v>488</v>
      </c>
      <c r="J104" s="223">
        <f>COUNTIF('Q2 Raw Data'!$M107:$P107,"Yes")</f>
        <v>4</v>
      </c>
      <c r="X104" s="224" t="s">
        <v>487</v>
      </c>
      <c r="Y104" s="215" t="s">
        <v>488</v>
      </c>
      <c r="Z104" s="215">
        <f>COUNTIF('Q3 Raw Data'!$L107:$O107,"Yes")</f>
        <v>4</v>
      </c>
      <c r="AA104" s="215"/>
      <c r="AB104" s="215"/>
      <c r="AC104" s="215"/>
      <c r="AD104" s="215"/>
      <c r="AE104" s="215"/>
      <c r="AF104" s="215"/>
      <c r="AG104" s="215"/>
      <c r="AH104" s="215"/>
      <c r="AI104" s="215"/>
      <c r="AJ104" s="215"/>
      <c r="AK104" s="215"/>
      <c r="AL104" s="215"/>
      <c r="AM104" s="228"/>
    </row>
    <row r="105" spans="8:39" x14ac:dyDescent="0.3">
      <c r="H105" s="224" t="s">
        <v>489</v>
      </c>
      <c r="I105" t="s">
        <v>490</v>
      </c>
      <c r="J105" s="223">
        <f>COUNTIF('Q2 Raw Data'!$M108:$P108,"Yes")</f>
        <v>4</v>
      </c>
      <c r="X105" s="224" t="s">
        <v>489</v>
      </c>
      <c r="Y105" s="215" t="s">
        <v>490</v>
      </c>
      <c r="Z105" s="215">
        <f>COUNTIF('Q3 Raw Data'!$L108:$O108,"Yes")</f>
        <v>4</v>
      </c>
      <c r="AA105" s="215"/>
      <c r="AB105" s="215"/>
      <c r="AC105" s="215"/>
      <c r="AD105" s="215"/>
      <c r="AE105" s="215"/>
      <c r="AF105" s="215"/>
      <c r="AG105" s="215"/>
      <c r="AH105" s="215"/>
      <c r="AI105" s="215"/>
      <c r="AJ105" s="215"/>
      <c r="AK105" s="215"/>
      <c r="AL105" s="215"/>
      <c r="AM105" s="228"/>
    </row>
    <row r="106" spans="8:39" x14ac:dyDescent="0.3">
      <c r="H106" s="224" t="s">
        <v>493</v>
      </c>
      <c r="I106" t="s">
        <v>494</v>
      </c>
      <c r="J106" s="223">
        <f>COUNTIF('Q2 Raw Data'!$M109:$P109,"Yes")</f>
        <v>4</v>
      </c>
      <c r="X106" s="224" t="s">
        <v>493</v>
      </c>
      <c r="Y106" s="215" t="s">
        <v>494</v>
      </c>
      <c r="Z106" s="215">
        <f>COUNTIF('Q3 Raw Data'!$L109:$O109,"Yes")</f>
        <v>4</v>
      </c>
      <c r="AA106" s="215"/>
      <c r="AB106" s="215"/>
      <c r="AC106" s="215"/>
      <c r="AD106" s="215"/>
      <c r="AE106" s="215"/>
      <c r="AF106" s="215"/>
      <c r="AG106" s="215"/>
      <c r="AH106" s="215"/>
      <c r="AI106" s="215"/>
      <c r="AJ106" s="215"/>
      <c r="AK106" s="215"/>
      <c r="AL106" s="215"/>
      <c r="AM106" s="228"/>
    </row>
    <row r="107" spans="8:39" x14ac:dyDescent="0.3">
      <c r="H107" s="224" t="s">
        <v>495</v>
      </c>
      <c r="I107" t="s">
        <v>496</v>
      </c>
      <c r="J107" s="223">
        <f>COUNTIF('Q2 Raw Data'!$M110:$P110,"Yes")</f>
        <v>4</v>
      </c>
      <c r="X107" s="224" t="s">
        <v>495</v>
      </c>
      <c r="Y107" s="215" t="s">
        <v>496</v>
      </c>
      <c r="Z107" s="215">
        <f>COUNTIF('Q3 Raw Data'!$L110:$O110,"Yes")</f>
        <v>4</v>
      </c>
      <c r="AA107" s="215"/>
      <c r="AB107" s="215"/>
      <c r="AC107" s="215"/>
      <c r="AD107" s="215"/>
      <c r="AE107" s="215"/>
      <c r="AF107" s="215"/>
      <c r="AG107" s="215"/>
      <c r="AH107" s="215"/>
      <c r="AI107" s="215"/>
      <c r="AJ107" s="215"/>
      <c r="AK107" s="215"/>
      <c r="AL107" s="215"/>
      <c r="AM107" s="228"/>
    </row>
    <row r="108" spans="8:39" x14ac:dyDescent="0.3">
      <c r="H108" s="224" t="s">
        <v>497</v>
      </c>
      <c r="I108" t="s">
        <v>498</v>
      </c>
      <c r="J108" s="223">
        <f>COUNTIF('Q2 Raw Data'!$M111:$P111,"Yes")</f>
        <v>4</v>
      </c>
      <c r="X108" s="224" t="s">
        <v>497</v>
      </c>
      <c r="Y108" s="215" t="s">
        <v>498</v>
      </c>
      <c r="Z108" s="215">
        <f>COUNTIF('Q3 Raw Data'!$L111:$O111,"Yes")</f>
        <v>4</v>
      </c>
      <c r="AA108" s="215"/>
      <c r="AB108" s="215"/>
      <c r="AC108" s="215"/>
      <c r="AD108" s="215"/>
      <c r="AE108" s="215"/>
      <c r="AF108" s="215"/>
      <c r="AG108" s="215"/>
      <c r="AH108" s="215"/>
      <c r="AI108" s="215"/>
      <c r="AJ108" s="215"/>
      <c r="AK108" s="215"/>
      <c r="AL108" s="215"/>
      <c r="AM108" s="228"/>
    </row>
    <row r="109" spans="8:39" x14ac:dyDescent="0.3">
      <c r="H109" s="224" t="s">
        <v>499</v>
      </c>
      <c r="I109" t="s">
        <v>500</v>
      </c>
      <c r="J109" s="223">
        <f>COUNTIF('Q2 Raw Data'!$M112:$P112,"Yes")</f>
        <v>4</v>
      </c>
      <c r="X109" s="224" t="s">
        <v>499</v>
      </c>
      <c r="Y109" s="215" t="s">
        <v>500</v>
      </c>
      <c r="Z109" s="215">
        <f>COUNTIF('Q3 Raw Data'!$L112:$O112,"Yes")</f>
        <v>4</v>
      </c>
      <c r="AA109" s="215"/>
      <c r="AB109" s="215"/>
      <c r="AC109" s="215"/>
      <c r="AD109" s="215"/>
      <c r="AE109" s="215"/>
      <c r="AF109" s="215"/>
      <c r="AG109" s="215"/>
      <c r="AH109" s="215"/>
      <c r="AI109" s="215"/>
      <c r="AJ109" s="215"/>
      <c r="AK109" s="215"/>
      <c r="AL109" s="215"/>
      <c r="AM109" s="228"/>
    </row>
    <row r="110" spans="8:39" x14ac:dyDescent="0.3">
      <c r="H110" s="224" t="s">
        <v>501</v>
      </c>
      <c r="I110" t="s">
        <v>502</v>
      </c>
      <c r="J110" s="223">
        <f>COUNTIF('Q2 Raw Data'!$M113:$P113,"Yes")</f>
        <v>4</v>
      </c>
      <c r="X110" s="224" t="s">
        <v>501</v>
      </c>
      <c r="Y110" s="215" t="s">
        <v>502</v>
      </c>
      <c r="Z110" s="215">
        <f>COUNTIF('Q3 Raw Data'!$L113:$O113,"Yes")</f>
        <v>4</v>
      </c>
      <c r="AA110" s="215"/>
      <c r="AB110" s="215"/>
      <c r="AC110" s="215"/>
      <c r="AD110" s="215"/>
      <c r="AE110" s="215"/>
      <c r="AF110" s="215"/>
      <c r="AG110" s="215"/>
      <c r="AH110" s="215"/>
      <c r="AI110" s="215"/>
      <c r="AJ110" s="215"/>
      <c r="AK110" s="215"/>
      <c r="AL110" s="215"/>
      <c r="AM110" s="228"/>
    </row>
    <row r="111" spans="8:39" x14ac:dyDescent="0.3">
      <c r="H111" s="224" t="s">
        <v>503</v>
      </c>
      <c r="I111" t="s">
        <v>504</v>
      </c>
      <c r="J111" s="223">
        <f>COUNTIF('Q2 Raw Data'!$M114:$P114,"Yes")</f>
        <v>4</v>
      </c>
      <c r="X111" s="224" t="s">
        <v>503</v>
      </c>
      <c r="Y111" s="215" t="s">
        <v>504</v>
      </c>
      <c r="Z111" s="215">
        <f>COUNTIF('Q3 Raw Data'!$L114:$O114,"Yes")</f>
        <v>4</v>
      </c>
      <c r="AA111" s="215"/>
      <c r="AB111" s="215"/>
      <c r="AC111" s="215"/>
      <c r="AD111" s="215"/>
      <c r="AE111" s="215"/>
      <c r="AF111" s="215"/>
      <c r="AG111" s="215"/>
      <c r="AH111" s="215"/>
      <c r="AI111" s="215"/>
      <c r="AJ111" s="215"/>
      <c r="AK111" s="215"/>
      <c r="AL111" s="215"/>
      <c r="AM111" s="228"/>
    </row>
    <row r="112" spans="8:39" x14ac:dyDescent="0.3">
      <c r="H112" s="224" t="s">
        <v>505</v>
      </c>
      <c r="I112" t="s">
        <v>506</v>
      </c>
      <c r="J112" s="223">
        <f>COUNTIF('Q2 Raw Data'!$M115:$P115,"Yes")</f>
        <v>4</v>
      </c>
      <c r="X112" s="224" t="s">
        <v>505</v>
      </c>
      <c r="Y112" s="215" t="s">
        <v>506</v>
      </c>
      <c r="Z112" s="215">
        <f>COUNTIF('Q3 Raw Data'!$L115:$O115,"Yes")</f>
        <v>4</v>
      </c>
      <c r="AA112" s="215"/>
      <c r="AB112" s="215"/>
      <c r="AC112" s="215"/>
      <c r="AD112" s="215"/>
      <c r="AE112" s="215"/>
      <c r="AF112" s="215"/>
      <c r="AG112" s="215"/>
      <c r="AH112" s="215"/>
      <c r="AI112" s="215"/>
      <c r="AJ112" s="215"/>
      <c r="AK112" s="215"/>
      <c r="AL112" s="215"/>
      <c r="AM112" s="228"/>
    </row>
    <row r="113" spans="8:39" x14ac:dyDescent="0.3">
      <c r="H113" s="224" t="s">
        <v>507</v>
      </c>
      <c r="I113" t="s">
        <v>508</v>
      </c>
      <c r="J113" s="223">
        <f>COUNTIF('Q2 Raw Data'!$M116:$P116,"Yes")</f>
        <v>4</v>
      </c>
      <c r="X113" s="224" t="s">
        <v>507</v>
      </c>
      <c r="Y113" s="215" t="s">
        <v>508</v>
      </c>
      <c r="Z113" s="215">
        <f>COUNTIF('Q3 Raw Data'!$L116:$O116,"Yes")</f>
        <v>4</v>
      </c>
      <c r="AA113" s="215"/>
      <c r="AB113" s="215"/>
      <c r="AC113" s="215"/>
      <c r="AD113" s="215"/>
      <c r="AE113" s="215"/>
      <c r="AF113" s="215"/>
      <c r="AG113" s="215"/>
      <c r="AH113" s="215"/>
      <c r="AI113" s="215"/>
      <c r="AJ113" s="215"/>
      <c r="AK113" s="215"/>
      <c r="AL113" s="215"/>
      <c r="AM113" s="228"/>
    </row>
    <row r="114" spans="8:39" x14ac:dyDescent="0.3">
      <c r="H114" s="224" t="s">
        <v>511</v>
      </c>
      <c r="I114" t="s">
        <v>512</v>
      </c>
      <c r="J114" s="223">
        <f>COUNTIF('Q2 Raw Data'!$M117:$P117,"Yes")</f>
        <v>4</v>
      </c>
      <c r="X114" s="224" t="s">
        <v>511</v>
      </c>
      <c r="Y114" s="215" t="s">
        <v>512</v>
      </c>
      <c r="Z114" s="215">
        <f>COUNTIF('Q3 Raw Data'!$L117:$O117,"Yes")</f>
        <v>4</v>
      </c>
      <c r="AA114" s="215"/>
      <c r="AB114" s="215"/>
      <c r="AC114" s="215"/>
      <c r="AD114" s="215"/>
      <c r="AE114" s="215"/>
      <c r="AF114" s="215"/>
      <c r="AG114" s="215"/>
      <c r="AH114" s="215"/>
      <c r="AI114" s="215"/>
      <c r="AJ114" s="215"/>
      <c r="AK114" s="215"/>
      <c r="AL114" s="215"/>
      <c r="AM114" s="228"/>
    </row>
    <row r="115" spans="8:39" x14ac:dyDescent="0.3">
      <c r="H115" s="224" t="s">
        <v>513</v>
      </c>
      <c r="I115" t="s">
        <v>514</v>
      </c>
      <c r="J115" s="223">
        <f>COUNTIF('Q2 Raw Data'!$M118:$P118,"Yes")</f>
        <v>4</v>
      </c>
      <c r="X115" s="224" t="s">
        <v>513</v>
      </c>
      <c r="Y115" s="215" t="s">
        <v>514</v>
      </c>
      <c r="Z115" s="215">
        <f>COUNTIF('Q3 Raw Data'!$L118:$O118,"Yes")</f>
        <v>4</v>
      </c>
      <c r="AA115" s="215"/>
      <c r="AB115" s="215"/>
      <c r="AC115" s="215"/>
      <c r="AD115" s="215"/>
      <c r="AE115" s="215"/>
      <c r="AF115" s="215"/>
      <c r="AG115" s="215"/>
      <c r="AH115" s="215"/>
      <c r="AI115" s="215"/>
      <c r="AJ115" s="215"/>
      <c r="AK115" s="215"/>
      <c r="AL115" s="215"/>
      <c r="AM115" s="228"/>
    </row>
    <row r="116" spans="8:39" x14ac:dyDescent="0.3">
      <c r="H116" s="224" t="s">
        <v>515</v>
      </c>
      <c r="I116" t="s">
        <v>516</v>
      </c>
      <c r="J116" s="223">
        <f>COUNTIF('Q2 Raw Data'!$M119:$P119,"Yes")</f>
        <v>4</v>
      </c>
      <c r="X116" s="224" t="s">
        <v>515</v>
      </c>
      <c r="Y116" s="215" t="s">
        <v>516</v>
      </c>
      <c r="Z116" s="215">
        <f>COUNTIF('Q3 Raw Data'!$L119:$O119,"Yes")</f>
        <v>4</v>
      </c>
      <c r="AA116" s="215"/>
      <c r="AB116" s="215"/>
      <c r="AC116" s="215"/>
      <c r="AD116" s="215"/>
      <c r="AE116" s="215"/>
      <c r="AF116" s="215"/>
      <c r="AG116" s="215"/>
      <c r="AH116" s="215"/>
      <c r="AI116" s="215"/>
      <c r="AJ116" s="215"/>
      <c r="AK116" s="215"/>
      <c r="AL116" s="215"/>
      <c r="AM116" s="228"/>
    </row>
    <row r="117" spans="8:39" x14ac:dyDescent="0.3">
      <c r="H117" s="224" t="s">
        <v>517</v>
      </c>
      <c r="I117" t="s">
        <v>518</v>
      </c>
      <c r="J117" s="223">
        <f>COUNTIF('Q2 Raw Data'!$M120:$P120,"Yes")</f>
        <v>4</v>
      </c>
      <c r="X117" s="224" t="s">
        <v>517</v>
      </c>
      <c r="Y117" s="215" t="s">
        <v>518</v>
      </c>
      <c r="Z117" s="215">
        <f>COUNTIF('Q3 Raw Data'!$L120:$O120,"Yes")</f>
        <v>4</v>
      </c>
      <c r="AA117" s="215"/>
      <c r="AB117" s="215"/>
      <c r="AC117" s="215"/>
      <c r="AD117" s="215"/>
      <c r="AE117" s="215"/>
      <c r="AF117" s="215"/>
      <c r="AG117" s="215"/>
      <c r="AH117" s="215"/>
      <c r="AI117" s="215"/>
      <c r="AJ117" s="215"/>
      <c r="AK117" s="215"/>
      <c r="AL117" s="215"/>
      <c r="AM117" s="228"/>
    </row>
    <row r="118" spans="8:39" x14ac:dyDescent="0.3">
      <c r="H118" s="224" t="s">
        <v>519</v>
      </c>
      <c r="I118" t="s">
        <v>520</v>
      </c>
      <c r="J118" s="223">
        <f>COUNTIF('Q2 Raw Data'!$M121:$P121,"Yes")</f>
        <v>4</v>
      </c>
      <c r="X118" s="224" t="s">
        <v>519</v>
      </c>
      <c r="Y118" s="215" t="s">
        <v>520</v>
      </c>
      <c r="Z118" s="215">
        <f>COUNTIF('Q3 Raw Data'!$L121:$O121,"Yes")</f>
        <v>4</v>
      </c>
      <c r="AA118" s="215"/>
      <c r="AB118" s="215"/>
      <c r="AC118" s="215"/>
      <c r="AD118" s="215"/>
      <c r="AE118" s="215"/>
      <c r="AF118" s="215"/>
      <c r="AG118" s="215"/>
      <c r="AH118" s="215"/>
      <c r="AI118" s="215"/>
      <c r="AJ118" s="215"/>
      <c r="AK118" s="215"/>
      <c r="AL118" s="215"/>
      <c r="AM118" s="228"/>
    </row>
    <row r="119" spans="8:39" x14ac:dyDescent="0.3">
      <c r="H119" s="224" t="s">
        <v>521</v>
      </c>
      <c r="I119" t="s">
        <v>522</v>
      </c>
      <c r="J119" s="223">
        <f>COUNTIF('Q2 Raw Data'!$M122:$P122,"Yes")</f>
        <v>4</v>
      </c>
      <c r="X119" s="224" t="s">
        <v>521</v>
      </c>
      <c r="Y119" s="215" t="s">
        <v>522</v>
      </c>
      <c r="Z119" s="215">
        <f>COUNTIF('Q3 Raw Data'!$L122:$O122,"Yes")</f>
        <v>4</v>
      </c>
      <c r="AA119" s="215"/>
      <c r="AB119" s="215"/>
      <c r="AC119" s="215"/>
      <c r="AD119" s="215"/>
      <c r="AE119" s="215"/>
      <c r="AF119" s="215"/>
      <c r="AG119" s="215"/>
      <c r="AH119" s="215"/>
      <c r="AI119" s="215"/>
      <c r="AJ119" s="215"/>
      <c r="AK119" s="215"/>
      <c r="AL119" s="215"/>
      <c r="AM119" s="228"/>
    </row>
    <row r="120" spans="8:39" x14ac:dyDescent="0.3">
      <c r="H120" s="224" t="s">
        <v>525</v>
      </c>
      <c r="I120" t="s">
        <v>526</v>
      </c>
      <c r="J120" s="223">
        <f>COUNTIF('Q2 Raw Data'!$M123:$P123,"Yes")</f>
        <v>4</v>
      </c>
      <c r="X120" s="224" t="s">
        <v>525</v>
      </c>
      <c r="Y120" s="215" t="s">
        <v>526</v>
      </c>
      <c r="Z120" s="215">
        <f>COUNTIF('Q3 Raw Data'!$L123:$O123,"Yes")</f>
        <v>4</v>
      </c>
      <c r="AA120" s="215"/>
      <c r="AB120" s="215"/>
      <c r="AC120" s="215"/>
      <c r="AD120" s="215"/>
      <c r="AE120" s="215"/>
      <c r="AF120" s="215"/>
      <c r="AG120" s="215"/>
      <c r="AH120" s="215"/>
      <c r="AI120" s="215"/>
      <c r="AJ120" s="215"/>
      <c r="AK120" s="215"/>
      <c r="AL120" s="215"/>
      <c r="AM120" s="228"/>
    </row>
    <row r="121" spans="8:39" x14ac:dyDescent="0.3">
      <c r="H121" s="224" t="s">
        <v>529</v>
      </c>
      <c r="I121" t="s">
        <v>530</v>
      </c>
      <c r="J121" s="223">
        <f>COUNTIF('Q2 Raw Data'!$M124:$P124,"Yes")</f>
        <v>4</v>
      </c>
      <c r="X121" s="224" t="s">
        <v>529</v>
      </c>
      <c r="Y121" s="215" t="s">
        <v>530</v>
      </c>
      <c r="Z121" s="215">
        <f>COUNTIF('Q3 Raw Data'!$L124:$O124,"Yes")</f>
        <v>4</v>
      </c>
      <c r="AA121" s="215"/>
      <c r="AB121" s="215"/>
      <c r="AC121" s="215"/>
      <c r="AD121" s="215"/>
      <c r="AE121" s="215"/>
      <c r="AF121" s="215"/>
      <c r="AG121" s="215"/>
      <c r="AH121" s="215"/>
      <c r="AI121" s="215"/>
      <c r="AJ121" s="215"/>
      <c r="AK121" s="215"/>
      <c r="AL121" s="215"/>
      <c r="AM121" s="228"/>
    </row>
    <row r="122" spans="8:39" x14ac:dyDescent="0.3">
      <c r="H122" s="224" t="s">
        <v>531</v>
      </c>
      <c r="I122" t="s">
        <v>532</v>
      </c>
      <c r="J122" s="223">
        <f>COUNTIF('Q2 Raw Data'!$M125:$P125,"Yes")</f>
        <v>4</v>
      </c>
      <c r="X122" s="224" t="s">
        <v>531</v>
      </c>
      <c r="Y122" s="215" t="s">
        <v>532</v>
      </c>
      <c r="Z122" s="215">
        <f>COUNTIF('Q3 Raw Data'!$L125:$O125,"Yes")</f>
        <v>4</v>
      </c>
      <c r="AA122" s="215"/>
      <c r="AB122" s="215"/>
      <c r="AC122" s="215"/>
      <c r="AD122" s="215"/>
      <c r="AE122" s="215"/>
      <c r="AF122" s="215"/>
      <c r="AG122" s="215"/>
      <c r="AH122" s="215"/>
      <c r="AI122" s="215"/>
      <c r="AJ122" s="215"/>
      <c r="AK122" s="215"/>
      <c r="AL122" s="215"/>
      <c r="AM122" s="228"/>
    </row>
    <row r="123" spans="8:39" x14ac:dyDescent="0.3">
      <c r="H123" s="224" t="s">
        <v>533</v>
      </c>
      <c r="I123" t="s">
        <v>534</v>
      </c>
      <c r="J123" s="223">
        <f>COUNTIF('Q2 Raw Data'!$M126:$P126,"Yes")</f>
        <v>4</v>
      </c>
      <c r="X123" s="224" t="s">
        <v>533</v>
      </c>
      <c r="Y123" s="215" t="s">
        <v>534</v>
      </c>
      <c r="Z123" s="215">
        <f>COUNTIF('Q3 Raw Data'!$L126:$O126,"Yes")</f>
        <v>4</v>
      </c>
      <c r="AA123" s="215"/>
      <c r="AB123" s="215"/>
      <c r="AC123" s="215"/>
      <c r="AD123" s="215"/>
      <c r="AE123" s="215"/>
      <c r="AF123" s="215"/>
      <c r="AG123" s="215"/>
      <c r="AH123" s="215"/>
      <c r="AI123" s="215"/>
      <c r="AJ123" s="215"/>
      <c r="AK123" s="215"/>
      <c r="AL123" s="215"/>
      <c r="AM123" s="228"/>
    </row>
    <row r="124" spans="8:39" x14ac:dyDescent="0.3">
      <c r="H124" s="224" t="s">
        <v>535</v>
      </c>
      <c r="I124" t="s">
        <v>536</v>
      </c>
      <c r="J124" s="223">
        <f>COUNTIF('Q2 Raw Data'!$M127:$P127,"Yes")</f>
        <v>4</v>
      </c>
      <c r="X124" s="224" t="s">
        <v>535</v>
      </c>
      <c r="Y124" s="215" t="s">
        <v>536</v>
      </c>
      <c r="Z124" s="215">
        <f>COUNTIF('Q3 Raw Data'!$L127:$O127,"Yes")</f>
        <v>4</v>
      </c>
      <c r="AA124" s="215"/>
      <c r="AB124" s="215"/>
      <c r="AC124" s="215"/>
      <c r="AD124" s="215"/>
      <c r="AE124" s="215"/>
      <c r="AF124" s="215"/>
      <c r="AG124" s="215"/>
      <c r="AH124" s="215"/>
      <c r="AI124" s="215"/>
      <c r="AJ124" s="215"/>
      <c r="AK124" s="215"/>
      <c r="AL124" s="215"/>
      <c r="AM124" s="228"/>
    </row>
    <row r="125" spans="8:39" x14ac:dyDescent="0.3">
      <c r="H125" s="224" t="s">
        <v>538</v>
      </c>
      <c r="I125" t="s">
        <v>539</v>
      </c>
      <c r="J125" s="223">
        <f>COUNTIF('Q2 Raw Data'!$M128:$P128,"Yes")</f>
        <v>4</v>
      </c>
      <c r="X125" s="224" t="s">
        <v>538</v>
      </c>
      <c r="Y125" s="215" t="s">
        <v>539</v>
      </c>
      <c r="Z125" s="215">
        <f>COUNTIF('Q3 Raw Data'!$L128:$O128,"Yes")</f>
        <v>4</v>
      </c>
      <c r="AA125" s="215"/>
      <c r="AB125" s="215"/>
      <c r="AC125" s="215"/>
      <c r="AD125" s="215"/>
      <c r="AE125" s="215"/>
      <c r="AF125" s="215"/>
      <c r="AG125" s="215"/>
      <c r="AH125" s="215"/>
      <c r="AI125" s="215"/>
      <c r="AJ125" s="215"/>
      <c r="AK125" s="215"/>
      <c r="AL125" s="215"/>
      <c r="AM125" s="228"/>
    </row>
    <row r="126" spans="8:39" x14ac:dyDescent="0.3">
      <c r="H126" s="224" t="s">
        <v>540</v>
      </c>
      <c r="I126" t="s">
        <v>541</v>
      </c>
      <c r="J126" s="223">
        <f>COUNTIF('Q2 Raw Data'!$M129:$P129,"Yes")</f>
        <v>4</v>
      </c>
      <c r="X126" s="224" t="s">
        <v>540</v>
      </c>
      <c r="Y126" s="215" t="s">
        <v>541</v>
      </c>
      <c r="Z126" s="215">
        <f>COUNTIF('Q3 Raw Data'!$L129:$O129,"Yes")</f>
        <v>4</v>
      </c>
      <c r="AA126" s="215"/>
      <c r="AB126" s="215"/>
      <c r="AC126" s="215"/>
      <c r="AD126" s="215"/>
      <c r="AE126" s="215"/>
      <c r="AF126" s="215"/>
      <c r="AG126" s="215"/>
      <c r="AH126" s="215"/>
      <c r="AI126" s="215"/>
      <c r="AJ126" s="215"/>
      <c r="AK126" s="215"/>
      <c r="AL126" s="215"/>
      <c r="AM126" s="228"/>
    </row>
    <row r="127" spans="8:39" x14ac:dyDescent="0.3">
      <c r="H127" s="224" t="s">
        <v>544</v>
      </c>
      <c r="I127" t="s">
        <v>545</v>
      </c>
      <c r="J127" s="223">
        <f>COUNTIF('Q2 Raw Data'!$M130:$P130,"Yes")</f>
        <v>4</v>
      </c>
      <c r="X127" s="224" t="s">
        <v>544</v>
      </c>
      <c r="Y127" s="215" t="s">
        <v>545</v>
      </c>
      <c r="Z127" s="215">
        <f>COUNTIF('Q3 Raw Data'!$L130:$O130,"Yes")</f>
        <v>4</v>
      </c>
      <c r="AA127" s="215"/>
      <c r="AB127" s="215"/>
      <c r="AC127" s="215"/>
      <c r="AD127" s="215"/>
      <c r="AE127" s="215"/>
      <c r="AF127" s="215"/>
      <c r="AG127" s="215"/>
      <c r="AH127" s="215"/>
      <c r="AI127" s="215"/>
      <c r="AJ127" s="215"/>
      <c r="AK127" s="215"/>
      <c r="AL127" s="215"/>
      <c r="AM127" s="228"/>
    </row>
    <row r="128" spans="8:39" x14ac:dyDescent="0.3">
      <c r="H128" s="224" t="s">
        <v>546</v>
      </c>
      <c r="I128" t="s">
        <v>547</v>
      </c>
      <c r="J128" s="223">
        <f>COUNTIF('Q2 Raw Data'!$M131:$P131,"Yes")</f>
        <v>4</v>
      </c>
      <c r="X128" s="224" t="s">
        <v>546</v>
      </c>
      <c r="Y128" s="215" t="s">
        <v>547</v>
      </c>
      <c r="Z128" s="215">
        <f>COUNTIF('Q3 Raw Data'!$L131:$O131,"Yes")</f>
        <v>4</v>
      </c>
      <c r="AA128" s="215"/>
      <c r="AB128" s="215"/>
      <c r="AC128" s="215"/>
      <c r="AD128" s="215"/>
      <c r="AE128" s="215"/>
      <c r="AF128" s="215"/>
      <c r="AG128" s="215"/>
      <c r="AH128" s="215"/>
      <c r="AI128" s="215"/>
      <c r="AJ128" s="215"/>
      <c r="AK128" s="215"/>
      <c r="AL128" s="215"/>
      <c r="AM128" s="228"/>
    </row>
    <row r="129" spans="8:39" x14ac:dyDescent="0.3">
      <c r="H129" s="224" t="s">
        <v>548</v>
      </c>
      <c r="I129" t="s">
        <v>549</v>
      </c>
      <c r="J129" s="223">
        <f>COUNTIF('Q2 Raw Data'!$M132:$P132,"Yes")</f>
        <v>4</v>
      </c>
      <c r="X129" s="224" t="s">
        <v>548</v>
      </c>
      <c r="Y129" s="215" t="s">
        <v>549</v>
      </c>
      <c r="Z129" s="215">
        <f>COUNTIF('Q3 Raw Data'!$L132:$O132,"Yes")</f>
        <v>4</v>
      </c>
      <c r="AA129" s="215"/>
      <c r="AB129" s="215"/>
      <c r="AC129" s="215"/>
      <c r="AD129" s="215"/>
      <c r="AE129" s="215"/>
      <c r="AF129" s="215"/>
      <c r="AG129" s="215"/>
      <c r="AH129" s="215"/>
      <c r="AI129" s="215"/>
      <c r="AJ129" s="215"/>
      <c r="AK129" s="215"/>
      <c r="AL129" s="215"/>
      <c r="AM129" s="228"/>
    </row>
    <row r="130" spans="8:39" x14ac:dyDescent="0.3">
      <c r="H130" s="224" t="s">
        <v>550</v>
      </c>
      <c r="I130" t="s">
        <v>551</v>
      </c>
      <c r="J130" s="223">
        <f>COUNTIF('Q2 Raw Data'!$M133:$P133,"Yes")</f>
        <v>4</v>
      </c>
      <c r="X130" s="224" t="s">
        <v>550</v>
      </c>
      <c r="Y130" s="215" t="s">
        <v>551</v>
      </c>
      <c r="Z130" s="215">
        <f>COUNTIF('Q3 Raw Data'!$L133:$O133,"Yes")</f>
        <v>4</v>
      </c>
      <c r="AA130" s="215"/>
      <c r="AB130" s="215"/>
      <c r="AC130" s="215"/>
      <c r="AD130" s="215"/>
      <c r="AE130" s="215"/>
      <c r="AF130" s="215"/>
      <c r="AG130" s="215"/>
      <c r="AH130" s="215"/>
      <c r="AI130" s="215"/>
      <c r="AJ130" s="215"/>
      <c r="AK130" s="215"/>
      <c r="AL130" s="215"/>
      <c r="AM130" s="228"/>
    </row>
    <row r="131" spans="8:39" x14ac:dyDescent="0.3">
      <c r="H131" s="224" t="s">
        <v>552</v>
      </c>
      <c r="I131" t="s">
        <v>553</v>
      </c>
      <c r="J131" s="223">
        <f>COUNTIF('Q2 Raw Data'!$M134:$P134,"Yes")</f>
        <v>4</v>
      </c>
      <c r="X131" s="224" t="s">
        <v>552</v>
      </c>
      <c r="Y131" s="215" t="s">
        <v>553</v>
      </c>
      <c r="Z131" s="215">
        <f>COUNTIF('Q3 Raw Data'!$L134:$O134,"Yes")</f>
        <v>4</v>
      </c>
      <c r="AA131" s="215"/>
      <c r="AB131" s="215"/>
      <c r="AC131" s="215"/>
      <c r="AD131" s="215"/>
      <c r="AE131" s="215"/>
      <c r="AF131" s="215"/>
      <c r="AG131" s="215"/>
      <c r="AH131" s="215"/>
      <c r="AI131" s="215"/>
      <c r="AJ131" s="215"/>
      <c r="AK131" s="215"/>
      <c r="AL131" s="215"/>
      <c r="AM131" s="228"/>
    </row>
    <row r="132" spans="8:39" x14ac:dyDescent="0.3">
      <c r="H132" s="224" t="s">
        <v>554</v>
      </c>
      <c r="I132" t="s">
        <v>555</v>
      </c>
      <c r="J132" s="223">
        <f>COUNTIF('Q2 Raw Data'!$M135:$P135,"Yes")</f>
        <v>4</v>
      </c>
      <c r="X132" s="224" t="s">
        <v>554</v>
      </c>
      <c r="Y132" s="215" t="s">
        <v>555</v>
      </c>
      <c r="Z132" s="215">
        <f>COUNTIF('Q3 Raw Data'!$L135:$O135,"Yes")</f>
        <v>4</v>
      </c>
      <c r="AA132" s="215"/>
      <c r="AB132" s="215"/>
      <c r="AC132" s="215"/>
      <c r="AD132" s="215"/>
      <c r="AE132" s="215"/>
      <c r="AF132" s="215"/>
      <c r="AG132" s="215"/>
      <c r="AH132" s="215"/>
      <c r="AI132" s="215"/>
      <c r="AJ132" s="215"/>
      <c r="AK132" s="215"/>
      <c r="AL132" s="215"/>
      <c r="AM132" s="228"/>
    </row>
    <row r="133" spans="8:39" x14ac:dyDescent="0.3">
      <c r="H133" s="224" t="s">
        <v>556</v>
      </c>
      <c r="I133" t="s">
        <v>557</v>
      </c>
      <c r="J133" s="223">
        <f>COUNTIF('Q2 Raw Data'!$M136:$P136,"Yes")</f>
        <v>4</v>
      </c>
      <c r="X133" s="224" t="s">
        <v>556</v>
      </c>
      <c r="Y133" s="215" t="s">
        <v>557</v>
      </c>
      <c r="Z133" s="215">
        <f>COUNTIF('Q3 Raw Data'!$L136:$O136,"Yes")</f>
        <v>4</v>
      </c>
      <c r="AA133" s="215"/>
      <c r="AB133" s="215"/>
      <c r="AC133" s="215"/>
      <c r="AD133" s="215"/>
      <c r="AE133" s="215"/>
      <c r="AF133" s="215"/>
      <c r="AG133" s="215"/>
      <c r="AH133" s="215"/>
      <c r="AI133" s="215"/>
      <c r="AJ133" s="215"/>
      <c r="AK133" s="215"/>
      <c r="AL133" s="215"/>
      <c r="AM133" s="228"/>
    </row>
    <row r="134" spans="8:39" x14ac:dyDescent="0.3">
      <c r="H134" s="224" t="s">
        <v>560</v>
      </c>
      <c r="I134" t="s">
        <v>561</v>
      </c>
      <c r="J134" s="223">
        <f>COUNTIF('Q2 Raw Data'!$M137:$P137,"Yes")</f>
        <v>4</v>
      </c>
      <c r="X134" s="224" t="s">
        <v>560</v>
      </c>
      <c r="Y134" s="215" t="s">
        <v>561</v>
      </c>
      <c r="Z134" s="215">
        <f>COUNTIF('Q3 Raw Data'!$L137:$O137,"Yes")</f>
        <v>4</v>
      </c>
      <c r="AA134" s="215"/>
      <c r="AB134" s="215"/>
      <c r="AC134" s="215"/>
      <c r="AD134" s="215"/>
      <c r="AE134" s="215"/>
      <c r="AF134" s="215"/>
      <c r="AG134" s="215"/>
      <c r="AH134" s="215"/>
      <c r="AI134" s="215"/>
      <c r="AJ134" s="215"/>
      <c r="AK134" s="215"/>
      <c r="AL134" s="215"/>
      <c r="AM134" s="228"/>
    </row>
    <row r="135" spans="8:39" x14ac:dyDescent="0.3">
      <c r="H135" s="224" t="s">
        <v>562</v>
      </c>
      <c r="I135" t="s">
        <v>563</v>
      </c>
      <c r="J135" s="223">
        <f>COUNTIF('Q2 Raw Data'!$M138:$P138,"Yes")</f>
        <v>4</v>
      </c>
      <c r="X135" s="224" t="s">
        <v>562</v>
      </c>
      <c r="Y135" s="215" t="s">
        <v>563</v>
      </c>
      <c r="Z135" s="215">
        <f>COUNTIF('Q3 Raw Data'!$L138:$O138,"Yes")</f>
        <v>4</v>
      </c>
      <c r="AA135" s="215"/>
      <c r="AB135" s="215"/>
      <c r="AC135" s="215"/>
      <c r="AD135" s="215"/>
      <c r="AE135" s="215"/>
      <c r="AF135" s="215"/>
      <c r="AG135" s="215"/>
      <c r="AH135" s="215"/>
      <c r="AI135" s="215"/>
      <c r="AJ135" s="215"/>
      <c r="AK135" s="215"/>
      <c r="AL135" s="215"/>
      <c r="AM135" s="228"/>
    </row>
    <row r="136" spans="8:39" x14ac:dyDescent="0.3">
      <c r="H136" s="224" t="s">
        <v>566</v>
      </c>
      <c r="I136" t="s">
        <v>567</v>
      </c>
      <c r="J136" s="223">
        <f>COUNTIF('Q2 Raw Data'!$M139:$P139,"Yes")</f>
        <v>4</v>
      </c>
      <c r="X136" s="224" t="s">
        <v>566</v>
      </c>
      <c r="Y136" s="215" t="s">
        <v>567</v>
      </c>
      <c r="Z136" s="215">
        <f>COUNTIF('Q3 Raw Data'!$L139:$O139,"Yes")</f>
        <v>4</v>
      </c>
      <c r="AA136" s="215"/>
      <c r="AB136" s="215"/>
      <c r="AC136" s="215"/>
      <c r="AD136" s="215"/>
      <c r="AE136" s="215"/>
      <c r="AF136" s="215"/>
      <c r="AG136" s="215"/>
      <c r="AH136" s="215"/>
      <c r="AI136" s="215"/>
      <c r="AJ136" s="215"/>
      <c r="AK136" s="215"/>
      <c r="AL136" s="215"/>
      <c r="AM136" s="228"/>
    </row>
    <row r="137" spans="8:39" x14ac:dyDescent="0.3">
      <c r="H137" s="224" t="s">
        <v>568</v>
      </c>
      <c r="I137" t="s">
        <v>569</v>
      </c>
      <c r="J137" s="223">
        <f>COUNTIF('Q2 Raw Data'!$M140:$P140,"Yes")</f>
        <v>4</v>
      </c>
      <c r="X137" s="224" t="s">
        <v>568</v>
      </c>
      <c r="Y137" s="215" t="s">
        <v>569</v>
      </c>
      <c r="Z137" s="215">
        <f>COUNTIF('Q3 Raw Data'!$L140:$O140,"Yes")</f>
        <v>4</v>
      </c>
      <c r="AA137" s="215"/>
      <c r="AB137" s="215"/>
      <c r="AC137" s="215"/>
      <c r="AD137" s="215"/>
      <c r="AE137" s="215"/>
      <c r="AF137" s="215"/>
      <c r="AG137" s="215"/>
      <c r="AH137" s="215"/>
      <c r="AI137" s="215"/>
      <c r="AJ137" s="215"/>
      <c r="AK137" s="215"/>
      <c r="AL137" s="215"/>
      <c r="AM137" s="228"/>
    </row>
    <row r="138" spans="8:39" x14ac:dyDescent="0.3">
      <c r="H138" s="224" t="s">
        <v>570</v>
      </c>
      <c r="I138" t="s">
        <v>571</v>
      </c>
      <c r="J138" s="223">
        <f>COUNTIF('Q2 Raw Data'!$M141:$P141,"Yes")</f>
        <v>4</v>
      </c>
      <c r="X138" s="224" t="s">
        <v>570</v>
      </c>
      <c r="Y138" s="215" t="s">
        <v>571</v>
      </c>
      <c r="Z138" s="215">
        <f>COUNTIF('Q3 Raw Data'!$L141:$O141,"Yes")</f>
        <v>4</v>
      </c>
      <c r="AA138" s="215"/>
      <c r="AB138" s="215"/>
      <c r="AC138" s="215"/>
      <c r="AD138" s="215"/>
      <c r="AE138" s="215"/>
      <c r="AF138" s="215"/>
      <c r="AG138" s="215"/>
      <c r="AH138" s="215"/>
      <c r="AI138" s="215"/>
      <c r="AJ138" s="215"/>
      <c r="AK138" s="215"/>
      <c r="AL138" s="215"/>
      <c r="AM138" s="228"/>
    </row>
    <row r="139" spans="8:39" x14ac:dyDescent="0.3">
      <c r="H139" s="224" t="s">
        <v>572</v>
      </c>
      <c r="I139" t="s">
        <v>573</v>
      </c>
      <c r="J139" s="223">
        <f>COUNTIF('Q2 Raw Data'!$M142:$P142,"Yes")</f>
        <v>4</v>
      </c>
      <c r="X139" s="224" t="s">
        <v>572</v>
      </c>
      <c r="Y139" s="215" t="s">
        <v>573</v>
      </c>
      <c r="Z139" s="215">
        <f>COUNTIF('Q3 Raw Data'!$L142:$O142,"Yes")</f>
        <v>4</v>
      </c>
      <c r="AA139" s="215"/>
      <c r="AB139" s="215"/>
      <c r="AC139" s="215"/>
      <c r="AD139" s="215"/>
      <c r="AE139" s="215"/>
      <c r="AF139" s="215"/>
      <c r="AG139" s="215"/>
      <c r="AH139" s="215"/>
      <c r="AI139" s="215"/>
      <c r="AJ139" s="215"/>
      <c r="AK139" s="215"/>
      <c r="AL139" s="215"/>
      <c r="AM139" s="228"/>
    </row>
    <row r="140" spans="8:39" x14ac:dyDescent="0.3">
      <c r="H140" s="224" t="s">
        <v>574</v>
      </c>
      <c r="I140" t="s">
        <v>575</v>
      </c>
      <c r="J140" s="223">
        <f>COUNTIF('Q2 Raw Data'!$M143:$P143,"Yes")</f>
        <v>4</v>
      </c>
      <c r="X140" s="224" t="s">
        <v>574</v>
      </c>
      <c r="Y140" s="215" t="s">
        <v>575</v>
      </c>
      <c r="Z140" s="215">
        <f>COUNTIF('Q3 Raw Data'!$L143:$O143,"Yes")</f>
        <v>4</v>
      </c>
      <c r="AA140" s="215"/>
      <c r="AB140" s="215"/>
      <c r="AC140" s="215"/>
      <c r="AD140" s="215"/>
      <c r="AE140" s="215"/>
      <c r="AF140" s="215"/>
      <c r="AG140" s="215"/>
      <c r="AH140" s="215"/>
      <c r="AI140" s="215"/>
      <c r="AJ140" s="215"/>
      <c r="AK140" s="215"/>
      <c r="AL140" s="215"/>
      <c r="AM140" s="228"/>
    </row>
    <row r="141" spans="8:39" x14ac:dyDescent="0.3">
      <c r="H141" s="224" t="s">
        <v>578</v>
      </c>
      <c r="I141" t="s">
        <v>579</v>
      </c>
      <c r="J141" s="223">
        <f>COUNTIF('Q2 Raw Data'!$M144:$P144,"Yes")</f>
        <v>4</v>
      </c>
      <c r="X141" s="224" t="s">
        <v>578</v>
      </c>
      <c r="Y141" s="215" t="s">
        <v>579</v>
      </c>
      <c r="Z141" s="215">
        <f>COUNTIF('Q3 Raw Data'!$L144:$O144,"Yes")</f>
        <v>4</v>
      </c>
      <c r="AA141" s="215"/>
      <c r="AB141" s="215"/>
      <c r="AC141" s="215"/>
      <c r="AD141" s="215"/>
      <c r="AE141" s="215"/>
      <c r="AF141" s="215"/>
      <c r="AG141" s="215"/>
      <c r="AH141" s="215"/>
      <c r="AI141" s="215"/>
      <c r="AJ141" s="215"/>
      <c r="AK141" s="215"/>
      <c r="AL141" s="215"/>
      <c r="AM141" s="228"/>
    </row>
    <row r="142" spans="8:39" x14ac:dyDescent="0.3">
      <c r="H142" s="224" t="s">
        <v>580</v>
      </c>
      <c r="I142" t="s">
        <v>581</v>
      </c>
      <c r="J142" s="223">
        <f>COUNTIF('Q2 Raw Data'!$M145:$P145,"Yes")</f>
        <v>4</v>
      </c>
      <c r="X142" s="224" t="s">
        <v>580</v>
      </c>
      <c r="Y142" s="215" t="s">
        <v>581</v>
      </c>
      <c r="Z142" s="215">
        <f>COUNTIF('Q3 Raw Data'!$L145:$O145,"Yes")</f>
        <v>4</v>
      </c>
      <c r="AA142" s="215"/>
      <c r="AB142" s="215"/>
      <c r="AC142" s="215"/>
      <c r="AD142" s="215"/>
      <c r="AE142" s="215"/>
      <c r="AF142" s="215"/>
      <c r="AG142" s="215"/>
      <c r="AH142" s="215"/>
      <c r="AI142" s="215"/>
      <c r="AJ142" s="215"/>
      <c r="AK142" s="215"/>
      <c r="AL142" s="215"/>
      <c r="AM142" s="228"/>
    </row>
    <row r="143" spans="8:39" x14ac:dyDescent="0.3">
      <c r="H143" s="224" t="s">
        <v>582</v>
      </c>
      <c r="I143" t="s">
        <v>583</v>
      </c>
      <c r="J143" s="223">
        <f>COUNTIF('Q2 Raw Data'!$M146:$P146,"Yes")</f>
        <v>4</v>
      </c>
      <c r="X143" s="224" t="s">
        <v>582</v>
      </c>
      <c r="Y143" s="215" t="s">
        <v>583</v>
      </c>
      <c r="Z143" s="215">
        <f>COUNTIF('Q3 Raw Data'!$L146:$O146,"Yes")</f>
        <v>4</v>
      </c>
      <c r="AA143" s="215"/>
      <c r="AB143" s="215"/>
      <c r="AC143" s="215"/>
      <c r="AD143" s="215"/>
      <c r="AE143" s="215"/>
      <c r="AF143" s="215"/>
      <c r="AG143" s="215"/>
      <c r="AH143" s="215"/>
      <c r="AI143" s="215"/>
      <c r="AJ143" s="215"/>
      <c r="AK143" s="215"/>
      <c r="AL143" s="215"/>
      <c r="AM143" s="228"/>
    </row>
    <row r="144" spans="8:39" x14ac:dyDescent="0.3">
      <c r="H144" s="224" t="s">
        <v>584</v>
      </c>
      <c r="I144" t="s">
        <v>585</v>
      </c>
      <c r="J144" s="223">
        <f>COUNTIF('Q2 Raw Data'!$M147:$P147,"Yes")</f>
        <v>4</v>
      </c>
      <c r="X144" s="224" t="s">
        <v>584</v>
      </c>
      <c r="Y144" s="215" t="s">
        <v>585</v>
      </c>
      <c r="Z144" s="215">
        <f>COUNTIF('Q3 Raw Data'!$L147:$O147,"Yes")</f>
        <v>4</v>
      </c>
      <c r="AA144" s="215"/>
      <c r="AB144" s="215"/>
      <c r="AC144" s="215"/>
      <c r="AD144" s="215"/>
      <c r="AE144" s="215"/>
      <c r="AF144" s="215"/>
      <c r="AG144" s="215"/>
      <c r="AH144" s="215"/>
      <c r="AI144" s="215"/>
      <c r="AJ144" s="215"/>
      <c r="AK144" s="215"/>
      <c r="AL144" s="215"/>
      <c r="AM144" s="228"/>
    </row>
    <row r="145" spans="8:39" x14ac:dyDescent="0.3">
      <c r="H145" s="224" t="s">
        <v>587</v>
      </c>
      <c r="I145" t="s">
        <v>588</v>
      </c>
      <c r="J145" s="223">
        <f>COUNTIF('Q2 Raw Data'!$M148:$P148,"Yes")</f>
        <v>4</v>
      </c>
      <c r="X145" s="224" t="s">
        <v>587</v>
      </c>
      <c r="Y145" s="215" t="s">
        <v>588</v>
      </c>
      <c r="Z145" s="215">
        <f>COUNTIF('Q3 Raw Data'!$L148:$O148,"Yes")</f>
        <v>4</v>
      </c>
      <c r="AA145" s="215"/>
      <c r="AB145" s="215"/>
      <c r="AC145" s="215"/>
      <c r="AD145" s="215"/>
      <c r="AE145" s="215"/>
      <c r="AF145" s="215"/>
      <c r="AG145" s="215"/>
      <c r="AH145" s="215"/>
      <c r="AI145" s="215"/>
      <c r="AJ145" s="215"/>
      <c r="AK145" s="215"/>
      <c r="AL145" s="215"/>
      <c r="AM145" s="228"/>
    </row>
    <row r="146" spans="8:39" x14ac:dyDescent="0.3">
      <c r="H146" s="224" t="s">
        <v>589</v>
      </c>
      <c r="I146" t="s">
        <v>590</v>
      </c>
      <c r="J146" s="223">
        <f>COUNTIF('Q2 Raw Data'!$M149:$P149,"Yes")</f>
        <v>4</v>
      </c>
      <c r="X146" s="224" t="s">
        <v>589</v>
      </c>
      <c r="Y146" s="215" t="s">
        <v>590</v>
      </c>
      <c r="Z146" s="215">
        <f>COUNTIF('Q3 Raw Data'!$L149:$O149,"Yes")</f>
        <v>4</v>
      </c>
      <c r="AA146" s="215"/>
      <c r="AB146" s="215"/>
      <c r="AC146" s="215"/>
      <c r="AD146" s="215"/>
      <c r="AE146" s="215"/>
      <c r="AF146" s="215"/>
      <c r="AG146" s="215"/>
      <c r="AH146" s="215"/>
      <c r="AI146" s="215"/>
      <c r="AJ146" s="215"/>
      <c r="AK146" s="215"/>
      <c r="AL146" s="215"/>
      <c r="AM146" s="228"/>
    </row>
    <row r="147" spans="8:39" x14ac:dyDescent="0.3">
      <c r="H147" s="224" t="s">
        <v>591</v>
      </c>
      <c r="I147" t="s">
        <v>592</v>
      </c>
      <c r="J147" s="223">
        <f>COUNTIF('Q2 Raw Data'!$M150:$P150,"Yes")</f>
        <v>4</v>
      </c>
      <c r="X147" s="224" t="s">
        <v>591</v>
      </c>
      <c r="Y147" s="215" t="s">
        <v>592</v>
      </c>
      <c r="Z147" s="215">
        <f>COUNTIF('Q3 Raw Data'!$L150:$O150,"Yes")</f>
        <v>4</v>
      </c>
      <c r="AA147" s="215"/>
      <c r="AB147" s="215"/>
      <c r="AC147" s="215"/>
      <c r="AD147" s="215"/>
      <c r="AE147" s="215"/>
      <c r="AF147" s="215"/>
      <c r="AG147" s="215"/>
      <c r="AH147" s="215"/>
      <c r="AI147" s="215"/>
      <c r="AJ147" s="215"/>
      <c r="AK147" s="215"/>
      <c r="AL147" s="215"/>
      <c r="AM147" s="228"/>
    </row>
    <row r="148" spans="8:39" x14ac:dyDescent="0.3">
      <c r="H148" s="224" t="s">
        <v>593</v>
      </c>
      <c r="I148" t="s">
        <v>594</v>
      </c>
      <c r="J148" s="223">
        <f>COUNTIF('Q2 Raw Data'!$M151:$P151,"Yes")</f>
        <v>4</v>
      </c>
      <c r="X148" s="224" t="s">
        <v>593</v>
      </c>
      <c r="Y148" s="215" t="s">
        <v>594</v>
      </c>
      <c r="Z148" s="215">
        <f>COUNTIF('Q3 Raw Data'!$L151:$O151,"Yes")</f>
        <v>4</v>
      </c>
      <c r="AA148" s="215"/>
      <c r="AB148" s="215"/>
      <c r="AC148" s="215"/>
      <c r="AD148" s="215"/>
      <c r="AE148" s="215"/>
      <c r="AF148" s="215"/>
      <c r="AG148" s="215"/>
      <c r="AH148" s="215"/>
      <c r="AI148" s="215"/>
      <c r="AJ148" s="215"/>
      <c r="AK148" s="215"/>
      <c r="AL148" s="215"/>
      <c r="AM148" s="228"/>
    </row>
    <row r="149" spans="8:39" x14ac:dyDescent="0.3">
      <c r="H149" s="224" t="s">
        <v>595</v>
      </c>
      <c r="I149" t="s">
        <v>596</v>
      </c>
      <c r="J149" s="223">
        <f>COUNTIF('Q2 Raw Data'!$M152:$P152,"Yes")</f>
        <v>4</v>
      </c>
      <c r="X149" s="224" t="s">
        <v>595</v>
      </c>
      <c r="Y149" s="215" t="s">
        <v>596</v>
      </c>
      <c r="Z149" s="215">
        <f>COUNTIF('Q3 Raw Data'!$L152:$O152,"Yes")</f>
        <v>4</v>
      </c>
      <c r="AA149" s="215"/>
      <c r="AB149" s="215"/>
      <c r="AC149" s="215"/>
      <c r="AD149" s="215"/>
      <c r="AE149" s="215"/>
      <c r="AF149" s="215"/>
      <c r="AG149" s="215"/>
      <c r="AH149" s="215"/>
      <c r="AI149" s="215"/>
      <c r="AJ149" s="215"/>
      <c r="AK149" s="215"/>
      <c r="AL149" s="215"/>
      <c r="AM149" s="228"/>
    </row>
    <row r="150" spans="8:39" x14ac:dyDescent="0.3">
      <c r="H150" s="224" t="s">
        <v>597</v>
      </c>
      <c r="I150" t="s">
        <v>598</v>
      </c>
      <c r="J150" s="223">
        <f>COUNTIF('Q2 Raw Data'!$M153:$P153,"Yes")</f>
        <v>4</v>
      </c>
      <c r="X150" s="224" t="s">
        <v>597</v>
      </c>
      <c r="Y150" s="215" t="s">
        <v>598</v>
      </c>
      <c r="Z150" s="215">
        <f>COUNTIF('Q3 Raw Data'!$L153:$O153,"Yes")</f>
        <v>4</v>
      </c>
      <c r="AA150" s="215"/>
      <c r="AB150" s="215"/>
      <c r="AC150" s="215"/>
      <c r="AD150" s="215"/>
      <c r="AE150" s="215"/>
      <c r="AF150" s="215"/>
      <c r="AG150" s="215"/>
      <c r="AH150" s="215"/>
      <c r="AI150" s="215"/>
      <c r="AJ150" s="215"/>
      <c r="AK150" s="215"/>
      <c r="AL150" s="215"/>
      <c r="AM150" s="228"/>
    </row>
    <row r="151" spans="8:39" x14ac:dyDescent="0.3">
      <c r="H151" s="224" t="s">
        <v>601</v>
      </c>
      <c r="I151" t="s">
        <v>602</v>
      </c>
      <c r="J151" s="223">
        <f>COUNTIF('Q2 Raw Data'!$M154:$P154,"Yes")</f>
        <v>4</v>
      </c>
      <c r="X151" s="224" t="s">
        <v>601</v>
      </c>
      <c r="Y151" s="215" t="s">
        <v>602</v>
      </c>
      <c r="Z151" s="215">
        <f>COUNTIF('Q3 Raw Data'!$L154:$O154,"Yes")</f>
        <v>4</v>
      </c>
      <c r="AA151" s="215"/>
      <c r="AB151" s="215"/>
      <c r="AC151" s="215"/>
      <c r="AD151" s="215"/>
      <c r="AE151" s="215"/>
      <c r="AF151" s="215"/>
      <c r="AG151" s="215"/>
      <c r="AH151" s="215"/>
      <c r="AI151" s="215"/>
      <c r="AJ151" s="215"/>
      <c r="AK151" s="215"/>
      <c r="AL151" s="215"/>
      <c r="AM151" s="228"/>
    </row>
    <row r="152" spans="8:39" x14ac:dyDescent="0.3">
      <c r="H152" s="224" t="s">
        <v>603</v>
      </c>
      <c r="I152" t="s">
        <v>604</v>
      </c>
      <c r="J152" s="223">
        <f>COUNTIF('Q2 Raw Data'!$M155:$P155,"Yes")</f>
        <v>4</v>
      </c>
      <c r="X152" s="224" t="s">
        <v>603</v>
      </c>
      <c r="Y152" s="215" t="s">
        <v>604</v>
      </c>
      <c r="Z152" s="215">
        <f>COUNTIF('Q3 Raw Data'!$L155:$O155,"Yes")</f>
        <v>4</v>
      </c>
      <c r="AA152" s="215"/>
      <c r="AB152" s="215"/>
      <c r="AC152" s="215"/>
      <c r="AD152" s="215"/>
      <c r="AE152" s="215"/>
      <c r="AF152" s="215"/>
      <c r="AG152" s="215"/>
      <c r="AH152" s="215"/>
      <c r="AI152" s="215"/>
      <c r="AJ152" s="215"/>
      <c r="AK152" s="215"/>
      <c r="AL152" s="215"/>
      <c r="AM152" s="228"/>
    </row>
    <row r="153" spans="8:39" x14ac:dyDescent="0.3">
      <c r="H153" s="224" t="s">
        <v>607</v>
      </c>
      <c r="I153" t="s">
        <v>608</v>
      </c>
      <c r="J153" s="223">
        <f>COUNTIF('Q2 Raw Data'!$M156:$P156,"Yes")</f>
        <v>4</v>
      </c>
      <c r="X153" s="224" t="s">
        <v>607</v>
      </c>
      <c r="Y153" s="215" t="s">
        <v>608</v>
      </c>
      <c r="Z153" s="215">
        <f>COUNTIF('Q3 Raw Data'!$L156:$O156,"Yes")</f>
        <v>4</v>
      </c>
      <c r="AA153" s="215"/>
      <c r="AB153" s="215"/>
      <c r="AC153" s="215"/>
      <c r="AD153" s="215"/>
      <c r="AE153" s="215"/>
      <c r="AF153" s="215"/>
      <c r="AG153" s="215"/>
      <c r="AH153" s="215"/>
      <c r="AI153" s="215"/>
      <c r="AJ153" s="215"/>
      <c r="AK153" s="215"/>
      <c r="AL153" s="215"/>
      <c r="AM153" s="228"/>
    </row>
    <row r="154" spans="8:39" x14ac:dyDescent="0.3">
      <c r="H154" s="224" t="s">
        <v>609</v>
      </c>
      <c r="I154" t="s">
        <v>610</v>
      </c>
      <c r="J154" s="223">
        <f>COUNTIF('Q2 Raw Data'!$M157:$P157,"Yes")</f>
        <v>4</v>
      </c>
      <c r="X154" s="224" t="s">
        <v>609</v>
      </c>
      <c r="Y154" s="215" t="s">
        <v>610</v>
      </c>
      <c r="Z154" s="215">
        <f>COUNTIF('Q3 Raw Data'!$L157:$O157,"Yes")</f>
        <v>4</v>
      </c>
      <c r="AA154" s="215"/>
      <c r="AB154" s="215"/>
      <c r="AC154" s="215"/>
      <c r="AD154" s="215"/>
      <c r="AE154" s="215"/>
      <c r="AF154" s="215"/>
      <c r="AG154" s="215"/>
      <c r="AH154" s="215"/>
      <c r="AI154" s="215"/>
      <c r="AJ154" s="215"/>
      <c r="AK154" s="215"/>
      <c r="AL154" s="215"/>
      <c r="AM154" s="228"/>
    </row>
    <row r="155" spans="8:39" x14ac:dyDescent="0.3">
      <c r="H155" s="224" t="s">
        <v>613</v>
      </c>
      <c r="I155" t="s">
        <v>614</v>
      </c>
      <c r="J155" s="223">
        <f>COUNTIF('Q2 Raw Data'!$M158:$P158,"Yes")</f>
        <v>4</v>
      </c>
      <c r="X155" s="224" t="s">
        <v>613</v>
      </c>
      <c r="Y155" s="215" t="s">
        <v>614</v>
      </c>
      <c r="Z155" s="215">
        <f>COUNTIF('Q3 Raw Data'!$L158:$O158,"Yes")</f>
        <v>4</v>
      </c>
      <c r="AA155" s="215"/>
      <c r="AB155" s="215"/>
      <c r="AC155" s="215"/>
      <c r="AD155" s="215"/>
      <c r="AE155" s="215"/>
      <c r="AF155" s="215"/>
      <c r="AG155" s="215"/>
      <c r="AH155" s="215"/>
      <c r="AI155" s="215"/>
      <c r="AJ155" s="215"/>
      <c r="AK155" s="215"/>
      <c r="AL155" s="215"/>
      <c r="AM155" s="228"/>
    </row>
  </sheetData>
  <mergeCells count="9">
    <mergeCell ref="X2:AM2"/>
    <mergeCell ref="Z3:AA3"/>
    <mergeCell ref="AE3:AH3"/>
    <mergeCell ref="AE10:AM10"/>
    <mergeCell ref="A2:G2"/>
    <mergeCell ref="J3:K3"/>
    <mergeCell ref="O3:R3"/>
    <mergeCell ref="O10:W10"/>
    <mergeCell ref="H2:W2"/>
  </mergeCells>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3:AV488"/>
  <sheetViews>
    <sheetView zoomScale="80" zoomScaleNormal="80" workbookViewId="0">
      <selection activeCell="I18" sqref="I18"/>
    </sheetView>
  </sheetViews>
  <sheetFormatPr defaultRowHeight="14.4" x14ac:dyDescent="0.3"/>
  <sheetData>
    <row r="3" spans="1:47" x14ac:dyDescent="0.3">
      <c r="C3" t="s">
        <v>131</v>
      </c>
      <c r="J3" t="s">
        <v>132</v>
      </c>
      <c r="R3" t="s">
        <v>133</v>
      </c>
      <c r="Z3" t="s">
        <v>1021</v>
      </c>
    </row>
    <row r="5" spans="1:47" x14ac:dyDescent="0.3">
      <c r="C5" t="s">
        <v>134</v>
      </c>
      <c r="D5">
        <v>1</v>
      </c>
      <c r="I5" t="s">
        <v>134</v>
      </c>
      <c r="J5">
        <v>1</v>
      </c>
      <c r="K5">
        <v>36</v>
      </c>
      <c r="Q5" t="s">
        <v>134</v>
      </c>
      <c r="R5">
        <v>1</v>
      </c>
      <c r="S5">
        <v>36</v>
      </c>
      <c r="X5" t="s">
        <v>134</v>
      </c>
      <c r="Y5">
        <v>1</v>
      </c>
      <c r="Z5">
        <v>36</v>
      </c>
      <c r="AF5" t="s">
        <v>134</v>
      </c>
      <c r="AG5">
        <v>1</v>
      </c>
    </row>
    <row r="6" spans="1:47" x14ac:dyDescent="0.3">
      <c r="C6" t="s">
        <v>135</v>
      </c>
      <c r="D6" t="str">
        <f ca="1">OFFSET(D10, D5, 0)</f>
        <v>Barking and Dagenham</v>
      </c>
      <c r="I6" t="s">
        <v>135</v>
      </c>
      <c r="J6" t="str">
        <f ca="1">OFFSET(K9, J5, 0)</f>
        <v>Health and Wellbeing Board</v>
      </c>
      <c r="Q6" t="s">
        <v>135</v>
      </c>
      <c r="R6" t="str">
        <f ca="1">OFFSET(S10, R5, 0)</f>
        <v>NHS England North (Yorkshire And Humber)</v>
      </c>
      <c r="X6" t="s">
        <v>135</v>
      </c>
      <c r="Y6" t="str">
        <f ca="1">OFFSET(Z10, Y5, 0)</f>
        <v>North East Region</v>
      </c>
      <c r="AF6" t="s">
        <v>135</v>
      </c>
      <c r="AG6" t="str">
        <f ca="1">OFFSET(AG10, AG5, 0)</f>
        <v>Barking and Dagenham</v>
      </c>
    </row>
    <row r="7" spans="1:47" x14ac:dyDescent="0.3">
      <c r="C7" t="s">
        <v>139</v>
      </c>
      <c r="D7" t="str">
        <f ca="1">OFFSET(D10, D5, -1)</f>
        <v>E09000002</v>
      </c>
      <c r="I7" t="s">
        <v>139</v>
      </c>
      <c r="J7" t="str">
        <f ca="1">OFFSET(K9, J5, -1)</f>
        <v>HWB</v>
      </c>
      <c r="Q7" t="s">
        <v>139</v>
      </c>
      <c r="R7" t="str">
        <f ca="1">OFFSET(S10, R5, -1)</f>
        <v>Q72</v>
      </c>
      <c r="X7" t="s">
        <v>139</v>
      </c>
      <c r="Y7" t="str">
        <f ca="1">OFFSET(Z10, Y5, -1)</f>
        <v>E12000001</v>
      </c>
      <c r="AF7" t="s">
        <v>139</v>
      </c>
      <c r="AG7" t="str">
        <f ca="1">OFFSET(AG10, AG5, -1)</f>
        <v>E09000002</v>
      </c>
    </row>
    <row r="8" spans="1:47" x14ac:dyDescent="0.3">
      <c r="AJ8" t="s">
        <v>144</v>
      </c>
      <c r="AO8" t="s">
        <v>1022</v>
      </c>
      <c r="AT8" t="s">
        <v>145</v>
      </c>
    </row>
    <row r="10" spans="1:47" x14ac:dyDescent="0.3">
      <c r="I10" t="s">
        <v>141</v>
      </c>
      <c r="J10" t="s">
        <v>141</v>
      </c>
      <c r="K10" t="s">
        <v>137</v>
      </c>
      <c r="Q10" t="s">
        <v>141</v>
      </c>
      <c r="R10" t="s">
        <v>141</v>
      </c>
      <c r="S10" t="s">
        <v>137</v>
      </c>
      <c r="X10" t="s">
        <v>141</v>
      </c>
      <c r="Y10" t="s">
        <v>141</v>
      </c>
      <c r="Z10" t="s">
        <v>137</v>
      </c>
      <c r="AJ10" t="s">
        <v>141</v>
      </c>
      <c r="AK10" t="s">
        <v>137</v>
      </c>
      <c r="AO10" t="s">
        <v>141</v>
      </c>
      <c r="AP10" t="s">
        <v>137</v>
      </c>
      <c r="AT10" t="s">
        <v>141</v>
      </c>
      <c r="AU10" t="s">
        <v>137</v>
      </c>
    </row>
    <row r="11" spans="1:47" x14ac:dyDescent="0.3">
      <c r="A11" t="s">
        <v>146</v>
      </c>
      <c r="B11" t="s">
        <v>147</v>
      </c>
      <c r="C11" t="s">
        <v>140</v>
      </c>
      <c r="D11" t="s">
        <v>136</v>
      </c>
      <c r="I11" t="s">
        <v>148</v>
      </c>
      <c r="J11" t="s">
        <v>148</v>
      </c>
      <c r="K11" t="s">
        <v>149</v>
      </c>
      <c r="Q11" t="s">
        <v>142</v>
      </c>
      <c r="R11" t="s">
        <v>142</v>
      </c>
      <c r="S11" t="s">
        <v>138</v>
      </c>
      <c r="T11" t="s">
        <v>148</v>
      </c>
      <c r="X11" t="s">
        <v>143</v>
      </c>
      <c r="Y11" t="s">
        <v>143</v>
      </c>
      <c r="Z11" t="s">
        <v>1012</v>
      </c>
      <c r="AA11" t="s">
        <v>148</v>
      </c>
      <c r="AD11" t="s">
        <v>146</v>
      </c>
      <c r="AE11" t="s">
        <v>147</v>
      </c>
      <c r="AF11" t="s">
        <v>140</v>
      </c>
      <c r="AG11" t="s">
        <v>136</v>
      </c>
      <c r="AJ11" t="s">
        <v>148</v>
      </c>
      <c r="AK11" t="s">
        <v>149</v>
      </c>
      <c r="AL11" t="s">
        <v>149</v>
      </c>
      <c r="AO11" t="s">
        <v>148</v>
      </c>
      <c r="AP11" t="s">
        <v>149</v>
      </c>
      <c r="AT11" t="s">
        <v>148</v>
      </c>
      <c r="AU11" t="s">
        <v>149</v>
      </c>
    </row>
    <row r="12" spans="1:47" x14ac:dyDescent="0.3">
      <c r="A12" t="s">
        <v>150</v>
      </c>
      <c r="B12" t="s">
        <v>151</v>
      </c>
      <c r="C12" t="s">
        <v>152</v>
      </c>
      <c r="D12" t="s">
        <v>153</v>
      </c>
      <c r="I12" t="s">
        <v>154</v>
      </c>
      <c r="J12" t="s">
        <v>154</v>
      </c>
      <c r="K12" t="s">
        <v>155</v>
      </c>
      <c r="Q12" t="s">
        <v>156</v>
      </c>
      <c r="R12" t="s">
        <v>156</v>
      </c>
      <c r="S12" t="s">
        <v>157</v>
      </c>
      <c r="T12" t="s">
        <v>148</v>
      </c>
      <c r="X12" t="s">
        <v>158</v>
      </c>
      <c r="Y12" t="s">
        <v>158</v>
      </c>
      <c r="Z12" t="s">
        <v>1013</v>
      </c>
      <c r="AA12" t="s">
        <v>148</v>
      </c>
      <c r="AD12" t="s">
        <v>150</v>
      </c>
      <c r="AE12" t="s">
        <v>151</v>
      </c>
      <c r="AF12" t="s">
        <v>152</v>
      </c>
      <c r="AG12" t="s">
        <v>153</v>
      </c>
      <c r="AJ12" t="s">
        <v>154</v>
      </c>
      <c r="AK12" t="s">
        <v>155</v>
      </c>
      <c r="AL12" t="s">
        <v>155</v>
      </c>
      <c r="AO12" t="s">
        <v>154</v>
      </c>
      <c r="AP12" t="s">
        <v>155</v>
      </c>
      <c r="AT12" t="s">
        <v>154</v>
      </c>
      <c r="AU12" t="s">
        <v>155</v>
      </c>
    </row>
    <row r="13" spans="1:47" x14ac:dyDescent="0.3">
      <c r="A13" t="s">
        <v>159</v>
      </c>
      <c r="B13" t="s">
        <v>160</v>
      </c>
      <c r="C13" t="s">
        <v>161</v>
      </c>
      <c r="D13" t="s">
        <v>162</v>
      </c>
      <c r="I13" t="s">
        <v>163</v>
      </c>
      <c r="J13" t="s">
        <v>163</v>
      </c>
      <c r="K13" t="s">
        <v>164</v>
      </c>
      <c r="Q13" t="s">
        <v>165</v>
      </c>
      <c r="R13" t="s">
        <v>165</v>
      </c>
      <c r="S13" t="s">
        <v>166</v>
      </c>
      <c r="T13" t="s">
        <v>148</v>
      </c>
      <c r="X13" t="s">
        <v>167</v>
      </c>
      <c r="Y13" t="s">
        <v>167</v>
      </c>
      <c r="Z13" t="s">
        <v>1014</v>
      </c>
      <c r="AA13" t="s">
        <v>148</v>
      </c>
      <c r="AD13" t="s">
        <v>159</v>
      </c>
      <c r="AE13" t="s">
        <v>160</v>
      </c>
      <c r="AF13" t="s">
        <v>161</v>
      </c>
      <c r="AG13" t="s">
        <v>162</v>
      </c>
      <c r="AJ13" t="s">
        <v>163</v>
      </c>
      <c r="AK13" t="s">
        <v>164</v>
      </c>
      <c r="AL13" t="s">
        <v>164</v>
      </c>
      <c r="AO13" t="s">
        <v>163</v>
      </c>
      <c r="AP13" t="s">
        <v>164</v>
      </c>
      <c r="AT13" t="s">
        <v>163</v>
      </c>
      <c r="AU13" t="s">
        <v>164</v>
      </c>
    </row>
    <row r="14" spans="1:47" x14ac:dyDescent="0.3">
      <c r="A14" t="s">
        <v>168</v>
      </c>
      <c r="B14" t="s">
        <v>169</v>
      </c>
      <c r="C14" t="s">
        <v>170</v>
      </c>
      <c r="D14" t="s">
        <v>171</v>
      </c>
      <c r="I14" t="s">
        <v>172</v>
      </c>
      <c r="J14" t="s">
        <v>172</v>
      </c>
      <c r="K14" t="s">
        <v>173</v>
      </c>
      <c r="Q14" t="s">
        <v>174</v>
      </c>
      <c r="R14" t="s">
        <v>174</v>
      </c>
      <c r="S14" t="s">
        <v>175</v>
      </c>
      <c r="T14" t="s">
        <v>148</v>
      </c>
      <c r="X14" t="s">
        <v>176</v>
      </c>
      <c r="Y14" t="s">
        <v>176</v>
      </c>
      <c r="Z14" t="s">
        <v>1015</v>
      </c>
      <c r="AA14" t="s">
        <v>154</v>
      </c>
      <c r="AD14" t="s">
        <v>168</v>
      </c>
      <c r="AE14" t="s">
        <v>169</v>
      </c>
      <c r="AF14" t="s">
        <v>170</v>
      </c>
      <c r="AG14" t="s">
        <v>171</v>
      </c>
      <c r="AJ14" t="s">
        <v>172</v>
      </c>
      <c r="AK14" t="s">
        <v>173</v>
      </c>
      <c r="AL14" t="s">
        <v>173</v>
      </c>
      <c r="AO14" t="s">
        <v>172</v>
      </c>
      <c r="AP14" t="s">
        <v>173</v>
      </c>
      <c r="AT14" t="s">
        <v>172</v>
      </c>
      <c r="AU14" t="s">
        <v>173</v>
      </c>
    </row>
    <row r="15" spans="1:47" x14ac:dyDescent="0.3">
      <c r="A15" t="s">
        <v>177</v>
      </c>
      <c r="B15" t="s">
        <v>178</v>
      </c>
      <c r="C15" t="s">
        <v>179</v>
      </c>
      <c r="D15" t="s">
        <v>180</v>
      </c>
      <c r="I15" t="s">
        <v>181</v>
      </c>
      <c r="J15" t="s">
        <v>181</v>
      </c>
      <c r="K15" t="s">
        <v>182</v>
      </c>
      <c r="Q15" t="s">
        <v>183</v>
      </c>
      <c r="R15" t="s">
        <v>183</v>
      </c>
      <c r="S15" t="s">
        <v>184</v>
      </c>
      <c r="T15" t="s">
        <v>148</v>
      </c>
      <c r="X15" t="s">
        <v>185</v>
      </c>
      <c r="Y15" t="s">
        <v>185</v>
      </c>
      <c r="Z15" t="s">
        <v>1016</v>
      </c>
      <c r="AA15" t="s">
        <v>154</v>
      </c>
      <c r="AD15" t="s">
        <v>177</v>
      </c>
      <c r="AE15" t="s">
        <v>178</v>
      </c>
      <c r="AF15" t="s">
        <v>179</v>
      </c>
      <c r="AG15" t="s">
        <v>180</v>
      </c>
      <c r="AJ15" t="s">
        <v>181</v>
      </c>
      <c r="AK15" t="s">
        <v>182</v>
      </c>
      <c r="AL15" t="s">
        <v>182</v>
      </c>
      <c r="AO15" t="s">
        <v>181</v>
      </c>
      <c r="AP15" t="s">
        <v>182</v>
      </c>
      <c r="AT15" t="s">
        <v>181</v>
      </c>
      <c r="AU15" t="s">
        <v>182</v>
      </c>
    </row>
    <row r="16" spans="1:47" x14ac:dyDescent="0.3">
      <c r="A16" t="s">
        <v>186</v>
      </c>
      <c r="B16" t="s">
        <v>187</v>
      </c>
      <c r="C16" t="s">
        <v>188</v>
      </c>
      <c r="D16" t="s">
        <v>189</v>
      </c>
      <c r="I16" t="s">
        <v>143</v>
      </c>
      <c r="J16" t="s">
        <v>143</v>
      </c>
      <c r="K16" t="s">
        <v>1012</v>
      </c>
      <c r="Q16" t="s">
        <v>190</v>
      </c>
      <c r="R16" t="s">
        <v>190</v>
      </c>
      <c r="S16" t="s">
        <v>191</v>
      </c>
      <c r="T16" t="s">
        <v>154</v>
      </c>
      <c r="X16" t="s">
        <v>192</v>
      </c>
      <c r="Y16" t="s">
        <v>192</v>
      </c>
      <c r="Z16" t="s">
        <v>1017</v>
      </c>
      <c r="AA16" t="s">
        <v>154</v>
      </c>
      <c r="AD16" t="s">
        <v>186</v>
      </c>
      <c r="AE16" t="s">
        <v>187</v>
      </c>
      <c r="AF16" t="s">
        <v>188</v>
      </c>
      <c r="AG16" t="s">
        <v>189</v>
      </c>
      <c r="AJ16" t="s">
        <v>143</v>
      </c>
      <c r="AK16" t="s">
        <v>1012</v>
      </c>
      <c r="AO16" t="s">
        <v>143</v>
      </c>
      <c r="AP16" t="s">
        <v>1012</v>
      </c>
      <c r="AQ16" t="s">
        <v>1012</v>
      </c>
      <c r="AT16" t="s">
        <v>143</v>
      </c>
      <c r="AU16" t="s">
        <v>1012</v>
      </c>
    </row>
    <row r="17" spans="1:48" x14ac:dyDescent="0.3">
      <c r="A17" t="s">
        <v>616</v>
      </c>
      <c r="B17" t="s">
        <v>617</v>
      </c>
      <c r="C17" t="s">
        <v>194</v>
      </c>
      <c r="D17" t="s">
        <v>195</v>
      </c>
      <c r="I17" t="s">
        <v>158</v>
      </c>
      <c r="J17" t="s">
        <v>158</v>
      </c>
      <c r="K17" t="s">
        <v>1013</v>
      </c>
      <c r="Q17" t="s">
        <v>196</v>
      </c>
      <c r="R17" t="s">
        <v>196</v>
      </c>
      <c r="S17" t="s">
        <v>197</v>
      </c>
      <c r="T17" t="s">
        <v>154</v>
      </c>
      <c r="X17" t="s">
        <v>198</v>
      </c>
      <c r="Y17" t="s">
        <v>198</v>
      </c>
      <c r="Z17" t="s">
        <v>1018</v>
      </c>
      <c r="AA17" t="s">
        <v>163</v>
      </c>
      <c r="AD17" t="s">
        <v>616</v>
      </c>
      <c r="AE17" t="s">
        <v>193</v>
      </c>
      <c r="AF17" t="s">
        <v>194</v>
      </c>
      <c r="AG17" t="s">
        <v>195</v>
      </c>
      <c r="AJ17" t="s">
        <v>158</v>
      </c>
      <c r="AK17" t="s">
        <v>1013</v>
      </c>
      <c r="AO17" t="s">
        <v>158</v>
      </c>
      <c r="AP17" t="s">
        <v>1013</v>
      </c>
      <c r="AQ17" t="s">
        <v>1013</v>
      </c>
      <c r="AT17" t="s">
        <v>158</v>
      </c>
      <c r="AU17" t="s">
        <v>1013</v>
      </c>
    </row>
    <row r="18" spans="1:48" x14ac:dyDescent="0.3">
      <c r="A18" t="s">
        <v>199</v>
      </c>
      <c r="B18" t="s">
        <v>200</v>
      </c>
      <c r="C18" t="s">
        <v>201</v>
      </c>
      <c r="D18" t="s">
        <v>202</v>
      </c>
      <c r="I18" t="s">
        <v>167</v>
      </c>
      <c r="J18" t="s">
        <v>167</v>
      </c>
      <c r="K18" t="s">
        <v>1014</v>
      </c>
      <c r="Q18" t="s">
        <v>203</v>
      </c>
      <c r="R18" t="s">
        <v>203</v>
      </c>
      <c r="S18" t="s">
        <v>204</v>
      </c>
      <c r="T18" t="s">
        <v>154</v>
      </c>
      <c r="X18" t="s">
        <v>205</v>
      </c>
      <c r="Y18" t="s">
        <v>205</v>
      </c>
      <c r="Z18" t="s">
        <v>1019</v>
      </c>
      <c r="AA18" t="s">
        <v>206</v>
      </c>
      <c r="AD18" t="s">
        <v>199</v>
      </c>
      <c r="AE18" t="s">
        <v>200</v>
      </c>
      <c r="AF18" t="s">
        <v>201</v>
      </c>
      <c r="AG18" t="s">
        <v>202</v>
      </c>
      <c r="AJ18" t="s">
        <v>167</v>
      </c>
      <c r="AK18" t="s">
        <v>1014</v>
      </c>
      <c r="AO18" t="s">
        <v>167</v>
      </c>
      <c r="AP18" t="s">
        <v>1014</v>
      </c>
      <c r="AQ18" t="s">
        <v>1014</v>
      </c>
      <c r="AT18" t="s">
        <v>167</v>
      </c>
      <c r="AU18" t="s">
        <v>1014</v>
      </c>
    </row>
    <row r="19" spans="1:48" x14ac:dyDescent="0.3">
      <c r="A19" t="s">
        <v>207</v>
      </c>
      <c r="B19" t="s">
        <v>208</v>
      </c>
      <c r="C19" t="s">
        <v>209</v>
      </c>
      <c r="D19" t="s">
        <v>210</v>
      </c>
      <c r="I19" t="s">
        <v>176</v>
      </c>
      <c r="J19" t="s">
        <v>176</v>
      </c>
      <c r="K19" t="s">
        <v>1015</v>
      </c>
      <c r="Q19" t="s">
        <v>211</v>
      </c>
      <c r="R19" t="s">
        <v>211</v>
      </c>
      <c r="S19" t="s">
        <v>212</v>
      </c>
      <c r="T19" t="s">
        <v>154</v>
      </c>
      <c r="X19" t="s">
        <v>213</v>
      </c>
      <c r="Y19" t="s">
        <v>213</v>
      </c>
      <c r="Z19" t="s">
        <v>1020</v>
      </c>
      <c r="AA19" t="s">
        <v>206</v>
      </c>
      <c r="AD19" t="s">
        <v>207</v>
      </c>
      <c r="AE19" t="s">
        <v>208</v>
      </c>
      <c r="AF19" t="s">
        <v>209</v>
      </c>
      <c r="AG19" t="s">
        <v>210</v>
      </c>
      <c r="AJ19" t="s">
        <v>176</v>
      </c>
      <c r="AK19" t="s">
        <v>1015</v>
      </c>
      <c r="AO19" t="s">
        <v>176</v>
      </c>
      <c r="AP19" t="s">
        <v>1015</v>
      </c>
      <c r="AQ19" t="s">
        <v>1015</v>
      </c>
      <c r="AT19" t="s">
        <v>176</v>
      </c>
      <c r="AU19" t="s">
        <v>1015</v>
      </c>
    </row>
    <row r="20" spans="1:48" x14ac:dyDescent="0.3">
      <c r="A20" t="s">
        <v>214</v>
      </c>
      <c r="B20" t="s">
        <v>215</v>
      </c>
      <c r="C20" t="s">
        <v>216</v>
      </c>
      <c r="D20" t="s">
        <v>217</v>
      </c>
      <c r="I20" t="s">
        <v>185</v>
      </c>
      <c r="J20" t="s">
        <v>185</v>
      </c>
      <c r="K20" t="s">
        <v>1016</v>
      </c>
      <c r="Q20" t="s">
        <v>218</v>
      </c>
      <c r="R20" t="s">
        <v>218</v>
      </c>
      <c r="S20" t="s">
        <v>219</v>
      </c>
      <c r="T20" t="s">
        <v>172</v>
      </c>
      <c r="AD20" t="s">
        <v>214</v>
      </c>
      <c r="AE20" t="s">
        <v>215</v>
      </c>
      <c r="AF20" t="s">
        <v>216</v>
      </c>
      <c r="AG20" t="s">
        <v>217</v>
      </c>
      <c r="AJ20" t="s">
        <v>185</v>
      </c>
      <c r="AK20" t="s">
        <v>1016</v>
      </c>
      <c r="AO20" t="s">
        <v>185</v>
      </c>
      <c r="AP20" t="s">
        <v>1016</v>
      </c>
      <c r="AQ20" t="s">
        <v>1016</v>
      </c>
      <c r="AT20" t="s">
        <v>185</v>
      </c>
      <c r="AU20" t="s">
        <v>1016</v>
      </c>
    </row>
    <row r="21" spans="1:48" x14ac:dyDescent="0.3">
      <c r="A21" t="s">
        <v>220</v>
      </c>
      <c r="B21" t="s">
        <v>221</v>
      </c>
      <c r="C21" t="s">
        <v>222</v>
      </c>
      <c r="D21" t="s">
        <v>223</v>
      </c>
      <c r="I21" t="s">
        <v>192</v>
      </c>
      <c r="J21" t="s">
        <v>192</v>
      </c>
      <c r="K21" t="s">
        <v>1017</v>
      </c>
      <c r="Q21" t="s">
        <v>224</v>
      </c>
      <c r="R21" t="s">
        <v>224</v>
      </c>
      <c r="S21" t="s">
        <v>225</v>
      </c>
      <c r="T21" t="s">
        <v>172</v>
      </c>
      <c r="AD21" t="s">
        <v>220</v>
      </c>
      <c r="AE21" t="s">
        <v>221</v>
      </c>
      <c r="AF21" t="s">
        <v>222</v>
      </c>
      <c r="AG21" t="s">
        <v>223</v>
      </c>
      <c r="AJ21" t="s">
        <v>192</v>
      </c>
      <c r="AK21" t="s">
        <v>1017</v>
      </c>
      <c r="AO21" t="s">
        <v>192</v>
      </c>
      <c r="AP21" t="s">
        <v>1017</v>
      </c>
      <c r="AQ21" t="s">
        <v>1017</v>
      </c>
      <c r="AT21" t="s">
        <v>192</v>
      </c>
      <c r="AU21" t="s">
        <v>1017</v>
      </c>
    </row>
    <row r="22" spans="1:48" x14ac:dyDescent="0.3">
      <c r="A22" t="s">
        <v>618</v>
      </c>
      <c r="B22" t="s">
        <v>619</v>
      </c>
      <c r="C22" t="s">
        <v>227</v>
      </c>
      <c r="D22" t="s">
        <v>228</v>
      </c>
      <c r="I22" t="s">
        <v>198</v>
      </c>
      <c r="J22" t="s">
        <v>198</v>
      </c>
      <c r="K22" t="s">
        <v>1018</v>
      </c>
      <c r="Q22" t="s">
        <v>229</v>
      </c>
      <c r="R22" t="s">
        <v>229</v>
      </c>
      <c r="S22" t="s">
        <v>230</v>
      </c>
      <c r="T22" t="s">
        <v>181</v>
      </c>
      <c r="AD22" t="s">
        <v>618</v>
      </c>
      <c r="AE22" t="s">
        <v>226</v>
      </c>
      <c r="AF22" t="s">
        <v>227</v>
      </c>
      <c r="AG22" t="s">
        <v>228</v>
      </c>
      <c r="AJ22" t="s">
        <v>198</v>
      </c>
      <c r="AK22" t="s">
        <v>1018</v>
      </c>
      <c r="AO22" t="s">
        <v>198</v>
      </c>
      <c r="AP22" t="s">
        <v>1018</v>
      </c>
      <c r="AQ22" t="s">
        <v>1018</v>
      </c>
      <c r="AT22" t="s">
        <v>198</v>
      </c>
      <c r="AU22" t="s">
        <v>1018</v>
      </c>
    </row>
    <row r="23" spans="1:48" x14ac:dyDescent="0.3">
      <c r="A23" t="s">
        <v>255</v>
      </c>
      <c r="B23" t="s">
        <v>256</v>
      </c>
      <c r="C23" t="s">
        <v>233</v>
      </c>
      <c r="D23" t="s">
        <v>234</v>
      </c>
      <c r="I23" t="s">
        <v>205</v>
      </c>
      <c r="J23" t="s">
        <v>205</v>
      </c>
      <c r="K23" t="s">
        <v>1019</v>
      </c>
      <c r="Q23" t="s">
        <v>235</v>
      </c>
      <c r="R23" t="s">
        <v>235</v>
      </c>
      <c r="S23" t="s">
        <v>236</v>
      </c>
      <c r="T23" t="s">
        <v>181</v>
      </c>
      <c r="AD23" t="s">
        <v>255</v>
      </c>
      <c r="AE23" t="s">
        <v>232</v>
      </c>
      <c r="AF23" t="s">
        <v>233</v>
      </c>
      <c r="AG23" t="s">
        <v>234</v>
      </c>
      <c r="AJ23" t="s">
        <v>205</v>
      </c>
      <c r="AK23" t="s">
        <v>1019</v>
      </c>
      <c r="AO23" t="s">
        <v>205</v>
      </c>
      <c r="AP23" t="s">
        <v>1019</v>
      </c>
      <c r="AQ23" t="s">
        <v>1019</v>
      </c>
      <c r="AT23" t="s">
        <v>205</v>
      </c>
      <c r="AU23" t="s">
        <v>1019</v>
      </c>
    </row>
    <row r="24" spans="1:48" x14ac:dyDescent="0.3">
      <c r="A24" t="s">
        <v>315</v>
      </c>
      <c r="B24" t="s">
        <v>316</v>
      </c>
      <c r="C24" t="s">
        <v>237</v>
      </c>
      <c r="D24" t="s">
        <v>238</v>
      </c>
      <c r="I24" t="s">
        <v>213</v>
      </c>
      <c r="J24" t="s">
        <v>213</v>
      </c>
      <c r="K24" t="s">
        <v>1020</v>
      </c>
      <c r="Q24" t="s">
        <v>239</v>
      </c>
      <c r="R24" t="s">
        <v>239</v>
      </c>
      <c r="S24" t="s">
        <v>240</v>
      </c>
      <c r="T24" t="s">
        <v>163</v>
      </c>
      <c r="AD24" t="s">
        <v>315</v>
      </c>
      <c r="AE24" t="s">
        <v>151</v>
      </c>
      <c r="AF24" t="s">
        <v>237</v>
      </c>
      <c r="AG24" t="s">
        <v>238</v>
      </c>
      <c r="AJ24" t="s">
        <v>213</v>
      </c>
      <c r="AK24" t="s">
        <v>1020</v>
      </c>
      <c r="AO24" t="s">
        <v>213</v>
      </c>
      <c r="AP24" t="s">
        <v>1020</v>
      </c>
      <c r="AQ24" t="s">
        <v>1020</v>
      </c>
      <c r="AT24" t="s">
        <v>213</v>
      </c>
      <c r="AU24" t="s">
        <v>1020</v>
      </c>
    </row>
    <row r="25" spans="1:48" x14ac:dyDescent="0.3">
      <c r="A25" t="s">
        <v>241</v>
      </c>
      <c r="B25" t="s">
        <v>242</v>
      </c>
      <c r="C25" t="s">
        <v>243</v>
      </c>
      <c r="D25" t="s">
        <v>244</v>
      </c>
      <c r="I25" t="s">
        <v>142</v>
      </c>
      <c r="J25" t="s">
        <v>142</v>
      </c>
      <c r="K25" t="s">
        <v>138</v>
      </c>
      <c r="AD25" t="s">
        <v>241</v>
      </c>
      <c r="AE25" t="s">
        <v>242</v>
      </c>
      <c r="AF25" t="s">
        <v>243</v>
      </c>
      <c r="AG25" t="s">
        <v>244</v>
      </c>
      <c r="AJ25" t="s">
        <v>142</v>
      </c>
      <c r="AK25" t="s">
        <v>138</v>
      </c>
      <c r="AL25" t="s">
        <v>138</v>
      </c>
      <c r="AO25" t="s">
        <v>142</v>
      </c>
      <c r="AP25" t="s">
        <v>138</v>
      </c>
      <c r="AT25" t="s">
        <v>142</v>
      </c>
      <c r="AU25" t="s">
        <v>138</v>
      </c>
      <c r="AV25" t="s">
        <v>138</v>
      </c>
    </row>
    <row r="26" spans="1:48" x14ac:dyDescent="0.3">
      <c r="A26" t="s">
        <v>620</v>
      </c>
      <c r="B26" t="s">
        <v>621</v>
      </c>
      <c r="C26" t="s">
        <v>246</v>
      </c>
      <c r="D26" t="s">
        <v>247</v>
      </c>
      <c r="I26" t="s">
        <v>156</v>
      </c>
      <c r="J26" t="s">
        <v>156</v>
      </c>
      <c r="K26" t="s">
        <v>157</v>
      </c>
      <c r="AD26" t="s">
        <v>620</v>
      </c>
      <c r="AE26" t="s">
        <v>245</v>
      </c>
      <c r="AF26" t="s">
        <v>246</v>
      </c>
      <c r="AG26" t="s">
        <v>247</v>
      </c>
      <c r="AJ26" t="s">
        <v>156</v>
      </c>
      <c r="AK26" t="s">
        <v>157</v>
      </c>
      <c r="AL26" t="s">
        <v>157</v>
      </c>
      <c r="AO26" t="s">
        <v>156</v>
      </c>
      <c r="AP26" t="s">
        <v>157</v>
      </c>
      <c r="AT26" t="s">
        <v>156</v>
      </c>
      <c r="AU26" t="s">
        <v>157</v>
      </c>
      <c r="AV26" t="s">
        <v>157</v>
      </c>
    </row>
    <row r="27" spans="1:48" x14ac:dyDescent="0.3">
      <c r="A27" t="s">
        <v>287</v>
      </c>
      <c r="B27" t="s">
        <v>288</v>
      </c>
      <c r="C27" t="s">
        <v>248</v>
      </c>
      <c r="D27" t="s">
        <v>249</v>
      </c>
      <c r="I27" t="s">
        <v>165</v>
      </c>
      <c r="J27" t="s">
        <v>165</v>
      </c>
      <c r="K27" t="s">
        <v>166</v>
      </c>
      <c r="AD27" t="s">
        <v>287</v>
      </c>
      <c r="AE27" t="s">
        <v>187</v>
      </c>
      <c r="AF27" t="s">
        <v>248</v>
      </c>
      <c r="AG27" t="s">
        <v>249</v>
      </c>
      <c r="AJ27" t="s">
        <v>165</v>
      </c>
      <c r="AK27" t="s">
        <v>166</v>
      </c>
      <c r="AL27" t="s">
        <v>166</v>
      </c>
      <c r="AO27" t="s">
        <v>165</v>
      </c>
      <c r="AP27" t="s">
        <v>166</v>
      </c>
      <c r="AT27" t="s">
        <v>165</v>
      </c>
      <c r="AU27" t="s">
        <v>166</v>
      </c>
      <c r="AV27" t="s">
        <v>166</v>
      </c>
    </row>
    <row r="28" spans="1:48" x14ac:dyDescent="0.3">
      <c r="A28" t="s">
        <v>622</v>
      </c>
      <c r="B28" t="s">
        <v>623</v>
      </c>
      <c r="C28" t="s">
        <v>251</v>
      </c>
      <c r="D28" t="s">
        <v>252</v>
      </c>
      <c r="I28" t="s">
        <v>174</v>
      </c>
      <c r="J28" t="s">
        <v>174</v>
      </c>
      <c r="K28" t="s">
        <v>175</v>
      </c>
      <c r="AD28" t="s">
        <v>622</v>
      </c>
      <c r="AE28" t="s">
        <v>250</v>
      </c>
      <c r="AF28" t="s">
        <v>251</v>
      </c>
      <c r="AG28" t="s">
        <v>252</v>
      </c>
      <c r="AJ28" t="s">
        <v>174</v>
      </c>
      <c r="AK28" t="s">
        <v>175</v>
      </c>
      <c r="AL28" t="s">
        <v>175</v>
      </c>
      <c r="AO28" t="s">
        <v>174</v>
      </c>
      <c r="AP28" t="s">
        <v>175</v>
      </c>
      <c r="AT28" t="s">
        <v>174</v>
      </c>
      <c r="AU28" t="s">
        <v>175</v>
      </c>
      <c r="AV28" t="s">
        <v>175</v>
      </c>
    </row>
    <row r="29" spans="1:48" x14ac:dyDescent="0.3">
      <c r="A29" t="s">
        <v>421</v>
      </c>
      <c r="B29" t="s">
        <v>422</v>
      </c>
      <c r="C29" t="s">
        <v>253</v>
      </c>
      <c r="D29" t="s">
        <v>254</v>
      </c>
      <c r="I29" t="s">
        <v>183</v>
      </c>
      <c r="J29" t="s">
        <v>183</v>
      </c>
      <c r="K29" t="s">
        <v>184</v>
      </c>
      <c r="AD29" t="s">
        <v>421</v>
      </c>
      <c r="AE29" t="s">
        <v>215</v>
      </c>
      <c r="AF29" t="s">
        <v>253</v>
      </c>
      <c r="AG29" t="s">
        <v>254</v>
      </c>
      <c r="AJ29" t="s">
        <v>183</v>
      </c>
      <c r="AK29" t="s">
        <v>184</v>
      </c>
      <c r="AL29" t="s">
        <v>184</v>
      </c>
      <c r="AO29" t="s">
        <v>183</v>
      </c>
      <c r="AP29" t="s">
        <v>184</v>
      </c>
      <c r="AT29" t="s">
        <v>183</v>
      </c>
      <c r="AU29" t="s">
        <v>184</v>
      </c>
      <c r="AV29" t="s">
        <v>184</v>
      </c>
    </row>
    <row r="30" spans="1:48" x14ac:dyDescent="0.3">
      <c r="A30" t="s">
        <v>624</v>
      </c>
      <c r="B30" t="s">
        <v>625</v>
      </c>
      <c r="C30" t="s">
        <v>257</v>
      </c>
      <c r="D30" t="s">
        <v>258</v>
      </c>
      <c r="I30" t="s">
        <v>190</v>
      </c>
      <c r="J30" t="s">
        <v>190</v>
      </c>
      <c r="K30" t="s">
        <v>191</v>
      </c>
      <c r="AD30" t="s">
        <v>624</v>
      </c>
      <c r="AE30" t="s">
        <v>256</v>
      </c>
      <c r="AF30" t="s">
        <v>257</v>
      </c>
      <c r="AG30" t="s">
        <v>258</v>
      </c>
      <c r="AJ30" t="s">
        <v>190</v>
      </c>
      <c r="AK30" t="s">
        <v>191</v>
      </c>
      <c r="AL30" t="s">
        <v>191</v>
      </c>
      <c r="AO30" t="s">
        <v>190</v>
      </c>
      <c r="AP30" t="s">
        <v>191</v>
      </c>
      <c r="AT30" t="s">
        <v>190</v>
      </c>
      <c r="AU30" t="s">
        <v>191</v>
      </c>
      <c r="AV30" t="s">
        <v>191</v>
      </c>
    </row>
    <row r="31" spans="1:48" x14ac:dyDescent="0.3">
      <c r="A31" t="s">
        <v>411</v>
      </c>
      <c r="B31" t="s">
        <v>412</v>
      </c>
      <c r="C31" t="s">
        <v>259</v>
      </c>
      <c r="D31" t="s">
        <v>260</v>
      </c>
      <c r="I31" t="s">
        <v>196</v>
      </c>
      <c r="J31" t="s">
        <v>196</v>
      </c>
      <c r="K31" t="s">
        <v>197</v>
      </c>
      <c r="AD31" t="s">
        <v>411</v>
      </c>
      <c r="AE31" t="s">
        <v>178</v>
      </c>
      <c r="AF31" t="s">
        <v>259</v>
      </c>
      <c r="AG31" t="s">
        <v>260</v>
      </c>
      <c r="AJ31" t="s">
        <v>196</v>
      </c>
      <c r="AK31" t="s">
        <v>197</v>
      </c>
      <c r="AL31" t="s">
        <v>197</v>
      </c>
      <c r="AO31" t="s">
        <v>196</v>
      </c>
      <c r="AP31" t="s">
        <v>197</v>
      </c>
      <c r="AT31" t="s">
        <v>196</v>
      </c>
      <c r="AU31" t="s">
        <v>197</v>
      </c>
      <c r="AV31" t="s">
        <v>197</v>
      </c>
    </row>
    <row r="32" spans="1:48" x14ac:dyDescent="0.3">
      <c r="A32" t="s">
        <v>271</v>
      </c>
      <c r="B32" t="s">
        <v>272</v>
      </c>
      <c r="C32" t="s">
        <v>261</v>
      </c>
      <c r="D32" t="s">
        <v>262</v>
      </c>
      <c r="I32" t="s">
        <v>203</v>
      </c>
      <c r="J32" t="s">
        <v>203</v>
      </c>
      <c r="K32" t="s">
        <v>204</v>
      </c>
      <c r="AD32" t="s">
        <v>271</v>
      </c>
      <c r="AE32" t="s">
        <v>151</v>
      </c>
      <c r="AF32" t="s">
        <v>261</v>
      </c>
      <c r="AG32" t="s">
        <v>262</v>
      </c>
      <c r="AJ32" t="s">
        <v>203</v>
      </c>
      <c r="AK32" t="s">
        <v>204</v>
      </c>
      <c r="AL32" t="s">
        <v>204</v>
      </c>
      <c r="AO32" t="s">
        <v>203</v>
      </c>
      <c r="AP32" t="s">
        <v>204</v>
      </c>
      <c r="AT32" t="s">
        <v>203</v>
      </c>
      <c r="AU32" t="s">
        <v>204</v>
      </c>
      <c r="AV32" t="s">
        <v>204</v>
      </c>
    </row>
    <row r="33" spans="1:48" x14ac:dyDescent="0.3">
      <c r="A33" t="s">
        <v>177</v>
      </c>
      <c r="B33" t="s">
        <v>178</v>
      </c>
      <c r="C33" t="s">
        <v>263</v>
      </c>
      <c r="D33" t="s">
        <v>264</v>
      </c>
      <c r="I33" t="s">
        <v>211</v>
      </c>
      <c r="J33" t="s">
        <v>211</v>
      </c>
      <c r="K33" t="s">
        <v>212</v>
      </c>
      <c r="AD33" t="s">
        <v>177</v>
      </c>
      <c r="AE33" t="s">
        <v>250</v>
      </c>
      <c r="AF33" t="s">
        <v>263</v>
      </c>
      <c r="AG33" t="s">
        <v>264</v>
      </c>
      <c r="AJ33" t="s">
        <v>211</v>
      </c>
      <c r="AK33" t="s">
        <v>212</v>
      </c>
      <c r="AL33" t="s">
        <v>212</v>
      </c>
      <c r="AO33" t="s">
        <v>211</v>
      </c>
      <c r="AP33" t="s">
        <v>212</v>
      </c>
      <c r="AT33" t="s">
        <v>211</v>
      </c>
      <c r="AU33" t="s">
        <v>212</v>
      </c>
      <c r="AV33" t="s">
        <v>212</v>
      </c>
    </row>
    <row r="34" spans="1:48" x14ac:dyDescent="0.3">
      <c r="A34" t="s">
        <v>265</v>
      </c>
      <c r="B34" t="s">
        <v>266</v>
      </c>
      <c r="C34" t="s">
        <v>267</v>
      </c>
      <c r="D34" t="s">
        <v>268</v>
      </c>
      <c r="I34" t="s">
        <v>218</v>
      </c>
      <c r="J34" t="s">
        <v>218</v>
      </c>
      <c r="K34" t="s">
        <v>219</v>
      </c>
      <c r="AD34" t="s">
        <v>265</v>
      </c>
      <c r="AE34" t="s">
        <v>266</v>
      </c>
      <c r="AF34" t="s">
        <v>267</v>
      </c>
      <c r="AG34" t="s">
        <v>268</v>
      </c>
      <c r="AJ34" t="s">
        <v>218</v>
      </c>
      <c r="AK34" t="s">
        <v>219</v>
      </c>
      <c r="AL34" t="s">
        <v>219</v>
      </c>
      <c r="AO34" t="s">
        <v>218</v>
      </c>
      <c r="AP34" t="s">
        <v>219</v>
      </c>
      <c r="AT34" t="s">
        <v>218</v>
      </c>
      <c r="AU34" t="s">
        <v>219</v>
      </c>
      <c r="AV34" t="s">
        <v>219</v>
      </c>
    </row>
    <row r="35" spans="1:48" x14ac:dyDescent="0.3">
      <c r="A35" t="s">
        <v>599</v>
      </c>
      <c r="B35" t="s">
        <v>600</v>
      </c>
      <c r="C35" t="s">
        <v>269</v>
      </c>
      <c r="D35" t="s">
        <v>270</v>
      </c>
      <c r="I35" t="s">
        <v>224</v>
      </c>
      <c r="J35" t="s">
        <v>224</v>
      </c>
      <c r="K35" t="s">
        <v>225</v>
      </c>
      <c r="AD35" t="s">
        <v>599</v>
      </c>
      <c r="AE35" t="s">
        <v>266</v>
      </c>
      <c r="AF35" t="s">
        <v>269</v>
      </c>
      <c r="AG35" t="s">
        <v>270</v>
      </c>
      <c r="AJ35" t="s">
        <v>224</v>
      </c>
      <c r="AK35" t="s">
        <v>225</v>
      </c>
      <c r="AL35" t="s">
        <v>225</v>
      </c>
      <c r="AO35" t="s">
        <v>224</v>
      </c>
      <c r="AP35" t="s">
        <v>225</v>
      </c>
      <c r="AT35" t="s">
        <v>224</v>
      </c>
      <c r="AU35" t="s">
        <v>225</v>
      </c>
      <c r="AV35" t="s">
        <v>225</v>
      </c>
    </row>
    <row r="36" spans="1:48" x14ac:dyDescent="0.3">
      <c r="A36" t="s">
        <v>576</v>
      </c>
      <c r="B36" t="s">
        <v>577</v>
      </c>
      <c r="C36" t="s">
        <v>273</v>
      </c>
      <c r="D36" t="s">
        <v>274</v>
      </c>
      <c r="I36" t="s">
        <v>229</v>
      </c>
      <c r="J36" t="s">
        <v>229</v>
      </c>
      <c r="K36" t="s">
        <v>230</v>
      </c>
      <c r="AD36" t="s">
        <v>576</v>
      </c>
      <c r="AE36" t="s">
        <v>272</v>
      </c>
      <c r="AF36" t="s">
        <v>273</v>
      </c>
      <c r="AG36" t="s">
        <v>274</v>
      </c>
      <c r="AJ36" t="s">
        <v>229</v>
      </c>
      <c r="AK36" t="s">
        <v>230</v>
      </c>
      <c r="AL36" t="s">
        <v>230</v>
      </c>
      <c r="AO36" t="s">
        <v>229</v>
      </c>
      <c r="AP36" t="s">
        <v>230</v>
      </c>
      <c r="AT36" t="s">
        <v>229</v>
      </c>
      <c r="AU36" t="s">
        <v>230</v>
      </c>
      <c r="AV36" t="s">
        <v>230</v>
      </c>
    </row>
    <row r="37" spans="1:48" x14ac:dyDescent="0.3">
      <c r="A37" t="s">
        <v>275</v>
      </c>
      <c r="B37" t="s">
        <v>276</v>
      </c>
      <c r="C37" t="s">
        <v>277</v>
      </c>
      <c r="D37" t="s">
        <v>278</v>
      </c>
      <c r="I37" t="s">
        <v>235</v>
      </c>
      <c r="J37" t="s">
        <v>235</v>
      </c>
      <c r="K37" t="s">
        <v>236</v>
      </c>
      <c r="AD37" t="s">
        <v>275</v>
      </c>
      <c r="AE37" t="s">
        <v>276</v>
      </c>
      <c r="AF37" t="s">
        <v>277</v>
      </c>
      <c r="AG37" t="s">
        <v>278</v>
      </c>
      <c r="AJ37" t="s">
        <v>235</v>
      </c>
      <c r="AK37" t="s">
        <v>236</v>
      </c>
      <c r="AL37" t="s">
        <v>236</v>
      </c>
      <c r="AO37" t="s">
        <v>235</v>
      </c>
      <c r="AP37" t="s">
        <v>236</v>
      </c>
      <c r="AT37" t="s">
        <v>235</v>
      </c>
      <c r="AU37" t="s">
        <v>236</v>
      </c>
      <c r="AV37" t="s">
        <v>236</v>
      </c>
    </row>
    <row r="38" spans="1:48" x14ac:dyDescent="0.3">
      <c r="A38" t="s">
        <v>279</v>
      </c>
      <c r="B38" t="s">
        <v>280</v>
      </c>
      <c r="C38" t="s">
        <v>281</v>
      </c>
      <c r="D38" t="s">
        <v>282</v>
      </c>
      <c r="I38" t="s">
        <v>239</v>
      </c>
      <c r="J38" t="s">
        <v>239</v>
      </c>
      <c r="K38" t="s">
        <v>240</v>
      </c>
      <c r="AD38" t="s">
        <v>279</v>
      </c>
      <c r="AE38" t="s">
        <v>280</v>
      </c>
      <c r="AF38" t="s">
        <v>281</v>
      </c>
      <c r="AG38" t="s">
        <v>282</v>
      </c>
      <c r="AJ38" t="s">
        <v>239</v>
      </c>
      <c r="AK38" t="s">
        <v>240</v>
      </c>
      <c r="AL38" t="s">
        <v>240</v>
      </c>
      <c r="AO38" t="s">
        <v>239</v>
      </c>
      <c r="AP38" t="s">
        <v>240</v>
      </c>
      <c r="AT38" t="s">
        <v>239</v>
      </c>
      <c r="AU38" t="s">
        <v>240</v>
      </c>
      <c r="AV38" t="s">
        <v>240</v>
      </c>
    </row>
    <row r="39" spans="1:48" x14ac:dyDescent="0.3">
      <c r="A39" t="s">
        <v>283</v>
      </c>
      <c r="B39" t="s">
        <v>284</v>
      </c>
      <c r="C39" t="s">
        <v>285</v>
      </c>
      <c r="D39" t="s">
        <v>286</v>
      </c>
      <c r="I39" t="s">
        <v>141</v>
      </c>
      <c r="J39" t="s">
        <v>140</v>
      </c>
      <c r="K39" t="s">
        <v>136</v>
      </c>
      <c r="AD39" t="s">
        <v>283</v>
      </c>
      <c r="AE39" t="s">
        <v>284</v>
      </c>
      <c r="AF39" t="s">
        <v>285</v>
      </c>
      <c r="AG39" t="s">
        <v>286</v>
      </c>
      <c r="AJ39" t="s">
        <v>140</v>
      </c>
      <c r="AK39" t="s">
        <v>136</v>
      </c>
      <c r="AL39" t="s">
        <v>164</v>
      </c>
      <c r="AO39" t="s">
        <v>140</v>
      </c>
      <c r="AP39" t="s">
        <v>136</v>
      </c>
      <c r="AQ39" t="s">
        <v>1018</v>
      </c>
      <c r="AT39" t="s">
        <v>140</v>
      </c>
      <c r="AU39" t="s">
        <v>136</v>
      </c>
      <c r="AV39" t="s">
        <v>240</v>
      </c>
    </row>
    <row r="40" spans="1:48" x14ac:dyDescent="0.3">
      <c r="A40" t="s">
        <v>429</v>
      </c>
      <c r="B40" t="s">
        <v>430</v>
      </c>
      <c r="C40" t="s">
        <v>289</v>
      </c>
      <c r="D40" t="s">
        <v>290</v>
      </c>
      <c r="I40" t="s">
        <v>141</v>
      </c>
      <c r="J40" t="s">
        <v>152</v>
      </c>
      <c r="K40" t="s">
        <v>153</v>
      </c>
      <c r="AD40" t="s">
        <v>429</v>
      </c>
      <c r="AE40" t="s">
        <v>288</v>
      </c>
      <c r="AF40" t="s">
        <v>289</v>
      </c>
      <c r="AG40" t="s">
        <v>290</v>
      </c>
      <c r="AJ40" t="s">
        <v>152</v>
      </c>
      <c r="AK40" t="s">
        <v>153</v>
      </c>
      <c r="AL40" t="s">
        <v>164</v>
      </c>
      <c r="AO40" t="s">
        <v>152</v>
      </c>
      <c r="AP40" t="s">
        <v>153</v>
      </c>
      <c r="AQ40" t="s">
        <v>1018</v>
      </c>
      <c r="AT40" t="s">
        <v>152</v>
      </c>
      <c r="AU40" t="s">
        <v>153</v>
      </c>
      <c r="AV40" t="s">
        <v>240</v>
      </c>
    </row>
    <row r="41" spans="1:48" x14ac:dyDescent="0.3">
      <c r="A41" t="s">
        <v>291</v>
      </c>
      <c r="B41" t="s">
        <v>626</v>
      </c>
      <c r="C41" t="s">
        <v>293</v>
      </c>
      <c r="D41" t="s">
        <v>294</v>
      </c>
      <c r="I41" t="s">
        <v>141</v>
      </c>
      <c r="J41" t="s">
        <v>161</v>
      </c>
      <c r="K41" t="s">
        <v>162</v>
      </c>
      <c r="AD41" t="s">
        <v>291</v>
      </c>
      <c r="AE41" t="s">
        <v>292</v>
      </c>
      <c r="AF41" t="s">
        <v>293</v>
      </c>
      <c r="AG41" t="s">
        <v>294</v>
      </c>
      <c r="AJ41" t="s">
        <v>161</v>
      </c>
      <c r="AK41" t="s">
        <v>162</v>
      </c>
      <c r="AL41" t="s">
        <v>149</v>
      </c>
      <c r="AO41" t="s">
        <v>161</v>
      </c>
      <c r="AP41" t="s">
        <v>162</v>
      </c>
      <c r="AQ41" t="s">
        <v>1014</v>
      </c>
      <c r="AT41" t="s">
        <v>161</v>
      </c>
      <c r="AU41" t="s">
        <v>162</v>
      </c>
      <c r="AV41" t="s">
        <v>138</v>
      </c>
    </row>
    <row r="42" spans="1:48" x14ac:dyDescent="0.3">
      <c r="A42" t="s">
        <v>295</v>
      </c>
      <c r="B42" t="s">
        <v>296</v>
      </c>
      <c r="C42" t="s">
        <v>297</v>
      </c>
      <c r="D42" t="s">
        <v>298</v>
      </c>
      <c r="I42" t="s">
        <v>141</v>
      </c>
      <c r="J42" t="s">
        <v>170</v>
      </c>
      <c r="K42" t="s">
        <v>171</v>
      </c>
      <c r="AD42" t="s">
        <v>295</v>
      </c>
      <c r="AE42" t="s">
        <v>296</v>
      </c>
      <c r="AF42" t="s">
        <v>297</v>
      </c>
      <c r="AG42" t="s">
        <v>298</v>
      </c>
      <c r="AJ42" t="s">
        <v>170</v>
      </c>
      <c r="AK42" t="s">
        <v>171</v>
      </c>
      <c r="AL42" t="s">
        <v>173</v>
      </c>
      <c r="AO42" t="s">
        <v>170</v>
      </c>
      <c r="AP42" t="s">
        <v>171</v>
      </c>
      <c r="AQ42" t="s">
        <v>1020</v>
      </c>
      <c r="AT42" t="s">
        <v>170</v>
      </c>
      <c r="AU42" t="s">
        <v>171</v>
      </c>
      <c r="AV42" t="s">
        <v>225</v>
      </c>
    </row>
    <row r="43" spans="1:48" x14ac:dyDescent="0.3">
      <c r="A43" t="s">
        <v>299</v>
      </c>
      <c r="B43" t="s">
        <v>300</v>
      </c>
      <c r="C43" t="s">
        <v>301</v>
      </c>
      <c r="D43" t="s">
        <v>302</v>
      </c>
      <c r="I43" t="s">
        <v>141</v>
      </c>
      <c r="J43" t="s">
        <v>179</v>
      </c>
      <c r="K43" t="s">
        <v>180</v>
      </c>
      <c r="AD43" t="s">
        <v>299</v>
      </c>
      <c r="AE43" t="s">
        <v>300</v>
      </c>
      <c r="AF43" t="s">
        <v>301</v>
      </c>
      <c r="AG43" t="s">
        <v>302</v>
      </c>
      <c r="AJ43" t="s">
        <v>179</v>
      </c>
      <c r="AK43" t="s">
        <v>180</v>
      </c>
      <c r="AL43" t="s">
        <v>155</v>
      </c>
      <c r="AO43" t="s">
        <v>179</v>
      </c>
      <c r="AP43" t="s">
        <v>180</v>
      </c>
      <c r="AQ43" t="s">
        <v>1017</v>
      </c>
      <c r="AT43" t="s">
        <v>179</v>
      </c>
      <c r="AU43" t="s">
        <v>180</v>
      </c>
      <c r="AV43" t="s">
        <v>204</v>
      </c>
    </row>
    <row r="44" spans="1:48" x14ac:dyDescent="0.3">
      <c r="A44" t="s">
        <v>627</v>
      </c>
      <c r="B44" t="s">
        <v>628</v>
      </c>
      <c r="C44" t="s">
        <v>305</v>
      </c>
      <c r="D44" t="s">
        <v>306</v>
      </c>
      <c r="I44" t="s">
        <v>141</v>
      </c>
      <c r="J44" t="s">
        <v>188</v>
      </c>
      <c r="K44" t="s">
        <v>189</v>
      </c>
      <c r="AD44" t="s">
        <v>627</v>
      </c>
      <c r="AE44" t="s">
        <v>304</v>
      </c>
      <c r="AF44" t="s">
        <v>305</v>
      </c>
      <c r="AG44" t="s">
        <v>306</v>
      </c>
      <c r="AJ44" t="s">
        <v>188</v>
      </c>
      <c r="AK44" t="s">
        <v>189</v>
      </c>
      <c r="AL44" t="s">
        <v>164</v>
      </c>
      <c r="AO44" t="s">
        <v>188</v>
      </c>
      <c r="AP44" t="s">
        <v>189</v>
      </c>
      <c r="AQ44" t="s">
        <v>1018</v>
      </c>
      <c r="AT44" t="s">
        <v>188</v>
      </c>
      <c r="AU44" t="s">
        <v>189</v>
      </c>
      <c r="AV44" t="s">
        <v>240</v>
      </c>
    </row>
    <row r="45" spans="1:48" x14ac:dyDescent="0.3">
      <c r="A45" t="s">
        <v>476</v>
      </c>
      <c r="B45" t="s">
        <v>477</v>
      </c>
      <c r="C45" t="s">
        <v>307</v>
      </c>
      <c r="D45" t="s">
        <v>308</v>
      </c>
      <c r="I45" t="s">
        <v>141</v>
      </c>
      <c r="J45" t="s">
        <v>194</v>
      </c>
      <c r="K45" t="s">
        <v>195</v>
      </c>
      <c r="AD45" t="s">
        <v>476</v>
      </c>
      <c r="AE45" t="s">
        <v>221</v>
      </c>
      <c r="AF45" t="s">
        <v>307</v>
      </c>
      <c r="AG45" t="s">
        <v>308</v>
      </c>
      <c r="AJ45" t="s">
        <v>194</v>
      </c>
      <c r="AK45" t="s">
        <v>195</v>
      </c>
      <c r="AL45" t="s">
        <v>155</v>
      </c>
      <c r="AO45" t="s">
        <v>194</v>
      </c>
      <c r="AP45" t="s">
        <v>195</v>
      </c>
      <c r="AQ45" t="s">
        <v>1016</v>
      </c>
      <c r="AT45" t="s">
        <v>194</v>
      </c>
      <c r="AU45" t="s">
        <v>195</v>
      </c>
      <c r="AV45" t="s">
        <v>197</v>
      </c>
    </row>
    <row r="46" spans="1:48" x14ac:dyDescent="0.3">
      <c r="A46" t="s">
        <v>629</v>
      </c>
      <c r="B46" t="s">
        <v>630</v>
      </c>
      <c r="C46" t="s">
        <v>309</v>
      </c>
      <c r="D46" t="s">
        <v>310</v>
      </c>
      <c r="I46" t="s">
        <v>141</v>
      </c>
      <c r="J46" t="s">
        <v>201</v>
      </c>
      <c r="K46" t="s">
        <v>202</v>
      </c>
      <c r="AD46" t="s">
        <v>629</v>
      </c>
      <c r="AE46" t="s">
        <v>160</v>
      </c>
      <c r="AF46" t="s">
        <v>309</v>
      </c>
      <c r="AG46" t="s">
        <v>310</v>
      </c>
      <c r="AJ46" t="s">
        <v>201</v>
      </c>
      <c r="AK46" t="s">
        <v>202</v>
      </c>
      <c r="AL46" t="s">
        <v>149</v>
      </c>
      <c r="AO46" t="s">
        <v>201</v>
      </c>
      <c r="AP46" t="s">
        <v>202</v>
      </c>
      <c r="AQ46" t="s">
        <v>1013</v>
      </c>
      <c r="AT46" t="s">
        <v>201</v>
      </c>
      <c r="AU46" t="s">
        <v>202</v>
      </c>
      <c r="AV46" t="s">
        <v>184</v>
      </c>
    </row>
    <row r="47" spans="1:48" x14ac:dyDescent="0.3">
      <c r="A47" t="s">
        <v>220</v>
      </c>
      <c r="B47" t="s">
        <v>221</v>
      </c>
      <c r="C47" t="s">
        <v>311</v>
      </c>
      <c r="D47" t="s">
        <v>312</v>
      </c>
      <c r="I47" t="s">
        <v>141</v>
      </c>
      <c r="J47" t="s">
        <v>209</v>
      </c>
      <c r="K47" t="s">
        <v>210</v>
      </c>
      <c r="AD47" t="s">
        <v>220</v>
      </c>
      <c r="AE47" t="s">
        <v>221</v>
      </c>
      <c r="AF47" t="s">
        <v>311</v>
      </c>
      <c r="AG47" t="s">
        <v>312</v>
      </c>
      <c r="AJ47" t="s">
        <v>209</v>
      </c>
      <c r="AK47" t="s">
        <v>210</v>
      </c>
      <c r="AL47" t="s">
        <v>149</v>
      </c>
      <c r="AO47" t="s">
        <v>209</v>
      </c>
      <c r="AP47" t="s">
        <v>210</v>
      </c>
      <c r="AQ47" t="s">
        <v>1013</v>
      </c>
      <c r="AT47" t="s">
        <v>209</v>
      </c>
      <c r="AU47" t="s">
        <v>210</v>
      </c>
      <c r="AV47" t="s">
        <v>184</v>
      </c>
    </row>
    <row r="48" spans="1:48" x14ac:dyDescent="0.3">
      <c r="A48" t="s">
        <v>605</v>
      </c>
      <c r="B48" t="s">
        <v>606</v>
      </c>
      <c r="C48" t="s">
        <v>313</v>
      </c>
      <c r="D48" t="s">
        <v>314</v>
      </c>
      <c r="I48" t="s">
        <v>141</v>
      </c>
      <c r="J48" t="s">
        <v>216</v>
      </c>
      <c r="K48" t="s">
        <v>217</v>
      </c>
      <c r="AD48" t="s">
        <v>605</v>
      </c>
      <c r="AE48" t="s">
        <v>193</v>
      </c>
      <c r="AF48" t="s">
        <v>313</v>
      </c>
      <c r="AG48" t="s">
        <v>314</v>
      </c>
      <c r="AJ48" t="s">
        <v>216</v>
      </c>
      <c r="AK48" t="s">
        <v>217</v>
      </c>
      <c r="AL48" t="s">
        <v>149</v>
      </c>
      <c r="AO48" t="s">
        <v>216</v>
      </c>
      <c r="AP48" t="s">
        <v>217</v>
      </c>
      <c r="AQ48" t="s">
        <v>1013</v>
      </c>
      <c r="AT48" t="s">
        <v>216</v>
      </c>
      <c r="AU48" t="s">
        <v>217</v>
      </c>
      <c r="AV48" t="s">
        <v>175</v>
      </c>
    </row>
    <row r="49" spans="1:48" x14ac:dyDescent="0.3">
      <c r="A49" t="s">
        <v>365</v>
      </c>
      <c r="B49" t="s">
        <v>366</v>
      </c>
      <c r="C49" t="s">
        <v>317</v>
      </c>
      <c r="D49" t="s">
        <v>318</v>
      </c>
      <c r="I49" t="s">
        <v>141</v>
      </c>
      <c r="J49" t="s">
        <v>222</v>
      </c>
      <c r="K49" t="s">
        <v>223</v>
      </c>
      <c r="AD49" t="s">
        <v>365</v>
      </c>
      <c r="AE49" t="s">
        <v>316</v>
      </c>
      <c r="AF49" t="s">
        <v>317</v>
      </c>
      <c r="AG49" t="s">
        <v>318</v>
      </c>
      <c r="AJ49" t="s">
        <v>222</v>
      </c>
      <c r="AK49" t="s">
        <v>223</v>
      </c>
      <c r="AL49" t="s">
        <v>173</v>
      </c>
      <c r="AO49" t="s">
        <v>222</v>
      </c>
      <c r="AP49" t="s">
        <v>223</v>
      </c>
      <c r="AQ49" t="s">
        <v>1020</v>
      </c>
      <c r="AT49" t="s">
        <v>222</v>
      </c>
      <c r="AU49" t="s">
        <v>223</v>
      </c>
      <c r="AV49" t="s">
        <v>219</v>
      </c>
    </row>
    <row r="50" spans="1:48" x14ac:dyDescent="0.3">
      <c r="A50" t="s">
        <v>319</v>
      </c>
      <c r="B50" t="s">
        <v>320</v>
      </c>
      <c r="C50" t="s">
        <v>321</v>
      </c>
      <c r="D50" t="s">
        <v>322</v>
      </c>
      <c r="I50" t="s">
        <v>141</v>
      </c>
      <c r="J50" t="s">
        <v>227</v>
      </c>
      <c r="K50" t="s">
        <v>228</v>
      </c>
      <c r="AD50" t="s">
        <v>319</v>
      </c>
      <c r="AE50" t="s">
        <v>320</v>
      </c>
      <c r="AF50" t="s">
        <v>321</v>
      </c>
      <c r="AG50" t="s">
        <v>322</v>
      </c>
      <c r="AJ50" t="s">
        <v>227</v>
      </c>
      <c r="AK50" t="s">
        <v>228</v>
      </c>
      <c r="AL50" t="s">
        <v>182</v>
      </c>
      <c r="AO50" t="s">
        <v>227</v>
      </c>
      <c r="AP50" t="s">
        <v>228</v>
      </c>
      <c r="AQ50" t="s">
        <v>1019</v>
      </c>
      <c r="AT50" t="s">
        <v>227</v>
      </c>
      <c r="AU50" t="s">
        <v>228</v>
      </c>
      <c r="AV50" t="s">
        <v>230</v>
      </c>
    </row>
    <row r="51" spans="1:48" x14ac:dyDescent="0.3">
      <c r="A51" t="s">
        <v>631</v>
      </c>
      <c r="B51" t="s">
        <v>632</v>
      </c>
      <c r="C51" t="s">
        <v>323</v>
      </c>
      <c r="D51" t="s">
        <v>324</v>
      </c>
      <c r="I51" t="s">
        <v>141</v>
      </c>
      <c r="J51" t="s">
        <v>233</v>
      </c>
      <c r="K51" t="s">
        <v>234</v>
      </c>
      <c r="AD51" t="s">
        <v>631</v>
      </c>
      <c r="AE51" t="s">
        <v>242</v>
      </c>
      <c r="AF51" t="s">
        <v>323</v>
      </c>
      <c r="AG51" t="s">
        <v>324</v>
      </c>
      <c r="AJ51" t="s">
        <v>233</v>
      </c>
      <c r="AK51" t="s">
        <v>234</v>
      </c>
      <c r="AL51" t="s">
        <v>149</v>
      </c>
      <c r="AO51" t="s">
        <v>233</v>
      </c>
      <c r="AP51" t="s">
        <v>234</v>
      </c>
      <c r="AQ51" t="s">
        <v>1014</v>
      </c>
      <c r="AT51" t="s">
        <v>233</v>
      </c>
      <c r="AU51" t="s">
        <v>234</v>
      </c>
      <c r="AV51" t="s">
        <v>138</v>
      </c>
    </row>
    <row r="52" spans="1:48" x14ac:dyDescent="0.3">
      <c r="A52" t="s">
        <v>633</v>
      </c>
      <c r="B52" t="s">
        <v>634</v>
      </c>
      <c r="C52" t="s">
        <v>325</v>
      </c>
      <c r="D52" t="s">
        <v>326</v>
      </c>
      <c r="I52" t="s">
        <v>141</v>
      </c>
      <c r="J52" t="s">
        <v>237</v>
      </c>
      <c r="K52" t="s">
        <v>238</v>
      </c>
      <c r="AD52" t="s">
        <v>633</v>
      </c>
      <c r="AE52" t="s">
        <v>151</v>
      </c>
      <c r="AF52" t="s">
        <v>325</v>
      </c>
      <c r="AG52" t="s">
        <v>326</v>
      </c>
      <c r="AJ52" t="s">
        <v>237</v>
      </c>
      <c r="AK52" t="s">
        <v>238</v>
      </c>
      <c r="AL52" t="s">
        <v>164</v>
      </c>
      <c r="AO52" t="s">
        <v>237</v>
      </c>
      <c r="AP52" t="s">
        <v>238</v>
      </c>
      <c r="AQ52" t="s">
        <v>1018</v>
      </c>
      <c r="AT52" t="s">
        <v>237</v>
      </c>
      <c r="AU52" t="s">
        <v>238</v>
      </c>
      <c r="AV52" t="s">
        <v>240</v>
      </c>
    </row>
    <row r="53" spans="1:48" x14ac:dyDescent="0.3">
      <c r="A53" t="s">
        <v>635</v>
      </c>
      <c r="B53" t="s">
        <v>636</v>
      </c>
      <c r="C53" t="s">
        <v>329</v>
      </c>
      <c r="D53" t="s">
        <v>330</v>
      </c>
      <c r="I53" t="s">
        <v>141</v>
      </c>
      <c r="J53" t="s">
        <v>243</v>
      </c>
      <c r="K53" t="s">
        <v>244</v>
      </c>
      <c r="AD53" t="s">
        <v>635</v>
      </c>
      <c r="AE53" t="s">
        <v>328</v>
      </c>
      <c r="AF53" t="s">
        <v>329</v>
      </c>
      <c r="AG53" t="s">
        <v>330</v>
      </c>
      <c r="AJ53" t="s">
        <v>243</v>
      </c>
      <c r="AK53" t="s">
        <v>244</v>
      </c>
      <c r="AL53" t="s">
        <v>182</v>
      </c>
      <c r="AO53" t="s">
        <v>243</v>
      </c>
      <c r="AP53" t="s">
        <v>244</v>
      </c>
      <c r="AQ53" t="s">
        <v>1019</v>
      </c>
      <c r="AT53" t="s">
        <v>243</v>
      </c>
      <c r="AU53" t="s">
        <v>244</v>
      </c>
      <c r="AV53" t="s">
        <v>236</v>
      </c>
    </row>
    <row r="54" spans="1:48" x14ac:dyDescent="0.3">
      <c r="A54" t="s">
        <v>637</v>
      </c>
      <c r="B54" t="s">
        <v>638</v>
      </c>
      <c r="C54" t="s">
        <v>332</v>
      </c>
      <c r="D54" t="s">
        <v>333</v>
      </c>
      <c r="I54" t="s">
        <v>141</v>
      </c>
      <c r="J54" t="s">
        <v>246</v>
      </c>
      <c r="K54" t="s">
        <v>247</v>
      </c>
      <c r="AD54" t="s">
        <v>637</v>
      </c>
      <c r="AE54" t="s">
        <v>331</v>
      </c>
      <c r="AF54" t="s">
        <v>332</v>
      </c>
      <c r="AG54" t="s">
        <v>333</v>
      </c>
      <c r="AJ54" t="s">
        <v>246</v>
      </c>
      <c r="AK54" t="s">
        <v>247</v>
      </c>
      <c r="AL54" t="s">
        <v>173</v>
      </c>
      <c r="AO54" t="s">
        <v>246</v>
      </c>
      <c r="AP54" t="s">
        <v>247</v>
      </c>
      <c r="AQ54" t="s">
        <v>1020</v>
      </c>
      <c r="AT54" t="s">
        <v>246</v>
      </c>
      <c r="AU54" t="s">
        <v>247</v>
      </c>
      <c r="AV54" t="s">
        <v>225</v>
      </c>
    </row>
    <row r="55" spans="1:48" x14ac:dyDescent="0.3">
      <c r="A55" t="s">
        <v>334</v>
      </c>
      <c r="B55" t="s">
        <v>335</v>
      </c>
      <c r="C55" t="s">
        <v>336</v>
      </c>
      <c r="D55" t="s">
        <v>337</v>
      </c>
      <c r="I55" t="s">
        <v>141</v>
      </c>
      <c r="J55" t="s">
        <v>248</v>
      </c>
      <c r="K55" t="s">
        <v>249</v>
      </c>
      <c r="AD55" t="s">
        <v>334</v>
      </c>
      <c r="AE55" t="s">
        <v>335</v>
      </c>
      <c r="AF55" t="s">
        <v>336</v>
      </c>
      <c r="AG55" t="s">
        <v>337</v>
      </c>
      <c r="AJ55" t="s">
        <v>248</v>
      </c>
      <c r="AK55" t="s">
        <v>249</v>
      </c>
      <c r="AL55" t="s">
        <v>164</v>
      </c>
      <c r="AO55" t="s">
        <v>248</v>
      </c>
      <c r="AP55" t="s">
        <v>249</v>
      </c>
      <c r="AQ55" t="s">
        <v>1018</v>
      </c>
      <c r="AT55" t="s">
        <v>248</v>
      </c>
      <c r="AU55" t="s">
        <v>249</v>
      </c>
      <c r="AV55" t="s">
        <v>240</v>
      </c>
    </row>
    <row r="56" spans="1:48" x14ac:dyDescent="0.3">
      <c r="A56" t="s">
        <v>639</v>
      </c>
      <c r="B56" t="s">
        <v>640</v>
      </c>
      <c r="C56" t="s">
        <v>338</v>
      </c>
      <c r="D56" t="s">
        <v>339</v>
      </c>
      <c r="I56" t="s">
        <v>141</v>
      </c>
      <c r="J56" t="s">
        <v>251</v>
      </c>
      <c r="K56" t="s">
        <v>252</v>
      </c>
      <c r="AD56" t="s">
        <v>639</v>
      </c>
      <c r="AE56" t="s">
        <v>187</v>
      </c>
      <c r="AF56" t="s">
        <v>338</v>
      </c>
      <c r="AG56" t="s">
        <v>339</v>
      </c>
      <c r="AJ56" t="s">
        <v>251</v>
      </c>
      <c r="AK56" t="s">
        <v>252</v>
      </c>
      <c r="AL56" t="s">
        <v>182</v>
      </c>
      <c r="AO56" t="s">
        <v>251</v>
      </c>
      <c r="AP56" t="s">
        <v>252</v>
      </c>
      <c r="AQ56" t="s">
        <v>1019</v>
      </c>
      <c r="AT56" t="s">
        <v>251</v>
      </c>
      <c r="AU56" t="s">
        <v>252</v>
      </c>
      <c r="AV56" t="s">
        <v>230</v>
      </c>
    </row>
    <row r="57" spans="1:48" x14ac:dyDescent="0.3">
      <c r="A57" t="s">
        <v>576</v>
      </c>
      <c r="B57" t="s">
        <v>577</v>
      </c>
      <c r="C57" t="s">
        <v>340</v>
      </c>
      <c r="D57" t="s">
        <v>341</v>
      </c>
      <c r="I57" t="s">
        <v>141</v>
      </c>
      <c r="J57" t="s">
        <v>253</v>
      </c>
      <c r="K57" t="s">
        <v>254</v>
      </c>
      <c r="AD57" t="s">
        <v>576</v>
      </c>
      <c r="AE57" t="s">
        <v>272</v>
      </c>
      <c r="AF57" t="s">
        <v>340</v>
      </c>
      <c r="AG57" t="s">
        <v>341</v>
      </c>
      <c r="AJ57" t="s">
        <v>253</v>
      </c>
      <c r="AK57" t="s">
        <v>254</v>
      </c>
      <c r="AL57" t="s">
        <v>149</v>
      </c>
      <c r="AO57" t="s">
        <v>253</v>
      </c>
      <c r="AP57" t="s">
        <v>254</v>
      </c>
      <c r="AQ57" t="s">
        <v>1013</v>
      </c>
      <c r="AT57" t="s">
        <v>253</v>
      </c>
      <c r="AU57" t="s">
        <v>254</v>
      </c>
      <c r="AV57" t="s">
        <v>175</v>
      </c>
    </row>
    <row r="58" spans="1:48" x14ac:dyDescent="0.3">
      <c r="A58" t="s">
        <v>342</v>
      </c>
      <c r="B58" t="s">
        <v>343</v>
      </c>
      <c r="C58" t="s">
        <v>344</v>
      </c>
      <c r="D58" t="s">
        <v>345</v>
      </c>
      <c r="I58" t="s">
        <v>141</v>
      </c>
      <c r="J58" t="s">
        <v>257</v>
      </c>
      <c r="K58" t="s">
        <v>258</v>
      </c>
      <c r="AD58" t="s">
        <v>342</v>
      </c>
      <c r="AE58" t="s">
        <v>343</v>
      </c>
      <c r="AF58" t="s">
        <v>344</v>
      </c>
      <c r="AG58" t="s">
        <v>345</v>
      </c>
      <c r="AJ58" t="s">
        <v>257</v>
      </c>
      <c r="AK58" t="s">
        <v>258</v>
      </c>
      <c r="AL58" t="s">
        <v>149</v>
      </c>
      <c r="AO58" t="s">
        <v>257</v>
      </c>
      <c r="AP58" t="s">
        <v>258</v>
      </c>
      <c r="AQ58" t="s">
        <v>1014</v>
      </c>
      <c r="AT58" t="s">
        <v>257</v>
      </c>
      <c r="AU58" t="s">
        <v>258</v>
      </c>
      <c r="AV58" t="s">
        <v>138</v>
      </c>
    </row>
    <row r="59" spans="1:48" x14ac:dyDescent="0.3">
      <c r="A59" t="s">
        <v>491</v>
      </c>
      <c r="B59" t="s">
        <v>492</v>
      </c>
      <c r="C59" t="s">
        <v>346</v>
      </c>
      <c r="D59" t="s">
        <v>347</v>
      </c>
      <c r="I59" t="s">
        <v>141</v>
      </c>
      <c r="J59" t="s">
        <v>259</v>
      </c>
      <c r="K59" t="s">
        <v>260</v>
      </c>
      <c r="AD59" t="s">
        <v>491</v>
      </c>
      <c r="AE59" t="s">
        <v>316</v>
      </c>
      <c r="AF59" t="s">
        <v>346</v>
      </c>
      <c r="AG59" t="s">
        <v>347</v>
      </c>
      <c r="AJ59" t="s">
        <v>259</v>
      </c>
      <c r="AK59" t="s">
        <v>260</v>
      </c>
      <c r="AL59" t="s">
        <v>155</v>
      </c>
      <c r="AO59" t="s">
        <v>259</v>
      </c>
      <c r="AP59" t="s">
        <v>260</v>
      </c>
      <c r="AQ59" t="s">
        <v>1017</v>
      </c>
      <c r="AT59" t="s">
        <v>259</v>
      </c>
      <c r="AU59" t="s">
        <v>260</v>
      </c>
      <c r="AV59" t="s">
        <v>212</v>
      </c>
    </row>
    <row r="60" spans="1:48" x14ac:dyDescent="0.3">
      <c r="A60" t="s">
        <v>641</v>
      </c>
      <c r="B60" t="s">
        <v>642</v>
      </c>
      <c r="C60" t="s">
        <v>348</v>
      </c>
      <c r="D60" t="s">
        <v>349</v>
      </c>
      <c r="I60" t="s">
        <v>141</v>
      </c>
      <c r="J60" t="s">
        <v>261</v>
      </c>
      <c r="K60" t="s">
        <v>262</v>
      </c>
      <c r="AD60" t="s">
        <v>641</v>
      </c>
      <c r="AE60" t="s">
        <v>226</v>
      </c>
      <c r="AF60" t="s">
        <v>348</v>
      </c>
      <c r="AG60" t="s">
        <v>349</v>
      </c>
      <c r="AJ60" t="s">
        <v>261</v>
      </c>
      <c r="AK60" t="s">
        <v>262</v>
      </c>
      <c r="AL60" t="s">
        <v>164</v>
      </c>
      <c r="AO60" t="s">
        <v>261</v>
      </c>
      <c r="AP60" t="s">
        <v>262</v>
      </c>
      <c r="AQ60" t="s">
        <v>1018</v>
      </c>
      <c r="AT60" t="s">
        <v>261</v>
      </c>
      <c r="AU60" t="s">
        <v>262</v>
      </c>
      <c r="AV60" t="s">
        <v>240</v>
      </c>
    </row>
    <row r="61" spans="1:48" x14ac:dyDescent="0.3">
      <c r="A61" t="s">
        <v>643</v>
      </c>
      <c r="B61" t="s">
        <v>644</v>
      </c>
      <c r="C61" t="s">
        <v>350</v>
      </c>
      <c r="D61" t="s">
        <v>351</v>
      </c>
      <c r="I61" t="s">
        <v>141</v>
      </c>
      <c r="J61" t="s">
        <v>263</v>
      </c>
      <c r="K61" t="s">
        <v>264</v>
      </c>
      <c r="AD61" t="s">
        <v>643</v>
      </c>
      <c r="AE61" t="s">
        <v>151</v>
      </c>
      <c r="AF61" t="s">
        <v>350</v>
      </c>
      <c r="AG61" t="s">
        <v>351</v>
      </c>
      <c r="AJ61" t="s">
        <v>263</v>
      </c>
      <c r="AK61" t="s">
        <v>264</v>
      </c>
      <c r="AL61" t="s">
        <v>155</v>
      </c>
      <c r="AO61" t="s">
        <v>263</v>
      </c>
      <c r="AP61" t="s">
        <v>264</v>
      </c>
      <c r="AQ61" t="s">
        <v>1017</v>
      </c>
      <c r="AT61" t="s">
        <v>263</v>
      </c>
      <c r="AU61" t="s">
        <v>264</v>
      </c>
      <c r="AV61" t="s">
        <v>204</v>
      </c>
    </row>
    <row r="62" spans="1:48" x14ac:dyDescent="0.3">
      <c r="A62" t="s">
        <v>645</v>
      </c>
      <c r="B62" t="s">
        <v>646</v>
      </c>
      <c r="C62" t="s">
        <v>352</v>
      </c>
      <c r="D62" t="s">
        <v>353</v>
      </c>
      <c r="I62" t="s">
        <v>141</v>
      </c>
      <c r="J62" t="s">
        <v>267</v>
      </c>
      <c r="K62" t="s">
        <v>268</v>
      </c>
      <c r="AD62" t="s">
        <v>645</v>
      </c>
      <c r="AE62" t="s">
        <v>151</v>
      </c>
      <c r="AF62" t="s">
        <v>352</v>
      </c>
      <c r="AG62" t="s">
        <v>353</v>
      </c>
      <c r="AJ62" t="s">
        <v>267</v>
      </c>
      <c r="AK62" t="s">
        <v>268</v>
      </c>
      <c r="AL62" t="s">
        <v>149</v>
      </c>
      <c r="AO62" t="s">
        <v>267</v>
      </c>
      <c r="AP62" t="s">
        <v>268</v>
      </c>
      <c r="AQ62" t="s">
        <v>1013</v>
      </c>
      <c r="AT62" t="s">
        <v>267</v>
      </c>
      <c r="AU62" t="s">
        <v>268</v>
      </c>
      <c r="AV62" t="s">
        <v>166</v>
      </c>
    </row>
    <row r="63" spans="1:48" x14ac:dyDescent="0.3">
      <c r="A63" t="s">
        <v>647</v>
      </c>
      <c r="B63" t="s">
        <v>648</v>
      </c>
      <c r="C63" t="s">
        <v>354</v>
      </c>
      <c r="D63" t="s">
        <v>355</v>
      </c>
      <c r="I63" t="s">
        <v>141</v>
      </c>
      <c r="J63" t="s">
        <v>269</v>
      </c>
      <c r="K63" t="s">
        <v>270</v>
      </c>
      <c r="AD63" t="s">
        <v>647</v>
      </c>
      <c r="AE63" t="s">
        <v>280</v>
      </c>
      <c r="AF63" t="s">
        <v>354</v>
      </c>
      <c r="AG63" t="s">
        <v>355</v>
      </c>
      <c r="AJ63" t="s">
        <v>269</v>
      </c>
      <c r="AK63" t="s">
        <v>270</v>
      </c>
      <c r="AL63" t="s">
        <v>149</v>
      </c>
      <c r="AO63" t="s">
        <v>269</v>
      </c>
      <c r="AP63" t="s">
        <v>270</v>
      </c>
      <c r="AQ63" t="s">
        <v>1013</v>
      </c>
      <c r="AT63" t="s">
        <v>269</v>
      </c>
      <c r="AU63" t="s">
        <v>270</v>
      </c>
      <c r="AV63" t="s">
        <v>166</v>
      </c>
    </row>
    <row r="64" spans="1:48" x14ac:dyDescent="0.3">
      <c r="A64" t="s">
        <v>649</v>
      </c>
      <c r="B64" t="s">
        <v>650</v>
      </c>
      <c r="C64" t="s">
        <v>356</v>
      </c>
      <c r="D64" t="s">
        <v>357</v>
      </c>
      <c r="I64" t="s">
        <v>141</v>
      </c>
      <c r="J64" t="s">
        <v>273</v>
      </c>
      <c r="K64" t="s">
        <v>274</v>
      </c>
      <c r="AD64" t="s">
        <v>649</v>
      </c>
      <c r="AE64" t="s">
        <v>147</v>
      </c>
      <c r="AF64" t="s">
        <v>356</v>
      </c>
      <c r="AG64" t="s">
        <v>357</v>
      </c>
      <c r="AJ64" t="s">
        <v>273</v>
      </c>
      <c r="AK64" t="s">
        <v>274</v>
      </c>
      <c r="AL64" t="s">
        <v>164</v>
      </c>
      <c r="AO64" t="s">
        <v>273</v>
      </c>
      <c r="AP64" t="s">
        <v>274</v>
      </c>
      <c r="AQ64" t="s">
        <v>1018</v>
      </c>
      <c r="AT64" t="s">
        <v>273</v>
      </c>
      <c r="AU64" t="s">
        <v>274</v>
      </c>
      <c r="AV64" t="s">
        <v>240</v>
      </c>
    </row>
    <row r="65" spans="1:48" x14ac:dyDescent="0.3">
      <c r="A65" t="s">
        <v>509</v>
      </c>
      <c r="B65" t="s">
        <v>510</v>
      </c>
      <c r="C65" t="s">
        <v>358</v>
      </c>
      <c r="D65" t="s">
        <v>359</v>
      </c>
      <c r="I65" t="s">
        <v>141</v>
      </c>
      <c r="J65" t="s">
        <v>277</v>
      </c>
      <c r="K65" t="s">
        <v>278</v>
      </c>
      <c r="AD65" t="s">
        <v>509</v>
      </c>
      <c r="AE65" t="s">
        <v>335</v>
      </c>
      <c r="AF65" t="s">
        <v>358</v>
      </c>
      <c r="AG65" t="s">
        <v>359</v>
      </c>
      <c r="AJ65" t="s">
        <v>277</v>
      </c>
      <c r="AK65" t="s">
        <v>278</v>
      </c>
      <c r="AL65" t="s">
        <v>173</v>
      </c>
      <c r="AO65" t="s">
        <v>277</v>
      </c>
      <c r="AP65" t="s">
        <v>278</v>
      </c>
      <c r="AQ65" t="s">
        <v>1020</v>
      </c>
      <c r="AT65" t="s">
        <v>277</v>
      </c>
      <c r="AU65" t="s">
        <v>278</v>
      </c>
      <c r="AV65" t="s">
        <v>219</v>
      </c>
    </row>
    <row r="66" spans="1:48" x14ac:dyDescent="0.3">
      <c r="A66" t="s">
        <v>651</v>
      </c>
      <c r="B66" t="s">
        <v>652</v>
      </c>
      <c r="C66" t="s">
        <v>360</v>
      </c>
      <c r="D66" t="s">
        <v>361</v>
      </c>
      <c r="I66" t="s">
        <v>141</v>
      </c>
      <c r="J66" t="s">
        <v>281</v>
      </c>
      <c r="K66" t="s">
        <v>282</v>
      </c>
      <c r="AD66" t="s">
        <v>651</v>
      </c>
      <c r="AE66" t="s">
        <v>250</v>
      </c>
      <c r="AF66" t="s">
        <v>360</v>
      </c>
      <c r="AG66" t="s">
        <v>361</v>
      </c>
      <c r="AJ66" t="s">
        <v>281</v>
      </c>
      <c r="AK66" t="s">
        <v>282</v>
      </c>
      <c r="AL66" t="s">
        <v>149</v>
      </c>
      <c r="AO66" t="s">
        <v>281</v>
      </c>
      <c r="AP66" t="s">
        <v>282</v>
      </c>
      <c r="AQ66" t="s">
        <v>1012</v>
      </c>
      <c r="AT66" t="s">
        <v>281</v>
      </c>
      <c r="AU66" t="s">
        <v>282</v>
      </c>
      <c r="AV66" t="s">
        <v>157</v>
      </c>
    </row>
    <row r="67" spans="1:48" x14ac:dyDescent="0.3">
      <c r="A67" t="s">
        <v>653</v>
      </c>
      <c r="B67" t="s">
        <v>654</v>
      </c>
      <c r="C67" t="s">
        <v>363</v>
      </c>
      <c r="D67" t="s">
        <v>364</v>
      </c>
      <c r="I67" t="s">
        <v>141</v>
      </c>
      <c r="J67" t="s">
        <v>285</v>
      </c>
      <c r="K67" t="s">
        <v>286</v>
      </c>
      <c r="AD67" t="s">
        <v>653</v>
      </c>
      <c r="AE67" t="s">
        <v>362</v>
      </c>
      <c r="AF67" t="s">
        <v>363</v>
      </c>
      <c r="AG67" t="s">
        <v>364</v>
      </c>
      <c r="AJ67" t="s">
        <v>285</v>
      </c>
      <c r="AK67" t="s">
        <v>286</v>
      </c>
      <c r="AL67" t="s">
        <v>155</v>
      </c>
      <c r="AO67" t="s">
        <v>285</v>
      </c>
      <c r="AP67" t="s">
        <v>286</v>
      </c>
      <c r="AQ67" t="s">
        <v>1016</v>
      </c>
      <c r="AT67" t="s">
        <v>285</v>
      </c>
      <c r="AU67" t="s">
        <v>286</v>
      </c>
      <c r="AV67" t="s">
        <v>197</v>
      </c>
    </row>
    <row r="68" spans="1:48" x14ac:dyDescent="0.3">
      <c r="A68" t="s">
        <v>679</v>
      </c>
      <c r="B68" t="s">
        <v>680</v>
      </c>
      <c r="C68" t="s">
        <v>367</v>
      </c>
      <c r="D68" t="s">
        <v>368</v>
      </c>
      <c r="I68" t="s">
        <v>141</v>
      </c>
      <c r="J68" t="s">
        <v>289</v>
      </c>
      <c r="K68" t="s">
        <v>290</v>
      </c>
      <c r="AD68" t="s">
        <v>679</v>
      </c>
      <c r="AE68" t="s">
        <v>366</v>
      </c>
      <c r="AF68" t="s">
        <v>367</v>
      </c>
      <c r="AG68" t="s">
        <v>368</v>
      </c>
      <c r="AJ68" t="s">
        <v>289</v>
      </c>
      <c r="AK68" t="s">
        <v>290</v>
      </c>
      <c r="AL68" t="s">
        <v>164</v>
      </c>
      <c r="AO68" t="s">
        <v>289</v>
      </c>
      <c r="AP68" t="s">
        <v>290</v>
      </c>
      <c r="AQ68" t="s">
        <v>1018</v>
      </c>
      <c r="AT68" t="s">
        <v>289</v>
      </c>
      <c r="AU68" t="s">
        <v>290</v>
      </c>
      <c r="AV68" t="s">
        <v>240</v>
      </c>
    </row>
    <row r="69" spans="1:48" x14ac:dyDescent="0.3">
      <c r="A69" t="s">
        <v>369</v>
      </c>
      <c r="B69" t="s">
        <v>370</v>
      </c>
      <c r="C69" t="s">
        <v>371</v>
      </c>
      <c r="D69" t="s">
        <v>372</v>
      </c>
      <c r="I69" t="s">
        <v>141</v>
      </c>
      <c r="J69" t="s">
        <v>293</v>
      </c>
      <c r="K69" t="s">
        <v>294</v>
      </c>
      <c r="AD69" t="s">
        <v>369</v>
      </c>
      <c r="AE69" t="s">
        <v>370</v>
      </c>
      <c r="AF69" t="s">
        <v>371</v>
      </c>
      <c r="AG69" t="s">
        <v>372</v>
      </c>
      <c r="AJ69" t="s">
        <v>293</v>
      </c>
      <c r="AK69" t="s">
        <v>294</v>
      </c>
      <c r="AL69" t="s">
        <v>149</v>
      </c>
      <c r="AO69" t="s">
        <v>293</v>
      </c>
      <c r="AP69" t="s">
        <v>294</v>
      </c>
      <c r="AQ69" t="s">
        <v>1013</v>
      </c>
      <c r="AT69" t="s">
        <v>293</v>
      </c>
      <c r="AU69" t="s">
        <v>294</v>
      </c>
      <c r="AV69" t="s">
        <v>157</v>
      </c>
    </row>
    <row r="70" spans="1:48" x14ac:dyDescent="0.3">
      <c r="A70" t="s">
        <v>681</v>
      </c>
      <c r="B70" t="s">
        <v>682</v>
      </c>
      <c r="C70" t="s">
        <v>373</v>
      </c>
      <c r="D70" t="s">
        <v>374</v>
      </c>
      <c r="I70" t="s">
        <v>141</v>
      </c>
      <c r="J70" t="s">
        <v>297</v>
      </c>
      <c r="K70" t="s">
        <v>298</v>
      </c>
      <c r="AD70" t="s">
        <v>681</v>
      </c>
      <c r="AE70" t="s">
        <v>272</v>
      </c>
      <c r="AF70" t="s">
        <v>373</v>
      </c>
      <c r="AG70" t="s">
        <v>374</v>
      </c>
      <c r="AJ70" t="s">
        <v>297</v>
      </c>
      <c r="AK70" t="s">
        <v>298</v>
      </c>
      <c r="AL70" t="s">
        <v>149</v>
      </c>
      <c r="AO70" t="s">
        <v>297</v>
      </c>
      <c r="AP70" t="s">
        <v>298</v>
      </c>
      <c r="AQ70" t="s">
        <v>1012</v>
      </c>
      <c r="AT70" t="s">
        <v>297</v>
      </c>
      <c r="AU70" t="s">
        <v>298</v>
      </c>
      <c r="AV70" t="s">
        <v>157</v>
      </c>
    </row>
    <row r="71" spans="1:48" x14ac:dyDescent="0.3">
      <c r="A71" t="s">
        <v>683</v>
      </c>
      <c r="B71" t="s">
        <v>684</v>
      </c>
      <c r="C71" t="s">
        <v>375</v>
      </c>
      <c r="D71" t="s">
        <v>376</v>
      </c>
      <c r="I71" t="s">
        <v>141</v>
      </c>
      <c r="J71" t="s">
        <v>301</v>
      </c>
      <c r="K71" t="s">
        <v>302</v>
      </c>
      <c r="AD71" t="s">
        <v>683</v>
      </c>
      <c r="AE71" t="s">
        <v>316</v>
      </c>
      <c r="AF71" t="s">
        <v>375</v>
      </c>
      <c r="AG71" t="s">
        <v>376</v>
      </c>
      <c r="AJ71" t="s">
        <v>301</v>
      </c>
      <c r="AK71" t="s">
        <v>302</v>
      </c>
      <c r="AL71" t="s">
        <v>155</v>
      </c>
      <c r="AO71" t="s">
        <v>301</v>
      </c>
      <c r="AP71" t="s">
        <v>302</v>
      </c>
      <c r="AQ71" t="s">
        <v>1015</v>
      </c>
      <c r="AT71" t="s">
        <v>301</v>
      </c>
      <c r="AU71" t="s">
        <v>302</v>
      </c>
      <c r="AV71" t="s">
        <v>191</v>
      </c>
    </row>
    <row r="72" spans="1:48" x14ac:dyDescent="0.3">
      <c r="A72" t="s">
        <v>685</v>
      </c>
      <c r="B72" t="s">
        <v>686</v>
      </c>
      <c r="C72" t="s">
        <v>379</v>
      </c>
      <c r="D72" t="s">
        <v>380</v>
      </c>
      <c r="I72" t="s">
        <v>141</v>
      </c>
      <c r="J72" t="s">
        <v>305</v>
      </c>
      <c r="K72" t="s">
        <v>306</v>
      </c>
      <c r="AD72" t="s">
        <v>685</v>
      </c>
      <c r="AE72" t="s">
        <v>378</v>
      </c>
      <c r="AF72" t="s">
        <v>379</v>
      </c>
      <c r="AG72" t="s">
        <v>380</v>
      </c>
      <c r="AJ72" t="s">
        <v>305</v>
      </c>
      <c r="AK72" t="s">
        <v>306</v>
      </c>
      <c r="AL72" t="s">
        <v>155</v>
      </c>
      <c r="AO72" t="s">
        <v>305</v>
      </c>
      <c r="AP72" t="s">
        <v>306</v>
      </c>
      <c r="AQ72" t="s">
        <v>1015</v>
      </c>
      <c r="AT72" t="s">
        <v>305</v>
      </c>
      <c r="AU72" t="s">
        <v>306</v>
      </c>
      <c r="AV72" t="s">
        <v>191</v>
      </c>
    </row>
    <row r="73" spans="1:48" x14ac:dyDescent="0.3">
      <c r="A73" t="s">
        <v>675</v>
      </c>
      <c r="B73" t="s">
        <v>676</v>
      </c>
      <c r="C73" t="s">
        <v>381</v>
      </c>
      <c r="D73" t="s">
        <v>382</v>
      </c>
      <c r="I73" t="s">
        <v>141</v>
      </c>
      <c r="J73" t="s">
        <v>307</v>
      </c>
      <c r="K73" t="s">
        <v>308</v>
      </c>
      <c r="AD73" t="s">
        <v>675</v>
      </c>
      <c r="AE73" t="s">
        <v>320</v>
      </c>
      <c r="AF73" t="s">
        <v>381</v>
      </c>
      <c r="AG73" t="s">
        <v>382</v>
      </c>
      <c r="AJ73" t="s">
        <v>307</v>
      </c>
      <c r="AK73" t="s">
        <v>308</v>
      </c>
      <c r="AL73" t="s">
        <v>173</v>
      </c>
      <c r="AO73" t="s">
        <v>307</v>
      </c>
      <c r="AP73" t="s">
        <v>308</v>
      </c>
      <c r="AQ73" t="s">
        <v>1020</v>
      </c>
      <c r="AT73" t="s">
        <v>307</v>
      </c>
      <c r="AU73" t="s">
        <v>308</v>
      </c>
      <c r="AV73" t="s">
        <v>219</v>
      </c>
    </row>
    <row r="74" spans="1:48" x14ac:dyDescent="0.3">
      <c r="A74" t="s">
        <v>383</v>
      </c>
      <c r="B74" t="s">
        <v>384</v>
      </c>
      <c r="C74" t="s">
        <v>385</v>
      </c>
      <c r="D74" t="s">
        <v>386</v>
      </c>
      <c r="I74" t="s">
        <v>141</v>
      </c>
      <c r="J74" t="s">
        <v>309</v>
      </c>
      <c r="K74" t="s">
        <v>310</v>
      </c>
      <c r="AD74" t="s">
        <v>383</v>
      </c>
      <c r="AE74" t="s">
        <v>384</v>
      </c>
      <c r="AF74" t="s">
        <v>385</v>
      </c>
      <c r="AG74" t="s">
        <v>386</v>
      </c>
      <c r="AJ74" t="s">
        <v>309</v>
      </c>
      <c r="AK74" t="s">
        <v>310</v>
      </c>
      <c r="AL74" t="s">
        <v>149</v>
      </c>
      <c r="AO74" t="s">
        <v>309</v>
      </c>
      <c r="AP74" t="s">
        <v>310</v>
      </c>
      <c r="AQ74" t="s">
        <v>1014</v>
      </c>
      <c r="AT74" t="s">
        <v>309</v>
      </c>
      <c r="AU74" t="s">
        <v>310</v>
      </c>
      <c r="AV74" t="s">
        <v>138</v>
      </c>
    </row>
    <row r="75" spans="1:48" x14ac:dyDescent="0.3">
      <c r="A75" t="s">
        <v>687</v>
      </c>
      <c r="B75" t="s">
        <v>688</v>
      </c>
      <c r="C75" t="s">
        <v>387</v>
      </c>
      <c r="D75" t="s">
        <v>388</v>
      </c>
      <c r="I75" t="s">
        <v>141</v>
      </c>
      <c r="J75" t="s">
        <v>311</v>
      </c>
      <c r="K75" t="s">
        <v>312</v>
      </c>
      <c r="AD75" t="s">
        <v>687</v>
      </c>
      <c r="AE75" t="s">
        <v>160</v>
      </c>
      <c r="AF75" t="s">
        <v>387</v>
      </c>
      <c r="AG75" t="s">
        <v>388</v>
      </c>
      <c r="AJ75" t="s">
        <v>311</v>
      </c>
      <c r="AK75" t="s">
        <v>312</v>
      </c>
      <c r="AL75" t="s">
        <v>173</v>
      </c>
      <c r="AO75" t="s">
        <v>311</v>
      </c>
      <c r="AP75" t="s">
        <v>312</v>
      </c>
      <c r="AQ75" t="s">
        <v>1020</v>
      </c>
      <c r="AT75" t="s">
        <v>311</v>
      </c>
      <c r="AU75" t="s">
        <v>312</v>
      </c>
      <c r="AV75" t="s">
        <v>219</v>
      </c>
    </row>
    <row r="76" spans="1:48" x14ac:dyDescent="0.3">
      <c r="A76" t="s">
        <v>415</v>
      </c>
      <c r="B76" t="s">
        <v>416</v>
      </c>
      <c r="C76" t="s">
        <v>389</v>
      </c>
      <c r="D76" t="s">
        <v>390</v>
      </c>
      <c r="I76" t="s">
        <v>141</v>
      </c>
      <c r="J76" t="s">
        <v>313</v>
      </c>
      <c r="K76" t="s">
        <v>314</v>
      </c>
      <c r="AD76" t="s">
        <v>415</v>
      </c>
      <c r="AE76" t="s">
        <v>343</v>
      </c>
      <c r="AF76" t="s">
        <v>389</v>
      </c>
      <c r="AG76" t="s">
        <v>390</v>
      </c>
      <c r="AJ76" t="s">
        <v>313</v>
      </c>
      <c r="AK76" t="s">
        <v>314</v>
      </c>
      <c r="AL76" t="s">
        <v>155</v>
      </c>
      <c r="AO76" t="s">
        <v>313</v>
      </c>
      <c r="AP76" t="s">
        <v>314</v>
      </c>
      <c r="AQ76" t="s">
        <v>1016</v>
      </c>
      <c r="AT76" t="s">
        <v>313</v>
      </c>
      <c r="AU76" t="s">
        <v>314</v>
      </c>
      <c r="AV76" t="s">
        <v>197</v>
      </c>
    </row>
    <row r="77" spans="1:48" x14ac:dyDescent="0.3">
      <c r="A77" t="s">
        <v>689</v>
      </c>
      <c r="B77" t="s">
        <v>690</v>
      </c>
      <c r="C77" t="s">
        <v>393</v>
      </c>
      <c r="D77" t="s">
        <v>394</v>
      </c>
      <c r="I77" t="s">
        <v>141</v>
      </c>
      <c r="J77" t="s">
        <v>317</v>
      </c>
      <c r="K77" t="s">
        <v>318</v>
      </c>
      <c r="AD77" t="s">
        <v>689</v>
      </c>
      <c r="AE77" t="s">
        <v>392</v>
      </c>
      <c r="AF77" t="s">
        <v>393</v>
      </c>
      <c r="AG77" t="s">
        <v>394</v>
      </c>
      <c r="AJ77" t="s">
        <v>317</v>
      </c>
      <c r="AK77" t="s">
        <v>318</v>
      </c>
      <c r="AL77" t="s">
        <v>164</v>
      </c>
      <c r="AO77" t="s">
        <v>317</v>
      </c>
      <c r="AP77" t="s">
        <v>318</v>
      </c>
      <c r="AQ77" t="s">
        <v>1018</v>
      </c>
      <c r="AT77" t="s">
        <v>317</v>
      </c>
      <c r="AU77" t="s">
        <v>318</v>
      </c>
      <c r="AV77" t="s">
        <v>240</v>
      </c>
    </row>
    <row r="78" spans="1:48" x14ac:dyDescent="0.3">
      <c r="A78" t="s">
        <v>691</v>
      </c>
      <c r="B78" t="s">
        <v>692</v>
      </c>
      <c r="C78" t="s">
        <v>395</v>
      </c>
      <c r="D78" t="s">
        <v>396</v>
      </c>
      <c r="I78" t="s">
        <v>141</v>
      </c>
      <c r="J78" t="s">
        <v>321</v>
      </c>
      <c r="K78" t="s">
        <v>322</v>
      </c>
      <c r="AD78" t="s">
        <v>691</v>
      </c>
      <c r="AE78" t="s">
        <v>232</v>
      </c>
      <c r="AF78" t="s">
        <v>395</v>
      </c>
      <c r="AG78" t="s">
        <v>396</v>
      </c>
      <c r="AJ78" t="s">
        <v>321</v>
      </c>
      <c r="AK78" t="s">
        <v>322</v>
      </c>
      <c r="AL78" t="s">
        <v>149</v>
      </c>
      <c r="AO78" t="s">
        <v>321</v>
      </c>
      <c r="AP78" t="s">
        <v>322</v>
      </c>
      <c r="AQ78" t="s">
        <v>1014</v>
      </c>
      <c r="AT78" t="s">
        <v>321</v>
      </c>
      <c r="AU78" t="s">
        <v>322</v>
      </c>
      <c r="AV78" t="s">
        <v>138</v>
      </c>
    </row>
    <row r="79" spans="1:48" x14ac:dyDescent="0.3">
      <c r="A79" t="s">
        <v>671</v>
      </c>
      <c r="B79" t="s">
        <v>672</v>
      </c>
      <c r="C79" t="s">
        <v>399</v>
      </c>
      <c r="D79" t="s">
        <v>400</v>
      </c>
      <c r="I79" t="s">
        <v>141</v>
      </c>
      <c r="J79" t="s">
        <v>323</v>
      </c>
      <c r="K79" t="s">
        <v>324</v>
      </c>
      <c r="AD79" t="s">
        <v>671</v>
      </c>
      <c r="AE79" t="s">
        <v>398</v>
      </c>
      <c r="AF79" t="s">
        <v>399</v>
      </c>
      <c r="AG79" t="s">
        <v>400</v>
      </c>
      <c r="AJ79" t="s">
        <v>323</v>
      </c>
      <c r="AK79" t="s">
        <v>324</v>
      </c>
      <c r="AL79" t="s">
        <v>182</v>
      </c>
      <c r="AO79" t="s">
        <v>323</v>
      </c>
      <c r="AP79" t="s">
        <v>324</v>
      </c>
      <c r="AQ79" t="s">
        <v>1019</v>
      </c>
      <c r="AT79" t="s">
        <v>323</v>
      </c>
      <c r="AU79" t="s">
        <v>324</v>
      </c>
      <c r="AV79" t="s">
        <v>236</v>
      </c>
    </row>
    <row r="80" spans="1:48" x14ac:dyDescent="0.3">
      <c r="A80" t="s">
        <v>693</v>
      </c>
      <c r="B80" t="s">
        <v>694</v>
      </c>
      <c r="C80" t="s">
        <v>403</v>
      </c>
      <c r="D80" t="s">
        <v>404</v>
      </c>
      <c r="I80" t="s">
        <v>141</v>
      </c>
      <c r="J80" t="s">
        <v>325</v>
      </c>
      <c r="K80" t="s">
        <v>326</v>
      </c>
      <c r="AD80" t="s">
        <v>693</v>
      </c>
      <c r="AE80" t="s">
        <v>402</v>
      </c>
      <c r="AF80" t="s">
        <v>403</v>
      </c>
      <c r="AG80" t="s">
        <v>404</v>
      </c>
      <c r="AJ80" t="s">
        <v>325</v>
      </c>
      <c r="AK80" t="s">
        <v>326</v>
      </c>
      <c r="AL80" t="s">
        <v>164</v>
      </c>
      <c r="AO80" t="s">
        <v>325</v>
      </c>
      <c r="AP80" t="s">
        <v>326</v>
      </c>
      <c r="AQ80" t="s">
        <v>1018</v>
      </c>
      <c r="AT80" t="s">
        <v>325</v>
      </c>
      <c r="AU80" t="s">
        <v>326</v>
      </c>
      <c r="AV80" t="s">
        <v>240</v>
      </c>
    </row>
    <row r="81" spans="1:48" x14ac:dyDescent="0.3">
      <c r="A81" t="s">
        <v>695</v>
      </c>
      <c r="B81" t="s">
        <v>696</v>
      </c>
      <c r="C81" t="s">
        <v>407</v>
      </c>
      <c r="D81" t="s">
        <v>408</v>
      </c>
      <c r="I81" t="s">
        <v>141</v>
      </c>
      <c r="J81" t="s">
        <v>329</v>
      </c>
      <c r="K81" t="s">
        <v>330</v>
      </c>
      <c r="AD81" t="s">
        <v>695</v>
      </c>
      <c r="AE81" t="s">
        <v>406</v>
      </c>
      <c r="AF81" t="s">
        <v>407</v>
      </c>
      <c r="AG81" t="s">
        <v>408</v>
      </c>
      <c r="AJ81" t="s">
        <v>329</v>
      </c>
      <c r="AK81" t="s">
        <v>330</v>
      </c>
      <c r="AL81" t="s">
        <v>155</v>
      </c>
      <c r="AO81" t="s">
        <v>329</v>
      </c>
      <c r="AP81" t="s">
        <v>330</v>
      </c>
      <c r="AQ81" t="s">
        <v>1017</v>
      </c>
      <c r="AT81" t="s">
        <v>329</v>
      </c>
      <c r="AU81" t="s">
        <v>330</v>
      </c>
      <c r="AV81" t="s">
        <v>212</v>
      </c>
    </row>
    <row r="82" spans="1:48" x14ac:dyDescent="0.3">
      <c r="A82" t="s">
        <v>697</v>
      </c>
      <c r="B82" t="s">
        <v>698</v>
      </c>
      <c r="C82" t="s">
        <v>409</v>
      </c>
      <c r="D82" t="s">
        <v>410</v>
      </c>
      <c r="I82" t="s">
        <v>141</v>
      </c>
      <c r="J82" t="s">
        <v>332</v>
      </c>
      <c r="K82" t="s">
        <v>333</v>
      </c>
      <c r="AD82" t="s">
        <v>697</v>
      </c>
      <c r="AE82" t="s">
        <v>288</v>
      </c>
      <c r="AF82" t="s">
        <v>409</v>
      </c>
      <c r="AG82" t="s">
        <v>410</v>
      </c>
      <c r="AJ82" t="s">
        <v>332</v>
      </c>
      <c r="AK82" t="s">
        <v>333</v>
      </c>
      <c r="AL82" t="s">
        <v>149</v>
      </c>
      <c r="AO82" t="s">
        <v>332</v>
      </c>
      <c r="AP82" t="s">
        <v>333</v>
      </c>
      <c r="AQ82" t="s">
        <v>1012</v>
      </c>
      <c r="AT82" t="s">
        <v>332</v>
      </c>
      <c r="AU82" t="s">
        <v>333</v>
      </c>
      <c r="AV82" t="s">
        <v>157</v>
      </c>
    </row>
    <row r="83" spans="1:48" x14ac:dyDescent="0.3">
      <c r="A83" t="s">
        <v>446</v>
      </c>
      <c r="B83" t="s">
        <v>447</v>
      </c>
      <c r="C83" t="s">
        <v>413</v>
      </c>
      <c r="D83" t="s">
        <v>414</v>
      </c>
      <c r="I83" t="s">
        <v>141</v>
      </c>
      <c r="J83" t="s">
        <v>336</v>
      </c>
      <c r="K83" t="s">
        <v>337</v>
      </c>
      <c r="AD83" t="s">
        <v>446</v>
      </c>
      <c r="AE83" t="s">
        <v>412</v>
      </c>
      <c r="AF83" t="s">
        <v>413</v>
      </c>
      <c r="AG83" t="s">
        <v>414</v>
      </c>
      <c r="AJ83" t="s">
        <v>336</v>
      </c>
      <c r="AK83" t="s">
        <v>337</v>
      </c>
      <c r="AL83" t="s">
        <v>173</v>
      </c>
      <c r="AO83" t="s">
        <v>336</v>
      </c>
      <c r="AP83" t="s">
        <v>337</v>
      </c>
      <c r="AQ83" t="s">
        <v>1020</v>
      </c>
      <c r="AT83" t="s">
        <v>336</v>
      </c>
      <c r="AU83" t="s">
        <v>337</v>
      </c>
      <c r="AV83" t="s">
        <v>225</v>
      </c>
    </row>
    <row r="84" spans="1:48" x14ac:dyDescent="0.3">
      <c r="A84" t="s">
        <v>699</v>
      </c>
      <c r="B84" t="s">
        <v>700</v>
      </c>
      <c r="C84" t="s">
        <v>417</v>
      </c>
      <c r="D84" t="s">
        <v>418</v>
      </c>
      <c r="I84" t="s">
        <v>141</v>
      </c>
      <c r="J84" t="s">
        <v>338</v>
      </c>
      <c r="K84" t="s">
        <v>339</v>
      </c>
      <c r="AD84" t="s">
        <v>699</v>
      </c>
      <c r="AE84" t="s">
        <v>416</v>
      </c>
      <c r="AF84" t="s">
        <v>417</v>
      </c>
      <c r="AG84" t="s">
        <v>418</v>
      </c>
      <c r="AJ84" t="s">
        <v>338</v>
      </c>
      <c r="AK84" t="s">
        <v>339</v>
      </c>
      <c r="AL84" t="s">
        <v>164</v>
      </c>
      <c r="AO84" t="s">
        <v>338</v>
      </c>
      <c r="AP84" t="s">
        <v>339</v>
      </c>
      <c r="AQ84" t="s">
        <v>1018</v>
      </c>
      <c r="AT84" t="s">
        <v>338</v>
      </c>
      <c r="AU84" t="s">
        <v>339</v>
      </c>
      <c r="AV84" t="s">
        <v>240</v>
      </c>
    </row>
    <row r="85" spans="1:48" x14ac:dyDescent="0.3">
      <c r="A85" t="s">
        <v>701</v>
      </c>
      <c r="B85" t="s">
        <v>702</v>
      </c>
      <c r="C85" t="s">
        <v>419</v>
      </c>
      <c r="D85" t="s">
        <v>420</v>
      </c>
      <c r="I85" t="s">
        <v>141</v>
      </c>
      <c r="J85" t="s">
        <v>340</v>
      </c>
      <c r="K85" t="s">
        <v>341</v>
      </c>
      <c r="AD85" t="s">
        <v>701</v>
      </c>
      <c r="AE85" t="s">
        <v>178</v>
      </c>
      <c r="AF85" t="s">
        <v>419</v>
      </c>
      <c r="AG85" t="s">
        <v>420</v>
      </c>
      <c r="AJ85" t="s">
        <v>340</v>
      </c>
      <c r="AK85" t="s">
        <v>341</v>
      </c>
      <c r="AL85" t="s">
        <v>164</v>
      </c>
      <c r="AO85" t="s">
        <v>340</v>
      </c>
      <c r="AP85" t="s">
        <v>341</v>
      </c>
      <c r="AQ85" t="s">
        <v>1018</v>
      </c>
      <c r="AT85" t="s">
        <v>340</v>
      </c>
      <c r="AU85" t="s">
        <v>341</v>
      </c>
      <c r="AV85" t="s">
        <v>240</v>
      </c>
    </row>
    <row r="86" spans="1:48" x14ac:dyDescent="0.3">
      <c r="A86" t="s">
        <v>703</v>
      </c>
      <c r="B86" t="s">
        <v>704</v>
      </c>
      <c r="C86" t="s">
        <v>423</v>
      </c>
      <c r="D86" t="s">
        <v>424</v>
      </c>
      <c r="I86" t="s">
        <v>141</v>
      </c>
      <c r="J86" t="s">
        <v>344</v>
      </c>
      <c r="K86" t="s">
        <v>345</v>
      </c>
      <c r="AD86" t="s">
        <v>703</v>
      </c>
      <c r="AE86" t="s">
        <v>422</v>
      </c>
      <c r="AF86" t="s">
        <v>423</v>
      </c>
      <c r="AG86" t="s">
        <v>424</v>
      </c>
      <c r="AJ86" t="s">
        <v>344</v>
      </c>
      <c r="AK86" t="s">
        <v>345</v>
      </c>
      <c r="AL86" t="s">
        <v>149</v>
      </c>
      <c r="AO86" t="s">
        <v>344</v>
      </c>
      <c r="AP86" t="s">
        <v>345</v>
      </c>
      <c r="AQ86" t="s">
        <v>1013</v>
      </c>
      <c r="AT86" t="s">
        <v>344</v>
      </c>
      <c r="AU86" t="s">
        <v>345</v>
      </c>
      <c r="AV86" t="s">
        <v>166</v>
      </c>
    </row>
    <row r="87" spans="1:48" x14ac:dyDescent="0.3">
      <c r="A87" t="s">
        <v>661</v>
      </c>
      <c r="B87" t="s">
        <v>662</v>
      </c>
      <c r="C87" t="s">
        <v>427</v>
      </c>
      <c r="D87" t="s">
        <v>428</v>
      </c>
      <c r="I87" t="s">
        <v>141</v>
      </c>
      <c r="J87" t="s">
        <v>346</v>
      </c>
      <c r="K87" t="s">
        <v>347</v>
      </c>
      <c r="AD87" t="s">
        <v>661</v>
      </c>
      <c r="AE87" t="s">
        <v>426</v>
      </c>
      <c r="AF87" t="s">
        <v>427</v>
      </c>
      <c r="AG87" t="s">
        <v>428</v>
      </c>
      <c r="AJ87" t="s">
        <v>346</v>
      </c>
      <c r="AK87" t="s">
        <v>347</v>
      </c>
      <c r="AL87" t="s">
        <v>164</v>
      </c>
      <c r="AO87" t="s">
        <v>346</v>
      </c>
      <c r="AP87" t="s">
        <v>347</v>
      </c>
      <c r="AQ87" t="s">
        <v>1018</v>
      </c>
      <c r="AT87" t="s">
        <v>346</v>
      </c>
      <c r="AU87" t="s">
        <v>347</v>
      </c>
      <c r="AV87" t="s">
        <v>240</v>
      </c>
    </row>
    <row r="88" spans="1:48" x14ac:dyDescent="0.3">
      <c r="A88" t="s">
        <v>705</v>
      </c>
      <c r="B88" t="s">
        <v>706</v>
      </c>
      <c r="C88" t="s">
        <v>431</v>
      </c>
      <c r="D88" t="s">
        <v>432</v>
      </c>
      <c r="I88" t="s">
        <v>141</v>
      </c>
      <c r="J88" t="s">
        <v>348</v>
      </c>
      <c r="K88" t="s">
        <v>349</v>
      </c>
      <c r="AD88" t="s">
        <v>705</v>
      </c>
      <c r="AE88" t="s">
        <v>430</v>
      </c>
      <c r="AF88" t="s">
        <v>431</v>
      </c>
      <c r="AG88" t="s">
        <v>432</v>
      </c>
      <c r="AJ88" t="s">
        <v>348</v>
      </c>
      <c r="AK88" t="s">
        <v>349</v>
      </c>
      <c r="AL88" t="s">
        <v>182</v>
      </c>
      <c r="AO88" t="s">
        <v>348</v>
      </c>
      <c r="AP88" t="s">
        <v>349</v>
      </c>
      <c r="AQ88" t="s">
        <v>1019</v>
      </c>
      <c r="AT88" t="s">
        <v>348</v>
      </c>
      <c r="AU88" t="s">
        <v>349</v>
      </c>
      <c r="AV88" t="s">
        <v>230</v>
      </c>
    </row>
    <row r="89" spans="1:48" x14ac:dyDescent="0.3">
      <c r="A89" t="s">
        <v>659</v>
      </c>
      <c r="B89" t="s">
        <v>660</v>
      </c>
      <c r="C89" t="s">
        <v>435</v>
      </c>
      <c r="D89" t="s">
        <v>436</v>
      </c>
      <c r="I89" t="s">
        <v>141</v>
      </c>
      <c r="J89" t="s">
        <v>350</v>
      </c>
      <c r="K89" t="s">
        <v>351</v>
      </c>
      <c r="AD89" t="s">
        <v>659</v>
      </c>
      <c r="AE89" t="s">
        <v>434</v>
      </c>
      <c r="AF89" t="s">
        <v>435</v>
      </c>
      <c r="AG89" t="s">
        <v>436</v>
      </c>
      <c r="AJ89" t="s">
        <v>350</v>
      </c>
      <c r="AK89" t="s">
        <v>351</v>
      </c>
      <c r="AL89" t="s">
        <v>164</v>
      </c>
      <c r="AO89" t="s">
        <v>350</v>
      </c>
      <c r="AP89" t="s">
        <v>351</v>
      </c>
      <c r="AQ89" t="s">
        <v>1018</v>
      </c>
      <c r="AT89" t="s">
        <v>350</v>
      </c>
      <c r="AU89" t="s">
        <v>351</v>
      </c>
      <c r="AV89" t="s">
        <v>240</v>
      </c>
    </row>
    <row r="90" spans="1:48" x14ac:dyDescent="0.3">
      <c r="A90" t="s">
        <v>707</v>
      </c>
      <c r="B90" t="s">
        <v>708</v>
      </c>
      <c r="C90" t="s">
        <v>437</v>
      </c>
      <c r="D90" t="s">
        <v>438</v>
      </c>
      <c r="I90" t="s">
        <v>141</v>
      </c>
      <c r="J90" t="s">
        <v>352</v>
      </c>
      <c r="K90" t="s">
        <v>353</v>
      </c>
      <c r="AD90" t="s">
        <v>707</v>
      </c>
      <c r="AE90" t="s">
        <v>178</v>
      </c>
      <c r="AF90" t="s">
        <v>437</v>
      </c>
      <c r="AG90" t="s">
        <v>438</v>
      </c>
      <c r="AJ90" t="s">
        <v>352</v>
      </c>
      <c r="AK90" t="s">
        <v>353</v>
      </c>
      <c r="AL90" t="s">
        <v>164</v>
      </c>
      <c r="AO90" t="s">
        <v>352</v>
      </c>
      <c r="AP90" t="s">
        <v>353</v>
      </c>
      <c r="AQ90" t="s">
        <v>1018</v>
      </c>
      <c r="AT90" t="s">
        <v>352</v>
      </c>
      <c r="AU90" t="s">
        <v>353</v>
      </c>
      <c r="AV90" t="s">
        <v>240</v>
      </c>
    </row>
    <row r="91" spans="1:48" x14ac:dyDescent="0.3">
      <c r="A91" t="s">
        <v>637</v>
      </c>
      <c r="B91" t="s">
        <v>638</v>
      </c>
      <c r="C91" t="s">
        <v>440</v>
      </c>
      <c r="D91" t="s">
        <v>441</v>
      </c>
      <c r="I91" t="s">
        <v>141</v>
      </c>
      <c r="J91" t="s">
        <v>354</v>
      </c>
      <c r="K91" t="s">
        <v>355</v>
      </c>
      <c r="AD91" t="s">
        <v>637</v>
      </c>
      <c r="AE91" t="s">
        <v>439</v>
      </c>
      <c r="AF91" t="s">
        <v>440</v>
      </c>
      <c r="AG91" t="s">
        <v>441</v>
      </c>
      <c r="AJ91" t="s">
        <v>354</v>
      </c>
      <c r="AK91" t="s">
        <v>355</v>
      </c>
      <c r="AL91" t="s">
        <v>149</v>
      </c>
      <c r="AO91" t="s">
        <v>354</v>
      </c>
      <c r="AP91" t="s">
        <v>355</v>
      </c>
      <c r="AQ91" t="s">
        <v>1012</v>
      </c>
      <c r="AT91" t="s">
        <v>354</v>
      </c>
      <c r="AU91" t="s">
        <v>355</v>
      </c>
      <c r="AV91" t="s">
        <v>157</v>
      </c>
    </row>
    <row r="92" spans="1:48" x14ac:dyDescent="0.3">
      <c r="A92" t="s">
        <v>709</v>
      </c>
      <c r="B92" t="s">
        <v>710</v>
      </c>
      <c r="C92" t="s">
        <v>442</v>
      </c>
      <c r="D92" t="s">
        <v>443</v>
      </c>
      <c r="I92" t="s">
        <v>141</v>
      </c>
      <c r="J92" t="s">
        <v>356</v>
      </c>
      <c r="K92" t="s">
        <v>357</v>
      </c>
      <c r="AD92" t="s">
        <v>709</v>
      </c>
      <c r="AE92" t="s">
        <v>147</v>
      </c>
      <c r="AF92" t="s">
        <v>442</v>
      </c>
      <c r="AG92" t="s">
        <v>443</v>
      </c>
      <c r="AJ92" t="s">
        <v>356</v>
      </c>
      <c r="AK92" t="s">
        <v>357</v>
      </c>
      <c r="AL92" t="s">
        <v>164</v>
      </c>
      <c r="AO92" t="s">
        <v>356</v>
      </c>
      <c r="AP92" t="s">
        <v>357</v>
      </c>
      <c r="AQ92" t="s">
        <v>1018</v>
      </c>
      <c r="AT92" t="s">
        <v>356</v>
      </c>
      <c r="AU92" t="s">
        <v>357</v>
      </c>
      <c r="AV92" t="s">
        <v>240</v>
      </c>
    </row>
    <row r="93" spans="1:48" x14ac:dyDescent="0.3">
      <c r="A93" t="s">
        <v>711</v>
      </c>
      <c r="B93" t="s">
        <v>712</v>
      </c>
      <c r="C93" t="s">
        <v>444</v>
      </c>
      <c r="D93" t="s">
        <v>445</v>
      </c>
      <c r="I93" t="s">
        <v>141</v>
      </c>
      <c r="J93" t="s">
        <v>358</v>
      </c>
      <c r="K93" t="s">
        <v>359</v>
      </c>
      <c r="AD93" t="s">
        <v>711</v>
      </c>
      <c r="AE93" t="s">
        <v>412</v>
      </c>
      <c r="AF93" t="s">
        <v>444</v>
      </c>
      <c r="AG93" t="s">
        <v>445</v>
      </c>
      <c r="AJ93" t="s">
        <v>358</v>
      </c>
      <c r="AK93" t="s">
        <v>359</v>
      </c>
      <c r="AL93" t="s">
        <v>155</v>
      </c>
      <c r="AO93" t="s">
        <v>358</v>
      </c>
      <c r="AP93" t="s">
        <v>359</v>
      </c>
      <c r="AQ93" t="s">
        <v>1016</v>
      </c>
      <c r="AT93" t="s">
        <v>358</v>
      </c>
      <c r="AU93" t="s">
        <v>359</v>
      </c>
      <c r="AV93" t="s">
        <v>197</v>
      </c>
    </row>
    <row r="94" spans="1:48" x14ac:dyDescent="0.3">
      <c r="A94" t="s">
        <v>677</v>
      </c>
      <c r="B94" t="s">
        <v>678</v>
      </c>
      <c r="C94" t="s">
        <v>448</v>
      </c>
      <c r="D94" t="s">
        <v>449</v>
      </c>
      <c r="I94" t="s">
        <v>141</v>
      </c>
      <c r="J94" t="s">
        <v>360</v>
      </c>
      <c r="K94" t="s">
        <v>361</v>
      </c>
      <c r="AD94" t="s">
        <v>677</v>
      </c>
      <c r="AE94" t="s">
        <v>447</v>
      </c>
      <c r="AF94" t="s">
        <v>448</v>
      </c>
      <c r="AG94" t="s">
        <v>449</v>
      </c>
      <c r="AJ94" t="s">
        <v>360</v>
      </c>
      <c r="AK94" t="s">
        <v>361</v>
      </c>
      <c r="AL94" t="s">
        <v>155</v>
      </c>
      <c r="AO94" t="s">
        <v>360</v>
      </c>
      <c r="AP94" t="s">
        <v>361</v>
      </c>
      <c r="AQ94" t="s">
        <v>1017</v>
      </c>
      <c r="AT94" t="s">
        <v>360</v>
      </c>
      <c r="AU94" t="s">
        <v>361</v>
      </c>
      <c r="AV94" t="s">
        <v>204</v>
      </c>
    </row>
    <row r="95" spans="1:48" x14ac:dyDescent="0.3">
      <c r="A95" t="s">
        <v>713</v>
      </c>
      <c r="B95" t="s">
        <v>714</v>
      </c>
      <c r="C95" t="s">
        <v>450</v>
      </c>
      <c r="D95" t="s">
        <v>451</v>
      </c>
      <c r="I95" t="s">
        <v>141</v>
      </c>
      <c r="J95" t="s">
        <v>363</v>
      </c>
      <c r="K95" t="s">
        <v>364</v>
      </c>
      <c r="AD95" t="s">
        <v>713</v>
      </c>
      <c r="AE95" t="s">
        <v>304</v>
      </c>
      <c r="AF95" t="s">
        <v>450</v>
      </c>
      <c r="AG95" t="s">
        <v>451</v>
      </c>
      <c r="AJ95" t="s">
        <v>363</v>
      </c>
      <c r="AK95" t="s">
        <v>364</v>
      </c>
      <c r="AL95" t="s">
        <v>164</v>
      </c>
      <c r="AO95" t="s">
        <v>363</v>
      </c>
      <c r="AP95" t="s">
        <v>364</v>
      </c>
      <c r="AQ95" t="s">
        <v>1018</v>
      </c>
      <c r="AT95" t="s">
        <v>363</v>
      </c>
      <c r="AU95" t="s">
        <v>364</v>
      </c>
      <c r="AV95" t="s">
        <v>240</v>
      </c>
    </row>
    <row r="96" spans="1:48" x14ac:dyDescent="0.3">
      <c r="A96" t="s">
        <v>620</v>
      </c>
      <c r="B96" t="s">
        <v>621</v>
      </c>
      <c r="C96" t="s">
        <v>452</v>
      </c>
      <c r="D96" t="s">
        <v>453</v>
      </c>
      <c r="I96" t="s">
        <v>141</v>
      </c>
      <c r="J96" t="s">
        <v>367</v>
      </c>
      <c r="K96" t="s">
        <v>368</v>
      </c>
      <c r="AD96" t="s">
        <v>620</v>
      </c>
      <c r="AE96" t="s">
        <v>169</v>
      </c>
      <c r="AF96" t="s">
        <v>452</v>
      </c>
      <c r="AG96" t="s">
        <v>453</v>
      </c>
      <c r="AJ96" t="s">
        <v>367</v>
      </c>
      <c r="AK96" t="s">
        <v>368</v>
      </c>
      <c r="AL96" t="s">
        <v>164</v>
      </c>
      <c r="AO96" t="s">
        <v>367</v>
      </c>
      <c r="AP96" t="s">
        <v>368</v>
      </c>
      <c r="AQ96" t="s">
        <v>1018</v>
      </c>
      <c r="AT96" t="s">
        <v>367</v>
      </c>
      <c r="AU96" t="s">
        <v>368</v>
      </c>
      <c r="AV96" t="s">
        <v>240</v>
      </c>
    </row>
    <row r="97" spans="1:48" x14ac:dyDescent="0.3">
      <c r="A97" t="s">
        <v>715</v>
      </c>
      <c r="B97" t="s">
        <v>716</v>
      </c>
      <c r="C97" t="s">
        <v>454</v>
      </c>
      <c r="D97" t="s">
        <v>455</v>
      </c>
      <c r="I97" t="s">
        <v>141</v>
      </c>
      <c r="J97" t="s">
        <v>371</v>
      </c>
      <c r="K97" t="s">
        <v>372</v>
      </c>
      <c r="AD97" t="s">
        <v>715</v>
      </c>
      <c r="AE97" t="s">
        <v>439</v>
      </c>
      <c r="AF97" t="s">
        <v>454</v>
      </c>
      <c r="AG97" t="s">
        <v>455</v>
      </c>
      <c r="AJ97" t="s">
        <v>371</v>
      </c>
      <c r="AK97" t="s">
        <v>372</v>
      </c>
      <c r="AL97" t="s">
        <v>182</v>
      </c>
      <c r="AO97" t="s">
        <v>371</v>
      </c>
      <c r="AP97" t="s">
        <v>372</v>
      </c>
      <c r="AQ97" t="s">
        <v>1019</v>
      </c>
      <c r="AT97" t="s">
        <v>371</v>
      </c>
      <c r="AU97" t="s">
        <v>372</v>
      </c>
      <c r="AV97" t="s">
        <v>230</v>
      </c>
    </row>
    <row r="98" spans="1:48" x14ac:dyDescent="0.3">
      <c r="A98" t="s">
        <v>611</v>
      </c>
      <c r="B98" t="s">
        <v>612</v>
      </c>
      <c r="C98" t="s">
        <v>456</v>
      </c>
      <c r="D98" t="s">
        <v>457</v>
      </c>
      <c r="I98" t="s">
        <v>141</v>
      </c>
      <c r="J98" t="s">
        <v>373</v>
      </c>
      <c r="K98" t="s">
        <v>374</v>
      </c>
      <c r="AD98" t="s">
        <v>611</v>
      </c>
      <c r="AE98" t="s">
        <v>232</v>
      </c>
      <c r="AF98" t="s">
        <v>456</v>
      </c>
      <c r="AG98" t="s">
        <v>457</v>
      </c>
      <c r="AJ98" t="s">
        <v>373</v>
      </c>
      <c r="AK98" t="s">
        <v>374</v>
      </c>
      <c r="AL98" t="s">
        <v>164</v>
      </c>
      <c r="AO98" t="s">
        <v>373</v>
      </c>
      <c r="AP98" t="s">
        <v>374</v>
      </c>
      <c r="AQ98" t="s">
        <v>1018</v>
      </c>
      <c r="AT98" t="s">
        <v>373</v>
      </c>
      <c r="AU98" t="s">
        <v>374</v>
      </c>
      <c r="AV98" t="s">
        <v>240</v>
      </c>
    </row>
    <row r="99" spans="1:48" x14ac:dyDescent="0.3">
      <c r="A99" t="s">
        <v>717</v>
      </c>
      <c r="B99" t="s">
        <v>718</v>
      </c>
      <c r="C99" t="s">
        <v>458</v>
      </c>
      <c r="D99" t="s">
        <v>459</v>
      </c>
      <c r="I99" t="s">
        <v>141</v>
      </c>
      <c r="J99" t="s">
        <v>375</v>
      </c>
      <c r="K99" t="s">
        <v>376</v>
      </c>
      <c r="AD99" t="s">
        <v>717</v>
      </c>
      <c r="AE99" t="s">
        <v>250</v>
      </c>
      <c r="AF99" t="s">
        <v>458</v>
      </c>
      <c r="AG99" t="s">
        <v>459</v>
      </c>
      <c r="AJ99" t="s">
        <v>375</v>
      </c>
      <c r="AK99" t="s">
        <v>376</v>
      </c>
      <c r="AL99" t="s">
        <v>164</v>
      </c>
      <c r="AO99" t="s">
        <v>375</v>
      </c>
      <c r="AP99" t="s">
        <v>376</v>
      </c>
      <c r="AQ99" t="s">
        <v>1018</v>
      </c>
      <c r="AT99" t="s">
        <v>375</v>
      </c>
      <c r="AU99" t="s">
        <v>376</v>
      </c>
      <c r="AV99" t="s">
        <v>240</v>
      </c>
    </row>
    <row r="100" spans="1:48" x14ac:dyDescent="0.3">
      <c r="A100" t="s">
        <v>673</v>
      </c>
      <c r="B100" t="s">
        <v>674</v>
      </c>
      <c r="C100" t="s">
        <v>460</v>
      </c>
      <c r="D100" t="s">
        <v>461</v>
      </c>
      <c r="I100" t="s">
        <v>141</v>
      </c>
      <c r="J100" t="s">
        <v>379</v>
      </c>
      <c r="K100" t="s">
        <v>380</v>
      </c>
      <c r="AD100" t="s">
        <v>673</v>
      </c>
      <c r="AE100" t="s">
        <v>292</v>
      </c>
      <c r="AF100" t="s">
        <v>460</v>
      </c>
      <c r="AG100" t="s">
        <v>461</v>
      </c>
      <c r="AJ100" t="s">
        <v>379</v>
      </c>
      <c r="AK100" t="s">
        <v>380</v>
      </c>
      <c r="AL100" t="s">
        <v>182</v>
      </c>
      <c r="AO100" t="s">
        <v>379</v>
      </c>
      <c r="AP100" t="s">
        <v>380</v>
      </c>
      <c r="AQ100" t="s">
        <v>1019</v>
      </c>
      <c r="AT100" t="s">
        <v>379</v>
      </c>
      <c r="AU100" t="s">
        <v>380</v>
      </c>
      <c r="AV100" t="s">
        <v>236</v>
      </c>
    </row>
    <row r="101" spans="1:48" x14ac:dyDescent="0.3">
      <c r="A101" t="s">
        <v>462</v>
      </c>
      <c r="B101" t="s">
        <v>463</v>
      </c>
      <c r="C101" t="s">
        <v>464</v>
      </c>
      <c r="D101" t="s">
        <v>465</v>
      </c>
      <c r="I101" t="s">
        <v>141</v>
      </c>
      <c r="J101" t="s">
        <v>381</v>
      </c>
      <c r="K101" t="s">
        <v>382</v>
      </c>
      <c r="AD101" t="s">
        <v>462</v>
      </c>
      <c r="AE101" t="s">
        <v>463</v>
      </c>
      <c r="AF101" t="s">
        <v>464</v>
      </c>
      <c r="AG101" t="s">
        <v>465</v>
      </c>
      <c r="AJ101" t="s">
        <v>381</v>
      </c>
      <c r="AK101" t="s">
        <v>382</v>
      </c>
      <c r="AL101" t="s">
        <v>149</v>
      </c>
      <c r="AO101" t="s">
        <v>381</v>
      </c>
      <c r="AP101" t="s">
        <v>382</v>
      </c>
      <c r="AQ101" t="s">
        <v>1014</v>
      </c>
      <c r="AT101" t="s">
        <v>381</v>
      </c>
      <c r="AU101" t="s">
        <v>382</v>
      </c>
      <c r="AV101" t="s">
        <v>138</v>
      </c>
    </row>
    <row r="102" spans="1:48" x14ac:dyDescent="0.3">
      <c r="A102" t="s">
        <v>719</v>
      </c>
      <c r="B102" t="s">
        <v>720</v>
      </c>
      <c r="C102" t="s">
        <v>466</v>
      </c>
      <c r="D102" t="s">
        <v>467</v>
      </c>
      <c r="I102" t="s">
        <v>141</v>
      </c>
      <c r="J102" t="s">
        <v>385</v>
      </c>
      <c r="K102" t="s">
        <v>386</v>
      </c>
      <c r="AD102" t="s">
        <v>719</v>
      </c>
      <c r="AE102" t="s">
        <v>304</v>
      </c>
      <c r="AF102" t="s">
        <v>466</v>
      </c>
      <c r="AG102" t="s">
        <v>467</v>
      </c>
      <c r="AJ102" t="s">
        <v>385</v>
      </c>
      <c r="AK102" t="s">
        <v>386</v>
      </c>
      <c r="AL102" t="s">
        <v>164</v>
      </c>
      <c r="AO102" t="s">
        <v>385</v>
      </c>
      <c r="AP102" t="s">
        <v>386</v>
      </c>
      <c r="AQ102" t="s">
        <v>1018</v>
      </c>
      <c r="AT102" t="s">
        <v>385</v>
      </c>
      <c r="AU102" t="s">
        <v>386</v>
      </c>
      <c r="AV102" t="s">
        <v>240</v>
      </c>
    </row>
    <row r="103" spans="1:48" x14ac:dyDescent="0.3">
      <c r="A103" t="s">
        <v>721</v>
      </c>
      <c r="B103" t="s">
        <v>722</v>
      </c>
      <c r="C103" t="s">
        <v>470</v>
      </c>
      <c r="D103" t="s">
        <v>471</v>
      </c>
      <c r="I103" t="s">
        <v>141</v>
      </c>
      <c r="J103" t="s">
        <v>387</v>
      </c>
      <c r="K103" t="s">
        <v>388</v>
      </c>
      <c r="AD103" t="s">
        <v>721</v>
      </c>
      <c r="AE103" t="s">
        <v>469</v>
      </c>
      <c r="AF103" t="s">
        <v>470</v>
      </c>
      <c r="AG103" t="s">
        <v>471</v>
      </c>
      <c r="AJ103" t="s">
        <v>387</v>
      </c>
      <c r="AK103" t="s">
        <v>388</v>
      </c>
      <c r="AL103" t="s">
        <v>149</v>
      </c>
      <c r="AO103" t="s">
        <v>387</v>
      </c>
      <c r="AP103" t="s">
        <v>388</v>
      </c>
      <c r="AQ103" t="s">
        <v>1014</v>
      </c>
      <c r="AT103" t="s">
        <v>387</v>
      </c>
      <c r="AU103" t="s">
        <v>388</v>
      </c>
      <c r="AV103" t="s">
        <v>138</v>
      </c>
    </row>
    <row r="104" spans="1:48" x14ac:dyDescent="0.3">
      <c r="A104" t="s">
        <v>723</v>
      </c>
      <c r="B104" t="s">
        <v>724</v>
      </c>
      <c r="C104" t="s">
        <v>472</v>
      </c>
      <c r="D104" t="s">
        <v>473</v>
      </c>
      <c r="I104" t="s">
        <v>141</v>
      </c>
      <c r="J104" t="s">
        <v>389</v>
      </c>
      <c r="K104" t="s">
        <v>390</v>
      </c>
      <c r="AD104" t="s">
        <v>723</v>
      </c>
      <c r="AE104" t="s">
        <v>250</v>
      </c>
      <c r="AF104" t="s">
        <v>472</v>
      </c>
      <c r="AG104" t="s">
        <v>473</v>
      </c>
      <c r="AJ104" t="s">
        <v>389</v>
      </c>
      <c r="AK104" t="s">
        <v>390</v>
      </c>
      <c r="AL104" t="s">
        <v>149</v>
      </c>
      <c r="AO104" t="s">
        <v>389</v>
      </c>
      <c r="AP104" t="s">
        <v>390</v>
      </c>
      <c r="AQ104" t="s">
        <v>1013</v>
      </c>
      <c r="AT104" t="s">
        <v>389</v>
      </c>
      <c r="AU104" t="s">
        <v>390</v>
      </c>
      <c r="AV104" t="s">
        <v>166</v>
      </c>
    </row>
    <row r="105" spans="1:48" x14ac:dyDescent="0.3">
      <c r="A105" t="s">
        <v>411</v>
      </c>
      <c r="B105" t="s">
        <v>412</v>
      </c>
      <c r="C105" t="s">
        <v>474</v>
      </c>
      <c r="D105" t="s">
        <v>475</v>
      </c>
      <c r="I105" t="s">
        <v>141</v>
      </c>
      <c r="J105" t="s">
        <v>393</v>
      </c>
      <c r="K105" t="s">
        <v>394</v>
      </c>
      <c r="AD105" t="s">
        <v>411</v>
      </c>
      <c r="AE105" t="s">
        <v>412</v>
      </c>
      <c r="AF105" t="s">
        <v>474</v>
      </c>
      <c r="AG105" t="s">
        <v>475</v>
      </c>
      <c r="AJ105" t="s">
        <v>393</v>
      </c>
      <c r="AK105" t="s">
        <v>394</v>
      </c>
      <c r="AL105" t="s">
        <v>164</v>
      </c>
      <c r="AO105" t="s">
        <v>393</v>
      </c>
      <c r="AP105" t="s">
        <v>394</v>
      </c>
      <c r="AQ105" t="s">
        <v>1018</v>
      </c>
      <c r="AT105" t="s">
        <v>393</v>
      </c>
      <c r="AU105" t="s">
        <v>394</v>
      </c>
      <c r="AV105" t="s">
        <v>240</v>
      </c>
    </row>
    <row r="106" spans="1:48" x14ac:dyDescent="0.3">
      <c r="A106" t="s">
        <v>476</v>
      </c>
      <c r="B106" t="s">
        <v>477</v>
      </c>
      <c r="C106" t="s">
        <v>478</v>
      </c>
      <c r="D106" t="s">
        <v>479</v>
      </c>
      <c r="I106" t="s">
        <v>141</v>
      </c>
      <c r="J106" t="s">
        <v>395</v>
      </c>
      <c r="K106" t="s">
        <v>396</v>
      </c>
      <c r="AD106" t="s">
        <v>476</v>
      </c>
      <c r="AE106" t="s">
        <v>477</v>
      </c>
      <c r="AF106" t="s">
        <v>478</v>
      </c>
      <c r="AG106" t="s">
        <v>479</v>
      </c>
      <c r="AJ106" t="s">
        <v>395</v>
      </c>
      <c r="AK106" t="s">
        <v>396</v>
      </c>
      <c r="AL106" t="s">
        <v>149</v>
      </c>
      <c r="AO106" t="s">
        <v>395</v>
      </c>
      <c r="AP106" t="s">
        <v>396</v>
      </c>
      <c r="AQ106" t="s">
        <v>1013</v>
      </c>
      <c r="AT106" t="s">
        <v>395</v>
      </c>
      <c r="AU106" t="s">
        <v>396</v>
      </c>
      <c r="AV106" t="s">
        <v>184</v>
      </c>
    </row>
    <row r="107" spans="1:48" x14ac:dyDescent="0.3">
      <c r="A107" t="s">
        <v>725</v>
      </c>
      <c r="B107" t="s">
        <v>726</v>
      </c>
      <c r="C107" t="s">
        <v>482</v>
      </c>
      <c r="D107" t="s">
        <v>483</v>
      </c>
      <c r="I107" t="s">
        <v>141</v>
      </c>
      <c r="J107" t="s">
        <v>399</v>
      </c>
      <c r="K107" t="s">
        <v>400</v>
      </c>
      <c r="AD107" t="s">
        <v>725</v>
      </c>
      <c r="AE107" t="s">
        <v>481</v>
      </c>
      <c r="AF107" t="s">
        <v>482</v>
      </c>
      <c r="AG107" t="s">
        <v>483</v>
      </c>
      <c r="AJ107" t="s">
        <v>399</v>
      </c>
      <c r="AK107" t="s">
        <v>400</v>
      </c>
      <c r="AL107" t="s">
        <v>149</v>
      </c>
      <c r="AO107" t="s">
        <v>399</v>
      </c>
      <c r="AP107" t="s">
        <v>400</v>
      </c>
      <c r="AQ107" t="s">
        <v>1014</v>
      </c>
      <c r="AT107" t="s">
        <v>399</v>
      </c>
      <c r="AU107" t="s">
        <v>400</v>
      </c>
      <c r="AV107" t="s">
        <v>138</v>
      </c>
    </row>
    <row r="108" spans="1:48" x14ac:dyDescent="0.3">
      <c r="A108" t="s">
        <v>663</v>
      </c>
      <c r="B108" t="s">
        <v>664</v>
      </c>
      <c r="C108" t="s">
        <v>485</v>
      </c>
      <c r="D108" t="s">
        <v>486</v>
      </c>
      <c r="I108" t="s">
        <v>141</v>
      </c>
      <c r="J108" t="s">
        <v>403</v>
      </c>
      <c r="K108" t="s">
        <v>404</v>
      </c>
      <c r="AD108" t="s">
        <v>663</v>
      </c>
      <c r="AE108" t="s">
        <v>484</v>
      </c>
      <c r="AF108" t="s">
        <v>485</v>
      </c>
      <c r="AG108" t="s">
        <v>486</v>
      </c>
      <c r="AJ108" t="s">
        <v>403</v>
      </c>
      <c r="AK108" t="s">
        <v>404</v>
      </c>
      <c r="AL108" t="s">
        <v>155</v>
      </c>
      <c r="AO108" t="s">
        <v>403</v>
      </c>
      <c r="AP108" t="s">
        <v>404</v>
      </c>
      <c r="AQ108" t="s">
        <v>1015</v>
      </c>
      <c r="AT108" t="s">
        <v>403</v>
      </c>
      <c r="AU108" t="s">
        <v>404</v>
      </c>
      <c r="AV108" t="s">
        <v>204</v>
      </c>
    </row>
    <row r="109" spans="1:48" x14ac:dyDescent="0.3">
      <c r="A109" t="s">
        <v>727</v>
      </c>
      <c r="B109" t="s">
        <v>728</v>
      </c>
      <c r="C109" t="s">
        <v>487</v>
      </c>
      <c r="D109" t="s">
        <v>488</v>
      </c>
      <c r="I109" t="s">
        <v>141</v>
      </c>
      <c r="J109" t="s">
        <v>407</v>
      </c>
      <c r="K109" t="s">
        <v>408</v>
      </c>
      <c r="AD109" t="s">
        <v>727</v>
      </c>
      <c r="AE109" t="s">
        <v>147</v>
      </c>
      <c r="AF109" t="s">
        <v>487</v>
      </c>
      <c r="AG109" t="s">
        <v>488</v>
      </c>
      <c r="AJ109" t="s">
        <v>407</v>
      </c>
      <c r="AK109" t="s">
        <v>408</v>
      </c>
      <c r="AL109" t="s">
        <v>155</v>
      </c>
      <c r="AO109" t="s">
        <v>407</v>
      </c>
      <c r="AP109" t="s">
        <v>408</v>
      </c>
      <c r="AQ109" t="s">
        <v>1015</v>
      </c>
      <c r="AT109" t="s">
        <v>407</v>
      </c>
      <c r="AU109" t="s">
        <v>408</v>
      </c>
      <c r="AV109" t="s">
        <v>204</v>
      </c>
    </row>
    <row r="110" spans="1:48" x14ac:dyDescent="0.3">
      <c r="A110" t="s">
        <v>659</v>
      </c>
      <c r="B110" t="s">
        <v>660</v>
      </c>
      <c r="C110" t="s">
        <v>489</v>
      </c>
      <c r="D110" t="s">
        <v>490</v>
      </c>
      <c r="I110" t="s">
        <v>141</v>
      </c>
      <c r="J110" t="s">
        <v>409</v>
      </c>
      <c r="K110" t="s">
        <v>410</v>
      </c>
      <c r="AD110" t="s">
        <v>659</v>
      </c>
      <c r="AE110" t="s">
        <v>434</v>
      </c>
      <c r="AF110" t="s">
        <v>489</v>
      </c>
      <c r="AG110" t="s">
        <v>490</v>
      </c>
      <c r="AJ110" t="s">
        <v>409</v>
      </c>
      <c r="AK110" t="s">
        <v>410</v>
      </c>
      <c r="AL110" t="s">
        <v>164</v>
      </c>
      <c r="AO110" t="s">
        <v>409</v>
      </c>
      <c r="AP110" t="s">
        <v>410</v>
      </c>
      <c r="AQ110" t="s">
        <v>1018</v>
      </c>
      <c r="AT110" t="s">
        <v>409</v>
      </c>
      <c r="AU110" t="s">
        <v>410</v>
      </c>
      <c r="AV110" t="s">
        <v>240</v>
      </c>
    </row>
    <row r="111" spans="1:48" x14ac:dyDescent="0.3">
      <c r="A111" t="s">
        <v>729</v>
      </c>
      <c r="B111" t="s">
        <v>730</v>
      </c>
      <c r="C111" t="s">
        <v>493</v>
      </c>
      <c r="D111" t="s">
        <v>494</v>
      </c>
      <c r="I111" t="s">
        <v>141</v>
      </c>
      <c r="J111" t="s">
        <v>413</v>
      </c>
      <c r="K111" t="s">
        <v>414</v>
      </c>
      <c r="AD111" t="s">
        <v>729</v>
      </c>
      <c r="AE111" t="s">
        <v>492</v>
      </c>
      <c r="AF111" t="s">
        <v>493</v>
      </c>
      <c r="AG111" t="s">
        <v>494</v>
      </c>
      <c r="AJ111" t="s">
        <v>413</v>
      </c>
      <c r="AK111" t="s">
        <v>414</v>
      </c>
      <c r="AL111" t="s">
        <v>155</v>
      </c>
      <c r="AO111" t="s">
        <v>413</v>
      </c>
      <c r="AP111" t="s">
        <v>414</v>
      </c>
      <c r="AQ111" t="s">
        <v>1015</v>
      </c>
      <c r="AT111" t="s">
        <v>413</v>
      </c>
      <c r="AU111" t="s">
        <v>414</v>
      </c>
      <c r="AV111" t="s">
        <v>204</v>
      </c>
    </row>
    <row r="112" spans="1:48" x14ac:dyDescent="0.3">
      <c r="A112" t="s">
        <v>468</v>
      </c>
      <c r="B112" t="s">
        <v>469</v>
      </c>
      <c r="C112" t="s">
        <v>495</v>
      </c>
      <c r="D112" t="s">
        <v>496</v>
      </c>
      <c r="I112" t="s">
        <v>141</v>
      </c>
      <c r="J112" t="s">
        <v>417</v>
      </c>
      <c r="K112" t="s">
        <v>418</v>
      </c>
      <c r="AD112" t="s">
        <v>468</v>
      </c>
      <c r="AE112" t="s">
        <v>422</v>
      </c>
      <c r="AF112" t="s">
        <v>495</v>
      </c>
      <c r="AG112" t="s">
        <v>496</v>
      </c>
      <c r="AJ112" t="s">
        <v>417</v>
      </c>
      <c r="AK112" t="s">
        <v>418</v>
      </c>
      <c r="AL112" t="s">
        <v>149</v>
      </c>
      <c r="AO112" t="s">
        <v>417</v>
      </c>
      <c r="AP112" t="s">
        <v>418</v>
      </c>
      <c r="AQ112" t="s">
        <v>1013</v>
      </c>
      <c r="AT112" t="s">
        <v>417</v>
      </c>
      <c r="AU112" t="s">
        <v>418</v>
      </c>
      <c r="AV112" t="s">
        <v>166</v>
      </c>
    </row>
    <row r="113" spans="1:48" x14ac:dyDescent="0.3">
      <c r="A113" t="s">
        <v>731</v>
      </c>
      <c r="B113" t="s">
        <v>732</v>
      </c>
      <c r="C113" t="s">
        <v>497</v>
      </c>
      <c r="D113" t="s">
        <v>498</v>
      </c>
      <c r="I113" t="s">
        <v>141</v>
      </c>
      <c r="J113" t="s">
        <v>419</v>
      </c>
      <c r="K113" t="s">
        <v>420</v>
      </c>
      <c r="AD113" t="s">
        <v>731</v>
      </c>
      <c r="AE113" t="s">
        <v>160</v>
      </c>
      <c r="AF113" t="s">
        <v>497</v>
      </c>
      <c r="AG113" t="s">
        <v>498</v>
      </c>
      <c r="AJ113" t="s">
        <v>419</v>
      </c>
      <c r="AK113" t="s">
        <v>420</v>
      </c>
      <c r="AL113" t="s">
        <v>155</v>
      </c>
      <c r="AO113" t="s">
        <v>419</v>
      </c>
      <c r="AP113" t="s">
        <v>420</v>
      </c>
      <c r="AQ113" t="s">
        <v>1017</v>
      </c>
      <c r="AT113" t="s">
        <v>419</v>
      </c>
      <c r="AU113" t="s">
        <v>420</v>
      </c>
      <c r="AV113" t="s">
        <v>204</v>
      </c>
    </row>
    <row r="114" spans="1:48" x14ac:dyDescent="0.3">
      <c r="A114" t="s">
        <v>401</v>
      </c>
      <c r="B114" t="s">
        <v>402</v>
      </c>
      <c r="C114" t="s">
        <v>499</v>
      </c>
      <c r="D114" t="s">
        <v>500</v>
      </c>
      <c r="I114" t="s">
        <v>141</v>
      </c>
      <c r="J114" t="s">
        <v>423</v>
      </c>
      <c r="K114" t="s">
        <v>424</v>
      </c>
      <c r="AD114" t="s">
        <v>401</v>
      </c>
      <c r="AE114" t="s">
        <v>412</v>
      </c>
      <c r="AF114" t="s">
        <v>499</v>
      </c>
      <c r="AG114" t="s">
        <v>500</v>
      </c>
      <c r="AJ114" t="s">
        <v>423</v>
      </c>
      <c r="AK114" t="s">
        <v>424</v>
      </c>
      <c r="AL114" t="s">
        <v>149</v>
      </c>
      <c r="AO114" t="s">
        <v>423</v>
      </c>
      <c r="AP114" t="s">
        <v>424</v>
      </c>
      <c r="AQ114" t="s">
        <v>1013</v>
      </c>
      <c r="AT114" t="s">
        <v>423</v>
      </c>
      <c r="AU114" t="s">
        <v>424</v>
      </c>
      <c r="AV114" t="s">
        <v>175</v>
      </c>
    </row>
    <row r="115" spans="1:48" x14ac:dyDescent="0.3">
      <c r="A115" t="s">
        <v>733</v>
      </c>
      <c r="B115" t="s">
        <v>734</v>
      </c>
      <c r="C115" t="s">
        <v>501</v>
      </c>
      <c r="D115" t="s">
        <v>502</v>
      </c>
      <c r="I115" t="s">
        <v>141</v>
      </c>
      <c r="J115" t="s">
        <v>427</v>
      </c>
      <c r="K115" t="s">
        <v>428</v>
      </c>
      <c r="AD115" t="s">
        <v>733</v>
      </c>
      <c r="AE115" t="s">
        <v>215</v>
      </c>
      <c r="AF115" t="s">
        <v>501</v>
      </c>
      <c r="AG115" t="s">
        <v>502</v>
      </c>
      <c r="AJ115" t="s">
        <v>427</v>
      </c>
      <c r="AK115" t="s">
        <v>428</v>
      </c>
      <c r="AL115" t="s">
        <v>182</v>
      </c>
      <c r="AO115" t="s">
        <v>427</v>
      </c>
      <c r="AP115" t="s">
        <v>428</v>
      </c>
      <c r="AQ115" t="s">
        <v>1019</v>
      </c>
      <c r="AT115" t="s">
        <v>427</v>
      </c>
      <c r="AU115" t="s">
        <v>428</v>
      </c>
      <c r="AV115" t="s">
        <v>236</v>
      </c>
    </row>
    <row r="116" spans="1:48" x14ac:dyDescent="0.3">
      <c r="A116" t="s">
        <v>735</v>
      </c>
      <c r="B116" t="s">
        <v>736</v>
      </c>
      <c r="C116" t="s">
        <v>503</v>
      </c>
      <c r="D116" t="s">
        <v>504</v>
      </c>
      <c r="I116" t="s">
        <v>141</v>
      </c>
      <c r="J116" t="s">
        <v>431</v>
      </c>
      <c r="K116" t="s">
        <v>432</v>
      </c>
      <c r="AD116" t="s">
        <v>735</v>
      </c>
      <c r="AE116" t="s">
        <v>193</v>
      </c>
      <c r="AF116" t="s">
        <v>503</v>
      </c>
      <c r="AG116" t="s">
        <v>504</v>
      </c>
      <c r="AJ116" t="s">
        <v>431</v>
      </c>
      <c r="AK116" t="s">
        <v>432</v>
      </c>
      <c r="AL116" t="s">
        <v>164</v>
      </c>
      <c r="AO116" t="s">
        <v>431</v>
      </c>
      <c r="AP116" t="s">
        <v>432</v>
      </c>
      <c r="AQ116" t="s">
        <v>1018</v>
      </c>
      <c r="AT116" t="s">
        <v>431</v>
      </c>
      <c r="AU116" t="s">
        <v>432</v>
      </c>
      <c r="AV116" t="s">
        <v>240</v>
      </c>
    </row>
    <row r="117" spans="1:48" x14ac:dyDescent="0.3">
      <c r="A117" t="s">
        <v>737</v>
      </c>
      <c r="B117" t="s">
        <v>738</v>
      </c>
      <c r="C117" t="s">
        <v>505</v>
      </c>
      <c r="D117" t="s">
        <v>506</v>
      </c>
      <c r="I117" t="s">
        <v>141</v>
      </c>
      <c r="J117" t="s">
        <v>435</v>
      </c>
      <c r="K117" t="s">
        <v>436</v>
      </c>
      <c r="AD117" t="s">
        <v>737</v>
      </c>
      <c r="AE117" t="s">
        <v>416</v>
      </c>
      <c r="AF117" t="s">
        <v>505</v>
      </c>
      <c r="AG117" t="s">
        <v>506</v>
      </c>
      <c r="AJ117" t="s">
        <v>435</v>
      </c>
      <c r="AK117" t="s">
        <v>436</v>
      </c>
      <c r="AL117" t="s">
        <v>149</v>
      </c>
      <c r="AO117" t="s">
        <v>435</v>
      </c>
      <c r="AP117" t="s">
        <v>436</v>
      </c>
      <c r="AQ117" t="s">
        <v>1012</v>
      </c>
      <c r="AT117" t="s">
        <v>435</v>
      </c>
      <c r="AU117" t="s">
        <v>436</v>
      </c>
      <c r="AV117" t="s">
        <v>157</v>
      </c>
    </row>
    <row r="118" spans="1:48" x14ac:dyDescent="0.3">
      <c r="A118" t="s">
        <v>667</v>
      </c>
      <c r="B118" t="s">
        <v>668</v>
      </c>
      <c r="C118" t="s">
        <v>507</v>
      </c>
      <c r="D118" t="s">
        <v>508</v>
      </c>
      <c r="I118" t="s">
        <v>141</v>
      </c>
      <c r="J118" t="s">
        <v>437</v>
      </c>
      <c r="K118" t="s">
        <v>438</v>
      </c>
      <c r="AD118" t="s">
        <v>667</v>
      </c>
      <c r="AE118" t="s">
        <v>160</v>
      </c>
      <c r="AF118" t="s">
        <v>507</v>
      </c>
      <c r="AG118" t="s">
        <v>508</v>
      </c>
      <c r="AJ118" t="s">
        <v>437</v>
      </c>
      <c r="AK118" t="s">
        <v>438</v>
      </c>
      <c r="AL118" t="s">
        <v>155</v>
      </c>
      <c r="AO118" t="s">
        <v>437</v>
      </c>
      <c r="AP118" t="s">
        <v>438</v>
      </c>
      <c r="AQ118" t="s">
        <v>1019</v>
      </c>
      <c r="AT118" t="s">
        <v>437</v>
      </c>
      <c r="AU118" t="s">
        <v>438</v>
      </c>
      <c r="AV118" t="s">
        <v>204</v>
      </c>
    </row>
    <row r="119" spans="1:48" x14ac:dyDescent="0.3">
      <c r="A119" t="s">
        <v>667</v>
      </c>
      <c r="B119" t="s">
        <v>668</v>
      </c>
      <c r="C119" t="s">
        <v>511</v>
      </c>
      <c r="D119" t="s">
        <v>512</v>
      </c>
      <c r="I119" t="s">
        <v>141</v>
      </c>
      <c r="J119" t="s">
        <v>440</v>
      </c>
      <c r="K119" t="s">
        <v>441</v>
      </c>
      <c r="AD119" t="s">
        <v>667</v>
      </c>
      <c r="AE119" t="s">
        <v>510</v>
      </c>
      <c r="AF119" t="s">
        <v>511</v>
      </c>
      <c r="AG119" t="s">
        <v>512</v>
      </c>
      <c r="AJ119" t="s">
        <v>440</v>
      </c>
      <c r="AK119" t="s">
        <v>441</v>
      </c>
      <c r="AL119" t="s">
        <v>149</v>
      </c>
      <c r="AO119" t="s">
        <v>440</v>
      </c>
      <c r="AP119" t="s">
        <v>441</v>
      </c>
      <c r="AQ119" t="s">
        <v>1012</v>
      </c>
      <c r="AT119" t="s">
        <v>440</v>
      </c>
      <c r="AU119" t="s">
        <v>441</v>
      </c>
      <c r="AV119" t="s">
        <v>157</v>
      </c>
    </row>
    <row r="120" spans="1:48" x14ac:dyDescent="0.3">
      <c r="A120" t="s">
        <v>618</v>
      </c>
      <c r="B120" t="s">
        <v>619</v>
      </c>
      <c r="C120" t="s">
        <v>513</v>
      </c>
      <c r="D120" t="s">
        <v>514</v>
      </c>
      <c r="I120" t="s">
        <v>141</v>
      </c>
      <c r="J120" t="s">
        <v>442</v>
      </c>
      <c r="K120" t="s">
        <v>443</v>
      </c>
      <c r="AD120" t="s">
        <v>618</v>
      </c>
      <c r="AE120" t="s">
        <v>362</v>
      </c>
      <c r="AF120" t="s">
        <v>513</v>
      </c>
      <c r="AG120" t="s">
        <v>514</v>
      </c>
      <c r="AJ120" t="s">
        <v>442</v>
      </c>
      <c r="AK120" t="s">
        <v>443</v>
      </c>
      <c r="AL120" t="s">
        <v>164</v>
      </c>
      <c r="AO120" t="s">
        <v>442</v>
      </c>
      <c r="AP120" t="s">
        <v>443</v>
      </c>
      <c r="AQ120" t="s">
        <v>1018</v>
      </c>
      <c r="AT120" t="s">
        <v>442</v>
      </c>
      <c r="AU120" t="s">
        <v>443</v>
      </c>
      <c r="AV120" t="s">
        <v>240</v>
      </c>
    </row>
    <row r="121" spans="1:48" x14ac:dyDescent="0.3">
      <c r="A121" t="s">
        <v>616</v>
      </c>
      <c r="B121" t="s">
        <v>617</v>
      </c>
      <c r="C121" t="s">
        <v>515</v>
      </c>
      <c r="D121" t="s">
        <v>516</v>
      </c>
      <c r="I121" t="s">
        <v>141</v>
      </c>
      <c r="J121" t="s">
        <v>444</v>
      </c>
      <c r="K121" t="s">
        <v>445</v>
      </c>
      <c r="AD121" t="s">
        <v>616</v>
      </c>
      <c r="AE121" t="s">
        <v>193</v>
      </c>
      <c r="AF121" t="s">
        <v>515</v>
      </c>
      <c r="AG121" t="s">
        <v>516</v>
      </c>
      <c r="AJ121" t="s">
        <v>444</v>
      </c>
      <c r="AK121" t="s">
        <v>445</v>
      </c>
      <c r="AL121" t="s">
        <v>155</v>
      </c>
      <c r="AO121" t="s">
        <v>444</v>
      </c>
      <c r="AP121" t="s">
        <v>445</v>
      </c>
      <c r="AQ121" t="s">
        <v>1017</v>
      </c>
      <c r="AT121" t="s">
        <v>444</v>
      </c>
      <c r="AU121" t="s">
        <v>445</v>
      </c>
      <c r="AV121" t="s">
        <v>212</v>
      </c>
    </row>
    <row r="122" spans="1:48" x14ac:dyDescent="0.3">
      <c r="A122" t="s">
        <v>739</v>
      </c>
      <c r="B122" t="s">
        <v>740</v>
      </c>
      <c r="C122" t="s">
        <v>517</v>
      </c>
      <c r="D122" t="s">
        <v>518</v>
      </c>
      <c r="I122" t="s">
        <v>141</v>
      </c>
      <c r="J122" t="s">
        <v>448</v>
      </c>
      <c r="K122" t="s">
        <v>449</v>
      </c>
      <c r="AD122" t="s">
        <v>739</v>
      </c>
      <c r="AE122" t="s">
        <v>169</v>
      </c>
      <c r="AF122" t="s">
        <v>517</v>
      </c>
      <c r="AG122" t="s">
        <v>518</v>
      </c>
      <c r="AJ122" t="s">
        <v>448</v>
      </c>
      <c r="AK122" t="s">
        <v>449</v>
      </c>
      <c r="AL122" t="s">
        <v>149</v>
      </c>
      <c r="AO122" t="s">
        <v>448</v>
      </c>
      <c r="AP122" t="s">
        <v>449</v>
      </c>
      <c r="AQ122" t="s">
        <v>1014</v>
      </c>
      <c r="AT122" t="s">
        <v>448</v>
      </c>
      <c r="AU122" t="s">
        <v>449</v>
      </c>
      <c r="AV122" t="s">
        <v>138</v>
      </c>
    </row>
    <row r="123" spans="1:48" x14ac:dyDescent="0.3">
      <c r="A123" t="s">
        <v>620</v>
      </c>
      <c r="B123" t="s">
        <v>621</v>
      </c>
      <c r="C123" t="s">
        <v>519</v>
      </c>
      <c r="D123" t="s">
        <v>520</v>
      </c>
      <c r="I123" t="s">
        <v>141</v>
      </c>
      <c r="J123" t="s">
        <v>450</v>
      </c>
      <c r="K123" t="s">
        <v>451</v>
      </c>
      <c r="AD123" t="s">
        <v>620</v>
      </c>
      <c r="AE123" t="s">
        <v>169</v>
      </c>
      <c r="AF123" t="s">
        <v>519</v>
      </c>
      <c r="AG123" t="s">
        <v>520</v>
      </c>
      <c r="AJ123" t="s">
        <v>450</v>
      </c>
      <c r="AK123" t="s">
        <v>451</v>
      </c>
      <c r="AL123" t="s">
        <v>149</v>
      </c>
      <c r="AO123" t="s">
        <v>450</v>
      </c>
      <c r="AP123" t="s">
        <v>451</v>
      </c>
      <c r="AQ123" t="s">
        <v>1014</v>
      </c>
      <c r="AT123" t="s">
        <v>450</v>
      </c>
      <c r="AU123" t="s">
        <v>451</v>
      </c>
      <c r="AV123" t="s">
        <v>138</v>
      </c>
    </row>
    <row r="124" spans="1:48" x14ac:dyDescent="0.3">
      <c r="A124" t="s">
        <v>665</v>
      </c>
      <c r="B124" t="s">
        <v>666</v>
      </c>
      <c r="C124" t="s">
        <v>521</v>
      </c>
      <c r="D124" t="s">
        <v>522</v>
      </c>
      <c r="I124" t="s">
        <v>141</v>
      </c>
      <c r="J124" t="s">
        <v>452</v>
      </c>
      <c r="K124" t="s">
        <v>453</v>
      </c>
      <c r="AD124" t="s">
        <v>665</v>
      </c>
      <c r="AE124" t="s">
        <v>331</v>
      </c>
      <c r="AF124" t="s">
        <v>521</v>
      </c>
      <c r="AG124" t="s">
        <v>522</v>
      </c>
      <c r="AJ124" t="s">
        <v>452</v>
      </c>
      <c r="AK124" t="s">
        <v>453</v>
      </c>
      <c r="AL124" t="s">
        <v>173</v>
      </c>
      <c r="AO124" t="s">
        <v>452</v>
      </c>
      <c r="AP124" t="s">
        <v>453</v>
      </c>
      <c r="AQ124" t="s">
        <v>1020</v>
      </c>
      <c r="AT124" t="s">
        <v>452</v>
      </c>
      <c r="AU124" t="s">
        <v>453</v>
      </c>
      <c r="AV124" t="s">
        <v>225</v>
      </c>
    </row>
    <row r="125" spans="1:48" x14ac:dyDescent="0.3">
      <c r="A125" t="s">
        <v>523</v>
      </c>
      <c r="B125" t="s">
        <v>524</v>
      </c>
      <c r="C125" t="s">
        <v>525</v>
      </c>
      <c r="D125" t="s">
        <v>526</v>
      </c>
      <c r="I125" t="s">
        <v>141</v>
      </c>
      <c r="J125" t="s">
        <v>454</v>
      </c>
      <c r="K125" t="s">
        <v>455</v>
      </c>
      <c r="AD125" t="s">
        <v>523</v>
      </c>
      <c r="AE125" t="s">
        <v>524</v>
      </c>
      <c r="AF125" t="s">
        <v>525</v>
      </c>
      <c r="AG125" t="s">
        <v>526</v>
      </c>
      <c r="AJ125" t="s">
        <v>454</v>
      </c>
      <c r="AK125" t="s">
        <v>455</v>
      </c>
      <c r="AL125" t="s">
        <v>149</v>
      </c>
      <c r="AO125" t="s">
        <v>454</v>
      </c>
      <c r="AP125" t="s">
        <v>455</v>
      </c>
      <c r="AQ125" t="s">
        <v>1012</v>
      </c>
      <c r="AT125" t="s">
        <v>454</v>
      </c>
      <c r="AU125" t="s">
        <v>455</v>
      </c>
      <c r="AV125" t="s">
        <v>157</v>
      </c>
    </row>
    <row r="126" spans="1:48" x14ac:dyDescent="0.3">
      <c r="A126" t="s">
        <v>741</v>
      </c>
      <c r="B126" t="s">
        <v>742</v>
      </c>
      <c r="C126" t="s">
        <v>529</v>
      </c>
      <c r="D126" t="s">
        <v>530</v>
      </c>
      <c r="I126" t="s">
        <v>141</v>
      </c>
      <c r="J126" t="s">
        <v>456</v>
      </c>
      <c r="K126" t="s">
        <v>457</v>
      </c>
      <c r="AD126" t="s">
        <v>741</v>
      </c>
      <c r="AE126" t="s">
        <v>528</v>
      </c>
      <c r="AF126" t="s">
        <v>529</v>
      </c>
      <c r="AG126" t="s">
        <v>530</v>
      </c>
      <c r="AJ126" t="s">
        <v>456</v>
      </c>
      <c r="AK126" t="s">
        <v>457</v>
      </c>
      <c r="AL126" t="s">
        <v>149</v>
      </c>
      <c r="AO126" t="s">
        <v>456</v>
      </c>
      <c r="AP126" t="s">
        <v>457</v>
      </c>
      <c r="AQ126" t="s">
        <v>1014</v>
      </c>
      <c r="AT126" t="s">
        <v>456</v>
      </c>
      <c r="AU126" t="s">
        <v>457</v>
      </c>
      <c r="AV126" t="s">
        <v>138</v>
      </c>
    </row>
    <row r="127" spans="1:48" x14ac:dyDescent="0.3">
      <c r="A127" t="s">
        <v>743</v>
      </c>
      <c r="B127" t="s">
        <v>744</v>
      </c>
      <c r="C127" t="s">
        <v>531</v>
      </c>
      <c r="D127" t="s">
        <v>532</v>
      </c>
      <c r="I127" t="s">
        <v>141</v>
      </c>
      <c r="J127" t="s">
        <v>458</v>
      </c>
      <c r="K127" t="s">
        <v>459</v>
      </c>
      <c r="AD127" t="s">
        <v>743</v>
      </c>
      <c r="AE127" t="s">
        <v>272</v>
      </c>
      <c r="AF127" t="s">
        <v>531</v>
      </c>
      <c r="AG127" t="s">
        <v>532</v>
      </c>
      <c r="AJ127" t="s">
        <v>458</v>
      </c>
      <c r="AK127" t="s">
        <v>459</v>
      </c>
      <c r="AL127" t="s">
        <v>155</v>
      </c>
      <c r="AO127" t="s">
        <v>458</v>
      </c>
      <c r="AP127" t="s">
        <v>459</v>
      </c>
      <c r="AQ127" t="s">
        <v>1015</v>
      </c>
      <c r="AT127" t="s">
        <v>458</v>
      </c>
      <c r="AU127" t="s">
        <v>459</v>
      </c>
      <c r="AV127" t="s">
        <v>204</v>
      </c>
    </row>
    <row r="128" spans="1:48" x14ac:dyDescent="0.3">
      <c r="A128" t="s">
        <v>745</v>
      </c>
      <c r="B128" t="s">
        <v>746</v>
      </c>
      <c r="C128" t="s">
        <v>533</v>
      </c>
      <c r="D128" t="s">
        <v>534</v>
      </c>
      <c r="I128" t="s">
        <v>141</v>
      </c>
      <c r="J128" t="s">
        <v>460</v>
      </c>
      <c r="K128" t="s">
        <v>461</v>
      </c>
      <c r="AD128" t="s">
        <v>745</v>
      </c>
      <c r="AE128" t="s">
        <v>343</v>
      </c>
      <c r="AF128" t="s">
        <v>533</v>
      </c>
      <c r="AG128" t="s">
        <v>534</v>
      </c>
      <c r="AJ128" t="s">
        <v>460</v>
      </c>
      <c r="AK128" t="s">
        <v>461</v>
      </c>
      <c r="AL128" t="s">
        <v>149</v>
      </c>
      <c r="AO128" t="s">
        <v>460</v>
      </c>
      <c r="AP128" t="s">
        <v>461</v>
      </c>
      <c r="AQ128" t="s">
        <v>1012</v>
      </c>
      <c r="AT128" t="s">
        <v>460</v>
      </c>
      <c r="AU128" t="s">
        <v>461</v>
      </c>
      <c r="AV128" t="s">
        <v>157</v>
      </c>
    </row>
    <row r="129" spans="1:48" x14ac:dyDescent="0.3">
      <c r="A129" t="s">
        <v>747</v>
      </c>
      <c r="B129" t="s">
        <v>748</v>
      </c>
      <c r="C129" t="s">
        <v>535</v>
      </c>
      <c r="D129" t="s">
        <v>536</v>
      </c>
      <c r="I129" t="s">
        <v>141</v>
      </c>
      <c r="J129" t="s">
        <v>464</v>
      </c>
      <c r="K129" t="s">
        <v>465</v>
      </c>
      <c r="AD129" t="s">
        <v>747</v>
      </c>
      <c r="AE129" t="s">
        <v>193</v>
      </c>
      <c r="AF129" t="s">
        <v>535</v>
      </c>
      <c r="AG129" t="s">
        <v>536</v>
      </c>
      <c r="AJ129" t="s">
        <v>464</v>
      </c>
      <c r="AK129" t="s">
        <v>465</v>
      </c>
      <c r="AL129" t="s">
        <v>155</v>
      </c>
      <c r="AO129" t="s">
        <v>464</v>
      </c>
      <c r="AP129" t="s">
        <v>465</v>
      </c>
      <c r="AQ129" t="s">
        <v>1015</v>
      </c>
      <c r="AT129" t="s">
        <v>464</v>
      </c>
      <c r="AU129" t="s">
        <v>465</v>
      </c>
      <c r="AV129" t="s">
        <v>191</v>
      </c>
    </row>
    <row r="130" spans="1:48" x14ac:dyDescent="0.3">
      <c r="A130" t="s">
        <v>749</v>
      </c>
      <c r="B130" t="s">
        <v>750</v>
      </c>
      <c r="C130" t="s">
        <v>538</v>
      </c>
      <c r="D130" t="s">
        <v>539</v>
      </c>
      <c r="I130" t="s">
        <v>141</v>
      </c>
      <c r="J130" t="s">
        <v>466</v>
      </c>
      <c r="K130" t="s">
        <v>467</v>
      </c>
      <c r="AD130" t="s">
        <v>749</v>
      </c>
      <c r="AE130" t="s">
        <v>537</v>
      </c>
      <c r="AF130" t="s">
        <v>538</v>
      </c>
      <c r="AG130" t="s">
        <v>539</v>
      </c>
      <c r="AJ130" t="s">
        <v>466</v>
      </c>
      <c r="AK130" t="s">
        <v>467</v>
      </c>
      <c r="AL130" t="s">
        <v>155</v>
      </c>
      <c r="AO130" t="s">
        <v>466</v>
      </c>
      <c r="AP130" t="s">
        <v>467</v>
      </c>
      <c r="AQ130" t="s">
        <v>1015</v>
      </c>
      <c r="AT130" t="s">
        <v>466</v>
      </c>
      <c r="AU130" t="s">
        <v>467</v>
      </c>
      <c r="AV130" t="s">
        <v>191</v>
      </c>
    </row>
    <row r="131" spans="1:48" x14ac:dyDescent="0.3">
      <c r="A131" t="s">
        <v>647</v>
      </c>
      <c r="B131" t="s">
        <v>648</v>
      </c>
      <c r="C131" t="s">
        <v>540</v>
      </c>
      <c r="D131" t="s">
        <v>541</v>
      </c>
      <c r="I131" t="s">
        <v>141</v>
      </c>
      <c r="J131" t="s">
        <v>470</v>
      </c>
      <c r="K131" t="s">
        <v>471</v>
      </c>
      <c r="AD131" t="s">
        <v>647</v>
      </c>
      <c r="AE131" t="s">
        <v>296</v>
      </c>
      <c r="AF131" t="s">
        <v>540</v>
      </c>
      <c r="AG131" t="s">
        <v>541</v>
      </c>
      <c r="AJ131" t="s">
        <v>470</v>
      </c>
      <c r="AK131" t="s">
        <v>471</v>
      </c>
      <c r="AL131" t="s">
        <v>149</v>
      </c>
      <c r="AO131" t="s">
        <v>470</v>
      </c>
      <c r="AP131" t="s">
        <v>471</v>
      </c>
      <c r="AQ131" t="s">
        <v>1013</v>
      </c>
      <c r="AT131" t="s">
        <v>470</v>
      </c>
      <c r="AU131" t="s">
        <v>471</v>
      </c>
      <c r="AV131" t="s">
        <v>175</v>
      </c>
    </row>
    <row r="132" spans="1:48" x14ac:dyDescent="0.3">
      <c r="A132" t="s">
        <v>751</v>
      </c>
      <c r="B132" t="s">
        <v>752</v>
      </c>
      <c r="C132" t="s">
        <v>544</v>
      </c>
      <c r="D132" t="s">
        <v>545</v>
      </c>
      <c r="I132" t="s">
        <v>141</v>
      </c>
      <c r="J132" t="s">
        <v>472</v>
      </c>
      <c r="K132" t="s">
        <v>473</v>
      </c>
      <c r="AD132" t="s">
        <v>751</v>
      </c>
      <c r="AE132" t="s">
        <v>543</v>
      </c>
      <c r="AF132" t="s">
        <v>544</v>
      </c>
      <c r="AG132" t="s">
        <v>545</v>
      </c>
      <c r="AJ132" t="s">
        <v>472</v>
      </c>
      <c r="AK132" t="s">
        <v>473</v>
      </c>
      <c r="AL132" t="s">
        <v>182</v>
      </c>
      <c r="AO132" t="s">
        <v>472</v>
      </c>
      <c r="AP132" t="s">
        <v>473</v>
      </c>
      <c r="AQ132" t="s">
        <v>1019</v>
      </c>
      <c r="AT132" t="s">
        <v>472</v>
      </c>
      <c r="AU132" t="s">
        <v>473</v>
      </c>
      <c r="AV132" t="s">
        <v>230</v>
      </c>
    </row>
    <row r="133" spans="1:48" x14ac:dyDescent="0.3">
      <c r="A133" t="s">
        <v>753</v>
      </c>
      <c r="B133" t="s">
        <v>754</v>
      </c>
      <c r="C133" t="s">
        <v>546</v>
      </c>
      <c r="D133" t="s">
        <v>547</v>
      </c>
      <c r="I133" t="s">
        <v>141</v>
      </c>
      <c r="J133" t="s">
        <v>474</v>
      </c>
      <c r="K133" t="s">
        <v>475</v>
      </c>
      <c r="AD133" t="s">
        <v>753</v>
      </c>
      <c r="AE133" t="s">
        <v>412</v>
      </c>
      <c r="AF133" t="s">
        <v>546</v>
      </c>
      <c r="AG133" t="s">
        <v>547</v>
      </c>
      <c r="AJ133" t="s">
        <v>474</v>
      </c>
      <c r="AK133" t="s">
        <v>475</v>
      </c>
      <c r="AL133" t="s">
        <v>155</v>
      </c>
      <c r="AO133" t="s">
        <v>474</v>
      </c>
      <c r="AP133" t="s">
        <v>475</v>
      </c>
      <c r="AQ133" t="s">
        <v>1017</v>
      </c>
      <c r="AT133" t="s">
        <v>474</v>
      </c>
      <c r="AU133" t="s">
        <v>475</v>
      </c>
      <c r="AV133" t="s">
        <v>212</v>
      </c>
    </row>
    <row r="134" spans="1:48" x14ac:dyDescent="0.3">
      <c r="A134" t="s">
        <v>755</v>
      </c>
      <c r="B134" t="s">
        <v>756</v>
      </c>
      <c r="C134" t="s">
        <v>548</v>
      </c>
      <c r="D134" t="s">
        <v>549</v>
      </c>
      <c r="I134" t="s">
        <v>141</v>
      </c>
      <c r="J134" t="s">
        <v>478</v>
      </c>
      <c r="K134" t="s">
        <v>479</v>
      </c>
      <c r="AD134" t="s">
        <v>755</v>
      </c>
      <c r="AE134" t="s">
        <v>280</v>
      </c>
      <c r="AF134" t="s">
        <v>548</v>
      </c>
      <c r="AG134" t="s">
        <v>549</v>
      </c>
      <c r="AJ134" t="s">
        <v>478</v>
      </c>
      <c r="AK134" t="s">
        <v>479</v>
      </c>
      <c r="AL134" t="s">
        <v>173</v>
      </c>
      <c r="AO134" t="s">
        <v>478</v>
      </c>
      <c r="AP134" t="s">
        <v>479</v>
      </c>
      <c r="AQ134" t="s">
        <v>1020</v>
      </c>
      <c r="AT134" t="s">
        <v>478</v>
      </c>
      <c r="AU134" t="s">
        <v>479</v>
      </c>
      <c r="AV134" t="s">
        <v>219</v>
      </c>
    </row>
    <row r="135" spans="1:48" x14ac:dyDescent="0.3">
      <c r="A135" t="s">
        <v>757</v>
      </c>
      <c r="B135" t="s">
        <v>758</v>
      </c>
      <c r="C135" t="s">
        <v>550</v>
      </c>
      <c r="D135" t="s">
        <v>551</v>
      </c>
      <c r="I135" t="s">
        <v>141</v>
      </c>
      <c r="J135" t="s">
        <v>482</v>
      </c>
      <c r="K135" t="s">
        <v>483</v>
      </c>
      <c r="AD135" t="s">
        <v>757</v>
      </c>
      <c r="AE135" t="s">
        <v>226</v>
      </c>
      <c r="AF135" t="s">
        <v>550</v>
      </c>
      <c r="AG135" t="s">
        <v>551</v>
      </c>
      <c r="AJ135" t="s">
        <v>482</v>
      </c>
      <c r="AK135" t="s">
        <v>483</v>
      </c>
      <c r="AL135" t="s">
        <v>182</v>
      </c>
      <c r="AO135" t="s">
        <v>482</v>
      </c>
      <c r="AP135" t="s">
        <v>483</v>
      </c>
      <c r="AQ135" t="s">
        <v>1019</v>
      </c>
      <c r="AT135" t="s">
        <v>482</v>
      </c>
      <c r="AU135" t="s">
        <v>483</v>
      </c>
      <c r="AV135" t="s">
        <v>230</v>
      </c>
    </row>
    <row r="136" spans="1:48" x14ac:dyDescent="0.3">
      <c r="A136" t="s">
        <v>759</v>
      </c>
      <c r="B136" t="s">
        <v>760</v>
      </c>
      <c r="C136" t="s">
        <v>552</v>
      </c>
      <c r="D136" t="s">
        <v>553</v>
      </c>
      <c r="I136" t="s">
        <v>141</v>
      </c>
      <c r="J136" t="s">
        <v>485</v>
      </c>
      <c r="K136" t="s">
        <v>486</v>
      </c>
      <c r="AD136" t="s">
        <v>759</v>
      </c>
      <c r="AE136" t="s">
        <v>430</v>
      </c>
      <c r="AF136" t="s">
        <v>552</v>
      </c>
      <c r="AG136" t="s">
        <v>553</v>
      </c>
      <c r="AJ136" t="s">
        <v>485</v>
      </c>
      <c r="AK136" t="s">
        <v>486</v>
      </c>
      <c r="AL136" t="s">
        <v>182</v>
      </c>
      <c r="AO136" t="s">
        <v>485</v>
      </c>
      <c r="AP136" t="s">
        <v>486</v>
      </c>
      <c r="AQ136" t="s">
        <v>1019</v>
      </c>
      <c r="AT136" t="s">
        <v>485</v>
      </c>
      <c r="AU136" t="s">
        <v>486</v>
      </c>
      <c r="AV136" t="s">
        <v>230</v>
      </c>
    </row>
    <row r="137" spans="1:48" x14ac:dyDescent="0.3">
      <c r="A137" t="s">
        <v>761</v>
      </c>
      <c r="B137" t="s">
        <v>762</v>
      </c>
      <c r="C137" t="s">
        <v>554</v>
      </c>
      <c r="D137" t="s">
        <v>555</v>
      </c>
      <c r="I137" t="s">
        <v>141</v>
      </c>
      <c r="J137" t="s">
        <v>487</v>
      </c>
      <c r="K137" t="s">
        <v>488</v>
      </c>
      <c r="AD137" t="s">
        <v>761</v>
      </c>
      <c r="AE137" t="s">
        <v>335</v>
      </c>
      <c r="AF137" t="s">
        <v>554</v>
      </c>
      <c r="AG137" t="s">
        <v>555</v>
      </c>
      <c r="AJ137" t="s">
        <v>487</v>
      </c>
      <c r="AK137" t="s">
        <v>488</v>
      </c>
      <c r="AL137" t="s">
        <v>164</v>
      </c>
      <c r="AO137" t="s">
        <v>487</v>
      </c>
      <c r="AP137" t="s">
        <v>488</v>
      </c>
      <c r="AQ137" t="s">
        <v>1018</v>
      </c>
      <c r="AT137" t="s">
        <v>487</v>
      </c>
      <c r="AU137" t="s">
        <v>488</v>
      </c>
      <c r="AV137" t="s">
        <v>240</v>
      </c>
    </row>
    <row r="138" spans="1:48" x14ac:dyDescent="0.3">
      <c r="A138" t="s">
        <v>763</v>
      </c>
      <c r="B138" t="s">
        <v>764</v>
      </c>
      <c r="C138" t="s">
        <v>556</v>
      </c>
      <c r="D138" t="s">
        <v>557</v>
      </c>
      <c r="I138" t="s">
        <v>141</v>
      </c>
      <c r="J138" t="s">
        <v>489</v>
      </c>
      <c r="K138" t="s">
        <v>490</v>
      </c>
      <c r="AD138" t="s">
        <v>763</v>
      </c>
      <c r="AE138" t="s">
        <v>537</v>
      </c>
      <c r="AF138" t="s">
        <v>556</v>
      </c>
      <c r="AG138" t="s">
        <v>557</v>
      </c>
      <c r="AJ138" t="s">
        <v>489</v>
      </c>
      <c r="AK138" t="s">
        <v>490</v>
      </c>
      <c r="AL138" t="s">
        <v>149</v>
      </c>
      <c r="AO138" t="s">
        <v>489</v>
      </c>
      <c r="AP138" t="s">
        <v>490</v>
      </c>
      <c r="AQ138" t="s">
        <v>1012</v>
      </c>
      <c r="AT138" t="s">
        <v>489</v>
      </c>
      <c r="AU138" t="s">
        <v>490</v>
      </c>
      <c r="AV138" t="s">
        <v>157</v>
      </c>
    </row>
    <row r="139" spans="1:48" x14ac:dyDescent="0.3">
      <c r="A139" t="s">
        <v>765</v>
      </c>
      <c r="B139" t="s">
        <v>766</v>
      </c>
      <c r="C139" t="s">
        <v>560</v>
      </c>
      <c r="D139" t="s">
        <v>561</v>
      </c>
      <c r="I139" t="s">
        <v>141</v>
      </c>
      <c r="J139" t="s">
        <v>493</v>
      </c>
      <c r="K139" t="s">
        <v>494</v>
      </c>
      <c r="AD139" t="s">
        <v>765</v>
      </c>
      <c r="AE139" t="s">
        <v>559</v>
      </c>
      <c r="AF139" t="s">
        <v>560</v>
      </c>
      <c r="AG139" t="s">
        <v>561</v>
      </c>
      <c r="AJ139" t="s">
        <v>493</v>
      </c>
      <c r="AK139" t="s">
        <v>494</v>
      </c>
      <c r="AL139" t="s">
        <v>164</v>
      </c>
      <c r="AO139" t="s">
        <v>493</v>
      </c>
      <c r="AP139" t="s">
        <v>494</v>
      </c>
      <c r="AQ139" t="s">
        <v>1018</v>
      </c>
      <c r="AT139" t="s">
        <v>493</v>
      </c>
      <c r="AU139" t="s">
        <v>494</v>
      </c>
      <c r="AV139" t="s">
        <v>240</v>
      </c>
    </row>
    <row r="140" spans="1:48" x14ac:dyDescent="0.3">
      <c r="A140" t="s">
        <v>669</v>
      </c>
      <c r="B140" t="s">
        <v>670</v>
      </c>
      <c r="C140" t="s">
        <v>562</v>
      </c>
      <c r="D140" t="s">
        <v>563</v>
      </c>
      <c r="I140" t="s">
        <v>141</v>
      </c>
      <c r="J140" t="s">
        <v>495</v>
      </c>
      <c r="K140" t="s">
        <v>496</v>
      </c>
      <c r="AD140" t="s">
        <v>669</v>
      </c>
      <c r="AE140" t="s">
        <v>147</v>
      </c>
      <c r="AF140" t="s">
        <v>562</v>
      </c>
      <c r="AG140" t="s">
        <v>563</v>
      </c>
      <c r="AJ140" t="s">
        <v>495</v>
      </c>
      <c r="AK140" t="s">
        <v>496</v>
      </c>
      <c r="AL140" t="s">
        <v>149</v>
      </c>
      <c r="AO140" t="s">
        <v>495</v>
      </c>
      <c r="AP140" t="s">
        <v>496</v>
      </c>
      <c r="AQ140" t="s">
        <v>1013</v>
      </c>
      <c r="AT140" t="s">
        <v>495</v>
      </c>
      <c r="AU140" t="s">
        <v>496</v>
      </c>
      <c r="AV140" t="s">
        <v>175</v>
      </c>
    </row>
    <row r="141" spans="1:48" x14ac:dyDescent="0.3">
      <c r="A141" t="s">
        <v>564</v>
      </c>
      <c r="B141" t="s">
        <v>565</v>
      </c>
      <c r="C141" t="s">
        <v>566</v>
      </c>
      <c r="D141" t="s">
        <v>567</v>
      </c>
      <c r="I141" t="s">
        <v>141</v>
      </c>
      <c r="J141" t="s">
        <v>497</v>
      </c>
      <c r="K141" t="s">
        <v>498</v>
      </c>
      <c r="AD141" t="s">
        <v>564</v>
      </c>
      <c r="AE141" t="s">
        <v>565</v>
      </c>
      <c r="AF141" t="s">
        <v>566</v>
      </c>
      <c r="AG141" t="s">
        <v>567</v>
      </c>
      <c r="AJ141" t="s">
        <v>497</v>
      </c>
      <c r="AK141" t="s">
        <v>498</v>
      </c>
      <c r="AL141" t="s">
        <v>149</v>
      </c>
      <c r="AO141" t="s">
        <v>497</v>
      </c>
      <c r="AP141" t="s">
        <v>498</v>
      </c>
      <c r="AQ141" t="s">
        <v>1014</v>
      </c>
      <c r="AT141" t="s">
        <v>497</v>
      </c>
      <c r="AU141" t="s">
        <v>498</v>
      </c>
      <c r="AV141" t="s">
        <v>138</v>
      </c>
    </row>
    <row r="142" spans="1:48" x14ac:dyDescent="0.3">
      <c r="A142" t="s">
        <v>767</v>
      </c>
      <c r="B142" t="s">
        <v>768</v>
      </c>
      <c r="C142" t="s">
        <v>568</v>
      </c>
      <c r="D142" t="s">
        <v>569</v>
      </c>
      <c r="I142" t="s">
        <v>141</v>
      </c>
      <c r="J142" t="s">
        <v>499</v>
      </c>
      <c r="K142" t="s">
        <v>500</v>
      </c>
      <c r="AD142" t="s">
        <v>767</v>
      </c>
      <c r="AE142" t="s">
        <v>272</v>
      </c>
      <c r="AF142" t="s">
        <v>568</v>
      </c>
      <c r="AG142" t="s">
        <v>569</v>
      </c>
      <c r="AJ142" t="s">
        <v>499</v>
      </c>
      <c r="AK142" t="s">
        <v>500</v>
      </c>
      <c r="AL142" t="s">
        <v>155</v>
      </c>
      <c r="AO142" t="s">
        <v>499</v>
      </c>
      <c r="AP142" t="s">
        <v>500</v>
      </c>
      <c r="AQ142" t="s">
        <v>1015</v>
      </c>
      <c r="AT142" t="s">
        <v>499</v>
      </c>
      <c r="AU142" t="s">
        <v>500</v>
      </c>
      <c r="AV142" t="s">
        <v>204</v>
      </c>
    </row>
    <row r="143" spans="1:48" x14ac:dyDescent="0.3">
      <c r="A143" t="s">
        <v>769</v>
      </c>
      <c r="B143" t="s">
        <v>770</v>
      </c>
      <c r="C143" t="s">
        <v>570</v>
      </c>
      <c r="D143" t="s">
        <v>571</v>
      </c>
      <c r="I143" t="s">
        <v>141</v>
      </c>
      <c r="J143" t="s">
        <v>501</v>
      </c>
      <c r="K143" t="s">
        <v>502</v>
      </c>
      <c r="AD143" t="s">
        <v>769</v>
      </c>
      <c r="AE143" t="s">
        <v>537</v>
      </c>
      <c r="AF143" t="s">
        <v>570</v>
      </c>
      <c r="AG143" t="s">
        <v>571</v>
      </c>
      <c r="AJ143" t="s">
        <v>501</v>
      </c>
      <c r="AK143" t="s">
        <v>502</v>
      </c>
      <c r="AL143" t="s">
        <v>149</v>
      </c>
      <c r="AO143" t="s">
        <v>501</v>
      </c>
      <c r="AP143" t="s">
        <v>502</v>
      </c>
      <c r="AQ143" t="s">
        <v>1013</v>
      </c>
      <c r="AT143" t="s">
        <v>501</v>
      </c>
      <c r="AU143" t="s">
        <v>502</v>
      </c>
      <c r="AV143" t="s">
        <v>175</v>
      </c>
    </row>
    <row r="144" spans="1:48" x14ac:dyDescent="0.3">
      <c r="A144" t="s">
        <v>771</v>
      </c>
      <c r="B144" t="s">
        <v>772</v>
      </c>
      <c r="C144" t="s">
        <v>572</v>
      </c>
      <c r="D144" t="s">
        <v>573</v>
      </c>
      <c r="I144" t="s">
        <v>141</v>
      </c>
      <c r="J144" t="s">
        <v>503</v>
      </c>
      <c r="K144" t="s">
        <v>504</v>
      </c>
      <c r="AD144" t="s">
        <v>771</v>
      </c>
      <c r="AE144" t="s">
        <v>160</v>
      </c>
      <c r="AF144" t="s">
        <v>572</v>
      </c>
      <c r="AG144" t="s">
        <v>573</v>
      </c>
      <c r="AJ144" t="s">
        <v>503</v>
      </c>
      <c r="AK144" t="s">
        <v>504</v>
      </c>
      <c r="AL144" t="s">
        <v>155</v>
      </c>
      <c r="AO144" t="s">
        <v>503</v>
      </c>
      <c r="AP144" t="s">
        <v>504</v>
      </c>
      <c r="AQ144" t="s">
        <v>1016</v>
      </c>
      <c r="AT144" t="s">
        <v>503</v>
      </c>
      <c r="AU144" t="s">
        <v>504</v>
      </c>
      <c r="AV144" t="s">
        <v>197</v>
      </c>
    </row>
    <row r="145" spans="1:48" x14ac:dyDescent="0.3">
      <c r="A145" t="s">
        <v>773</v>
      </c>
      <c r="B145" t="s">
        <v>774</v>
      </c>
      <c r="C145" t="s">
        <v>574</v>
      </c>
      <c r="D145" t="s">
        <v>575</v>
      </c>
      <c r="I145" t="s">
        <v>141</v>
      </c>
      <c r="J145" t="s">
        <v>505</v>
      </c>
      <c r="K145" t="s">
        <v>506</v>
      </c>
      <c r="AD145" t="s">
        <v>773</v>
      </c>
      <c r="AE145" t="s">
        <v>193</v>
      </c>
      <c r="AF145" t="s">
        <v>574</v>
      </c>
      <c r="AG145" t="s">
        <v>575</v>
      </c>
      <c r="AJ145" t="s">
        <v>505</v>
      </c>
      <c r="AK145" t="s">
        <v>506</v>
      </c>
      <c r="AL145" t="s">
        <v>149</v>
      </c>
      <c r="AO145" t="s">
        <v>505</v>
      </c>
      <c r="AP145" t="s">
        <v>506</v>
      </c>
      <c r="AQ145" t="s">
        <v>1013</v>
      </c>
      <c r="AT145" t="s">
        <v>505</v>
      </c>
      <c r="AU145" t="s">
        <v>506</v>
      </c>
      <c r="AV145" t="s">
        <v>166</v>
      </c>
    </row>
    <row r="146" spans="1:48" x14ac:dyDescent="0.3">
      <c r="A146" t="s">
        <v>775</v>
      </c>
      <c r="B146" t="s">
        <v>776</v>
      </c>
      <c r="C146" t="s">
        <v>578</v>
      </c>
      <c r="D146" t="s">
        <v>579</v>
      </c>
      <c r="I146" t="s">
        <v>141</v>
      </c>
      <c r="J146" t="s">
        <v>507</v>
      </c>
      <c r="K146" t="s">
        <v>508</v>
      </c>
      <c r="AD146" t="s">
        <v>775</v>
      </c>
      <c r="AE146" t="s">
        <v>577</v>
      </c>
      <c r="AF146" t="s">
        <v>578</v>
      </c>
      <c r="AG146" t="s">
        <v>579</v>
      </c>
      <c r="AJ146" t="s">
        <v>507</v>
      </c>
      <c r="AK146" t="s">
        <v>508</v>
      </c>
      <c r="AL146" t="s">
        <v>149</v>
      </c>
      <c r="AO146" t="s">
        <v>507</v>
      </c>
      <c r="AP146" t="s">
        <v>508</v>
      </c>
      <c r="AQ146" t="s">
        <v>1014</v>
      </c>
      <c r="AT146" t="s">
        <v>507</v>
      </c>
      <c r="AU146" t="s">
        <v>508</v>
      </c>
      <c r="AV146" t="s">
        <v>138</v>
      </c>
    </row>
    <row r="147" spans="1:48" x14ac:dyDescent="0.3">
      <c r="A147" t="s">
        <v>777</v>
      </c>
      <c r="B147" t="s">
        <v>778</v>
      </c>
      <c r="C147" t="s">
        <v>580</v>
      </c>
      <c r="D147" t="s">
        <v>581</v>
      </c>
      <c r="I147" t="s">
        <v>141</v>
      </c>
      <c r="J147" t="s">
        <v>511</v>
      </c>
      <c r="K147" t="s">
        <v>512</v>
      </c>
      <c r="AD147" t="s">
        <v>777</v>
      </c>
      <c r="AE147" t="s">
        <v>392</v>
      </c>
      <c r="AF147" t="s">
        <v>580</v>
      </c>
      <c r="AG147" t="s">
        <v>581</v>
      </c>
      <c r="AJ147" t="s">
        <v>511</v>
      </c>
      <c r="AK147" t="s">
        <v>512</v>
      </c>
      <c r="AL147" t="s">
        <v>155</v>
      </c>
      <c r="AO147" t="s">
        <v>511</v>
      </c>
      <c r="AP147" t="s">
        <v>512</v>
      </c>
      <c r="AQ147" t="s">
        <v>1016</v>
      </c>
      <c r="AT147" t="s">
        <v>511</v>
      </c>
      <c r="AU147" t="s">
        <v>512</v>
      </c>
      <c r="AV147" t="s">
        <v>191</v>
      </c>
    </row>
    <row r="148" spans="1:48" x14ac:dyDescent="0.3">
      <c r="A148" t="s">
        <v>779</v>
      </c>
      <c r="B148" t="s">
        <v>780</v>
      </c>
      <c r="C148" t="s">
        <v>582</v>
      </c>
      <c r="D148" t="s">
        <v>583</v>
      </c>
      <c r="I148" t="s">
        <v>141</v>
      </c>
      <c r="J148" t="s">
        <v>513</v>
      </c>
      <c r="K148" t="s">
        <v>514</v>
      </c>
      <c r="AD148" t="s">
        <v>779</v>
      </c>
      <c r="AE148" t="s">
        <v>343</v>
      </c>
      <c r="AF148" t="s">
        <v>582</v>
      </c>
      <c r="AG148" t="s">
        <v>583</v>
      </c>
      <c r="AJ148" t="s">
        <v>513</v>
      </c>
      <c r="AK148" t="s">
        <v>514</v>
      </c>
      <c r="AL148" t="s">
        <v>182</v>
      </c>
      <c r="AO148" t="s">
        <v>513</v>
      </c>
      <c r="AP148" t="s">
        <v>514</v>
      </c>
      <c r="AQ148" t="s">
        <v>1019</v>
      </c>
      <c r="AT148" t="s">
        <v>513</v>
      </c>
      <c r="AU148" t="s">
        <v>514</v>
      </c>
      <c r="AV148" t="s">
        <v>230</v>
      </c>
    </row>
    <row r="149" spans="1:48" x14ac:dyDescent="0.3">
      <c r="A149" t="s">
        <v>781</v>
      </c>
      <c r="B149" t="s">
        <v>782</v>
      </c>
      <c r="C149" t="s">
        <v>584</v>
      </c>
      <c r="D149" t="s">
        <v>585</v>
      </c>
      <c r="I149" t="s">
        <v>141</v>
      </c>
      <c r="J149" t="s">
        <v>515</v>
      </c>
      <c r="K149" t="s">
        <v>516</v>
      </c>
      <c r="AD149" t="s">
        <v>781</v>
      </c>
      <c r="AE149" t="s">
        <v>193</v>
      </c>
      <c r="AF149" t="s">
        <v>584</v>
      </c>
      <c r="AG149" t="s">
        <v>585</v>
      </c>
      <c r="AJ149" t="s">
        <v>515</v>
      </c>
      <c r="AK149" t="s">
        <v>516</v>
      </c>
      <c r="AL149" t="s">
        <v>155</v>
      </c>
      <c r="AO149" t="s">
        <v>515</v>
      </c>
      <c r="AP149" t="s">
        <v>516</v>
      </c>
      <c r="AQ149" t="s">
        <v>1016</v>
      </c>
      <c r="AT149" t="s">
        <v>515</v>
      </c>
      <c r="AU149" t="s">
        <v>516</v>
      </c>
      <c r="AV149" t="s">
        <v>197</v>
      </c>
    </row>
    <row r="150" spans="1:48" x14ac:dyDescent="0.3">
      <c r="A150" t="s">
        <v>663</v>
      </c>
      <c r="B150" t="s">
        <v>664</v>
      </c>
      <c r="C150" t="s">
        <v>587</v>
      </c>
      <c r="D150" t="s">
        <v>588</v>
      </c>
      <c r="I150" t="s">
        <v>141</v>
      </c>
      <c r="J150" t="s">
        <v>517</v>
      </c>
      <c r="K150" t="s">
        <v>518</v>
      </c>
      <c r="AD150" t="s">
        <v>663</v>
      </c>
      <c r="AE150" t="s">
        <v>586</v>
      </c>
      <c r="AF150" t="s">
        <v>587</v>
      </c>
      <c r="AG150" t="s">
        <v>588</v>
      </c>
      <c r="AJ150" t="s">
        <v>517</v>
      </c>
      <c r="AK150" t="s">
        <v>518</v>
      </c>
      <c r="AL150" t="s">
        <v>173</v>
      </c>
      <c r="AO150" t="s">
        <v>517</v>
      </c>
      <c r="AP150" t="s">
        <v>518</v>
      </c>
      <c r="AQ150" t="s">
        <v>1020</v>
      </c>
      <c r="AT150" t="s">
        <v>517</v>
      </c>
      <c r="AU150" t="s">
        <v>518</v>
      </c>
      <c r="AV150" t="s">
        <v>219</v>
      </c>
    </row>
    <row r="151" spans="1:48" x14ac:dyDescent="0.3">
      <c r="A151" t="s">
        <v>783</v>
      </c>
      <c r="B151" t="s">
        <v>784</v>
      </c>
      <c r="C151" t="s">
        <v>589</v>
      </c>
      <c r="D151" t="s">
        <v>590</v>
      </c>
      <c r="I151" t="s">
        <v>141</v>
      </c>
      <c r="J151" t="s">
        <v>519</v>
      </c>
      <c r="K151" t="s">
        <v>520</v>
      </c>
      <c r="AD151" t="s">
        <v>783</v>
      </c>
      <c r="AE151" t="s">
        <v>242</v>
      </c>
      <c r="AF151" t="s">
        <v>589</v>
      </c>
      <c r="AG151" t="s">
        <v>590</v>
      </c>
      <c r="AJ151" t="s">
        <v>519</v>
      </c>
      <c r="AK151" t="s">
        <v>520</v>
      </c>
      <c r="AL151" t="s">
        <v>173</v>
      </c>
      <c r="AO151" t="s">
        <v>519</v>
      </c>
      <c r="AP151" t="s">
        <v>520</v>
      </c>
      <c r="AQ151" t="s">
        <v>1020</v>
      </c>
      <c r="AT151" t="s">
        <v>519</v>
      </c>
      <c r="AU151" t="s">
        <v>520</v>
      </c>
      <c r="AV151" t="s">
        <v>225</v>
      </c>
    </row>
    <row r="152" spans="1:48" x14ac:dyDescent="0.3">
      <c r="A152" t="s">
        <v>391</v>
      </c>
      <c r="B152" t="s">
        <v>392</v>
      </c>
      <c r="C152" t="s">
        <v>591</v>
      </c>
      <c r="D152" t="s">
        <v>592</v>
      </c>
      <c r="I152" t="s">
        <v>141</v>
      </c>
      <c r="J152" t="s">
        <v>521</v>
      </c>
      <c r="K152" t="s">
        <v>522</v>
      </c>
      <c r="AD152" t="s">
        <v>391</v>
      </c>
      <c r="AE152" t="s">
        <v>316</v>
      </c>
      <c r="AF152" t="s">
        <v>591</v>
      </c>
      <c r="AG152" t="s">
        <v>592</v>
      </c>
      <c r="AJ152" t="s">
        <v>521</v>
      </c>
      <c r="AK152" t="s">
        <v>522</v>
      </c>
      <c r="AL152" t="s">
        <v>149</v>
      </c>
      <c r="AO152" t="s">
        <v>521</v>
      </c>
      <c r="AP152" t="s">
        <v>522</v>
      </c>
      <c r="AQ152" t="s">
        <v>1012</v>
      </c>
      <c r="AT152" t="s">
        <v>521</v>
      </c>
      <c r="AU152" t="s">
        <v>522</v>
      </c>
      <c r="AV152" t="s">
        <v>157</v>
      </c>
    </row>
    <row r="153" spans="1:48" x14ac:dyDescent="0.3">
      <c r="A153" t="s">
        <v>785</v>
      </c>
      <c r="B153" t="s">
        <v>786</v>
      </c>
      <c r="C153" t="s">
        <v>593</v>
      </c>
      <c r="D153" t="s">
        <v>594</v>
      </c>
      <c r="I153" t="s">
        <v>141</v>
      </c>
      <c r="J153" t="s">
        <v>525</v>
      </c>
      <c r="K153" t="s">
        <v>526</v>
      </c>
      <c r="AD153" t="s">
        <v>785</v>
      </c>
      <c r="AE153" t="s">
        <v>215</v>
      </c>
      <c r="AF153" t="s">
        <v>593</v>
      </c>
      <c r="AG153" t="s">
        <v>594</v>
      </c>
      <c r="AJ153" t="s">
        <v>525</v>
      </c>
      <c r="AK153" t="s">
        <v>526</v>
      </c>
      <c r="AL153" t="s">
        <v>182</v>
      </c>
      <c r="AO153" t="s">
        <v>525</v>
      </c>
      <c r="AP153" t="s">
        <v>526</v>
      </c>
      <c r="AQ153" t="s">
        <v>1019</v>
      </c>
      <c r="AT153" t="s">
        <v>525</v>
      </c>
      <c r="AU153" t="s">
        <v>526</v>
      </c>
      <c r="AV153" t="s">
        <v>230</v>
      </c>
    </row>
    <row r="154" spans="1:48" x14ac:dyDescent="0.3">
      <c r="A154" t="s">
        <v>787</v>
      </c>
      <c r="B154" t="s">
        <v>788</v>
      </c>
      <c r="C154" t="s">
        <v>595</v>
      </c>
      <c r="D154" t="s">
        <v>596</v>
      </c>
      <c r="I154" t="s">
        <v>141</v>
      </c>
      <c r="J154" t="s">
        <v>529</v>
      </c>
      <c r="K154" t="s">
        <v>530</v>
      </c>
      <c r="AD154" t="s">
        <v>787</v>
      </c>
      <c r="AE154" t="s">
        <v>169</v>
      </c>
      <c r="AF154" t="s">
        <v>595</v>
      </c>
      <c r="AG154" t="s">
        <v>596</v>
      </c>
      <c r="AJ154" t="s">
        <v>529</v>
      </c>
      <c r="AK154" t="s">
        <v>530</v>
      </c>
      <c r="AL154" t="s">
        <v>155</v>
      </c>
      <c r="AO154" t="s">
        <v>529</v>
      </c>
      <c r="AP154" t="s">
        <v>530</v>
      </c>
      <c r="AQ154" t="s">
        <v>1017</v>
      </c>
      <c r="AT154" t="s">
        <v>529</v>
      </c>
      <c r="AU154" t="s">
        <v>530</v>
      </c>
      <c r="AV154" t="s">
        <v>212</v>
      </c>
    </row>
    <row r="155" spans="1:48" x14ac:dyDescent="0.3">
      <c r="A155" t="s">
        <v>618</v>
      </c>
      <c r="B155" t="s">
        <v>619</v>
      </c>
      <c r="C155" t="s">
        <v>597</v>
      </c>
      <c r="D155" t="s">
        <v>598</v>
      </c>
      <c r="I155" t="s">
        <v>141</v>
      </c>
      <c r="J155" t="s">
        <v>531</v>
      </c>
      <c r="K155" t="s">
        <v>532</v>
      </c>
      <c r="AD155" t="s">
        <v>618</v>
      </c>
      <c r="AE155" t="s">
        <v>226</v>
      </c>
      <c r="AF155" t="s">
        <v>597</v>
      </c>
      <c r="AG155" t="s">
        <v>598</v>
      </c>
      <c r="AJ155" t="s">
        <v>531</v>
      </c>
      <c r="AK155" t="s">
        <v>532</v>
      </c>
      <c r="AL155" t="s">
        <v>164</v>
      </c>
      <c r="AO155" t="s">
        <v>531</v>
      </c>
      <c r="AP155" t="s">
        <v>532</v>
      </c>
      <c r="AQ155" t="s">
        <v>1018</v>
      </c>
      <c r="AT155" t="s">
        <v>531</v>
      </c>
      <c r="AU155" t="s">
        <v>532</v>
      </c>
      <c r="AV155" t="s">
        <v>240</v>
      </c>
    </row>
    <row r="156" spans="1:48" x14ac:dyDescent="0.3">
      <c r="A156" t="s">
        <v>657</v>
      </c>
      <c r="B156" t="s">
        <v>658</v>
      </c>
      <c r="C156" t="s">
        <v>601</v>
      </c>
      <c r="D156" t="s">
        <v>602</v>
      </c>
      <c r="I156" t="s">
        <v>141</v>
      </c>
      <c r="J156" t="s">
        <v>533</v>
      </c>
      <c r="K156" t="s">
        <v>534</v>
      </c>
      <c r="AD156" t="s">
        <v>657</v>
      </c>
      <c r="AE156" t="s">
        <v>600</v>
      </c>
      <c r="AF156" t="s">
        <v>601</v>
      </c>
      <c r="AG156" t="s">
        <v>602</v>
      </c>
      <c r="AJ156" t="s">
        <v>533</v>
      </c>
      <c r="AK156" t="s">
        <v>534</v>
      </c>
      <c r="AL156" t="s">
        <v>149</v>
      </c>
      <c r="AO156" t="s">
        <v>533</v>
      </c>
      <c r="AP156" t="s">
        <v>534</v>
      </c>
      <c r="AQ156" t="s">
        <v>1013</v>
      </c>
      <c r="AT156" t="s">
        <v>533</v>
      </c>
      <c r="AU156" t="s">
        <v>534</v>
      </c>
      <c r="AV156" t="s">
        <v>166</v>
      </c>
    </row>
    <row r="157" spans="1:48" x14ac:dyDescent="0.3">
      <c r="A157" t="s">
        <v>663</v>
      </c>
      <c r="B157" t="s">
        <v>664</v>
      </c>
      <c r="C157" t="s">
        <v>603</v>
      </c>
      <c r="D157" t="s">
        <v>604</v>
      </c>
      <c r="I157" t="s">
        <v>141</v>
      </c>
      <c r="J157" t="s">
        <v>535</v>
      </c>
      <c r="K157" t="s">
        <v>536</v>
      </c>
      <c r="AD157" t="s">
        <v>663</v>
      </c>
      <c r="AE157" t="s">
        <v>226</v>
      </c>
      <c r="AF157" t="s">
        <v>603</v>
      </c>
      <c r="AG157" t="s">
        <v>604</v>
      </c>
      <c r="AJ157" t="s">
        <v>535</v>
      </c>
      <c r="AK157" t="s">
        <v>536</v>
      </c>
      <c r="AL157" t="s">
        <v>155</v>
      </c>
      <c r="AO157" t="s">
        <v>535</v>
      </c>
      <c r="AP157" t="s">
        <v>536</v>
      </c>
      <c r="AQ157" t="s">
        <v>1016</v>
      </c>
      <c r="AT157" t="s">
        <v>535</v>
      </c>
      <c r="AU157" t="s">
        <v>536</v>
      </c>
      <c r="AV157" t="s">
        <v>191</v>
      </c>
    </row>
    <row r="158" spans="1:48" x14ac:dyDescent="0.3">
      <c r="A158" t="s">
        <v>789</v>
      </c>
      <c r="B158" t="s">
        <v>790</v>
      </c>
      <c r="C158" t="s">
        <v>607</v>
      </c>
      <c r="D158" t="s">
        <v>608</v>
      </c>
      <c r="I158" t="s">
        <v>141</v>
      </c>
      <c r="J158" t="s">
        <v>538</v>
      </c>
      <c r="K158" t="s">
        <v>539</v>
      </c>
      <c r="AD158" t="s">
        <v>789</v>
      </c>
      <c r="AE158" t="s">
        <v>606</v>
      </c>
      <c r="AF158" t="s">
        <v>607</v>
      </c>
      <c r="AG158" t="s">
        <v>608</v>
      </c>
      <c r="AJ158" t="s">
        <v>538</v>
      </c>
      <c r="AK158" t="s">
        <v>539</v>
      </c>
      <c r="AL158" t="s">
        <v>149</v>
      </c>
      <c r="AO158" t="s">
        <v>538</v>
      </c>
      <c r="AP158" t="s">
        <v>539</v>
      </c>
      <c r="AQ158" t="s">
        <v>1013</v>
      </c>
      <c r="AT158" t="s">
        <v>538</v>
      </c>
      <c r="AU158" t="s">
        <v>539</v>
      </c>
      <c r="AV158" t="s">
        <v>175</v>
      </c>
    </row>
    <row r="159" spans="1:48" x14ac:dyDescent="0.3">
      <c r="A159" t="s">
        <v>791</v>
      </c>
      <c r="B159" t="s">
        <v>792</v>
      </c>
      <c r="C159" t="s">
        <v>609</v>
      </c>
      <c r="D159" t="s">
        <v>610</v>
      </c>
      <c r="I159" t="s">
        <v>141</v>
      </c>
      <c r="J159" t="s">
        <v>540</v>
      </c>
      <c r="K159" t="s">
        <v>541</v>
      </c>
      <c r="AD159" t="s">
        <v>791</v>
      </c>
      <c r="AE159" t="s">
        <v>193</v>
      </c>
      <c r="AF159" t="s">
        <v>609</v>
      </c>
      <c r="AG159" t="s">
        <v>610</v>
      </c>
      <c r="AJ159" t="s">
        <v>540</v>
      </c>
      <c r="AK159" t="s">
        <v>541</v>
      </c>
      <c r="AL159" t="s">
        <v>149</v>
      </c>
      <c r="AO159" t="s">
        <v>540</v>
      </c>
      <c r="AP159" t="s">
        <v>541</v>
      </c>
      <c r="AQ159" t="s">
        <v>1012</v>
      </c>
      <c r="AT159" t="s">
        <v>540</v>
      </c>
      <c r="AU159" t="s">
        <v>541</v>
      </c>
      <c r="AV159" t="s">
        <v>157</v>
      </c>
    </row>
    <row r="160" spans="1:48" x14ac:dyDescent="0.3">
      <c r="A160" t="s">
        <v>655</v>
      </c>
      <c r="B160" t="s">
        <v>656</v>
      </c>
      <c r="C160" t="s">
        <v>613</v>
      </c>
      <c r="D160" t="s">
        <v>614</v>
      </c>
      <c r="I160" t="s">
        <v>141</v>
      </c>
      <c r="J160" t="s">
        <v>544</v>
      </c>
      <c r="K160" t="s">
        <v>545</v>
      </c>
      <c r="AD160" t="s">
        <v>655</v>
      </c>
      <c r="AE160" t="s">
        <v>612</v>
      </c>
      <c r="AF160" t="s">
        <v>613</v>
      </c>
      <c r="AG160" t="s">
        <v>614</v>
      </c>
      <c r="AJ160" t="s">
        <v>544</v>
      </c>
      <c r="AK160" t="s">
        <v>545</v>
      </c>
      <c r="AL160" t="s">
        <v>155</v>
      </c>
      <c r="AO160" t="s">
        <v>544</v>
      </c>
      <c r="AP160" t="s">
        <v>545</v>
      </c>
      <c r="AQ160" t="s">
        <v>1016</v>
      </c>
      <c r="AT160" t="s">
        <v>544</v>
      </c>
      <c r="AU160" t="s">
        <v>545</v>
      </c>
      <c r="AV160" t="s">
        <v>191</v>
      </c>
    </row>
    <row r="161" spans="9:48" x14ac:dyDescent="0.3">
      <c r="I161" t="s">
        <v>141</v>
      </c>
      <c r="J161" t="s">
        <v>546</v>
      </c>
      <c r="K161" t="s">
        <v>547</v>
      </c>
      <c r="AJ161" t="s">
        <v>546</v>
      </c>
      <c r="AK161" t="s">
        <v>547</v>
      </c>
      <c r="AL161" t="s">
        <v>155</v>
      </c>
      <c r="AO161" t="s">
        <v>546</v>
      </c>
      <c r="AP161" t="s">
        <v>547</v>
      </c>
      <c r="AQ161" t="s">
        <v>1017</v>
      </c>
      <c r="AT161" t="s">
        <v>546</v>
      </c>
      <c r="AU161" t="s">
        <v>547</v>
      </c>
      <c r="AV161" t="s">
        <v>212</v>
      </c>
    </row>
    <row r="162" spans="9:48" x14ac:dyDescent="0.3">
      <c r="I162" t="s">
        <v>141</v>
      </c>
      <c r="J162" t="s">
        <v>548</v>
      </c>
      <c r="K162" t="s">
        <v>549</v>
      </c>
      <c r="AJ162" t="s">
        <v>548</v>
      </c>
      <c r="AK162" t="s">
        <v>549</v>
      </c>
      <c r="AL162" t="s">
        <v>149</v>
      </c>
      <c r="AO162" t="s">
        <v>548</v>
      </c>
      <c r="AP162" t="s">
        <v>549</v>
      </c>
      <c r="AQ162" t="s">
        <v>1012</v>
      </c>
      <c r="AT162" t="s">
        <v>548</v>
      </c>
      <c r="AU162" t="s">
        <v>549</v>
      </c>
      <c r="AV162" t="s">
        <v>157</v>
      </c>
    </row>
    <row r="163" spans="9:48" x14ac:dyDescent="0.3">
      <c r="I163" t="s">
        <v>141</v>
      </c>
      <c r="J163" t="s">
        <v>550</v>
      </c>
      <c r="K163" t="s">
        <v>551</v>
      </c>
      <c r="AJ163" t="s">
        <v>550</v>
      </c>
      <c r="AK163" t="s">
        <v>551</v>
      </c>
      <c r="AL163" t="s">
        <v>182</v>
      </c>
      <c r="AO163" t="s">
        <v>550</v>
      </c>
      <c r="AP163" t="s">
        <v>551</v>
      </c>
      <c r="AQ163" t="s">
        <v>1019</v>
      </c>
      <c r="AT163" t="s">
        <v>550</v>
      </c>
      <c r="AU163" t="s">
        <v>551</v>
      </c>
      <c r="AV163" t="s">
        <v>236</v>
      </c>
    </row>
    <row r="164" spans="9:48" x14ac:dyDescent="0.3">
      <c r="I164" t="s">
        <v>141</v>
      </c>
      <c r="J164" t="s">
        <v>552</v>
      </c>
      <c r="K164" t="s">
        <v>553</v>
      </c>
      <c r="AJ164" t="s">
        <v>552</v>
      </c>
      <c r="AK164" t="s">
        <v>553</v>
      </c>
      <c r="AL164" t="s">
        <v>164</v>
      </c>
      <c r="AO164" t="s">
        <v>552</v>
      </c>
      <c r="AP164" t="s">
        <v>553</v>
      </c>
      <c r="AQ164" t="s">
        <v>1018</v>
      </c>
      <c r="AT164" t="s">
        <v>552</v>
      </c>
      <c r="AU164" t="s">
        <v>553</v>
      </c>
      <c r="AV164" t="s">
        <v>240</v>
      </c>
    </row>
    <row r="165" spans="9:48" x14ac:dyDescent="0.3">
      <c r="I165" t="s">
        <v>141</v>
      </c>
      <c r="J165" t="s">
        <v>554</v>
      </c>
      <c r="K165" t="s">
        <v>555</v>
      </c>
      <c r="AJ165" t="s">
        <v>554</v>
      </c>
      <c r="AK165" t="s">
        <v>555</v>
      </c>
      <c r="AL165" t="s">
        <v>173</v>
      </c>
      <c r="AO165" t="s">
        <v>554</v>
      </c>
      <c r="AP165" t="s">
        <v>555</v>
      </c>
      <c r="AQ165" t="s">
        <v>1020</v>
      </c>
      <c r="AT165" t="s">
        <v>554</v>
      </c>
      <c r="AU165" t="s">
        <v>555</v>
      </c>
      <c r="AV165" t="s">
        <v>225</v>
      </c>
    </row>
    <row r="166" spans="9:48" x14ac:dyDescent="0.3">
      <c r="I166" t="s">
        <v>141</v>
      </c>
      <c r="J166" t="s">
        <v>556</v>
      </c>
      <c r="K166" t="s">
        <v>557</v>
      </c>
      <c r="AJ166" t="s">
        <v>556</v>
      </c>
      <c r="AK166" t="s">
        <v>557</v>
      </c>
      <c r="AL166" t="s">
        <v>149</v>
      </c>
      <c r="AO166" t="s">
        <v>556</v>
      </c>
      <c r="AP166" t="s">
        <v>557</v>
      </c>
      <c r="AQ166" t="s">
        <v>1013</v>
      </c>
      <c r="AT166" t="s">
        <v>556</v>
      </c>
      <c r="AU166" t="s">
        <v>557</v>
      </c>
      <c r="AV166" t="s">
        <v>175</v>
      </c>
    </row>
    <row r="167" spans="9:48" x14ac:dyDescent="0.3">
      <c r="I167" t="s">
        <v>141</v>
      </c>
      <c r="J167" t="s">
        <v>560</v>
      </c>
      <c r="K167" t="s">
        <v>561</v>
      </c>
      <c r="AJ167" t="s">
        <v>560</v>
      </c>
      <c r="AK167" t="s">
        <v>561</v>
      </c>
      <c r="AL167" t="s">
        <v>155</v>
      </c>
      <c r="AO167" t="s">
        <v>560</v>
      </c>
      <c r="AP167" t="s">
        <v>561</v>
      </c>
      <c r="AQ167" t="s">
        <v>1016</v>
      </c>
      <c r="AT167" t="s">
        <v>560</v>
      </c>
      <c r="AU167" t="s">
        <v>561</v>
      </c>
      <c r="AV167" t="s">
        <v>191</v>
      </c>
    </row>
    <row r="168" spans="9:48" x14ac:dyDescent="0.3">
      <c r="I168" t="s">
        <v>141</v>
      </c>
      <c r="J168" t="s">
        <v>562</v>
      </c>
      <c r="K168" t="s">
        <v>563</v>
      </c>
      <c r="AJ168" t="s">
        <v>562</v>
      </c>
      <c r="AK168" t="s">
        <v>563</v>
      </c>
      <c r="AL168" t="s">
        <v>155</v>
      </c>
      <c r="AO168" t="s">
        <v>562</v>
      </c>
      <c r="AP168" t="s">
        <v>563</v>
      </c>
      <c r="AQ168" t="s">
        <v>1017</v>
      </c>
      <c r="AT168" t="s">
        <v>562</v>
      </c>
      <c r="AU168" t="s">
        <v>563</v>
      </c>
      <c r="AV168" t="s">
        <v>212</v>
      </c>
    </row>
    <row r="169" spans="9:48" x14ac:dyDescent="0.3">
      <c r="I169" t="s">
        <v>141</v>
      </c>
      <c r="J169" t="s">
        <v>566</v>
      </c>
      <c r="K169" t="s">
        <v>567</v>
      </c>
      <c r="AJ169" t="s">
        <v>566</v>
      </c>
      <c r="AK169" t="s">
        <v>567</v>
      </c>
      <c r="AL169" t="s">
        <v>173</v>
      </c>
      <c r="AO169" t="s">
        <v>566</v>
      </c>
      <c r="AP169" t="s">
        <v>567</v>
      </c>
      <c r="AQ169" t="s">
        <v>1020</v>
      </c>
      <c r="AT169" t="s">
        <v>566</v>
      </c>
      <c r="AU169" t="s">
        <v>567</v>
      </c>
      <c r="AV169" t="s">
        <v>219</v>
      </c>
    </row>
    <row r="170" spans="9:48" x14ac:dyDescent="0.3">
      <c r="I170" t="s">
        <v>141</v>
      </c>
      <c r="J170" t="s">
        <v>568</v>
      </c>
      <c r="K170" t="s">
        <v>569</v>
      </c>
      <c r="AJ170" t="s">
        <v>568</v>
      </c>
      <c r="AK170" t="s">
        <v>569</v>
      </c>
      <c r="AL170" t="s">
        <v>164</v>
      </c>
      <c r="AO170" t="s">
        <v>568</v>
      </c>
      <c r="AP170" t="s">
        <v>569</v>
      </c>
      <c r="AQ170" t="s">
        <v>1018</v>
      </c>
      <c r="AT170" t="s">
        <v>568</v>
      </c>
      <c r="AU170" t="s">
        <v>569</v>
      </c>
      <c r="AV170" t="s">
        <v>240</v>
      </c>
    </row>
    <row r="171" spans="9:48" x14ac:dyDescent="0.3">
      <c r="I171" t="s">
        <v>141</v>
      </c>
      <c r="J171" t="s">
        <v>570</v>
      </c>
      <c r="K171" t="s">
        <v>571</v>
      </c>
      <c r="AJ171" t="s">
        <v>570</v>
      </c>
      <c r="AK171" t="s">
        <v>571</v>
      </c>
      <c r="AL171" t="s">
        <v>149</v>
      </c>
      <c r="AO171" t="s">
        <v>570</v>
      </c>
      <c r="AP171" t="s">
        <v>571</v>
      </c>
      <c r="AQ171" t="s">
        <v>1013</v>
      </c>
      <c r="AT171" t="s">
        <v>570</v>
      </c>
      <c r="AU171" t="s">
        <v>571</v>
      </c>
      <c r="AV171" t="s">
        <v>175</v>
      </c>
    </row>
    <row r="172" spans="9:48" x14ac:dyDescent="0.3">
      <c r="I172" t="s">
        <v>141</v>
      </c>
      <c r="J172" t="s">
        <v>572</v>
      </c>
      <c r="K172" t="s">
        <v>573</v>
      </c>
      <c r="AJ172" t="s">
        <v>572</v>
      </c>
      <c r="AK172" t="s">
        <v>573</v>
      </c>
      <c r="AL172" t="s">
        <v>149</v>
      </c>
      <c r="AO172" t="s">
        <v>572</v>
      </c>
      <c r="AP172" t="s">
        <v>573</v>
      </c>
      <c r="AQ172" t="s">
        <v>1014</v>
      </c>
      <c r="AT172" t="s">
        <v>572</v>
      </c>
      <c r="AU172" t="s">
        <v>573</v>
      </c>
      <c r="AV172" t="s">
        <v>138</v>
      </c>
    </row>
    <row r="173" spans="9:48" x14ac:dyDescent="0.3">
      <c r="I173" t="s">
        <v>141</v>
      </c>
      <c r="J173" t="s">
        <v>574</v>
      </c>
      <c r="K173" t="s">
        <v>575</v>
      </c>
      <c r="AJ173" t="s">
        <v>574</v>
      </c>
      <c r="AK173" t="s">
        <v>575</v>
      </c>
      <c r="AL173" t="s">
        <v>155</v>
      </c>
      <c r="AO173" t="s">
        <v>574</v>
      </c>
      <c r="AP173" t="s">
        <v>575</v>
      </c>
      <c r="AQ173" t="s">
        <v>1016</v>
      </c>
      <c r="AT173" t="s">
        <v>574</v>
      </c>
      <c r="AU173" t="s">
        <v>575</v>
      </c>
      <c r="AV173" t="s">
        <v>197</v>
      </c>
    </row>
    <row r="174" spans="9:48" x14ac:dyDescent="0.3">
      <c r="I174" t="s">
        <v>141</v>
      </c>
      <c r="J174" t="s">
        <v>578</v>
      </c>
      <c r="K174" t="s">
        <v>579</v>
      </c>
      <c r="AJ174" t="s">
        <v>578</v>
      </c>
      <c r="AK174" t="s">
        <v>579</v>
      </c>
      <c r="AL174" t="s">
        <v>164</v>
      </c>
      <c r="AO174" t="s">
        <v>578</v>
      </c>
      <c r="AP174" t="s">
        <v>579</v>
      </c>
      <c r="AQ174" t="s">
        <v>1018</v>
      </c>
      <c r="AT174" t="s">
        <v>578</v>
      </c>
      <c r="AU174" t="s">
        <v>579</v>
      </c>
      <c r="AV174" t="s">
        <v>240</v>
      </c>
    </row>
    <row r="175" spans="9:48" x14ac:dyDescent="0.3">
      <c r="I175" t="s">
        <v>141</v>
      </c>
      <c r="J175" t="s">
        <v>580</v>
      </c>
      <c r="K175" t="s">
        <v>581</v>
      </c>
      <c r="AJ175" t="s">
        <v>580</v>
      </c>
      <c r="AK175" t="s">
        <v>581</v>
      </c>
      <c r="AL175" t="s">
        <v>164</v>
      </c>
      <c r="AO175" t="s">
        <v>580</v>
      </c>
      <c r="AP175" t="s">
        <v>581</v>
      </c>
      <c r="AQ175" t="s">
        <v>1018</v>
      </c>
      <c r="AT175" t="s">
        <v>580</v>
      </c>
      <c r="AU175" t="s">
        <v>581</v>
      </c>
      <c r="AV175" t="s">
        <v>240</v>
      </c>
    </row>
    <row r="176" spans="9:48" x14ac:dyDescent="0.3">
      <c r="I176" t="s">
        <v>141</v>
      </c>
      <c r="J176" t="s">
        <v>582</v>
      </c>
      <c r="K176" t="s">
        <v>583</v>
      </c>
      <c r="AJ176" t="s">
        <v>582</v>
      </c>
      <c r="AK176" t="s">
        <v>583</v>
      </c>
      <c r="AL176" t="s">
        <v>149</v>
      </c>
      <c r="AO176" t="s">
        <v>582</v>
      </c>
      <c r="AP176" t="s">
        <v>583</v>
      </c>
      <c r="AQ176" t="s">
        <v>1013</v>
      </c>
      <c r="AT176" t="s">
        <v>582</v>
      </c>
      <c r="AU176" t="s">
        <v>583</v>
      </c>
      <c r="AV176" t="s">
        <v>166</v>
      </c>
    </row>
    <row r="177" spans="9:48" x14ac:dyDescent="0.3">
      <c r="I177" t="s">
        <v>141</v>
      </c>
      <c r="J177" t="s">
        <v>584</v>
      </c>
      <c r="K177" t="s">
        <v>585</v>
      </c>
      <c r="AJ177" t="s">
        <v>584</v>
      </c>
      <c r="AK177" t="s">
        <v>585</v>
      </c>
      <c r="AL177" t="s">
        <v>155</v>
      </c>
      <c r="AO177" t="s">
        <v>584</v>
      </c>
      <c r="AP177" t="s">
        <v>585</v>
      </c>
      <c r="AQ177" t="s">
        <v>1016</v>
      </c>
      <c r="AT177" t="s">
        <v>584</v>
      </c>
      <c r="AU177" t="s">
        <v>585</v>
      </c>
      <c r="AV177" t="s">
        <v>197</v>
      </c>
    </row>
    <row r="178" spans="9:48" x14ac:dyDescent="0.3">
      <c r="I178" t="s">
        <v>141</v>
      </c>
      <c r="J178" t="s">
        <v>587</v>
      </c>
      <c r="K178" t="s">
        <v>588</v>
      </c>
      <c r="AJ178" t="s">
        <v>587</v>
      </c>
      <c r="AK178" t="s">
        <v>588</v>
      </c>
      <c r="AL178" t="s">
        <v>182</v>
      </c>
      <c r="AO178" t="s">
        <v>587</v>
      </c>
      <c r="AP178" t="s">
        <v>588</v>
      </c>
      <c r="AQ178" t="s">
        <v>1019</v>
      </c>
      <c r="AT178" t="s">
        <v>587</v>
      </c>
      <c r="AU178" t="s">
        <v>588</v>
      </c>
      <c r="AV178" t="s">
        <v>230</v>
      </c>
    </row>
    <row r="179" spans="9:48" x14ac:dyDescent="0.3">
      <c r="I179" t="s">
        <v>141</v>
      </c>
      <c r="J179" t="s">
        <v>589</v>
      </c>
      <c r="K179" t="s">
        <v>590</v>
      </c>
      <c r="AJ179" t="s">
        <v>589</v>
      </c>
      <c r="AK179" t="s">
        <v>590</v>
      </c>
      <c r="AL179" t="s">
        <v>182</v>
      </c>
      <c r="AO179" t="s">
        <v>589</v>
      </c>
      <c r="AP179" t="s">
        <v>590</v>
      </c>
      <c r="AQ179" t="s">
        <v>1019</v>
      </c>
      <c r="AT179" t="s">
        <v>589</v>
      </c>
      <c r="AU179" t="s">
        <v>590</v>
      </c>
      <c r="AV179" t="s">
        <v>236</v>
      </c>
    </row>
    <row r="180" spans="9:48" x14ac:dyDescent="0.3">
      <c r="I180" t="s">
        <v>141</v>
      </c>
      <c r="J180" t="s">
        <v>591</v>
      </c>
      <c r="K180" t="s">
        <v>592</v>
      </c>
      <c r="AJ180" t="s">
        <v>591</v>
      </c>
      <c r="AK180" t="s">
        <v>592</v>
      </c>
      <c r="AL180" t="s">
        <v>164</v>
      </c>
      <c r="AO180" t="s">
        <v>591</v>
      </c>
      <c r="AP180" t="s">
        <v>592</v>
      </c>
      <c r="AQ180" t="s">
        <v>1018</v>
      </c>
      <c r="AT180" t="s">
        <v>591</v>
      </c>
      <c r="AU180" t="s">
        <v>592</v>
      </c>
      <c r="AV180" t="s">
        <v>240</v>
      </c>
    </row>
    <row r="181" spans="9:48" x14ac:dyDescent="0.3">
      <c r="I181" t="s">
        <v>141</v>
      </c>
      <c r="J181" t="s">
        <v>593</v>
      </c>
      <c r="K181" t="s">
        <v>594</v>
      </c>
      <c r="AJ181" t="s">
        <v>593</v>
      </c>
      <c r="AK181" t="s">
        <v>594</v>
      </c>
      <c r="AL181" t="s">
        <v>149</v>
      </c>
      <c r="AO181" t="s">
        <v>593</v>
      </c>
      <c r="AP181" t="s">
        <v>594</v>
      </c>
      <c r="AQ181" t="s">
        <v>1013</v>
      </c>
      <c r="AT181" t="s">
        <v>593</v>
      </c>
      <c r="AU181" t="s">
        <v>594</v>
      </c>
      <c r="AV181" t="s">
        <v>175</v>
      </c>
    </row>
    <row r="182" spans="9:48" x14ac:dyDescent="0.3">
      <c r="I182" t="s">
        <v>141</v>
      </c>
      <c r="J182" t="s">
        <v>595</v>
      </c>
      <c r="K182" t="s">
        <v>596</v>
      </c>
      <c r="AJ182" t="s">
        <v>595</v>
      </c>
      <c r="AK182" t="s">
        <v>596</v>
      </c>
      <c r="AL182" t="s">
        <v>173</v>
      </c>
      <c r="AO182" t="s">
        <v>595</v>
      </c>
      <c r="AP182" t="s">
        <v>596</v>
      </c>
      <c r="AQ182" t="s">
        <v>1020</v>
      </c>
      <c r="AT182" t="s">
        <v>595</v>
      </c>
      <c r="AU182" t="s">
        <v>596</v>
      </c>
      <c r="AV182" t="s">
        <v>225</v>
      </c>
    </row>
    <row r="183" spans="9:48" x14ac:dyDescent="0.3">
      <c r="I183" t="s">
        <v>141</v>
      </c>
      <c r="J183" t="s">
        <v>597</v>
      </c>
      <c r="K183" t="s">
        <v>598</v>
      </c>
      <c r="AJ183" t="s">
        <v>597</v>
      </c>
      <c r="AK183" t="s">
        <v>598</v>
      </c>
      <c r="AL183" t="s">
        <v>182</v>
      </c>
      <c r="AO183" t="s">
        <v>597</v>
      </c>
      <c r="AP183" t="s">
        <v>598</v>
      </c>
      <c r="AQ183" t="s">
        <v>1019</v>
      </c>
      <c r="AT183" t="s">
        <v>597</v>
      </c>
      <c r="AU183" t="s">
        <v>598</v>
      </c>
      <c r="AV183" t="s">
        <v>230</v>
      </c>
    </row>
    <row r="184" spans="9:48" x14ac:dyDescent="0.3">
      <c r="I184" t="s">
        <v>141</v>
      </c>
      <c r="J184" t="s">
        <v>601</v>
      </c>
      <c r="K184" t="s">
        <v>602</v>
      </c>
      <c r="AJ184" t="s">
        <v>601</v>
      </c>
      <c r="AK184" t="s">
        <v>602</v>
      </c>
      <c r="AL184" t="s">
        <v>149</v>
      </c>
      <c r="AO184" t="s">
        <v>601</v>
      </c>
      <c r="AP184" t="s">
        <v>602</v>
      </c>
      <c r="AQ184" t="s">
        <v>1013</v>
      </c>
      <c r="AT184" t="s">
        <v>601</v>
      </c>
      <c r="AU184" t="s">
        <v>602</v>
      </c>
      <c r="AV184" t="s">
        <v>166</v>
      </c>
    </row>
    <row r="185" spans="9:48" x14ac:dyDescent="0.3">
      <c r="I185" t="s">
        <v>141</v>
      </c>
      <c r="J185" t="s">
        <v>603</v>
      </c>
      <c r="K185" t="s">
        <v>604</v>
      </c>
      <c r="AJ185" t="s">
        <v>603</v>
      </c>
      <c r="AK185" t="s">
        <v>604</v>
      </c>
      <c r="AL185" t="s">
        <v>182</v>
      </c>
      <c r="AO185" t="s">
        <v>603</v>
      </c>
      <c r="AP185" t="s">
        <v>604</v>
      </c>
      <c r="AQ185" t="s">
        <v>1019</v>
      </c>
      <c r="AT185" t="s">
        <v>603</v>
      </c>
      <c r="AU185" t="s">
        <v>604</v>
      </c>
      <c r="AV185" t="s">
        <v>230</v>
      </c>
    </row>
    <row r="186" spans="9:48" x14ac:dyDescent="0.3">
      <c r="I186" t="s">
        <v>141</v>
      </c>
      <c r="J186" t="s">
        <v>607</v>
      </c>
      <c r="K186" t="s">
        <v>608</v>
      </c>
      <c r="AJ186" t="s">
        <v>607</v>
      </c>
      <c r="AK186" t="s">
        <v>608</v>
      </c>
      <c r="AL186" t="s">
        <v>155</v>
      </c>
      <c r="AO186" t="s">
        <v>607</v>
      </c>
      <c r="AP186" t="s">
        <v>608</v>
      </c>
      <c r="AQ186" t="s">
        <v>1016</v>
      </c>
      <c r="AT186" t="s">
        <v>607</v>
      </c>
      <c r="AU186" t="s">
        <v>608</v>
      </c>
      <c r="AV186" t="s">
        <v>197</v>
      </c>
    </row>
    <row r="187" spans="9:48" x14ac:dyDescent="0.3">
      <c r="I187" t="s">
        <v>141</v>
      </c>
      <c r="J187" t="s">
        <v>609</v>
      </c>
      <c r="K187" t="s">
        <v>610</v>
      </c>
      <c r="AJ187" t="s">
        <v>609</v>
      </c>
      <c r="AK187" t="s">
        <v>610</v>
      </c>
      <c r="AL187" t="s">
        <v>155</v>
      </c>
      <c r="AO187" t="s">
        <v>609</v>
      </c>
      <c r="AP187" t="s">
        <v>610</v>
      </c>
      <c r="AQ187" t="s">
        <v>1016</v>
      </c>
      <c r="AT187" t="s">
        <v>609</v>
      </c>
      <c r="AU187" t="s">
        <v>610</v>
      </c>
      <c r="AV187" t="s">
        <v>197</v>
      </c>
    </row>
    <row r="188" spans="9:48" x14ac:dyDescent="0.3">
      <c r="I188" t="s">
        <v>141</v>
      </c>
      <c r="J188" t="s">
        <v>613</v>
      </c>
      <c r="K188" t="s">
        <v>614</v>
      </c>
      <c r="AJ188" t="s">
        <v>613</v>
      </c>
      <c r="AK188" t="s">
        <v>614</v>
      </c>
      <c r="AL188" t="s">
        <v>149</v>
      </c>
      <c r="AO188" t="s">
        <v>613</v>
      </c>
      <c r="AP188" t="s">
        <v>614</v>
      </c>
      <c r="AQ188" t="s">
        <v>1014</v>
      </c>
      <c r="AT188" t="s">
        <v>613</v>
      </c>
      <c r="AU188" t="s">
        <v>614</v>
      </c>
      <c r="AV188" t="s">
        <v>138</v>
      </c>
    </row>
    <row r="189" spans="9:48" x14ac:dyDescent="0.3">
      <c r="I189" t="s">
        <v>148</v>
      </c>
      <c r="J189" t="s">
        <v>161</v>
      </c>
      <c r="K189" t="s">
        <v>162</v>
      </c>
      <c r="L189" t="s">
        <v>148</v>
      </c>
    </row>
    <row r="190" spans="9:48" x14ac:dyDescent="0.3">
      <c r="I190" t="s">
        <v>148</v>
      </c>
      <c r="J190" t="s">
        <v>216</v>
      </c>
      <c r="K190" t="s">
        <v>217</v>
      </c>
      <c r="L190" t="s">
        <v>148</v>
      </c>
    </row>
    <row r="191" spans="9:48" x14ac:dyDescent="0.3">
      <c r="I191" t="s">
        <v>148</v>
      </c>
      <c r="J191" t="s">
        <v>201</v>
      </c>
      <c r="K191" t="s">
        <v>202</v>
      </c>
      <c r="L191" t="s">
        <v>148</v>
      </c>
    </row>
    <row r="192" spans="9:48" x14ac:dyDescent="0.3">
      <c r="I192" t="s">
        <v>148</v>
      </c>
      <c r="J192" t="s">
        <v>209</v>
      </c>
      <c r="K192" t="s">
        <v>210</v>
      </c>
      <c r="L192" t="s">
        <v>148</v>
      </c>
    </row>
    <row r="193" spans="9:12" x14ac:dyDescent="0.3">
      <c r="I193" t="s">
        <v>148</v>
      </c>
      <c r="J193" t="s">
        <v>233</v>
      </c>
      <c r="K193" t="s">
        <v>234</v>
      </c>
      <c r="L193" t="s">
        <v>148</v>
      </c>
    </row>
    <row r="194" spans="9:12" x14ac:dyDescent="0.3">
      <c r="I194" t="s">
        <v>148</v>
      </c>
      <c r="J194" t="s">
        <v>253</v>
      </c>
      <c r="K194" t="s">
        <v>254</v>
      </c>
      <c r="L194" t="s">
        <v>148</v>
      </c>
    </row>
    <row r="195" spans="9:12" x14ac:dyDescent="0.3">
      <c r="I195" t="s">
        <v>148</v>
      </c>
      <c r="J195" t="s">
        <v>257</v>
      </c>
      <c r="K195" t="s">
        <v>258</v>
      </c>
      <c r="L195" t="s">
        <v>148</v>
      </c>
    </row>
    <row r="196" spans="9:12" x14ac:dyDescent="0.3">
      <c r="I196" t="s">
        <v>148</v>
      </c>
      <c r="J196" t="s">
        <v>267</v>
      </c>
      <c r="K196" t="s">
        <v>268</v>
      </c>
      <c r="L196" t="s">
        <v>148</v>
      </c>
    </row>
    <row r="197" spans="9:12" x14ac:dyDescent="0.3">
      <c r="I197" t="s">
        <v>148</v>
      </c>
      <c r="J197" t="s">
        <v>269</v>
      </c>
      <c r="K197" t="s">
        <v>270</v>
      </c>
      <c r="L197" t="s">
        <v>148</v>
      </c>
    </row>
    <row r="198" spans="9:12" x14ac:dyDescent="0.3">
      <c r="I198" t="s">
        <v>148</v>
      </c>
      <c r="J198" t="s">
        <v>281</v>
      </c>
      <c r="K198" t="s">
        <v>282</v>
      </c>
      <c r="L198" t="s">
        <v>148</v>
      </c>
    </row>
    <row r="199" spans="9:12" x14ac:dyDescent="0.3">
      <c r="I199" t="s">
        <v>148</v>
      </c>
      <c r="J199" t="s">
        <v>293</v>
      </c>
      <c r="K199" t="s">
        <v>294</v>
      </c>
      <c r="L199" t="s">
        <v>148</v>
      </c>
    </row>
    <row r="200" spans="9:12" x14ac:dyDescent="0.3">
      <c r="I200" t="s">
        <v>148</v>
      </c>
      <c r="J200" t="s">
        <v>297</v>
      </c>
      <c r="K200" t="s">
        <v>298</v>
      </c>
      <c r="L200" t="s">
        <v>148</v>
      </c>
    </row>
    <row r="201" spans="9:12" x14ac:dyDescent="0.3">
      <c r="I201" t="s">
        <v>148</v>
      </c>
      <c r="J201" t="s">
        <v>309</v>
      </c>
      <c r="K201" t="s">
        <v>310</v>
      </c>
      <c r="L201" t="s">
        <v>148</v>
      </c>
    </row>
    <row r="202" spans="9:12" x14ac:dyDescent="0.3">
      <c r="I202" t="s">
        <v>148</v>
      </c>
      <c r="J202" t="s">
        <v>321</v>
      </c>
      <c r="K202" t="s">
        <v>322</v>
      </c>
      <c r="L202" t="s">
        <v>148</v>
      </c>
    </row>
    <row r="203" spans="9:12" x14ac:dyDescent="0.3">
      <c r="I203" t="s">
        <v>148</v>
      </c>
      <c r="J203" t="s">
        <v>332</v>
      </c>
      <c r="K203" t="s">
        <v>333</v>
      </c>
      <c r="L203" t="s">
        <v>148</v>
      </c>
    </row>
    <row r="204" spans="9:12" x14ac:dyDescent="0.3">
      <c r="I204" t="s">
        <v>148</v>
      </c>
      <c r="J204" t="s">
        <v>344</v>
      </c>
      <c r="K204" t="s">
        <v>345</v>
      </c>
      <c r="L204" t="s">
        <v>148</v>
      </c>
    </row>
    <row r="205" spans="9:12" x14ac:dyDescent="0.3">
      <c r="I205" t="s">
        <v>148</v>
      </c>
      <c r="J205" t="s">
        <v>354</v>
      </c>
      <c r="K205" t="s">
        <v>355</v>
      </c>
      <c r="L205" t="s">
        <v>148</v>
      </c>
    </row>
    <row r="206" spans="9:12" x14ac:dyDescent="0.3">
      <c r="I206" t="s">
        <v>148</v>
      </c>
      <c r="J206" t="s">
        <v>381</v>
      </c>
      <c r="K206" t="s">
        <v>382</v>
      </c>
      <c r="L206" t="s">
        <v>148</v>
      </c>
    </row>
    <row r="207" spans="9:12" x14ac:dyDescent="0.3">
      <c r="I207" t="s">
        <v>148</v>
      </c>
      <c r="J207" t="s">
        <v>387</v>
      </c>
      <c r="K207" t="s">
        <v>388</v>
      </c>
      <c r="L207" t="s">
        <v>148</v>
      </c>
    </row>
    <row r="208" spans="9:12" x14ac:dyDescent="0.3">
      <c r="I208" t="s">
        <v>148</v>
      </c>
      <c r="J208" t="s">
        <v>389</v>
      </c>
      <c r="K208" t="s">
        <v>390</v>
      </c>
      <c r="L208" t="s">
        <v>148</v>
      </c>
    </row>
    <row r="209" spans="9:12" x14ac:dyDescent="0.3">
      <c r="I209" t="s">
        <v>148</v>
      </c>
      <c r="J209" t="s">
        <v>395</v>
      </c>
      <c r="K209" t="s">
        <v>396</v>
      </c>
      <c r="L209" t="s">
        <v>148</v>
      </c>
    </row>
    <row r="210" spans="9:12" x14ac:dyDescent="0.3">
      <c r="I210" t="s">
        <v>148</v>
      </c>
      <c r="J210" t="s">
        <v>399</v>
      </c>
      <c r="K210" t="s">
        <v>400</v>
      </c>
      <c r="L210" t="s">
        <v>148</v>
      </c>
    </row>
    <row r="211" spans="9:12" x14ac:dyDescent="0.3">
      <c r="I211" t="s">
        <v>148</v>
      </c>
      <c r="J211" t="s">
        <v>417</v>
      </c>
      <c r="K211" t="s">
        <v>418</v>
      </c>
      <c r="L211" t="s">
        <v>148</v>
      </c>
    </row>
    <row r="212" spans="9:12" x14ac:dyDescent="0.3">
      <c r="I212" t="s">
        <v>148</v>
      </c>
      <c r="J212" t="s">
        <v>423</v>
      </c>
      <c r="K212" t="s">
        <v>424</v>
      </c>
      <c r="L212" t="s">
        <v>148</v>
      </c>
    </row>
    <row r="213" spans="9:12" x14ac:dyDescent="0.3">
      <c r="I213" t="s">
        <v>148</v>
      </c>
      <c r="J213" t="s">
        <v>435</v>
      </c>
      <c r="K213" t="s">
        <v>436</v>
      </c>
      <c r="L213" t="s">
        <v>148</v>
      </c>
    </row>
    <row r="214" spans="9:12" x14ac:dyDescent="0.3">
      <c r="I214" t="s">
        <v>148</v>
      </c>
      <c r="J214" t="s">
        <v>440</v>
      </c>
      <c r="K214" t="s">
        <v>441</v>
      </c>
      <c r="L214" t="s">
        <v>148</v>
      </c>
    </row>
    <row r="215" spans="9:12" x14ac:dyDescent="0.3">
      <c r="I215" t="s">
        <v>148</v>
      </c>
      <c r="J215" t="s">
        <v>448</v>
      </c>
      <c r="K215" t="s">
        <v>449</v>
      </c>
      <c r="L215" t="s">
        <v>148</v>
      </c>
    </row>
    <row r="216" spans="9:12" x14ac:dyDescent="0.3">
      <c r="I216" t="s">
        <v>148</v>
      </c>
      <c r="J216" t="s">
        <v>450</v>
      </c>
      <c r="K216" t="s">
        <v>451</v>
      </c>
      <c r="L216" t="s">
        <v>148</v>
      </c>
    </row>
    <row r="217" spans="9:12" x14ac:dyDescent="0.3">
      <c r="I217" t="s">
        <v>148</v>
      </c>
      <c r="J217" t="s">
        <v>454</v>
      </c>
      <c r="K217" t="s">
        <v>455</v>
      </c>
      <c r="L217" t="s">
        <v>148</v>
      </c>
    </row>
    <row r="218" spans="9:12" x14ac:dyDescent="0.3">
      <c r="I218" t="s">
        <v>148</v>
      </c>
      <c r="J218" t="s">
        <v>456</v>
      </c>
      <c r="K218" t="s">
        <v>457</v>
      </c>
      <c r="L218" t="s">
        <v>148</v>
      </c>
    </row>
    <row r="219" spans="9:12" x14ac:dyDescent="0.3">
      <c r="I219" t="s">
        <v>148</v>
      </c>
      <c r="J219" t="s">
        <v>460</v>
      </c>
      <c r="K219" t="s">
        <v>461</v>
      </c>
      <c r="L219" t="s">
        <v>148</v>
      </c>
    </row>
    <row r="220" spans="9:12" x14ac:dyDescent="0.3">
      <c r="I220" t="s">
        <v>148</v>
      </c>
      <c r="J220" t="s">
        <v>470</v>
      </c>
      <c r="K220" t="s">
        <v>471</v>
      </c>
      <c r="L220" t="s">
        <v>148</v>
      </c>
    </row>
    <row r="221" spans="9:12" x14ac:dyDescent="0.3">
      <c r="I221" t="s">
        <v>148</v>
      </c>
      <c r="J221" t="s">
        <v>489</v>
      </c>
      <c r="K221" t="s">
        <v>490</v>
      </c>
      <c r="L221" t="s">
        <v>148</v>
      </c>
    </row>
    <row r="222" spans="9:12" x14ac:dyDescent="0.3">
      <c r="I222" t="s">
        <v>148</v>
      </c>
      <c r="J222" t="s">
        <v>495</v>
      </c>
      <c r="K222" t="s">
        <v>496</v>
      </c>
      <c r="L222" t="s">
        <v>148</v>
      </c>
    </row>
    <row r="223" spans="9:12" x14ac:dyDescent="0.3">
      <c r="I223" t="s">
        <v>148</v>
      </c>
      <c r="J223" t="s">
        <v>497</v>
      </c>
      <c r="K223" t="s">
        <v>498</v>
      </c>
      <c r="L223" t="s">
        <v>148</v>
      </c>
    </row>
    <row r="224" spans="9:12" x14ac:dyDescent="0.3">
      <c r="I224" t="s">
        <v>148</v>
      </c>
      <c r="J224" t="s">
        <v>501</v>
      </c>
      <c r="K224" t="s">
        <v>502</v>
      </c>
      <c r="L224" t="s">
        <v>148</v>
      </c>
    </row>
    <row r="225" spans="9:12" x14ac:dyDescent="0.3">
      <c r="I225" t="s">
        <v>148</v>
      </c>
      <c r="J225" t="s">
        <v>505</v>
      </c>
      <c r="K225" t="s">
        <v>506</v>
      </c>
      <c r="L225" t="s">
        <v>148</v>
      </c>
    </row>
    <row r="226" spans="9:12" x14ac:dyDescent="0.3">
      <c r="I226" t="s">
        <v>148</v>
      </c>
      <c r="J226" t="s">
        <v>507</v>
      </c>
      <c r="K226" t="s">
        <v>508</v>
      </c>
      <c r="L226" t="s">
        <v>148</v>
      </c>
    </row>
    <row r="227" spans="9:12" x14ac:dyDescent="0.3">
      <c r="I227" t="s">
        <v>148</v>
      </c>
      <c r="J227" t="s">
        <v>521</v>
      </c>
      <c r="K227" t="s">
        <v>522</v>
      </c>
      <c r="L227" t="s">
        <v>148</v>
      </c>
    </row>
    <row r="228" spans="9:12" x14ac:dyDescent="0.3">
      <c r="I228" t="s">
        <v>148</v>
      </c>
      <c r="J228" t="s">
        <v>533</v>
      </c>
      <c r="K228" t="s">
        <v>534</v>
      </c>
      <c r="L228" t="s">
        <v>148</v>
      </c>
    </row>
    <row r="229" spans="9:12" x14ac:dyDescent="0.3">
      <c r="I229" t="s">
        <v>148</v>
      </c>
      <c r="J229" t="s">
        <v>540</v>
      </c>
      <c r="K229" t="s">
        <v>541</v>
      </c>
      <c r="L229" t="s">
        <v>148</v>
      </c>
    </row>
    <row r="230" spans="9:12" x14ac:dyDescent="0.3">
      <c r="I230" t="s">
        <v>148</v>
      </c>
      <c r="J230" t="s">
        <v>538</v>
      </c>
      <c r="K230" t="s">
        <v>539</v>
      </c>
      <c r="L230" t="s">
        <v>148</v>
      </c>
    </row>
    <row r="231" spans="9:12" x14ac:dyDescent="0.3">
      <c r="I231" t="s">
        <v>148</v>
      </c>
      <c r="J231" t="s">
        <v>548</v>
      </c>
      <c r="K231" t="s">
        <v>549</v>
      </c>
      <c r="L231" t="s">
        <v>148</v>
      </c>
    </row>
    <row r="232" spans="9:12" x14ac:dyDescent="0.3">
      <c r="I232" t="s">
        <v>148</v>
      </c>
      <c r="J232" t="s">
        <v>556</v>
      </c>
      <c r="K232" t="s">
        <v>557</v>
      </c>
      <c r="L232" t="s">
        <v>148</v>
      </c>
    </row>
    <row r="233" spans="9:12" x14ac:dyDescent="0.3">
      <c r="I233" t="s">
        <v>148</v>
      </c>
      <c r="J233" t="s">
        <v>570</v>
      </c>
      <c r="K233" t="s">
        <v>571</v>
      </c>
      <c r="L233" t="s">
        <v>148</v>
      </c>
    </row>
    <row r="234" spans="9:12" x14ac:dyDescent="0.3">
      <c r="I234" t="s">
        <v>148</v>
      </c>
      <c r="J234" t="s">
        <v>572</v>
      </c>
      <c r="K234" t="s">
        <v>573</v>
      </c>
      <c r="L234" t="s">
        <v>148</v>
      </c>
    </row>
    <row r="235" spans="9:12" x14ac:dyDescent="0.3">
      <c r="I235" t="s">
        <v>148</v>
      </c>
      <c r="J235" t="s">
        <v>582</v>
      </c>
      <c r="K235" t="s">
        <v>583</v>
      </c>
      <c r="L235" t="s">
        <v>148</v>
      </c>
    </row>
    <row r="236" spans="9:12" x14ac:dyDescent="0.3">
      <c r="I236" t="s">
        <v>148</v>
      </c>
      <c r="J236" t="s">
        <v>593</v>
      </c>
      <c r="K236" t="s">
        <v>594</v>
      </c>
      <c r="L236" t="s">
        <v>148</v>
      </c>
    </row>
    <row r="237" spans="9:12" x14ac:dyDescent="0.3">
      <c r="I237" t="s">
        <v>148</v>
      </c>
      <c r="J237" t="s">
        <v>601</v>
      </c>
      <c r="K237" t="s">
        <v>602</v>
      </c>
      <c r="L237" t="s">
        <v>148</v>
      </c>
    </row>
    <row r="238" spans="9:12" x14ac:dyDescent="0.3">
      <c r="I238" t="s">
        <v>148</v>
      </c>
      <c r="J238" t="s">
        <v>613</v>
      </c>
      <c r="K238" t="s">
        <v>614</v>
      </c>
      <c r="L238" t="s">
        <v>148</v>
      </c>
    </row>
    <row r="239" spans="9:12" x14ac:dyDescent="0.3">
      <c r="I239" t="s">
        <v>154</v>
      </c>
      <c r="J239" t="s">
        <v>179</v>
      </c>
      <c r="K239" t="s">
        <v>180</v>
      </c>
      <c r="L239" t="s">
        <v>154</v>
      </c>
    </row>
    <row r="240" spans="9:12" x14ac:dyDescent="0.3">
      <c r="I240" t="s">
        <v>154</v>
      </c>
      <c r="J240" t="s">
        <v>194</v>
      </c>
      <c r="K240" t="s">
        <v>195</v>
      </c>
      <c r="L240" t="s">
        <v>154</v>
      </c>
    </row>
    <row r="241" spans="9:12" x14ac:dyDescent="0.3">
      <c r="I241" t="s">
        <v>154</v>
      </c>
      <c r="J241" t="s">
        <v>259</v>
      </c>
      <c r="K241" t="s">
        <v>260</v>
      </c>
      <c r="L241" t="s">
        <v>154</v>
      </c>
    </row>
    <row r="242" spans="9:12" x14ac:dyDescent="0.3">
      <c r="I242" t="s">
        <v>154</v>
      </c>
      <c r="J242" t="s">
        <v>263</v>
      </c>
      <c r="K242" t="s">
        <v>264</v>
      </c>
      <c r="L242" t="s">
        <v>154</v>
      </c>
    </row>
    <row r="243" spans="9:12" x14ac:dyDescent="0.3">
      <c r="I243" t="s">
        <v>154</v>
      </c>
      <c r="J243" t="s">
        <v>285</v>
      </c>
      <c r="K243" t="s">
        <v>286</v>
      </c>
      <c r="L243" t="s">
        <v>154</v>
      </c>
    </row>
    <row r="244" spans="9:12" x14ac:dyDescent="0.3">
      <c r="I244" t="s">
        <v>154</v>
      </c>
      <c r="J244" t="s">
        <v>301</v>
      </c>
      <c r="K244" t="s">
        <v>302</v>
      </c>
      <c r="L244" t="s">
        <v>154</v>
      </c>
    </row>
    <row r="245" spans="9:12" x14ac:dyDescent="0.3">
      <c r="I245" t="s">
        <v>154</v>
      </c>
      <c r="J245" t="s">
        <v>305</v>
      </c>
      <c r="K245" t="s">
        <v>306</v>
      </c>
      <c r="L245" t="s">
        <v>154</v>
      </c>
    </row>
    <row r="246" spans="9:12" x14ac:dyDescent="0.3">
      <c r="I246" t="s">
        <v>154</v>
      </c>
      <c r="J246" t="s">
        <v>313</v>
      </c>
      <c r="K246" t="s">
        <v>314</v>
      </c>
      <c r="L246" t="s">
        <v>154</v>
      </c>
    </row>
    <row r="247" spans="9:12" x14ac:dyDescent="0.3">
      <c r="I247" t="s">
        <v>154</v>
      </c>
      <c r="J247" t="s">
        <v>329</v>
      </c>
      <c r="K247" t="s">
        <v>330</v>
      </c>
      <c r="L247" t="s">
        <v>154</v>
      </c>
    </row>
    <row r="248" spans="9:12" x14ac:dyDescent="0.3">
      <c r="I248" t="s">
        <v>154</v>
      </c>
      <c r="J248" t="s">
        <v>358</v>
      </c>
      <c r="K248" t="s">
        <v>359</v>
      </c>
      <c r="L248" t="s">
        <v>154</v>
      </c>
    </row>
    <row r="249" spans="9:12" x14ac:dyDescent="0.3">
      <c r="I249" t="s">
        <v>154</v>
      </c>
      <c r="J249" t="s">
        <v>360</v>
      </c>
      <c r="K249" t="s">
        <v>361</v>
      </c>
      <c r="L249" t="s">
        <v>154</v>
      </c>
    </row>
    <row r="250" spans="9:12" x14ac:dyDescent="0.3">
      <c r="I250" t="s">
        <v>154</v>
      </c>
      <c r="J250" t="s">
        <v>403</v>
      </c>
      <c r="K250" t="s">
        <v>404</v>
      </c>
      <c r="L250" t="s">
        <v>154</v>
      </c>
    </row>
    <row r="251" spans="9:12" x14ac:dyDescent="0.3">
      <c r="I251" t="s">
        <v>154</v>
      </c>
      <c r="J251" t="s">
        <v>407</v>
      </c>
      <c r="K251" t="s">
        <v>408</v>
      </c>
      <c r="L251" t="s">
        <v>154</v>
      </c>
    </row>
    <row r="252" spans="9:12" x14ac:dyDescent="0.3">
      <c r="I252" t="s">
        <v>154</v>
      </c>
      <c r="J252" t="s">
        <v>413</v>
      </c>
      <c r="K252" t="s">
        <v>414</v>
      </c>
      <c r="L252" t="s">
        <v>154</v>
      </c>
    </row>
    <row r="253" spans="9:12" x14ac:dyDescent="0.3">
      <c r="I253" t="s">
        <v>154</v>
      </c>
      <c r="J253" t="s">
        <v>419</v>
      </c>
      <c r="K253" t="s">
        <v>420</v>
      </c>
      <c r="L253" t="s">
        <v>154</v>
      </c>
    </row>
    <row r="254" spans="9:12" x14ac:dyDescent="0.3">
      <c r="I254" t="s">
        <v>154</v>
      </c>
      <c r="J254" t="s">
        <v>437</v>
      </c>
      <c r="K254" t="s">
        <v>438</v>
      </c>
      <c r="L254" t="s">
        <v>154</v>
      </c>
    </row>
    <row r="255" spans="9:12" x14ac:dyDescent="0.3">
      <c r="I255" t="s">
        <v>154</v>
      </c>
      <c r="J255" t="s">
        <v>444</v>
      </c>
      <c r="K255" t="s">
        <v>445</v>
      </c>
      <c r="L255" t="s">
        <v>154</v>
      </c>
    </row>
    <row r="256" spans="9:12" x14ac:dyDescent="0.3">
      <c r="I256" t="s">
        <v>154</v>
      </c>
      <c r="J256" t="s">
        <v>458</v>
      </c>
      <c r="K256" t="s">
        <v>459</v>
      </c>
      <c r="L256" t="s">
        <v>154</v>
      </c>
    </row>
    <row r="257" spans="9:12" x14ac:dyDescent="0.3">
      <c r="I257" t="s">
        <v>154</v>
      </c>
      <c r="J257" t="s">
        <v>464</v>
      </c>
      <c r="K257" t="s">
        <v>465</v>
      </c>
      <c r="L257" t="s">
        <v>154</v>
      </c>
    </row>
    <row r="258" spans="9:12" x14ac:dyDescent="0.3">
      <c r="I258" t="s">
        <v>154</v>
      </c>
      <c r="J258" t="s">
        <v>466</v>
      </c>
      <c r="K258" t="s">
        <v>467</v>
      </c>
      <c r="L258" t="s">
        <v>154</v>
      </c>
    </row>
    <row r="259" spans="9:12" x14ac:dyDescent="0.3">
      <c r="I259" t="s">
        <v>154</v>
      </c>
      <c r="J259" t="s">
        <v>474</v>
      </c>
      <c r="K259" t="s">
        <v>475</v>
      </c>
      <c r="L259" t="s">
        <v>154</v>
      </c>
    </row>
    <row r="260" spans="9:12" x14ac:dyDescent="0.3">
      <c r="I260" t="s">
        <v>154</v>
      </c>
      <c r="J260" t="s">
        <v>499</v>
      </c>
      <c r="K260" t="s">
        <v>500</v>
      </c>
      <c r="L260" t="s">
        <v>154</v>
      </c>
    </row>
    <row r="261" spans="9:12" x14ac:dyDescent="0.3">
      <c r="I261" t="s">
        <v>154</v>
      </c>
      <c r="J261" t="s">
        <v>503</v>
      </c>
      <c r="K261" t="s">
        <v>504</v>
      </c>
      <c r="L261" t="s">
        <v>154</v>
      </c>
    </row>
    <row r="262" spans="9:12" x14ac:dyDescent="0.3">
      <c r="I262" t="s">
        <v>154</v>
      </c>
      <c r="J262" t="s">
        <v>511</v>
      </c>
      <c r="K262" t="s">
        <v>512</v>
      </c>
      <c r="L262" t="s">
        <v>154</v>
      </c>
    </row>
    <row r="263" spans="9:12" x14ac:dyDescent="0.3">
      <c r="I263" t="s">
        <v>154</v>
      </c>
      <c r="J263" t="s">
        <v>515</v>
      </c>
      <c r="K263" t="s">
        <v>516</v>
      </c>
      <c r="L263" t="s">
        <v>154</v>
      </c>
    </row>
    <row r="264" spans="9:12" x14ac:dyDescent="0.3">
      <c r="I264" t="s">
        <v>154</v>
      </c>
      <c r="J264" t="s">
        <v>529</v>
      </c>
      <c r="K264" t="s">
        <v>530</v>
      </c>
      <c r="L264" t="s">
        <v>154</v>
      </c>
    </row>
    <row r="265" spans="9:12" x14ac:dyDescent="0.3">
      <c r="I265" t="s">
        <v>154</v>
      </c>
      <c r="J265" t="s">
        <v>535</v>
      </c>
      <c r="K265" t="s">
        <v>536</v>
      </c>
      <c r="L265" t="s">
        <v>154</v>
      </c>
    </row>
    <row r="266" spans="9:12" x14ac:dyDescent="0.3">
      <c r="I266" t="s">
        <v>154</v>
      </c>
      <c r="J266" t="s">
        <v>544</v>
      </c>
      <c r="K266" t="s">
        <v>545</v>
      </c>
      <c r="L266" t="s">
        <v>154</v>
      </c>
    </row>
    <row r="267" spans="9:12" x14ac:dyDescent="0.3">
      <c r="I267" t="s">
        <v>154</v>
      </c>
      <c r="J267" t="s">
        <v>546</v>
      </c>
      <c r="K267" t="s">
        <v>547</v>
      </c>
      <c r="L267" t="s">
        <v>154</v>
      </c>
    </row>
    <row r="268" spans="9:12" x14ac:dyDescent="0.3">
      <c r="I268" t="s">
        <v>154</v>
      </c>
      <c r="J268" t="s">
        <v>560</v>
      </c>
      <c r="K268" t="s">
        <v>561</v>
      </c>
      <c r="L268" t="s">
        <v>154</v>
      </c>
    </row>
    <row r="269" spans="9:12" x14ac:dyDescent="0.3">
      <c r="I269" t="s">
        <v>154</v>
      </c>
      <c r="J269" t="s">
        <v>562</v>
      </c>
      <c r="K269" t="s">
        <v>563</v>
      </c>
      <c r="L269" t="s">
        <v>154</v>
      </c>
    </row>
    <row r="270" spans="9:12" x14ac:dyDescent="0.3">
      <c r="I270" t="s">
        <v>154</v>
      </c>
      <c r="J270" t="s">
        <v>574</v>
      </c>
      <c r="K270" t="s">
        <v>575</v>
      </c>
      <c r="L270" t="s">
        <v>154</v>
      </c>
    </row>
    <row r="271" spans="9:12" x14ac:dyDescent="0.3">
      <c r="I271" t="s">
        <v>154</v>
      </c>
      <c r="J271" t="s">
        <v>584</v>
      </c>
      <c r="K271" t="s">
        <v>585</v>
      </c>
      <c r="L271" t="s">
        <v>154</v>
      </c>
    </row>
    <row r="272" spans="9:12" x14ac:dyDescent="0.3">
      <c r="I272" t="s">
        <v>154</v>
      </c>
      <c r="J272" t="s">
        <v>607</v>
      </c>
      <c r="K272" t="s">
        <v>608</v>
      </c>
      <c r="L272" t="s">
        <v>154</v>
      </c>
    </row>
    <row r="273" spans="9:12" x14ac:dyDescent="0.3">
      <c r="I273" t="s">
        <v>154</v>
      </c>
      <c r="J273" t="s">
        <v>609</v>
      </c>
      <c r="K273" t="s">
        <v>610</v>
      </c>
      <c r="L273" t="s">
        <v>154</v>
      </c>
    </row>
    <row r="274" spans="9:12" x14ac:dyDescent="0.3">
      <c r="I274" t="s">
        <v>163</v>
      </c>
      <c r="J274" t="s">
        <v>140</v>
      </c>
      <c r="K274" t="s">
        <v>136</v>
      </c>
      <c r="L274" t="s">
        <v>163</v>
      </c>
    </row>
    <row r="275" spans="9:12" x14ac:dyDescent="0.3">
      <c r="I275" t="s">
        <v>163</v>
      </c>
      <c r="J275" t="s">
        <v>152</v>
      </c>
      <c r="K275" t="s">
        <v>153</v>
      </c>
      <c r="L275" t="s">
        <v>163</v>
      </c>
    </row>
    <row r="276" spans="9:12" x14ac:dyDescent="0.3">
      <c r="I276" t="s">
        <v>163</v>
      </c>
      <c r="J276" t="s">
        <v>188</v>
      </c>
      <c r="K276" t="s">
        <v>189</v>
      </c>
      <c r="L276" t="s">
        <v>163</v>
      </c>
    </row>
    <row r="277" spans="9:12" x14ac:dyDescent="0.3">
      <c r="I277" t="s">
        <v>163</v>
      </c>
      <c r="J277" t="s">
        <v>237</v>
      </c>
      <c r="K277" t="s">
        <v>238</v>
      </c>
      <c r="L277" t="s">
        <v>163</v>
      </c>
    </row>
    <row r="278" spans="9:12" x14ac:dyDescent="0.3">
      <c r="I278" t="s">
        <v>163</v>
      </c>
      <c r="J278" t="s">
        <v>248</v>
      </c>
      <c r="K278" t="s">
        <v>249</v>
      </c>
      <c r="L278" t="s">
        <v>163</v>
      </c>
    </row>
    <row r="279" spans="9:12" x14ac:dyDescent="0.3">
      <c r="I279" t="s">
        <v>163</v>
      </c>
      <c r="J279" t="s">
        <v>261</v>
      </c>
      <c r="K279" t="s">
        <v>262</v>
      </c>
      <c r="L279" t="s">
        <v>163</v>
      </c>
    </row>
    <row r="280" spans="9:12" x14ac:dyDescent="0.3">
      <c r="I280" t="s">
        <v>163</v>
      </c>
      <c r="J280" t="s">
        <v>273</v>
      </c>
      <c r="K280" t="s">
        <v>274</v>
      </c>
      <c r="L280" t="s">
        <v>163</v>
      </c>
    </row>
    <row r="281" spans="9:12" x14ac:dyDescent="0.3">
      <c r="I281" t="s">
        <v>163</v>
      </c>
      <c r="J281" t="s">
        <v>289</v>
      </c>
      <c r="K281" t="s">
        <v>290</v>
      </c>
      <c r="L281" t="s">
        <v>163</v>
      </c>
    </row>
    <row r="282" spans="9:12" x14ac:dyDescent="0.3">
      <c r="I282" t="s">
        <v>163</v>
      </c>
      <c r="J282" t="s">
        <v>317</v>
      </c>
      <c r="K282" t="s">
        <v>318</v>
      </c>
      <c r="L282" t="s">
        <v>163</v>
      </c>
    </row>
    <row r="283" spans="9:12" x14ac:dyDescent="0.3">
      <c r="I283" t="s">
        <v>163</v>
      </c>
      <c r="J283" t="s">
        <v>325</v>
      </c>
      <c r="K283" t="s">
        <v>326</v>
      </c>
      <c r="L283" t="s">
        <v>163</v>
      </c>
    </row>
    <row r="284" spans="9:12" x14ac:dyDescent="0.3">
      <c r="I284" t="s">
        <v>163</v>
      </c>
      <c r="J284" t="s">
        <v>338</v>
      </c>
      <c r="K284" t="s">
        <v>339</v>
      </c>
      <c r="L284" t="s">
        <v>163</v>
      </c>
    </row>
    <row r="285" spans="9:12" x14ac:dyDescent="0.3">
      <c r="I285" t="s">
        <v>163</v>
      </c>
      <c r="J285" t="s">
        <v>340</v>
      </c>
      <c r="K285" t="s">
        <v>341</v>
      </c>
      <c r="L285" t="s">
        <v>163</v>
      </c>
    </row>
    <row r="286" spans="9:12" x14ac:dyDescent="0.3">
      <c r="I286" t="s">
        <v>163</v>
      </c>
      <c r="J286" t="s">
        <v>346</v>
      </c>
      <c r="K286" t="s">
        <v>347</v>
      </c>
      <c r="L286" t="s">
        <v>163</v>
      </c>
    </row>
    <row r="287" spans="9:12" x14ac:dyDescent="0.3">
      <c r="I287" t="s">
        <v>163</v>
      </c>
      <c r="J287" t="s">
        <v>350</v>
      </c>
      <c r="K287" t="s">
        <v>351</v>
      </c>
      <c r="L287" t="s">
        <v>163</v>
      </c>
    </row>
    <row r="288" spans="9:12" x14ac:dyDescent="0.3">
      <c r="I288" t="s">
        <v>163</v>
      </c>
      <c r="J288" t="s">
        <v>352</v>
      </c>
      <c r="K288" t="s">
        <v>353</v>
      </c>
      <c r="L288" t="s">
        <v>163</v>
      </c>
    </row>
    <row r="289" spans="9:12" x14ac:dyDescent="0.3">
      <c r="I289" t="s">
        <v>163</v>
      </c>
      <c r="J289" t="s">
        <v>356</v>
      </c>
      <c r="K289" t="s">
        <v>357</v>
      </c>
      <c r="L289" t="s">
        <v>163</v>
      </c>
    </row>
    <row r="290" spans="9:12" x14ac:dyDescent="0.3">
      <c r="I290" t="s">
        <v>163</v>
      </c>
      <c r="J290" t="s">
        <v>363</v>
      </c>
      <c r="K290" t="s">
        <v>364</v>
      </c>
      <c r="L290" t="s">
        <v>163</v>
      </c>
    </row>
    <row r="291" spans="9:12" x14ac:dyDescent="0.3">
      <c r="I291" t="s">
        <v>163</v>
      </c>
      <c r="J291" t="s">
        <v>367</v>
      </c>
      <c r="K291" t="s">
        <v>368</v>
      </c>
      <c r="L291" t="s">
        <v>163</v>
      </c>
    </row>
    <row r="292" spans="9:12" x14ac:dyDescent="0.3">
      <c r="I292" t="s">
        <v>163</v>
      </c>
      <c r="J292" t="s">
        <v>373</v>
      </c>
      <c r="K292" t="s">
        <v>374</v>
      </c>
      <c r="L292" t="s">
        <v>163</v>
      </c>
    </row>
    <row r="293" spans="9:12" x14ac:dyDescent="0.3">
      <c r="I293" t="s">
        <v>163</v>
      </c>
      <c r="J293" t="s">
        <v>375</v>
      </c>
      <c r="K293" t="s">
        <v>376</v>
      </c>
      <c r="L293" t="s">
        <v>163</v>
      </c>
    </row>
    <row r="294" spans="9:12" x14ac:dyDescent="0.3">
      <c r="I294" t="s">
        <v>163</v>
      </c>
      <c r="J294" t="s">
        <v>385</v>
      </c>
      <c r="K294" t="s">
        <v>386</v>
      </c>
      <c r="L294" t="s">
        <v>163</v>
      </c>
    </row>
    <row r="295" spans="9:12" x14ac:dyDescent="0.3">
      <c r="I295" t="s">
        <v>163</v>
      </c>
      <c r="J295" t="s">
        <v>393</v>
      </c>
      <c r="K295" t="s">
        <v>394</v>
      </c>
      <c r="L295" t="s">
        <v>163</v>
      </c>
    </row>
    <row r="296" spans="9:12" x14ac:dyDescent="0.3">
      <c r="I296" t="s">
        <v>163</v>
      </c>
      <c r="J296" t="s">
        <v>409</v>
      </c>
      <c r="K296" t="s">
        <v>410</v>
      </c>
      <c r="L296" t="s">
        <v>163</v>
      </c>
    </row>
    <row r="297" spans="9:12" x14ac:dyDescent="0.3">
      <c r="I297" t="s">
        <v>163</v>
      </c>
      <c r="J297" t="s">
        <v>431</v>
      </c>
      <c r="K297" t="s">
        <v>432</v>
      </c>
      <c r="L297" t="s">
        <v>163</v>
      </c>
    </row>
    <row r="298" spans="9:12" x14ac:dyDescent="0.3">
      <c r="I298" t="s">
        <v>163</v>
      </c>
      <c r="J298" t="s">
        <v>442</v>
      </c>
      <c r="K298" t="s">
        <v>443</v>
      </c>
      <c r="L298" t="s">
        <v>163</v>
      </c>
    </row>
    <row r="299" spans="9:12" x14ac:dyDescent="0.3">
      <c r="I299" t="s">
        <v>163</v>
      </c>
      <c r="J299" t="s">
        <v>487</v>
      </c>
      <c r="K299" t="s">
        <v>488</v>
      </c>
      <c r="L299" t="s">
        <v>163</v>
      </c>
    </row>
    <row r="300" spans="9:12" x14ac:dyDescent="0.3">
      <c r="I300" t="s">
        <v>163</v>
      </c>
      <c r="J300" t="s">
        <v>493</v>
      </c>
      <c r="K300" t="s">
        <v>494</v>
      </c>
      <c r="L300" t="s">
        <v>163</v>
      </c>
    </row>
    <row r="301" spans="9:12" x14ac:dyDescent="0.3">
      <c r="I301" t="s">
        <v>163</v>
      </c>
      <c r="J301" t="s">
        <v>531</v>
      </c>
      <c r="K301" t="s">
        <v>532</v>
      </c>
      <c r="L301" t="s">
        <v>163</v>
      </c>
    </row>
    <row r="302" spans="9:12" x14ac:dyDescent="0.3">
      <c r="I302" t="s">
        <v>163</v>
      </c>
      <c r="J302" t="s">
        <v>552</v>
      </c>
      <c r="K302" t="s">
        <v>553</v>
      </c>
      <c r="L302" t="s">
        <v>163</v>
      </c>
    </row>
    <row r="303" spans="9:12" x14ac:dyDescent="0.3">
      <c r="I303" t="s">
        <v>163</v>
      </c>
      <c r="J303" t="s">
        <v>568</v>
      </c>
      <c r="K303" t="s">
        <v>569</v>
      </c>
      <c r="L303" t="s">
        <v>163</v>
      </c>
    </row>
    <row r="304" spans="9:12" x14ac:dyDescent="0.3">
      <c r="I304" t="s">
        <v>163</v>
      </c>
      <c r="J304" t="s">
        <v>578</v>
      </c>
      <c r="K304" t="s">
        <v>579</v>
      </c>
      <c r="L304" t="s">
        <v>163</v>
      </c>
    </row>
    <row r="305" spans="9:12" x14ac:dyDescent="0.3">
      <c r="I305" t="s">
        <v>163</v>
      </c>
      <c r="J305" t="s">
        <v>580</v>
      </c>
      <c r="K305" t="s">
        <v>581</v>
      </c>
      <c r="L305" t="s">
        <v>163</v>
      </c>
    </row>
    <row r="306" spans="9:12" x14ac:dyDescent="0.3">
      <c r="I306" t="s">
        <v>163</v>
      </c>
      <c r="J306" t="s">
        <v>591</v>
      </c>
      <c r="K306" t="s">
        <v>592</v>
      </c>
      <c r="L306" t="s">
        <v>163</v>
      </c>
    </row>
    <row r="307" spans="9:12" x14ac:dyDescent="0.3">
      <c r="I307" t="s">
        <v>172</v>
      </c>
      <c r="J307" t="s">
        <v>170</v>
      </c>
      <c r="K307" t="s">
        <v>171</v>
      </c>
      <c r="L307" t="s">
        <v>172</v>
      </c>
    </row>
    <row r="308" spans="9:12" x14ac:dyDescent="0.3">
      <c r="I308" t="s">
        <v>172</v>
      </c>
      <c r="J308" t="s">
        <v>222</v>
      </c>
      <c r="K308" t="s">
        <v>223</v>
      </c>
      <c r="L308" t="s">
        <v>172</v>
      </c>
    </row>
    <row r="309" spans="9:12" x14ac:dyDescent="0.3">
      <c r="I309" t="s">
        <v>172</v>
      </c>
      <c r="J309" t="s">
        <v>246</v>
      </c>
      <c r="K309" t="s">
        <v>247</v>
      </c>
      <c r="L309" t="s">
        <v>172</v>
      </c>
    </row>
    <row r="310" spans="9:12" x14ac:dyDescent="0.3">
      <c r="I310" t="s">
        <v>172</v>
      </c>
      <c r="J310" t="s">
        <v>277</v>
      </c>
      <c r="K310" t="s">
        <v>278</v>
      </c>
      <c r="L310" t="s">
        <v>172</v>
      </c>
    </row>
    <row r="311" spans="9:12" x14ac:dyDescent="0.3">
      <c r="I311" t="s">
        <v>172</v>
      </c>
      <c r="J311" t="s">
        <v>307</v>
      </c>
      <c r="K311" t="s">
        <v>308</v>
      </c>
      <c r="L311" t="s">
        <v>172</v>
      </c>
    </row>
    <row r="312" spans="9:12" x14ac:dyDescent="0.3">
      <c r="I312" t="s">
        <v>172</v>
      </c>
      <c r="J312" t="s">
        <v>311</v>
      </c>
      <c r="K312" t="s">
        <v>312</v>
      </c>
      <c r="L312" t="s">
        <v>172</v>
      </c>
    </row>
    <row r="313" spans="9:12" x14ac:dyDescent="0.3">
      <c r="I313" t="s">
        <v>172</v>
      </c>
      <c r="J313" t="s">
        <v>336</v>
      </c>
      <c r="K313" t="s">
        <v>337</v>
      </c>
      <c r="L313" t="s">
        <v>172</v>
      </c>
    </row>
    <row r="314" spans="9:12" x14ac:dyDescent="0.3">
      <c r="I314" t="s">
        <v>172</v>
      </c>
      <c r="J314" t="s">
        <v>452</v>
      </c>
      <c r="K314" t="s">
        <v>453</v>
      </c>
      <c r="L314" t="s">
        <v>172</v>
      </c>
    </row>
    <row r="315" spans="9:12" x14ac:dyDescent="0.3">
      <c r="I315" t="s">
        <v>172</v>
      </c>
      <c r="J315" t="s">
        <v>478</v>
      </c>
      <c r="K315" t="s">
        <v>479</v>
      </c>
      <c r="L315" t="s">
        <v>172</v>
      </c>
    </row>
    <row r="316" spans="9:12" x14ac:dyDescent="0.3">
      <c r="I316" t="s">
        <v>172</v>
      </c>
      <c r="J316" t="s">
        <v>517</v>
      </c>
      <c r="K316" t="s">
        <v>518</v>
      </c>
      <c r="L316" t="s">
        <v>172</v>
      </c>
    </row>
    <row r="317" spans="9:12" x14ac:dyDescent="0.3">
      <c r="I317" t="s">
        <v>172</v>
      </c>
      <c r="J317" t="s">
        <v>519</v>
      </c>
      <c r="K317" t="s">
        <v>520</v>
      </c>
      <c r="L317" t="s">
        <v>172</v>
      </c>
    </row>
    <row r="318" spans="9:12" x14ac:dyDescent="0.3">
      <c r="I318" t="s">
        <v>172</v>
      </c>
      <c r="J318" t="s">
        <v>554</v>
      </c>
      <c r="K318" t="s">
        <v>555</v>
      </c>
      <c r="L318" t="s">
        <v>172</v>
      </c>
    </row>
    <row r="319" spans="9:12" x14ac:dyDescent="0.3">
      <c r="I319" t="s">
        <v>172</v>
      </c>
      <c r="J319" t="s">
        <v>566</v>
      </c>
      <c r="K319" t="s">
        <v>567</v>
      </c>
      <c r="L319" t="s">
        <v>172</v>
      </c>
    </row>
    <row r="320" spans="9:12" x14ac:dyDescent="0.3">
      <c r="I320" t="s">
        <v>172</v>
      </c>
      <c r="J320" t="s">
        <v>595</v>
      </c>
      <c r="K320" t="s">
        <v>596</v>
      </c>
      <c r="L320" t="s">
        <v>172</v>
      </c>
    </row>
    <row r="321" spans="9:12" x14ac:dyDescent="0.3">
      <c r="I321" t="s">
        <v>181</v>
      </c>
      <c r="J321" t="s">
        <v>227</v>
      </c>
      <c r="K321" t="s">
        <v>228</v>
      </c>
      <c r="L321" t="s">
        <v>181</v>
      </c>
    </row>
    <row r="322" spans="9:12" x14ac:dyDescent="0.3">
      <c r="I322" t="s">
        <v>181</v>
      </c>
      <c r="J322" t="s">
        <v>243</v>
      </c>
      <c r="K322" t="s">
        <v>244</v>
      </c>
      <c r="L322" t="s">
        <v>181</v>
      </c>
    </row>
    <row r="323" spans="9:12" x14ac:dyDescent="0.3">
      <c r="I323" t="s">
        <v>181</v>
      </c>
      <c r="J323" t="s">
        <v>251</v>
      </c>
      <c r="K323" t="s">
        <v>252</v>
      </c>
      <c r="L323" t="s">
        <v>181</v>
      </c>
    </row>
    <row r="324" spans="9:12" x14ac:dyDescent="0.3">
      <c r="I324" t="s">
        <v>181</v>
      </c>
      <c r="J324" t="s">
        <v>323</v>
      </c>
      <c r="K324" t="s">
        <v>324</v>
      </c>
      <c r="L324" t="s">
        <v>181</v>
      </c>
    </row>
    <row r="325" spans="9:12" x14ac:dyDescent="0.3">
      <c r="I325" t="s">
        <v>181</v>
      </c>
      <c r="J325" t="s">
        <v>348</v>
      </c>
      <c r="K325" t="s">
        <v>349</v>
      </c>
      <c r="L325" t="s">
        <v>181</v>
      </c>
    </row>
    <row r="326" spans="9:12" x14ac:dyDescent="0.3">
      <c r="I326" t="s">
        <v>181</v>
      </c>
      <c r="J326" t="s">
        <v>371</v>
      </c>
      <c r="K326" t="s">
        <v>372</v>
      </c>
      <c r="L326" t="s">
        <v>181</v>
      </c>
    </row>
    <row r="327" spans="9:12" x14ac:dyDescent="0.3">
      <c r="I327" t="s">
        <v>181</v>
      </c>
      <c r="J327" t="s">
        <v>379</v>
      </c>
      <c r="K327" t="s">
        <v>380</v>
      </c>
      <c r="L327" t="s">
        <v>181</v>
      </c>
    </row>
    <row r="328" spans="9:12" x14ac:dyDescent="0.3">
      <c r="I328" t="s">
        <v>181</v>
      </c>
      <c r="J328" t="s">
        <v>427</v>
      </c>
      <c r="K328" t="s">
        <v>428</v>
      </c>
      <c r="L328" t="s">
        <v>181</v>
      </c>
    </row>
    <row r="329" spans="9:12" x14ac:dyDescent="0.3">
      <c r="I329" t="s">
        <v>181</v>
      </c>
      <c r="J329" t="s">
        <v>472</v>
      </c>
      <c r="K329" t="s">
        <v>473</v>
      </c>
      <c r="L329" t="s">
        <v>181</v>
      </c>
    </row>
    <row r="330" spans="9:12" x14ac:dyDescent="0.3">
      <c r="I330" t="s">
        <v>181</v>
      </c>
      <c r="J330" t="s">
        <v>482</v>
      </c>
      <c r="K330" t="s">
        <v>483</v>
      </c>
      <c r="L330" t="s">
        <v>181</v>
      </c>
    </row>
    <row r="331" spans="9:12" x14ac:dyDescent="0.3">
      <c r="I331" t="s">
        <v>181</v>
      </c>
      <c r="J331" t="s">
        <v>485</v>
      </c>
      <c r="K331" t="s">
        <v>486</v>
      </c>
      <c r="L331" t="s">
        <v>181</v>
      </c>
    </row>
    <row r="332" spans="9:12" x14ac:dyDescent="0.3">
      <c r="I332" t="s">
        <v>181</v>
      </c>
      <c r="J332" t="s">
        <v>513</v>
      </c>
      <c r="K332" t="s">
        <v>514</v>
      </c>
      <c r="L332" t="s">
        <v>181</v>
      </c>
    </row>
    <row r="333" spans="9:12" x14ac:dyDescent="0.3">
      <c r="I333" t="s">
        <v>181</v>
      </c>
      <c r="J333" t="s">
        <v>525</v>
      </c>
      <c r="K333" t="s">
        <v>526</v>
      </c>
      <c r="L333" t="s">
        <v>181</v>
      </c>
    </row>
    <row r="334" spans="9:12" x14ac:dyDescent="0.3">
      <c r="I334" t="s">
        <v>181</v>
      </c>
      <c r="J334" t="s">
        <v>550</v>
      </c>
      <c r="K334" t="s">
        <v>551</v>
      </c>
      <c r="L334" t="s">
        <v>181</v>
      </c>
    </row>
    <row r="335" spans="9:12" x14ac:dyDescent="0.3">
      <c r="I335" t="s">
        <v>181</v>
      </c>
      <c r="J335" t="s">
        <v>587</v>
      </c>
      <c r="K335" t="s">
        <v>588</v>
      </c>
      <c r="L335" t="s">
        <v>181</v>
      </c>
    </row>
    <row r="336" spans="9:12" x14ac:dyDescent="0.3">
      <c r="I336" t="s">
        <v>181</v>
      </c>
      <c r="J336" t="s">
        <v>589</v>
      </c>
      <c r="K336" t="s">
        <v>590</v>
      </c>
      <c r="L336" t="s">
        <v>181</v>
      </c>
    </row>
    <row r="337" spans="9:12" x14ac:dyDescent="0.3">
      <c r="I337" t="s">
        <v>181</v>
      </c>
      <c r="J337" t="s">
        <v>597</v>
      </c>
      <c r="K337" t="s">
        <v>598</v>
      </c>
      <c r="L337" t="s">
        <v>181</v>
      </c>
    </row>
    <row r="338" spans="9:12" x14ac:dyDescent="0.3">
      <c r="I338" t="s">
        <v>181</v>
      </c>
      <c r="J338" t="s">
        <v>603</v>
      </c>
      <c r="K338" t="s">
        <v>604</v>
      </c>
      <c r="L338" t="s">
        <v>181</v>
      </c>
    </row>
    <row r="339" spans="9:12" x14ac:dyDescent="0.3">
      <c r="I339" t="s">
        <v>142</v>
      </c>
      <c r="J339" t="s">
        <v>161</v>
      </c>
      <c r="K339" t="s">
        <v>162</v>
      </c>
      <c r="L339" t="s">
        <v>142</v>
      </c>
    </row>
    <row r="340" spans="9:12" x14ac:dyDescent="0.3">
      <c r="I340" t="s">
        <v>142</v>
      </c>
      <c r="J340" t="s">
        <v>233</v>
      </c>
      <c r="K340" t="s">
        <v>234</v>
      </c>
      <c r="L340" t="s">
        <v>142</v>
      </c>
    </row>
    <row r="341" spans="9:12" x14ac:dyDescent="0.3">
      <c r="I341" t="s">
        <v>142</v>
      </c>
      <c r="J341" t="s">
        <v>257</v>
      </c>
      <c r="K341" t="s">
        <v>258</v>
      </c>
      <c r="L341" t="s">
        <v>142</v>
      </c>
    </row>
    <row r="342" spans="9:12" x14ac:dyDescent="0.3">
      <c r="I342" t="s">
        <v>142</v>
      </c>
      <c r="J342" t="s">
        <v>309</v>
      </c>
      <c r="K342" t="s">
        <v>310</v>
      </c>
      <c r="L342" t="s">
        <v>142</v>
      </c>
    </row>
    <row r="343" spans="9:12" x14ac:dyDescent="0.3">
      <c r="I343" t="s">
        <v>142</v>
      </c>
      <c r="J343" t="s">
        <v>321</v>
      </c>
      <c r="K343" t="s">
        <v>322</v>
      </c>
      <c r="L343" t="s">
        <v>142</v>
      </c>
    </row>
    <row r="344" spans="9:12" x14ac:dyDescent="0.3">
      <c r="I344" t="s">
        <v>142</v>
      </c>
      <c r="J344" t="s">
        <v>381</v>
      </c>
      <c r="K344" t="s">
        <v>382</v>
      </c>
      <c r="L344" t="s">
        <v>142</v>
      </c>
    </row>
    <row r="345" spans="9:12" x14ac:dyDescent="0.3">
      <c r="I345" t="s">
        <v>142</v>
      </c>
      <c r="J345" t="s">
        <v>387</v>
      </c>
      <c r="K345" t="s">
        <v>388</v>
      </c>
      <c r="L345" t="s">
        <v>142</v>
      </c>
    </row>
    <row r="346" spans="9:12" x14ac:dyDescent="0.3">
      <c r="I346" t="s">
        <v>142</v>
      </c>
      <c r="J346" t="s">
        <v>399</v>
      </c>
      <c r="K346" t="s">
        <v>400</v>
      </c>
      <c r="L346" t="s">
        <v>142</v>
      </c>
    </row>
    <row r="347" spans="9:12" x14ac:dyDescent="0.3">
      <c r="I347" t="s">
        <v>142</v>
      </c>
      <c r="J347" t="s">
        <v>448</v>
      </c>
      <c r="K347" t="s">
        <v>449</v>
      </c>
      <c r="L347" t="s">
        <v>142</v>
      </c>
    </row>
    <row r="348" spans="9:12" x14ac:dyDescent="0.3">
      <c r="I348" t="s">
        <v>142</v>
      </c>
      <c r="J348" t="s">
        <v>450</v>
      </c>
      <c r="K348" t="s">
        <v>451</v>
      </c>
      <c r="L348" t="s">
        <v>142</v>
      </c>
    </row>
    <row r="349" spans="9:12" x14ac:dyDescent="0.3">
      <c r="I349" t="s">
        <v>142</v>
      </c>
      <c r="J349" t="s">
        <v>456</v>
      </c>
      <c r="K349" t="s">
        <v>457</v>
      </c>
      <c r="L349" t="s">
        <v>142</v>
      </c>
    </row>
    <row r="350" spans="9:12" x14ac:dyDescent="0.3">
      <c r="I350" t="s">
        <v>142</v>
      </c>
      <c r="J350" t="s">
        <v>497</v>
      </c>
      <c r="K350" t="s">
        <v>498</v>
      </c>
      <c r="L350" t="s">
        <v>142</v>
      </c>
    </row>
    <row r="351" spans="9:12" x14ac:dyDescent="0.3">
      <c r="I351" t="s">
        <v>142</v>
      </c>
      <c r="J351" t="s">
        <v>507</v>
      </c>
      <c r="K351" t="s">
        <v>508</v>
      </c>
      <c r="L351" t="s">
        <v>142</v>
      </c>
    </row>
    <row r="352" spans="9:12" x14ac:dyDescent="0.3">
      <c r="I352" t="s">
        <v>142</v>
      </c>
      <c r="J352" t="s">
        <v>572</v>
      </c>
      <c r="K352" t="s">
        <v>573</v>
      </c>
      <c r="L352" t="s">
        <v>142</v>
      </c>
    </row>
    <row r="353" spans="9:12" x14ac:dyDescent="0.3">
      <c r="I353" t="s">
        <v>142</v>
      </c>
      <c r="J353" t="s">
        <v>613</v>
      </c>
      <c r="K353" t="s">
        <v>614</v>
      </c>
      <c r="L353" t="s">
        <v>142</v>
      </c>
    </row>
    <row r="354" spans="9:12" x14ac:dyDescent="0.3">
      <c r="I354" t="s">
        <v>156</v>
      </c>
      <c r="J354" t="s">
        <v>281</v>
      </c>
      <c r="K354" t="s">
        <v>282</v>
      </c>
      <c r="L354" t="s">
        <v>156</v>
      </c>
    </row>
    <row r="355" spans="9:12" x14ac:dyDescent="0.3">
      <c r="I355" t="s">
        <v>156</v>
      </c>
      <c r="J355" t="s">
        <v>293</v>
      </c>
      <c r="K355" t="s">
        <v>294</v>
      </c>
      <c r="L355" t="s">
        <v>156</v>
      </c>
    </row>
    <row r="356" spans="9:12" x14ac:dyDescent="0.3">
      <c r="I356" t="s">
        <v>156</v>
      </c>
      <c r="J356" t="s">
        <v>297</v>
      </c>
      <c r="K356" t="s">
        <v>298</v>
      </c>
      <c r="L356" t="s">
        <v>156</v>
      </c>
    </row>
    <row r="357" spans="9:12" x14ac:dyDescent="0.3">
      <c r="I357" t="s">
        <v>156</v>
      </c>
      <c r="J357" t="s">
        <v>332</v>
      </c>
      <c r="K357" t="s">
        <v>333</v>
      </c>
      <c r="L357" t="s">
        <v>156</v>
      </c>
    </row>
    <row r="358" spans="9:12" x14ac:dyDescent="0.3">
      <c r="I358" t="s">
        <v>156</v>
      </c>
      <c r="J358" t="s">
        <v>354</v>
      </c>
      <c r="K358" t="s">
        <v>355</v>
      </c>
      <c r="L358" t="s">
        <v>156</v>
      </c>
    </row>
    <row r="359" spans="9:12" x14ac:dyDescent="0.3">
      <c r="I359" t="s">
        <v>156</v>
      </c>
      <c r="J359" t="s">
        <v>435</v>
      </c>
      <c r="K359" t="s">
        <v>436</v>
      </c>
      <c r="L359" t="s">
        <v>156</v>
      </c>
    </row>
    <row r="360" spans="9:12" x14ac:dyDescent="0.3">
      <c r="I360" t="s">
        <v>156</v>
      </c>
      <c r="J360" t="s">
        <v>440</v>
      </c>
      <c r="K360" t="s">
        <v>441</v>
      </c>
      <c r="L360" t="s">
        <v>156</v>
      </c>
    </row>
    <row r="361" spans="9:12" x14ac:dyDescent="0.3">
      <c r="I361" t="s">
        <v>156</v>
      </c>
      <c r="J361" t="s">
        <v>454</v>
      </c>
      <c r="K361" t="s">
        <v>455</v>
      </c>
      <c r="L361" t="s">
        <v>156</v>
      </c>
    </row>
    <row r="362" spans="9:12" x14ac:dyDescent="0.3">
      <c r="I362" t="s">
        <v>156</v>
      </c>
      <c r="J362" t="s">
        <v>460</v>
      </c>
      <c r="K362" t="s">
        <v>461</v>
      </c>
      <c r="L362" t="s">
        <v>156</v>
      </c>
    </row>
    <row r="363" spans="9:12" x14ac:dyDescent="0.3">
      <c r="I363" t="s">
        <v>156</v>
      </c>
      <c r="J363" t="s">
        <v>489</v>
      </c>
      <c r="K363" t="s">
        <v>490</v>
      </c>
      <c r="L363" t="s">
        <v>156</v>
      </c>
    </row>
    <row r="364" spans="9:12" x14ac:dyDescent="0.3">
      <c r="I364" t="s">
        <v>156</v>
      </c>
      <c r="J364" t="s">
        <v>521</v>
      </c>
      <c r="K364" t="s">
        <v>522</v>
      </c>
      <c r="L364" t="s">
        <v>156</v>
      </c>
    </row>
    <row r="365" spans="9:12" x14ac:dyDescent="0.3">
      <c r="I365" t="s">
        <v>156</v>
      </c>
      <c r="J365" t="s">
        <v>540</v>
      </c>
      <c r="K365" t="s">
        <v>541</v>
      </c>
      <c r="L365" t="s">
        <v>156</v>
      </c>
    </row>
    <row r="366" spans="9:12" x14ac:dyDescent="0.3">
      <c r="I366" t="s">
        <v>156</v>
      </c>
      <c r="J366" t="s">
        <v>548</v>
      </c>
      <c r="K366" t="s">
        <v>549</v>
      </c>
      <c r="L366" t="s">
        <v>156</v>
      </c>
    </row>
    <row r="367" spans="9:12" x14ac:dyDescent="0.3">
      <c r="I367" t="s">
        <v>165</v>
      </c>
      <c r="J367" t="s">
        <v>267</v>
      </c>
      <c r="K367" t="s">
        <v>268</v>
      </c>
      <c r="L367" t="s">
        <v>165</v>
      </c>
    </row>
    <row r="368" spans="9:12" x14ac:dyDescent="0.3">
      <c r="I368" t="s">
        <v>165</v>
      </c>
      <c r="J368" t="s">
        <v>269</v>
      </c>
      <c r="K368" t="s">
        <v>270</v>
      </c>
      <c r="L368" t="s">
        <v>165</v>
      </c>
    </row>
    <row r="369" spans="9:12" x14ac:dyDescent="0.3">
      <c r="I369" t="s">
        <v>165</v>
      </c>
      <c r="J369" t="s">
        <v>344</v>
      </c>
      <c r="K369" t="s">
        <v>345</v>
      </c>
      <c r="L369" t="s">
        <v>165</v>
      </c>
    </row>
    <row r="370" spans="9:12" x14ac:dyDescent="0.3">
      <c r="I370" t="s">
        <v>165</v>
      </c>
      <c r="J370" t="s">
        <v>389</v>
      </c>
      <c r="K370" t="s">
        <v>390</v>
      </c>
      <c r="L370" t="s">
        <v>165</v>
      </c>
    </row>
    <row r="371" spans="9:12" x14ac:dyDescent="0.3">
      <c r="I371" t="s">
        <v>165</v>
      </c>
      <c r="J371" t="s">
        <v>417</v>
      </c>
      <c r="K371" t="s">
        <v>418</v>
      </c>
      <c r="L371" t="s">
        <v>165</v>
      </c>
    </row>
    <row r="372" spans="9:12" x14ac:dyDescent="0.3">
      <c r="I372" t="s">
        <v>165</v>
      </c>
      <c r="J372" t="s">
        <v>505</v>
      </c>
      <c r="K372" t="s">
        <v>506</v>
      </c>
      <c r="L372" t="s">
        <v>165</v>
      </c>
    </row>
    <row r="373" spans="9:12" x14ac:dyDescent="0.3">
      <c r="I373" t="s">
        <v>165</v>
      </c>
      <c r="J373" t="s">
        <v>533</v>
      </c>
      <c r="K373" t="s">
        <v>534</v>
      </c>
      <c r="L373" t="s">
        <v>165</v>
      </c>
    </row>
    <row r="374" spans="9:12" x14ac:dyDescent="0.3">
      <c r="I374" t="s">
        <v>165</v>
      </c>
      <c r="J374" t="s">
        <v>582</v>
      </c>
      <c r="K374" t="s">
        <v>583</v>
      </c>
      <c r="L374" t="s">
        <v>165</v>
      </c>
    </row>
    <row r="375" spans="9:12" x14ac:dyDescent="0.3">
      <c r="I375" t="s">
        <v>165</v>
      </c>
      <c r="J375" t="s">
        <v>601</v>
      </c>
      <c r="K375" t="s">
        <v>602</v>
      </c>
      <c r="L375" t="s">
        <v>165</v>
      </c>
    </row>
    <row r="376" spans="9:12" x14ac:dyDescent="0.3">
      <c r="I376" t="s">
        <v>174</v>
      </c>
      <c r="J376" t="s">
        <v>216</v>
      </c>
      <c r="K376" t="s">
        <v>217</v>
      </c>
      <c r="L376" t="s">
        <v>174</v>
      </c>
    </row>
    <row r="377" spans="9:12" x14ac:dyDescent="0.3">
      <c r="I377" t="s">
        <v>174</v>
      </c>
      <c r="J377" t="s">
        <v>253</v>
      </c>
      <c r="K377" t="s">
        <v>254</v>
      </c>
      <c r="L377" t="s">
        <v>174</v>
      </c>
    </row>
    <row r="378" spans="9:12" x14ac:dyDescent="0.3">
      <c r="I378" t="s">
        <v>174</v>
      </c>
      <c r="J378" t="s">
        <v>423</v>
      </c>
      <c r="K378" t="s">
        <v>424</v>
      </c>
      <c r="L378" t="s">
        <v>174</v>
      </c>
    </row>
    <row r="379" spans="9:12" x14ac:dyDescent="0.3">
      <c r="I379" t="s">
        <v>174</v>
      </c>
      <c r="J379" t="s">
        <v>470</v>
      </c>
      <c r="K379" t="s">
        <v>471</v>
      </c>
      <c r="L379" t="s">
        <v>174</v>
      </c>
    </row>
    <row r="380" spans="9:12" x14ac:dyDescent="0.3">
      <c r="I380" t="s">
        <v>174</v>
      </c>
      <c r="J380" t="s">
        <v>495</v>
      </c>
      <c r="K380" t="s">
        <v>496</v>
      </c>
      <c r="L380" t="s">
        <v>174</v>
      </c>
    </row>
    <row r="381" spans="9:12" x14ac:dyDescent="0.3">
      <c r="I381" t="s">
        <v>174</v>
      </c>
      <c r="J381" t="s">
        <v>501</v>
      </c>
      <c r="K381" t="s">
        <v>502</v>
      </c>
      <c r="L381" t="s">
        <v>174</v>
      </c>
    </row>
    <row r="382" spans="9:12" x14ac:dyDescent="0.3">
      <c r="I382" t="s">
        <v>174</v>
      </c>
      <c r="J382" t="s">
        <v>538</v>
      </c>
      <c r="K382" t="s">
        <v>539</v>
      </c>
      <c r="L382" t="s">
        <v>174</v>
      </c>
    </row>
    <row r="383" spans="9:12" x14ac:dyDescent="0.3">
      <c r="I383" t="s">
        <v>174</v>
      </c>
      <c r="J383" t="s">
        <v>556</v>
      </c>
      <c r="K383" t="s">
        <v>557</v>
      </c>
      <c r="L383" t="s">
        <v>174</v>
      </c>
    </row>
    <row r="384" spans="9:12" x14ac:dyDescent="0.3">
      <c r="I384" t="s">
        <v>174</v>
      </c>
      <c r="J384" t="s">
        <v>570</v>
      </c>
      <c r="K384" t="s">
        <v>571</v>
      </c>
      <c r="L384" t="s">
        <v>174</v>
      </c>
    </row>
    <row r="385" spans="9:12" x14ac:dyDescent="0.3">
      <c r="I385" t="s">
        <v>174</v>
      </c>
      <c r="J385" t="s">
        <v>593</v>
      </c>
      <c r="K385" t="s">
        <v>594</v>
      </c>
      <c r="L385" t="s">
        <v>174</v>
      </c>
    </row>
    <row r="386" spans="9:12" x14ac:dyDescent="0.3">
      <c r="I386" t="s">
        <v>183</v>
      </c>
      <c r="J386" t="s">
        <v>201</v>
      </c>
      <c r="K386" t="s">
        <v>202</v>
      </c>
      <c r="L386" t="s">
        <v>183</v>
      </c>
    </row>
    <row r="387" spans="9:12" x14ac:dyDescent="0.3">
      <c r="I387" t="s">
        <v>183</v>
      </c>
      <c r="J387" t="s">
        <v>209</v>
      </c>
      <c r="K387" t="s">
        <v>210</v>
      </c>
      <c r="L387" t="s">
        <v>183</v>
      </c>
    </row>
    <row r="388" spans="9:12" x14ac:dyDescent="0.3">
      <c r="I388" t="s">
        <v>183</v>
      </c>
      <c r="J388" t="s">
        <v>395</v>
      </c>
      <c r="K388" t="s">
        <v>396</v>
      </c>
      <c r="L388" t="s">
        <v>183</v>
      </c>
    </row>
    <row r="389" spans="9:12" x14ac:dyDescent="0.3">
      <c r="I389" t="s">
        <v>190</v>
      </c>
      <c r="J389" t="s">
        <v>301</v>
      </c>
      <c r="K389" t="s">
        <v>302</v>
      </c>
      <c r="L389" t="s">
        <v>190</v>
      </c>
    </row>
    <row r="390" spans="9:12" x14ac:dyDescent="0.3">
      <c r="I390" t="s">
        <v>190</v>
      </c>
      <c r="J390" t="s">
        <v>305</v>
      </c>
      <c r="K390" t="s">
        <v>306</v>
      </c>
      <c r="L390" t="s">
        <v>190</v>
      </c>
    </row>
    <row r="391" spans="9:12" x14ac:dyDescent="0.3">
      <c r="I391" t="s">
        <v>190</v>
      </c>
      <c r="J391" t="s">
        <v>464</v>
      </c>
      <c r="K391" t="s">
        <v>465</v>
      </c>
      <c r="L391" t="s">
        <v>190</v>
      </c>
    </row>
    <row r="392" spans="9:12" x14ac:dyDescent="0.3">
      <c r="I392" t="s">
        <v>190</v>
      </c>
      <c r="J392" t="s">
        <v>466</v>
      </c>
      <c r="K392" t="s">
        <v>467</v>
      </c>
      <c r="L392" t="s">
        <v>190</v>
      </c>
    </row>
    <row r="393" spans="9:12" x14ac:dyDescent="0.3">
      <c r="I393" t="s">
        <v>190</v>
      </c>
      <c r="J393" t="s">
        <v>511</v>
      </c>
      <c r="K393" t="s">
        <v>512</v>
      </c>
      <c r="L393" t="s">
        <v>190</v>
      </c>
    </row>
    <row r="394" spans="9:12" x14ac:dyDescent="0.3">
      <c r="I394" t="s">
        <v>190</v>
      </c>
      <c r="J394" t="s">
        <v>535</v>
      </c>
      <c r="K394" t="s">
        <v>536</v>
      </c>
      <c r="L394" t="s">
        <v>190</v>
      </c>
    </row>
    <row r="395" spans="9:12" x14ac:dyDescent="0.3">
      <c r="I395" t="s">
        <v>190</v>
      </c>
      <c r="J395" t="s">
        <v>544</v>
      </c>
      <c r="K395" t="s">
        <v>545</v>
      </c>
      <c r="L395" t="s">
        <v>190</v>
      </c>
    </row>
    <row r="396" spans="9:12" x14ac:dyDescent="0.3">
      <c r="I396" t="s">
        <v>190</v>
      </c>
      <c r="J396" t="s">
        <v>560</v>
      </c>
      <c r="K396" t="s">
        <v>561</v>
      </c>
      <c r="L396" t="s">
        <v>190</v>
      </c>
    </row>
    <row r="397" spans="9:12" x14ac:dyDescent="0.3">
      <c r="I397" t="s">
        <v>196</v>
      </c>
      <c r="J397" t="s">
        <v>194</v>
      </c>
      <c r="K397" t="s">
        <v>195</v>
      </c>
      <c r="L397" t="s">
        <v>196</v>
      </c>
    </row>
    <row r="398" spans="9:12" x14ac:dyDescent="0.3">
      <c r="I398" t="s">
        <v>196</v>
      </c>
      <c r="J398" t="s">
        <v>285</v>
      </c>
      <c r="K398" t="s">
        <v>286</v>
      </c>
      <c r="L398" t="s">
        <v>196</v>
      </c>
    </row>
    <row r="399" spans="9:12" x14ac:dyDescent="0.3">
      <c r="I399" t="s">
        <v>196</v>
      </c>
      <c r="J399" t="s">
        <v>313</v>
      </c>
      <c r="K399" t="s">
        <v>314</v>
      </c>
      <c r="L399" t="s">
        <v>196</v>
      </c>
    </row>
    <row r="400" spans="9:12" x14ac:dyDescent="0.3">
      <c r="I400" t="s">
        <v>196</v>
      </c>
      <c r="J400" t="s">
        <v>358</v>
      </c>
      <c r="K400" t="s">
        <v>359</v>
      </c>
      <c r="L400" t="s">
        <v>196</v>
      </c>
    </row>
    <row r="401" spans="9:12" x14ac:dyDescent="0.3">
      <c r="I401" t="s">
        <v>196</v>
      </c>
      <c r="J401" t="s">
        <v>503</v>
      </c>
      <c r="K401" t="s">
        <v>504</v>
      </c>
      <c r="L401" t="s">
        <v>196</v>
      </c>
    </row>
    <row r="402" spans="9:12" x14ac:dyDescent="0.3">
      <c r="I402" t="s">
        <v>196</v>
      </c>
      <c r="J402" t="s">
        <v>515</v>
      </c>
      <c r="K402" t="s">
        <v>516</v>
      </c>
      <c r="L402" t="s">
        <v>196</v>
      </c>
    </row>
    <row r="403" spans="9:12" x14ac:dyDescent="0.3">
      <c r="I403" t="s">
        <v>196</v>
      </c>
      <c r="J403" t="s">
        <v>574</v>
      </c>
      <c r="K403" t="s">
        <v>575</v>
      </c>
      <c r="L403" t="s">
        <v>196</v>
      </c>
    </row>
    <row r="404" spans="9:12" x14ac:dyDescent="0.3">
      <c r="I404" t="s">
        <v>196</v>
      </c>
      <c r="J404" t="s">
        <v>584</v>
      </c>
      <c r="K404" t="s">
        <v>585</v>
      </c>
      <c r="L404" t="s">
        <v>196</v>
      </c>
    </row>
    <row r="405" spans="9:12" x14ac:dyDescent="0.3">
      <c r="I405" t="s">
        <v>196</v>
      </c>
      <c r="J405" t="s">
        <v>607</v>
      </c>
      <c r="K405" t="s">
        <v>608</v>
      </c>
      <c r="L405" t="s">
        <v>196</v>
      </c>
    </row>
    <row r="406" spans="9:12" x14ac:dyDescent="0.3">
      <c r="I406" t="s">
        <v>196</v>
      </c>
      <c r="J406" t="s">
        <v>609</v>
      </c>
      <c r="K406" t="s">
        <v>610</v>
      </c>
      <c r="L406" t="s">
        <v>196</v>
      </c>
    </row>
    <row r="407" spans="9:12" x14ac:dyDescent="0.3">
      <c r="I407" t="s">
        <v>203</v>
      </c>
      <c r="J407" t="s">
        <v>179</v>
      </c>
      <c r="K407" t="s">
        <v>180</v>
      </c>
      <c r="L407" t="s">
        <v>203</v>
      </c>
    </row>
    <row r="408" spans="9:12" x14ac:dyDescent="0.3">
      <c r="I408" t="s">
        <v>203</v>
      </c>
      <c r="J408" t="s">
        <v>263</v>
      </c>
      <c r="K408" t="s">
        <v>264</v>
      </c>
      <c r="L408" t="s">
        <v>203</v>
      </c>
    </row>
    <row r="409" spans="9:12" x14ac:dyDescent="0.3">
      <c r="I409" t="s">
        <v>203</v>
      </c>
      <c r="J409" t="s">
        <v>360</v>
      </c>
      <c r="K409" t="s">
        <v>361</v>
      </c>
      <c r="L409" t="s">
        <v>203</v>
      </c>
    </row>
    <row r="410" spans="9:12" x14ac:dyDescent="0.3">
      <c r="I410" t="s">
        <v>203</v>
      </c>
      <c r="J410" t="s">
        <v>403</v>
      </c>
      <c r="K410" t="s">
        <v>404</v>
      </c>
      <c r="L410" t="s">
        <v>203</v>
      </c>
    </row>
    <row r="411" spans="9:12" x14ac:dyDescent="0.3">
      <c r="I411" t="s">
        <v>203</v>
      </c>
      <c r="J411" t="s">
        <v>407</v>
      </c>
      <c r="K411" t="s">
        <v>408</v>
      </c>
      <c r="L411" t="s">
        <v>203</v>
      </c>
    </row>
    <row r="412" spans="9:12" x14ac:dyDescent="0.3">
      <c r="I412" t="s">
        <v>203</v>
      </c>
      <c r="J412" t="s">
        <v>413</v>
      </c>
      <c r="K412" t="s">
        <v>414</v>
      </c>
      <c r="L412" t="s">
        <v>203</v>
      </c>
    </row>
    <row r="413" spans="9:12" x14ac:dyDescent="0.3">
      <c r="I413" t="s">
        <v>203</v>
      </c>
      <c r="J413" t="s">
        <v>419</v>
      </c>
      <c r="K413" t="s">
        <v>420</v>
      </c>
      <c r="L413" t="s">
        <v>203</v>
      </c>
    </row>
    <row r="414" spans="9:12" x14ac:dyDescent="0.3">
      <c r="I414" t="s">
        <v>203</v>
      </c>
      <c r="J414" t="s">
        <v>437</v>
      </c>
      <c r="K414" t="s">
        <v>438</v>
      </c>
      <c r="L414" t="s">
        <v>203</v>
      </c>
    </row>
    <row r="415" spans="9:12" x14ac:dyDescent="0.3">
      <c r="I415" t="s">
        <v>203</v>
      </c>
      <c r="J415" t="s">
        <v>458</v>
      </c>
      <c r="K415" t="s">
        <v>459</v>
      </c>
      <c r="L415" t="s">
        <v>203</v>
      </c>
    </row>
    <row r="416" spans="9:12" x14ac:dyDescent="0.3">
      <c r="I416" t="s">
        <v>203</v>
      </c>
      <c r="J416" t="s">
        <v>499</v>
      </c>
      <c r="K416" t="s">
        <v>500</v>
      </c>
      <c r="L416" t="s">
        <v>203</v>
      </c>
    </row>
    <row r="417" spans="9:12" x14ac:dyDescent="0.3">
      <c r="I417" t="s">
        <v>211</v>
      </c>
      <c r="J417" t="s">
        <v>259</v>
      </c>
      <c r="K417" t="s">
        <v>260</v>
      </c>
      <c r="L417" t="s">
        <v>211</v>
      </c>
    </row>
    <row r="418" spans="9:12" x14ac:dyDescent="0.3">
      <c r="I418" t="s">
        <v>211</v>
      </c>
      <c r="J418" t="s">
        <v>329</v>
      </c>
      <c r="K418" t="s">
        <v>330</v>
      </c>
      <c r="L418" t="s">
        <v>211</v>
      </c>
    </row>
    <row r="419" spans="9:12" x14ac:dyDescent="0.3">
      <c r="I419" t="s">
        <v>211</v>
      </c>
      <c r="J419" t="s">
        <v>444</v>
      </c>
      <c r="K419" t="s">
        <v>445</v>
      </c>
      <c r="L419" t="s">
        <v>211</v>
      </c>
    </row>
    <row r="420" spans="9:12" x14ac:dyDescent="0.3">
      <c r="I420" t="s">
        <v>211</v>
      </c>
      <c r="J420" t="s">
        <v>474</v>
      </c>
      <c r="K420" t="s">
        <v>475</v>
      </c>
      <c r="L420" t="s">
        <v>211</v>
      </c>
    </row>
    <row r="421" spans="9:12" x14ac:dyDescent="0.3">
      <c r="I421" t="s">
        <v>211</v>
      </c>
      <c r="J421" t="s">
        <v>529</v>
      </c>
      <c r="K421" t="s">
        <v>530</v>
      </c>
      <c r="L421" t="s">
        <v>211</v>
      </c>
    </row>
    <row r="422" spans="9:12" x14ac:dyDescent="0.3">
      <c r="I422" t="s">
        <v>211</v>
      </c>
      <c r="J422" t="s">
        <v>546</v>
      </c>
      <c r="K422" t="s">
        <v>547</v>
      </c>
      <c r="L422" t="s">
        <v>211</v>
      </c>
    </row>
    <row r="423" spans="9:12" x14ac:dyDescent="0.3">
      <c r="I423" t="s">
        <v>211</v>
      </c>
      <c r="J423" t="s">
        <v>562</v>
      </c>
      <c r="K423" t="s">
        <v>563</v>
      </c>
      <c r="L423" t="s">
        <v>211</v>
      </c>
    </row>
    <row r="424" spans="9:12" x14ac:dyDescent="0.3">
      <c r="I424" t="s">
        <v>218</v>
      </c>
      <c r="J424" t="s">
        <v>222</v>
      </c>
      <c r="K424" t="s">
        <v>223</v>
      </c>
      <c r="L424" t="s">
        <v>218</v>
      </c>
    </row>
    <row r="425" spans="9:12" x14ac:dyDescent="0.3">
      <c r="I425" t="s">
        <v>218</v>
      </c>
      <c r="J425" t="s">
        <v>277</v>
      </c>
      <c r="K425" t="s">
        <v>278</v>
      </c>
      <c r="L425" t="s">
        <v>218</v>
      </c>
    </row>
    <row r="426" spans="9:12" x14ac:dyDescent="0.3">
      <c r="I426" t="s">
        <v>218</v>
      </c>
      <c r="J426" t="s">
        <v>307</v>
      </c>
      <c r="K426" t="s">
        <v>308</v>
      </c>
      <c r="L426" t="s">
        <v>218</v>
      </c>
    </row>
    <row r="427" spans="9:12" x14ac:dyDescent="0.3">
      <c r="I427" t="s">
        <v>218</v>
      </c>
      <c r="J427" t="s">
        <v>311</v>
      </c>
      <c r="K427" t="s">
        <v>312</v>
      </c>
      <c r="L427" t="s">
        <v>218</v>
      </c>
    </row>
    <row r="428" spans="9:12" x14ac:dyDescent="0.3">
      <c r="I428" t="s">
        <v>218</v>
      </c>
      <c r="J428" t="s">
        <v>478</v>
      </c>
      <c r="K428" t="s">
        <v>479</v>
      </c>
      <c r="L428" t="s">
        <v>218</v>
      </c>
    </row>
    <row r="429" spans="9:12" x14ac:dyDescent="0.3">
      <c r="I429" t="s">
        <v>218</v>
      </c>
      <c r="J429" t="s">
        <v>517</v>
      </c>
      <c r="K429" t="s">
        <v>518</v>
      </c>
      <c r="L429" t="s">
        <v>218</v>
      </c>
    </row>
    <row r="430" spans="9:12" x14ac:dyDescent="0.3">
      <c r="I430" t="s">
        <v>218</v>
      </c>
      <c r="J430" t="s">
        <v>566</v>
      </c>
      <c r="K430" t="s">
        <v>567</v>
      </c>
      <c r="L430" t="s">
        <v>218</v>
      </c>
    </row>
    <row r="431" spans="9:12" x14ac:dyDescent="0.3">
      <c r="I431" t="s">
        <v>224</v>
      </c>
      <c r="J431" t="s">
        <v>170</v>
      </c>
      <c r="K431" t="s">
        <v>171</v>
      </c>
      <c r="L431" t="s">
        <v>224</v>
      </c>
    </row>
    <row r="432" spans="9:12" x14ac:dyDescent="0.3">
      <c r="I432" t="s">
        <v>224</v>
      </c>
      <c r="J432" t="s">
        <v>246</v>
      </c>
      <c r="K432" t="s">
        <v>247</v>
      </c>
      <c r="L432" t="s">
        <v>224</v>
      </c>
    </row>
    <row r="433" spans="9:12" x14ac:dyDescent="0.3">
      <c r="I433" t="s">
        <v>224</v>
      </c>
      <c r="J433" t="s">
        <v>336</v>
      </c>
      <c r="K433" t="s">
        <v>337</v>
      </c>
      <c r="L433" t="s">
        <v>224</v>
      </c>
    </row>
    <row r="434" spans="9:12" x14ac:dyDescent="0.3">
      <c r="I434" t="s">
        <v>224</v>
      </c>
      <c r="J434" t="s">
        <v>452</v>
      </c>
      <c r="K434" t="s">
        <v>453</v>
      </c>
      <c r="L434" t="s">
        <v>224</v>
      </c>
    </row>
    <row r="435" spans="9:12" x14ac:dyDescent="0.3">
      <c r="I435" t="s">
        <v>224</v>
      </c>
      <c r="J435" t="s">
        <v>554</v>
      </c>
      <c r="K435" t="s">
        <v>555</v>
      </c>
      <c r="L435" t="s">
        <v>224</v>
      </c>
    </row>
    <row r="436" spans="9:12" x14ac:dyDescent="0.3">
      <c r="I436" t="s">
        <v>224</v>
      </c>
      <c r="J436" t="s">
        <v>595</v>
      </c>
      <c r="K436" t="s">
        <v>596</v>
      </c>
      <c r="L436" t="s">
        <v>224</v>
      </c>
    </row>
    <row r="437" spans="9:12" x14ac:dyDescent="0.3">
      <c r="I437" t="s">
        <v>224</v>
      </c>
      <c r="J437" t="s">
        <v>519</v>
      </c>
      <c r="K437" t="s">
        <v>520</v>
      </c>
      <c r="L437" t="s">
        <v>224</v>
      </c>
    </row>
    <row r="438" spans="9:12" x14ac:dyDescent="0.3">
      <c r="I438" t="s">
        <v>229</v>
      </c>
      <c r="J438" t="s">
        <v>227</v>
      </c>
      <c r="K438" t="s">
        <v>228</v>
      </c>
      <c r="L438" t="s">
        <v>229</v>
      </c>
    </row>
    <row r="439" spans="9:12" x14ac:dyDescent="0.3">
      <c r="I439" t="s">
        <v>229</v>
      </c>
      <c r="J439" t="s">
        <v>251</v>
      </c>
      <c r="K439" t="s">
        <v>252</v>
      </c>
      <c r="L439" t="s">
        <v>229</v>
      </c>
    </row>
    <row r="440" spans="9:12" x14ac:dyDescent="0.3">
      <c r="I440" t="s">
        <v>229</v>
      </c>
      <c r="J440" t="s">
        <v>348</v>
      </c>
      <c r="K440" t="s">
        <v>349</v>
      </c>
      <c r="L440" t="s">
        <v>229</v>
      </c>
    </row>
    <row r="441" spans="9:12" x14ac:dyDescent="0.3">
      <c r="I441" t="s">
        <v>229</v>
      </c>
      <c r="J441" t="s">
        <v>371</v>
      </c>
      <c r="K441" t="s">
        <v>372</v>
      </c>
      <c r="L441" t="s">
        <v>229</v>
      </c>
    </row>
    <row r="442" spans="9:12" x14ac:dyDescent="0.3">
      <c r="I442" t="s">
        <v>229</v>
      </c>
      <c r="J442" t="s">
        <v>472</v>
      </c>
      <c r="K442" t="s">
        <v>473</v>
      </c>
      <c r="L442" t="s">
        <v>229</v>
      </c>
    </row>
    <row r="443" spans="9:12" x14ac:dyDescent="0.3">
      <c r="I443" t="s">
        <v>229</v>
      </c>
      <c r="J443" t="s">
        <v>482</v>
      </c>
      <c r="K443" t="s">
        <v>483</v>
      </c>
      <c r="L443" t="s">
        <v>229</v>
      </c>
    </row>
    <row r="444" spans="9:12" x14ac:dyDescent="0.3">
      <c r="I444" t="s">
        <v>229</v>
      </c>
      <c r="J444" t="s">
        <v>485</v>
      </c>
      <c r="K444" t="s">
        <v>486</v>
      </c>
      <c r="L444" t="s">
        <v>229</v>
      </c>
    </row>
    <row r="445" spans="9:12" x14ac:dyDescent="0.3">
      <c r="I445" t="s">
        <v>229</v>
      </c>
      <c r="J445" t="s">
        <v>513</v>
      </c>
      <c r="K445" t="s">
        <v>514</v>
      </c>
      <c r="L445" t="s">
        <v>229</v>
      </c>
    </row>
    <row r="446" spans="9:12" x14ac:dyDescent="0.3">
      <c r="I446" t="s">
        <v>229</v>
      </c>
      <c r="J446" t="s">
        <v>525</v>
      </c>
      <c r="K446" t="s">
        <v>526</v>
      </c>
      <c r="L446" t="s">
        <v>229</v>
      </c>
    </row>
    <row r="447" spans="9:12" x14ac:dyDescent="0.3">
      <c r="I447" t="s">
        <v>229</v>
      </c>
      <c r="J447" t="s">
        <v>587</v>
      </c>
      <c r="K447" t="s">
        <v>588</v>
      </c>
      <c r="L447" t="s">
        <v>229</v>
      </c>
    </row>
    <row r="448" spans="9:12" x14ac:dyDescent="0.3">
      <c r="I448" t="s">
        <v>229</v>
      </c>
      <c r="J448" t="s">
        <v>597</v>
      </c>
      <c r="K448" t="s">
        <v>598</v>
      </c>
      <c r="L448" t="s">
        <v>229</v>
      </c>
    </row>
    <row r="449" spans="9:12" x14ac:dyDescent="0.3">
      <c r="I449" t="s">
        <v>229</v>
      </c>
      <c r="J449" t="s">
        <v>603</v>
      </c>
      <c r="K449" t="s">
        <v>604</v>
      </c>
      <c r="L449" t="s">
        <v>229</v>
      </c>
    </row>
    <row r="450" spans="9:12" x14ac:dyDescent="0.3">
      <c r="I450" t="s">
        <v>235</v>
      </c>
      <c r="J450" t="s">
        <v>243</v>
      </c>
      <c r="K450" t="s">
        <v>244</v>
      </c>
      <c r="L450" t="s">
        <v>235</v>
      </c>
    </row>
    <row r="451" spans="9:12" x14ac:dyDescent="0.3">
      <c r="I451" t="s">
        <v>235</v>
      </c>
      <c r="J451" t="s">
        <v>323</v>
      </c>
      <c r="K451" t="s">
        <v>324</v>
      </c>
      <c r="L451" t="s">
        <v>235</v>
      </c>
    </row>
    <row r="452" spans="9:12" x14ac:dyDescent="0.3">
      <c r="I452" t="s">
        <v>235</v>
      </c>
      <c r="J452" t="s">
        <v>379</v>
      </c>
      <c r="K452" t="s">
        <v>380</v>
      </c>
      <c r="L452" t="s">
        <v>235</v>
      </c>
    </row>
    <row r="453" spans="9:12" x14ac:dyDescent="0.3">
      <c r="I453" t="s">
        <v>235</v>
      </c>
      <c r="J453" t="s">
        <v>427</v>
      </c>
      <c r="K453" t="s">
        <v>428</v>
      </c>
      <c r="L453" t="s">
        <v>235</v>
      </c>
    </row>
    <row r="454" spans="9:12" x14ac:dyDescent="0.3">
      <c r="I454" t="s">
        <v>235</v>
      </c>
      <c r="J454" t="s">
        <v>550</v>
      </c>
      <c r="K454" t="s">
        <v>551</v>
      </c>
      <c r="L454" t="s">
        <v>235</v>
      </c>
    </row>
    <row r="455" spans="9:12" x14ac:dyDescent="0.3">
      <c r="I455" t="s">
        <v>235</v>
      </c>
      <c r="J455" t="s">
        <v>589</v>
      </c>
      <c r="K455" t="s">
        <v>590</v>
      </c>
      <c r="L455" t="s">
        <v>235</v>
      </c>
    </row>
    <row r="456" spans="9:12" x14ac:dyDescent="0.3">
      <c r="I456" t="s">
        <v>239</v>
      </c>
      <c r="J456" t="s">
        <v>140</v>
      </c>
      <c r="K456" t="s">
        <v>136</v>
      </c>
      <c r="L456" t="s">
        <v>239</v>
      </c>
    </row>
    <row r="457" spans="9:12" x14ac:dyDescent="0.3">
      <c r="I457" t="s">
        <v>239</v>
      </c>
      <c r="J457" t="s">
        <v>152</v>
      </c>
      <c r="K457" t="s">
        <v>153</v>
      </c>
      <c r="L457" t="s">
        <v>239</v>
      </c>
    </row>
    <row r="458" spans="9:12" x14ac:dyDescent="0.3">
      <c r="I458" t="s">
        <v>239</v>
      </c>
      <c r="J458" t="s">
        <v>188</v>
      </c>
      <c r="K458" t="s">
        <v>189</v>
      </c>
      <c r="L458" t="s">
        <v>239</v>
      </c>
    </row>
    <row r="459" spans="9:12" x14ac:dyDescent="0.3">
      <c r="I459" t="s">
        <v>239</v>
      </c>
      <c r="J459" t="s">
        <v>237</v>
      </c>
      <c r="K459" t="s">
        <v>238</v>
      </c>
      <c r="L459" t="s">
        <v>239</v>
      </c>
    </row>
    <row r="460" spans="9:12" x14ac:dyDescent="0.3">
      <c r="I460" t="s">
        <v>239</v>
      </c>
      <c r="J460" t="s">
        <v>248</v>
      </c>
      <c r="K460" t="s">
        <v>249</v>
      </c>
      <c r="L460" t="s">
        <v>239</v>
      </c>
    </row>
    <row r="461" spans="9:12" x14ac:dyDescent="0.3">
      <c r="I461" t="s">
        <v>239</v>
      </c>
      <c r="J461" t="s">
        <v>261</v>
      </c>
      <c r="K461" t="s">
        <v>262</v>
      </c>
      <c r="L461" t="s">
        <v>239</v>
      </c>
    </row>
    <row r="462" spans="9:12" x14ac:dyDescent="0.3">
      <c r="I462" t="s">
        <v>239</v>
      </c>
      <c r="J462" t="s">
        <v>273</v>
      </c>
      <c r="K462" t="s">
        <v>274</v>
      </c>
      <c r="L462" t="s">
        <v>239</v>
      </c>
    </row>
    <row r="463" spans="9:12" x14ac:dyDescent="0.3">
      <c r="I463" t="s">
        <v>239</v>
      </c>
      <c r="J463" t="s">
        <v>289</v>
      </c>
      <c r="K463" t="s">
        <v>290</v>
      </c>
      <c r="L463" t="s">
        <v>239</v>
      </c>
    </row>
    <row r="464" spans="9:12" x14ac:dyDescent="0.3">
      <c r="I464" t="s">
        <v>239</v>
      </c>
      <c r="J464" t="s">
        <v>317</v>
      </c>
      <c r="K464" t="s">
        <v>318</v>
      </c>
      <c r="L464" t="s">
        <v>239</v>
      </c>
    </row>
    <row r="465" spans="9:12" x14ac:dyDescent="0.3">
      <c r="I465" t="s">
        <v>239</v>
      </c>
      <c r="J465" t="s">
        <v>325</v>
      </c>
      <c r="K465" t="s">
        <v>326</v>
      </c>
      <c r="L465" t="s">
        <v>239</v>
      </c>
    </row>
    <row r="466" spans="9:12" x14ac:dyDescent="0.3">
      <c r="I466" t="s">
        <v>239</v>
      </c>
      <c r="J466" t="s">
        <v>338</v>
      </c>
      <c r="K466" t="s">
        <v>339</v>
      </c>
      <c r="L466" t="s">
        <v>239</v>
      </c>
    </row>
    <row r="467" spans="9:12" x14ac:dyDescent="0.3">
      <c r="I467" t="s">
        <v>239</v>
      </c>
      <c r="J467" t="s">
        <v>340</v>
      </c>
      <c r="K467" t="s">
        <v>341</v>
      </c>
      <c r="L467" t="s">
        <v>239</v>
      </c>
    </row>
    <row r="468" spans="9:12" x14ac:dyDescent="0.3">
      <c r="I468" t="s">
        <v>239</v>
      </c>
      <c r="J468" t="s">
        <v>346</v>
      </c>
      <c r="K468" t="s">
        <v>347</v>
      </c>
      <c r="L468" t="s">
        <v>239</v>
      </c>
    </row>
    <row r="469" spans="9:12" x14ac:dyDescent="0.3">
      <c r="I469" t="s">
        <v>239</v>
      </c>
      <c r="J469" t="s">
        <v>350</v>
      </c>
      <c r="K469" t="s">
        <v>351</v>
      </c>
      <c r="L469" t="s">
        <v>239</v>
      </c>
    </row>
    <row r="470" spans="9:12" x14ac:dyDescent="0.3">
      <c r="I470" t="s">
        <v>239</v>
      </c>
      <c r="J470" t="s">
        <v>352</v>
      </c>
      <c r="K470" t="s">
        <v>353</v>
      </c>
      <c r="L470" t="s">
        <v>239</v>
      </c>
    </row>
    <row r="471" spans="9:12" x14ac:dyDescent="0.3">
      <c r="I471" t="s">
        <v>239</v>
      </c>
      <c r="J471" t="s">
        <v>356</v>
      </c>
      <c r="K471" t="s">
        <v>357</v>
      </c>
      <c r="L471" t="s">
        <v>239</v>
      </c>
    </row>
    <row r="472" spans="9:12" x14ac:dyDescent="0.3">
      <c r="I472" t="s">
        <v>239</v>
      </c>
      <c r="J472" t="s">
        <v>363</v>
      </c>
      <c r="K472" t="s">
        <v>364</v>
      </c>
      <c r="L472" t="s">
        <v>239</v>
      </c>
    </row>
    <row r="473" spans="9:12" x14ac:dyDescent="0.3">
      <c r="I473" t="s">
        <v>239</v>
      </c>
      <c r="J473" t="s">
        <v>367</v>
      </c>
      <c r="K473" t="s">
        <v>368</v>
      </c>
      <c r="L473" t="s">
        <v>239</v>
      </c>
    </row>
    <row r="474" spans="9:12" x14ac:dyDescent="0.3">
      <c r="I474" t="s">
        <v>239</v>
      </c>
      <c r="J474" t="s">
        <v>373</v>
      </c>
      <c r="K474" t="s">
        <v>374</v>
      </c>
      <c r="L474" t="s">
        <v>239</v>
      </c>
    </row>
    <row r="475" spans="9:12" x14ac:dyDescent="0.3">
      <c r="I475" t="s">
        <v>239</v>
      </c>
      <c r="J475" t="s">
        <v>375</v>
      </c>
      <c r="K475" t="s">
        <v>376</v>
      </c>
      <c r="L475" t="s">
        <v>239</v>
      </c>
    </row>
    <row r="476" spans="9:12" x14ac:dyDescent="0.3">
      <c r="I476" t="s">
        <v>239</v>
      </c>
      <c r="J476" t="s">
        <v>385</v>
      </c>
      <c r="K476" t="s">
        <v>386</v>
      </c>
      <c r="L476" t="s">
        <v>239</v>
      </c>
    </row>
    <row r="477" spans="9:12" x14ac:dyDescent="0.3">
      <c r="I477" t="s">
        <v>239</v>
      </c>
      <c r="J477" t="s">
        <v>393</v>
      </c>
      <c r="K477" t="s">
        <v>394</v>
      </c>
      <c r="L477" t="s">
        <v>239</v>
      </c>
    </row>
    <row r="478" spans="9:12" x14ac:dyDescent="0.3">
      <c r="I478" t="s">
        <v>239</v>
      </c>
      <c r="J478" t="s">
        <v>409</v>
      </c>
      <c r="K478" t="s">
        <v>410</v>
      </c>
      <c r="L478" t="s">
        <v>239</v>
      </c>
    </row>
    <row r="479" spans="9:12" x14ac:dyDescent="0.3">
      <c r="I479" t="s">
        <v>239</v>
      </c>
      <c r="J479" t="s">
        <v>431</v>
      </c>
      <c r="K479" t="s">
        <v>432</v>
      </c>
      <c r="L479" t="s">
        <v>239</v>
      </c>
    </row>
    <row r="480" spans="9:12" x14ac:dyDescent="0.3">
      <c r="I480" t="s">
        <v>239</v>
      </c>
      <c r="J480" t="s">
        <v>442</v>
      </c>
      <c r="K480" t="s">
        <v>443</v>
      </c>
      <c r="L480" t="s">
        <v>239</v>
      </c>
    </row>
    <row r="481" spans="9:12" x14ac:dyDescent="0.3">
      <c r="I481" t="s">
        <v>239</v>
      </c>
      <c r="J481" t="s">
        <v>487</v>
      </c>
      <c r="K481" t="s">
        <v>488</v>
      </c>
      <c r="L481" t="s">
        <v>239</v>
      </c>
    </row>
    <row r="482" spans="9:12" x14ac:dyDescent="0.3">
      <c r="I482" t="s">
        <v>239</v>
      </c>
      <c r="J482" t="s">
        <v>493</v>
      </c>
      <c r="K482" t="s">
        <v>494</v>
      </c>
      <c r="L482" t="s">
        <v>239</v>
      </c>
    </row>
    <row r="483" spans="9:12" x14ac:dyDescent="0.3">
      <c r="I483" t="s">
        <v>239</v>
      </c>
      <c r="J483" t="s">
        <v>531</v>
      </c>
      <c r="K483" t="s">
        <v>532</v>
      </c>
      <c r="L483" t="s">
        <v>239</v>
      </c>
    </row>
    <row r="484" spans="9:12" x14ac:dyDescent="0.3">
      <c r="I484" t="s">
        <v>239</v>
      </c>
      <c r="J484" t="s">
        <v>552</v>
      </c>
      <c r="K484" t="s">
        <v>553</v>
      </c>
      <c r="L484" t="s">
        <v>239</v>
      </c>
    </row>
    <row r="485" spans="9:12" x14ac:dyDescent="0.3">
      <c r="I485" t="s">
        <v>239</v>
      </c>
      <c r="J485" t="s">
        <v>568</v>
      </c>
      <c r="K485" t="s">
        <v>569</v>
      </c>
      <c r="L485" t="s">
        <v>239</v>
      </c>
    </row>
    <row r="486" spans="9:12" x14ac:dyDescent="0.3">
      <c r="I486" t="s">
        <v>239</v>
      </c>
      <c r="J486" t="s">
        <v>578</v>
      </c>
      <c r="K486" t="s">
        <v>579</v>
      </c>
      <c r="L486" t="s">
        <v>239</v>
      </c>
    </row>
    <row r="487" spans="9:12" x14ac:dyDescent="0.3">
      <c r="I487" t="s">
        <v>239</v>
      </c>
      <c r="J487" t="s">
        <v>580</v>
      </c>
      <c r="K487" t="s">
        <v>581</v>
      </c>
      <c r="L487" t="s">
        <v>239</v>
      </c>
    </row>
    <row r="488" spans="9:12" x14ac:dyDescent="0.3">
      <c r="I488" t="s">
        <v>239</v>
      </c>
      <c r="J488" t="s">
        <v>591</v>
      </c>
      <c r="K488" t="s">
        <v>592</v>
      </c>
      <c r="L488" t="s">
        <v>239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B4:AB674"/>
  <sheetViews>
    <sheetView zoomScale="70" zoomScaleNormal="70" workbookViewId="0"/>
  </sheetViews>
  <sheetFormatPr defaultRowHeight="14.4" x14ac:dyDescent="0.3"/>
  <sheetData>
    <row r="4" spans="2:28" x14ac:dyDescent="0.3">
      <c r="B4" t="s">
        <v>141</v>
      </c>
      <c r="C4" t="s">
        <v>141</v>
      </c>
      <c r="D4" t="s">
        <v>141</v>
      </c>
      <c r="E4" t="s">
        <v>793</v>
      </c>
      <c r="Y4" t="s">
        <v>141</v>
      </c>
      <c r="Z4" t="s">
        <v>141</v>
      </c>
      <c r="AA4" t="s">
        <v>140</v>
      </c>
      <c r="AB4" t="s">
        <v>136</v>
      </c>
    </row>
    <row r="5" spans="2:28" x14ac:dyDescent="0.3">
      <c r="C5" t="s">
        <v>141</v>
      </c>
      <c r="D5" t="s">
        <v>148</v>
      </c>
      <c r="E5" t="s">
        <v>149</v>
      </c>
      <c r="Z5" t="s">
        <v>141</v>
      </c>
      <c r="AA5" t="s">
        <v>152</v>
      </c>
      <c r="AB5" t="s">
        <v>153</v>
      </c>
    </row>
    <row r="6" spans="2:28" x14ac:dyDescent="0.3">
      <c r="C6" t="s">
        <v>141</v>
      </c>
      <c r="D6" t="s">
        <v>154</v>
      </c>
      <c r="E6" t="s">
        <v>155</v>
      </c>
      <c r="Z6" t="s">
        <v>141</v>
      </c>
      <c r="AA6" t="s">
        <v>161</v>
      </c>
      <c r="AB6" t="s">
        <v>162</v>
      </c>
    </row>
    <row r="7" spans="2:28" x14ac:dyDescent="0.3">
      <c r="C7" t="s">
        <v>141</v>
      </c>
      <c r="D7" t="s">
        <v>163</v>
      </c>
      <c r="E7" t="s">
        <v>164</v>
      </c>
      <c r="Z7" t="s">
        <v>141</v>
      </c>
      <c r="AA7" t="s">
        <v>170</v>
      </c>
      <c r="AB7" t="s">
        <v>171</v>
      </c>
    </row>
    <row r="8" spans="2:28" x14ac:dyDescent="0.3">
      <c r="C8" t="s">
        <v>141</v>
      </c>
      <c r="D8" t="s">
        <v>172</v>
      </c>
      <c r="E8" t="s">
        <v>173</v>
      </c>
      <c r="Z8" t="s">
        <v>141</v>
      </c>
      <c r="AA8" t="s">
        <v>179</v>
      </c>
      <c r="AB8" t="s">
        <v>180</v>
      </c>
    </row>
    <row r="9" spans="2:28" x14ac:dyDescent="0.3">
      <c r="C9" t="s">
        <v>141</v>
      </c>
      <c r="D9" t="s">
        <v>181</v>
      </c>
      <c r="E9" t="s">
        <v>182</v>
      </c>
      <c r="Z9" t="s">
        <v>141</v>
      </c>
      <c r="AA9" t="s">
        <v>188</v>
      </c>
      <c r="AB9" t="s">
        <v>189</v>
      </c>
    </row>
    <row r="10" spans="2:28" x14ac:dyDescent="0.3">
      <c r="C10" t="s">
        <v>141</v>
      </c>
      <c r="D10" t="s">
        <v>143</v>
      </c>
      <c r="E10" t="s">
        <v>1012</v>
      </c>
      <c r="Z10" t="s">
        <v>141</v>
      </c>
      <c r="AA10" t="s">
        <v>194</v>
      </c>
      <c r="AB10" t="s">
        <v>195</v>
      </c>
    </row>
    <row r="11" spans="2:28" x14ac:dyDescent="0.3">
      <c r="C11" t="s">
        <v>141</v>
      </c>
      <c r="D11" t="s">
        <v>158</v>
      </c>
      <c r="E11" t="s">
        <v>1013</v>
      </c>
      <c r="Z11" t="s">
        <v>141</v>
      </c>
      <c r="AA11" t="s">
        <v>201</v>
      </c>
      <c r="AB11" t="s">
        <v>202</v>
      </c>
    </row>
    <row r="12" spans="2:28" x14ac:dyDescent="0.3">
      <c r="C12" t="s">
        <v>141</v>
      </c>
      <c r="D12" t="s">
        <v>167</v>
      </c>
      <c r="E12" t="s">
        <v>1014</v>
      </c>
      <c r="Z12" t="s">
        <v>141</v>
      </c>
      <c r="AA12" t="s">
        <v>209</v>
      </c>
      <c r="AB12" t="s">
        <v>210</v>
      </c>
    </row>
    <row r="13" spans="2:28" x14ac:dyDescent="0.3">
      <c r="C13" t="s">
        <v>141</v>
      </c>
      <c r="D13" t="s">
        <v>176</v>
      </c>
      <c r="E13" t="s">
        <v>1015</v>
      </c>
      <c r="Z13" t="s">
        <v>141</v>
      </c>
      <c r="AA13" t="s">
        <v>216</v>
      </c>
      <c r="AB13" t="s">
        <v>217</v>
      </c>
    </row>
    <row r="14" spans="2:28" x14ac:dyDescent="0.3">
      <c r="C14" t="s">
        <v>141</v>
      </c>
      <c r="D14" t="s">
        <v>185</v>
      </c>
      <c r="E14" t="s">
        <v>1016</v>
      </c>
      <c r="Z14" t="s">
        <v>141</v>
      </c>
      <c r="AA14" t="s">
        <v>222</v>
      </c>
      <c r="AB14" t="s">
        <v>223</v>
      </c>
    </row>
    <row r="15" spans="2:28" x14ac:dyDescent="0.3">
      <c r="C15" t="s">
        <v>141</v>
      </c>
      <c r="D15" t="s">
        <v>192</v>
      </c>
      <c r="E15" t="s">
        <v>1017</v>
      </c>
      <c r="Z15" t="s">
        <v>141</v>
      </c>
      <c r="AA15" t="s">
        <v>227</v>
      </c>
      <c r="AB15" t="s">
        <v>228</v>
      </c>
    </row>
    <row r="16" spans="2:28" x14ac:dyDescent="0.3">
      <c r="C16" t="s">
        <v>141</v>
      </c>
      <c r="D16" t="s">
        <v>198</v>
      </c>
      <c r="E16" t="s">
        <v>1018</v>
      </c>
      <c r="Z16" t="s">
        <v>141</v>
      </c>
      <c r="AA16" t="s">
        <v>233</v>
      </c>
      <c r="AB16" t="s">
        <v>234</v>
      </c>
    </row>
    <row r="17" spans="3:28" x14ac:dyDescent="0.3">
      <c r="C17" t="s">
        <v>141</v>
      </c>
      <c r="D17" t="s">
        <v>205</v>
      </c>
      <c r="E17" t="s">
        <v>1019</v>
      </c>
      <c r="Z17" t="s">
        <v>141</v>
      </c>
      <c r="AA17" t="s">
        <v>237</v>
      </c>
      <c r="AB17" t="s">
        <v>238</v>
      </c>
    </row>
    <row r="18" spans="3:28" x14ac:dyDescent="0.3">
      <c r="C18" t="s">
        <v>141</v>
      </c>
      <c r="D18" t="s">
        <v>213</v>
      </c>
      <c r="E18" t="s">
        <v>1020</v>
      </c>
      <c r="Z18" t="s">
        <v>141</v>
      </c>
      <c r="AA18" t="s">
        <v>243</v>
      </c>
      <c r="AB18" t="s">
        <v>244</v>
      </c>
    </row>
    <row r="19" spans="3:28" x14ac:dyDescent="0.3">
      <c r="C19" t="s">
        <v>141</v>
      </c>
      <c r="D19" t="s">
        <v>142</v>
      </c>
      <c r="E19" t="s">
        <v>138</v>
      </c>
      <c r="Z19" t="s">
        <v>141</v>
      </c>
      <c r="AA19" t="s">
        <v>246</v>
      </c>
      <c r="AB19" t="s">
        <v>247</v>
      </c>
    </row>
    <row r="20" spans="3:28" x14ac:dyDescent="0.3">
      <c r="C20" t="s">
        <v>141</v>
      </c>
      <c r="D20" t="s">
        <v>156</v>
      </c>
      <c r="E20" t="s">
        <v>157</v>
      </c>
      <c r="Z20" t="s">
        <v>141</v>
      </c>
      <c r="AA20" t="s">
        <v>248</v>
      </c>
      <c r="AB20" t="s">
        <v>249</v>
      </c>
    </row>
    <row r="21" spans="3:28" x14ac:dyDescent="0.3">
      <c r="C21" t="s">
        <v>141</v>
      </c>
      <c r="D21" t="s">
        <v>165</v>
      </c>
      <c r="E21" t="s">
        <v>166</v>
      </c>
      <c r="Z21" t="s">
        <v>141</v>
      </c>
      <c r="AA21" t="s">
        <v>251</v>
      </c>
      <c r="AB21" t="s">
        <v>252</v>
      </c>
    </row>
    <row r="22" spans="3:28" x14ac:dyDescent="0.3">
      <c r="C22" t="s">
        <v>141</v>
      </c>
      <c r="D22" t="s">
        <v>174</v>
      </c>
      <c r="E22" t="s">
        <v>175</v>
      </c>
      <c r="Z22" t="s">
        <v>141</v>
      </c>
      <c r="AA22" t="s">
        <v>253</v>
      </c>
      <c r="AB22" t="s">
        <v>254</v>
      </c>
    </row>
    <row r="23" spans="3:28" x14ac:dyDescent="0.3">
      <c r="C23" t="s">
        <v>141</v>
      </c>
      <c r="D23" t="s">
        <v>183</v>
      </c>
      <c r="E23" t="s">
        <v>184</v>
      </c>
      <c r="Z23" t="s">
        <v>141</v>
      </c>
      <c r="AA23" t="s">
        <v>257</v>
      </c>
      <c r="AB23" t="s">
        <v>258</v>
      </c>
    </row>
    <row r="24" spans="3:28" x14ac:dyDescent="0.3">
      <c r="C24" t="s">
        <v>141</v>
      </c>
      <c r="D24" t="s">
        <v>190</v>
      </c>
      <c r="E24" t="s">
        <v>191</v>
      </c>
      <c r="Z24" t="s">
        <v>141</v>
      </c>
      <c r="AA24" t="s">
        <v>259</v>
      </c>
      <c r="AB24" t="s">
        <v>260</v>
      </c>
    </row>
    <row r="25" spans="3:28" x14ac:dyDescent="0.3">
      <c r="C25" t="s">
        <v>141</v>
      </c>
      <c r="D25" t="s">
        <v>196</v>
      </c>
      <c r="E25" t="s">
        <v>197</v>
      </c>
      <c r="Z25" t="s">
        <v>141</v>
      </c>
      <c r="AA25" t="s">
        <v>261</v>
      </c>
      <c r="AB25" t="s">
        <v>262</v>
      </c>
    </row>
    <row r="26" spans="3:28" x14ac:dyDescent="0.3">
      <c r="C26" t="s">
        <v>141</v>
      </c>
      <c r="D26" t="s">
        <v>203</v>
      </c>
      <c r="E26" t="s">
        <v>204</v>
      </c>
      <c r="Z26" t="s">
        <v>141</v>
      </c>
      <c r="AA26" t="s">
        <v>263</v>
      </c>
      <c r="AB26" t="s">
        <v>264</v>
      </c>
    </row>
    <row r="27" spans="3:28" x14ac:dyDescent="0.3">
      <c r="C27" t="s">
        <v>141</v>
      </c>
      <c r="D27" t="s">
        <v>211</v>
      </c>
      <c r="E27" t="s">
        <v>212</v>
      </c>
      <c r="Z27" t="s">
        <v>141</v>
      </c>
      <c r="AA27" t="s">
        <v>267</v>
      </c>
      <c r="AB27" t="s">
        <v>268</v>
      </c>
    </row>
    <row r="28" spans="3:28" x14ac:dyDescent="0.3">
      <c r="C28" t="s">
        <v>141</v>
      </c>
      <c r="D28" t="s">
        <v>218</v>
      </c>
      <c r="E28" t="s">
        <v>219</v>
      </c>
      <c r="Z28" t="s">
        <v>141</v>
      </c>
      <c r="AA28" t="s">
        <v>269</v>
      </c>
      <c r="AB28" t="s">
        <v>270</v>
      </c>
    </row>
    <row r="29" spans="3:28" x14ac:dyDescent="0.3">
      <c r="C29" t="s">
        <v>141</v>
      </c>
      <c r="D29" t="s">
        <v>224</v>
      </c>
      <c r="E29" t="s">
        <v>225</v>
      </c>
      <c r="Z29" t="s">
        <v>141</v>
      </c>
      <c r="AA29" t="s">
        <v>273</v>
      </c>
      <c r="AB29" t="s">
        <v>274</v>
      </c>
    </row>
    <row r="30" spans="3:28" x14ac:dyDescent="0.3">
      <c r="C30" t="s">
        <v>141</v>
      </c>
      <c r="D30" t="s">
        <v>229</v>
      </c>
      <c r="E30" t="s">
        <v>230</v>
      </c>
      <c r="Z30" t="s">
        <v>141</v>
      </c>
      <c r="AA30" t="s">
        <v>277</v>
      </c>
      <c r="AB30" t="s">
        <v>278</v>
      </c>
    </row>
    <row r="31" spans="3:28" x14ac:dyDescent="0.3">
      <c r="C31" t="s">
        <v>141</v>
      </c>
      <c r="D31" t="s">
        <v>235</v>
      </c>
      <c r="E31" t="s">
        <v>236</v>
      </c>
      <c r="Z31" t="s">
        <v>141</v>
      </c>
      <c r="AA31" t="s">
        <v>281</v>
      </c>
      <c r="AB31" t="s">
        <v>282</v>
      </c>
    </row>
    <row r="32" spans="3:28" x14ac:dyDescent="0.3">
      <c r="C32" t="s">
        <v>141</v>
      </c>
      <c r="D32" t="s">
        <v>239</v>
      </c>
      <c r="E32" t="s">
        <v>240</v>
      </c>
      <c r="Z32" t="s">
        <v>141</v>
      </c>
      <c r="AA32" t="s">
        <v>285</v>
      </c>
      <c r="AB32" t="s">
        <v>286</v>
      </c>
    </row>
    <row r="33" spans="3:28" x14ac:dyDescent="0.3">
      <c r="C33" t="s">
        <v>141</v>
      </c>
      <c r="D33" t="s">
        <v>140</v>
      </c>
      <c r="E33" t="s">
        <v>136</v>
      </c>
      <c r="Z33" t="s">
        <v>141</v>
      </c>
      <c r="AA33" t="s">
        <v>289</v>
      </c>
      <c r="AB33" t="s">
        <v>290</v>
      </c>
    </row>
    <row r="34" spans="3:28" x14ac:dyDescent="0.3">
      <c r="C34" t="s">
        <v>141</v>
      </c>
      <c r="D34" t="s">
        <v>152</v>
      </c>
      <c r="E34" t="s">
        <v>153</v>
      </c>
      <c r="Z34" t="s">
        <v>141</v>
      </c>
      <c r="AA34" t="s">
        <v>293</v>
      </c>
      <c r="AB34" t="s">
        <v>294</v>
      </c>
    </row>
    <row r="35" spans="3:28" x14ac:dyDescent="0.3">
      <c r="C35" t="s">
        <v>141</v>
      </c>
      <c r="D35" t="s">
        <v>161</v>
      </c>
      <c r="E35" t="s">
        <v>162</v>
      </c>
      <c r="Z35" t="s">
        <v>141</v>
      </c>
      <c r="AA35" t="s">
        <v>297</v>
      </c>
      <c r="AB35" t="s">
        <v>298</v>
      </c>
    </row>
    <row r="36" spans="3:28" x14ac:dyDescent="0.3">
      <c r="C36" t="s">
        <v>141</v>
      </c>
      <c r="D36" t="s">
        <v>170</v>
      </c>
      <c r="E36" t="s">
        <v>171</v>
      </c>
      <c r="Z36" t="s">
        <v>141</v>
      </c>
      <c r="AA36" t="s">
        <v>301</v>
      </c>
      <c r="AB36" t="s">
        <v>302</v>
      </c>
    </row>
    <row r="37" spans="3:28" x14ac:dyDescent="0.3">
      <c r="C37" t="s">
        <v>141</v>
      </c>
      <c r="D37" t="s">
        <v>179</v>
      </c>
      <c r="E37" t="s">
        <v>180</v>
      </c>
      <c r="Z37" t="s">
        <v>141</v>
      </c>
      <c r="AA37" t="s">
        <v>305</v>
      </c>
      <c r="AB37" t="s">
        <v>306</v>
      </c>
    </row>
    <row r="38" spans="3:28" x14ac:dyDescent="0.3">
      <c r="C38" t="s">
        <v>141</v>
      </c>
      <c r="D38" t="s">
        <v>188</v>
      </c>
      <c r="E38" t="s">
        <v>189</v>
      </c>
      <c r="Z38" t="s">
        <v>141</v>
      </c>
      <c r="AA38" t="s">
        <v>307</v>
      </c>
      <c r="AB38" t="s">
        <v>308</v>
      </c>
    </row>
    <row r="39" spans="3:28" x14ac:dyDescent="0.3">
      <c r="C39" t="s">
        <v>141</v>
      </c>
      <c r="D39" t="s">
        <v>194</v>
      </c>
      <c r="E39" t="s">
        <v>195</v>
      </c>
      <c r="Z39" t="s">
        <v>141</v>
      </c>
      <c r="AA39" t="s">
        <v>309</v>
      </c>
      <c r="AB39" t="s">
        <v>310</v>
      </c>
    </row>
    <row r="40" spans="3:28" x14ac:dyDescent="0.3">
      <c r="C40" t="s">
        <v>141</v>
      </c>
      <c r="D40" t="s">
        <v>201</v>
      </c>
      <c r="E40" t="s">
        <v>202</v>
      </c>
      <c r="Z40" t="s">
        <v>141</v>
      </c>
      <c r="AA40" t="s">
        <v>311</v>
      </c>
      <c r="AB40" t="s">
        <v>312</v>
      </c>
    </row>
    <row r="41" spans="3:28" x14ac:dyDescent="0.3">
      <c r="C41" t="s">
        <v>141</v>
      </c>
      <c r="D41" t="s">
        <v>209</v>
      </c>
      <c r="E41" t="s">
        <v>210</v>
      </c>
      <c r="Z41" t="s">
        <v>141</v>
      </c>
      <c r="AA41" t="s">
        <v>313</v>
      </c>
      <c r="AB41" t="s">
        <v>314</v>
      </c>
    </row>
    <row r="42" spans="3:28" x14ac:dyDescent="0.3">
      <c r="C42" t="s">
        <v>141</v>
      </c>
      <c r="D42" t="s">
        <v>216</v>
      </c>
      <c r="E42" t="s">
        <v>217</v>
      </c>
      <c r="Z42" t="s">
        <v>141</v>
      </c>
      <c r="AA42" t="s">
        <v>317</v>
      </c>
      <c r="AB42" t="s">
        <v>318</v>
      </c>
    </row>
    <row r="43" spans="3:28" x14ac:dyDescent="0.3">
      <c r="C43" t="s">
        <v>141</v>
      </c>
      <c r="D43" t="s">
        <v>222</v>
      </c>
      <c r="E43" t="s">
        <v>223</v>
      </c>
      <c r="Z43" t="s">
        <v>141</v>
      </c>
      <c r="AA43" t="s">
        <v>321</v>
      </c>
      <c r="AB43" t="s">
        <v>322</v>
      </c>
    </row>
    <row r="44" spans="3:28" x14ac:dyDescent="0.3">
      <c r="C44" t="s">
        <v>141</v>
      </c>
      <c r="D44" t="s">
        <v>227</v>
      </c>
      <c r="E44" t="s">
        <v>228</v>
      </c>
      <c r="Z44" t="s">
        <v>141</v>
      </c>
      <c r="AA44" t="s">
        <v>323</v>
      </c>
      <c r="AB44" t="s">
        <v>324</v>
      </c>
    </row>
    <row r="45" spans="3:28" x14ac:dyDescent="0.3">
      <c r="C45" t="s">
        <v>141</v>
      </c>
      <c r="D45" t="s">
        <v>233</v>
      </c>
      <c r="E45" t="s">
        <v>234</v>
      </c>
      <c r="Z45" t="s">
        <v>141</v>
      </c>
      <c r="AA45" t="s">
        <v>325</v>
      </c>
      <c r="AB45" t="s">
        <v>326</v>
      </c>
    </row>
    <row r="46" spans="3:28" x14ac:dyDescent="0.3">
      <c r="C46" t="s">
        <v>141</v>
      </c>
      <c r="D46" t="s">
        <v>237</v>
      </c>
      <c r="E46" t="s">
        <v>238</v>
      </c>
      <c r="Z46" t="s">
        <v>141</v>
      </c>
      <c r="AA46" t="s">
        <v>329</v>
      </c>
      <c r="AB46" t="s">
        <v>330</v>
      </c>
    </row>
    <row r="47" spans="3:28" x14ac:dyDescent="0.3">
      <c r="C47" t="s">
        <v>141</v>
      </c>
      <c r="D47" t="s">
        <v>243</v>
      </c>
      <c r="E47" t="s">
        <v>244</v>
      </c>
      <c r="Z47" t="s">
        <v>141</v>
      </c>
      <c r="AA47" t="s">
        <v>332</v>
      </c>
      <c r="AB47" t="s">
        <v>333</v>
      </c>
    </row>
    <row r="48" spans="3:28" x14ac:dyDescent="0.3">
      <c r="C48" t="s">
        <v>141</v>
      </c>
      <c r="D48" t="s">
        <v>246</v>
      </c>
      <c r="E48" t="s">
        <v>247</v>
      </c>
      <c r="Z48" t="s">
        <v>141</v>
      </c>
      <c r="AA48" t="s">
        <v>336</v>
      </c>
      <c r="AB48" t="s">
        <v>337</v>
      </c>
    </row>
    <row r="49" spans="3:28" x14ac:dyDescent="0.3">
      <c r="C49" t="s">
        <v>141</v>
      </c>
      <c r="D49" t="s">
        <v>248</v>
      </c>
      <c r="E49" t="s">
        <v>249</v>
      </c>
      <c r="Z49" t="s">
        <v>141</v>
      </c>
      <c r="AA49" t="s">
        <v>338</v>
      </c>
      <c r="AB49" t="s">
        <v>339</v>
      </c>
    </row>
    <row r="50" spans="3:28" x14ac:dyDescent="0.3">
      <c r="C50" t="s">
        <v>141</v>
      </c>
      <c r="D50" t="s">
        <v>251</v>
      </c>
      <c r="E50" t="s">
        <v>252</v>
      </c>
      <c r="Z50" t="s">
        <v>141</v>
      </c>
      <c r="AA50" t="s">
        <v>340</v>
      </c>
      <c r="AB50" t="s">
        <v>341</v>
      </c>
    </row>
    <row r="51" spans="3:28" x14ac:dyDescent="0.3">
      <c r="C51" t="s">
        <v>141</v>
      </c>
      <c r="D51" t="s">
        <v>253</v>
      </c>
      <c r="E51" t="s">
        <v>254</v>
      </c>
      <c r="Z51" t="s">
        <v>141</v>
      </c>
      <c r="AA51" t="s">
        <v>344</v>
      </c>
      <c r="AB51" t="s">
        <v>345</v>
      </c>
    </row>
    <row r="52" spans="3:28" x14ac:dyDescent="0.3">
      <c r="C52" t="s">
        <v>141</v>
      </c>
      <c r="D52" t="s">
        <v>257</v>
      </c>
      <c r="E52" t="s">
        <v>258</v>
      </c>
      <c r="Z52" t="s">
        <v>141</v>
      </c>
      <c r="AA52" t="s">
        <v>346</v>
      </c>
      <c r="AB52" t="s">
        <v>347</v>
      </c>
    </row>
    <row r="53" spans="3:28" x14ac:dyDescent="0.3">
      <c r="C53" t="s">
        <v>141</v>
      </c>
      <c r="D53" t="s">
        <v>259</v>
      </c>
      <c r="E53" t="s">
        <v>260</v>
      </c>
      <c r="Z53" t="s">
        <v>141</v>
      </c>
      <c r="AA53" t="s">
        <v>348</v>
      </c>
      <c r="AB53" t="s">
        <v>349</v>
      </c>
    </row>
    <row r="54" spans="3:28" x14ac:dyDescent="0.3">
      <c r="C54" t="s">
        <v>141</v>
      </c>
      <c r="D54" t="s">
        <v>261</v>
      </c>
      <c r="E54" t="s">
        <v>262</v>
      </c>
      <c r="Z54" t="s">
        <v>141</v>
      </c>
      <c r="AA54" t="s">
        <v>350</v>
      </c>
      <c r="AB54" t="s">
        <v>351</v>
      </c>
    </row>
    <row r="55" spans="3:28" x14ac:dyDescent="0.3">
      <c r="C55" t="s">
        <v>141</v>
      </c>
      <c r="D55" t="s">
        <v>263</v>
      </c>
      <c r="E55" t="s">
        <v>264</v>
      </c>
      <c r="Z55" t="s">
        <v>141</v>
      </c>
      <c r="AA55" t="s">
        <v>352</v>
      </c>
      <c r="AB55" t="s">
        <v>353</v>
      </c>
    </row>
    <row r="56" spans="3:28" x14ac:dyDescent="0.3">
      <c r="C56" t="s">
        <v>141</v>
      </c>
      <c r="D56" t="s">
        <v>267</v>
      </c>
      <c r="E56" t="s">
        <v>268</v>
      </c>
      <c r="Z56" t="s">
        <v>141</v>
      </c>
      <c r="AA56" t="s">
        <v>354</v>
      </c>
      <c r="AB56" t="s">
        <v>355</v>
      </c>
    </row>
    <row r="57" spans="3:28" x14ac:dyDescent="0.3">
      <c r="C57" t="s">
        <v>141</v>
      </c>
      <c r="D57" t="s">
        <v>269</v>
      </c>
      <c r="E57" t="s">
        <v>270</v>
      </c>
      <c r="Z57" t="s">
        <v>141</v>
      </c>
      <c r="AA57" t="s">
        <v>356</v>
      </c>
      <c r="AB57" t="s">
        <v>357</v>
      </c>
    </row>
    <row r="58" spans="3:28" x14ac:dyDescent="0.3">
      <c r="C58" t="s">
        <v>141</v>
      </c>
      <c r="D58" t="s">
        <v>273</v>
      </c>
      <c r="E58" t="s">
        <v>274</v>
      </c>
      <c r="Z58" t="s">
        <v>141</v>
      </c>
      <c r="AA58" t="s">
        <v>358</v>
      </c>
      <c r="AB58" t="s">
        <v>359</v>
      </c>
    </row>
    <row r="59" spans="3:28" x14ac:dyDescent="0.3">
      <c r="C59" t="s">
        <v>141</v>
      </c>
      <c r="D59" t="s">
        <v>277</v>
      </c>
      <c r="E59" t="s">
        <v>278</v>
      </c>
      <c r="Z59" t="s">
        <v>141</v>
      </c>
      <c r="AA59" t="s">
        <v>360</v>
      </c>
      <c r="AB59" t="s">
        <v>361</v>
      </c>
    </row>
    <row r="60" spans="3:28" x14ac:dyDescent="0.3">
      <c r="C60" t="s">
        <v>141</v>
      </c>
      <c r="D60" t="s">
        <v>281</v>
      </c>
      <c r="E60" t="s">
        <v>282</v>
      </c>
      <c r="Z60" t="s">
        <v>141</v>
      </c>
      <c r="AA60" t="s">
        <v>363</v>
      </c>
      <c r="AB60" t="s">
        <v>364</v>
      </c>
    </row>
    <row r="61" spans="3:28" x14ac:dyDescent="0.3">
      <c r="C61" t="s">
        <v>141</v>
      </c>
      <c r="D61" t="s">
        <v>285</v>
      </c>
      <c r="E61" t="s">
        <v>286</v>
      </c>
      <c r="Z61" t="s">
        <v>141</v>
      </c>
      <c r="AA61" t="s">
        <v>367</v>
      </c>
      <c r="AB61" t="s">
        <v>368</v>
      </c>
    </row>
    <row r="62" spans="3:28" x14ac:dyDescent="0.3">
      <c r="C62" t="s">
        <v>141</v>
      </c>
      <c r="D62" t="s">
        <v>289</v>
      </c>
      <c r="E62" t="s">
        <v>290</v>
      </c>
      <c r="Z62" t="s">
        <v>141</v>
      </c>
      <c r="AA62" t="s">
        <v>371</v>
      </c>
      <c r="AB62" t="s">
        <v>372</v>
      </c>
    </row>
    <row r="63" spans="3:28" x14ac:dyDescent="0.3">
      <c r="C63" t="s">
        <v>141</v>
      </c>
      <c r="D63" t="s">
        <v>293</v>
      </c>
      <c r="E63" t="s">
        <v>294</v>
      </c>
      <c r="Z63" t="s">
        <v>141</v>
      </c>
      <c r="AA63" t="s">
        <v>373</v>
      </c>
      <c r="AB63" t="s">
        <v>374</v>
      </c>
    </row>
    <row r="64" spans="3:28" x14ac:dyDescent="0.3">
      <c r="C64" t="s">
        <v>141</v>
      </c>
      <c r="D64" t="s">
        <v>297</v>
      </c>
      <c r="E64" t="s">
        <v>298</v>
      </c>
      <c r="Z64" t="s">
        <v>141</v>
      </c>
      <c r="AA64" t="s">
        <v>375</v>
      </c>
      <c r="AB64" t="s">
        <v>376</v>
      </c>
    </row>
    <row r="65" spans="3:28" x14ac:dyDescent="0.3">
      <c r="C65" t="s">
        <v>141</v>
      </c>
      <c r="D65" t="s">
        <v>301</v>
      </c>
      <c r="E65" t="s">
        <v>302</v>
      </c>
      <c r="Z65" t="s">
        <v>141</v>
      </c>
      <c r="AA65" t="s">
        <v>379</v>
      </c>
      <c r="AB65" t="s">
        <v>380</v>
      </c>
    </row>
    <row r="66" spans="3:28" x14ac:dyDescent="0.3">
      <c r="C66" t="s">
        <v>141</v>
      </c>
      <c r="D66" t="s">
        <v>305</v>
      </c>
      <c r="E66" t="s">
        <v>306</v>
      </c>
      <c r="Z66" t="s">
        <v>141</v>
      </c>
      <c r="AA66" t="s">
        <v>381</v>
      </c>
      <c r="AB66" t="s">
        <v>382</v>
      </c>
    </row>
    <row r="67" spans="3:28" x14ac:dyDescent="0.3">
      <c r="C67" t="s">
        <v>141</v>
      </c>
      <c r="D67" t="s">
        <v>307</v>
      </c>
      <c r="E67" t="s">
        <v>308</v>
      </c>
      <c r="Z67" t="s">
        <v>141</v>
      </c>
      <c r="AA67" t="s">
        <v>385</v>
      </c>
      <c r="AB67" t="s">
        <v>386</v>
      </c>
    </row>
    <row r="68" spans="3:28" x14ac:dyDescent="0.3">
      <c r="C68" t="s">
        <v>141</v>
      </c>
      <c r="D68" t="s">
        <v>309</v>
      </c>
      <c r="E68" t="s">
        <v>310</v>
      </c>
      <c r="Z68" t="s">
        <v>141</v>
      </c>
      <c r="AA68" t="s">
        <v>387</v>
      </c>
      <c r="AB68" t="s">
        <v>388</v>
      </c>
    </row>
    <row r="69" spans="3:28" x14ac:dyDescent="0.3">
      <c r="C69" t="s">
        <v>141</v>
      </c>
      <c r="D69" t="s">
        <v>311</v>
      </c>
      <c r="E69" t="s">
        <v>312</v>
      </c>
      <c r="Z69" t="s">
        <v>141</v>
      </c>
      <c r="AA69" t="s">
        <v>389</v>
      </c>
      <c r="AB69" t="s">
        <v>390</v>
      </c>
    </row>
    <row r="70" spans="3:28" x14ac:dyDescent="0.3">
      <c r="C70" t="s">
        <v>141</v>
      </c>
      <c r="D70" t="s">
        <v>313</v>
      </c>
      <c r="E70" t="s">
        <v>314</v>
      </c>
      <c r="Z70" t="s">
        <v>141</v>
      </c>
      <c r="AA70" t="s">
        <v>393</v>
      </c>
      <c r="AB70" t="s">
        <v>394</v>
      </c>
    </row>
    <row r="71" spans="3:28" x14ac:dyDescent="0.3">
      <c r="C71" t="s">
        <v>141</v>
      </c>
      <c r="D71" t="s">
        <v>317</v>
      </c>
      <c r="E71" t="s">
        <v>318</v>
      </c>
      <c r="Z71" t="s">
        <v>141</v>
      </c>
      <c r="AA71" t="s">
        <v>395</v>
      </c>
      <c r="AB71" t="s">
        <v>396</v>
      </c>
    </row>
    <row r="72" spans="3:28" x14ac:dyDescent="0.3">
      <c r="C72" t="s">
        <v>141</v>
      </c>
      <c r="D72" t="s">
        <v>321</v>
      </c>
      <c r="E72" t="s">
        <v>322</v>
      </c>
      <c r="Z72" t="s">
        <v>141</v>
      </c>
      <c r="AA72" t="s">
        <v>399</v>
      </c>
      <c r="AB72" t="s">
        <v>400</v>
      </c>
    </row>
    <row r="73" spans="3:28" x14ac:dyDescent="0.3">
      <c r="C73" t="s">
        <v>141</v>
      </c>
      <c r="D73" t="s">
        <v>323</v>
      </c>
      <c r="E73" t="s">
        <v>324</v>
      </c>
      <c r="Z73" t="s">
        <v>141</v>
      </c>
      <c r="AA73" t="s">
        <v>403</v>
      </c>
      <c r="AB73" t="s">
        <v>404</v>
      </c>
    </row>
    <row r="74" spans="3:28" x14ac:dyDescent="0.3">
      <c r="C74" t="s">
        <v>141</v>
      </c>
      <c r="D74" t="s">
        <v>325</v>
      </c>
      <c r="E74" t="s">
        <v>326</v>
      </c>
      <c r="Z74" t="s">
        <v>141</v>
      </c>
      <c r="AA74" t="s">
        <v>407</v>
      </c>
      <c r="AB74" t="s">
        <v>408</v>
      </c>
    </row>
    <row r="75" spans="3:28" x14ac:dyDescent="0.3">
      <c r="C75" t="s">
        <v>141</v>
      </c>
      <c r="D75" t="s">
        <v>329</v>
      </c>
      <c r="E75" t="s">
        <v>330</v>
      </c>
      <c r="Z75" t="s">
        <v>141</v>
      </c>
      <c r="AA75" t="s">
        <v>409</v>
      </c>
      <c r="AB75" t="s">
        <v>410</v>
      </c>
    </row>
    <row r="76" spans="3:28" x14ac:dyDescent="0.3">
      <c r="C76" t="s">
        <v>141</v>
      </c>
      <c r="D76" t="s">
        <v>332</v>
      </c>
      <c r="E76" t="s">
        <v>333</v>
      </c>
      <c r="Z76" t="s">
        <v>141</v>
      </c>
      <c r="AA76" t="s">
        <v>413</v>
      </c>
      <c r="AB76" t="s">
        <v>414</v>
      </c>
    </row>
    <row r="77" spans="3:28" x14ac:dyDescent="0.3">
      <c r="C77" t="s">
        <v>141</v>
      </c>
      <c r="D77" t="s">
        <v>336</v>
      </c>
      <c r="E77" t="s">
        <v>337</v>
      </c>
      <c r="Z77" t="s">
        <v>141</v>
      </c>
      <c r="AA77" t="s">
        <v>417</v>
      </c>
      <c r="AB77" t="s">
        <v>418</v>
      </c>
    </row>
    <row r="78" spans="3:28" x14ac:dyDescent="0.3">
      <c r="C78" t="s">
        <v>141</v>
      </c>
      <c r="D78" t="s">
        <v>338</v>
      </c>
      <c r="E78" t="s">
        <v>339</v>
      </c>
      <c r="Z78" t="s">
        <v>141</v>
      </c>
      <c r="AA78" t="s">
        <v>419</v>
      </c>
      <c r="AB78" t="s">
        <v>420</v>
      </c>
    </row>
    <row r="79" spans="3:28" x14ac:dyDescent="0.3">
      <c r="C79" t="s">
        <v>141</v>
      </c>
      <c r="D79" t="s">
        <v>340</v>
      </c>
      <c r="E79" t="s">
        <v>341</v>
      </c>
      <c r="Z79" t="s">
        <v>141</v>
      </c>
      <c r="AA79" t="s">
        <v>423</v>
      </c>
      <c r="AB79" t="s">
        <v>424</v>
      </c>
    </row>
    <row r="80" spans="3:28" x14ac:dyDescent="0.3">
      <c r="C80" t="s">
        <v>141</v>
      </c>
      <c r="D80" t="s">
        <v>344</v>
      </c>
      <c r="E80" t="s">
        <v>345</v>
      </c>
      <c r="Z80" t="s">
        <v>141</v>
      </c>
      <c r="AA80" t="s">
        <v>427</v>
      </c>
      <c r="AB80" t="s">
        <v>428</v>
      </c>
    </row>
    <row r="81" spans="3:28" x14ac:dyDescent="0.3">
      <c r="C81" t="s">
        <v>141</v>
      </c>
      <c r="D81" t="s">
        <v>346</v>
      </c>
      <c r="E81" t="s">
        <v>347</v>
      </c>
      <c r="Z81" t="s">
        <v>141</v>
      </c>
      <c r="AA81" t="s">
        <v>431</v>
      </c>
      <c r="AB81" t="s">
        <v>432</v>
      </c>
    </row>
    <row r="82" spans="3:28" x14ac:dyDescent="0.3">
      <c r="C82" t="s">
        <v>141</v>
      </c>
      <c r="D82" t="s">
        <v>348</v>
      </c>
      <c r="E82" t="s">
        <v>349</v>
      </c>
      <c r="Z82" t="s">
        <v>141</v>
      </c>
      <c r="AA82" t="s">
        <v>435</v>
      </c>
      <c r="AB82" t="s">
        <v>436</v>
      </c>
    </row>
    <row r="83" spans="3:28" x14ac:dyDescent="0.3">
      <c r="C83" t="s">
        <v>141</v>
      </c>
      <c r="D83" t="s">
        <v>350</v>
      </c>
      <c r="E83" t="s">
        <v>351</v>
      </c>
      <c r="Z83" t="s">
        <v>141</v>
      </c>
      <c r="AA83" t="s">
        <v>437</v>
      </c>
      <c r="AB83" t="s">
        <v>438</v>
      </c>
    </row>
    <row r="84" spans="3:28" x14ac:dyDescent="0.3">
      <c r="C84" t="s">
        <v>141</v>
      </c>
      <c r="D84" t="s">
        <v>352</v>
      </c>
      <c r="E84" t="s">
        <v>353</v>
      </c>
      <c r="Z84" t="s">
        <v>141</v>
      </c>
      <c r="AA84" t="s">
        <v>440</v>
      </c>
      <c r="AB84" t="s">
        <v>441</v>
      </c>
    </row>
    <row r="85" spans="3:28" x14ac:dyDescent="0.3">
      <c r="C85" t="s">
        <v>141</v>
      </c>
      <c r="D85" t="s">
        <v>354</v>
      </c>
      <c r="E85" t="s">
        <v>355</v>
      </c>
      <c r="Z85" t="s">
        <v>141</v>
      </c>
      <c r="AA85" t="s">
        <v>442</v>
      </c>
      <c r="AB85" t="s">
        <v>443</v>
      </c>
    </row>
    <row r="86" spans="3:28" x14ac:dyDescent="0.3">
      <c r="C86" t="s">
        <v>141</v>
      </c>
      <c r="D86" t="s">
        <v>356</v>
      </c>
      <c r="E86" t="s">
        <v>357</v>
      </c>
      <c r="Z86" t="s">
        <v>141</v>
      </c>
      <c r="AA86" t="s">
        <v>444</v>
      </c>
      <c r="AB86" t="s">
        <v>445</v>
      </c>
    </row>
    <row r="87" spans="3:28" x14ac:dyDescent="0.3">
      <c r="C87" t="s">
        <v>141</v>
      </c>
      <c r="D87" t="s">
        <v>358</v>
      </c>
      <c r="E87" t="s">
        <v>359</v>
      </c>
      <c r="Z87" t="s">
        <v>141</v>
      </c>
      <c r="AA87" t="s">
        <v>448</v>
      </c>
      <c r="AB87" t="s">
        <v>449</v>
      </c>
    </row>
    <row r="88" spans="3:28" x14ac:dyDescent="0.3">
      <c r="C88" t="s">
        <v>141</v>
      </c>
      <c r="D88" t="s">
        <v>360</v>
      </c>
      <c r="E88" t="s">
        <v>361</v>
      </c>
      <c r="Z88" t="s">
        <v>141</v>
      </c>
      <c r="AA88" t="s">
        <v>450</v>
      </c>
      <c r="AB88" t="s">
        <v>451</v>
      </c>
    </row>
    <row r="89" spans="3:28" x14ac:dyDescent="0.3">
      <c r="C89" t="s">
        <v>141</v>
      </c>
      <c r="D89" t="s">
        <v>363</v>
      </c>
      <c r="E89" t="s">
        <v>364</v>
      </c>
      <c r="Z89" t="s">
        <v>141</v>
      </c>
      <c r="AA89" t="s">
        <v>452</v>
      </c>
      <c r="AB89" t="s">
        <v>453</v>
      </c>
    </row>
    <row r="90" spans="3:28" x14ac:dyDescent="0.3">
      <c r="C90" t="s">
        <v>141</v>
      </c>
      <c r="D90" t="s">
        <v>367</v>
      </c>
      <c r="E90" t="s">
        <v>368</v>
      </c>
      <c r="Z90" t="s">
        <v>141</v>
      </c>
      <c r="AA90" t="s">
        <v>454</v>
      </c>
      <c r="AB90" t="s">
        <v>455</v>
      </c>
    </row>
    <row r="91" spans="3:28" x14ac:dyDescent="0.3">
      <c r="C91" t="s">
        <v>141</v>
      </c>
      <c r="D91" t="s">
        <v>371</v>
      </c>
      <c r="E91" t="s">
        <v>372</v>
      </c>
      <c r="Z91" t="s">
        <v>141</v>
      </c>
      <c r="AA91" t="s">
        <v>456</v>
      </c>
      <c r="AB91" t="s">
        <v>457</v>
      </c>
    </row>
    <row r="92" spans="3:28" x14ac:dyDescent="0.3">
      <c r="C92" t="s">
        <v>141</v>
      </c>
      <c r="D92" t="s">
        <v>373</v>
      </c>
      <c r="E92" t="s">
        <v>374</v>
      </c>
      <c r="Z92" t="s">
        <v>141</v>
      </c>
      <c r="AA92" t="s">
        <v>458</v>
      </c>
      <c r="AB92" t="s">
        <v>459</v>
      </c>
    </row>
    <row r="93" spans="3:28" x14ac:dyDescent="0.3">
      <c r="C93" t="s">
        <v>141</v>
      </c>
      <c r="D93" t="s">
        <v>375</v>
      </c>
      <c r="E93" t="s">
        <v>376</v>
      </c>
      <c r="Z93" t="s">
        <v>141</v>
      </c>
      <c r="AA93" t="s">
        <v>460</v>
      </c>
      <c r="AB93" t="s">
        <v>461</v>
      </c>
    </row>
    <row r="94" spans="3:28" x14ac:dyDescent="0.3">
      <c r="C94" t="s">
        <v>141</v>
      </c>
      <c r="D94" t="s">
        <v>379</v>
      </c>
      <c r="E94" t="s">
        <v>380</v>
      </c>
      <c r="Z94" t="s">
        <v>141</v>
      </c>
      <c r="AA94" t="s">
        <v>464</v>
      </c>
      <c r="AB94" t="s">
        <v>465</v>
      </c>
    </row>
    <row r="95" spans="3:28" x14ac:dyDescent="0.3">
      <c r="C95" t="s">
        <v>141</v>
      </c>
      <c r="D95" t="s">
        <v>381</v>
      </c>
      <c r="E95" t="s">
        <v>382</v>
      </c>
      <c r="Z95" t="s">
        <v>141</v>
      </c>
      <c r="AA95" t="s">
        <v>466</v>
      </c>
      <c r="AB95" t="s">
        <v>467</v>
      </c>
    </row>
    <row r="96" spans="3:28" x14ac:dyDescent="0.3">
      <c r="C96" t="s">
        <v>141</v>
      </c>
      <c r="D96" t="s">
        <v>385</v>
      </c>
      <c r="E96" t="s">
        <v>386</v>
      </c>
      <c r="Z96" t="s">
        <v>141</v>
      </c>
      <c r="AA96" t="s">
        <v>470</v>
      </c>
      <c r="AB96" t="s">
        <v>471</v>
      </c>
    </row>
    <row r="97" spans="3:28" x14ac:dyDescent="0.3">
      <c r="C97" t="s">
        <v>141</v>
      </c>
      <c r="D97" t="s">
        <v>387</v>
      </c>
      <c r="E97" t="s">
        <v>388</v>
      </c>
      <c r="Z97" t="s">
        <v>141</v>
      </c>
      <c r="AA97" t="s">
        <v>472</v>
      </c>
      <c r="AB97" t="s">
        <v>473</v>
      </c>
    </row>
    <row r="98" spans="3:28" x14ac:dyDescent="0.3">
      <c r="C98" t="s">
        <v>141</v>
      </c>
      <c r="D98" t="s">
        <v>389</v>
      </c>
      <c r="E98" t="s">
        <v>390</v>
      </c>
      <c r="Z98" t="s">
        <v>141</v>
      </c>
      <c r="AA98" t="s">
        <v>474</v>
      </c>
      <c r="AB98" t="s">
        <v>475</v>
      </c>
    </row>
    <row r="99" spans="3:28" x14ac:dyDescent="0.3">
      <c r="C99" t="s">
        <v>141</v>
      </c>
      <c r="D99" t="s">
        <v>393</v>
      </c>
      <c r="E99" t="s">
        <v>394</v>
      </c>
      <c r="Z99" t="s">
        <v>141</v>
      </c>
      <c r="AA99" t="s">
        <v>478</v>
      </c>
      <c r="AB99" t="s">
        <v>479</v>
      </c>
    </row>
    <row r="100" spans="3:28" x14ac:dyDescent="0.3">
      <c r="C100" t="s">
        <v>141</v>
      </c>
      <c r="D100" t="s">
        <v>395</v>
      </c>
      <c r="E100" t="s">
        <v>396</v>
      </c>
      <c r="Z100" t="s">
        <v>141</v>
      </c>
      <c r="AA100" t="s">
        <v>482</v>
      </c>
      <c r="AB100" t="s">
        <v>483</v>
      </c>
    </row>
    <row r="101" spans="3:28" x14ac:dyDescent="0.3">
      <c r="C101" t="s">
        <v>141</v>
      </c>
      <c r="D101" t="s">
        <v>399</v>
      </c>
      <c r="E101" t="s">
        <v>400</v>
      </c>
      <c r="Z101" t="s">
        <v>141</v>
      </c>
      <c r="AA101" t="s">
        <v>485</v>
      </c>
      <c r="AB101" t="s">
        <v>486</v>
      </c>
    </row>
    <row r="102" spans="3:28" x14ac:dyDescent="0.3">
      <c r="C102" t="s">
        <v>141</v>
      </c>
      <c r="D102" t="s">
        <v>403</v>
      </c>
      <c r="E102" t="s">
        <v>404</v>
      </c>
      <c r="Z102" t="s">
        <v>141</v>
      </c>
      <c r="AA102" t="s">
        <v>487</v>
      </c>
      <c r="AB102" t="s">
        <v>488</v>
      </c>
    </row>
    <row r="103" spans="3:28" x14ac:dyDescent="0.3">
      <c r="C103" t="s">
        <v>141</v>
      </c>
      <c r="D103" t="s">
        <v>407</v>
      </c>
      <c r="E103" t="s">
        <v>408</v>
      </c>
      <c r="Z103" t="s">
        <v>141</v>
      </c>
      <c r="AA103" t="s">
        <v>489</v>
      </c>
      <c r="AB103" t="s">
        <v>490</v>
      </c>
    </row>
    <row r="104" spans="3:28" x14ac:dyDescent="0.3">
      <c r="C104" t="s">
        <v>141</v>
      </c>
      <c r="D104" t="s">
        <v>409</v>
      </c>
      <c r="E104" t="s">
        <v>410</v>
      </c>
      <c r="Z104" t="s">
        <v>141</v>
      </c>
      <c r="AA104" t="s">
        <v>493</v>
      </c>
      <c r="AB104" t="s">
        <v>494</v>
      </c>
    </row>
    <row r="105" spans="3:28" x14ac:dyDescent="0.3">
      <c r="C105" t="s">
        <v>141</v>
      </c>
      <c r="D105" t="s">
        <v>413</v>
      </c>
      <c r="E105" t="s">
        <v>414</v>
      </c>
      <c r="Z105" t="s">
        <v>141</v>
      </c>
      <c r="AA105" t="s">
        <v>495</v>
      </c>
      <c r="AB105" t="s">
        <v>496</v>
      </c>
    </row>
    <row r="106" spans="3:28" x14ac:dyDescent="0.3">
      <c r="C106" t="s">
        <v>141</v>
      </c>
      <c r="D106" t="s">
        <v>417</v>
      </c>
      <c r="E106" t="s">
        <v>418</v>
      </c>
      <c r="Z106" t="s">
        <v>141</v>
      </c>
      <c r="AA106" t="s">
        <v>497</v>
      </c>
      <c r="AB106" t="s">
        <v>498</v>
      </c>
    </row>
    <row r="107" spans="3:28" x14ac:dyDescent="0.3">
      <c r="C107" t="s">
        <v>141</v>
      </c>
      <c r="D107" t="s">
        <v>419</v>
      </c>
      <c r="E107" t="s">
        <v>420</v>
      </c>
      <c r="Z107" t="s">
        <v>141</v>
      </c>
      <c r="AA107" t="s">
        <v>499</v>
      </c>
      <c r="AB107" t="s">
        <v>500</v>
      </c>
    </row>
    <row r="108" spans="3:28" x14ac:dyDescent="0.3">
      <c r="C108" t="s">
        <v>141</v>
      </c>
      <c r="D108" t="s">
        <v>423</v>
      </c>
      <c r="E108" t="s">
        <v>424</v>
      </c>
      <c r="Z108" t="s">
        <v>141</v>
      </c>
      <c r="AA108" t="s">
        <v>501</v>
      </c>
      <c r="AB108" t="s">
        <v>502</v>
      </c>
    </row>
    <row r="109" spans="3:28" x14ac:dyDescent="0.3">
      <c r="C109" t="s">
        <v>141</v>
      </c>
      <c r="D109" t="s">
        <v>427</v>
      </c>
      <c r="E109" t="s">
        <v>428</v>
      </c>
      <c r="Z109" t="s">
        <v>141</v>
      </c>
      <c r="AA109" t="s">
        <v>503</v>
      </c>
      <c r="AB109" t="s">
        <v>504</v>
      </c>
    </row>
    <row r="110" spans="3:28" x14ac:dyDescent="0.3">
      <c r="C110" t="s">
        <v>141</v>
      </c>
      <c r="D110" t="s">
        <v>431</v>
      </c>
      <c r="E110" t="s">
        <v>432</v>
      </c>
      <c r="Z110" t="s">
        <v>141</v>
      </c>
      <c r="AA110" t="s">
        <v>505</v>
      </c>
      <c r="AB110" t="s">
        <v>506</v>
      </c>
    </row>
    <row r="111" spans="3:28" x14ac:dyDescent="0.3">
      <c r="C111" t="s">
        <v>141</v>
      </c>
      <c r="D111" t="s">
        <v>435</v>
      </c>
      <c r="E111" t="s">
        <v>436</v>
      </c>
      <c r="Z111" t="s">
        <v>141</v>
      </c>
      <c r="AA111" t="s">
        <v>507</v>
      </c>
      <c r="AB111" t="s">
        <v>508</v>
      </c>
    </row>
    <row r="112" spans="3:28" x14ac:dyDescent="0.3">
      <c r="C112" t="s">
        <v>141</v>
      </c>
      <c r="D112" t="s">
        <v>437</v>
      </c>
      <c r="E112" t="s">
        <v>438</v>
      </c>
      <c r="Z112" t="s">
        <v>141</v>
      </c>
      <c r="AA112" t="s">
        <v>511</v>
      </c>
      <c r="AB112" t="s">
        <v>512</v>
      </c>
    </row>
    <row r="113" spans="3:28" x14ac:dyDescent="0.3">
      <c r="C113" t="s">
        <v>141</v>
      </c>
      <c r="D113" t="s">
        <v>440</v>
      </c>
      <c r="E113" t="s">
        <v>441</v>
      </c>
      <c r="Z113" t="s">
        <v>141</v>
      </c>
      <c r="AA113" t="s">
        <v>513</v>
      </c>
      <c r="AB113" t="s">
        <v>514</v>
      </c>
    </row>
    <row r="114" spans="3:28" x14ac:dyDescent="0.3">
      <c r="C114" t="s">
        <v>141</v>
      </c>
      <c r="D114" t="s">
        <v>442</v>
      </c>
      <c r="E114" t="s">
        <v>443</v>
      </c>
      <c r="Z114" t="s">
        <v>141</v>
      </c>
      <c r="AA114" t="s">
        <v>515</v>
      </c>
      <c r="AB114" t="s">
        <v>516</v>
      </c>
    </row>
    <row r="115" spans="3:28" x14ac:dyDescent="0.3">
      <c r="C115" t="s">
        <v>141</v>
      </c>
      <c r="D115" t="s">
        <v>444</v>
      </c>
      <c r="E115" t="s">
        <v>445</v>
      </c>
      <c r="Z115" t="s">
        <v>141</v>
      </c>
      <c r="AA115" t="s">
        <v>517</v>
      </c>
      <c r="AB115" t="s">
        <v>518</v>
      </c>
    </row>
    <row r="116" spans="3:28" x14ac:dyDescent="0.3">
      <c r="C116" t="s">
        <v>141</v>
      </c>
      <c r="D116" t="s">
        <v>448</v>
      </c>
      <c r="E116" t="s">
        <v>449</v>
      </c>
      <c r="Z116" t="s">
        <v>141</v>
      </c>
      <c r="AA116" t="s">
        <v>519</v>
      </c>
      <c r="AB116" t="s">
        <v>520</v>
      </c>
    </row>
    <row r="117" spans="3:28" x14ac:dyDescent="0.3">
      <c r="C117" t="s">
        <v>141</v>
      </c>
      <c r="D117" t="s">
        <v>450</v>
      </c>
      <c r="E117" t="s">
        <v>451</v>
      </c>
      <c r="Z117" t="s">
        <v>141</v>
      </c>
      <c r="AA117" t="s">
        <v>521</v>
      </c>
      <c r="AB117" t="s">
        <v>522</v>
      </c>
    </row>
    <row r="118" spans="3:28" x14ac:dyDescent="0.3">
      <c r="C118" t="s">
        <v>141</v>
      </c>
      <c r="D118" t="s">
        <v>452</v>
      </c>
      <c r="E118" t="s">
        <v>453</v>
      </c>
      <c r="Z118" t="s">
        <v>141</v>
      </c>
      <c r="AA118" t="s">
        <v>525</v>
      </c>
      <c r="AB118" t="s">
        <v>526</v>
      </c>
    </row>
    <row r="119" spans="3:28" x14ac:dyDescent="0.3">
      <c r="C119" t="s">
        <v>141</v>
      </c>
      <c r="D119" t="s">
        <v>454</v>
      </c>
      <c r="E119" t="s">
        <v>455</v>
      </c>
      <c r="Z119" t="s">
        <v>141</v>
      </c>
      <c r="AA119" t="s">
        <v>529</v>
      </c>
      <c r="AB119" t="s">
        <v>530</v>
      </c>
    </row>
    <row r="120" spans="3:28" x14ac:dyDescent="0.3">
      <c r="C120" t="s">
        <v>141</v>
      </c>
      <c r="D120" t="s">
        <v>456</v>
      </c>
      <c r="E120" t="s">
        <v>457</v>
      </c>
      <c r="Z120" t="s">
        <v>141</v>
      </c>
      <c r="AA120" t="s">
        <v>531</v>
      </c>
      <c r="AB120" t="s">
        <v>532</v>
      </c>
    </row>
    <row r="121" spans="3:28" x14ac:dyDescent="0.3">
      <c r="C121" t="s">
        <v>141</v>
      </c>
      <c r="D121" t="s">
        <v>458</v>
      </c>
      <c r="E121" t="s">
        <v>459</v>
      </c>
      <c r="Z121" t="s">
        <v>141</v>
      </c>
      <c r="AA121" t="s">
        <v>533</v>
      </c>
      <c r="AB121" t="s">
        <v>534</v>
      </c>
    </row>
    <row r="122" spans="3:28" x14ac:dyDescent="0.3">
      <c r="C122" t="s">
        <v>141</v>
      </c>
      <c r="D122" t="s">
        <v>460</v>
      </c>
      <c r="E122" t="s">
        <v>461</v>
      </c>
      <c r="Z122" t="s">
        <v>141</v>
      </c>
      <c r="AA122" t="s">
        <v>535</v>
      </c>
      <c r="AB122" t="s">
        <v>536</v>
      </c>
    </row>
    <row r="123" spans="3:28" x14ac:dyDescent="0.3">
      <c r="C123" t="s">
        <v>141</v>
      </c>
      <c r="D123" t="s">
        <v>464</v>
      </c>
      <c r="E123" t="s">
        <v>465</v>
      </c>
      <c r="Z123" t="s">
        <v>141</v>
      </c>
      <c r="AA123" t="s">
        <v>538</v>
      </c>
      <c r="AB123" t="s">
        <v>539</v>
      </c>
    </row>
    <row r="124" spans="3:28" x14ac:dyDescent="0.3">
      <c r="C124" t="s">
        <v>141</v>
      </c>
      <c r="D124" t="s">
        <v>466</v>
      </c>
      <c r="E124" t="s">
        <v>467</v>
      </c>
      <c r="Z124" t="s">
        <v>141</v>
      </c>
      <c r="AA124" t="s">
        <v>540</v>
      </c>
      <c r="AB124" t="s">
        <v>541</v>
      </c>
    </row>
    <row r="125" spans="3:28" x14ac:dyDescent="0.3">
      <c r="C125" t="s">
        <v>141</v>
      </c>
      <c r="D125" t="s">
        <v>470</v>
      </c>
      <c r="E125" t="s">
        <v>471</v>
      </c>
      <c r="Z125" t="s">
        <v>141</v>
      </c>
      <c r="AA125" t="s">
        <v>544</v>
      </c>
      <c r="AB125" t="s">
        <v>545</v>
      </c>
    </row>
    <row r="126" spans="3:28" x14ac:dyDescent="0.3">
      <c r="C126" t="s">
        <v>141</v>
      </c>
      <c r="D126" t="s">
        <v>472</v>
      </c>
      <c r="E126" t="s">
        <v>473</v>
      </c>
      <c r="Z126" t="s">
        <v>141</v>
      </c>
      <c r="AA126" t="s">
        <v>546</v>
      </c>
      <c r="AB126" t="s">
        <v>547</v>
      </c>
    </row>
    <row r="127" spans="3:28" x14ac:dyDescent="0.3">
      <c r="C127" t="s">
        <v>141</v>
      </c>
      <c r="D127" t="s">
        <v>474</v>
      </c>
      <c r="E127" t="s">
        <v>475</v>
      </c>
      <c r="Z127" t="s">
        <v>141</v>
      </c>
      <c r="AA127" t="s">
        <v>548</v>
      </c>
      <c r="AB127" t="s">
        <v>549</v>
      </c>
    </row>
    <row r="128" spans="3:28" x14ac:dyDescent="0.3">
      <c r="C128" t="s">
        <v>141</v>
      </c>
      <c r="D128" t="s">
        <v>478</v>
      </c>
      <c r="E128" t="s">
        <v>479</v>
      </c>
      <c r="Z128" t="s">
        <v>141</v>
      </c>
      <c r="AA128" t="s">
        <v>550</v>
      </c>
      <c r="AB128" t="s">
        <v>551</v>
      </c>
    </row>
    <row r="129" spans="3:28" x14ac:dyDescent="0.3">
      <c r="C129" t="s">
        <v>141</v>
      </c>
      <c r="D129" t="s">
        <v>482</v>
      </c>
      <c r="E129" t="s">
        <v>483</v>
      </c>
      <c r="Z129" t="s">
        <v>141</v>
      </c>
      <c r="AA129" t="s">
        <v>552</v>
      </c>
      <c r="AB129" t="s">
        <v>553</v>
      </c>
    </row>
    <row r="130" spans="3:28" x14ac:dyDescent="0.3">
      <c r="C130" t="s">
        <v>141</v>
      </c>
      <c r="D130" t="s">
        <v>485</v>
      </c>
      <c r="E130" t="s">
        <v>486</v>
      </c>
      <c r="Z130" t="s">
        <v>141</v>
      </c>
      <c r="AA130" t="s">
        <v>554</v>
      </c>
      <c r="AB130" t="s">
        <v>555</v>
      </c>
    </row>
    <row r="131" spans="3:28" x14ac:dyDescent="0.3">
      <c r="C131" t="s">
        <v>141</v>
      </c>
      <c r="D131" t="s">
        <v>487</v>
      </c>
      <c r="E131" t="s">
        <v>488</v>
      </c>
      <c r="Z131" t="s">
        <v>141</v>
      </c>
      <c r="AA131" t="s">
        <v>556</v>
      </c>
      <c r="AB131" t="s">
        <v>557</v>
      </c>
    </row>
    <row r="132" spans="3:28" x14ac:dyDescent="0.3">
      <c r="C132" t="s">
        <v>141</v>
      </c>
      <c r="D132" t="s">
        <v>489</v>
      </c>
      <c r="E132" t="s">
        <v>490</v>
      </c>
      <c r="Z132" t="s">
        <v>141</v>
      </c>
      <c r="AA132" t="s">
        <v>560</v>
      </c>
      <c r="AB132" t="s">
        <v>561</v>
      </c>
    </row>
    <row r="133" spans="3:28" x14ac:dyDescent="0.3">
      <c r="C133" t="s">
        <v>141</v>
      </c>
      <c r="D133" t="s">
        <v>493</v>
      </c>
      <c r="E133" t="s">
        <v>494</v>
      </c>
      <c r="Z133" t="s">
        <v>141</v>
      </c>
      <c r="AA133" t="s">
        <v>562</v>
      </c>
      <c r="AB133" t="s">
        <v>563</v>
      </c>
    </row>
    <row r="134" spans="3:28" x14ac:dyDescent="0.3">
      <c r="C134" t="s">
        <v>141</v>
      </c>
      <c r="D134" t="s">
        <v>495</v>
      </c>
      <c r="E134" t="s">
        <v>496</v>
      </c>
      <c r="Z134" t="s">
        <v>141</v>
      </c>
      <c r="AA134" t="s">
        <v>566</v>
      </c>
      <c r="AB134" t="s">
        <v>567</v>
      </c>
    </row>
    <row r="135" spans="3:28" x14ac:dyDescent="0.3">
      <c r="C135" t="s">
        <v>141</v>
      </c>
      <c r="D135" t="s">
        <v>497</v>
      </c>
      <c r="E135" t="s">
        <v>498</v>
      </c>
      <c r="Z135" t="s">
        <v>141</v>
      </c>
      <c r="AA135" t="s">
        <v>568</v>
      </c>
      <c r="AB135" t="s">
        <v>569</v>
      </c>
    </row>
    <row r="136" spans="3:28" x14ac:dyDescent="0.3">
      <c r="C136" t="s">
        <v>141</v>
      </c>
      <c r="D136" t="s">
        <v>499</v>
      </c>
      <c r="E136" t="s">
        <v>500</v>
      </c>
      <c r="Z136" t="s">
        <v>141</v>
      </c>
      <c r="AA136" t="s">
        <v>570</v>
      </c>
      <c r="AB136" t="s">
        <v>571</v>
      </c>
    </row>
    <row r="137" spans="3:28" x14ac:dyDescent="0.3">
      <c r="C137" t="s">
        <v>141</v>
      </c>
      <c r="D137" t="s">
        <v>501</v>
      </c>
      <c r="E137" t="s">
        <v>502</v>
      </c>
      <c r="Z137" t="s">
        <v>141</v>
      </c>
      <c r="AA137" t="s">
        <v>572</v>
      </c>
      <c r="AB137" t="s">
        <v>573</v>
      </c>
    </row>
    <row r="138" spans="3:28" x14ac:dyDescent="0.3">
      <c r="C138" t="s">
        <v>141</v>
      </c>
      <c r="D138" t="s">
        <v>503</v>
      </c>
      <c r="E138" t="s">
        <v>504</v>
      </c>
      <c r="Z138" t="s">
        <v>141</v>
      </c>
      <c r="AA138" t="s">
        <v>574</v>
      </c>
      <c r="AB138" t="s">
        <v>575</v>
      </c>
    </row>
    <row r="139" spans="3:28" x14ac:dyDescent="0.3">
      <c r="C139" t="s">
        <v>141</v>
      </c>
      <c r="D139" t="s">
        <v>505</v>
      </c>
      <c r="E139" t="s">
        <v>506</v>
      </c>
      <c r="Z139" t="s">
        <v>141</v>
      </c>
      <c r="AA139" t="s">
        <v>578</v>
      </c>
      <c r="AB139" t="s">
        <v>579</v>
      </c>
    </row>
    <row r="140" spans="3:28" x14ac:dyDescent="0.3">
      <c r="C140" t="s">
        <v>141</v>
      </c>
      <c r="D140" t="s">
        <v>507</v>
      </c>
      <c r="E140" t="s">
        <v>508</v>
      </c>
      <c r="Z140" t="s">
        <v>141</v>
      </c>
      <c r="AA140" t="s">
        <v>580</v>
      </c>
      <c r="AB140" t="s">
        <v>581</v>
      </c>
    </row>
    <row r="141" spans="3:28" x14ac:dyDescent="0.3">
      <c r="C141" t="s">
        <v>141</v>
      </c>
      <c r="D141" t="s">
        <v>511</v>
      </c>
      <c r="E141" t="s">
        <v>512</v>
      </c>
      <c r="Z141" t="s">
        <v>141</v>
      </c>
      <c r="AA141" t="s">
        <v>582</v>
      </c>
      <c r="AB141" t="s">
        <v>583</v>
      </c>
    </row>
    <row r="142" spans="3:28" x14ac:dyDescent="0.3">
      <c r="C142" t="s">
        <v>141</v>
      </c>
      <c r="D142" t="s">
        <v>513</v>
      </c>
      <c r="E142" t="s">
        <v>514</v>
      </c>
      <c r="Z142" t="s">
        <v>141</v>
      </c>
      <c r="AA142" t="s">
        <v>584</v>
      </c>
      <c r="AB142" t="s">
        <v>585</v>
      </c>
    </row>
    <row r="143" spans="3:28" x14ac:dyDescent="0.3">
      <c r="C143" t="s">
        <v>141</v>
      </c>
      <c r="D143" t="s">
        <v>515</v>
      </c>
      <c r="E143" t="s">
        <v>516</v>
      </c>
      <c r="Z143" t="s">
        <v>141</v>
      </c>
      <c r="AA143" t="s">
        <v>587</v>
      </c>
      <c r="AB143" t="s">
        <v>588</v>
      </c>
    </row>
    <row r="144" spans="3:28" x14ac:dyDescent="0.3">
      <c r="C144" t="s">
        <v>141</v>
      </c>
      <c r="D144" t="s">
        <v>517</v>
      </c>
      <c r="E144" t="s">
        <v>518</v>
      </c>
      <c r="Z144" t="s">
        <v>141</v>
      </c>
      <c r="AA144" t="s">
        <v>589</v>
      </c>
      <c r="AB144" t="s">
        <v>590</v>
      </c>
    </row>
    <row r="145" spans="3:28" x14ac:dyDescent="0.3">
      <c r="C145" t="s">
        <v>141</v>
      </c>
      <c r="D145" t="s">
        <v>519</v>
      </c>
      <c r="E145" t="s">
        <v>520</v>
      </c>
      <c r="Z145" t="s">
        <v>141</v>
      </c>
      <c r="AA145" t="s">
        <v>591</v>
      </c>
      <c r="AB145" t="s">
        <v>592</v>
      </c>
    </row>
    <row r="146" spans="3:28" x14ac:dyDescent="0.3">
      <c r="C146" t="s">
        <v>141</v>
      </c>
      <c r="D146" t="s">
        <v>521</v>
      </c>
      <c r="E146" t="s">
        <v>522</v>
      </c>
      <c r="Z146" t="s">
        <v>141</v>
      </c>
      <c r="AA146" t="s">
        <v>593</v>
      </c>
      <c r="AB146" t="s">
        <v>594</v>
      </c>
    </row>
    <row r="147" spans="3:28" x14ac:dyDescent="0.3">
      <c r="C147" t="s">
        <v>141</v>
      </c>
      <c r="D147" t="s">
        <v>525</v>
      </c>
      <c r="E147" t="s">
        <v>526</v>
      </c>
      <c r="Z147" t="s">
        <v>141</v>
      </c>
      <c r="AA147" t="s">
        <v>595</v>
      </c>
      <c r="AB147" t="s">
        <v>596</v>
      </c>
    </row>
    <row r="148" spans="3:28" x14ac:dyDescent="0.3">
      <c r="C148" t="s">
        <v>141</v>
      </c>
      <c r="D148" t="s">
        <v>529</v>
      </c>
      <c r="E148" t="s">
        <v>530</v>
      </c>
      <c r="Z148" t="s">
        <v>141</v>
      </c>
      <c r="AA148" t="s">
        <v>597</v>
      </c>
      <c r="AB148" t="s">
        <v>598</v>
      </c>
    </row>
    <row r="149" spans="3:28" x14ac:dyDescent="0.3">
      <c r="C149" t="s">
        <v>141</v>
      </c>
      <c r="D149" t="s">
        <v>531</v>
      </c>
      <c r="E149" t="s">
        <v>532</v>
      </c>
      <c r="Z149" t="s">
        <v>141</v>
      </c>
      <c r="AA149" t="s">
        <v>601</v>
      </c>
      <c r="AB149" t="s">
        <v>602</v>
      </c>
    </row>
    <row r="150" spans="3:28" x14ac:dyDescent="0.3">
      <c r="C150" t="s">
        <v>141</v>
      </c>
      <c r="D150" t="s">
        <v>533</v>
      </c>
      <c r="E150" t="s">
        <v>534</v>
      </c>
      <c r="Z150" t="s">
        <v>141</v>
      </c>
      <c r="AA150" t="s">
        <v>603</v>
      </c>
      <c r="AB150" t="s">
        <v>604</v>
      </c>
    </row>
    <row r="151" spans="3:28" x14ac:dyDescent="0.3">
      <c r="C151" t="s">
        <v>141</v>
      </c>
      <c r="D151" t="s">
        <v>535</v>
      </c>
      <c r="E151" t="s">
        <v>536</v>
      </c>
      <c r="Z151" t="s">
        <v>141</v>
      </c>
      <c r="AA151" t="s">
        <v>607</v>
      </c>
      <c r="AB151" t="s">
        <v>608</v>
      </c>
    </row>
    <row r="152" spans="3:28" x14ac:dyDescent="0.3">
      <c r="C152" t="s">
        <v>141</v>
      </c>
      <c r="D152" t="s">
        <v>538</v>
      </c>
      <c r="E152" t="s">
        <v>539</v>
      </c>
      <c r="Z152" t="s">
        <v>141</v>
      </c>
      <c r="AA152" t="s">
        <v>609</v>
      </c>
      <c r="AB152" t="s">
        <v>610</v>
      </c>
    </row>
    <row r="153" spans="3:28" x14ac:dyDescent="0.3">
      <c r="C153" t="s">
        <v>141</v>
      </c>
      <c r="D153" t="s">
        <v>540</v>
      </c>
      <c r="E153" t="s">
        <v>541</v>
      </c>
      <c r="Z153" t="s">
        <v>141</v>
      </c>
      <c r="AA153" t="s">
        <v>613</v>
      </c>
      <c r="AB153" t="s">
        <v>614</v>
      </c>
    </row>
    <row r="154" spans="3:28" x14ac:dyDescent="0.3">
      <c r="C154" t="s">
        <v>141</v>
      </c>
      <c r="D154" t="s">
        <v>544</v>
      </c>
      <c r="E154" t="s">
        <v>545</v>
      </c>
      <c r="Y154" t="s">
        <v>148</v>
      </c>
      <c r="Z154" t="s">
        <v>148</v>
      </c>
      <c r="AA154" t="s">
        <v>161</v>
      </c>
      <c r="AB154" t="s">
        <v>162</v>
      </c>
    </row>
    <row r="155" spans="3:28" x14ac:dyDescent="0.3">
      <c r="C155" t="s">
        <v>141</v>
      </c>
      <c r="D155" t="s">
        <v>546</v>
      </c>
      <c r="E155" t="s">
        <v>547</v>
      </c>
      <c r="Z155" t="s">
        <v>148</v>
      </c>
      <c r="AA155" t="s">
        <v>216</v>
      </c>
      <c r="AB155" t="s">
        <v>217</v>
      </c>
    </row>
    <row r="156" spans="3:28" x14ac:dyDescent="0.3">
      <c r="C156" t="s">
        <v>141</v>
      </c>
      <c r="D156" t="s">
        <v>548</v>
      </c>
      <c r="E156" t="s">
        <v>549</v>
      </c>
      <c r="Z156" t="s">
        <v>148</v>
      </c>
      <c r="AA156" t="s">
        <v>201</v>
      </c>
      <c r="AB156" t="s">
        <v>202</v>
      </c>
    </row>
    <row r="157" spans="3:28" x14ac:dyDescent="0.3">
      <c r="C157" t="s">
        <v>141</v>
      </c>
      <c r="D157" t="s">
        <v>550</v>
      </c>
      <c r="E157" t="s">
        <v>551</v>
      </c>
      <c r="Z157" t="s">
        <v>148</v>
      </c>
      <c r="AA157" t="s">
        <v>209</v>
      </c>
      <c r="AB157" t="s">
        <v>210</v>
      </c>
    </row>
    <row r="158" spans="3:28" x14ac:dyDescent="0.3">
      <c r="C158" t="s">
        <v>141</v>
      </c>
      <c r="D158" t="s">
        <v>552</v>
      </c>
      <c r="E158" t="s">
        <v>553</v>
      </c>
      <c r="Z158" t="s">
        <v>148</v>
      </c>
      <c r="AA158" t="s">
        <v>233</v>
      </c>
      <c r="AB158" t="s">
        <v>234</v>
      </c>
    </row>
    <row r="159" spans="3:28" x14ac:dyDescent="0.3">
      <c r="C159" t="s">
        <v>141</v>
      </c>
      <c r="D159" t="s">
        <v>554</v>
      </c>
      <c r="E159" t="s">
        <v>555</v>
      </c>
      <c r="Z159" t="s">
        <v>148</v>
      </c>
      <c r="AA159" t="s">
        <v>253</v>
      </c>
      <c r="AB159" t="s">
        <v>254</v>
      </c>
    </row>
    <row r="160" spans="3:28" x14ac:dyDescent="0.3">
      <c r="C160" t="s">
        <v>141</v>
      </c>
      <c r="D160" t="s">
        <v>556</v>
      </c>
      <c r="E160" t="s">
        <v>557</v>
      </c>
      <c r="Z160" t="s">
        <v>148</v>
      </c>
      <c r="AA160" t="s">
        <v>257</v>
      </c>
      <c r="AB160" t="s">
        <v>258</v>
      </c>
    </row>
    <row r="161" spans="3:28" x14ac:dyDescent="0.3">
      <c r="C161" t="s">
        <v>141</v>
      </c>
      <c r="D161" t="s">
        <v>560</v>
      </c>
      <c r="E161" t="s">
        <v>561</v>
      </c>
      <c r="Z161" t="s">
        <v>148</v>
      </c>
      <c r="AA161" t="s">
        <v>267</v>
      </c>
      <c r="AB161" t="s">
        <v>268</v>
      </c>
    </row>
    <row r="162" spans="3:28" x14ac:dyDescent="0.3">
      <c r="C162" t="s">
        <v>141</v>
      </c>
      <c r="D162" t="s">
        <v>562</v>
      </c>
      <c r="E162" t="s">
        <v>563</v>
      </c>
      <c r="Z162" t="s">
        <v>148</v>
      </c>
      <c r="AA162" t="s">
        <v>269</v>
      </c>
      <c r="AB162" t="s">
        <v>270</v>
      </c>
    </row>
    <row r="163" spans="3:28" x14ac:dyDescent="0.3">
      <c r="C163" t="s">
        <v>141</v>
      </c>
      <c r="D163" t="s">
        <v>566</v>
      </c>
      <c r="E163" t="s">
        <v>567</v>
      </c>
      <c r="Z163" t="s">
        <v>148</v>
      </c>
      <c r="AA163" t="s">
        <v>281</v>
      </c>
      <c r="AB163" t="s">
        <v>282</v>
      </c>
    </row>
    <row r="164" spans="3:28" x14ac:dyDescent="0.3">
      <c r="C164" t="s">
        <v>141</v>
      </c>
      <c r="D164" t="s">
        <v>568</v>
      </c>
      <c r="E164" t="s">
        <v>569</v>
      </c>
      <c r="Z164" t="s">
        <v>148</v>
      </c>
      <c r="AA164" t="s">
        <v>293</v>
      </c>
      <c r="AB164" t="s">
        <v>294</v>
      </c>
    </row>
    <row r="165" spans="3:28" x14ac:dyDescent="0.3">
      <c r="C165" t="s">
        <v>141</v>
      </c>
      <c r="D165" t="s">
        <v>570</v>
      </c>
      <c r="E165" t="s">
        <v>571</v>
      </c>
      <c r="Z165" t="s">
        <v>148</v>
      </c>
      <c r="AA165" t="s">
        <v>297</v>
      </c>
      <c r="AB165" t="s">
        <v>298</v>
      </c>
    </row>
    <row r="166" spans="3:28" x14ac:dyDescent="0.3">
      <c r="C166" t="s">
        <v>141</v>
      </c>
      <c r="D166" t="s">
        <v>572</v>
      </c>
      <c r="E166" t="s">
        <v>573</v>
      </c>
      <c r="Z166" t="s">
        <v>148</v>
      </c>
      <c r="AA166" t="s">
        <v>309</v>
      </c>
      <c r="AB166" t="s">
        <v>310</v>
      </c>
    </row>
    <row r="167" spans="3:28" x14ac:dyDescent="0.3">
      <c r="C167" t="s">
        <v>141</v>
      </c>
      <c r="D167" t="s">
        <v>574</v>
      </c>
      <c r="E167" t="s">
        <v>575</v>
      </c>
      <c r="Z167" t="s">
        <v>148</v>
      </c>
      <c r="AA167" t="s">
        <v>321</v>
      </c>
      <c r="AB167" t="s">
        <v>322</v>
      </c>
    </row>
    <row r="168" spans="3:28" x14ac:dyDescent="0.3">
      <c r="C168" t="s">
        <v>141</v>
      </c>
      <c r="D168" t="s">
        <v>578</v>
      </c>
      <c r="E168" t="s">
        <v>579</v>
      </c>
      <c r="Z168" t="s">
        <v>148</v>
      </c>
      <c r="AA168" t="s">
        <v>332</v>
      </c>
      <c r="AB168" t="s">
        <v>333</v>
      </c>
    </row>
    <row r="169" spans="3:28" x14ac:dyDescent="0.3">
      <c r="C169" t="s">
        <v>141</v>
      </c>
      <c r="D169" t="s">
        <v>580</v>
      </c>
      <c r="E169" t="s">
        <v>581</v>
      </c>
      <c r="Z169" t="s">
        <v>148</v>
      </c>
      <c r="AA169" t="s">
        <v>344</v>
      </c>
      <c r="AB169" t="s">
        <v>345</v>
      </c>
    </row>
    <row r="170" spans="3:28" x14ac:dyDescent="0.3">
      <c r="C170" t="s">
        <v>141</v>
      </c>
      <c r="D170" t="s">
        <v>582</v>
      </c>
      <c r="E170" t="s">
        <v>583</v>
      </c>
      <c r="Z170" t="s">
        <v>148</v>
      </c>
      <c r="AA170" t="s">
        <v>354</v>
      </c>
      <c r="AB170" t="s">
        <v>355</v>
      </c>
    </row>
    <row r="171" spans="3:28" x14ac:dyDescent="0.3">
      <c r="C171" t="s">
        <v>141</v>
      </c>
      <c r="D171" t="s">
        <v>584</v>
      </c>
      <c r="E171" t="s">
        <v>585</v>
      </c>
      <c r="Z171" t="s">
        <v>148</v>
      </c>
      <c r="AA171" t="s">
        <v>381</v>
      </c>
      <c r="AB171" t="s">
        <v>382</v>
      </c>
    </row>
    <row r="172" spans="3:28" x14ac:dyDescent="0.3">
      <c r="C172" t="s">
        <v>141</v>
      </c>
      <c r="D172" t="s">
        <v>587</v>
      </c>
      <c r="E172" t="s">
        <v>588</v>
      </c>
      <c r="Z172" t="s">
        <v>148</v>
      </c>
      <c r="AA172" t="s">
        <v>387</v>
      </c>
      <c r="AB172" t="s">
        <v>388</v>
      </c>
    </row>
    <row r="173" spans="3:28" x14ac:dyDescent="0.3">
      <c r="C173" t="s">
        <v>141</v>
      </c>
      <c r="D173" t="s">
        <v>589</v>
      </c>
      <c r="E173" t="s">
        <v>590</v>
      </c>
      <c r="Z173" t="s">
        <v>148</v>
      </c>
      <c r="AA173" t="s">
        <v>389</v>
      </c>
      <c r="AB173" t="s">
        <v>390</v>
      </c>
    </row>
    <row r="174" spans="3:28" x14ac:dyDescent="0.3">
      <c r="C174" t="s">
        <v>141</v>
      </c>
      <c r="D174" t="s">
        <v>591</v>
      </c>
      <c r="E174" t="s">
        <v>592</v>
      </c>
      <c r="Z174" t="s">
        <v>148</v>
      </c>
      <c r="AA174" t="s">
        <v>395</v>
      </c>
      <c r="AB174" t="s">
        <v>396</v>
      </c>
    </row>
    <row r="175" spans="3:28" x14ac:dyDescent="0.3">
      <c r="C175" t="s">
        <v>141</v>
      </c>
      <c r="D175" t="s">
        <v>593</v>
      </c>
      <c r="E175" t="s">
        <v>594</v>
      </c>
      <c r="Z175" t="s">
        <v>148</v>
      </c>
      <c r="AA175" t="s">
        <v>399</v>
      </c>
      <c r="AB175" t="s">
        <v>400</v>
      </c>
    </row>
    <row r="176" spans="3:28" x14ac:dyDescent="0.3">
      <c r="C176" t="s">
        <v>141</v>
      </c>
      <c r="D176" t="s">
        <v>595</v>
      </c>
      <c r="E176" t="s">
        <v>596</v>
      </c>
      <c r="Z176" t="s">
        <v>148</v>
      </c>
      <c r="AA176" t="s">
        <v>417</v>
      </c>
      <c r="AB176" t="s">
        <v>418</v>
      </c>
    </row>
    <row r="177" spans="2:28" x14ac:dyDescent="0.3">
      <c r="C177" t="s">
        <v>141</v>
      </c>
      <c r="D177" t="s">
        <v>597</v>
      </c>
      <c r="E177" t="s">
        <v>598</v>
      </c>
      <c r="Z177" t="s">
        <v>148</v>
      </c>
      <c r="AA177" t="s">
        <v>423</v>
      </c>
      <c r="AB177" t="s">
        <v>424</v>
      </c>
    </row>
    <row r="178" spans="2:28" x14ac:dyDescent="0.3">
      <c r="C178" t="s">
        <v>141</v>
      </c>
      <c r="D178" t="s">
        <v>601</v>
      </c>
      <c r="E178" t="s">
        <v>602</v>
      </c>
      <c r="Z178" t="s">
        <v>148</v>
      </c>
      <c r="AA178" t="s">
        <v>435</v>
      </c>
      <c r="AB178" t="s">
        <v>436</v>
      </c>
    </row>
    <row r="179" spans="2:28" x14ac:dyDescent="0.3">
      <c r="C179" t="s">
        <v>141</v>
      </c>
      <c r="D179" t="s">
        <v>603</v>
      </c>
      <c r="E179" t="s">
        <v>604</v>
      </c>
      <c r="Z179" t="s">
        <v>148</v>
      </c>
      <c r="AA179" t="s">
        <v>440</v>
      </c>
      <c r="AB179" t="s">
        <v>441</v>
      </c>
    </row>
    <row r="180" spans="2:28" x14ac:dyDescent="0.3">
      <c r="C180" t="s">
        <v>141</v>
      </c>
      <c r="D180" t="s">
        <v>607</v>
      </c>
      <c r="E180" t="s">
        <v>608</v>
      </c>
      <c r="Z180" t="s">
        <v>148</v>
      </c>
      <c r="AA180" t="s">
        <v>448</v>
      </c>
      <c r="AB180" t="s">
        <v>449</v>
      </c>
    </row>
    <row r="181" spans="2:28" x14ac:dyDescent="0.3">
      <c r="C181" t="s">
        <v>141</v>
      </c>
      <c r="D181" t="s">
        <v>609</v>
      </c>
      <c r="E181" t="s">
        <v>610</v>
      </c>
      <c r="Z181" t="s">
        <v>148</v>
      </c>
      <c r="AA181" t="s">
        <v>450</v>
      </c>
      <c r="AB181" t="s">
        <v>451</v>
      </c>
    </row>
    <row r="182" spans="2:28" x14ac:dyDescent="0.3">
      <c r="C182" t="s">
        <v>141</v>
      </c>
      <c r="D182" t="s">
        <v>613</v>
      </c>
      <c r="E182" t="s">
        <v>614</v>
      </c>
      <c r="Z182" t="s">
        <v>148</v>
      </c>
      <c r="AA182" t="s">
        <v>454</v>
      </c>
      <c r="AB182" t="s">
        <v>455</v>
      </c>
    </row>
    <row r="183" spans="2:28" x14ac:dyDescent="0.3">
      <c r="B183" t="s">
        <v>176</v>
      </c>
      <c r="C183" t="s">
        <v>176</v>
      </c>
      <c r="D183" t="s">
        <v>176</v>
      </c>
      <c r="E183" t="s">
        <v>1015</v>
      </c>
      <c r="Z183" t="s">
        <v>148</v>
      </c>
      <c r="AA183" t="s">
        <v>456</v>
      </c>
      <c r="AB183" t="s">
        <v>457</v>
      </c>
    </row>
    <row r="184" spans="2:28" x14ac:dyDescent="0.3">
      <c r="C184" t="s">
        <v>176</v>
      </c>
      <c r="D184" t="s">
        <v>301</v>
      </c>
      <c r="E184" t="s">
        <v>302</v>
      </c>
      <c r="Z184" t="s">
        <v>148</v>
      </c>
      <c r="AA184" t="s">
        <v>460</v>
      </c>
      <c r="AB184" t="s">
        <v>461</v>
      </c>
    </row>
    <row r="185" spans="2:28" x14ac:dyDescent="0.3">
      <c r="C185" t="s">
        <v>176</v>
      </c>
      <c r="D185" t="s">
        <v>305</v>
      </c>
      <c r="E185" t="s">
        <v>306</v>
      </c>
      <c r="Z185" t="s">
        <v>148</v>
      </c>
      <c r="AA185" t="s">
        <v>470</v>
      </c>
      <c r="AB185" t="s">
        <v>471</v>
      </c>
    </row>
    <row r="186" spans="2:28" x14ac:dyDescent="0.3">
      <c r="C186" t="s">
        <v>176</v>
      </c>
      <c r="D186" t="s">
        <v>403</v>
      </c>
      <c r="E186" t="s">
        <v>404</v>
      </c>
      <c r="Z186" t="s">
        <v>148</v>
      </c>
      <c r="AA186" t="s">
        <v>489</v>
      </c>
      <c r="AB186" t="s">
        <v>490</v>
      </c>
    </row>
    <row r="187" spans="2:28" x14ac:dyDescent="0.3">
      <c r="C187" t="s">
        <v>176</v>
      </c>
      <c r="D187" t="s">
        <v>407</v>
      </c>
      <c r="E187" t="s">
        <v>408</v>
      </c>
      <c r="Z187" t="s">
        <v>148</v>
      </c>
      <c r="AA187" t="s">
        <v>495</v>
      </c>
      <c r="AB187" t="s">
        <v>496</v>
      </c>
    </row>
    <row r="188" spans="2:28" x14ac:dyDescent="0.3">
      <c r="C188" t="s">
        <v>176</v>
      </c>
      <c r="D188" t="s">
        <v>413</v>
      </c>
      <c r="E188" t="s">
        <v>414</v>
      </c>
      <c r="Z188" t="s">
        <v>148</v>
      </c>
      <c r="AA188" t="s">
        <v>497</v>
      </c>
      <c r="AB188" t="s">
        <v>498</v>
      </c>
    </row>
    <row r="189" spans="2:28" x14ac:dyDescent="0.3">
      <c r="C189" t="s">
        <v>176</v>
      </c>
      <c r="D189" t="s">
        <v>458</v>
      </c>
      <c r="E189" t="s">
        <v>459</v>
      </c>
      <c r="Z189" t="s">
        <v>148</v>
      </c>
      <c r="AA189" t="s">
        <v>501</v>
      </c>
      <c r="AB189" t="s">
        <v>502</v>
      </c>
    </row>
    <row r="190" spans="2:28" x14ac:dyDescent="0.3">
      <c r="C190" t="s">
        <v>176</v>
      </c>
      <c r="D190" t="s">
        <v>464</v>
      </c>
      <c r="E190" t="s">
        <v>465</v>
      </c>
      <c r="Z190" t="s">
        <v>148</v>
      </c>
      <c r="AA190" t="s">
        <v>505</v>
      </c>
      <c r="AB190" t="s">
        <v>506</v>
      </c>
    </row>
    <row r="191" spans="2:28" x14ac:dyDescent="0.3">
      <c r="C191" t="s">
        <v>176</v>
      </c>
      <c r="D191" t="s">
        <v>466</v>
      </c>
      <c r="E191" t="s">
        <v>467</v>
      </c>
      <c r="Z191" t="s">
        <v>148</v>
      </c>
      <c r="AA191" t="s">
        <v>507</v>
      </c>
      <c r="AB191" t="s">
        <v>508</v>
      </c>
    </row>
    <row r="192" spans="2:28" x14ac:dyDescent="0.3">
      <c r="C192" t="s">
        <v>176</v>
      </c>
      <c r="D192" t="s">
        <v>499</v>
      </c>
      <c r="E192" t="s">
        <v>500</v>
      </c>
      <c r="Z192" t="s">
        <v>148</v>
      </c>
      <c r="AA192" t="s">
        <v>521</v>
      </c>
      <c r="AB192" t="s">
        <v>522</v>
      </c>
    </row>
    <row r="193" spans="2:28" x14ac:dyDescent="0.3">
      <c r="B193" t="s">
        <v>192</v>
      </c>
      <c r="C193" t="s">
        <v>192</v>
      </c>
      <c r="D193" t="s">
        <v>192</v>
      </c>
      <c r="E193" t="s">
        <v>1017</v>
      </c>
      <c r="Z193" t="s">
        <v>148</v>
      </c>
      <c r="AA193" t="s">
        <v>533</v>
      </c>
      <c r="AB193" t="s">
        <v>534</v>
      </c>
    </row>
    <row r="194" spans="2:28" x14ac:dyDescent="0.3">
      <c r="C194" t="s">
        <v>192</v>
      </c>
      <c r="D194" t="s">
        <v>179</v>
      </c>
      <c r="E194" t="s">
        <v>180</v>
      </c>
      <c r="Z194" t="s">
        <v>148</v>
      </c>
      <c r="AA194" t="s">
        <v>540</v>
      </c>
      <c r="AB194" t="s">
        <v>541</v>
      </c>
    </row>
    <row r="195" spans="2:28" x14ac:dyDescent="0.3">
      <c r="C195" t="s">
        <v>192</v>
      </c>
      <c r="D195" t="s">
        <v>259</v>
      </c>
      <c r="E195" t="s">
        <v>260</v>
      </c>
      <c r="Z195" t="s">
        <v>148</v>
      </c>
      <c r="AA195" t="s">
        <v>538</v>
      </c>
      <c r="AB195" t="s">
        <v>539</v>
      </c>
    </row>
    <row r="196" spans="2:28" x14ac:dyDescent="0.3">
      <c r="C196" t="s">
        <v>192</v>
      </c>
      <c r="D196" t="s">
        <v>263</v>
      </c>
      <c r="E196" t="s">
        <v>264</v>
      </c>
      <c r="Z196" t="s">
        <v>148</v>
      </c>
      <c r="AA196" t="s">
        <v>548</v>
      </c>
      <c r="AB196" t="s">
        <v>549</v>
      </c>
    </row>
    <row r="197" spans="2:28" x14ac:dyDescent="0.3">
      <c r="C197" t="s">
        <v>192</v>
      </c>
      <c r="D197" t="s">
        <v>329</v>
      </c>
      <c r="E197" t="s">
        <v>330</v>
      </c>
      <c r="Z197" t="s">
        <v>148</v>
      </c>
      <c r="AA197" t="s">
        <v>556</v>
      </c>
      <c r="AB197" t="s">
        <v>557</v>
      </c>
    </row>
    <row r="198" spans="2:28" x14ac:dyDescent="0.3">
      <c r="C198" t="s">
        <v>192</v>
      </c>
      <c r="D198" t="s">
        <v>360</v>
      </c>
      <c r="E198" t="s">
        <v>361</v>
      </c>
      <c r="Z198" t="s">
        <v>148</v>
      </c>
      <c r="AA198" t="s">
        <v>570</v>
      </c>
      <c r="AB198" t="s">
        <v>571</v>
      </c>
    </row>
    <row r="199" spans="2:28" x14ac:dyDescent="0.3">
      <c r="C199" t="s">
        <v>192</v>
      </c>
      <c r="D199" t="s">
        <v>419</v>
      </c>
      <c r="E199" t="s">
        <v>420</v>
      </c>
      <c r="Z199" t="s">
        <v>148</v>
      </c>
      <c r="AA199" t="s">
        <v>572</v>
      </c>
      <c r="AB199" t="s">
        <v>573</v>
      </c>
    </row>
    <row r="200" spans="2:28" x14ac:dyDescent="0.3">
      <c r="C200" t="s">
        <v>192</v>
      </c>
      <c r="D200" t="s">
        <v>444</v>
      </c>
      <c r="E200" t="s">
        <v>445</v>
      </c>
      <c r="Z200" t="s">
        <v>148</v>
      </c>
      <c r="AA200" t="s">
        <v>582</v>
      </c>
      <c r="AB200" t="s">
        <v>583</v>
      </c>
    </row>
    <row r="201" spans="2:28" x14ac:dyDescent="0.3">
      <c r="C201" t="s">
        <v>192</v>
      </c>
      <c r="D201" t="s">
        <v>474</v>
      </c>
      <c r="E201" t="s">
        <v>475</v>
      </c>
      <c r="Z201" t="s">
        <v>148</v>
      </c>
      <c r="AA201" t="s">
        <v>593</v>
      </c>
      <c r="AB201" t="s">
        <v>594</v>
      </c>
    </row>
    <row r="202" spans="2:28" x14ac:dyDescent="0.3">
      <c r="C202" t="s">
        <v>192</v>
      </c>
      <c r="D202" t="s">
        <v>529</v>
      </c>
      <c r="E202" t="s">
        <v>530</v>
      </c>
      <c r="Z202" t="s">
        <v>148</v>
      </c>
      <c r="AA202" t="s">
        <v>601</v>
      </c>
      <c r="AB202" t="s">
        <v>602</v>
      </c>
    </row>
    <row r="203" spans="2:28" x14ac:dyDescent="0.3">
      <c r="C203" t="s">
        <v>192</v>
      </c>
      <c r="D203" t="s">
        <v>546</v>
      </c>
      <c r="E203" t="s">
        <v>547</v>
      </c>
      <c r="Z203" t="s">
        <v>148</v>
      </c>
      <c r="AA203" t="s">
        <v>613</v>
      </c>
      <c r="AB203" t="s">
        <v>614</v>
      </c>
    </row>
    <row r="204" spans="2:28" x14ac:dyDescent="0.3">
      <c r="C204" t="s">
        <v>192</v>
      </c>
      <c r="D204" t="s">
        <v>562</v>
      </c>
      <c r="E204" t="s">
        <v>563</v>
      </c>
      <c r="Y204" t="s">
        <v>154</v>
      </c>
      <c r="Z204" t="s">
        <v>154</v>
      </c>
      <c r="AA204" t="s">
        <v>179</v>
      </c>
      <c r="AB204" t="s">
        <v>180</v>
      </c>
    </row>
    <row r="205" spans="2:28" x14ac:dyDescent="0.3">
      <c r="B205" t="s">
        <v>198</v>
      </c>
      <c r="C205" t="s">
        <v>198</v>
      </c>
      <c r="D205" t="s">
        <v>198</v>
      </c>
      <c r="E205" t="s">
        <v>1018</v>
      </c>
      <c r="Z205" t="s">
        <v>154</v>
      </c>
      <c r="AA205" t="s">
        <v>194</v>
      </c>
      <c r="AB205" t="s">
        <v>195</v>
      </c>
    </row>
    <row r="206" spans="2:28" x14ac:dyDescent="0.3">
      <c r="C206" t="s">
        <v>198</v>
      </c>
      <c r="D206" t="s">
        <v>140</v>
      </c>
      <c r="E206" t="s">
        <v>136</v>
      </c>
      <c r="Z206" t="s">
        <v>154</v>
      </c>
      <c r="AA206" t="s">
        <v>259</v>
      </c>
      <c r="AB206" t="s">
        <v>260</v>
      </c>
    </row>
    <row r="207" spans="2:28" x14ac:dyDescent="0.3">
      <c r="C207" t="s">
        <v>198</v>
      </c>
      <c r="D207" t="s">
        <v>152</v>
      </c>
      <c r="E207" t="s">
        <v>153</v>
      </c>
      <c r="Z207" t="s">
        <v>154</v>
      </c>
      <c r="AA207" t="s">
        <v>263</v>
      </c>
      <c r="AB207" t="s">
        <v>264</v>
      </c>
    </row>
    <row r="208" spans="2:28" x14ac:dyDescent="0.3">
      <c r="C208" t="s">
        <v>198</v>
      </c>
      <c r="D208" t="s">
        <v>188</v>
      </c>
      <c r="E208" t="s">
        <v>189</v>
      </c>
      <c r="Z208" t="s">
        <v>154</v>
      </c>
      <c r="AA208" t="s">
        <v>285</v>
      </c>
      <c r="AB208" t="s">
        <v>286</v>
      </c>
    </row>
    <row r="209" spans="3:28" x14ac:dyDescent="0.3">
      <c r="C209" t="s">
        <v>198</v>
      </c>
      <c r="D209" t="s">
        <v>237</v>
      </c>
      <c r="E209" t="s">
        <v>238</v>
      </c>
      <c r="Z209" t="s">
        <v>154</v>
      </c>
      <c r="AA209" t="s">
        <v>301</v>
      </c>
      <c r="AB209" t="s">
        <v>302</v>
      </c>
    </row>
    <row r="210" spans="3:28" x14ac:dyDescent="0.3">
      <c r="C210" t="s">
        <v>198</v>
      </c>
      <c r="D210" t="s">
        <v>248</v>
      </c>
      <c r="E210" t="s">
        <v>249</v>
      </c>
      <c r="Z210" t="s">
        <v>154</v>
      </c>
      <c r="AA210" t="s">
        <v>305</v>
      </c>
      <c r="AB210" t="s">
        <v>306</v>
      </c>
    </row>
    <row r="211" spans="3:28" x14ac:dyDescent="0.3">
      <c r="C211" t="s">
        <v>198</v>
      </c>
      <c r="D211" t="s">
        <v>261</v>
      </c>
      <c r="E211" t="s">
        <v>262</v>
      </c>
      <c r="Z211" t="s">
        <v>154</v>
      </c>
      <c r="AA211" t="s">
        <v>313</v>
      </c>
      <c r="AB211" t="s">
        <v>314</v>
      </c>
    </row>
    <row r="212" spans="3:28" x14ac:dyDescent="0.3">
      <c r="C212" t="s">
        <v>198</v>
      </c>
      <c r="D212" t="s">
        <v>273</v>
      </c>
      <c r="E212" t="s">
        <v>274</v>
      </c>
      <c r="Z212" t="s">
        <v>154</v>
      </c>
      <c r="AA212" t="s">
        <v>329</v>
      </c>
      <c r="AB212" t="s">
        <v>330</v>
      </c>
    </row>
    <row r="213" spans="3:28" x14ac:dyDescent="0.3">
      <c r="C213" t="s">
        <v>198</v>
      </c>
      <c r="D213" t="s">
        <v>289</v>
      </c>
      <c r="E213" t="s">
        <v>290</v>
      </c>
      <c r="Z213" t="s">
        <v>154</v>
      </c>
      <c r="AA213" t="s">
        <v>358</v>
      </c>
      <c r="AB213" t="s">
        <v>359</v>
      </c>
    </row>
    <row r="214" spans="3:28" x14ac:dyDescent="0.3">
      <c r="C214" t="s">
        <v>198</v>
      </c>
      <c r="D214" t="s">
        <v>317</v>
      </c>
      <c r="E214" t="s">
        <v>318</v>
      </c>
      <c r="Z214" t="s">
        <v>154</v>
      </c>
      <c r="AA214" t="s">
        <v>360</v>
      </c>
      <c r="AB214" t="s">
        <v>361</v>
      </c>
    </row>
    <row r="215" spans="3:28" x14ac:dyDescent="0.3">
      <c r="C215" t="s">
        <v>198</v>
      </c>
      <c r="D215" t="s">
        <v>325</v>
      </c>
      <c r="E215" t="s">
        <v>326</v>
      </c>
      <c r="Z215" t="s">
        <v>154</v>
      </c>
      <c r="AA215" t="s">
        <v>403</v>
      </c>
      <c r="AB215" t="s">
        <v>404</v>
      </c>
    </row>
    <row r="216" spans="3:28" x14ac:dyDescent="0.3">
      <c r="C216" t="s">
        <v>198</v>
      </c>
      <c r="D216" t="s">
        <v>338</v>
      </c>
      <c r="E216" t="s">
        <v>339</v>
      </c>
      <c r="Z216" t="s">
        <v>154</v>
      </c>
      <c r="AA216" t="s">
        <v>407</v>
      </c>
      <c r="AB216" t="s">
        <v>408</v>
      </c>
    </row>
    <row r="217" spans="3:28" x14ac:dyDescent="0.3">
      <c r="C217" t="s">
        <v>198</v>
      </c>
      <c r="D217" t="s">
        <v>340</v>
      </c>
      <c r="E217" t="s">
        <v>341</v>
      </c>
      <c r="Z217" t="s">
        <v>154</v>
      </c>
      <c r="AA217" t="s">
        <v>413</v>
      </c>
      <c r="AB217" t="s">
        <v>414</v>
      </c>
    </row>
    <row r="218" spans="3:28" x14ac:dyDescent="0.3">
      <c r="C218" t="s">
        <v>198</v>
      </c>
      <c r="D218" t="s">
        <v>346</v>
      </c>
      <c r="E218" t="s">
        <v>347</v>
      </c>
      <c r="Z218" t="s">
        <v>154</v>
      </c>
      <c r="AA218" t="s">
        <v>419</v>
      </c>
      <c r="AB218" t="s">
        <v>420</v>
      </c>
    </row>
    <row r="219" spans="3:28" x14ac:dyDescent="0.3">
      <c r="C219" t="s">
        <v>198</v>
      </c>
      <c r="D219" t="s">
        <v>350</v>
      </c>
      <c r="E219" t="s">
        <v>351</v>
      </c>
      <c r="Z219" t="s">
        <v>154</v>
      </c>
      <c r="AA219" t="s">
        <v>437</v>
      </c>
      <c r="AB219" t="s">
        <v>438</v>
      </c>
    </row>
    <row r="220" spans="3:28" x14ac:dyDescent="0.3">
      <c r="C220" t="s">
        <v>198</v>
      </c>
      <c r="D220" t="s">
        <v>352</v>
      </c>
      <c r="E220" t="s">
        <v>353</v>
      </c>
      <c r="Z220" t="s">
        <v>154</v>
      </c>
      <c r="AA220" t="s">
        <v>444</v>
      </c>
      <c r="AB220" t="s">
        <v>445</v>
      </c>
    </row>
    <row r="221" spans="3:28" x14ac:dyDescent="0.3">
      <c r="C221" t="s">
        <v>198</v>
      </c>
      <c r="D221" t="s">
        <v>356</v>
      </c>
      <c r="E221" t="s">
        <v>357</v>
      </c>
      <c r="Z221" t="s">
        <v>154</v>
      </c>
      <c r="AA221" t="s">
        <v>458</v>
      </c>
      <c r="AB221" t="s">
        <v>459</v>
      </c>
    </row>
    <row r="222" spans="3:28" x14ac:dyDescent="0.3">
      <c r="C222" t="s">
        <v>198</v>
      </c>
      <c r="D222" t="s">
        <v>363</v>
      </c>
      <c r="E222" t="s">
        <v>364</v>
      </c>
      <c r="Z222" t="s">
        <v>154</v>
      </c>
      <c r="AA222" t="s">
        <v>464</v>
      </c>
      <c r="AB222" t="s">
        <v>465</v>
      </c>
    </row>
    <row r="223" spans="3:28" x14ac:dyDescent="0.3">
      <c r="C223" t="s">
        <v>198</v>
      </c>
      <c r="D223" t="s">
        <v>367</v>
      </c>
      <c r="E223" t="s">
        <v>368</v>
      </c>
      <c r="Z223" t="s">
        <v>154</v>
      </c>
      <c r="AA223" t="s">
        <v>466</v>
      </c>
      <c r="AB223" t="s">
        <v>467</v>
      </c>
    </row>
    <row r="224" spans="3:28" x14ac:dyDescent="0.3">
      <c r="C224" t="s">
        <v>198</v>
      </c>
      <c r="D224" t="s">
        <v>373</v>
      </c>
      <c r="E224" t="s">
        <v>374</v>
      </c>
      <c r="Z224" t="s">
        <v>154</v>
      </c>
      <c r="AA224" t="s">
        <v>474</v>
      </c>
      <c r="AB224" t="s">
        <v>475</v>
      </c>
    </row>
    <row r="225" spans="2:28" x14ac:dyDescent="0.3">
      <c r="C225" t="s">
        <v>198</v>
      </c>
      <c r="D225" t="s">
        <v>375</v>
      </c>
      <c r="E225" t="s">
        <v>376</v>
      </c>
      <c r="Z225" t="s">
        <v>154</v>
      </c>
      <c r="AA225" t="s">
        <v>499</v>
      </c>
      <c r="AB225" t="s">
        <v>500</v>
      </c>
    </row>
    <row r="226" spans="2:28" x14ac:dyDescent="0.3">
      <c r="C226" t="s">
        <v>198</v>
      </c>
      <c r="D226" t="s">
        <v>385</v>
      </c>
      <c r="E226" t="s">
        <v>386</v>
      </c>
      <c r="Z226" t="s">
        <v>154</v>
      </c>
      <c r="AA226" t="s">
        <v>503</v>
      </c>
      <c r="AB226" t="s">
        <v>504</v>
      </c>
    </row>
    <row r="227" spans="2:28" x14ac:dyDescent="0.3">
      <c r="C227" t="s">
        <v>198</v>
      </c>
      <c r="D227" t="s">
        <v>393</v>
      </c>
      <c r="E227" t="s">
        <v>394</v>
      </c>
      <c r="Z227" t="s">
        <v>154</v>
      </c>
      <c r="AA227" t="s">
        <v>511</v>
      </c>
      <c r="AB227" t="s">
        <v>512</v>
      </c>
    </row>
    <row r="228" spans="2:28" x14ac:dyDescent="0.3">
      <c r="C228" t="s">
        <v>198</v>
      </c>
      <c r="D228" t="s">
        <v>409</v>
      </c>
      <c r="E228" t="s">
        <v>410</v>
      </c>
      <c r="Z228" t="s">
        <v>154</v>
      </c>
      <c r="AA228" t="s">
        <v>515</v>
      </c>
      <c r="AB228" t="s">
        <v>516</v>
      </c>
    </row>
    <row r="229" spans="2:28" x14ac:dyDescent="0.3">
      <c r="C229" t="s">
        <v>198</v>
      </c>
      <c r="D229" t="s">
        <v>431</v>
      </c>
      <c r="E229" t="s">
        <v>432</v>
      </c>
      <c r="Z229" t="s">
        <v>154</v>
      </c>
      <c r="AA229" t="s">
        <v>529</v>
      </c>
      <c r="AB229" t="s">
        <v>530</v>
      </c>
    </row>
    <row r="230" spans="2:28" x14ac:dyDescent="0.3">
      <c r="C230" t="s">
        <v>198</v>
      </c>
      <c r="D230" t="s">
        <v>442</v>
      </c>
      <c r="E230" t="s">
        <v>443</v>
      </c>
      <c r="Z230" t="s">
        <v>154</v>
      </c>
      <c r="AA230" t="s">
        <v>535</v>
      </c>
      <c r="AB230" t="s">
        <v>536</v>
      </c>
    </row>
    <row r="231" spans="2:28" x14ac:dyDescent="0.3">
      <c r="C231" t="s">
        <v>198</v>
      </c>
      <c r="D231" t="s">
        <v>487</v>
      </c>
      <c r="E231" t="s">
        <v>488</v>
      </c>
      <c r="Z231" t="s">
        <v>154</v>
      </c>
      <c r="AA231" t="s">
        <v>544</v>
      </c>
      <c r="AB231" t="s">
        <v>545</v>
      </c>
    </row>
    <row r="232" spans="2:28" x14ac:dyDescent="0.3">
      <c r="C232" t="s">
        <v>198</v>
      </c>
      <c r="D232" t="s">
        <v>493</v>
      </c>
      <c r="E232" t="s">
        <v>494</v>
      </c>
      <c r="Z232" t="s">
        <v>154</v>
      </c>
      <c r="AA232" t="s">
        <v>546</v>
      </c>
      <c r="AB232" t="s">
        <v>547</v>
      </c>
    </row>
    <row r="233" spans="2:28" x14ac:dyDescent="0.3">
      <c r="C233" t="s">
        <v>198</v>
      </c>
      <c r="D233" t="s">
        <v>531</v>
      </c>
      <c r="E233" t="s">
        <v>532</v>
      </c>
      <c r="Z233" t="s">
        <v>154</v>
      </c>
      <c r="AA233" t="s">
        <v>560</v>
      </c>
      <c r="AB233" t="s">
        <v>561</v>
      </c>
    </row>
    <row r="234" spans="2:28" x14ac:dyDescent="0.3">
      <c r="C234" t="s">
        <v>198</v>
      </c>
      <c r="D234" t="s">
        <v>552</v>
      </c>
      <c r="E234" t="s">
        <v>553</v>
      </c>
      <c r="Z234" t="s">
        <v>154</v>
      </c>
      <c r="AA234" t="s">
        <v>562</v>
      </c>
      <c r="AB234" t="s">
        <v>563</v>
      </c>
    </row>
    <row r="235" spans="2:28" x14ac:dyDescent="0.3">
      <c r="C235" t="s">
        <v>198</v>
      </c>
      <c r="D235" t="s">
        <v>568</v>
      </c>
      <c r="E235" t="s">
        <v>569</v>
      </c>
      <c r="Z235" t="s">
        <v>154</v>
      </c>
      <c r="AA235" t="s">
        <v>574</v>
      </c>
      <c r="AB235" t="s">
        <v>575</v>
      </c>
    </row>
    <row r="236" spans="2:28" x14ac:dyDescent="0.3">
      <c r="C236" t="s">
        <v>198</v>
      </c>
      <c r="D236" t="s">
        <v>578</v>
      </c>
      <c r="E236" t="s">
        <v>579</v>
      </c>
      <c r="Z236" t="s">
        <v>154</v>
      </c>
      <c r="AA236" t="s">
        <v>584</v>
      </c>
      <c r="AB236" t="s">
        <v>585</v>
      </c>
    </row>
    <row r="237" spans="2:28" x14ac:dyDescent="0.3">
      <c r="C237" t="s">
        <v>198</v>
      </c>
      <c r="D237" t="s">
        <v>580</v>
      </c>
      <c r="E237" t="s">
        <v>581</v>
      </c>
      <c r="Z237" t="s">
        <v>154</v>
      </c>
      <c r="AA237" t="s">
        <v>607</v>
      </c>
      <c r="AB237" t="s">
        <v>608</v>
      </c>
    </row>
    <row r="238" spans="2:28" x14ac:dyDescent="0.3">
      <c r="C238" t="s">
        <v>198</v>
      </c>
      <c r="D238" t="s">
        <v>591</v>
      </c>
      <c r="E238" t="s">
        <v>592</v>
      </c>
      <c r="Z238" t="s">
        <v>154</v>
      </c>
      <c r="AA238" t="s">
        <v>609</v>
      </c>
      <c r="AB238" t="s">
        <v>610</v>
      </c>
    </row>
    <row r="239" spans="2:28" x14ac:dyDescent="0.3">
      <c r="B239" t="s">
        <v>143</v>
      </c>
      <c r="C239" t="s">
        <v>143</v>
      </c>
      <c r="D239" t="s">
        <v>143</v>
      </c>
      <c r="E239" t="s">
        <v>1012</v>
      </c>
      <c r="Y239" t="s">
        <v>163</v>
      </c>
      <c r="Z239" t="s">
        <v>163</v>
      </c>
      <c r="AA239" t="s">
        <v>140</v>
      </c>
      <c r="AB239" t="s">
        <v>136</v>
      </c>
    </row>
    <row r="240" spans="2:28" x14ac:dyDescent="0.3">
      <c r="C240" t="s">
        <v>143</v>
      </c>
      <c r="D240" t="s">
        <v>281</v>
      </c>
      <c r="E240" t="s">
        <v>282</v>
      </c>
      <c r="Z240" t="s">
        <v>163</v>
      </c>
      <c r="AA240" t="s">
        <v>152</v>
      </c>
      <c r="AB240" t="s">
        <v>153</v>
      </c>
    </row>
    <row r="241" spans="2:28" x14ac:dyDescent="0.3">
      <c r="C241" t="s">
        <v>143</v>
      </c>
      <c r="D241" t="s">
        <v>297</v>
      </c>
      <c r="E241" t="s">
        <v>298</v>
      </c>
      <c r="Z241" t="s">
        <v>163</v>
      </c>
      <c r="AA241" t="s">
        <v>188</v>
      </c>
      <c r="AB241" t="s">
        <v>189</v>
      </c>
    </row>
    <row r="242" spans="2:28" x14ac:dyDescent="0.3">
      <c r="C242" t="s">
        <v>143</v>
      </c>
      <c r="D242" t="s">
        <v>332</v>
      </c>
      <c r="E242" t="s">
        <v>333</v>
      </c>
      <c r="Z242" t="s">
        <v>163</v>
      </c>
      <c r="AA242" t="s">
        <v>237</v>
      </c>
      <c r="AB242" t="s">
        <v>238</v>
      </c>
    </row>
    <row r="243" spans="2:28" x14ac:dyDescent="0.3">
      <c r="C243" t="s">
        <v>143</v>
      </c>
      <c r="D243" t="s">
        <v>354</v>
      </c>
      <c r="E243" t="s">
        <v>355</v>
      </c>
      <c r="Z243" t="s">
        <v>163</v>
      </c>
      <c r="AA243" t="s">
        <v>248</v>
      </c>
      <c r="AB243" t="s">
        <v>249</v>
      </c>
    </row>
    <row r="244" spans="2:28" x14ac:dyDescent="0.3">
      <c r="C244" t="s">
        <v>143</v>
      </c>
      <c r="D244" t="s">
        <v>435</v>
      </c>
      <c r="E244" t="s">
        <v>436</v>
      </c>
      <c r="Z244" t="s">
        <v>163</v>
      </c>
      <c r="AA244" t="s">
        <v>261</v>
      </c>
      <c r="AB244" t="s">
        <v>262</v>
      </c>
    </row>
    <row r="245" spans="2:28" x14ac:dyDescent="0.3">
      <c r="C245" t="s">
        <v>143</v>
      </c>
      <c r="D245" t="s">
        <v>440</v>
      </c>
      <c r="E245" t="s">
        <v>441</v>
      </c>
      <c r="Z245" t="s">
        <v>163</v>
      </c>
      <c r="AA245" t="s">
        <v>273</v>
      </c>
      <c r="AB245" t="s">
        <v>274</v>
      </c>
    </row>
    <row r="246" spans="2:28" x14ac:dyDescent="0.3">
      <c r="C246" t="s">
        <v>143</v>
      </c>
      <c r="D246" t="s">
        <v>454</v>
      </c>
      <c r="E246" t="s">
        <v>455</v>
      </c>
      <c r="Z246" t="s">
        <v>163</v>
      </c>
      <c r="AA246" t="s">
        <v>289</v>
      </c>
      <c r="AB246" t="s">
        <v>290</v>
      </c>
    </row>
    <row r="247" spans="2:28" x14ac:dyDescent="0.3">
      <c r="C247" t="s">
        <v>143</v>
      </c>
      <c r="D247" t="s">
        <v>460</v>
      </c>
      <c r="E247" t="s">
        <v>461</v>
      </c>
      <c r="Z247" t="s">
        <v>163</v>
      </c>
      <c r="AA247" t="s">
        <v>317</v>
      </c>
      <c r="AB247" t="s">
        <v>318</v>
      </c>
    </row>
    <row r="248" spans="2:28" x14ac:dyDescent="0.3">
      <c r="C248" t="s">
        <v>143</v>
      </c>
      <c r="D248" t="s">
        <v>489</v>
      </c>
      <c r="E248" t="s">
        <v>490</v>
      </c>
      <c r="Z248" t="s">
        <v>163</v>
      </c>
      <c r="AA248" t="s">
        <v>325</v>
      </c>
      <c r="AB248" t="s">
        <v>326</v>
      </c>
    </row>
    <row r="249" spans="2:28" x14ac:dyDescent="0.3">
      <c r="C249" t="s">
        <v>143</v>
      </c>
      <c r="D249" t="s">
        <v>521</v>
      </c>
      <c r="E249" t="s">
        <v>522</v>
      </c>
      <c r="Z249" t="s">
        <v>163</v>
      </c>
      <c r="AA249" t="s">
        <v>338</v>
      </c>
      <c r="AB249" t="s">
        <v>339</v>
      </c>
    </row>
    <row r="250" spans="2:28" x14ac:dyDescent="0.3">
      <c r="C250" t="s">
        <v>143</v>
      </c>
      <c r="D250" t="s">
        <v>540</v>
      </c>
      <c r="E250" t="s">
        <v>541</v>
      </c>
      <c r="Z250" t="s">
        <v>163</v>
      </c>
      <c r="AA250" t="s">
        <v>340</v>
      </c>
      <c r="AB250" t="s">
        <v>341</v>
      </c>
    </row>
    <row r="251" spans="2:28" x14ac:dyDescent="0.3">
      <c r="C251" t="s">
        <v>143</v>
      </c>
      <c r="D251" t="s">
        <v>548</v>
      </c>
      <c r="E251" t="s">
        <v>549</v>
      </c>
      <c r="Z251" t="s">
        <v>163</v>
      </c>
      <c r="AA251" t="s">
        <v>346</v>
      </c>
      <c r="AB251" t="s">
        <v>347</v>
      </c>
    </row>
    <row r="252" spans="2:28" x14ac:dyDescent="0.3">
      <c r="B252" t="s">
        <v>158</v>
      </c>
      <c r="C252" t="s">
        <v>158</v>
      </c>
      <c r="D252" t="s">
        <v>158</v>
      </c>
      <c r="E252" t="s">
        <v>1013</v>
      </c>
      <c r="Z252" t="s">
        <v>163</v>
      </c>
      <c r="AA252" t="s">
        <v>350</v>
      </c>
      <c r="AB252" t="s">
        <v>351</v>
      </c>
    </row>
    <row r="253" spans="2:28" x14ac:dyDescent="0.3">
      <c r="C253" t="s">
        <v>158</v>
      </c>
      <c r="D253" t="s">
        <v>201</v>
      </c>
      <c r="E253" t="s">
        <v>202</v>
      </c>
      <c r="Z253" t="s">
        <v>163</v>
      </c>
      <c r="AA253" t="s">
        <v>352</v>
      </c>
      <c r="AB253" t="s">
        <v>353</v>
      </c>
    </row>
    <row r="254" spans="2:28" x14ac:dyDescent="0.3">
      <c r="C254" t="s">
        <v>158</v>
      </c>
      <c r="D254" t="s">
        <v>209</v>
      </c>
      <c r="E254" t="s">
        <v>210</v>
      </c>
      <c r="Z254" t="s">
        <v>163</v>
      </c>
      <c r="AA254" t="s">
        <v>356</v>
      </c>
      <c r="AB254" t="s">
        <v>357</v>
      </c>
    </row>
    <row r="255" spans="2:28" x14ac:dyDescent="0.3">
      <c r="C255" t="s">
        <v>158</v>
      </c>
      <c r="D255" t="s">
        <v>216</v>
      </c>
      <c r="E255" t="s">
        <v>217</v>
      </c>
      <c r="Z255" t="s">
        <v>163</v>
      </c>
      <c r="AA255" t="s">
        <v>363</v>
      </c>
      <c r="AB255" t="s">
        <v>364</v>
      </c>
    </row>
    <row r="256" spans="2:28" x14ac:dyDescent="0.3">
      <c r="C256" t="s">
        <v>158</v>
      </c>
      <c r="D256" t="s">
        <v>253</v>
      </c>
      <c r="E256" t="s">
        <v>254</v>
      </c>
      <c r="Z256" t="s">
        <v>163</v>
      </c>
      <c r="AA256" t="s">
        <v>367</v>
      </c>
      <c r="AB256" t="s">
        <v>368</v>
      </c>
    </row>
    <row r="257" spans="3:28" x14ac:dyDescent="0.3">
      <c r="C257" t="s">
        <v>158</v>
      </c>
      <c r="D257" t="s">
        <v>267</v>
      </c>
      <c r="E257" t="s">
        <v>268</v>
      </c>
      <c r="Z257" t="s">
        <v>163</v>
      </c>
      <c r="AA257" t="s">
        <v>373</v>
      </c>
      <c r="AB257" t="s">
        <v>374</v>
      </c>
    </row>
    <row r="258" spans="3:28" x14ac:dyDescent="0.3">
      <c r="C258" t="s">
        <v>158</v>
      </c>
      <c r="D258" t="s">
        <v>269</v>
      </c>
      <c r="E258" t="s">
        <v>270</v>
      </c>
      <c r="Z258" t="s">
        <v>163</v>
      </c>
      <c r="AA258" t="s">
        <v>375</v>
      </c>
      <c r="AB258" t="s">
        <v>376</v>
      </c>
    </row>
    <row r="259" spans="3:28" x14ac:dyDescent="0.3">
      <c r="C259" t="s">
        <v>158</v>
      </c>
      <c r="D259" t="s">
        <v>293</v>
      </c>
      <c r="E259" t="s">
        <v>294</v>
      </c>
      <c r="Z259" t="s">
        <v>163</v>
      </c>
      <c r="AA259" t="s">
        <v>385</v>
      </c>
      <c r="AB259" t="s">
        <v>386</v>
      </c>
    </row>
    <row r="260" spans="3:28" x14ac:dyDescent="0.3">
      <c r="C260" t="s">
        <v>158</v>
      </c>
      <c r="D260" t="s">
        <v>344</v>
      </c>
      <c r="E260" t="s">
        <v>345</v>
      </c>
      <c r="Z260" t="s">
        <v>163</v>
      </c>
      <c r="AA260" t="s">
        <v>393</v>
      </c>
      <c r="AB260" t="s">
        <v>394</v>
      </c>
    </row>
    <row r="261" spans="3:28" x14ac:dyDescent="0.3">
      <c r="C261" t="s">
        <v>158</v>
      </c>
      <c r="D261" t="s">
        <v>389</v>
      </c>
      <c r="E261" t="s">
        <v>390</v>
      </c>
      <c r="Z261" t="s">
        <v>163</v>
      </c>
      <c r="AA261" t="s">
        <v>409</v>
      </c>
      <c r="AB261" t="s">
        <v>410</v>
      </c>
    </row>
    <row r="262" spans="3:28" x14ac:dyDescent="0.3">
      <c r="C262" t="s">
        <v>158</v>
      </c>
      <c r="D262" t="s">
        <v>395</v>
      </c>
      <c r="E262" t="s">
        <v>396</v>
      </c>
      <c r="Z262" t="s">
        <v>163</v>
      </c>
      <c r="AA262" t="s">
        <v>431</v>
      </c>
      <c r="AB262" t="s">
        <v>432</v>
      </c>
    </row>
    <row r="263" spans="3:28" x14ac:dyDescent="0.3">
      <c r="C263" t="s">
        <v>158</v>
      </c>
      <c r="D263" t="s">
        <v>417</v>
      </c>
      <c r="E263" t="s">
        <v>418</v>
      </c>
      <c r="Z263" t="s">
        <v>163</v>
      </c>
      <c r="AA263" t="s">
        <v>442</v>
      </c>
      <c r="AB263" t="s">
        <v>443</v>
      </c>
    </row>
    <row r="264" spans="3:28" x14ac:dyDescent="0.3">
      <c r="C264" t="s">
        <v>158</v>
      </c>
      <c r="D264" t="s">
        <v>423</v>
      </c>
      <c r="E264" t="s">
        <v>424</v>
      </c>
      <c r="Z264" t="s">
        <v>163</v>
      </c>
      <c r="AA264" t="s">
        <v>487</v>
      </c>
      <c r="AB264" t="s">
        <v>488</v>
      </c>
    </row>
    <row r="265" spans="3:28" x14ac:dyDescent="0.3">
      <c r="C265" t="s">
        <v>158</v>
      </c>
      <c r="D265" t="s">
        <v>470</v>
      </c>
      <c r="E265" t="s">
        <v>471</v>
      </c>
      <c r="Z265" t="s">
        <v>163</v>
      </c>
      <c r="AA265" t="s">
        <v>493</v>
      </c>
      <c r="AB265" t="s">
        <v>494</v>
      </c>
    </row>
    <row r="266" spans="3:28" x14ac:dyDescent="0.3">
      <c r="C266" t="s">
        <v>158</v>
      </c>
      <c r="D266" t="s">
        <v>495</v>
      </c>
      <c r="E266" t="s">
        <v>496</v>
      </c>
      <c r="Z266" t="s">
        <v>163</v>
      </c>
      <c r="AA266" t="s">
        <v>531</v>
      </c>
      <c r="AB266" t="s">
        <v>532</v>
      </c>
    </row>
    <row r="267" spans="3:28" x14ac:dyDescent="0.3">
      <c r="C267" t="s">
        <v>158</v>
      </c>
      <c r="D267" t="s">
        <v>501</v>
      </c>
      <c r="E267" t="s">
        <v>502</v>
      </c>
      <c r="Z267" t="s">
        <v>163</v>
      </c>
      <c r="AA267" t="s">
        <v>552</v>
      </c>
      <c r="AB267" t="s">
        <v>553</v>
      </c>
    </row>
    <row r="268" spans="3:28" x14ac:dyDescent="0.3">
      <c r="C268" t="s">
        <v>158</v>
      </c>
      <c r="D268" t="s">
        <v>505</v>
      </c>
      <c r="E268" t="s">
        <v>506</v>
      </c>
      <c r="Z268" t="s">
        <v>163</v>
      </c>
      <c r="AA268" t="s">
        <v>568</v>
      </c>
      <c r="AB268" t="s">
        <v>569</v>
      </c>
    </row>
    <row r="269" spans="3:28" x14ac:dyDescent="0.3">
      <c r="C269" t="s">
        <v>158</v>
      </c>
      <c r="D269" t="s">
        <v>533</v>
      </c>
      <c r="E269" t="s">
        <v>534</v>
      </c>
      <c r="Z269" t="s">
        <v>163</v>
      </c>
      <c r="AA269" t="s">
        <v>578</v>
      </c>
      <c r="AB269" t="s">
        <v>579</v>
      </c>
    </row>
    <row r="270" spans="3:28" x14ac:dyDescent="0.3">
      <c r="C270" t="s">
        <v>158</v>
      </c>
      <c r="D270" t="s">
        <v>538</v>
      </c>
      <c r="E270" t="s">
        <v>539</v>
      </c>
      <c r="Z270" t="s">
        <v>163</v>
      </c>
      <c r="AA270" t="s">
        <v>580</v>
      </c>
      <c r="AB270" t="s">
        <v>581</v>
      </c>
    </row>
    <row r="271" spans="3:28" x14ac:dyDescent="0.3">
      <c r="C271" t="s">
        <v>158</v>
      </c>
      <c r="D271" t="s">
        <v>556</v>
      </c>
      <c r="E271" t="s">
        <v>557</v>
      </c>
      <c r="Z271" t="s">
        <v>163</v>
      </c>
      <c r="AA271" t="s">
        <v>591</v>
      </c>
      <c r="AB271" t="s">
        <v>592</v>
      </c>
    </row>
    <row r="272" spans="3:28" x14ac:dyDescent="0.3">
      <c r="C272" t="s">
        <v>158</v>
      </c>
      <c r="D272" t="s">
        <v>570</v>
      </c>
      <c r="E272" t="s">
        <v>571</v>
      </c>
      <c r="Y272" t="s">
        <v>172</v>
      </c>
      <c r="Z272" t="s">
        <v>172</v>
      </c>
      <c r="AA272" t="s">
        <v>170</v>
      </c>
      <c r="AB272" t="s">
        <v>171</v>
      </c>
    </row>
    <row r="273" spans="2:28" x14ac:dyDescent="0.3">
      <c r="C273" t="s">
        <v>158</v>
      </c>
      <c r="D273" t="s">
        <v>582</v>
      </c>
      <c r="E273" t="s">
        <v>583</v>
      </c>
      <c r="Z273" t="s">
        <v>172</v>
      </c>
      <c r="AA273" t="s">
        <v>222</v>
      </c>
      <c r="AB273" t="s">
        <v>223</v>
      </c>
    </row>
    <row r="274" spans="2:28" x14ac:dyDescent="0.3">
      <c r="C274" t="s">
        <v>158</v>
      </c>
      <c r="D274" t="s">
        <v>593</v>
      </c>
      <c r="E274" t="s">
        <v>594</v>
      </c>
      <c r="Z274" t="s">
        <v>172</v>
      </c>
      <c r="AA274" t="s">
        <v>246</v>
      </c>
      <c r="AB274" t="s">
        <v>247</v>
      </c>
    </row>
    <row r="275" spans="2:28" x14ac:dyDescent="0.3">
      <c r="C275" t="s">
        <v>158</v>
      </c>
      <c r="D275" t="s">
        <v>601</v>
      </c>
      <c r="E275" t="s">
        <v>602</v>
      </c>
      <c r="Z275" t="s">
        <v>172</v>
      </c>
      <c r="AA275" t="s">
        <v>277</v>
      </c>
      <c r="AB275" t="s">
        <v>278</v>
      </c>
    </row>
    <row r="276" spans="2:28" x14ac:dyDescent="0.3">
      <c r="B276" t="s">
        <v>205</v>
      </c>
      <c r="C276" t="s">
        <v>205</v>
      </c>
      <c r="D276" t="s">
        <v>205</v>
      </c>
      <c r="E276" t="s">
        <v>1019</v>
      </c>
      <c r="Z276" t="s">
        <v>172</v>
      </c>
      <c r="AA276" t="s">
        <v>307</v>
      </c>
      <c r="AB276" t="s">
        <v>308</v>
      </c>
    </row>
    <row r="277" spans="2:28" x14ac:dyDescent="0.3">
      <c r="C277" t="s">
        <v>205</v>
      </c>
      <c r="D277" t="s">
        <v>227</v>
      </c>
      <c r="E277" t="s">
        <v>228</v>
      </c>
      <c r="Z277" t="s">
        <v>172</v>
      </c>
      <c r="AA277" t="s">
        <v>311</v>
      </c>
      <c r="AB277" t="s">
        <v>312</v>
      </c>
    </row>
    <row r="278" spans="2:28" x14ac:dyDescent="0.3">
      <c r="C278" t="s">
        <v>205</v>
      </c>
      <c r="D278" t="s">
        <v>243</v>
      </c>
      <c r="E278" t="s">
        <v>244</v>
      </c>
      <c r="Z278" t="s">
        <v>172</v>
      </c>
      <c r="AA278" t="s">
        <v>336</v>
      </c>
      <c r="AB278" t="s">
        <v>337</v>
      </c>
    </row>
    <row r="279" spans="2:28" x14ac:dyDescent="0.3">
      <c r="C279" t="s">
        <v>205</v>
      </c>
      <c r="D279" t="s">
        <v>251</v>
      </c>
      <c r="E279" t="s">
        <v>252</v>
      </c>
      <c r="Z279" t="s">
        <v>172</v>
      </c>
      <c r="AA279" t="s">
        <v>452</v>
      </c>
      <c r="AB279" t="s">
        <v>453</v>
      </c>
    </row>
    <row r="280" spans="2:28" x14ac:dyDescent="0.3">
      <c r="C280" t="s">
        <v>205</v>
      </c>
      <c r="D280" t="s">
        <v>323</v>
      </c>
      <c r="E280" t="s">
        <v>324</v>
      </c>
      <c r="Z280" t="s">
        <v>172</v>
      </c>
      <c r="AA280" t="s">
        <v>478</v>
      </c>
      <c r="AB280" t="s">
        <v>479</v>
      </c>
    </row>
    <row r="281" spans="2:28" x14ac:dyDescent="0.3">
      <c r="C281" t="s">
        <v>205</v>
      </c>
      <c r="D281" t="s">
        <v>348</v>
      </c>
      <c r="E281" t="s">
        <v>349</v>
      </c>
      <c r="Z281" t="s">
        <v>172</v>
      </c>
      <c r="AA281" t="s">
        <v>517</v>
      </c>
      <c r="AB281" t="s">
        <v>518</v>
      </c>
    </row>
    <row r="282" spans="2:28" x14ac:dyDescent="0.3">
      <c r="C282" t="s">
        <v>205</v>
      </c>
      <c r="D282" t="s">
        <v>371</v>
      </c>
      <c r="E282" t="s">
        <v>372</v>
      </c>
      <c r="Z282" t="s">
        <v>172</v>
      </c>
      <c r="AA282" t="s">
        <v>519</v>
      </c>
      <c r="AB282" t="s">
        <v>520</v>
      </c>
    </row>
    <row r="283" spans="2:28" x14ac:dyDescent="0.3">
      <c r="C283" t="s">
        <v>205</v>
      </c>
      <c r="D283" t="s">
        <v>379</v>
      </c>
      <c r="E283" t="s">
        <v>380</v>
      </c>
      <c r="Z283" t="s">
        <v>172</v>
      </c>
      <c r="AA283" t="s">
        <v>554</v>
      </c>
      <c r="AB283" t="s">
        <v>555</v>
      </c>
    </row>
    <row r="284" spans="2:28" x14ac:dyDescent="0.3">
      <c r="C284" t="s">
        <v>205</v>
      </c>
      <c r="D284" t="s">
        <v>427</v>
      </c>
      <c r="E284" t="s">
        <v>428</v>
      </c>
      <c r="Z284" t="s">
        <v>172</v>
      </c>
      <c r="AA284" t="s">
        <v>566</v>
      </c>
      <c r="AB284" t="s">
        <v>567</v>
      </c>
    </row>
    <row r="285" spans="2:28" x14ac:dyDescent="0.3">
      <c r="C285" t="s">
        <v>205</v>
      </c>
      <c r="D285" t="s">
        <v>437</v>
      </c>
      <c r="E285" t="s">
        <v>438</v>
      </c>
      <c r="Z285" t="s">
        <v>172</v>
      </c>
      <c r="AA285" t="s">
        <v>595</v>
      </c>
      <c r="AB285" t="s">
        <v>596</v>
      </c>
    </row>
    <row r="286" spans="2:28" x14ac:dyDescent="0.3">
      <c r="C286" t="s">
        <v>205</v>
      </c>
      <c r="D286" t="s">
        <v>472</v>
      </c>
      <c r="E286" t="s">
        <v>473</v>
      </c>
      <c r="Y286" t="s">
        <v>181</v>
      </c>
      <c r="Z286" t="s">
        <v>181</v>
      </c>
      <c r="AA286" t="s">
        <v>227</v>
      </c>
      <c r="AB286" t="s">
        <v>228</v>
      </c>
    </row>
    <row r="287" spans="2:28" x14ac:dyDescent="0.3">
      <c r="C287" t="s">
        <v>205</v>
      </c>
      <c r="D287" t="s">
        <v>482</v>
      </c>
      <c r="E287" t="s">
        <v>483</v>
      </c>
      <c r="Z287" t="s">
        <v>181</v>
      </c>
      <c r="AA287" t="s">
        <v>243</v>
      </c>
      <c r="AB287" t="s">
        <v>244</v>
      </c>
    </row>
    <row r="288" spans="2:28" x14ac:dyDescent="0.3">
      <c r="C288" t="s">
        <v>205</v>
      </c>
      <c r="D288" t="s">
        <v>485</v>
      </c>
      <c r="E288" t="s">
        <v>486</v>
      </c>
      <c r="Z288" t="s">
        <v>181</v>
      </c>
      <c r="AA288" t="s">
        <v>251</v>
      </c>
      <c r="AB288" t="s">
        <v>252</v>
      </c>
    </row>
    <row r="289" spans="2:28" x14ac:dyDescent="0.3">
      <c r="C289" t="s">
        <v>205</v>
      </c>
      <c r="D289" t="s">
        <v>513</v>
      </c>
      <c r="E289" t="s">
        <v>514</v>
      </c>
      <c r="Z289" t="s">
        <v>181</v>
      </c>
      <c r="AA289" t="s">
        <v>323</v>
      </c>
      <c r="AB289" t="s">
        <v>324</v>
      </c>
    </row>
    <row r="290" spans="2:28" x14ac:dyDescent="0.3">
      <c r="C290" t="s">
        <v>205</v>
      </c>
      <c r="D290" t="s">
        <v>525</v>
      </c>
      <c r="E290" t="s">
        <v>526</v>
      </c>
      <c r="Z290" t="s">
        <v>181</v>
      </c>
      <c r="AA290" t="s">
        <v>348</v>
      </c>
      <c r="AB290" t="s">
        <v>349</v>
      </c>
    </row>
    <row r="291" spans="2:28" x14ac:dyDescent="0.3">
      <c r="C291" t="s">
        <v>205</v>
      </c>
      <c r="D291" t="s">
        <v>550</v>
      </c>
      <c r="E291" t="s">
        <v>551</v>
      </c>
      <c r="Z291" t="s">
        <v>181</v>
      </c>
      <c r="AA291" t="s">
        <v>371</v>
      </c>
      <c r="AB291" t="s">
        <v>372</v>
      </c>
    </row>
    <row r="292" spans="2:28" x14ac:dyDescent="0.3">
      <c r="C292" t="s">
        <v>205</v>
      </c>
      <c r="D292" t="s">
        <v>587</v>
      </c>
      <c r="E292" t="s">
        <v>588</v>
      </c>
      <c r="Z292" t="s">
        <v>181</v>
      </c>
      <c r="AA292" t="s">
        <v>379</v>
      </c>
      <c r="AB292" t="s">
        <v>380</v>
      </c>
    </row>
    <row r="293" spans="2:28" x14ac:dyDescent="0.3">
      <c r="C293" t="s">
        <v>205</v>
      </c>
      <c r="D293" t="s">
        <v>589</v>
      </c>
      <c r="E293" t="s">
        <v>590</v>
      </c>
      <c r="Z293" t="s">
        <v>181</v>
      </c>
      <c r="AA293" t="s">
        <v>427</v>
      </c>
      <c r="AB293" t="s">
        <v>428</v>
      </c>
    </row>
    <row r="294" spans="2:28" x14ac:dyDescent="0.3">
      <c r="C294" t="s">
        <v>205</v>
      </c>
      <c r="D294" t="s">
        <v>597</v>
      </c>
      <c r="E294" t="s">
        <v>598</v>
      </c>
      <c r="Z294" t="s">
        <v>181</v>
      </c>
      <c r="AA294" t="s">
        <v>472</v>
      </c>
      <c r="AB294" t="s">
        <v>473</v>
      </c>
    </row>
    <row r="295" spans="2:28" x14ac:dyDescent="0.3">
      <c r="C295" t="s">
        <v>205</v>
      </c>
      <c r="D295" t="s">
        <v>603</v>
      </c>
      <c r="E295" t="s">
        <v>604</v>
      </c>
      <c r="Z295" t="s">
        <v>181</v>
      </c>
      <c r="AA295" t="s">
        <v>482</v>
      </c>
      <c r="AB295" t="s">
        <v>483</v>
      </c>
    </row>
    <row r="296" spans="2:28" x14ac:dyDescent="0.3">
      <c r="B296" t="s">
        <v>213</v>
      </c>
      <c r="C296" t="s">
        <v>213</v>
      </c>
      <c r="D296" t="s">
        <v>213</v>
      </c>
      <c r="E296" t="s">
        <v>1020</v>
      </c>
      <c r="Z296" t="s">
        <v>181</v>
      </c>
      <c r="AA296" t="s">
        <v>485</v>
      </c>
      <c r="AB296" t="s">
        <v>486</v>
      </c>
    </row>
    <row r="297" spans="2:28" x14ac:dyDescent="0.3">
      <c r="C297" t="s">
        <v>213</v>
      </c>
      <c r="D297" t="s">
        <v>170</v>
      </c>
      <c r="E297" t="s">
        <v>171</v>
      </c>
      <c r="Z297" t="s">
        <v>181</v>
      </c>
      <c r="AA297" t="s">
        <v>513</v>
      </c>
      <c r="AB297" t="s">
        <v>514</v>
      </c>
    </row>
    <row r="298" spans="2:28" x14ac:dyDescent="0.3">
      <c r="C298" t="s">
        <v>213</v>
      </c>
      <c r="D298" t="s">
        <v>222</v>
      </c>
      <c r="E298" t="s">
        <v>223</v>
      </c>
      <c r="Z298" t="s">
        <v>181</v>
      </c>
      <c r="AA298" t="s">
        <v>525</v>
      </c>
      <c r="AB298" t="s">
        <v>526</v>
      </c>
    </row>
    <row r="299" spans="2:28" x14ac:dyDescent="0.3">
      <c r="C299" t="s">
        <v>213</v>
      </c>
      <c r="D299" t="s">
        <v>246</v>
      </c>
      <c r="E299" t="s">
        <v>247</v>
      </c>
      <c r="Z299" t="s">
        <v>181</v>
      </c>
      <c r="AA299" t="s">
        <v>550</v>
      </c>
      <c r="AB299" t="s">
        <v>551</v>
      </c>
    </row>
    <row r="300" spans="2:28" x14ac:dyDescent="0.3">
      <c r="C300" t="s">
        <v>213</v>
      </c>
      <c r="D300" t="s">
        <v>277</v>
      </c>
      <c r="E300" t="s">
        <v>278</v>
      </c>
      <c r="Z300" t="s">
        <v>181</v>
      </c>
      <c r="AA300" t="s">
        <v>587</v>
      </c>
      <c r="AB300" t="s">
        <v>588</v>
      </c>
    </row>
    <row r="301" spans="2:28" x14ac:dyDescent="0.3">
      <c r="C301" t="s">
        <v>213</v>
      </c>
      <c r="D301" t="s">
        <v>307</v>
      </c>
      <c r="E301" t="s">
        <v>308</v>
      </c>
      <c r="Z301" t="s">
        <v>181</v>
      </c>
      <c r="AA301" t="s">
        <v>589</v>
      </c>
      <c r="AB301" t="s">
        <v>590</v>
      </c>
    </row>
    <row r="302" spans="2:28" x14ac:dyDescent="0.3">
      <c r="C302" t="s">
        <v>213</v>
      </c>
      <c r="D302" t="s">
        <v>311</v>
      </c>
      <c r="E302" t="s">
        <v>312</v>
      </c>
      <c r="Z302" t="s">
        <v>181</v>
      </c>
      <c r="AA302" t="s">
        <v>597</v>
      </c>
      <c r="AB302" t="s">
        <v>598</v>
      </c>
    </row>
    <row r="303" spans="2:28" x14ac:dyDescent="0.3">
      <c r="C303" t="s">
        <v>213</v>
      </c>
      <c r="D303" t="s">
        <v>336</v>
      </c>
      <c r="E303" t="s">
        <v>337</v>
      </c>
      <c r="Z303" t="s">
        <v>181</v>
      </c>
      <c r="AA303" t="s">
        <v>603</v>
      </c>
      <c r="AB303" t="s">
        <v>604</v>
      </c>
    </row>
    <row r="304" spans="2:28" x14ac:dyDescent="0.3">
      <c r="C304" t="s">
        <v>213</v>
      </c>
      <c r="D304" t="s">
        <v>452</v>
      </c>
      <c r="E304" t="s">
        <v>453</v>
      </c>
      <c r="Y304" t="s">
        <v>176</v>
      </c>
      <c r="Z304" t="s">
        <v>176</v>
      </c>
      <c r="AA304" t="s">
        <v>301</v>
      </c>
      <c r="AB304" t="s">
        <v>302</v>
      </c>
    </row>
    <row r="305" spans="2:28" x14ac:dyDescent="0.3">
      <c r="C305" t="s">
        <v>213</v>
      </c>
      <c r="D305" t="s">
        <v>478</v>
      </c>
      <c r="E305" t="s">
        <v>479</v>
      </c>
      <c r="Z305" t="s">
        <v>176</v>
      </c>
      <c r="AA305" t="s">
        <v>305</v>
      </c>
      <c r="AB305" t="s">
        <v>306</v>
      </c>
    </row>
    <row r="306" spans="2:28" x14ac:dyDescent="0.3">
      <c r="C306" t="s">
        <v>213</v>
      </c>
      <c r="D306" t="s">
        <v>517</v>
      </c>
      <c r="E306" t="s">
        <v>518</v>
      </c>
      <c r="Z306" t="s">
        <v>176</v>
      </c>
      <c r="AA306" t="s">
        <v>403</v>
      </c>
      <c r="AB306" t="s">
        <v>404</v>
      </c>
    </row>
    <row r="307" spans="2:28" x14ac:dyDescent="0.3">
      <c r="C307" t="s">
        <v>213</v>
      </c>
      <c r="D307" t="s">
        <v>519</v>
      </c>
      <c r="E307" t="s">
        <v>520</v>
      </c>
      <c r="Z307" t="s">
        <v>176</v>
      </c>
      <c r="AA307" t="s">
        <v>407</v>
      </c>
      <c r="AB307" t="s">
        <v>408</v>
      </c>
    </row>
    <row r="308" spans="2:28" x14ac:dyDescent="0.3">
      <c r="C308" t="s">
        <v>213</v>
      </c>
      <c r="D308" t="s">
        <v>554</v>
      </c>
      <c r="E308" t="s">
        <v>555</v>
      </c>
      <c r="Z308" t="s">
        <v>176</v>
      </c>
      <c r="AA308" t="s">
        <v>413</v>
      </c>
      <c r="AB308" t="s">
        <v>414</v>
      </c>
    </row>
    <row r="309" spans="2:28" x14ac:dyDescent="0.3">
      <c r="C309" t="s">
        <v>213</v>
      </c>
      <c r="D309" t="s">
        <v>566</v>
      </c>
      <c r="E309" t="s">
        <v>567</v>
      </c>
      <c r="Z309" t="s">
        <v>176</v>
      </c>
      <c r="AA309" t="s">
        <v>458</v>
      </c>
      <c r="AB309" t="s">
        <v>459</v>
      </c>
    </row>
    <row r="310" spans="2:28" x14ac:dyDescent="0.3">
      <c r="C310" t="s">
        <v>213</v>
      </c>
      <c r="D310" t="s">
        <v>595</v>
      </c>
      <c r="E310" t="s">
        <v>596</v>
      </c>
      <c r="Z310" t="s">
        <v>176</v>
      </c>
      <c r="AA310" t="s">
        <v>464</v>
      </c>
      <c r="AB310" t="s">
        <v>465</v>
      </c>
    </row>
    <row r="311" spans="2:28" x14ac:dyDescent="0.3">
      <c r="B311" t="s">
        <v>185</v>
      </c>
      <c r="C311" t="s">
        <v>185</v>
      </c>
      <c r="D311" t="s">
        <v>185</v>
      </c>
      <c r="E311" t="s">
        <v>1016</v>
      </c>
      <c r="Z311" t="s">
        <v>176</v>
      </c>
      <c r="AA311" t="s">
        <v>466</v>
      </c>
      <c r="AB311" t="s">
        <v>467</v>
      </c>
    </row>
    <row r="312" spans="2:28" x14ac:dyDescent="0.3">
      <c r="C312" t="s">
        <v>185</v>
      </c>
      <c r="D312" t="s">
        <v>194</v>
      </c>
      <c r="E312" t="s">
        <v>195</v>
      </c>
      <c r="Z312" t="s">
        <v>176</v>
      </c>
      <c r="AA312" t="s">
        <v>499</v>
      </c>
      <c r="AB312" t="s">
        <v>500</v>
      </c>
    </row>
    <row r="313" spans="2:28" x14ac:dyDescent="0.3">
      <c r="C313" t="s">
        <v>185</v>
      </c>
      <c r="D313" t="s">
        <v>285</v>
      </c>
      <c r="E313" t="s">
        <v>286</v>
      </c>
      <c r="Y313" t="s">
        <v>192</v>
      </c>
      <c r="Z313" t="s">
        <v>192</v>
      </c>
      <c r="AA313" t="s">
        <v>179</v>
      </c>
      <c r="AB313" t="s">
        <v>180</v>
      </c>
    </row>
    <row r="314" spans="2:28" x14ac:dyDescent="0.3">
      <c r="C314" t="s">
        <v>185</v>
      </c>
      <c r="D314" t="s">
        <v>313</v>
      </c>
      <c r="E314" t="s">
        <v>314</v>
      </c>
      <c r="Z314" t="s">
        <v>192</v>
      </c>
      <c r="AA314" t="s">
        <v>259</v>
      </c>
      <c r="AB314" t="s">
        <v>260</v>
      </c>
    </row>
    <row r="315" spans="2:28" x14ac:dyDescent="0.3">
      <c r="C315" t="s">
        <v>185</v>
      </c>
      <c r="D315" t="s">
        <v>358</v>
      </c>
      <c r="E315" t="s">
        <v>359</v>
      </c>
      <c r="Z315" t="s">
        <v>192</v>
      </c>
      <c r="AA315" t="s">
        <v>263</v>
      </c>
      <c r="AB315" t="s">
        <v>264</v>
      </c>
    </row>
    <row r="316" spans="2:28" x14ac:dyDescent="0.3">
      <c r="C316" t="s">
        <v>185</v>
      </c>
      <c r="D316" t="s">
        <v>503</v>
      </c>
      <c r="E316" t="s">
        <v>504</v>
      </c>
      <c r="Z316" t="s">
        <v>192</v>
      </c>
      <c r="AA316" t="s">
        <v>329</v>
      </c>
      <c r="AB316" t="s">
        <v>330</v>
      </c>
    </row>
    <row r="317" spans="2:28" x14ac:dyDescent="0.3">
      <c r="C317" t="s">
        <v>185</v>
      </c>
      <c r="D317" t="s">
        <v>511</v>
      </c>
      <c r="E317" t="s">
        <v>512</v>
      </c>
      <c r="Z317" t="s">
        <v>192</v>
      </c>
      <c r="AA317" t="s">
        <v>360</v>
      </c>
      <c r="AB317" t="s">
        <v>361</v>
      </c>
    </row>
    <row r="318" spans="2:28" x14ac:dyDescent="0.3">
      <c r="C318" t="s">
        <v>185</v>
      </c>
      <c r="D318" t="s">
        <v>515</v>
      </c>
      <c r="E318" t="s">
        <v>516</v>
      </c>
      <c r="Z318" t="s">
        <v>192</v>
      </c>
      <c r="AA318" t="s">
        <v>419</v>
      </c>
      <c r="AB318" t="s">
        <v>420</v>
      </c>
    </row>
    <row r="319" spans="2:28" x14ac:dyDescent="0.3">
      <c r="C319" t="s">
        <v>185</v>
      </c>
      <c r="D319" t="s">
        <v>535</v>
      </c>
      <c r="E319" t="s">
        <v>536</v>
      </c>
      <c r="Z319" t="s">
        <v>192</v>
      </c>
      <c r="AA319" t="s">
        <v>444</v>
      </c>
      <c r="AB319" t="s">
        <v>445</v>
      </c>
    </row>
    <row r="320" spans="2:28" x14ac:dyDescent="0.3">
      <c r="C320" t="s">
        <v>185</v>
      </c>
      <c r="D320" t="s">
        <v>544</v>
      </c>
      <c r="E320" t="s">
        <v>545</v>
      </c>
      <c r="Z320" t="s">
        <v>192</v>
      </c>
      <c r="AA320" t="s">
        <v>474</v>
      </c>
      <c r="AB320" t="s">
        <v>475</v>
      </c>
    </row>
    <row r="321" spans="2:28" x14ac:dyDescent="0.3">
      <c r="C321" t="s">
        <v>185</v>
      </c>
      <c r="D321" t="s">
        <v>560</v>
      </c>
      <c r="E321" t="s">
        <v>561</v>
      </c>
      <c r="Z321" t="s">
        <v>192</v>
      </c>
      <c r="AA321" t="s">
        <v>529</v>
      </c>
      <c r="AB321" t="s">
        <v>530</v>
      </c>
    </row>
    <row r="322" spans="2:28" x14ac:dyDescent="0.3">
      <c r="C322" t="s">
        <v>185</v>
      </c>
      <c r="D322" t="s">
        <v>574</v>
      </c>
      <c r="E322" t="s">
        <v>575</v>
      </c>
      <c r="Z322" t="s">
        <v>192</v>
      </c>
      <c r="AA322" t="s">
        <v>546</v>
      </c>
      <c r="AB322" t="s">
        <v>547</v>
      </c>
    </row>
    <row r="323" spans="2:28" x14ac:dyDescent="0.3">
      <c r="C323" t="s">
        <v>185</v>
      </c>
      <c r="D323" t="s">
        <v>584</v>
      </c>
      <c r="E323" t="s">
        <v>585</v>
      </c>
      <c r="Z323" t="s">
        <v>192</v>
      </c>
      <c r="AA323" t="s">
        <v>562</v>
      </c>
      <c r="AB323" t="s">
        <v>563</v>
      </c>
    </row>
    <row r="324" spans="2:28" x14ac:dyDescent="0.3">
      <c r="C324" t="s">
        <v>185</v>
      </c>
      <c r="D324" t="s">
        <v>607</v>
      </c>
      <c r="E324" t="s">
        <v>608</v>
      </c>
      <c r="Y324" t="s">
        <v>198</v>
      </c>
      <c r="Z324" t="s">
        <v>198</v>
      </c>
      <c r="AA324" t="s">
        <v>140</v>
      </c>
      <c r="AB324" t="s">
        <v>136</v>
      </c>
    </row>
    <row r="325" spans="2:28" x14ac:dyDescent="0.3">
      <c r="C325" t="s">
        <v>185</v>
      </c>
      <c r="D325" t="s">
        <v>609</v>
      </c>
      <c r="E325" t="s">
        <v>610</v>
      </c>
      <c r="Z325" t="s">
        <v>198</v>
      </c>
      <c r="AA325" t="s">
        <v>152</v>
      </c>
      <c r="AB325" t="s">
        <v>153</v>
      </c>
    </row>
    <row r="326" spans="2:28" x14ac:dyDescent="0.3">
      <c r="B326" t="s">
        <v>167</v>
      </c>
      <c r="C326" t="s">
        <v>167</v>
      </c>
      <c r="D326" t="s">
        <v>167</v>
      </c>
      <c r="E326" t="s">
        <v>1014</v>
      </c>
      <c r="Z326" t="s">
        <v>198</v>
      </c>
      <c r="AA326" t="s">
        <v>188</v>
      </c>
      <c r="AB326" t="s">
        <v>189</v>
      </c>
    </row>
    <row r="327" spans="2:28" x14ac:dyDescent="0.3">
      <c r="C327" t="s">
        <v>167</v>
      </c>
      <c r="D327" t="s">
        <v>161</v>
      </c>
      <c r="E327" t="s">
        <v>162</v>
      </c>
      <c r="Z327" t="s">
        <v>198</v>
      </c>
      <c r="AA327" t="s">
        <v>237</v>
      </c>
      <c r="AB327" t="s">
        <v>238</v>
      </c>
    </row>
    <row r="328" spans="2:28" x14ac:dyDescent="0.3">
      <c r="C328" t="s">
        <v>167</v>
      </c>
      <c r="D328" t="s">
        <v>233</v>
      </c>
      <c r="E328" t="s">
        <v>234</v>
      </c>
      <c r="Z328" t="s">
        <v>198</v>
      </c>
      <c r="AA328" t="s">
        <v>248</v>
      </c>
      <c r="AB328" t="s">
        <v>249</v>
      </c>
    </row>
    <row r="329" spans="2:28" x14ac:dyDescent="0.3">
      <c r="C329" t="s">
        <v>167</v>
      </c>
      <c r="D329" t="s">
        <v>257</v>
      </c>
      <c r="E329" t="s">
        <v>258</v>
      </c>
      <c r="Z329" t="s">
        <v>198</v>
      </c>
      <c r="AA329" t="s">
        <v>261</v>
      </c>
      <c r="AB329" t="s">
        <v>262</v>
      </c>
    </row>
    <row r="330" spans="2:28" x14ac:dyDescent="0.3">
      <c r="C330" t="s">
        <v>167</v>
      </c>
      <c r="D330" t="s">
        <v>309</v>
      </c>
      <c r="E330" t="s">
        <v>310</v>
      </c>
      <c r="Z330" t="s">
        <v>198</v>
      </c>
      <c r="AA330" t="s">
        <v>273</v>
      </c>
      <c r="AB330" t="s">
        <v>274</v>
      </c>
    </row>
    <row r="331" spans="2:28" x14ac:dyDescent="0.3">
      <c r="C331" t="s">
        <v>167</v>
      </c>
      <c r="D331" t="s">
        <v>321</v>
      </c>
      <c r="E331" t="s">
        <v>322</v>
      </c>
      <c r="Z331" t="s">
        <v>198</v>
      </c>
      <c r="AA331" t="s">
        <v>289</v>
      </c>
      <c r="AB331" t="s">
        <v>290</v>
      </c>
    </row>
    <row r="332" spans="2:28" x14ac:dyDescent="0.3">
      <c r="C332" t="s">
        <v>167</v>
      </c>
      <c r="D332" t="s">
        <v>381</v>
      </c>
      <c r="E332" t="s">
        <v>382</v>
      </c>
      <c r="Z332" t="s">
        <v>198</v>
      </c>
      <c r="AA332" t="s">
        <v>317</v>
      </c>
      <c r="AB332" t="s">
        <v>318</v>
      </c>
    </row>
    <row r="333" spans="2:28" x14ac:dyDescent="0.3">
      <c r="C333" t="s">
        <v>167</v>
      </c>
      <c r="D333" t="s">
        <v>387</v>
      </c>
      <c r="E333" t="s">
        <v>388</v>
      </c>
      <c r="Z333" t="s">
        <v>198</v>
      </c>
      <c r="AA333" t="s">
        <v>325</v>
      </c>
      <c r="AB333" t="s">
        <v>326</v>
      </c>
    </row>
    <row r="334" spans="2:28" x14ac:dyDescent="0.3">
      <c r="C334" t="s">
        <v>167</v>
      </c>
      <c r="D334" t="s">
        <v>399</v>
      </c>
      <c r="E334" t="s">
        <v>400</v>
      </c>
      <c r="Z334" t="s">
        <v>198</v>
      </c>
      <c r="AA334" t="s">
        <v>338</v>
      </c>
      <c r="AB334" t="s">
        <v>339</v>
      </c>
    </row>
    <row r="335" spans="2:28" x14ac:dyDescent="0.3">
      <c r="C335" t="s">
        <v>167</v>
      </c>
      <c r="D335" t="s">
        <v>448</v>
      </c>
      <c r="E335" t="s">
        <v>449</v>
      </c>
      <c r="Z335" t="s">
        <v>198</v>
      </c>
      <c r="AA335" t="s">
        <v>340</v>
      </c>
      <c r="AB335" t="s">
        <v>341</v>
      </c>
    </row>
    <row r="336" spans="2:28" x14ac:dyDescent="0.3">
      <c r="C336" t="s">
        <v>167</v>
      </c>
      <c r="D336" t="s">
        <v>450</v>
      </c>
      <c r="E336" t="s">
        <v>451</v>
      </c>
      <c r="Z336" t="s">
        <v>198</v>
      </c>
      <c r="AA336" t="s">
        <v>346</v>
      </c>
      <c r="AB336" t="s">
        <v>347</v>
      </c>
    </row>
    <row r="337" spans="2:28" x14ac:dyDescent="0.3">
      <c r="C337" t="s">
        <v>167</v>
      </c>
      <c r="D337" t="s">
        <v>456</v>
      </c>
      <c r="E337" t="s">
        <v>457</v>
      </c>
      <c r="Z337" t="s">
        <v>198</v>
      </c>
      <c r="AA337" t="s">
        <v>350</v>
      </c>
      <c r="AB337" t="s">
        <v>351</v>
      </c>
    </row>
    <row r="338" spans="2:28" x14ac:dyDescent="0.3">
      <c r="C338" t="s">
        <v>167</v>
      </c>
      <c r="D338" t="s">
        <v>497</v>
      </c>
      <c r="E338" t="s">
        <v>498</v>
      </c>
      <c r="Z338" t="s">
        <v>198</v>
      </c>
      <c r="AA338" t="s">
        <v>352</v>
      </c>
      <c r="AB338" t="s">
        <v>353</v>
      </c>
    </row>
    <row r="339" spans="2:28" x14ac:dyDescent="0.3">
      <c r="C339" t="s">
        <v>167</v>
      </c>
      <c r="D339" t="s">
        <v>507</v>
      </c>
      <c r="E339" t="s">
        <v>508</v>
      </c>
      <c r="Z339" t="s">
        <v>198</v>
      </c>
      <c r="AA339" t="s">
        <v>356</v>
      </c>
      <c r="AB339" t="s">
        <v>357</v>
      </c>
    </row>
    <row r="340" spans="2:28" x14ac:dyDescent="0.3">
      <c r="C340" t="s">
        <v>167</v>
      </c>
      <c r="D340" t="s">
        <v>572</v>
      </c>
      <c r="E340" t="s">
        <v>573</v>
      </c>
      <c r="Z340" t="s">
        <v>198</v>
      </c>
      <c r="AA340" t="s">
        <v>363</v>
      </c>
      <c r="AB340" t="s">
        <v>364</v>
      </c>
    </row>
    <row r="341" spans="2:28" x14ac:dyDescent="0.3">
      <c r="C341" t="s">
        <v>167</v>
      </c>
      <c r="D341" t="s">
        <v>613</v>
      </c>
      <c r="E341" t="s">
        <v>614</v>
      </c>
      <c r="Z341" t="s">
        <v>198</v>
      </c>
      <c r="AA341" t="s">
        <v>367</v>
      </c>
      <c r="AB341" t="s">
        <v>368</v>
      </c>
    </row>
    <row r="342" spans="2:28" x14ac:dyDescent="0.3">
      <c r="B342" t="s">
        <v>148</v>
      </c>
      <c r="C342" t="s">
        <v>148</v>
      </c>
      <c r="D342" t="s">
        <v>148</v>
      </c>
      <c r="E342" t="s">
        <v>149</v>
      </c>
      <c r="Z342" t="s">
        <v>198</v>
      </c>
      <c r="AA342" t="s">
        <v>373</v>
      </c>
      <c r="AB342" t="s">
        <v>374</v>
      </c>
    </row>
    <row r="343" spans="2:28" x14ac:dyDescent="0.3">
      <c r="C343" t="s">
        <v>148</v>
      </c>
      <c r="D343" t="s">
        <v>142</v>
      </c>
      <c r="E343" t="s">
        <v>138</v>
      </c>
      <c r="Z343" t="s">
        <v>198</v>
      </c>
      <c r="AA343" t="s">
        <v>375</v>
      </c>
      <c r="AB343" t="s">
        <v>376</v>
      </c>
    </row>
    <row r="344" spans="2:28" x14ac:dyDescent="0.3">
      <c r="C344" t="s">
        <v>148</v>
      </c>
      <c r="D344" t="s">
        <v>156</v>
      </c>
      <c r="E344" t="s">
        <v>157</v>
      </c>
      <c r="Z344" t="s">
        <v>198</v>
      </c>
      <c r="AA344" t="s">
        <v>385</v>
      </c>
      <c r="AB344" t="s">
        <v>386</v>
      </c>
    </row>
    <row r="345" spans="2:28" x14ac:dyDescent="0.3">
      <c r="C345" t="s">
        <v>148</v>
      </c>
      <c r="D345" t="s">
        <v>165</v>
      </c>
      <c r="E345" t="s">
        <v>166</v>
      </c>
      <c r="Z345" t="s">
        <v>198</v>
      </c>
      <c r="AA345" t="s">
        <v>393</v>
      </c>
      <c r="AB345" t="s">
        <v>394</v>
      </c>
    </row>
    <row r="346" spans="2:28" x14ac:dyDescent="0.3">
      <c r="C346" t="s">
        <v>148</v>
      </c>
      <c r="D346" t="s">
        <v>174</v>
      </c>
      <c r="E346" t="s">
        <v>175</v>
      </c>
      <c r="Z346" t="s">
        <v>198</v>
      </c>
      <c r="AA346" t="s">
        <v>409</v>
      </c>
      <c r="AB346" t="s">
        <v>410</v>
      </c>
    </row>
    <row r="347" spans="2:28" x14ac:dyDescent="0.3">
      <c r="C347" t="s">
        <v>148</v>
      </c>
      <c r="D347" t="s">
        <v>183</v>
      </c>
      <c r="E347" t="s">
        <v>184</v>
      </c>
      <c r="Z347" t="s">
        <v>198</v>
      </c>
      <c r="AA347" t="s">
        <v>431</v>
      </c>
      <c r="AB347" t="s">
        <v>432</v>
      </c>
    </row>
    <row r="348" spans="2:28" x14ac:dyDescent="0.3">
      <c r="C348" t="s">
        <v>148</v>
      </c>
      <c r="D348" t="s">
        <v>161</v>
      </c>
      <c r="E348" t="s">
        <v>162</v>
      </c>
      <c r="Z348" t="s">
        <v>198</v>
      </c>
      <c r="AA348" t="s">
        <v>442</v>
      </c>
      <c r="AB348" t="s">
        <v>443</v>
      </c>
    </row>
    <row r="349" spans="2:28" x14ac:dyDescent="0.3">
      <c r="C349" t="s">
        <v>148</v>
      </c>
      <c r="D349" t="s">
        <v>216</v>
      </c>
      <c r="E349" t="s">
        <v>217</v>
      </c>
      <c r="Z349" t="s">
        <v>198</v>
      </c>
      <c r="AA349" t="s">
        <v>487</v>
      </c>
      <c r="AB349" t="s">
        <v>488</v>
      </c>
    </row>
    <row r="350" spans="2:28" x14ac:dyDescent="0.3">
      <c r="C350" t="s">
        <v>148</v>
      </c>
      <c r="D350" t="s">
        <v>201</v>
      </c>
      <c r="E350" t="s">
        <v>202</v>
      </c>
      <c r="Z350" t="s">
        <v>198</v>
      </c>
      <c r="AA350" t="s">
        <v>493</v>
      </c>
      <c r="AB350" t="s">
        <v>494</v>
      </c>
    </row>
    <row r="351" spans="2:28" x14ac:dyDescent="0.3">
      <c r="C351" t="s">
        <v>148</v>
      </c>
      <c r="D351" t="s">
        <v>209</v>
      </c>
      <c r="E351" t="s">
        <v>210</v>
      </c>
      <c r="Z351" t="s">
        <v>198</v>
      </c>
      <c r="AA351" t="s">
        <v>531</v>
      </c>
      <c r="AB351" t="s">
        <v>532</v>
      </c>
    </row>
    <row r="352" spans="2:28" x14ac:dyDescent="0.3">
      <c r="C352" t="s">
        <v>148</v>
      </c>
      <c r="D352" t="s">
        <v>233</v>
      </c>
      <c r="E352" t="s">
        <v>234</v>
      </c>
      <c r="Z352" t="s">
        <v>198</v>
      </c>
      <c r="AA352" t="s">
        <v>552</v>
      </c>
      <c r="AB352" t="s">
        <v>553</v>
      </c>
    </row>
    <row r="353" spans="3:28" x14ac:dyDescent="0.3">
      <c r="C353" t="s">
        <v>148</v>
      </c>
      <c r="D353" t="s">
        <v>253</v>
      </c>
      <c r="E353" t="s">
        <v>254</v>
      </c>
      <c r="Z353" t="s">
        <v>198</v>
      </c>
      <c r="AA353" t="s">
        <v>568</v>
      </c>
      <c r="AB353" t="s">
        <v>569</v>
      </c>
    </row>
    <row r="354" spans="3:28" x14ac:dyDescent="0.3">
      <c r="C354" t="s">
        <v>148</v>
      </c>
      <c r="D354" t="s">
        <v>257</v>
      </c>
      <c r="E354" t="s">
        <v>258</v>
      </c>
      <c r="Z354" t="s">
        <v>198</v>
      </c>
      <c r="AA354" t="s">
        <v>578</v>
      </c>
      <c r="AB354" t="s">
        <v>579</v>
      </c>
    </row>
    <row r="355" spans="3:28" x14ac:dyDescent="0.3">
      <c r="C355" t="s">
        <v>148</v>
      </c>
      <c r="D355" t="s">
        <v>267</v>
      </c>
      <c r="E355" t="s">
        <v>268</v>
      </c>
      <c r="Z355" t="s">
        <v>198</v>
      </c>
      <c r="AA355" t="s">
        <v>580</v>
      </c>
      <c r="AB355" t="s">
        <v>581</v>
      </c>
    </row>
    <row r="356" spans="3:28" x14ac:dyDescent="0.3">
      <c r="C356" t="s">
        <v>148</v>
      </c>
      <c r="D356" t="s">
        <v>269</v>
      </c>
      <c r="E356" t="s">
        <v>270</v>
      </c>
      <c r="Z356" t="s">
        <v>198</v>
      </c>
      <c r="AA356" t="s">
        <v>591</v>
      </c>
      <c r="AB356" t="s">
        <v>592</v>
      </c>
    </row>
    <row r="357" spans="3:28" x14ac:dyDescent="0.3">
      <c r="C357" t="s">
        <v>148</v>
      </c>
      <c r="D357" t="s">
        <v>281</v>
      </c>
      <c r="E357" t="s">
        <v>282</v>
      </c>
      <c r="Y357" t="s">
        <v>143</v>
      </c>
      <c r="Z357" t="s">
        <v>143</v>
      </c>
      <c r="AA357" t="s">
        <v>281</v>
      </c>
      <c r="AB357" t="s">
        <v>282</v>
      </c>
    </row>
    <row r="358" spans="3:28" x14ac:dyDescent="0.3">
      <c r="C358" t="s">
        <v>148</v>
      </c>
      <c r="D358" t="s">
        <v>293</v>
      </c>
      <c r="E358" t="s">
        <v>294</v>
      </c>
      <c r="Z358" t="s">
        <v>143</v>
      </c>
      <c r="AA358" t="s">
        <v>297</v>
      </c>
      <c r="AB358" t="s">
        <v>298</v>
      </c>
    </row>
    <row r="359" spans="3:28" x14ac:dyDescent="0.3">
      <c r="C359" t="s">
        <v>148</v>
      </c>
      <c r="D359" t="s">
        <v>297</v>
      </c>
      <c r="E359" t="s">
        <v>298</v>
      </c>
      <c r="Z359" t="s">
        <v>143</v>
      </c>
      <c r="AA359" t="s">
        <v>332</v>
      </c>
      <c r="AB359" t="s">
        <v>333</v>
      </c>
    </row>
    <row r="360" spans="3:28" x14ac:dyDescent="0.3">
      <c r="C360" t="s">
        <v>148</v>
      </c>
      <c r="D360" t="s">
        <v>309</v>
      </c>
      <c r="E360" t="s">
        <v>310</v>
      </c>
      <c r="Z360" t="s">
        <v>143</v>
      </c>
      <c r="AA360" t="s">
        <v>354</v>
      </c>
      <c r="AB360" t="s">
        <v>355</v>
      </c>
    </row>
    <row r="361" spans="3:28" x14ac:dyDescent="0.3">
      <c r="C361" t="s">
        <v>148</v>
      </c>
      <c r="D361" t="s">
        <v>321</v>
      </c>
      <c r="E361" t="s">
        <v>322</v>
      </c>
      <c r="Z361" t="s">
        <v>143</v>
      </c>
      <c r="AA361" t="s">
        <v>435</v>
      </c>
      <c r="AB361" t="s">
        <v>436</v>
      </c>
    </row>
    <row r="362" spans="3:28" x14ac:dyDescent="0.3">
      <c r="C362" t="s">
        <v>148</v>
      </c>
      <c r="D362" t="s">
        <v>332</v>
      </c>
      <c r="E362" t="s">
        <v>333</v>
      </c>
      <c r="Z362" t="s">
        <v>143</v>
      </c>
      <c r="AA362" t="s">
        <v>440</v>
      </c>
      <c r="AB362" t="s">
        <v>441</v>
      </c>
    </row>
    <row r="363" spans="3:28" x14ac:dyDescent="0.3">
      <c r="C363" t="s">
        <v>148</v>
      </c>
      <c r="D363" t="s">
        <v>344</v>
      </c>
      <c r="E363" t="s">
        <v>345</v>
      </c>
      <c r="Z363" t="s">
        <v>143</v>
      </c>
      <c r="AA363" t="s">
        <v>454</v>
      </c>
      <c r="AB363" t="s">
        <v>455</v>
      </c>
    </row>
    <row r="364" spans="3:28" x14ac:dyDescent="0.3">
      <c r="C364" t="s">
        <v>148</v>
      </c>
      <c r="D364" t="s">
        <v>354</v>
      </c>
      <c r="E364" t="s">
        <v>355</v>
      </c>
      <c r="Z364" t="s">
        <v>143</v>
      </c>
      <c r="AA364" t="s">
        <v>460</v>
      </c>
      <c r="AB364" t="s">
        <v>461</v>
      </c>
    </row>
    <row r="365" spans="3:28" x14ac:dyDescent="0.3">
      <c r="C365" t="s">
        <v>148</v>
      </c>
      <c r="D365" t="s">
        <v>381</v>
      </c>
      <c r="E365" t="s">
        <v>382</v>
      </c>
      <c r="Z365" t="s">
        <v>143</v>
      </c>
      <c r="AA365" t="s">
        <v>489</v>
      </c>
      <c r="AB365" t="s">
        <v>490</v>
      </c>
    </row>
    <row r="366" spans="3:28" x14ac:dyDescent="0.3">
      <c r="C366" t="s">
        <v>148</v>
      </c>
      <c r="D366" t="s">
        <v>387</v>
      </c>
      <c r="E366" t="s">
        <v>388</v>
      </c>
      <c r="Z366" t="s">
        <v>143</v>
      </c>
      <c r="AA366" t="s">
        <v>521</v>
      </c>
      <c r="AB366" t="s">
        <v>522</v>
      </c>
    </row>
    <row r="367" spans="3:28" x14ac:dyDescent="0.3">
      <c r="C367" t="s">
        <v>148</v>
      </c>
      <c r="D367" t="s">
        <v>389</v>
      </c>
      <c r="E367" t="s">
        <v>390</v>
      </c>
      <c r="Z367" t="s">
        <v>143</v>
      </c>
      <c r="AA367" t="s">
        <v>540</v>
      </c>
      <c r="AB367" t="s">
        <v>541</v>
      </c>
    </row>
    <row r="368" spans="3:28" x14ac:dyDescent="0.3">
      <c r="C368" t="s">
        <v>148</v>
      </c>
      <c r="D368" t="s">
        <v>395</v>
      </c>
      <c r="E368" t="s">
        <v>396</v>
      </c>
      <c r="Z368" t="s">
        <v>143</v>
      </c>
      <c r="AA368" t="s">
        <v>548</v>
      </c>
      <c r="AB368" t="s">
        <v>549</v>
      </c>
    </row>
    <row r="369" spans="3:28" x14ac:dyDescent="0.3">
      <c r="C369" t="s">
        <v>148</v>
      </c>
      <c r="D369" t="s">
        <v>399</v>
      </c>
      <c r="E369" t="s">
        <v>400</v>
      </c>
      <c r="Y369" t="s">
        <v>158</v>
      </c>
      <c r="Z369" t="s">
        <v>158</v>
      </c>
      <c r="AA369" t="s">
        <v>201</v>
      </c>
      <c r="AB369" t="s">
        <v>202</v>
      </c>
    </row>
    <row r="370" spans="3:28" x14ac:dyDescent="0.3">
      <c r="C370" t="s">
        <v>148</v>
      </c>
      <c r="D370" t="s">
        <v>417</v>
      </c>
      <c r="E370" t="s">
        <v>418</v>
      </c>
      <c r="Z370" t="s">
        <v>158</v>
      </c>
      <c r="AA370" t="s">
        <v>209</v>
      </c>
      <c r="AB370" t="s">
        <v>210</v>
      </c>
    </row>
    <row r="371" spans="3:28" x14ac:dyDescent="0.3">
      <c r="C371" t="s">
        <v>148</v>
      </c>
      <c r="D371" t="s">
        <v>423</v>
      </c>
      <c r="E371" t="s">
        <v>424</v>
      </c>
      <c r="Z371" t="s">
        <v>158</v>
      </c>
      <c r="AA371" t="s">
        <v>216</v>
      </c>
      <c r="AB371" t="s">
        <v>217</v>
      </c>
    </row>
    <row r="372" spans="3:28" x14ac:dyDescent="0.3">
      <c r="C372" t="s">
        <v>148</v>
      </c>
      <c r="D372" t="s">
        <v>435</v>
      </c>
      <c r="E372" t="s">
        <v>436</v>
      </c>
      <c r="Z372" t="s">
        <v>158</v>
      </c>
      <c r="AA372" t="s">
        <v>253</v>
      </c>
      <c r="AB372" t="s">
        <v>254</v>
      </c>
    </row>
    <row r="373" spans="3:28" x14ac:dyDescent="0.3">
      <c r="C373" t="s">
        <v>148</v>
      </c>
      <c r="D373" t="s">
        <v>440</v>
      </c>
      <c r="E373" t="s">
        <v>441</v>
      </c>
      <c r="Z373" t="s">
        <v>158</v>
      </c>
      <c r="AA373" t="s">
        <v>267</v>
      </c>
      <c r="AB373" t="s">
        <v>268</v>
      </c>
    </row>
    <row r="374" spans="3:28" x14ac:dyDescent="0.3">
      <c r="C374" t="s">
        <v>148</v>
      </c>
      <c r="D374" t="s">
        <v>448</v>
      </c>
      <c r="E374" t="s">
        <v>449</v>
      </c>
      <c r="Z374" t="s">
        <v>158</v>
      </c>
      <c r="AA374" t="s">
        <v>269</v>
      </c>
      <c r="AB374" t="s">
        <v>270</v>
      </c>
    </row>
    <row r="375" spans="3:28" x14ac:dyDescent="0.3">
      <c r="C375" t="s">
        <v>148</v>
      </c>
      <c r="D375" t="s">
        <v>450</v>
      </c>
      <c r="E375" t="s">
        <v>451</v>
      </c>
      <c r="Z375" t="s">
        <v>158</v>
      </c>
      <c r="AA375" t="s">
        <v>293</v>
      </c>
      <c r="AB375" t="s">
        <v>294</v>
      </c>
    </row>
    <row r="376" spans="3:28" x14ac:dyDescent="0.3">
      <c r="C376" t="s">
        <v>148</v>
      </c>
      <c r="D376" t="s">
        <v>454</v>
      </c>
      <c r="E376" t="s">
        <v>455</v>
      </c>
      <c r="Z376" t="s">
        <v>158</v>
      </c>
      <c r="AA376" t="s">
        <v>344</v>
      </c>
      <c r="AB376" t="s">
        <v>345</v>
      </c>
    </row>
    <row r="377" spans="3:28" x14ac:dyDescent="0.3">
      <c r="C377" t="s">
        <v>148</v>
      </c>
      <c r="D377" t="s">
        <v>456</v>
      </c>
      <c r="E377" t="s">
        <v>457</v>
      </c>
      <c r="Z377" t="s">
        <v>158</v>
      </c>
      <c r="AA377" t="s">
        <v>389</v>
      </c>
      <c r="AB377" t="s">
        <v>390</v>
      </c>
    </row>
    <row r="378" spans="3:28" x14ac:dyDescent="0.3">
      <c r="C378" t="s">
        <v>148</v>
      </c>
      <c r="D378" t="s">
        <v>460</v>
      </c>
      <c r="E378" t="s">
        <v>461</v>
      </c>
      <c r="Z378" t="s">
        <v>158</v>
      </c>
      <c r="AA378" t="s">
        <v>395</v>
      </c>
      <c r="AB378" t="s">
        <v>396</v>
      </c>
    </row>
    <row r="379" spans="3:28" x14ac:dyDescent="0.3">
      <c r="C379" t="s">
        <v>148</v>
      </c>
      <c r="D379" t="s">
        <v>470</v>
      </c>
      <c r="E379" t="s">
        <v>471</v>
      </c>
      <c r="Z379" t="s">
        <v>158</v>
      </c>
      <c r="AA379" t="s">
        <v>417</v>
      </c>
      <c r="AB379" t="s">
        <v>418</v>
      </c>
    </row>
    <row r="380" spans="3:28" x14ac:dyDescent="0.3">
      <c r="C380" t="s">
        <v>148</v>
      </c>
      <c r="D380" t="s">
        <v>489</v>
      </c>
      <c r="E380" t="s">
        <v>490</v>
      </c>
      <c r="Z380" t="s">
        <v>158</v>
      </c>
      <c r="AA380" t="s">
        <v>423</v>
      </c>
      <c r="AB380" t="s">
        <v>424</v>
      </c>
    </row>
    <row r="381" spans="3:28" x14ac:dyDescent="0.3">
      <c r="C381" t="s">
        <v>148</v>
      </c>
      <c r="D381" t="s">
        <v>495</v>
      </c>
      <c r="E381" t="s">
        <v>496</v>
      </c>
      <c r="Z381" t="s">
        <v>158</v>
      </c>
      <c r="AA381" t="s">
        <v>470</v>
      </c>
      <c r="AB381" t="s">
        <v>471</v>
      </c>
    </row>
    <row r="382" spans="3:28" x14ac:dyDescent="0.3">
      <c r="C382" t="s">
        <v>148</v>
      </c>
      <c r="D382" t="s">
        <v>497</v>
      </c>
      <c r="E382" t="s">
        <v>498</v>
      </c>
      <c r="Z382" t="s">
        <v>158</v>
      </c>
      <c r="AA382" t="s">
        <v>495</v>
      </c>
      <c r="AB382" t="s">
        <v>496</v>
      </c>
    </row>
    <row r="383" spans="3:28" x14ac:dyDescent="0.3">
      <c r="C383" t="s">
        <v>148</v>
      </c>
      <c r="D383" t="s">
        <v>501</v>
      </c>
      <c r="E383" t="s">
        <v>502</v>
      </c>
      <c r="Z383" t="s">
        <v>158</v>
      </c>
      <c r="AA383" t="s">
        <v>501</v>
      </c>
      <c r="AB383" t="s">
        <v>502</v>
      </c>
    </row>
    <row r="384" spans="3:28" x14ac:dyDescent="0.3">
      <c r="C384" t="s">
        <v>148</v>
      </c>
      <c r="D384" t="s">
        <v>505</v>
      </c>
      <c r="E384" t="s">
        <v>506</v>
      </c>
      <c r="Z384" t="s">
        <v>158</v>
      </c>
      <c r="AA384" t="s">
        <v>505</v>
      </c>
      <c r="AB384" t="s">
        <v>506</v>
      </c>
    </row>
    <row r="385" spans="2:28" x14ac:dyDescent="0.3">
      <c r="C385" t="s">
        <v>148</v>
      </c>
      <c r="D385" t="s">
        <v>507</v>
      </c>
      <c r="E385" t="s">
        <v>508</v>
      </c>
      <c r="Z385" t="s">
        <v>158</v>
      </c>
      <c r="AA385" t="s">
        <v>533</v>
      </c>
      <c r="AB385" t="s">
        <v>534</v>
      </c>
    </row>
    <row r="386" spans="2:28" x14ac:dyDescent="0.3">
      <c r="C386" t="s">
        <v>148</v>
      </c>
      <c r="D386" t="s">
        <v>521</v>
      </c>
      <c r="E386" t="s">
        <v>522</v>
      </c>
      <c r="Z386" t="s">
        <v>158</v>
      </c>
      <c r="AA386" t="s">
        <v>538</v>
      </c>
      <c r="AB386" t="s">
        <v>539</v>
      </c>
    </row>
    <row r="387" spans="2:28" x14ac:dyDescent="0.3">
      <c r="C387" t="s">
        <v>148</v>
      </c>
      <c r="D387" t="s">
        <v>533</v>
      </c>
      <c r="E387" t="s">
        <v>534</v>
      </c>
      <c r="Z387" t="s">
        <v>158</v>
      </c>
      <c r="AA387" t="s">
        <v>556</v>
      </c>
      <c r="AB387" t="s">
        <v>557</v>
      </c>
    </row>
    <row r="388" spans="2:28" x14ac:dyDescent="0.3">
      <c r="C388" t="s">
        <v>148</v>
      </c>
      <c r="D388" t="s">
        <v>540</v>
      </c>
      <c r="E388" t="s">
        <v>541</v>
      </c>
      <c r="Z388" t="s">
        <v>158</v>
      </c>
      <c r="AA388" t="s">
        <v>570</v>
      </c>
      <c r="AB388" t="s">
        <v>571</v>
      </c>
    </row>
    <row r="389" spans="2:28" x14ac:dyDescent="0.3">
      <c r="C389" t="s">
        <v>148</v>
      </c>
      <c r="D389" t="s">
        <v>538</v>
      </c>
      <c r="E389" t="s">
        <v>539</v>
      </c>
      <c r="Z389" t="s">
        <v>158</v>
      </c>
      <c r="AA389" t="s">
        <v>582</v>
      </c>
      <c r="AB389" t="s">
        <v>583</v>
      </c>
    </row>
    <row r="390" spans="2:28" x14ac:dyDescent="0.3">
      <c r="C390" t="s">
        <v>148</v>
      </c>
      <c r="D390" t="s">
        <v>548</v>
      </c>
      <c r="E390" t="s">
        <v>549</v>
      </c>
      <c r="Z390" t="s">
        <v>158</v>
      </c>
      <c r="AA390" t="s">
        <v>593</v>
      </c>
      <c r="AB390" t="s">
        <v>594</v>
      </c>
    </row>
    <row r="391" spans="2:28" x14ac:dyDescent="0.3">
      <c r="C391" t="s">
        <v>148</v>
      </c>
      <c r="D391" t="s">
        <v>556</v>
      </c>
      <c r="E391" t="s">
        <v>557</v>
      </c>
      <c r="Z391" t="s">
        <v>158</v>
      </c>
      <c r="AA391" t="s">
        <v>601</v>
      </c>
      <c r="AB391" t="s">
        <v>602</v>
      </c>
    </row>
    <row r="392" spans="2:28" x14ac:dyDescent="0.3">
      <c r="C392" t="s">
        <v>148</v>
      </c>
      <c r="D392" t="s">
        <v>570</v>
      </c>
      <c r="E392" t="s">
        <v>571</v>
      </c>
      <c r="Y392" t="s">
        <v>205</v>
      </c>
      <c r="Z392" t="s">
        <v>205</v>
      </c>
      <c r="AA392" t="s">
        <v>227</v>
      </c>
      <c r="AB392" t="s">
        <v>228</v>
      </c>
    </row>
    <row r="393" spans="2:28" x14ac:dyDescent="0.3">
      <c r="C393" t="s">
        <v>148</v>
      </c>
      <c r="D393" t="s">
        <v>572</v>
      </c>
      <c r="E393" t="s">
        <v>573</v>
      </c>
      <c r="Z393" t="s">
        <v>205</v>
      </c>
      <c r="AA393" t="s">
        <v>243</v>
      </c>
      <c r="AB393" t="s">
        <v>244</v>
      </c>
    </row>
    <row r="394" spans="2:28" x14ac:dyDescent="0.3">
      <c r="C394" t="s">
        <v>148</v>
      </c>
      <c r="D394" t="s">
        <v>582</v>
      </c>
      <c r="E394" t="s">
        <v>583</v>
      </c>
      <c r="Z394" t="s">
        <v>205</v>
      </c>
      <c r="AA394" t="s">
        <v>251</v>
      </c>
      <c r="AB394" t="s">
        <v>252</v>
      </c>
    </row>
    <row r="395" spans="2:28" x14ac:dyDescent="0.3">
      <c r="C395" t="s">
        <v>148</v>
      </c>
      <c r="D395" t="s">
        <v>593</v>
      </c>
      <c r="E395" t="s">
        <v>594</v>
      </c>
      <c r="Z395" t="s">
        <v>205</v>
      </c>
      <c r="AA395" t="s">
        <v>323</v>
      </c>
      <c r="AB395" t="s">
        <v>324</v>
      </c>
    </row>
    <row r="396" spans="2:28" x14ac:dyDescent="0.3">
      <c r="C396" t="s">
        <v>148</v>
      </c>
      <c r="D396" t="s">
        <v>601</v>
      </c>
      <c r="E396" t="s">
        <v>602</v>
      </c>
      <c r="Z396" t="s">
        <v>205</v>
      </c>
      <c r="AA396" t="s">
        <v>348</v>
      </c>
      <c r="AB396" t="s">
        <v>349</v>
      </c>
    </row>
    <row r="397" spans="2:28" x14ac:dyDescent="0.3">
      <c r="C397" t="s">
        <v>148</v>
      </c>
      <c r="D397" t="s">
        <v>613</v>
      </c>
      <c r="E397" t="s">
        <v>614</v>
      </c>
      <c r="Z397" t="s">
        <v>205</v>
      </c>
      <c r="AA397" t="s">
        <v>371</v>
      </c>
      <c r="AB397" t="s">
        <v>372</v>
      </c>
    </row>
    <row r="398" spans="2:28" x14ac:dyDescent="0.3">
      <c r="B398" t="s">
        <v>154</v>
      </c>
      <c r="C398" t="s">
        <v>154</v>
      </c>
      <c r="D398" t="s">
        <v>154</v>
      </c>
      <c r="E398" t="s">
        <v>155</v>
      </c>
      <c r="Z398" t="s">
        <v>205</v>
      </c>
      <c r="AA398" t="s">
        <v>379</v>
      </c>
      <c r="AB398" t="s">
        <v>380</v>
      </c>
    </row>
    <row r="399" spans="2:28" x14ac:dyDescent="0.3">
      <c r="C399" t="s">
        <v>154</v>
      </c>
      <c r="D399" t="s">
        <v>190</v>
      </c>
      <c r="E399" t="s">
        <v>191</v>
      </c>
      <c r="Z399" t="s">
        <v>205</v>
      </c>
      <c r="AA399" t="s">
        <v>427</v>
      </c>
      <c r="AB399" t="s">
        <v>428</v>
      </c>
    </row>
    <row r="400" spans="2:28" x14ac:dyDescent="0.3">
      <c r="C400" t="s">
        <v>154</v>
      </c>
      <c r="D400" t="s">
        <v>196</v>
      </c>
      <c r="E400" t="s">
        <v>197</v>
      </c>
      <c r="Z400" t="s">
        <v>205</v>
      </c>
      <c r="AA400" t="s">
        <v>437</v>
      </c>
      <c r="AB400" t="s">
        <v>438</v>
      </c>
    </row>
    <row r="401" spans="3:28" x14ac:dyDescent="0.3">
      <c r="C401" t="s">
        <v>154</v>
      </c>
      <c r="D401" t="s">
        <v>203</v>
      </c>
      <c r="E401" t="s">
        <v>204</v>
      </c>
      <c r="Z401" t="s">
        <v>205</v>
      </c>
      <c r="AA401" t="s">
        <v>472</v>
      </c>
      <c r="AB401" t="s">
        <v>473</v>
      </c>
    </row>
    <row r="402" spans="3:28" x14ac:dyDescent="0.3">
      <c r="C402" t="s">
        <v>154</v>
      </c>
      <c r="D402" t="s">
        <v>211</v>
      </c>
      <c r="E402" t="s">
        <v>212</v>
      </c>
      <c r="Z402" t="s">
        <v>205</v>
      </c>
      <c r="AA402" t="s">
        <v>482</v>
      </c>
      <c r="AB402" t="s">
        <v>483</v>
      </c>
    </row>
    <row r="403" spans="3:28" x14ac:dyDescent="0.3">
      <c r="C403" t="s">
        <v>154</v>
      </c>
      <c r="D403" t="s">
        <v>179</v>
      </c>
      <c r="E403" t="s">
        <v>180</v>
      </c>
      <c r="Z403" t="s">
        <v>205</v>
      </c>
      <c r="AA403" t="s">
        <v>485</v>
      </c>
      <c r="AB403" t="s">
        <v>486</v>
      </c>
    </row>
    <row r="404" spans="3:28" x14ac:dyDescent="0.3">
      <c r="C404" t="s">
        <v>154</v>
      </c>
      <c r="D404" t="s">
        <v>194</v>
      </c>
      <c r="E404" t="s">
        <v>195</v>
      </c>
      <c r="Z404" t="s">
        <v>205</v>
      </c>
      <c r="AA404" t="s">
        <v>513</v>
      </c>
      <c r="AB404" t="s">
        <v>514</v>
      </c>
    </row>
    <row r="405" spans="3:28" x14ac:dyDescent="0.3">
      <c r="C405" t="s">
        <v>154</v>
      </c>
      <c r="D405" t="s">
        <v>259</v>
      </c>
      <c r="E405" t="s">
        <v>260</v>
      </c>
      <c r="Z405" t="s">
        <v>205</v>
      </c>
      <c r="AA405" t="s">
        <v>525</v>
      </c>
      <c r="AB405" t="s">
        <v>526</v>
      </c>
    </row>
    <row r="406" spans="3:28" x14ac:dyDescent="0.3">
      <c r="C406" t="s">
        <v>154</v>
      </c>
      <c r="D406" t="s">
        <v>263</v>
      </c>
      <c r="E406" t="s">
        <v>264</v>
      </c>
      <c r="Z406" t="s">
        <v>205</v>
      </c>
      <c r="AA406" t="s">
        <v>550</v>
      </c>
      <c r="AB406" t="s">
        <v>551</v>
      </c>
    </row>
    <row r="407" spans="3:28" x14ac:dyDescent="0.3">
      <c r="C407" t="s">
        <v>154</v>
      </c>
      <c r="D407" t="s">
        <v>285</v>
      </c>
      <c r="E407" t="s">
        <v>286</v>
      </c>
      <c r="Z407" t="s">
        <v>205</v>
      </c>
      <c r="AA407" t="s">
        <v>587</v>
      </c>
      <c r="AB407" t="s">
        <v>588</v>
      </c>
    </row>
    <row r="408" spans="3:28" x14ac:dyDescent="0.3">
      <c r="C408" t="s">
        <v>154</v>
      </c>
      <c r="D408" t="s">
        <v>301</v>
      </c>
      <c r="E408" t="s">
        <v>302</v>
      </c>
      <c r="Z408" t="s">
        <v>205</v>
      </c>
      <c r="AA408" t="s">
        <v>589</v>
      </c>
      <c r="AB408" t="s">
        <v>590</v>
      </c>
    </row>
    <row r="409" spans="3:28" x14ac:dyDescent="0.3">
      <c r="C409" t="s">
        <v>154</v>
      </c>
      <c r="D409" t="s">
        <v>305</v>
      </c>
      <c r="E409" t="s">
        <v>306</v>
      </c>
      <c r="Z409" t="s">
        <v>205</v>
      </c>
      <c r="AA409" t="s">
        <v>597</v>
      </c>
      <c r="AB409" t="s">
        <v>598</v>
      </c>
    </row>
    <row r="410" spans="3:28" x14ac:dyDescent="0.3">
      <c r="C410" t="s">
        <v>154</v>
      </c>
      <c r="D410" t="s">
        <v>313</v>
      </c>
      <c r="E410" t="s">
        <v>314</v>
      </c>
      <c r="Z410" t="s">
        <v>205</v>
      </c>
      <c r="AA410" t="s">
        <v>603</v>
      </c>
      <c r="AB410" t="s">
        <v>604</v>
      </c>
    </row>
    <row r="411" spans="3:28" x14ac:dyDescent="0.3">
      <c r="C411" t="s">
        <v>154</v>
      </c>
      <c r="D411" t="s">
        <v>329</v>
      </c>
      <c r="E411" t="s">
        <v>330</v>
      </c>
      <c r="Y411" t="s">
        <v>213</v>
      </c>
      <c r="Z411" t="s">
        <v>213</v>
      </c>
      <c r="AA411" t="s">
        <v>170</v>
      </c>
      <c r="AB411" t="s">
        <v>171</v>
      </c>
    </row>
    <row r="412" spans="3:28" x14ac:dyDescent="0.3">
      <c r="C412" t="s">
        <v>154</v>
      </c>
      <c r="D412" t="s">
        <v>358</v>
      </c>
      <c r="E412" t="s">
        <v>359</v>
      </c>
      <c r="Z412" t="s">
        <v>213</v>
      </c>
      <c r="AA412" t="s">
        <v>222</v>
      </c>
      <c r="AB412" t="s">
        <v>223</v>
      </c>
    </row>
    <row r="413" spans="3:28" x14ac:dyDescent="0.3">
      <c r="C413" t="s">
        <v>154</v>
      </c>
      <c r="D413" t="s">
        <v>360</v>
      </c>
      <c r="E413" t="s">
        <v>361</v>
      </c>
      <c r="Z413" t="s">
        <v>213</v>
      </c>
      <c r="AA413" t="s">
        <v>246</v>
      </c>
      <c r="AB413" t="s">
        <v>247</v>
      </c>
    </row>
    <row r="414" spans="3:28" x14ac:dyDescent="0.3">
      <c r="C414" t="s">
        <v>154</v>
      </c>
      <c r="D414" t="s">
        <v>403</v>
      </c>
      <c r="E414" t="s">
        <v>404</v>
      </c>
      <c r="Z414" t="s">
        <v>213</v>
      </c>
      <c r="AA414" t="s">
        <v>277</v>
      </c>
      <c r="AB414" t="s">
        <v>278</v>
      </c>
    </row>
    <row r="415" spans="3:28" x14ac:dyDescent="0.3">
      <c r="C415" t="s">
        <v>154</v>
      </c>
      <c r="D415" t="s">
        <v>407</v>
      </c>
      <c r="E415" t="s">
        <v>408</v>
      </c>
      <c r="Z415" t="s">
        <v>213</v>
      </c>
      <c r="AA415" t="s">
        <v>307</v>
      </c>
      <c r="AB415" t="s">
        <v>308</v>
      </c>
    </row>
    <row r="416" spans="3:28" x14ac:dyDescent="0.3">
      <c r="C416" t="s">
        <v>154</v>
      </c>
      <c r="D416" t="s">
        <v>413</v>
      </c>
      <c r="E416" t="s">
        <v>414</v>
      </c>
      <c r="Z416" t="s">
        <v>213</v>
      </c>
      <c r="AA416" t="s">
        <v>311</v>
      </c>
      <c r="AB416" t="s">
        <v>312</v>
      </c>
    </row>
    <row r="417" spans="3:28" x14ac:dyDescent="0.3">
      <c r="C417" t="s">
        <v>154</v>
      </c>
      <c r="D417" t="s">
        <v>419</v>
      </c>
      <c r="E417" t="s">
        <v>420</v>
      </c>
      <c r="Z417" t="s">
        <v>213</v>
      </c>
      <c r="AA417" t="s">
        <v>336</v>
      </c>
      <c r="AB417" t="s">
        <v>337</v>
      </c>
    </row>
    <row r="418" spans="3:28" x14ac:dyDescent="0.3">
      <c r="C418" t="s">
        <v>154</v>
      </c>
      <c r="D418" t="s">
        <v>437</v>
      </c>
      <c r="E418" t="s">
        <v>438</v>
      </c>
      <c r="Z418" t="s">
        <v>213</v>
      </c>
      <c r="AA418" t="s">
        <v>452</v>
      </c>
      <c r="AB418" t="s">
        <v>453</v>
      </c>
    </row>
    <row r="419" spans="3:28" x14ac:dyDescent="0.3">
      <c r="C419" t="s">
        <v>154</v>
      </c>
      <c r="D419" t="s">
        <v>444</v>
      </c>
      <c r="E419" t="s">
        <v>445</v>
      </c>
      <c r="Z419" t="s">
        <v>213</v>
      </c>
      <c r="AA419" t="s">
        <v>478</v>
      </c>
      <c r="AB419" t="s">
        <v>479</v>
      </c>
    </row>
    <row r="420" spans="3:28" x14ac:dyDescent="0.3">
      <c r="C420" t="s">
        <v>154</v>
      </c>
      <c r="D420" t="s">
        <v>458</v>
      </c>
      <c r="E420" t="s">
        <v>459</v>
      </c>
      <c r="Z420" t="s">
        <v>213</v>
      </c>
      <c r="AA420" t="s">
        <v>517</v>
      </c>
      <c r="AB420" t="s">
        <v>518</v>
      </c>
    </row>
    <row r="421" spans="3:28" x14ac:dyDescent="0.3">
      <c r="C421" t="s">
        <v>154</v>
      </c>
      <c r="D421" t="s">
        <v>464</v>
      </c>
      <c r="E421" t="s">
        <v>465</v>
      </c>
      <c r="Z421" t="s">
        <v>213</v>
      </c>
      <c r="AA421" t="s">
        <v>519</v>
      </c>
      <c r="AB421" t="s">
        <v>520</v>
      </c>
    </row>
    <row r="422" spans="3:28" x14ac:dyDescent="0.3">
      <c r="C422" t="s">
        <v>154</v>
      </c>
      <c r="D422" t="s">
        <v>466</v>
      </c>
      <c r="E422" t="s">
        <v>467</v>
      </c>
      <c r="Z422" t="s">
        <v>213</v>
      </c>
      <c r="AA422" t="s">
        <v>554</v>
      </c>
      <c r="AB422" t="s">
        <v>555</v>
      </c>
    </row>
    <row r="423" spans="3:28" x14ac:dyDescent="0.3">
      <c r="C423" t="s">
        <v>154</v>
      </c>
      <c r="D423" t="s">
        <v>474</v>
      </c>
      <c r="E423" t="s">
        <v>475</v>
      </c>
      <c r="Z423" t="s">
        <v>213</v>
      </c>
      <c r="AA423" t="s">
        <v>566</v>
      </c>
      <c r="AB423" t="s">
        <v>567</v>
      </c>
    </row>
    <row r="424" spans="3:28" x14ac:dyDescent="0.3">
      <c r="C424" t="s">
        <v>154</v>
      </c>
      <c r="D424" t="s">
        <v>499</v>
      </c>
      <c r="E424" t="s">
        <v>500</v>
      </c>
      <c r="Z424" t="s">
        <v>213</v>
      </c>
      <c r="AA424" t="s">
        <v>595</v>
      </c>
      <c r="AB424" t="s">
        <v>596</v>
      </c>
    </row>
    <row r="425" spans="3:28" x14ac:dyDescent="0.3">
      <c r="C425" t="s">
        <v>154</v>
      </c>
      <c r="D425" t="s">
        <v>503</v>
      </c>
      <c r="E425" t="s">
        <v>504</v>
      </c>
      <c r="Y425" t="s">
        <v>185</v>
      </c>
      <c r="Z425" t="s">
        <v>185</v>
      </c>
      <c r="AA425" t="s">
        <v>194</v>
      </c>
      <c r="AB425" t="s">
        <v>195</v>
      </c>
    </row>
    <row r="426" spans="3:28" x14ac:dyDescent="0.3">
      <c r="C426" t="s">
        <v>154</v>
      </c>
      <c r="D426" t="s">
        <v>511</v>
      </c>
      <c r="E426" t="s">
        <v>512</v>
      </c>
      <c r="Z426" t="s">
        <v>185</v>
      </c>
      <c r="AA426" t="s">
        <v>285</v>
      </c>
      <c r="AB426" t="s">
        <v>286</v>
      </c>
    </row>
    <row r="427" spans="3:28" x14ac:dyDescent="0.3">
      <c r="C427" t="s">
        <v>154</v>
      </c>
      <c r="D427" t="s">
        <v>515</v>
      </c>
      <c r="E427" t="s">
        <v>516</v>
      </c>
      <c r="Z427" t="s">
        <v>185</v>
      </c>
      <c r="AA427" t="s">
        <v>313</v>
      </c>
      <c r="AB427" t="s">
        <v>314</v>
      </c>
    </row>
    <row r="428" spans="3:28" x14ac:dyDescent="0.3">
      <c r="C428" t="s">
        <v>154</v>
      </c>
      <c r="D428" t="s">
        <v>529</v>
      </c>
      <c r="E428" t="s">
        <v>530</v>
      </c>
      <c r="Z428" t="s">
        <v>185</v>
      </c>
      <c r="AA428" t="s">
        <v>358</v>
      </c>
      <c r="AB428" t="s">
        <v>359</v>
      </c>
    </row>
    <row r="429" spans="3:28" x14ac:dyDescent="0.3">
      <c r="C429" t="s">
        <v>154</v>
      </c>
      <c r="D429" t="s">
        <v>535</v>
      </c>
      <c r="E429" t="s">
        <v>536</v>
      </c>
      <c r="Z429" t="s">
        <v>185</v>
      </c>
      <c r="AA429" t="s">
        <v>503</v>
      </c>
      <c r="AB429" t="s">
        <v>504</v>
      </c>
    </row>
    <row r="430" spans="3:28" x14ac:dyDescent="0.3">
      <c r="C430" t="s">
        <v>154</v>
      </c>
      <c r="D430" t="s">
        <v>544</v>
      </c>
      <c r="E430" t="s">
        <v>545</v>
      </c>
      <c r="Z430" t="s">
        <v>185</v>
      </c>
      <c r="AA430" t="s">
        <v>511</v>
      </c>
      <c r="AB430" t="s">
        <v>512</v>
      </c>
    </row>
    <row r="431" spans="3:28" x14ac:dyDescent="0.3">
      <c r="C431" t="s">
        <v>154</v>
      </c>
      <c r="D431" t="s">
        <v>546</v>
      </c>
      <c r="E431" t="s">
        <v>547</v>
      </c>
      <c r="Z431" t="s">
        <v>185</v>
      </c>
      <c r="AA431" t="s">
        <v>515</v>
      </c>
      <c r="AB431" t="s">
        <v>516</v>
      </c>
    </row>
    <row r="432" spans="3:28" x14ac:dyDescent="0.3">
      <c r="C432" t="s">
        <v>154</v>
      </c>
      <c r="D432" t="s">
        <v>560</v>
      </c>
      <c r="E432" t="s">
        <v>561</v>
      </c>
      <c r="Z432" t="s">
        <v>185</v>
      </c>
      <c r="AA432" t="s">
        <v>535</v>
      </c>
      <c r="AB432" t="s">
        <v>536</v>
      </c>
    </row>
    <row r="433" spans="2:28" x14ac:dyDescent="0.3">
      <c r="C433" t="s">
        <v>154</v>
      </c>
      <c r="D433" t="s">
        <v>562</v>
      </c>
      <c r="E433" t="s">
        <v>563</v>
      </c>
      <c r="Z433" t="s">
        <v>185</v>
      </c>
      <c r="AA433" t="s">
        <v>544</v>
      </c>
      <c r="AB433" t="s">
        <v>545</v>
      </c>
    </row>
    <row r="434" spans="2:28" x14ac:dyDescent="0.3">
      <c r="C434" t="s">
        <v>154</v>
      </c>
      <c r="D434" t="s">
        <v>574</v>
      </c>
      <c r="E434" t="s">
        <v>575</v>
      </c>
      <c r="Z434" t="s">
        <v>185</v>
      </c>
      <c r="AA434" t="s">
        <v>560</v>
      </c>
      <c r="AB434" t="s">
        <v>561</v>
      </c>
    </row>
    <row r="435" spans="2:28" x14ac:dyDescent="0.3">
      <c r="C435" t="s">
        <v>154</v>
      </c>
      <c r="D435" t="s">
        <v>584</v>
      </c>
      <c r="E435" t="s">
        <v>585</v>
      </c>
      <c r="Z435" t="s">
        <v>185</v>
      </c>
      <c r="AA435" t="s">
        <v>574</v>
      </c>
      <c r="AB435" t="s">
        <v>575</v>
      </c>
    </row>
    <row r="436" spans="2:28" x14ac:dyDescent="0.3">
      <c r="C436" t="s">
        <v>154</v>
      </c>
      <c r="D436" t="s">
        <v>607</v>
      </c>
      <c r="E436" t="s">
        <v>608</v>
      </c>
      <c r="Z436" t="s">
        <v>185</v>
      </c>
      <c r="AA436" t="s">
        <v>584</v>
      </c>
      <c r="AB436" t="s">
        <v>585</v>
      </c>
    </row>
    <row r="437" spans="2:28" x14ac:dyDescent="0.3">
      <c r="C437" t="s">
        <v>154</v>
      </c>
      <c r="D437" t="s">
        <v>609</v>
      </c>
      <c r="E437" t="s">
        <v>610</v>
      </c>
      <c r="Z437" t="s">
        <v>185</v>
      </c>
      <c r="AA437" t="s">
        <v>607</v>
      </c>
      <c r="AB437" t="s">
        <v>608</v>
      </c>
    </row>
    <row r="438" spans="2:28" x14ac:dyDescent="0.3">
      <c r="B438" t="s">
        <v>163</v>
      </c>
      <c r="C438" t="s">
        <v>163</v>
      </c>
      <c r="D438" t="s">
        <v>163</v>
      </c>
      <c r="E438" t="s">
        <v>164</v>
      </c>
      <c r="Z438" t="s">
        <v>185</v>
      </c>
      <c r="AA438" t="s">
        <v>609</v>
      </c>
      <c r="AB438" t="s">
        <v>610</v>
      </c>
    </row>
    <row r="439" spans="2:28" x14ac:dyDescent="0.3">
      <c r="C439" t="s">
        <v>163</v>
      </c>
      <c r="D439" t="s">
        <v>239</v>
      </c>
      <c r="E439" t="s">
        <v>240</v>
      </c>
      <c r="Y439" t="s">
        <v>167</v>
      </c>
      <c r="Z439" t="s">
        <v>167</v>
      </c>
      <c r="AA439" t="s">
        <v>161</v>
      </c>
      <c r="AB439" t="s">
        <v>162</v>
      </c>
    </row>
    <row r="440" spans="2:28" x14ac:dyDescent="0.3">
      <c r="C440" t="s">
        <v>163</v>
      </c>
      <c r="D440" t="s">
        <v>140</v>
      </c>
      <c r="E440" t="s">
        <v>136</v>
      </c>
      <c r="Z440" t="s">
        <v>167</v>
      </c>
      <c r="AA440" t="s">
        <v>233</v>
      </c>
      <c r="AB440" t="s">
        <v>234</v>
      </c>
    </row>
    <row r="441" spans="2:28" x14ac:dyDescent="0.3">
      <c r="C441" t="s">
        <v>163</v>
      </c>
      <c r="D441" t="s">
        <v>152</v>
      </c>
      <c r="E441" t="s">
        <v>153</v>
      </c>
      <c r="Z441" t="s">
        <v>167</v>
      </c>
      <c r="AA441" t="s">
        <v>257</v>
      </c>
      <c r="AB441" t="s">
        <v>258</v>
      </c>
    </row>
    <row r="442" spans="2:28" x14ac:dyDescent="0.3">
      <c r="C442" t="s">
        <v>163</v>
      </c>
      <c r="D442" t="s">
        <v>188</v>
      </c>
      <c r="E442" t="s">
        <v>189</v>
      </c>
      <c r="Z442" t="s">
        <v>167</v>
      </c>
      <c r="AA442" t="s">
        <v>309</v>
      </c>
      <c r="AB442" t="s">
        <v>310</v>
      </c>
    </row>
    <row r="443" spans="2:28" x14ac:dyDescent="0.3">
      <c r="C443" t="s">
        <v>163</v>
      </c>
      <c r="D443" t="s">
        <v>237</v>
      </c>
      <c r="E443" t="s">
        <v>238</v>
      </c>
      <c r="Z443" t="s">
        <v>167</v>
      </c>
      <c r="AA443" t="s">
        <v>321</v>
      </c>
      <c r="AB443" t="s">
        <v>322</v>
      </c>
    </row>
    <row r="444" spans="2:28" x14ac:dyDescent="0.3">
      <c r="C444" t="s">
        <v>163</v>
      </c>
      <c r="D444" t="s">
        <v>248</v>
      </c>
      <c r="E444" t="s">
        <v>249</v>
      </c>
      <c r="Z444" t="s">
        <v>167</v>
      </c>
      <c r="AA444" t="s">
        <v>381</v>
      </c>
      <c r="AB444" t="s">
        <v>382</v>
      </c>
    </row>
    <row r="445" spans="2:28" x14ac:dyDescent="0.3">
      <c r="C445" t="s">
        <v>163</v>
      </c>
      <c r="D445" t="s">
        <v>261</v>
      </c>
      <c r="E445" t="s">
        <v>262</v>
      </c>
      <c r="Z445" t="s">
        <v>167</v>
      </c>
      <c r="AA445" t="s">
        <v>387</v>
      </c>
      <c r="AB445" t="s">
        <v>388</v>
      </c>
    </row>
    <row r="446" spans="2:28" x14ac:dyDescent="0.3">
      <c r="C446" t="s">
        <v>163</v>
      </c>
      <c r="D446" t="s">
        <v>273</v>
      </c>
      <c r="E446" t="s">
        <v>274</v>
      </c>
      <c r="Z446" t="s">
        <v>167</v>
      </c>
      <c r="AA446" t="s">
        <v>399</v>
      </c>
      <c r="AB446" t="s">
        <v>400</v>
      </c>
    </row>
    <row r="447" spans="2:28" x14ac:dyDescent="0.3">
      <c r="C447" t="s">
        <v>163</v>
      </c>
      <c r="D447" t="s">
        <v>289</v>
      </c>
      <c r="E447" t="s">
        <v>290</v>
      </c>
      <c r="Z447" t="s">
        <v>167</v>
      </c>
      <c r="AA447" t="s">
        <v>448</v>
      </c>
      <c r="AB447" t="s">
        <v>449</v>
      </c>
    </row>
    <row r="448" spans="2:28" x14ac:dyDescent="0.3">
      <c r="C448" t="s">
        <v>163</v>
      </c>
      <c r="D448" t="s">
        <v>317</v>
      </c>
      <c r="E448" t="s">
        <v>318</v>
      </c>
      <c r="Z448" t="s">
        <v>167</v>
      </c>
      <c r="AA448" t="s">
        <v>450</v>
      </c>
      <c r="AB448" t="s">
        <v>451</v>
      </c>
    </row>
    <row r="449" spans="3:28" x14ac:dyDescent="0.3">
      <c r="C449" t="s">
        <v>163</v>
      </c>
      <c r="D449" t="s">
        <v>325</v>
      </c>
      <c r="E449" t="s">
        <v>326</v>
      </c>
      <c r="Z449" t="s">
        <v>167</v>
      </c>
      <c r="AA449" t="s">
        <v>456</v>
      </c>
      <c r="AB449" t="s">
        <v>457</v>
      </c>
    </row>
    <row r="450" spans="3:28" x14ac:dyDescent="0.3">
      <c r="C450" t="s">
        <v>163</v>
      </c>
      <c r="D450" t="s">
        <v>338</v>
      </c>
      <c r="E450" t="s">
        <v>339</v>
      </c>
      <c r="Z450" t="s">
        <v>167</v>
      </c>
      <c r="AA450" t="s">
        <v>497</v>
      </c>
      <c r="AB450" t="s">
        <v>498</v>
      </c>
    </row>
    <row r="451" spans="3:28" x14ac:dyDescent="0.3">
      <c r="C451" t="s">
        <v>163</v>
      </c>
      <c r="D451" t="s">
        <v>340</v>
      </c>
      <c r="E451" t="s">
        <v>341</v>
      </c>
      <c r="Z451" t="s">
        <v>167</v>
      </c>
      <c r="AA451" t="s">
        <v>507</v>
      </c>
      <c r="AB451" t="s">
        <v>508</v>
      </c>
    </row>
    <row r="452" spans="3:28" x14ac:dyDescent="0.3">
      <c r="C452" t="s">
        <v>163</v>
      </c>
      <c r="D452" t="s">
        <v>346</v>
      </c>
      <c r="E452" t="s">
        <v>347</v>
      </c>
      <c r="Z452" t="s">
        <v>167</v>
      </c>
      <c r="AA452" t="s">
        <v>572</v>
      </c>
      <c r="AB452" t="s">
        <v>573</v>
      </c>
    </row>
    <row r="453" spans="3:28" x14ac:dyDescent="0.3">
      <c r="C453" t="s">
        <v>163</v>
      </c>
      <c r="D453" t="s">
        <v>350</v>
      </c>
      <c r="E453" t="s">
        <v>351</v>
      </c>
      <c r="Z453" t="s">
        <v>167</v>
      </c>
      <c r="AA453" t="s">
        <v>613</v>
      </c>
      <c r="AB453" t="s">
        <v>614</v>
      </c>
    </row>
    <row r="454" spans="3:28" x14ac:dyDescent="0.3">
      <c r="C454" t="s">
        <v>163</v>
      </c>
      <c r="D454" t="s">
        <v>352</v>
      </c>
      <c r="E454" t="s">
        <v>353</v>
      </c>
      <c r="Y454" t="s">
        <v>142</v>
      </c>
      <c r="Z454" t="s">
        <v>142</v>
      </c>
      <c r="AA454" t="s">
        <v>161</v>
      </c>
      <c r="AB454" t="s">
        <v>162</v>
      </c>
    </row>
    <row r="455" spans="3:28" x14ac:dyDescent="0.3">
      <c r="C455" t="s">
        <v>163</v>
      </c>
      <c r="D455" t="s">
        <v>356</v>
      </c>
      <c r="E455" t="s">
        <v>357</v>
      </c>
      <c r="Z455" t="s">
        <v>142</v>
      </c>
      <c r="AA455" t="s">
        <v>233</v>
      </c>
      <c r="AB455" t="s">
        <v>234</v>
      </c>
    </row>
    <row r="456" spans="3:28" x14ac:dyDescent="0.3">
      <c r="C456" t="s">
        <v>163</v>
      </c>
      <c r="D456" t="s">
        <v>363</v>
      </c>
      <c r="E456" t="s">
        <v>364</v>
      </c>
      <c r="Z456" t="s">
        <v>142</v>
      </c>
      <c r="AA456" t="s">
        <v>257</v>
      </c>
      <c r="AB456" t="s">
        <v>258</v>
      </c>
    </row>
    <row r="457" spans="3:28" x14ac:dyDescent="0.3">
      <c r="C457" t="s">
        <v>163</v>
      </c>
      <c r="D457" t="s">
        <v>367</v>
      </c>
      <c r="E457" t="s">
        <v>368</v>
      </c>
      <c r="Z457" t="s">
        <v>142</v>
      </c>
      <c r="AA457" t="s">
        <v>309</v>
      </c>
      <c r="AB457" t="s">
        <v>310</v>
      </c>
    </row>
    <row r="458" spans="3:28" x14ac:dyDescent="0.3">
      <c r="C458" t="s">
        <v>163</v>
      </c>
      <c r="D458" t="s">
        <v>373</v>
      </c>
      <c r="E458" t="s">
        <v>374</v>
      </c>
      <c r="Z458" t="s">
        <v>142</v>
      </c>
      <c r="AA458" t="s">
        <v>321</v>
      </c>
      <c r="AB458" t="s">
        <v>322</v>
      </c>
    </row>
    <row r="459" spans="3:28" x14ac:dyDescent="0.3">
      <c r="C459" t="s">
        <v>163</v>
      </c>
      <c r="D459" t="s">
        <v>375</v>
      </c>
      <c r="E459" t="s">
        <v>376</v>
      </c>
      <c r="Z459" t="s">
        <v>142</v>
      </c>
      <c r="AA459" t="s">
        <v>381</v>
      </c>
      <c r="AB459" t="s">
        <v>382</v>
      </c>
    </row>
    <row r="460" spans="3:28" x14ac:dyDescent="0.3">
      <c r="C460" t="s">
        <v>163</v>
      </c>
      <c r="D460" t="s">
        <v>385</v>
      </c>
      <c r="E460" t="s">
        <v>386</v>
      </c>
      <c r="Z460" t="s">
        <v>142</v>
      </c>
      <c r="AA460" t="s">
        <v>387</v>
      </c>
      <c r="AB460" t="s">
        <v>388</v>
      </c>
    </row>
    <row r="461" spans="3:28" x14ac:dyDescent="0.3">
      <c r="C461" t="s">
        <v>163</v>
      </c>
      <c r="D461" t="s">
        <v>393</v>
      </c>
      <c r="E461" t="s">
        <v>394</v>
      </c>
      <c r="Z461" t="s">
        <v>142</v>
      </c>
      <c r="AA461" t="s">
        <v>399</v>
      </c>
      <c r="AB461" t="s">
        <v>400</v>
      </c>
    </row>
    <row r="462" spans="3:28" x14ac:dyDescent="0.3">
      <c r="C462" t="s">
        <v>163</v>
      </c>
      <c r="D462" t="s">
        <v>409</v>
      </c>
      <c r="E462" t="s">
        <v>410</v>
      </c>
      <c r="Z462" t="s">
        <v>142</v>
      </c>
      <c r="AA462" t="s">
        <v>448</v>
      </c>
      <c r="AB462" t="s">
        <v>449</v>
      </c>
    </row>
    <row r="463" spans="3:28" x14ac:dyDescent="0.3">
      <c r="C463" t="s">
        <v>163</v>
      </c>
      <c r="D463" t="s">
        <v>431</v>
      </c>
      <c r="E463" t="s">
        <v>432</v>
      </c>
      <c r="Z463" t="s">
        <v>142</v>
      </c>
      <c r="AA463" t="s">
        <v>450</v>
      </c>
      <c r="AB463" t="s">
        <v>451</v>
      </c>
    </row>
    <row r="464" spans="3:28" x14ac:dyDescent="0.3">
      <c r="C464" t="s">
        <v>163</v>
      </c>
      <c r="D464" t="s">
        <v>442</v>
      </c>
      <c r="E464" t="s">
        <v>443</v>
      </c>
      <c r="Z464" t="s">
        <v>142</v>
      </c>
      <c r="AA464" t="s">
        <v>456</v>
      </c>
      <c r="AB464" t="s">
        <v>457</v>
      </c>
    </row>
    <row r="465" spans="2:28" x14ac:dyDescent="0.3">
      <c r="C465" t="s">
        <v>163</v>
      </c>
      <c r="D465" t="s">
        <v>487</v>
      </c>
      <c r="E465" t="s">
        <v>488</v>
      </c>
      <c r="Z465" t="s">
        <v>142</v>
      </c>
      <c r="AA465" t="s">
        <v>497</v>
      </c>
      <c r="AB465" t="s">
        <v>498</v>
      </c>
    </row>
    <row r="466" spans="2:28" x14ac:dyDescent="0.3">
      <c r="C466" t="s">
        <v>163</v>
      </c>
      <c r="D466" t="s">
        <v>493</v>
      </c>
      <c r="E466" t="s">
        <v>494</v>
      </c>
      <c r="Z466" t="s">
        <v>142</v>
      </c>
      <c r="AA466" t="s">
        <v>507</v>
      </c>
      <c r="AB466" t="s">
        <v>508</v>
      </c>
    </row>
    <row r="467" spans="2:28" x14ac:dyDescent="0.3">
      <c r="C467" t="s">
        <v>163</v>
      </c>
      <c r="D467" t="s">
        <v>531</v>
      </c>
      <c r="E467" t="s">
        <v>532</v>
      </c>
      <c r="Z467" t="s">
        <v>142</v>
      </c>
      <c r="AA467" t="s">
        <v>572</v>
      </c>
      <c r="AB467" t="s">
        <v>573</v>
      </c>
    </row>
    <row r="468" spans="2:28" x14ac:dyDescent="0.3">
      <c r="C468" t="s">
        <v>163</v>
      </c>
      <c r="D468" t="s">
        <v>552</v>
      </c>
      <c r="E468" t="s">
        <v>553</v>
      </c>
      <c r="Z468" t="s">
        <v>142</v>
      </c>
      <c r="AA468" t="s">
        <v>613</v>
      </c>
      <c r="AB468" t="s">
        <v>614</v>
      </c>
    </row>
    <row r="469" spans="2:28" x14ac:dyDescent="0.3">
      <c r="C469" t="s">
        <v>163</v>
      </c>
      <c r="D469" t="s">
        <v>568</v>
      </c>
      <c r="E469" t="s">
        <v>569</v>
      </c>
      <c r="Y469" t="s">
        <v>156</v>
      </c>
      <c r="Z469" t="s">
        <v>156</v>
      </c>
      <c r="AA469" t="s">
        <v>281</v>
      </c>
      <c r="AB469" t="s">
        <v>282</v>
      </c>
    </row>
    <row r="470" spans="2:28" x14ac:dyDescent="0.3">
      <c r="C470" t="s">
        <v>163</v>
      </c>
      <c r="D470" t="s">
        <v>578</v>
      </c>
      <c r="E470" t="s">
        <v>579</v>
      </c>
      <c r="Z470" t="s">
        <v>156</v>
      </c>
      <c r="AA470" t="s">
        <v>293</v>
      </c>
      <c r="AB470" t="s">
        <v>294</v>
      </c>
    </row>
    <row r="471" spans="2:28" x14ac:dyDescent="0.3">
      <c r="C471" t="s">
        <v>163</v>
      </c>
      <c r="D471" t="s">
        <v>580</v>
      </c>
      <c r="E471" t="s">
        <v>581</v>
      </c>
      <c r="Z471" t="s">
        <v>156</v>
      </c>
      <c r="AA471" t="s">
        <v>297</v>
      </c>
      <c r="AB471" t="s">
        <v>298</v>
      </c>
    </row>
    <row r="472" spans="2:28" x14ac:dyDescent="0.3">
      <c r="C472" t="s">
        <v>163</v>
      </c>
      <c r="D472" t="s">
        <v>591</v>
      </c>
      <c r="E472" t="s">
        <v>592</v>
      </c>
      <c r="Z472" t="s">
        <v>156</v>
      </c>
      <c r="AA472" t="s">
        <v>332</v>
      </c>
      <c r="AB472" t="s">
        <v>333</v>
      </c>
    </row>
    <row r="473" spans="2:28" x14ac:dyDescent="0.3">
      <c r="B473" t="s">
        <v>172</v>
      </c>
      <c r="C473" t="s">
        <v>172</v>
      </c>
      <c r="D473" t="s">
        <v>172</v>
      </c>
      <c r="E473" t="s">
        <v>173</v>
      </c>
      <c r="Z473" t="s">
        <v>156</v>
      </c>
      <c r="AA473" t="s">
        <v>354</v>
      </c>
      <c r="AB473" t="s">
        <v>355</v>
      </c>
    </row>
    <row r="474" spans="2:28" x14ac:dyDescent="0.3">
      <c r="C474" t="s">
        <v>172</v>
      </c>
      <c r="D474" t="s">
        <v>218</v>
      </c>
      <c r="E474" t="s">
        <v>219</v>
      </c>
      <c r="Z474" t="s">
        <v>156</v>
      </c>
      <c r="AA474" t="s">
        <v>435</v>
      </c>
      <c r="AB474" t="s">
        <v>436</v>
      </c>
    </row>
    <row r="475" spans="2:28" x14ac:dyDescent="0.3">
      <c r="C475" t="s">
        <v>172</v>
      </c>
      <c r="D475" t="s">
        <v>224</v>
      </c>
      <c r="E475" t="s">
        <v>225</v>
      </c>
      <c r="Z475" t="s">
        <v>156</v>
      </c>
      <c r="AA475" t="s">
        <v>440</v>
      </c>
      <c r="AB475" t="s">
        <v>441</v>
      </c>
    </row>
    <row r="476" spans="2:28" x14ac:dyDescent="0.3">
      <c r="C476" t="s">
        <v>172</v>
      </c>
      <c r="D476" t="s">
        <v>170</v>
      </c>
      <c r="E476" t="s">
        <v>171</v>
      </c>
      <c r="Z476" t="s">
        <v>156</v>
      </c>
      <c r="AA476" t="s">
        <v>454</v>
      </c>
      <c r="AB476" t="s">
        <v>455</v>
      </c>
    </row>
    <row r="477" spans="2:28" x14ac:dyDescent="0.3">
      <c r="C477" t="s">
        <v>172</v>
      </c>
      <c r="D477" t="s">
        <v>222</v>
      </c>
      <c r="E477" t="s">
        <v>223</v>
      </c>
      <c r="Z477" t="s">
        <v>156</v>
      </c>
      <c r="AA477" t="s">
        <v>460</v>
      </c>
      <c r="AB477" t="s">
        <v>461</v>
      </c>
    </row>
    <row r="478" spans="2:28" x14ac:dyDescent="0.3">
      <c r="C478" t="s">
        <v>172</v>
      </c>
      <c r="D478" t="s">
        <v>246</v>
      </c>
      <c r="E478" t="s">
        <v>247</v>
      </c>
      <c r="Z478" t="s">
        <v>156</v>
      </c>
      <c r="AA478" t="s">
        <v>489</v>
      </c>
      <c r="AB478" t="s">
        <v>490</v>
      </c>
    </row>
    <row r="479" spans="2:28" x14ac:dyDescent="0.3">
      <c r="C479" t="s">
        <v>172</v>
      </c>
      <c r="D479" t="s">
        <v>277</v>
      </c>
      <c r="E479" t="s">
        <v>278</v>
      </c>
      <c r="Z479" t="s">
        <v>156</v>
      </c>
      <c r="AA479" t="s">
        <v>521</v>
      </c>
      <c r="AB479" t="s">
        <v>522</v>
      </c>
    </row>
    <row r="480" spans="2:28" x14ac:dyDescent="0.3">
      <c r="C480" t="s">
        <v>172</v>
      </c>
      <c r="D480" t="s">
        <v>307</v>
      </c>
      <c r="E480" t="s">
        <v>308</v>
      </c>
      <c r="Z480" t="s">
        <v>156</v>
      </c>
      <c r="AA480" t="s">
        <v>540</v>
      </c>
      <c r="AB480" t="s">
        <v>541</v>
      </c>
    </row>
    <row r="481" spans="2:28" x14ac:dyDescent="0.3">
      <c r="C481" t="s">
        <v>172</v>
      </c>
      <c r="D481" t="s">
        <v>311</v>
      </c>
      <c r="E481" t="s">
        <v>312</v>
      </c>
      <c r="Z481" t="s">
        <v>156</v>
      </c>
      <c r="AA481" t="s">
        <v>548</v>
      </c>
      <c r="AB481" t="s">
        <v>549</v>
      </c>
    </row>
    <row r="482" spans="2:28" x14ac:dyDescent="0.3">
      <c r="C482" t="s">
        <v>172</v>
      </c>
      <c r="D482" t="s">
        <v>336</v>
      </c>
      <c r="E482" t="s">
        <v>337</v>
      </c>
      <c r="Y482" t="s">
        <v>165</v>
      </c>
      <c r="Z482" t="s">
        <v>165</v>
      </c>
      <c r="AA482" t="s">
        <v>267</v>
      </c>
      <c r="AB482" t="s">
        <v>268</v>
      </c>
    </row>
    <row r="483" spans="2:28" x14ac:dyDescent="0.3">
      <c r="C483" t="s">
        <v>172</v>
      </c>
      <c r="D483" t="s">
        <v>452</v>
      </c>
      <c r="E483" t="s">
        <v>453</v>
      </c>
      <c r="Z483" t="s">
        <v>165</v>
      </c>
      <c r="AA483" t="s">
        <v>269</v>
      </c>
      <c r="AB483" t="s">
        <v>270</v>
      </c>
    </row>
    <row r="484" spans="2:28" x14ac:dyDescent="0.3">
      <c r="C484" t="s">
        <v>172</v>
      </c>
      <c r="D484" t="s">
        <v>478</v>
      </c>
      <c r="E484" t="s">
        <v>479</v>
      </c>
      <c r="Z484" t="s">
        <v>165</v>
      </c>
      <c r="AA484" t="s">
        <v>344</v>
      </c>
      <c r="AB484" t="s">
        <v>345</v>
      </c>
    </row>
    <row r="485" spans="2:28" x14ac:dyDescent="0.3">
      <c r="C485" t="s">
        <v>172</v>
      </c>
      <c r="D485" t="s">
        <v>517</v>
      </c>
      <c r="E485" t="s">
        <v>518</v>
      </c>
      <c r="Z485" t="s">
        <v>165</v>
      </c>
      <c r="AA485" t="s">
        <v>389</v>
      </c>
      <c r="AB485" t="s">
        <v>390</v>
      </c>
    </row>
    <row r="486" spans="2:28" x14ac:dyDescent="0.3">
      <c r="C486" t="s">
        <v>172</v>
      </c>
      <c r="D486" t="s">
        <v>519</v>
      </c>
      <c r="E486" t="s">
        <v>520</v>
      </c>
      <c r="Z486" t="s">
        <v>165</v>
      </c>
      <c r="AA486" t="s">
        <v>417</v>
      </c>
      <c r="AB486" t="s">
        <v>418</v>
      </c>
    </row>
    <row r="487" spans="2:28" x14ac:dyDescent="0.3">
      <c r="C487" t="s">
        <v>172</v>
      </c>
      <c r="D487" t="s">
        <v>554</v>
      </c>
      <c r="E487" t="s">
        <v>555</v>
      </c>
      <c r="Z487" t="s">
        <v>165</v>
      </c>
      <c r="AA487" t="s">
        <v>505</v>
      </c>
      <c r="AB487" t="s">
        <v>506</v>
      </c>
    </row>
    <row r="488" spans="2:28" x14ac:dyDescent="0.3">
      <c r="C488" t="s">
        <v>172</v>
      </c>
      <c r="D488" t="s">
        <v>566</v>
      </c>
      <c r="E488" t="s">
        <v>567</v>
      </c>
      <c r="Z488" t="s">
        <v>165</v>
      </c>
      <c r="AA488" t="s">
        <v>533</v>
      </c>
      <c r="AB488" t="s">
        <v>534</v>
      </c>
    </row>
    <row r="489" spans="2:28" x14ac:dyDescent="0.3">
      <c r="C489" t="s">
        <v>172</v>
      </c>
      <c r="D489" t="s">
        <v>595</v>
      </c>
      <c r="E489" t="s">
        <v>596</v>
      </c>
      <c r="Z489" t="s">
        <v>165</v>
      </c>
      <c r="AA489" t="s">
        <v>582</v>
      </c>
      <c r="AB489" t="s">
        <v>583</v>
      </c>
    </row>
    <row r="490" spans="2:28" x14ac:dyDescent="0.3">
      <c r="B490" t="s">
        <v>181</v>
      </c>
      <c r="C490" t="s">
        <v>181</v>
      </c>
      <c r="D490" t="s">
        <v>181</v>
      </c>
      <c r="E490" t="s">
        <v>182</v>
      </c>
      <c r="Z490" t="s">
        <v>165</v>
      </c>
      <c r="AA490" t="s">
        <v>601</v>
      </c>
      <c r="AB490" t="s">
        <v>602</v>
      </c>
    </row>
    <row r="491" spans="2:28" x14ac:dyDescent="0.3">
      <c r="C491" t="s">
        <v>181</v>
      </c>
      <c r="D491" t="s">
        <v>229</v>
      </c>
      <c r="E491" t="s">
        <v>230</v>
      </c>
      <c r="Y491" t="s">
        <v>174</v>
      </c>
      <c r="Z491" t="s">
        <v>174</v>
      </c>
      <c r="AA491" t="s">
        <v>216</v>
      </c>
      <c r="AB491" t="s">
        <v>217</v>
      </c>
    </row>
    <row r="492" spans="2:28" x14ac:dyDescent="0.3">
      <c r="C492" t="s">
        <v>181</v>
      </c>
      <c r="D492" t="s">
        <v>235</v>
      </c>
      <c r="E492" t="s">
        <v>236</v>
      </c>
      <c r="Z492" t="s">
        <v>174</v>
      </c>
      <c r="AA492" t="s">
        <v>253</v>
      </c>
      <c r="AB492" t="s">
        <v>254</v>
      </c>
    </row>
    <row r="493" spans="2:28" x14ac:dyDescent="0.3">
      <c r="C493" t="s">
        <v>181</v>
      </c>
      <c r="D493" t="s">
        <v>227</v>
      </c>
      <c r="E493" t="s">
        <v>228</v>
      </c>
      <c r="Z493" t="s">
        <v>174</v>
      </c>
      <c r="AA493" t="s">
        <v>423</v>
      </c>
      <c r="AB493" t="s">
        <v>424</v>
      </c>
    </row>
    <row r="494" spans="2:28" x14ac:dyDescent="0.3">
      <c r="C494" t="s">
        <v>181</v>
      </c>
      <c r="D494" t="s">
        <v>243</v>
      </c>
      <c r="E494" t="s">
        <v>244</v>
      </c>
      <c r="Z494" t="s">
        <v>174</v>
      </c>
      <c r="AA494" t="s">
        <v>470</v>
      </c>
      <c r="AB494" t="s">
        <v>471</v>
      </c>
    </row>
    <row r="495" spans="2:28" x14ac:dyDescent="0.3">
      <c r="C495" t="s">
        <v>181</v>
      </c>
      <c r="D495" t="s">
        <v>251</v>
      </c>
      <c r="E495" t="s">
        <v>252</v>
      </c>
      <c r="Z495" t="s">
        <v>174</v>
      </c>
      <c r="AA495" t="s">
        <v>495</v>
      </c>
      <c r="AB495" t="s">
        <v>496</v>
      </c>
    </row>
    <row r="496" spans="2:28" x14ac:dyDescent="0.3">
      <c r="C496" t="s">
        <v>181</v>
      </c>
      <c r="D496" t="s">
        <v>323</v>
      </c>
      <c r="E496" t="s">
        <v>324</v>
      </c>
      <c r="Z496" t="s">
        <v>174</v>
      </c>
      <c r="AA496" t="s">
        <v>501</v>
      </c>
      <c r="AB496" t="s">
        <v>502</v>
      </c>
    </row>
    <row r="497" spans="2:28" x14ac:dyDescent="0.3">
      <c r="C497" t="s">
        <v>181</v>
      </c>
      <c r="D497" t="s">
        <v>348</v>
      </c>
      <c r="E497" t="s">
        <v>349</v>
      </c>
      <c r="Z497" t="s">
        <v>174</v>
      </c>
      <c r="AA497" t="s">
        <v>538</v>
      </c>
      <c r="AB497" t="s">
        <v>539</v>
      </c>
    </row>
    <row r="498" spans="2:28" x14ac:dyDescent="0.3">
      <c r="C498" t="s">
        <v>181</v>
      </c>
      <c r="D498" t="s">
        <v>371</v>
      </c>
      <c r="E498" t="s">
        <v>372</v>
      </c>
      <c r="Z498" t="s">
        <v>174</v>
      </c>
      <c r="AA498" t="s">
        <v>556</v>
      </c>
      <c r="AB498" t="s">
        <v>557</v>
      </c>
    </row>
    <row r="499" spans="2:28" x14ac:dyDescent="0.3">
      <c r="C499" t="s">
        <v>181</v>
      </c>
      <c r="D499" t="s">
        <v>379</v>
      </c>
      <c r="E499" t="s">
        <v>380</v>
      </c>
      <c r="Z499" t="s">
        <v>174</v>
      </c>
      <c r="AA499" t="s">
        <v>570</v>
      </c>
      <c r="AB499" t="s">
        <v>571</v>
      </c>
    </row>
    <row r="500" spans="2:28" x14ac:dyDescent="0.3">
      <c r="C500" t="s">
        <v>181</v>
      </c>
      <c r="D500" t="s">
        <v>427</v>
      </c>
      <c r="E500" t="s">
        <v>428</v>
      </c>
      <c r="Z500" t="s">
        <v>174</v>
      </c>
      <c r="AA500" t="s">
        <v>593</v>
      </c>
      <c r="AB500" t="s">
        <v>594</v>
      </c>
    </row>
    <row r="501" spans="2:28" x14ac:dyDescent="0.3">
      <c r="C501" t="s">
        <v>181</v>
      </c>
      <c r="D501" t="s">
        <v>472</v>
      </c>
      <c r="E501" t="s">
        <v>473</v>
      </c>
      <c r="Y501" t="s">
        <v>183</v>
      </c>
      <c r="Z501" t="s">
        <v>183</v>
      </c>
      <c r="AA501" t="s">
        <v>201</v>
      </c>
      <c r="AB501" t="s">
        <v>202</v>
      </c>
    </row>
    <row r="502" spans="2:28" x14ac:dyDescent="0.3">
      <c r="C502" t="s">
        <v>181</v>
      </c>
      <c r="D502" t="s">
        <v>482</v>
      </c>
      <c r="E502" t="s">
        <v>483</v>
      </c>
      <c r="Z502" t="s">
        <v>183</v>
      </c>
      <c r="AA502" t="s">
        <v>209</v>
      </c>
      <c r="AB502" t="s">
        <v>210</v>
      </c>
    </row>
    <row r="503" spans="2:28" x14ac:dyDescent="0.3">
      <c r="C503" t="s">
        <v>181</v>
      </c>
      <c r="D503" t="s">
        <v>485</v>
      </c>
      <c r="E503" t="s">
        <v>486</v>
      </c>
      <c r="Z503" t="s">
        <v>183</v>
      </c>
      <c r="AA503" t="s">
        <v>395</v>
      </c>
      <c r="AB503" t="s">
        <v>396</v>
      </c>
    </row>
    <row r="504" spans="2:28" x14ac:dyDescent="0.3">
      <c r="C504" t="s">
        <v>181</v>
      </c>
      <c r="D504" t="s">
        <v>513</v>
      </c>
      <c r="E504" t="s">
        <v>514</v>
      </c>
      <c r="Y504" t="s">
        <v>190</v>
      </c>
      <c r="Z504" t="s">
        <v>190</v>
      </c>
      <c r="AA504" t="s">
        <v>301</v>
      </c>
      <c r="AB504" t="s">
        <v>302</v>
      </c>
    </row>
    <row r="505" spans="2:28" x14ac:dyDescent="0.3">
      <c r="C505" t="s">
        <v>181</v>
      </c>
      <c r="D505" t="s">
        <v>525</v>
      </c>
      <c r="E505" t="s">
        <v>526</v>
      </c>
      <c r="Z505" t="s">
        <v>190</v>
      </c>
      <c r="AA505" t="s">
        <v>305</v>
      </c>
      <c r="AB505" t="s">
        <v>306</v>
      </c>
    </row>
    <row r="506" spans="2:28" x14ac:dyDescent="0.3">
      <c r="C506" t="s">
        <v>181</v>
      </c>
      <c r="D506" t="s">
        <v>550</v>
      </c>
      <c r="E506" t="s">
        <v>551</v>
      </c>
      <c r="Z506" t="s">
        <v>190</v>
      </c>
      <c r="AA506" t="s">
        <v>464</v>
      </c>
      <c r="AB506" t="s">
        <v>465</v>
      </c>
    </row>
    <row r="507" spans="2:28" x14ac:dyDescent="0.3">
      <c r="C507" t="s">
        <v>181</v>
      </c>
      <c r="D507" t="s">
        <v>587</v>
      </c>
      <c r="E507" t="s">
        <v>588</v>
      </c>
      <c r="Z507" t="s">
        <v>190</v>
      </c>
      <c r="AA507" t="s">
        <v>466</v>
      </c>
      <c r="AB507" t="s">
        <v>467</v>
      </c>
    </row>
    <row r="508" spans="2:28" x14ac:dyDescent="0.3">
      <c r="C508" t="s">
        <v>181</v>
      </c>
      <c r="D508" t="s">
        <v>589</v>
      </c>
      <c r="E508" t="s">
        <v>590</v>
      </c>
      <c r="Z508" t="s">
        <v>190</v>
      </c>
      <c r="AA508" t="s">
        <v>511</v>
      </c>
      <c r="AB508" t="s">
        <v>512</v>
      </c>
    </row>
    <row r="509" spans="2:28" x14ac:dyDescent="0.3">
      <c r="C509" t="s">
        <v>181</v>
      </c>
      <c r="D509" t="s">
        <v>597</v>
      </c>
      <c r="E509" t="s">
        <v>598</v>
      </c>
      <c r="Z509" t="s">
        <v>190</v>
      </c>
      <c r="AA509" t="s">
        <v>535</v>
      </c>
      <c r="AB509" t="s">
        <v>536</v>
      </c>
    </row>
    <row r="510" spans="2:28" x14ac:dyDescent="0.3">
      <c r="C510" t="s">
        <v>181</v>
      </c>
      <c r="D510" t="s">
        <v>603</v>
      </c>
      <c r="E510" t="s">
        <v>604</v>
      </c>
      <c r="Z510" t="s">
        <v>190</v>
      </c>
      <c r="AA510" t="s">
        <v>544</v>
      </c>
      <c r="AB510" t="s">
        <v>545</v>
      </c>
    </row>
    <row r="511" spans="2:28" x14ac:dyDescent="0.3">
      <c r="B511" t="s">
        <v>142</v>
      </c>
      <c r="C511" t="s">
        <v>142</v>
      </c>
      <c r="D511" t="s">
        <v>142</v>
      </c>
      <c r="E511" t="s">
        <v>138</v>
      </c>
      <c r="Z511" t="s">
        <v>190</v>
      </c>
      <c r="AA511" t="s">
        <v>560</v>
      </c>
      <c r="AB511" t="s">
        <v>561</v>
      </c>
    </row>
    <row r="512" spans="2:28" x14ac:dyDescent="0.3">
      <c r="C512" t="s">
        <v>142</v>
      </c>
      <c r="D512" t="s">
        <v>161</v>
      </c>
      <c r="E512" t="s">
        <v>162</v>
      </c>
      <c r="Y512" t="s">
        <v>196</v>
      </c>
      <c r="Z512" t="s">
        <v>196</v>
      </c>
      <c r="AA512" t="s">
        <v>194</v>
      </c>
      <c r="AB512" t="s">
        <v>195</v>
      </c>
    </row>
    <row r="513" spans="2:28" x14ac:dyDescent="0.3">
      <c r="C513" t="s">
        <v>142</v>
      </c>
      <c r="D513" t="s">
        <v>233</v>
      </c>
      <c r="E513" t="s">
        <v>234</v>
      </c>
      <c r="Z513" t="s">
        <v>196</v>
      </c>
      <c r="AA513" t="s">
        <v>285</v>
      </c>
      <c r="AB513" t="s">
        <v>286</v>
      </c>
    </row>
    <row r="514" spans="2:28" x14ac:dyDescent="0.3">
      <c r="C514" t="s">
        <v>142</v>
      </c>
      <c r="D514" t="s">
        <v>257</v>
      </c>
      <c r="E514" t="s">
        <v>258</v>
      </c>
      <c r="Z514" t="s">
        <v>196</v>
      </c>
      <c r="AA514" t="s">
        <v>313</v>
      </c>
      <c r="AB514" t="s">
        <v>314</v>
      </c>
    </row>
    <row r="515" spans="2:28" x14ac:dyDescent="0.3">
      <c r="C515" t="s">
        <v>142</v>
      </c>
      <c r="D515" t="s">
        <v>309</v>
      </c>
      <c r="E515" t="s">
        <v>310</v>
      </c>
      <c r="Z515" t="s">
        <v>196</v>
      </c>
      <c r="AA515" t="s">
        <v>358</v>
      </c>
      <c r="AB515" t="s">
        <v>359</v>
      </c>
    </row>
    <row r="516" spans="2:28" x14ac:dyDescent="0.3">
      <c r="C516" t="s">
        <v>142</v>
      </c>
      <c r="D516" t="s">
        <v>321</v>
      </c>
      <c r="E516" t="s">
        <v>322</v>
      </c>
      <c r="Z516" t="s">
        <v>196</v>
      </c>
      <c r="AA516" t="s">
        <v>503</v>
      </c>
      <c r="AB516" t="s">
        <v>504</v>
      </c>
    </row>
    <row r="517" spans="2:28" x14ac:dyDescent="0.3">
      <c r="C517" t="s">
        <v>142</v>
      </c>
      <c r="D517" t="s">
        <v>381</v>
      </c>
      <c r="E517" t="s">
        <v>382</v>
      </c>
      <c r="Z517" t="s">
        <v>196</v>
      </c>
      <c r="AA517" t="s">
        <v>515</v>
      </c>
      <c r="AB517" t="s">
        <v>516</v>
      </c>
    </row>
    <row r="518" spans="2:28" x14ac:dyDescent="0.3">
      <c r="C518" t="s">
        <v>142</v>
      </c>
      <c r="D518" t="s">
        <v>387</v>
      </c>
      <c r="E518" t="s">
        <v>388</v>
      </c>
      <c r="Z518" t="s">
        <v>196</v>
      </c>
      <c r="AA518" t="s">
        <v>574</v>
      </c>
      <c r="AB518" t="s">
        <v>575</v>
      </c>
    </row>
    <row r="519" spans="2:28" x14ac:dyDescent="0.3">
      <c r="C519" t="s">
        <v>142</v>
      </c>
      <c r="D519" t="s">
        <v>399</v>
      </c>
      <c r="E519" t="s">
        <v>400</v>
      </c>
      <c r="Z519" t="s">
        <v>196</v>
      </c>
      <c r="AA519" t="s">
        <v>584</v>
      </c>
      <c r="AB519" t="s">
        <v>585</v>
      </c>
    </row>
    <row r="520" spans="2:28" x14ac:dyDescent="0.3">
      <c r="C520" t="s">
        <v>142</v>
      </c>
      <c r="D520" t="s">
        <v>448</v>
      </c>
      <c r="E520" t="s">
        <v>449</v>
      </c>
      <c r="Z520" t="s">
        <v>196</v>
      </c>
      <c r="AA520" t="s">
        <v>607</v>
      </c>
      <c r="AB520" t="s">
        <v>608</v>
      </c>
    </row>
    <row r="521" spans="2:28" x14ac:dyDescent="0.3">
      <c r="C521" t="s">
        <v>142</v>
      </c>
      <c r="D521" t="s">
        <v>450</v>
      </c>
      <c r="E521" t="s">
        <v>451</v>
      </c>
      <c r="Z521" t="s">
        <v>196</v>
      </c>
      <c r="AA521" t="s">
        <v>609</v>
      </c>
      <c r="AB521" t="s">
        <v>610</v>
      </c>
    </row>
    <row r="522" spans="2:28" x14ac:dyDescent="0.3">
      <c r="C522" t="s">
        <v>142</v>
      </c>
      <c r="D522" t="s">
        <v>456</v>
      </c>
      <c r="E522" t="s">
        <v>457</v>
      </c>
      <c r="Y522" t="s">
        <v>203</v>
      </c>
      <c r="Z522" t="s">
        <v>203</v>
      </c>
      <c r="AA522" t="s">
        <v>179</v>
      </c>
      <c r="AB522" t="s">
        <v>180</v>
      </c>
    </row>
    <row r="523" spans="2:28" x14ac:dyDescent="0.3">
      <c r="C523" t="s">
        <v>142</v>
      </c>
      <c r="D523" t="s">
        <v>497</v>
      </c>
      <c r="E523" t="s">
        <v>498</v>
      </c>
      <c r="Z523" t="s">
        <v>203</v>
      </c>
      <c r="AA523" t="s">
        <v>263</v>
      </c>
      <c r="AB523" t="s">
        <v>264</v>
      </c>
    </row>
    <row r="524" spans="2:28" x14ac:dyDescent="0.3">
      <c r="C524" t="s">
        <v>142</v>
      </c>
      <c r="D524" t="s">
        <v>507</v>
      </c>
      <c r="E524" t="s">
        <v>508</v>
      </c>
      <c r="Z524" t="s">
        <v>203</v>
      </c>
      <c r="AA524" t="s">
        <v>360</v>
      </c>
      <c r="AB524" t="s">
        <v>361</v>
      </c>
    </row>
    <row r="525" spans="2:28" x14ac:dyDescent="0.3">
      <c r="C525" t="s">
        <v>142</v>
      </c>
      <c r="D525" t="s">
        <v>572</v>
      </c>
      <c r="E525" t="s">
        <v>573</v>
      </c>
      <c r="Z525" t="s">
        <v>203</v>
      </c>
      <c r="AA525" t="s">
        <v>403</v>
      </c>
      <c r="AB525" t="s">
        <v>404</v>
      </c>
    </row>
    <row r="526" spans="2:28" x14ac:dyDescent="0.3">
      <c r="C526" t="s">
        <v>142</v>
      </c>
      <c r="D526" t="s">
        <v>613</v>
      </c>
      <c r="E526" t="s">
        <v>614</v>
      </c>
      <c r="Z526" t="s">
        <v>203</v>
      </c>
      <c r="AA526" t="s">
        <v>407</v>
      </c>
      <c r="AB526" t="s">
        <v>408</v>
      </c>
    </row>
    <row r="527" spans="2:28" x14ac:dyDescent="0.3">
      <c r="B527" t="s">
        <v>156</v>
      </c>
      <c r="C527" t="s">
        <v>156</v>
      </c>
      <c r="D527" t="s">
        <v>156</v>
      </c>
      <c r="E527" t="s">
        <v>157</v>
      </c>
      <c r="Z527" t="s">
        <v>203</v>
      </c>
      <c r="AA527" t="s">
        <v>413</v>
      </c>
      <c r="AB527" t="s">
        <v>414</v>
      </c>
    </row>
    <row r="528" spans="2:28" x14ac:dyDescent="0.3">
      <c r="C528" t="s">
        <v>156</v>
      </c>
      <c r="D528" t="s">
        <v>281</v>
      </c>
      <c r="E528" t="s">
        <v>282</v>
      </c>
      <c r="Z528" t="s">
        <v>203</v>
      </c>
      <c r="AA528" t="s">
        <v>419</v>
      </c>
      <c r="AB528" t="s">
        <v>420</v>
      </c>
    </row>
    <row r="529" spans="2:28" x14ac:dyDescent="0.3">
      <c r="C529" t="s">
        <v>156</v>
      </c>
      <c r="D529" t="s">
        <v>293</v>
      </c>
      <c r="E529" t="s">
        <v>294</v>
      </c>
      <c r="Z529" t="s">
        <v>203</v>
      </c>
      <c r="AA529" t="s">
        <v>437</v>
      </c>
      <c r="AB529" t="s">
        <v>438</v>
      </c>
    </row>
    <row r="530" spans="2:28" x14ac:dyDescent="0.3">
      <c r="C530" t="s">
        <v>156</v>
      </c>
      <c r="D530" t="s">
        <v>297</v>
      </c>
      <c r="E530" t="s">
        <v>298</v>
      </c>
      <c r="Z530" t="s">
        <v>203</v>
      </c>
      <c r="AA530" t="s">
        <v>458</v>
      </c>
      <c r="AB530" t="s">
        <v>459</v>
      </c>
    </row>
    <row r="531" spans="2:28" x14ac:dyDescent="0.3">
      <c r="C531" t="s">
        <v>156</v>
      </c>
      <c r="D531" t="s">
        <v>332</v>
      </c>
      <c r="E531" t="s">
        <v>333</v>
      </c>
      <c r="Z531" t="s">
        <v>203</v>
      </c>
      <c r="AA531" t="s">
        <v>499</v>
      </c>
      <c r="AB531" t="s">
        <v>500</v>
      </c>
    </row>
    <row r="532" spans="2:28" x14ac:dyDescent="0.3">
      <c r="C532" t="s">
        <v>156</v>
      </c>
      <c r="D532" t="s">
        <v>354</v>
      </c>
      <c r="E532" t="s">
        <v>355</v>
      </c>
      <c r="Y532" t="s">
        <v>211</v>
      </c>
      <c r="Z532" t="s">
        <v>211</v>
      </c>
      <c r="AA532" t="s">
        <v>259</v>
      </c>
      <c r="AB532" t="s">
        <v>260</v>
      </c>
    </row>
    <row r="533" spans="2:28" x14ac:dyDescent="0.3">
      <c r="C533" t="s">
        <v>156</v>
      </c>
      <c r="D533" t="s">
        <v>435</v>
      </c>
      <c r="E533" t="s">
        <v>436</v>
      </c>
      <c r="Z533" t="s">
        <v>211</v>
      </c>
      <c r="AA533" t="s">
        <v>329</v>
      </c>
      <c r="AB533" t="s">
        <v>330</v>
      </c>
    </row>
    <row r="534" spans="2:28" x14ac:dyDescent="0.3">
      <c r="C534" t="s">
        <v>156</v>
      </c>
      <c r="D534" t="s">
        <v>440</v>
      </c>
      <c r="E534" t="s">
        <v>441</v>
      </c>
      <c r="Z534" t="s">
        <v>211</v>
      </c>
      <c r="AA534" t="s">
        <v>444</v>
      </c>
      <c r="AB534" t="s">
        <v>445</v>
      </c>
    </row>
    <row r="535" spans="2:28" x14ac:dyDescent="0.3">
      <c r="C535" t="s">
        <v>156</v>
      </c>
      <c r="D535" t="s">
        <v>454</v>
      </c>
      <c r="E535" t="s">
        <v>455</v>
      </c>
      <c r="Z535" t="s">
        <v>211</v>
      </c>
      <c r="AA535" t="s">
        <v>474</v>
      </c>
      <c r="AB535" t="s">
        <v>475</v>
      </c>
    </row>
    <row r="536" spans="2:28" x14ac:dyDescent="0.3">
      <c r="C536" t="s">
        <v>156</v>
      </c>
      <c r="D536" t="s">
        <v>460</v>
      </c>
      <c r="E536" t="s">
        <v>461</v>
      </c>
      <c r="Z536" t="s">
        <v>211</v>
      </c>
      <c r="AA536" t="s">
        <v>529</v>
      </c>
      <c r="AB536" t="s">
        <v>530</v>
      </c>
    </row>
    <row r="537" spans="2:28" x14ac:dyDescent="0.3">
      <c r="C537" t="s">
        <v>156</v>
      </c>
      <c r="D537" t="s">
        <v>489</v>
      </c>
      <c r="E537" t="s">
        <v>490</v>
      </c>
      <c r="Z537" t="s">
        <v>211</v>
      </c>
      <c r="AA537" t="s">
        <v>546</v>
      </c>
      <c r="AB537" t="s">
        <v>547</v>
      </c>
    </row>
    <row r="538" spans="2:28" x14ac:dyDescent="0.3">
      <c r="C538" t="s">
        <v>156</v>
      </c>
      <c r="D538" t="s">
        <v>521</v>
      </c>
      <c r="E538" t="s">
        <v>522</v>
      </c>
      <c r="Z538" t="s">
        <v>211</v>
      </c>
      <c r="AA538" t="s">
        <v>562</v>
      </c>
      <c r="AB538" t="s">
        <v>563</v>
      </c>
    </row>
    <row r="539" spans="2:28" x14ac:dyDescent="0.3">
      <c r="C539" t="s">
        <v>156</v>
      </c>
      <c r="D539" t="s">
        <v>540</v>
      </c>
      <c r="E539" t="s">
        <v>541</v>
      </c>
      <c r="Y539" t="s">
        <v>218</v>
      </c>
      <c r="Z539" t="s">
        <v>218</v>
      </c>
      <c r="AA539" t="s">
        <v>222</v>
      </c>
      <c r="AB539" t="s">
        <v>223</v>
      </c>
    </row>
    <row r="540" spans="2:28" x14ac:dyDescent="0.3">
      <c r="C540" t="s">
        <v>156</v>
      </c>
      <c r="D540" t="s">
        <v>548</v>
      </c>
      <c r="E540" t="s">
        <v>549</v>
      </c>
      <c r="Z540" t="s">
        <v>218</v>
      </c>
      <c r="AA540" t="s">
        <v>277</v>
      </c>
      <c r="AB540" t="s">
        <v>278</v>
      </c>
    </row>
    <row r="541" spans="2:28" x14ac:dyDescent="0.3">
      <c r="B541" t="s">
        <v>165</v>
      </c>
      <c r="C541" t="s">
        <v>165</v>
      </c>
      <c r="D541" t="s">
        <v>165</v>
      </c>
      <c r="E541" t="s">
        <v>166</v>
      </c>
      <c r="Z541" t="s">
        <v>218</v>
      </c>
      <c r="AA541" t="s">
        <v>307</v>
      </c>
      <c r="AB541" t="s">
        <v>308</v>
      </c>
    </row>
    <row r="542" spans="2:28" x14ac:dyDescent="0.3">
      <c r="C542" t="s">
        <v>165</v>
      </c>
      <c r="D542" t="s">
        <v>267</v>
      </c>
      <c r="E542" t="s">
        <v>268</v>
      </c>
      <c r="Z542" t="s">
        <v>218</v>
      </c>
      <c r="AA542" t="s">
        <v>311</v>
      </c>
      <c r="AB542" t="s">
        <v>312</v>
      </c>
    </row>
    <row r="543" spans="2:28" x14ac:dyDescent="0.3">
      <c r="C543" t="s">
        <v>165</v>
      </c>
      <c r="D543" t="s">
        <v>269</v>
      </c>
      <c r="E543" t="s">
        <v>270</v>
      </c>
      <c r="Z543" t="s">
        <v>218</v>
      </c>
      <c r="AA543" t="s">
        <v>478</v>
      </c>
      <c r="AB543" t="s">
        <v>479</v>
      </c>
    </row>
    <row r="544" spans="2:28" x14ac:dyDescent="0.3">
      <c r="C544" t="s">
        <v>165</v>
      </c>
      <c r="D544" t="s">
        <v>344</v>
      </c>
      <c r="E544" t="s">
        <v>345</v>
      </c>
      <c r="Z544" t="s">
        <v>218</v>
      </c>
      <c r="AA544" t="s">
        <v>517</v>
      </c>
      <c r="AB544" t="s">
        <v>518</v>
      </c>
    </row>
    <row r="545" spans="2:28" x14ac:dyDescent="0.3">
      <c r="C545" t="s">
        <v>165</v>
      </c>
      <c r="D545" t="s">
        <v>389</v>
      </c>
      <c r="E545" t="s">
        <v>390</v>
      </c>
      <c r="Z545" t="s">
        <v>218</v>
      </c>
      <c r="AA545" t="s">
        <v>566</v>
      </c>
      <c r="AB545" t="s">
        <v>567</v>
      </c>
    </row>
    <row r="546" spans="2:28" x14ac:dyDescent="0.3">
      <c r="C546" t="s">
        <v>165</v>
      </c>
      <c r="D546" t="s">
        <v>417</v>
      </c>
      <c r="E546" t="s">
        <v>418</v>
      </c>
      <c r="Y546" t="s">
        <v>224</v>
      </c>
      <c r="Z546" t="s">
        <v>224</v>
      </c>
      <c r="AA546" t="s">
        <v>170</v>
      </c>
      <c r="AB546" t="s">
        <v>171</v>
      </c>
    </row>
    <row r="547" spans="2:28" x14ac:dyDescent="0.3">
      <c r="C547" t="s">
        <v>165</v>
      </c>
      <c r="D547" t="s">
        <v>505</v>
      </c>
      <c r="E547" t="s">
        <v>506</v>
      </c>
      <c r="Z547" t="s">
        <v>224</v>
      </c>
      <c r="AA547" t="s">
        <v>246</v>
      </c>
      <c r="AB547" t="s">
        <v>247</v>
      </c>
    </row>
    <row r="548" spans="2:28" x14ac:dyDescent="0.3">
      <c r="C548" t="s">
        <v>165</v>
      </c>
      <c r="D548" t="s">
        <v>533</v>
      </c>
      <c r="E548" t="s">
        <v>534</v>
      </c>
      <c r="Z548" t="s">
        <v>224</v>
      </c>
      <c r="AA548" t="s">
        <v>336</v>
      </c>
      <c r="AB548" t="s">
        <v>337</v>
      </c>
    </row>
    <row r="549" spans="2:28" x14ac:dyDescent="0.3">
      <c r="C549" t="s">
        <v>165</v>
      </c>
      <c r="D549" t="s">
        <v>582</v>
      </c>
      <c r="E549" t="s">
        <v>583</v>
      </c>
      <c r="Z549" t="s">
        <v>224</v>
      </c>
      <c r="AA549" t="s">
        <v>452</v>
      </c>
      <c r="AB549" t="s">
        <v>453</v>
      </c>
    </row>
    <row r="550" spans="2:28" x14ac:dyDescent="0.3">
      <c r="C550" t="s">
        <v>165</v>
      </c>
      <c r="D550" t="s">
        <v>601</v>
      </c>
      <c r="E550" t="s">
        <v>602</v>
      </c>
      <c r="Z550" t="s">
        <v>224</v>
      </c>
      <c r="AA550" t="s">
        <v>554</v>
      </c>
      <c r="AB550" t="s">
        <v>555</v>
      </c>
    </row>
    <row r="551" spans="2:28" x14ac:dyDescent="0.3">
      <c r="B551" t="s">
        <v>174</v>
      </c>
      <c r="C551" t="s">
        <v>174</v>
      </c>
      <c r="D551" t="s">
        <v>174</v>
      </c>
      <c r="E551" t="s">
        <v>175</v>
      </c>
      <c r="Z551" t="s">
        <v>224</v>
      </c>
      <c r="AA551" t="s">
        <v>595</v>
      </c>
      <c r="AB551" t="s">
        <v>596</v>
      </c>
    </row>
    <row r="552" spans="2:28" x14ac:dyDescent="0.3">
      <c r="C552" t="s">
        <v>174</v>
      </c>
      <c r="D552" t="s">
        <v>216</v>
      </c>
      <c r="E552" t="s">
        <v>217</v>
      </c>
      <c r="Z552" t="s">
        <v>224</v>
      </c>
      <c r="AA552" t="s">
        <v>519</v>
      </c>
      <c r="AB552" t="s">
        <v>520</v>
      </c>
    </row>
    <row r="553" spans="2:28" x14ac:dyDescent="0.3">
      <c r="C553" t="s">
        <v>174</v>
      </c>
      <c r="D553" t="s">
        <v>253</v>
      </c>
      <c r="E553" t="s">
        <v>254</v>
      </c>
      <c r="Y553" t="s">
        <v>229</v>
      </c>
      <c r="Z553" t="s">
        <v>229</v>
      </c>
      <c r="AA553" t="s">
        <v>227</v>
      </c>
      <c r="AB553" t="s">
        <v>228</v>
      </c>
    </row>
    <row r="554" spans="2:28" x14ac:dyDescent="0.3">
      <c r="C554" t="s">
        <v>174</v>
      </c>
      <c r="D554" t="s">
        <v>423</v>
      </c>
      <c r="E554" t="s">
        <v>424</v>
      </c>
      <c r="Z554" t="s">
        <v>229</v>
      </c>
      <c r="AA554" t="s">
        <v>251</v>
      </c>
      <c r="AB554" t="s">
        <v>252</v>
      </c>
    </row>
    <row r="555" spans="2:28" x14ac:dyDescent="0.3">
      <c r="C555" t="s">
        <v>174</v>
      </c>
      <c r="D555" t="s">
        <v>470</v>
      </c>
      <c r="E555" t="s">
        <v>471</v>
      </c>
      <c r="Z555" t="s">
        <v>229</v>
      </c>
      <c r="AA555" t="s">
        <v>348</v>
      </c>
      <c r="AB555" t="s">
        <v>349</v>
      </c>
    </row>
    <row r="556" spans="2:28" x14ac:dyDescent="0.3">
      <c r="C556" t="s">
        <v>174</v>
      </c>
      <c r="D556" t="s">
        <v>495</v>
      </c>
      <c r="E556" t="s">
        <v>496</v>
      </c>
      <c r="Z556" t="s">
        <v>229</v>
      </c>
      <c r="AA556" t="s">
        <v>371</v>
      </c>
      <c r="AB556" t="s">
        <v>372</v>
      </c>
    </row>
    <row r="557" spans="2:28" x14ac:dyDescent="0.3">
      <c r="C557" t="s">
        <v>174</v>
      </c>
      <c r="D557" t="s">
        <v>501</v>
      </c>
      <c r="E557" t="s">
        <v>502</v>
      </c>
      <c r="Z557" t="s">
        <v>229</v>
      </c>
      <c r="AA557" t="s">
        <v>472</v>
      </c>
      <c r="AB557" t="s">
        <v>473</v>
      </c>
    </row>
    <row r="558" spans="2:28" x14ac:dyDescent="0.3">
      <c r="C558" t="s">
        <v>174</v>
      </c>
      <c r="D558" t="s">
        <v>538</v>
      </c>
      <c r="E558" t="s">
        <v>539</v>
      </c>
      <c r="Z558" t="s">
        <v>229</v>
      </c>
      <c r="AA558" t="s">
        <v>482</v>
      </c>
      <c r="AB558" t="s">
        <v>483</v>
      </c>
    </row>
    <row r="559" spans="2:28" x14ac:dyDescent="0.3">
      <c r="C559" t="s">
        <v>174</v>
      </c>
      <c r="D559" t="s">
        <v>556</v>
      </c>
      <c r="E559" t="s">
        <v>557</v>
      </c>
      <c r="Z559" t="s">
        <v>229</v>
      </c>
      <c r="AA559" t="s">
        <v>485</v>
      </c>
      <c r="AB559" t="s">
        <v>486</v>
      </c>
    </row>
    <row r="560" spans="2:28" x14ac:dyDescent="0.3">
      <c r="C560" t="s">
        <v>174</v>
      </c>
      <c r="D560" t="s">
        <v>570</v>
      </c>
      <c r="E560" t="s">
        <v>571</v>
      </c>
      <c r="Z560" t="s">
        <v>229</v>
      </c>
      <c r="AA560" t="s">
        <v>513</v>
      </c>
      <c r="AB560" t="s">
        <v>514</v>
      </c>
    </row>
    <row r="561" spans="2:28" x14ac:dyDescent="0.3">
      <c r="C561" t="s">
        <v>174</v>
      </c>
      <c r="D561" t="s">
        <v>593</v>
      </c>
      <c r="E561" t="s">
        <v>594</v>
      </c>
      <c r="Z561" t="s">
        <v>229</v>
      </c>
      <c r="AA561" t="s">
        <v>525</v>
      </c>
      <c r="AB561" t="s">
        <v>526</v>
      </c>
    </row>
    <row r="562" spans="2:28" x14ac:dyDescent="0.3">
      <c r="B562" t="s">
        <v>183</v>
      </c>
      <c r="C562" t="s">
        <v>183</v>
      </c>
      <c r="D562" t="s">
        <v>183</v>
      </c>
      <c r="E562" t="s">
        <v>184</v>
      </c>
      <c r="Z562" t="s">
        <v>229</v>
      </c>
      <c r="AA562" t="s">
        <v>587</v>
      </c>
      <c r="AB562" t="s">
        <v>588</v>
      </c>
    </row>
    <row r="563" spans="2:28" x14ac:dyDescent="0.3">
      <c r="C563" t="s">
        <v>183</v>
      </c>
      <c r="D563" t="s">
        <v>201</v>
      </c>
      <c r="E563" t="s">
        <v>202</v>
      </c>
      <c r="Z563" t="s">
        <v>229</v>
      </c>
      <c r="AA563" t="s">
        <v>597</v>
      </c>
      <c r="AB563" t="s">
        <v>598</v>
      </c>
    </row>
    <row r="564" spans="2:28" x14ac:dyDescent="0.3">
      <c r="C564" t="s">
        <v>183</v>
      </c>
      <c r="D564" t="s">
        <v>209</v>
      </c>
      <c r="E564" t="s">
        <v>210</v>
      </c>
      <c r="Z564" t="s">
        <v>229</v>
      </c>
      <c r="AA564" t="s">
        <v>603</v>
      </c>
      <c r="AB564" t="s">
        <v>604</v>
      </c>
    </row>
    <row r="565" spans="2:28" x14ac:dyDescent="0.3">
      <c r="C565" t="s">
        <v>183</v>
      </c>
      <c r="D565" t="s">
        <v>395</v>
      </c>
      <c r="E565" t="s">
        <v>396</v>
      </c>
      <c r="Y565" t="s">
        <v>235</v>
      </c>
      <c r="Z565" t="s">
        <v>235</v>
      </c>
      <c r="AA565" t="s">
        <v>243</v>
      </c>
      <c r="AB565" t="s">
        <v>244</v>
      </c>
    </row>
    <row r="566" spans="2:28" x14ac:dyDescent="0.3">
      <c r="B566" t="s">
        <v>190</v>
      </c>
      <c r="C566" t="s">
        <v>190</v>
      </c>
      <c r="D566" t="s">
        <v>190</v>
      </c>
      <c r="E566" t="s">
        <v>191</v>
      </c>
      <c r="Z566" t="s">
        <v>235</v>
      </c>
      <c r="AA566" t="s">
        <v>323</v>
      </c>
      <c r="AB566" t="s">
        <v>324</v>
      </c>
    </row>
    <row r="567" spans="2:28" x14ac:dyDescent="0.3">
      <c r="C567" t="s">
        <v>190</v>
      </c>
      <c r="D567" t="s">
        <v>301</v>
      </c>
      <c r="E567" t="s">
        <v>302</v>
      </c>
      <c r="Z567" t="s">
        <v>235</v>
      </c>
      <c r="AA567" t="s">
        <v>379</v>
      </c>
      <c r="AB567" t="s">
        <v>380</v>
      </c>
    </row>
    <row r="568" spans="2:28" x14ac:dyDescent="0.3">
      <c r="C568" t="s">
        <v>190</v>
      </c>
      <c r="D568" t="s">
        <v>305</v>
      </c>
      <c r="E568" t="s">
        <v>306</v>
      </c>
      <c r="Z568" t="s">
        <v>235</v>
      </c>
      <c r="AA568" t="s">
        <v>427</v>
      </c>
      <c r="AB568" t="s">
        <v>428</v>
      </c>
    </row>
    <row r="569" spans="2:28" x14ac:dyDescent="0.3">
      <c r="C569" t="s">
        <v>190</v>
      </c>
      <c r="D569" t="s">
        <v>464</v>
      </c>
      <c r="E569" t="s">
        <v>465</v>
      </c>
      <c r="Z569" t="s">
        <v>235</v>
      </c>
      <c r="AA569" t="s">
        <v>550</v>
      </c>
      <c r="AB569" t="s">
        <v>551</v>
      </c>
    </row>
    <row r="570" spans="2:28" x14ac:dyDescent="0.3">
      <c r="C570" t="s">
        <v>190</v>
      </c>
      <c r="D570" t="s">
        <v>466</v>
      </c>
      <c r="E570" t="s">
        <v>467</v>
      </c>
      <c r="Z570" t="s">
        <v>235</v>
      </c>
      <c r="AA570" t="s">
        <v>589</v>
      </c>
      <c r="AB570" t="s">
        <v>590</v>
      </c>
    </row>
    <row r="571" spans="2:28" x14ac:dyDescent="0.3">
      <c r="C571" t="s">
        <v>190</v>
      </c>
      <c r="D571" t="s">
        <v>511</v>
      </c>
      <c r="E571" t="s">
        <v>512</v>
      </c>
      <c r="Y571" t="s">
        <v>239</v>
      </c>
      <c r="Z571" t="s">
        <v>239</v>
      </c>
      <c r="AA571" t="s">
        <v>140</v>
      </c>
      <c r="AB571" t="s">
        <v>136</v>
      </c>
    </row>
    <row r="572" spans="2:28" x14ac:dyDescent="0.3">
      <c r="C572" t="s">
        <v>190</v>
      </c>
      <c r="D572" t="s">
        <v>535</v>
      </c>
      <c r="E572" t="s">
        <v>536</v>
      </c>
      <c r="Z572" t="s">
        <v>239</v>
      </c>
      <c r="AA572" t="s">
        <v>152</v>
      </c>
      <c r="AB572" t="s">
        <v>153</v>
      </c>
    </row>
    <row r="573" spans="2:28" x14ac:dyDescent="0.3">
      <c r="C573" t="s">
        <v>190</v>
      </c>
      <c r="D573" t="s">
        <v>544</v>
      </c>
      <c r="E573" t="s">
        <v>545</v>
      </c>
      <c r="Z573" t="s">
        <v>239</v>
      </c>
      <c r="AA573" t="s">
        <v>188</v>
      </c>
      <c r="AB573" t="s">
        <v>189</v>
      </c>
    </row>
    <row r="574" spans="2:28" x14ac:dyDescent="0.3">
      <c r="C574" t="s">
        <v>190</v>
      </c>
      <c r="D574" t="s">
        <v>560</v>
      </c>
      <c r="E574" t="s">
        <v>561</v>
      </c>
      <c r="Z574" t="s">
        <v>239</v>
      </c>
      <c r="AA574" t="s">
        <v>237</v>
      </c>
      <c r="AB574" t="s">
        <v>238</v>
      </c>
    </row>
    <row r="575" spans="2:28" x14ac:dyDescent="0.3">
      <c r="B575" t="s">
        <v>196</v>
      </c>
      <c r="C575" t="s">
        <v>196</v>
      </c>
      <c r="D575" t="s">
        <v>196</v>
      </c>
      <c r="E575" t="s">
        <v>197</v>
      </c>
      <c r="Z575" t="s">
        <v>239</v>
      </c>
      <c r="AA575" t="s">
        <v>248</v>
      </c>
      <c r="AB575" t="s">
        <v>249</v>
      </c>
    </row>
    <row r="576" spans="2:28" x14ac:dyDescent="0.3">
      <c r="C576" t="s">
        <v>196</v>
      </c>
      <c r="D576" t="s">
        <v>194</v>
      </c>
      <c r="E576" t="s">
        <v>195</v>
      </c>
      <c r="Z576" t="s">
        <v>239</v>
      </c>
      <c r="AA576" t="s">
        <v>261</v>
      </c>
      <c r="AB576" t="s">
        <v>262</v>
      </c>
    </row>
    <row r="577" spans="2:28" x14ac:dyDescent="0.3">
      <c r="C577" t="s">
        <v>196</v>
      </c>
      <c r="D577" t="s">
        <v>285</v>
      </c>
      <c r="E577" t="s">
        <v>286</v>
      </c>
      <c r="Z577" t="s">
        <v>239</v>
      </c>
      <c r="AA577" t="s">
        <v>273</v>
      </c>
      <c r="AB577" t="s">
        <v>274</v>
      </c>
    </row>
    <row r="578" spans="2:28" x14ac:dyDescent="0.3">
      <c r="C578" t="s">
        <v>196</v>
      </c>
      <c r="D578" t="s">
        <v>313</v>
      </c>
      <c r="E578" t="s">
        <v>314</v>
      </c>
      <c r="Z578" t="s">
        <v>239</v>
      </c>
      <c r="AA578" t="s">
        <v>289</v>
      </c>
      <c r="AB578" t="s">
        <v>290</v>
      </c>
    </row>
    <row r="579" spans="2:28" x14ac:dyDescent="0.3">
      <c r="C579" t="s">
        <v>196</v>
      </c>
      <c r="D579" t="s">
        <v>358</v>
      </c>
      <c r="E579" t="s">
        <v>359</v>
      </c>
      <c r="Z579" t="s">
        <v>239</v>
      </c>
      <c r="AA579" t="s">
        <v>317</v>
      </c>
      <c r="AB579" t="s">
        <v>318</v>
      </c>
    </row>
    <row r="580" spans="2:28" x14ac:dyDescent="0.3">
      <c r="C580" t="s">
        <v>196</v>
      </c>
      <c r="D580" t="s">
        <v>503</v>
      </c>
      <c r="E580" t="s">
        <v>504</v>
      </c>
      <c r="Z580" t="s">
        <v>239</v>
      </c>
      <c r="AA580" t="s">
        <v>325</v>
      </c>
      <c r="AB580" t="s">
        <v>326</v>
      </c>
    </row>
    <row r="581" spans="2:28" x14ac:dyDescent="0.3">
      <c r="C581" t="s">
        <v>196</v>
      </c>
      <c r="D581" t="s">
        <v>515</v>
      </c>
      <c r="E581" t="s">
        <v>516</v>
      </c>
      <c r="Z581" t="s">
        <v>239</v>
      </c>
      <c r="AA581" t="s">
        <v>338</v>
      </c>
      <c r="AB581" t="s">
        <v>339</v>
      </c>
    </row>
    <row r="582" spans="2:28" x14ac:dyDescent="0.3">
      <c r="C582" t="s">
        <v>196</v>
      </c>
      <c r="D582" t="s">
        <v>574</v>
      </c>
      <c r="E582" t="s">
        <v>575</v>
      </c>
      <c r="Z582" t="s">
        <v>239</v>
      </c>
      <c r="AA582" t="s">
        <v>340</v>
      </c>
      <c r="AB582" t="s">
        <v>341</v>
      </c>
    </row>
    <row r="583" spans="2:28" x14ac:dyDescent="0.3">
      <c r="C583" t="s">
        <v>196</v>
      </c>
      <c r="D583" t="s">
        <v>584</v>
      </c>
      <c r="E583" t="s">
        <v>585</v>
      </c>
      <c r="Z583" t="s">
        <v>239</v>
      </c>
      <c r="AA583" t="s">
        <v>346</v>
      </c>
      <c r="AB583" t="s">
        <v>347</v>
      </c>
    </row>
    <row r="584" spans="2:28" x14ac:dyDescent="0.3">
      <c r="C584" t="s">
        <v>196</v>
      </c>
      <c r="D584" t="s">
        <v>607</v>
      </c>
      <c r="E584" t="s">
        <v>608</v>
      </c>
      <c r="Z584" t="s">
        <v>239</v>
      </c>
      <c r="AA584" t="s">
        <v>350</v>
      </c>
      <c r="AB584" t="s">
        <v>351</v>
      </c>
    </row>
    <row r="585" spans="2:28" x14ac:dyDescent="0.3">
      <c r="C585" t="s">
        <v>196</v>
      </c>
      <c r="D585" t="s">
        <v>609</v>
      </c>
      <c r="E585" t="s">
        <v>610</v>
      </c>
      <c r="Z585" t="s">
        <v>239</v>
      </c>
      <c r="AA585" t="s">
        <v>352</v>
      </c>
      <c r="AB585" t="s">
        <v>353</v>
      </c>
    </row>
    <row r="586" spans="2:28" x14ac:dyDescent="0.3">
      <c r="B586" t="s">
        <v>203</v>
      </c>
      <c r="C586" t="s">
        <v>203</v>
      </c>
      <c r="D586" t="s">
        <v>203</v>
      </c>
      <c r="E586" t="s">
        <v>204</v>
      </c>
      <c r="Z586" t="s">
        <v>239</v>
      </c>
      <c r="AA586" t="s">
        <v>356</v>
      </c>
      <c r="AB586" t="s">
        <v>357</v>
      </c>
    </row>
    <row r="587" spans="2:28" x14ac:dyDescent="0.3">
      <c r="C587" t="s">
        <v>203</v>
      </c>
      <c r="D587" t="s">
        <v>179</v>
      </c>
      <c r="E587" t="s">
        <v>180</v>
      </c>
      <c r="Z587" t="s">
        <v>239</v>
      </c>
      <c r="AA587" t="s">
        <v>363</v>
      </c>
      <c r="AB587" t="s">
        <v>364</v>
      </c>
    </row>
    <row r="588" spans="2:28" x14ac:dyDescent="0.3">
      <c r="C588" t="s">
        <v>203</v>
      </c>
      <c r="D588" t="s">
        <v>263</v>
      </c>
      <c r="E588" t="s">
        <v>264</v>
      </c>
      <c r="Z588" t="s">
        <v>239</v>
      </c>
      <c r="AA588" t="s">
        <v>367</v>
      </c>
      <c r="AB588" t="s">
        <v>368</v>
      </c>
    </row>
    <row r="589" spans="2:28" x14ac:dyDescent="0.3">
      <c r="C589" t="s">
        <v>203</v>
      </c>
      <c r="D589" t="s">
        <v>360</v>
      </c>
      <c r="E589" t="s">
        <v>361</v>
      </c>
      <c r="Z589" t="s">
        <v>239</v>
      </c>
      <c r="AA589" t="s">
        <v>373</v>
      </c>
      <c r="AB589" t="s">
        <v>374</v>
      </c>
    </row>
    <row r="590" spans="2:28" x14ac:dyDescent="0.3">
      <c r="C590" t="s">
        <v>203</v>
      </c>
      <c r="D590" t="s">
        <v>403</v>
      </c>
      <c r="E590" t="s">
        <v>404</v>
      </c>
      <c r="Z590" t="s">
        <v>239</v>
      </c>
      <c r="AA590" t="s">
        <v>375</v>
      </c>
      <c r="AB590" t="s">
        <v>376</v>
      </c>
    </row>
    <row r="591" spans="2:28" x14ac:dyDescent="0.3">
      <c r="C591" t="s">
        <v>203</v>
      </c>
      <c r="D591" t="s">
        <v>407</v>
      </c>
      <c r="E591" t="s">
        <v>408</v>
      </c>
      <c r="Z591" t="s">
        <v>239</v>
      </c>
      <c r="AA591" t="s">
        <v>385</v>
      </c>
      <c r="AB591" t="s">
        <v>386</v>
      </c>
    </row>
    <row r="592" spans="2:28" x14ac:dyDescent="0.3">
      <c r="C592" t="s">
        <v>203</v>
      </c>
      <c r="D592" t="s">
        <v>413</v>
      </c>
      <c r="E592" t="s">
        <v>414</v>
      </c>
      <c r="Z592" t="s">
        <v>239</v>
      </c>
      <c r="AA592" t="s">
        <v>393</v>
      </c>
      <c r="AB592" t="s">
        <v>394</v>
      </c>
    </row>
    <row r="593" spans="2:28" x14ac:dyDescent="0.3">
      <c r="C593" t="s">
        <v>203</v>
      </c>
      <c r="D593" t="s">
        <v>419</v>
      </c>
      <c r="E593" t="s">
        <v>420</v>
      </c>
      <c r="Z593" t="s">
        <v>239</v>
      </c>
      <c r="AA593" t="s">
        <v>409</v>
      </c>
      <c r="AB593" t="s">
        <v>410</v>
      </c>
    </row>
    <row r="594" spans="2:28" x14ac:dyDescent="0.3">
      <c r="C594" t="s">
        <v>203</v>
      </c>
      <c r="D594" t="s">
        <v>437</v>
      </c>
      <c r="E594" t="s">
        <v>438</v>
      </c>
      <c r="Z594" t="s">
        <v>239</v>
      </c>
      <c r="AA594" t="s">
        <v>431</v>
      </c>
      <c r="AB594" t="s">
        <v>432</v>
      </c>
    </row>
    <row r="595" spans="2:28" x14ac:dyDescent="0.3">
      <c r="C595" t="s">
        <v>203</v>
      </c>
      <c r="D595" t="s">
        <v>458</v>
      </c>
      <c r="E595" t="s">
        <v>459</v>
      </c>
      <c r="Z595" t="s">
        <v>239</v>
      </c>
      <c r="AA595" t="s">
        <v>442</v>
      </c>
      <c r="AB595" t="s">
        <v>443</v>
      </c>
    </row>
    <row r="596" spans="2:28" x14ac:dyDescent="0.3">
      <c r="C596" t="s">
        <v>203</v>
      </c>
      <c r="D596" t="s">
        <v>499</v>
      </c>
      <c r="E596" t="s">
        <v>500</v>
      </c>
      <c r="Z596" t="s">
        <v>239</v>
      </c>
      <c r="AA596" t="s">
        <v>487</v>
      </c>
      <c r="AB596" t="s">
        <v>488</v>
      </c>
    </row>
    <row r="597" spans="2:28" x14ac:dyDescent="0.3">
      <c r="B597" t="s">
        <v>211</v>
      </c>
      <c r="C597" t="s">
        <v>211</v>
      </c>
      <c r="D597" t="s">
        <v>211</v>
      </c>
      <c r="E597" t="s">
        <v>212</v>
      </c>
      <c r="Z597" t="s">
        <v>239</v>
      </c>
      <c r="AA597" t="s">
        <v>493</v>
      </c>
      <c r="AB597" t="s">
        <v>494</v>
      </c>
    </row>
    <row r="598" spans="2:28" x14ac:dyDescent="0.3">
      <c r="C598" t="s">
        <v>211</v>
      </c>
      <c r="D598" t="s">
        <v>259</v>
      </c>
      <c r="E598" t="s">
        <v>260</v>
      </c>
      <c r="Z598" t="s">
        <v>239</v>
      </c>
      <c r="AA598" t="s">
        <v>531</v>
      </c>
      <c r="AB598" t="s">
        <v>532</v>
      </c>
    </row>
    <row r="599" spans="2:28" x14ac:dyDescent="0.3">
      <c r="C599" t="s">
        <v>211</v>
      </c>
      <c r="D599" t="s">
        <v>329</v>
      </c>
      <c r="E599" t="s">
        <v>330</v>
      </c>
      <c r="Z599" t="s">
        <v>239</v>
      </c>
      <c r="AA599" t="s">
        <v>552</v>
      </c>
      <c r="AB599" t="s">
        <v>553</v>
      </c>
    </row>
    <row r="600" spans="2:28" x14ac:dyDescent="0.3">
      <c r="C600" t="s">
        <v>211</v>
      </c>
      <c r="D600" t="s">
        <v>444</v>
      </c>
      <c r="E600" t="s">
        <v>445</v>
      </c>
      <c r="Z600" t="s">
        <v>239</v>
      </c>
      <c r="AA600" t="s">
        <v>568</v>
      </c>
      <c r="AB600" t="s">
        <v>569</v>
      </c>
    </row>
    <row r="601" spans="2:28" x14ac:dyDescent="0.3">
      <c r="C601" t="s">
        <v>211</v>
      </c>
      <c r="D601" t="s">
        <v>474</v>
      </c>
      <c r="E601" t="s">
        <v>475</v>
      </c>
      <c r="Z601" t="s">
        <v>239</v>
      </c>
      <c r="AA601" t="s">
        <v>578</v>
      </c>
      <c r="AB601" t="s">
        <v>579</v>
      </c>
    </row>
    <row r="602" spans="2:28" x14ac:dyDescent="0.3">
      <c r="C602" t="s">
        <v>211</v>
      </c>
      <c r="D602" t="s">
        <v>529</v>
      </c>
      <c r="E602" t="s">
        <v>530</v>
      </c>
      <c r="Z602" t="s">
        <v>239</v>
      </c>
      <c r="AA602" t="s">
        <v>580</v>
      </c>
      <c r="AB602" t="s">
        <v>581</v>
      </c>
    </row>
    <row r="603" spans="2:28" x14ac:dyDescent="0.3">
      <c r="C603" t="s">
        <v>211</v>
      </c>
      <c r="D603" t="s">
        <v>546</v>
      </c>
      <c r="E603" t="s">
        <v>547</v>
      </c>
      <c r="Z603" t="s">
        <v>239</v>
      </c>
      <c r="AA603" t="s">
        <v>591</v>
      </c>
      <c r="AB603" t="s">
        <v>592</v>
      </c>
    </row>
    <row r="604" spans="2:28" x14ac:dyDescent="0.3">
      <c r="C604" t="s">
        <v>211</v>
      </c>
      <c r="D604" t="s">
        <v>562</v>
      </c>
      <c r="E604" t="s">
        <v>563</v>
      </c>
    </row>
    <row r="605" spans="2:28" x14ac:dyDescent="0.3">
      <c r="B605" t="s">
        <v>218</v>
      </c>
      <c r="C605" t="s">
        <v>218</v>
      </c>
      <c r="D605" t="s">
        <v>218</v>
      </c>
      <c r="E605" t="s">
        <v>219</v>
      </c>
    </row>
    <row r="606" spans="2:28" x14ac:dyDescent="0.3">
      <c r="C606" t="s">
        <v>218</v>
      </c>
      <c r="D606" t="s">
        <v>222</v>
      </c>
      <c r="E606" t="s">
        <v>223</v>
      </c>
    </row>
    <row r="607" spans="2:28" x14ac:dyDescent="0.3">
      <c r="C607" t="s">
        <v>218</v>
      </c>
      <c r="D607" t="s">
        <v>277</v>
      </c>
      <c r="E607" t="s">
        <v>278</v>
      </c>
    </row>
    <row r="608" spans="2:28" x14ac:dyDescent="0.3">
      <c r="C608" t="s">
        <v>218</v>
      </c>
      <c r="D608" t="s">
        <v>307</v>
      </c>
      <c r="E608" t="s">
        <v>308</v>
      </c>
    </row>
    <row r="609" spans="2:5" x14ac:dyDescent="0.3">
      <c r="C609" t="s">
        <v>218</v>
      </c>
      <c r="D609" t="s">
        <v>311</v>
      </c>
      <c r="E609" t="s">
        <v>312</v>
      </c>
    </row>
    <row r="610" spans="2:5" x14ac:dyDescent="0.3">
      <c r="C610" t="s">
        <v>218</v>
      </c>
      <c r="D610" t="s">
        <v>478</v>
      </c>
      <c r="E610" t="s">
        <v>479</v>
      </c>
    </row>
    <row r="611" spans="2:5" x14ac:dyDescent="0.3">
      <c r="C611" t="s">
        <v>218</v>
      </c>
      <c r="D611" t="s">
        <v>517</v>
      </c>
      <c r="E611" t="s">
        <v>518</v>
      </c>
    </row>
    <row r="612" spans="2:5" x14ac:dyDescent="0.3">
      <c r="C612" t="s">
        <v>218</v>
      </c>
      <c r="D612" t="s">
        <v>566</v>
      </c>
      <c r="E612" t="s">
        <v>567</v>
      </c>
    </row>
    <row r="613" spans="2:5" x14ac:dyDescent="0.3">
      <c r="B613" t="s">
        <v>224</v>
      </c>
      <c r="C613" t="s">
        <v>224</v>
      </c>
      <c r="D613" t="s">
        <v>224</v>
      </c>
      <c r="E613" t="s">
        <v>225</v>
      </c>
    </row>
    <row r="614" spans="2:5" x14ac:dyDescent="0.3">
      <c r="C614" t="s">
        <v>224</v>
      </c>
      <c r="D614" t="s">
        <v>170</v>
      </c>
      <c r="E614" t="s">
        <v>171</v>
      </c>
    </row>
    <row r="615" spans="2:5" x14ac:dyDescent="0.3">
      <c r="C615" t="s">
        <v>224</v>
      </c>
      <c r="D615" t="s">
        <v>246</v>
      </c>
      <c r="E615" t="s">
        <v>247</v>
      </c>
    </row>
    <row r="616" spans="2:5" x14ac:dyDescent="0.3">
      <c r="C616" t="s">
        <v>224</v>
      </c>
      <c r="D616" t="s">
        <v>336</v>
      </c>
      <c r="E616" t="s">
        <v>337</v>
      </c>
    </row>
    <row r="617" spans="2:5" x14ac:dyDescent="0.3">
      <c r="C617" t="s">
        <v>224</v>
      </c>
      <c r="D617" t="s">
        <v>452</v>
      </c>
      <c r="E617" t="s">
        <v>453</v>
      </c>
    </row>
    <row r="618" spans="2:5" x14ac:dyDescent="0.3">
      <c r="C618" t="s">
        <v>224</v>
      </c>
      <c r="D618" t="s">
        <v>554</v>
      </c>
      <c r="E618" t="s">
        <v>555</v>
      </c>
    </row>
    <row r="619" spans="2:5" x14ac:dyDescent="0.3">
      <c r="C619" t="s">
        <v>224</v>
      </c>
      <c r="D619" t="s">
        <v>595</v>
      </c>
      <c r="E619" t="s">
        <v>596</v>
      </c>
    </row>
    <row r="620" spans="2:5" x14ac:dyDescent="0.3">
      <c r="C620" t="s">
        <v>224</v>
      </c>
      <c r="D620" t="s">
        <v>519</v>
      </c>
      <c r="E620" t="s">
        <v>520</v>
      </c>
    </row>
    <row r="621" spans="2:5" x14ac:dyDescent="0.3">
      <c r="B621" t="s">
        <v>229</v>
      </c>
      <c r="C621" t="s">
        <v>229</v>
      </c>
      <c r="D621" t="s">
        <v>229</v>
      </c>
      <c r="E621" t="s">
        <v>230</v>
      </c>
    </row>
    <row r="622" spans="2:5" x14ac:dyDescent="0.3">
      <c r="C622" t="s">
        <v>229</v>
      </c>
      <c r="D622" t="s">
        <v>227</v>
      </c>
      <c r="E622" t="s">
        <v>228</v>
      </c>
    </row>
    <row r="623" spans="2:5" x14ac:dyDescent="0.3">
      <c r="C623" t="s">
        <v>229</v>
      </c>
      <c r="D623" t="s">
        <v>251</v>
      </c>
      <c r="E623" t="s">
        <v>252</v>
      </c>
    </row>
    <row r="624" spans="2:5" x14ac:dyDescent="0.3">
      <c r="C624" t="s">
        <v>229</v>
      </c>
      <c r="D624" t="s">
        <v>348</v>
      </c>
      <c r="E624" t="s">
        <v>349</v>
      </c>
    </row>
    <row r="625" spans="2:5" x14ac:dyDescent="0.3">
      <c r="C625" t="s">
        <v>229</v>
      </c>
      <c r="D625" t="s">
        <v>371</v>
      </c>
      <c r="E625" t="s">
        <v>372</v>
      </c>
    </row>
    <row r="626" spans="2:5" x14ac:dyDescent="0.3">
      <c r="C626" t="s">
        <v>229</v>
      </c>
      <c r="D626" t="s">
        <v>472</v>
      </c>
      <c r="E626" t="s">
        <v>473</v>
      </c>
    </row>
    <row r="627" spans="2:5" x14ac:dyDescent="0.3">
      <c r="C627" t="s">
        <v>229</v>
      </c>
      <c r="D627" t="s">
        <v>482</v>
      </c>
      <c r="E627" t="s">
        <v>483</v>
      </c>
    </row>
    <row r="628" spans="2:5" x14ac:dyDescent="0.3">
      <c r="C628" t="s">
        <v>229</v>
      </c>
      <c r="D628" t="s">
        <v>485</v>
      </c>
      <c r="E628" t="s">
        <v>486</v>
      </c>
    </row>
    <row r="629" spans="2:5" x14ac:dyDescent="0.3">
      <c r="C629" t="s">
        <v>229</v>
      </c>
      <c r="D629" t="s">
        <v>513</v>
      </c>
      <c r="E629" t="s">
        <v>514</v>
      </c>
    </row>
    <row r="630" spans="2:5" x14ac:dyDescent="0.3">
      <c r="C630" t="s">
        <v>229</v>
      </c>
      <c r="D630" t="s">
        <v>525</v>
      </c>
      <c r="E630" t="s">
        <v>526</v>
      </c>
    </row>
    <row r="631" spans="2:5" x14ac:dyDescent="0.3">
      <c r="C631" t="s">
        <v>229</v>
      </c>
      <c r="D631" t="s">
        <v>587</v>
      </c>
      <c r="E631" t="s">
        <v>588</v>
      </c>
    </row>
    <row r="632" spans="2:5" x14ac:dyDescent="0.3">
      <c r="C632" t="s">
        <v>229</v>
      </c>
      <c r="D632" t="s">
        <v>597</v>
      </c>
      <c r="E632" t="s">
        <v>598</v>
      </c>
    </row>
    <row r="633" spans="2:5" x14ac:dyDescent="0.3">
      <c r="C633" t="s">
        <v>229</v>
      </c>
      <c r="D633" t="s">
        <v>603</v>
      </c>
      <c r="E633" t="s">
        <v>604</v>
      </c>
    </row>
    <row r="634" spans="2:5" x14ac:dyDescent="0.3">
      <c r="B634" t="s">
        <v>235</v>
      </c>
      <c r="C634" t="s">
        <v>235</v>
      </c>
      <c r="D634" t="s">
        <v>235</v>
      </c>
      <c r="E634" t="s">
        <v>236</v>
      </c>
    </row>
    <row r="635" spans="2:5" x14ac:dyDescent="0.3">
      <c r="C635" t="s">
        <v>235</v>
      </c>
      <c r="D635" t="s">
        <v>243</v>
      </c>
      <c r="E635" t="s">
        <v>244</v>
      </c>
    </row>
    <row r="636" spans="2:5" x14ac:dyDescent="0.3">
      <c r="C636" t="s">
        <v>235</v>
      </c>
      <c r="D636" t="s">
        <v>323</v>
      </c>
      <c r="E636" t="s">
        <v>324</v>
      </c>
    </row>
    <row r="637" spans="2:5" x14ac:dyDescent="0.3">
      <c r="C637" t="s">
        <v>235</v>
      </c>
      <c r="D637" t="s">
        <v>379</v>
      </c>
      <c r="E637" t="s">
        <v>380</v>
      </c>
    </row>
    <row r="638" spans="2:5" x14ac:dyDescent="0.3">
      <c r="C638" t="s">
        <v>235</v>
      </c>
      <c r="D638" t="s">
        <v>427</v>
      </c>
      <c r="E638" t="s">
        <v>428</v>
      </c>
    </row>
    <row r="639" spans="2:5" x14ac:dyDescent="0.3">
      <c r="C639" t="s">
        <v>235</v>
      </c>
      <c r="D639" t="s">
        <v>550</v>
      </c>
      <c r="E639" t="s">
        <v>551</v>
      </c>
    </row>
    <row r="640" spans="2:5" x14ac:dyDescent="0.3">
      <c r="C640" t="s">
        <v>235</v>
      </c>
      <c r="D640" t="s">
        <v>589</v>
      </c>
      <c r="E640" t="s">
        <v>590</v>
      </c>
    </row>
    <row r="641" spans="2:5" x14ac:dyDescent="0.3">
      <c r="B641" t="s">
        <v>239</v>
      </c>
      <c r="C641" t="s">
        <v>239</v>
      </c>
      <c r="D641" t="s">
        <v>239</v>
      </c>
      <c r="E641" t="s">
        <v>240</v>
      </c>
    </row>
    <row r="642" spans="2:5" x14ac:dyDescent="0.3">
      <c r="C642" t="s">
        <v>239</v>
      </c>
      <c r="D642" t="s">
        <v>140</v>
      </c>
      <c r="E642" t="s">
        <v>136</v>
      </c>
    </row>
    <row r="643" spans="2:5" x14ac:dyDescent="0.3">
      <c r="C643" t="s">
        <v>239</v>
      </c>
      <c r="D643" t="s">
        <v>152</v>
      </c>
      <c r="E643" t="s">
        <v>153</v>
      </c>
    </row>
    <row r="644" spans="2:5" x14ac:dyDescent="0.3">
      <c r="C644" t="s">
        <v>239</v>
      </c>
      <c r="D644" t="s">
        <v>188</v>
      </c>
      <c r="E644" t="s">
        <v>189</v>
      </c>
    </row>
    <row r="645" spans="2:5" x14ac:dyDescent="0.3">
      <c r="C645" t="s">
        <v>239</v>
      </c>
      <c r="D645" t="s">
        <v>237</v>
      </c>
      <c r="E645" t="s">
        <v>238</v>
      </c>
    </row>
    <row r="646" spans="2:5" x14ac:dyDescent="0.3">
      <c r="C646" t="s">
        <v>239</v>
      </c>
      <c r="D646" t="s">
        <v>248</v>
      </c>
      <c r="E646" t="s">
        <v>249</v>
      </c>
    </row>
    <row r="647" spans="2:5" x14ac:dyDescent="0.3">
      <c r="C647" t="s">
        <v>239</v>
      </c>
      <c r="D647" t="s">
        <v>261</v>
      </c>
      <c r="E647" t="s">
        <v>262</v>
      </c>
    </row>
    <row r="648" spans="2:5" x14ac:dyDescent="0.3">
      <c r="C648" t="s">
        <v>239</v>
      </c>
      <c r="D648" t="s">
        <v>273</v>
      </c>
      <c r="E648" t="s">
        <v>274</v>
      </c>
    </row>
    <row r="649" spans="2:5" x14ac:dyDescent="0.3">
      <c r="C649" t="s">
        <v>239</v>
      </c>
      <c r="D649" t="s">
        <v>289</v>
      </c>
      <c r="E649" t="s">
        <v>290</v>
      </c>
    </row>
    <row r="650" spans="2:5" x14ac:dyDescent="0.3">
      <c r="C650" t="s">
        <v>239</v>
      </c>
      <c r="D650" t="s">
        <v>317</v>
      </c>
      <c r="E650" t="s">
        <v>318</v>
      </c>
    </row>
    <row r="651" spans="2:5" x14ac:dyDescent="0.3">
      <c r="C651" t="s">
        <v>239</v>
      </c>
      <c r="D651" t="s">
        <v>325</v>
      </c>
      <c r="E651" t="s">
        <v>326</v>
      </c>
    </row>
    <row r="652" spans="2:5" x14ac:dyDescent="0.3">
      <c r="C652" t="s">
        <v>239</v>
      </c>
      <c r="D652" t="s">
        <v>338</v>
      </c>
      <c r="E652" t="s">
        <v>339</v>
      </c>
    </row>
    <row r="653" spans="2:5" x14ac:dyDescent="0.3">
      <c r="C653" t="s">
        <v>239</v>
      </c>
      <c r="D653" t="s">
        <v>340</v>
      </c>
      <c r="E653" t="s">
        <v>341</v>
      </c>
    </row>
    <row r="654" spans="2:5" x14ac:dyDescent="0.3">
      <c r="C654" t="s">
        <v>239</v>
      </c>
      <c r="D654" t="s">
        <v>346</v>
      </c>
      <c r="E654" t="s">
        <v>347</v>
      </c>
    </row>
    <row r="655" spans="2:5" x14ac:dyDescent="0.3">
      <c r="C655" t="s">
        <v>239</v>
      </c>
      <c r="D655" t="s">
        <v>350</v>
      </c>
      <c r="E655" t="s">
        <v>351</v>
      </c>
    </row>
    <row r="656" spans="2:5" x14ac:dyDescent="0.3">
      <c r="C656" t="s">
        <v>239</v>
      </c>
      <c r="D656" t="s">
        <v>352</v>
      </c>
      <c r="E656" t="s">
        <v>353</v>
      </c>
    </row>
    <row r="657" spans="3:5" x14ac:dyDescent="0.3">
      <c r="C657" t="s">
        <v>239</v>
      </c>
      <c r="D657" t="s">
        <v>356</v>
      </c>
      <c r="E657" t="s">
        <v>357</v>
      </c>
    </row>
    <row r="658" spans="3:5" x14ac:dyDescent="0.3">
      <c r="C658" t="s">
        <v>239</v>
      </c>
      <c r="D658" t="s">
        <v>363</v>
      </c>
      <c r="E658" t="s">
        <v>364</v>
      </c>
    </row>
    <row r="659" spans="3:5" x14ac:dyDescent="0.3">
      <c r="C659" t="s">
        <v>239</v>
      </c>
      <c r="D659" t="s">
        <v>367</v>
      </c>
      <c r="E659" t="s">
        <v>368</v>
      </c>
    </row>
    <row r="660" spans="3:5" x14ac:dyDescent="0.3">
      <c r="C660" t="s">
        <v>239</v>
      </c>
      <c r="D660" t="s">
        <v>373</v>
      </c>
      <c r="E660" t="s">
        <v>374</v>
      </c>
    </row>
    <row r="661" spans="3:5" x14ac:dyDescent="0.3">
      <c r="C661" t="s">
        <v>239</v>
      </c>
      <c r="D661" t="s">
        <v>375</v>
      </c>
      <c r="E661" t="s">
        <v>376</v>
      </c>
    </row>
    <row r="662" spans="3:5" x14ac:dyDescent="0.3">
      <c r="C662" t="s">
        <v>239</v>
      </c>
      <c r="D662" t="s">
        <v>385</v>
      </c>
      <c r="E662" t="s">
        <v>386</v>
      </c>
    </row>
    <row r="663" spans="3:5" x14ac:dyDescent="0.3">
      <c r="C663" t="s">
        <v>239</v>
      </c>
      <c r="D663" t="s">
        <v>393</v>
      </c>
      <c r="E663" t="s">
        <v>394</v>
      </c>
    </row>
    <row r="664" spans="3:5" x14ac:dyDescent="0.3">
      <c r="C664" t="s">
        <v>239</v>
      </c>
      <c r="D664" t="s">
        <v>409</v>
      </c>
      <c r="E664" t="s">
        <v>410</v>
      </c>
    </row>
    <row r="665" spans="3:5" x14ac:dyDescent="0.3">
      <c r="C665" t="s">
        <v>239</v>
      </c>
      <c r="D665" t="s">
        <v>431</v>
      </c>
      <c r="E665" t="s">
        <v>432</v>
      </c>
    </row>
    <row r="666" spans="3:5" x14ac:dyDescent="0.3">
      <c r="C666" t="s">
        <v>239</v>
      </c>
      <c r="D666" t="s">
        <v>442</v>
      </c>
      <c r="E666" t="s">
        <v>443</v>
      </c>
    </row>
    <row r="667" spans="3:5" x14ac:dyDescent="0.3">
      <c r="C667" t="s">
        <v>239</v>
      </c>
      <c r="D667" t="s">
        <v>487</v>
      </c>
      <c r="E667" t="s">
        <v>488</v>
      </c>
    </row>
    <row r="668" spans="3:5" x14ac:dyDescent="0.3">
      <c r="C668" t="s">
        <v>239</v>
      </c>
      <c r="D668" t="s">
        <v>493</v>
      </c>
      <c r="E668" t="s">
        <v>494</v>
      </c>
    </row>
    <row r="669" spans="3:5" x14ac:dyDescent="0.3">
      <c r="C669" t="s">
        <v>239</v>
      </c>
      <c r="D669" t="s">
        <v>531</v>
      </c>
      <c r="E669" t="s">
        <v>532</v>
      </c>
    </row>
    <row r="670" spans="3:5" x14ac:dyDescent="0.3">
      <c r="C670" t="s">
        <v>239</v>
      </c>
      <c r="D670" t="s">
        <v>552</v>
      </c>
      <c r="E670" t="s">
        <v>553</v>
      </c>
    </row>
    <row r="671" spans="3:5" x14ac:dyDescent="0.3">
      <c r="C671" t="s">
        <v>239</v>
      </c>
      <c r="D671" t="s">
        <v>568</v>
      </c>
      <c r="E671" t="s">
        <v>569</v>
      </c>
    </row>
    <row r="672" spans="3:5" x14ac:dyDescent="0.3">
      <c r="C672" t="s">
        <v>239</v>
      </c>
      <c r="D672" t="s">
        <v>578</v>
      </c>
      <c r="E672" t="s">
        <v>579</v>
      </c>
    </row>
    <row r="673" spans="3:5" x14ac:dyDescent="0.3">
      <c r="C673" t="s">
        <v>239</v>
      </c>
      <c r="D673" t="s">
        <v>580</v>
      </c>
      <c r="E673" t="s">
        <v>581</v>
      </c>
    </row>
    <row r="674" spans="3:5" x14ac:dyDescent="0.3">
      <c r="C674" t="s">
        <v>239</v>
      </c>
      <c r="D674" t="s">
        <v>591</v>
      </c>
      <c r="E674" t="s">
        <v>592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17</vt:i4>
      </vt:variant>
    </vt:vector>
  </HeadingPairs>
  <TitlesOfParts>
    <vt:vector size="47" baseType="lpstr">
      <vt:lpstr>Q1 Raw Data</vt:lpstr>
      <vt:lpstr>Q2 Raw Data</vt:lpstr>
      <vt:lpstr>Q3 Raw Data</vt:lpstr>
      <vt:lpstr>Cover</vt:lpstr>
      <vt:lpstr>Contents</vt:lpstr>
      <vt:lpstr>Notes</vt:lpstr>
      <vt:lpstr>Notes Backsheet</vt:lpstr>
      <vt:lpstr>Org List</vt:lpstr>
      <vt:lpstr>Comms by AT</vt:lpstr>
      <vt:lpstr>Nat Conditions &amp; s75</vt:lpstr>
      <vt:lpstr>NatCon &amp; Metrics Backsheet</vt:lpstr>
      <vt:lpstr>Metrics</vt:lpstr>
      <vt:lpstr>HICM</vt:lpstr>
      <vt:lpstr>HICM and Narrative Backsheet</vt:lpstr>
      <vt:lpstr>Adj NEA and DTOC Trends</vt:lpstr>
      <vt:lpstr>Adj NEA Length of Stay</vt:lpstr>
      <vt:lpstr>Adj NEA Backsheet</vt:lpstr>
      <vt:lpstr>Adj NEA Performance</vt:lpstr>
      <vt:lpstr>Adj NEA Performance (Rate)</vt:lpstr>
      <vt:lpstr>NEA Backsheet</vt:lpstr>
      <vt:lpstr>NEA Length of Stay</vt:lpstr>
      <vt:lpstr>NEA Performance</vt:lpstr>
      <vt:lpstr>NEA Performance (Rate)</vt:lpstr>
      <vt:lpstr>DTOC Performance</vt:lpstr>
      <vt:lpstr>DTOC Backsheet</vt:lpstr>
      <vt:lpstr>DTOC Performance (Rate)</vt:lpstr>
      <vt:lpstr>Res Adms Performance</vt:lpstr>
      <vt:lpstr>Res&amp;Reablement Backsheet</vt:lpstr>
      <vt:lpstr>Reablement Performance</vt:lpstr>
      <vt:lpstr>CCG - HWB Mapping</vt:lpstr>
      <vt:lpstr>'Adj NEA and DTOC Trends'!Print_Area</vt:lpstr>
      <vt:lpstr>'Adj NEA Length of Stay'!Print_Area</vt:lpstr>
      <vt:lpstr>'Adj NEA Performance'!Print_Area</vt:lpstr>
      <vt:lpstr>'CCG - HWB Mapping'!Print_Area</vt:lpstr>
      <vt:lpstr>Contents!Print_Area</vt:lpstr>
      <vt:lpstr>Cover!Print_Area</vt:lpstr>
      <vt:lpstr>'DTOC Performance'!Print_Area</vt:lpstr>
      <vt:lpstr>'DTOC Performance (Rate)'!Print_Area</vt:lpstr>
      <vt:lpstr>HICM!Print_Area</vt:lpstr>
      <vt:lpstr>Metrics!Print_Area</vt:lpstr>
      <vt:lpstr>'Nat Conditions &amp; s75'!Print_Area</vt:lpstr>
      <vt:lpstr>'NEA Length of Stay'!Print_Area</vt:lpstr>
      <vt:lpstr>'NEA Performance'!Print_Area</vt:lpstr>
      <vt:lpstr>'NEA Performance (Rate)'!Print_Area</vt:lpstr>
      <vt:lpstr>Notes!Print_Area</vt:lpstr>
      <vt:lpstr>'Reablement Performance'!Print_Area</vt:lpstr>
      <vt:lpstr>'Res Adms Performance'!Print_Area</vt:lpstr>
    </vt:vector>
  </TitlesOfParts>
  <Company>IMS3</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Armstrong, Johan (NHS England)</dc:creator>
  <cp:lastModifiedBy>Cheung, Chun-Ho</cp:lastModifiedBy>
  <cp:lastPrinted>2019-03-12T14:22:47Z</cp:lastPrinted>
  <dcterms:created xsi:type="dcterms:W3CDTF">2018-06-12T13:04:17Z</dcterms:created>
  <dcterms:modified xsi:type="dcterms:W3CDTF">2019-03-25T12:17:55Z</dcterms:modified>
</cp:coreProperties>
</file>